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O:\DPACG\ce-pa\Publicaciones\Actualizaciones2018\Aepef\capítulos\"/>
    </mc:Choice>
  </mc:AlternateContent>
  <workbookProtection lockStructure="1"/>
  <bookViews>
    <workbookView xWindow="0" yWindow="0" windowWidth="20490" windowHeight="7755"/>
  </bookViews>
  <sheets>
    <sheet name="Índice" sheetId="3" r:id="rId1"/>
    <sheet name="14.2" sheetId="17" r:id="rId2"/>
    <sheet name="14.3" sheetId="18" r:id="rId3"/>
    <sheet name="14.6" sheetId="8" r:id="rId4"/>
    <sheet name="14.7" sheetId="9" r:id="rId5"/>
    <sheet name="14.8" sheetId="10" r:id="rId6"/>
    <sheet name="14.9" sheetId="5" r:id="rId7"/>
    <sheet name="14.10" sheetId="6" r:id="rId8"/>
    <sheet name="14.11" sheetId="7" r:id="rId9"/>
    <sheet name="14.13" sheetId="11" r:id="rId10"/>
    <sheet name="14.14" sheetId="12" r:id="rId11"/>
    <sheet name="14.15" sheetId="13" r:id="rId12"/>
    <sheet name="14.16" sheetId="14" r:id="rId13"/>
    <sheet name="14.17" sheetId="15" r:id="rId14"/>
    <sheet name="14.18" sheetId="16" r:id="rId15"/>
    <sheet name="14.19" sheetId="4" r:id="rId16"/>
    <sheet name="14.20" sheetId="1" r:id="rId17"/>
    <sheet name="14.21" sheetId="2" r:id="rId18"/>
  </sheets>
  <externalReferences>
    <externalReference r:id="rId19"/>
  </externalReferences>
  <definedNames>
    <definedName name="_Fill" localSheetId="9" hidden="1">#REF!</definedName>
    <definedName name="_Fill" localSheetId="15" hidden="1">#REF!</definedName>
    <definedName name="_Fill" localSheetId="1" hidden="1">#REF!</definedName>
    <definedName name="_Fill" localSheetId="2" hidden="1">#REF!</definedName>
    <definedName name="_Fill" localSheetId="0" hidden="1">#REF!</definedName>
    <definedName name="_Fill" hidden="1">#REF!</definedName>
    <definedName name="_Order1" hidden="1">255</definedName>
    <definedName name="_Order2" hidden="1">0</definedName>
    <definedName name="_Regression_Int" localSheetId="9" hidden="1">1</definedName>
    <definedName name="_Regression_Int" localSheetId="10" hidden="1">1</definedName>
    <definedName name="_Regression_Int" localSheetId="11" hidden="1">1</definedName>
    <definedName name="_Regression_Int" localSheetId="12" hidden="1">1</definedName>
    <definedName name="_Regression_Int" localSheetId="13" hidden="1">1</definedName>
    <definedName name="_Regression_Int" localSheetId="14" hidden="1">1</definedName>
    <definedName name="_Regression_Int" hidden="1">1</definedName>
    <definedName name="a" localSheetId="9" hidden="1">#REF!</definedName>
    <definedName name="a" localSheetId="15" hidden="1">#REF!</definedName>
    <definedName name="a" localSheetId="4" hidden="1">#REF!</definedName>
    <definedName name="a" localSheetId="0" hidden="1">#REF!</definedName>
    <definedName name="a" hidden="1">#REF!</definedName>
    <definedName name="_xlnm.Print_Area" localSheetId="7">'14.10'!$A$1:$I$846</definedName>
    <definedName name="_xlnm.Print_Area" localSheetId="8">'14.11'!$A$1:$E$840</definedName>
    <definedName name="_xlnm.Print_Area" localSheetId="9">'14.13'!$A$1:$L$37</definedName>
    <definedName name="_xlnm.Print_Area" localSheetId="10">'14.14'!$A$1:$K$545</definedName>
    <definedName name="_xlnm.Print_Area" localSheetId="11">'14.15'!$A$1:$K$540</definedName>
    <definedName name="_xlnm.Print_Area" localSheetId="12">'14.16'!$A$1:$C$622</definedName>
    <definedName name="_xlnm.Print_Area" localSheetId="13">'14.17'!$A$1:$D$575</definedName>
    <definedName name="_xlnm.Print_Area" localSheetId="14">'14.18'!$A$1:$E$1027</definedName>
    <definedName name="_xlnm.Print_Area" localSheetId="15">'14.19'!$A$1:$K$844</definedName>
    <definedName name="_xlnm.Print_Area" localSheetId="1">'14.2'!$A$803:$H$842</definedName>
    <definedName name="_xlnm.Print_Area" localSheetId="16">'14.20'!$C$1:$N$1474</definedName>
    <definedName name="_xlnm.Print_Area" localSheetId="17">'14.21'!$A$1:$M$1478</definedName>
    <definedName name="_xlnm.Print_Area" localSheetId="2">'14.3'!$805:$1048576</definedName>
    <definedName name="_xlnm.Print_Area" localSheetId="3">'14.6'!$A$1:$F$1257</definedName>
    <definedName name="_xlnm.Print_Area" localSheetId="4">'14.7'!$A$1:$E$1109</definedName>
    <definedName name="_xlnm.Print_Area" localSheetId="5">'14.8'!$A$1:$D$470</definedName>
    <definedName name="_xlnm.Print_Area" localSheetId="6">'14.9'!$A$1:$H$845</definedName>
    <definedName name="_xlnm.Print_Area" localSheetId="0">Índice!$A$1:$B$27</definedName>
    <definedName name="asaaa" localSheetId="9" hidden="1">#REF!</definedName>
    <definedName name="asaaa" localSheetId="15" hidden="1">#REF!</definedName>
    <definedName name="asaaa" localSheetId="4" hidden="1">#REF!</definedName>
    <definedName name="asaaa" localSheetId="0" hidden="1">#REF!</definedName>
    <definedName name="asaaa" hidden="1">#REF!</definedName>
    <definedName name="b" localSheetId="9" hidden="1">#REF!</definedName>
    <definedName name="b" localSheetId="15" hidden="1">#REF!</definedName>
    <definedName name="b" localSheetId="4" hidden="1">#REF!</definedName>
    <definedName name="b" localSheetId="0" hidden="1">#REF!</definedName>
    <definedName name="b" hidden="1">#REF!</definedName>
    <definedName name="cero" localSheetId="9" hidden="1">#REF!</definedName>
    <definedName name="cero" localSheetId="15" hidden="1">#REF!</definedName>
    <definedName name="cero" localSheetId="0" hidden="1">#REF!</definedName>
    <definedName name="cero" hidden="1">#REF!</definedName>
    <definedName name="consari" localSheetId="9" hidden="1">#REF!</definedName>
    <definedName name="consari" localSheetId="15" hidden="1">#REF!</definedName>
    <definedName name="consari" localSheetId="4" hidden="1">#REF!</definedName>
    <definedName name="consari" localSheetId="0" hidden="1">#REF!</definedName>
    <definedName name="consari" hidden="1">#REF!</definedName>
    <definedName name="delll" localSheetId="9" hidden="1">#REF!</definedName>
    <definedName name="delll" localSheetId="15" hidden="1">#REF!</definedName>
    <definedName name="delll" localSheetId="0" hidden="1">#REF!</definedName>
    <definedName name="delll" hidden="1">#REF!</definedName>
    <definedName name="fhjkg" localSheetId="9" hidden="1">#REF!</definedName>
    <definedName name="fhjkg" localSheetId="15" hidden="1">#REF!</definedName>
    <definedName name="fhjkg" hidden="1">#REF!</definedName>
    <definedName name="Fill" localSheetId="9" hidden="1">#REF!</definedName>
    <definedName name="Fill" localSheetId="15" hidden="1">#REF!</definedName>
    <definedName name="Fill" localSheetId="0" hidden="1">#REF!</definedName>
    <definedName name="Fill" hidden="1">#REF!</definedName>
    <definedName name="sdsd" localSheetId="9" hidden="1">#REF!</definedName>
    <definedName name="sdsd" localSheetId="15" hidden="1">#REF!</definedName>
    <definedName name="sdsd" localSheetId="0" hidden="1">#REF!</definedName>
    <definedName name="sdsd" hidden="1">#REF!</definedName>
    <definedName name="_xlnm.Print_Titles" localSheetId="7">'14.10'!$1:$9</definedName>
    <definedName name="_xlnm.Print_Titles" localSheetId="8">'14.11'!$1:$9</definedName>
    <definedName name="_xlnm.Print_Titles" localSheetId="10">'14.14'!$1:$9</definedName>
    <definedName name="_xlnm.Print_Titles" localSheetId="11">'14.15'!$1:$9</definedName>
    <definedName name="_xlnm.Print_Titles" localSheetId="12">'14.16'!$1:$8</definedName>
    <definedName name="_xlnm.Print_Titles" localSheetId="13">'14.17'!$1:$7</definedName>
    <definedName name="_xlnm.Print_Titles" localSheetId="14">'14.18'!$1:$9</definedName>
    <definedName name="_xlnm.Print_Titles" localSheetId="15">'14.19'!$1:$8</definedName>
    <definedName name="_xlnm.Print_Titles" localSheetId="1">'14.2'!$1:$10</definedName>
    <definedName name="_xlnm.Print_Titles" localSheetId="16">'14.20'!$1:$11</definedName>
    <definedName name="_xlnm.Print_Titles" localSheetId="17">'14.21'!$1:$11</definedName>
    <definedName name="_xlnm.Print_Titles" localSheetId="2">'14.3'!$1:$12</definedName>
    <definedName name="_xlnm.Print_Titles" localSheetId="3">'14.6'!$1:$10</definedName>
    <definedName name="_xlnm.Print_Titles" localSheetId="4">'14.7'!$1:$9</definedName>
    <definedName name="_xlnm.Print_Titles" localSheetId="5">'14.8'!$1:$9</definedName>
    <definedName name="_xlnm.Print_Titles" localSheetId="6">'14.9'!$1:$9</definedName>
    <definedName name="w" localSheetId="9" hidden="1">#REF!</definedName>
    <definedName name="w" localSheetId="15" hidden="1">#REF!</definedName>
    <definedName name="w" localSheetId="0" hidden="1">#REF!</definedName>
    <definedName name="w" hidden="1">#REF!</definedName>
    <definedName name="x" localSheetId="9" hidden="1">#REF!</definedName>
    <definedName name="x" localSheetId="15" hidden="1">#REF!</definedName>
    <definedName name="x" localSheetId="4" hidden="1">#REF!</definedName>
    <definedName name="x" localSheetId="0" hidden="1">#REF!</definedName>
    <definedName name="x" hidden="1">#REF!</definedName>
    <definedName name="xxxxxx" localSheetId="9" hidden="1">#REF!</definedName>
    <definedName name="xxxxxx" localSheetId="15" hidden="1">#REF!</definedName>
    <definedName name="xxxxxx" localSheetId="4" hidden="1">#REF!</definedName>
    <definedName name="xxxxxx" localSheetId="0" hidden="1">#REF!</definedName>
    <definedName name="xxxxxx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39" i="18" l="1"/>
  <c r="E839" i="18"/>
  <c r="J838" i="18"/>
  <c r="E838" i="18"/>
  <c r="B838" i="18"/>
  <c r="J837" i="18"/>
  <c r="E837" i="18"/>
  <c r="B837" i="18" s="1"/>
  <c r="J836" i="18"/>
  <c r="E836" i="18"/>
  <c r="B836" i="18"/>
  <c r="J835" i="18"/>
  <c r="E835" i="18"/>
  <c r="B835" i="18" s="1"/>
  <c r="J834" i="18"/>
  <c r="E834" i="18"/>
  <c r="B834" i="18"/>
  <c r="J833" i="18"/>
  <c r="E833" i="18"/>
  <c r="B833" i="18" s="1"/>
  <c r="J832" i="18"/>
  <c r="E832" i="18"/>
  <c r="B832" i="18"/>
  <c r="J831" i="18"/>
  <c r="E831" i="18"/>
  <c r="J830" i="18"/>
  <c r="E830" i="18"/>
  <c r="B830" i="18"/>
  <c r="J829" i="18"/>
  <c r="E829" i="18"/>
  <c r="B829" i="18" s="1"/>
  <c r="J828" i="18"/>
  <c r="E828" i="18"/>
  <c r="B828" i="18"/>
  <c r="J827" i="18"/>
  <c r="E827" i="18"/>
  <c r="B827" i="18" s="1"/>
  <c r="J826" i="18"/>
  <c r="E826" i="18"/>
  <c r="B826" i="18"/>
  <c r="J825" i="18"/>
  <c r="E825" i="18"/>
  <c r="B825" i="18" s="1"/>
  <c r="J824" i="18"/>
  <c r="E824" i="18"/>
  <c r="B824" i="18"/>
  <c r="J823" i="18"/>
  <c r="E823" i="18"/>
  <c r="J822" i="18"/>
  <c r="E822" i="18"/>
  <c r="B822" i="18"/>
  <c r="J821" i="18"/>
  <c r="E821" i="18"/>
  <c r="B821" i="18" s="1"/>
  <c r="J820" i="18"/>
  <c r="E820" i="18"/>
  <c r="B820" i="18"/>
  <c r="J819" i="18"/>
  <c r="E819" i="18"/>
  <c r="B819" i="18" s="1"/>
  <c r="J818" i="18"/>
  <c r="E818" i="18"/>
  <c r="B818" i="18"/>
  <c r="J817" i="18"/>
  <c r="E817" i="18"/>
  <c r="B817" i="18" s="1"/>
  <c r="J816" i="18"/>
  <c r="E816" i="18"/>
  <c r="B816" i="18"/>
  <c r="J815" i="18"/>
  <c r="E815" i="18"/>
  <c r="J814" i="18"/>
  <c r="E814" i="18"/>
  <c r="B814" i="18"/>
  <c r="J813" i="18"/>
  <c r="E813" i="18"/>
  <c r="B813" i="18" s="1"/>
  <c r="J812" i="18"/>
  <c r="E812" i="18"/>
  <c r="B812" i="18"/>
  <c r="J811" i="18"/>
  <c r="E811" i="18"/>
  <c r="B811" i="18" s="1"/>
  <c r="J810" i="18"/>
  <c r="E810" i="18"/>
  <c r="B810" i="18"/>
  <c r="J809" i="18"/>
  <c r="E809" i="18"/>
  <c r="J808" i="18"/>
  <c r="E808" i="18"/>
  <c r="B808" i="18"/>
  <c r="N806" i="18"/>
  <c r="M806" i="18"/>
  <c r="L806" i="18"/>
  <c r="K806" i="18"/>
  <c r="H806" i="18"/>
  <c r="G806" i="18"/>
  <c r="F806" i="18"/>
  <c r="C806" i="18"/>
  <c r="J803" i="18"/>
  <c r="E803" i="18"/>
  <c r="B803" i="18"/>
  <c r="J802" i="18"/>
  <c r="E802" i="18"/>
  <c r="B802" i="18" s="1"/>
  <c r="J801" i="18"/>
  <c r="E801" i="18"/>
  <c r="B801" i="18" s="1"/>
  <c r="J800" i="18"/>
  <c r="E800" i="18"/>
  <c r="B800" i="18" s="1"/>
  <c r="J799" i="18"/>
  <c r="E799" i="18"/>
  <c r="B799" i="18"/>
  <c r="J798" i="18"/>
  <c r="E798" i="18"/>
  <c r="J797" i="18"/>
  <c r="E797" i="18"/>
  <c r="B797" i="18" s="1"/>
  <c r="J796" i="18"/>
  <c r="E796" i="18"/>
  <c r="B796" i="18" s="1"/>
  <c r="J795" i="18"/>
  <c r="E795" i="18"/>
  <c r="B795" i="18"/>
  <c r="J794" i="18"/>
  <c r="E794" i="18"/>
  <c r="J793" i="18"/>
  <c r="E793" i="18"/>
  <c r="B793" i="18" s="1"/>
  <c r="J792" i="18"/>
  <c r="E792" i="18"/>
  <c r="B792" i="18" s="1"/>
  <c r="J791" i="18"/>
  <c r="E791" i="18"/>
  <c r="B791" i="18" s="1"/>
  <c r="J790" i="18"/>
  <c r="E790" i="18"/>
  <c r="J789" i="18"/>
  <c r="E789" i="18"/>
  <c r="B789" i="18" s="1"/>
  <c r="J788" i="18"/>
  <c r="E788" i="18"/>
  <c r="J787" i="18"/>
  <c r="E787" i="18"/>
  <c r="B787" i="18"/>
  <c r="J786" i="18"/>
  <c r="E786" i="18"/>
  <c r="J785" i="18"/>
  <c r="E785" i="18"/>
  <c r="B785" i="18" s="1"/>
  <c r="J784" i="18"/>
  <c r="E784" i="18"/>
  <c r="B784" i="18" s="1"/>
  <c r="J783" i="18"/>
  <c r="E783" i="18"/>
  <c r="B783" i="18" s="1"/>
  <c r="J782" i="18"/>
  <c r="E782" i="18"/>
  <c r="J781" i="18"/>
  <c r="E781" i="18"/>
  <c r="B781" i="18"/>
  <c r="J780" i="18"/>
  <c r="E780" i="18"/>
  <c r="J779" i="18"/>
  <c r="E779" i="18"/>
  <c r="B779" i="18"/>
  <c r="J778" i="18"/>
  <c r="E778" i="18"/>
  <c r="B778" i="18" s="1"/>
  <c r="J777" i="18"/>
  <c r="E777" i="18"/>
  <c r="B777" i="18" s="1"/>
  <c r="J776" i="18"/>
  <c r="E776" i="18"/>
  <c r="B776" i="18" s="1"/>
  <c r="J775" i="18"/>
  <c r="E775" i="18"/>
  <c r="B775" i="18"/>
  <c r="J774" i="18"/>
  <c r="E774" i="18"/>
  <c r="J773" i="18"/>
  <c r="E773" i="18"/>
  <c r="B773" i="18"/>
  <c r="J772" i="18"/>
  <c r="E772" i="18"/>
  <c r="B772" i="18" s="1"/>
  <c r="N770" i="18"/>
  <c r="M770" i="18"/>
  <c r="L770" i="18"/>
  <c r="K770" i="18"/>
  <c r="H770" i="18"/>
  <c r="G770" i="18"/>
  <c r="F770" i="18"/>
  <c r="C770" i="18"/>
  <c r="J767" i="18"/>
  <c r="E767" i="18"/>
  <c r="B767" i="18"/>
  <c r="J766" i="18"/>
  <c r="E766" i="18"/>
  <c r="J765" i="18"/>
  <c r="E765" i="18"/>
  <c r="B765" i="18"/>
  <c r="J764" i="18"/>
  <c r="E764" i="18"/>
  <c r="B764" i="18" s="1"/>
  <c r="J763" i="18"/>
  <c r="E763" i="18"/>
  <c r="B763" i="18"/>
  <c r="J762" i="18"/>
  <c r="E762" i="18"/>
  <c r="J761" i="18"/>
  <c r="E761" i="18"/>
  <c r="B761" i="18"/>
  <c r="J760" i="18"/>
  <c r="E760" i="18"/>
  <c r="B760" i="18" s="1"/>
  <c r="J759" i="18"/>
  <c r="E759" i="18"/>
  <c r="B759" i="18"/>
  <c r="J758" i="18"/>
  <c r="E758" i="18"/>
  <c r="J757" i="18"/>
  <c r="E757" i="18"/>
  <c r="B757" i="18"/>
  <c r="J756" i="18"/>
  <c r="E756" i="18"/>
  <c r="B756" i="18" s="1"/>
  <c r="J755" i="18"/>
  <c r="E755" i="18"/>
  <c r="B755" i="18"/>
  <c r="J754" i="18"/>
  <c r="E754" i="18"/>
  <c r="J753" i="18"/>
  <c r="E753" i="18"/>
  <c r="B753" i="18"/>
  <c r="J752" i="18"/>
  <c r="E752" i="18"/>
  <c r="B752" i="18" s="1"/>
  <c r="J751" i="18"/>
  <c r="E751" i="18"/>
  <c r="B751" i="18"/>
  <c r="J750" i="18"/>
  <c r="E750" i="18"/>
  <c r="J749" i="18"/>
  <c r="E749" i="18"/>
  <c r="B749" i="18"/>
  <c r="J748" i="18"/>
  <c r="E748" i="18"/>
  <c r="B748" i="18" s="1"/>
  <c r="J747" i="18"/>
  <c r="E747" i="18"/>
  <c r="B747" i="18"/>
  <c r="J746" i="18"/>
  <c r="E746" i="18"/>
  <c r="J745" i="18"/>
  <c r="E745" i="18"/>
  <c r="B745" i="18"/>
  <c r="J744" i="18"/>
  <c r="E744" i="18"/>
  <c r="B744" i="18" s="1"/>
  <c r="J743" i="18"/>
  <c r="E743" i="18"/>
  <c r="B743" i="18"/>
  <c r="J742" i="18"/>
  <c r="E742" i="18"/>
  <c r="J741" i="18"/>
  <c r="E741" i="18"/>
  <c r="B741" i="18"/>
  <c r="J740" i="18"/>
  <c r="E740" i="18"/>
  <c r="B740" i="18" s="1"/>
  <c r="J739" i="18"/>
  <c r="E739" i="18"/>
  <c r="B739" i="18"/>
  <c r="J738" i="18"/>
  <c r="E738" i="18"/>
  <c r="J737" i="18"/>
  <c r="E737" i="18"/>
  <c r="B737" i="18"/>
  <c r="J736" i="18"/>
  <c r="E736" i="18"/>
  <c r="N734" i="18"/>
  <c r="M734" i="18"/>
  <c r="L734" i="18"/>
  <c r="K734" i="18"/>
  <c r="H734" i="18"/>
  <c r="G734" i="18"/>
  <c r="F734" i="18"/>
  <c r="C734" i="18"/>
  <c r="J731" i="18"/>
  <c r="E731" i="18"/>
  <c r="J730" i="18"/>
  <c r="E730" i="18"/>
  <c r="B730" i="18" s="1"/>
  <c r="J729" i="18"/>
  <c r="E729" i="18"/>
  <c r="J728" i="18"/>
  <c r="E728" i="18"/>
  <c r="B728" i="18"/>
  <c r="J727" i="18"/>
  <c r="E727" i="18"/>
  <c r="J726" i="18"/>
  <c r="E726" i="18"/>
  <c r="B726" i="18" s="1"/>
  <c r="J725" i="18"/>
  <c r="B725" i="18" s="1"/>
  <c r="E725" i="18"/>
  <c r="J724" i="18"/>
  <c r="E724" i="18"/>
  <c r="B724" i="18" s="1"/>
  <c r="J723" i="18"/>
  <c r="B723" i="18" s="1"/>
  <c r="E723" i="18"/>
  <c r="J722" i="18"/>
  <c r="E722" i="18"/>
  <c r="B722" i="18"/>
  <c r="J721" i="18"/>
  <c r="B721" i="18" s="1"/>
  <c r="E721" i="18"/>
  <c r="J720" i="18"/>
  <c r="E720" i="18"/>
  <c r="B720" i="18"/>
  <c r="J719" i="18"/>
  <c r="B719" i="18" s="1"/>
  <c r="E719" i="18"/>
  <c r="J718" i="18"/>
  <c r="E718" i="18"/>
  <c r="B718" i="18" s="1"/>
  <c r="J717" i="18"/>
  <c r="B717" i="18" s="1"/>
  <c r="E717" i="18"/>
  <c r="J716" i="18"/>
  <c r="E716" i="18"/>
  <c r="B716" i="18"/>
  <c r="J715" i="18"/>
  <c r="B715" i="18" s="1"/>
  <c r="E715" i="18"/>
  <c r="J714" i="18"/>
  <c r="E714" i="18"/>
  <c r="B714" i="18" s="1"/>
  <c r="J713" i="18"/>
  <c r="B713" i="18" s="1"/>
  <c r="E713" i="18"/>
  <c r="J712" i="18"/>
  <c r="E712" i="18"/>
  <c r="B712" i="18"/>
  <c r="J711" i="18"/>
  <c r="B711" i="18" s="1"/>
  <c r="E711" i="18"/>
  <c r="J710" i="18"/>
  <c r="E710" i="18"/>
  <c r="B710" i="18" s="1"/>
  <c r="J709" i="18"/>
  <c r="B709" i="18" s="1"/>
  <c r="E709" i="18"/>
  <c r="J708" i="18"/>
  <c r="E708" i="18"/>
  <c r="B708" i="18" s="1"/>
  <c r="J707" i="18"/>
  <c r="B707" i="18" s="1"/>
  <c r="E707" i="18"/>
  <c r="J706" i="18"/>
  <c r="E706" i="18"/>
  <c r="B706" i="18"/>
  <c r="J705" i="18"/>
  <c r="E705" i="18"/>
  <c r="J704" i="18"/>
  <c r="E704" i="18"/>
  <c r="B704" i="18"/>
  <c r="J703" i="18"/>
  <c r="E703" i="18"/>
  <c r="B703" i="18" s="1"/>
  <c r="J702" i="18"/>
  <c r="E702" i="18"/>
  <c r="B702" i="18" s="1"/>
  <c r="J701" i="18"/>
  <c r="E701" i="18"/>
  <c r="B701" i="18" s="1"/>
  <c r="J700" i="18"/>
  <c r="E700" i="18"/>
  <c r="B700" i="18"/>
  <c r="N698" i="18"/>
  <c r="M698" i="18"/>
  <c r="L698" i="18"/>
  <c r="K698" i="18"/>
  <c r="H698" i="18"/>
  <c r="G698" i="18"/>
  <c r="F698" i="18"/>
  <c r="C698" i="18"/>
  <c r="J695" i="18"/>
  <c r="E695" i="18"/>
  <c r="J694" i="18"/>
  <c r="E694" i="18"/>
  <c r="B694" i="18"/>
  <c r="J693" i="18"/>
  <c r="E693" i="18"/>
  <c r="B693" i="18" s="1"/>
  <c r="J692" i="18"/>
  <c r="E692" i="18"/>
  <c r="B692" i="18"/>
  <c r="J691" i="18"/>
  <c r="E691" i="18"/>
  <c r="J690" i="18"/>
  <c r="E690" i="18"/>
  <c r="B690" i="18"/>
  <c r="J689" i="18"/>
  <c r="E689" i="18"/>
  <c r="B689" i="18" s="1"/>
  <c r="J688" i="18"/>
  <c r="E688" i="18"/>
  <c r="B688" i="18"/>
  <c r="J687" i="18"/>
  <c r="E687" i="18"/>
  <c r="J686" i="18"/>
  <c r="E686" i="18"/>
  <c r="B686" i="18"/>
  <c r="J685" i="18"/>
  <c r="E685" i="18"/>
  <c r="B685" i="18" s="1"/>
  <c r="J684" i="18"/>
  <c r="E684" i="18"/>
  <c r="B684" i="18"/>
  <c r="J683" i="18"/>
  <c r="E683" i="18"/>
  <c r="J682" i="18"/>
  <c r="E682" i="18"/>
  <c r="B682" i="18"/>
  <c r="J681" i="18"/>
  <c r="E681" i="18"/>
  <c r="B681" i="18" s="1"/>
  <c r="J680" i="18"/>
  <c r="E680" i="18"/>
  <c r="B680" i="18"/>
  <c r="J679" i="18"/>
  <c r="E679" i="18"/>
  <c r="J678" i="18"/>
  <c r="E678" i="18"/>
  <c r="B678" i="18"/>
  <c r="J677" i="18"/>
  <c r="E677" i="18"/>
  <c r="B677" i="18" s="1"/>
  <c r="J676" i="18"/>
  <c r="E676" i="18"/>
  <c r="B676" i="18"/>
  <c r="J675" i="18"/>
  <c r="E675" i="18"/>
  <c r="J674" i="18"/>
  <c r="E674" i="18"/>
  <c r="B674" i="18"/>
  <c r="J673" i="18"/>
  <c r="E673" i="18"/>
  <c r="B673" i="18" s="1"/>
  <c r="J672" i="18"/>
  <c r="E672" i="18"/>
  <c r="B672" i="18"/>
  <c r="J671" i="18"/>
  <c r="E671" i="18"/>
  <c r="J670" i="18"/>
  <c r="E670" i="18"/>
  <c r="B670" i="18"/>
  <c r="J669" i="18"/>
  <c r="E669" i="18"/>
  <c r="B669" i="18" s="1"/>
  <c r="J668" i="18"/>
  <c r="E668" i="18"/>
  <c r="B668" i="18"/>
  <c r="J667" i="18"/>
  <c r="E667" i="18"/>
  <c r="J666" i="18"/>
  <c r="E666" i="18"/>
  <c r="B666" i="18"/>
  <c r="J665" i="18"/>
  <c r="E665" i="18"/>
  <c r="J664" i="18"/>
  <c r="E664" i="18"/>
  <c r="B664" i="18"/>
  <c r="N662" i="18"/>
  <c r="M662" i="18"/>
  <c r="L662" i="18"/>
  <c r="K662" i="18"/>
  <c r="H662" i="18"/>
  <c r="G662" i="18"/>
  <c r="F662" i="18"/>
  <c r="C662" i="18"/>
  <c r="J659" i="18"/>
  <c r="E659" i="18"/>
  <c r="B659" i="18"/>
  <c r="J658" i="18"/>
  <c r="E658" i="18"/>
  <c r="B658" i="18" s="1"/>
  <c r="J657" i="18"/>
  <c r="E657" i="18"/>
  <c r="B657" i="18" s="1"/>
  <c r="J656" i="18"/>
  <c r="E656" i="18"/>
  <c r="B656" i="18" s="1"/>
  <c r="J655" i="18"/>
  <c r="E655" i="18"/>
  <c r="B655" i="18"/>
  <c r="J654" i="18"/>
  <c r="E654" i="18"/>
  <c r="J653" i="18"/>
  <c r="E653" i="18"/>
  <c r="B653" i="18"/>
  <c r="J652" i="18"/>
  <c r="E652" i="18"/>
  <c r="B652" i="18" s="1"/>
  <c r="J651" i="18"/>
  <c r="E651" i="18"/>
  <c r="B651" i="18"/>
  <c r="J650" i="18"/>
  <c r="E650" i="18"/>
  <c r="B650" i="18" s="1"/>
  <c r="J649" i="18"/>
  <c r="E649" i="18"/>
  <c r="B649" i="18" s="1"/>
  <c r="J648" i="18"/>
  <c r="E648" i="18"/>
  <c r="B648" i="18" s="1"/>
  <c r="J647" i="18"/>
  <c r="E647" i="18"/>
  <c r="B647" i="18"/>
  <c r="J646" i="18"/>
  <c r="E646" i="18"/>
  <c r="J645" i="18"/>
  <c r="E645" i="18"/>
  <c r="B645" i="18"/>
  <c r="J644" i="18"/>
  <c r="E644" i="18"/>
  <c r="B644" i="18" s="1"/>
  <c r="J643" i="18"/>
  <c r="E643" i="18"/>
  <c r="B643" i="18"/>
  <c r="J642" i="18"/>
  <c r="E642" i="18"/>
  <c r="B642" i="18" s="1"/>
  <c r="J641" i="18"/>
  <c r="E641" i="18"/>
  <c r="B641" i="18" s="1"/>
  <c r="J640" i="18"/>
  <c r="E640" i="18"/>
  <c r="B640" i="18" s="1"/>
  <c r="J639" i="18"/>
  <c r="E639" i="18"/>
  <c r="B639" i="18"/>
  <c r="J638" i="18"/>
  <c r="E638" i="18"/>
  <c r="J637" i="18"/>
  <c r="E637" i="18"/>
  <c r="B637" i="18" s="1"/>
  <c r="J636" i="18"/>
  <c r="B636" i="18" s="1"/>
  <c r="E636" i="18"/>
  <c r="J635" i="18"/>
  <c r="E635" i="18"/>
  <c r="B635" i="18"/>
  <c r="J634" i="18"/>
  <c r="B634" i="18" s="1"/>
  <c r="E634" i="18"/>
  <c r="J633" i="18"/>
  <c r="E633" i="18"/>
  <c r="B633" i="18" s="1"/>
  <c r="J632" i="18"/>
  <c r="B632" i="18" s="1"/>
  <c r="E632" i="18"/>
  <c r="J631" i="18"/>
  <c r="E631" i="18"/>
  <c r="B631" i="18" s="1"/>
  <c r="J630" i="18"/>
  <c r="B630" i="18" s="1"/>
  <c r="E630" i="18"/>
  <c r="J629" i="18"/>
  <c r="E629" i="18"/>
  <c r="J628" i="18"/>
  <c r="E628" i="18"/>
  <c r="N626" i="18"/>
  <c r="M626" i="18"/>
  <c r="L626" i="18"/>
  <c r="K626" i="18"/>
  <c r="H626" i="18"/>
  <c r="G626" i="18"/>
  <c r="F626" i="18"/>
  <c r="C626" i="18"/>
  <c r="J623" i="18"/>
  <c r="E623" i="18"/>
  <c r="B623" i="18"/>
  <c r="J622" i="18"/>
  <c r="E622" i="18"/>
  <c r="B622" i="18" s="1"/>
  <c r="J621" i="18"/>
  <c r="E621" i="18"/>
  <c r="B621" i="18"/>
  <c r="J620" i="18"/>
  <c r="E620" i="18"/>
  <c r="B620" i="18" s="1"/>
  <c r="J619" i="18"/>
  <c r="E619" i="18"/>
  <c r="B619" i="18"/>
  <c r="J618" i="18"/>
  <c r="E618" i="18"/>
  <c r="J617" i="18"/>
  <c r="E617" i="18"/>
  <c r="B617" i="18"/>
  <c r="J616" i="18"/>
  <c r="E616" i="18"/>
  <c r="J615" i="18"/>
  <c r="E615" i="18"/>
  <c r="B615" i="18"/>
  <c r="J614" i="18"/>
  <c r="E614" i="18"/>
  <c r="B614" i="18" s="1"/>
  <c r="J613" i="18"/>
  <c r="E613" i="18"/>
  <c r="B613" i="18"/>
  <c r="J612" i="18"/>
  <c r="E612" i="18"/>
  <c r="B612" i="18" s="1"/>
  <c r="J611" i="18"/>
  <c r="E611" i="18"/>
  <c r="B611" i="18"/>
  <c r="J610" i="18"/>
  <c r="E610" i="18"/>
  <c r="J609" i="18"/>
  <c r="E609" i="18"/>
  <c r="B609" i="18"/>
  <c r="J608" i="18"/>
  <c r="E608" i="18"/>
  <c r="J607" i="18"/>
  <c r="E607" i="18"/>
  <c r="B607" i="18"/>
  <c r="J606" i="18"/>
  <c r="E606" i="18"/>
  <c r="B606" i="18" s="1"/>
  <c r="J605" i="18"/>
  <c r="E605" i="18"/>
  <c r="B605" i="18"/>
  <c r="J604" i="18"/>
  <c r="E604" i="18"/>
  <c r="B604" i="18" s="1"/>
  <c r="J603" i="18"/>
  <c r="E603" i="18"/>
  <c r="B603" i="18"/>
  <c r="J602" i="18"/>
  <c r="E602" i="18"/>
  <c r="J601" i="18"/>
  <c r="E601" i="18"/>
  <c r="B601" i="18"/>
  <c r="J600" i="18"/>
  <c r="E600" i="18"/>
  <c r="J599" i="18"/>
  <c r="E599" i="18"/>
  <c r="B599" i="18"/>
  <c r="J598" i="18"/>
  <c r="E598" i="18"/>
  <c r="B598" i="18" s="1"/>
  <c r="J597" i="18"/>
  <c r="E597" i="18"/>
  <c r="B597" i="18"/>
  <c r="J596" i="18"/>
  <c r="E596" i="18"/>
  <c r="B596" i="18" s="1"/>
  <c r="J595" i="18"/>
  <c r="E595" i="18"/>
  <c r="B595" i="18"/>
  <c r="J594" i="18"/>
  <c r="E594" i="18"/>
  <c r="J593" i="18"/>
  <c r="E593" i="18"/>
  <c r="B593" i="18"/>
  <c r="J592" i="18"/>
  <c r="J590" i="18" s="1"/>
  <c r="E592" i="18"/>
  <c r="N590" i="18"/>
  <c r="M590" i="18"/>
  <c r="L590" i="18"/>
  <c r="K590" i="18"/>
  <c r="H590" i="18"/>
  <c r="G590" i="18"/>
  <c r="F590" i="18"/>
  <c r="E590" i="18" s="1"/>
  <c r="C590" i="18"/>
  <c r="J587" i="18"/>
  <c r="E587" i="18"/>
  <c r="J586" i="18"/>
  <c r="E586" i="18"/>
  <c r="B586" i="18" s="1"/>
  <c r="J585" i="18"/>
  <c r="E585" i="18"/>
  <c r="B585" i="18" s="1"/>
  <c r="J584" i="18"/>
  <c r="E584" i="18"/>
  <c r="B584" i="18"/>
  <c r="J583" i="18"/>
  <c r="E583" i="18"/>
  <c r="J582" i="18"/>
  <c r="E582" i="18"/>
  <c r="B582" i="18" s="1"/>
  <c r="J581" i="18"/>
  <c r="E581" i="18"/>
  <c r="B581" i="18" s="1"/>
  <c r="J580" i="18"/>
  <c r="E580" i="18"/>
  <c r="B580" i="18" s="1"/>
  <c r="J579" i="18"/>
  <c r="E579" i="18"/>
  <c r="J578" i="18"/>
  <c r="E578" i="18"/>
  <c r="B578" i="18"/>
  <c r="J577" i="18"/>
  <c r="E577" i="18"/>
  <c r="J576" i="18"/>
  <c r="E576" i="18"/>
  <c r="B576" i="18"/>
  <c r="J575" i="18"/>
  <c r="E575" i="18"/>
  <c r="B575" i="18" s="1"/>
  <c r="J574" i="18"/>
  <c r="E574" i="18"/>
  <c r="B574" i="18" s="1"/>
  <c r="J573" i="18"/>
  <c r="E573" i="18"/>
  <c r="B573" i="18" s="1"/>
  <c r="J572" i="18"/>
  <c r="E572" i="18"/>
  <c r="B572" i="18"/>
  <c r="J571" i="18"/>
  <c r="E571" i="18"/>
  <c r="J570" i="18"/>
  <c r="E570" i="18"/>
  <c r="B570" i="18" s="1"/>
  <c r="J569" i="18"/>
  <c r="E569" i="18"/>
  <c r="B569" i="18" s="1"/>
  <c r="J568" i="18"/>
  <c r="E568" i="18"/>
  <c r="B568" i="18"/>
  <c r="J567" i="18"/>
  <c r="E567" i="18"/>
  <c r="J566" i="18"/>
  <c r="E566" i="18"/>
  <c r="B566" i="18" s="1"/>
  <c r="J565" i="18"/>
  <c r="E565" i="18"/>
  <c r="B565" i="18" s="1"/>
  <c r="J564" i="18"/>
  <c r="E564" i="18"/>
  <c r="B564" i="18" s="1"/>
  <c r="J563" i="18"/>
  <c r="E563" i="18"/>
  <c r="J562" i="18"/>
  <c r="E562" i="18"/>
  <c r="B562" i="18"/>
  <c r="J561" i="18"/>
  <c r="E561" i="18"/>
  <c r="J560" i="18"/>
  <c r="E560" i="18"/>
  <c r="B560" i="18"/>
  <c r="J559" i="18"/>
  <c r="E559" i="18"/>
  <c r="B559" i="18" s="1"/>
  <c r="J558" i="18"/>
  <c r="E558" i="18"/>
  <c r="B558" i="18" s="1"/>
  <c r="J557" i="18"/>
  <c r="E557" i="18"/>
  <c r="B557" i="18" s="1"/>
  <c r="J556" i="18"/>
  <c r="E556" i="18"/>
  <c r="B556" i="18"/>
  <c r="N554" i="18"/>
  <c r="M554" i="18"/>
  <c r="L554" i="18"/>
  <c r="K554" i="18"/>
  <c r="H554" i="18"/>
  <c r="E554" i="18" s="1"/>
  <c r="G554" i="18"/>
  <c r="F554" i="18"/>
  <c r="C554" i="18"/>
  <c r="J551" i="18"/>
  <c r="E551" i="18"/>
  <c r="J550" i="18"/>
  <c r="E550" i="18"/>
  <c r="B550" i="18"/>
  <c r="J549" i="18"/>
  <c r="E549" i="18"/>
  <c r="B549" i="18" s="1"/>
  <c r="J548" i="18"/>
  <c r="E548" i="18"/>
  <c r="B548" i="18"/>
  <c r="J547" i="18"/>
  <c r="E547" i="18"/>
  <c r="J546" i="18"/>
  <c r="E546" i="18"/>
  <c r="B546" i="18"/>
  <c r="J545" i="18"/>
  <c r="E545" i="18"/>
  <c r="B545" i="18" s="1"/>
  <c r="J544" i="18"/>
  <c r="E544" i="18"/>
  <c r="B544" i="18"/>
  <c r="J543" i="18"/>
  <c r="E543" i="18"/>
  <c r="J542" i="18"/>
  <c r="E542" i="18"/>
  <c r="B542" i="18"/>
  <c r="J541" i="18"/>
  <c r="E541" i="18"/>
  <c r="B541" i="18" s="1"/>
  <c r="J540" i="18"/>
  <c r="E540" i="18"/>
  <c r="B540" i="18"/>
  <c r="J539" i="18"/>
  <c r="E539" i="18"/>
  <c r="J538" i="18"/>
  <c r="E538" i="18"/>
  <c r="B538" i="18"/>
  <c r="J537" i="18"/>
  <c r="E537" i="18"/>
  <c r="B537" i="18" s="1"/>
  <c r="J536" i="18"/>
  <c r="E536" i="18"/>
  <c r="B536" i="18"/>
  <c r="J535" i="18"/>
  <c r="E535" i="18"/>
  <c r="J534" i="18"/>
  <c r="E534" i="18"/>
  <c r="B534" i="18"/>
  <c r="J533" i="18"/>
  <c r="E533" i="18"/>
  <c r="B533" i="18" s="1"/>
  <c r="J532" i="18"/>
  <c r="E532" i="18"/>
  <c r="B532" i="18"/>
  <c r="J531" i="18"/>
  <c r="E531" i="18"/>
  <c r="J530" i="18"/>
  <c r="E530" i="18"/>
  <c r="B530" i="18" s="1"/>
  <c r="J529" i="18"/>
  <c r="E529" i="18"/>
  <c r="B529" i="18" s="1"/>
  <c r="J528" i="18"/>
  <c r="E528" i="18"/>
  <c r="B528" i="18" s="1"/>
  <c r="J527" i="18"/>
  <c r="E527" i="18"/>
  <c r="J526" i="18"/>
  <c r="E526" i="18"/>
  <c r="B526" i="18"/>
  <c r="J525" i="18"/>
  <c r="E525" i="18"/>
  <c r="J524" i="18"/>
  <c r="E524" i="18"/>
  <c r="B524" i="18"/>
  <c r="J523" i="18"/>
  <c r="E523" i="18"/>
  <c r="B523" i="18" s="1"/>
  <c r="J522" i="18"/>
  <c r="E522" i="18"/>
  <c r="B522" i="18" s="1"/>
  <c r="J521" i="18"/>
  <c r="E521" i="18"/>
  <c r="B521" i="18" s="1"/>
  <c r="J520" i="18"/>
  <c r="E520" i="18"/>
  <c r="B520" i="18"/>
  <c r="N518" i="18"/>
  <c r="M518" i="18"/>
  <c r="L518" i="18"/>
  <c r="K518" i="18"/>
  <c r="H518" i="18"/>
  <c r="G518" i="18"/>
  <c r="F518" i="18"/>
  <c r="C518" i="18"/>
  <c r="J515" i="18"/>
  <c r="E515" i="18"/>
  <c r="B515" i="18"/>
  <c r="J514" i="18"/>
  <c r="B514" i="18" s="1"/>
  <c r="E514" i="18"/>
  <c r="J513" i="18"/>
  <c r="E513" i="18"/>
  <c r="B513" i="18"/>
  <c r="J512" i="18"/>
  <c r="B512" i="18" s="1"/>
  <c r="E512" i="18"/>
  <c r="J511" i="18"/>
  <c r="E511" i="18"/>
  <c r="B511" i="18"/>
  <c r="J510" i="18"/>
  <c r="B510" i="18" s="1"/>
  <c r="E510" i="18"/>
  <c r="J509" i="18"/>
  <c r="E509" i="18"/>
  <c r="B509" i="18"/>
  <c r="J508" i="18"/>
  <c r="B508" i="18" s="1"/>
  <c r="E508" i="18"/>
  <c r="J507" i="18"/>
  <c r="E507" i="18"/>
  <c r="B507" i="18"/>
  <c r="J506" i="18"/>
  <c r="B506" i="18" s="1"/>
  <c r="E506" i="18"/>
  <c r="J505" i="18"/>
  <c r="E505" i="18"/>
  <c r="B505" i="18"/>
  <c r="J504" i="18"/>
  <c r="B504" i="18" s="1"/>
  <c r="E504" i="18"/>
  <c r="J503" i="18"/>
  <c r="E503" i="18"/>
  <c r="B503" i="18"/>
  <c r="J502" i="18"/>
  <c r="B502" i="18" s="1"/>
  <c r="E502" i="18"/>
  <c r="J501" i="18"/>
  <c r="E501" i="18"/>
  <c r="B501" i="18"/>
  <c r="J500" i="18"/>
  <c r="B500" i="18" s="1"/>
  <c r="E500" i="18"/>
  <c r="J499" i="18"/>
  <c r="E499" i="18"/>
  <c r="B499" i="18"/>
  <c r="J498" i="18"/>
  <c r="B498" i="18" s="1"/>
  <c r="E498" i="18"/>
  <c r="J497" i="18"/>
  <c r="E497" i="18"/>
  <c r="B497" i="18"/>
  <c r="J496" i="18"/>
  <c r="B496" i="18" s="1"/>
  <c r="E496" i="18"/>
  <c r="J495" i="18"/>
  <c r="E495" i="18"/>
  <c r="B495" i="18"/>
  <c r="J494" i="18"/>
  <c r="B494" i="18" s="1"/>
  <c r="E494" i="18"/>
  <c r="J493" i="18"/>
  <c r="E493" i="18"/>
  <c r="B493" i="18"/>
  <c r="J492" i="18"/>
  <c r="B492" i="18" s="1"/>
  <c r="E492" i="18"/>
  <c r="J491" i="18"/>
  <c r="E491" i="18"/>
  <c r="B491" i="18"/>
  <c r="J490" i="18"/>
  <c r="B490" i="18" s="1"/>
  <c r="E490" i="18"/>
  <c r="J489" i="18"/>
  <c r="E489" i="18"/>
  <c r="B489" i="18"/>
  <c r="J488" i="18"/>
  <c r="B488" i="18" s="1"/>
  <c r="E488" i="18"/>
  <c r="J487" i="18"/>
  <c r="E487" i="18"/>
  <c r="B487" i="18"/>
  <c r="J486" i="18"/>
  <c r="B486" i="18" s="1"/>
  <c r="E486" i="18"/>
  <c r="J485" i="18"/>
  <c r="E485" i="18"/>
  <c r="B485" i="18"/>
  <c r="J484" i="18"/>
  <c r="E484" i="18"/>
  <c r="N482" i="18"/>
  <c r="M482" i="18"/>
  <c r="L482" i="18"/>
  <c r="K482" i="18"/>
  <c r="H482" i="18"/>
  <c r="G482" i="18"/>
  <c r="F482" i="18"/>
  <c r="E482" i="18" s="1"/>
  <c r="C482" i="18"/>
  <c r="J479" i="18"/>
  <c r="E479" i="18"/>
  <c r="B479" i="18" s="1"/>
  <c r="J478" i="18"/>
  <c r="E478" i="18"/>
  <c r="B478" i="18" s="1"/>
  <c r="J477" i="18"/>
  <c r="E477" i="18"/>
  <c r="B477" i="18" s="1"/>
  <c r="J476" i="18"/>
  <c r="E476" i="18"/>
  <c r="J475" i="18"/>
  <c r="E475" i="18"/>
  <c r="B475" i="18" s="1"/>
  <c r="J474" i="18"/>
  <c r="E474" i="18"/>
  <c r="J473" i="18"/>
  <c r="E473" i="18"/>
  <c r="B473" i="18"/>
  <c r="J472" i="18"/>
  <c r="E472" i="18"/>
  <c r="J471" i="18"/>
  <c r="E471" i="18"/>
  <c r="B471" i="18" s="1"/>
  <c r="J470" i="18"/>
  <c r="E470" i="18"/>
  <c r="B470" i="18" s="1"/>
  <c r="J469" i="18"/>
  <c r="E469" i="18"/>
  <c r="B469" i="18" s="1"/>
  <c r="J468" i="18"/>
  <c r="E468" i="18"/>
  <c r="J467" i="18"/>
  <c r="E467" i="18"/>
  <c r="B467" i="18"/>
  <c r="J466" i="18"/>
  <c r="E466" i="18"/>
  <c r="J465" i="18"/>
  <c r="E465" i="18"/>
  <c r="B465" i="18"/>
  <c r="J464" i="18"/>
  <c r="E464" i="18"/>
  <c r="B464" i="18" s="1"/>
  <c r="J463" i="18"/>
  <c r="E463" i="18"/>
  <c r="B463" i="18" s="1"/>
  <c r="J462" i="18"/>
  <c r="E462" i="18"/>
  <c r="B462" i="18" s="1"/>
  <c r="J461" i="18"/>
  <c r="E461" i="18"/>
  <c r="B461" i="18"/>
  <c r="J460" i="18"/>
  <c r="E460" i="18"/>
  <c r="J459" i="18"/>
  <c r="E459" i="18"/>
  <c r="B459" i="18"/>
  <c r="J458" i="18"/>
  <c r="E458" i="18"/>
  <c r="B458" i="18" s="1"/>
  <c r="J457" i="18"/>
  <c r="E457" i="18"/>
  <c r="B457" i="18"/>
  <c r="J456" i="18"/>
  <c r="E456" i="18"/>
  <c r="B456" i="18" s="1"/>
  <c r="J455" i="18"/>
  <c r="E455" i="18"/>
  <c r="B455" i="18" s="1"/>
  <c r="J454" i="18"/>
  <c r="E454" i="18"/>
  <c r="B454" i="18" s="1"/>
  <c r="J453" i="18"/>
  <c r="E453" i="18"/>
  <c r="B453" i="18"/>
  <c r="J452" i="18"/>
  <c r="E452" i="18"/>
  <c r="J451" i="18"/>
  <c r="E451" i="18"/>
  <c r="B451" i="18" s="1"/>
  <c r="J450" i="18"/>
  <c r="E450" i="18"/>
  <c r="B450" i="18" s="1"/>
  <c r="J449" i="18"/>
  <c r="E449" i="18"/>
  <c r="B449" i="18"/>
  <c r="J448" i="18"/>
  <c r="B448" i="18" s="1"/>
  <c r="E448" i="18"/>
  <c r="N446" i="18"/>
  <c r="M446" i="18"/>
  <c r="L446" i="18"/>
  <c r="K446" i="18"/>
  <c r="H446" i="18"/>
  <c r="G446" i="18"/>
  <c r="F446" i="18"/>
  <c r="E446" i="18"/>
  <c r="C446" i="18"/>
  <c r="J443" i="18"/>
  <c r="E443" i="18"/>
  <c r="B443" i="18" s="1"/>
  <c r="J442" i="18"/>
  <c r="E442" i="18"/>
  <c r="B442" i="18"/>
  <c r="J441" i="18"/>
  <c r="E441" i="18"/>
  <c r="B441" i="18" s="1"/>
  <c r="J440" i="18"/>
  <c r="E440" i="18"/>
  <c r="B440" i="18" s="1"/>
  <c r="J439" i="18"/>
  <c r="E439" i="18"/>
  <c r="B439" i="18" s="1"/>
  <c r="J438" i="18"/>
  <c r="E438" i="18"/>
  <c r="B438" i="18"/>
  <c r="J437" i="18"/>
  <c r="E437" i="18"/>
  <c r="J436" i="18"/>
  <c r="E436" i="18"/>
  <c r="B436" i="18"/>
  <c r="J435" i="18"/>
  <c r="E435" i="18"/>
  <c r="B435" i="18" s="1"/>
  <c r="J434" i="18"/>
  <c r="E434" i="18"/>
  <c r="B434" i="18"/>
  <c r="J433" i="18"/>
  <c r="E433" i="18"/>
  <c r="B433" i="18" s="1"/>
  <c r="J432" i="18"/>
  <c r="E432" i="18"/>
  <c r="B432" i="18" s="1"/>
  <c r="J431" i="18"/>
  <c r="E431" i="18"/>
  <c r="B431" i="18" s="1"/>
  <c r="J430" i="18"/>
  <c r="E430" i="18"/>
  <c r="B430" i="18" s="1"/>
  <c r="J429" i="18"/>
  <c r="E429" i="18"/>
  <c r="J428" i="18"/>
  <c r="E428" i="18"/>
  <c r="B428" i="18"/>
  <c r="J427" i="18"/>
  <c r="E427" i="18"/>
  <c r="J426" i="18"/>
  <c r="E426" i="18"/>
  <c r="B426" i="18"/>
  <c r="J425" i="18"/>
  <c r="E425" i="18"/>
  <c r="B425" i="18" s="1"/>
  <c r="J424" i="18"/>
  <c r="E424" i="18"/>
  <c r="B424" i="18" s="1"/>
  <c r="J423" i="18"/>
  <c r="E423" i="18"/>
  <c r="B423" i="18" s="1"/>
  <c r="J422" i="18"/>
  <c r="E422" i="18"/>
  <c r="B422" i="18"/>
  <c r="J421" i="18"/>
  <c r="E421" i="18"/>
  <c r="J420" i="18"/>
  <c r="E420" i="18"/>
  <c r="B420" i="18"/>
  <c r="J419" i="18"/>
  <c r="E419" i="18"/>
  <c r="B419" i="18" s="1"/>
  <c r="J418" i="18"/>
  <c r="E418" i="18"/>
  <c r="B418" i="18"/>
  <c r="J417" i="18"/>
  <c r="E417" i="18"/>
  <c r="B417" i="18" s="1"/>
  <c r="J416" i="18"/>
  <c r="E416" i="18"/>
  <c r="B416" i="18" s="1"/>
  <c r="J415" i="18"/>
  <c r="E415" i="18"/>
  <c r="B415" i="18" s="1"/>
  <c r="J414" i="18"/>
  <c r="E414" i="18"/>
  <c r="B414" i="18"/>
  <c r="J413" i="18"/>
  <c r="E413" i="18"/>
  <c r="J412" i="18"/>
  <c r="E412" i="18"/>
  <c r="B412" i="18"/>
  <c r="N410" i="18"/>
  <c r="M410" i="18"/>
  <c r="L410" i="18"/>
  <c r="K410" i="18"/>
  <c r="H410" i="18"/>
  <c r="G410" i="18"/>
  <c r="F410" i="18"/>
  <c r="C410" i="18"/>
  <c r="J407" i="18"/>
  <c r="E407" i="18"/>
  <c r="B407" i="18"/>
  <c r="J406" i="18"/>
  <c r="B406" i="18" s="1"/>
  <c r="E406" i="18"/>
  <c r="J405" i="18"/>
  <c r="E405" i="18"/>
  <c r="B405" i="18"/>
  <c r="J404" i="18"/>
  <c r="B404" i="18" s="1"/>
  <c r="E404" i="18"/>
  <c r="J403" i="18"/>
  <c r="E403" i="18"/>
  <c r="B403" i="18"/>
  <c r="J402" i="18"/>
  <c r="B402" i="18" s="1"/>
  <c r="E402" i="18"/>
  <c r="J401" i="18"/>
  <c r="E401" i="18"/>
  <c r="B401" i="18"/>
  <c r="J400" i="18"/>
  <c r="B400" i="18" s="1"/>
  <c r="E400" i="18"/>
  <c r="J399" i="18"/>
  <c r="E399" i="18"/>
  <c r="B399" i="18"/>
  <c r="J398" i="18"/>
  <c r="B398" i="18" s="1"/>
  <c r="E398" i="18"/>
  <c r="J397" i="18"/>
  <c r="E397" i="18"/>
  <c r="B397" i="18"/>
  <c r="J396" i="18"/>
  <c r="B396" i="18" s="1"/>
  <c r="E396" i="18"/>
  <c r="J395" i="18"/>
  <c r="E395" i="18"/>
  <c r="B395" i="18"/>
  <c r="J394" i="18"/>
  <c r="B394" i="18" s="1"/>
  <c r="E394" i="18"/>
  <c r="J393" i="18"/>
  <c r="E393" i="18"/>
  <c r="B393" i="18"/>
  <c r="J392" i="18"/>
  <c r="B392" i="18" s="1"/>
  <c r="E392" i="18"/>
  <c r="J391" i="18"/>
  <c r="E391" i="18"/>
  <c r="B391" i="18"/>
  <c r="J390" i="18"/>
  <c r="B390" i="18" s="1"/>
  <c r="E390" i="18"/>
  <c r="J389" i="18"/>
  <c r="E389" i="18"/>
  <c r="B389" i="18"/>
  <c r="J388" i="18"/>
  <c r="B388" i="18" s="1"/>
  <c r="E388" i="18"/>
  <c r="J387" i="18"/>
  <c r="E387" i="18"/>
  <c r="B387" i="18"/>
  <c r="J386" i="18"/>
  <c r="B386" i="18" s="1"/>
  <c r="E386" i="18"/>
  <c r="J385" i="18"/>
  <c r="E385" i="18"/>
  <c r="B385" i="18"/>
  <c r="J384" i="18"/>
  <c r="B384" i="18" s="1"/>
  <c r="E384" i="18"/>
  <c r="J383" i="18"/>
  <c r="E383" i="18"/>
  <c r="B383" i="18"/>
  <c r="J382" i="18"/>
  <c r="B382" i="18" s="1"/>
  <c r="E382" i="18"/>
  <c r="J381" i="18"/>
  <c r="E381" i="18"/>
  <c r="B381" i="18"/>
  <c r="J380" i="18"/>
  <c r="B380" i="18" s="1"/>
  <c r="E380" i="18"/>
  <c r="J379" i="18"/>
  <c r="E379" i="18"/>
  <c r="B379" i="18"/>
  <c r="J378" i="18"/>
  <c r="B378" i="18" s="1"/>
  <c r="E378" i="18"/>
  <c r="J377" i="18"/>
  <c r="E377" i="18"/>
  <c r="E374" i="18" s="1"/>
  <c r="B377" i="18"/>
  <c r="J376" i="18"/>
  <c r="E376" i="18"/>
  <c r="N374" i="18"/>
  <c r="M374" i="18"/>
  <c r="L374" i="18"/>
  <c r="K374" i="18"/>
  <c r="H374" i="18"/>
  <c r="G374" i="18"/>
  <c r="F374" i="18"/>
  <c r="C374" i="18"/>
  <c r="J371" i="18"/>
  <c r="E371" i="18"/>
  <c r="B371" i="18"/>
  <c r="J370" i="18"/>
  <c r="E370" i="18"/>
  <c r="J369" i="18"/>
  <c r="E369" i="18"/>
  <c r="B369" i="18"/>
  <c r="J368" i="18"/>
  <c r="E368" i="18"/>
  <c r="B368" i="18" s="1"/>
  <c r="J367" i="18"/>
  <c r="E367" i="18"/>
  <c r="B367" i="18"/>
  <c r="J366" i="18"/>
  <c r="E366" i="18"/>
  <c r="B366" i="18" s="1"/>
  <c r="J365" i="18"/>
  <c r="E365" i="18"/>
  <c r="B365" i="18" s="1"/>
  <c r="J364" i="18"/>
  <c r="E364" i="18"/>
  <c r="B364" i="18" s="1"/>
  <c r="J363" i="18"/>
  <c r="E363" i="18"/>
  <c r="B363" i="18"/>
  <c r="J362" i="18"/>
  <c r="E362" i="18"/>
  <c r="J361" i="18"/>
  <c r="E361" i="18"/>
  <c r="B361" i="18"/>
  <c r="J360" i="18"/>
  <c r="E360" i="18"/>
  <c r="B360" i="18" s="1"/>
  <c r="J359" i="18"/>
  <c r="E359" i="18"/>
  <c r="B359" i="18"/>
  <c r="J358" i="18"/>
  <c r="E358" i="18"/>
  <c r="B358" i="18" s="1"/>
  <c r="J357" i="18"/>
  <c r="E357" i="18"/>
  <c r="B357" i="18" s="1"/>
  <c r="J356" i="18"/>
  <c r="E356" i="18"/>
  <c r="B356" i="18" s="1"/>
  <c r="J355" i="18"/>
  <c r="E355" i="18"/>
  <c r="B355" i="18" s="1"/>
  <c r="J354" i="18"/>
  <c r="E354" i="18"/>
  <c r="J353" i="18"/>
  <c r="E353" i="18"/>
  <c r="B353" i="18"/>
  <c r="J352" i="18"/>
  <c r="E352" i="18"/>
  <c r="J351" i="18"/>
  <c r="E351" i="18"/>
  <c r="B351" i="18"/>
  <c r="J350" i="18"/>
  <c r="E350" i="18"/>
  <c r="B350" i="18" s="1"/>
  <c r="J349" i="18"/>
  <c r="E349" i="18"/>
  <c r="B349" i="18" s="1"/>
  <c r="J348" i="18"/>
  <c r="E348" i="18"/>
  <c r="B348" i="18" s="1"/>
  <c r="J347" i="18"/>
  <c r="E347" i="18"/>
  <c r="B347" i="18"/>
  <c r="J346" i="18"/>
  <c r="E346" i="18"/>
  <c r="J345" i="18"/>
  <c r="E345" i="18"/>
  <c r="B345" i="18"/>
  <c r="J344" i="18"/>
  <c r="J338" i="18" s="1"/>
  <c r="E344" i="18"/>
  <c r="B344" i="18" s="1"/>
  <c r="J343" i="18"/>
  <c r="E343" i="18"/>
  <c r="B343" i="18"/>
  <c r="J342" i="18"/>
  <c r="E342" i="18"/>
  <c r="B342" i="18" s="1"/>
  <c r="J341" i="18"/>
  <c r="E341" i="18"/>
  <c r="B341" i="18" s="1"/>
  <c r="J340" i="18"/>
  <c r="E340" i="18"/>
  <c r="B340" i="18" s="1"/>
  <c r="N338" i="18"/>
  <c r="M338" i="18"/>
  <c r="L338" i="18"/>
  <c r="K338" i="18"/>
  <c r="H338" i="18"/>
  <c r="G338" i="18"/>
  <c r="F338" i="18"/>
  <c r="C338" i="18"/>
  <c r="J335" i="18"/>
  <c r="B335" i="18" s="1"/>
  <c r="E335" i="18"/>
  <c r="J334" i="18"/>
  <c r="E334" i="18"/>
  <c r="B334" i="18"/>
  <c r="J333" i="18"/>
  <c r="B333" i="18" s="1"/>
  <c r="E333" i="18"/>
  <c r="J332" i="18"/>
  <c r="E332" i="18"/>
  <c r="B332" i="18"/>
  <c r="J331" i="18"/>
  <c r="B331" i="18" s="1"/>
  <c r="E331" i="18"/>
  <c r="J330" i="18"/>
  <c r="E330" i="18"/>
  <c r="B330" i="18"/>
  <c r="J329" i="18"/>
  <c r="B329" i="18" s="1"/>
  <c r="E329" i="18"/>
  <c r="J328" i="18"/>
  <c r="E328" i="18"/>
  <c r="B328" i="18" s="1"/>
  <c r="J327" i="18"/>
  <c r="B327" i="18" s="1"/>
  <c r="E327" i="18"/>
  <c r="J326" i="18"/>
  <c r="E326" i="18"/>
  <c r="B326" i="18"/>
  <c r="J325" i="18"/>
  <c r="B325" i="18" s="1"/>
  <c r="E325" i="18"/>
  <c r="J324" i="18"/>
  <c r="E324" i="18"/>
  <c r="B324" i="18"/>
  <c r="J323" i="18"/>
  <c r="B323" i="18" s="1"/>
  <c r="E323" i="18"/>
  <c r="J322" i="18"/>
  <c r="E322" i="18"/>
  <c r="B322" i="18"/>
  <c r="J321" i="18"/>
  <c r="B321" i="18" s="1"/>
  <c r="E321" i="18"/>
  <c r="J320" i="18"/>
  <c r="E320" i="18"/>
  <c r="B320" i="18" s="1"/>
  <c r="J319" i="18"/>
  <c r="B319" i="18" s="1"/>
  <c r="E319" i="18"/>
  <c r="J318" i="18"/>
  <c r="E318" i="18"/>
  <c r="B318" i="18"/>
  <c r="J317" i="18"/>
  <c r="B317" i="18" s="1"/>
  <c r="E317" i="18"/>
  <c r="J316" i="18"/>
  <c r="E316" i="18"/>
  <c r="B316" i="18"/>
  <c r="J315" i="18"/>
  <c r="B315" i="18" s="1"/>
  <c r="E315" i="18"/>
  <c r="J314" i="18"/>
  <c r="E314" i="18"/>
  <c r="B314" i="18"/>
  <c r="J313" i="18"/>
  <c r="B313" i="18" s="1"/>
  <c r="E313" i="18"/>
  <c r="J312" i="18"/>
  <c r="E312" i="18"/>
  <c r="B312" i="18" s="1"/>
  <c r="J311" i="18"/>
  <c r="B311" i="18" s="1"/>
  <c r="E311" i="18"/>
  <c r="J310" i="18"/>
  <c r="E310" i="18"/>
  <c r="B310" i="18"/>
  <c r="J309" i="18"/>
  <c r="B309" i="18" s="1"/>
  <c r="E309" i="18"/>
  <c r="J308" i="18"/>
  <c r="E308" i="18"/>
  <c r="B308" i="18"/>
  <c r="J307" i="18"/>
  <c r="B307" i="18" s="1"/>
  <c r="E307" i="18"/>
  <c r="J306" i="18"/>
  <c r="E306" i="18"/>
  <c r="B306" i="18"/>
  <c r="J305" i="18"/>
  <c r="E305" i="18"/>
  <c r="J304" i="18"/>
  <c r="E304" i="18"/>
  <c r="E302" i="18" s="1"/>
  <c r="N302" i="18"/>
  <c r="M302" i="18"/>
  <c r="L302" i="18"/>
  <c r="K302" i="18"/>
  <c r="H302" i="18"/>
  <c r="G302" i="18"/>
  <c r="F302" i="18"/>
  <c r="C302" i="18"/>
  <c r="J299" i="18"/>
  <c r="E299" i="18"/>
  <c r="B299" i="18" s="1"/>
  <c r="J298" i="18"/>
  <c r="E298" i="18"/>
  <c r="B298" i="18"/>
  <c r="J297" i="18"/>
  <c r="E297" i="18"/>
  <c r="J296" i="18"/>
  <c r="E296" i="18"/>
  <c r="B296" i="18"/>
  <c r="J295" i="18"/>
  <c r="E295" i="18"/>
  <c r="B295" i="18" s="1"/>
  <c r="J294" i="18"/>
  <c r="E294" i="18"/>
  <c r="B294" i="18"/>
  <c r="J293" i="18"/>
  <c r="E293" i="18"/>
  <c r="B293" i="18" s="1"/>
  <c r="J292" i="18"/>
  <c r="E292" i="18"/>
  <c r="B292" i="18" s="1"/>
  <c r="J291" i="18"/>
  <c r="E291" i="18"/>
  <c r="B291" i="18" s="1"/>
  <c r="J290" i="18"/>
  <c r="E290" i="18"/>
  <c r="B290" i="18" s="1"/>
  <c r="J289" i="18"/>
  <c r="E289" i="18"/>
  <c r="J288" i="18"/>
  <c r="E288" i="18"/>
  <c r="B288" i="18"/>
  <c r="J287" i="18"/>
  <c r="E287" i="18"/>
  <c r="J286" i="18"/>
  <c r="E286" i="18"/>
  <c r="B286" i="18"/>
  <c r="J285" i="18"/>
  <c r="E285" i="18"/>
  <c r="B285" i="18" s="1"/>
  <c r="J284" i="18"/>
  <c r="E284" i="18"/>
  <c r="B284" i="18" s="1"/>
  <c r="J283" i="18"/>
  <c r="E283" i="18"/>
  <c r="B283" i="18" s="1"/>
  <c r="J282" i="18"/>
  <c r="E282" i="18"/>
  <c r="B282" i="18"/>
  <c r="J281" i="18"/>
  <c r="E281" i="18"/>
  <c r="J280" i="18"/>
  <c r="E280" i="18"/>
  <c r="B280" i="18"/>
  <c r="J279" i="18"/>
  <c r="E279" i="18"/>
  <c r="B279" i="18" s="1"/>
  <c r="J278" i="18"/>
  <c r="E278" i="18"/>
  <c r="B278" i="18"/>
  <c r="J277" i="18"/>
  <c r="E277" i="18"/>
  <c r="B277" i="18" s="1"/>
  <c r="J276" i="18"/>
  <c r="E276" i="18"/>
  <c r="B276" i="18" s="1"/>
  <c r="J275" i="18"/>
  <c r="E275" i="18"/>
  <c r="B275" i="18" s="1"/>
  <c r="J274" i="18"/>
  <c r="E274" i="18"/>
  <c r="B274" i="18"/>
  <c r="J273" i="18"/>
  <c r="E273" i="18"/>
  <c r="J272" i="18"/>
  <c r="E272" i="18"/>
  <c r="B272" i="18"/>
  <c r="J271" i="18"/>
  <c r="E271" i="18"/>
  <c r="B271" i="18" s="1"/>
  <c r="J270" i="18"/>
  <c r="E270" i="18"/>
  <c r="B270" i="18"/>
  <c r="J269" i="18"/>
  <c r="E269" i="18"/>
  <c r="B269" i="18" s="1"/>
  <c r="J268" i="18"/>
  <c r="E268" i="18"/>
  <c r="B268" i="18" s="1"/>
  <c r="N266" i="18"/>
  <c r="M266" i="18"/>
  <c r="L266" i="18"/>
  <c r="K266" i="18"/>
  <c r="J266" i="18"/>
  <c r="H266" i="18"/>
  <c r="G266" i="18"/>
  <c r="F266" i="18"/>
  <c r="E266" i="18"/>
  <c r="C266" i="18"/>
  <c r="J263" i="18"/>
  <c r="E263" i="18"/>
  <c r="B263" i="18" s="1"/>
  <c r="J262" i="18"/>
  <c r="E262" i="18"/>
  <c r="B262" i="18"/>
  <c r="J261" i="18"/>
  <c r="E261" i="18"/>
  <c r="B261" i="18" s="1"/>
  <c r="J260" i="18"/>
  <c r="E260" i="18"/>
  <c r="B260" i="18"/>
  <c r="J259" i="18"/>
  <c r="E259" i="18"/>
  <c r="B259" i="18" s="1"/>
  <c r="J258" i="18"/>
  <c r="E258" i="18"/>
  <c r="B258" i="18"/>
  <c r="J257" i="18"/>
  <c r="E257" i="18"/>
  <c r="J256" i="18"/>
  <c r="E256" i="18"/>
  <c r="B256" i="18"/>
  <c r="J255" i="18"/>
  <c r="E255" i="18"/>
  <c r="B255" i="18" s="1"/>
  <c r="J254" i="18"/>
  <c r="E254" i="18"/>
  <c r="B254" i="18"/>
  <c r="J253" i="18"/>
  <c r="E253" i="18"/>
  <c r="B253" i="18" s="1"/>
  <c r="J252" i="18"/>
  <c r="E252" i="18"/>
  <c r="B252" i="18"/>
  <c r="J251" i="18"/>
  <c r="E251" i="18"/>
  <c r="B251" i="18" s="1"/>
  <c r="J250" i="18"/>
  <c r="E250" i="18"/>
  <c r="B250" i="18"/>
  <c r="J249" i="18"/>
  <c r="E249" i="18"/>
  <c r="J248" i="18"/>
  <c r="E248" i="18"/>
  <c r="B248" i="18"/>
  <c r="J247" i="18"/>
  <c r="E247" i="18"/>
  <c r="B247" i="18" s="1"/>
  <c r="J246" i="18"/>
  <c r="E246" i="18"/>
  <c r="B246" i="18"/>
  <c r="J245" i="18"/>
  <c r="E245" i="18"/>
  <c r="B245" i="18" s="1"/>
  <c r="J244" i="18"/>
  <c r="E244" i="18"/>
  <c r="B244" i="18"/>
  <c r="J243" i="18"/>
  <c r="E243" i="18"/>
  <c r="B243" i="18" s="1"/>
  <c r="J242" i="18"/>
  <c r="E242" i="18"/>
  <c r="B242" i="18"/>
  <c r="J241" i="18"/>
  <c r="E241" i="18"/>
  <c r="J240" i="18"/>
  <c r="E240" i="18"/>
  <c r="B240" i="18"/>
  <c r="J239" i="18"/>
  <c r="E239" i="18"/>
  <c r="B239" i="18" s="1"/>
  <c r="J238" i="18"/>
  <c r="E238" i="18"/>
  <c r="B238" i="18"/>
  <c r="J237" i="18"/>
  <c r="E237" i="18"/>
  <c r="B237" i="18" s="1"/>
  <c r="J236" i="18"/>
  <c r="E236" i="18"/>
  <c r="B236" i="18"/>
  <c r="J235" i="18"/>
  <c r="E235" i="18"/>
  <c r="B235" i="18" s="1"/>
  <c r="J234" i="18"/>
  <c r="E234" i="18"/>
  <c r="B234" i="18"/>
  <c r="J233" i="18"/>
  <c r="E233" i="18"/>
  <c r="J232" i="18"/>
  <c r="E232" i="18"/>
  <c r="B232" i="18"/>
  <c r="N230" i="18"/>
  <c r="M230" i="18"/>
  <c r="L230" i="18"/>
  <c r="K230" i="18"/>
  <c r="H230" i="18"/>
  <c r="G230" i="18"/>
  <c r="F230" i="18"/>
  <c r="C230" i="18"/>
  <c r="J227" i="18"/>
  <c r="E227" i="18"/>
  <c r="B227" i="18"/>
  <c r="J226" i="18"/>
  <c r="E226" i="18"/>
  <c r="B226" i="18" s="1"/>
  <c r="J225" i="18"/>
  <c r="E225" i="18"/>
  <c r="B225" i="18" s="1"/>
  <c r="J224" i="18"/>
  <c r="E224" i="18"/>
  <c r="B224" i="18" s="1"/>
  <c r="J223" i="18"/>
  <c r="E223" i="18"/>
  <c r="B223" i="18" s="1"/>
  <c r="J222" i="18"/>
  <c r="E222" i="18"/>
  <c r="J221" i="18"/>
  <c r="E221" i="18"/>
  <c r="B221" i="18"/>
  <c r="J220" i="18"/>
  <c r="E220" i="18"/>
  <c r="J219" i="18"/>
  <c r="E219" i="18"/>
  <c r="B219" i="18"/>
  <c r="J218" i="18"/>
  <c r="E218" i="18"/>
  <c r="B218" i="18" s="1"/>
  <c r="J217" i="18"/>
  <c r="E217" i="18"/>
  <c r="B217" i="18" s="1"/>
  <c r="J216" i="18"/>
  <c r="E216" i="18"/>
  <c r="B216" i="18" s="1"/>
  <c r="J215" i="18"/>
  <c r="E215" i="18"/>
  <c r="B215" i="18"/>
  <c r="J214" i="18"/>
  <c r="E214" i="18"/>
  <c r="J213" i="18"/>
  <c r="E213" i="18"/>
  <c r="B213" i="18"/>
  <c r="J212" i="18"/>
  <c r="E212" i="18"/>
  <c r="B212" i="18" s="1"/>
  <c r="J211" i="18"/>
  <c r="E211" i="18"/>
  <c r="B211" i="18"/>
  <c r="J210" i="18"/>
  <c r="E210" i="18"/>
  <c r="B210" i="18" s="1"/>
  <c r="J209" i="18"/>
  <c r="E209" i="18"/>
  <c r="B209" i="18" s="1"/>
  <c r="J208" i="18"/>
  <c r="E208" i="18"/>
  <c r="B208" i="18" s="1"/>
  <c r="J207" i="18"/>
  <c r="E207" i="18"/>
  <c r="B207" i="18"/>
  <c r="J206" i="18"/>
  <c r="E206" i="18"/>
  <c r="J205" i="18"/>
  <c r="E205" i="18"/>
  <c r="B205" i="18"/>
  <c r="J204" i="18"/>
  <c r="E204" i="18"/>
  <c r="B204" i="18" s="1"/>
  <c r="J203" i="18"/>
  <c r="E203" i="18"/>
  <c r="B203" i="18"/>
  <c r="J202" i="18"/>
  <c r="E202" i="18"/>
  <c r="B202" i="18" s="1"/>
  <c r="J201" i="18"/>
  <c r="E201" i="18"/>
  <c r="B201" i="18" s="1"/>
  <c r="J200" i="18"/>
  <c r="E200" i="18"/>
  <c r="B200" i="18" s="1"/>
  <c r="J199" i="18"/>
  <c r="E199" i="18"/>
  <c r="B199" i="18"/>
  <c r="J198" i="18"/>
  <c r="E198" i="18"/>
  <c r="J197" i="18"/>
  <c r="E197" i="18"/>
  <c r="B197" i="18"/>
  <c r="J196" i="18"/>
  <c r="E196" i="18"/>
  <c r="N194" i="18"/>
  <c r="M194" i="18"/>
  <c r="L194" i="18"/>
  <c r="K194" i="18"/>
  <c r="H194" i="18"/>
  <c r="G194" i="18"/>
  <c r="F194" i="18"/>
  <c r="C194" i="18"/>
  <c r="J191" i="18"/>
  <c r="E191" i="18"/>
  <c r="B191" i="18"/>
  <c r="J190" i="18"/>
  <c r="B190" i="18" s="1"/>
  <c r="E190" i="18"/>
  <c r="J189" i="18"/>
  <c r="E189" i="18"/>
  <c r="B189" i="18"/>
  <c r="J188" i="18"/>
  <c r="B188" i="18" s="1"/>
  <c r="E188" i="18"/>
  <c r="J187" i="18"/>
  <c r="E187" i="18"/>
  <c r="B187" i="18"/>
  <c r="J186" i="18"/>
  <c r="B186" i="18" s="1"/>
  <c r="E186" i="18"/>
  <c r="J185" i="18"/>
  <c r="E185" i="18"/>
  <c r="B185" i="18"/>
  <c r="J184" i="18"/>
  <c r="B184" i="18" s="1"/>
  <c r="E184" i="18"/>
  <c r="J183" i="18"/>
  <c r="E183" i="18"/>
  <c r="B183" i="18"/>
  <c r="J182" i="18"/>
  <c r="B182" i="18" s="1"/>
  <c r="E182" i="18"/>
  <c r="J181" i="18"/>
  <c r="E181" i="18"/>
  <c r="B181" i="18"/>
  <c r="J180" i="18"/>
  <c r="B180" i="18" s="1"/>
  <c r="E180" i="18"/>
  <c r="J179" i="18"/>
  <c r="E179" i="18"/>
  <c r="B179" i="18"/>
  <c r="O178" i="18"/>
  <c r="J178" i="18"/>
  <c r="E178" i="18"/>
  <c r="B178" i="18" s="1"/>
  <c r="J177" i="18"/>
  <c r="E177" i="18"/>
  <c r="B177" i="18" s="1"/>
  <c r="O176" i="18"/>
  <c r="J176" i="18"/>
  <c r="E176" i="18"/>
  <c r="B176" i="18"/>
  <c r="J175" i="18"/>
  <c r="E175" i="18"/>
  <c r="J174" i="18"/>
  <c r="E174" i="18"/>
  <c r="B174" i="18"/>
  <c r="J173" i="18"/>
  <c r="E173" i="18"/>
  <c r="B173" i="18" s="1"/>
  <c r="J172" i="18"/>
  <c r="E172" i="18"/>
  <c r="B172" i="18"/>
  <c r="J171" i="18"/>
  <c r="E171" i="18"/>
  <c r="B171" i="18" s="1"/>
  <c r="J170" i="18"/>
  <c r="E170" i="18"/>
  <c r="B170" i="18"/>
  <c r="J169" i="18"/>
  <c r="E169" i="18"/>
  <c r="B169" i="18" s="1"/>
  <c r="J168" i="18"/>
  <c r="E168" i="18"/>
  <c r="B168" i="18"/>
  <c r="J167" i="18"/>
  <c r="J158" i="18" s="1"/>
  <c r="E167" i="18"/>
  <c r="J166" i="18"/>
  <c r="E166" i="18"/>
  <c r="B166" i="18"/>
  <c r="J165" i="18"/>
  <c r="E165" i="18"/>
  <c r="B165" i="18" s="1"/>
  <c r="J164" i="18"/>
  <c r="E164" i="18"/>
  <c r="B164" i="18"/>
  <c r="O163" i="18"/>
  <c r="J163" i="18"/>
  <c r="E163" i="18"/>
  <c r="J162" i="18"/>
  <c r="E162" i="18"/>
  <c r="B162" i="18"/>
  <c r="J161" i="18"/>
  <c r="E161" i="18"/>
  <c r="B161" i="18" s="1"/>
  <c r="J160" i="18"/>
  <c r="E160" i="18"/>
  <c r="B160" i="18"/>
  <c r="N158" i="18"/>
  <c r="M158" i="18"/>
  <c r="L158" i="18"/>
  <c r="K158" i="18"/>
  <c r="H158" i="18"/>
  <c r="G158" i="18"/>
  <c r="F158" i="18"/>
  <c r="C158" i="18"/>
  <c r="J155" i="18"/>
  <c r="B155" i="18" s="1"/>
  <c r="E155" i="18"/>
  <c r="J154" i="18"/>
  <c r="E154" i="18"/>
  <c r="B154" i="18"/>
  <c r="J153" i="18"/>
  <c r="B153" i="18" s="1"/>
  <c r="E153" i="18"/>
  <c r="J152" i="18"/>
  <c r="E152" i="18"/>
  <c r="B152" i="18"/>
  <c r="J151" i="18"/>
  <c r="B151" i="18" s="1"/>
  <c r="E151" i="18"/>
  <c r="J150" i="18"/>
  <c r="E150" i="18"/>
  <c r="B150" i="18"/>
  <c r="J149" i="18"/>
  <c r="B149" i="18" s="1"/>
  <c r="E149" i="18"/>
  <c r="J148" i="18"/>
  <c r="E148" i="18"/>
  <c r="B148" i="18"/>
  <c r="J147" i="18"/>
  <c r="B147" i="18" s="1"/>
  <c r="E147" i="18"/>
  <c r="J146" i="18"/>
  <c r="E146" i="18"/>
  <c r="B146" i="18"/>
  <c r="J145" i="18"/>
  <c r="B145" i="18" s="1"/>
  <c r="E145" i="18"/>
  <c r="J144" i="18"/>
  <c r="E144" i="18"/>
  <c r="B144" i="18"/>
  <c r="J143" i="18"/>
  <c r="B143" i="18" s="1"/>
  <c r="E143" i="18"/>
  <c r="J142" i="18"/>
  <c r="E142" i="18"/>
  <c r="B142" i="18"/>
  <c r="J141" i="18"/>
  <c r="B141" i="18" s="1"/>
  <c r="E141" i="18"/>
  <c r="J140" i="18"/>
  <c r="E140" i="18"/>
  <c r="B140" i="18"/>
  <c r="J139" i="18"/>
  <c r="B139" i="18" s="1"/>
  <c r="E139" i="18"/>
  <c r="J138" i="18"/>
  <c r="E138" i="18"/>
  <c r="B138" i="18"/>
  <c r="J137" i="18"/>
  <c r="B137" i="18" s="1"/>
  <c r="E137" i="18"/>
  <c r="J136" i="18"/>
  <c r="E136" i="18"/>
  <c r="B136" i="18"/>
  <c r="J135" i="18"/>
  <c r="B135" i="18" s="1"/>
  <c r="E135" i="18"/>
  <c r="J134" i="18"/>
  <c r="E134" i="18"/>
  <c r="B134" i="18"/>
  <c r="J133" i="18"/>
  <c r="B133" i="18" s="1"/>
  <c r="E133" i="18"/>
  <c r="J132" i="18"/>
  <c r="E132" i="18"/>
  <c r="B132" i="18"/>
  <c r="J131" i="18"/>
  <c r="B131" i="18" s="1"/>
  <c r="E131" i="18"/>
  <c r="J130" i="18"/>
  <c r="E130" i="18"/>
  <c r="B130" i="18"/>
  <c r="J129" i="18"/>
  <c r="B129" i="18" s="1"/>
  <c r="E129" i="18"/>
  <c r="J128" i="18"/>
  <c r="E128" i="18"/>
  <c r="B128" i="18"/>
  <c r="J127" i="18"/>
  <c r="B127" i="18" s="1"/>
  <c r="B122" i="18" s="1"/>
  <c r="E127" i="18"/>
  <c r="J126" i="18"/>
  <c r="E126" i="18"/>
  <c r="B126" i="18"/>
  <c r="J125" i="18"/>
  <c r="B125" i="18" s="1"/>
  <c r="E125" i="18"/>
  <c r="E122" i="18" s="1"/>
  <c r="J124" i="18"/>
  <c r="E124" i="18"/>
  <c r="B124" i="18"/>
  <c r="N122" i="18"/>
  <c r="M122" i="18"/>
  <c r="L122" i="18"/>
  <c r="K122" i="18"/>
  <c r="H122" i="18"/>
  <c r="G122" i="18"/>
  <c r="F122" i="18"/>
  <c r="C122" i="18"/>
  <c r="J119" i="18"/>
  <c r="E119" i="18"/>
  <c r="B119" i="18"/>
  <c r="J118" i="18"/>
  <c r="E118" i="18"/>
  <c r="B118" i="18" s="1"/>
  <c r="J117" i="18"/>
  <c r="E117" i="18"/>
  <c r="B117" i="18"/>
  <c r="J116" i="18"/>
  <c r="E116" i="18"/>
  <c r="B116" i="18" s="1"/>
  <c r="J115" i="18"/>
  <c r="E115" i="18"/>
  <c r="B115" i="18" s="1"/>
  <c r="J114" i="18"/>
  <c r="E114" i="18"/>
  <c r="B114" i="18" s="1"/>
  <c r="J113" i="18"/>
  <c r="E113" i="18"/>
  <c r="B113" i="18"/>
  <c r="J112" i="18"/>
  <c r="E112" i="18"/>
  <c r="J111" i="18"/>
  <c r="E111" i="18"/>
  <c r="B111" i="18"/>
  <c r="J110" i="18"/>
  <c r="E110" i="18"/>
  <c r="B110" i="18" s="1"/>
  <c r="J109" i="18"/>
  <c r="E109" i="18"/>
  <c r="B109" i="18"/>
  <c r="J108" i="18"/>
  <c r="E108" i="18"/>
  <c r="B108" i="18" s="1"/>
  <c r="J107" i="18"/>
  <c r="E107" i="18"/>
  <c r="B107" i="18" s="1"/>
  <c r="J106" i="18"/>
  <c r="E106" i="18"/>
  <c r="B106" i="18" s="1"/>
  <c r="J105" i="18"/>
  <c r="E105" i="18"/>
  <c r="B105" i="18"/>
  <c r="J104" i="18"/>
  <c r="E104" i="18"/>
  <c r="J103" i="18"/>
  <c r="E103" i="18"/>
  <c r="B103" i="18"/>
  <c r="J102" i="18"/>
  <c r="E102" i="18"/>
  <c r="B102" i="18" s="1"/>
  <c r="J101" i="18"/>
  <c r="E101" i="18"/>
  <c r="B101" i="18"/>
  <c r="J100" i="18"/>
  <c r="E100" i="18"/>
  <c r="B100" i="18" s="1"/>
  <c r="J99" i="18"/>
  <c r="E99" i="18"/>
  <c r="B99" i="18" s="1"/>
  <c r="J98" i="18"/>
  <c r="E98" i="18"/>
  <c r="B98" i="18" s="1"/>
  <c r="J97" i="18"/>
  <c r="E97" i="18"/>
  <c r="B97" i="18" s="1"/>
  <c r="J96" i="18"/>
  <c r="E96" i="18"/>
  <c r="J95" i="18"/>
  <c r="E95" i="18"/>
  <c r="B95" i="18"/>
  <c r="J94" i="18"/>
  <c r="E94" i="18"/>
  <c r="J93" i="18"/>
  <c r="E93" i="18"/>
  <c r="B93" i="18"/>
  <c r="J92" i="18"/>
  <c r="E92" i="18"/>
  <c r="B92" i="18" s="1"/>
  <c r="J91" i="18"/>
  <c r="E91" i="18"/>
  <c r="B91" i="18" s="1"/>
  <c r="J90" i="18"/>
  <c r="E90" i="18"/>
  <c r="B90" i="18" s="1"/>
  <c r="J89" i="18"/>
  <c r="E89" i="18"/>
  <c r="E86" i="18" s="1"/>
  <c r="B89" i="18"/>
  <c r="J88" i="18"/>
  <c r="J86" i="18" s="1"/>
  <c r="E88" i="18"/>
  <c r="N86" i="18"/>
  <c r="M86" i="18"/>
  <c r="L86" i="18"/>
  <c r="K86" i="18"/>
  <c r="H86" i="18"/>
  <c r="G86" i="18"/>
  <c r="F86" i="18"/>
  <c r="C86" i="18"/>
  <c r="J83" i="18"/>
  <c r="B83" i="18" s="1"/>
  <c r="E83" i="18"/>
  <c r="J82" i="18"/>
  <c r="E82" i="18"/>
  <c r="B82" i="18"/>
  <c r="J81" i="18"/>
  <c r="B81" i="18" s="1"/>
  <c r="E81" i="18"/>
  <c r="J80" i="18"/>
  <c r="E80" i="18"/>
  <c r="B80" i="18"/>
  <c r="J79" i="18"/>
  <c r="B79" i="18" s="1"/>
  <c r="E79" i="18"/>
  <c r="J78" i="18"/>
  <c r="E78" i="18"/>
  <c r="B78" i="18"/>
  <c r="J77" i="18"/>
  <c r="B77" i="18" s="1"/>
  <c r="E77" i="18"/>
  <c r="J76" i="18"/>
  <c r="E76" i="18"/>
  <c r="B76" i="18"/>
  <c r="J75" i="18"/>
  <c r="B75" i="18" s="1"/>
  <c r="E75" i="18"/>
  <c r="J74" i="18"/>
  <c r="E74" i="18"/>
  <c r="B74" i="18"/>
  <c r="J73" i="18"/>
  <c r="B73" i="18" s="1"/>
  <c r="E73" i="18"/>
  <c r="J72" i="18"/>
  <c r="E72" i="18"/>
  <c r="B72" i="18"/>
  <c r="J71" i="18"/>
  <c r="B71" i="18" s="1"/>
  <c r="E71" i="18"/>
  <c r="J70" i="18"/>
  <c r="E70" i="18"/>
  <c r="B70" i="18"/>
  <c r="J69" i="18"/>
  <c r="B69" i="18" s="1"/>
  <c r="E69" i="18"/>
  <c r="J68" i="18"/>
  <c r="E68" i="18"/>
  <c r="B68" i="18"/>
  <c r="J67" i="18"/>
  <c r="B67" i="18" s="1"/>
  <c r="E67" i="18"/>
  <c r="J66" i="18"/>
  <c r="E66" i="18"/>
  <c r="B66" i="18"/>
  <c r="J65" i="18"/>
  <c r="B65" i="18" s="1"/>
  <c r="E65" i="18"/>
  <c r="J64" i="18"/>
  <c r="E64" i="18"/>
  <c r="B64" i="18"/>
  <c r="J63" i="18"/>
  <c r="B63" i="18" s="1"/>
  <c r="E63" i="18"/>
  <c r="J62" i="18"/>
  <c r="E62" i="18"/>
  <c r="B62" i="18"/>
  <c r="J61" i="18"/>
  <c r="B61" i="18" s="1"/>
  <c r="E61" i="18"/>
  <c r="J60" i="18"/>
  <c r="E60" i="18"/>
  <c r="B60" i="18"/>
  <c r="J59" i="18"/>
  <c r="B59" i="18" s="1"/>
  <c r="E59" i="18"/>
  <c r="J58" i="18"/>
  <c r="E58" i="18"/>
  <c r="B58" i="18"/>
  <c r="J57" i="18"/>
  <c r="B57" i="18" s="1"/>
  <c r="E57" i="18"/>
  <c r="J56" i="18"/>
  <c r="E56" i="18"/>
  <c r="B56" i="18"/>
  <c r="J55" i="18"/>
  <c r="B55" i="18" s="1"/>
  <c r="E55" i="18"/>
  <c r="J54" i="18"/>
  <c r="E54" i="18"/>
  <c r="B54" i="18"/>
  <c r="J53" i="18"/>
  <c r="E53" i="18"/>
  <c r="J52" i="18"/>
  <c r="E52" i="18"/>
  <c r="E50" i="18" s="1"/>
  <c r="B52" i="18"/>
  <c r="N50" i="18"/>
  <c r="M50" i="18"/>
  <c r="L50" i="18"/>
  <c r="K50" i="18"/>
  <c r="H50" i="18"/>
  <c r="G50" i="18"/>
  <c r="F50" i="18"/>
  <c r="C50" i="18"/>
  <c r="J47" i="18"/>
  <c r="E47" i="18"/>
  <c r="J46" i="18"/>
  <c r="E46" i="18"/>
  <c r="B46" i="18"/>
  <c r="J45" i="18"/>
  <c r="E45" i="18"/>
  <c r="B45" i="18" s="1"/>
  <c r="J44" i="18"/>
  <c r="E44" i="18"/>
  <c r="B44" i="18"/>
  <c r="J43" i="18"/>
  <c r="E43" i="18"/>
  <c r="B43" i="18" s="1"/>
  <c r="J42" i="18"/>
  <c r="E42" i="18"/>
  <c r="B42" i="18" s="1"/>
  <c r="J41" i="18"/>
  <c r="E41" i="18"/>
  <c r="B41" i="18" s="1"/>
  <c r="J40" i="18"/>
  <c r="E40" i="18"/>
  <c r="B40" i="18"/>
  <c r="J39" i="18"/>
  <c r="E39" i="18"/>
  <c r="J38" i="18"/>
  <c r="E38" i="18"/>
  <c r="B38" i="18"/>
  <c r="J37" i="18"/>
  <c r="E37" i="18"/>
  <c r="B37" i="18" s="1"/>
  <c r="J36" i="18"/>
  <c r="E36" i="18"/>
  <c r="B36" i="18"/>
  <c r="J35" i="18"/>
  <c r="E35" i="18"/>
  <c r="B35" i="18" s="1"/>
  <c r="J34" i="18"/>
  <c r="E34" i="18"/>
  <c r="B34" i="18" s="1"/>
  <c r="J33" i="18"/>
  <c r="E33" i="18"/>
  <c r="B33" i="18" s="1"/>
  <c r="J32" i="18"/>
  <c r="E32" i="18"/>
  <c r="B32" i="18" s="1"/>
  <c r="J31" i="18"/>
  <c r="E31" i="18"/>
  <c r="J30" i="18"/>
  <c r="E30" i="18"/>
  <c r="B30" i="18"/>
  <c r="J29" i="18"/>
  <c r="E29" i="18"/>
  <c r="J28" i="18"/>
  <c r="E28" i="18"/>
  <c r="B28" i="18"/>
  <c r="J27" i="18"/>
  <c r="E27" i="18"/>
  <c r="B27" i="18" s="1"/>
  <c r="J26" i="18"/>
  <c r="E26" i="18"/>
  <c r="B26" i="18" s="1"/>
  <c r="J25" i="18"/>
  <c r="E25" i="18"/>
  <c r="B25" i="18" s="1"/>
  <c r="J24" i="18"/>
  <c r="E24" i="18"/>
  <c r="B24" i="18"/>
  <c r="J23" i="18"/>
  <c r="E23" i="18"/>
  <c r="J22" i="18"/>
  <c r="E22" i="18"/>
  <c r="B22" i="18"/>
  <c r="J21" i="18"/>
  <c r="E21" i="18"/>
  <c r="B21" i="18" s="1"/>
  <c r="J20" i="18"/>
  <c r="E20" i="18"/>
  <c r="B20" i="18"/>
  <c r="J19" i="18"/>
  <c r="E19" i="18"/>
  <c r="B19" i="18" s="1"/>
  <c r="J18" i="18"/>
  <c r="E18" i="18"/>
  <c r="B18" i="18" s="1"/>
  <c r="J17" i="18"/>
  <c r="E17" i="18"/>
  <c r="B17" i="18" s="1"/>
  <c r="J16" i="18"/>
  <c r="E16" i="18"/>
  <c r="B16" i="18"/>
  <c r="N14" i="18"/>
  <c r="M14" i="18"/>
  <c r="L14" i="18"/>
  <c r="K14" i="18"/>
  <c r="J14" i="18"/>
  <c r="H14" i="18"/>
  <c r="G14" i="18"/>
  <c r="F14" i="18"/>
  <c r="E14" i="18"/>
  <c r="C14" i="18"/>
  <c r="B837" i="17"/>
  <c r="B836" i="17"/>
  <c r="B835" i="17"/>
  <c r="B834" i="17"/>
  <c r="B833" i="17"/>
  <c r="B832" i="17"/>
  <c r="B831" i="17"/>
  <c r="B830" i="17"/>
  <c r="B829" i="17"/>
  <c r="B828" i="17"/>
  <c r="B827" i="17"/>
  <c r="B826" i="17"/>
  <c r="B825" i="17"/>
  <c r="B824" i="17"/>
  <c r="B823" i="17"/>
  <c r="B822" i="17"/>
  <c r="B821" i="17"/>
  <c r="B820" i="17"/>
  <c r="B819" i="17"/>
  <c r="B818" i="17"/>
  <c r="B817" i="17"/>
  <c r="B816" i="17"/>
  <c r="B815" i="17"/>
  <c r="B814" i="17"/>
  <c r="B813" i="17"/>
  <c r="B812" i="17"/>
  <c r="B811" i="17"/>
  <c r="B810" i="17"/>
  <c r="B809" i="17"/>
  <c r="B808" i="17"/>
  <c r="B807" i="17"/>
  <c r="B806" i="17"/>
  <c r="H804" i="17"/>
  <c r="G804" i="17"/>
  <c r="F804" i="17"/>
  <c r="D804" i="17"/>
  <c r="B801" i="17"/>
  <c r="B800" i="17"/>
  <c r="B799" i="17"/>
  <c r="B798" i="17"/>
  <c r="B797" i="17"/>
  <c r="B796" i="17"/>
  <c r="B795" i="17"/>
  <c r="B794" i="17"/>
  <c r="B793" i="17"/>
  <c r="B792" i="17"/>
  <c r="B791" i="17"/>
  <c r="B790" i="17"/>
  <c r="B789" i="17"/>
  <c r="B788" i="17"/>
  <c r="B787" i="17"/>
  <c r="B786" i="17"/>
  <c r="B785" i="17"/>
  <c r="B784" i="17"/>
  <c r="B783" i="17"/>
  <c r="B782" i="17"/>
  <c r="B781" i="17"/>
  <c r="B780" i="17"/>
  <c r="B779" i="17"/>
  <c r="B778" i="17"/>
  <c r="B777" i="17"/>
  <c r="B776" i="17"/>
  <c r="B775" i="17"/>
  <c r="B774" i="17"/>
  <c r="B773" i="17"/>
  <c r="B772" i="17"/>
  <c r="B771" i="17"/>
  <c r="B770" i="17"/>
  <c r="H768" i="17"/>
  <c r="G768" i="17"/>
  <c r="F768" i="17"/>
  <c r="D768" i="17"/>
  <c r="B765" i="17"/>
  <c r="B764" i="17"/>
  <c r="B763" i="17"/>
  <c r="B762" i="17"/>
  <c r="B761" i="17"/>
  <c r="B760" i="17"/>
  <c r="B759" i="17"/>
  <c r="B758" i="17"/>
  <c r="B757" i="17"/>
  <c r="B756" i="17"/>
  <c r="B755" i="17"/>
  <c r="B754" i="17"/>
  <c r="B753" i="17"/>
  <c r="B752" i="17"/>
  <c r="B751" i="17"/>
  <c r="B750" i="17"/>
  <c r="B749" i="17"/>
  <c r="B748" i="17"/>
  <c r="B747" i="17"/>
  <c r="B746" i="17"/>
  <c r="B745" i="17"/>
  <c r="B744" i="17"/>
  <c r="B743" i="17"/>
  <c r="B742" i="17"/>
  <c r="B741" i="17"/>
  <c r="B740" i="17"/>
  <c r="B739" i="17"/>
  <c r="B738" i="17"/>
  <c r="B737" i="17"/>
  <c r="B736" i="17"/>
  <c r="B735" i="17"/>
  <c r="B734" i="17"/>
  <c r="H732" i="17"/>
  <c r="G732" i="17"/>
  <c r="F732" i="17"/>
  <c r="D732" i="17"/>
  <c r="B729" i="17"/>
  <c r="B728" i="17"/>
  <c r="B727" i="17"/>
  <c r="B726" i="17"/>
  <c r="B725" i="17"/>
  <c r="B724" i="17"/>
  <c r="B723" i="17"/>
  <c r="B722" i="17"/>
  <c r="B721" i="17"/>
  <c r="B720" i="17"/>
  <c r="B719" i="17"/>
  <c r="B718" i="17"/>
  <c r="B717" i="17"/>
  <c r="B716" i="17"/>
  <c r="B715" i="17"/>
  <c r="B714" i="17"/>
  <c r="B713" i="17"/>
  <c r="B712" i="17"/>
  <c r="B711" i="17"/>
  <c r="B710" i="17"/>
  <c r="B709" i="17"/>
  <c r="B708" i="17"/>
  <c r="B707" i="17"/>
  <c r="B706" i="17"/>
  <c r="B705" i="17"/>
  <c r="B704" i="17"/>
  <c r="B703" i="17"/>
  <c r="B702" i="17"/>
  <c r="B701" i="17"/>
  <c r="B700" i="17"/>
  <c r="B699" i="17"/>
  <c r="B698" i="17"/>
  <c r="H696" i="17"/>
  <c r="G696" i="17"/>
  <c r="F696" i="17"/>
  <c r="D696" i="17"/>
  <c r="B693" i="17"/>
  <c r="B692" i="17"/>
  <c r="B691" i="17"/>
  <c r="B690" i="17"/>
  <c r="B689" i="17"/>
  <c r="B688" i="17"/>
  <c r="B687" i="17"/>
  <c r="B686" i="17"/>
  <c r="B685" i="17"/>
  <c r="B684" i="17"/>
  <c r="B683" i="17"/>
  <c r="B682" i="17"/>
  <c r="B681" i="17"/>
  <c r="B680" i="17"/>
  <c r="B679" i="17"/>
  <c r="B678" i="17"/>
  <c r="B677" i="17"/>
  <c r="B676" i="17"/>
  <c r="B675" i="17"/>
  <c r="B674" i="17"/>
  <c r="B673" i="17"/>
  <c r="B672" i="17"/>
  <c r="B671" i="17"/>
  <c r="B670" i="17"/>
  <c r="B669" i="17"/>
  <c r="B668" i="17"/>
  <c r="B667" i="17"/>
  <c r="B666" i="17"/>
  <c r="B665" i="17"/>
  <c r="B664" i="17"/>
  <c r="B663" i="17"/>
  <c r="B662" i="17"/>
  <c r="H660" i="17"/>
  <c r="G660" i="17"/>
  <c r="F660" i="17"/>
  <c r="D660" i="17"/>
  <c r="B660" i="17"/>
  <c r="B657" i="17"/>
  <c r="B656" i="17"/>
  <c r="B655" i="17"/>
  <c r="B654" i="17"/>
  <c r="B653" i="17"/>
  <c r="B652" i="17"/>
  <c r="B651" i="17"/>
  <c r="B650" i="17"/>
  <c r="B649" i="17"/>
  <c r="B648" i="17"/>
  <c r="B647" i="17"/>
  <c r="B646" i="17"/>
  <c r="B645" i="17"/>
  <c r="B644" i="17"/>
  <c r="B643" i="17"/>
  <c r="B642" i="17"/>
  <c r="B641" i="17"/>
  <c r="B640" i="17"/>
  <c r="B639" i="17"/>
  <c r="B638" i="17"/>
  <c r="B637" i="17"/>
  <c r="B636" i="17"/>
  <c r="B635" i="17"/>
  <c r="B634" i="17"/>
  <c r="B633" i="17"/>
  <c r="B632" i="17"/>
  <c r="B631" i="17"/>
  <c r="B630" i="17"/>
  <c r="B629" i="17"/>
  <c r="B628" i="17"/>
  <c r="B627" i="17"/>
  <c r="B626" i="17"/>
  <c r="H624" i="17"/>
  <c r="G624" i="17"/>
  <c r="F624" i="17"/>
  <c r="D624" i="17"/>
  <c r="B621" i="17"/>
  <c r="B620" i="17"/>
  <c r="B619" i="17"/>
  <c r="B618" i="17"/>
  <c r="B617" i="17"/>
  <c r="B616" i="17"/>
  <c r="B615" i="17"/>
  <c r="B614" i="17"/>
  <c r="B613" i="17"/>
  <c r="B612" i="17"/>
  <c r="B611" i="17"/>
  <c r="B610" i="17"/>
  <c r="B609" i="17"/>
  <c r="B608" i="17"/>
  <c r="B607" i="17"/>
  <c r="B606" i="17"/>
  <c r="B605" i="17"/>
  <c r="B604" i="17"/>
  <c r="B603" i="17"/>
  <c r="B602" i="17"/>
  <c r="B601" i="17"/>
  <c r="B600" i="17"/>
  <c r="B599" i="17"/>
  <c r="B598" i="17"/>
  <c r="B597" i="17"/>
  <c r="B596" i="17"/>
  <c r="B595" i="17"/>
  <c r="B594" i="17"/>
  <c r="B593" i="17"/>
  <c r="B592" i="17"/>
  <c r="B591" i="17"/>
  <c r="B590" i="17"/>
  <c r="H588" i="17"/>
  <c r="G588" i="17"/>
  <c r="F588" i="17"/>
  <c r="D588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H552" i="17"/>
  <c r="G552" i="17"/>
  <c r="F552" i="17"/>
  <c r="D552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H516" i="17"/>
  <c r="G516" i="17"/>
  <c r="F516" i="17"/>
  <c r="D516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H480" i="17"/>
  <c r="G480" i="17"/>
  <c r="F480" i="17"/>
  <c r="D480" i="17"/>
  <c r="B480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H444" i="17"/>
  <c r="G444" i="17"/>
  <c r="F444" i="17"/>
  <c r="D444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H408" i="17"/>
  <c r="G408" i="17"/>
  <c r="F408" i="17"/>
  <c r="D408" i="17"/>
  <c r="B408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H372" i="17"/>
  <c r="G372" i="17"/>
  <c r="F372" i="17"/>
  <c r="D372" i="17"/>
  <c r="B372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B345" i="17"/>
  <c r="B344" i="17"/>
  <c r="B343" i="17"/>
  <c r="B342" i="17"/>
  <c r="B341" i="17"/>
  <c r="B340" i="17"/>
  <c r="B339" i="17"/>
  <c r="B338" i="17"/>
  <c r="H336" i="17"/>
  <c r="G336" i="17"/>
  <c r="F336" i="17"/>
  <c r="D336" i="17"/>
  <c r="B336" i="17"/>
  <c r="B333" i="17"/>
  <c r="B332" i="17"/>
  <c r="B331" i="17"/>
  <c r="B330" i="17"/>
  <c r="B329" i="17"/>
  <c r="B328" i="17"/>
  <c r="B327" i="17"/>
  <c r="B326" i="17"/>
  <c r="B325" i="17"/>
  <c r="B324" i="17"/>
  <c r="B323" i="17"/>
  <c r="B322" i="17"/>
  <c r="B321" i="17"/>
  <c r="B320" i="17"/>
  <c r="B319" i="17"/>
  <c r="B318" i="17"/>
  <c r="B317" i="17"/>
  <c r="B316" i="17"/>
  <c r="B315" i="17"/>
  <c r="B314" i="17"/>
  <c r="B313" i="17"/>
  <c r="B312" i="17"/>
  <c r="B311" i="17"/>
  <c r="B310" i="17"/>
  <c r="B309" i="17"/>
  <c r="B308" i="17"/>
  <c r="B307" i="17"/>
  <c r="B306" i="17"/>
  <c r="B305" i="17"/>
  <c r="B304" i="17"/>
  <c r="B303" i="17"/>
  <c r="B302" i="17"/>
  <c r="H300" i="17"/>
  <c r="G300" i="17"/>
  <c r="F300" i="17"/>
  <c r="D300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B281" i="17"/>
  <c r="B280" i="17"/>
  <c r="B279" i="17"/>
  <c r="B278" i="17"/>
  <c r="B277" i="17"/>
  <c r="B276" i="17"/>
  <c r="B275" i="17"/>
  <c r="B274" i="17"/>
  <c r="B273" i="17"/>
  <c r="B272" i="17"/>
  <c r="B271" i="17"/>
  <c r="B270" i="17"/>
  <c r="B269" i="17"/>
  <c r="B268" i="17"/>
  <c r="B267" i="17"/>
  <c r="B266" i="17"/>
  <c r="H264" i="17"/>
  <c r="G264" i="17"/>
  <c r="F264" i="17"/>
  <c r="D264" i="17"/>
  <c r="B264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8" i="17" s="1"/>
  <c r="H228" i="17"/>
  <c r="G228" i="17"/>
  <c r="F228" i="17"/>
  <c r="D228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H192" i="17"/>
  <c r="G192" i="17"/>
  <c r="F192" i="17"/>
  <c r="D192" i="17"/>
  <c r="B192" i="17"/>
  <c r="B189" i="17"/>
  <c r="B188" i="17"/>
  <c r="B187" i="17"/>
  <c r="B186" i="17"/>
  <c r="B185" i="17"/>
  <c r="B184" i="17"/>
  <c r="B183" i="17"/>
  <c r="B182" i="17"/>
  <c r="B181" i="17"/>
  <c r="B180" i="17"/>
  <c r="B179" i="17"/>
  <c r="B178" i="17"/>
  <c r="B177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H156" i="17"/>
  <c r="G156" i="17"/>
  <c r="F156" i="17"/>
  <c r="D156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H120" i="17"/>
  <c r="G120" i="17"/>
  <c r="F120" i="17"/>
  <c r="D120" i="17"/>
  <c r="B120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H84" i="17"/>
  <c r="G84" i="17"/>
  <c r="F84" i="17"/>
  <c r="D84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H48" i="17"/>
  <c r="G48" i="17"/>
  <c r="F48" i="17"/>
  <c r="D48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2" i="17" s="1"/>
  <c r="B14" i="17"/>
  <c r="H12" i="17"/>
  <c r="G12" i="17"/>
  <c r="F12" i="17"/>
  <c r="D12" i="17"/>
  <c r="E158" i="18" l="1"/>
  <c r="J410" i="18"/>
  <c r="J446" i="18"/>
  <c r="E626" i="18"/>
  <c r="B629" i="18"/>
  <c r="B84" i="17"/>
  <c r="B300" i="17"/>
  <c r="B516" i="17"/>
  <c r="B196" i="18"/>
  <c r="E194" i="18"/>
  <c r="B305" i="18"/>
  <c r="J302" i="18"/>
  <c r="E338" i="18"/>
  <c r="B156" i="17"/>
  <c r="B444" i="17"/>
  <c r="J482" i="18"/>
  <c r="B484" i="18"/>
  <c r="B482" i="18" s="1"/>
  <c r="E518" i="18"/>
  <c r="B665" i="18"/>
  <c r="E662" i="18"/>
  <c r="B736" i="18"/>
  <c r="E734" i="18"/>
  <c r="B48" i="17"/>
  <c r="B552" i="17"/>
  <c r="B624" i="17"/>
  <c r="B696" i="17"/>
  <c r="B768" i="17"/>
  <c r="B804" i="17"/>
  <c r="B29" i="18"/>
  <c r="B53" i="18"/>
  <c r="B50" i="18" s="1"/>
  <c r="J50" i="18"/>
  <c r="B94" i="18"/>
  <c r="B167" i="18"/>
  <c r="B175" i="18"/>
  <c r="J194" i="18"/>
  <c r="B220" i="18"/>
  <c r="E230" i="18"/>
  <c r="B233" i="18"/>
  <c r="B230" i="18" s="1"/>
  <c r="B241" i="18"/>
  <c r="B249" i="18"/>
  <c r="B257" i="18"/>
  <c r="B287" i="18"/>
  <c r="B304" i="18"/>
  <c r="B352" i="18"/>
  <c r="J374" i="18"/>
  <c r="B376" i="18"/>
  <c r="B374" i="18" s="1"/>
  <c r="E410" i="18"/>
  <c r="B427" i="18"/>
  <c r="B466" i="18"/>
  <c r="B472" i="18"/>
  <c r="J518" i="18"/>
  <c r="B592" i="18"/>
  <c r="B600" i="18"/>
  <c r="B608" i="18"/>
  <c r="B616" i="18"/>
  <c r="B727" i="18"/>
  <c r="J770" i="18"/>
  <c r="J122" i="18"/>
  <c r="E698" i="18"/>
  <c r="J698" i="18"/>
  <c r="J806" i="18"/>
  <c r="B809" i="18"/>
  <c r="B806" i="18" s="1"/>
  <c r="E806" i="18"/>
  <c r="B588" i="17"/>
  <c r="B732" i="17"/>
  <c r="B23" i="18"/>
  <c r="B14" i="18" s="1"/>
  <c r="B31" i="18"/>
  <c r="B39" i="18"/>
  <c r="B47" i="18"/>
  <c r="B88" i="18"/>
  <c r="B96" i="18"/>
  <c r="B104" i="18"/>
  <c r="B112" i="18"/>
  <c r="B163" i="18"/>
  <c r="B158" i="18" s="1"/>
  <c r="B198" i="18"/>
  <c r="B206" i="18"/>
  <c r="B214" i="18"/>
  <c r="B222" i="18"/>
  <c r="J230" i="18"/>
  <c r="B273" i="18"/>
  <c r="B281" i="18"/>
  <c r="B266" i="18" s="1"/>
  <c r="B289" i="18"/>
  <c r="B297" i="18"/>
  <c r="B346" i="18"/>
  <c r="B338" i="18" s="1"/>
  <c r="B354" i="18"/>
  <c r="B362" i="18"/>
  <c r="B370" i="18"/>
  <c r="B413" i="18"/>
  <c r="B421" i="18"/>
  <c r="B429" i="18"/>
  <c r="B437" i="18"/>
  <c r="B474" i="18"/>
  <c r="B525" i="18"/>
  <c r="B531" i="18"/>
  <c r="B539" i="18"/>
  <c r="B547" i="18"/>
  <c r="B561" i="18"/>
  <c r="B554" i="18" s="1"/>
  <c r="B567" i="18"/>
  <c r="J626" i="18"/>
  <c r="B628" i="18"/>
  <c r="B729" i="18"/>
  <c r="B780" i="18"/>
  <c r="B786" i="18"/>
  <c r="B452" i="18"/>
  <c r="B446" i="18" s="1"/>
  <c r="B460" i="18"/>
  <c r="B468" i="18"/>
  <c r="B476" i="18"/>
  <c r="B527" i="18"/>
  <c r="J554" i="18"/>
  <c r="B577" i="18"/>
  <c r="B583" i="18"/>
  <c r="B667" i="18"/>
  <c r="B675" i="18"/>
  <c r="B683" i="18"/>
  <c r="B691" i="18"/>
  <c r="B705" i="18"/>
  <c r="B698" i="18" s="1"/>
  <c r="J734" i="18"/>
  <c r="B742" i="18"/>
  <c r="B750" i="18"/>
  <c r="B758" i="18"/>
  <c r="B766" i="18"/>
  <c r="E770" i="18"/>
  <c r="B788" i="18"/>
  <c r="B794" i="18"/>
  <c r="B535" i="18"/>
  <c r="B543" i="18"/>
  <c r="B551" i="18"/>
  <c r="B563" i="18"/>
  <c r="B571" i="18"/>
  <c r="B579" i="18"/>
  <c r="B587" i="18"/>
  <c r="B594" i="18"/>
  <c r="B602" i="18"/>
  <c r="B610" i="18"/>
  <c r="B618" i="18"/>
  <c r="B638" i="18"/>
  <c r="B646" i="18"/>
  <c r="B654" i="18"/>
  <c r="J662" i="18"/>
  <c r="B671" i="18"/>
  <c r="B679" i="18"/>
  <c r="B687" i="18"/>
  <c r="B695" i="18"/>
  <c r="B731" i="18"/>
  <c r="B738" i="18"/>
  <c r="B746" i="18"/>
  <c r="B754" i="18"/>
  <c r="B762" i="18"/>
  <c r="B774" i="18"/>
  <c r="B770" i="18" s="1"/>
  <c r="B782" i="18"/>
  <c r="B790" i="18"/>
  <c r="B798" i="18"/>
  <c r="B815" i="18"/>
  <c r="B823" i="18"/>
  <c r="B831" i="18"/>
  <c r="B839" i="18"/>
  <c r="B1022" i="16"/>
  <c r="B1021" i="16"/>
  <c r="B1020" i="16"/>
  <c r="B1019" i="16"/>
  <c r="B1018" i="16"/>
  <c r="B1017" i="16"/>
  <c r="B1016" i="16"/>
  <c r="B1015" i="16"/>
  <c r="B1014" i="16"/>
  <c r="B1013" i="16"/>
  <c r="B1012" i="16"/>
  <c r="B1011" i="16"/>
  <c r="B1010" i="16"/>
  <c r="B1009" i="16"/>
  <c r="B1008" i="16"/>
  <c r="B1007" i="16"/>
  <c r="B1006" i="16"/>
  <c r="B1005" i="16" s="1"/>
  <c r="E1005" i="16"/>
  <c r="C1005" i="16"/>
  <c r="B1003" i="16"/>
  <c r="B1002" i="16"/>
  <c r="B1001" i="16"/>
  <c r="B1000" i="16"/>
  <c r="B999" i="16"/>
  <c r="B998" i="16"/>
  <c r="B997" i="16"/>
  <c r="B996" i="16"/>
  <c r="B995" i="16"/>
  <c r="B994" i="16"/>
  <c r="B993" i="16"/>
  <c r="B992" i="16"/>
  <c r="B991" i="16"/>
  <c r="B990" i="16"/>
  <c r="B989" i="16"/>
  <c r="B988" i="16"/>
  <c r="B987" i="16"/>
  <c r="B986" i="16"/>
  <c r="B985" i="16"/>
  <c r="B984" i="16"/>
  <c r="B983" i="16"/>
  <c r="B982" i="16" s="1"/>
  <c r="B980" i="16" s="1"/>
  <c r="E982" i="16"/>
  <c r="C982" i="16"/>
  <c r="E980" i="16"/>
  <c r="C980" i="16"/>
  <c r="B977" i="16"/>
  <c r="B976" i="16"/>
  <c r="B975" i="16"/>
  <c r="B974" i="16"/>
  <c r="B973" i="16"/>
  <c r="B972" i="16"/>
  <c r="B971" i="16"/>
  <c r="B970" i="16"/>
  <c r="B969" i="16"/>
  <c r="B968" i="16"/>
  <c r="B967" i="16"/>
  <c r="B966" i="16"/>
  <c r="B965" i="16"/>
  <c r="B964" i="16"/>
  <c r="B960" i="16" s="1"/>
  <c r="B963" i="16"/>
  <c r="B962" i="16"/>
  <c r="B961" i="16"/>
  <c r="E960" i="16"/>
  <c r="C960" i="16"/>
  <c r="B958" i="16"/>
  <c r="B957" i="16"/>
  <c r="B956" i="16"/>
  <c r="B955" i="16"/>
  <c r="B954" i="16"/>
  <c r="B953" i="16"/>
  <c r="B952" i="16"/>
  <c r="B951" i="16"/>
  <c r="B950" i="16"/>
  <c r="B949" i="16"/>
  <c r="B948" i="16"/>
  <c r="B947" i="16"/>
  <c r="B946" i="16"/>
  <c r="B945" i="16"/>
  <c r="B944" i="16"/>
  <c r="B943" i="16"/>
  <c r="B942" i="16"/>
  <c r="B941" i="16"/>
  <c r="B940" i="16"/>
  <c r="B937" i="16" s="1"/>
  <c r="B935" i="16" s="1"/>
  <c r="B939" i="16"/>
  <c r="B938" i="16"/>
  <c r="E937" i="16"/>
  <c r="E935" i="16" s="1"/>
  <c r="C937" i="16"/>
  <c r="C935" i="16"/>
  <c r="B932" i="16"/>
  <c r="B931" i="16"/>
  <c r="B930" i="16"/>
  <c r="B929" i="16"/>
  <c r="B928" i="16"/>
  <c r="B927" i="16"/>
  <c r="B926" i="16"/>
  <c r="B925" i="16"/>
  <c r="B924" i="16"/>
  <c r="B923" i="16"/>
  <c r="B922" i="16"/>
  <c r="B921" i="16"/>
  <c r="B920" i="16"/>
  <c r="B919" i="16"/>
  <c r="B918" i="16"/>
  <c r="B917" i="16"/>
  <c r="B914" i="16" s="1"/>
  <c r="B916" i="16"/>
  <c r="B915" i="16"/>
  <c r="E914" i="16"/>
  <c r="C914" i="16"/>
  <c r="B912" i="16"/>
  <c r="B911" i="16"/>
  <c r="B910" i="16"/>
  <c r="B909" i="16"/>
  <c r="B908" i="16"/>
  <c r="B907" i="16"/>
  <c r="B906" i="16"/>
  <c r="B905" i="16"/>
  <c r="B904" i="16"/>
  <c r="B903" i="16"/>
  <c r="B902" i="16"/>
  <c r="B901" i="16"/>
  <c r="B900" i="16"/>
  <c r="B899" i="16"/>
  <c r="B898" i="16"/>
  <c r="B897" i="16"/>
  <c r="B896" i="16"/>
  <c r="B895" i="16"/>
  <c r="B894" i="16"/>
  <c r="B893" i="16"/>
  <c r="B892" i="16"/>
  <c r="B891" i="16"/>
  <c r="B890" i="16" s="1"/>
  <c r="B888" i="16" s="1"/>
  <c r="E890" i="16"/>
  <c r="C890" i="16"/>
  <c r="E888" i="16"/>
  <c r="C888" i="16"/>
  <c r="B885" i="16"/>
  <c r="B884" i="16"/>
  <c r="B883" i="16"/>
  <c r="B882" i="16"/>
  <c r="B881" i="16"/>
  <c r="B880" i="16"/>
  <c r="B879" i="16"/>
  <c r="B878" i="16"/>
  <c r="B877" i="16"/>
  <c r="B876" i="16"/>
  <c r="B875" i="16"/>
  <c r="B874" i="16"/>
  <c r="B873" i="16"/>
  <c r="B872" i="16"/>
  <c r="B871" i="16"/>
  <c r="B870" i="16"/>
  <c r="B869" i="16"/>
  <c r="B868" i="16"/>
  <c r="B867" i="16"/>
  <c r="E866" i="16"/>
  <c r="C866" i="16"/>
  <c r="B866" i="16"/>
  <c r="B864" i="16"/>
  <c r="B863" i="16"/>
  <c r="B862" i="16"/>
  <c r="B861" i="16"/>
  <c r="B860" i="16"/>
  <c r="B859" i="16"/>
  <c r="B858" i="16"/>
  <c r="B857" i="16"/>
  <c r="B856" i="16"/>
  <c r="B855" i="16"/>
  <c r="B854" i="16"/>
  <c r="B853" i="16"/>
  <c r="B852" i="16"/>
  <c r="B851" i="16"/>
  <c r="B850" i="16"/>
  <c r="B849" i="16"/>
  <c r="B848" i="16"/>
  <c r="B847" i="16"/>
  <c r="B846" i="16"/>
  <c r="B845" i="16"/>
  <c r="B842" i="16" s="1"/>
  <c r="B840" i="16" s="1"/>
  <c r="B844" i="16"/>
  <c r="B843" i="16"/>
  <c r="E842" i="16"/>
  <c r="E840" i="16" s="1"/>
  <c r="C842" i="16"/>
  <c r="C840" i="16" s="1"/>
  <c r="B837" i="16"/>
  <c r="B836" i="16"/>
  <c r="B835" i="16"/>
  <c r="B834" i="16"/>
  <c r="B833" i="16"/>
  <c r="B832" i="16"/>
  <c r="B831" i="16"/>
  <c r="B830" i="16"/>
  <c r="B829" i="16"/>
  <c r="B828" i="16"/>
  <c r="B827" i="16"/>
  <c r="B826" i="16"/>
  <c r="B825" i="16"/>
  <c r="B824" i="16"/>
  <c r="B823" i="16"/>
  <c r="B822" i="16"/>
  <c r="B819" i="16" s="1"/>
  <c r="B821" i="16"/>
  <c r="B820" i="16"/>
  <c r="E819" i="16"/>
  <c r="C819" i="16"/>
  <c r="B817" i="16"/>
  <c r="B816" i="16"/>
  <c r="B815" i="16"/>
  <c r="B814" i="16"/>
  <c r="B813" i="16"/>
  <c r="B812" i="16"/>
  <c r="B811" i="16"/>
  <c r="B810" i="16"/>
  <c r="B809" i="16"/>
  <c r="B808" i="16"/>
  <c r="B807" i="16"/>
  <c r="B806" i="16"/>
  <c r="B805" i="16"/>
  <c r="B804" i="16"/>
  <c r="B803" i="16"/>
  <c r="B802" i="16"/>
  <c r="B801" i="16"/>
  <c r="B800" i="16"/>
  <c r="B799" i="16"/>
  <c r="B798" i="16"/>
  <c r="B797" i="16"/>
  <c r="B796" i="16"/>
  <c r="B795" i="16" s="1"/>
  <c r="E795" i="16"/>
  <c r="E793" i="16" s="1"/>
  <c r="C795" i="16"/>
  <c r="C793" i="16"/>
  <c r="B790" i="16"/>
  <c r="B789" i="16"/>
  <c r="B788" i="16"/>
  <c r="B787" i="16"/>
  <c r="B786" i="16"/>
  <c r="B785" i="16"/>
  <c r="B784" i="16"/>
  <c r="B783" i="16"/>
  <c r="B782" i="16"/>
  <c r="B781" i="16"/>
  <c r="B780" i="16"/>
  <c r="B779" i="16"/>
  <c r="B778" i="16"/>
  <c r="B777" i="16"/>
  <c r="B776" i="16"/>
  <c r="B775" i="16"/>
  <c r="B774" i="16"/>
  <c r="B773" i="16"/>
  <c r="B772" i="16" s="1"/>
  <c r="E772" i="16"/>
  <c r="C772" i="16"/>
  <c r="B770" i="16"/>
  <c r="B769" i="16"/>
  <c r="B768" i="16"/>
  <c r="B767" i="16"/>
  <c r="B766" i="16"/>
  <c r="B765" i="16"/>
  <c r="B764" i="16"/>
  <c r="B763" i="16"/>
  <c r="B762" i="16"/>
  <c r="B761" i="16"/>
  <c r="B760" i="16"/>
  <c r="B759" i="16"/>
  <c r="B758" i="16"/>
  <c r="B757" i="16"/>
  <c r="B756" i="16"/>
  <c r="B755" i="16"/>
  <c r="B754" i="16"/>
  <c r="B753" i="16"/>
  <c r="B752" i="16"/>
  <c r="B751" i="16"/>
  <c r="B750" i="16"/>
  <c r="B749" i="16"/>
  <c r="B748" i="16" s="1"/>
  <c r="B746" i="16" s="1"/>
  <c r="E748" i="16"/>
  <c r="C748" i="16"/>
  <c r="E746" i="16"/>
  <c r="C746" i="16"/>
  <c r="B743" i="16"/>
  <c r="B742" i="16"/>
  <c r="B741" i="16"/>
  <c r="B740" i="16"/>
  <c r="B739" i="16"/>
  <c r="B738" i="16"/>
  <c r="B737" i="16"/>
  <c r="B736" i="16"/>
  <c r="B735" i="16"/>
  <c r="B734" i="16"/>
  <c r="B733" i="16"/>
  <c r="B732" i="16"/>
  <c r="B731" i="16"/>
  <c r="B730" i="16"/>
  <c r="B729" i="16"/>
  <c r="B728" i="16"/>
  <c r="B727" i="16"/>
  <c r="B726" i="16"/>
  <c r="B725" i="16"/>
  <c r="E724" i="16"/>
  <c r="C724" i="16"/>
  <c r="B724" i="16"/>
  <c r="B722" i="16"/>
  <c r="B721" i="16"/>
  <c r="B720" i="16"/>
  <c r="B719" i="16"/>
  <c r="B718" i="16"/>
  <c r="B717" i="16"/>
  <c r="B716" i="16"/>
  <c r="B715" i="16"/>
  <c r="B714" i="16"/>
  <c r="B713" i="16"/>
  <c r="B712" i="16"/>
  <c r="B711" i="16"/>
  <c r="B710" i="16"/>
  <c r="B709" i="16"/>
  <c r="B708" i="16"/>
  <c r="B707" i="16"/>
  <c r="B706" i="16"/>
  <c r="B705" i="16"/>
  <c r="B704" i="16"/>
  <c r="B703" i="16"/>
  <c r="B702" i="16"/>
  <c r="E701" i="16"/>
  <c r="E699" i="16" s="1"/>
  <c r="C701" i="16"/>
  <c r="C699" i="16" s="1"/>
  <c r="B701" i="16"/>
  <c r="B699" i="16" s="1"/>
  <c r="B696" i="16"/>
  <c r="B695" i="16"/>
  <c r="B694" i="16"/>
  <c r="B693" i="16"/>
  <c r="B692" i="16"/>
  <c r="B691" i="16"/>
  <c r="B690" i="16"/>
  <c r="B689" i="16"/>
  <c r="B688" i="16"/>
  <c r="B687" i="16"/>
  <c r="B686" i="16"/>
  <c r="B685" i="16"/>
  <c r="B684" i="16"/>
  <c r="B683" i="16"/>
  <c r="B682" i="16"/>
  <c r="B681" i="16"/>
  <c r="B680" i="16"/>
  <c r="B679" i="16"/>
  <c r="E678" i="16"/>
  <c r="C678" i="16"/>
  <c r="B678" i="16"/>
  <c r="B676" i="16"/>
  <c r="B675" i="16"/>
  <c r="B674" i="16"/>
  <c r="B673" i="16"/>
  <c r="B672" i="16"/>
  <c r="B671" i="16"/>
  <c r="B670" i="16"/>
  <c r="B669" i="16"/>
  <c r="B668" i="16"/>
  <c r="B667" i="16"/>
  <c r="B666" i="16"/>
  <c r="B665" i="16"/>
  <c r="B664" i="16"/>
  <c r="B663" i="16"/>
  <c r="B662" i="16"/>
  <c r="B661" i="16"/>
  <c r="B660" i="16"/>
  <c r="B659" i="16"/>
  <c r="B658" i="16"/>
  <c r="B657" i="16"/>
  <c r="B656" i="16" s="1"/>
  <c r="B654" i="16" s="1"/>
  <c r="E656" i="16"/>
  <c r="C656" i="16"/>
  <c r="E654" i="16"/>
  <c r="C654" i="16"/>
  <c r="B651" i="16"/>
  <c r="B650" i="16"/>
  <c r="B649" i="16"/>
  <c r="B648" i="16"/>
  <c r="B647" i="16"/>
  <c r="B646" i="16"/>
  <c r="B645" i="16"/>
  <c r="B644" i="16"/>
  <c r="B643" i="16"/>
  <c r="B642" i="16"/>
  <c r="B640" i="16"/>
  <c r="B639" i="16"/>
  <c r="B638" i="16"/>
  <c r="B637" i="16"/>
  <c r="B633" i="16" s="1"/>
  <c r="B636" i="16"/>
  <c r="B635" i="16"/>
  <c r="B634" i="16"/>
  <c r="E633" i="16"/>
  <c r="C633" i="16"/>
  <c r="B631" i="16"/>
  <c r="B630" i="16"/>
  <c r="B629" i="16"/>
  <c r="B628" i="16"/>
  <c r="B627" i="16"/>
  <c r="B626" i="16"/>
  <c r="B625" i="16"/>
  <c r="B624" i="16"/>
  <c r="B623" i="16"/>
  <c r="B622" i="16"/>
  <c r="B621" i="16"/>
  <c r="B620" i="16"/>
  <c r="B619" i="16"/>
  <c r="B618" i="16"/>
  <c r="B617" i="16"/>
  <c r="B616" i="16"/>
  <c r="B615" i="16"/>
  <c r="B614" i="16"/>
  <c r="B611" i="16" s="1"/>
  <c r="B609" i="16" s="1"/>
  <c r="B613" i="16"/>
  <c r="B612" i="16"/>
  <c r="E611" i="16"/>
  <c r="E609" i="16" s="1"/>
  <c r="C611" i="16"/>
  <c r="C609" i="16" s="1"/>
  <c r="B606" i="16"/>
  <c r="B605" i="16"/>
  <c r="B604" i="16"/>
  <c r="B603" i="16"/>
  <c r="B602" i="16"/>
  <c r="B601" i="16"/>
  <c r="B600" i="16"/>
  <c r="B599" i="16"/>
  <c r="B598" i="16"/>
  <c r="B597" i="16"/>
  <c r="B596" i="16"/>
  <c r="B595" i="16"/>
  <c r="B594" i="16"/>
  <c r="B593" i="16"/>
  <c r="B592" i="16"/>
  <c r="B591" i="16"/>
  <c r="B588" i="16" s="1"/>
  <c r="B590" i="16"/>
  <c r="B589" i="16"/>
  <c r="E588" i="16"/>
  <c r="C588" i="16"/>
  <c r="B586" i="16"/>
  <c r="B585" i="16"/>
  <c r="B584" i="16"/>
  <c r="B583" i="16"/>
  <c r="B582" i="16"/>
  <c r="B581" i="16"/>
  <c r="B580" i="16"/>
  <c r="B579" i="16"/>
  <c r="B578" i="16"/>
  <c r="B577" i="16"/>
  <c r="B576" i="16"/>
  <c r="B575" i="16"/>
  <c r="B574" i="16"/>
  <c r="B573" i="16"/>
  <c r="B572" i="16"/>
  <c r="B571" i="16"/>
  <c r="B570" i="16"/>
  <c r="B569" i="16"/>
  <c r="B568" i="16"/>
  <c r="B567" i="16"/>
  <c r="E566" i="16"/>
  <c r="E564" i="16" s="1"/>
  <c r="C566" i="16"/>
  <c r="C564" i="16" s="1"/>
  <c r="B566" i="16"/>
  <c r="B561" i="16"/>
  <c r="B560" i="16"/>
  <c r="B559" i="16"/>
  <c r="B558" i="16"/>
  <c r="B557" i="16"/>
  <c r="B556" i="16"/>
  <c r="B555" i="16"/>
  <c r="B554" i="16"/>
  <c r="B553" i="16"/>
  <c r="B552" i="16"/>
  <c r="B551" i="16"/>
  <c r="B550" i="16"/>
  <c r="B549" i="16"/>
  <c r="B548" i="16"/>
  <c r="B547" i="16"/>
  <c r="B546" i="16"/>
  <c r="B545" i="16"/>
  <c r="B544" i="16" s="1"/>
  <c r="E544" i="16"/>
  <c r="C544" i="16"/>
  <c r="B542" i="16"/>
  <c r="B541" i="16"/>
  <c r="B540" i="16"/>
  <c r="B539" i="16"/>
  <c r="B538" i="16"/>
  <c r="B537" i="16"/>
  <c r="B536" i="16"/>
  <c r="B535" i="16"/>
  <c r="B534" i="16"/>
  <c r="B533" i="16"/>
  <c r="B532" i="16"/>
  <c r="B531" i="16"/>
  <c r="B530" i="16"/>
  <c r="B529" i="16"/>
  <c r="B528" i="16"/>
  <c r="B527" i="16"/>
  <c r="B526" i="16"/>
  <c r="B523" i="16" s="1"/>
  <c r="B525" i="16"/>
  <c r="B524" i="16"/>
  <c r="E523" i="16"/>
  <c r="C523" i="16"/>
  <c r="C521" i="16" s="1"/>
  <c r="E521" i="16"/>
  <c r="B518" i="16"/>
  <c r="B517" i="16"/>
  <c r="B516" i="16"/>
  <c r="B515" i="16"/>
  <c r="B514" i="16"/>
  <c r="B513" i="16"/>
  <c r="B512" i="16"/>
  <c r="B511" i="16"/>
  <c r="B510" i="16"/>
  <c r="B509" i="16"/>
  <c r="B508" i="16"/>
  <c r="B507" i="16"/>
  <c r="B506" i="16"/>
  <c r="B505" i="16"/>
  <c r="B504" i="16"/>
  <c r="B503" i="16"/>
  <c r="B500" i="16" s="1"/>
  <c r="B502" i="16"/>
  <c r="B501" i="16"/>
  <c r="E500" i="16"/>
  <c r="C500" i="16"/>
  <c r="C477" i="16" s="1"/>
  <c r="B498" i="16"/>
  <c r="B497" i="16"/>
  <c r="B496" i="16"/>
  <c r="B495" i="16"/>
  <c r="B494" i="16"/>
  <c r="B493" i="16"/>
  <c r="B492" i="16"/>
  <c r="B491" i="16"/>
  <c r="B490" i="16"/>
  <c r="B489" i="16"/>
  <c r="B488" i="16"/>
  <c r="B487" i="16"/>
  <c r="B486" i="16"/>
  <c r="B485" i="16"/>
  <c r="B484" i="16"/>
  <c r="B483" i="16"/>
  <c r="B482" i="16"/>
  <c r="B481" i="16"/>
  <c r="B480" i="16"/>
  <c r="B479" i="16" s="1"/>
  <c r="E479" i="16"/>
  <c r="C479" i="16"/>
  <c r="E477" i="16"/>
  <c r="B474" i="16"/>
  <c r="B473" i="16"/>
  <c r="B472" i="16"/>
  <c r="B471" i="16"/>
  <c r="B470" i="16"/>
  <c r="B469" i="16"/>
  <c r="B468" i="16"/>
  <c r="B467" i="16"/>
  <c r="B466" i="16"/>
  <c r="B465" i="16"/>
  <c r="B464" i="16"/>
  <c r="B463" i="16"/>
  <c r="B462" i="16"/>
  <c r="B461" i="16"/>
  <c r="B460" i="16"/>
  <c r="B459" i="16"/>
  <c r="B458" i="16"/>
  <c r="B457" i="16"/>
  <c r="B456" i="16" s="1"/>
  <c r="E456" i="16"/>
  <c r="C456" i="16"/>
  <c r="B454" i="16"/>
  <c r="B453" i="16"/>
  <c r="B452" i="16"/>
  <c r="B451" i="16"/>
  <c r="B450" i="16"/>
  <c r="B449" i="16"/>
  <c r="B448" i="16"/>
  <c r="B447" i="16"/>
  <c r="B446" i="16"/>
  <c r="B445" i="16"/>
  <c r="B444" i="16"/>
  <c r="B443" i="16"/>
  <c r="B442" i="16"/>
  <c r="B441" i="16"/>
  <c r="B440" i="16"/>
  <c r="B439" i="16"/>
  <c r="B438" i="16"/>
  <c r="B435" i="16" s="1"/>
  <c r="B437" i="16"/>
  <c r="B436" i="16"/>
  <c r="E435" i="16"/>
  <c r="C435" i="16"/>
  <c r="C433" i="16" s="1"/>
  <c r="E433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B414" i="16"/>
  <c r="E413" i="16"/>
  <c r="C413" i="16"/>
  <c r="B413" i="16"/>
  <c r="B411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 s="1"/>
  <c r="B390" i="16" s="1"/>
  <c r="E392" i="16"/>
  <c r="E390" i="16" s="1"/>
  <c r="C392" i="16"/>
  <c r="C390" i="16"/>
  <c r="B387" i="16"/>
  <c r="B386" i="16"/>
  <c r="B385" i="16"/>
  <c r="B384" i="16"/>
  <c r="B383" i="16"/>
  <c r="B382" i="16"/>
  <c r="B381" i="16"/>
  <c r="B380" i="16"/>
  <c r="B379" i="16"/>
  <c r="B378" i="16"/>
  <c r="B377" i="16"/>
  <c r="B376" i="16"/>
  <c r="B375" i="16"/>
  <c r="B374" i="16"/>
  <c r="B373" i="16"/>
  <c r="B370" i="16" s="1"/>
  <c r="B372" i="16"/>
  <c r="B371" i="16"/>
  <c r="E370" i="16"/>
  <c r="C370" i="16"/>
  <c r="C347" i="16" s="1"/>
  <c r="B368" i="16"/>
  <c r="B367" i="16"/>
  <c r="B366" i="16"/>
  <c r="B365" i="16"/>
  <c r="B364" i="16"/>
  <c r="B363" i="16"/>
  <c r="B362" i="16"/>
  <c r="B361" i="16"/>
  <c r="B360" i="16"/>
  <c r="B359" i="16"/>
  <c r="B358" i="16"/>
  <c r="B357" i="16"/>
  <c r="B356" i="16"/>
  <c r="B355" i="16"/>
  <c r="B354" i="16"/>
  <c r="B353" i="16"/>
  <c r="B352" i="16"/>
  <c r="B351" i="16"/>
  <c r="B350" i="16"/>
  <c r="B349" i="16" s="1"/>
  <c r="B347" i="16" s="1"/>
  <c r="E349" i="16"/>
  <c r="C349" i="16"/>
  <c r="E347" i="16"/>
  <c r="B344" i="16"/>
  <c r="B343" i="16"/>
  <c r="B342" i="16"/>
  <c r="B341" i="16"/>
  <c r="B340" i="16"/>
  <c r="B339" i="16"/>
  <c r="B338" i="16"/>
  <c r="B337" i="16"/>
  <c r="B336" i="16"/>
  <c r="B335" i="16"/>
  <c r="B334" i="16"/>
  <c r="B333" i="16"/>
  <c r="B332" i="16"/>
  <c r="B331" i="16"/>
  <c r="B327" i="16" s="1"/>
  <c r="B330" i="16"/>
  <c r="B329" i="16"/>
  <c r="B328" i="16"/>
  <c r="E327" i="16"/>
  <c r="C327" i="16"/>
  <c r="B325" i="16"/>
  <c r="B324" i="16"/>
  <c r="B323" i="16"/>
  <c r="B322" i="16"/>
  <c r="B321" i="16"/>
  <c r="B320" i="16"/>
  <c r="B319" i="16"/>
  <c r="B318" i="16"/>
  <c r="B317" i="16"/>
  <c r="B316" i="16"/>
  <c r="B315" i="16"/>
  <c r="B314" i="16"/>
  <c r="B313" i="16"/>
  <c r="B312" i="16"/>
  <c r="B311" i="16"/>
  <c r="B310" i="16"/>
  <c r="B309" i="16"/>
  <c r="B308" i="16"/>
  <c r="B307" i="16" s="1"/>
  <c r="B305" i="16" s="1"/>
  <c r="E307" i="16"/>
  <c r="C307" i="16"/>
  <c r="C305" i="16" s="1"/>
  <c r="E305" i="16"/>
  <c r="B302" i="16"/>
  <c r="B301" i="16"/>
  <c r="B300" i="16"/>
  <c r="B299" i="16"/>
  <c r="B298" i="16"/>
  <c r="B297" i="16"/>
  <c r="B296" i="16"/>
  <c r="B295" i="16"/>
  <c r="B294" i="16"/>
  <c r="B293" i="16"/>
  <c r="B292" i="16"/>
  <c r="B291" i="16"/>
  <c r="B290" i="16"/>
  <c r="B289" i="16"/>
  <c r="B288" i="16"/>
  <c r="B287" i="16"/>
  <c r="B286" i="16"/>
  <c r="B285" i="16"/>
  <c r="E284" i="16"/>
  <c r="C284" i="16"/>
  <c r="B284" i="16" s="1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E264" i="16"/>
  <c r="E262" i="16" s="1"/>
  <c r="C264" i="16"/>
  <c r="B264" i="16"/>
  <c r="B262" i="16" s="1"/>
  <c r="C262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E242" i="16"/>
  <c r="C242" i="16"/>
  <c r="B242" i="16" s="1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 s="1"/>
  <c r="E221" i="16"/>
  <c r="E219" i="16" s="1"/>
  <c r="C221" i="16"/>
  <c r="C219" i="16" s="1"/>
  <c r="B216" i="16"/>
  <c r="B215" i="16"/>
  <c r="B214" i="16"/>
  <c r="B213" i="16"/>
  <c r="B212" i="16"/>
  <c r="B211" i="16"/>
  <c r="B210" i="16"/>
  <c r="B209" i="16"/>
  <c r="B207" i="16"/>
  <c r="B206" i="16"/>
  <c r="B205" i="16"/>
  <c r="B204" i="16"/>
  <c r="B203" i="16"/>
  <c r="B202" i="16"/>
  <c r="B201" i="16"/>
  <c r="B200" i="16"/>
  <c r="B199" i="16"/>
  <c r="E198" i="16"/>
  <c r="C198" i="16"/>
  <c r="B198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77" i="16" s="1"/>
  <c r="B175" i="16" s="1"/>
  <c r="B180" i="16"/>
  <c r="B179" i="16"/>
  <c r="B178" i="16"/>
  <c r="E177" i="16"/>
  <c r="E175" i="16" s="1"/>
  <c r="C177" i="16"/>
  <c r="C175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 s="1"/>
  <c r="E155" i="16"/>
  <c r="C155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 s="1"/>
  <c r="E134" i="16"/>
  <c r="C134" i="16"/>
  <c r="C132" i="16" s="1"/>
  <c r="E132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 s="1"/>
  <c r="E112" i="16"/>
  <c r="C112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 s="1"/>
  <c r="B90" i="16" s="1"/>
  <c r="E92" i="16"/>
  <c r="C92" i="16"/>
  <c r="C90" i="16" s="1"/>
  <c r="E90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1" i="16" s="1"/>
  <c r="B73" i="16"/>
  <c r="B72" i="16"/>
  <c r="E71" i="16"/>
  <c r="C71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 s="1"/>
  <c r="E51" i="16"/>
  <c r="E49" i="16" s="1"/>
  <c r="C51" i="16"/>
  <c r="C49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 s="1"/>
  <c r="E32" i="16"/>
  <c r="C32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 s="1"/>
  <c r="B11" i="16" s="1"/>
  <c r="E13" i="16"/>
  <c r="E11" i="16" s="1"/>
  <c r="C13" i="16"/>
  <c r="C11" i="16"/>
  <c r="D567" i="15"/>
  <c r="B567" i="15"/>
  <c r="D561" i="15"/>
  <c r="B561" i="15"/>
  <c r="D553" i="15"/>
  <c r="B553" i="15"/>
  <c r="B550" i="15" s="1"/>
  <c r="D550" i="15"/>
  <c r="D543" i="15"/>
  <c r="B543" i="15"/>
  <c r="D537" i="15"/>
  <c r="B537" i="15"/>
  <c r="D529" i="15"/>
  <c r="B529" i="15"/>
  <c r="B526" i="15" s="1"/>
  <c r="D526" i="15"/>
  <c r="D519" i="15"/>
  <c r="B519" i="15"/>
  <c r="D513" i="15"/>
  <c r="B513" i="15"/>
  <c r="D505" i="15"/>
  <c r="B505" i="15"/>
  <c r="B502" i="15" s="1"/>
  <c r="D502" i="15"/>
  <c r="D495" i="15"/>
  <c r="B495" i="15"/>
  <c r="D489" i="15"/>
  <c r="B489" i="15"/>
  <c r="D481" i="15"/>
  <c r="B481" i="15"/>
  <c r="B478" i="15" s="1"/>
  <c r="D478" i="15"/>
  <c r="D471" i="15"/>
  <c r="B471" i="15"/>
  <c r="D465" i="15"/>
  <c r="B465" i="15"/>
  <c r="D457" i="15"/>
  <c r="B457" i="15"/>
  <c r="B454" i="15" s="1"/>
  <c r="D454" i="15"/>
  <c r="D447" i="15"/>
  <c r="B447" i="15"/>
  <c r="D441" i="15"/>
  <c r="B441" i="15"/>
  <c r="D433" i="15"/>
  <c r="B433" i="15"/>
  <c r="B430" i="15" s="1"/>
  <c r="D430" i="15"/>
  <c r="D423" i="15"/>
  <c r="B423" i="15"/>
  <c r="D417" i="15"/>
  <c r="B417" i="15"/>
  <c r="D409" i="15"/>
  <c r="B409" i="15"/>
  <c r="B406" i="15" s="1"/>
  <c r="D406" i="15"/>
  <c r="D399" i="15"/>
  <c r="B399" i="15"/>
  <c r="D393" i="15"/>
  <c r="B393" i="15"/>
  <c r="D385" i="15"/>
  <c r="B385" i="15"/>
  <c r="B382" i="15" s="1"/>
  <c r="D382" i="15"/>
  <c r="D375" i="15"/>
  <c r="B375" i="15"/>
  <c r="D369" i="15"/>
  <c r="B369" i="15"/>
  <c r="D361" i="15"/>
  <c r="B361" i="15"/>
  <c r="B358" i="15" s="1"/>
  <c r="D358" i="15"/>
  <c r="D351" i="15"/>
  <c r="B351" i="15"/>
  <c r="D345" i="15"/>
  <c r="B345" i="15"/>
  <c r="D337" i="15"/>
  <c r="B337" i="15"/>
  <c r="B334" i="15" s="1"/>
  <c r="D334" i="15"/>
  <c r="D327" i="15"/>
  <c r="B327" i="15"/>
  <c r="D321" i="15"/>
  <c r="B321" i="15"/>
  <c r="D313" i="15"/>
  <c r="B313" i="15"/>
  <c r="B311" i="15" s="1"/>
  <c r="D311" i="15"/>
  <c r="D304" i="15"/>
  <c r="B304" i="15"/>
  <c r="D296" i="15"/>
  <c r="B296" i="15"/>
  <c r="D288" i="15"/>
  <c r="B288" i="15"/>
  <c r="B285" i="15" s="1"/>
  <c r="D285" i="15"/>
  <c r="D278" i="15"/>
  <c r="B278" i="15"/>
  <c r="D270" i="15"/>
  <c r="B270" i="15"/>
  <c r="D262" i="15"/>
  <c r="B262" i="15"/>
  <c r="B259" i="15" s="1"/>
  <c r="D259" i="15"/>
  <c r="D252" i="15"/>
  <c r="B252" i="15"/>
  <c r="D244" i="15"/>
  <c r="B244" i="15"/>
  <c r="D236" i="15"/>
  <c r="B236" i="15"/>
  <c r="B233" i="15" s="1"/>
  <c r="D233" i="15"/>
  <c r="D222" i="15"/>
  <c r="B222" i="15"/>
  <c r="D214" i="15"/>
  <c r="B214" i="15"/>
  <c r="D204" i="15"/>
  <c r="B204" i="15"/>
  <c r="B201" i="15" s="1"/>
  <c r="D201" i="15"/>
  <c r="D192" i="15"/>
  <c r="B192" i="15"/>
  <c r="D184" i="15"/>
  <c r="B184" i="15"/>
  <c r="D174" i="15"/>
  <c r="B174" i="15"/>
  <c r="B171" i="15" s="1"/>
  <c r="D171" i="15"/>
  <c r="D164" i="15"/>
  <c r="B164" i="15"/>
  <c r="D156" i="15"/>
  <c r="B156" i="15"/>
  <c r="D146" i="15"/>
  <c r="B146" i="15"/>
  <c r="B143" i="15" s="1"/>
  <c r="D143" i="15"/>
  <c r="D136" i="15"/>
  <c r="B136" i="15"/>
  <c r="D128" i="15"/>
  <c r="B128" i="15"/>
  <c r="D116" i="15"/>
  <c r="B116" i="15"/>
  <c r="B113" i="15" s="1"/>
  <c r="D113" i="15"/>
  <c r="D106" i="15"/>
  <c r="B106" i="15"/>
  <c r="D98" i="15"/>
  <c r="B98" i="15"/>
  <c r="D88" i="15"/>
  <c r="B88" i="15"/>
  <c r="B85" i="15" s="1"/>
  <c r="D85" i="15"/>
  <c r="D78" i="15"/>
  <c r="B78" i="15"/>
  <c r="D72" i="15"/>
  <c r="B72" i="15"/>
  <c r="D62" i="15"/>
  <c r="B62" i="15"/>
  <c r="B59" i="15" s="1"/>
  <c r="D59" i="15"/>
  <c r="D52" i="15"/>
  <c r="B52" i="15"/>
  <c r="D46" i="15"/>
  <c r="B46" i="15"/>
  <c r="D36" i="15"/>
  <c r="B36" i="15"/>
  <c r="B33" i="15" s="1"/>
  <c r="D33" i="15"/>
  <c r="D26" i="15"/>
  <c r="B26" i="15"/>
  <c r="D20" i="15"/>
  <c r="B20" i="15"/>
  <c r="D12" i="15"/>
  <c r="B12" i="15"/>
  <c r="B9" i="15" s="1"/>
  <c r="D9" i="15"/>
  <c r="C616" i="14"/>
  <c r="B616" i="14"/>
  <c r="C597" i="14"/>
  <c r="C595" i="14" s="1"/>
  <c r="B597" i="14"/>
  <c r="B595" i="14"/>
  <c r="C589" i="14"/>
  <c r="B589" i="14"/>
  <c r="C570" i="14"/>
  <c r="B570" i="14"/>
  <c r="B568" i="14" s="1"/>
  <c r="C568" i="14"/>
  <c r="C560" i="14"/>
  <c r="B560" i="14"/>
  <c r="C541" i="14"/>
  <c r="C539" i="14" s="1"/>
  <c r="B541" i="14"/>
  <c r="B539" i="14"/>
  <c r="C531" i="14"/>
  <c r="B531" i="14"/>
  <c r="C512" i="14"/>
  <c r="B512" i="14"/>
  <c r="B510" i="14" s="1"/>
  <c r="C510" i="14"/>
  <c r="C504" i="14"/>
  <c r="B504" i="14"/>
  <c r="C487" i="14"/>
  <c r="C485" i="14" s="1"/>
  <c r="B487" i="14"/>
  <c r="B485" i="14"/>
  <c r="C477" i="14"/>
  <c r="B477" i="14"/>
  <c r="C460" i="14"/>
  <c r="B460" i="14"/>
  <c r="B458" i="14" s="1"/>
  <c r="C458" i="14"/>
  <c r="C446" i="14"/>
  <c r="B446" i="14"/>
  <c r="C427" i="14"/>
  <c r="C425" i="14" s="1"/>
  <c r="B427" i="14"/>
  <c r="B425" i="14"/>
  <c r="C416" i="14"/>
  <c r="B416" i="14"/>
  <c r="C397" i="14"/>
  <c r="B397" i="14"/>
  <c r="B395" i="14" s="1"/>
  <c r="C395" i="14"/>
  <c r="C382" i="14"/>
  <c r="B382" i="14"/>
  <c r="C363" i="14"/>
  <c r="C361" i="14" s="1"/>
  <c r="B363" i="14"/>
  <c r="B361" i="14"/>
  <c r="C350" i="14"/>
  <c r="B350" i="14"/>
  <c r="C331" i="14"/>
  <c r="B331" i="14"/>
  <c r="B329" i="14" s="1"/>
  <c r="C329" i="14"/>
  <c r="C318" i="14"/>
  <c r="B318" i="14"/>
  <c r="C299" i="14"/>
  <c r="C297" i="14" s="1"/>
  <c r="B299" i="14"/>
  <c r="B297" i="14" s="1"/>
  <c r="C286" i="14"/>
  <c r="B286" i="14"/>
  <c r="C267" i="14"/>
  <c r="B267" i="14"/>
  <c r="C265" i="14"/>
  <c r="B265" i="14"/>
  <c r="C254" i="14"/>
  <c r="B254" i="14"/>
  <c r="C236" i="14"/>
  <c r="C234" i="14" s="1"/>
  <c r="B236" i="14"/>
  <c r="B234" i="14" s="1"/>
  <c r="C224" i="14"/>
  <c r="B224" i="14"/>
  <c r="C210" i="14"/>
  <c r="B210" i="14"/>
  <c r="B208" i="14" s="1"/>
  <c r="C208" i="14"/>
  <c r="C196" i="14"/>
  <c r="B196" i="14"/>
  <c r="C183" i="14"/>
  <c r="C181" i="14" s="1"/>
  <c r="B183" i="14"/>
  <c r="B181" i="14"/>
  <c r="C168" i="14"/>
  <c r="B168" i="14"/>
  <c r="C156" i="14"/>
  <c r="B156" i="14"/>
  <c r="B154" i="14" s="1"/>
  <c r="C154" i="14"/>
  <c r="C142" i="14"/>
  <c r="B142" i="14"/>
  <c r="C129" i="14"/>
  <c r="C127" i="14" s="1"/>
  <c r="B129" i="14"/>
  <c r="B127" i="14"/>
  <c r="C116" i="14"/>
  <c r="B116" i="14"/>
  <c r="C105" i="14"/>
  <c r="B105" i="14"/>
  <c r="B103" i="14" s="1"/>
  <c r="C103" i="14"/>
  <c r="C94" i="14"/>
  <c r="B94" i="14"/>
  <c r="C84" i="14"/>
  <c r="C82" i="14" s="1"/>
  <c r="B84" i="14"/>
  <c r="B82" i="14"/>
  <c r="C74" i="14"/>
  <c r="B74" i="14"/>
  <c r="C64" i="14"/>
  <c r="B64" i="14"/>
  <c r="B62" i="14" s="1"/>
  <c r="C62" i="14"/>
  <c r="C55" i="14"/>
  <c r="B55" i="14"/>
  <c r="C45" i="14"/>
  <c r="B45" i="14"/>
  <c r="C37" i="14"/>
  <c r="B37" i="14"/>
  <c r="C28" i="14"/>
  <c r="C26" i="14" s="1"/>
  <c r="B28" i="14"/>
  <c r="B26" i="14" s="1"/>
  <c r="C21" i="14"/>
  <c r="B21" i="14"/>
  <c r="C12" i="14"/>
  <c r="B12" i="14"/>
  <c r="C10" i="14"/>
  <c r="B10" i="14"/>
  <c r="H536" i="13"/>
  <c r="B536" i="13"/>
  <c r="H535" i="13"/>
  <c r="B535" i="13"/>
  <c r="H534" i="13"/>
  <c r="B534" i="13"/>
  <c r="H533" i="13"/>
  <c r="B533" i="13"/>
  <c r="H532" i="13"/>
  <c r="B532" i="13"/>
  <c r="H531" i="13"/>
  <c r="B531" i="13"/>
  <c r="K530" i="13"/>
  <c r="J530" i="13"/>
  <c r="I530" i="13"/>
  <c r="H530" i="13" s="1"/>
  <c r="F530" i="13"/>
  <c r="E530" i="13"/>
  <c r="D530" i="13"/>
  <c r="C530" i="13"/>
  <c r="B530" i="13" s="1"/>
  <c r="H528" i="13"/>
  <c r="B528" i="13"/>
  <c r="H527" i="13"/>
  <c r="B527" i="13"/>
  <c r="H526" i="13"/>
  <c r="B526" i="13"/>
  <c r="H525" i="13"/>
  <c r="B525" i="13"/>
  <c r="H524" i="13"/>
  <c r="B524" i="13"/>
  <c r="H523" i="13"/>
  <c r="B523" i="13"/>
  <c r="H522" i="13"/>
  <c r="B522" i="13"/>
  <c r="H521" i="13"/>
  <c r="B521" i="13"/>
  <c r="H520" i="13"/>
  <c r="B520" i="13"/>
  <c r="H519" i="13"/>
  <c r="B519" i="13"/>
  <c r="H518" i="13"/>
  <c r="B518" i="13"/>
  <c r="K517" i="13"/>
  <c r="J517" i="13"/>
  <c r="I517" i="13"/>
  <c r="H517" i="13" s="1"/>
  <c r="H515" i="13" s="1"/>
  <c r="F517" i="13"/>
  <c r="E517" i="13"/>
  <c r="D517" i="13"/>
  <c r="C517" i="13"/>
  <c r="B517" i="13" s="1"/>
  <c r="B515" i="13" s="1"/>
  <c r="K515" i="13"/>
  <c r="J515" i="13"/>
  <c r="I515" i="13"/>
  <c r="F515" i="13"/>
  <c r="E515" i="13"/>
  <c r="D515" i="13"/>
  <c r="C515" i="13"/>
  <c r="H512" i="13"/>
  <c r="B512" i="13"/>
  <c r="H511" i="13"/>
  <c r="B511" i="13"/>
  <c r="H510" i="13"/>
  <c r="B510" i="13"/>
  <c r="H509" i="13"/>
  <c r="B509" i="13"/>
  <c r="H508" i="13"/>
  <c r="B508" i="13"/>
  <c r="H507" i="13"/>
  <c r="B507" i="13"/>
  <c r="K506" i="13"/>
  <c r="J506" i="13"/>
  <c r="I506" i="13"/>
  <c r="H506" i="13" s="1"/>
  <c r="F506" i="13"/>
  <c r="E506" i="13"/>
  <c r="D506" i="13"/>
  <c r="C506" i="13"/>
  <c r="B506" i="13"/>
  <c r="H504" i="13"/>
  <c r="B504" i="13"/>
  <c r="H503" i="13"/>
  <c r="B503" i="13"/>
  <c r="H502" i="13"/>
  <c r="B502" i="13"/>
  <c r="H501" i="13"/>
  <c r="B501" i="13"/>
  <c r="H500" i="13"/>
  <c r="B500" i="13"/>
  <c r="H499" i="13"/>
  <c r="B499" i="13"/>
  <c r="H498" i="13"/>
  <c r="B498" i="13"/>
  <c r="H497" i="13"/>
  <c r="B497" i="13"/>
  <c r="H496" i="13"/>
  <c r="B496" i="13"/>
  <c r="H495" i="13"/>
  <c r="B495" i="13"/>
  <c r="H494" i="13"/>
  <c r="B494" i="13"/>
  <c r="K493" i="13"/>
  <c r="J493" i="13"/>
  <c r="I493" i="13"/>
  <c r="F493" i="13"/>
  <c r="E493" i="13"/>
  <c r="D493" i="13"/>
  <c r="D491" i="13" s="1"/>
  <c r="C493" i="13"/>
  <c r="B493" i="13" s="1"/>
  <c r="B491" i="13" s="1"/>
  <c r="K491" i="13"/>
  <c r="J491" i="13"/>
  <c r="F491" i="13"/>
  <c r="E491" i="13"/>
  <c r="H488" i="13"/>
  <c r="B488" i="13"/>
  <c r="H487" i="13"/>
  <c r="B487" i="13"/>
  <c r="H486" i="13"/>
  <c r="B486" i="13"/>
  <c r="H485" i="13"/>
  <c r="B485" i="13"/>
  <c r="H484" i="13"/>
  <c r="B484" i="13"/>
  <c r="H483" i="13"/>
  <c r="B483" i="13"/>
  <c r="K482" i="13"/>
  <c r="H482" i="13" s="1"/>
  <c r="J482" i="13"/>
  <c r="I482" i="13"/>
  <c r="F482" i="13"/>
  <c r="F467" i="13" s="1"/>
  <c r="E482" i="13"/>
  <c r="D482" i="13"/>
  <c r="C482" i="13"/>
  <c r="B482" i="13"/>
  <c r="H480" i="13"/>
  <c r="B480" i="13"/>
  <c r="H479" i="13"/>
  <c r="B479" i="13"/>
  <c r="H478" i="13"/>
  <c r="B478" i="13"/>
  <c r="H477" i="13"/>
  <c r="B477" i="13"/>
  <c r="H476" i="13"/>
  <c r="B476" i="13"/>
  <c r="H475" i="13"/>
  <c r="B475" i="13"/>
  <c r="H474" i="13"/>
  <c r="B474" i="13"/>
  <c r="H473" i="13"/>
  <c r="B473" i="13"/>
  <c r="H472" i="13"/>
  <c r="B472" i="13"/>
  <c r="H471" i="13"/>
  <c r="B471" i="13"/>
  <c r="H470" i="13"/>
  <c r="B470" i="13"/>
  <c r="K469" i="13"/>
  <c r="J469" i="13"/>
  <c r="J467" i="13" s="1"/>
  <c r="I469" i="13"/>
  <c r="F469" i="13"/>
  <c r="E469" i="13"/>
  <c r="D469" i="13"/>
  <c r="D467" i="13" s="1"/>
  <c r="C469" i="13"/>
  <c r="K467" i="13"/>
  <c r="C467" i="13"/>
  <c r="H464" i="13"/>
  <c r="B464" i="13"/>
  <c r="H463" i="13"/>
  <c r="B463" i="13"/>
  <c r="H462" i="13"/>
  <c r="B462" i="13"/>
  <c r="H461" i="13"/>
  <c r="B461" i="13"/>
  <c r="H460" i="13"/>
  <c r="B460" i="13"/>
  <c r="H459" i="13"/>
  <c r="B459" i="13"/>
  <c r="K458" i="13"/>
  <c r="J458" i="13"/>
  <c r="I458" i="13"/>
  <c r="H458" i="13"/>
  <c r="F458" i="13"/>
  <c r="E458" i="13"/>
  <c r="D458" i="13"/>
  <c r="C458" i="13"/>
  <c r="B458" i="13" s="1"/>
  <c r="H456" i="13"/>
  <c r="B456" i="13"/>
  <c r="H455" i="13"/>
  <c r="B455" i="13"/>
  <c r="H454" i="13"/>
  <c r="B454" i="13"/>
  <c r="H453" i="13"/>
  <c r="B453" i="13"/>
  <c r="H452" i="13"/>
  <c r="B452" i="13"/>
  <c r="H451" i="13"/>
  <c r="B451" i="13"/>
  <c r="H450" i="13"/>
  <c r="B450" i="13"/>
  <c r="H449" i="13"/>
  <c r="B449" i="13"/>
  <c r="H448" i="13"/>
  <c r="B448" i="13"/>
  <c r="H447" i="13"/>
  <c r="B447" i="13"/>
  <c r="H446" i="13"/>
  <c r="B446" i="13"/>
  <c r="K445" i="13"/>
  <c r="J445" i="13"/>
  <c r="J443" i="13" s="1"/>
  <c r="I445" i="13"/>
  <c r="F445" i="13"/>
  <c r="F443" i="13" s="1"/>
  <c r="E445" i="13"/>
  <c r="E443" i="13" s="1"/>
  <c r="D445" i="13"/>
  <c r="C445" i="13"/>
  <c r="B445" i="13"/>
  <c r="B443" i="13" s="1"/>
  <c r="I443" i="13"/>
  <c r="D443" i="13"/>
  <c r="C443" i="13"/>
  <c r="H440" i="13"/>
  <c r="B440" i="13"/>
  <c r="H439" i="13"/>
  <c r="B439" i="13"/>
  <c r="H438" i="13"/>
  <c r="B438" i="13"/>
  <c r="H437" i="13"/>
  <c r="B437" i="13"/>
  <c r="H436" i="13"/>
  <c r="B436" i="13"/>
  <c r="H435" i="13"/>
  <c r="B435" i="13"/>
  <c r="K434" i="13"/>
  <c r="J434" i="13"/>
  <c r="I434" i="13"/>
  <c r="H434" i="13" s="1"/>
  <c r="F434" i="13"/>
  <c r="E434" i="13"/>
  <c r="D434" i="13"/>
  <c r="C434" i="13"/>
  <c r="B434" i="13" s="1"/>
  <c r="H432" i="13"/>
  <c r="B432" i="13"/>
  <c r="H431" i="13"/>
  <c r="B431" i="13"/>
  <c r="H430" i="13"/>
  <c r="B430" i="13"/>
  <c r="H429" i="13"/>
  <c r="B429" i="13"/>
  <c r="H428" i="13"/>
  <c r="B428" i="13"/>
  <c r="H427" i="13"/>
  <c r="B427" i="13"/>
  <c r="H426" i="13"/>
  <c r="B426" i="13"/>
  <c r="H425" i="13"/>
  <c r="B425" i="13"/>
  <c r="H424" i="13"/>
  <c r="B424" i="13"/>
  <c r="H423" i="13"/>
  <c r="B423" i="13"/>
  <c r="H422" i="13"/>
  <c r="B422" i="13"/>
  <c r="K421" i="13"/>
  <c r="J421" i="13"/>
  <c r="I421" i="13"/>
  <c r="H421" i="13"/>
  <c r="H419" i="13" s="1"/>
  <c r="F421" i="13"/>
  <c r="E421" i="13"/>
  <c r="D421" i="13"/>
  <c r="C421" i="13"/>
  <c r="K419" i="13"/>
  <c r="J419" i="13"/>
  <c r="F419" i="13"/>
  <c r="E419" i="13"/>
  <c r="D419" i="13"/>
  <c r="H416" i="13"/>
  <c r="B416" i="13"/>
  <c r="H415" i="13"/>
  <c r="B415" i="13"/>
  <c r="H414" i="13"/>
  <c r="B414" i="13"/>
  <c r="H413" i="13"/>
  <c r="B413" i="13"/>
  <c r="H412" i="13"/>
  <c r="B412" i="13"/>
  <c r="H411" i="13"/>
  <c r="B411" i="13"/>
  <c r="K410" i="13"/>
  <c r="J410" i="13"/>
  <c r="H410" i="13" s="1"/>
  <c r="I410" i="13"/>
  <c r="F410" i="13"/>
  <c r="E410" i="13"/>
  <c r="D410" i="13"/>
  <c r="C410" i="13"/>
  <c r="B410" i="13" s="1"/>
  <c r="H408" i="13"/>
  <c r="B408" i="13"/>
  <c r="H407" i="13"/>
  <c r="B407" i="13"/>
  <c r="H406" i="13"/>
  <c r="B406" i="13"/>
  <c r="H405" i="13"/>
  <c r="B405" i="13"/>
  <c r="H404" i="13"/>
  <c r="B404" i="13"/>
  <c r="H403" i="13"/>
  <c r="B403" i="13"/>
  <c r="H402" i="13"/>
  <c r="B402" i="13"/>
  <c r="H401" i="13"/>
  <c r="B401" i="13"/>
  <c r="H400" i="13"/>
  <c r="B400" i="13"/>
  <c r="H399" i="13"/>
  <c r="B399" i="13"/>
  <c r="H398" i="13"/>
  <c r="B398" i="13"/>
  <c r="K397" i="13"/>
  <c r="J397" i="13"/>
  <c r="I397" i="13"/>
  <c r="F397" i="13"/>
  <c r="E397" i="13"/>
  <c r="D397" i="13"/>
  <c r="C397" i="13"/>
  <c r="K395" i="13"/>
  <c r="J395" i="13"/>
  <c r="F395" i="13"/>
  <c r="E395" i="13"/>
  <c r="C395" i="13"/>
  <c r="H392" i="13"/>
  <c r="B392" i="13"/>
  <c r="H391" i="13"/>
  <c r="B391" i="13"/>
  <c r="H390" i="13"/>
  <c r="B390" i="13"/>
  <c r="H389" i="13"/>
  <c r="B389" i="13"/>
  <c r="H388" i="13"/>
  <c r="B388" i="13"/>
  <c r="H387" i="13"/>
  <c r="B387" i="13"/>
  <c r="K386" i="13"/>
  <c r="H386" i="13" s="1"/>
  <c r="J386" i="13"/>
  <c r="I386" i="13"/>
  <c r="F386" i="13"/>
  <c r="E386" i="13"/>
  <c r="D386" i="13"/>
  <c r="C386" i="13"/>
  <c r="B386" i="13"/>
  <c r="H384" i="13"/>
  <c r="B384" i="13"/>
  <c r="H383" i="13"/>
  <c r="B383" i="13"/>
  <c r="H382" i="13"/>
  <c r="B382" i="13"/>
  <c r="H381" i="13"/>
  <c r="B381" i="13"/>
  <c r="H380" i="13"/>
  <c r="B380" i="13"/>
  <c r="H379" i="13"/>
  <c r="B379" i="13"/>
  <c r="H378" i="13"/>
  <c r="B378" i="13"/>
  <c r="H377" i="13"/>
  <c r="B377" i="13"/>
  <c r="H376" i="13"/>
  <c r="B376" i="13"/>
  <c r="H375" i="13"/>
  <c r="B375" i="13"/>
  <c r="H374" i="13"/>
  <c r="B374" i="13"/>
  <c r="K373" i="13"/>
  <c r="J373" i="13"/>
  <c r="I373" i="13"/>
  <c r="F373" i="13"/>
  <c r="E373" i="13"/>
  <c r="E371" i="13" s="1"/>
  <c r="D373" i="13"/>
  <c r="C373" i="13"/>
  <c r="B373" i="13" s="1"/>
  <c r="I371" i="13"/>
  <c r="F371" i="13"/>
  <c r="D371" i="13"/>
  <c r="C371" i="13"/>
  <c r="B371" i="13"/>
  <c r="H368" i="13"/>
  <c r="B368" i="13"/>
  <c r="H367" i="13"/>
  <c r="B367" i="13"/>
  <c r="H366" i="13"/>
  <c r="B366" i="13"/>
  <c r="H365" i="13"/>
  <c r="B365" i="13"/>
  <c r="H364" i="13"/>
  <c r="B364" i="13"/>
  <c r="H363" i="13"/>
  <c r="B363" i="13"/>
  <c r="K362" i="13"/>
  <c r="J362" i="13"/>
  <c r="I362" i="13"/>
  <c r="H362" i="13"/>
  <c r="F362" i="13"/>
  <c r="E362" i="13"/>
  <c r="D362" i="13"/>
  <c r="C362" i="13"/>
  <c r="B362" i="13" s="1"/>
  <c r="H360" i="13"/>
  <c r="B360" i="13"/>
  <c r="H359" i="13"/>
  <c r="B359" i="13"/>
  <c r="H358" i="13"/>
  <c r="B358" i="13"/>
  <c r="H357" i="13"/>
  <c r="B357" i="13"/>
  <c r="H356" i="13"/>
  <c r="B356" i="13"/>
  <c r="H355" i="13"/>
  <c r="B355" i="13"/>
  <c r="H354" i="13"/>
  <c r="B354" i="13"/>
  <c r="H353" i="13"/>
  <c r="B353" i="13"/>
  <c r="H352" i="13"/>
  <c r="B352" i="13"/>
  <c r="H351" i="13"/>
  <c r="B351" i="13"/>
  <c r="H350" i="13"/>
  <c r="B350" i="13"/>
  <c r="K349" i="13"/>
  <c r="K347" i="13" s="1"/>
  <c r="J349" i="13"/>
  <c r="I349" i="13"/>
  <c r="F349" i="13"/>
  <c r="F347" i="13" s="1"/>
  <c r="E349" i="13"/>
  <c r="D349" i="13"/>
  <c r="C349" i="13"/>
  <c r="B349" i="13"/>
  <c r="J347" i="13"/>
  <c r="I347" i="13"/>
  <c r="E347" i="13"/>
  <c r="D347" i="13"/>
  <c r="C347" i="13"/>
  <c r="H344" i="13"/>
  <c r="B344" i="13"/>
  <c r="H343" i="13"/>
  <c r="B343" i="13"/>
  <c r="H342" i="13"/>
  <c r="B342" i="13"/>
  <c r="H341" i="13"/>
  <c r="B341" i="13"/>
  <c r="H340" i="13"/>
  <c r="B340" i="13"/>
  <c r="H339" i="13"/>
  <c r="B339" i="13"/>
  <c r="K338" i="13"/>
  <c r="J338" i="13"/>
  <c r="I338" i="13"/>
  <c r="H338" i="13" s="1"/>
  <c r="F338" i="13"/>
  <c r="E338" i="13"/>
  <c r="D338" i="13"/>
  <c r="B338" i="13" s="1"/>
  <c r="C338" i="13"/>
  <c r="H336" i="13"/>
  <c r="B336" i="13"/>
  <c r="H335" i="13"/>
  <c r="B335" i="13"/>
  <c r="H334" i="13"/>
  <c r="B334" i="13"/>
  <c r="H333" i="13"/>
  <c r="B333" i="13"/>
  <c r="H332" i="13"/>
  <c r="B332" i="13"/>
  <c r="H331" i="13"/>
  <c r="B331" i="13"/>
  <c r="H330" i="13"/>
  <c r="B330" i="13"/>
  <c r="H329" i="13"/>
  <c r="B329" i="13"/>
  <c r="H328" i="13"/>
  <c r="B328" i="13"/>
  <c r="H327" i="13"/>
  <c r="B327" i="13"/>
  <c r="H326" i="13"/>
  <c r="B326" i="13"/>
  <c r="K325" i="13"/>
  <c r="J325" i="13"/>
  <c r="H325" i="13" s="1"/>
  <c r="I325" i="13"/>
  <c r="F325" i="13"/>
  <c r="E325" i="13"/>
  <c r="D325" i="13"/>
  <c r="D323" i="13" s="1"/>
  <c r="C325" i="13"/>
  <c r="K323" i="13"/>
  <c r="J323" i="13"/>
  <c r="I323" i="13"/>
  <c r="F323" i="13"/>
  <c r="E323" i="13"/>
  <c r="H320" i="13"/>
  <c r="B320" i="13"/>
  <c r="H319" i="13"/>
  <c r="B319" i="13"/>
  <c r="H318" i="13"/>
  <c r="B318" i="13"/>
  <c r="H317" i="13"/>
  <c r="B317" i="13"/>
  <c r="H316" i="13"/>
  <c r="B316" i="13"/>
  <c r="H315" i="13"/>
  <c r="B315" i="13"/>
  <c r="K314" i="13"/>
  <c r="K299" i="13" s="1"/>
  <c r="J314" i="13"/>
  <c r="H314" i="13" s="1"/>
  <c r="I314" i="13"/>
  <c r="F314" i="13"/>
  <c r="F299" i="13" s="1"/>
  <c r="E314" i="13"/>
  <c r="B314" i="13" s="1"/>
  <c r="D314" i="13"/>
  <c r="C314" i="13"/>
  <c r="H312" i="13"/>
  <c r="B312" i="13"/>
  <c r="H311" i="13"/>
  <c r="B311" i="13"/>
  <c r="H310" i="13"/>
  <c r="B310" i="13"/>
  <c r="H309" i="13"/>
  <c r="B309" i="13"/>
  <c r="H308" i="13"/>
  <c r="B308" i="13"/>
  <c r="H307" i="13"/>
  <c r="H306" i="13"/>
  <c r="B306" i="13"/>
  <c r="H305" i="13"/>
  <c r="B305" i="13"/>
  <c r="H304" i="13"/>
  <c r="B304" i="13"/>
  <c r="H303" i="13"/>
  <c r="B303" i="13"/>
  <c r="H302" i="13"/>
  <c r="B302" i="13"/>
  <c r="B301" i="13" s="1"/>
  <c r="K301" i="13"/>
  <c r="J301" i="13"/>
  <c r="I301" i="13"/>
  <c r="H301" i="13"/>
  <c r="F301" i="13"/>
  <c r="E301" i="13"/>
  <c r="D301" i="13"/>
  <c r="C301" i="13"/>
  <c r="C299" i="13" s="1"/>
  <c r="I299" i="13"/>
  <c r="D299" i="13"/>
  <c r="H296" i="13"/>
  <c r="B296" i="13"/>
  <c r="H295" i="13"/>
  <c r="B295" i="13"/>
  <c r="H294" i="13"/>
  <c r="B294" i="13"/>
  <c r="H293" i="13"/>
  <c r="B293" i="13"/>
  <c r="H292" i="13"/>
  <c r="H290" i="13" s="1"/>
  <c r="B292" i="13"/>
  <c r="B290" i="13" s="1"/>
  <c r="H291" i="13"/>
  <c r="B291" i="13"/>
  <c r="K290" i="13"/>
  <c r="J290" i="13"/>
  <c r="I290" i="13"/>
  <c r="F290" i="13"/>
  <c r="E290" i="13"/>
  <c r="D290" i="13"/>
  <c r="C290" i="13"/>
  <c r="H288" i="13"/>
  <c r="B288" i="13"/>
  <c r="H287" i="13"/>
  <c r="B287" i="13"/>
  <c r="H286" i="13"/>
  <c r="B286" i="13"/>
  <c r="H285" i="13"/>
  <c r="B285" i="13"/>
  <c r="H284" i="13"/>
  <c r="B284" i="13"/>
  <c r="H283" i="13"/>
  <c r="B283" i="13"/>
  <c r="H282" i="13"/>
  <c r="B282" i="13"/>
  <c r="H281" i="13"/>
  <c r="B281" i="13"/>
  <c r="H280" i="13"/>
  <c r="B280" i="13"/>
  <c r="H279" i="13"/>
  <c r="B279" i="13"/>
  <c r="B277" i="13" s="1"/>
  <c r="B275" i="13" s="1"/>
  <c r="H278" i="13"/>
  <c r="H277" i="13" s="1"/>
  <c r="B278" i="13"/>
  <c r="K277" i="13"/>
  <c r="J277" i="13"/>
  <c r="I277" i="13"/>
  <c r="I275" i="13" s="1"/>
  <c r="F277" i="13"/>
  <c r="E277" i="13"/>
  <c r="D277" i="13"/>
  <c r="D275" i="13" s="1"/>
  <c r="C277" i="13"/>
  <c r="K275" i="13"/>
  <c r="J275" i="13"/>
  <c r="F275" i="13"/>
  <c r="E275" i="13"/>
  <c r="C275" i="13"/>
  <c r="H272" i="13"/>
  <c r="B272" i="13"/>
  <c r="H271" i="13"/>
  <c r="B271" i="13"/>
  <c r="H270" i="13"/>
  <c r="B270" i="13"/>
  <c r="H269" i="13"/>
  <c r="B269" i="13"/>
  <c r="H268" i="13"/>
  <c r="H266" i="13" s="1"/>
  <c r="B268" i="13"/>
  <c r="H267" i="13"/>
  <c r="B267" i="13"/>
  <c r="K266" i="13"/>
  <c r="J266" i="13"/>
  <c r="I266" i="13"/>
  <c r="F266" i="13"/>
  <c r="E266" i="13"/>
  <c r="D266" i="13"/>
  <c r="C266" i="13"/>
  <c r="B266" i="13"/>
  <c r="H264" i="13"/>
  <c r="B264" i="13"/>
  <c r="H263" i="13"/>
  <c r="B263" i="13"/>
  <c r="H262" i="13"/>
  <c r="B262" i="13"/>
  <c r="H261" i="13"/>
  <c r="B261" i="13"/>
  <c r="H260" i="13"/>
  <c r="B260" i="13"/>
  <c r="H259" i="13"/>
  <c r="B259" i="13"/>
  <c r="H258" i="13"/>
  <c r="B258" i="13"/>
  <c r="H257" i="13"/>
  <c r="B257" i="13"/>
  <c r="H256" i="13"/>
  <c r="B256" i="13"/>
  <c r="H255" i="13"/>
  <c r="H253" i="13" s="1"/>
  <c r="H251" i="13" s="1"/>
  <c r="B255" i="13"/>
  <c r="B253" i="13" s="1"/>
  <c r="B251" i="13" s="1"/>
  <c r="H254" i="13"/>
  <c r="B254" i="13"/>
  <c r="K253" i="13"/>
  <c r="J253" i="13"/>
  <c r="J251" i="13" s="1"/>
  <c r="I253" i="13"/>
  <c r="F253" i="13"/>
  <c r="E253" i="13"/>
  <c r="E251" i="13" s="1"/>
  <c r="D253" i="13"/>
  <c r="C253" i="13"/>
  <c r="K251" i="13"/>
  <c r="I251" i="13"/>
  <c r="F251" i="13"/>
  <c r="D251" i="13"/>
  <c r="C251" i="13"/>
  <c r="H248" i="13"/>
  <c r="B248" i="13"/>
  <c r="H247" i="13"/>
  <c r="B247" i="13"/>
  <c r="H246" i="13"/>
  <c r="B246" i="13"/>
  <c r="H245" i="13"/>
  <c r="B245" i="13"/>
  <c r="H244" i="13"/>
  <c r="B244" i="13"/>
  <c r="H243" i="13"/>
  <c r="B243" i="13"/>
  <c r="B242" i="13" s="1"/>
  <c r="K242" i="13"/>
  <c r="J242" i="13"/>
  <c r="I242" i="13"/>
  <c r="H242" i="13"/>
  <c r="F242" i="13"/>
  <c r="E242" i="13"/>
  <c r="D242" i="13"/>
  <c r="C242" i="13"/>
  <c r="H240" i="13"/>
  <c r="B240" i="13"/>
  <c r="H239" i="13"/>
  <c r="B239" i="13"/>
  <c r="H238" i="13"/>
  <c r="B238" i="13"/>
  <c r="H237" i="13"/>
  <c r="B237" i="13"/>
  <c r="H236" i="13"/>
  <c r="B236" i="13"/>
  <c r="H235" i="13"/>
  <c r="B235" i="13"/>
  <c r="H234" i="13"/>
  <c r="B234" i="13"/>
  <c r="H233" i="13"/>
  <c r="B233" i="13"/>
  <c r="H232" i="13"/>
  <c r="B232" i="13"/>
  <c r="H231" i="13"/>
  <c r="H229" i="13" s="1"/>
  <c r="H227" i="13" s="1"/>
  <c r="B231" i="13"/>
  <c r="H230" i="13"/>
  <c r="B230" i="13"/>
  <c r="K229" i="13"/>
  <c r="K227" i="13" s="1"/>
  <c r="J229" i="13"/>
  <c r="I229" i="13"/>
  <c r="F229" i="13"/>
  <c r="F227" i="13" s="1"/>
  <c r="E229" i="13"/>
  <c r="D229" i="13"/>
  <c r="C229" i="13"/>
  <c r="B229" i="13"/>
  <c r="B227" i="13" s="1"/>
  <c r="J227" i="13"/>
  <c r="I227" i="13"/>
  <c r="E227" i="13"/>
  <c r="D227" i="13"/>
  <c r="C227" i="13"/>
  <c r="H224" i="13"/>
  <c r="B224" i="13"/>
  <c r="H223" i="13"/>
  <c r="B223" i="13"/>
  <c r="H222" i="13"/>
  <c r="B222" i="13"/>
  <c r="H221" i="13"/>
  <c r="B221" i="13"/>
  <c r="H220" i="13"/>
  <c r="B220" i="13"/>
  <c r="H219" i="13"/>
  <c r="H218" i="13" s="1"/>
  <c r="B219" i="13"/>
  <c r="K218" i="13"/>
  <c r="J218" i="13"/>
  <c r="I218" i="13"/>
  <c r="F218" i="13"/>
  <c r="E218" i="13"/>
  <c r="D218" i="13"/>
  <c r="C218" i="13"/>
  <c r="B218" i="13"/>
  <c r="H216" i="13"/>
  <c r="B216" i="13"/>
  <c r="H215" i="13"/>
  <c r="B215" i="13"/>
  <c r="H214" i="13"/>
  <c r="B214" i="13"/>
  <c r="H213" i="13"/>
  <c r="B213" i="13"/>
  <c r="H212" i="13"/>
  <c r="B212" i="13"/>
  <c r="H211" i="13"/>
  <c r="B211" i="13"/>
  <c r="H210" i="13"/>
  <c r="B210" i="13"/>
  <c r="H209" i="13"/>
  <c r="B209" i="13"/>
  <c r="H208" i="13"/>
  <c r="B208" i="13"/>
  <c r="H207" i="13"/>
  <c r="B207" i="13"/>
  <c r="H206" i="13"/>
  <c r="B206" i="13"/>
  <c r="B205" i="13" s="1"/>
  <c r="B203" i="13" s="1"/>
  <c r="K205" i="13"/>
  <c r="J205" i="13"/>
  <c r="I205" i="13"/>
  <c r="H205" i="13"/>
  <c r="F205" i="13"/>
  <c r="E205" i="13"/>
  <c r="D205" i="13"/>
  <c r="C205" i="13"/>
  <c r="C203" i="13" s="1"/>
  <c r="K203" i="13"/>
  <c r="J203" i="13"/>
  <c r="I203" i="13"/>
  <c r="F203" i="13"/>
  <c r="E203" i="13"/>
  <c r="D203" i="13"/>
  <c r="H200" i="13"/>
  <c r="B200" i="13"/>
  <c r="H199" i="13"/>
  <c r="B199" i="13"/>
  <c r="H198" i="13"/>
  <c r="B198" i="13"/>
  <c r="H197" i="13"/>
  <c r="B197" i="13"/>
  <c r="H196" i="13"/>
  <c r="B196" i="13"/>
  <c r="B194" i="13" s="1"/>
  <c r="H195" i="13"/>
  <c r="B195" i="13"/>
  <c r="K194" i="13"/>
  <c r="J194" i="13"/>
  <c r="I194" i="13"/>
  <c r="H194" i="13"/>
  <c r="F194" i="13"/>
  <c r="E194" i="13"/>
  <c r="D194" i="13"/>
  <c r="C194" i="13"/>
  <c r="H192" i="13"/>
  <c r="B192" i="13"/>
  <c r="H191" i="13"/>
  <c r="B191" i="13"/>
  <c r="H190" i="13"/>
  <c r="B190" i="13"/>
  <c r="H189" i="13"/>
  <c r="B189" i="13"/>
  <c r="H188" i="13"/>
  <c r="B188" i="13"/>
  <c r="H187" i="13"/>
  <c r="B187" i="13"/>
  <c r="H186" i="13"/>
  <c r="B186" i="13"/>
  <c r="H185" i="13"/>
  <c r="B185" i="13"/>
  <c r="H184" i="13"/>
  <c r="B184" i="13"/>
  <c r="H183" i="13"/>
  <c r="B183" i="13"/>
  <c r="H182" i="13"/>
  <c r="H181" i="13" s="1"/>
  <c r="H179" i="13" s="1"/>
  <c r="B182" i="13"/>
  <c r="K181" i="13"/>
  <c r="K179" i="13" s="1"/>
  <c r="J181" i="13"/>
  <c r="I181" i="13"/>
  <c r="I179" i="13" s="1"/>
  <c r="F181" i="13"/>
  <c r="F179" i="13" s="1"/>
  <c r="E181" i="13"/>
  <c r="D181" i="13"/>
  <c r="D179" i="13" s="1"/>
  <c r="C181" i="13"/>
  <c r="B181" i="13"/>
  <c r="B179" i="13" s="1"/>
  <c r="J179" i="13"/>
  <c r="E179" i="13"/>
  <c r="C179" i="13"/>
  <c r="H176" i="13"/>
  <c r="B176" i="13"/>
  <c r="H175" i="13"/>
  <c r="B175" i="13"/>
  <c r="H174" i="13"/>
  <c r="B174" i="13"/>
  <c r="H173" i="13"/>
  <c r="B173" i="13"/>
  <c r="H172" i="13"/>
  <c r="B172" i="13"/>
  <c r="H171" i="13"/>
  <c r="H170" i="13" s="1"/>
  <c r="B171" i="13"/>
  <c r="K170" i="13"/>
  <c r="J170" i="13"/>
  <c r="I170" i="13"/>
  <c r="F170" i="13"/>
  <c r="E170" i="13"/>
  <c r="D170" i="13"/>
  <c r="C170" i="13"/>
  <c r="B170" i="13"/>
  <c r="H168" i="13"/>
  <c r="B168" i="13"/>
  <c r="H167" i="13"/>
  <c r="B167" i="13"/>
  <c r="H166" i="13"/>
  <c r="B166" i="13"/>
  <c r="H165" i="13"/>
  <c r="B165" i="13"/>
  <c r="H164" i="13"/>
  <c r="B164" i="13"/>
  <c r="H163" i="13"/>
  <c r="B163" i="13"/>
  <c r="H162" i="13"/>
  <c r="B162" i="13"/>
  <c r="H161" i="13"/>
  <c r="B161" i="13"/>
  <c r="H160" i="13"/>
  <c r="B160" i="13"/>
  <c r="H159" i="13"/>
  <c r="B159" i="13"/>
  <c r="H158" i="13"/>
  <c r="B158" i="13"/>
  <c r="B157" i="13" s="1"/>
  <c r="B155" i="13" s="1"/>
  <c r="K157" i="13"/>
  <c r="J157" i="13"/>
  <c r="J155" i="13" s="1"/>
  <c r="I157" i="13"/>
  <c r="H157" i="13"/>
  <c r="H155" i="13" s="1"/>
  <c r="F157" i="13"/>
  <c r="E157" i="13"/>
  <c r="E155" i="13" s="1"/>
  <c r="D157" i="13"/>
  <c r="C157" i="13"/>
  <c r="C155" i="13" s="1"/>
  <c r="K155" i="13"/>
  <c r="I155" i="13"/>
  <c r="F155" i="13"/>
  <c r="D155" i="13"/>
  <c r="H152" i="13"/>
  <c r="B152" i="13"/>
  <c r="H151" i="13"/>
  <c r="B151" i="13"/>
  <c r="H150" i="13"/>
  <c r="B150" i="13"/>
  <c r="H149" i="13"/>
  <c r="B149" i="13"/>
  <c r="H148" i="13"/>
  <c r="B148" i="13"/>
  <c r="H147" i="13"/>
  <c r="B147" i="13"/>
  <c r="B146" i="13" s="1"/>
  <c r="K146" i="13"/>
  <c r="J146" i="13"/>
  <c r="I146" i="13"/>
  <c r="H146" i="13"/>
  <c r="F146" i="13"/>
  <c r="E146" i="13"/>
  <c r="D146" i="13"/>
  <c r="C146" i="13"/>
  <c r="H144" i="13"/>
  <c r="B144" i="13"/>
  <c r="H143" i="13"/>
  <c r="B143" i="13"/>
  <c r="H142" i="13"/>
  <c r="B142" i="13"/>
  <c r="H141" i="13"/>
  <c r="B141" i="13"/>
  <c r="H140" i="13"/>
  <c r="B140" i="13"/>
  <c r="H139" i="13"/>
  <c r="B139" i="13"/>
  <c r="H138" i="13"/>
  <c r="B138" i="13"/>
  <c r="H137" i="13"/>
  <c r="B137" i="13"/>
  <c r="H136" i="13"/>
  <c r="B136" i="13"/>
  <c r="H135" i="13"/>
  <c r="B135" i="13"/>
  <c r="H134" i="13"/>
  <c r="H133" i="13" s="1"/>
  <c r="H131" i="13" s="1"/>
  <c r="B134" i="13"/>
  <c r="K133" i="13"/>
  <c r="K131" i="13" s="1"/>
  <c r="J133" i="13"/>
  <c r="I133" i="13"/>
  <c r="F133" i="13"/>
  <c r="F131" i="13" s="1"/>
  <c r="E133" i="13"/>
  <c r="E131" i="13" s="1"/>
  <c r="D133" i="13"/>
  <c r="C133" i="13"/>
  <c r="B133" i="13"/>
  <c r="J131" i="13"/>
  <c r="I131" i="13"/>
  <c r="D131" i="13"/>
  <c r="C131" i="13"/>
  <c r="H128" i="13"/>
  <c r="B128" i="13"/>
  <c r="H127" i="13"/>
  <c r="B127" i="13"/>
  <c r="H126" i="13"/>
  <c r="B126" i="13"/>
  <c r="H125" i="13"/>
  <c r="B125" i="13"/>
  <c r="H124" i="13"/>
  <c r="B124" i="13"/>
  <c r="H123" i="13"/>
  <c r="H122" i="13" s="1"/>
  <c r="B123" i="13"/>
  <c r="K122" i="13"/>
  <c r="J122" i="13"/>
  <c r="I122" i="13"/>
  <c r="F122" i="13"/>
  <c r="E122" i="13"/>
  <c r="D122" i="13"/>
  <c r="C122" i="13"/>
  <c r="B122" i="13"/>
  <c r="H120" i="13"/>
  <c r="B120" i="13"/>
  <c r="H119" i="13"/>
  <c r="B119" i="13"/>
  <c r="H118" i="13"/>
  <c r="B118" i="13"/>
  <c r="H117" i="13"/>
  <c r="B117" i="13"/>
  <c r="H116" i="13"/>
  <c r="B116" i="13"/>
  <c r="H115" i="13"/>
  <c r="B115" i="13"/>
  <c r="H114" i="13"/>
  <c r="B114" i="13"/>
  <c r="H113" i="13"/>
  <c r="B113" i="13"/>
  <c r="H112" i="13"/>
  <c r="B112" i="13"/>
  <c r="H111" i="13"/>
  <c r="B111" i="13"/>
  <c r="H110" i="13"/>
  <c r="B110" i="13"/>
  <c r="B109" i="13" s="1"/>
  <c r="B107" i="13" s="1"/>
  <c r="K109" i="13"/>
  <c r="J109" i="13"/>
  <c r="I109" i="13"/>
  <c r="H109" i="13"/>
  <c r="H107" i="13" s="1"/>
  <c r="F109" i="13"/>
  <c r="E109" i="13"/>
  <c r="D109" i="13"/>
  <c r="C109" i="13"/>
  <c r="C107" i="13" s="1"/>
  <c r="K107" i="13"/>
  <c r="J107" i="13"/>
  <c r="I107" i="13"/>
  <c r="F107" i="13"/>
  <c r="E107" i="13"/>
  <c r="D107" i="13"/>
  <c r="H104" i="13"/>
  <c r="B104" i="13"/>
  <c r="H103" i="13"/>
  <c r="B103" i="13"/>
  <c r="H102" i="13"/>
  <c r="B102" i="13"/>
  <c r="H101" i="13"/>
  <c r="B101" i="13"/>
  <c r="H100" i="13"/>
  <c r="B100" i="13"/>
  <c r="B98" i="13" s="1"/>
  <c r="B83" i="13" s="1"/>
  <c r="H99" i="13"/>
  <c r="B99" i="13"/>
  <c r="K98" i="13"/>
  <c r="J98" i="13"/>
  <c r="I98" i="13"/>
  <c r="H98" i="13"/>
  <c r="F98" i="13"/>
  <c r="E98" i="13"/>
  <c r="D98" i="13"/>
  <c r="C98" i="13"/>
  <c r="H96" i="13"/>
  <c r="B96" i="13"/>
  <c r="H95" i="13"/>
  <c r="B95" i="13"/>
  <c r="H94" i="13"/>
  <c r="B94" i="13"/>
  <c r="H93" i="13"/>
  <c r="B93" i="13"/>
  <c r="H92" i="13"/>
  <c r="B92" i="13"/>
  <c r="H91" i="13"/>
  <c r="B91" i="13"/>
  <c r="H90" i="13"/>
  <c r="B90" i="13"/>
  <c r="H89" i="13"/>
  <c r="B89" i="13"/>
  <c r="H88" i="13"/>
  <c r="B88" i="13"/>
  <c r="H87" i="13"/>
  <c r="B87" i="13"/>
  <c r="H86" i="13"/>
  <c r="H85" i="13" s="1"/>
  <c r="H83" i="13" s="1"/>
  <c r="B86" i="13"/>
  <c r="K85" i="13"/>
  <c r="J85" i="13"/>
  <c r="I85" i="13"/>
  <c r="I83" i="13" s="1"/>
  <c r="F85" i="13"/>
  <c r="E85" i="13"/>
  <c r="D85" i="13"/>
  <c r="D83" i="13" s="1"/>
  <c r="C85" i="13"/>
  <c r="B85" i="13"/>
  <c r="K83" i="13"/>
  <c r="J83" i="13"/>
  <c r="F83" i="13"/>
  <c r="E83" i="13"/>
  <c r="C83" i="13"/>
  <c r="H80" i="13"/>
  <c r="B80" i="13"/>
  <c r="H79" i="13"/>
  <c r="B79" i="13"/>
  <c r="H78" i="13"/>
  <c r="B78" i="13"/>
  <c r="H77" i="13"/>
  <c r="B77" i="13"/>
  <c r="H76" i="13"/>
  <c r="H74" i="13" s="1"/>
  <c r="H59" i="13" s="1"/>
  <c r="B76" i="13"/>
  <c r="H75" i="13"/>
  <c r="B75" i="13"/>
  <c r="K74" i="13"/>
  <c r="J74" i="13"/>
  <c r="I74" i="13"/>
  <c r="F74" i="13"/>
  <c r="E74" i="13"/>
  <c r="D74" i="13"/>
  <c r="C74" i="13"/>
  <c r="B74" i="13"/>
  <c r="H72" i="13"/>
  <c r="B72" i="13"/>
  <c r="H71" i="13"/>
  <c r="B71" i="13"/>
  <c r="H70" i="13"/>
  <c r="B70" i="13"/>
  <c r="H69" i="13"/>
  <c r="B69" i="13"/>
  <c r="H68" i="13"/>
  <c r="B68" i="13"/>
  <c r="H67" i="13"/>
  <c r="B67" i="13"/>
  <c r="H66" i="13"/>
  <c r="B66" i="13"/>
  <c r="H65" i="13"/>
  <c r="B65" i="13"/>
  <c r="H64" i="13"/>
  <c r="B64" i="13"/>
  <c r="H63" i="13"/>
  <c r="B63" i="13"/>
  <c r="B61" i="13" s="1"/>
  <c r="B59" i="13" s="1"/>
  <c r="H62" i="13"/>
  <c r="B62" i="13"/>
  <c r="K61" i="13"/>
  <c r="J61" i="13"/>
  <c r="J59" i="13" s="1"/>
  <c r="I61" i="13"/>
  <c r="H61" i="13"/>
  <c r="F61" i="13"/>
  <c r="E61" i="13"/>
  <c r="E59" i="13" s="1"/>
  <c r="D61" i="13"/>
  <c r="C61" i="13"/>
  <c r="K59" i="13"/>
  <c r="I59" i="13"/>
  <c r="F59" i="13"/>
  <c r="D59" i="13"/>
  <c r="C59" i="13"/>
  <c r="H56" i="13"/>
  <c r="B56" i="13"/>
  <c r="H55" i="13"/>
  <c r="B55" i="13"/>
  <c r="H54" i="13"/>
  <c r="B54" i="13"/>
  <c r="H53" i="13"/>
  <c r="B53" i="13"/>
  <c r="H52" i="13"/>
  <c r="B52" i="13"/>
  <c r="H51" i="13"/>
  <c r="B51" i="13"/>
  <c r="B50" i="13" s="1"/>
  <c r="K50" i="13"/>
  <c r="J50" i="13"/>
  <c r="I50" i="13"/>
  <c r="H50" i="13"/>
  <c r="F50" i="13"/>
  <c r="E50" i="13"/>
  <c r="D50" i="13"/>
  <c r="C50" i="13"/>
  <c r="H48" i="13"/>
  <c r="B48" i="13"/>
  <c r="H47" i="13"/>
  <c r="B47" i="13"/>
  <c r="H46" i="13"/>
  <c r="B46" i="13"/>
  <c r="H45" i="13"/>
  <c r="B45" i="13"/>
  <c r="H44" i="13"/>
  <c r="B44" i="13"/>
  <c r="H43" i="13"/>
  <c r="B43" i="13"/>
  <c r="H42" i="13"/>
  <c r="B42" i="13"/>
  <c r="H41" i="13"/>
  <c r="B41" i="13"/>
  <c r="H40" i="13"/>
  <c r="B40" i="13"/>
  <c r="H39" i="13"/>
  <c r="B39" i="13"/>
  <c r="H38" i="13"/>
  <c r="B38" i="13"/>
  <c r="K37" i="13"/>
  <c r="K35" i="13" s="1"/>
  <c r="J37" i="13"/>
  <c r="J35" i="13" s="1"/>
  <c r="I37" i="13"/>
  <c r="H37" i="13" s="1"/>
  <c r="H35" i="13" s="1"/>
  <c r="F37" i="13"/>
  <c r="F35" i="13" s="1"/>
  <c r="E37" i="13"/>
  <c r="E35" i="13" s="1"/>
  <c r="D37" i="13"/>
  <c r="D35" i="13" s="1"/>
  <c r="C37" i="13"/>
  <c r="B37" i="13"/>
  <c r="I35" i="13"/>
  <c r="C35" i="13"/>
  <c r="H32" i="13"/>
  <c r="E32" i="13"/>
  <c r="B32" i="13"/>
  <c r="H31" i="13"/>
  <c r="B31" i="13"/>
  <c r="J30" i="13"/>
  <c r="H30" i="13"/>
  <c r="B30" i="13"/>
  <c r="K29" i="13"/>
  <c r="H29" i="13" s="1"/>
  <c r="H26" i="13" s="1"/>
  <c r="B29" i="13"/>
  <c r="H28" i="13"/>
  <c r="B28" i="13"/>
  <c r="H27" i="13"/>
  <c r="B27" i="13"/>
  <c r="B26" i="13" s="1"/>
  <c r="K26" i="13"/>
  <c r="J26" i="13"/>
  <c r="I26" i="13"/>
  <c r="F26" i="13"/>
  <c r="E26" i="13"/>
  <c r="D26" i="13"/>
  <c r="C26" i="13"/>
  <c r="H24" i="13"/>
  <c r="C24" i="13"/>
  <c r="B24" i="13"/>
  <c r="H23" i="13"/>
  <c r="E23" i="13"/>
  <c r="D23" i="13"/>
  <c r="B23" i="13"/>
  <c r="H22" i="13"/>
  <c r="B22" i="13"/>
  <c r="H21" i="13"/>
  <c r="E21" i="13"/>
  <c r="E13" i="13" s="1"/>
  <c r="E11" i="13" s="1"/>
  <c r="D21" i="13"/>
  <c r="B21" i="13" s="1"/>
  <c r="H20" i="13"/>
  <c r="B20" i="13"/>
  <c r="H19" i="13"/>
  <c r="E19" i="13"/>
  <c r="D19" i="13"/>
  <c r="B19" i="13"/>
  <c r="H18" i="13"/>
  <c r="B18" i="13"/>
  <c r="H17" i="13"/>
  <c r="B17" i="13"/>
  <c r="H16" i="13"/>
  <c r="B16" i="13"/>
  <c r="H15" i="13"/>
  <c r="F15" i="13"/>
  <c r="E15" i="13"/>
  <c r="C15" i="13"/>
  <c r="B15" i="13" s="1"/>
  <c r="H14" i="13"/>
  <c r="H13" i="13" s="1"/>
  <c r="H11" i="13" s="1"/>
  <c r="E14" i="13"/>
  <c r="C14" i="13"/>
  <c r="B14" i="13" s="1"/>
  <c r="B13" i="13" s="1"/>
  <c r="B11" i="13" s="1"/>
  <c r="K13" i="13"/>
  <c r="K11" i="13" s="1"/>
  <c r="J13" i="13"/>
  <c r="I13" i="13"/>
  <c r="I11" i="13" s="1"/>
  <c r="F13" i="13"/>
  <c r="F11" i="13" s="1"/>
  <c r="D13" i="13"/>
  <c r="D11" i="13" s="1"/>
  <c r="J11" i="13"/>
  <c r="K530" i="12"/>
  <c r="J530" i="12"/>
  <c r="I530" i="12"/>
  <c r="I515" i="12" s="1"/>
  <c r="H530" i="12"/>
  <c r="F530" i="12"/>
  <c r="D530" i="12"/>
  <c r="B530" i="12"/>
  <c r="B515" i="12" s="1"/>
  <c r="K517" i="12"/>
  <c r="J517" i="12"/>
  <c r="I517" i="12"/>
  <c r="H517" i="12"/>
  <c r="H515" i="12" s="1"/>
  <c r="F517" i="12"/>
  <c r="D517" i="12"/>
  <c r="B517" i="12"/>
  <c r="K515" i="12"/>
  <c r="J515" i="12"/>
  <c r="F515" i="12"/>
  <c r="D515" i="12"/>
  <c r="K506" i="12"/>
  <c r="J506" i="12"/>
  <c r="J491" i="12" s="1"/>
  <c r="I506" i="12"/>
  <c r="H506" i="12"/>
  <c r="F506" i="12"/>
  <c r="D506" i="12"/>
  <c r="D491" i="12" s="1"/>
  <c r="B506" i="12"/>
  <c r="K493" i="12"/>
  <c r="J493" i="12"/>
  <c r="I493" i="12"/>
  <c r="I491" i="12" s="1"/>
  <c r="H493" i="12"/>
  <c r="F493" i="12"/>
  <c r="D493" i="12"/>
  <c r="B493" i="12"/>
  <c r="B491" i="12" s="1"/>
  <c r="K491" i="12"/>
  <c r="H491" i="12"/>
  <c r="F491" i="12"/>
  <c r="K482" i="12"/>
  <c r="K467" i="12" s="1"/>
  <c r="J482" i="12"/>
  <c r="I482" i="12"/>
  <c r="H482" i="12"/>
  <c r="F482" i="12"/>
  <c r="F467" i="12" s="1"/>
  <c r="D482" i="12"/>
  <c r="B482" i="12"/>
  <c r="K469" i="12"/>
  <c r="J469" i="12"/>
  <c r="J467" i="12" s="1"/>
  <c r="I469" i="12"/>
  <c r="H469" i="12"/>
  <c r="F469" i="12"/>
  <c r="D469" i="12"/>
  <c r="D467" i="12" s="1"/>
  <c r="B469" i="12"/>
  <c r="I467" i="12"/>
  <c r="H467" i="12"/>
  <c r="B467" i="12"/>
  <c r="K458" i="12"/>
  <c r="J458" i="12"/>
  <c r="I458" i="12"/>
  <c r="H458" i="12"/>
  <c r="H443" i="12" s="1"/>
  <c r="F458" i="12"/>
  <c r="D458" i="12"/>
  <c r="B458" i="12"/>
  <c r="K445" i="12"/>
  <c r="K443" i="12" s="1"/>
  <c r="J445" i="12"/>
  <c r="I445" i="12"/>
  <c r="H445" i="12"/>
  <c r="F445" i="12"/>
  <c r="F443" i="12" s="1"/>
  <c r="D445" i="12"/>
  <c r="B445" i="12"/>
  <c r="J443" i="12"/>
  <c r="I443" i="12"/>
  <c r="D443" i="12"/>
  <c r="B443" i="12"/>
  <c r="K434" i="12"/>
  <c r="J434" i="12"/>
  <c r="I434" i="12"/>
  <c r="I419" i="12" s="1"/>
  <c r="H434" i="12"/>
  <c r="F434" i="12"/>
  <c r="D434" i="12"/>
  <c r="B434" i="12"/>
  <c r="B419" i="12" s="1"/>
  <c r="K421" i="12"/>
  <c r="J421" i="12"/>
  <c r="I421" i="12"/>
  <c r="H421" i="12"/>
  <c r="H419" i="12" s="1"/>
  <c r="F421" i="12"/>
  <c r="D421" i="12"/>
  <c r="B421" i="12"/>
  <c r="K419" i="12"/>
  <c r="J419" i="12"/>
  <c r="F419" i="12"/>
  <c r="D419" i="12"/>
  <c r="K410" i="12"/>
  <c r="J410" i="12"/>
  <c r="J395" i="12" s="1"/>
  <c r="I410" i="12"/>
  <c r="H410" i="12"/>
  <c r="F410" i="12"/>
  <c r="D410" i="12"/>
  <c r="D395" i="12" s="1"/>
  <c r="B410" i="12"/>
  <c r="K397" i="12"/>
  <c r="J397" i="12"/>
  <c r="I397" i="12"/>
  <c r="I395" i="12" s="1"/>
  <c r="H397" i="12"/>
  <c r="F397" i="12"/>
  <c r="D397" i="12"/>
  <c r="B397" i="12"/>
  <c r="B395" i="12" s="1"/>
  <c r="K395" i="12"/>
  <c r="H395" i="12"/>
  <c r="F395" i="12"/>
  <c r="K386" i="12"/>
  <c r="K371" i="12" s="1"/>
  <c r="J386" i="12"/>
  <c r="I386" i="12"/>
  <c r="H386" i="12"/>
  <c r="F386" i="12"/>
  <c r="F371" i="12" s="1"/>
  <c r="D386" i="12"/>
  <c r="B386" i="12"/>
  <c r="K373" i="12"/>
  <c r="J373" i="12"/>
  <c r="J371" i="12" s="1"/>
  <c r="I373" i="12"/>
  <c r="H373" i="12"/>
  <c r="F373" i="12"/>
  <c r="D373" i="12"/>
  <c r="D371" i="12" s="1"/>
  <c r="B373" i="12"/>
  <c r="I371" i="12"/>
  <c r="H371" i="12"/>
  <c r="B371" i="12"/>
  <c r="K362" i="12"/>
  <c r="J362" i="12"/>
  <c r="I362" i="12"/>
  <c r="H362" i="12"/>
  <c r="H347" i="12" s="1"/>
  <c r="F362" i="12"/>
  <c r="D362" i="12"/>
  <c r="B362" i="12"/>
  <c r="K349" i="12"/>
  <c r="K347" i="12" s="1"/>
  <c r="J349" i="12"/>
  <c r="I349" i="12"/>
  <c r="H349" i="12"/>
  <c r="F349" i="12"/>
  <c r="F347" i="12" s="1"/>
  <c r="D349" i="12"/>
  <c r="B349" i="12"/>
  <c r="J347" i="12"/>
  <c r="I347" i="12"/>
  <c r="D347" i="12"/>
  <c r="B347" i="12"/>
  <c r="K338" i="12"/>
  <c r="J338" i="12"/>
  <c r="I338" i="12"/>
  <c r="I323" i="12" s="1"/>
  <c r="H338" i="12"/>
  <c r="F338" i="12"/>
  <c r="D338" i="12"/>
  <c r="B338" i="12"/>
  <c r="B323" i="12" s="1"/>
  <c r="K325" i="12"/>
  <c r="J325" i="12"/>
  <c r="I325" i="12"/>
  <c r="H325" i="12"/>
  <c r="H323" i="12" s="1"/>
  <c r="F325" i="12"/>
  <c r="D325" i="12"/>
  <c r="B325" i="12"/>
  <c r="K323" i="12"/>
  <c r="J323" i="12"/>
  <c r="F323" i="12"/>
  <c r="D323" i="12"/>
  <c r="K314" i="12"/>
  <c r="J314" i="12"/>
  <c r="J299" i="12" s="1"/>
  <c r="I314" i="12"/>
  <c r="H314" i="12"/>
  <c r="F314" i="12"/>
  <c r="D314" i="12"/>
  <c r="D299" i="12" s="1"/>
  <c r="B314" i="12"/>
  <c r="K301" i="12"/>
  <c r="J301" i="12"/>
  <c r="I301" i="12"/>
  <c r="I299" i="12" s="1"/>
  <c r="H301" i="12"/>
  <c r="F301" i="12"/>
  <c r="F299" i="12" s="1"/>
  <c r="D301" i="12"/>
  <c r="B301" i="12"/>
  <c r="B299" i="12" s="1"/>
  <c r="K299" i="12"/>
  <c r="H299" i="12"/>
  <c r="K290" i="12"/>
  <c r="K275" i="12" s="1"/>
  <c r="J290" i="12"/>
  <c r="I290" i="12"/>
  <c r="H290" i="12"/>
  <c r="F290" i="12"/>
  <c r="F275" i="12" s="1"/>
  <c r="D290" i="12"/>
  <c r="B290" i="12"/>
  <c r="K277" i="12"/>
  <c r="J277" i="12"/>
  <c r="J275" i="12" s="1"/>
  <c r="I277" i="12"/>
  <c r="H277" i="12"/>
  <c r="F277" i="12"/>
  <c r="D277" i="12"/>
  <c r="D275" i="12" s="1"/>
  <c r="B277" i="12"/>
  <c r="I275" i="12"/>
  <c r="H275" i="12"/>
  <c r="B275" i="12"/>
  <c r="K266" i="12"/>
  <c r="J266" i="12"/>
  <c r="I266" i="12"/>
  <c r="H266" i="12"/>
  <c r="H251" i="12" s="1"/>
  <c r="F266" i="12"/>
  <c r="D266" i="12"/>
  <c r="B266" i="12"/>
  <c r="K253" i="12"/>
  <c r="K251" i="12" s="1"/>
  <c r="J253" i="12"/>
  <c r="I253" i="12"/>
  <c r="H253" i="12"/>
  <c r="F253" i="12"/>
  <c r="F251" i="12" s="1"/>
  <c r="D253" i="12"/>
  <c r="B253" i="12"/>
  <c r="J251" i="12"/>
  <c r="I251" i="12"/>
  <c r="D251" i="12"/>
  <c r="B251" i="12"/>
  <c r="K242" i="12"/>
  <c r="J242" i="12"/>
  <c r="I242" i="12"/>
  <c r="I227" i="12" s="1"/>
  <c r="H242" i="12"/>
  <c r="F242" i="12"/>
  <c r="D242" i="12"/>
  <c r="B242" i="12"/>
  <c r="B227" i="12" s="1"/>
  <c r="K229" i="12"/>
  <c r="J229" i="12"/>
  <c r="I229" i="12"/>
  <c r="H229" i="12"/>
  <c r="H227" i="12" s="1"/>
  <c r="F229" i="12"/>
  <c r="D229" i="12"/>
  <c r="B229" i="12"/>
  <c r="K227" i="12"/>
  <c r="J227" i="12"/>
  <c r="F227" i="12"/>
  <c r="D227" i="12"/>
  <c r="K218" i="12"/>
  <c r="J218" i="12"/>
  <c r="J203" i="12" s="1"/>
  <c r="I218" i="12"/>
  <c r="H218" i="12"/>
  <c r="F218" i="12"/>
  <c r="D218" i="12"/>
  <c r="D203" i="12" s="1"/>
  <c r="B218" i="12"/>
  <c r="K205" i="12"/>
  <c r="J205" i="12"/>
  <c r="I205" i="12"/>
  <c r="I203" i="12" s="1"/>
  <c r="H205" i="12"/>
  <c r="F205" i="12"/>
  <c r="D205" i="12"/>
  <c r="B205" i="12"/>
  <c r="B203" i="12" s="1"/>
  <c r="K203" i="12"/>
  <c r="H203" i="12"/>
  <c r="F203" i="12"/>
  <c r="K194" i="12"/>
  <c r="K179" i="12" s="1"/>
  <c r="J194" i="12"/>
  <c r="I194" i="12"/>
  <c r="H194" i="12"/>
  <c r="F194" i="12"/>
  <c r="F179" i="12" s="1"/>
  <c r="D194" i="12"/>
  <c r="B194" i="12"/>
  <c r="K181" i="12"/>
  <c r="J181" i="12"/>
  <c r="J179" i="12" s="1"/>
  <c r="I181" i="12"/>
  <c r="H181" i="12"/>
  <c r="F181" i="12"/>
  <c r="D181" i="12"/>
  <c r="D179" i="12" s="1"/>
  <c r="B181" i="12"/>
  <c r="I179" i="12"/>
  <c r="H179" i="12"/>
  <c r="B179" i="12"/>
  <c r="K170" i="12"/>
  <c r="J170" i="12"/>
  <c r="I170" i="12"/>
  <c r="H170" i="12"/>
  <c r="H155" i="12" s="1"/>
  <c r="F170" i="12"/>
  <c r="D170" i="12"/>
  <c r="B170" i="12"/>
  <c r="K157" i="12"/>
  <c r="K155" i="12" s="1"/>
  <c r="J157" i="12"/>
  <c r="I157" i="12"/>
  <c r="H157" i="12"/>
  <c r="F157" i="12"/>
  <c r="F155" i="12" s="1"/>
  <c r="D157" i="12"/>
  <c r="B157" i="12"/>
  <c r="J155" i="12"/>
  <c r="I155" i="12"/>
  <c r="D155" i="12"/>
  <c r="B155" i="12"/>
  <c r="K146" i="12"/>
  <c r="J146" i="12"/>
  <c r="I146" i="12"/>
  <c r="I131" i="12" s="1"/>
  <c r="H146" i="12"/>
  <c r="F146" i="12"/>
  <c r="D146" i="12"/>
  <c r="B146" i="12"/>
  <c r="B131" i="12" s="1"/>
  <c r="K133" i="12"/>
  <c r="J133" i="12"/>
  <c r="I133" i="12"/>
  <c r="H133" i="12"/>
  <c r="H131" i="12" s="1"/>
  <c r="F133" i="12"/>
  <c r="D133" i="12"/>
  <c r="B133" i="12"/>
  <c r="K131" i="12"/>
  <c r="J131" i="12"/>
  <c r="F131" i="12"/>
  <c r="D131" i="12"/>
  <c r="K122" i="12"/>
  <c r="J122" i="12"/>
  <c r="J107" i="12" s="1"/>
  <c r="I122" i="12"/>
  <c r="H122" i="12"/>
  <c r="F122" i="12"/>
  <c r="D122" i="12"/>
  <c r="D107" i="12" s="1"/>
  <c r="B122" i="12"/>
  <c r="K109" i="12"/>
  <c r="J109" i="12"/>
  <c r="I109" i="12"/>
  <c r="I107" i="12" s="1"/>
  <c r="H109" i="12"/>
  <c r="F109" i="12"/>
  <c r="D109" i="12"/>
  <c r="B109" i="12"/>
  <c r="B107" i="12" s="1"/>
  <c r="K107" i="12"/>
  <c r="H107" i="12"/>
  <c r="F107" i="12"/>
  <c r="K98" i="12"/>
  <c r="K83" i="12" s="1"/>
  <c r="J98" i="12"/>
  <c r="I98" i="12"/>
  <c r="H98" i="12"/>
  <c r="F98" i="12"/>
  <c r="F83" i="12" s="1"/>
  <c r="D98" i="12"/>
  <c r="B98" i="12"/>
  <c r="K85" i="12"/>
  <c r="J85" i="12"/>
  <c r="J83" i="12" s="1"/>
  <c r="I85" i="12"/>
  <c r="H85" i="12"/>
  <c r="F85" i="12"/>
  <c r="D85" i="12"/>
  <c r="D83" i="12" s="1"/>
  <c r="B85" i="12"/>
  <c r="I83" i="12"/>
  <c r="H83" i="12"/>
  <c r="B83" i="12"/>
  <c r="K74" i="12"/>
  <c r="J74" i="12"/>
  <c r="I74" i="12"/>
  <c r="H74" i="12"/>
  <c r="H59" i="12" s="1"/>
  <c r="F74" i="12"/>
  <c r="D74" i="12"/>
  <c r="B74" i="12"/>
  <c r="K61" i="12"/>
  <c r="K59" i="12" s="1"/>
  <c r="J61" i="12"/>
  <c r="I61" i="12"/>
  <c r="H61" i="12"/>
  <c r="F61" i="12"/>
  <c r="F59" i="12" s="1"/>
  <c r="D61" i="12"/>
  <c r="B61" i="12"/>
  <c r="J59" i="12"/>
  <c r="I59" i="12"/>
  <c r="D59" i="12"/>
  <c r="B59" i="12"/>
  <c r="K50" i="12"/>
  <c r="J50" i="12"/>
  <c r="I50" i="12"/>
  <c r="I35" i="12" s="1"/>
  <c r="H50" i="12"/>
  <c r="F50" i="12"/>
  <c r="D50" i="12"/>
  <c r="B50" i="12"/>
  <c r="B35" i="12" s="1"/>
  <c r="K37" i="12"/>
  <c r="J37" i="12"/>
  <c r="I37" i="12"/>
  <c r="H37" i="12"/>
  <c r="H35" i="12" s="1"/>
  <c r="F37" i="12"/>
  <c r="D37" i="12"/>
  <c r="B37" i="12"/>
  <c r="K35" i="12"/>
  <c r="J35" i="12"/>
  <c r="F35" i="12"/>
  <c r="D35" i="12"/>
  <c r="F32" i="12"/>
  <c r="B32" i="12"/>
  <c r="K31" i="12"/>
  <c r="J31" i="12"/>
  <c r="I31" i="12"/>
  <c r="H31" i="12"/>
  <c r="F31" i="12"/>
  <c r="D31" i="12"/>
  <c r="B31" i="12"/>
  <c r="K30" i="12"/>
  <c r="K26" i="12" s="1"/>
  <c r="F30" i="12"/>
  <c r="D30" i="12"/>
  <c r="B30" i="12"/>
  <c r="I29" i="12"/>
  <c r="F29" i="12"/>
  <c r="K28" i="12"/>
  <c r="H28" i="12"/>
  <c r="F28" i="12"/>
  <c r="F26" i="12" s="1"/>
  <c r="F11" i="12" s="1"/>
  <c r="B28" i="12"/>
  <c r="K27" i="12"/>
  <c r="I27" i="12"/>
  <c r="H27" i="12"/>
  <c r="H26" i="12" s="1"/>
  <c r="F27" i="12"/>
  <c r="J26" i="12"/>
  <c r="I26" i="12"/>
  <c r="I11" i="12" s="1"/>
  <c r="D26" i="12"/>
  <c r="B26" i="12"/>
  <c r="K24" i="12"/>
  <c r="H24" i="12"/>
  <c r="F24" i="12"/>
  <c r="K23" i="12"/>
  <c r="I23" i="12"/>
  <c r="H23" i="12"/>
  <c r="F23" i="12"/>
  <c r="D23" i="12"/>
  <c r="D13" i="12" s="1"/>
  <c r="D11" i="12" s="1"/>
  <c r="B23" i="12"/>
  <c r="K21" i="12"/>
  <c r="F21" i="12"/>
  <c r="K19" i="12"/>
  <c r="H19" i="12"/>
  <c r="H18" i="12"/>
  <c r="F18" i="12"/>
  <c r="K15" i="12"/>
  <c r="K13" i="12" s="1"/>
  <c r="K11" i="12" s="1"/>
  <c r="H15" i="12"/>
  <c r="F15" i="12"/>
  <c r="D15" i="12"/>
  <c r="B15" i="12"/>
  <c r="K14" i="12"/>
  <c r="F14" i="12"/>
  <c r="D14" i="12"/>
  <c r="B14" i="12"/>
  <c r="B13" i="12" s="1"/>
  <c r="B11" i="12" s="1"/>
  <c r="J13" i="12"/>
  <c r="I13" i="12"/>
  <c r="H13" i="12"/>
  <c r="H11" i="12" s="1"/>
  <c r="F13" i="12"/>
  <c r="J11" i="12"/>
  <c r="L25" i="11"/>
  <c r="K25" i="11"/>
  <c r="K10" i="11" s="1"/>
  <c r="J25" i="11"/>
  <c r="I25" i="11"/>
  <c r="G25" i="11"/>
  <c r="F25" i="11"/>
  <c r="F10" i="11" s="1"/>
  <c r="D25" i="11"/>
  <c r="C25" i="11"/>
  <c r="B25" i="11"/>
  <c r="L12" i="11"/>
  <c r="L10" i="11" s="1"/>
  <c r="K12" i="11"/>
  <c r="J12" i="11"/>
  <c r="J10" i="11" s="1"/>
  <c r="I12" i="11"/>
  <c r="G12" i="11"/>
  <c r="G10" i="11" s="1"/>
  <c r="F12" i="11"/>
  <c r="D12" i="11"/>
  <c r="D10" i="11" s="1"/>
  <c r="C12" i="11"/>
  <c r="B12" i="11"/>
  <c r="B10" i="11" s="1"/>
  <c r="I10" i="11"/>
  <c r="C10" i="11"/>
  <c r="B518" i="18" l="1"/>
  <c r="B626" i="18"/>
  <c r="B410" i="18"/>
  <c r="B302" i="18"/>
  <c r="B734" i="18"/>
  <c r="B194" i="18"/>
  <c r="B662" i="18"/>
  <c r="B86" i="18"/>
  <c r="B590" i="18"/>
  <c r="H203" i="13"/>
  <c r="H275" i="13"/>
  <c r="B35" i="13"/>
  <c r="B131" i="13"/>
  <c r="H299" i="13"/>
  <c r="B421" i="13"/>
  <c r="B419" i="13" s="1"/>
  <c r="C419" i="13"/>
  <c r="K443" i="13"/>
  <c r="H445" i="13"/>
  <c r="H443" i="13" s="1"/>
  <c r="H493" i="13"/>
  <c r="H491" i="13" s="1"/>
  <c r="I491" i="13"/>
  <c r="C13" i="13"/>
  <c r="C11" i="13" s="1"/>
  <c r="E299" i="13"/>
  <c r="B299" i="13" s="1"/>
  <c r="J299" i="13"/>
  <c r="B325" i="13"/>
  <c r="C323" i="13"/>
  <c r="B323" i="13" s="1"/>
  <c r="H349" i="13"/>
  <c r="H347" i="13" s="1"/>
  <c r="J371" i="13"/>
  <c r="H373" i="13"/>
  <c r="H371" i="13" s="1"/>
  <c r="I419" i="13"/>
  <c r="E467" i="13"/>
  <c r="B469" i="13"/>
  <c r="B467" i="13" s="1"/>
  <c r="B132" i="16"/>
  <c r="H323" i="13"/>
  <c r="B347" i="13"/>
  <c r="H397" i="13"/>
  <c r="H395" i="13" s="1"/>
  <c r="I395" i="13"/>
  <c r="B49" i="16"/>
  <c r="K371" i="13"/>
  <c r="D395" i="13"/>
  <c r="B397" i="13"/>
  <c r="B395" i="13" s="1"/>
  <c r="H469" i="13"/>
  <c r="H467" i="13" s="1"/>
  <c r="B219" i="16"/>
  <c r="B433" i="16"/>
  <c r="B477" i="16"/>
  <c r="B521" i="16"/>
  <c r="B564" i="16"/>
  <c r="B793" i="16"/>
  <c r="I467" i="13"/>
  <c r="C491" i="13"/>
  <c r="D455" i="10"/>
  <c r="D454" i="10" s="1"/>
  <c r="D452" i="10" s="1"/>
  <c r="B455" i="10"/>
  <c r="B454" i="10"/>
  <c r="B452" i="10"/>
  <c r="D448" i="10"/>
  <c r="B448" i="10"/>
  <c r="D447" i="10"/>
  <c r="B447" i="10"/>
  <c r="D442" i="10"/>
  <c r="B442" i="10"/>
  <c r="B440" i="10" s="1"/>
  <c r="D440" i="10"/>
  <c r="B436" i="10"/>
  <c r="B433" i="10"/>
  <c r="B432" i="10"/>
  <c r="B427" i="10"/>
  <c r="D425" i="10"/>
  <c r="B425" i="10"/>
  <c r="D421" i="10"/>
  <c r="B421" i="10"/>
  <c r="D418" i="10"/>
  <c r="B418" i="10"/>
  <c r="D417" i="10"/>
  <c r="B417" i="10"/>
  <c r="D411" i="10"/>
  <c r="B411" i="10"/>
  <c r="B409" i="10" s="1"/>
  <c r="D409" i="10"/>
  <c r="D405" i="10"/>
  <c r="B405" i="10"/>
  <c r="D402" i="10"/>
  <c r="D401" i="10" s="1"/>
  <c r="B402" i="10"/>
  <c r="B401" i="10"/>
  <c r="D395" i="10"/>
  <c r="B395" i="10"/>
  <c r="D393" i="10"/>
  <c r="B393" i="10"/>
  <c r="D389" i="10"/>
  <c r="B389" i="10"/>
  <c r="D386" i="10"/>
  <c r="D385" i="10" s="1"/>
  <c r="B386" i="10"/>
  <c r="B385" i="10" s="1"/>
  <c r="D378" i="10"/>
  <c r="D376" i="10" s="1"/>
  <c r="B378" i="10"/>
  <c r="B376" i="10" s="1"/>
  <c r="D372" i="10"/>
  <c r="B372" i="10"/>
  <c r="D369" i="10"/>
  <c r="B369" i="10"/>
  <c r="D368" i="10"/>
  <c r="B368" i="10"/>
  <c r="D361" i="10"/>
  <c r="B361" i="10"/>
  <c r="D359" i="10"/>
  <c r="B359" i="10"/>
  <c r="D354" i="10"/>
  <c r="B354" i="10"/>
  <c r="D350" i="10"/>
  <c r="D349" i="10" s="1"/>
  <c r="B350" i="10"/>
  <c r="B349" i="10" s="1"/>
  <c r="D344" i="10"/>
  <c r="D342" i="10" s="1"/>
  <c r="B344" i="10"/>
  <c r="B342" i="10" s="1"/>
  <c r="D337" i="10"/>
  <c r="B337" i="10"/>
  <c r="D334" i="10"/>
  <c r="B334" i="10"/>
  <c r="D333" i="10"/>
  <c r="B333" i="10"/>
  <c r="D328" i="10"/>
  <c r="B328" i="10"/>
  <c r="D326" i="10"/>
  <c r="B326" i="10"/>
  <c r="D321" i="10"/>
  <c r="B321" i="10"/>
  <c r="D318" i="10"/>
  <c r="B318" i="10"/>
  <c r="D311" i="10"/>
  <c r="B311" i="10"/>
  <c r="D309" i="10"/>
  <c r="B309" i="10"/>
  <c r="D302" i="10"/>
  <c r="B302" i="10"/>
  <c r="D299" i="10"/>
  <c r="D298" i="10" s="1"/>
  <c r="B299" i="10"/>
  <c r="B298" i="10" s="1"/>
  <c r="D292" i="10"/>
  <c r="B292" i="10"/>
  <c r="B290" i="10" s="1"/>
  <c r="D283" i="10"/>
  <c r="B283" i="10"/>
  <c r="D279" i="10"/>
  <c r="B279" i="10"/>
  <c r="D278" i="10"/>
  <c r="B278" i="10"/>
  <c r="D272" i="10"/>
  <c r="B272" i="10"/>
  <c r="D270" i="10"/>
  <c r="B270" i="10"/>
  <c r="D263" i="10"/>
  <c r="B263" i="10"/>
  <c r="D259" i="10"/>
  <c r="D258" i="10" s="1"/>
  <c r="B259" i="10"/>
  <c r="B258" i="10" s="1"/>
  <c r="B248" i="10" s="1"/>
  <c r="D256" i="10"/>
  <c r="D250" i="10" s="1"/>
  <c r="B256" i="10"/>
  <c r="B250" i="10"/>
  <c r="D241" i="10"/>
  <c r="B241" i="10"/>
  <c r="D237" i="10"/>
  <c r="D236" i="10" s="1"/>
  <c r="B237" i="10"/>
  <c r="B236" i="10" s="1"/>
  <c r="D228" i="10"/>
  <c r="D226" i="10" s="1"/>
  <c r="B228" i="10"/>
  <c r="D219" i="10"/>
  <c r="B219" i="10"/>
  <c r="D215" i="10"/>
  <c r="B215" i="10"/>
  <c r="D214" i="10"/>
  <c r="B214" i="10"/>
  <c r="D206" i="10"/>
  <c r="B206" i="10"/>
  <c r="D204" i="10"/>
  <c r="B204" i="10"/>
  <c r="D197" i="10"/>
  <c r="B197" i="10"/>
  <c r="D193" i="10"/>
  <c r="D192" i="10" s="1"/>
  <c r="B193" i="10"/>
  <c r="B192" i="10" s="1"/>
  <c r="D184" i="10"/>
  <c r="D182" i="10" s="1"/>
  <c r="B184" i="10"/>
  <c r="D175" i="10"/>
  <c r="B175" i="10"/>
  <c r="D171" i="10"/>
  <c r="B171" i="10"/>
  <c r="D170" i="10"/>
  <c r="B170" i="10"/>
  <c r="D162" i="10"/>
  <c r="B162" i="10"/>
  <c r="D160" i="10"/>
  <c r="B160" i="10"/>
  <c r="D153" i="10"/>
  <c r="B153" i="10"/>
  <c r="D149" i="10"/>
  <c r="D148" i="10" s="1"/>
  <c r="B149" i="10"/>
  <c r="B148" i="10" s="1"/>
  <c r="D137" i="10"/>
  <c r="D135" i="10" s="1"/>
  <c r="B137" i="10"/>
  <c r="D128" i="10"/>
  <c r="B128" i="10"/>
  <c r="D124" i="10"/>
  <c r="B124" i="10"/>
  <c r="D123" i="10"/>
  <c r="B123" i="10"/>
  <c r="D112" i="10"/>
  <c r="B112" i="10"/>
  <c r="D110" i="10"/>
  <c r="B110" i="10"/>
  <c r="D104" i="10"/>
  <c r="B104" i="10"/>
  <c r="D100" i="10"/>
  <c r="D99" i="10" s="1"/>
  <c r="B100" i="10"/>
  <c r="B99" i="10" s="1"/>
  <c r="D88" i="10"/>
  <c r="D86" i="10" s="1"/>
  <c r="B88" i="10"/>
  <c r="D79" i="10"/>
  <c r="B79" i="10"/>
  <c r="D75" i="10"/>
  <c r="B75" i="10"/>
  <c r="D63" i="10"/>
  <c r="D61" i="10" s="1"/>
  <c r="B63" i="10"/>
  <c r="B61" i="10" s="1"/>
  <c r="D54" i="10"/>
  <c r="B54" i="10"/>
  <c r="D50" i="10"/>
  <c r="B50" i="10"/>
  <c r="D49" i="10"/>
  <c r="B49" i="10"/>
  <c r="D38" i="10"/>
  <c r="B38" i="10"/>
  <c r="D36" i="10"/>
  <c r="B36" i="10"/>
  <c r="D29" i="10"/>
  <c r="B29" i="10"/>
  <c r="D25" i="10"/>
  <c r="D24" i="10" s="1"/>
  <c r="B25" i="10"/>
  <c r="B24" i="10" s="1"/>
  <c r="D13" i="10"/>
  <c r="B13" i="10"/>
  <c r="B11" i="10" s="1"/>
  <c r="E1086" i="9"/>
  <c r="C1086" i="9"/>
  <c r="E1067" i="9"/>
  <c r="C1067" i="9"/>
  <c r="E1066" i="9"/>
  <c r="C1066" i="9"/>
  <c r="E1062" i="9"/>
  <c r="C1062" i="9"/>
  <c r="E1060" i="9"/>
  <c r="C1060" i="9"/>
  <c r="E1043" i="9"/>
  <c r="C1043" i="9"/>
  <c r="E1024" i="9"/>
  <c r="E1023" i="9" s="1"/>
  <c r="C1024" i="9"/>
  <c r="C1023" i="9" s="1"/>
  <c r="E1019" i="9"/>
  <c r="C1019" i="9"/>
  <c r="C1017" i="9" s="1"/>
  <c r="E998" i="9"/>
  <c r="C998" i="9"/>
  <c r="E979" i="9"/>
  <c r="C979" i="9"/>
  <c r="E978" i="9"/>
  <c r="C978" i="9"/>
  <c r="E974" i="9"/>
  <c r="C974" i="9"/>
  <c r="E972" i="9"/>
  <c r="C972" i="9"/>
  <c r="E953" i="9"/>
  <c r="C953" i="9"/>
  <c r="E934" i="9"/>
  <c r="C934" i="9"/>
  <c r="C933" i="9" s="1"/>
  <c r="E933" i="9"/>
  <c r="E929" i="9"/>
  <c r="C929" i="9"/>
  <c r="C927" i="9" s="1"/>
  <c r="E927" i="9"/>
  <c r="E908" i="9"/>
  <c r="C908" i="9"/>
  <c r="E889" i="9"/>
  <c r="E888" i="9" s="1"/>
  <c r="E881" i="9" s="1"/>
  <c r="C889" i="9"/>
  <c r="C888" i="9"/>
  <c r="E883" i="9"/>
  <c r="C883" i="9"/>
  <c r="C881" i="9"/>
  <c r="E862" i="9"/>
  <c r="C862" i="9"/>
  <c r="E843" i="9"/>
  <c r="C843" i="9"/>
  <c r="C842" i="9" s="1"/>
  <c r="E842" i="9"/>
  <c r="E837" i="9"/>
  <c r="C837" i="9"/>
  <c r="C835" i="9" s="1"/>
  <c r="E835" i="9"/>
  <c r="E816" i="9"/>
  <c r="C816" i="9"/>
  <c r="E798" i="9"/>
  <c r="E797" i="9" s="1"/>
  <c r="C798" i="9"/>
  <c r="C797" i="9"/>
  <c r="E795" i="9"/>
  <c r="E792" i="9" s="1"/>
  <c r="C795" i="9"/>
  <c r="C792" i="9"/>
  <c r="C790" i="9"/>
  <c r="E771" i="9"/>
  <c r="C771" i="9"/>
  <c r="E753" i="9"/>
  <c r="E752" i="9" s="1"/>
  <c r="C753" i="9"/>
  <c r="C752" i="9"/>
  <c r="E747" i="9"/>
  <c r="E745" i="9" s="1"/>
  <c r="C747" i="9"/>
  <c r="C745" i="9"/>
  <c r="E726" i="9"/>
  <c r="C726" i="9"/>
  <c r="E708" i="9"/>
  <c r="C708" i="9"/>
  <c r="C707" i="9" s="1"/>
  <c r="E707" i="9"/>
  <c r="E702" i="9"/>
  <c r="C702" i="9"/>
  <c r="C700" i="9" s="1"/>
  <c r="E700" i="9"/>
  <c r="E681" i="9"/>
  <c r="C681" i="9"/>
  <c r="E663" i="9"/>
  <c r="E662" i="9" s="1"/>
  <c r="C663" i="9"/>
  <c r="C662" i="9"/>
  <c r="E658" i="9"/>
  <c r="E656" i="9" s="1"/>
  <c r="C658" i="9"/>
  <c r="C656" i="9"/>
  <c r="E637" i="9"/>
  <c r="C637" i="9"/>
  <c r="E619" i="9"/>
  <c r="C619" i="9"/>
  <c r="C618" i="9" s="1"/>
  <c r="E618" i="9"/>
  <c r="E613" i="9"/>
  <c r="C613" i="9"/>
  <c r="C611" i="9" s="1"/>
  <c r="E611" i="9"/>
  <c r="E594" i="9"/>
  <c r="C594" i="9"/>
  <c r="E582" i="9"/>
  <c r="E576" i="9" s="1"/>
  <c r="E575" i="9" s="1"/>
  <c r="E568" i="9" s="1"/>
  <c r="C582" i="9"/>
  <c r="C576" i="9"/>
  <c r="C575" i="9" s="1"/>
  <c r="E570" i="9"/>
  <c r="C570" i="9"/>
  <c r="C568" i="9" s="1"/>
  <c r="E551" i="9"/>
  <c r="C551" i="9"/>
  <c r="E532" i="9"/>
  <c r="E531" i="9" s="1"/>
  <c r="C532" i="9"/>
  <c r="C531" i="9"/>
  <c r="E524" i="9"/>
  <c r="C524" i="9"/>
  <c r="C522" i="9"/>
  <c r="E505" i="9"/>
  <c r="C505" i="9"/>
  <c r="E486" i="9"/>
  <c r="C486" i="9"/>
  <c r="C485" i="9" s="1"/>
  <c r="E485" i="9"/>
  <c r="E478" i="9"/>
  <c r="C478" i="9"/>
  <c r="E476" i="9"/>
  <c r="E459" i="9"/>
  <c r="C459" i="9"/>
  <c r="E440" i="9"/>
  <c r="E439" i="9" s="1"/>
  <c r="C440" i="9"/>
  <c r="C439" i="9" s="1"/>
  <c r="E423" i="9"/>
  <c r="C423" i="9"/>
  <c r="E404" i="9"/>
  <c r="C404" i="9"/>
  <c r="E385" i="9"/>
  <c r="C385" i="9"/>
  <c r="E384" i="9"/>
  <c r="C384" i="9"/>
  <c r="E370" i="9"/>
  <c r="C370" i="9"/>
  <c r="E368" i="9"/>
  <c r="C368" i="9"/>
  <c r="E351" i="9"/>
  <c r="C351" i="9"/>
  <c r="E332" i="9"/>
  <c r="E331" i="9" s="1"/>
  <c r="C332" i="9"/>
  <c r="C331" i="9" s="1"/>
  <c r="E317" i="9"/>
  <c r="C317" i="9"/>
  <c r="E299" i="9"/>
  <c r="C299" i="9"/>
  <c r="E279" i="9"/>
  <c r="C279" i="9"/>
  <c r="E278" i="9"/>
  <c r="C278" i="9"/>
  <c r="E264" i="9"/>
  <c r="C264" i="9"/>
  <c r="E262" i="9"/>
  <c r="C262" i="9"/>
  <c r="E246" i="9"/>
  <c r="C246" i="9"/>
  <c r="E226" i="9"/>
  <c r="E225" i="9" s="1"/>
  <c r="C226" i="9"/>
  <c r="C225" i="9" s="1"/>
  <c r="E211" i="9"/>
  <c r="C211" i="9"/>
  <c r="E194" i="9"/>
  <c r="C194" i="9"/>
  <c r="E175" i="9"/>
  <c r="C175" i="9"/>
  <c r="E174" i="9"/>
  <c r="C174" i="9"/>
  <c r="E161" i="9"/>
  <c r="C161" i="9"/>
  <c r="E159" i="9"/>
  <c r="C159" i="9"/>
  <c r="E144" i="9"/>
  <c r="C144" i="9"/>
  <c r="E125" i="9"/>
  <c r="E124" i="9" s="1"/>
  <c r="C125" i="9"/>
  <c r="C124" i="9" s="1"/>
  <c r="E111" i="9"/>
  <c r="C111" i="9"/>
  <c r="E94" i="9"/>
  <c r="C94" i="9"/>
  <c r="E75" i="9"/>
  <c r="C75" i="9"/>
  <c r="E74" i="9"/>
  <c r="C74" i="9"/>
  <c r="E61" i="9"/>
  <c r="C61" i="9"/>
  <c r="E59" i="9"/>
  <c r="C59" i="9"/>
  <c r="E44" i="9"/>
  <c r="C44" i="9"/>
  <c r="E25" i="9"/>
  <c r="E24" i="9" s="1"/>
  <c r="C25" i="9"/>
  <c r="C24" i="9" s="1"/>
  <c r="E13" i="9"/>
  <c r="C13" i="9"/>
  <c r="C1247" i="8"/>
  <c r="D1232" i="8"/>
  <c r="C1232" i="8"/>
  <c r="D1229" i="8"/>
  <c r="C1229" i="8"/>
  <c r="C1206" i="8"/>
  <c r="F1194" i="8"/>
  <c r="D1194" i="8"/>
  <c r="C1194" i="8"/>
  <c r="F1189" i="8"/>
  <c r="D1189" i="8"/>
  <c r="C1189" i="8"/>
  <c r="F1131" i="8"/>
  <c r="D1131" i="8"/>
  <c r="C1131" i="8"/>
  <c r="F1123" i="8"/>
  <c r="D1123" i="8"/>
  <c r="C1123" i="8"/>
  <c r="F1118" i="8"/>
  <c r="D1118" i="8"/>
  <c r="C1118" i="8"/>
  <c r="F1060" i="8"/>
  <c r="D1060" i="8"/>
  <c r="C1060" i="8"/>
  <c r="F1052" i="8"/>
  <c r="D1052" i="8"/>
  <c r="C1052" i="8"/>
  <c r="F1047" i="8"/>
  <c r="D1047" i="8"/>
  <c r="C1047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D1028" i="8"/>
  <c r="C1028" i="8" s="1"/>
  <c r="C989" i="8" s="1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D1004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F989" i="8"/>
  <c r="D989" i="8"/>
  <c r="C987" i="8"/>
  <c r="C986" i="8"/>
  <c r="C985" i="8"/>
  <c r="C981" i="8" s="1"/>
  <c r="C984" i="8"/>
  <c r="C983" i="8"/>
  <c r="F981" i="8"/>
  <c r="D981" i="8"/>
  <c r="C979" i="8"/>
  <c r="C978" i="8"/>
  <c r="C976" i="8" s="1"/>
  <c r="F976" i="8"/>
  <c r="D976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D957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D935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0" i="8" s="1"/>
  <c r="F920" i="8"/>
  <c r="D920" i="8"/>
  <c r="C918" i="8"/>
  <c r="C917" i="8"/>
  <c r="C916" i="8"/>
  <c r="C915" i="8"/>
  <c r="C914" i="8"/>
  <c r="C913" i="8"/>
  <c r="C911" i="8" s="1"/>
  <c r="F911" i="8"/>
  <c r="D911" i="8"/>
  <c r="C909" i="8"/>
  <c r="C908" i="8"/>
  <c r="F906" i="8"/>
  <c r="D906" i="8"/>
  <c r="C906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D887" i="8"/>
  <c r="C887" i="8" s="1"/>
  <c r="C854" i="8" s="1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F854" i="8"/>
  <c r="D854" i="8"/>
  <c r="C852" i="8"/>
  <c r="C851" i="8"/>
  <c r="C850" i="8"/>
  <c r="C849" i="8"/>
  <c r="C848" i="8"/>
  <c r="F846" i="8"/>
  <c r="D846" i="8"/>
  <c r="C846" i="8"/>
  <c r="C844" i="8"/>
  <c r="C843" i="8"/>
  <c r="C842" i="8"/>
  <c r="C840" i="8" s="1"/>
  <c r="F840" i="8"/>
  <c r="D840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F786" i="8"/>
  <c r="D786" i="8"/>
  <c r="C786" i="8"/>
  <c r="C784" i="8"/>
  <c r="C783" i="8"/>
  <c r="C782" i="8"/>
  <c r="C781" i="8"/>
  <c r="C776" i="8" s="1"/>
  <c r="C780" i="8"/>
  <c r="C779" i="8"/>
  <c r="C778" i="8"/>
  <c r="F776" i="8"/>
  <c r="D776" i="8"/>
  <c r="C774" i="8"/>
  <c r="C773" i="8"/>
  <c r="C771" i="8" s="1"/>
  <c r="F771" i="8"/>
  <c r="D771" i="8"/>
  <c r="F715" i="8"/>
  <c r="D715" i="8"/>
  <c r="C715" i="8"/>
  <c r="C713" i="8"/>
  <c r="C712" i="8"/>
  <c r="C707" i="8" s="1"/>
  <c r="C711" i="8"/>
  <c r="C710" i="8"/>
  <c r="C709" i="8"/>
  <c r="F707" i="8"/>
  <c r="D707" i="8"/>
  <c r="F701" i="8"/>
  <c r="C701" i="8"/>
  <c r="F646" i="8"/>
  <c r="C646" i="8" s="1"/>
  <c r="D646" i="8"/>
  <c r="C644" i="8"/>
  <c r="C643" i="8"/>
  <c r="C642" i="8"/>
  <c r="C641" i="8"/>
  <c r="C640" i="8"/>
  <c r="C638" i="8" s="1"/>
  <c r="F638" i="8"/>
  <c r="D638" i="8"/>
  <c r="F632" i="8"/>
  <c r="C632" i="8"/>
  <c r="F576" i="8"/>
  <c r="D576" i="8"/>
  <c r="C576" i="8"/>
  <c r="C574" i="8"/>
  <c r="C573" i="8"/>
  <c r="C572" i="8"/>
  <c r="C571" i="8"/>
  <c r="C570" i="8"/>
  <c r="F568" i="8"/>
  <c r="D568" i="8"/>
  <c r="C568" i="8"/>
  <c r="F563" i="8"/>
  <c r="C563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D545" i="8"/>
  <c r="C545" i="8" s="1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D524" i="8"/>
  <c r="C524" i="8" s="1"/>
  <c r="C523" i="8"/>
  <c r="C522" i="8"/>
  <c r="C521" i="8"/>
  <c r="C520" i="8"/>
  <c r="C519" i="8"/>
  <c r="C518" i="8"/>
  <c r="C517" i="8"/>
  <c r="C516" i="8"/>
  <c r="C515" i="8"/>
  <c r="D514" i="8"/>
  <c r="C514" i="8"/>
  <c r="C513" i="8"/>
  <c r="C512" i="8"/>
  <c r="C511" i="8"/>
  <c r="C510" i="8"/>
  <c r="C509" i="8"/>
  <c r="F507" i="8"/>
  <c r="C505" i="8"/>
  <c r="C504" i="8"/>
  <c r="C503" i="8"/>
  <c r="C502" i="8"/>
  <c r="C501" i="8"/>
  <c r="C500" i="8"/>
  <c r="C499" i="8"/>
  <c r="F497" i="8"/>
  <c r="D497" i="8"/>
  <c r="C497" i="8"/>
  <c r="C495" i="8"/>
  <c r="C494" i="8"/>
  <c r="F492" i="8"/>
  <c r="C492" i="8" s="1"/>
  <c r="D492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D475" i="8"/>
  <c r="C475" i="8" s="1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F430" i="8"/>
  <c r="C430" i="8" s="1"/>
  <c r="D430" i="8"/>
  <c r="C428" i="8"/>
  <c r="C427" i="8"/>
  <c r="C426" i="8"/>
  <c r="C425" i="8"/>
  <c r="C424" i="8"/>
  <c r="C423" i="8"/>
  <c r="C422" i="8"/>
  <c r="F420" i="8"/>
  <c r="D420" i="8"/>
  <c r="C420" i="8" s="1"/>
  <c r="C418" i="8"/>
  <c r="C417" i="8"/>
  <c r="C416" i="8"/>
  <c r="F414" i="8"/>
  <c r="D414" i="8"/>
  <c r="C414" i="8" s="1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F352" i="8"/>
  <c r="C352" i="8" s="1"/>
  <c r="D352" i="8"/>
  <c r="C350" i="8"/>
  <c r="C349" i="8"/>
  <c r="C348" i="8"/>
  <c r="C347" i="8"/>
  <c r="C346" i="8"/>
  <c r="C345" i="8"/>
  <c r="C344" i="8"/>
  <c r="F342" i="8"/>
  <c r="D342" i="8"/>
  <c r="C342" i="8"/>
  <c r="C340" i="8"/>
  <c r="C339" i="8"/>
  <c r="C338" i="8"/>
  <c r="F336" i="8"/>
  <c r="C336" i="8" s="1"/>
  <c r="D336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D317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F273" i="8"/>
  <c r="D273" i="8"/>
  <c r="C273" i="8"/>
  <c r="C271" i="8"/>
  <c r="C270" i="8"/>
  <c r="C269" i="8"/>
  <c r="C268" i="8"/>
  <c r="C267" i="8"/>
  <c r="C266" i="8"/>
  <c r="C265" i="8"/>
  <c r="C264" i="8"/>
  <c r="C263" i="8"/>
  <c r="F261" i="8"/>
  <c r="D261" i="8"/>
  <c r="C261" i="8"/>
  <c r="C259" i="8"/>
  <c r="C258" i="8"/>
  <c r="C257" i="8"/>
  <c r="C256" i="8"/>
  <c r="F254" i="8"/>
  <c r="D254" i="8"/>
  <c r="C254" i="8"/>
  <c r="F201" i="8"/>
  <c r="D201" i="8"/>
  <c r="C201" i="8"/>
  <c r="F189" i="8"/>
  <c r="D189" i="8"/>
  <c r="C189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F170" i="8"/>
  <c r="D170" i="8"/>
  <c r="C170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8" i="8" s="1"/>
  <c r="F118" i="8"/>
  <c r="D118" i="8"/>
  <c r="C116" i="8"/>
  <c r="C115" i="8"/>
  <c r="C114" i="8"/>
  <c r="C113" i="8"/>
  <c r="C112" i="8"/>
  <c r="C111" i="8"/>
  <c r="C110" i="8"/>
  <c r="C109" i="8"/>
  <c r="C108" i="8"/>
  <c r="C106" i="8" s="1"/>
  <c r="F106" i="8"/>
  <c r="D106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F89" i="8"/>
  <c r="D89" i="8"/>
  <c r="C89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F47" i="8"/>
  <c r="D47" i="8"/>
  <c r="C47" i="8"/>
  <c r="C45" i="8"/>
  <c r="C44" i="8"/>
  <c r="C43" i="8"/>
  <c r="C42" i="8"/>
  <c r="C41" i="8"/>
  <c r="C40" i="8"/>
  <c r="C39" i="8"/>
  <c r="C35" i="8" s="1"/>
  <c r="C38" i="8"/>
  <c r="C37" i="8"/>
  <c r="F35" i="8"/>
  <c r="D35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2" i="8" s="1"/>
  <c r="C14" i="8"/>
  <c r="F12" i="8"/>
  <c r="D12" i="8"/>
  <c r="B86" i="10" l="1"/>
  <c r="B135" i="10"/>
  <c r="B182" i="10"/>
  <c r="B226" i="10"/>
  <c r="D248" i="10"/>
  <c r="D290" i="10"/>
  <c r="C476" i="9"/>
  <c r="C11" i="9"/>
  <c r="C109" i="9"/>
  <c r="C209" i="9"/>
  <c r="C315" i="9"/>
  <c r="C421" i="9"/>
  <c r="E522" i="9"/>
  <c r="E790" i="9"/>
  <c r="E11" i="9"/>
  <c r="E109" i="9"/>
  <c r="E209" i="9"/>
  <c r="E315" i="9"/>
  <c r="E421" i="9"/>
  <c r="E1017" i="9"/>
  <c r="D11" i="10"/>
  <c r="D507" i="8"/>
  <c r="C507" i="8" s="1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D803" i="7"/>
  <c r="C803" i="7"/>
  <c r="B803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D767" i="7"/>
  <c r="C767" i="7"/>
  <c r="B767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D731" i="7"/>
  <c r="C731" i="7"/>
  <c r="B731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D695" i="7"/>
  <c r="C695" i="7"/>
  <c r="B695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D659" i="7"/>
  <c r="C659" i="7"/>
  <c r="B659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D623" i="7"/>
  <c r="C623" i="7"/>
  <c r="B623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D587" i="7"/>
  <c r="C587" i="7"/>
  <c r="B587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D551" i="7"/>
  <c r="C551" i="7"/>
  <c r="B551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D515" i="7"/>
  <c r="C515" i="7"/>
  <c r="B515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D479" i="7"/>
  <c r="C479" i="7"/>
  <c r="B479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D443" i="7"/>
  <c r="C443" i="7"/>
  <c r="B443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D407" i="7"/>
  <c r="C407" i="7"/>
  <c r="B407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D371" i="7"/>
  <c r="C371" i="7"/>
  <c r="B371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D335" i="7"/>
  <c r="C335" i="7"/>
  <c r="B335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D299" i="7"/>
  <c r="C299" i="7"/>
  <c r="B299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E263" i="7"/>
  <c r="D263" i="7"/>
  <c r="C263" i="7"/>
  <c r="B263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E227" i="7"/>
  <c r="D227" i="7"/>
  <c r="C227" i="7"/>
  <c r="B227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E191" i="7"/>
  <c r="D191" i="7"/>
  <c r="C191" i="7"/>
  <c r="B191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E155" i="7"/>
  <c r="D155" i="7"/>
  <c r="C155" i="7"/>
  <c r="B155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E119" i="7"/>
  <c r="D119" i="7"/>
  <c r="C119" i="7"/>
  <c r="B119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E83" i="7"/>
  <c r="D83" i="7"/>
  <c r="C83" i="7"/>
  <c r="B83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E47" i="7"/>
  <c r="D47" i="7"/>
  <c r="C47" i="7"/>
  <c r="B47" i="7"/>
  <c r="E11" i="7"/>
  <c r="D11" i="7"/>
  <c r="B11" i="7"/>
  <c r="F840" i="6"/>
  <c r="B840" i="6"/>
  <c r="F839" i="6"/>
  <c r="B839" i="6"/>
  <c r="F838" i="6"/>
  <c r="B838" i="6"/>
  <c r="F837" i="6"/>
  <c r="B837" i="6"/>
  <c r="F836" i="6"/>
  <c r="B836" i="6"/>
  <c r="F835" i="6"/>
  <c r="B835" i="6"/>
  <c r="F834" i="6"/>
  <c r="B834" i="6"/>
  <c r="F833" i="6"/>
  <c r="B833" i="6"/>
  <c r="F832" i="6"/>
  <c r="B832" i="6"/>
  <c r="F831" i="6"/>
  <c r="B831" i="6"/>
  <c r="F830" i="6"/>
  <c r="B830" i="6"/>
  <c r="F829" i="6"/>
  <c r="B829" i="6"/>
  <c r="F828" i="6"/>
  <c r="B828" i="6"/>
  <c r="F827" i="6"/>
  <c r="B827" i="6"/>
  <c r="F826" i="6"/>
  <c r="B826" i="6"/>
  <c r="F825" i="6"/>
  <c r="B825" i="6"/>
  <c r="F824" i="6"/>
  <c r="B824" i="6"/>
  <c r="F823" i="6"/>
  <c r="B823" i="6"/>
  <c r="F822" i="6"/>
  <c r="B822" i="6"/>
  <c r="F821" i="6"/>
  <c r="B821" i="6"/>
  <c r="F820" i="6"/>
  <c r="B820" i="6"/>
  <c r="F819" i="6"/>
  <c r="B819" i="6"/>
  <c r="F818" i="6"/>
  <c r="B818" i="6"/>
  <c r="F817" i="6"/>
  <c r="B817" i="6"/>
  <c r="F816" i="6"/>
  <c r="B816" i="6"/>
  <c r="F815" i="6"/>
  <c r="B815" i="6"/>
  <c r="F814" i="6"/>
  <c r="B814" i="6"/>
  <c r="F813" i="6"/>
  <c r="B813" i="6"/>
  <c r="F812" i="6"/>
  <c r="B812" i="6"/>
  <c r="F811" i="6"/>
  <c r="B811" i="6"/>
  <c r="F810" i="6"/>
  <c r="B810" i="6"/>
  <c r="F809" i="6"/>
  <c r="B809" i="6"/>
  <c r="I807" i="6"/>
  <c r="H807" i="6"/>
  <c r="F807" i="6"/>
  <c r="D807" i="6"/>
  <c r="C807" i="6"/>
  <c r="B807" i="6"/>
  <c r="F804" i="6"/>
  <c r="B804" i="6"/>
  <c r="F803" i="6"/>
  <c r="B803" i="6"/>
  <c r="F802" i="6"/>
  <c r="B802" i="6"/>
  <c r="F801" i="6"/>
  <c r="B801" i="6"/>
  <c r="F800" i="6"/>
  <c r="B800" i="6"/>
  <c r="F799" i="6"/>
  <c r="B799" i="6"/>
  <c r="F798" i="6"/>
  <c r="B798" i="6"/>
  <c r="F797" i="6"/>
  <c r="B797" i="6"/>
  <c r="F796" i="6"/>
  <c r="B796" i="6"/>
  <c r="F795" i="6"/>
  <c r="B795" i="6"/>
  <c r="F794" i="6"/>
  <c r="B794" i="6"/>
  <c r="F793" i="6"/>
  <c r="B793" i="6"/>
  <c r="F792" i="6"/>
  <c r="B792" i="6"/>
  <c r="F791" i="6"/>
  <c r="B791" i="6"/>
  <c r="F790" i="6"/>
  <c r="B790" i="6"/>
  <c r="F789" i="6"/>
  <c r="B789" i="6"/>
  <c r="F788" i="6"/>
  <c r="B788" i="6"/>
  <c r="F787" i="6"/>
  <c r="B787" i="6"/>
  <c r="F786" i="6"/>
  <c r="B786" i="6"/>
  <c r="F785" i="6"/>
  <c r="B785" i="6"/>
  <c r="F784" i="6"/>
  <c r="B784" i="6"/>
  <c r="F783" i="6"/>
  <c r="B783" i="6"/>
  <c r="F782" i="6"/>
  <c r="B782" i="6"/>
  <c r="F781" i="6"/>
  <c r="B781" i="6"/>
  <c r="F780" i="6"/>
  <c r="B780" i="6"/>
  <c r="F779" i="6"/>
  <c r="B779" i="6"/>
  <c r="F778" i="6"/>
  <c r="B778" i="6"/>
  <c r="F777" i="6"/>
  <c r="B777" i="6"/>
  <c r="F776" i="6"/>
  <c r="B776" i="6"/>
  <c r="F775" i="6"/>
  <c r="B775" i="6"/>
  <c r="F774" i="6"/>
  <c r="B774" i="6"/>
  <c r="F773" i="6"/>
  <c r="B773" i="6"/>
  <c r="I771" i="6"/>
  <c r="H771" i="6"/>
  <c r="F771" i="6"/>
  <c r="D771" i="6"/>
  <c r="C771" i="6"/>
  <c r="B771" i="6"/>
  <c r="F768" i="6"/>
  <c r="B768" i="6"/>
  <c r="F767" i="6"/>
  <c r="B767" i="6"/>
  <c r="F766" i="6"/>
  <c r="B766" i="6"/>
  <c r="F765" i="6"/>
  <c r="B765" i="6"/>
  <c r="F764" i="6"/>
  <c r="B764" i="6"/>
  <c r="F763" i="6"/>
  <c r="B763" i="6"/>
  <c r="F762" i="6"/>
  <c r="B762" i="6"/>
  <c r="F761" i="6"/>
  <c r="B761" i="6"/>
  <c r="F760" i="6"/>
  <c r="B760" i="6"/>
  <c r="F759" i="6"/>
  <c r="B759" i="6"/>
  <c r="F758" i="6"/>
  <c r="B758" i="6"/>
  <c r="F757" i="6"/>
  <c r="B757" i="6"/>
  <c r="F756" i="6"/>
  <c r="B756" i="6"/>
  <c r="F755" i="6"/>
  <c r="B755" i="6"/>
  <c r="F754" i="6"/>
  <c r="B754" i="6"/>
  <c r="F753" i="6"/>
  <c r="B753" i="6"/>
  <c r="F752" i="6"/>
  <c r="B752" i="6"/>
  <c r="F751" i="6"/>
  <c r="B751" i="6"/>
  <c r="F750" i="6"/>
  <c r="B750" i="6"/>
  <c r="F749" i="6"/>
  <c r="B749" i="6"/>
  <c r="F748" i="6"/>
  <c r="B748" i="6"/>
  <c r="F747" i="6"/>
  <c r="B747" i="6"/>
  <c r="F746" i="6"/>
  <c r="B746" i="6"/>
  <c r="F745" i="6"/>
  <c r="B745" i="6"/>
  <c r="F744" i="6"/>
  <c r="B744" i="6"/>
  <c r="F743" i="6"/>
  <c r="B743" i="6"/>
  <c r="F742" i="6"/>
  <c r="B742" i="6"/>
  <c r="F741" i="6"/>
  <c r="B741" i="6"/>
  <c r="F740" i="6"/>
  <c r="B740" i="6"/>
  <c r="F739" i="6"/>
  <c r="B739" i="6"/>
  <c r="F738" i="6"/>
  <c r="B738" i="6"/>
  <c r="F737" i="6"/>
  <c r="B737" i="6"/>
  <c r="I735" i="6"/>
  <c r="H735" i="6"/>
  <c r="F735" i="6"/>
  <c r="D735" i="6"/>
  <c r="C735" i="6"/>
  <c r="B735" i="6"/>
  <c r="F732" i="6"/>
  <c r="B732" i="6"/>
  <c r="F731" i="6"/>
  <c r="B731" i="6"/>
  <c r="F730" i="6"/>
  <c r="B730" i="6"/>
  <c r="F729" i="6"/>
  <c r="B729" i="6"/>
  <c r="F728" i="6"/>
  <c r="B728" i="6"/>
  <c r="F727" i="6"/>
  <c r="B727" i="6"/>
  <c r="F726" i="6"/>
  <c r="B726" i="6"/>
  <c r="F725" i="6"/>
  <c r="B725" i="6"/>
  <c r="F724" i="6"/>
  <c r="B724" i="6"/>
  <c r="F723" i="6"/>
  <c r="B723" i="6"/>
  <c r="F722" i="6"/>
  <c r="B722" i="6"/>
  <c r="F721" i="6"/>
  <c r="B721" i="6"/>
  <c r="F720" i="6"/>
  <c r="B720" i="6"/>
  <c r="F719" i="6"/>
  <c r="B719" i="6"/>
  <c r="F718" i="6"/>
  <c r="B718" i="6"/>
  <c r="F717" i="6"/>
  <c r="B717" i="6"/>
  <c r="F716" i="6"/>
  <c r="B716" i="6"/>
  <c r="F715" i="6"/>
  <c r="B715" i="6"/>
  <c r="F714" i="6"/>
  <c r="B714" i="6"/>
  <c r="F713" i="6"/>
  <c r="B713" i="6"/>
  <c r="F712" i="6"/>
  <c r="B712" i="6"/>
  <c r="F711" i="6"/>
  <c r="B711" i="6"/>
  <c r="F710" i="6"/>
  <c r="B710" i="6"/>
  <c r="F709" i="6"/>
  <c r="B709" i="6"/>
  <c r="F708" i="6"/>
  <c r="B708" i="6"/>
  <c r="F707" i="6"/>
  <c r="B707" i="6"/>
  <c r="F706" i="6"/>
  <c r="B706" i="6"/>
  <c r="F705" i="6"/>
  <c r="B705" i="6"/>
  <c r="F704" i="6"/>
  <c r="B704" i="6"/>
  <c r="F703" i="6"/>
  <c r="B703" i="6"/>
  <c r="F702" i="6"/>
  <c r="B702" i="6"/>
  <c r="F701" i="6"/>
  <c r="B701" i="6"/>
  <c r="I699" i="6"/>
  <c r="H699" i="6"/>
  <c r="F699" i="6"/>
  <c r="D699" i="6"/>
  <c r="C699" i="6"/>
  <c r="B699" i="6"/>
  <c r="F696" i="6"/>
  <c r="B696" i="6"/>
  <c r="F695" i="6"/>
  <c r="B695" i="6"/>
  <c r="F694" i="6"/>
  <c r="B694" i="6"/>
  <c r="F693" i="6"/>
  <c r="B693" i="6"/>
  <c r="F692" i="6"/>
  <c r="B692" i="6"/>
  <c r="F691" i="6"/>
  <c r="B691" i="6"/>
  <c r="F690" i="6"/>
  <c r="B690" i="6"/>
  <c r="F689" i="6"/>
  <c r="B689" i="6"/>
  <c r="F688" i="6"/>
  <c r="B688" i="6"/>
  <c r="F687" i="6"/>
  <c r="B687" i="6"/>
  <c r="F686" i="6"/>
  <c r="B686" i="6"/>
  <c r="F685" i="6"/>
  <c r="B685" i="6"/>
  <c r="F684" i="6"/>
  <c r="B684" i="6"/>
  <c r="F683" i="6"/>
  <c r="B683" i="6"/>
  <c r="F682" i="6"/>
  <c r="B682" i="6"/>
  <c r="F681" i="6"/>
  <c r="B681" i="6"/>
  <c r="F680" i="6"/>
  <c r="B680" i="6"/>
  <c r="F679" i="6"/>
  <c r="B679" i="6"/>
  <c r="F678" i="6"/>
  <c r="B678" i="6"/>
  <c r="F677" i="6"/>
  <c r="B677" i="6"/>
  <c r="F676" i="6"/>
  <c r="B676" i="6"/>
  <c r="F675" i="6"/>
  <c r="B675" i="6"/>
  <c r="F674" i="6"/>
  <c r="B674" i="6"/>
  <c r="F673" i="6"/>
  <c r="B673" i="6"/>
  <c r="F672" i="6"/>
  <c r="B672" i="6"/>
  <c r="F671" i="6"/>
  <c r="B671" i="6"/>
  <c r="F670" i="6"/>
  <c r="B670" i="6"/>
  <c r="F669" i="6"/>
  <c r="B669" i="6"/>
  <c r="F668" i="6"/>
  <c r="B668" i="6"/>
  <c r="F667" i="6"/>
  <c r="B667" i="6"/>
  <c r="F666" i="6"/>
  <c r="B666" i="6"/>
  <c r="F665" i="6"/>
  <c r="B665" i="6"/>
  <c r="I663" i="6"/>
  <c r="H663" i="6"/>
  <c r="F663" i="6"/>
  <c r="D663" i="6"/>
  <c r="C663" i="6"/>
  <c r="B663" i="6"/>
  <c r="F660" i="6"/>
  <c r="B660" i="6"/>
  <c r="F659" i="6"/>
  <c r="B659" i="6"/>
  <c r="F658" i="6"/>
  <c r="B658" i="6"/>
  <c r="F657" i="6"/>
  <c r="B657" i="6"/>
  <c r="F656" i="6"/>
  <c r="B656" i="6"/>
  <c r="F655" i="6"/>
  <c r="B655" i="6"/>
  <c r="F654" i="6"/>
  <c r="B654" i="6"/>
  <c r="F653" i="6"/>
  <c r="B653" i="6"/>
  <c r="F652" i="6"/>
  <c r="B652" i="6"/>
  <c r="F651" i="6"/>
  <c r="B651" i="6"/>
  <c r="F650" i="6"/>
  <c r="B650" i="6"/>
  <c r="F649" i="6"/>
  <c r="B649" i="6"/>
  <c r="F648" i="6"/>
  <c r="B648" i="6"/>
  <c r="F647" i="6"/>
  <c r="B647" i="6"/>
  <c r="F646" i="6"/>
  <c r="B646" i="6"/>
  <c r="F645" i="6"/>
  <c r="B645" i="6"/>
  <c r="F644" i="6"/>
  <c r="B644" i="6"/>
  <c r="F643" i="6"/>
  <c r="B643" i="6"/>
  <c r="F642" i="6"/>
  <c r="B642" i="6"/>
  <c r="F641" i="6"/>
  <c r="B641" i="6"/>
  <c r="F640" i="6"/>
  <c r="B640" i="6"/>
  <c r="F639" i="6"/>
  <c r="B639" i="6"/>
  <c r="F638" i="6"/>
  <c r="B638" i="6"/>
  <c r="F637" i="6"/>
  <c r="B637" i="6"/>
  <c r="F636" i="6"/>
  <c r="B636" i="6"/>
  <c r="F635" i="6"/>
  <c r="B635" i="6"/>
  <c r="F634" i="6"/>
  <c r="B634" i="6"/>
  <c r="F633" i="6"/>
  <c r="B633" i="6"/>
  <c r="F632" i="6"/>
  <c r="B632" i="6"/>
  <c r="F631" i="6"/>
  <c r="B631" i="6"/>
  <c r="F630" i="6"/>
  <c r="B630" i="6"/>
  <c r="F629" i="6"/>
  <c r="B629" i="6"/>
  <c r="I627" i="6"/>
  <c r="H627" i="6"/>
  <c r="F627" i="6"/>
  <c r="D627" i="6"/>
  <c r="C627" i="6"/>
  <c r="B627" i="6"/>
  <c r="F624" i="6"/>
  <c r="B624" i="6"/>
  <c r="F623" i="6"/>
  <c r="B623" i="6"/>
  <c r="F622" i="6"/>
  <c r="B622" i="6"/>
  <c r="F621" i="6"/>
  <c r="B621" i="6"/>
  <c r="F620" i="6"/>
  <c r="B620" i="6"/>
  <c r="F619" i="6"/>
  <c r="B619" i="6"/>
  <c r="F618" i="6"/>
  <c r="B618" i="6"/>
  <c r="F617" i="6"/>
  <c r="B617" i="6"/>
  <c r="F616" i="6"/>
  <c r="B616" i="6"/>
  <c r="F615" i="6"/>
  <c r="B615" i="6"/>
  <c r="F614" i="6"/>
  <c r="B614" i="6"/>
  <c r="F613" i="6"/>
  <c r="B613" i="6"/>
  <c r="F612" i="6"/>
  <c r="B612" i="6"/>
  <c r="F611" i="6"/>
  <c r="B611" i="6"/>
  <c r="F610" i="6"/>
  <c r="B610" i="6"/>
  <c r="F609" i="6"/>
  <c r="B609" i="6"/>
  <c r="F608" i="6"/>
  <c r="B608" i="6"/>
  <c r="F607" i="6"/>
  <c r="B607" i="6"/>
  <c r="F606" i="6"/>
  <c r="B606" i="6"/>
  <c r="F605" i="6"/>
  <c r="B605" i="6"/>
  <c r="F604" i="6"/>
  <c r="B604" i="6"/>
  <c r="F603" i="6"/>
  <c r="B603" i="6"/>
  <c r="F602" i="6"/>
  <c r="B602" i="6"/>
  <c r="F601" i="6"/>
  <c r="B601" i="6"/>
  <c r="F600" i="6"/>
  <c r="B600" i="6"/>
  <c r="F599" i="6"/>
  <c r="B599" i="6"/>
  <c r="F598" i="6"/>
  <c r="B598" i="6"/>
  <c r="F597" i="6"/>
  <c r="B597" i="6"/>
  <c r="F596" i="6"/>
  <c r="B596" i="6"/>
  <c r="F595" i="6"/>
  <c r="B595" i="6"/>
  <c r="F594" i="6"/>
  <c r="B594" i="6"/>
  <c r="F593" i="6"/>
  <c r="B593" i="6"/>
  <c r="I591" i="6"/>
  <c r="H591" i="6"/>
  <c r="F591" i="6"/>
  <c r="D591" i="6"/>
  <c r="C591" i="6"/>
  <c r="B591" i="6"/>
  <c r="F588" i="6"/>
  <c r="B588" i="6"/>
  <c r="F587" i="6"/>
  <c r="B587" i="6"/>
  <c r="F586" i="6"/>
  <c r="B586" i="6"/>
  <c r="F585" i="6"/>
  <c r="B585" i="6"/>
  <c r="F584" i="6"/>
  <c r="B584" i="6"/>
  <c r="F583" i="6"/>
  <c r="B583" i="6"/>
  <c r="F582" i="6"/>
  <c r="B582" i="6"/>
  <c r="F581" i="6"/>
  <c r="B581" i="6"/>
  <c r="F580" i="6"/>
  <c r="B580" i="6"/>
  <c r="F579" i="6"/>
  <c r="B579" i="6"/>
  <c r="F578" i="6"/>
  <c r="B578" i="6"/>
  <c r="F577" i="6"/>
  <c r="B577" i="6"/>
  <c r="F576" i="6"/>
  <c r="B576" i="6"/>
  <c r="F575" i="6"/>
  <c r="B575" i="6"/>
  <c r="F574" i="6"/>
  <c r="B574" i="6"/>
  <c r="F573" i="6"/>
  <c r="B573" i="6"/>
  <c r="F572" i="6"/>
  <c r="B572" i="6"/>
  <c r="F571" i="6"/>
  <c r="B571" i="6"/>
  <c r="F570" i="6"/>
  <c r="B570" i="6"/>
  <c r="F569" i="6"/>
  <c r="B569" i="6"/>
  <c r="F568" i="6"/>
  <c r="B568" i="6"/>
  <c r="F567" i="6"/>
  <c r="B567" i="6"/>
  <c r="F566" i="6"/>
  <c r="B566" i="6"/>
  <c r="F565" i="6"/>
  <c r="B565" i="6"/>
  <c r="F564" i="6"/>
  <c r="B564" i="6"/>
  <c r="F563" i="6"/>
  <c r="B563" i="6"/>
  <c r="F562" i="6"/>
  <c r="B562" i="6"/>
  <c r="F561" i="6"/>
  <c r="B561" i="6"/>
  <c r="F560" i="6"/>
  <c r="B560" i="6"/>
  <c r="F559" i="6"/>
  <c r="B559" i="6"/>
  <c r="F558" i="6"/>
  <c r="B558" i="6"/>
  <c r="F557" i="6"/>
  <c r="B557" i="6"/>
  <c r="I555" i="6"/>
  <c r="H555" i="6"/>
  <c r="F555" i="6"/>
  <c r="D555" i="6"/>
  <c r="C555" i="6"/>
  <c r="B555" i="6"/>
  <c r="F552" i="6"/>
  <c r="B552" i="6"/>
  <c r="F551" i="6"/>
  <c r="B551" i="6"/>
  <c r="F550" i="6"/>
  <c r="B550" i="6"/>
  <c r="F549" i="6"/>
  <c r="B549" i="6"/>
  <c r="F548" i="6"/>
  <c r="B548" i="6"/>
  <c r="F547" i="6"/>
  <c r="B547" i="6"/>
  <c r="F546" i="6"/>
  <c r="B546" i="6"/>
  <c r="F545" i="6"/>
  <c r="B545" i="6"/>
  <c r="F544" i="6"/>
  <c r="B544" i="6"/>
  <c r="F543" i="6"/>
  <c r="B543" i="6"/>
  <c r="F542" i="6"/>
  <c r="B542" i="6"/>
  <c r="F541" i="6"/>
  <c r="B541" i="6"/>
  <c r="F540" i="6"/>
  <c r="B540" i="6"/>
  <c r="F539" i="6"/>
  <c r="B539" i="6"/>
  <c r="F538" i="6"/>
  <c r="B538" i="6"/>
  <c r="F537" i="6"/>
  <c r="B537" i="6"/>
  <c r="F536" i="6"/>
  <c r="B536" i="6"/>
  <c r="F535" i="6"/>
  <c r="B535" i="6"/>
  <c r="F534" i="6"/>
  <c r="B534" i="6"/>
  <c r="F533" i="6"/>
  <c r="B533" i="6"/>
  <c r="F532" i="6"/>
  <c r="B532" i="6"/>
  <c r="F531" i="6"/>
  <c r="B531" i="6"/>
  <c r="F530" i="6"/>
  <c r="B530" i="6"/>
  <c r="F529" i="6"/>
  <c r="B529" i="6"/>
  <c r="F528" i="6"/>
  <c r="B528" i="6"/>
  <c r="F527" i="6"/>
  <c r="B527" i="6"/>
  <c r="F526" i="6"/>
  <c r="B526" i="6"/>
  <c r="F525" i="6"/>
  <c r="B525" i="6"/>
  <c r="F524" i="6"/>
  <c r="B524" i="6"/>
  <c r="F523" i="6"/>
  <c r="B523" i="6"/>
  <c r="F522" i="6"/>
  <c r="B522" i="6"/>
  <c r="F521" i="6"/>
  <c r="B521" i="6"/>
  <c r="I519" i="6"/>
  <c r="H519" i="6"/>
  <c r="F519" i="6"/>
  <c r="D519" i="6"/>
  <c r="C519" i="6"/>
  <c r="B519" i="6"/>
  <c r="F516" i="6"/>
  <c r="B516" i="6"/>
  <c r="F515" i="6"/>
  <c r="B515" i="6"/>
  <c r="F514" i="6"/>
  <c r="B514" i="6"/>
  <c r="F513" i="6"/>
  <c r="B513" i="6"/>
  <c r="F512" i="6"/>
  <c r="B512" i="6"/>
  <c r="F511" i="6"/>
  <c r="B511" i="6"/>
  <c r="F510" i="6"/>
  <c r="B510" i="6"/>
  <c r="F509" i="6"/>
  <c r="B509" i="6"/>
  <c r="F508" i="6"/>
  <c r="B508" i="6"/>
  <c r="F507" i="6"/>
  <c r="B507" i="6"/>
  <c r="F506" i="6"/>
  <c r="B506" i="6"/>
  <c r="F505" i="6"/>
  <c r="B505" i="6"/>
  <c r="F504" i="6"/>
  <c r="B504" i="6"/>
  <c r="F503" i="6"/>
  <c r="B503" i="6"/>
  <c r="F502" i="6"/>
  <c r="B502" i="6"/>
  <c r="F501" i="6"/>
  <c r="B501" i="6"/>
  <c r="F500" i="6"/>
  <c r="B500" i="6"/>
  <c r="F499" i="6"/>
  <c r="B499" i="6"/>
  <c r="F498" i="6"/>
  <c r="B498" i="6"/>
  <c r="F497" i="6"/>
  <c r="B497" i="6"/>
  <c r="F496" i="6"/>
  <c r="B496" i="6"/>
  <c r="F495" i="6"/>
  <c r="B495" i="6"/>
  <c r="F494" i="6"/>
  <c r="B494" i="6"/>
  <c r="F493" i="6"/>
  <c r="B493" i="6"/>
  <c r="F492" i="6"/>
  <c r="B492" i="6"/>
  <c r="F491" i="6"/>
  <c r="B491" i="6"/>
  <c r="F490" i="6"/>
  <c r="B490" i="6"/>
  <c r="F489" i="6"/>
  <c r="B489" i="6"/>
  <c r="F488" i="6"/>
  <c r="B488" i="6"/>
  <c r="F487" i="6"/>
  <c r="B487" i="6"/>
  <c r="F486" i="6"/>
  <c r="B486" i="6"/>
  <c r="F485" i="6"/>
  <c r="B485" i="6"/>
  <c r="I483" i="6"/>
  <c r="H483" i="6"/>
  <c r="F483" i="6"/>
  <c r="D483" i="6"/>
  <c r="C483" i="6"/>
  <c r="B483" i="6"/>
  <c r="F480" i="6"/>
  <c r="B480" i="6"/>
  <c r="F479" i="6"/>
  <c r="B479" i="6"/>
  <c r="F478" i="6"/>
  <c r="B478" i="6"/>
  <c r="F477" i="6"/>
  <c r="B477" i="6"/>
  <c r="F476" i="6"/>
  <c r="B476" i="6"/>
  <c r="F475" i="6"/>
  <c r="B475" i="6"/>
  <c r="F474" i="6"/>
  <c r="B474" i="6"/>
  <c r="F473" i="6"/>
  <c r="B473" i="6"/>
  <c r="F472" i="6"/>
  <c r="B472" i="6"/>
  <c r="F471" i="6"/>
  <c r="B471" i="6"/>
  <c r="F470" i="6"/>
  <c r="B470" i="6"/>
  <c r="F469" i="6"/>
  <c r="B469" i="6"/>
  <c r="F468" i="6"/>
  <c r="B468" i="6"/>
  <c r="F467" i="6"/>
  <c r="B467" i="6"/>
  <c r="F466" i="6"/>
  <c r="B466" i="6"/>
  <c r="F465" i="6"/>
  <c r="B465" i="6"/>
  <c r="F464" i="6"/>
  <c r="B464" i="6"/>
  <c r="F463" i="6"/>
  <c r="B463" i="6"/>
  <c r="F462" i="6"/>
  <c r="B462" i="6"/>
  <c r="F461" i="6"/>
  <c r="B461" i="6"/>
  <c r="F460" i="6"/>
  <c r="B460" i="6"/>
  <c r="F459" i="6"/>
  <c r="B459" i="6"/>
  <c r="F458" i="6"/>
  <c r="B458" i="6"/>
  <c r="F457" i="6"/>
  <c r="B457" i="6"/>
  <c r="F456" i="6"/>
  <c r="B456" i="6"/>
  <c r="F455" i="6"/>
  <c r="B455" i="6"/>
  <c r="F454" i="6"/>
  <c r="B454" i="6"/>
  <c r="F453" i="6"/>
  <c r="B453" i="6"/>
  <c r="F452" i="6"/>
  <c r="B452" i="6"/>
  <c r="F451" i="6"/>
  <c r="B451" i="6"/>
  <c r="F450" i="6"/>
  <c r="B450" i="6"/>
  <c r="F449" i="6"/>
  <c r="B449" i="6"/>
  <c r="F448" i="6"/>
  <c r="B448" i="6"/>
  <c r="I446" i="6"/>
  <c r="H446" i="6"/>
  <c r="F446" i="6"/>
  <c r="D446" i="6"/>
  <c r="C446" i="6"/>
  <c r="B446" i="6"/>
  <c r="F443" i="6"/>
  <c r="B443" i="6"/>
  <c r="F442" i="6"/>
  <c r="B442" i="6"/>
  <c r="F441" i="6"/>
  <c r="B441" i="6"/>
  <c r="F440" i="6"/>
  <c r="B440" i="6"/>
  <c r="F439" i="6"/>
  <c r="B439" i="6"/>
  <c r="F438" i="6"/>
  <c r="B438" i="6"/>
  <c r="F437" i="6"/>
  <c r="B437" i="6"/>
  <c r="F436" i="6"/>
  <c r="B436" i="6"/>
  <c r="F435" i="6"/>
  <c r="B435" i="6"/>
  <c r="F434" i="6"/>
  <c r="B434" i="6"/>
  <c r="F433" i="6"/>
  <c r="B433" i="6"/>
  <c r="F432" i="6"/>
  <c r="B432" i="6"/>
  <c r="F431" i="6"/>
  <c r="B431" i="6"/>
  <c r="F430" i="6"/>
  <c r="B430" i="6"/>
  <c r="F429" i="6"/>
  <c r="B429" i="6"/>
  <c r="F428" i="6"/>
  <c r="B428" i="6"/>
  <c r="F427" i="6"/>
  <c r="B427" i="6"/>
  <c r="F426" i="6"/>
  <c r="B426" i="6"/>
  <c r="F425" i="6"/>
  <c r="B425" i="6"/>
  <c r="F424" i="6"/>
  <c r="B424" i="6"/>
  <c r="F423" i="6"/>
  <c r="B423" i="6"/>
  <c r="F422" i="6"/>
  <c r="B422" i="6"/>
  <c r="F421" i="6"/>
  <c r="B421" i="6"/>
  <c r="F420" i="6"/>
  <c r="B420" i="6"/>
  <c r="B419" i="6"/>
  <c r="F418" i="6"/>
  <c r="B418" i="6"/>
  <c r="F417" i="6"/>
  <c r="B417" i="6"/>
  <c r="F416" i="6"/>
  <c r="B416" i="6"/>
  <c r="F415" i="6"/>
  <c r="B415" i="6"/>
  <c r="F414" i="6"/>
  <c r="B414" i="6"/>
  <c r="F413" i="6"/>
  <c r="B413" i="6"/>
  <c r="B412" i="6"/>
  <c r="F411" i="6"/>
  <c r="B411" i="6"/>
  <c r="I409" i="6"/>
  <c r="H409" i="6"/>
  <c r="F409" i="6"/>
  <c r="D409" i="6"/>
  <c r="C409" i="6"/>
  <c r="B409" i="6"/>
  <c r="F406" i="6"/>
  <c r="B406" i="6"/>
  <c r="F405" i="6"/>
  <c r="B405" i="6"/>
  <c r="F404" i="6"/>
  <c r="B404" i="6"/>
  <c r="F403" i="6"/>
  <c r="B403" i="6"/>
  <c r="F402" i="6"/>
  <c r="B402" i="6"/>
  <c r="F401" i="6"/>
  <c r="B401" i="6"/>
  <c r="F400" i="6"/>
  <c r="B400" i="6"/>
  <c r="F399" i="6"/>
  <c r="B399" i="6"/>
  <c r="F398" i="6"/>
  <c r="B398" i="6"/>
  <c r="F397" i="6"/>
  <c r="B397" i="6"/>
  <c r="F396" i="6"/>
  <c r="B396" i="6"/>
  <c r="F395" i="6"/>
  <c r="B395" i="6"/>
  <c r="F394" i="6"/>
  <c r="B394" i="6"/>
  <c r="F393" i="6"/>
  <c r="B393" i="6"/>
  <c r="F392" i="6"/>
  <c r="B392" i="6"/>
  <c r="F391" i="6"/>
  <c r="B391" i="6"/>
  <c r="F390" i="6"/>
  <c r="B390" i="6"/>
  <c r="F389" i="6"/>
  <c r="B389" i="6"/>
  <c r="F388" i="6"/>
  <c r="B388" i="6"/>
  <c r="F387" i="6"/>
  <c r="B387" i="6"/>
  <c r="F386" i="6"/>
  <c r="B386" i="6"/>
  <c r="F385" i="6"/>
  <c r="B385" i="6"/>
  <c r="F384" i="6"/>
  <c r="B384" i="6"/>
  <c r="F383" i="6"/>
  <c r="B383" i="6"/>
  <c r="F382" i="6"/>
  <c r="B382" i="6"/>
  <c r="F381" i="6"/>
  <c r="B381" i="6"/>
  <c r="F380" i="6"/>
  <c r="B380" i="6"/>
  <c r="F379" i="6"/>
  <c r="B379" i="6"/>
  <c r="F378" i="6"/>
  <c r="B378" i="6"/>
  <c r="F377" i="6"/>
  <c r="B377" i="6"/>
  <c r="F376" i="6"/>
  <c r="B376" i="6"/>
  <c r="F375" i="6"/>
  <c r="B375" i="6"/>
  <c r="I373" i="6"/>
  <c r="H373" i="6"/>
  <c r="F373" i="6"/>
  <c r="D373" i="6"/>
  <c r="C373" i="6"/>
  <c r="B373" i="6"/>
  <c r="F370" i="6"/>
  <c r="B370" i="6"/>
  <c r="F369" i="6"/>
  <c r="B369" i="6"/>
  <c r="F368" i="6"/>
  <c r="B368" i="6"/>
  <c r="F367" i="6"/>
  <c r="B367" i="6"/>
  <c r="F366" i="6"/>
  <c r="B366" i="6"/>
  <c r="F365" i="6"/>
  <c r="B365" i="6"/>
  <c r="F364" i="6"/>
  <c r="B364" i="6"/>
  <c r="F363" i="6"/>
  <c r="B363" i="6"/>
  <c r="F362" i="6"/>
  <c r="B362" i="6"/>
  <c r="F361" i="6"/>
  <c r="B361" i="6"/>
  <c r="F360" i="6"/>
  <c r="B360" i="6"/>
  <c r="F359" i="6"/>
  <c r="B359" i="6"/>
  <c r="F358" i="6"/>
  <c r="B358" i="6"/>
  <c r="F357" i="6"/>
  <c r="B357" i="6"/>
  <c r="F356" i="6"/>
  <c r="B356" i="6"/>
  <c r="F355" i="6"/>
  <c r="B355" i="6"/>
  <c r="F354" i="6"/>
  <c r="B354" i="6"/>
  <c r="F353" i="6"/>
  <c r="B353" i="6"/>
  <c r="F352" i="6"/>
  <c r="B352" i="6"/>
  <c r="F351" i="6"/>
  <c r="B351" i="6"/>
  <c r="F350" i="6"/>
  <c r="B350" i="6"/>
  <c r="F349" i="6"/>
  <c r="B349" i="6"/>
  <c r="F348" i="6"/>
  <c r="B348" i="6"/>
  <c r="F347" i="6"/>
  <c r="B347" i="6"/>
  <c r="F346" i="6"/>
  <c r="B346" i="6"/>
  <c r="F345" i="6"/>
  <c r="B345" i="6"/>
  <c r="F344" i="6"/>
  <c r="B344" i="6"/>
  <c r="F343" i="6"/>
  <c r="B343" i="6"/>
  <c r="F342" i="6"/>
  <c r="B342" i="6"/>
  <c r="F341" i="6"/>
  <c r="B341" i="6"/>
  <c r="F340" i="6"/>
  <c r="B340" i="6"/>
  <c r="F339" i="6"/>
  <c r="B339" i="6"/>
  <c r="I337" i="6"/>
  <c r="H337" i="6"/>
  <c r="F337" i="6"/>
  <c r="D337" i="6"/>
  <c r="C337" i="6"/>
  <c r="B337" i="6"/>
  <c r="F334" i="6"/>
  <c r="B334" i="6"/>
  <c r="F333" i="6"/>
  <c r="B333" i="6"/>
  <c r="F332" i="6"/>
  <c r="B332" i="6"/>
  <c r="F331" i="6"/>
  <c r="B331" i="6"/>
  <c r="F330" i="6"/>
  <c r="B330" i="6"/>
  <c r="F329" i="6"/>
  <c r="B329" i="6"/>
  <c r="F328" i="6"/>
  <c r="B328" i="6"/>
  <c r="F327" i="6"/>
  <c r="B327" i="6"/>
  <c r="F326" i="6"/>
  <c r="B326" i="6"/>
  <c r="F325" i="6"/>
  <c r="B325" i="6"/>
  <c r="F324" i="6"/>
  <c r="B324" i="6"/>
  <c r="F323" i="6"/>
  <c r="B323" i="6"/>
  <c r="F322" i="6"/>
  <c r="B322" i="6"/>
  <c r="F321" i="6"/>
  <c r="B321" i="6"/>
  <c r="F320" i="6"/>
  <c r="B320" i="6"/>
  <c r="F319" i="6"/>
  <c r="B319" i="6"/>
  <c r="F318" i="6"/>
  <c r="B318" i="6"/>
  <c r="F317" i="6"/>
  <c r="B317" i="6"/>
  <c r="F316" i="6"/>
  <c r="B316" i="6"/>
  <c r="F315" i="6"/>
  <c r="B315" i="6"/>
  <c r="F314" i="6"/>
  <c r="B314" i="6"/>
  <c r="F313" i="6"/>
  <c r="B313" i="6"/>
  <c r="F312" i="6"/>
  <c r="B312" i="6"/>
  <c r="F311" i="6"/>
  <c r="B311" i="6"/>
  <c r="F310" i="6"/>
  <c r="B310" i="6"/>
  <c r="F309" i="6"/>
  <c r="B309" i="6"/>
  <c r="F308" i="6"/>
  <c r="B308" i="6"/>
  <c r="F307" i="6"/>
  <c r="B307" i="6"/>
  <c r="F306" i="6"/>
  <c r="B306" i="6"/>
  <c r="F305" i="6"/>
  <c r="B305" i="6"/>
  <c r="F304" i="6"/>
  <c r="B304" i="6"/>
  <c r="F303" i="6"/>
  <c r="B303" i="6"/>
  <c r="I301" i="6"/>
  <c r="H301" i="6"/>
  <c r="F301" i="6"/>
  <c r="D301" i="6"/>
  <c r="C301" i="6"/>
  <c r="B301" i="6"/>
  <c r="F298" i="6"/>
  <c r="B298" i="6"/>
  <c r="F297" i="6"/>
  <c r="B297" i="6"/>
  <c r="F296" i="6"/>
  <c r="B296" i="6"/>
  <c r="F295" i="6"/>
  <c r="B295" i="6"/>
  <c r="F294" i="6"/>
  <c r="B294" i="6"/>
  <c r="F293" i="6"/>
  <c r="B293" i="6"/>
  <c r="F292" i="6"/>
  <c r="B292" i="6"/>
  <c r="F291" i="6"/>
  <c r="B291" i="6"/>
  <c r="F290" i="6"/>
  <c r="B290" i="6"/>
  <c r="F289" i="6"/>
  <c r="B289" i="6"/>
  <c r="F288" i="6"/>
  <c r="B288" i="6"/>
  <c r="F287" i="6"/>
  <c r="B287" i="6"/>
  <c r="F286" i="6"/>
  <c r="B286" i="6"/>
  <c r="F285" i="6"/>
  <c r="B285" i="6"/>
  <c r="F284" i="6"/>
  <c r="B284" i="6"/>
  <c r="F283" i="6"/>
  <c r="B283" i="6"/>
  <c r="F282" i="6"/>
  <c r="B282" i="6"/>
  <c r="F281" i="6"/>
  <c r="B281" i="6"/>
  <c r="F280" i="6"/>
  <c r="B280" i="6"/>
  <c r="F279" i="6"/>
  <c r="B279" i="6"/>
  <c r="F278" i="6"/>
  <c r="B278" i="6"/>
  <c r="F277" i="6"/>
  <c r="B277" i="6"/>
  <c r="F276" i="6"/>
  <c r="B276" i="6"/>
  <c r="F275" i="6"/>
  <c r="B275" i="6"/>
  <c r="F274" i="6"/>
  <c r="B274" i="6"/>
  <c r="F273" i="6"/>
  <c r="B273" i="6"/>
  <c r="F272" i="6"/>
  <c r="B272" i="6"/>
  <c r="F271" i="6"/>
  <c r="B271" i="6"/>
  <c r="F270" i="6"/>
  <c r="B270" i="6"/>
  <c r="F269" i="6"/>
  <c r="B269" i="6"/>
  <c r="F268" i="6"/>
  <c r="B268" i="6"/>
  <c r="F267" i="6"/>
  <c r="B267" i="6"/>
  <c r="I265" i="6"/>
  <c r="H265" i="6"/>
  <c r="F265" i="6"/>
  <c r="D265" i="6"/>
  <c r="C265" i="6"/>
  <c r="B265" i="6"/>
  <c r="F262" i="6"/>
  <c r="B262" i="6"/>
  <c r="F261" i="6"/>
  <c r="B261" i="6"/>
  <c r="F260" i="6"/>
  <c r="B260" i="6"/>
  <c r="F259" i="6"/>
  <c r="B259" i="6"/>
  <c r="F258" i="6"/>
  <c r="B258" i="6"/>
  <c r="F257" i="6"/>
  <c r="B257" i="6"/>
  <c r="F256" i="6"/>
  <c r="B256" i="6"/>
  <c r="F255" i="6"/>
  <c r="B255" i="6"/>
  <c r="F254" i="6"/>
  <c r="B254" i="6"/>
  <c r="F253" i="6"/>
  <c r="B253" i="6"/>
  <c r="F252" i="6"/>
  <c r="B252" i="6"/>
  <c r="F251" i="6"/>
  <c r="B251" i="6"/>
  <c r="F250" i="6"/>
  <c r="B250" i="6"/>
  <c r="F249" i="6"/>
  <c r="B249" i="6"/>
  <c r="F248" i="6"/>
  <c r="B248" i="6"/>
  <c r="F247" i="6"/>
  <c r="B247" i="6"/>
  <c r="F246" i="6"/>
  <c r="B246" i="6"/>
  <c r="F245" i="6"/>
  <c r="B245" i="6"/>
  <c r="F244" i="6"/>
  <c r="B244" i="6"/>
  <c r="F243" i="6"/>
  <c r="B243" i="6"/>
  <c r="F242" i="6"/>
  <c r="B242" i="6"/>
  <c r="F241" i="6"/>
  <c r="B241" i="6"/>
  <c r="F240" i="6"/>
  <c r="B240" i="6"/>
  <c r="F239" i="6"/>
  <c r="B239" i="6"/>
  <c r="F238" i="6"/>
  <c r="B238" i="6"/>
  <c r="F237" i="6"/>
  <c r="B237" i="6"/>
  <c r="F236" i="6"/>
  <c r="B236" i="6"/>
  <c r="F235" i="6"/>
  <c r="B235" i="6"/>
  <c r="F234" i="6"/>
  <c r="B234" i="6"/>
  <c r="F233" i="6"/>
  <c r="B233" i="6"/>
  <c r="F232" i="6"/>
  <c r="B232" i="6"/>
  <c r="F231" i="6"/>
  <c r="B231" i="6"/>
  <c r="I229" i="6"/>
  <c r="H229" i="6"/>
  <c r="F229" i="6"/>
  <c r="D229" i="6"/>
  <c r="C229" i="6"/>
  <c r="B229" i="6"/>
  <c r="F226" i="6"/>
  <c r="B226" i="6"/>
  <c r="F225" i="6"/>
  <c r="B225" i="6"/>
  <c r="F224" i="6"/>
  <c r="B224" i="6"/>
  <c r="F223" i="6"/>
  <c r="B223" i="6"/>
  <c r="F222" i="6"/>
  <c r="B222" i="6"/>
  <c r="F221" i="6"/>
  <c r="B221" i="6"/>
  <c r="F220" i="6"/>
  <c r="B220" i="6"/>
  <c r="F219" i="6"/>
  <c r="B219" i="6"/>
  <c r="F218" i="6"/>
  <c r="B218" i="6"/>
  <c r="F217" i="6"/>
  <c r="B217" i="6"/>
  <c r="F216" i="6"/>
  <c r="B216" i="6"/>
  <c r="F215" i="6"/>
  <c r="B215" i="6"/>
  <c r="F214" i="6"/>
  <c r="B214" i="6"/>
  <c r="F213" i="6"/>
  <c r="B213" i="6"/>
  <c r="F212" i="6"/>
  <c r="B212" i="6"/>
  <c r="F211" i="6"/>
  <c r="B211" i="6"/>
  <c r="F210" i="6"/>
  <c r="B210" i="6"/>
  <c r="F209" i="6"/>
  <c r="B209" i="6"/>
  <c r="F208" i="6"/>
  <c r="B208" i="6"/>
  <c r="F207" i="6"/>
  <c r="B207" i="6"/>
  <c r="F206" i="6"/>
  <c r="B206" i="6"/>
  <c r="F205" i="6"/>
  <c r="B205" i="6"/>
  <c r="F204" i="6"/>
  <c r="B204" i="6"/>
  <c r="F203" i="6"/>
  <c r="B203" i="6"/>
  <c r="F202" i="6"/>
  <c r="B202" i="6"/>
  <c r="F201" i="6"/>
  <c r="B201" i="6"/>
  <c r="F200" i="6"/>
  <c r="B200" i="6"/>
  <c r="F199" i="6"/>
  <c r="B199" i="6"/>
  <c r="F198" i="6"/>
  <c r="B198" i="6"/>
  <c r="F197" i="6"/>
  <c r="B197" i="6"/>
  <c r="F196" i="6"/>
  <c r="B196" i="6"/>
  <c r="F195" i="6"/>
  <c r="B195" i="6"/>
  <c r="I193" i="6"/>
  <c r="H193" i="6"/>
  <c r="F193" i="6"/>
  <c r="D193" i="6"/>
  <c r="C193" i="6"/>
  <c r="B193" i="6"/>
  <c r="F190" i="6"/>
  <c r="B190" i="6"/>
  <c r="F189" i="6"/>
  <c r="B189" i="6"/>
  <c r="F188" i="6"/>
  <c r="B188" i="6"/>
  <c r="F187" i="6"/>
  <c r="B187" i="6"/>
  <c r="F186" i="6"/>
  <c r="B186" i="6"/>
  <c r="F185" i="6"/>
  <c r="B185" i="6"/>
  <c r="F184" i="6"/>
  <c r="B184" i="6"/>
  <c r="F183" i="6"/>
  <c r="B183" i="6"/>
  <c r="F182" i="6"/>
  <c r="B182" i="6"/>
  <c r="F181" i="6"/>
  <c r="B181" i="6"/>
  <c r="F180" i="6"/>
  <c r="B180" i="6"/>
  <c r="F179" i="6"/>
  <c r="B179" i="6"/>
  <c r="F178" i="6"/>
  <c r="B178" i="6"/>
  <c r="F177" i="6"/>
  <c r="B177" i="6"/>
  <c r="F176" i="6"/>
  <c r="B176" i="6"/>
  <c r="F175" i="6"/>
  <c r="B175" i="6"/>
  <c r="F174" i="6"/>
  <c r="B174" i="6"/>
  <c r="F173" i="6"/>
  <c r="B173" i="6"/>
  <c r="F172" i="6"/>
  <c r="B172" i="6"/>
  <c r="F171" i="6"/>
  <c r="B171" i="6"/>
  <c r="F170" i="6"/>
  <c r="B170" i="6"/>
  <c r="F169" i="6"/>
  <c r="B169" i="6"/>
  <c r="F168" i="6"/>
  <c r="B168" i="6"/>
  <c r="F167" i="6"/>
  <c r="B167" i="6"/>
  <c r="F166" i="6"/>
  <c r="B166" i="6"/>
  <c r="F165" i="6"/>
  <c r="B165" i="6"/>
  <c r="F164" i="6"/>
  <c r="B164" i="6"/>
  <c r="F163" i="6"/>
  <c r="B163" i="6"/>
  <c r="F162" i="6"/>
  <c r="B162" i="6"/>
  <c r="F161" i="6"/>
  <c r="B161" i="6"/>
  <c r="F160" i="6"/>
  <c r="B160" i="6"/>
  <c r="F159" i="6"/>
  <c r="B159" i="6"/>
  <c r="F158" i="6"/>
  <c r="B158" i="6"/>
  <c r="I156" i="6"/>
  <c r="H156" i="6"/>
  <c r="F156" i="6"/>
  <c r="D156" i="6"/>
  <c r="C156" i="6"/>
  <c r="B156" i="6"/>
  <c r="F153" i="6"/>
  <c r="B153" i="6"/>
  <c r="F152" i="6"/>
  <c r="B152" i="6"/>
  <c r="F151" i="6"/>
  <c r="B151" i="6"/>
  <c r="F150" i="6"/>
  <c r="B150" i="6"/>
  <c r="F149" i="6"/>
  <c r="B149" i="6"/>
  <c r="F148" i="6"/>
  <c r="B148" i="6"/>
  <c r="F147" i="6"/>
  <c r="B147" i="6"/>
  <c r="F146" i="6"/>
  <c r="B146" i="6"/>
  <c r="F145" i="6"/>
  <c r="B145" i="6"/>
  <c r="F144" i="6"/>
  <c r="B144" i="6"/>
  <c r="F143" i="6"/>
  <c r="B143" i="6"/>
  <c r="F142" i="6"/>
  <c r="B142" i="6"/>
  <c r="F141" i="6"/>
  <c r="B141" i="6"/>
  <c r="F140" i="6"/>
  <c r="B140" i="6"/>
  <c r="F139" i="6"/>
  <c r="B139" i="6"/>
  <c r="F138" i="6"/>
  <c r="B138" i="6"/>
  <c r="F137" i="6"/>
  <c r="B137" i="6"/>
  <c r="F136" i="6"/>
  <c r="B136" i="6"/>
  <c r="F135" i="6"/>
  <c r="B135" i="6"/>
  <c r="F134" i="6"/>
  <c r="B134" i="6"/>
  <c r="F133" i="6"/>
  <c r="B133" i="6"/>
  <c r="F132" i="6"/>
  <c r="B132" i="6"/>
  <c r="F131" i="6"/>
  <c r="B131" i="6"/>
  <c r="F130" i="6"/>
  <c r="B130" i="6"/>
  <c r="F129" i="6"/>
  <c r="B129" i="6"/>
  <c r="F128" i="6"/>
  <c r="B128" i="6"/>
  <c r="F127" i="6"/>
  <c r="B127" i="6"/>
  <c r="F126" i="6"/>
  <c r="B126" i="6"/>
  <c r="F125" i="6"/>
  <c r="B125" i="6"/>
  <c r="F124" i="6"/>
  <c r="B124" i="6"/>
  <c r="F123" i="6"/>
  <c r="B123" i="6"/>
  <c r="F122" i="6"/>
  <c r="B122" i="6"/>
  <c r="F121" i="6"/>
  <c r="B121" i="6"/>
  <c r="I119" i="6"/>
  <c r="H119" i="6"/>
  <c r="F119" i="6"/>
  <c r="D119" i="6"/>
  <c r="C119" i="6"/>
  <c r="B119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I83" i="6"/>
  <c r="H83" i="6"/>
  <c r="F83" i="6"/>
  <c r="D83" i="6"/>
  <c r="C83" i="6"/>
  <c r="B83" i="6"/>
  <c r="F80" i="6"/>
  <c r="B80" i="6"/>
  <c r="F79" i="6"/>
  <c r="B79" i="6"/>
  <c r="F78" i="6"/>
  <c r="B78" i="6"/>
  <c r="F77" i="6"/>
  <c r="B77" i="6"/>
  <c r="F76" i="6"/>
  <c r="B76" i="6"/>
  <c r="F75" i="6"/>
  <c r="B75" i="6"/>
  <c r="F74" i="6"/>
  <c r="B74" i="6"/>
  <c r="F73" i="6"/>
  <c r="B73" i="6"/>
  <c r="F72" i="6"/>
  <c r="B72" i="6"/>
  <c r="F71" i="6"/>
  <c r="B71" i="6"/>
  <c r="F70" i="6"/>
  <c r="B70" i="6"/>
  <c r="F69" i="6"/>
  <c r="B69" i="6"/>
  <c r="F68" i="6"/>
  <c r="B68" i="6"/>
  <c r="F67" i="6"/>
  <c r="B67" i="6"/>
  <c r="F66" i="6"/>
  <c r="B66" i="6"/>
  <c r="F65" i="6"/>
  <c r="B65" i="6"/>
  <c r="F64" i="6"/>
  <c r="B64" i="6"/>
  <c r="F63" i="6"/>
  <c r="B63" i="6"/>
  <c r="F62" i="6"/>
  <c r="B62" i="6"/>
  <c r="F61" i="6"/>
  <c r="B61" i="6"/>
  <c r="F60" i="6"/>
  <c r="B60" i="6"/>
  <c r="F59" i="6"/>
  <c r="B59" i="6"/>
  <c r="F58" i="6"/>
  <c r="B58" i="6"/>
  <c r="F57" i="6"/>
  <c r="B57" i="6"/>
  <c r="F56" i="6"/>
  <c r="B56" i="6"/>
  <c r="F55" i="6"/>
  <c r="B55" i="6"/>
  <c r="F54" i="6"/>
  <c r="B54" i="6"/>
  <c r="F53" i="6"/>
  <c r="B53" i="6"/>
  <c r="F52" i="6"/>
  <c r="B52" i="6"/>
  <c r="F51" i="6"/>
  <c r="B51" i="6"/>
  <c r="F50" i="6"/>
  <c r="B50" i="6"/>
  <c r="F49" i="6"/>
  <c r="B49" i="6"/>
  <c r="I47" i="6"/>
  <c r="H47" i="6"/>
  <c r="F47" i="6"/>
  <c r="D47" i="6"/>
  <c r="C47" i="6"/>
  <c r="B47" i="6"/>
  <c r="F44" i="6"/>
  <c r="B44" i="6"/>
  <c r="F43" i="6"/>
  <c r="B43" i="6"/>
  <c r="F42" i="6"/>
  <c r="B42" i="6"/>
  <c r="F41" i="6"/>
  <c r="B41" i="6"/>
  <c r="F40" i="6"/>
  <c r="B40" i="6"/>
  <c r="F39" i="6"/>
  <c r="B39" i="6"/>
  <c r="F38" i="6"/>
  <c r="B38" i="6"/>
  <c r="F37" i="6"/>
  <c r="B37" i="6"/>
  <c r="F36" i="6"/>
  <c r="B36" i="6"/>
  <c r="F35" i="6"/>
  <c r="B35" i="6"/>
  <c r="F34" i="6"/>
  <c r="B34" i="6"/>
  <c r="F33" i="6"/>
  <c r="B33" i="6"/>
  <c r="F32" i="6"/>
  <c r="B32" i="6"/>
  <c r="F31" i="6"/>
  <c r="B31" i="6"/>
  <c r="F30" i="6"/>
  <c r="B30" i="6"/>
  <c r="F29" i="6"/>
  <c r="B29" i="6"/>
  <c r="F28" i="6"/>
  <c r="B28" i="6"/>
  <c r="F27" i="6"/>
  <c r="B27" i="6"/>
  <c r="F26" i="6"/>
  <c r="B26" i="6"/>
  <c r="F25" i="6"/>
  <c r="B25" i="6"/>
  <c r="F24" i="6"/>
  <c r="B24" i="6"/>
  <c r="F23" i="6"/>
  <c r="B23" i="6"/>
  <c r="F22" i="6"/>
  <c r="B22" i="6"/>
  <c r="F21" i="6"/>
  <c r="B21" i="6"/>
  <c r="F20" i="6"/>
  <c r="B20" i="6"/>
  <c r="F19" i="6"/>
  <c r="B19" i="6"/>
  <c r="F18" i="6"/>
  <c r="B18" i="6"/>
  <c r="F17" i="6"/>
  <c r="B17" i="6"/>
  <c r="F16" i="6"/>
  <c r="B16" i="6"/>
  <c r="F15" i="6"/>
  <c r="B15" i="6"/>
  <c r="F14" i="6"/>
  <c r="B14" i="6"/>
  <c r="F13" i="6"/>
  <c r="B13" i="6"/>
  <c r="I11" i="6"/>
  <c r="H11" i="6"/>
  <c r="F11" i="6"/>
  <c r="D11" i="6"/>
  <c r="C11" i="6"/>
  <c r="B11" i="6"/>
  <c r="F841" i="5"/>
  <c r="B841" i="5"/>
  <c r="F840" i="5"/>
  <c r="B840" i="5"/>
  <c r="F839" i="5"/>
  <c r="B839" i="5"/>
  <c r="F838" i="5"/>
  <c r="B838" i="5"/>
  <c r="F837" i="5"/>
  <c r="B837" i="5"/>
  <c r="F836" i="5"/>
  <c r="B836" i="5"/>
  <c r="F835" i="5"/>
  <c r="B835" i="5"/>
  <c r="F834" i="5"/>
  <c r="B834" i="5"/>
  <c r="F833" i="5"/>
  <c r="B833" i="5"/>
  <c r="F832" i="5"/>
  <c r="B832" i="5"/>
  <c r="F831" i="5"/>
  <c r="B831" i="5"/>
  <c r="F830" i="5"/>
  <c r="B830" i="5"/>
  <c r="F829" i="5"/>
  <c r="B829" i="5"/>
  <c r="F828" i="5"/>
  <c r="B828" i="5"/>
  <c r="F827" i="5"/>
  <c r="B827" i="5"/>
  <c r="F826" i="5"/>
  <c r="B826" i="5"/>
  <c r="F825" i="5"/>
  <c r="B825" i="5"/>
  <c r="F824" i="5"/>
  <c r="B824" i="5"/>
  <c r="F823" i="5"/>
  <c r="B823" i="5"/>
  <c r="F822" i="5"/>
  <c r="B822" i="5"/>
  <c r="F821" i="5"/>
  <c r="B821" i="5"/>
  <c r="F820" i="5"/>
  <c r="B820" i="5"/>
  <c r="F819" i="5"/>
  <c r="B819" i="5"/>
  <c r="F818" i="5"/>
  <c r="B818" i="5"/>
  <c r="F817" i="5"/>
  <c r="B817" i="5"/>
  <c r="F816" i="5"/>
  <c r="B816" i="5"/>
  <c r="F815" i="5"/>
  <c r="B815" i="5"/>
  <c r="F814" i="5"/>
  <c r="B814" i="5"/>
  <c r="F813" i="5"/>
  <c r="B813" i="5"/>
  <c r="F812" i="5"/>
  <c r="B812" i="5"/>
  <c r="F811" i="5"/>
  <c r="B811" i="5"/>
  <c r="F810" i="5"/>
  <c r="B810" i="5"/>
  <c r="H808" i="5"/>
  <c r="G808" i="5"/>
  <c r="F808" i="5"/>
  <c r="D808" i="5"/>
  <c r="C808" i="5"/>
  <c r="B808" i="5"/>
  <c r="F805" i="5"/>
  <c r="B805" i="5"/>
  <c r="F804" i="5"/>
  <c r="B804" i="5"/>
  <c r="F803" i="5"/>
  <c r="B803" i="5"/>
  <c r="F802" i="5"/>
  <c r="B802" i="5"/>
  <c r="F801" i="5"/>
  <c r="B801" i="5"/>
  <c r="F800" i="5"/>
  <c r="B800" i="5"/>
  <c r="F799" i="5"/>
  <c r="B799" i="5"/>
  <c r="F798" i="5"/>
  <c r="B798" i="5"/>
  <c r="F797" i="5"/>
  <c r="B797" i="5"/>
  <c r="F796" i="5"/>
  <c r="B796" i="5"/>
  <c r="F795" i="5"/>
  <c r="B795" i="5"/>
  <c r="F794" i="5"/>
  <c r="B794" i="5"/>
  <c r="F793" i="5"/>
  <c r="B793" i="5"/>
  <c r="F792" i="5"/>
  <c r="B792" i="5"/>
  <c r="F791" i="5"/>
  <c r="B791" i="5"/>
  <c r="F790" i="5"/>
  <c r="B790" i="5"/>
  <c r="F789" i="5"/>
  <c r="B789" i="5"/>
  <c r="F788" i="5"/>
  <c r="B788" i="5"/>
  <c r="F787" i="5"/>
  <c r="B787" i="5"/>
  <c r="F786" i="5"/>
  <c r="B786" i="5"/>
  <c r="F785" i="5"/>
  <c r="B785" i="5"/>
  <c r="F784" i="5"/>
  <c r="B784" i="5"/>
  <c r="F783" i="5"/>
  <c r="B783" i="5"/>
  <c r="F782" i="5"/>
  <c r="B782" i="5"/>
  <c r="F781" i="5"/>
  <c r="B781" i="5"/>
  <c r="F780" i="5"/>
  <c r="B780" i="5"/>
  <c r="F779" i="5"/>
  <c r="B779" i="5"/>
  <c r="F778" i="5"/>
  <c r="B778" i="5"/>
  <c r="F777" i="5"/>
  <c r="B777" i="5"/>
  <c r="F776" i="5"/>
  <c r="B776" i="5"/>
  <c r="F775" i="5"/>
  <c r="B775" i="5"/>
  <c r="F774" i="5"/>
  <c r="B774" i="5"/>
  <c r="H772" i="5"/>
  <c r="G772" i="5"/>
  <c r="F772" i="5"/>
  <c r="D772" i="5"/>
  <c r="C772" i="5"/>
  <c r="B772" i="5"/>
  <c r="F769" i="5"/>
  <c r="B769" i="5"/>
  <c r="F768" i="5"/>
  <c r="B768" i="5"/>
  <c r="F767" i="5"/>
  <c r="B767" i="5"/>
  <c r="F766" i="5"/>
  <c r="B766" i="5"/>
  <c r="F765" i="5"/>
  <c r="B765" i="5"/>
  <c r="F764" i="5"/>
  <c r="B764" i="5"/>
  <c r="F763" i="5"/>
  <c r="B763" i="5"/>
  <c r="F762" i="5"/>
  <c r="B762" i="5"/>
  <c r="F761" i="5"/>
  <c r="B761" i="5"/>
  <c r="F760" i="5"/>
  <c r="B760" i="5"/>
  <c r="F759" i="5"/>
  <c r="B759" i="5"/>
  <c r="F758" i="5"/>
  <c r="B758" i="5"/>
  <c r="F757" i="5"/>
  <c r="B757" i="5"/>
  <c r="F756" i="5"/>
  <c r="B756" i="5"/>
  <c r="F755" i="5"/>
  <c r="B755" i="5"/>
  <c r="F754" i="5"/>
  <c r="B754" i="5"/>
  <c r="F753" i="5"/>
  <c r="B753" i="5"/>
  <c r="F752" i="5"/>
  <c r="B752" i="5"/>
  <c r="F751" i="5"/>
  <c r="B751" i="5"/>
  <c r="F750" i="5"/>
  <c r="B750" i="5"/>
  <c r="F749" i="5"/>
  <c r="B749" i="5"/>
  <c r="F748" i="5"/>
  <c r="B748" i="5"/>
  <c r="F747" i="5"/>
  <c r="B747" i="5"/>
  <c r="F746" i="5"/>
  <c r="B746" i="5"/>
  <c r="F745" i="5"/>
  <c r="B745" i="5"/>
  <c r="F744" i="5"/>
  <c r="B744" i="5"/>
  <c r="F743" i="5"/>
  <c r="B743" i="5"/>
  <c r="F742" i="5"/>
  <c r="B742" i="5"/>
  <c r="F741" i="5"/>
  <c r="B741" i="5"/>
  <c r="F740" i="5"/>
  <c r="B740" i="5"/>
  <c r="F739" i="5"/>
  <c r="B739" i="5"/>
  <c r="F738" i="5"/>
  <c r="B738" i="5"/>
  <c r="H736" i="5"/>
  <c r="G736" i="5"/>
  <c r="F736" i="5"/>
  <c r="D736" i="5"/>
  <c r="C736" i="5"/>
  <c r="B736" i="5"/>
  <c r="F733" i="5"/>
  <c r="B733" i="5"/>
  <c r="F732" i="5"/>
  <c r="B732" i="5"/>
  <c r="F731" i="5"/>
  <c r="B731" i="5"/>
  <c r="F730" i="5"/>
  <c r="B730" i="5"/>
  <c r="F729" i="5"/>
  <c r="B729" i="5"/>
  <c r="F728" i="5"/>
  <c r="B728" i="5"/>
  <c r="F727" i="5"/>
  <c r="B727" i="5"/>
  <c r="F726" i="5"/>
  <c r="B726" i="5"/>
  <c r="F725" i="5"/>
  <c r="B725" i="5"/>
  <c r="F724" i="5"/>
  <c r="B724" i="5"/>
  <c r="F723" i="5"/>
  <c r="B723" i="5"/>
  <c r="F722" i="5"/>
  <c r="B722" i="5"/>
  <c r="F721" i="5"/>
  <c r="B721" i="5"/>
  <c r="F720" i="5"/>
  <c r="B720" i="5"/>
  <c r="F719" i="5"/>
  <c r="B719" i="5"/>
  <c r="F718" i="5"/>
  <c r="B718" i="5"/>
  <c r="F717" i="5"/>
  <c r="B717" i="5"/>
  <c r="F716" i="5"/>
  <c r="B716" i="5"/>
  <c r="F715" i="5"/>
  <c r="B715" i="5"/>
  <c r="F714" i="5"/>
  <c r="B714" i="5"/>
  <c r="F713" i="5"/>
  <c r="B713" i="5"/>
  <c r="F712" i="5"/>
  <c r="B712" i="5"/>
  <c r="F711" i="5"/>
  <c r="B711" i="5"/>
  <c r="F710" i="5"/>
  <c r="B710" i="5"/>
  <c r="F709" i="5"/>
  <c r="B709" i="5"/>
  <c r="F708" i="5"/>
  <c r="B708" i="5"/>
  <c r="F707" i="5"/>
  <c r="B707" i="5"/>
  <c r="F706" i="5"/>
  <c r="B706" i="5"/>
  <c r="F705" i="5"/>
  <c r="B705" i="5"/>
  <c r="F704" i="5"/>
  <c r="B704" i="5"/>
  <c r="F703" i="5"/>
  <c r="B703" i="5"/>
  <c r="F702" i="5"/>
  <c r="B702" i="5"/>
  <c r="H700" i="5"/>
  <c r="G700" i="5"/>
  <c r="F700" i="5"/>
  <c r="D700" i="5"/>
  <c r="C700" i="5"/>
  <c r="B700" i="5"/>
  <c r="F697" i="5"/>
  <c r="B697" i="5"/>
  <c r="F696" i="5"/>
  <c r="B696" i="5"/>
  <c r="F695" i="5"/>
  <c r="B695" i="5"/>
  <c r="F694" i="5"/>
  <c r="B694" i="5"/>
  <c r="F693" i="5"/>
  <c r="B693" i="5"/>
  <c r="F692" i="5"/>
  <c r="B692" i="5"/>
  <c r="F691" i="5"/>
  <c r="B691" i="5"/>
  <c r="F690" i="5"/>
  <c r="B690" i="5"/>
  <c r="F689" i="5"/>
  <c r="B689" i="5"/>
  <c r="F688" i="5"/>
  <c r="B688" i="5"/>
  <c r="F687" i="5"/>
  <c r="B687" i="5"/>
  <c r="F686" i="5"/>
  <c r="B686" i="5"/>
  <c r="F685" i="5"/>
  <c r="B685" i="5"/>
  <c r="F684" i="5"/>
  <c r="B684" i="5"/>
  <c r="F683" i="5"/>
  <c r="B683" i="5"/>
  <c r="F682" i="5"/>
  <c r="B682" i="5"/>
  <c r="F681" i="5"/>
  <c r="B681" i="5"/>
  <c r="F680" i="5"/>
  <c r="B680" i="5"/>
  <c r="F679" i="5"/>
  <c r="B679" i="5"/>
  <c r="F678" i="5"/>
  <c r="B678" i="5"/>
  <c r="F677" i="5"/>
  <c r="B677" i="5"/>
  <c r="F676" i="5"/>
  <c r="B676" i="5"/>
  <c r="F675" i="5"/>
  <c r="B675" i="5"/>
  <c r="F674" i="5"/>
  <c r="B674" i="5"/>
  <c r="F673" i="5"/>
  <c r="B673" i="5"/>
  <c r="F672" i="5"/>
  <c r="B672" i="5"/>
  <c r="F671" i="5"/>
  <c r="B671" i="5"/>
  <c r="F670" i="5"/>
  <c r="B670" i="5"/>
  <c r="F669" i="5"/>
  <c r="B669" i="5"/>
  <c r="F668" i="5"/>
  <c r="B668" i="5"/>
  <c r="F667" i="5"/>
  <c r="B667" i="5"/>
  <c r="F666" i="5"/>
  <c r="B666" i="5"/>
  <c r="H664" i="5"/>
  <c r="G664" i="5"/>
  <c r="F664" i="5"/>
  <c r="D664" i="5"/>
  <c r="C664" i="5"/>
  <c r="B664" i="5"/>
  <c r="F661" i="5"/>
  <c r="B661" i="5"/>
  <c r="F660" i="5"/>
  <c r="B660" i="5"/>
  <c r="F659" i="5"/>
  <c r="B659" i="5"/>
  <c r="F658" i="5"/>
  <c r="B658" i="5"/>
  <c r="F657" i="5"/>
  <c r="B657" i="5"/>
  <c r="F656" i="5"/>
  <c r="B656" i="5"/>
  <c r="F655" i="5"/>
  <c r="B655" i="5"/>
  <c r="F654" i="5"/>
  <c r="B654" i="5"/>
  <c r="F653" i="5"/>
  <c r="B653" i="5"/>
  <c r="F652" i="5"/>
  <c r="B652" i="5"/>
  <c r="F651" i="5"/>
  <c r="B651" i="5"/>
  <c r="F650" i="5"/>
  <c r="B650" i="5"/>
  <c r="F649" i="5"/>
  <c r="B649" i="5"/>
  <c r="F648" i="5"/>
  <c r="B648" i="5"/>
  <c r="F647" i="5"/>
  <c r="B647" i="5"/>
  <c r="F646" i="5"/>
  <c r="B646" i="5"/>
  <c r="F645" i="5"/>
  <c r="B645" i="5"/>
  <c r="F644" i="5"/>
  <c r="B644" i="5"/>
  <c r="F643" i="5"/>
  <c r="B643" i="5"/>
  <c r="F642" i="5"/>
  <c r="B642" i="5"/>
  <c r="F641" i="5"/>
  <c r="B641" i="5"/>
  <c r="F640" i="5"/>
  <c r="B640" i="5"/>
  <c r="F639" i="5"/>
  <c r="B639" i="5"/>
  <c r="F638" i="5"/>
  <c r="B638" i="5"/>
  <c r="F637" i="5"/>
  <c r="B637" i="5"/>
  <c r="F636" i="5"/>
  <c r="B636" i="5"/>
  <c r="F635" i="5"/>
  <c r="B635" i="5"/>
  <c r="F634" i="5"/>
  <c r="B634" i="5"/>
  <c r="F633" i="5"/>
  <c r="B633" i="5"/>
  <c r="F632" i="5"/>
  <c r="B632" i="5"/>
  <c r="F631" i="5"/>
  <c r="B631" i="5"/>
  <c r="F630" i="5"/>
  <c r="B630" i="5"/>
  <c r="H628" i="5"/>
  <c r="G628" i="5"/>
  <c r="F628" i="5"/>
  <c r="D628" i="5"/>
  <c r="C628" i="5"/>
  <c r="B628" i="5"/>
  <c r="F625" i="5"/>
  <c r="B625" i="5"/>
  <c r="F624" i="5"/>
  <c r="B624" i="5"/>
  <c r="F623" i="5"/>
  <c r="B623" i="5"/>
  <c r="F622" i="5"/>
  <c r="B622" i="5"/>
  <c r="F621" i="5"/>
  <c r="B621" i="5"/>
  <c r="F620" i="5"/>
  <c r="B620" i="5"/>
  <c r="F619" i="5"/>
  <c r="B619" i="5"/>
  <c r="F618" i="5"/>
  <c r="B618" i="5"/>
  <c r="F617" i="5"/>
  <c r="B617" i="5"/>
  <c r="F616" i="5"/>
  <c r="B616" i="5"/>
  <c r="F615" i="5"/>
  <c r="B615" i="5"/>
  <c r="F614" i="5"/>
  <c r="B614" i="5"/>
  <c r="F613" i="5"/>
  <c r="B613" i="5"/>
  <c r="F612" i="5"/>
  <c r="B612" i="5"/>
  <c r="F611" i="5"/>
  <c r="B611" i="5"/>
  <c r="F610" i="5"/>
  <c r="B610" i="5"/>
  <c r="F609" i="5"/>
  <c r="B609" i="5"/>
  <c r="F608" i="5"/>
  <c r="B608" i="5"/>
  <c r="F607" i="5"/>
  <c r="B607" i="5"/>
  <c r="F606" i="5"/>
  <c r="B606" i="5"/>
  <c r="F605" i="5"/>
  <c r="B605" i="5"/>
  <c r="F604" i="5"/>
  <c r="B604" i="5"/>
  <c r="F603" i="5"/>
  <c r="B603" i="5"/>
  <c r="F602" i="5"/>
  <c r="B602" i="5"/>
  <c r="F601" i="5"/>
  <c r="B601" i="5"/>
  <c r="F600" i="5"/>
  <c r="B600" i="5"/>
  <c r="F599" i="5"/>
  <c r="B599" i="5"/>
  <c r="F598" i="5"/>
  <c r="B598" i="5"/>
  <c r="F597" i="5"/>
  <c r="B597" i="5"/>
  <c r="F596" i="5"/>
  <c r="B596" i="5"/>
  <c r="F595" i="5"/>
  <c r="B595" i="5"/>
  <c r="F594" i="5"/>
  <c r="B594" i="5"/>
  <c r="H592" i="5"/>
  <c r="G592" i="5"/>
  <c r="F592" i="5"/>
  <c r="D592" i="5"/>
  <c r="C592" i="5"/>
  <c r="B592" i="5"/>
  <c r="F589" i="5"/>
  <c r="B589" i="5"/>
  <c r="F588" i="5"/>
  <c r="B588" i="5"/>
  <c r="F587" i="5"/>
  <c r="B587" i="5"/>
  <c r="F586" i="5"/>
  <c r="B586" i="5"/>
  <c r="F585" i="5"/>
  <c r="B585" i="5"/>
  <c r="F584" i="5"/>
  <c r="B584" i="5"/>
  <c r="F583" i="5"/>
  <c r="B583" i="5"/>
  <c r="F582" i="5"/>
  <c r="B582" i="5"/>
  <c r="F581" i="5"/>
  <c r="B581" i="5"/>
  <c r="F580" i="5"/>
  <c r="B580" i="5"/>
  <c r="F579" i="5"/>
  <c r="B579" i="5"/>
  <c r="F578" i="5"/>
  <c r="B578" i="5"/>
  <c r="F577" i="5"/>
  <c r="B577" i="5"/>
  <c r="F576" i="5"/>
  <c r="B576" i="5"/>
  <c r="F575" i="5"/>
  <c r="B575" i="5"/>
  <c r="F574" i="5"/>
  <c r="B574" i="5"/>
  <c r="F573" i="5"/>
  <c r="B573" i="5"/>
  <c r="F572" i="5"/>
  <c r="B572" i="5"/>
  <c r="F571" i="5"/>
  <c r="B571" i="5"/>
  <c r="F570" i="5"/>
  <c r="B570" i="5"/>
  <c r="F569" i="5"/>
  <c r="B569" i="5"/>
  <c r="F568" i="5"/>
  <c r="B568" i="5"/>
  <c r="F567" i="5"/>
  <c r="B567" i="5"/>
  <c r="F566" i="5"/>
  <c r="B566" i="5"/>
  <c r="F565" i="5"/>
  <c r="B565" i="5"/>
  <c r="F564" i="5"/>
  <c r="B564" i="5"/>
  <c r="F563" i="5"/>
  <c r="B563" i="5"/>
  <c r="F562" i="5"/>
  <c r="B562" i="5"/>
  <c r="F561" i="5"/>
  <c r="B561" i="5"/>
  <c r="F560" i="5"/>
  <c r="B560" i="5"/>
  <c r="F559" i="5"/>
  <c r="B559" i="5"/>
  <c r="F558" i="5"/>
  <c r="B558" i="5"/>
  <c r="H556" i="5"/>
  <c r="G556" i="5"/>
  <c r="F556" i="5"/>
  <c r="D556" i="5"/>
  <c r="C556" i="5"/>
  <c r="B556" i="5"/>
  <c r="F553" i="5"/>
  <c r="B553" i="5"/>
  <c r="F552" i="5"/>
  <c r="B552" i="5"/>
  <c r="F551" i="5"/>
  <c r="B551" i="5"/>
  <c r="F550" i="5"/>
  <c r="B550" i="5"/>
  <c r="F549" i="5"/>
  <c r="B549" i="5"/>
  <c r="F548" i="5"/>
  <c r="B548" i="5"/>
  <c r="F547" i="5"/>
  <c r="B547" i="5"/>
  <c r="F546" i="5"/>
  <c r="B546" i="5"/>
  <c r="F545" i="5"/>
  <c r="B545" i="5"/>
  <c r="F544" i="5"/>
  <c r="B544" i="5"/>
  <c r="F543" i="5"/>
  <c r="B543" i="5"/>
  <c r="F542" i="5"/>
  <c r="B542" i="5"/>
  <c r="F541" i="5"/>
  <c r="B541" i="5"/>
  <c r="F540" i="5"/>
  <c r="B540" i="5"/>
  <c r="F539" i="5"/>
  <c r="B539" i="5"/>
  <c r="F538" i="5"/>
  <c r="B538" i="5"/>
  <c r="F537" i="5"/>
  <c r="B537" i="5"/>
  <c r="F536" i="5"/>
  <c r="B536" i="5"/>
  <c r="F535" i="5"/>
  <c r="B535" i="5"/>
  <c r="F534" i="5"/>
  <c r="B534" i="5"/>
  <c r="F533" i="5"/>
  <c r="B533" i="5"/>
  <c r="F532" i="5"/>
  <c r="B532" i="5"/>
  <c r="F531" i="5"/>
  <c r="B531" i="5"/>
  <c r="F530" i="5"/>
  <c r="B530" i="5"/>
  <c r="F529" i="5"/>
  <c r="B529" i="5"/>
  <c r="F528" i="5"/>
  <c r="B528" i="5"/>
  <c r="F527" i="5"/>
  <c r="B527" i="5"/>
  <c r="F526" i="5"/>
  <c r="B526" i="5"/>
  <c r="F525" i="5"/>
  <c r="B525" i="5"/>
  <c r="F524" i="5"/>
  <c r="B524" i="5"/>
  <c r="F523" i="5"/>
  <c r="B523" i="5"/>
  <c r="F522" i="5"/>
  <c r="B522" i="5"/>
  <c r="H520" i="5"/>
  <c r="G520" i="5"/>
  <c r="F520" i="5"/>
  <c r="D520" i="5"/>
  <c r="C520" i="5"/>
  <c r="B520" i="5"/>
  <c r="F517" i="5"/>
  <c r="B517" i="5"/>
  <c r="F516" i="5"/>
  <c r="B516" i="5"/>
  <c r="F515" i="5"/>
  <c r="B515" i="5"/>
  <c r="F514" i="5"/>
  <c r="B514" i="5"/>
  <c r="F513" i="5"/>
  <c r="B513" i="5"/>
  <c r="F512" i="5"/>
  <c r="B512" i="5"/>
  <c r="F511" i="5"/>
  <c r="B511" i="5"/>
  <c r="F510" i="5"/>
  <c r="B510" i="5"/>
  <c r="F509" i="5"/>
  <c r="B509" i="5"/>
  <c r="F508" i="5"/>
  <c r="B508" i="5"/>
  <c r="F507" i="5"/>
  <c r="B507" i="5"/>
  <c r="F506" i="5"/>
  <c r="B506" i="5"/>
  <c r="F505" i="5"/>
  <c r="B505" i="5"/>
  <c r="F504" i="5"/>
  <c r="B504" i="5"/>
  <c r="F503" i="5"/>
  <c r="B503" i="5"/>
  <c r="F502" i="5"/>
  <c r="B502" i="5"/>
  <c r="F501" i="5"/>
  <c r="B501" i="5"/>
  <c r="F500" i="5"/>
  <c r="B500" i="5"/>
  <c r="F499" i="5"/>
  <c r="B499" i="5"/>
  <c r="F498" i="5"/>
  <c r="B498" i="5"/>
  <c r="F497" i="5"/>
  <c r="B497" i="5"/>
  <c r="F496" i="5"/>
  <c r="B496" i="5"/>
  <c r="F495" i="5"/>
  <c r="B495" i="5"/>
  <c r="F494" i="5"/>
  <c r="B494" i="5"/>
  <c r="F493" i="5"/>
  <c r="B493" i="5"/>
  <c r="F492" i="5"/>
  <c r="B492" i="5"/>
  <c r="F491" i="5"/>
  <c r="B491" i="5"/>
  <c r="F490" i="5"/>
  <c r="B490" i="5"/>
  <c r="F489" i="5"/>
  <c r="B489" i="5"/>
  <c r="F488" i="5"/>
  <c r="B488" i="5"/>
  <c r="F487" i="5"/>
  <c r="B487" i="5"/>
  <c r="F486" i="5"/>
  <c r="B486" i="5"/>
  <c r="H484" i="5"/>
  <c r="G484" i="5"/>
  <c r="F484" i="5"/>
  <c r="D484" i="5"/>
  <c r="C484" i="5"/>
  <c r="B484" i="5"/>
  <c r="F481" i="5"/>
  <c r="B481" i="5"/>
  <c r="F480" i="5"/>
  <c r="B480" i="5"/>
  <c r="F479" i="5"/>
  <c r="B479" i="5"/>
  <c r="F478" i="5"/>
  <c r="B478" i="5"/>
  <c r="F477" i="5"/>
  <c r="B477" i="5"/>
  <c r="F476" i="5"/>
  <c r="B476" i="5"/>
  <c r="F475" i="5"/>
  <c r="B475" i="5"/>
  <c r="F474" i="5"/>
  <c r="B474" i="5"/>
  <c r="F473" i="5"/>
  <c r="B473" i="5"/>
  <c r="F472" i="5"/>
  <c r="B472" i="5"/>
  <c r="F471" i="5"/>
  <c r="B471" i="5"/>
  <c r="F470" i="5"/>
  <c r="B470" i="5"/>
  <c r="F469" i="5"/>
  <c r="B469" i="5"/>
  <c r="F468" i="5"/>
  <c r="B468" i="5"/>
  <c r="F467" i="5"/>
  <c r="B467" i="5"/>
  <c r="F466" i="5"/>
  <c r="B466" i="5"/>
  <c r="F465" i="5"/>
  <c r="B465" i="5"/>
  <c r="F464" i="5"/>
  <c r="B464" i="5"/>
  <c r="F463" i="5"/>
  <c r="B463" i="5"/>
  <c r="F462" i="5"/>
  <c r="B462" i="5"/>
  <c r="F461" i="5"/>
  <c r="B461" i="5"/>
  <c r="F460" i="5"/>
  <c r="B460" i="5"/>
  <c r="F459" i="5"/>
  <c r="B459" i="5"/>
  <c r="F458" i="5"/>
  <c r="B458" i="5"/>
  <c r="F457" i="5"/>
  <c r="B457" i="5"/>
  <c r="F456" i="5"/>
  <c r="B456" i="5"/>
  <c r="F455" i="5"/>
  <c r="B455" i="5"/>
  <c r="F454" i="5"/>
  <c r="B454" i="5"/>
  <c r="F453" i="5"/>
  <c r="B453" i="5"/>
  <c r="F452" i="5"/>
  <c r="B452" i="5"/>
  <c r="F451" i="5"/>
  <c r="B451" i="5"/>
  <c r="F450" i="5"/>
  <c r="B450" i="5"/>
  <c r="F449" i="5"/>
  <c r="B449" i="5"/>
  <c r="H447" i="5"/>
  <c r="G447" i="5"/>
  <c r="F447" i="5"/>
  <c r="D447" i="5"/>
  <c r="C447" i="5"/>
  <c r="B447" i="5"/>
  <c r="F444" i="5"/>
  <c r="B444" i="5"/>
  <c r="F443" i="5"/>
  <c r="B443" i="5"/>
  <c r="F442" i="5"/>
  <c r="B442" i="5"/>
  <c r="F441" i="5"/>
  <c r="B441" i="5"/>
  <c r="F440" i="5"/>
  <c r="B440" i="5"/>
  <c r="F439" i="5"/>
  <c r="B439" i="5"/>
  <c r="F438" i="5"/>
  <c r="B438" i="5"/>
  <c r="F437" i="5"/>
  <c r="B437" i="5"/>
  <c r="F436" i="5"/>
  <c r="B436" i="5"/>
  <c r="F435" i="5"/>
  <c r="B435" i="5"/>
  <c r="F434" i="5"/>
  <c r="B434" i="5"/>
  <c r="F433" i="5"/>
  <c r="B433" i="5"/>
  <c r="F432" i="5"/>
  <c r="B432" i="5"/>
  <c r="F431" i="5"/>
  <c r="B431" i="5"/>
  <c r="F430" i="5"/>
  <c r="B430" i="5"/>
  <c r="F429" i="5"/>
  <c r="B429" i="5"/>
  <c r="F428" i="5"/>
  <c r="B428" i="5"/>
  <c r="F427" i="5"/>
  <c r="B427" i="5"/>
  <c r="F426" i="5"/>
  <c r="B426" i="5"/>
  <c r="F425" i="5"/>
  <c r="B425" i="5"/>
  <c r="F424" i="5"/>
  <c r="B424" i="5"/>
  <c r="F423" i="5"/>
  <c r="B423" i="5"/>
  <c r="F422" i="5"/>
  <c r="B422" i="5"/>
  <c r="F421" i="5"/>
  <c r="B421" i="5"/>
  <c r="F420" i="5"/>
  <c r="B420" i="5"/>
  <c r="F419" i="5"/>
  <c r="B419" i="5"/>
  <c r="F418" i="5"/>
  <c r="B418" i="5"/>
  <c r="F417" i="5"/>
  <c r="B417" i="5"/>
  <c r="F416" i="5"/>
  <c r="B416" i="5"/>
  <c r="F415" i="5"/>
  <c r="B415" i="5"/>
  <c r="F414" i="5"/>
  <c r="B414" i="5"/>
  <c r="F413" i="5"/>
  <c r="B413" i="5"/>
  <c r="F412" i="5"/>
  <c r="B412" i="5"/>
  <c r="H410" i="5"/>
  <c r="G410" i="5"/>
  <c r="F410" i="5"/>
  <c r="D410" i="5"/>
  <c r="C410" i="5"/>
  <c r="B410" i="5"/>
  <c r="F407" i="5"/>
  <c r="B407" i="5"/>
  <c r="F406" i="5"/>
  <c r="B406" i="5"/>
  <c r="F405" i="5"/>
  <c r="B405" i="5"/>
  <c r="F404" i="5"/>
  <c r="B404" i="5"/>
  <c r="F403" i="5"/>
  <c r="B403" i="5"/>
  <c r="F402" i="5"/>
  <c r="B402" i="5"/>
  <c r="F401" i="5"/>
  <c r="B401" i="5"/>
  <c r="F400" i="5"/>
  <c r="B400" i="5"/>
  <c r="F399" i="5"/>
  <c r="B399" i="5"/>
  <c r="F398" i="5"/>
  <c r="B398" i="5"/>
  <c r="F397" i="5"/>
  <c r="B397" i="5"/>
  <c r="F396" i="5"/>
  <c r="B396" i="5"/>
  <c r="F395" i="5"/>
  <c r="B395" i="5"/>
  <c r="F394" i="5"/>
  <c r="B394" i="5"/>
  <c r="F393" i="5"/>
  <c r="B393" i="5"/>
  <c r="F392" i="5"/>
  <c r="B392" i="5"/>
  <c r="F391" i="5"/>
  <c r="B391" i="5"/>
  <c r="F390" i="5"/>
  <c r="B390" i="5"/>
  <c r="F389" i="5"/>
  <c r="B389" i="5"/>
  <c r="F388" i="5"/>
  <c r="B388" i="5"/>
  <c r="F387" i="5"/>
  <c r="B387" i="5"/>
  <c r="F386" i="5"/>
  <c r="B386" i="5"/>
  <c r="F385" i="5"/>
  <c r="B385" i="5"/>
  <c r="F384" i="5"/>
  <c r="B384" i="5"/>
  <c r="F383" i="5"/>
  <c r="B383" i="5"/>
  <c r="F382" i="5"/>
  <c r="B382" i="5"/>
  <c r="F381" i="5"/>
  <c r="B381" i="5"/>
  <c r="F380" i="5"/>
  <c r="B380" i="5"/>
  <c r="F379" i="5"/>
  <c r="B379" i="5"/>
  <c r="F378" i="5"/>
  <c r="B378" i="5"/>
  <c r="F377" i="5"/>
  <c r="B377" i="5"/>
  <c r="F376" i="5"/>
  <c r="B376" i="5"/>
  <c r="H374" i="5"/>
  <c r="G374" i="5"/>
  <c r="F374" i="5"/>
  <c r="D374" i="5"/>
  <c r="C374" i="5"/>
  <c r="B374" i="5"/>
  <c r="F371" i="5"/>
  <c r="B371" i="5"/>
  <c r="F370" i="5"/>
  <c r="B370" i="5"/>
  <c r="F369" i="5"/>
  <c r="B369" i="5"/>
  <c r="F368" i="5"/>
  <c r="B368" i="5"/>
  <c r="F367" i="5"/>
  <c r="B367" i="5"/>
  <c r="F366" i="5"/>
  <c r="B366" i="5"/>
  <c r="F365" i="5"/>
  <c r="B365" i="5"/>
  <c r="F364" i="5"/>
  <c r="B364" i="5"/>
  <c r="F363" i="5"/>
  <c r="B363" i="5"/>
  <c r="F362" i="5"/>
  <c r="B362" i="5"/>
  <c r="F361" i="5"/>
  <c r="B361" i="5"/>
  <c r="F360" i="5"/>
  <c r="B360" i="5"/>
  <c r="F359" i="5"/>
  <c r="B359" i="5"/>
  <c r="F358" i="5"/>
  <c r="B358" i="5"/>
  <c r="F357" i="5"/>
  <c r="B357" i="5"/>
  <c r="F356" i="5"/>
  <c r="B356" i="5"/>
  <c r="F355" i="5"/>
  <c r="B355" i="5"/>
  <c r="F354" i="5"/>
  <c r="B354" i="5"/>
  <c r="F353" i="5"/>
  <c r="B353" i="5"/>
  <c r="F352" i="5"/>
  <c r="B352" i="5"/>
  <c r="F351" i="5"/>
  <c r="B351" i="5"/>
  <c r="F350" i="5"/>
  <c r="B350" i="5"/>
  <c r="F349" i="5"/>
  <c r="B349" i="5"/>
  <c r="F348" i="5"/>
  <c r="B348" i="5"/>
  <c r="F347" i="5"/>
  <c r="B347" i="5"/>
  <c r="F346" i="5"/>
  <c r="B346" i="5"/>
  <c r="F345" i="5"/>
  <c r="B345" i="5"/>
  <c r="F344" i="5"/>
  <c r="B344" i="5"/>
  <c r="F343" i="5"/>
  <c r="B343" i="5"/>
  <c r="F342" i="5"/>
  <c r="B342" i="5"/>
  <c r="F341" i="5"/>
  <c r="B341" i="5"/>
  <c r="F340" i="5"/>
  <c r="B340" i="5"/>
  <c r="H338" i="5"/>
  <c r="G338" i="5"/>
  <c r="F338" i="5"/>
  <c r="D338" i="5"/>
  <c r="C338" i="5"/>
  <c r="B338" i="5"/>
  <c r="F335" i="5"/>
  <c r="B335" i="5"/>
  <c r="F334" i="5"/>
  <c r="B334" i="5"/>
  <c r="F333" i="5"/>
  <c r="B333" i="5"/>
  <c r="F332" i="5"/>
  <c r="B332" i="5"/>
  <c r="F331" i="5"/>
  <c r="B331" i="5"/>
  <c r="F330" i="5"/>
  <c r="B330" i="5"/>
  <c r="F329" i="5"/>
  <c r="B329" i="5"/>
  <c r="F328" i="5"/>
  <c r="B328" i="5"/>
  <c r="F327" i="5"/>
  <c r="B327" i="5"/>
  <c r="F326" i="5"/>
  <c r="B326" i="5"/>
  <c r="F325" i="5"/>
  <c r="B325" i="5"/>
  <c r="F324" i="5"/>
  <c r="B324" i="5"/>
  <c r="F323" i="5"/>
  <c r="B323" i="5"/>
  <c r="F322" i="5"/>
  <c r="B322" i="5"/>
  <c r="F321" i="5"/>
  <c r="B321" i="5"/>
  <c r="F320" i="5"/>
  <c r="B320" i="5"/>
  <c r="F319" i="5"/>
  <c r="B319" i="5"/>
  <c r="F318" i="5"/>
  <c r="B318" i="5"/>
  <c r="F317" i="5"/>
  <c r="B317" i="5"/>
  <c r="F316" i="5"/>
  <c r="B316" i="5"/>
  <c r="F315" i="5"/>
  <c r="B315" i="5"/>
  <c r="F314" i="5"/>
  <c r="B314" i="5"/>
  <c r="F313" i="5"/>
  <c r="B313" i="5"/>
  <c r="F312" i="5"/>
  <c r="B312" i="5"/>
  <c r="F311" i="5"/>
  <c r="B311" i="5"/>
  <c r="F310" i="5"/>
  <c r="B310" i="5"/>
  <c r="F309" i="5"/>
  <c r="B309" i="5"/>
  <c r="F308" i="5"/>
  <c r="B308" i="5"/>
  <c r="F307" i="5"/>
  <c r="B307" i="5"/>
  <c r="F306" i="5"/>
  <c r="B306" i="5"/>
  <c r="F305" i="5"/>
  <c r="B305" i="5"/>
  <c r="F304" i="5"/>
  <c r="B304" i="5"/>
  <c r="H302" i="5"/>
  <c r="G302" i="5"/>
  <c r="F302" i="5"/>
  <c r="D302" i="5"/>
  <c r="C302" i="5"/>
  <c r="B302" i="5"/>
  <c r="F299" i="5"/>
  <c r="B299" i="5"/>
  <c r="F298" i="5"/>
  <c r="B298" i="5"/>
  <c r="F297" i="5"/>
  <c r="B297" i="5"/>
  <c r="F296" i="5"/>
  <c r="B296" i="5"/>
  <c r="F295" i="5"/>
  <c r="B295" i="5"/>
  <c r="F294" i="5"/>
  <c r="B294" i="5"/>
  <c r="F293" i="5"/>
  <c r="B293" i="5"/>
  <c r="F292" i="5"/>
  <c r="B292" i="5"/>
  <c r="F291" i="5"/>
  <c r="B291" i="5"/>
  <c r="F290" i="5"/>
  <c r="B290" i="5"/>
  <c r="F289" i="5"/>
  <c r="B289" i="5"/>
  <c r="F288" i="5"/>
  <c r="B288" i="5"/>
  <c r="F287" i="5"/>
  <c r="B287" i="5"/>
  <c r="F286" i="5"/>
  <c r="B286" i="5"/>
  <c r="F285" i="5"/>
  <c r="B285" i="5"/>
  <c r="F284" i="5"/>
  <c r="B284" i="5"/>
  <c r="F283" i="5"/>
  <c r="B283" i="5"/>
  <c r="F282" i="5"/>
  <c r="B282" i="5"/>
  <c r="F281" i="5"/>
  <c r="B281" i="5"/>
  <c r="F280" i="5"/>
  <c r="B280" i="5"/>
  <c r="F279" i="5"/>
  <c r="B279" i="5"/>
  <c r="F278" i="5"/>
  <c r="B278" i="5"/>
  <c r="F277" i="5"/>
  <c r="B277" i="5"/>
  <c r="F276" i="5"/>
  <c r="B276" i="5"/>
  <c r="F275" i="5"/>
  <c r="B275" i="5"/>
  <c r="F274" i="5"/>
  <c r="B274" i="5"/>
  <c r="F273" i="5"/>
  <c r="B273" i="5"/>
  <c r="F272" i="5"/>
  <c r="B272" i="5"/>
  <c r="F271" i="5"/>
  <c r="B271" i="5"/>
  <c r="F270" i="5"/>
  <c r="B270" i="5"/>
  <c r="F269" i="5"/>
  <c r="B269" i="5"/>
  <c r="F268" i="5"/>
  <c r="B268" i="5"/>
  <c r="H266" i="5"/>
  <c r="G266" i="5"/>
  <c r="F266" i="5"/>
  <c r="D266" i="5"/>
  <c r="C266" i="5"/>
  <c r="B266" i="5"/>
  <c r="F263" i="5"/>
  <c r="B263" i="5"/>
  <c r="F262" i="5"/>
  <c r="B262" i="5"/>
  <c r="F261" i="5"/>
  <c r="B261" i="5"/>
  <c r="F260" i="5"/>
  <c r="B260" i="5"/>
  <c r="F259" i="5"/>
  <c r="B259" i="5"/>
  <c r="F258" i="5"/>
  <c r="B258" i="5"/>
  <c r="F257" i="5"/>
  <c r="B257" i="5"/>
  <c r="F256" i="5"/>
  <c r="B256" i="5"/>
  <c r="F255" i="5"/>
  <c r="B255" i="5"/>
  <c r="F254" i="5"/>
  <c r="B254" i="5"/>
  <c r="F253" i="5"/>
  <c r="B253" i="5"/>
  <c r="F252" i="5"/>
  <c r="B252" i="5"/>
  <c r="F251" i="5"/>
  <c r="B251" i="5"/>
  <c r="F250" i="5"/>
  <c r="B250" i="5"/>
  <c r="F249" i="5"/>
  <c r="B249" i="5"/>
  <c r="F248" i="5"/>
  <c r="B248" i="5"/>
  <c r="F247" i="5"/>
  <c r="B247" i="5"/>
  <c r="F246" i="5"/>
  <c r="B246" i="5"/>
  <c r="F245" i="5"/>
  <c r="B245" i="5"/>
  <c r="F244" i="5"/>
  <c r="B244" i="5"/>
  <c r="F243" i="5"/>
  <c r="B243" i="5"/>
  <c r="F242" i="5"/>
  <c r="B242" i="5"/>
  <c r="F241" i="5"/>
  <c r="B241" i="5"/>
  <c r="F240" i="5"/>
  <c r="B240" i="5"/>
  <c r="F239" i="5"/>
  <c r="B239" i="5"/>
  <c r="F238" i="5"/>
  <c r="B238" i="5"/>
  <c r="F237" i="5"/>
  <c r="B237" i="5"/>
  <c r="F236" i="5"/>
  <c r="B236" i="5"/>
  <c r="F235" i="5"/>
  <c r="B235" i="5"/>
  <c r="F234" i="5"/>
  <c r="B234" i="5"/>
  <c r="F233" i="5"/>
  <c r="B233" i="5"/>
  <c r="F232" i="5"/>
  <c r="B232" i="5"/>
  <c r="H230" i="5"/>
  <c r="G230" i="5"/>
  <c r="F230" i="5"/>
  <c r="D230" i="5"/>
  <c r="C230" i="5"/>
  <c r="B230" i="5"/>
  <c r="F227" i="5"/>
  <c r="B227" i="5"/>
  <c r="F226" i="5"/>
  <c r="B226" i="5"/>
  <c r="F225" i="5"/>
  <c r="B225" i="5"/>
  <c r="F224" i="5"/>
  <c r="B224" i="5"/>
  <c r="F223" i="5"/>
  <c r="B223" i="5"/>
  <c r="F222" i="5"/>
  <c r="B222" i="5"/>
  <c r="F221" i="5"/>
  <c r="B221" i="5"/>
  <c r="F220" i="5"/>
  <c r="B220" i="5"/>
  <c r="F219" i="5"/>
  <c r="B219" i="5"/>
  <c r="F218" i="5"/>
  <c r="B218" i="5"/>
  <c r="F217" i="5"/>
  <c r="B217" i="5"/>
  <c r="F216" i="5"/>
  <c r="B216" i="5"/>
  <c r="F215" i="5"/>
  <c r="B215" i="5"/>
  <c r="F214" i="5"/>
  <c r="B214" i="5"/>
  <c r="F213" i="5"/>
  <c r="B213" i="5"/>
  <c r="F212" i="5"/>
  <c r="B212" i="5"/>
  <c r="F211" i="5"/>
  <c r="B211" i="5"/>
  <c r="F210" i="5"/>
  <c r="B210" i="5"/>
  <c r="F209" i="5"/>
  <c r="B209" i="5"/>
  <c r="F208" i="5"/>
  <c r="B208" i="5"/>
  <c r="F207" i="5"/>
  <c r="B207" i="5"/>
  <c r="F206" i="5"/>
  <c r="B206" i="5"/>
  <c r="F205" i="5"/>
  <c r="B205" i="5"/>
  <c r="F204" i="5"/>
  <c r="B204" i="5"/>
  <c r="F203" i="5"/>
  <c r="B203" i="5"/>
  <c r="F202" i="5"/>
  <c r="B202" i="5"/>
  <c r="F201" i="5"/>
  <c r="B201" i="5"/>
  <c r="F200" i="5"/>
  <c r="B200" i="5"/>
  <c r="F199" i="5"/>
  <c r="B199" i="5"/>
  <c r="F198" i="5"/>
  <c r="B198" i="5"/>
  <c r="F197" i="5"/>
  <c r="B197" i="5"/>
  <c r="F196" i="5"/>
  <c r="B196" i="5"/>
  <c r="H194" i="5"/>
  <c r="G194" i="5"/>
  <c r="F194" i="5"/>
  <c r="D194" i="5"/>
  <c r="C194" i="5"/>
  <c r="B194" i="5"/>
  <c r="F191" i="5"/>
  <c r="B191" i="5"/>
  <c r="F190" i="5"/>
  <c r="B190" i="5"/>
  <c r="F189" i="5"/>
  <c r="B189" i="5"/>
  <c r="F188" i="5"/>
  <c r="B188" i="5"/>
  <c r="F187" i="5"/>
  <c r="B187" i="5"/>
  <c r="F186" i="5"/>
  <c r="B186" i="5"/>
  <c r="F185" i="5"/>
  <c r="B185" i="5"/>
  <c r="F184" i="5"/>
  <c r="B184" i="5"/>
  <c r="F183" i="5"/>
  <c r="B183" i="5"/>
  <c r="F182" i="5"/>
  <c r="B182" i="5"/>
  <c r="F181" i="5"/>
  <c r="B181" i="5"/>
  <c r="F180" i="5"/>
  <c r="B180" i="5"/>
  <c r="F179" i="5"/>
  <c r="B179" i="5"/>
  <c r="F178" i="5"/>
  <c r="B178" i="5"/>
  <c r="F177" i="5"/>
  <c r="B177" i="5"/>
  <c r="F176" i="5"/>
  <c r="B176" i="5"/>
  <c r="F175" i="5"/>
  <c r="B175" i="5"/>
  <c r="F174" i="5"/>
  <c r="B174" i="5"/>
  <c r="F173" i="5"/>
  <c r="B173" i="5"/>
  <c r="F172" i="5"/>
  <c r="B172" i="5"/>
  <c r="F171" i="5"/>
  <c r="B171" i="5"/>
  <c r="F170" i="5"/>
  <c r="B170" i="5"/>
  <c r="F169" i="5"/>
  <c r="B169" i="5"/>
  <c r="F168" i="5"/>
  <c r="B168" i="5"/>
  <c r="F167" i="5"/>
  <c r="B167" i="5"/>
  <c r="F166" i="5"/>
  <c r="B166" i="5"/>
  <c r="F165" i="5"/>
  <c r="B165" i="5"/>
  <c r="F164" i="5"/>
  <c r="B164" i="5"/>
  <c r="F163" i="5"/>
  <c r="B163" i="5"/>
  <c r="F162" i="5"/>
  <c r="B162" i="5"/>
  <c r="F161" i="5"/>
  <c r="B161" i="5"/>
  <c r="F160" i="5"/>
  <c r="B160" i="5"/>
  <c r="F159" i="5"/>
  <c r="B159" i="5"/>
  <c r="H157" i="5"/>
  <c r="G157" i="5"/>
  <c r="F157" i="5"/>
  <c r="D157" i="5"/>
  <c r="C157" i="5"/>
  <c r="B157" i="5"/>
  <c r="F154" i="5"/>
  <c r="B154" i="5"/>
  <c r="F153" i="5"/>
  <c r="B153" i="5"/>
  <c r="F152" i="5"/>
  <c r="B152" i="5"/>
  <c r="F151" i="5"/>
  <c r="B151" i="5"/>
  <c r="F150" i="5"/>
  <c r="B150" i="5"/>
  <c r="F149" i="5"/>
  <c r="B149" i="5"/>
  <c r="F148" i="5"/>
  <c r="B148" i="5"/>
  <c r="F147" i="5"/>
  <c r="B147" i="5"/>
  <c r="F146" i="5"/>
  <c r="B146" i="5"/>
  <c r="F145" i="5"/>
  <c r="B145" i="5"/>
  <c r="F144" i="5"/>
  <c r="B144" i="5"/>
  <c r="F143" i="5"/>
  <c r="B143" i="5"/>
  <c r="F142" i="5"/>
  <c r="B142" i="5"/>
  <c r="F141" i="5"/>
  <c r="B141" i="5"/>
  <c r="F140" i="5"/>
  <c r="B140" i="5"/>
  <c r="F139" i="5"/>
  <c r="B139" i="5"/>
  <c r="F138" i="5"/>
  <c r="B138" i="5"/>
  <c r="F137" i="5"/>
  <c r="B137" i="5"/>
  <c r="F136" i="5"/>
  <c r="B136" i="5"/>
  <c r="F135" i="5"/>
  <c r="B135" i="5"/>
  <c r="F134" i="5"/>
  <c r="B134" i="5"/>
  <c r="F133" i="5"/>
  <c r="B133" i="5"/>
  <c r="F132" i="5"/>
  <c r="B132" i="5"/>
  <c r="F131" i="5"/>
  <c r="B131" i="5"/>
  <c r="F130" i="5"/>
  <c r="B130" i="5"/>
  <c r="F129" i="5"/>
  <c r="B129" i="5"/>
  <c r="F128" i="5"/>
  <c r="B128" i="5"/>
  <c r="F127" i="5"/>
  <c r="B127" i="5"/>
  <c r="F126" i="5"/>
  <c r="B126" i="5"/>
  <c r="F125" i="5"/>
  <c r="B125" i="5"/>
  <c r="F124" i="5"/>
  <c r="B124" i="5"/>
  <c r="F123" i="5"/>
  <c r="B123" i="5"/>
  <c r="F122" i="5"/>
  <c r="B122" i="5"/>
  <c r="H120" i="5"/>
  <c r="G120" i="5"/>
  <c r="F120" i="5"/>
  <c r="D120" i="5"/>
  <c r="C120" i="5"/>
  <c r="B120" i="5"/>
  <c r="F117" i="5"/>
  <c r="B117" i="5"/>
  <c r="F116" i="5"/>
  <c r="B116" i="5"/>
  <c r="F115" i="5"/>
  <c r="B115" i="5"/>
  <c r="F114" i="5"/>
  <c r="B114" i="5"/>
  <c r="F113" i="5"/>
  <c r="B113" i="5"/>
  <c r="F112" i="5"/>
  <c r="B112" i="5"/>
  <c r="F111" i="5"/>
  <c r="B111" i="5"/>
  <c r="F110" i="5"/>
  <c r="B110" i="5"/>
  <c r="F109" i="5"/>
  <c r="B109" i="5"/>
  <c r="F108" i="5"/>
  <c r="B108" i="5"/>
  <c r="F107" i="5"/>
  <c r="B107" i="5"/>
  <c r="F106" i="5"/>
  <c r="B106" i="5"/>
  <c r="F105" i="5"/>
  <c r="B105" i="5"/>
  <c r="F104" i="5"/>
  <c r="B104" i="5"/>
  <c r="F103" i="5"/>
  <c r="B103" i="5"/>
  <c r="F102" i="5"/>
  <c r="B102" i="5"/>
  <c r="F101" i="5"/>
  <c r="B101" i="5"/>
  <c r="F100" i="5"/>
  <c r="B100" i="5"/>
  <c r="F99" i="5"/>
  <c r="B99" i="5"/>
  <c r="F98" i="5"/>
  <c r="B98" i="5"/>
  <c r="F97" i="5"/>
  <c r="B97" i="5"/>
  <c r="F96" i="5"/>
  <c r="B96" i="5"/>
  <c r="F95" i="5"/>
  <c r="B95" i="5"/>
  <c r="F94" i="5"/>
  <c r="B94" i="5"/>
  <c r="F93" i="5"/>
  <c r="B93" i="5"/>
  <c r="F92" i="5"/>
  <c r="B92" i="5"/>
  <c r="F91" i="5"/>
  <c r="B91" i="5"/>
  <c r="F90" i="5"/>
  <c r="B90" i="5"/>
  <c r="F89" i="5"/>
  <c r="B89" i="5"/>
  <c r="F88" i="5"/>
  <c r="B88" i="5"/>
  <c r="F87" i="5"/>
  <c r="B87" i="5"/>
  <c r="F86" i="5"/>
  <c r="B86" i="5"/>
  <c r="F85" i="5"/>
  <c r="B85" i="5"/>
  <c r="H83" i="5"/>
  <c r="G83" i="5"/>
  <c r="F83" i="5"/>
  <c r="D83" i="5"/>
  <c r="C83" i="5"/>
  <c r="B83" i="5"/>
  <c r="F80" i="5"/>
  <c r="B80" i="5"/>
  <c r="F79" i="5"/>
  <c r="B79" i="5"/>
  <c r="F78" i="5"/>
  <c r="B78" i="5"/>
  <c r="F77" i="5"/>
  <c r="B77" i="5"/>
  <c r="F76" i="5"/>
  <c r="B76" i="5"/>
  <c r="F75" i="5"/>
  <c r="B75" i="5"/>
  <c r="F74" i="5"/>
  <c r="B74" i="5"/>
  <c r="F73" i="5"/>
  <c r="B73" i="5"/>
  <c r="F72" i="5"/>
  <c r="B72" i="5"/>
  <c r="F71" i="5"/>
  <c r="B71" i="5"/>
  <c r="F70" i="5"/>
  <c r="B70" i="5"/>
  <c r="F69" i="5"/>
  <c r="B69" i="5"/>
  <c r="F68" i="5"/>
  <c r="B68" i="5"/>
  <c r="F67" i="5"/>
  <c r="B67" i="5"/>
  <c r="F66" i="5"/>
  <c r="B66" i="5"/>
  <c r="F65" i="5"/>
  <c r="B65" i="5"/>
  <c r="F64" i="5"/>
  <c r="B64" i="5"/>
  <c r="F63" i="5"/>
  <c r="B63" i="5"/>
  <c r="F62" i="5"/>
  <c r="B62" i="5"/>
  <c r="F61" i="5"/>
  <c r="B61" i="5"/>
  <c r="F60" i="5"/>
  <c r="B60" i="5"/>
  <c r="F59" i="5"/>
  <c r="B59" i="5"/>
  <c r="F58" i="5"/>
  <c r="B58" i="5"/>
  <c r="F57" i="5"/>
  <c r="B57" i="5"/>
  <c r="F56" i="5"/>
  <c r="B56" i="5"/>
  <c r="F55" i="5"/>
  <c r="B55" i="5"/>
  <c r="F54" i="5"/>
  <c r="B54" i="5"/>
  <c r="F53" i="5"/>
  <c r="B53" i="5"/>
  <c r="F52" i="5"/>
  <c r="B52" i="5"/>
  <c r="F51" i="5"/>
  <c r="B51" i="5"/>
  <c r="F50" i="5"/>
  <c r="B50" i="5"/>
  <c r="F49" i="5"/>
  <c r="B49" i="5"/>
  <c r="H47" i="5"/>
  <c r="G47" i="5"/>
  <c r="F47" i="5"/>
  <c r="D47" i="5"/>
  <c r="C47" i="5"/>
  <c r="B47" i="5"/>
  <c r="F44" i="5"/>
  <c r="B44" i="5"/>
  <c r="F43" i="5"/>
  <c r="B43" i="5"/>
  <c r="F42" i="5"/>
  <c r="B42" i="5"/>
  <c r="F41" i="5"/>
  <c r="B41" i="5"/>
  <c r="F40" i="5"/>
  <c r="B40" i="5"/>
  <c r="F39" i="5"/>
  <c r="B39" i="5"/>
  <c r="F38" i="5"/>
  <c r="B38" i="5"/>
  <c r="F37" i="5"/>
  <c r="B37" i="5"/>
  <c r="F36" i="5"/>
  <c r="B36" i="5"/>
  <c r="F35" i="5"/>
  <c r="B35" i="5"/>
  <c r="F34" i="5"/>
  <c r="B34" i="5"/>
  <c r="F33" i="5"/>
  <c r="B33" i="5"/>
  <c r="F32" i="5"/>
  <c r="B32" i="5"/>
  <c r="F31" i="5"/>
  <c r="B31" i="5"/>
  <c r="F30" i="5"/>
  <c r="B30" i="5"/>
  <c r="F29" i="5"/>
  <c r="B29" i="5"/>
  <c r="F28" i="5"/>
  <c r="B28" i="5"/>
  <c r="F27" i="5"/>
  <c r="B27" i="5"/>
  <c r="F26" i="5"/>
  <c r="B26" i="5"/>
  <c r="F25" i="5"/>
  <c r="B25" i="5"/>
  <c r="F24" i="5"/>
  <c r="B24" i="5"/>
  <c r="F23" i="5"/>
  <c r="B23" i="5"/>
  <c r="F22" i="5"/>
  <c r="B22" i="5"/>
  <c r="F21" i="5"/>
  <c r="B21" i="5"/>
  <c r="F20" i="5"/>
  <c r="B20" i="5"/>
  <c r="F19" i="5"/>
  <c r="B19" i="5"/>
  <c r="F18" i="5"/>
  <c r="B18" i="5"/>
  <c r="F17" i="5"/>
  <c r="B17" i="5"/>
  <c r="F16" i="5"/>
  <c r="B16" i="5"/>
  <c r="F15" i="5"/>
  <c r="B15" i="5"/>
  <c r="F14" i="5"/>
  <c r="B14" i="5"/>
  <c r="F13" i="5"/>
  <c r="B13" i="5"/>
  <c r="H11" i="5"/>
  <c r="G11" i="5"/>
  <c r="F11" i="5"/>
  <c r="D11" i="5"/>
  <c r="C11" i="5"/>
  <c r="B11" i="5"/>
  <c r="H835" i="4"/>
  <c r="B835" i="4"/>
  <c r="H834" i="4"/>
  <c r="B834" i="4"/>
  <c r="H833" i="4"/>
  <c r="B833" i="4"/>
  <c r="H832" i="4"/>
  <c r="B832" i="4"/>
  <c r="H831" i="4"/>
  <c r="B831" i="4"/>
  <c r="H830" i="4"/>
  <c r="B830" i="4"/>
  <c r="H829" i="4"/>
  <c r="B829" i="4"/>
  <c r="H828" i="4"/>
  <c r="B828" i="4"/>
  <c r="H827" i="4"/>
  <c r="B827" i="4"/>
  <c r="H826" i="4"/>
  <c r="B826" i="4"/>
  <c r="H825" i="4"/>
  <c r="B825" i="4"/>
  <c r="H824" i="4"/>
  <c r="B824" i="4"/>
  <c r="H823" i="4"/>
  <c r="B823" i="4"/>
  <c r="H822" i="4"/>
  <c r="B822" i="4"/>
  <c r="H821" i="4"/>
  <c r="B821" i="4"/>
  <c r="H820" i="4"/>
  <c r="B820" i="4"/>
  <c r="H819" i="4"/>
  <c r="B819" i="4"/>
  <c r="H818" i="4"/>
  <c r="B818" i="4"/>
  <c r="H817" i="4"/>
  <c r="B817" i="4"/>
  <c r="H816" i="4"/>
  <c r="B816" i="4"/>
  <c r="H815" i="4"/>
  <c r="B815" i="4"/>
  <c r="H814" i="4"/>
  <c r="B814" i="4"/>
  <c r="H813" i="4"/>
  <c r="B813" i="4"/>
  <c r="H812" i="4"/>
  <c r="B812" i="4"/>
  <c r="H811" i="4"/>
  <c r="B811" i="4"/>
  <c r="H810" i="4"/>
  <c r="B810" i="4"/>
  <c r="H809" i="4"/>
  <c r="B809" i="4"/>
  <c r="H808" i="4"/>
  <c r="B808" i="4"/>
  <c r="H807" i="4"/>
  <c r="B807" i="4"/>
  <c r="H806" i="4"/>
  <c r="B806" i="4"/>
  <c r="H805" i="4"/>
  <c r="H802" i="4"/>
  <c r="B805" i="4"/>
  <c r="H804" i="4"/>
  <c r="B804" i="4"/>
  <c r="K802" i="4"/>
  <c r="J802" i="4"/>
  <c r="I802" i="4"/>
  <c r="F802" i="4"/>
  <c r="D802" i="4"/>
  <c r="C802" i="4"/>
  <c r="B802" i="4"/>
  <c r="H799" i="4"/>
  <c r="B799" i="4"/>
  <c r="H798" i="4"/>
  <c r="B798" i="4"/>
  <c r="H797" i="4"/>
  <c r="B797" i="4"/>
  <c r="H796" i="4"/>
  <c r="B796" i="4"/>
  <c r="H795" i="4"/>
  <c r="B795" i="4"/>
  <c r="H794" i="4"/>
  <c r="B794" i="4"/>
  <c r="H793" i="4"/>
  <c r="B793" i="4"/>
  <c r="H792" i="4"/>
  <c r="B792" i="4"/>
  <c r="H791" i="4"/>
  <c r="B791" i="4"/>
  <c r="H790" i="4"/>
  <c r="B790" i="4"/>
  <c r="H789" i="4"/>
  <c r="B789" i="4"/>
  <c r="H788" i="4"/>
  <c r="B788" i="4"/>
  <c r="H787" i="4"/>
  <c r="B787" i="4"/>
  <c r="H786" i="4"/>
  <c r="B786" i="4"/>
  <c r="H785" i="4"/>
  <c r="B785" i="4"/>
  <c r="H784" i="4"/>
  <c r="B784" i="4"/>
  <c r="H783" i="4"/>
  <c r="B783" i="4"/>
  <c r="H782" i="4"/>
  <c r="B782" i="4"/>
  <c r="H781" i="4"/>
  <c r="B781" i="4"/>
  <c r="H780" i="4"/>
  <c r="B780" i="4"/>
  <c r="H779" i="4"/>
  <c r="B779" i="4"/>
  <c r="H778" i="4"/>
  <c r="B778" i="4"/>
  <c r="H777" i="4"/>
  <c r="B777" i="4"/>
  <c r="H776" i="4"/>
  <c r="B776" i="4"/>
  <c r="H775" i="4"/>
  <c r="B775" i="4"/>
  <c r="H774" i="4"/>
  <c r="B774" i="4"/>
  <c r="H773" i="4"/>
  <c r="B773" i="4"/>
  <c r="H772" i="4"/>
  <c r="B772" i="4"/>
  <c r="H771" i="4"/>
  <c r="B771" i="4"/>
  <c r="H770" i="4"/>
  <c r="B770" i="4"/>
  <c r="H769" i="4"/>
  <c r="H766" i="4"/>
  <c r="B769" i="4"/>
  <c r="H768" i="4"/>
  <c r="B768" i="4"/>
  <c r="K766" i="4"/>
  <c r="J766" i="4"/>
  <c r="I766" i="4"/>
  <c r="F766" i="4"/>
  <c r="D766" i="4"/>
  <c r="C766" i="4"/>
  <c r="B766" i="4"/>
  <c r="H763" i="4"/>
  <c r="B763" i="4"/>
  <c r="H762" i="4"/>
  <c r="B762" i="4"/>
  <c r="H761" i="4"/>
  <c r="B761" i="4"/>
  <c r="H760" i="4"/>
  <c r="B760" i="4"/>
  <c r="H759" i="4"/>
  <c r="B759" i="4"/>
  <c r="H758" i="4"/>
  <c r="B758" i="4"/>
  <c r="H757" i="4"/>
  <c r="B757" i="4"/>
  <c r="H756" i="4"/>
  <c r="B756" i="4"/>
  <c r="H755" i="4"/>
  <c r="B755" i="4"/>
  <c r="H754" i="4"/>
  <c r="B754" i="4"/>
  <c r="H753" i="4"/>
  <c r="B753" i="4"/>
  <c r="H752" i="4"/>
  <c r="B752" i="4"/>
  <c r="H751" i="4"/>
  <c r="B751" i="4"/>
  <c r="H750" i="4"/>
  <c r="B750" i="4"/>
  <c r="H749" i="4"/>
  <c r="B749" i="4"/>
  <c r="H748" i="4"/>
  <c r="B748" i="4"/>
  <c r="H747" i="4"/>
  <c r="B747" i="4"/>
  <c r="H746" i="4"/>
  <c r="B746" i="4"/>
  <c r="H745" i="4"/>
  <c r="B745" i="4"/>
  <c r="H744" i="4"/>
  <c r="B744" i="4"/>
  <c r="H743" i="4"/>
  <c r="B743" i="4"/>
  <c r="H742" i="4"/>
  <c r="B742" i="4"/>
  <c r="H741" i="4"/>
  <c r="B741" i="4"/>
  <c r="H740" i="4"/>
  <c r="B740" i="4"/>
  <c r="H739" i="4"/>
  <c r="B739" i="4"/>
  <c r="H738" i="4"/>
  <c r="B738" i="4"/>
  <c r="H737" i="4"/>
  <c r="B737" i="4"/>
  <c r="H736" i="4"/>
  <c r="B736" i="4"/>
  <c r="H735" i="4"/>
  <c r="B735" i="4"/>
  <c r="H734" i="4"/>
  <c r="B734" i="4"/>
  <c r="H733" i="4"/>
  <c r="H730" i="4"/>
  <c r="B733" i="4"/>
  <c r="H732" i="4"/>
  <c r="B732" i="4"/>
  <c r="K730" i="4"/>
  <c r="J730" i="4"/>
  <c r="I730" i="4"/>
  <c r="F730" i="4"/>
  <c r="D730" i="4"/>
  <c r="C730" i="4"/>
  <c r="B730" i="4"/>
  <c r="H727" i="4"/>
  <c r="B727" i="4"/>
  <c r="H726" i="4"/>
  <c r="B726" i="4"/>
  <c r="H725" i="4"/>
  <c r="B725" i="4"/>
  <c r="H724" i="4"/>
  <c r="B724" i="4"/>
  <c r="H723" i="4"/>
  <c r="B723" i="4"/>
  <c r="H722" i="4"/>
  <c r="B722" i="4"/>
  <c r="H721" i="4"/>
  <c r="B721" i="4"/>
  <c r="H720" i="4"/>
  <c r="B720" i="4"/>
  <c r="H719" i="4"/>
  <c r="B719" i="4"/>
  <c r="H718" i="4"/>
  <c r="B718" i="4"/>
  <c r="H717" i="4"/>
  <c r="B717" i="4"/>
  <c r="H716" i="4"/>
  <c r="B716" i="4"/>
  <c r="H715" i="4"/>
  <c r="B715" i="4"/>
  <c r="H714" i="4"/>
  <c r="B714" i="4"/>
  <c r="H713" i="4"/>
  <c r="B713" i="4"/>
  <c r="H712" i="4"/>
  <c r="B712" i="4"/>
  <c r="H711" i="4"/>
  <c r="B711" i="4"/>
  <c r="H710" i="4"/>
  <c r="B710" i="4"/>
  <c r="H709" i="4"/>
  <c r="B709" i="4"/>
  <c r="H708" i="4"/>
  <c r="B708" i="4"/>
  <c r="H707" i="4"/>
  <c r="B707" i="4"/>
  <c r="H706" i="4"/>
  <c r="B706" i="4"/>
  <c r="H705" i="4"/>
  <c r="B705" i="4"/>
  <c r="H704" i="4"/>
  <c r="B704" i="4"/>
  <c r="H703" i="4"/>
  <c r="B703" i="4"/>
  <c r="H702" i="4"/>
  <c r="B702" i="4"/>
  <c r="H701" i="4"/>
  <c r="B701" i="4"/>
  <c r="H700" i="4"/>
  <c r="B700" i="4"/>
  <c r="H699" i="4"/>
  <c r="B699" i="4"/>
  <c r="H698" i="4"/>
  <c r="B698" i="4"/>
  <c r="H697" i="4"/>
  <c r="H694" i="4"/>
  <c r="B697" i="4"/>
  <c r="H696" i="4"/>
  <c r="B696" i="4"/>
  <c r="K694" i="4"/>
  <c r="J694" i="4"/>
  <c r="I694" i="4"/>
  <c r="F694" i="4"/>
  <c r="D694" i="4"/>
  <c r="C694" i="4"/>
  <c r="B694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58" i="4"/>
  <c r="H662" i="4"/>
  <c r="H661" i="4"/>
  <c r="H660" i="4"/>
  <c r="K658" i="4"/>
  <c r="J658" i="4"/>
  <c r="I658" i="4"/>
  <c r="F658" i="4"/>
  <c r="D658" i="4"/>
  <c r="C658" i="4"/>
  <c r="B658" i="4"/>
  <c r="H655" i="4"/>
  <c r="B655" i="4"/>
  <c r="H654" i="4"/>
  <c r="B654" i="4"/>
  <c r="H653" i="4"/>
  <c r="B653" i="4"/>
  <c r="H652" i="4"/>
  <c r="B652" i="4"/>
  <c r="H651" i="4"/>
  <c r="B651" i="4"/>
  <c r="H650" i="4"/>
  <c r="B650" i="4"/>
  <c r="H649" i="4"/>
  <c r="B649" i="4"/>
  <c r="H648" i="4"/>
  <c r="B648" i="4"/>
  <c r="H647" i="4"/>
  <c r="B647" i="4"/>
  <c r="H646" i="4"/>
  <c r="B646" i="4"/>
  <c r="H645" i="4"/>
  <c r="B645" i="4"/>
  <c r="H644" i="4"/>
  <c r="B644" i="4"/>
  <c r="H643" i="4"/>
  <c r="B643" i="4"/>
  <c r="H642" i="4"/>
  <c r="B642" i="4"/>
  <c r="H641" i="4"/>
  <c r="B641" i="4"/>
  <c r="H640" i="4"/>
  <c r="B640" i="4"/>
  <c r="H639" i="4"/>
  <c r="B639" i="4"/>
  <c r="H638" i="4"/>
  <c r="B638" i="4"/>
  <c r="H637" i="4"/>
  <c r="B637" i="4"/>
  <c r="H636" i="4"/>
  <c r="B636" i="4"/>
  <c r="H635" i="4"/>
  <c r="B635" i="4"/>
  <c r="H634" i="4"/>
  <c r="B634" i="4"/>
  <c r="H633" i="4"/>
  <c r="B633" i="4"/>
  <c r="H632" i="4"/>
  <c r="B632" i="4"/>
  <c r="H631" i="4"/>
  <c r="B631" i="4"/>
  <c r="H630" i="4"/>
  <c r="B630" i="4"/>
  <c r="H629" i="4"/>
  <c r="B629" i="4"/>
  <c r="H628" i="4"/>
  <c r="B628" i="4"/>
  <c r="H627" i="4"/>
  <c r="B627" i="4"/>
  <c r="B626" i="4"/>
  <c r="B625" i="4"/>
  <c r="B624" i="4"/>
  <c r="K622" i="4"/>
  <c r="J622" i="4"/>
  <c r="I622" i="4"/>
  <c r="H622" i="4"/>
  <c r="F622" i="4"/>
  <c r="D622" i="4"/>
  <c r="C622" i="4"/>
  <c r="B622" i="4"/>
  <c r="H619" i="4"/>
  <c r="B619" i="4"/>
  <c r="H618" i="4"/>
  <c r="B618" i="4"/>
  <c r="H617" i="4"/>
  <c r="B617" i="4"/>
  <c r="H616" i="4"/>
  <c r="B616" i="4"/>
  <c r="H615" i="4"/>
  <c r="B615" i="4"/>
  <c r="H614" i="4"/>
  <c r="B614" i="4"/>
  <c r="H613" i="4"/>
  <c r="B613" i="4"/>
  <c r="H612" i="4"/>
  <c r="B612" i="4"/>
  <c r="H611" i="4"/>
  <c r="B611" i="4"/>
  <c r="H610" i="4"/>
  <c r="B610" i="4"/>
  <c r="H609" i="4"/>
  <c r="B609" i="4"/>
  <c r="H608" i="4"/>
  <c r="B608" i="4"/>
  <c r="H607" i="4"/>
  <c r="B607" i="4"/>
  <c r="H606" i="4"/>
  <c r="B606" i="4"/>
  <c r="H605" i="4"/>
  <c r="B605" i="4"/>
  <c r="H604" i="4"/>
  <c r="B604" i="4"/>
  <c r="H603" i="4"/>
  <c r="B603" i="4"/>
  <c r="H602" i="4"/>
  <c r="B602" i="4"/>
  <c r="H601" i="4"/>
  <c r="B601" i="4"/>
  <c r="H600" i="4"/>
  <c r="B600" i="4"/>
  <c r="H599" i="4"/>
  <c r="B599" i="4"/>
  <c r="H598" i="4"/>
  <c r="B598" i="4"/>
  <c r="H597" i="4"/>
  <c r="B597" i="4"/>
  <c r="H596" i="4"/>
  <c r="B596" i="4"/>
  <c r="H595" i="4"/>
  <c r="B595" i="4"/>
  <c r="H594" i="4"/>
  <c r="B594" i="4"/>
  <c r="H593" i="4"/>
  <c r="B593" i="4"/>
  <c r="H592" i="4"/>
  <c r="B592" i="4"/>
  <c r="H591" i="4"/>
  <c r="B591" i="4"/>
  <c r="H590" i="4"/>
  <c r="B590" i="4"/>
  <c r="H589" i="4"/>
  <c r="B589" i="4"/>
  <c r="H588" i="4"/>
  <c r="B588" i="4"/>
  <c r="K586" i="4"/>
  <c r="J586" i="4"/>
  <c r="I586" i="4"/>
  <c r="H586" i="4"/>
  <c r="F586" i="4"/>
  <c r="D586" i="4"/>
  <c r="C586" i="4"/>
  <c r="B586" i="4"/>
  <c r="H583" i="4"/>
  <c r="B583" i="4"/>
  <c r="H582" i="4"/>
  <c r="B582" i="4"/>
  <c r="H581" i="4"/>
  <c r="B581" i="4"/>
  <c r="H580" i="4"/>
  <c r="B580" i="4"/>
  <c r="H579" i="4"/>
  <c r="B579" i="4"/>
  <c r="H578" i="4"/>
  <c r="B578" i="4"/>
  <c r="H577" i="4"/>
  <c r="B577" i="4"/>
  <c r="H576" i="4"/>
  <c r="B576" i="4"/>
  <c r="H575" i="4"/>
  <c r="B575" i="4"/>
  <c r="H574" i="4"/>
  <c r="B574" i="4"/>
  <c r="H573" i="4"/>
  <c r="B573" i="4"/>
  <c r="H572" i="4"/>
  <c r="B572" i="4"/>
  <c r="H571" i="4"/>
  <c r="B571" i="4"/>
  <c r="H570" i="4"/>
  <c r="B570" i="4"/>
  <c r="H569" i="4"/>
  <c r="B569" i="4"/>
  <c r="H568" i="4"/>
  <c r="B568" i="4"/>
  <c r="H567" i="4"/>
  <c r="B567" i="4"/>
  <c r="H566" i="4"/>
  <c r="B566" i="4"/>
  <c r="H565" i="4"/>
  <c r="B565" i="4"/>
  <c r="H564" i="4"/>
  <c r="B564" i="4"/>
  <c r="H563" i="4"/>
  <c r="B563" i="4"/>
  <c r="H562" i="4"/>
  <c r="B562" i="4"/>
  <c r="H561" i="4"/>
  <c r="B561" i="4"/>
  <c r="H560" i="4"/>
  <c r="B560" i="4"/>
  <c r="H559" i="4"/>
  <c r="B559" i="4"/>
  <c r="H558" i="4"/>
  <c r="B558" i="4"/>
  <c r="H557" i="4"/>
  <c r="B557" i="4"/>
  <c r="H556" i="4"/>
  <c r="B556" i="4"/>
  <c r="H555" i="4"/>
  <c r="B555" i="4"/>
  <c r="H554" i="4"/>
  <c r="B554" i="4"/>
  <c r="H553" i="4"/>
  <c r="B553" i="4"/>
  <c r="H552" i="4"/>
  <c r="B552" i="4"/>
  <c r="K550" i="4"/>
  <c r="J550" i="4"/>
  <c r="I550" i="4"/>
  <c r="H550" i="4"/>
  <c r="F550" i="4"/>
  <c r="D550" i="4"/>
  <c r="C550" i="4"/>
  <c r="B550" i="4"/>
  <c r="H547" i="4"/>
  <c r="B547" i="4"/>
  <c r="H546" i="4"/>
  <c r="B546" i="4"/>
  <c r="H545" i="4"/>
  <c r="B545" i="4"/>
  <c r="H544" i="4"/>
  <c r="B544" i="4"/>
  <c r="H543" i="4"/>
  <c r="B543" i="4"/>
  <c r="H542" i="4"/>
  <c r="B542" i="4"/>
  <c r="H541" i="4"/>
  <c r="B541" i="4"/>
  <c r="H540" i="4"/>
  <c r="B540" i="4"/>
  <c r="H539" i="4"/>
  <c r="B539" i="4"/>
  <c r="H538" i="4"/>
  <c r="B538" i="4"/>
  <c r="H537" i="4"/>
  <c r="B537" i="4"/>
  <c r="H536" i="4"/>
  <c r="B536" i="4"/>
  <c r="H535" i="4"/>
  <c r="B535" i="4"/>
  <c r="H534" i="4"/>
  <c r="B534" i="4"/>
  <c r="H533" i="4"/>
  <c r="B533" i="4"/>
  <c r="H532" i="4"/>
  <c r="B532" i="4"/>
  <c r="H531" i="4"/>
  <c r="B531" i="4"/>
  <c r="H530" i="4"/>
  <c r="B530" i="4"/>
  <c r="H529" i="4"/>
  <c r="B529" i="4"/>
  <c r="H528" i="4"/>
  <c r="B528" i="4"/>
  <c r="H527" i="4"/>
  <c r="B527" i="4"/>
  <c r="H526" i="4"/>
  <c r="B526" i="4"/>
  <c r="H525" i="4"/>
  <c r="B525" i="4"/>
  <c r="H524" i="4"/>
  <c r="B524" i="4"/>
  <c r="H523" i="4"/>
  <c r="B523" i="4"/>
  <c r="H522" i="4"/>
  <c r="B522" i="4"/>
  <c r="H521" i="4"/>
  <c r="B521" i="4"/>
  <c r="H520" i="4"/>
  <c r="B520" i="4"/>
  <c r="H519" i="4"/>
  <c r="B519" i="4"/>
  <c r="H518" i="4"/>
  <c r="B518" i="4"/>
  <c r="H517" i="4"/>
  <c r="B517" i="4"/>
  <c r="H516" i="4"/>
  <c r="B516" i="4"/>
  <c r="K514" i="4"/>
  <c r="J514" i="4"/>
  <c r="I514" i="4"/>
  <c r="H514" i="4"/>
  <c r="F514" i="4"/>
  <c r="D514" i="4"/>
  <c r="C514" i="4"/>
  <c r="B514" i="4"/>
  <c r="H511" i="4"/>
  <c r="B511" i="4"/>
  <c r="H510" i="4"/>
  <c r="B510" i="4"/>
  <c r="H509" i="4"/>
  <c r="B509" i="4"/>
  <c r="H508" i="4"/>
  <c r="B508" i="4"/>
  <c r="H507" i="4"/>
  <c r="B507" i="4"/>
  <c r="H506" i="4"/>
  <c r="B506" i="4"/>
  <c r="H505" i="4"/>
  <c r="B505" i="4"/>
  <c r="H504" i="4"/>
  <c r="B504" i="4"/>
  <c r="H503" i="4"/>
  <c r="B503" i="4"/>
  <c r="H502" i="4"/>
  <c r="B502" i="4"/>
  <c r="H501" i="4"/>
  <c r="B501" i="4"/>
  <c r="H500" i="4"/>
  <c r="B500" i="4"/>
  <c r="H499" i="4"/>
  <c r="B499" i="4"/>
  <c r="H498" i="4"/>
  <c r="B498" i="4"/>
  <c r="H497" i="4"/>
  <c r="B497" i="4"/>
  <c r="H496" i="4"/>
  <c r="B496" i="4"/>
  <c r="H495" i="4"/>
  <c r="B495" i="4"/>
  <c r="H494" i="4"/>
  <c r="B494" i="4"/>
  <c r="H493" i="4"/>
  <c r="B493" i="4"/>
  <c r="H492" i="4"/>
  <c r="B492" i="4"/>
  <c r="H491" i="4"/>
  <c r="B491" i="4"/>
  <c r="H490" i="4"/>
  <c r="B490" i="4"/>
  <c r="H489" i="4"/>
  <c r="B489" i="4"/>
  <c r="H488" i="4"/>
  <c r="B488" i="4"/>
  <c r="H487" i="4"/>
  <c r="B487" i="4"/>
  <c r="H486" i="4"/>
  <c r="B486" i="4"/>
  <c r="H485" i="4"/>
  <c r="B485" i="4"/>
  <c r="H484" i="4"/>
  <c r="B484" i="4"/>
  <c r="H483" i="4"/>
  <c r="B483" i="4"/>
  <c r="H482" i="4"/>
  <c r="B482" i="4"/>
  <c r="H481" i="4"/>
  <c r="B481" i="4"/>
  <c r="H480" i="4"/>
  <c r="B480" i="4"/>
  <c r="K478" i="4"/>
  <c r="J478" i="4"/>
  <c r="I478" i="4"/>
  <c r="H478" i="4"/>
  <c r="F478" i="4"/>
  <c r="D478" i="4"/>
  <c r="C478" i="4"/>
  <c r="B478" i="4"/>
  <c r="H475" i="4"/>
  <c r="B475" i="4"/>
  <c r="H474" i="4"/>
  <c r="B474" i="4"/>
  <c r="H473" i="4"/>
  <c r="B473" i="4"/>
  <c r="H472" i="4"/>
  <c r="B472" i="4"/>
  <c r="H471" i="4"/>
  <c r="B471" i="4"/>
  <c r="H470" i="4"/>
  <c r="B470" i="4"/>
  <c r="H469" i="4"/>
  <c r="B469" i="4"/>
  <c r="H468" i="4"/>
  <c r="B468" i="4"/>
  <c r="H467" i="4"/>
  <c r="B467" i="4"/>
  <c r="H466" i="4"/>
  <c r="B466" i="4"/>
  <c r="H465" i="4"/>
  <c r="B465" i="4"/>
  <c r="H464" i="4"/>
  <c r="B464" i="4"/>
  <c r="H463" i="4"/>
  <c r="B463" i="4"/>
  <c r="H462" i="4"/>
  <c r="B462" i="4"/>
  <c r="H461" i="4"/>
  <c r="B461" i="4"/>
  <c r="H460" i="4"/>
  <c r="B460" i="4"/>
  <c r="H459" i="4"/>
  <c r="B459" i="4"/>
  <c r="H458" i="4"/>
  <c r="B458" i="4"/>
  <c r="H457" i="4"/>
  <c r="B457" i="4"/>
  <c r="H456" i="4"/>
  <c r="B456" i="4"/>
  <c r="H455" i="4"/>
  <c r="B455" i="4"/>
  <c r="H454" i="4"/>
  <c r="B454" i="4"/>
  <c r="H453" i="4"/>
  <c r="B453" i="4"/>
  <c r="H452" i="4"/>
  <c r="B452" i="4"/>
  <c r="H451" i="4"/>
  <c r="B451" i="4"/>
  <c r="H450" i="4"/>
  <c r="B450" i="4"/>
  <c r="H449" i="4"/>
  <c r="B449" i="4"/>
  <c r="H448" i="4"/>
  <c r="B448" i="4"/>
  <c r="H447" i="4"/>
  <c r="B447" i="4"/>
  <c r="H446" i="4"/>
  <c r="B446" i="4"/>
  <c r="H445" i="4"/>
  <c r="B445" i="4"/>
  <c r="H444" i="4"/>
  <c r="B444" i="4"/>
  <c r="K442" i="4"/>
  <c r="J442" i="4"/>
  <c r="I442" i="4"/>
  <c r="H442" i="4"/>
  <c r="F442" i="4"/>
  <c r="D442" i="4"/>
  <c r="C442" i="4"/>
  <c r="B442" i="4"/>
  <c r="H439" i="4"/>
  <c r="B439" i="4"/>
  <c r="H438" i="4"/>
  <c r="B438" i="4"/>
  <c r="H437" i="4"/>
  <c r="B437" i="4"/>
  <c r="H436" i="4"/>
  <c r="B436" i="4"/>
  <c r="H435" i="4"/>
  <c r="B435" i="4"/>
  <c r="H434" i="4"/>
  <c r="B434" i="4"/>
  <c r="H433" i="4"/>
  <c r="B433" i="4"/>
  <c r="H432" i="4"/>
  <c r="B432" i="4"/>
  <c r="H431" i="4"/>
  <c r="B431" i="4"/>
  <c r="H430" i="4"/>
  <c r="B430" i="4"/>
  <c r="H429" i="4"/>
  <c r="B429" i="4"/>
  <c r="H428" i="4"/>
  <c r="B428" i="4"/>
  <c r="H427" i="4"/>
  <c r="B427" i="4"/>
  <c r="H426" i="4"/>
  <c r="B426" i="4"/>
  <c r="H425" i="4"/>
  <c r="B425" i="4"/>
  <c r="H424" i="4"/>
  <c r="B424" i="4"/>
  <c r="H423" i="4"/>
  <c r="B423" i="4"/>
  <c r="H422" i="4"/>
  <c r="B422" i="4"/>
  <c r="H421" i="4"/>
  <c r="B421" i="4"/>
  <c r="H420" i="4"/>
  <c r="B420" i="4"/>
  <c r="H419" i="4"/>
  <c r="B419" i="4"/>
  <c r="H418" i="4"/>
  <c r="B418" i="4"/>
  <c r="H417" i="4"/>
  <c r="B417" i="4"/>
  <c r="H416" i="4"/>
  <c r="B416" i="4"/>
  <c r="H415" i="4"/>
  <c r="B415" i="4"/>
  <c r="H414" i="4"/>
  <c r="B414" i="4"/>
  <c r="H413" i="4"/>
  <c r="B413" i="4"/>
  <c r="H412" i="4"/>
  <c r="B412" i="4"/>
  <c r="H411" i="4"/>
  <c r="B411" i="4"/>
  <c r="H410" i="4"/>
  <c r="B410" i="4"/>
  <c r="H409" i="4"/>
  <c r="B409" i="4"/>
  <c r="H408" i="4"/>
  <c r="B408" i="4"/>
  <c r="K406" i="4"/>
  <c r="J406" i="4"/>
  <c r="I406" i="4"/>
  <c r="H406" i="4"/>
  <c r="F406" i="4"/>
  <c r="D406" i="4"/>
  <c r="C406" i="4"/>
  <c r="B406" i="4"/>
  <c r="H403" i="4"/>
  <c r="B403" i="4"/>
  <c r="H402" i="4"/>
  <c r="B402" i="4"/>
  <c r="H401" i="4"/>
  <c r="B401" i="4"/>
  <c r="H400" i="4"/>
  <c r="B400" i="4"/>
  <c r="H399" i="4"/>
  <c r="B399" i="4"/>
  <c r="H398" i="4"/>
  <c r="B398" i="4"/>
  <c r="H397" i="4"/>
  <c r="B397" i="4"/>
  <c r="H396" i="4"/>
  <c r="B396" i="4"/>
  <c r="H395" i="4"/>
  <c r="B395" i="4"/>
  <c r="H394" i="4"/>
  <c r="B394" i="4"/>
  <c r="H393" i="4"/>
  <c r="B393" i="4"/>
  <c r="H392" i="4"/>
  <c r="B392" i="4"/>
  <c r="H391" i="4"/>
  <c r="B391" i="4"/>
  <c r="H390" i="4"/>
  <c r="B390" i="4"/>
  <c r="H389" i="4"/>
  <c r="B389" i="4"/>
  <c r="H388" i="4"/>
  <c r="B388" i="4"/>
  <c r="H387" i="4"/>
  <c r="B387" i="4"/>
  <c r="H386" i="4"/>
  <c r="B386" i="4"/>
  <c r="H385" i="4"/>
  <c r="B385" i="4"/>
  <c r="H384" i="4"/>
  <c r="B384" i="4"/>
  <c r="H383" i="4"/>
  <c r="B383" i="4"/>
  <c r="H382" i="4"/>
  <c r="B382" i="4"/>
  <c r="H381" i="4"/>
  <c r="B381" i="4"/>
  <c r="H380" i="4"/>
  <c r="B380" i="4"/>
  <c r="H379" i="4"/>
  <c r="B379" i="4"/>
  <c r="H378" i="4"/>
  <c r="B378" i="4"/>
  <c r="H377" i="4"/>
  <c r="B377" i="4"/>
  <c r="H376" i="4"/>
  <c r="B376" i="4"/>
  <c r="H375" i="4"/>
  <c r="B375" i="4"/>
  <c r="H374" i="4"/>
  <c r="B374" i="4"/>
  <c r="H373" i="4"/>
  <c r="B373" i="4"/>
  <c r="H372" i="4"/>
  <c r="B372" i="4"/>
  <c r="K370" i="4"/>
  <c r="J370" i="4"/>
  <c r="I370" i="4"/>
  <c r="H370" i="4"/>
  <c r="F370" i="4"/>
  <c r="D370" i="4"/>
  <c r="C370" i="4"/>
  <c r="B370" i="4"/>
  <c r="H367" i="4"/>
  <c r="B367" i="4"/>
  <c r="H366" i="4"/>
  <c r="B366" i="4"/>
  <c r="H365" i="4"/>
  <c r="B365" i="4"/>
  <c r="H364" i="4"/>
  <c r="B364" i="4"/>
  <c r="H363" i="4"/>
  <c r="B363" i="4"/>
  <c r="H362" i="4"/>
  <c r="B362" i="4"/>
  <c r="H361" i="4"/>
  <c r="B361" i="4"/>
  <c r="H360" i="4"/>
  <c r="B360" i="4"/>
  <c r="H359" i="4"/>
  <c r="B359" i="4"/>
  <c r="H358" i="4"/>
  <c r="B358" i="4"/>
  <c r="H357" i="4"/>
  <c r="B357" i="4"/>
  <c r="H356" i="4"/>
  <c r="B356" i="4"/>
  <c r="H355" i="4"/>
  <c r="B355" i="4"/>
  <c r="H354" i="4"/>
  <c r="B354" i="4"/>
  <c r="H353" i="4"/>
  <c r="B353" i="4"/>
  <c r="H352" i="4"/>
  <c r="B352" i="4"/>
  <c r="H351" i="4"/>
  <c r="B351" i="4"/>
  <c r="H350" i="4"/>
  <c r="B350" i="4"/>
  <c r="H349" i="4"/>
  <c r="B349" i="4"/>
  <c r="H348" i="4"/>
  <c r="B348" i="4"/>
  <c r="H347" i="4"/>
  <c r="B347" i="4"/>
  <c r="H346" i="4"/>
  <c r="B346" i="4"/>
  <c r="H345" i="4"/>
  <c r="B345" i="4"/>
  <c r="H344" i="4"/>
  <c r="B344" i="4"/>
  <c r="H343" i="4"/>
  <c r="B343" i="4"/>
  <c r="H342" i="4"/>
  <c r="B342" i="4"/>
  <c r="H341" i="4"/>
  <c r="B341" i="4"/>
  <c r="H340" i="4"/>
  <c r="B340" i="4"/>
  <c r="H339" i="4"/>
  <c r="B339" i="4"/>
  <c r="H338" i="4"/>
  <c r="B338" i="4"/>
  <c r="H337" i="4"/>
  <c r="B337" i="4"/>
  <c r="H336" i="4"/>
  <c r="B336" i="4"/>
  <c r="K334" i="4"/>
  <c r="J334" i="4"/>
  <c r="I334" i="4"/>
  <c r="H334" i="4"/>
  <c r="F334" i="4"/>
  <c r="D334" i="4"/>
  <c r="C334" i="4"/>
  <c r="B334" i="4"/>
  <c r="H331" i="4"/>
  <c r="B331" i="4"/>
  <c r="H330" i="4"/>
  <c r="B330" i="4"/>
  <c r="H329" i="4"/>
  <c r="B329" i="4"/>
  <c r="H328" i="4"/>
  <c r="B328" i="4"/>
  <c r="H327" i="4"/>
  <c r="B327" i="4"/>
  <c r="H326" i="4"/>
  <c r="B326" i="4"/>
  <c r="H325" i="4"/>
  <c r="B325" i="4"/>
  <c r="H324" i="4"/>
  <c r="B324" i="4"/>
  <c r="H323" i="4"/>
  <c r="B323" i="4"/>
  <c r="H322" i="4"/>
  <c r="B322" i="4"/>
  <c r="H321" i="4"/>
  <c r="B321" i="4"/>
  <c r="H320" i="4"/>
  <c r="B320" i="4"/>
  <c r="H319" i="4"/>
  <c r="B319" i="4"/>
  <c r="H318" i="4"/>
  <c r="B318" i="4"/>
  <c r="H317" i="4"/>
  <c r="B317" i="4"/>
  <c r="H316" i="4"/>
  <c r="B316" i="4"/>
  <c r="H315" i="4"/>
  <c r="B315" i="4"/>
  <c r="H314" i="4"/>
  <c r="B314" i="4"/>
  <c r="H313" i="4"/>
  <c r="B313" i="4"/>
  <c r="H312" i="4"/>
  <c r="B312" i="4"/>
  <c r="H311" i="4"/>
  <c r="B311" i="4"/>
  <c r="H310" i="4"/>
  <c r="B310" i="4"/>
  <c r="H309" i="4"/>
  <c r="B309" i="4"/>
  <c r="H308" i="4"/>
  <c r="B308" i="4"/>
  <c r="H307" i="4"/>
  <c r="B307" i="4"/>
  <c r="H306" i="4"/>
  <c r="B306" i="4"/>
  <c r="H305" i="4"/>
  <c r="B305" i="4"/>
  <c r="H304" i="4"/>
  <c r="B304" i="4"/>
  <c r="H303" i="4"/>
  <c r="B303" i="4"/>
  <c r="H302" i="4"/>
  <c r="B302" i="4"/>
  <c r="H301" i="4"/>
  <c r="B301" i="4"/>
  <c r="H300" i="4"/>
  <c r="B300" i="4"/>
  <c r="K298" i="4"/>
  <c r="J298" i="4"/>
  <c r="I298" i="4"/>
  <c r="H298" i="4"/>
  <c r="F298" i="4"/>
  <c r="D298" i="4"/>
  <c r="C298" i="4"/>
  <c r="B298" i="4"/>
  <c r="H295" i="4"/>
  <c r="B295" i="4"/>
  <c r="H294" i="4"/>
  <c r="B294" i="4"/>
  <c r="H293" i="4"/>
  <c r="B293" i="4"/>
  <c r="H292" i="4"/>
  <c r="B292" i="4"/>
  <c r="H291" i="4"/>
  <c r="B291" i="4"/>
  <c r="H290" i="4"/>
  <c r="B290" i="4"/>
  <c r="H289" i="4"/>
  <c r="B289" i="4"/>
  <c r="H288" i="4"/>
  <c r="B288" i="4"/>
  <c r="H287" i="4"/>
  <c r="B287" i="4"/>
  <c r="H286" i="4"/>
  <c r="B286" i="4"/>
  <c r="H285" i="4"/>
  <c r="B285" i="4"/>
  <c r="H284" i="4"/>
  <c r="B284" i="4"/>
  <c r="H283" i="4"/>
  <c r="B283" i="4"/>
  <c r="H282" i="4"/>
  <c r="B282" i="4"/>
  <c r="H281" i="4"/>
  <c r="B281" i="4"/>
  <c r="H280" i="4"/>
  <c r="B280" i="4"/>
  <c r="H279" i="4"/>
  <c r="B279" i="4"/>
  <c r="H278" i="4"/>
  <c r="B278" i="4"/>
  <c r="H277" i="4"/>
  <c r="B277" i="4"/>
  <c r="H276" i="4"/>
  <c r="B276" i="4"/>
  <c r="H275" i="4"/>
  <c r="B275" i="4"/>
  <c r="H274" i="4"/>
  <c r="B274" i="4"/>
  <c r="H273" i="4"/>
  <c r="B273" i="4"/>
  <c r="H272" i="4"/>
  <c r="B272" i="4"/>
  <c r="H271" i="4"/>
  <c r="B271" i="4"/>
  <c r="H270" i="4"/>
  <c r="B270" i="4"/>
  <c r="H269" i="4"/>
  <c r="B269" i="4"/>
  <c r="H268" i="4"/>
  <c r="B268" i="4"/>
  <c r="H267" i="4"/>
  <c r="B267" i="4"/>
  <c r="H266" i="4"/>
  <c r="B266" i="4"/>
  <c r="H265" i="4"/>
  <c r="B265" i="4"/>
  <c r="H264" i="4"/>
  <c r="B264" i="4"/>
  <c r="K262" i="4"/>
  <c r="J262" i="4"/>
  <c r="I262" i="4"/>
  <c r="H262" i="4"/>
  <c r="F262" i="4"/>
  <c r="D262" i="4"/>
  <c r="C262" i="4"/>
  <c r="B262" i="4"/>
  <c r="H259" i="4"/>
  <c r="B259" i="4"/>
  <c r="H258" i="4"/>
  <c r="B258" i="4"/>
  <c r="H257" i="4"/>
  <c r="B257" i="4"/>
  <c r="H256" i="4"/>
  <c r="B256" i="4"/>
  <c r="H255" i="4"/>
  <c r="B255" i="4"/>
  <c r="H254" i="4"/>
  <c r="B254" i="4"/>
  <c r="H253" i="4"/>
  <c r="B253" i="4"/>
  <c r="H252" i="4"/>
  <c r="B252" i="4"/>
  <c r="H251" i="4"/>
  <c r="B251" i="4"/>
  <c r="H250" i="4"/>
  <c r="B250" i="4"/>
  <c r="H249" i="4"/>
  <c r="B249" i="4"/>
  <c r="H248" i="4"/>
  <c r="B248" i="4"/>
  <c r="H247" i="4"/>
  <c r="B247" i="4"/>
  <c r="H246" i="4"/>
  <c r="B246" i="4"/>
  <c r="H245" i="4"/>
  <c r="B245" i="4"/>
  <c r="H244" i="4"/>
  <c r="B244" i="4"/>
  <c r="H243" i="4"/>
  <c r="B243" i="4"/>
  <c r="H242" i="4"/>
  <c r="B242" i="4"/>
  <c r="H241" i="4"/>
  <c r="B241" i="4"/>
  <c r="H240" i="4"/>
  <c r="B240" i="4"/>
  <c r="H239" i="4"/>
  <c r="B239" i="4"/>
  <c r="H238" i="4"/>
  <c r="B238" i="4"/>
  <c r="H237" i="4"/>
  <c r="B237" i="4"/>
  <c r="H236" i="4"/>
  <c r="B236" i="4"/>
  <c r="H235" i="4"/>
  <c r="B235" i="4"/>
  <c r="H234" i="4"/>
  <c r="B234" i="4"/>
  <c r="H233" i="4"/>
  <c r="B233" i="4"/>
  <c r="H232" i="4"/>
  <c r="B232" i="4"/>
  <c r="H231" i="4"/>
  <c r="B231" i="4"/>
  <c r="H230" i="4"/>
  <c r="B230" i="4"/>
  <c r="H229" i="4"/>
  <c r="B229" i="4"/>
  <c r="H228" i="4"/>
  <c r="B228" i="4"/>
  <c r="K226" i="4"/>
  <c r="J226" i="4"/>
  <c r="I226" i="4"/>
  <c r="H226" i="4"/>
  <c r="F226" i="4"/>
  <c r="D226" i="4"/>
  <c r="C226" i="4"/>
  <c r="B226" i="4"/>
  <c r="H223" i="4"/>
  <c r="B223" i="4"/>
  <c r="H222" i="4"/>
  <c r="B222" i="4"/>
  <c r="H221" i="4"/>
  <c r="B221" i="4"/>
  <c r="H220" i="4"/>
  <c r="B220" i="4"/>
  <c r="H219" i="4"/>
  <c r="B219" i="4"/>
  <c r="H218" i="4"/>
  <c r="B218" i="4"/>
  <c r="H217" i="4"/>
  <c r="B217" i="4"/>
  <c r="H216" i="4"/>
  <c r="B216" i="4"/>
  <c r="H215" i="4"/>
  <c r="B215" i="4"/>
  <c r="H214" i="4"/>
  <c r="B214" i="4"/>
  <c r="H213" i="4"/>
  <c r="B213" i="4"/>
  <c r="H212" i="4"/>
  <c r="B212" i="4"/>
  <c r="H211" i="4"/>
  <c r="B211" i="4"/>
  <c r="H210" i="4"/>
  <c r="B210" i="4"/>
  <c r="H209" i="4"/>
  <c r="B209" i="4"/>
  <c r="H208" i="4"/>
  <c r="B208" i="4"/>
  <c r="H207" i="4"/>
  <c r="B207" i="4"/>
  <c r="H206" i="4"/>
  <c r="B206" i="4"/>
  <c r="H205" i="4"/>
  <c r="B205" i="4"/>
  <c r="H204" i="4"/>
  <c r="B204" i="4"/>
  <c r="H203" i="4"/>
  <c r="B203" i="4"/>
  <c r="H202" i="4"/>
  <c r="B202" i="4"/>
  <c r="H201" i="4"/>
  <c r="B201" i="4"/>
  <c r="H200" i="4"/>
  <c r="B200" i="4"/>
  <c r="H199" i="4"/>
  <c r="B199" i="4"/>
  <c r="H198" i="4"/>
  <c r="B198" i="4"/>
  <c r="H197" i="4"/>
  <c r="B197" i="4"/>
  <c r="H196" i="4"/>
  <c r="B196" i="4"/>
  <c r="H195" i="4"/>
  <c r="B195" i="4"/>
  <c r="H194" i="4"/>
  <c r="B194" i="4"/>
  <c r="H193" i="4"/>
  <c r="B193" i="4"/>
  <c r="H192" i="4"/>
  <c r="B192" i="4"/>
  <c r="K190" i="4"/>
  <c r="J190" i="4"/>
  <c r="I190" i="4"/>
  <c r="H190" i="4"/>
  <c r="F190" i="4"/>
  <c r="D190" i="4"/>
  <c r="C190" i="4"/>
  <c r="B190" i="4"/>
  <c r="H187" i="4"/>
  <c r="B187" i="4"/>
  <c r="H186" i="4"/>
  <c r="B186" i="4"/>
  <c r="H185" i="4"/>
  <c r="B185" i="4"/>
  <c r="H184" i="4"/>
  <c r="B184" i="4"/>
  <c r="H183" i="4"/>
  <c r="B183" i="4"/>
  <c r="H182" i="4"/>
  <c r="B182" i="4"/>
  <c r="H181" i="4"/>
  <c r="B181" i="4"/>
  <c r="H180" i="4"/>
  <c r="B180" i="4"/>
  <c r="H179" i="4"/>
  <c r="B179" i="4"/>
  <c r="H178" i="4"/>
  <c r="B178" i="4"/>
  <c r="H177" i="4"/>
  <c r="B177" i="4"/>
  <c r="H176" i="4"/>
  <c r="B176" i="4"/>
  <c r="H175" i="4"/>
  <c r="B175" i="4"/>
  <c r="H174" i="4"/>
  <c r="B174" i="4"/>
  <c r="H173" i="4"/>
  <c r="B173" i="4"/>
  <c r="H172" i="4"/>
  <c r="B172" i="4"/>
  <c r="H171" i="4"/>
  <c r="B171" i="4"/>
  <c r="H170" i="4"/>
  <c r="B170" i="4"/>
  <c r="H169" i="4"/>
  <c r="B169" i="4"/>
  <c r="H168" i="4"/>
  <c r="B168" i="4"/>
  <c r="H167" i="4"/>
  <c r="B167" i="4"/>
  <c r="H166" i="4"/>
  <c r="B166" i="4"/>
  <c r="H165" i="4"/>
  <c r="B165" i="4"/>
  <c r="H164" i="4"/>
  <c r="B164" i="4"/>
  <c r="H163" i="4"/>
  <c r="B163" i="4"/>
  <c r="H162" i="4"/>
  <c r="B162" i="4"/>
  <c r="H161" i="4"/>
  <c r="B161" i="4"/>
  <c r="H160" i="4"/>
  <c r="B160" i="4"/>
  <c r="H159" i="4"/>
  <c r="B159" i="4"/>
  <c r="H158" i="4"/>
  <c r="B158" i="4"/>
  <c r="H157" i="4"/>
  <c r="B157" i="4"/>
  <c r="H156" i="4"/>
  <c r="B156" i="4"/>
  <c r="K154" i="4"/>
  <c r="J154" i="4"/>
  <c r="I154" i="4"/>
  <c r="H154" i="4"/>
  <c r="F154" i="4"/>
  <c r="D154" i="4"/>
  <c r="C154" i="4"/>
  <c r="B154" i="4"/>
  <c r="H151" i="4"/>
  <c r="B151" i="4"/>
  <c r="H150" i="4"/>
  <c r="B150" i="4"/>
  <c r="H149" i="4"/>
  <c r="B149" i="4"/>
  <c r="H148" i="4"/>
  <c r="B148" i="4"/>
  <c r="H147" i="4"/>
  <c r="B147" i="4"/>
  <c r="H146" i="4"/>
  <c r="B146" i="4"/>
  <c r="H145" i="4"/>
  <c r="B145" i="4"/>
  <c r="H144" i="4"/>
  <c r="B144" i="4"/>
  <c r="H143" i="4"/>
  <c r="B143" i="4"/>
  <c r="H142" i="4"/>
  <c r="B142" i="4"/>
  <c r="H141" i="4"/>
  <c r="B141" i="4"/>
  <c r="H140" i="4"/>
  <c r="B140" i="4"/>
  <c r="H139" i="4"/>
  <c r="B139" i="4"/>
  <c r="H138" i="4"/>
  <c r="B138" i="4"/>
  <c r="H137" i="4"/>
  <c r="B137" i="4"/>
  <c r="H136" i="4"/>
  <c r="B136" i="4"/>
  <c r="H135" i="4"/>
  <c r="B135" i="4"/>
  <c r="H134" i="4"/>
  <c r="B134" i="4"/>
  <c r="H133" i="4"/>
  <c r="B133" i="4"/>
  <c r="H132" i="4"/>
  <c r="B132" i="4"/>
  <c r="H131" i="4"/>
  <c r="B131" i="4"/>
  <c r="H130" i="4"/>
  <c r="B130" i="4"/>
  <c r="H129" i="4"/>
  <c r="B129" i="4"/>
  <c r="H128" i="4"/>
  <c r="B128" i="4"/>
  <c r="H127" i="4"/>
  <c r="B127" i="4"/>
  <c r="H126" i="4"/>
  <c r="B126" i="4"/>
  <c r="H125" i="4"/>
  <c r="B125" i="4"/>
  <c r="H124" i="4"/>
  <c r="B124" i="4"/>
  <c r="H123" i="4"/>
  <c r="B123" i="4"/>
  <c r="H122" i="4"/>
  <c r="B122" i="4"/>
  <c r="H121" i="4"/>
  <c r="B121" i="4"/>
  <c r="H120" i="4"/>
  <c r="B120" i="4"/>
  <c r="K118" i="4"/>
  <c r="J118" i="4"/>
  <c r="I118" i="4"/>
  <c r="H118" i="4"/>
  <c r="F118" i="4"/>
  <c r="D118" i="4"/>
  <c r="C118" i="4"/>
  <c r="B118" i="4"/>
  <c r="H115" i="4"/>
  <c r="B115" i="4"/>
  <c r="H114" i="4"/>
  <c r="B114" i="4"/>
  <c r="H113" i="4"/>
  <c r="B113" i="4"/>
  <c r="H112" i="4"/>
  <c r="B112" i="4"/>
  <c r="H111" i="4"/>
  <c r="B111" i="4"/>
  <c r="H110" i="4"/>
  <c r="B110" i="4"/>
  <c r="H109" i="4"/>
  <c r="B109" i="4"/>
  <c r="H108" i="4"/>
  <c r="B108" i="4"/>
  <c r="H107" i="4"/>
  <c r="B107" i="4"/>
  <c r="H106" i="4"/>
  <c r="B106" i="4"/>
  <c r="H105" i="4"/>
  <c r="B105" i="4"/>
  <c r="H104" i="4"/>
  <c r="B104" i="4"/>
  <c r="H103" i="4"/>
  <c r="B103" i="4"/>
  <c r="H102" i="4"/>
  <c r="B102" i="4"/>
  <c r="H101" i="4"/>
  <c r="B101" i="4"/>
  <c r="H100" i="4"/>
  <c r="B100" i="4"/>
  <c r="H99" i="4"/>
  <c r="B99" i="4"/>
  <c r="H98" i="4"/>
  <c r="B98" i="4"/>
  <c r="H97" i="4"/>
  <c r="B97" i="4"/>
  <c r="H96" i="4"/>
  <c r="B96" i="4"/>
  <c r="H95" i="4"/>
  <c r="B95" i="4"/>
  <c r="H94" i="4"/>
  <c r="B94" i="4"/>
  <c r="H93" i="4"/>
  <c r="B93" i="4"/>
  <c r="H92" i="4"/>
  <c r="B92" i="4"/>
  <c r="H91" i="4"/>
  <c r="B91" i="4"/>
  <c r="H90" i="4"/>
  <c r="B90" i="4"/>
  <c r="H89" i="4"/>
  <c r="B89" i="4"/>
  <c r="H88" i="4"/>
  <c r="B88" i="4"/>
  <c r="H87" i="4"/>
  <c r="B87" i="4"/>
  <c r="H86" i="4"/>
  <c r="B86" i="4"/>
  <c r="H85" i="4"/>
  <c r="B85" i="4"/>
  <c r="H84" i="4"/>
  <c r="B84" i="4"/>
  <c r="K82" i="4"/>
  <c r="J82" i="4"/>
  <c r="I82" i="4"/>
  <c r="H82" i="4"/>
  <c r="F82" i="4"/>
  <c r="D82" i="4"/>
  <c r="C82" i="4"/>
  <c r="B82" i="4"/>
  <c r="H79" i="4"/>
  <c r="B79" i="4"/>
  <c r="H78" i="4"/>
  <c r="B78" i="4"/>
  <c r="H77" i="4"/>
  <c r="B77" i="4"/>
  <c r="H76" i="4"/>
  <c r="B76" i="4"/>
  <c r="H75" i="4"/>
  <c r="B75" i="4"/>
  <c r="H74" i="4"/>
  <c r="B74" i="4"/>
  <c r="H73" i="4"/>
  <c r="B73" i="4"/>
  <c r="H72" i="4"/>
  <c r="B72" i="4"/>
  <c r="H71" i="4"/>
  <c r="B71" i="4"/>
  <c r="H70" i="4"/>
  <c r="B70" i="4"/>
  <c r="H69" i="4"/>
  <c r="B69" i="4"/>
  <c r="H68" i="4"/>
  <c r="B68" i="4"/>
  <c r="H67" i="4"/>
  <c r="B67" i="4"/>
  <c r="H66" i="4"/>
  <c r="B66" i="4"/>
  <c r="H65" i="4"/>
  <c r="B65" i="4"/>
  <c r="H64" i="4"/>
  <c r="B64" i="4"/>
  <c r="H63" i="4"/>
  <c r="B63" i="4"/>
  <c r="H62" i="4"/>
  <c r="B62" i="4"/>
  <c r="H61" i="4"/>
  <c r="B61" i="4"/>
  <c r="H60" i="4"/>
  <c r="B60" i="4"/>
  <c r="H59" i="4"/>
  <c r="B59" i="4"/>
  <c r="H58" i="4"/>
  <c r="B58" i="4"/>
  <c r="H57" i="4"/>
  <c r="B57" i="4"/>
  <c r="H56" i="4"/>
  <c r="B56" i="4"/>
  <c r="H55" i="4"/>
  <c r="B55" i="4"/>
  <c r="H54" i="4"/>
  <c r="B54" i="4"/>
  <c r="H53" i="4"/>
  <c r="B53" i="4"/>
  <c r="H52" i="4"/>
  <c r="B52" i="4"/>
  <c r="H51" i="4"/>
  <c r="B51" i="4"/>
  <c r="H50" i="4"/>
  <c r="B50" i="4"/>
  <c r="H49" i="4"/>
  <c r="B49" i="4"/>
  <c r="H48" i="4"/>
  <c r="B48" i="4"/>
  <c r="K46" i="4"/>
  <c r="J46" i="4"/>
  <c r="I46" i="4"/>
  <c r="H46" i="4"/>
  <c r="F46" i="4"/>
  <c r="D46" i="4"/>
  <c r="C46" i="4"/>
  <c r="B46" i="4"/>
  <c r="H43" i="4"/>
  <c r="B43" i="4"/>
  <c r="H42" i="4"/>
  <c r="B42" i="4"/>
  <c r="H41" i="4"/>
  <c r="B41" i="4"/>
  <c r="H40" i="4"/>
  <c r="B40" i="4"/>
  <c r="H39" i="4"/>
  <c r="B39" i="4"/>
  <c r="H38" i="4"/>
  <c r="B38" i="4"/>
  <c r="H37" i="4"/>
  <c r="B37" i="4"/>
  <c r="H36" i="4"/>
  <c r="B36" i="4"/>
  <c r="H35" i="4"/>
  <c r="B35" i="4"/>
  <c r="H34" i="4"/>
  <c r="B34" i="4"/>
  <c r="H33" i="4"/>
  <c r="B33" i="4"/>
  <c r="H32" i="4"/>
  <c r="B32" i="4"/>
  <c r="H31" i="4"/>
  <c r="B31" i="4"/>
  <c r="H30" i="4"/>
  <c r="B30" i="4"/>
  <c r="H29" i="4"/>
  <c r="B29" i="4"/>
  <c r="H28" i="4"/>
  <c r="B28" i="4"/>
  <c r="H27" i="4"/>
  <c r="B27" i="4"/>
  <c r="H26" i="4"/>
  <c r="B26" i="4"/>
  <c r="H25" i="4"/>
  <c r="B25" i="4"/>
  <c r="H24" i="4"/>
  <c r="B24" i="4"/>
  <c r="H23" i="4"/>
  <c r="B23" i="4"/>
  <c r="H22" i="4"/>
  <c r="B22" i="4"/>
  <c r="H21" i="4"/>
  <c r="B21" i="4"/>
  <c r="H20" i="4"/>
  <c r="B20" i="4"/>
  <c r="H19" i="4"/>
  <c r="B19" i="4"/>
  <c r="H18" i="4"/>
  <c r="B18" i="4"/>
  <c r="H17" i="4"/>
  <c r="B17" i="4"/>
  <c r="H16" i="4"/>
  <c r="B16" i="4"/>
  <c r="H15" i="4"/>
  <c r="B15" i="4"/>
  <c r="H14" i="4"/>
  <c r="B14" i="4"/>
  <c r="H13" i="4"/>
  <c r="B13" i="4"/>
  <c r="H12" i="4"/>
  <c r="B12" i="4"/>
  <c r="K10" i="4"/>
  <c r="J10" i="4"/>
  <c r="I10" i="4"/>
  <c r="H10" i="4"/>
  <c r="F10" i="4"/>
  <c r="D10" i="4"/>
  <c r="C10" i="4"/>
  <c r="B10" i="4"/>
  <c r="N1409" i="1"/>
  <c r="M1409" i="1"/>
  <c r="L1409" i="1"/>
  <c r="I1409" i="1"/>
  <c r="H1409" i="1"/>
  <c r="G1409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3" i="1"/>
  <c r="K1432" i="1"/>
  <c r="K1431" i="1"/>
  <c r="K1430" i="1"/>
  <c r="K1429" i="1"/>
  <c r="K1434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3" i="1"/>
  <c r="K1412" i="1"/>
  <c r="K1416" i="1"/>
  <c r="K1415" i="1"/>
  <c r="K1414" i="1"/>
  <c r="K1411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3" i="1"/>
  <c r="F1432" i="1"/>
  <c r="F1431" i="1"/>
  <c r="F1430" i="1"/>
  <c r="F1429" i="1"/>
  <c r="F1434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3" i="1"/>
  <c r="F1412" i="1"/>
  <c r="F1416" i="1"/>
  <c r="F1415" i="1"/>
  <c r="F1414" i="1"/>
  <c r="F1411" i="1"/>
  <c r="I1414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6" i="2"/>
  <c r="D1435" i="2"/>
  <c r="D1434" i="2"/>
  <c r="D1433" i="2"/>
  <c r="D1432" i="2"/>
  <c r="D1437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6" i="2"/>
  <c r="D1415" i="2"/>
  <c r="D1419" i="2"/>
  <c r="D1418" i="2"/>
  <c r="D1417" i="2"/>
  <c r="D1414" i="2"/>
  <c r="E1412" i="2"/>
  <c r="F1409" i="1"/>
  <c r="K1409" i="1"/>
  <c r="M1412" i="2"/>
  <c r="L1412" i="2"/>
  <c r="G1412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6" i="2"/>
  <c r="I1435" i="2"/>
  <c r="I1434" i="2"/>
  <c r="I1433" i="2"/>
  <c r="I1432" i="2"/>
  <c r="I1437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6" i="2"/>
  <c r="I1415" i="2"/>
  <c r="I1419" i="2"/>
  <c r="I1418" i="2"/>
  <c r="I1417" i="2"/>
  <c r="C1412" i="2"/>
  <c r="K1406" i="1"/>
  <c r="F1406" i="1"/>
  <c r="K1405" i="1"/>
  <c r="F1405" i="1"/>
  <c r="K1404" i="1"/>
  <c r="F1404" i="1"/>
  <c r="K1403" i="1"/>
  <c r="F1403" i="1"/>
  <c r="K1402" i="1"/>
  <c r="F1402" i="1"/>
  <c r="K1401" i="1"/>
  <c r="F1401" i="1"/>
  <c r="K1400" i="1"/>
  <c r="F1400" i="1"/>
  <c r="K1399" i="1"/>
  <c r="F1399" i="1"/>
  <c r="K1398" i="1"/>
  <c r="F1398" i="1"/>
  <c r="K1397" i="1"/>
  <c r="F1397" i="1"/>
  <c r="K1396" i="1"/>
  <c r="F1396" i="1"/>
  <c r="K1395" i="1"/>
  <c r="F1395" i="1"/>
  <c r="K1394" i="1"/>
  <c r="F1394" i="1"/>
  <c r="K1393" i="1"/>
  <c r="F1393" i="1"/>
  <c r="K1392" i="1"/>
  <c r="F1392" i="1"/>
  <c r="K1391" i="1"/>
  <c r="F1391" i="1"/>
  <c r="K1390" i="1"/>
  <c r="F1390" i="1"/>
  <c r="K1389" i="1"/>
  <c r="F1389" i="1"/>
  <c r="K1388" i="1"/>
  <c r="F1388" i="1"/>
  <c r="K1387" i="1"/>
  <c r="F1387" i="1"/>
  <c r="K1386" i="1"/>
  <c r="F1386" i="1"/>
  <c r="K1385" i="1"/>
  <c r="F1385" i="1"/>
  <c r="K1384" i="1"/>
  <c r="F1384" i="1"/>
  <c r="K1383" i="1"/>
  <c r="F1383" i="1"/>
  <c r="K1382" i="1"/>
  <c r="F1382" i="1"/>
  <c r="K1381" i="1"/>
  <c r="F1381" i="1"/>
  <c r="K1380" i="1"/>
  <c r="F1380" i="1"/>
  <c r="K1379" i="1"/>
  <c r="F1379" i="1"/>
  <c r="K1378" i="1"/>
  <c r="F1378" i="1"/>
  <c r="K1377" i="1"/>
  <c r="F1377" i="1"/>
  <c r="K1376" i="1"/>
  <c r="F1376" i="1"/>
  <c r="K1375" i="1"/>
  <c r="F1375" i="1"/>
  <c r="K1374" i="1"/>
  <c r="F1374" i="1"/>
  <c r="K1373" i="1"/>
  <c r="F1373" i="1"/>
  <c r="K1372" i="1"/>
  <c r="F1372" i="1"/>
  <c r="K1371" i="1"/>
  <c r="F1371" i="1"/>
  <c r="K1370" i="1"/>
  <c r="F1370" i="1"/>
  <c r="K1369" i="1"/>
  <c r="F1369" i="1"/>
  <c r="K1368" i="1"/>
  <c r="F1368" i="1"/>
  <c r="K1367" i="1"/>
  <c r="F1367" i="1"/>
  <c r="K1366" i="1"/>
  <c r="F1366" i="1"/>
  <c r="K1365" i="1"/>
  <c r="F1365" i="1"/>
  <c r="K1364" i="1"/>
  <c r="F1364" i="1"/>
  <c r="K1363" i="1"/>
  <c r="F1363" i="1"/>
  <c r="K1362" i="1"/>
  <c r="F1362" i="1"/>
  <c r="K1361" i="1"/>
  <c r="F1361" i="1"/>
  <c r="K1360" i="1"/>
  <c r="F1360" i="1"/>
  <c r="K1359" i="1"/>
  <c r="F1359" i="1"/>
  <c r="K1358" i="1"/>
  <c r="F1358" i="1"/>
  <c r="K1357" i="1"/>
  <c r="F1357" i="1"/>
  <c r="K1356" i="1"/>
  <c r="F1356" i="1"/>
  <c r="K1355" i="1"/>
  <c r="F1355" i="1"/>
  <c r="K1354" i="1"/>
  <c r="F1354" i="1"/>
  <c r="K1353" i="1"/>
  <c r="F1353" i="1"/>
  <c r="K1352" i="1"/>
  <c r="F1352" i="1"/>
  <c r="K1351" i="1"/>
  <c r="F1351" i="1"/>
  <c r="K1350" i="1"/>
  <c r="F1350" i="1"/>
  <c r="K1349" i="1"/>
  <c r="F1349" i="1"/>
  <c r="N1347" i="1"/>
  <c r="M1347" i="1"/>
  <c r="L1347" i="1"/>
  <c r="I1347" i="1"/>
  <c r="H1347" i="1"/>
  <c r="G1347" i="1"/>
  <c r="I1409" i="2"/>
  <c r="D1409" i="2"/>
  <c r="I1408" i="2"/>
  <c r="D1408" i="2"/>
  <c r="I1407" i="2"/>
  <c r="D1407" i="2"/>
  <c r="I1406" i="2"/>
  <c r="D1406" i="2"/>
  <c r="I1405" i="2"/>
  <c r="D1405" i="2"/>
  <c r="I1404" i="2"/>
  <c r="D1404" i="2"/>
  <c r="I1403" i="2"/>
  <c r="D1403" i="2"/>
  <c r="I1402" i="2"/>
  <c r="D1402" i="2"/>
  <c r="I1401" i="2"/>
  <c r="D1401" i="2"/>
  <c r="I1400" i="2"/>
  <c r="D1400" i="2"/>
  <c r="I1399" i="2"/>
  <c r="D1399" i="2"/>
  <c r="I1398" i="2"/>
  <c r="D1398" i="2"/>
  <c r="I1397" i="2"/>
  <c r="D1397" i="2"/>
  <c r="I1396" i="2"/>
  <c r="D1396" i="2"/>
  <c r="I1395" i="2"/>
  <c r="D1395" i="2"/>
  <c r="I1394" i="2"/>
  <c r="D1394" i="2"/>
  <c r="I1393" i="2"/>
  <c r="D1393" i="2"/>
  <c r="I1392" i="2"/>
  <c r="D1392" i="2"/>
  <c r="I1391" i="2"/>
  <c r="D1391" i="2"/>
  <c r="I1390" i="2"/>
  <c r="D1390" i="2"/>
  <c r="I1389" i="2"/>
  <c r="D1389" i="2"/>
  <c r="I1388" i="2"/>
  <c r="D1388" i="2"/>
  <c r="I1387" i="2"/>
  <c r="D1387" i="2"/>
  <c r="I1386" i="2"/>
  <c r="D1386" i="2"/>
  <c r="I1385" i="2"/>
  <c r="D1385" i="2"/>
  <c r="I1384" i="2"/>
  <c r="D1384" i="2"/>
  <c r="I1383" i="2"/>
  <c r="D1383" i="2"/>
  <c r="I1382" i="2"/>
  <c r="D1382" i="2"/>
  <c r="I1381" i="2"/>
  <c r="D1381" i="2"/>
  <c r="I1380" i="2"/>
  <c r="D1380" i="2"/>
  <c r="I1379" i="2"/>
  <c r="D1379" i="2"/>
  <c r="I1378" i="2"/>
  <c r="D1378" i="2"/>
  <c r="I1377" i="2"/>
  <c r="D1377" i="2"/>
  <c r="I1376" i="2"/>
  <c r="D1376" i="2"/>
  <c r="I1375" i="2"/>
  <c r="D1375" i="2"/>
  <c r="I1374" i="2"/>
  <c r="D1374" i="2"/>
  <c r="I1373" i="2"/>
  <c r="D1373" i="2"/>
  <c r="I1372" i="2"/>
  <c r="D1372" i="2"/>
  <c r="I1371" i="2"/>
  <c r="D1371" i="2"/>
  <c r="I1370" i="2"/>
  <c r="D1370" i="2"/>
  <c r="I1369" i="2"/>
  <c r="D1369" i="2"/>
  <c r="I1368" i="2"/>
  <c r="D1368" i="2"/>
  <c r="I1367" i="2"/>
  <c r="D1367" i="2"/>
  <c r="I1366" i="2"/>
  <c r="D1366" i="2"/>
  <c r="I1365" i="2"/>
  <c r="D1365" i="2"/>
  <c r="I1364" i="2"/>
  <c r="D1364" i="2"/>
  <c r="I1363" i="2"/>
  <c r="D1363" i="2"/>
  <c r="I1362" i="2"/>
  <c r="D1362" i="2"/>
  <c r="I1361" i="2"/>
  <c r="D1361" i="2"/>
  <c r="I1360" i="2"/>
  <c r="D1360" i="2"/>
  <c r="I1359" i="2"/>
  <c r="D1359" i="2"/>
  <c r="I1358" i="2"/>
  <c r="D1358" i="2"/>
  <c r="I1357" i="2"/>
  <c r="D1357" i="2"/>
  <c r="I1356" i="2"/>
  <c r="D1356" i="2"/>
  <c r="I1355" i="2"/>
  <c r="D1355" i="2"/>
  <c r="I1354" i="2"/>
  <c r="D1354" i="2"/>
  <c r="I1353" i="2"/>
  <c r="D1353" i="2"/>
  <c r="I1352" i="2"/>
  <c r="D1352" i="2"/>
  <c r="M1350" i="2"/>
  <c r="L1350" i="2"/>
  <c r="K1350" i="2"/>
  <c r="J1350" i="2"/>
  <c r="G1350" i="2"/>
  <c r="F1350" i="2"/>
  <c r="E1350" i="2"/>
  <c r="K1347" i="1"/>
  <c r="F1347" i="1"/>
  <c r="I1350" i="2"/>
  <c r="C1350" i="2"/>
  <c r="K1412" i="2"/>
  <c r="J1412" i="2"/>
  <c r="F1412" i="2"/>
  <c r="I1347" i="2"/>
  <c r="D1347" i="2"/>
  <c r="I1346" i="2"/>
  <c r="D1346" i="2"/>
  <c r="I1345" i="2"/>
  <c r="D1345" i="2"/>
  <c r="I1344" i="2"/>
  <c r="D1344" i="2"/>
  <c r="I1343" i="2"/>
  <c r="D1343" i="2"/>
  <c r="I1342" i="2"/>
  <c r="D1342" i="2"/>
  <c r="I1341" i="2"/>
  <c r="D1341" i="2"/>
  <c r="I1340" i="2"/>
  <c r="D1340" i="2"/>
  <c r="I1339" i="2"/>
  <c r="D1339" i="2"/>
  <c r="I1338" i="2"/>
  <c r="D1338" i="2"/>
  <c r="I1337" i="2"/>
  <c r="D1337" i="2"/>
  <c r="I1336" i="2"/>
  <c r="D1336" i="2"/>
  <c r="I1335" i="2"/>
  <c r="D1335" i="2"/>
  <c r="I1334" i="2"/>
  <c r="D1334" i="2"/>
  <c r="I1333" i="2"/>
  <c r="D1333" i="2"/>
  <c r="I1332" i="2"/>
  <c r="D1332" i="2"/>
  <c r="I1331" i="2"/>
  <c r="D1331" i="2"/>
  <c r="I1330" i="2"/>
  <c r="D1330" i="2"/>
  <c r="I1329" i="2"/>
  <c r="D1329" i="2"/>
  <c r="I1328" i="2"/>
  <c r="D1328" i="2"/>
  <c r="I1327" i="2"/>
  <c r="D1327" i="2"/>
  <c r="I1326" i="2"/>
  <c r="D1326" i="2"/>
  <c r="I1325" i="2"/>
  <c r="D1325" i="2"/>
  <c r="I1324" i="2"/>
  <c r="D1324" i="2"/>
  <c r="I1323" i="2"/>
  <c r="D1323" i="2"/>
  <c r="I1322" i="2"/>
  <c r="D1322" i="2"/>
  <c r="I1321" i="2"/>
  <c r="D1321" i="2"/>
  <c r="I1320" i="2"/>
  <c r="D1320" i="2"/>
  <c r="I1319" i="2"/>
  <c r="D1319" i="2"/>
  <c r="I1318" i="2"/>
  <c r="D1318" i="2"/>
  <c r="I1317" i="2"/>
  <c r="D1317" i="2"/>
  <c r="I1316" i="2"/>
  <c r="D1316" i="2"/>
  <c r="I1315" i="2"/>
  <c r="D1315" i="2"/>
  <c r="I1314" i="2"/>
  <c r="D1314" i="2"/>
  <c r="I1313" i="2"/>
  <c r="D1313" i="2"/>
  <c r="I1312" i="2"/>
  <c r="D1312" i="2"/>
  <c r="I1311" i="2"/>
  <c r="D1311" i="2"/>
  <c r="I1310" i="2"/>
  <c r="D1310" i="2"/>
  <c r="I1309" i="2"/>
  <c r="D1309" i="2"/>
  <c r="I1308" i="2"/>
  <c r="D1308" i="2"/>
  <c r="I1307" i="2"/>
  <c r="D1307" i="2"/>
  <c r="I1306" i="2"/>
  <c r="D1306" i="2"/>
  <c r="I1305" i="2"/>
  <c r="D1305" i="2"/>
  <c r="I1304" i="2"/>
  <c r="D1304" i="2"/>
  <c r="I1303" i="2"/>
  <c r="D1303" i="2"/>
  <c r="I1302" i="2"/>
  <c r="D1302" i="2"/>
  <c r="I1301" i="2"/>
  <c r="D1301" i="2"/>
  <c r="I1300" i="2"/>
  <c r="D1300" i="2"/>
  <c r="I1299" i="2"/>
  <c r="D1299" i="2"/>
  <c r="I1298" i="2"/>
  <c r="D1298" i="2"/>
  <c r="I1297" i="2"/>
  <c r="D1297" i="2"/>
  <c r="I1296" i="2"/>
  <c r="D1296" i="2"/>
  <c r="I1295" i="2"/>
  <c r="D1295" i="2"/>
  <c r="I1294" i="2"/>
  <c r="D1294" i="2"/>
  <c r="I1293" i="2"/>
  <c r="D1293" i="2"/>
  <c r="I1292" i="2"/>
  <c r="D1292" i="2"/>
  <c r="I1291" i="2"/>
  <c r="D1291" i="2"/>
  <c r="I1290" i="2"/>
  <c r="D1290" i="2"/>
  <c r="M1288" i="2"/>
  <c r="L1288" i="2"/>
  <c r="K1288" i="2"/>
  <c r="J1288" i="2"/>
  <c r="G1288" i="2"/>
  <c r="F1288" i="2"/>
  <c r="E1288" i="2"/>
  <c r="I1285" i="2"/>
  <c r="D1285" i="2"/>
  <c r="I1284" i="2"/>
  <c r="D1284" i="2"/>
  <c r="I1283" i="2"/>
  <c r="D1283" i="2"/>
  <c r="I1282" i="2"/>
  <c r="D1282" i="2"/>
  <c r="I1281" i="2"/>
  <c r="D1281" i="2"/>
  <c r="I1280" i="2"/>
  <c r="D1280" i="2"/>
  <c r="I1279" i="2"/>
  <c r="D1279" i="2"/>
  <c r="I1278" i="2"/>
  <c r="D1278" i="2"/>
  <c r="I1277" i="2"/>
  <c r="D1277" i="2"/>
  <c r="I1276" i="2"/>
  <c r="D1276" i="2"/>
  <c r="I1275" i="2"/>
  <c r="D1275" i="2"/>
  <c r="I1274" i="2"/>
  <c r="D1274" i="2"/>
  <c r="I1273" i="2"/>
  <c r="D1273" i="2"/>
  <c r="I1272" i="2"/>
  <c r="D1272" i="2"/>
  <c r="I1271" i="2"/>
  <c r="D1271" i="2"/>
  <c r="I1270" i="2"/>
  <c r="D1270" i="2"/>
  <c r="I1269" i="2"/>
  <c r="D1269" i="2"/>
  <c r="I1268" i="2"/>
  <c r="D1268" i="2"/>
  <c r="I1267" i="2"/>
  <c r="D1267" i="2"/>
  <c r="I1266" i="2"/>
  <c r="D1266" i="2"/>
  <c r="I1265" i="2"/>
  <c r="D1265" i="2"/>
  <c r="I1264" i="2"/>
  <c r="D1264" i="2"/>
  <c r="I1263" i="2"/>
  <c r="D1263" i="2"/>
  <c r="I1262" i="2"/>
  <c r="D1262" i="2"/>
  <c r="I1261" i="2"/>
  <c r="D1261" i="2"/>
  <c r="I1260" i="2"/>
  <c r="D1260" i="2"/>
  <c r="I1259" i="2"/>
  <c r="D1259" i="2"/>
  <c r="I1258" i="2"/>
  <c r="D1258" i="2"/>
  <c r="I1257" i="2"/>
  <c r="D1257" i="2"/>
  <c r="I1256" i="2"/>
  <c r="D1256" i="2"/>
  <c r="I1255" i="2"/>
  <c r="D1255" i="2"/>
  <c r="I1254" i="2"/>
  <c r="D1254" i="2"/>
  <c r="I1253" i="2"/>
  <c r="D1253" i="2"/>
  <c r="I1252" i="2"/>
  <c r="D1252" i="2"/>
  <c r="I1251" i="2"/>
  <c r="D1251" i="2"/>
  <c r="I1250" i="2"/>
  <c r="D1250" i="2"/>
  <c r="I1249" i="2"/>
  <c r="D1249" i="2"/>
  <c r="I1248" i="2"/>
  <c r="D1248" i="2"/>
  <c r="I1247" i="2"/>
  <c r="D1247" i="2"/>
  <c r="I1246" i="2"/>
  <c r="D1246" i="2"/>
  <c r="I1245" i="2"/>
  <c r="D1245" i="2"/>
  <c r="I1244" i="2"/>
  <c r="D1244" i="2"/>
  <c r="I1243" i="2"/>
  <c r="D1243" i="2"/>
  <c r="I1242" i="2"/>
  <c r="D1242" i="2"/>
  <c r="I1241" i="2"/>
  <c r="D1241" i="2"/>
  <c r="I1240" i="2"/>
  <c r="D1240" i="2"/>
  <c r="I1239" i="2"/>
  <c r="D1239" i="2"/>
  <c r="I1238" i="2"/>
  <c r="D1238" i="2"/>
  <c r="I1237" i="2"/>
  <c r="D1237" i="2"/>
  <c r="I1236" i="2"/>
  <c r="D1236" i="2"/>
  <c r="I1235" i="2"/>
  <c r="D1235" i="2"/>
  <c r="I1234" i="2"/>
  <c r="D1234" i="2"/>
  <c r="I1233" i="2"/>
  <c r="D1233" i="2"/>
  <c r="I1232" i="2"/>
  <c r="D1232" i="2"/>
  <c r="I1231" i="2"/>
  <c r="D1231" i="2"/>
  <c r="I1230" i="2"/>
  <c r="D1230" i="2"/>
  <c r="I1229" i="2"/>
  <c r="D1229" i="2"/>
  <c r="I1228" i="2"/>
  <c r="D1228" i="2"/>
  <c r="M1226" i="2"/>
  <c r="L1226" i="2"/>
  <c r="K1226" i="2"/>
  <c r="J1226" i="2"/>
  <c r="G1226" i="2"/>
  <c r="F1226" i="2"/>
  <c r="E1226" i="2"/>
  <c r="I1223" i="2"/>
  <c r="D1223" i="2"/>
  <c r="I1222" i="2"/>
  <c r="D1222" i="2"/>
  <c r="I1221" i="2"/>
  <c r="D1221" i="2"/>
  <c r="I1220" i="2"/>
  <c r="D1220" i="2"/>
  <c r="I1219" i="2"/>
  <c r="D1219" i="2"/>
  <c r="I1218" i="2"/>
  <c r="D1218" i="2"/>
  <c r="I1217" i="2"/>
  <c r="D1217" i="2"/>
  <c r="I1216" i="2"/>
  <c r="D1216" i="2"/>
  <c r="I1215" i="2"/>
  <c r="D1215" i="2"/>
  <c r="I1214" i="2"/>
  <c r="D1214" i="2"/>
  <c r="I1213" i="2"/>
  <c r="D1213" i="2"/>
  <c r="I1212" i="2"/>
  <c r="D1212" i="2"/>
  <c r="I1211" i="2"/>
  <c r="D1211" i="2"/>
  <c r="I1210" i="2"/>
  <c r="D1210" i="2"/>
  <c r="I1209" i="2"/>
  <c r="D1209" i="2"/>
  <c r="I1208" i="2"/>
  <c r="D1208" i="2"/>
  <c r="I1207" i="2"/>
  <c r="D1207" i="2"/>
  <c r="I1206" i="2"/>
  <c r="D1206" i="2"/>
  <c r="I1205" i="2"/>
  <c r="D1205" i="2"/>
  <c r="I1204" i="2"/>
  <c r="D1204" i="2"/>
  <c r="I1203" i="2"/>
  <c r="D1203" i="2"/>
  <c r="I1202" i="2"/>
  <c r="D1202" i="2"/>
  <c r="I1201" i="2"/>
  <c r="D1201" i="2"/>
  <c r="I1200" i="2"/>
  <c r="D1200" i="2"/>
  <c r="I1199" i="2"/>
  <c r="D1199" i="2"/>
  <c r="I1198" i="2"/>
  <c r="D1198" i="2"/>
  <c r="I1197" i="2"/>
  <c r="D1197" i="2"/>
  <c r="I1196" i="2"/>
  <c r="D1196" i="2"/>
  <c r="I1195" i="2"/>
  <c r="D1195" i="2"/>
  <c r="I1194" i="2"/>
  <c r="D1194" i="2"/>
  <c r="I1193" i="2"/>
  <c r="D1193" i="2"/>
  <c r="I1192" i="2"/>
  <c r="D1192" i="2"/>
  <c r="I1191" i="2"/>
  <c r="D1191" i="2"/>
  <c r="I1190" i="2"/>
  <c r="D1190" i="2"/>
  <c r="I1189" i="2"/>
  <c r="D1189" i="2"/>
  <c r="I1188" i="2"/>
  <c r="D1188" i="2"/>
  <c r="I1187" i="2"/>
  <c r="D1187" i="2"/>
  <c r="I1186" i="2"/>
  <c r="D1186" i="2"/>
  <c r="I1185" i="2"/>
  <c r="D1185" i="2"/>
  <c r="I1184" i="2"/>
  <c r="D1184" i="2"/>
  <c r="I1183" i="2"/>
  <c r="D1183" i="2"/>
  <c r="I1182" i="2"/>
  <c r="D1182" i="2"/>
  <c r="I1181" i="2"/>
  <c r="D1181" i="2"/>
  <c r="I1180" i="2"/>
  <c r="D1180" i="2"/>
  <c r="I1179" i="2"/>
  <c r="D1179" i="2"/>
  <c r="I1178" i="2"/>
  <c r="D1178" i="2"/>
  <c r="I1177" i="2"/>
  <c r="D1177" i="2"/>
  <c r="I1176" i="2"/>
  <c r="D1176" i="2"/>
  <c r="I1175" i="2"/>
  <c r="D1175" i="2"/>
  <c r="I1174" i="2"/>
  <c r="D1174" i="2"/>
  <c r="I1173" i="2"/>
  <c r="D1173" i="2"/>
  <c r="I1172" i="2"/>
  <c r="D1172" i="2"/>
  <c r="I1171" i="2"/>
  <c r="D1171" i="2"/>
  <c r="I1170" i="2"/>
  <c r="D1170" i="2"/>
  <c r="I1169" i="2"/>
  <c r="D1169" i="2"/>
  <c r="I1168" i="2"/>
  <c r="D1168" i="2"/>
  <c r="I1167" i="2"/>
  <c r="D1167" i="2"/>
  <c r="I1166" i="2"/>
  <c r="D1166" i="2"/>
  <c r="I1165" i="2"/>
  <c r="D1165" i="2"/>
  <c r="M1163" i="2"/>
  <c r="L1163" i="2"/>
  <c r="K1163" i="2"/>
  <c r="J1163" i="2"/>
  <c r="G1163" i="2"/>
  <c r="F1163" i="2"/>
  <c r="E1163" i="2"/>
  <c r="I1160" i="2"/>
  <c r="D1160" i="2"/>
  <c r="I1159" i="2"/>
  <c r="D1159" i="2"/>
  <c r="I1158" i="2"/>
  <c r="D1158" i="2"/>
  <c r="I1157" i="2"/>
  <c r="D1157" i="2"/>
  <c r="I1156" i="2"/>
  <c r="D1156" i="2"/>
  <c r="I1155" i="2"/>
  <c r="D1155" i="2"/>
  <c r="I1154" i="2"/>
  <c r="D1154" i="2"/>
  <c r="I1153" i="2"/>
  <c r="D1153" i="2"/>
  <c r="I1152" i="2"/>
  <c r="D1152" i="2"/>
  <c r="I1151" i="2"/>
  <c r="D1151" i="2"/>
  <c r="I1150" i="2"/>
  <c r="D1150" i="2"/>
  <c r="I1149" i="2"/>
  <c r="D1149" i="2"/>
  <c r="I1148" i="2"/>
  <c r="D1148" i="2"/>
  <c r="I1147" i="2"/>
  <c r="D1147" i="2"/>
  <c r="I1146" i="2"/>
  <c r="D1146" i="2"/>
  <c r="I1145" i="2"/>
  <c r="D1145" i="2"/>
  <c r="I1144" i="2"/>
  <c r="D1144" i="2"/>
  <c r="I1143" i="2"/>
  <c r="D1143" i="2"/>
  <c r="I1142" i="2"/>
  <c r="D1142" i="2"/>
  <c r="I1141" i="2"/>
  <c r="D1141" i="2"/>
  <c r="I1140" i="2"/>
  <c r="D1140" i="2"/>
  <c r="I1139" i="2"/>
  <c r="D1139" i="2"/>
  <c r="I1138" i="2"/>
  <c r="D1138" i="2"/>
  <c r="I1137" i="2"/>
  <c r="D1137" i="2"/>
  <c r="I1136" i="2"/>
  <c r="D1136" i="2"/>
  <c r="I1135" i="2"/>
  <c r="D1135" i="2"/>
  <c r="I1134" i="2"/>
  <c r="D1134" i="2"/>
  <c r="I1133" i="2"/>
  <c r="D1133" i="2"/>
  <c r="I1132" i="2"/>
  <c r="D1132" i="2"/>
  <c r="I1131" i="2"/>
  <c r="D1131" i="2"/>
  <c r="I1130" i="2"/>
  <c r="D1130" i="2"/>
  <c r="I1129" i="2"/>
  <c r="D1129" i="2"/>
  <c r="I1128" i="2"/>
  <c r="D1128" i="2"/>
  <c r="I1127" i="2"/>
  <c r="D1127" i="2"/>
  <c r="I1126" i="2"/>
  <c r="D1126" i="2"/>
  <c r="I1125" i="2"/>
  <c r="D1125" i="2"/>
  <c r="I1124" i="2"/>
  <c r="D1124" i="2"/>
  <c r="I1123" i="2"/>
  <c r="D1123" i="2"/>
  <c r="I1122" i="2"/>
  <c r="D1122" i="2"/>
  <c r="I1121" i="2"/>
  <c r="D1121" i="2"/>
  <c r="I1120" i="2"/>
  <c r="D1120" i="2"/>
  <c r="I1119" i="2"/>
  <c r="D1119" i="2"/>
  <c r="I1118" i="2"/>
  <c r="D1118" i="2"/>
  <c r="I1117" i="2"/>
  <c r="D1117" i="2"/>
  <c r="I1116" i="2"/>
  <c r="D1116" i="2"/>
  <c r="I1115" i="2"/>
  <c r="D1115" i="2"/>
  <c r="I1114" i="2"/>
  <c r="D1114" i="2"/>
  <c r="I1113" i="2"/>
  <c r="D1113" i="2"/>
  <c r="I1112" i="2"/>
  <c r="D1112" i="2"/>
  <c r="I1111" i="2"/>
  <c r="D1111" i="2"/>
  <c r="I1110" i="2"/>
  <c r="D1110" i="2"/>
  <c r="I1109" i="2"/>
  <c r="D1109" i="2"/>
  <c r="I1108" i="2"/>
  <c r="D1108" i="2"/>
  <c r="I1107" i="2"/>
  <c r="D1107" i="2"/>
  <c r="I1106" i="2"/>
  <c r="D1106" i="2"/>
  <c r="I1105" i="2"/>
  <c r="D1105" i="2"/>
  <c r="I1104" i="2"/>
  <c r="D1104" i="2"/>
  <c r="I1103" i="2"/>
  <c r="D1103" i="2"/>
  <c r="I1102" i="2"/>
  <c r="D1102" i="2"/>
  <c r="M1100" i="2"/>
  <c r="L1100" i="2"/>
  <c r="K1100" i="2"/>
  <c r="J1100" i="2"/>
  <c r="G1100" i="2"/>
  <c r="F1100" i="2"/>
  <c r="E1100" i="2"/>
  <c r="I1097" i="2"/>
  <c r="D1097" i="2"/>
  <c r="I1096" i="2"/>
  <c r="D1096" i="2"/>
  <c r="I1095" i="2"/>
  <c r="D1095" i="2"/>
  <c r="I1094" i="2"/>
  <c r="D1094" i="2"/>
  <c r="I1093" i="2"/>
  <c r="D1093" i="2"/>
  <c r="I1092" i="2"/>
  <c r="D1092" i="2"/>
  <c r="I1091" i="2"/>
  <c r="D1091" i="2"/>
  <c r="I1090" i="2"/>
  <c r="D1090" i="2"/>
  <c r="I1089" i="2"/>
  <c r="D1089" i="2"/>
  <c r="I1088" i="2"/>
  <c r="D1088" i="2"/>
  <c r="I1087" i="2"/>
  <c r="D1087" i="2"/>
  <c r="I1086" i="2"/>
  <c r="D1086" i="2"/>
  <c r="I1085" i="2"/>
  <c r="D1085" i="2"/>
  <c r="I1084" i="2"/>
  <c r="D1084" i="2"/>
  <c r="I1083" i="2"/>
  <c r="D1083" i="2"/>
  <c r="I1082" i="2"/>
  <c r="D1082" i="2"/>
  <c r="I1081" i="2"/>
  <c r="D1081" i="2"/>
  <c r="I1080" i="2"/>
  <c r="D1080" i="2"/>
  <c r="I1079" i="2"/>
  <c r="D1079" i="2"/>
  <c r="I1078" i="2"/>
  <c r="D1078" i="2"/>
  <c r="I1077" i="2"/>
  <c r="D1077" i="2"/>
  <c r="I1076" i="2"/>
  <c r="D1076" i="2"/>
  <c r="I1075" i="2"/>
  <c r="D1075" i="2"/>
  <c r="I1074" i="2"/>
  <c r="D1074" i="2"/>
  <c r="I1073" i="2"/>
  <c r="D1073" i="2"/>
  <c r="I1072" i="2"/>
  <c r="D1072" i="2"/>
  <c r="I1071" i="2"/>
  <c r="D1071" i="2"/>
  <c r="I1070" i="2"/>
  <c r="D1070" i="2"/>
  <c r="I1069" i="2"/>
  <c r="D1069" i="2"/>
  <c r="I1068" i="2"/>
  <c r="D1068" i="2"/>
  <c r="I1067" i="2"/>
  <c r="D1067" i="2"/>
  <c r="I1066" i="2"/>
  <c r="D1066" i="2"/>
  <c r="I1065" i="2"/>
  <c r="D1065" i="2"/>
  <c r="I1064" i="2"/>
  <c r="D1064" i="2"/>
  <c r="I1063" i="2"/>
  <c r="D1063" i="2"/>
  <c r="I1062" i="2"/>
  <c r="D1062" i="2"/>
  <c r="I1061" i="2"/>
  <c r="D1061" i="2"/>
  <c r="I1060" i="2"/>
  <c r="D1060" i="2"/>
  <c r="I1059" i="2"/>
  <c r="D1059" i="2"/>
  <c r="I1058" i="2"/>
  <c r="D1058" i="2"/>
  <c r="I1057" i="2"/>
  <c r="D1057" i="2"/>
  <c r="I1056" i="2"/>
  <c r="D1056" i="2"/>
  <c r="I1055" i="2"/>
  <c r="D1055" i="2"/>
  <c r="I1054" i="2"/>
  <c r="D1054" i="2"/>
  <c r="I1053" i="2"/>
  <c r="D1053" i="2"/>
  <c r="I1052" i="2"/>
  <c r="D1052" i="2"/>
  <c r="I1051" i="2"/>
  <c r="D1051" i="2"/>
  <c r="I1050" i="2"/>
  <c r="D1050" i="2"/>
  <c r="I1049" i="2"/>
  <c r="D1049" i="2"/>
  <c r="I1048" i="2"/>
  <c r="D1048" i="2"/>
  <c r="I1047" i="2"/>
  <c r="D1047" i="2"/>
  <c r="I1046" i="2"/>
  <c r="D1046" i="2"/>
  <c r="I1045" i="2"/>
  <c r="D1045" i="2"/>
  <c r="I1044" i="2"/>
  <c r="D1044" i="2"/>
  <c r="I1043" i="2"/>
  <c r="D1043" i="2"/>
  <c r="I1042" i="2"/>
  <c r="D1042" i="2"/>
  <c r="I1041" i="2"/>
  <c r="D1041" i="2"/>
  <c r="I1040" i="2"/>
  <c r="D1040" i="2"/>
  <c r="I1039" i="2"/>
  <c r="D1039" i="2"/>
  <c r="M1037" i="2"/>
  <c r="L1037" i="2"/>
  <c r="K1037" i="2"/>
  <c r="J1037" i="2"/>
  <c r="G1037" i="2"/>
  <c r="F1037" i="2"/>
  <c r="E1037" i="2"/>
  <c r="I1034" i="2"/>
  <c r="D1034" i="2"/>
  <c r="I1033" i="2"/>
  <c r="D1033" i="2"/>
  <c r="I1032" i="2"/>
  <c r="D1032" i="2"/>
  <c r="I1031" i="2"/>
  <c r="D1031" i="2"/>
  <c r="I1030" i="2"/>
  <c r="D1030" i="2"/>
  <c r="I1029" i="2"/>
  <c r="D1029" i="2"/>
  <c r="I1028" i="2"/>
  <c r="D1028" i="2"/>
  <c r="I1027" i="2"/>
  <c r="D1027" i="2"/>
  <c r="I1026" i="2"/>
  <c r="D1026" i="2"/>
  <c r="I1025" i="2"/>
  <c r="D1025" i="2"/>
  <c r="I1024" i="2"/>
  <c r="D1024" i="2"/>
  <c r="I1023" i="2"/>
  <c r="D1023" i="2"/>
  <c r="I1022" i="2"/>
  <c r="D1022" i="2"/>
  <c r="I1021" i="2"/>
  <c r="D1021" i="2"/>
  <c r="I1020" i="2"/>
  <c r="D1020" i="2"/>
  <c r="I1019" i="2"/>
  <c r="D1019" i="2"/>
  <c r="I1018" i="2"/>
  <c r="D1018" i="2"/>
  <c r="I1017" i="2"/>
  <c r="D1017" i="2"/>
  <c r="I1016" i="2"/>
  <c r="D1016" i="2"/>
  <c r="I1015" i="2"/>
  <c r="D1015" i="2"/>
  <c r="I1014" i="2"/>
  <c r="D1014" i="2"/>
  <c r="I1013" i="2"/>
  <c r="D1013" i="2"/>
  <c r="I1012" i="2"/>
  <c r="D1012" i="2"/>
  <c r="I1011" i="2"/>
  <c r="D1011" i="2"/>
  <c r="I1010" i="2"/>
  <c r="D1010" i="2"/>
  <c r="I1009" i="2"/>
  <c r="D1009" i="2"/>
  <c r="I1008" i="2"/>
  <c r="D1008" i="2"/>
  <c r="I1007" i="2"/>
  <c r="D1007" i="2"/>
  <c r="I1006" i="2"/>
  <c r="D1006" i="2"/>
  <c r="I1005" i="2"/>
  <c r="D1005" i="2"/>
  <c r="I1004" i="2"/>
  <c r="D1004" i="2"/>
  <c r="I1003" i="2"/>
  <c r="D1003" i="2"/>
  <c r="I1002" i="2"/>
  <c r="D1002" i="2"/>
  <c r="I1001" i="2"/>
  <c r="D1001" i="2"/>
  <c r="I1000" i="2"/>
  <c r="D1000" i="2"/>
  <c r="I999" i="2"/>
  <c r="D999" i="2"/>
  <c r="I998" i="2"/>
  <c r="D998" i="2"/>
  <c r="I997" i="2"/>
  <c r="D997" i="2"/>
  <c r="I996" i="2"/>
  <c r="D996" i="2"/>
  <c r="I995" i="2"/>
  <c r="D995" i="2"/>
  <c r="I994" i="2"/>
  <c r="D994" i="2"/>
  <c r="I993" i="2"/>
  <c r="D993" i="2"/>
  <c r="I992" i="2"/>
  <c r="D992" i="2"/>
  <c r="I991" i="2"/>
  <c r="D991" i="2"/>
  <c r="I990" i="2"/>
  <c r="D990" i="2"/>
  <c r="I989" i="2"/>
  <c r="D989" i="2"/>
  <c r="I988" i="2"/>
  <c r="D988" i="2"/>
  <c r="I987" i="2"/>
  <c r="D987" i="2"/>
  <c r="I986" i="2"/>
  <c r="D986" i="2"/>
  <c r="I985" i="2"/>
  <c r="D985" i="2"/>
  <c r="I984" i="2"/>
  <c r="D984" i="2"/>
  <c r="I983" i="2"/>
  <c r="D983" i="2"/>
  <c r="I982" i="2"/>
  <c r="D982" i="2"/>
  <c r="I981" i="2"/>
  <c r="D981" i="2"/>
  <c r="I980" i="2"/>
  <c r="D980" i="2"/>
  <c r="I979" i="2"/>
  <c r="D979" i="2"/>
  <c r="I978" i="2"/>
  <c r="D978" i="2"/>
  <c r="I977" i="2"/>
  <c r="D977" i="2"/>
  <c r="I976" i="2"/>
  <c r="D976" i="2"/>
  <c r="M974" i="2"/>
  <c r="L974" i="2"/>
  <c r="K974" i="2"/>
  <c r="J974" i="2"/>
  <c r="G974" i="2"/>
  <c r="F974" i="2"/>
  <c r="E974" i="2"/>
  <c r="I971" i="2"/>
  <c r="D971" i="2"/>
  <c r="I970" i="2"/>
  <c r="D970" i="2"/>
  <c r="I969" i="2"/>
  <c r="D969" i="2"/>
  <c r="I968" i="2"/>
  <c r="D968" i="2"/>
  <c r="I967" i="2"/>
  <c r="D967" i="2"/>
  <c r="I966" i="2"/>
  <c r="D966" i="2"/>
  <c r="I965" i="2"/>
  <c r="D965" i="2"/>
  <c r="I964" i="2"/>
  <c r="D964" i="2"/>
  <c r="I963" i="2"/>
  <c r="D963" i="2"/>
  <c r="I962" i="2"/>
  <c r="D962" i="2"/>
  <c r="I961" i="2"/>
  <c r="D961" i="2"/>
  <c r="I960" i="2"/>
  <c r="D960" i="2"/>
  <c r="I959" i="2"/>
  <c r="D959" i="2"/>
  <c r="I958" i="2"/>
  <c r="D958" i="2"/>
  <c r="I957" i="2"/>
  <c r="D957" i="2"/>
  <c r="I956" i="2"/>
  <c r="D956" i="2"/>
  <c r="I955" i="2"/>
  <c r="D955" i="2"/>
  <c r="I954" i="2"/>
  <c r="D954" i="2"/>
  <c r="I953" i="2"/>
  <c r="D953" i="2"/>
  <c r="I952" i="2"/>
  <c r="D952" i="2"/>
  <c r="I951" i="2"/>
  <c r="D951" i="2"/>
  <c r="I950" i="2"/>
  <c r="D950" i="2"/>
  <c r="I949" i="2"/>
  <c r="D949" i="2"/>
  <c r="I948" i="2"/>
  <c r="D948" i="2"/>
  <c r="I947" i="2"/>
  <c r="D947" i="2"/>
  <c r="I946" i="2"/>
  <c r="D946" i="2"/>
  <c r="I945" i="2"/>
  <c r="D945" i="2"/>
  <c r="I944" i="2"/>
  <c r="D944" i="2"/>
  <c r="I943" i="2"/>
  <c r="D943" i="2"/>
  <c r="I942" i="2"/>
  <c r="D942" i="2"/>
  <c r="I941" i="2"/>
  <c r="D941" i="2"/>
  <c r="I940" i="2"/>
  <c r="D940" i="2"/>
  <c r="I939" i="2"/>
  <c r="D939" i="2"/>
  <c r="I938" i="2"/>
  <c r="D938" i="2"/>
  <c r="I937" i="2"/>
  <c r="D937" i="2"/>
  <c r="I936" i="2"/>
  <c r="D936" i="2"/>
  <c r="I935" i="2"/>
  <c r="D935" i="2"/>
  <c r="I934" i="2"/>
  <c r="D934" i="2"/>
  <c r="I933" i="2"/>
  <c r="D933" i="2"/>
  <c r="I932" i="2"/>
  <c r="D932" i="2"/>
  <c r="I931" i="2"/>
  <c r="D931" i="2"/>
  <c r="I930" i="2"/>
  <c r="D930" i="2"/>
  <c r="I929" i="2"/>
  <c r="D929" i="2"/>
  <c r="I928" i="2"/>
  <c r="D928" i="2"/>
  <c r="I927" i="2"/>
  <c r="D927" i="2"/>
  <c r="I926" i="2"/>
  <c r="D926" i="2"/>
  <c r="I925" i="2"/>
  <c r="D925" i="2"/>
  <c r="I924" i="2"/>
  <c r="D924" i="2"/>
  <c r="I923" i="2"/>
  <c r="D923" i="2"/>
  <c r="I922" i="2"/>
  <c r="D922" i="2"/>
  <c r="I921" i="2"/>
  <c r="D921" i="2"/>
  <c r="I920" i="2"/>
  <c r="D920" i="2"/>
  <c r="I919" i="2"/>
  <c r="D919" i="2"/>
  <c r="I918" i="2"/>
  <c r="D918" i="2"/>
  <c r="I917" i="2"/>
  <c r="D917" i="2"/>
  <c r="I916" i="2"/>
  <c r="D916" i="2"/>
  <c r="I915" i="2"/>
  <c r="D915" i="2"/>
  <c r="I914" i="2"/>
  <c r="D914" i="2"/>
  <c r="I913" i="2"/>
  <c r="D913" i="2"/>
  <c r="M911" i="2"/>
  <c r="L911" i="2"/>
  <c r="K911" i="2"/>
  <c r="J911" i="2"/>
  <c r="G911" i="2"/>
  <c r="F911" i="2"/>
  <c r="E911" i="2"/>
  <c r="I908" i="2"/>
  <c r="D908" i="2"/>
  <c r="I907" i="2"/>
  <c r="D907" i="2"/>
  <c r="I906" i="2"/>
  <c r="D906" i="2"/>
  <c r="I905" i="2"/>
  <c r="D905" i="2"/>
  <c r="I904" i="2"/>
  <c r="D904" i="2"/>
  <c r="I903" i="2"/>
  <c r="D903" i="2"/>
  <c r="I902" i="2"/>
  <c r="D902" i="2"/>
  <c r="I901" i="2"/>
  <c r="D901" i="2"/>
  <c r="I900" i="2"/>
  <c r="D900" i="2"/>
  <c r="I899" i="2"/>
  <c r="D899" i="2"/>
  <c r="I898" i="2"/>
  <c r="D898" i="2"/>
  <c r="I897" i="2"/>
  <c r="D897" i="2"/>
  <c r="I896" i="2"/>
  <c r="D896" i="2"/>
  <c r="I895" i="2"/>
  <c r="D895" i="2"/>
  <c r="I894" i="2"/>
  <c r="D894" i="2"/>
  <c r="I893" i="2"/>
  <c r="D893" i="2"/>
  <c r="I892" i="2"/>
  <c r="D892" i="2"/>
  <c r="I891" i="2"/>
  <c r="D891" i="2"/>
  <c r="I890" i="2"/>
  <c r="D890" i="2"/>
  <c r="I889" i="2"/>
  <c r="D889" i="2"/>
  <c r="I888" i="2"/>
  <c r="D888" i="2"/>
  <c r="I887" i="2"/>
  <c r="D887" i="2"/>
  <c r="I886" i="2"/>
  <c r="D886" i="2"/>
  <c r="I885" i="2"/>
  <c r="D885" i="2"/>
  <c r="I884" i="2"/>
  <c r="D884" i="2"/>
  <c r="I883" i="2"/>
  <c r="D883" i="2"/>
  <c r="I882" i="2"/>
  <c r="D882" i="2"/>
  <c r="I881" i="2"/>
  <c r="D881" i="2"/>
  <c r="I880" i="2"/>
  <c r="D880" i="2"/>
  <c r="I879" i="2"/>
  <c r="D879" i="2"/>
  <c r="I878" i="2"/>
  <c r="D878" i="2"/>
  <c r="I877" i="2"/>
  <c r="D877" i="2"/>
  <c r="I876" i="2"/>
  <c r="D876" i="2"/>
  <c r="I875" i="2"/>
  <c r="D875" i="2"/>
  <c r="I874" i="2"/>
  <c r="D874" i="2"/>
  <c r="I873" i="2"/>
  <c r="D873" i="2"/>
  <c r="I872" i="2"/>
  <c r="D872" i="2"/>
  <c r="I871" i="2"/>
  <c r="D871" i="2"/>
  <c r="I870" i="2"/>
  <c r="D870" i="2"/>
  <c r="I869" i="2"/>
  <c r="D869" i="2"/>
  <c r="I868" i="2"/>
  <c r="D868" i="2"/>
  <c r="I867" i="2"/>
  <c r="D867" i="2"/>
  <c r="I866" i="2"/>
  <c r="D866" i="2"/>
  <c r="I865" i="2"/>
  <c r="D865" i="2"/>
  <c r="I864" i="2"/>
  <c r="D864" i="2"/>
  <c r="I863" i="2"/>
  <c r="D863" i="2"/>
  <c r="I862" i="2"/>
  <c r="D862" i="2"/>
  <c r="I861" i="2"/>
  <c r="D861" i="2"/>
  <c r="I860" i="2"/>
  <c r="D860" i="2"/>
  <c r="I859" i="2"/>
  <c r="D859" i="2"/>
  <c r="I858" i="2"/>
  <c r="D858" i="2"/>
  <c r="I857" i="2"/>
  <c r="D857" i="2"/>
  <c r="I856" i="2"/>
  <c r="D856" i="2"/>
  <c r="I855" i="2"/>
  <c r="D855" i="2"/>
  <c r="I854" i="2"/>
  <c r="D854" i="2"/>
  <c r="I853" i="2"/>
  <c r="D853" i="2"/>
  <c r="I852" i="2"/>
  <c r="D852" i="2"/>
  <c r="I851" i="2"/>
  <c r="D851" i="2"/>
  <c r="I850" i="2"/>
  <c r="D850" i="2"/>
  <c r="M848" i="2"/>
  <c r="L848" i="2"/>
  <c r="K848" i="2"/>
  <c r="J848" i="2"/>
  <c r="G848" i="2"/>
  <c r="F848" i="2"/>
  <c r="E848" i="2"/>
  <c r="I845" i="2"/>
  <c r="D845" i="2"/>
  <c r="I844" i="2"/>
  <c r="D844" i="2"/>
  <c r="I843" i="2"/>
  <c r="D843" i="2"/>
  <c r="I842" i="2"/>
  <c r="D842" i="2"/>
  <c r="I841" i="2"/>
  <c r="D841" i="2"/>
  <c r="I840" i="2"/>
  <c r="D840" i="2"/>
  <c r="I839" i="2"/>
  <c r="D839" i="2"/>
  <c r="I838" i="2"/>
  <c r="D838" i="2"/>
  <c r="I837" i="2"/>
  <c r="D837" i="2"/>
  <c r="I836" i="2"/>
  <c r="D836" i="2"/>
  <c r="I835" i="2"/>
  <c r="D835" i="2"/>
  <c r="I834" i="2"/>
  <c r="D834" i="2"/>
  <c r="I833" i="2"/>
  <c r="D833" i="2"/>
  <c r="I832" i="2"/>
  <c r="D832" i="2"/>
  <c r="I831" i="2"/>
  <c r="D831" i="2"/>
  <c r="I830" i="2"/>
  <c r="D830" i="2"/>
  <c r="I829" i="2"/>
  <c r="D829" i="2"/>
  <c r="I828" i="2"/>
  <c r="D828" i="2"/>
  <c r="I827" i="2"/>
  <c r="D827" i="2"/>
  <c r="I826" i="2"/>
  <c r="D826" i="2"/>
  <c r="I825" i="2"/>
  <c r="D825" i="2"/>
  <c r="I824" i="2"/>
  <c r="D824" i="2"/>
  <c r="I823" i="2"/>
  <c r="D823" i="2"/>
  <c r="I822" i="2"/>
  <c r="D822" i="2"/>
  <c r="I821" i="2"/>
  <c r="D821" i="2"/>
  <c r="I820" i="2"/>
  <c r="D820" i="2"/>
  <c r="I819" i="2"/>
  <c r="D819" i="2"/>
  <c r="I818" i="2"/>
  <c r="D818" i="2"/>
  <c r="I817" i="2"/>
  <c r="D817" i="2"/>
  <c r="I816" i="2"/>
  <c r="D816" i="2"/>
  <c r="I815" i="2"/>
  <c r="D815" i="2"/>
  <c r="I814" i="2"/>
  <c r="D814" i="2"/>
  <c r="I813" i="2"/>
  <c r="D813" i="2"/>
  <c r="I812" i="2"/>
  <c r="D812" i="2"/>
  <c r="I811" i="2"/>
  <c r="D811" i="2"/>
  <c r="I810" i="2"/>
  <c r="D810" i="2"/>
  <c r="I809" i="2"/>
  <c r="D809" i="2"/>
  <c r="I808" i="2"/>
  <c r="D808" i="2"/>
  <c r="I807" i="2"/>
  <c r="D807" i="2"/>
  <c r="I806" i="2"/>
  <c r="D806" i="2"/>
  <c r="I805" i="2"/>
  <c r="D805" i="2"/>
  <c r="I804" i="2"/>
  <c r="D804" i="2"/>
  <c r="I803" i="2"/>
  <c r="D803" i="2"/>
  <c r="I802" i="2"/>
  <c r="D802" i="2"/>
  <c r="I801" i="2"/>
  <c r="D801" i="2"/>
  <c r="I800" i="2"/>
  <c r="D800" i="2"/>
  <c r="I799" i="2"/>
  <c r="D799" i="2"/>
  <c r="I798" i="2"/>
  <c r="D798" i="2"/>
  <c r="I797" i="2"/>
  <c r="D797" i="2"/>
  <c r="I796" i="2"/>
  <c r="D796" i="2"/>
  <c r="I795" i="2"/>
  <c r="D795" i="2"/>
  <c r="I794" i="2"/>
  <c r="D794" i="2"/>
  <c r="I793" i="2"/>
  <c r="D793" i="2"/>
  <c r="I792" i="2"/>
  <c r="D792" i="2"/>
  <c r="I791" i="2"/>
  <c r="D791" i="2"/>
  <c r="I790" i="2"/>
  <c r="D790" i="2"/>
  <c r="I789" i="2"/>
  <c r="D789" i="2"/>
  <c r="I788" i="2"/>
  <c r="D788" i="2"/>
  <c r="I787" i="2"/>
  <c r="D787" i="2"/>
  <c r="M785" i="2"/>
  <c r="L785" i="2"/>
  <c r="K785" i="2"/>
  <c r="J785" i="2"/>
  <c r="G785" i="2"/>
  <c r="F785" i="2"/>
  <c r="E785" i="2"/>
  <c r="I782" i="2"/>
  <c r="D782" i="2"/>
  <c r="I781" i="2"/>
  <c r="D781" i="2"/>
  <c r="I780" i="2"/>
  <c r="D780" i="2"/>
  <c r="I779" i="2"/>
  <c r="D779" i="2"/>
  <c r="I778" i="2"/>
  <c r="D778" i="2"/>
  <c r="I777" i="2"/>
  <c r="D777" i="2"/>
  <c r="I776" i="2"/>
  <c r="D776" i="2"/>
  <c r="I775" i="2"/>
  <c r="D775" i="2"/>
  <c r="I774" i="2"/>
  <c r="D774" i="2"/>
  <c r="I773" i="2"/>
  <c r="D773" i="2"/>
  <c r="I772" i="2"/>
  <c r="D772" i="2"/>
  <c r="I771" i="2"/>
  <c r="D771" i="2"/>
  <c r="I770" i="2"/>
  <c r="D770" i="2"/>
  <c r="I769" i="2"/>
  <c r="D769" i="2"/>
  <c r="I768" i="2"/>
  <c r="D768" i="2"/>
  <c r="I767" i="2"/>
  <c r="D767" i="2"/>
  <c r="I766" i="2"/>
  <c r="D766" i="2"/>
  <c r="I765" i="2"/>
  <c r="D765" i="2"/>
  <c r="I764" i="2"/>
  <c r="D764" i="2"/>
  <c r="I763" i="2"/>
  <c r="D763" i="2"/>
  <c r="I762" i="2"/>
  <c r="D762" i="2"/>
  <c r="I761" i="2"/>
  <c r="D761" i="2"/>
  <c r="I760" i="2"/>
  <c r="D760" i="2"/>
  <c r="I759" i="2"/>
  <c r="D759" i="2"/>
  <c r="I758" i="2"/>
  <c r="D758" i="2"/>
  <c r="I757" i="2"/>
  <c r="D757" i="2"/>
  <c r="I756" i="2"/>
  <c r="D756" i="2"/>
  <c r="I755" i="2"/>
  <c r="D755" i="2"/>
  <c r="I754" i="2"/>
  <c r="D754" i="2"/>
  <c r="I753" i="2"/>
  <c r="D753" i="2"/>
  <c r="I752" i="2"/>
  <c r="D752" i="2"/>
  <c r="I751" i="2"/>
  <c r="D751" i="2"/>
  <c r="I750" i="2"/>
  <c r="D750" i="2"/>
  <c r="I749" i="2"/>
  <c r="D749" i="2"/>
  <c r="I748" i="2"/>
  <c r="D748" i="2"/>
  <c r="I747" i="2"/>
  <c r="D747" i="2"/>
  <c r="I746" i="2"/>
  <c r="D746" i="2"/>
  <c r="I745" i="2"/>
  <c r="D745" i="2"/>
  <c r="I744" i="2"/>
  <c r="D744" i="2"/>
  <c r="I743" i="2"/>
  <c r="D743" i="2"/>
  <c r="I742" i="2"/>
  <c r="D742" i="2"/>
  <c r="I741" i="2"/>
  <c r="D741" i="2"/>
  <c r="I740" i="2"/>
  <c r="D740" i="2"/>
  <c r="I739" i="2"/>
  <c r="D739" i="2"/>
  <c r="I738" i="2"/>
  <c r="D738" i="2"/>
  <c r="I737" i="2"/>
  <c r="D737" i="2"/>
  <c r="I736" i="2"/>
  <c r="D736" i="2"/>
  <c r="I735" i="2"/>
  <c r="D735" i="2"/>
  <c r="I734" i="2"/>
  <c r="D734" i="2"/>
  <c r="I733" i="2"/>
  <c r="D733" i="2"/>
  <c r="I732" i="2"/>
  <c r="D732" i="2"/>
  <c r="I731" i="2"/>
  <c r="D731" i="2"/>
  <c r="I730" i="2"/>
  <c r="D730" i="2"/>
  <c r="I729" i="2"/>
  <c r="D729" i="2"/>
  <c r="I728" i="2"/>
  <c r="D728" i="2"/>
  <c r="I727" i="2"/>
  <c r="D727" i="2"/>
  <c r="I726" i="2"/>
  <c r="D726" i="2"/>
  <c r="I725" i="2"/>
  <c r="D725" i="2"/>
  <c r="I724" i="2"/>
  <c r="D724" i="2"/>
  <c r="I723" i="2"/>
  <c r="D723" i="2"/>
  <c r="I722" i="2"/>
  <c r="D722" i="2"/>
  <c r="M720" i="2"/>
  <c r="L720" i="2"/>
  <c r="K720" i="2"/>
  <c r="J720" i="2"/>
  <c r="G720" i="2"/>
  <c r="F720" i="2"/>
  <c r="E720" i="2"/>
  <c r="I717" i="2"/>
  <c r="D717" i="2"/>
  <c r="I716" i="2"/>
  <c r="D716" i="2"/>
  <c r="I715" i="2"/>
  <c r="D715" i="2"/>
  <c r="I714" i="2"/>
  <c r="D714" i="2"/>
  <c r="I713" i="2"/>
  <c r="D713" i="2"/>
  <c r="I712" i="2"/>
  <c r="D712" i="2"/>
  <c r="I711" i="2"/>
  <c r="D711" i="2"/>
  <c r="I710" i="2"/>
  <c r="D710" i="2"/>
  <c r="I709" i="2"/>
  <c r="D709" i="2"/>
  <c r="I708" i="2"/>
  <c r="D708" i="2"/>
  <c r="I707" i="2"/>
  <c r="D707" i="2"/>
  <c r="I706" i="2"/>
  <c r="D706" i="2"/>
  <c r="I705" i="2"/>
  <c r="D705" i="2"/>
  <c r="I704" i="2"/>
  <c r="D704" i="2"/>
  <c r="I703" i="2"/>
  <c r="D703" i="2"/>
  <c r="I702" i="2"/>
  <c r="D702" i="2"/>
  <c r="I701" i="2"/>
  <c r="D701" i="2"/>
  <c r="I700" i="2"/>
  <c r="D700" i="2"/>
  <c r="I699" i="2"/>
  <c r="D699" i="2"/>
  <c r="I698" i="2"/>
  <c r="D698" i="2"/>
  <c r="I697" i="2"/>
  <c r="D697" i="2"/>
  <c r="I696" i="2"/>
  <c r="D696" i="2"/>
  <c r="I695" i="2"/>
  <c r="D695" i="2"/>
  <c r="I694" i="2"/>
  <c r="D694" i="2"/>
  <c r="I693" i="2"/>
  <c r="D693" i="2"/>
  <c r="I692" i="2"/>
  <c r="D692" i="2"/>
  <c r="I691" i="2"/>
  <c r="D691" i="2"/>
  <c r="I690" i="2"/>
  <c r="D690" i="2"/>
  <c r="I689" i="2"/>
  <c r="D689" i="2"/>
  <c r="I688" i="2"/>
  <c r="D688" i="2"/>
  <c r="I687" i="2"/>
  <c r="D687" i="2"/>
  <c r="I686" i="2"/>
  <c r="D686" i="2"/>
  <c r="I685" i="2"/>
  <c r="D685" i="2"/>
  <c r="I684" i="2"/>
  <c r="D684" i="2"/>
  <c r="I683" i="2"/>
  <c r="D683" i="2"/>
  <c r="I682" i="2"/>
  <c r="D682" i="2"/>
  <c r="I681" i="2"/>
  <c r="D681" i="2"/>
  <c r="I680" i="2"/>
  <c r="D680" i="2"/>
  <c r="I679" i="2"/>
  <c r="D679" i="2"/>
  <c r="I678" i="2"/>
  <c r="D678" i="2"/>
  <c r="I677" i="2"/>
  <c r="D677" i="2"/>
  <c r="I676" i="2"/>
  <c r="D676" i="2"/>
  <c r="I675" i="2"/>
  <c r="D675" i="2"/>
  <c r="I674" i="2"/>
  <c r="D674" i="2"/>
  <c r="I673" i="2"/>
  <c r="D673" i="2"/>
  <c r="I672" i="2"/>
  <c r="D672" i="2"/>
  <c r="I671" i="2"/>
  <c r="D671" i="2"/>
  <c r="I670" i="2"/>
  <c r="D670" i="2"/>
  <c r="I669" i="2"/>
  <c r="D669" i="2"/>
  <c r="I668" i="2"/>
  <c r="D668" i="2"/>
  <c r="I667" i="2"/>
  <c r="D667" i="2"/>
  <c r="I666" i="2"/>
  <c r="D666" i="2"/>
  <c r="I665" i="2"/>
  <c r="D665" i="2"/>
  <c r="I664" i="2"/>
  <c r="D664" i="2"/>
  <c r="I663" i="2"/>
  <c r="D663" i="2"/>
  <c r="I662" i="2"/>
  <c r="D662" i="2"/>
  <c r="I661" i="2"/>
  <c r="D661" i="2"/>
  <c r="I660" i="2"/>
  <c r="D660" i="2"/>
  <c r="I659" i="2"/>
  <c r="D659" i="2"/>
  <c r="I658" i="2"/>
  <c r="D658" i="2"/>
  <c r="I657" i="2"/>
  <c r="D657" i="2"/>
  <c r="I656" i="2"/>
  <c r="I654" i="2"/>
  <c r="D656" i="2"/>
  <c r="M654" i="2"/>
  <c r="L654" i="2"/>
  <c r="K654" i="2"/>
  <c r="J654" i="2"/>
  <c r="G654" i="2"/>
  <c r="F654" i="2"/>
  <c r="E654" i="2"/>
  <c r="I651" i="2"/>
  <c r="D651" i="2"/>
  <c r="I650" i="2"/>
  <c r="D650" i="2"/>
  <c r="I649" i="2"/>
  <c r="D649" i="2"/>
  <c r="I648" i="2"/>
  <c r="D648" i="2"/>
  <c r="I647" i="2"/>
  <c r="D647" i="2"/>
  <c r="I646" i="2"/>
  <c r="D646" i="2"/>
  <c r="I645" i="2"/>
  <c r="D645" i="2"/>
  <c r="I644" i="2"/>
  <c r="D644" i="2"/>
  <c r="I643" i="2"/>
  <c r="D643" i="2"/>
  <c r="I642" i="2"/>
  <c r="D642" i="2"/>
  <c r="I641" i="2"/>
  <c r="D641" i="2"/>
  <c r="I640" i="2"/>
  <c r="D640" i="2"/>
  <c r="I639" i="2"/>
  <c r="D639" i="2"/>
  <c r="I638" i="2"/>
  <c r="D638" i="2"/>
  <c r="I637" i="2"/>
  <c r="D637" i="2"/>
  <c r="I636" i="2"/>
  <c r="D636" i="2"/>
  <c r="I635" i="2"/>
  <c r="D635" i="2"/>
  <c r="I634" i="2"/>
  <c r="D634" i="2"/>
  <c r="I633" i="2"/>
  <c r="D633" i="2"/>
  <c r="I632" i="2"/>
  <c r="D632" i="2"/>
  <c r="I631" i="2"/>
  <c r="D631" i="2"/>
  <c r="I630" i="2"/>
  <c r="D630" i="2"/>
  <c r="I629" i="2"/>
  <c r="D629" i="2"/>
  <c r="I628" i="2"/>
  <c r="D628" i="2"/>
  <c r="I627" i="2"/>
  <c r="D627" i="2"/>
  <c r="I626" i="2"/>
  <c r="D626" i="2"/>
  <c r="I625" i="2"/>
  <c r="D625" i="2"/>
  <c r="I624" i="2"/>
  <c r="D624" i="2"/>
  <c r="I623" i="2"/>
  <c r="D623" i="2"/>
  <c r="I622" i="2"/>
  <c r="D622" i="2"/>
  <c r="I621" i="2"/>
  <c r="D621" i="2"/>
  <c r="I620" i="2"/>
  <c r="D620" i="2"/>
  <c r="I619" i="2"/>
  <c r="D619" i="2"/>
  <c r="I618" i="2"/>
  <c r="D618" i="2"/>
  <c r="I617" i="2"/>
  <c r="D617" i="2"/>
  <c r="I616" i="2"/>
  <c r="D616" i="2"/>
  <c r="I615" i="2"/>
  <c r="D615" i="2"/>
  <c r="I614" i="2"/>
  <c r="D614" i="2"/>
  <c r="I613" i="2"/>
  <c r="D613" i="2"/>
  <c r="I612" i="2"/>
  <c r="D612" i="2"/>
  <c r="I611" i="2"/>
  <c r="D611" i="2"/>
  <c r="I610" i="2"/>
  <c r="D610" i="2"/>
  <c r="I609" i="2"/>
  <c r="D609" i="2"/>
  <c r="I608" i="2"/>
  <c r="D608" i="2"/>
  <c r="I607" i="2"/>
  <c r="D607" i="2"/>
  <c r="I606" i="2"/>
  <c r="D606" i="2"/>
  <c r="I605" i="2"/>
  <c r="D605" i="2"/>
  <c r="I604" i="2"/>
  <c r="D604" i="2"/>
  <c r="I603" i="2"/>
  <c r="D603" i="2"/>
  <c r="I602" i="2"/>
  <c r="D602" i="2"/>
  <c r="I601" i="2"/>
  <c r="D601" i="2"/>
  <c r="I600" i="2"/>
  <c r="D600" i="2"/>
  <c r="I599" i="2"/>
  <c r="D599" i="2"/>
  <c r="I598" i="2"/>
  <c r="D598" i="2"/>
  <c r="I597" i="2"/>
  <c r="D597" i="2"/>
  <c r="I596" i="2"/>
  <c r="D596" i="2"/>
  <c r="I595" i="2"/>
  <c r="D595" i="2"/>
  <c r="I594" i="2"/>
  <c r="D594" i="2"/>
  <c r="I593" i="2"/>
  <c r="D593" i="2"/>
  <c r="I592" i="2"/>
  <c r="D592" i="2"/>
  <c r="I591" i="2"/>
  <c r="D591" i="2"/>
  <c r="I590" i="2"/>
  <c r="D590" i="2"/>
  <c r="M588" i="2"/>
  <c r="L588" i="2"/>
  <c r="K588" i="2"/>
  <c r="J588" i="2"/>
  <c r="G588" i="2"/>
  <c r="F588" i="2"/>
  <c r="E588" i="2"/>
  <c r="I585" i="2"/>
  <c r="D585" i="2"/>
  <c r="I584" i="2"/>
  <c r="D584" i="2"/>
  <c r="I583" i="2"/>
  <c r="D583" i="2"/>
  <c r="I582" i="2"/>
  <c r="D582" i="2"/>
  <c r="I581" i="2"/>
  <c r="D581" i="2"/>
  <c r="I580" i="2"/>
  <c r="D580" i="2"/>
  <c r="I579" i="2"/>
  <c r="D579" i="2"/>
  <c r="I578" i="2"/>
  <c r="D578" i="2"/>
  <c r="I577" i="2"/>
  <c r="D577" i="2"/>
  <c r="I576" i="2"/>
  <c r="D576" i="2"/>
  <c r="I575" i="2"/>
  <c r="D575" i="2"/>
  <c r="I574" i="2"/>
  <c r="D574" i="2"/>
  <c r="I573" i="2"/>
  <c r="D573" i="2"/>
  <c r="I572" i="2"/>
  <c r="D572" i="2"/>
  <c r="I571" i="2"/>
  <c r="D571" i="2"/>
  <c r="I570" i="2"/>
  <c r="D570" i="2"/>
  <c r="I569" i="2"/>
  <c r="D569" i="2"/>
  <c r="I568" i="2"/>
  <c r="D568" i="2"/>
  <c r="I567" i="2"/>
  <c r="D567" i="2"/>
  <c r="I566" i="2"/>
  <c r="D566" i="2"/>
  <c r="I565" i="2"/>
  <c r="D565" i="2"/>
  <c r="I564" i="2"/>
  <c r="D564" i="2"/>
  <c r="I563" i="2"/>
  <c r="D563" i="2"/>
  <c r="I562" i="2"/>
  <c r="D562" i="2"/>
  <c r="I561" i="2"/>
  <c r="D561" i="2"/>
  <c r="I560" i="2"/>
  <c r="D560" i="2"/>
  <c r="I559" i="2"/>
  <c r="D559" i="2"/>
  <c r="I558" i="2"/>
  <c r="D558" i="2"/>
  <c r="I557" i="2"/>
  <c r="D557" i="2"/>
  <c r="I556" i="2"/>
  <c r="D556" i="2"/>
  <c r="I555" i="2"/>
  <c r="D555" i="2"/>
  <c r="I554" i="2"/>
  <c r="D554" i="2"/>
  <c r="I553" i="2"/>
  <c r="D553" i="2"/>
  <c r="I552" i="2"/>
  <c r="D552" i="2"/>
  <c r="I551" i="2"/>
  <c r="D551" i="2"/>
  <c r="I550" i="2"/>
  <c r="D550" i="2"/>
  <c r="I549" i="2"/>
  <c r="D549" i="2"/>
  <c r="I548" i="2"/>
  <c r="D548" i="2"/>
  <c r="I547" i="2"/>
  <c r="D547" i="2"/>
  <c r="I546" i="2"/>
  <c r="D546" i="2"/>
  <c r="I545" i="2"/>
  <c r="D545" i="2"/>
  <c r="I544" i="2"/>
  <c r="D544" i="2"/>
  <c r="I543" i="2"/>
  <c r="D543" i="2"/>
  <c r="I542" i="2"/>
  <c r="D542" i="2"/>
  <c r="I541" i="2"/>
  <c r="D541" i="2"/>
  <c r="I540" i="2"/>
  <c r="D540" i="2"/>
  <c r="I539" i="2"/>
  <c r="D539" i="2"/>
  <c r="I538" i="2"/>
  <c r="D538" i="2"/>
  <c r="I537" i="2"/>
  <c r="D537" i="2"/>
  <c r="I536" i="2"/>
  <c r="D536" i="2"/>
  <c r="I535" i="2"/>
  <c r="D535" i="2"/>
  <c r="I534" i="2"/>
  <c r="D534" i="2"/>
  <c r="I533" i="2"/>
  <c r="D533" i="2"/>
  <c r="I532" i="2"/>
  <c r="D532" i="2"/>
  <c r="I531" i="2"/>
  <c r="D531" i="2"/>
  <c r="I530" i="2"/>
  <c r="D530" i="2"/>
  <c r="I529" i="2"/>
  <c r="D529" i="2"/>
  <c r="I528" i="2"/>
  <c r="D528" i="2"/>
  <c r="I527" i="2"/>
  <c r="D527" i="2"/>
  <c r="I526" i="2"/>
  <c r="D526" i="2"/>
  <c r="I525" i="2"/>
  <c r="D525" i="2"/>
  <c r="I524" i="2"/>
  <c r="D524" i="2"/>
  <c r="M522" i="2"/>
  <c r="L522" i="2"/>
  <c r="K522" i="2"/>
  <c r="J522" i="2"/>
  <c r="G522" i="2"/>
  <c r="F522" i="2"/>
  <c r="E522" i="2"/>
  <c r="I519" i="2"/>
  <c r="D519" i="2"/>
  <c r="I518" i="2"/>
  <c r="D518" i="2"/>
  <c r="I517" i="2"/>
  <c r="D517" i="2"/>
  <c r="I516" i="2"/>
  <c r="D516" i="2"/>
  <c r="I515" i="2"/>
  <c r="D515" i="2"/>
  <c r="I514" i="2"/>
  <c r="D514" i="2"/>
  <c r="I513" i="2"/>
  <c r="D513" i="2"/>
  <c r="I512" i="2"/>
  <c r="D512" i="2"/>
  <c r="I511" i="2"/>
  <c r="D511" i="2"/>
  <c r="I510" i="2"/>
  <c r="D510" i="2"/>
  <c r="I509" i="2"/>
  <c r="D509" i="2"/>
  <c r="I508" i="2"/>
  <c r="D508" i="2"/>
  <c r="I507" i="2"/>
  <c r="D507" i="2"/>
  <c r="I506" i="2"/>
  <c r="D506" i="2"/>
  <c r="I505" i="2"/>
  <c r="D505" i="2"/>
  <c r="I504" i="2"/>
  <c r="D504" i="2"/>
  <c r="I503" i="2"/>
  <c r="D503" i="2"/>
  <c r="I502" i="2"/>
  <c r="D502" i="2"/>
  <c r="I501" i="2"/>
  <c r="D501" i="2"/>
  <c r="I500" i="2"/>
  <c r="D500" i="2"/>
  <c r="I499" i="2"/>
  <c r="D499" i="2"/>
  <c r="I498" i="2"/>
  <c r="D498" i="2"/>
  <c r="I497" i="2"/>
  <c r="D497" i="2"/>
  <c r="I496" i="2"/>
  <c r="D496" i="2"/>
  <c r="I495" i="2"/>
  <c r="D495" i="2"/>
  <c r="I494" i="2"/>
  <c r="D494" i="2"/>
  <c r="I493" i="2"/>
  <c r="D493" i="2"/>
  <c r="I492" i="2"/>
  <c r="D492" i="2"/>
  <c r="I491" i="2"/>
  <c r="D491" i="2"/>
  <c r="I490" i="2"/>
  <c r="D490" i="2"/>
  <c r="I489" i="2"/>
  <c r="D489" i="2"/>
  <c r="I488" i="2"/>
  <c r="D488" i="2"/>
  <c r="I487" i="2"/>
  <c r="D487" i="2"/>
  <c r="I486" i="2"/>
  <c r="D486" i="2"/>
  <c r="I485" i="2"/>
  <c r="D485" i="2"/>
  <c r="I484" i="2"/>
  <c r="D484" i="2"/>
  <c r="I483" i="2"/>
  <c r="D483" i="2"/>
  <c r="I482" i="2"/>
  <c r="D482" i="2"/>
  <c r="I481" i="2"/>
  <c r="D481" i="2"/>
  <c r="I480" i="2"/>
  <c r="D480" i="2"/>
  <c r="I479" i="2"/>
  <c r="D479" i="2"/>
  <c r="I478" i="2"/>
  <c r="D478" i="2"/>
  <c r="I477" i="2"/>
  <c r="D477" i="2"/>
  <c r="I476" i="2"/>
  <c r="D476" i="2"/>
  <c r="I475" i="2"/>
  <c r="D475" i="2"/>
  <c r="I474" i="2"/>
  <c r="D474" i="2"/>
  <c r="I473" i="2"/>
  <c r="D473" i="2"/>
  <c r="I472" i="2"/>
  <c r="D472" i="2"/>
  <c r="I471" i="2"/>
  <c r="D471" i="2"/>
  <c r="I470" i="2"/>
  <c r="D470" i="2"/>
  <c r="I469" i="2"/>
  <c r="D469" i="2"/>
  <c r="I468" i="2"/>
  <c r="D468" i="2"/>
  <c r="I467" i="2"/>
  <c r="D467" i="2"/>
  <c r="I466" i="2"/>
  <c r="D466" i="2"/>
  <c r="I465" i="2"/>
  <c r="D465" i="2"/>
  <c r="I464" i="2"/>
  <c r="D464" i="2"/>
  <c r="I463" i="2"/>
  <c r="D463" i="2"/>
  <c r="I462" i="2"/>
  <c r="D462" i="2"/>
  <c r="I461" i="2"/>
  <c r="D461" i="2"/>
  <c r="I460" i="2"/>
  <c r="D460" i="2"/>
  <c r="I459" i="2"/>
  <c r="D459" i="2"/>
  <c r="I458" i="2"/>
  <c r="D458" i="2"/>
  <c r="I457" i="2"/>
  <c r="D457" i="2"/>
  <c r="M455" i="2"/>
  <c r="L455" i="2"/>
  <c r="K455" i="2"/>
  <c r="J455" i="2"/>
  <c r="G455" i="2"/>
  <c r="F455" i="2"/>
  <c r="E455" i="2"/>
  <c r="I452" i="2"/>
  <c r="D452" i="2"/>
  <c r="I451" i="2"/>
  <c r="D451" i="2"/>
  <c r="I450" i="2"/>
  <c r="D450" i="2"/>
  <c r="I449" i="2"/>
  <c r="D449" i="2"/>
  <c r="I448" i="2"/>
  <c r="D448" i="2"/>
  <c r="I447" i="2"/>
  <c r="D447" i="2"/>
  <c r="I446" i="2"/>
  <c r="D446" i="2"/>
  <c r="I445" i="2"/>
  <c r="D445" i="2"/>
  <c r="I444" i="2"/>
  <c r="D444" i="2"/>
  <c r="I443" i="2"/>
  <c r="D443" i="2"/>
  <c r="I442" i="2"/>
  <c r="D442" i="2"/>
  <c r="I441" i="2"/>
  <c r="D441" i="2"/>
  <c r="I440" i="2"/>
  <c r="D440" i="2"/>
  <c r="I439" i="2"/>
  <c r="D439" i="2"/>
  <c r="I438" i="2"/>
  <c r="D438" i="2"/>
  <c r="I437" i="2"/>
  <c r="D437" i="2"/>
  <c r="I436" i="2"/>
  <c r="D436" i="2"/>
  <c r="I435" i="2"/>
  <c r="D435" i="2"/>
  <c r="I434" i="2"/>
  <c r="D434" i="2"/>
  <c r="I433" i="2"/>
  <c r="D433" i="2"/>
  <c r="I432" i="2"/>
  <c r="D432" i="2"/>
  <c r="I431" i="2"/>
  <c r="D431" i="2"/>
  <c r="I430" i="2"/>
  <c r="D430" i="2"/>
  <c r="I429" i="2"/>
  <c r="D429" i="2"/>
  <c r="I428" i="2"/>
  <c r="D428" i="2"/>
  <c r="I427" i="2"/>
  <c r="D427" i="2"/>
  <c r="I426" i="2"/>
  <c r="D426" i="2"/>
  <c r="I425" i="2"/>
  <c r="D425" i="2"/>
  <c r="I424" i="2"/>
  <c r="D424" i="2"/>
  <c r="I423" i="2"/>
  <c r="D423" i="2"/>
  <c r="I422" i="2"/>
  <c r="D422" i="2"/>
  <c r="I421" i="2"/>
  <c r="D421" i="2"/>
  <c r="I420" i="2"/>
  <c r="D420" i="2"/>
  <c r="I419" i="2"/>
  <c r="D419" i="2"/>
  <c r="I418" i="2"/>
  <c r="D418" i="2"/>
  <c r="I417" i="2"/>
  <c r="D417" i="2"/>
  <c r="I416" i="2"/>
  <c r="D416" i="2"/>
  <c r="I415" i="2"/>
  <c r="D415" i="2"/>
  <c r="I414" i="2"/>
  <c r="D414" i="2"/>
  <c r="I413" i="2"/>
  <c r="D413" i="2"/>
  <c r="I412" i="2"/>
  <c r="D412" i="2"/>
  <c r="I411" i="2"/>
  <c r="D411" i="2"/>
  <c r="I410" i="2"/>
  <c r="D410" i="2"/>
  <c r="I409" i="2"/>
  <c r="D409" i="2"/>
  <c r="I408" i="2"/>
  <c r="D408" i="2"/>
  <c r="I407" i="2"/>
  <c r="D407" i="2"/>
  <c r="I406" i="2"/>
  <c r="D406" i="2"/>
  <c r="I405" i="2"/>
  <c r="D405" i="2"/>
  <c r="I404" i="2"/>
  <c r="D404" i="2"/>
  <c r="I403" i="2"/>
  <c r="D403" i="2"/>
  <c r="I402" i="2"/>
  <c r="D402" i="2"/>
  <c r="I401" i="2"/>
  <c r="D401" i="2"/>
  <c r="I400" i="2"/>
  <c r="D400" i="2"/>
  <c r="I399" i="2"/>
  <c r="D399" i="2"/>
  <c r="I398" i="2"/>
  <c r="D398" i="2"/>
  <c r="I397" i="2"/>
  <c r="D397" i="2"/>
  <c r="I396" i="2"/>
  <c r="D396" i="2"/>
  <c r="I395" i="2"/>
  <c r="D395" i="2"/>
  <c r="I394" i="2"/>
  <c r="D394" i="2"/>
  <c r="I393" i="2"/>
  <c r="D393" i="2"/>
  <c r="I392" i="2"/>
  <c r="D392" i="2"/>
  <c r="I391" i="2"/>
  <c r="D391" i="2"/>
  <c r="I390" i="2"/>
  <c r="D390" i="2"/>
  <c r="M388" i="2"/>
  <c r="L388" i="2"/>
  <c r="K388" i="2"/>
  <c r="J388" i="2"/>
  <c r="G388" i="2"/>
  <c r="F388" i="2"/>
  <c r="E388" i="2"/>
  <c r="I385" i="2"/>
  <c r="D385" i="2"/>
  <c r="I384" i="2"/>
  <c r="D384" i="2"/>
  <c r="I383" i="2"/>
  <c r="D383" i="2"/>
  <c r="I382" i="2"/>
  <c r="D382" i="2"/>
  <c r="I381" i="2"/>
  <c r="D381" i="2"/>
  <c r="I380" i="2"/>
  <c r="D380" i="2"/>
  <c r="I379" i="2"/>
  <c r="D379" i="2"/>
  <c r="I378" i="2"/>
  <c r="D378" i="2"/>
  <c r="I377" i="2"/>
  <c r="D377" i="2"/>
  <c r="I376" i="2"/>
  <c r="D376" i="2"/>
  <c r="I375" i="2"/>
  <c r="D375" i="2"/>
  <c r="I374" i="2"/>
  <c r="D374" i="2"/>
  <c r="I373" i="2"/>
  <c r="D373" i="2"/>
  <c r="I372" i="2"/>
  <c r="D372" i="2"/>
  <c r="I371" i="2"/>
  <c r="D371" i="2"/>
  <c r="I370" i="2"/>
  <c r="D370" i="2"/>
  <c r="I369" i="2"/>
  <c r="D369" i="2"/>
  <c r="I368" i="2"/>
  <c r="D368" i="2"/>
  <c r="I367" i="2"/>
  <c r="D367" i="2"/>
  <c r="I366" i="2"/>
  <c r="D366" i="2"/>
  <c r="I365" i="2"/>
  <c r="D365" i="2"/>
  <c r="I364" i="2"/>
  <c r="D364" i="2"/>
  <c r="I363" i="2"/>
  <c r="D363" i="2"/>
  <c r="I362" i="2"/>
  <c r="D362" i="2"/>
  <c r="I361" i="2"/>
  <c r="D361" i="2"/>
  <c r="I360" i="2"/>
  <c r="D360" i="2"/>
  <c r="I359" i="2"/>
  <c r="D359" i="2"/>
  <c r="I358" i="2"/>
  <c r="D358" i="2"/>
  <c r="I357" i="2"/>
  <c r="D357" i="2"/>
  <c r="I356" i="2"/>
  <c r="D356" i="2"/>
  <c r="I355" i="2"/>
  <c r="D355" i="2"/>
  <c r="I354" i="2"/>
  <c r="D354" i="2"/>
  <c r="I353" i="2"/>
  <c r="D353" i="2"/>
  <c r="I352" i="2"/>
  <c r="D352" i="2"/>
  <c r="I351" i="2"/>
  <c r="D351" i="2"/>
  <c r="I350" i="2"/>
  <c r="D350" i="2"/>
  <c r="I349" i="2"/>
  <c r="D349" i="2"/>
  <c r="I348" i="2"/>
  <c r="D348" i="2"/>
  <c r="I347" i="2"/>
  <c r="D347" i="2"/>
  <c r="I346" i="2"/>
  <c r="D346" i="2"/>
  <c r="I345" i="2"/>
  <c r="D345" i="2"/>
  <c r="I344" i="2"/>
  <c r="D344" i="2"/>
  <c r="I343" i="2"/>
  <c r="D343" i="2"/>
  <c r="I342" i="2"/>
  <c r="D342" i="2"/>
  <c r="I341" i="2"/>
  <c r="D341" i="2"/>
  <c r="I340" i="2"/>
  <c r="D340" i="2"/>
  <c r="I339" i="2"/>
  <c r="D339" i="2"/>
  <c r="I338" i="2"/>
  <c r="D338" i="2"/>
  <c r="I337" i="2"/>
  <c r="D337" i="2"/>
  <c r="I336" i="2"/>
  <c r="D336" i="2"/>
  <c r="I335" i="2"/>
  <c r="D335" i="2"/>
  <c r="I334" i="2"/>
  <c r="D334" i="2"/>
  <c r="I333" i="2"/>
  <c r="D333" i="2"/>
  <c r="I332" i="2"/>
  <c r="D332" i="2"/>
  <c r="I331" i="2"/>
  <c r="D331" i="2"/>
  <c r="I330" i="2"/>
  <c r="D330" i="2"/>
  <c r="I329" i="2"/>
  <c r="D329" i="2"/>
  <c r="I328" i="2"/>
  <c r="D328" i="2"/>
  <c r="I327" i="2"/>
  <c r="D327" i="2"/>
  <c r="L325" i="2"/>
  <c r="K325" i="2"/>
  <c r="J325" i="2"/>
  <c r="G325" i="2"/>
  <c r="F325" i="2"/>
  <c r="E325" i="2"/>
  <c r="I322" i="2"/>
  <c r="D322" i="2"/>
  <c r="I321" i="2"/>
  <c r="D321" i="2"/>
  <c r="I320" i="2"/>
  <c r="D320" i="2"/>
  <c r="I319" i="2"/>
  <c r="D319" i="2"/>
  <c r="I318" i="2"/>
  <c r="D318" i="2"/>
  <c r="I317" i="2"/>
  <c r="D317" i="2"/>
  <c r="I316" i="2"/>
  <c r="D316" i="2"/>
  <c r="I315" i="2"/>
  <c r="D315" i="2"/>
  <c r="I314" i="2"/>
  <c r="D314" i="2"/>
  <c r="I313" i="2"/>
  <c r="D313" i="2"/>
  <c r="I312" i="2"/>
  <c r="D312" i="2"/>
  <c r="I311" i="2"/>
  <c r="D311" i="2"/>
  <c r="I310" i="2"/>
  <c r="D310" i="2"/>
  <c r="I309" i="2"/>
  <c r="D309" i="2"/>
  <c r="I308" i="2"/>
  <c r="D308" i="2"/>
  <c r="I307" i="2"/>
  <c r="D307" i="2"/>
  <c r="I306" i="2"/>
  <c r="D306" i="2"/>
  <c r="I305" i="2"/>
  <c r="D305" i="2"/>
  <c r="I304" i="2"/>
  <c r="D304" i="2"/>
  <c r="I303" i="2"/>
  <c r="D303" i="2"/>
  <c r="I302" i="2"/>
  <c r="D302" i="2"/>
  <c r="I301" i="2"/>
  <c r="D301" i="2"/>
  <c r="I300" i="2"/>
  <c r="D300" i="2"/>
  <c r="I299" i="2"/>
  <c r="D299" i="2"/>
  <c r="I298" i="2"/>
  <c r="D298" i="2"/>
  <c r="I297" i="2"/>
  <c r="D297" i="2"/>
  <c r="I296" i="2"/>
  <c r="D296" i="2"/>
  <c r="I295" i="2"/>
  <c r="D295" i="2"/>
  <c r="I294" i="2"/>
  <c r="D294" i="2"/>
  <c r="I293" i="2"/>
  <c r="D293" i="2"/>
  <c r="I292" i="2"/>
  <c r="D292" i="2"/>
  <c r="I291" i="2"/>
  <c r="D291" i="2"/>
  <c r="I290" i="2"/>
  <c r="D290" i="2"/>
  <c r="I289" i="2"/>
  <c r="D289" i="2"/>
  <c r="I288" i="2"/>
  <c r="D288" i="2"/>
  <c r="I287" i="2"/>
  <c r="D287" i="2"/>
  <c r="I286" i="2"/>
  <c r="D286" i="2"/>
  <c r="I285" i="2"/>
  <c r="D285" i="2"/>
  <c r="I284" i="2"/>
  <c r="D284" i="2"/>
  <c r="I283" i="2"/>
  <c r="D283" i="2"/>
  <c r="I282" i="2"/>
  <c r="D282" i="2"/>
  <c r="I281" i="2"/>
  <c r="D281" i="2"/>
  <c r="I280" i="2"/>
  <c r="D280" i="2"/>
  <c r="I279" i="2"/>
  <c r="D279" i="2"/>
  <c r="I278" i="2"/>
  <c r="D278" i="2"/>
  <c r="I277" i="2"/>
  <c r="D277" i="2"/>
  <c r="I276" i="2"/>
  <c r="D276" i="2"/>
  <c r="I275" i="2"/>
  <c r="D275" i="2"/>
  <c r="I274" i="2"/>
  <c r="D274" i="2"/>
  <c r="I273" i="2"/>
  <c r="D273" i="2"/>
  <c r="I272" i="2"/>
  <c r="D272" i="2"/>
  <c r="I271" i="2"/>
  <c r="D271" i="2"/>
  <c r="I270" i="2"/>
  <c r="D270" i="2"/>
  <c r="I269" i="2"/>
  <c r="D269" i="2"/>
  <c r="I268" i="2"/>
  <c r="D268" i="2"/>
  <c r="I267" i="2"/>
  <c r="D267" i="2"/>
  <c r="I266" i="2"/>
  <c r="D266" i="2"/>
  <c r="I265" i="2"/>
  <c r="D265" i="2"/>
  <c r="I264" i="2"/>
  <c r="D264" i="2"/>
  <c r="D262" i="2"/>
  <c r="L262" i="2"/>
  <c r="K262" i="2"/>
  <c r="J262" i="2"/>
  <c r="G262" i="2"/>
  <c r="F262" i="2"/>
  <c r="E262" i="2"/>
  <c r="I259" i="2"/>
  <c r="D259" i="2"/>
  <c r="I258" i="2"/>
  <c r="D258" i="2"/>
  <c r="I257" i="2"/>
  <c r="D257" i="2"/>
  <c r="I256" i="2"/>
  <c r="D256" i="2"/>
  <c r="I255" i="2"/>
  <c r="D255" i="2"/>
  <c r="I254" i="2"/>
  <c r="D254" i="2"/>
  <c r="I253" i="2"/>
  <c r="D253" i="2"/>
  <c r="I252" i="2"/>
  <c r="D252" i="2"/>
  <c r="I251" i="2"/>
  <c r="D251" i="2"/>
  <c r="I250" i="2"/>
  <c r="D250" i="2"/>
  <c r="I249" i="2"/>
  <c r="D249" i="2"/>
  <c r="I248" i="2"/>
  <c r="D248" i="2"/>
  <c r="I247" i="2"/>
  <c r="D247" i="2"/>
  <c r="I246" i="2"/>
  <c r="D246" i="2"/>
  <c r="I245" i="2"/>
  <c r="D245" i="2"/>
  <c r="I244" i="2"/>
  <c r="D244" i="2"/>
  <c r="I243" i="2"/>
  <c r="D243" i="2"/>
  <c r="I242" i="2"/>
  <c r="D242" i="2"/>
  <c r="I241" i="2"/>
  <c r="D241" i="2"/>
  <c r="I240" i="2"/>
  <c r="D240" i="2"/>
  <c r="I239" i="2"/>
  <c r="D239" i="2"/>
  <c r="I238" i="2"/>
  <c r="D238" i="2"/>
  <c r="I237" i="2"/>
  <c r="D237" i="2"/>
  <c r="I236" i="2"/>
  <c r="D236" i="2"/>
  <c r="I235" i="2"/>
  <c r="D235" i="2"/>
  <c r="I234" i="2"/>
  <c r="D234" i="2"/>
  <c r="I233" i="2"/>
  <c r="D233" i="2"/>
  <c r="I232" i="2"/>
  <c r="D232" i="2"/>
  <c r="I231" i="2"/>
  <c r="D231" i="2"/>
  <c r="I230" i="2"/>
  <c r="D230" i="2"/>
  <c r="I229" i="2"/>
  <c r="D229" i="2"/>
  <c r="I228" i="2"/>
  <c r="D228" i="2"/>
  <c r="I227" i="2"/>
  <c r="D227" i="2"/>
  <c r="I226" i="2"/>
  <c r="D226" i="2"/>
  <c r="I225" i="2"/>
  <c r="D225" i="2"/>
  <c r="I224" i="2"/>
  <c r="D224" i="2"/>
  <c r="I223" i="2"/>
  <c r="D223" i="2"/>
  <c r="I222" i="2"/>
  <c r="D222" i="2"/>
  <c r="I221" i="2"/>
  <c r="D221" i="2"/>
  <c r="I220" i="2"/>
  <c r="D220" i="2"/>
  <c r="I219" i="2"/>
  <c r="D219" i="2"/>
  <c r="I218" i="2"/>
  <c r="D218" i="2"/>
  <c r="I217" i="2"/>
  <c r="D217" i="2"/>
  <c r="I216" i="2"/>
  <c r="D216" i="2"/>
  <c r="I215" i="2"/>
  <c r="D215" i="2"/>
  <c r="I214" i="2"/>
  <c r="D214" i="2"/>
  <c r="I213" i="2"/>
  <c r="D213" i="2"/>
  <c r="I212" i="2"/>
  <c r="D212" i="2"/>
  <c r="I211" i="2"/>
  <c r="D211" i="2"/>
  <c r="I210" i="2"/>
  <c r="D210" i="2"/>
  <c r="I209" i="2"/>
  <c r="D209" i="2"/>
  <c r="I208" i="2"/>
  <c r="D208" i="2"/>
  <c r="I207" i="2"/>
  <c r="D207" i="2"/>
  <c r="I206" i="2"/>
  <c r="D206" i="2"/>
  <c r="I205" i="2"/>
  <c r="D205" i="2"/>
  <c r="I204" i="2"/>
  <c r="D204" i="2"/>
  <c r="I203" i="2"/>
  <c r="D203" i="2"/>
  <c r="I202" i="2"/>
  <c r="D202" i="2"/>
  <c r="I201" i="2"/>
  <c r="D201" i="2"/>
  <c r="L199" i="2"/>
  <c r="K199" i="2"/>
  <c r="J199" i="2"/>
  <c r="G199" i="2"/>
  <c r="F199" i="2"/>
  <c r="E199" i="2"/>
  <c r="I196" i="2"/>
  <c r="D196" i="2"/>
  <c r="I195" i="2"/>
  <c r="D195" i="2"/>
  <c r="I194" i="2"/>
  <c r="D194" i="2"/>
  <c r="I193" i="2"/>
  <c r="D193" i="2"/>
  <c r="I192" i="2"/>
  <c r="D192" i="2"/>
  <c r="I191" i="2"/>
  <c r="D191" i="2"/>
  <c r="I190" i="2"/>
  <c r="D190" i="2"/>
  <c r="I189" i="2"/>
  <c r="D189" i="2"/>
  <c r="I188" i="2"/>
  <c r="D188" i="2"/>
  <c r="I187" i="2"/>
  <c r="D187" i="2"/>
  <c r="I186" i="2"/>
  <c r="D186" i="2"/>
  <c r="I185" i="2"/>
  <c r="D185" i="2"/>
  <c r="I184" i="2"/>
  <c r="D184" i="2"/>
  <c r="I183" i="2"/>
  <c r="D183" i="2"/>
  <c r="I182" i="2"/>
  <c r="D182" i="2"/>
  <c r="I181" i="2"/>
  <c r="D181" i="2"/>
  <c r="I180" i="2"/>
  <c r="D180" i="2"/>
  <c r="I179" i="2"/>
  <c r="D179" i="2"/>
  <c r="I178" i="2"/>
  <c r="D178" i="2"/>
  <c r="I177" i="2"/>
  <c r="D177" i="2"/>
  <c r="I176" i="2"/>
  <c r="D176" i="2"/>
  <c r="I175" i="2"/>
  <c r="D175" i="2"/>
  <c r="I174" i="2"/>
  <c r="D174" i="2"/>
  <c r="I173" i="2"/>
  <c r="D173" i="2"/>
  <c r="I172" i="2"/>
  <c r="D172" i="2"/>
  <c r="I171" i="2"/>
  <c r="D171" i="2"/>
  <c r="I170" i="2"/>
  <c r="D170" i="2"/>
  <c r="I169" i="2"/>
  <c r="D169" i="2"/>
  <c r="I168" i="2"/>
  <c r="D168" i="2"/>
  <c r="I167" i="2"/>
  <c r="D167" i="2"/>
  <c r="I166" i="2"/>
  <c r="D166" i="2"/>
  <c r="I165" i="2"/>
  <c r="D165" i="2"/>
  <c r="I164" i="2"/>
  <c r="D164" i="2"/>
  <c r="I163" i="2"/>
  <c r="D163" i="2"/>
  <c r="I162" i="2"/>
  <c r="D162" i="2"/>
  <c r="I161" i="2"/>
  <c r="D161" i="2"/>
  <c r="I160" i="2"/>
  <c r="D160" i="2"/>
  <c r="I159" i="2"/>
  <c r="D159" i="2"/>
  <c r="I158" i="2"/>
  <c r="D158" i="2"/>
  <c r="I157" i="2"/>
  <c r="D157" i="2"/>
  <c r="I156" i="2"/>
  <c r="D156" i="2"/>
  <c r="I155" i="2"/>
  <c r="D155" i="2"/>
  <c r="I154" i="2"/>
  <c r="D154" i="2"/>
  <c r="I153" i="2"/>
  <c r="D153" i="2"/>
  <c r="I152" i="2"/>
  <c r="D152" i="2"/>
  <c r="I151" i="2"/>
  <c r="D151" i="2"/>
  <c r="I150" i="2"/>
  <c r="D150" i="2"/>
  <c r="I149" i="2"/>
  <c r="D149" i="2"/>
  <c r="I148" i="2"/>
  <c r="D148" i="2"/>
  <c r="I147" i="2"/>
  <c r="D147" i="2"/>
  <c r="I146" i="2"/>
  <c r="D146" i="2"/>
  <c r="I145" i="2"/>
  <c r="D145" i="2"/>
  <c r="I144" i="2"/>
  <c r="D144" i="2"/>
  <c r="I143" i="2"/>
  <c r="D143" i="2"/>
  <c r="I142" i="2"/>
  <c r="D142" i="2"/>
  <c r="I141" i="2"/>
  <c r="D141" i="2"/>
  <c r="I140" i="2"/>
  <c r="D140" i="2"/>
  <c r="I139" i="2"/>
  <c r="D139" i="2"/>
  <c r="L137" i="2"/>
  <c r="K137" i="2"/>
  <c r="J137" i="2"/>
  <c r="G137" i="2"/>
  <c r="F137" i="2"/>
  <c r="E137" i="2"/>
  <c r="I134" i="2"/>
  <c r="D134" i="2"/>
  <c r="I133" i="2"/>
  <c r="D133" i="2"/>
  <c r="I132" i="2"/>
  <c r="D132" i="2"/>
  <c r="I131" i="2"/>
  <c r="D131" i="2"/>
  <c r="I130" i="2"/>
  <c r="D130" i="2"/>
  <c r="I129" i="2"/>
  <c r="D129" i="2"/>
  <c r="I128" i="2"/>
  <c r="D128" i="2"/>
  <c r="I127" i="2"/>
  <c r="D127" i="2"/>
  <c r="I126" i="2"/>
  <c r="D126" i="2"/>
  <c r="I125" i="2"/>
  <c r="D125" i="2"/>
  <c r="I124" i="2"/>
  <c r="D124" i="2"/>
  <c r="I123" i="2"/>
  <c r="D123" i="2"/>
  <c r="I122" i="2"/>
  <c r="D122" i="2"/>
  <c r="I121" i="2"/>
  <c r="D121" i="2"/>
  <c r="I120" i="2"/>
  <c r="D120" i="2"/>
  <c r="I119" i="2"/>
  <c r="D119" i="2"/>
  <c r="I118" i="2"/>
  <c r="D118" i="2"/>
  <c r="I117" i="2"/>
  <c r="D117" i="2"/>
  <c r="I116" i="2"/>
  <c r="D116" i="2"/>
  <c r="I115" i="2"/>
  <c r="D115" i="2"/>
  <c r="I114" i="2"/>
  <c r="D114" i="2"/>
  <c r="I113" i="2"/>
  <c r="D113" i="2"/>
  <c r="I112" i="2"/>
  <c r="D112" i="2"/>
  <c r="I111" i="2"/>
  <c r="D111" i="2"/>
  <c r="I110" i="2"/>
  <c r="D110" i="2"/>
  <c r="I109" i="2"/>
  <c r="D109" i="2"/>
  <c r="I108" i="2"/>
  <c r="D108" i="2"/>
  <c r="I107" i="2"/>
  <c r="D107" i="2"/>
  <c r="I106" i="2"/>
  <c r="D106" i="2"/>
  <c r="I105" i="2"/>
  <c r="D105" i="2"/>
  <c r="I104" i="2"/>
  <c r="D104" i="2"/>
  <c r="I103" i="2"/>
  <c r="D103" i="2"/>
  <c r="I102" i="2"/>
  <c r="D102" i="2"/>
  <c r="I101" i="2"/>
  <c r="D101" i="2"/>
  <c r="I100" i="2"/>
  <c r="D100" i="2"/>
  <c r="I99" i="2"/>
  <c r="D99" i="2"/>
  <c r="I98" i="2"/>
  <c r="D98" i="2"/>
  <c r="I97" i="2"/>
  <c r="D97" i="2"/>
  <c r="I96" i="2"/>
  <c r="D96" i="2"/>
  <c r="I95" i="2"/>
  <c r="D95" i="2"/>
  <c r="I94" i="2"/>
  <c r="D94" i="2"/>
  <c r="I93" i="2"/>
  <c r="D93" i="2"/>
  <c r="I92" i="2"/>
  <c r="D92" i="2"/>
  <c r="I91" i="2"/>
  <c r="D91" i="2"/>
  <c r="I90" i="2"/>
  <c r="D90" i="2"/>
  <c r="I89" i="2"/>
  <c r="D89" i="2"/>
  <c r="I88" i="2"/>
  <c r="D88" i="2"/>
  <c r="I87" i="2"/>
  <c r="D87" i="2"/>
  <c r="I86" i="2"/>
  <c r="D86" i="2"/>
  <c r="I85" i="2"/>
  <c r="D85" i="2"/>
  <c r="I84" i="2"/>
  <c r="D84" i="2"/>
  <c r="I83" i="2"/>
  <c r="D83" i="2"/>
  <c r="I82" i="2"/>
  <c r="D82" i="2"/>
  <c r="I81" i="2"/>
  <c r="D81" i="2"/>
  <c r="I80" i="2"/>
  <c r="D80" i="2"/>
  <c r="I79" i="2"/>
  <c r="D79" i="2"/>
  <c r="I78" i="2"/>
  <c r="D78" i="2"/>
  <c r="I77" i="2"/>
  <c r="D77" i="2"/>
  <c r="D75" i="2"/>
  <c r="L75" i="2"/>
  <c r="K75" i="2"/>
  <c r="J75" i="2"/>
  <c r="G75" i="2"/>
  <c r="F75" i="2"/>
  <c r="E75" i="2"/>
  <c r="I72" i="2"/>
  <c r="D72" i="2"/>
  <c r="I71" i="2"/>
  <c r="D71" i="2"/>
  <c r="I70" i="2"/>
  <c r="D70" i="2"/>
  <c r="I69" i="2"/>
  <c r="D69" i="2"/>
  <c r="I68" i="2"/>
  <c r="D68" i="2"/>
  <c r="I67" i="2"/>
  <c r="D67" i="2"/>
  <c r="I66" i="2"/>
  <c r="D66" i="2"/>
  <c r="I65" i="2"/>
  <c r="D65" i="2"/>
  <c r="I64" i="2"/>
  <c r="D64" i="2"/>
  <c r="I63" i="2"/>
  <c r="D63" i="2"/>
  <c r="I62" i="2"/>
  <c r="D62" i="2"/>
  <c r="I61" i="2"/>
  <c r="D61" i="2"/>
  <c r="I60" i="2"/>
  <c r="D60" i="2"/>
  <c r="I59" i="2"/>
  <c r="D59" i="2"/>
  <c r="I58" i="2"/>
  <c r="D58" i="2"/>
  <c r="I57" i="2"/>
  <c r="D57" i="2"/>
  <c r="I56" i="2"/>
  <c r="D56" i="2"/>
  <c r="I55" i="2"/>
  <c r="D55" i="2"/>
  <c r="I54" i="2"/>
  <c r="D54" i="2"/>
  <c r="I53" i="2"/>
  <c r="D53" i="2"/>
  <c r="I52" i="2"/>
  <c r="D52" i="2"/>
  <c r="I51" i="2"/>
  <c r="D51" i="2"/>
  <c r="I50" i="2"/>
  <c r="D50" i="2"/>
  <c r="I49" i="2"/>
  <c r="D49" i="2"/>
  <c r="I48" i="2"/>
  <c r="D48" i="2"/>
  <c r="I47" i="2"/>
  <c r="D47" i="2"/>
  <c r="I46" i="2"/>
  <c r="D46" i="2"/>
  <c r="I45" i="2"/>
  <c r="D45" i="2"/>
  <c r="I44" i="2"/>
  <c r="D44" i="2"/>
  <c r="I43" i="2"/>
  <c r="D43" i="2"/>
  <c r="I42" i="2"/>
  <c r="D42" i="2"/>
  <c r="I41" i="2"/>
  <c r="D41" i="2"/>
  <c r="I40" i="2"/>
  <c r="D40" i="2"/>
  <c r="I39" i="2"/>
  <c r="D39" i="2"/>
  <c r="I38" i="2"/>
  <c r="D38" i="2"/>
  <c r="I37" i="2"/>
  <c r="D37" i="2"/>
  <c r="I36" i="2"/>
  <c r="D36" i="2"/>
  <c r="I35" i="2"/>
  <c r="D35" i="2"/>
  <c r="I34" i="2"/>
  <c r="D34" i="2"/>
  <c r="I33" i="2"/>
  <c r="D33" i="2"/>
  <c r="I32" i="2"/>
  <c r="D32" i="2"/>
  <c r="I31" i="2"/>
  <c r="D31" i="2"/>
  <c r="I30" i="2"/>
  <c r="D30" i="2"/>
  <c r="I29" i="2"/>
  <c r="D29" i="2"/>
  <c r="I28" i="2"/>
  <c r="D28" i="2"/>
  <c r="I27" i="2"/>
  <c r="D27" i="2"/>
  <c r="I26" i="2"/>
  <c r="D26" i="2"/>
  <c r="I25" i="2"/>
  <c r="D25" i="2"/>
  <c r="I24" i="2"/>
  <c r="D24" i="2"/>
  <c r="I23" i="2"/>
  <c r="D23" i="2"/>
  <c r="I22" i="2"/>
  <c r="D22" i="2"/>
  <c r="I21" i="2"/>
  <c r="D21" i="2"/>
  <c r="I20" i="2"/>
  <c r="D20" i="2"/>
  <c r="I19" i="2"/>
  <c r="D19" i="2"/>
  <c r="I18" i="2"/>
  <c r="D18" i="2"/>
  <c r="I17" i="2"/>
  <c r="D17" i="2"/>
  <c r="I16" i="2"/>
  <c r="D16" i="2"/>
  <c r="I15" i="2"/>
  <c r="D15" i="2"/>
  <c r="L13" i="2"/>
  <c r="K13" i="2"/>
  <c r="J13" i="2"/>
  <c r="G13" i="2"/>
  <c r="F13" i="2"/>
  <c r="E13" i="2"/>
  <c r="K1344" i="1"/>
  <c r="F1344" i="1"/>
  <c r="K1343" i="1"/>
  <c r="F1343" i="1"/>
  <c r="K1342" i="1"/>
  <c r="F1342" i="1"/>
  <c r="K1341" i="1"/>
  <c r="F1341" i="1"/>
  <c r="K1340" i="1"/>
  <c r="F1340" i="1"/>
  <c r="K1339" i="1"/>
  <c r="F1339" i="1"/>
  <c r="K1338" i="1"/>
  <c r="F1338" i="1"/>
  <c r="K1337" i="1"/>
  <c r="F1337" i="1"/>
  <c r="K1336" i="1"/>
  <c r="F1336" i="1"/>
  <c r="K1335" i="1"/>
  <c r="F1335" i="1"/>
  <c r="K1334" i="1"/>
  <c r="F1334" i="1"/>
  <c r="K1333" i="1"/>
  <c r="F1333" i="1"/>
  <c r="K1332" i="1"/>
  <c r="F1332" i="1"/>
  <c r="K1331" i="1"/>
  <c r="F1331" i="1"/>
  <c r="K1330" i="1"/>
  <c r="F1330" i="1"/>
  <c r="K1329" i="1"/>
  <c r="F1329" i="1"/>
  <c r="K1328" i="1"/>
  <c r="F1328" i="1"/>
  <c r="K1327" i="1"/>
  <c r="F1327" i="1"/>
  <c r="K1326" i="1"/>
  <c r="F1326" i="1"/>
  <c r="K1325" i="1"/>
  <c r="F1325" i="1"/>
  <c r="K1324" i="1"/>
  <c r="F1324" i="1"/>
  <c r="K1323" i="1"/>
  <c r="F1323" i="1"/>
  <c r="K1322" i="1"/>
  <c r="F1322" i="1"/>
  <c r="K1321" i="1"/>
  <c r="F1321" i="1"/>
  <c r="K1320" i="1"/>
  <c r="F1320" i="1"/>
  <c r="K1319" i="1"/>
  <c r="F1319" i="1"/>
  <c r="K1318" i="1"/>
  <c r="F1318" i="1"/>
  <c r="K1317" i="1"/>
  <c r="F1317" i="1"/>
  <c r="K1316" i="1"/>
  <c r="F1316" i="1"/>
  <c r="K1315" i="1"/>
  <c r="F1315" i="1"/>
  <c r="K1314" i="1"/>
  <c r="F1314" i="1"/>
  <c r="K1313" i="1"/>
  <c r="F1313" i="1"/>
  <c r="K1312" i="1"/>
  <c r="F1312" i="1"/>
  <c r="K1311" i="1"/>
  <c r="F1311" i="1"/>
  <c r="K1310" i="1"/>
  <c r="F1310" i="1"/>
  <c r="K1309" i="1"/>
  <c r="F1309" i="1"/>
  <c r="K1308" i="1"/>
  <c r="F1308" i="1"/>
  <c r="K1307" i="1"/>
  <c r="F1307" i="1"/>
  <c r="K1306" i="1"/>
  <c r="F1306" i="1"/>
  <c r="K1305" i="1"/>
  <c r="F1305" i="1"/>
  <c r="K1304" i="1"/>
  <c r="F1304" i="1"/>
  <c r="K1303" i="1"/>
  <c r="F1303" i="1"/>
  <c r="K1302" i="1"/>
  <c r="F1302" i="1"/>
  <c r="K1301" i="1"/>
  <c r="F1301" i="1"/>
  <c r="K1300" i="1"/>
  <c r="F1300" i="1"/>
  <c r="K1299" i="1"/>
  <c r="F1299" i="1"/>
  <c r="K1298" i="1"/>
  <c r="F1298" i="1"/>
  <c r="K1297" i="1"/>
  <c r="F1297" i="1"/>
  <c r="K1296" i="1"/>
  <c r="F1296" i="1"/>
  <c r="K1295" i="1"/>
  <c r="F1295" i="1"/>
  <c r="K1294" i="1"/>
  <c r="F1294" i="1"/>
  <c r="K1293" i="1"/>
  <c r="F1293" i="1"/>
  <c r="K1292" i="1"/>
  <c r="F1292" i="1"/>
  <c r="K1291" i="1"/>
  <c r="F1291" i="1"/>
  <c r="K1290" i="1"/>
  <c r="F1290" i="1"/>
  <c r="K1289" i="1"/>
  <c r="F1289" i="1"/>
  <c r="K1288" i="1"/>
  <c r="F1288" i="1"/>
  <c r="K1287" i="1"/>
  <c r="F1287" i="1"/>
  <c r="F1285" i="1"/>
  <c r="N1285" i="1"/>
  <c r="M1285" i="1"/>
  <c r="L1285" i="1"/>
  <c r="I1285" i="1"/>
  <c r="H1285" i="1"/>
  <c r="G1285" i="1"/>
  <c r="K1282" i="1"/>
  <c r="F1282" i="1"/>
  <c r="K1281" i="1"/>
  <c r="F1281" i="1"/>
  <c r="K1280" i="1"/>
  <c r="F1280" i="1"/>
  <c r="K1279" i="1"/>
  <c r="F1279" i="1"/>
  <c r="K1278" i="1"/>
  <c r="F1278" i="1"/>
  <c r="K1277" i="1"/>
  <c r="F1277" i="1"/>
  <c r="K1276" i="1"/>
  <c r="F1276" i="1"/>
  <c r="K1275" i="1"/>
  <c r="F1275" i="1"/>
  <c r="K1274" i="1"/>
  <c r="F1274" i="1"/>
  <c r="K1273" i="1"/>
  <c r="F1273" i="1"/>
  <c r="K1272" i="1"/>
  <c r="F1272" i="1"/>
  <c r="K1271" i="1"/>
  <c r="F1271" i="1"/>
  <c r="K1270" i="1"/>
  <c r="F1270" i="1"/>
  <c r="K1269" i="1"/>
  <c r="F1269" i="1"/>
  <c r="K1268" i="1"/>
  <c r="F1268" i="1"/>
  <c r="K1267" i="1"/>
  <c r="F1267" i="1"/>
  <c r="K1266" i="1"/>
  <c r="F1266" i="1"/>
  <c r="K1265" i="1"/>
  <c r="F1265" i="1"/>
  <c r="K1264" i="1"/>
  <c r="F1264" i="1"/>
  <c r="K1263" i="1"/>
  <c r="F1263" i="1"/>
  <c r="K1262" i="1"/>
  <c r="F1262" i="1"/>
  <c r="K1261" i="1"/>
  <c r="F1261" i="1"/>
  <c r="K1260" i="1"/>
  <c r="F1260" i="1"/>
  <c r="K1259" i="1"/>
  <c r="F1259" i="1"/>
  <c r="K1258" i="1"/>
  <c r="F1258" i="1"/>
  <c r="K1257" i="1"/>
  <c r="F1257" i="1"/>
  <c r="K1256" i="1"/>
  <c r="F1256" i="1"/>
  <c r="K1255" i="1"/>
  <c r="F1255" i="1"/>
  <c r="K1254" i="1"/>
  <c r="F1254" i="1"/>
  <c r="K1253" i="1"/>
  <c r="F1253" i="1"/>
  <c r="K1252" i="1"/>
  <c r="F1252" i="1"/>
  <c r="K1251" i="1"/>
  <c r="F1251" i="1"/>
  <c r="K1250" i="1"/>
  <c r="F1250" i="1"/>
  <c r="K1249" i="1"/>
  <c r="F1249" i="1"/>
  <c r="K1248" i="1"/>
  <c r="F1248" i="1"/>
  <c r="K1247" i="1"/>
  <c r="F1247" i="1"/>
  <c r="K1246" i="1"/>
  <c r="F1246" i="1"/>
  <c r="K1245" i="1"/>
  <c r="F1245" i="1"/>
  <c r="K1244" i="1"/>
  <c r="F1244" i="1"/>
  <c r="K1243" i="1"/>
  <c r="F1243" i="1"/>
  <c r="K1242" i="1"/>
  <c r="F1242" i="1"/>
  <c r="K1241" i="1"/>
  <c r="F1241" i="1"/>
  <c r="K1240" i="1"/>
  <c r="F1240" i="1"/>
  <c r="K1239" i="1"/>
  <c r="F1239" i="1"/>
  <c r="K1238" i="1"/>
  <c r="F1238" i="1"/>
  <c r="K1237" i="1"/>
  <c r="F1237" i="1"/>
  <c r="K1236" i="1"/>
  <c r="F1236" i="1"/>
  <c r="K1235" i="1"/>
  <c r="F1235" i="1"/>
  <c r="K1234" i="1"/>
  <c r="F1234" i="1"/>
  <c r="K1233" i="1"/>
  <c r="F1233" i="1"/>
  <c r="K1232" i="1"/>
  <c r="F1232" i="1"/>
  <c r="K1231" i="1"/>
  <c r="F1231" i="1"/>
  <c r="K1230" i="1"/>
  <c r="F1230" i="1"/>
  <c r="K1229" i="1"/>
  <c r="F1229" i="1"/>
  <c r="K1228" i="1"/>
  <c r="F1228" i="1"/>
  <c r="K1227" i="1"/>
  <c r="F1227" i="1"/>
  <c r="K1226" i="1"/>
  <c r="F1226" i="1"/>
  <c r="K1225" i="1"/>
  <c r="F1225" i="1"/>
  <c r="N1223" i="1"/>
  <c r="M1223" i="1"/>
  <c r="L1223" i="1"/>
  <c r="I1223" i="1"/>
  <c r="H1223" i="1"/>
  <c r="G1223" i="1"/>
  <c r="K1220" i="1"/>
  <c r="F1220" i="1"/>
  <c r="K1219" i="1"/>
  <c r="F1219" i="1"/>
  <c r="K1218" i="1"/>
  <c r="F1218" i="1"/>
  <c r="K1217" i="1"/>
  <c r="F1217" i="1"/>
  <c r="K1216" i="1"/>
  <c r="F1216" i="1"/>
  <c r="K1215" i="1"/>
  <c r="F1215" i="1"/>
  <c r="K1214" i="1"/>
  <c r="F1214" i="1"/>
  <c r="K1213" i="1"/>
  <c r="F1213" i="1"/>
  <c r="K1212" i="1"/>
  <c r="F1212" i="1"/>
  <c r="K1211" i="1"/>
  <c r="F1211" i="1"/>
  <c r="K1210" i="1"/>
  <c r="F1210" i="1"/>
  <c r="K1209" i="1"/>
  <c r="F1209" i="1"/>
  <c r="K1208" i="1"/>
  <c r="F1208" i="1"/>
  <c r="K1207" i="1"/>
  <c r="F1207" i="1"/>
  <c r="K1206" i="1"/>
  <c r="F1206" i="1"/>
  <c r="K1205" i="1"/>
  <c r="F1205" i="1"/>
  <c r="K1204" i="1"/>
  <c r="F1204" i="1"/>
  <c r="K1203" i="1"/>
  <c r="F1203" i="1"/>
  <c r="K1202" i="1"/>
  <c r="F1202" i="1"/>
  <c r="K1201" i="1"/>
  <c r="F1201" i="1"/>
  <c r="K1200" i="1"/>
  <c r="F1200" i="1"/>
  <c r="K1199" i="1"/>
  <c r="F1199" i="1"/>
  <c r="K1198" i="1"/>
  <c r="F1198" i="1"/>
  <c r="K1197" i="1"/>
  <c r="F1197" i="1"/>
  <c r="K1196" i="1"/>
  <c r="F1196" i="1"/>
  <c r="K1195" i="1"/>
  <c r="F1195" i="1"/>
  <c r="K1194" i="1"/>
  <c r="F1194" i="1"/>
  <c r="K1193" i="1"/>
  <c r="F1193" i="1"/>
  <c r="K1192" i="1"/>
  <c r="F1192" i="1"/>
  <c r="K1191" i="1"/>
  <c r="F1191" i="1"/>
  <c r="K1190" i="1"/>
  <c r="F1190" i="1"/>
  <c r="K1189" i="1"/>
  <c r="F1189" i="1"/>
  <c r="K1188" i="1"/>
  <c r="F1188" i="1"/>
  <c r="K1187" i="1"/>
  <c r="F1187" i="1"/>
  <c r="K1186" i="1"/>
  <c r="F1186" i="1"/>
  <c r="K1185" i="1"/>
  <c r="F1185" i="1"/>
  <c r="K1184" i="1"/>
  <c r="F1184" i="1"/>
  <c r="K1183" i="1"/>
  <c r="F1183" i="1"/>
  <c r="K1182" i="1"/>
  <c r="F1182" i="1"/>
  <c r="K1181" i="1"/>
  <c r="F1181" i="1"/>
  <c r="K1180" i="1"/>
  <c r="F1180" i="1"/>
  <c r="K1179" i="1"/>
  <c r="F1179" i="1"/>
  <c r="K1178" i="1"/>
  <c r="F1178" i="1"/>
  <c r="K1177" i="1"/>
  <c r="F1177" i="1"/>
  <c r="K1176" i="1"/>
  <c r="F1176" i="1"/>
  <c r="K1175" i="1"/>
  <c r="F1175" i="1"/>
  <c r="K1174" i="1"/>
  <c r="F1174" i="1"/>
  <c r="K1173" i="1"/>
  <c r="F1173" i="1"/>
  <c r="K1172" i="1"/>
  <c r="F1172" i="1"/>
  <c r="K1171" i="1"/>
  <c r="F1171" i="1"/>
  <c r="K1170" i="1"/>
  <c r="F1170" i="1"/>
  <c r="K1169" i="1"/>
  <c r="F1169" i="1"/>
  <c r="K1168" i="1"/>
  <c r="F1168" i="1"/>
  <c r="K1167" i="1"/>
  <c r="F1167" i="1"/>
  <c r="K1166" i="1"/>
  <c r="F1166" i="1"/>
  <c r="K1165" i="1"/>
  <c r="F1165" i="1"/>
  <c r="K1164" i="1"/>
  <c r="F1164" i="1"/>
  <c r="K1163" i="1"/>
  <c r="F1163" i="1"/>
  <c r="K1162" i="1"/>
  <c r="F1162" i="1"/>
  <c r="N1160" i="1"/>
  <c r="M1160" i="1"/>
  <c r="L1160" i="1"/>
  <c r="I1160" i="1"/>
  <c r="H1160" i="1"/>
  <c r="G1160" i="1"/>
  <c r="K1157" i="1"/>
  <c r="F1157" i="1"/>
  <c r="K1156" i="1"/>
  <c r="F1156" i="1"/>
  <c r="K1155" i="1"/>
  <c r="F1155" i="1"/>
  <c r="K1154" i="1"/>
  <c r="F1154" i="1"/>
  <c r="K1153" i="1"/>
  <c r="F1153" i="1"/>
  <c r="K1152" i="1"/>
  <c r="F1152" i="1"/>
  <c r="K1151" i="1"/>
  <c r="F1151" i="1"/>
  <c r="K1150" i="1"/>
  <c r="F1150" i="1"/>
  <c r="K1149" i="1"/>
  <c r="F1149" i="1"/>
  <c r="K1148" i="1"/>
  <c r="F1148" i="1"/>
  <c r="K1147" i="1"/>
  <c r="F1147" i="1"/>
  <c r="K1146" i="1"/>
  <c r="F1146" i="1"/>
  <c r="K1145" i="1"/>
  <c r="F1145" i="1"/>
  <c r="K1144" i="1"/>
  <c r="F1144" i="1"/>
  <c r="K1143" i="1"/>
  <c r="F1143" i="1"/>
  <c r="K1142" i="1"/>
  <c r="F1142" i="1"/>
  <c r="K1141" i="1"/>
  <c r="F1141" i="1"/>
  <c r="K1140" i="1"/>
  <c r="F1140" i="1"/>
  <c r="K1139" i="1"/>
  <c r="F1139" i="1"/>
  <c r="K1138" i="1"/>
  <c r="F1138" i="1"/>
  <c r="K1137" i="1"/>
  <c r="F1137" i="1"/>
  <c r="K1136" i="1"/>
  <c r="F1136" i="1"/>
  <c r="K1135" i="1"/>
  <c r="F1135" i="1"/>
  <c r="K1134" i="1"/>
  <c r="F1134" i="1"/>
  <c r="K1133" i="1"/>
  <c r="F1133" i="1"/>
  <c r="K1132" i="1"/>
  <c r="F1132" i="1"/>
  <c r="K1131" i="1"/>
  <c r="F1131" i="1"/>
  <c r="K1130" i="1"/>
  <c r="F1130" i="1"/>
  <c r="K1129" i="1"/>
  <c r="F1129" i="1"/>
  <c r="K1128" i="1"/>
  <c r="F1128" i="1"/>
  <c r="K1127" i="1"/>
  <c r="F1127" i="1"/>
  <c r="K1126" i="1"/>
  <c r="F1126" i="1"/>
  <c r="K1125" i="1"/>
  <c r="F1125" i="1"/>
  <c r="K1124" i="1"/>
  <c r="F1124" i="1"/>
  <c r="K1123" i="1"/>
  <c r="F1123" i="1"/>
  <c r="K1122" i="1"/>
  <c r="F1122" i="1"/>
  <c r="K1121" i="1"/>
  <c r="F1121" i="1"/>
  <c r="K1120" i="1"/>
  <c r="F1120" i="1"/>
  <c r="K1119" i="1"/>
  <c r="F1119" i="1"/>
  <c r="K1118" i="1"/>
  <c r="F1118" i="1"/>
  <c r="K1117" i="1"/>
  <c r="F1117" i="1"/>
  <c r="K1116" i="1"/>
  <c r="F1116" i="1"/>
  <c r="K1115" i="1"/>
  <c r="F1115" i="1"/>
  <c r="K1114" i="1"/>
  <c r="F1114" i="1"/>
  <c r="K1113" i="1"/>
  <c r="F1113" i="1"/>
  <c r="K1112" i="1"/>
  <c r="F1112" i="1"/>
  <c r="K1111" i="1"/>
  <c r="F1111" i="1"/>
  <c r="K1110" i="1"/>
  <c r="F1110" i="1"/>
  <c r="K1109" i="1"/>
  <c r="F1109" i="1"/>
  <c r="K1108" i="1"/>
  <c r="F1108" i="1"/>
  <c r="K1107" i="1"/>
  <c r="F1107" i="1"/>
  <c r="K1106" i="1"/>
  <c r="F1106" i="1"/>
  <c r="K1105" i="1"/>
  <c r="F1105" i="1"/>
  <c r="K1104" i="1"/>
  <c r="F1104" i="1"/>
  <c r="K1103" i="1"/>
  <c r="F1103" i="1"/>
  <c r="K1102" i="1"/>
  <c r="F1102" i="1"/>
  <c r="K1101" i="1"/>
  <c r="F1101" i="1"/>
  <c r="K1100" i="1"/>
  <c r="F1100" i="1"/>
  <c r="K1099" i="1"/>
  <c r="F1099" i="1"/>
  <c r="N1097" i="1"/>
  <c r="M1097" i="1"/>
  <c r="L1097" i="1"/>
  <c r="I1097" i="1"/>
  <c r="H1097" i="1"/>
  <c r="G1097" i="1"/>
  <c r="K1094" i="1"/>
  <c r="F1094" i="1"/>
  <c r="K1093" i="1"/>
  <c r="F1093" i="1"/>
  <c r="K1092" i="1"/>
  <c r="F1092" i="1"/>
  <c r="K1091" i="1"/>
  <c r="F1091" i="1"/>
  <c r="K1090" i="1"/>
  <c r="F1090" i="1"/>
  <c r="K1089" i="1"/>
  <c r="F1089" i="1"/>
  <c r="K1088" i="1"/>
  <c r="F1088" i="1"/>
  <c r="K1087" i="1"/>
  <c r="F1087" i="1"/>
  <c r="K1086" i="1"/>
  <c r="F1086" i="1"/>
  <c r="K1085" i="1"/>
  <c r="F1085" i="1"/>
  <c r="K1084" i="1"/>
  <c r="F1084" i="1"/>
  <c r="K1083" i="1"/>
  <c r="F1083" i="1"/>
  <c r="K1082" i="1"/>
  <c r="F1082" i="1"/>
  <c r="K1081" i="1"/>
  <c r="F1081" i="1"/>
  <c r="K1080" i="1"/>
  <c r="F1080" i="1"/>
  <c r="K1079" i="1"/>
  <c r="F1079" i="1"/>
  <c r="K1078" i="1"/>
  <c r="F1078" i="1"/>
  <c r="K1077" i="1"/>
  <c r="F1077" i="1"/>
  <c r="K1076" i="1"/>
  <c r="F1076" i="1"/>
  <c r="K1075" i="1"/>
  <c r="F1075" i="1"/>
  <c r="K1074" i="1"/>
  <c r="F1074" i="1"/>
  <c r="K1073" i="1"/>
  <c r="F1073" i="1"/>
  <c r="K1072" i="1"/>
  <c r="F1072" i="1"/>
  <c r="K1071" i="1"/>
  <c r="F1071" i="1"/>
  <c r="K1070" i="1"/>
  <c r="F1070" i="1"/>
  <c r="K1069" i="1"/>
  <c r="F1069" i="1"/>
  <c r="K1068" i="1"/>
  <c r="F1068" i="1"/>
  <c r="K1067" i="1"/>
  <c r="F1067" i="1"/>
  <c r="K1066" i="1"/>
  <c r="F1066" i="1"/>
  <c r="K1065" i="1"/>
  <c r="F1065" i="1"/>
  <c r="K1064" i="1"/>
  <c r="F1064" i="1"/>
  <c r="K1063" i="1"/>
  <c r="F1063" i="1"/>
  <c r="K1062" i="1"/>
  <c r="F1062" i="1"/>
  <c r="K1061" i="1"/>
  <c r="F1061" i="1"/>
  <c r="K1060" i="1"/>
  <c r="F1060" i="1"/>
  <c r="K1059" i="1"/>
  <c r="F1059" i="1"/>
  <c r="K1058" i="1"/>
  <c r="F1058" i="1"/>
  <c r="K1057" i="1"/>
  <c r="F1057" i="1"/>
  <c r="K1056" i="1"/>
  <c r="F1056" i="1"/>
  <c r="K1055" i="1"/>
  <c r="F1055" i="1"/>
  <c r="K1054" i="1"/>
  <c r="F1054" i="1"/>
  <c r="K1053" i="1"/>
  <c r="F1053" i="1"/>
  <c r="K1052" i="1"/>
  <c r="F1052" i="1"/>
  <c r="K1051" i="1"/>
  <c r="F1051" i="1"/>
  <c r="K1050" i="1"/>
  <c r="F1050" i="1"/>
  <c r="K1049" i="1"/>
  <c r="F1049" i="1"/>
  <c r="K1048" i="1"/>
  <c r="F1048" i="1"/>
  <c r="K1047" i="1"/>
  <c r="F1047" i="1"/>
  <c r="K1046" i="1"/>
  <c r="F1046" i="1"/>
  <c r="K1045" i="1"/>
  <c r="F1045" i="1"/>
  <c r="K1044" i="1"/>
  <c r="F1044" i="1"/>
  <c r="K1043" i="1"/>
  <c r="F1043" i="1"/>
  <c r="K1042" i="1"/>
  <c r="F1042" i="1"/>
  <c r="K1041" i="1"/>
  <c r="F1041" i="1"/>
  <c r="K1040" i="1"/>
  <c r="F1040" i="1"/>
  <c r="K1039" i="1"/>
  <c r="F1039" i="1"/>
  <c r="K1038" i="1"/>
  <c r="F1038" i="1"/>
  <c r="K1037" i="1"/>
  <c r="F1037" i="1"/>
  <c r="K1036" i="1"/>
  <c r="F1036" i="1"/>
  <c r="N1034" i="1"/>
  <c r="M1034" i="1"/>
  <c r="L1034" i="1"/>
  <c r="I1034" i="1"/>
  <c r="H1034" i="1"/>
  <c r="G1034" i="1"/>
  <c r="K1031" i="1"/>
  <c r="F1031" i="1"/>
  <c r="K1030" i="1"/>
  <c r="F1030" i="1"/>
  <c r="K1029" i="1"/>
  <c r="F1029" i="1"/>
  <c r="K1028" i="1"/>
  <c r="F1028" i="1"/>
  <c r="K1027" i="1"/>
  <c r="F1027" i="1"/>
  <c r="K1026" i="1"/>
  <c r="F1026" i="1"/>
  <c r="K1025" i="1"/>
  <c r="F1025" i="1"/>
  <c r="K1024" i="1"/>
  <c r="F1024" i="1"/>
  <c r="K1023" i="1"/>
  <c r="F1023" i="1"/>
  <c r="K1022" i="1"/>
  <c r="F1022" i="1"/>
  <c r="K1021" i="1"/>
  <c r="F1021" i="1"/>
  <c r="K1020" i="1"/>
  <c r="F1020" i="1"/>
  <c r="K1019" i="1"/>
  <c r="F1019" i="1"/>
  <c r="K1018" i="1"/>
  <c r="F1018" i="1"/>
  <c r="K1017" i="1"/>
  <c r="F1017" i="1"/>
  <c r="K1016" i="1"/>
  <c r="F1016" i="1"/>
  <c r="K1015" i="1"/>
  <c r="F1015" i="1"/>
  <c r="K1014" i="1"/>
  <c r="F1014" i="1"/>
  <c r="K1013" i="1"/>
  <c r="F1013" i="1"/>
  <c r="K1012" i="1"/>
  <c r="F1012" i="1"/>
  <c r="K1011" i="1"/>
  <c r="F1011" i="1"/>
  <c r="K1010" i="1"/>
  <c r="F1010" i="1"/>
  <c r="K1009" i="1"/>
  <c r="F1009" i="1"/>
  <c r="K1008" i="1"/>
  <c r="F1008" i="1"/>
  <c r="K1007" i="1"/>
  <c r="F1007" i="1"/>
  <c r="K1006" i="1"/>
  <c r="F1006" i="1"/>
  <c r="K1005" i="1"/>
  <c r="F1005" i="1"/>
  <c r="K1004" i="1"/>
  <c r="F1004" i="1"/>
  <c r="K1003" i="1"/>
  <c r="F1003" i="1"/>
  <c r="K1002" i="1"/>
  <c r="F1002" i="1"/>
  <c r="K1001" i="1"/>
  <c r="F1001" i="1"/>
  <c r="K1000" i="1"/>
  <c r="F1000" i="1"/>
  <c r="K999" i="1"/>
  <c r="F999" i="1"/>
  <c r="K998" i="1"/>
  <c r="F998" i="1"/>
  <c r="K997" i="1"/>
  <c r="F997" i="1"/>
  <c r="K996" i="1"/>
  <c r="F996" i="1"/>
  <c r="K995" i="1"/>
  <c r="F995" i="1"/>
  <c r="K994" i="1"/>
  <c r="F994" i="1"/>
  <c r="K993" i="1"/>
  <c r="F993" i="1"/>
  <c r="K992" i="1"/>
  <c r="F992" i="1"/>
  <c r="K991" i="1"/>
  <c r="F991" i="1"/>
  <c r="K990" i="1"/>
  <c r="F990" i="1"/>
  <c r="K989" i="1"/>
  <c r="F989" i="1"/>
  <c r="K988" i="1"/>
  <c r="F988" i="1"/>
  <c r="K987" i="1"/>
  <c r="F987" i="1"/>
  <c r="K986" i="1"/>
  <c r="F986" i="1"/>
  <c r="K985" i="1"/>
  <c r="F985" i="1"/>
  <c r="K984" i="1"/>
  <c r="F984" i="1"/>
  <c r="K983" i="1"/>
  <c r="F983" i="1"/>
  <c r="K982" i="1"/>
  <c r="F982" i="1"/>
  <c r="K981" i="1"/>
  <c r="F981" i="1"/>
  <c r="K980" i="1"/>
  <c r="F980" i="1"/>
  <c r="K979" i="1"/>
  <c r="F979" i="1"/>
  <c r="K978" i="1"/>
  <c r="F978" i="1"/>
  <c r="K977" i="1"/>
  <c r="F977" i="1"/>
  <c r="K976" i="1"/>
  <c r="F976" i="1"/>
  <c r="K975" i="1"/>
  <c r="F975" i="1"/>
  <c r="K974" i="1"/>
  <c r="F974" i="1"/>
  <c r="K973" i="1"/>
  <c r="F973" i="1"/>
  <c r="N971" i="1"/>
  <c r="M971" i="1"/>
  <c r="L971" i="1"/>
  <c r="I971" i="1"/>
  <c r="H971" i="1"/>
  <c r="G971" i="1"/>
  <c r="K968" i="1"/>
  <c r="F968" i="1"/>
  <c r="K967" i="1"/>
  <c r="F967" i="1"/>
  <c r="K966" i="1"/>
  <c r="F966" i="1"/>
  <c r="K965" i="1"/>
  <c r="F965" i="1"/>
  <c r="K964" i="1"/>
  <c r="F964" i="1"/>
  <c r="K963" i="1"/>
  <c r="F963" i="1"/>
  <c r="K962" i="1"/>
  <c r="F962" i="1"/>
  <c r="K961" i="1"/>
  <c r="F961" i="1"/>
  <c r="K960" i="1"/>
  <c r="F960" i="1"/>
  <c r="K959" i="1"/>
  <c r="F959" i="1"/>
  <c r="K958" i="1"/>
  <c r="F958" i="1"/>
  <c r="K957" i="1"/>
  <c r="F957" i="1"/>
  <c r="K956" i="1"/>
  <c r="F956" i="1"/>
  <c r="K955" i="1"/>
  <c r="F955" i="1"/>
  <c r="K954" i="1"/>
  <c r="F954" i="1"/>
  <c r="K953" i="1"/>
  <c r="F953" i="1"/>
  <c r="K952" i="1"/>
  <c r="F952" i="1"/>
  <c r="K951" i="1"/>
  <c r="F951" i="1"/>
  <c r="K950" i="1"/>
  <c r="F950" i="1"/>
  <c r="K949" i="1"/>
  <c r="F949" i="1"/>
  <c r="K948" i="1"/>
  <c r="F948" i="1"/>
  <c r="K947" i="1"/>
  <c r="F947" i="1"/>
  <c r="K946" i="1"/>
  <c r="F946" i="1"/>
  <c r="K945" i="1"/>
  <c r="F945" i="1"/>
  <c r="K944" i="1"/>
  <c r="F944" i="1"/>
  <c r="K943" i="1"/>
  <c r="F943" i="1"/>
  <c r="K942" i="1"/>
  <c r="F942" i="1"/>
  <c r="K941" i="1"/>
  <c r="F941" i="1"/>
  <c r="K940" i="1"/>
  <c r="F940" i="1"/>
  <c r="K939" i="1"/>
  <c r="F939" i="1"/>
  <c r="K938" i="1"/>
  <c r="F938" i="1"/>
  <c r="K937" i="1"/>
  <c r="F937" i="1"/>
  <c r="K936" i="1"/>
  <c r="F936" i="1"/>
  <c r="K935" i="1"/>
  <c r="F935" i="1"/>
  <c r="K934" i="1"/>
  <c r="F934" i="1"/>
  <c r="K933" i="1"/>
  <c r="F933" i="1"/>
  <c r="K932" i="1"/>
  <c r="F932" i="1"/>
  <c r="K931" i="1"/>
  <c r="F931" i="1"/>
  <c r="K930" i="1"/>
  <c r="F930" i="1"/>
  <c r="K929" i="1"/>
  <c r="F929" i="1"/>
  <c r="K928" i="1"/>
  <c r="F928" i="1"/>
  <c r="K927" i="1"/>
  <c r="F927" i="1"/>
  <c r="K926" i="1"/>
  <c r="F926" i="1"/>
  <c r="K925" i="1"/>
  <c r="F925" i="1"/>
  <c r="K924" i="1"/>
  <c r="F924" i="1"/>
  <c r="K923" i="1"/>
  <c r="F923" i="1"/>
  <c r="K922" i="1"/>
  <c r="F922" i="1"/>
  <c r="K921" i="1"/>
  <c r="F921" i="1"/>
  <c r="K920" i="1"/>
  <c r="F920" i="1"/>
  <c r="K919" i="1"/>
  <c r="F919" i="1"/>
  <c r="K918" i="1"/>
  <c r="F918" i="1"/>
  <c r="K917" i="1"/>
  <c r="F917" i="1"/>
  <c r="K916" i="1"/>
  <c r="F916" i="1"/>
  <c r="K915" i="1"/>
  <c r="F915" i="1"/>
  <c r="K914" i="1"/>
  <c r="F914" i="1"/>
  <c r="K913" i="1"/>
  <c r="F913" i="1"/>
  <c r="K912" i="1"/>
  <c r="F912" i="1"/>
  <c r="K911" i="1"/>
  <c r="F911" i="1"/>
  <c r="F908" i="1"/>
  <c r="K910" i="1"/>
  <c r="F910" i="1"/>
  <c r="N908" i="1"/>
  <c r="M908" i="1"/>
  <c r="L908" i="1"/>
  <c r="I908" i="1"/>
  <c r="H908" i="1"/>
  <c r="G908" i="1"/>
  <c r="K905" i="1"/>
  <c r="F905" i="1"/>
  <c r="K904" i="1"/>
  <c r="F904" i="1"/>
  <c r="K903" i="1"/>
  <c r="F903" i="1"/>
  <c r="K902" i="1"/>
  <c r="F902" i="1"/>
  <c r="K901" i="1"/>
  <c r="F901" i="1"/>
  <c r="K900" i="1"/>
  <c r="F900" i="1"/>
  <c r="K899" i="1"/>
  <c r="F899" i="1"/>
  <c r="K898" i="1"/>
  <c r="F898" i="1"/>
  <c r="K897" i="1"/>
  <c r="F897" i="1"/>
  <c r="K896" i="1"/>
  <c r="F896" i="1"/>
  <c r="K895" i="1"/>
  <c r="F895" i="1"/>
  <c r="K894" i="1"/>
  <c r="F894" i="1"/>
  <c r="K893" i="1"/>
  <c r="F893" i="1"/>
  <c r="K892" i="1"/>
  <c r="F892" i="1"/>
  <c r="K891" i="1"/>
  <c r="F891" i="1"/>
  <c r="K890" i="1"/>
  <c r="F890" i="1"/>
  <c r="K889" i="1"/>
  <c r="F889" i="1"/>
  <c r="K888" i="1"/>
  <c r="F888" i="1"/>
  <c r="K887" i="1"/>
  <c r="F887" i="1"/>
  <c r="K886" i="1"/>
  <c r="F886" i="1"/>
  <c r="K885" i="1"/>
  <c r="F885" i="1"/>
  <c r="K884" i="1"/>
  <c r="F884" i="1"/>
  <c r="K883" i="1"/>
  <c r="F883" i="1"/>
  <c r="K882" i="1"/>
  <c r="F882" i="1"/>
  <c r="K881" i="1"/>
  <c r="F881" i="1"/>
  <c r="K880" i="1"/>
  <c r="F880" i="1"/>
  <c r="K879" i="1"/>
  <c r="F879" i="1"/>
  <c r="K878" i="1"/>
  <c r="F878" i="1"/>
  <c r="K877" i="1"/>
  <c r="F877" i="1"/>
  <c r="K876" i="1"/>
  <c r="F876" i="1"/>
  <c r="K875" i="1"/>
  <c r="F875" i="1"/>
  <c r="K874" i="1"/>
  <c r="F874" i="1"/>
  <c r="K873" i="1"/>
  <c r="F873" i="1"/>
  <c r="K872" i="1"/>
  <c r="F872" i="1"/>
  <c r="K871" i="1"/>
  <c r="F871" i="1"/>
  <c r="K870" i="1"/>
  <c r="F870" i="1"/>
  <c r="K869" i="1"/>
  <c r="F869" i="1"/>
  <c r="K868" i="1"/>
  <c r="F868" i="1"/>
  <c r="K867" i="1"/>
  <c r="F867" i="1"/>
  <c r="K866" i="1"/>
  <c r="F866" i="1"/>
  <c r="K865" i="1"/>
  <c r="F865" i="1"/>
  <c r="K864" i="1"/>
  <c r="F864" i="1"/>
  <c r="K863" i="1"/>
  <c r="F863" i="1"/>
  <c r="K862" i="1"/>
  <c r="F862" i="1"/>
  <c r="K861" i="1"/>
  <c r="F861" i="1"/>
  <c r="K860" i="1"/>
  <c r="F860" i="1"/>
  <c r="K859" i="1"/>
  <c r="F859" i="1"/>
  <c r="K858" i="1"/>
  <c r="F858" i="1"/>
  <c r="K857" i="1"/>
  <c r="F857" i="1"/>
  <c r="K856" i="1"/>
  <c r="F856" i="1"/>
  <c r="K855" i="1"/>
  <c r="F855" i="1"/>
  <c r="K854" i="1"/>
  <c r="F854" i="1"/>
  <c r="K853" i="1"/>
  <c r="F853" i="1"/>
  <c r="K852" i="1"/>
  <c r="F852" i="1"/>
  <c r="K851" i="1"/>
  <c r="F851" i="1"/>
  <c r="K850" i="1"/>
  <c r="F850" i="1"/>
  <c r="K849" i="1"/>
  <c r="F849" i="1"/>
  <c r="K848" i="1"/>
  <c r="F848" i="1"/>
  <c r="K847" i="1"/>
  <c r="F847" i="1"/>
  <c r="N845" i="1"/>
  <c r="M845" i="1"/>
  <c r="L845" i="1"/>
  <c r="I845" i="1"/>
  <c r="H845" i="1"/>
  <c r="G845" i="1"/>
  <c r="K842" i="1"/>
  <c r="F842" i="1"/>
  <c r="K841" i="1"/>
  <c r="F841" i="1"/>
  <c r="K840" i="1"/>
  <c r="F840" i="1"/>
  <c r="K839" i="1"/>
  <c r="F839" i="1"/>
  <c r="K838" i="1"/>
  <c r="F838" i="1"/>
  <c r="K837" i="1"/>
  <c r="F837" i="1"/>
  <c r="K836" i="1"/>
  <c r="F836" i="1"/>
  <c r="K835" i="1"/>
  <c r="F835" i="1"/>
  <c r="K834" i="1"/>
  <c r="F834" i="1"/>
  <c r="K833" i="1"/>
  <c r="F833" i="1"/>
  <c r="K832" i="1"/>
  <c r="F832" i="1"/>
  <c r="K831" i="1"/>
  <c r="F831" i="1"/>
  <c r="K830" i="1"/>
  <c r="F830" i="1"/>
  <c r="K829" i="1"/>
  <c r="F829" i="1"/>
  <c r="K828" i="1"/>
  <c r="F828" i="1"/>
  <c r="K827" i="1"/>
  <c r="F827" i="1"/>
  <c r="K826" i="1"/>
  <c r="F826" i="1"/>
  <c r="K825" i="1"/>
  <c r="F825" i="1"/>
  <c r="K824" i="1"/>
  <c r="F824" i="1"/>
  <c r="K823" i="1"/>
  <c r="F823" i="1"/>
  <c r="K822" i="1"/>
  <c r="F822" i="1"/>
  <c r="K821" i="1"/>
  <c r="F821" i="1"/>
  <c r="K820" i="1"/>
  <c r="F820" i="1"/>
  <c r="K819" i="1"/>
  <c r="F819" i="1"/>
  <c r="K818" i="1"/>
  <c r="F818" i="1"/>
  <c r="K817" i="1"/>
  <c r="F817" i="1"/>
  <c r="K816" i="1"/>
  <c r="F816" i="1"/>
  <c r="K815" i="1"/>
  <c r="F815" i="1"/>
  <c r="K814" i="1"/>
  <c r="F814" i="1"/>
  <c r="K813" i="1"/>
  <c r="F813" i="1"/>
  <c r="K812" i="1"/>
  <c r="F812" i="1"/>
  <c r="K811" i="1"/>
  <c r="F811" i="1"/>
  <c r="K810" i="1"/>
  <c r="F810" i="1"/>
  <c r="K809" i="1"/>
  <c r="F809" i="1"/>
  <c r="K808" i="1"/>
  <c r="F808" i="1"/>
  <c r="K807" i="1"/>
  <c r="F807" i="1"/>
  <c r="K806" i="1"/>
  <c r="F806" i="1"/>
  <c r="K805" i="1"/>
  <c r="F805" i="1"/>
  <c r="K804" i="1"/>
  <c r="F804" i="1"/>
  <c r="K803" i="1"/>
  <c r="F803" i="1"/>
  <c r="K802" i="1"/>
  <c r="F802" i="1"/>
  <c r="K801" i="1"/>
  <c r="F801" i="1"/>
  <c r="K800" i="1"/>
  <c r="F800" i="1"/>
  <c r="K799" i="1"/>
  <c r="F799" i="1"/>
  <c r="K798" i="1"/>
  <c r="F798" i="1"/>
  <c r="K797" i="1"/>
  <c r="F797" i="1"/>
  <c r="K796" i="1"/>
  <c r="F796" i="1"/>
  <c r="K795" i="1"/>
  <c r="F795" i="1"/>
  <c r="K794" i="1"/>
  <c r="F794" i="1"/>
  <c r="K793" i="1"/>
  <c r="F793" i="1"/>
  <c r="K792" i="1"/>
  <c r="F792" i="1"/>
  <c r="K791" i="1"/>
  <c r="F791" i="1"/>
  <c r="K790" i="1"/>
  <c r="F790" i="1"/>
  <c r="K789" i="1"/>
  <c r="F789" i="1"/>
  <c r="K788" i="1"/>
  <c r="F788" i="1"/>
  <c r="K787" i="1"/>
  <c r="F787" i="1"/>
  <c r="K786" i="1"/>
  <c r="F786" i="1"/>
  <c r="K785" i="1"/>
  <c r="F785" i="1"/>
  <c r="K784" i="1"/>
  <c r="F784" i="1"/>
  <c r="N782" i="1"/>
  <c r="M782" i="1"/>
  <c r="L782" i="1"/>
  <c r="I782" i="1"/>
  <c r="H782" i="1"/>
  <c r="G782" i="1"/>
  <c r="K779" i="1"/>
  <c r="F779" i="1"/>
  <c r="K778" i="1"/>
  <c r="F778" i="1"/>
  <c r="K777" i="1"/>
  <c r="F777" i="1"/>
  <c r="K776" i="1"/>
  <c r="F776" i="1"/>
  <c r="K775" i="1"/>
  <c r="F775" i="1"/>
  <c r="K774" i="1"/>
  <c r="F774" i="1"/>
  <c r="K773" i="1"/>
  <c r="F773" i="1"/>
  <c r="K772" i="1"/>
  <c r="F772" i="1"/>
  <c r="K771" i="1"/>
  <c r="F771" i="1"/>
  <c r="K770" i="1"/>
  <c r="F770" i="1"/>
  <c r="K769" i="1"/>
  <c r="F769" i="1"/>
  <c r="K768" i="1"/>
  <c r="F768" i="1"/>
  <c r="K767" i="1"/>
  <c r="F767" i="1"/>
  <c r="K766" i="1"/>
  <c r="F766" i="1"/>
  <c r="K765" i="1"/>
  <c r="F765" i="1"/>
  <c r="K764" i="1"/>
  <c r="F764" i="1"/>
  <c r="K763" i="1"/>
  <c r="F763" i="1"/>
  <c r="K762" i="1"/>
  <c r="F762" i="1"/>
  <c r="K761" i="1"/>
  <c r="F761" i="1"/>
  <c r="K760" i="1"/>
  <c r="F760" i="1"/>
  <c r="K759" i="1"/>
  <c r="F759" i="1"/>
  <c r="K758" i="1"/>
  <c r="F758" i="1"/>
  <c r="K757" i="1"/>
  <c r="F757" i="1"/>
  <c r="K756" i="1"/>
  <c r="F756" i="1"/>
  <c r="K755" i="1"/>
  <c r="F755" i="1"/>
  <c r="K754" i="1"/>
  <c r="F754" i="1"/>
  <c r="K753" i="1"/>
  <c r="F753" i="1"/>
  <c r="K752" i="1"/>
  <c r="F752" i="1"/>
  <c r="K751" i="1"/>
  <c r="F751" i="1"/>
  <c r="K750" i="1"/>
  <c r="F750" i="1"/>
  <c r="K749" i="1"/>
  <c r="F749" i="1"/>
  <c r="K748" i="1"/>
  <c r="F748" i="1"/>
  <c r="K747" i="1"/>
  <c r="F747" i="1"/>
  <c r="K746" i="1"/>
  <c r="F746" i="1"/>
  <c r="K745" i="1"/>
  <c r="F745" i="1"/>
  <c r="K744" i="1"/>
  <c r="F744" i="1"/>
  <c r="K743" i="1"/>
  <c r="F743" i="1"/>
  <c r="K742" i="1"/>
  <c r="F742" i="1"/>
  <c r="K741" i="1"/>
  <c r="F741" i="1"/>
  <c r="K740" i="1"/>
  <c r="F740" i="1"/>
  <c r="K739" i="1"/>
  <c r="F739" i="1"/>
  <c r="K738" i="1"/>
  <c r="F738" i="1"/>
  <c r="K737" i="1"/>
  <c r="F737" i="1"/>
  <c r="K736" i="1"/>
  <c r="F736" i="1"/>
  <c r="K735" i="1"/>
  <c r="F735" i="1"/>
  <c r="K734" i="1"/>
  <c r="F734" i="1"/>
  <c r="K733" i="1"/>
  <c r="F733" i="1"/>
  <c r="K732" i="1"/>
  <c r="F732" i="1"/>
  <c r="K731" i="1"/>
  <c r="F731" i="1"/>
  <c r="K730" i="1"/>
  <c r="F730" i="1"/>
  <c r="K729" i="1"/>
  <c r="F729" i="1"/>
  <c r="K728" i="1"/>
  <c r="F728" i="1"/>
  <c r="K727" i="1"/>
  <c r="F727" i="1"/>
  <c r="K726" i="1"/>
  <c r="F726" i="1"/>
  <c r="K725" i="1"/>
  <c r="F725" i="1"/>
  <c r="K724" i="1"/>
  <c r="F724" i="1"/>
  <c r="K723" i="1"/>
  <c r="F723" i="1"/>
  <c r="K722" i="1"/>
  <c r="F722" i="1"/>
  <c r="K721" i="1"/>
  <c r="F721" i="1"/>
  <c r="K720" i="1"/>
  <c r="F720" i="1"/>
  <c r="K719" i="1"/>
  <c r="F719" i="1"/>
  <c r="N717" i="1"/>
  <c r="M717" i="1"/>
  <c r="L717" i="1"/>
  <c r="I717" i="1"/>
  <c r="H717" i="1"/>
  <c r="G717" i="1"/>
  <c r="K714" i="1"/>
  <c r="F714" i="1"/>
  <c r="K713" i="1"/>
  <c r="F713" i="1"/>
  <c r="K712" i="1"/>
  <c r="F712" i="1"/>
  <c r="K711" i="1"/>
  <c r="F711" i="1"/>
  <c r="K710" i="1"/>
  <c r="F710" i="1"/>
  <c r="K709" i="1"/>
  <c r="F709" i="1"/>
  <c r="K708" i="1"/>
  <c r="F708" i="1"/>
  <c r="K707" i="1"/>
  <c r="F707" i="1"/>
  <c r="K706" i="1"/>
  <c r="F706" i="1"/>
  <c r="K705" i="1"/>
  <c r="F705" i="1"/>
  <c r="K704" i="1"/>
  <c r="F704" i="1"/>
  <c r="K703" i="1"/>
  <c r="F703" i="1"/>
  <c r="K702" i="1"/>
  <c r="F702" i="1"/>
  <c r="K701" i="1"/>
  <c r="F701" i="1"/>
  <c r="K700" i="1"/>
  <c r="F700" i="1"/>
  <c r="K699" i="1"/>
  <c r="F699" i="1"/>
  <c r="K698" i="1"/>
  <c r="F698" i="1"/>
  <c r="K697" i="1"/>
  <c r="F697" i="1"/>
  <c r="K696" i="1"/>
  <c r="F696" i="1"/>
  <c r="K695" i="1"/>
  <c r="F695" i="1"/>
  <c r="K694" i="1"/>
  <c r="F694" i="1"/>
  <c r="K693" i="1"/>
  <c r="F693" i="1"/>
  <c r="K692" i="1"/>
  <c r="F692" i="1"/>
  <c r="K691" i="1"/>
  <c r="F691" i="1"/>
  <c r="K690" i="1"/>
  <c r="F690" i="1"/>
  <c r="K689" i="1"/>
  <c r="F689" i="1"/>
  <c r="K688" i="1"/>
  <c r="F688" i="1"/>
  <c r="K687" i="1"/>
  <c r="F687" i="1"/>
  <c r="K686" i="1"/>
  <c r="F686" i="1"/>
  <c r="K685" i="1"/>
  <c r="F685" i="1"/>
  <c r="K684" i="1"/>
  <c r="F684" i="1"/>
  <c r="K683" i="1"/>
  <c r="F683" i="1"/>
  <c r="K682" i="1"/>
  <c r="F682" i="1"/>
  <c r="K681" i="1"/>
  <c r="F681" i="1"/>
  <c r="K680" i="1"/>
  <c r="F680" i="1"/>
  <c r="K679" i="1"/>
  <c r="F679" i="1"/>
  <c r="K678" i="1"/>
  <c r="F678" i="1"/>
  <c r="K677" i="1"/>
  <c r="F677" i="1"/>
  <c r="K676" i="1"/>
  <c r="F676" i="1"/>
  <c r="K675" i="1"/>
  <c r="F675" i="1"/>
  <c r="K674" i="1"/>
  <c r="F674" i="1"/>
  <c r="K673" i="1"/>
  <c r="F673" i="1"/>
  <c r="K672" i="1"/>
  <c r="F672" i="1"/>
  <c r="K671" i="1"/>
  <c r="F671" i="1"/>
  <c r="K670" i="1"/>
  <c r="F670" i="1"/>
  <c r="K669" i="1"/>
  <c r="F669" i="1"/>
  <c r="K668" i="1"/>
  <c r="F668" i="1"/>
  <c r="K667" i="1"/>
  <c r="F667" i="1"/>
  <c r="K666" i="1"/>
  <c r="F666" i="1"/>
  <c r="K665" i="1"/>
  <c r="F665" i="1"/>
  <c r="K664" i="1"/>
  <c r="F664" i="1"/>
  <c r="K663" i="1"/>
  <c r="F663" i="1"/>
  <c r="K662" i="1"/>
  <c r="F662" i="1"/>
  <c r="K661" i="1"/>
  <c r="F661" i="1"/>
  <c r="K660" i="1"/>
  <c r="F660" i="1"/>
  <c r="K659" i="1"/>
  <c r="F659" i="1"/>
  <c r="K658" i="1"/>
  <c r="F658" i="1"/>
  <c r="K657" i="1"/>
  <c r="F657" i="1"/>
  <c r="K656" i="1"/>
  <c r="F656" i="1"/>
  <c r="K655" i="1"/>
  <c r="F655" i="1"/>
  <c r="K654" i="1"/>
  <c r="F654" i="1"/>
  <c r="K653" i="1"/>
  <c r="F653" i="1"/>
  <c r="N651" i="1"/>
  <c r="M651" i="1"/>
  <c r="L651" i="1"/>
  <c r="I651" i="1"/>
  <c r="H651" i="1"/>
  <c r="G651" i="1"/>
  <c r="K648" i="1"/>
  <c r="F648" i="1"/>
  <c r="K647" i="1"/>
  <c r="F647" i="1"/>
  <c r="K646" i="1"/>
  <c r="F646" i="1"/>
  <c r="K645" i="1"/>
  <c r="F645" i="1"/>
  <c r="K644" i="1"/>
  <c r="F644" i="1"/>
  <c r="K643" i="1"/>
  <c r="F643" i="1"/>
  <c r="K642" i="1"/>
  <c r="F642" i="1"/>
  <c r="K641" i="1"/>
  <c r="F641" i="1"/>
  <c r="K640" i="1"/>
  <c r="F640" i="1"/>
  <c r="K639" i="1"/>
  <c r="F639" i="1"/>
  <c r="K638" i="1"/>
  <c r="F638" i="1"/>
  <c r="K637" i="1"/>
  <c r="F637" i="1"/>
  <c r="K636" i="1"/>
  <c r="F636" i="1"/>
  <c r="K635" i="1"/>
  <c r="F635" i="1"/>
  <c r="K634" i="1"/>
  <c r="F634" i="1"/>
  <c r="K633" i="1"/>
  <c r="F633" i="1"/>
  <c r="K632" i="1"/>
  <c r="F632" i="1"/>
  <c r="K631" i="1"/>
  <c r="F631" i="1"/>
  <c r="K630" i="1"/>
  <c r="F630" i="1"/>
  <c r="K629" i="1"/>
  <c r="F629" i="1"/>
  <c r="K628" i="1"/>
  <c r="F628" i="1"/>
  <c r="K627" i="1"/>
  <c r="F627" i="1"/>
  <c r="K626" i="1"/>
  <c r="F626" i="1"/>
  <c r="K625" i="1"/>
  <c r="F625" i="1"/>
  <c r="K624" i="1"/>
  <c r="F624" i="1"/>
  <c r="K623" i="1"/>
  <c r="F623" i="1"/>
  <c r="K622" i="1"/>
  <c r="F622" i="1"/>
  <c r="K621" i="1"/>
  <c r="F621" i="1"/>
  <c r="K620" i="1"/>
  <c r="F620" i="1"/>
  <c r="K619" i="1"/>
  <c r="F619" i="1"/>
  <c r="K618" i="1"/>
  <c r="F618" i="1"/>
  <c r="K617" i="1"/>
  <c r="F617" i="1"/>
  <c r="K616" i="1"/>
  <c r="F616" i="1"/>
  <c r="K615" i="1"/>
  <c r="F615" i="1"/>
  <c r="K614" i="1"/>
  <c r="F614" i="1"/>
  <c r="K613" i="1"/>
  <c r="F613" i="1"/>
  <c r="K612" i="1"/>
  <c r="F612" i="1"/>
  <c r="K611" i="1"/>
  <c r="F611" i="1"/>
  <c r="K610" i="1"/>
  <c r="F610" i="1"/>
  <c r="K609" i="1"/>
  <c r="F609" i="1"/>
  <c r="K608" i="1"/>
  <c r="F608" i="1"/>
  <c r="K607" i="1"/>
  <c r="F607" i="1"/>
  <c r="K606" i="1"/>
  <c r="F606" i="1"/>
  <c r="K605" i="1"/>
  <c r="F605" i="1"/>
  <c r="K604" i="1"/>
  <c r="F604" i="1"/>
  <c r="K603" i="1"/>
  <c r="F603" i="1"/>
  <c r="K602" i="1"/>
  <c r="F602" i="1"/>
  <c r="K601" i="1"/>
  <c r="F601" i="1"/>
  <c r="K600" i="1"/>
  <c r="F600" i="1"/>
  <c r="K599" i="1"/>
  <c r="F599" i="1"/>
  <c r="K598" i="1"/>
  <c r="F598" i="1"/>
  <c r="K597" i="1"/>
  <c r="F597" i="1"/>
  <c r="K596" i="1"/>
  <c r="F596" i="1"/>
  <c r="K595" i="1"/>
  <c r="F595" i="1"/>
  <c r="K594" i="1"/>
  <c r="F594" i="1"/>
  <c r="K593" i="1"/>
  <c r="F593" i="1"/>
  <c r="K592" i="1"/>
  <c r="F592" i="1"/>
  <c r="K591" i="1"/>
  <c r="F591" i="1"/>
  <c r="K590" i="1"/>
  <c r="F590" i="1"/>
  <c r="K589" i="1"/>
  <c r="F589" i="1"/>
  <c r="K588" i="1"/>
  <c r="F588" i="1"/>
  <c r="K587" i="1"/>
  <c r="F587" i="1"/>
  <c r="N585" i="1"/>
  <c r="M585" i="1"/>
  <c r="L585" i="1"/>
  <c r="I585" i="1"/>
  <c r="H585" i="1"/>
  <c r="G585" i="1"/>
  <c r="K582" i="1"/>
  <c r="F582" i="1"/>
  <c r="K581" i="1"/>
  <c r="F581" i="1"/>
  <c r="K580" i="1"/>
  <c r="F580" i="1"/>
  <c r="K579" i="1"/>
  <c r="F579" i="1"/>
  <c r="K578" i="1"/>
  <c r="F578" i="1"/>
  <c r="K577" i="1"/>
  <c r="F577" i="1"/>
  <c r="K576" i="1"/>
  <c r="F576" i="1"/>
  <c r="K575" i="1"/>
  <c r="F575" i="1"/>
  <c r="K574" i="1"/>
  <c r="F574" i="1"/>
  <c r="K573" i="1"/>
  <c r="F573" i="1"/>
  <c r="K572" i="1"/>
  <c r="F572" i="1"/>
  <c r="K571" i="1"/>
  <c r="F571" i="1"/>
  <c r="K570" i="1"/>
  <c r="F570" i="1"/>
  <c r="K569" i="1"/>
  <c r="F569" i="1"/>
  <c r="K568" i="1"/>
  <c r="F568" i="1"/>
  <c r="K567" i="1"/>
  <c r="F567" i="1"/>
  <c r="K566" i="1"/>
  <c r="F566" i="1"/>
  <c r="K565" i="1"/>
  <c r="F565" i="1"/>
  <c r="K564" i="1"/>
  <c r="F564" i="1"/>
  <c r="K563" i="1"/>
  <c r="F563" i="1"/>
  <c r="K562" i="1"/>
  <c r="F562" i="1"/>
  <c r="K561" i="1"/>
  <c r="F561" i="1"/>
  <c r="K560" i="1"/>
  <c r="F560" i="1"/>
  <c r="K559" i="1"/>
  <c r="F559" i="1"/>
  <c r="K558" i="1"/>
  <c r="F558" i="1"/>
  <c r="K557" i="1"/>
  <c r="F557" i="1"/>
  <c r="K556" i="1"/>
  <c r="F556" i="1"/>
  <c r="K555" i="1"/>
  <c r="F555" i="1"/>
  <c r="K554" i="1"/>
  <c r="F554" i="1"/>
  <c r="K553" i="1"/>
  <c r="F553" i="1"/>
  <c r="K552" i="1"/>
  <c r="F552" i="1"/>
  <c r="K551" i="1"/>
  <c r="F551" i="1"/>
  <c r="K550" i="1"/>
  <c r="F550" i="1"/>
  <c r="K549" i="1"/>
  <c r="F549" i="1"/>
  <c r="K548" i="1"/>
  <c r="F548" i="1"/>
  <c r="K547" i="1"/>
  <c r="F547" i="1"/>
  <c r="K546" i="1"/>
  <c r="F546" i="1"/>
  <c r="K545" i="1"/>
  <c r="F545" i="1"/>
  <c r="K544" i="1"/>
  <c r="F544" i="1"/>
  <c r="K543" i="1"/>
  <c r="F543" i="1"/>
  <c r="K542" i="1"/>
  <c r="F542" i="1"/>
  <c r="K541" i="1"/>
  <c r="F541" i="1"/>
  <c r="K540" i="1"/>
  <c r="F540" i="1"/>
  <c r="K539" i="1"/>
  <c r="F539" i="1"/>
  <c r="K538" i="1"/>
  <c r="F538" i="1"/>
  <c r="K537" i="1"/>
  <c r="F537" i="1"/>
  <c r="K536" i="1"/>
  <c r="F536" i="1"/>
  <c r="K535" i="1"/>
  <c r="F535" i="1"/>
  <c r="K534" i="1"/>
  <c r="F534" i="1"/>
  <c r="K533" i="1"/>
  <c r="F533" i="1"/>
  <c r="K532" i="1"/>
  <c r="F532" i="1"/>
  <c r="K531" i="1"/>
  <c r="F531" i="1"/>
  <c r="K530" i="1"/>
  <c r="F530" i="1"/>
  <c r="K529" i="1"/>
  <c r="F529" i="1"/>
  <c r="K528" i="1"/>
  <c r="F528" i="1"/>
  <c r="K527" i="1"/>
  <c r="F527" i="1"/>
  <c r="K526" i="1"/>
  <c r="F526" i="1"/>
  <c r="K525" i="1"/>
  <c r="F525" i="1"/>
  <c r="K524" i="1"/>
  <c r="F524" i="1"/>
  <c r="K523" i="1"/>
  <c r="F523" i="1"/>
  <c r="K522" i="1"/>
  <c r="F522" i="1"/>
  <c r="K521" i="1"/>
  <c r="F521" i="1"/>
  <c r="N519" i="1"/>
  <c r="M519" i="1"/>
  <c r="L519" i="1"/>
  <c r="I519" i="1"/>
  <c r="H519" i="1"/>
  <c r="G519" i="1"/>
  <c r="K516" i="1"/>
  <c r="F516" i="1"/>
  <c r="K515" i="1"/>
  <c r="F515" i="1"/>
  <c r="K514" i="1"/>
  <c r="F514" i="1"/>
  <c r="K513" i="1"/>
  <c r="F513" i="1"/>
  <c r="K512" i="1"/>
  <c r="F512" i="1"/>
  <c r="K511" i="1"/>
  <c r="F511" i="1"/>
  <c r="K510" i="1"/>
  <c r="F510" i="1"/>
  <c r="K509" i="1"/>
  <c r="F509" i="1"/>
  <c r="K508" i="1"/>
  <c r="F508" i="1"/>
  <c r="K507" i="1"/>
  <c r="F507" i="1"/>
  <c r="K506" i="1"/>
  <c r="F506" i="1"/>
  <c r="K505" i="1"/>
  <c r="F505" i="1"/>
  <c r="K504" i="1"/>
  <c r="F504" i="1"/>
  <c r="K503" i="1"/>
  <c r="F503" i="1"/>
  <c r="K502" i="1"/>
  <c r="F502" i="1"/>
  <c r="K501" i="1"/>
  <c r="F501" i="1"/>
  <c r="K500" i="1"/>
  <c r="F500" i="1"/>
  <c r="K499" i="1"/>
  <c r="F499" i="1"/>
  <c r="K498" i="1"/>
  <c r="F498" i="1"/>
  <c r="K497" i="1"/>
  <c r="F497" i="1"/>
  <c r="K496" i="1"/>
  <c r="F496" i="1"/>
  <c r="K495" i="1"/>
  <c r="F495" i="1"/>
  <c r="K494" i="1"/>
  <c r="F494" i="1"/>
  <c r="K493" i="1"/>
  <c r="F493" i="1"/>
  <c r="K492" i="1"/>
  <c r="F492" i="1"/>
  <c r="K491" i="1"/>
  <c r="F491" i="1"/>
  <c r="K490" i="1"/>
  <c r="F490" i="1"/>
  <c r="K489" i="1"/>
  <c r="F489" i="1"/>
  <c r="K488" i="1"/>
  <c r="F488" i="1"/>
  <c r="K487" i="1"/>
  <c r="F487" i="1"/>
  <c r="K486" i="1"/>
  <c r="F486" i="1"/>
  <c r="K485" i="1"/>
  <c r="F485" i="1"/>
  <c r="K484" i="1"/>
  <c r="F484" i="1"/>
  <c r="K483" i="1"/>
  <c r="F483" i="1"/>
  <c r="K482" i="1"/>
  <c r="F482" i="1"/>
  <c r="K481" i="1"/>
  <c r="F481" i="1"/>
  <c r="K480" i="1"/>
  <c r="F480" i="1"/>
  <c r="K479" i="1"/>
  <c r="F479" i="1"/>
  <c r="K478" i="1"/>
  <c r="F478" i="1"/>
  <c r="K477" i="1"/>
  <c r="F477" i="1"/>
  <c r="K476" i="1"/>
  <c r="F476" i="1"/>
  <c r="K475" i="1"/>
  <c r="F475" i="1"/>
  <c r="K474" i="1"/>
  <c r="F474" i="1"/>
  <c r="K473" i="1"/>
  <c r="F473" i="1"/>
  <c r="K472" i="1"/>
  <c r="F472" i="1"/>
  <c r="K471" i="1"/>
  <c r="F471" i="1"/>
  <c r="K470" i="1"/>
  <c r="F470" i="1"/>
  <c r="K469" i="1"/>
  <c r="F469" i="1"/>
  <c r="K468" i="1"/>
  <c r="F468" i="1"/>
  <c r="K467" i="1"/>
  <c r="F467" i="1"/>
  <c r="K466" i="1"/>
  <c r="F466" i="1"/>
  <c r="K465" i="1"/>
  <c r="F465" i="1"/>
  <c r="K464" i="1"/>
  <c r="F464" i="1"/>
  <c r="K463" i="1"/>
  <c r="F463" i="1"/>
  <c r="K462" i="1"/>
  <c r="F462" i="1"/>
  <c r="K461" i="1"/>
  <c r="F461" i="1"/>
  <c r="K460" i="1"/>
  <c r="F460" i="1"/>
  <c r="K459" i="1"/>
  <c r="F459" i="1"/>
  <c r="K458" i="1"/>
  <c r="F458" i="1"/>
  <c r="K457" i="1"/>
  <c r="F457" i="1"/>
  <c r="K456" i="1"/>
  <c r="F456" i="1"/>
  <c r="K455" i="1"/>
  <c r="F455" i="1"/>
  <c r="K454" i="1"/>
  <c r="F454" i="1"/>
  <c r="N452" i="1"/>
  <c r="M452" i="1"/>
  <c r="L452" i="1"/>
  <c r="I452" i="1"/>
  <c r="H452" i="1"/>
  <c r="G452" i="1"/>
  <c r="K449" i="1"/>
  <c r="F449" i="1"/>
  <c r="K448" i="1"/>
  <c r="F448" i="1"/>
  <c r="K447" i="1"/>
  <c r="F447" i="1"/>
  <c r="K446" i="1"/>
  <c r="F446" i="1"/>
  <c r="K445" i="1"/>
  <c r="F445" i="1"/>
  <c r="K444" i="1"/>
  <c r="F444" i="1"/>
  <c r="K443" i="1"/>
  <c r="F443" i="1"/>
  <c r="K442" i="1"/>
  <c r="F442" i="1"/>
  <c r="K441" i="1"/>
  <c r="F441" i="1"/>
  <c r="K440" i="1"/>
  <c r="F440" i="1"/>
  <c r="K439" i="1"/>
  <c r="F439" i="1"/>
  <c r="K438" i="1"/>
  <c r="F438" i="1"/>
  <c r="K437" i="1"/>
  <c r="F437" i="1"/>
  <c r="K436" i="1"/>
  <c r="F436" i="1"/>
  <c r="K435" i="1"/>
  <c r="F435" i="1"/>
  <c r="K434" i="1"/>
  <c r="F434" i="1"/>
  <c r="K433" i="1"/>
  <c r="F433" i="1"/>
  <c r="K432" i="1"/>
  <c r="F432" i="1"/>
  <c r="K431" i="1"/>
  <c r="F431" i="1"/>
  <c r="K430" i="1"/>
  <c r="F430" i="1"/>
  <c r="K429" i="1"/>
  <c r="F429" i="1"/>
  <c r="K428" i="1"/>
  <c r="F428" i="1"/>
  <c r="K427" i="1"/>
  <c r="F427" i="1"/>
  <c r="K426" i="1"/>
  <c r="F426" i="1"/>
  <c r="K425" i="1"/>
  <c r="F425" i="1"/>
  <c r="K424" i="1"/>
  <c r="F424" i="1"/>
  <c r="K423" i="1"/>
  <c r="F423" i="1"/>
  <c r="K422" i="1"/>
  <c r="F422" i="1"/>
  <c r="K421" i="1"/>
  <c r="F421" i="1"/>
  <c r="K420" i="1"/>
  <c r="F420" i="1"/>
  <c r="K419" i="1"/>
  <c r="F419" i="1"/>
  <c r="K418" i="1"/>
  <c r="F418" i="1"/>
  <c r="K417" i="1"/>
  <c r="F417" i="1"/>
  <c r="K416" i="1"/>
  <c r="F416" i="1"/>
  <c r="K415" i="1"/>
  <c r="F415" i="1"/>
  <c r="K414" i="1"/>
  <c r="F414" i="1"/>
  <c r="K413" i="1"/>
  <c r="F413" i="1"/>
  <c r="K412" i="1"/>
  <c r="F412" i="1"/>
  <c r="K411" i="1"/>
  <c r="F411" i="1"/>
  <c r="K410" i="1"/>
  <c r="F410" i="1"/>
  <c r="K409" i="1"/>
  <c r="F409" i="1"/>
  <c r="K408" i="1"/>
  <c r="F408" i="1"/>
  <c r="K407" i="1"/>
  <c r="F407" i="1"/>
  <c r="K406" i="1"/>
  <c r="F406" i="1"/>
  <c r="K405" i="1"/>
  <c r="F405" i="1"/>
  <c r="K404" i="1"/>
  <c r="F404" i="1"/>
  <c r="K403" i="1"/>
  <c r="F403" i="1"/>
  <c r="K402" i="1"/>
  <c r="F402" i="1"/>
  <c r="K401" i="1"/>
  <c r="F401" i="1"/>
  <c r="K400" i="1"/>
  <c r="F400" i="1"/>
  <c r="K399" i="1"/>
  <c r="F399" i="1"/>
  <c r="K398" i="1"/>
  <c r="F398" i="1"/>
  <c r="K397" i="1"/>
  <c r="F397" i="1"/>
  <c r="K396" i="1"/>
  <c r="F396" i="1"/>
  <c r="K395" i="1"/>
  <c r="F395" i="1"/>
  <c r="K394" i="1"/>
  <c r="F394" i="1"/>
  <c r="K393" i="1"/>
  <c r="F393" i="1"/>
  <c r="K392" i="1"/>
  <c r="F392" i="1"/>
  <c r="K391" i="1"/>
  <c r="F391" i="1"/>
  <c r="K390" i="1"/>
  <c r="F390" i="1"/>
  <c r="K389" i="1"/>
  <c r="F389" i="1"/>
  <c r="K388" i="1"/>
  <c r="F388" i="1"/>
  <c r="K387" i="1"/>
  <c r="F387" i="1"/>
  <c r="N385" i="1"/>
  <c r="M385" i="1"/>
  <c r="L385" i="1"/>
  <c r="I385" i="1"/>
  <c r="H385" i="1"/>
  <c r="G385" i="1"/>
  <c r="K382" i="1"/>
  <c r="F382" i="1"/>
  <c r="K381" i="1"/>
  <c r="F381" i="1"/>
  <c r="K380" i="1"/>
  <c r="F380" i="1"/>
  <c r="K379" i="1"/>
  <c r="F379" i="1"/>
  <c r="K378" i="1"/>
  <c r="F378" i="1"/>
  <c r="K377" i="1"/>
  <c r="F377" i="1"/>
  <c r="K376" i="1"/>
  <c r="F376" i="1"/>
  <c r="K375" i="1"/>
  <c r="F375" i="1"/>
  <c r="K374" i="1"/>
  <c r="F374" i="1"/>
  <c r="K373" i="1"/>
  <c r="F373" i="1"/>
  <c r="K372" i="1"/>
  <c r="F372" i="1"/>
  <c r="K371" i="1"/>
  <c r="F371" i="1"/>
  <c r="K370" i="1"/>
  <c r="F370" i="1"/>
  <c r="K369" i="1"/>
  <c r="F369" i="1"/>
  <c r="K368" i="1"/>
  <c r="F368" i="1"/>
  <c r="K367" i="1"/>
  <c r="F367" i="1"/>
  <c r="K366" i="1"/>
  <c r="F366" i="1"/>
  <c r="K365" i="1"/>
  <c r="F365" i="1"/>
  <c r="K364" i="1"/>
  <c r="F364" i="1"/>
  <c r="K363" i="1"/>
  <c r="F363" i="1"/>
  <c r="K362" i="1"/>
  <c r="F362" i="1"/>
  <c r="K361" i="1"/>
  <c r="F361" i="1"/>
  <c r="K360" i="1"/>
  <c r="F360" i="1"/>
  <c r="K359" i="1"/>
  <c r="F359" i="1"/>
  <c r="K358" i="1"/>
  <c r="F358" i="1"/>
  <c r="K357" i="1"/>
  <c r="F357" i="1"/>
  <c r="K356" i="1"/>
  <c r="F356" i="1"/>
  <c r="K355" i="1"/>
  <c r="F355" i="1"/>
  <c r="K354" i="1"/>
  <c r="F354" i="1"/>
  <c r="K353" i="1"/>
  <c r="F353" i="1"/>
  <c r="K352" i="1"/>
  <c r="F352" i="1"/>
  <c r="K351" i="1"/>
  <c r="F351" i="1"/>
  <c r="K350" i="1"/>
  <c r="F350" i="1"/>
  <c r="K349" i="1"/>
  <c r="F349" i="1"/>
  <c r="K348" i="1"/>
  <c r="F348" i="1"/>
  <c r="K347" i="1"/>
  <c r="F347" i="1"/>
  <c r="K346" i="1"/>
  <c r="F346" i="1"/>
  <c r="K345" i="1"/>
  <c r="F345" i="1"/>
  <c r="K344" i="1"/>
  <c r="F344" i="1"/>
  <c r="K343" i="1"/>
  <c r="F343" i="1"/>
  <c r="K342" i="1"/>
  <c r="F342" i="1"/>
  <c r="K341" i="1"/>
  <c r="F341" i="1"/>
  <c r="K340" i="1"/>
  <c r="F340" i="1"/>
  <c r="K339" i="1"/>
  <c r="F339" i="1"/>
  <c r="K338" i="1"/>
  <c r="F338" i="1"/>
  <c r="K337" i="1"/>
  <c r="F337" i="1"/>
  <c r="K336" i="1"/>
  <c r="F336" i="1"/>
  <c r="K335" i="1"/>
  <c r="F335" i="1"/>
  <c r="K334" i="1"/>
  <c r="F334" i="1"/>
  <c r="K333" i="1"/>
  <c r="F333" i="1"/>
  <c r="K332" i="1"/>
  <c r="F332" i="1"/>
  <c r="K331" i="1"/>
  <c r="F331" i="1"/>
  <c r="K330" i="1"/>
  <c r="F330" i="1"/>
  <c r="K329" i="1"/>
  <c r="F329" i="1"/>
  <c r="K328" i="1"/>
  <c r="F328" i="1"/>
  <c r="K327" i="1"/>
  <c r="F327" i="1"/>
  <c r="K326" i="1"/>
  <c r="F326" i="1"/>
  <c r="K325" i="1"/>
  <c r="F325" i="1"/>
  <c r="K324" i="1"/>
  <c r="F324" i="1"/>
  <c r="M322" i="1"/>
  <c r="L322" i="1"/>
  <c r="I322" i="1"/>
  <c r="H322" i="1"/>
  <c r="G322" i="1"/>
  <c r="K319" i="1"/>
  <c r="F319" i="1"/>
  <c r="K318" i="1"/>
  <c r="F318" i="1"/>
  <c r="K317" i="1"/>
  <c r="F317" i="1"/>
  <c r="K316" i="1"/>
  <c r="F316" i="1"/>
  <c r="K315" i="1"/>
  <c r="F315" i="1"/>
  <c r="K314" i="1"/>
  <c r="F314" i="1"/>
  <c r="K313" i="1"/>
  <c r="F313" i="1"/>
  <c r="K312" i="1"/>
  <c r="F312" i="1"/>
  <c r="K311" i="1"/>
  <c r="F311" i="1"/>
  <c r="K310" i="1"/>
  <c r="F310" i="1"/>
  <c r="K309" i="1"/>
  <c r="F309" i="1"/>
  <c r="K308" i="1"/>
  <c r="F308" i="1"/>
  <c r="K307" i="1"/>
  <c r="F307" i="1"/>
  <c r="K306" i="1"/>
  <c r="F306" i="1"/>
  <c r="K305" i="1"/>
  <c r="F305" i="1"/>
  <c r="K304" i="1"/>
  <c r="F304" i="1"/>
  <c r="K303" i="1"/>
  <c r="F303" i="1"/>
  <c r="K302" i="1"/>
  <c r="F302" i="1"/>
  <c r="K301" i="1"/>
  <c r="F301" i="1"/>
  <c r="K300" i="1"/>
  <c r="F300" i="1"/>
  <c r="K299" i="1"/>
  <c r="F299" i="1"/>
  <c r="K298" i="1"/>
  <c r="F298" i="1"/>
  <c r="K297" i="1"/>
  <c r="F297" i="1"/>
  <c r="K296" i="1"/>
  <c r="F296" i="1"/>
  <c r="K295" i="1"/>
  <c r="F295" i="1"/>
  <c r="K294" i="1"/>
  <c r="F294" i="1"/>
  <c r="K293" i="1"/>
  <c r="F293" i="1"/>
  <c r="K292" i="1"/>
  <c r="F292" i="1"/>
  <c r="K291" i="1"/>
  <c r="F291" i="1"/>
  <c r="K290" i="1"/>
  <c r="F290" i="1"/>
  <c r="K289" i="1"/>
  <c r="F289" i="1"/>
  <c r="K288" i="1"/>
  <c r="F288" i="1"/>
  <c r="K287" i="1"/>
  <c r="F287" i="1"/>
  <c r="K286" i="1"/>
  <c r="F286" i="1"/>
  <c r="K285" i="1"/>
  <c r="F285" i="1"/>
  <c r="K284" i="1"/>
  <c r="F284" i="1"/>
  <c r="K283" i="1"/>
  <c r="F283" i="1"/>
  <c r="K282" i="1"/>
  <c r="F282" i="1"/>
  <c r="K281" i="1"/>
  <c r="F281" i="1"/>
  <c r="K280" i="1"/>
  <c r="F280" i="1"/>
  <c r="K279" i="1"/>
  <c r="F279" i="1"/>
  <c r="K278" i="1"/>
  <c r="F278" i="1"/>
  <c r="K277" i="1"/>
  <c r="F277" i="1"/>
  <c r="K276" i="1"/>
  <c r="F276" i="1"/>
  <c r="K275" i="1"/>
  <c r="F275" i="1"/>
  <c r="K274" i="1"/>
  <c r="F274" i="1"/>
  <c r="K273" i="1"/>
  <c r="F273" i="1"/>
  <c r="K272" i="1"/>
  <c r="F272" i="1"/>
  <c r="K271" i="1"/>
  <c r="F271" i="1"/>
  <c r="K270" i="1"/>
  <c r="F270" i="1"/>
  <c r="K269" i="1"/>
  <c r="F269" i="1"/>
  <c r="K268" i="1"/>
  <c r="F268" i="1"/>
  <c r="K267" i="1"/>
  <c r="F267" i="1"/>
  <c r="K266" i="1"/>
  <c r="F266" i="1"/>
  <c r="K265" i="1"/>
  <c r="F265" i="1"/>
  <c r="K264" i="1"/>
  <c r="F264" i="1"/>
  <c r="K263" i="1"/>
  <c r="F263" i="1"/>
  <c r="K262" i="1"/>
  <c r="F262" i="1"/>
  <c r="K261" i="1"/>
  <c r="F261" i="1"/>
  <c r="M259" i="1"/>
  <c r="L259" i="1"/>
  <c r="I259" i="1"/>
  <c r="H259" i="1"/>
  <c r="G259" i="1"/>
  <c r="K256" i="1"/>
  <c r="F256" i="1"/>
  <c r="K255" i="1"/>
  <c r="F255" i="1"/>
  <c r="K254" i="1"/>
  <c r="F254" i="1"/>
  <c r="K253" i="1"/>
  <c r="F253" i="1"/>
  <c r="K252" i="1"/>
  <c r="F252" i="1"/>
  <c r="K251" i="1"/>
  <c r="F251" i="1"/>
  <c r="K250" i="1"/>
  <c r="F250" i="1"/>
  <c r="K249" i="1"/>
  <c r="F249" i="1"/>
  <c r="K248" i="1"/>
  <c r="F248" i="1"/>
  <c r="K247" i="1"/>
  <c r="F247" i="1"/>
  <c r="K246" i="1"/>
  <c r="F246" i="1"/>
  <c r="K245" i="1"/>
  <c r="F245" i="1"/>
  <c r="K244" i="1"/>
  <c r="F244" i="1"/>
  <c r="K243" i="1"/>
  <c r="F243" i="1"/>
  <c r="K242" i="1"/>
  <c r="F242" i="1"/>
  <c r="K241" i="1"/>
  <c r="F241" i="1"/>
  <c r="K240" i="1"/>
  <c r="F240" i="1"/>
  <c r="K239" i="1"/>
  <c r="F239" i="1"/>
  <c r="K238" i="1"/>
  <c r="F238" i="1"/>
  <c r="K237" i="1"/>
  <c r="F237" i="1"/>
  <c r="K236" i="1"/>
  <c r="F236" i="1"/>
  <c r="K235" i="1"/>
  <c r="F235" i="1"/>
  <c r="K234" i="1"/>
  <c r="F234" i="1"/>
  <c r="K233" i="1"/>
  <c r="F233" i="1"/>
  <c r="K232" i="1"/>
  <c r="F232" i="1"/>
  <c r="K231" i="1"/>
  <c r="F231" i="1"/>
  <c r="K230" i="1"/>
  <c r="F230" i="1"/>
  <c r="K229" i="1"/>
  <c r="F229" i="1"/>
  <c r="K228" i="1"/>
  <c r="F228" i="1"/>
  <c r="K227" i="1"/>
  <c r="F227" i="1"/>
  <c r="K226" i="1"/>
  <c r="F226" i="1"/>
  <c r="K225" i="1"/>
  <c r="F225" i="1"/>
  <c r="K224" i="1"/>
  <c r="F224" i="1"/>
  <c r="K223" i="1"/>
  <c r="F223" i="1"/>
  <c r="K222" i="1"/>
  <c r="F222" i="1"/>
  <c r="K221" i="1"/>
  <c r="F221" i="1"/>
  <c r="K220" i="1"/>
  <c r="F220" i="1"/>
  <c r="K219" i="1"/>
  <c r="F219" i="1"/>
  <c r="K218" i="1"/>
  <c r="F218" i="1"/>
  <c r="K217" i="1"/>
  <c r="F217" i="1"/>
  <c r="K216" i="1"/>
  <c r="F216" i="1"/>
  <c r="K215" i="1"/>
  <c r="F215" i="1"/>
  <c r="K214" i="1"/>
  <c r="F214" i="1"/>
  <c r="K213" i="1"/>
  <c r="F213" i="1"/>
  <c r="K212" i="1"/>
  <c r="F212" i="1"/>
  <c r="K211" i="1"/>
  <c r="F211" i="1"/>
  <c r="K210" i="1"/>
  <c r="F210" i="1"/>
  <c r="K209" i="1"/>
  <c r="F209" i="1"/>
  <c r="K208" i="1"/>
  <c r="F208" i="1"/>
  <c r="K207" i="1"/>
  <c r="F207" i="1"/>
  <c r="K206" i="1"/>
  <c r="F206" i="1"/>
  <c r="K205" i="1"/>
  <c r="F205" i="1"/>
  <c r="K204" i="1"/>
  <c r="F204" i="1"/>
  <c r="K203" i="1"/>
  <c r="F203" i="1"/>
  <c r="K202" i="1"/>
  <c r="F202" i="1"/>
  <c r="K201" i="1"/>
  <c r="F201" i="1"/>
  <c r="K200" i="1"/>
  <c r="F200" i="1"/>
  <c r="K199" i="1"/>
  <c r="F199" i="1"/>
  <c r="K198" i="1"/>
  <c r="F198" i="1"/>
  <c r="M196" i="1"/>
  <c r="L196" i="1"/>
  <c r="I196" i="1"/>
  <c r="H196" i="1"/>
  <c r="G196" i="1"/>
  <c r="K193" i="1"/>
  <c r="F193" i="1"/>
  <c r="K192" i="1"/>
  <c r="F192" i="1"/>
  <c r="K191" i="1"/>
  <c r="F191" i="1"/>
  <c r="K190" i="1"/>
  <c r="F190" i="1"/>
  <c r="K189" i="1"/>
  <c r="F189" i="1"/>
  <c r="K188" i="1"/>
  <c r="F188" i="1"/>
  <c r="K187" i="1"/>
  <c r="F187" i="1"/>
  <c r="K186" i="1"/>
  <c r="F186" i="1"/>
  <c r="K185" i="1"/>
  <c r="F185" i="1"/>
  <c r="K184" i="1"/>
  <c r="F184" i="1"/>
  <c r="K183" i="1"/>
  <c r="F183" i="1"/>
  <c r="K182" i="1"/>
  <c r="F182" i="1"/>
  <c r="K181" i="1"/>
  <c r="F181" i="1"/>
  <c r="K180" i="1"/>
  <c r="F180" i="1"/>
  <c r="K179" i="1"/>
  <c r="F179" i="1"/>
  <c r="K178" i="1"/>
  <c r="F178" i="1"/>
  <c r="K177" i="1"/>
  <c r="F177" i="1"/>
  <c r="K176" i="1"/>
  <c r="F176" i="1"/>
  <c r="K175" i="1"/>
  <c r="F175" i="1"/>
  <c r="K174" i="1"/>
  <c r="F174" i="1"/>
  <c r="K173" i="1"/>
  <c r="F173" i="1"/>
  <c r="K172" i="1"/>
  <c r="F172" i="1"/>
  <c r="K171" i="1"/>
  <c r="F171" i="1"/>
  <c r="K170" i="1"/>
  <c r="F170" i="1"/>
  <c r="K169" i="1"/>
  <c r="F169" i="1"/>
  <c r="K168" i="1"/>
  <c r="F168" i="1"/>
  <c r="K167" i="1"/>
  <c r="F167" i="1"/>
  <c r="K166" i="1"/>
  <c r="F166" i="1"/>
  <c r="K165" i="1"/>
  <c r="F165" i="1"/>
  <c r="K164" i="1"/>
  <c r="F164" i="1"/>
  <c r="K163" i="1"/>
  <c r="F163" i="1"/>
  <c r="K162" i="1"/>
  <c r="F162" i="1"/>
  <c r="K161" i="1"/>
  <c r="F161" i="1"/>
  <c r="K160" i="1"/>
  <c r="F160" i="1"/>
  <c r="K159" i="1"/>
  <c r="F159" i="1"/>
  <c r="K158" i="1"/>
  <c r="F158" i="1"/>
  <c r="K157" i="1"/>
  <c r="F157" i="1"/>
  <c r="K156" i="1"/>
  <c r="F156" i="1"/>
  <c r="K155" i="1"/>
  <c r="F155" i="1"/>
  <c r="K154" i="1"/>
  <c r="F154" i="1"/>
  <c r="K153" i="1"/>
  <c r="F153" i="1"/>
  <c r="K152" i="1"/>
  <c r="F152" i="1"/>
  <c r="K151" i="1"/>
  <c r="F151" i="1"/>
  <c r="K150" i="1"/>
  <c r="F150" i="1"/>
  <c r="K149" i="1"/>
  <c r="F149" i="1"/>
  <c r="K148" i="1"/>
  <c r="F148" i="1"/>
  <c r="K147" i="1"/>
  <c r="F147" i="1"/>
  <c r="K146" i="1"/>
  <c r="F146" i="1"/>
  <c r="K145" i="1"/>
  <c r="F145" i="1"/>
  <c r="K144" i="1"/>
  <c r="F144" i="1"/>
  <c r="K143" i="1"/>
  <c r="F143" i="1"/>
  <c r="K142" i="1"/>
  <c r="F142" i="1"/>
  <c r="K141" i="1"/>
  <c r="F141" i="1"/>
  <c r="K140" i="1"/>
  <c r="F140" i="1"/>
  <c r="K139" i="1"/>
  <c r="F139" i="1"/>
  <c r="K138" i="1"/>
  <c r="F138" i="1"/>
  <c r="K137" i="1"/>
  <c r="F137" i="1"/>
  <c r="M135" i="1"/>
  <c r="L135" i="1"/>
  <c r="I135" i="1"/>
  <c r="H135" i="1"/>
  <c r="G135" i="1"/>
  <c r="K132" i="1"/>
  <c r="F132" i="1"/>
  <c r="K131" i="1"/>
  <c r="F131" i="1"/>
  <c r="K130" i="1"/>
  <c r="F130" i="1"/>
  <c r="K129" i="1"/>
  <c r="F129" i="1"/>
  <c r="K128" i="1"/>
  <c r="F128" i="1"/>
  <c r="K127" i="1"/>
  <c r="F127" i="1"/>
  <c r="K126" i="1"/>
  <c r="F126" i="1"/>
  <c r="K125" i="1"/>
  <c r="F125" i="1"/>
  <c r="K124" i="1"/>
  <c r="F124" i="1"/>
  <c r="K123" i="1"/>
  <c r="F123" i="1"/>
  <c r="K122" i="1"/>
  <c r="F122" i="1"/>
  <c r="K121" i="1"/>
  <c r="F121" i="1"/>
  <c r="K120" i="1"/>
  <c r="F120" i="1"/>
  <c r="K119" i="1"/>
  <c r="F119" i="1"/>
  <c r="K118" i="1"/>
  <c r="F118" i="1"/>
  <c r="K117" i="1"/>
  <c r="F117" i="1"/>
  <c r="K116" i="1"/>
  <c r="F116" i="1"/>
  <c r="K115" i="1"/>
  <c r="F115" i="1"/>
  <c r="K114" i="1"/>
  <c r="F114" i="1"/>
  <c r="K113" i="1"/>
  <c r="F113" i="1"/>
  <c r="K112" i="1"/>
  <c r="F112" i="1"/>
  <c r="K111" i="1"/>
  <c r="F111" i="1"/>
  <c r="K110" i="1"/>
  <c r="F110" i="1"/>
  <c r="K109" i="1"/>
  <c r="F109" i="1"/>
  <c r="K108" i="1"/>
  <c r="F108" i="1"/>
  <c r="K107" i="1"/>
  <c r="F107" i="1"/>
  <c r="K106" i="1"/>
  <c r="F106" i="1"/>
  <c r="K105" i="1"/>
  <c r="F105" i="1"/>
  <c r="K104" i="1"/>
  <c r="F104" i="1"/>
  <c r="K103" i="1"/>
  <c r="F103" i="1"/>
  <c r="K102" i="1"/>
  <c r="F102" i="1"/>
  <c r="K101" i="1"/>
  <c r="F101" i="1"/>
  <c r="K100" i="1"/>
  <c r="F100" i="1"/>
  <c r="K99" i="1"/>
  <c r="F99" i="1"/>
  <c r="K98" i="1"/>
  <c r="F98" i="1"/>
  <c r="K97" i="1"/>
  <c r="F97" i="1"/>
  <c r="K96" i="1"/>
  <c r="F96" i="1"/>
  <c r="K95" i="1"/>
  <c r="F95" i="1"/>
  <c r="K94" i="1"/>
  <c r="F94" i="1"/>
  <c r="K93" i="1"/>
  <c r="F93" i="1"/>
  <c r="K92" i="1"/>
  <c r="F92" i="1"/>
  <c r="K91" i="1"/>
  <c r="F91" i="1"/>
  <c r="K90" i="1"/>
  <c r="F90" i="1"/>
  <c r="K89" i="1"/>
  <c r="F89" i="1"/>
  <c r="K88" i="1"/>
  <c r="F88" i="1"/>
  <c r="K87" i="1"/>
  <c r="F87" i="1"/>
  <c r="K86" i="1"/>
  <c r="F86" i="1"/>
  <c r="K85" i="1"/>
  <c r="F85" i="1"/>
  <c r="K84" i="1"/>
  <c r="F84" i="1"/>
  <c r="K83" i="1"/>
  <c r="F83" i="1"/>
  <c r="K82" i="1"/>
  <c r="F82" i="1"/>
  <c r="K81" i="1"/>
  <c r="F81" i="1"/>
  <c r="K80" i="1"/>
  <c r="F80" i="1"/>
  <c r="K79" i="1"/>
  <c r="F79" i="1"/>
  <c r="K78" i="1"/>
  <c r="F78" i="1"/>
  <c r="K77" i="1"/>
  <c r="F77" i="1"/>
  <c r="K76" i="1"/>
  <c r="F76" i="1"/>
  <c r="M74" i="1"/>
  <c r="L74" i="1"/>
  <c r="I74" i="1"/>
  <c r="H74" i="1"/>
  <c r="G74" i="1"/>
  <c r="K71" i="1"/>
  <c r="F71" i="1"/>
  <c r="K70" i="1"/>
  <c r="F70" i="1"/>
  <c r="K69" i="1"/>
  <c r="F69" i="1"/>
  <c r="K68" i="1"/>
  <c r="F68" i="1"/>
  <c r="K67" i="1"/>
  <c r="F67" i="1"/>
  <c r="K66" i="1"/>
  <c r="F66" i="1"/>
  <c r="K65" i="1"/>
  <c r="F65" i="1"/>
  <c r="K64" i="1"/>
  <c r="F64" i="1"/>
  <c r="K63" i="1"/>
  <c r="F63" i="1"/>
  <c r="K62" i="1"/>
  <c r="F62" i="1"/>
  <c r="K61" i="1"/>
  <c r="F61" i="1"/>
  <c r="K60" i="1"/>
  <c r="F60" i="1"/>
  <c r="K59" i="1"/>
  <c r="F59" i="1"/>
  <c r="K58" i="1"/>
  <c r="F58" i="1"/>
  <c r="K57" i="1"/>
  <c r="F57" i="1"/>
  <c r="K56" i="1"/>
  <c r="F56" i="1"/>
  <c r="K55" i="1"/>
  <c r="F55" i="1"/>
  <c r="K54" i="1"/>
  <c r="F54" i="1"/>
  <c r="K53" i="1"/>
  <c r="F53" i="1"/>
  <c r="K52" i="1"/>
  <c r="F52" i="1"/>
  <c r="K51" i="1"/>
  <c r="F51" i="1"/>
  <c r="K50" i="1"/>
  <c r="F50" i="1"/>
  <c r="K49" i="1"/>
  <c r="F49" i="1"/>
  <c r="K48" i="1"/>
  <c r="F48" i="1"/>
  <c r="K47" i="1"/>
  <c r="F47" i="1"/>
  <c r="K46" i="1"/>
  <c r="F46" i="1"/>
  <c r="K45" i="1"/>
  <c r="F45" i="1"/>
  <c r="K44" i="1"/>
  <c r="F44" i="1"/>
  <c r="K43" i="1"/>
  <c r="F43" i="1"/>
  <c r="K42" i="1"/>
  <c r="F42" i="1"/>
  <c r="K41" i="1"/>
  <c r="F41" i="1"/>
  <c r="K40" i="1"/>
  <c r="F40" i="1"/>
  <c r="K39" i="1"/>
  <c r="F39" i="1"/>
  <c r="K38" i="1"/>
  <c r="F38" i="1"/>
  <c r="K37" i="1"/>
  <c r="F37" i="1"/>
  <c r="K36" i="1"/>
  <c r="F36" i="1"/>
  <c r="K35" i="1"/>
  <c r="F35" i="1"/>
  <c r="K34" i="1"/>
  <c r="F34" i="1"/>
  <c r="K33" i="1"/>
  <c r="F33" i="1"/>
  <c r="K32" i="1"/>
  <c r="F32" i="1"/>
  <c r="K31" i="1"/>
  <c r="F31" i="1"/>
  <c r="K30" i="1"/>
  <c r="F30" i="1"/>
  <c r="K29" i="1"/>
  <c r="F29" i="1"/>
  <c r="K28" i="1"/>
  <c r="F28" i="1"/>
  <c r="K27" i="1"/>
  <c r="F27" i="1"/>
  <c r="K26" i="1"/>
  <c r="F26" i="1"/>
  <c r="K25" i="1"/>
  <c r="F25" i="1"/>
  <c r="K24" i="1"/>
  <c r="F24" i="1"/>
  <c r="K23" i="1"/>
  <c r="F23" i="1"/>
  <c r="K22" i="1"/>
  <c r="F22" i="1"/>
  <c r="K21" i="1"/>
  <c r="F21" i="1"/>
  <c r="K20" i="1"/>
  <c r="F20" i="1"/>
  <c r="K19" i="1"/>
  <c r="F19" i="1"/>
  <c r="K18" i="1"/>
  <c r="F18" i="1"/>
  <c r="K17" i="1"/>
  <c r="F17" i="1"/>
  <c r="K16" i="1"/>
  <c r="F16" i="1"/>
  <c r="K15" i="1"/>
  <c r="F15" i="1"/>
  <c r="M13" i="1"/>
  <c r="L13" i="1"/>
  <c r="I13" i="1"/>
  <c r="H13" i="1"/>
  <c r="G13" i="1"/>
  <c r="I388" i="2"/>
  <c r="I785" i="2"/>
  <c r="C848" i="2"/>
  <c r="I1037" i="2"/>
  <c r="C13" i="2"/>
  <c r="I325" i="2"/>
  <c r="I1288" i="2"/>
  <c r="D137" i="2"/>
  <c r="D654" i="2"/>
  <c r="I1226" i="2"/>
  <c r="F1097" i="1"/>
  <c r="K1223" i="1"/>
  <c r="F845" i="1"/>
  <c r="F1034" i="1"/>
  <c r="F1160" i="1"/>
  <c r="F1223" i="1"/>
  <c r="K908" i="1"/>
  <c r="C325" i="2"/>
  <c r="D588" i="2"/>
  <c r="C974" i="2"/>
  <c r="C1226" i="2"/>
  <c r="F385" i="1"/>
  <c r="D199" i="2"/>
  <c r="D522" i="2"/>
  <c r="I974" i="2"/>
  <c r="F971" i="1"/>
  <c r="I75" i="2"/>
  <c r="D455" i="2"/>
  <c r="I522" i="2"/>
  <c r="C720" i="2"/>
  <c r="I911" i="2"/>
  <c r="C1100" i="2"/>
  <c r="I1163" i="2"/>
  <c r="F585" i="1"/>
  <c r="K845" i="1"/>
  <c r="K1160" i="1"/>
  <c r="K1285" i="1"/>
  <c r="K1034" i="1"/>
  <c r="K971" i="1"/>
  <c r="F717" i="1"/>
  <c r="F782" i="1"/>
  <c r="K1097" i="1"/>
  <c r="F651" i="1"/>
  <c r="F452" i="1"/>
  <c r="K585" i="1"/>
  <c r="K452" i="1"/>
  <c r="F13" i="1"/>
  <c r="F135" i="1"/>
  <c r="F259" i="1"/>
  <c r="F74" i="1"/>
  <c r="F196" i="1"/>
  <c r="K13" i="1"/>
  <c r="K135" i="1"/>
  <c r="K651" i="1"/>
  <c r="K74" i="1"/>
  <c r="K196" i="1"/>
  <c r="K259" i="1"/>
  <c r="K385" i="1"/>
  <c r="F322" i="1"/>
  <c r="F519" i="1"/>
  <c r="K717" i="1"/>
  <c r="K519" i="1"/>
  <c r="K322" i="1"/>
  <c r="K782" i="1"/>
  <c r="I137" i="2"/>
  <c r="I262" i="2"/>
  <c r="C911" i="2"/>
  <c r="C1163" i="2"/>
  <c r="C1037" i="2"/>
  <c r="I13" i="2"/>
  <c r="I199" i="2"/>
  <c r="I588" i="2"/>
  <c r="I848" i="2"/>
  <c r="I720" i="2"/>
  <c r="I455" i="2"/>
  <c r="C388" i="2"/>
  <c r="C785" i="2"/>
  <c r="I1100" i="2"/>
  <c r="C1288" i="2"/>
  <c r="I1412" i="2"/>
</calcChain>
</file>

<file path=xl/sharedStrings.xml><?xml version="1.0" encoding="utf-8"?>
<sst xmlns="http://schemas.openxmlformats.org/spreadsheetml/2006/main" count="16400" uniqueCount="591">
  <si>
    <t>Pasajeros atendidos en los aeropuertos del Sistema Aeroportuario Mexicano</t>
  </si>
  <si>
    <t>Cuadro 14.20</t>
  </si>
  <si>
    <t>por entidad federativa y aeropuerto según nivel y tipo de aviación</t>
  </si>
  <si>
    <t>Entidad
federativa</t>
  </si>
  <si>
    <t>Aeropuerto</t>
  </si>
  <si>
    <t>Comercial regular</t>
  </si>
  <si>
    <t>Chárter a/</t>
  </si>
  <si>
    <t>Comercial no regular</t>
  </si>
  <si>
    <t>Aviación
general</t>
  </si>
  <si>
    <t xml:space="preserve"> </t>
  </si>
  <si>
    <t>Total</t>
  </si>
  <si>
    <t>Nacional</t>
  </si>
  <si>
    <t>Interna-
cional</t>
  </si>
  <si>
    <t>ND</t>
  </si>
  <si>
    <t>Aguascalientes</t>
  </si>
  <si>
    <t>Baja California</t>
  </si>
  <si>
    <t>Mexicali</t>
  </si>
  <si>
    <t>Tijuana</t>
  </si>
  <si>
    <t>La Paz</t>
  </si>
  <si>
    <t>Loreto</t>
  </si>
  <si>
    <t>San José del Cabo</t>
  </si>
  <si>
    <t>Campeche</t>
  </si>
  <si>
    <t>Ciudad del Carmen</t>
  </si>
  <si>
    <t>Coahuila de Zaragoza</t>
  </si>
  <si>
    <t>Torreón</t>
  </si>
  <si>
    <t>Colima</t>
  </si>
  <si>
    <t>Manzanillo</t>
  </si>
  <si>
    <t>Chiapas</t>
  </si>
  <si>
    <t>Tapachula</t>
  </si>
  <si>
    <t>Tuxtla Gutiérrez</t>
  </si>
  <si>
    <t>Chihuahua</t>
  </si>
  <si>
    <t>Ciudad Juárez</t>
  </si>
  <si>
    <t>México</t>
  </si>
  <si>
    <t>Durango</t>
  </si>
  <si>
    <t>Guanajuato</t>
  </si>
  <si>
    <t>Bajío (León)</t>
  </si>
  <si>
    <t>Guerrero</t>
  </si>
  <si>
    <t>Acapulco</t>
  </si>
  <si>
    <t>Zihuatanejo</t>
  </si>
  <si>
    <t>Jalisco</t>
  </si>
  <si>
    <t>Guadalajara</t>
  </si>
  <si>
    <t>Puerto Vallarta</t>
  </si>
  <si>
    <t>Toluca</t>
  </si>
  <si>
    <t>Michoacán de Ocampo</t>
  </si>
  <si>
    <t>Morelia</t>
  </si>
  <si>
    <t>Uruapan</t>
  </si>
  <si>
    <t>Morelos</t>
  </si>
  <si>
    <t>Cuernavaca</t>
  </si>
  <si>
    <t>Nayarit</t>
  </si>
  <si>
    <t>Tepic</t>
  </si>
  <si>
    <t>Nuevo León</t>
  </si>
  <si>
    <t>Monterrey</t>
  </si>
  <si>
    <t>Oaxaca</t>
  </si>
  <si>
    <t>Bahías de Huatulco</t>
  </si>
  <si>
    <t>Puerto Escondido</t>
  </si>
  <si>
    <t>Puebla</t>
  </si>
  <si>
    <t>Tehuacán</t>
  </si>
  <si>
    <t>Querétaro</t>
  </si>
  <si>
    <t xml:space="preserve">Querétaro </t>
  </si>
  <si>
    <t>Quintana Roo</t>
  </si>
  <si>
    <t>Cancún</t>
  </si>
  <si>
    <t>Chetumal</t>
  </si>
  <si>
    <t>Cozumel</t>
  </si>
  <si>
    <t>San Luis Potosí</t>
  </si>
  <si>
    <t>Tamuín</t>
  </si>
  <si>
    <t>Sinaloa</t>
  </si>
  <si>
    <t>Culiacán</t>
  </si>
  <si>
    <t>Los Mochis</t>
  </si>
  <si>
    <t>Mazatlán</t>
  </si>
  <si>
    <t>Sonora</t>
  </si>
  <si>
    <t>Ciudad Obregón</t>
  </si>
  <si>
    <t>Guaymas</t>
  </si>
  <si>
    <t>Hermosillo</t>
  </si>
  <si>
    <t>Nogales</t>
  </si>
  <si>
    <t>Tabasco</t>
  </si>
  <si>
    <t>Villahermosa</t>
  </si>
  <si>
    <t>Tamaulipas</t>
  </si>
  <si>
    <t>Ciudad Victoria</t>
  </si>
  <si>
    <t>Matamoros</t>
  </si>
  <si>
    <t>Nuevo Laredo</t>
  </si>
  <si>
    <t>Reynosa</t>
  </si>
  <si>
    <t>Tampico</t>
  </si>
  <si>
    <t>Veracruz de Ignacio de la Llave</t>
  </si>
  <si>
    <t>Minatitlán</t>
  </si>
  <si>
    <t>Poza Rica</t>
  </si>
  <si>
    <t>Veracruz</t>
  </si>
  <si>
    <t>Yucatán</t>
  </si>
  <si>
    <t>Mérida</t>
  </si>
  <si>
    <t>Zacatecas</t>
  </si>
  <si>
    <t>Palenque</t>
  </si>
  <si>
    <t>San Cristóbal de las Casas</t>
  </si>
  <si>
    <t>Comitán</t>
  </si>
  <si>
    <t>Terán</t>
  </si>
  <si>
    <t>Ixtepec</t>
  </si>
  <si>
    <t>Loma Bonita</t>
  </si>
  <si>
    <t xml:space="preserve">Baja California </t>
  </si>
  <si>
    <t>Ángel Albino Corzo</t>
  </si>
  <si>
    <t>San José Del Cabo</t>
  </si>
  <si>
    <t>Nota: Comprende llegadas y salidas. Incluye información de aeropuertos administrados por ASA, grupos aeroportuarios y aeropuertos en sociedad.</t>
  </si>
  <si>
    <t>a/ Comprende nacional e internacional.</t>
  </si>
  <si>
    <t>&amp;</t>
  </si>
  <si>
    <t>Operaciones de la aviación realizadas en los aeropuertos del Sistema Aeroportuario Mexicano</t>
  </si>
  <si>
    <t>Cuadro 14.21</t>
  </si>
  <si>
    <t>Chárter</t>
  </si>
  <si>
    <t>Carga a/</t>
  </si>
  <si>
    <t>Tlaxcala</t>
  </si>
  <si>
    <t>Michoacán</t>
  </si>
  <si>
    <t>a/ Hasta el año 2000, las operaciones de vuelos cargueros se consideraban dentro del rubro de operaciones Chárter. A partir de 2001 se separan, por lo que se registra  una disminución en</t>
  </si>
  <si>
    <t xml:space="preserve">    las operaciones Charter.</t>
  </si>
  <si>
    <t>Angel Albino Corzo</t>
  </si>
  <si>
    <t>Serie anual de 1995 a 2017</t>
  </si>
  <si>
    <t>Ciudad de México</t>
  </si>
  <si>
    <t>Baja California Sur</t>
  </si>
  <si>
    <t>Fuente: ASA. Gerencia de Proyectos Especiales.</t>
  </si>
  <si>
    <t>14. Transportes</t>
  </si>
  <si>
    <t>14.20</t>
  </si>
  <si>
    <t>14.21</t>
  </si>
  <si>
    <t xml:space="preserve">Pasajeros atendidos en los aeropuertos del Sistema Aeroportuario Mexicano por entidad federativa y aeropuerto según nivel y tipo de aviación
Serie anual de 1995 a 2017
</t>
  </si>
  <si>
    <t xml:space="preserve">Operaciones de la aviación realizadas en los aeropuertos del Sistema Aeroportuario Mexicano por entidad federativa y aeropuerto según nivel y tipo de aviación
Serie anual de 1995 a 2017
</t>
  </si>
  <si>
    <t>Aeropuertos, aeródromos y aeronaves por entidad federativa</t>
  </si>
  <si>
    <t>Cuadro 14.19</t>
  </si>
  <si>
    <t>Aeropuertos a/</t>
  </si>
  <si>
    <t>Aeródromos</t>
  </si>
  <si>
    <t>Aeronaves b/</t>
  </si>
  <si>
    <t>Internacionales</t>
  </si>
  <si>
    <t>Nacionales</t>
  </si>
  <si>
    <t>Comerciales c/</t>
  </si>
  <si>
    <t>Particulares d/</t>
  </si>
  <si>
    <t>Oficiales e/</t>
  </si>
  <si>
    <t>Estados Unidos Mexicanos</t>
  </si>
  <si>
    <t>Hidalgo</t>
  </si>
  <si>
    <t>Querétaro de Arteaga</t>
  </si>
  <si>
    <t xml:space="preserve">a/ Incluye los aeropuertos administrados por ASA; grupos aeroportuarios; SCT; gobiernos estatales y municipales; SEDENA, y SEMAR (a partir de 2010 dejan de reportar </t>
  </si>
  <si>
    <t xml:space="preserve">     debido a que ya no se realizan operaciones aéreas civiles).</t>
  </si>
  <si>
    <t>b/ Aeronaves inscritas en el Registro Aeronáutico Mexicano, excluye aeronaves con matrícula extranjera.</t>
  </si>
  <si>
    <t>c/ Aeronaves de nacionalidad mexicana de servicio público.</t>
  </si>
  <si>
    <t>d/ Aeronaves de nacionalidad mexicana de servicio privado.</t>
  </si>
  <si>
    <t>e/ Aeronaves de nacionalidad mexicana del Estado.</t>
  </si>
  <si>
    <t>Fuente: SCT. Dirección General de Aeronáutica Civil.</t>
  </si>
  <si>
    <t>14.19</t>
  </si>
  <si>
    <t xml:space="preserve">Aeropuertos, aeródromos y aeronaves por entidad federativa
Serie anual de 1995 a 2017
</t>
  </si>
  <si>
    <t>Empresas y flota vehicular del servicio público federal de autotransporte de pasaje</t>
  </si>
  <si>
    <t>Cuadro 14.9</t>
  </si>
  <si>
    <t>y turismo por entidad federativa</t>
  </si>
  <si>
    <t>Empresas a/</t>
  </si>
  <si>
    <t>Flota vehicular (Unidades)</t>
  </si>
  <si>
    <t>Pasaje</t>
  </si>
  <si>
    <t>Turismo</t>
  </si>
  <si>
    <t>No especificado</t>
  </si>
  <si>
    <t>a/ Se refiere a empresas de personas morales.</t>
  </si>
  <si>
    <t xml:space="preserve">Fuente: SCT. Dirección General de Autotransporte Federal. </t>
  </si>
  <si>
    <t>Empresas y flota vehicular del servicio público federal de autotransporte de carga</t>
  </si>
  <si>
    <t>Cuadro 14.10</t>
  </si>
  <si>
    <t>por entidad federativa según clase de servicio</t>
  </si>
  <si>
    <t>Flota vehicular (Unidades) b/</t>
  </si>
  <si>
    <t>General</t>
  </si>
  <si>
    <t>Especializada</t>
  </si>
  <si>
    <t>Especializada c/</t>
  </si>
  <si>
    <t>b/ Comprende unidades motrices y de arrastre.</t>
  </si>
  <si>
    <t>c/ En razón del proceso de desregularización, se consideran únicamente siete especialidades, las demás forman parte de carga general.</t>
  </si>
  <si>
    <t>Terminales de pasajeros y centrales de carga por entidad federativa</t>
  </si>
  <si>
    <t>Cuadro 14.11</t>
  </si>
  <si>
    <t>Entidad 
federativa</t>
  </si>
  <si>
    <t>Terminales de pasajeros</t>
  </si>
  <si>
    <t>Terminales
centrales
de carga a/</t>
  </si>
  <si>
    <t>Individua-
les</t>
  </si>
  <si>
    <t>Centrales</t>
  </si>
  <si>
    <t>a/ A partir de la Publicación de la Ley de Caminos, Puentes y Autotransporte Federal en 1993, las terminales de carga dejaron de ser obligatorias para la prestación del servicio.</t>
  </si>
  <si>
    <t>Fuente: SCT. Dirección General de Autotransporte Federal.</t>
  </si>
  <si>
    <t>14.9</t>
  </si>
  <si>
    <t>14.10</t>
  </si>
  <si>
    <t>14.11</t>
  </si>
  <si>
    <t xml:space="preserve">Empresas y flota vehicular del servicio público federal de autotransporte de pasaje y turismo por entidad federativa
Serie anual de 1995 a 2017
</t>
  </si>
  <si>
    <t xml:space="preserve">Empresas y flota vehicular del servicio público federal de autotransporte de carga por entidad federativa según clase de servicio
Serie anual de 1995 a 2017
</t>
  </si>
  <si>
    <t xml:space="preserve">Terminales de pasajeros y centrales de carga por entidad federativa
Serie anual de 1995 a 2017
</t>
  </si>
  <si>
    <t>Longitud de la red de autopistas administradas por Caminos y Puentes Federales de Ingresos</t>
  </si>
  <si>
    <t>Cuadro 14.6</t>
  </si>
  <si>
    <t>y Servicios Conexos por tipo de red, autopista y entidad federativa</t>
  </si>
  <si>
    <t>Serie anual de 2001 a 2017</t>
  </si>
  <si>
    <t>Red
      Autopista</t>
  </si>
  <si>
    <t>Longitud (km)</t>
  </si>
  <si>
    <t>Cuatro y más
carriles</t>
  </si>
  <si>
    <t>Dos
carriles</t>
  </si>
  <si>
    <t>Red propia</t>
  </si>
  <si>
    <t>Arriaga - Huixtla</t>
  </si>
  <si>
    <t>Celaya - Irapuato</t>
  </si>
  <si>
    <t>Chapalilla - Compostela</t>
  </si>
  <si>
    <t>Ciudad Mendoza - Córdoba</t>
  </si>
  <si>
    <t>Cosoleacaque - Nuevo Teapa</t>
  </si>
  <si>
    <t>La Rumorosa - Tecate</t>
  </si>
  <si>
    <t>México - Puebla</t>
  </si>
  <si>
    <t>México - Querétaro</t>
  </si>
  <si>
    <t>Puebla - Orizaba</t>
  </si>
  <si>
    <t>Querétaro - Celaya</t>
  </si>
  <si>
    <t>Rancho Viejo - Taxco</t>
  </si>
  <si>
    <t>Tehuacán - Oaxaca</t>
  </si>
  <si>
    <t>Tijuana - Ensenada</t>
  </si>
  <si>
    <t>Red contratada</t>
  </si>
  <si>
    <t>Asunción - Tejocotal</t>
  </si>
  <si>
    <t>Atlacomulco - Maravatío</t>
  </si>
  <si>
    <t>Culiacán - Las Brisas</t>
  </si>
  <si>
    <t>Guadalajara - Colima</t>
  </si>
  <si>
    <t>México - Tizayuca</t>
  </si>
  <si>
    <t>Tepic - Entronque San Blas</t>
  </si>
  <si>
    <t>Red FNI</t>
  </si>
  <si>
    <t>Aguadulce - Cárdenas</t>
  </si>
  <si>
    <t>Cadereyta - Reynosa</t>
  </si>
  <si>
    <t>Campeche - Champotón</t>
  </si>
  <si>
    <t>Chamapa - Lechería</t>
  </si>
  <si>
    <t>Córdoba - Veracruz</t>
  </si>
  <si>
    <t>Cuernavaca - Acapulco</t>
  </si>
  <si>
    <t>Escuinapa - Rosario</t>
  </si>
  <si>
    <t>Estación Don - Nogales</t>
  </si>
  <si>
    <t>Gómez Palacio - Corralitos</t>
  </si>
  <si>
    <t>Guadalajara - Tepic</t>
  </si>
  <si>
    <t>Guadalajara - Zapotlanejo</t>
  </si>
  <si>
    <t>La Carbonera - Puerto México</t>
  </si>
  <si>
    <t>La Pera - Cuautla</t>
  </si>
  <si>
    <t>La Tinaja - Cosoleacaque</t>
  </si>
  <si>
    <t>León - Lagos de Moreno - Aguascalientes</t>
  </si>
  <si>
    <t>Libramiento Noreste de Querétaro</t>
  </si>
  <si>
    <t>Libramiento Oriente de Saltillo</t>
  </si>
  <si>
    <t>Libramiento Poniente de Tampico</t>
  </si>
  <si>
    <t>Maravatío - Zapotlanejo</t>
  </si>
  <si>
    <t>Mazatlán - Culiacán</t>
  </si>
  <si>
    <t>México - Cuernavaca</t>
  </si>
  <si>
    <t>Monterrey - Nuevo Laredo</t>
  </si>
  <si>
    <t>Nueva Italia - Lázaro Cárdenas</t>
  </si>
  <si>
    <t>Pátzcuaro - Uruapan</t>
  </si>
  <si>
    <t>Puente de Ixtla - Iguala</t>
  </si>
  <si>
    <t>Reynosa - Matamoros</t>
  </si>
  <si>
    <t>Tihuatlán - Gutiérrez - Zamora</t>
  </si>
  <si>
    <t>Torreón - Saltillo</t>
  </si>
  <si>
    <t>Uruapan - Nueva Italia</t>
  </si>
  <si>
    <t>Zacapalco - Rancho Viejo</t>
  </si>
  <si>
    <t>Zapotlanejo - Lagos de Moreno</t>
  </si>
  <si>
    <t>Aeropuerto - Los Cabos - San José del Cabo</t>
  </si>
  <si>
    <t>Entronque Cuauhtémoc - Entronque Osiris</t>
  </si>
  <si>
    <t>Tuxtla Gutiérrez - San Cristóbal de las Casas</t>
  </si>
  <si>
    <t>Las Choapas - Ocozocoautla</t>
  </si>
  <si>
    <t>Rosario - Villa Unión</t>
  </si>
  <si>
    <t xml:space="preserve">Salina Cruz - Tehuantepec </t>
  </si>
  <si>
    <t xml:space="preserve">Entronque Cuauhtémoc - Entronque Osiris </t>
  </si>
  <si>
    <t xml:space="preserve">Tuxtla Gutiérrez - San Cristóbal de las Casas </t>
  </si>
  <si>
    <t xml:space="preserve">Las Choapas - Ocozocoautla </t>
  </si>
  <si>
    <t>Salina Cruz - Tehuantepec</t>
  </si>
  <si>
    <t>Aerpuerto - Los Cabos - San José del Cabo</t>
  </si>
  <si>
    <t xml:space="preserve">México - Querétaro </t>
  </si>
  <si>
    <t>Cuacnopalan - Tehuacán - Oaxaca</t>
  </si>
  <si>
    <t>Salina Cruz - Tehuantepec - La Ventosa</t>
  </si>
  <si>
    <t xml:space="preserve">Aeropuerto Los Cabos - San José del Cabo </t>
  </si>
  <si>
    <t xml:space="preserve">Celaya - Irapuato </t>
  </si>
  <si>
    <t xml:space="preserve">Ciudad Mendoza - Córdoba </t>
  </si>
  <si>
    <t xml:space="preserve">La Rumorosa - Tecate </t>
  </si>
  <si>
    <t xml:space="preserve">México - Puebla </t>
  </si>
  <si>
    <t xml:space="preserve">Querétaro - Celaya </t>
  </si>
  <si>
    <t xml:space="preserve">Rancho Viejo - Taxco </t>
  </si>
  <si>
    <t xml:space="preserve">Salina Cruz - Tehuantepec - La Ventosa </t>
  </si>
  <si>
    <t xml:space="preserve">Tehuacán - Oaxaca </t>
  </si>
  <si>
    <t xml:space="preserve">Tijuana - Ensenada </t>
  </si>
  <si>
    <t>Libramiento Durango - Entronque Otinapa</t>
  </si>
  <si>
    <t xml:space="preserve">Libramiento Tulancingo - Nuevo Necaxa </t>
  </si>
  <si>
    <t>Champotón - Campeche</t>
  </si>
  <si>
    <t>Entronque Tihuatlan-Tuxpan</t>
  </si>
  <si>
    <t>Libramiento Norte de Chilpancingo - Montaña Baja</t>
  </si>
  <si>
    <t>Libramiento Durango - Entronque Otinapa - El Salto</t>
  </si>
  <si>
    <t>Libramiento Sur II de Reynosa</t>
  </si>
  <si>
    <t>Entronque Tihuatlan - Tuxpan</t>
  </si>
  <si>
    <t>Durango - Mazatlán</t>
  </si>
  <si>
    <t>Lagos de Moreno - San Luis Potosí</t>
  </si>
  <si>
    <t>Entronque Tihuatlán - Tuxpan</t>
  </si>
  <si>
    <t>Libramiento Amecameca-Nepantla</t>
  </si>
  <si>
    <t>Libramiento Amecameca - Nepantla</t>
  </si>
  <si>
    <t>San José del Cabo - Los Cabos</t>
  </si>
  <si>
    <t>San José del Cabo - Cabo San Lucas</t>
  </si>
  <si>
    <t>2017 P/</t>
  </si>
  <si>
    <t xml:space="preserve">Fuente: CAPUFE. </t>
  </si>
  <si>
    <t>Tránsito vehicular e ingresos en caminos y puentes de la red propia administrados</t>
  </si>
  <si>
    <t>Cuadro 14.7</t>
  </si>
  <si>
    <t>por Caminos y Puentes Federales de Ingresos y Servicios Conexos</t>
  </si>
  <si>
    <t>Caminos 
y puentes</t>
  </si>
  <si>
    <t>Tránsito</t>
  </si>
  <si>
    <t>Ingresos</t>
  </si>
  <si>
    <t>(Miles de pesos) a/</t>
  </si>
  <si>
    <t>Caminos</t>
  </si>
  <si>
    <t>Acatzingo - Ciudad Mendoza</t>
  </si>
  <si>
    <t>Puebla - Acatzingo</t>
  </si>
  <si>
    <t>Querétaro - Irapuato</t>
  </si>
  <si>
    <t>Puentes</t>
  </si>
  <si>
    <t>Alvarado</t>
  </si>
  <si>
    <t>Cadereyta</t>
  </si>
  <si>
    <t>Caracol</t>
  </si>
  <si>
    <t xml:space="preserve">Coatzacoalcos </t>
  </si>
  <si>
    <t>Papaloapan</t>
  </si>
  <si>
    <t>Grijalva</t>
  </si>
  <si>
    <t>Ing. A. Dovalí J.</t>
  </si>
  <si>
    <t>La Piedad</t>
  </si>
  <si>
    <t>Usumacinta</t>
  </si>
  <si>
    <t>Nautla</t>
  </si>
  <si>
    <t>Pánuco</t>
  </si>
  <si>
    <t>San Juan</t>
  </si>
  <si>
    <t>Tecolutla</t>
  </si>
  <si>
    <t>Tlacotalpan</t>
  </si>
  <si>
    <t>Internacionales b/</t>
  </si>
  <si>
    <t>Acuña</t>
  </si>
  <si>
    <t>Camargo</t>
  </si>
  <si>
    <t>Juárez - Lincoln</t>
  </si>
  <si>
    <t>Laredo</t>
  </si>
  <si>
    <t>Las Flores</t>
  </si>
  <si>
    <t>Miguel Alemán</t>
  </si>
  <si>
    <t>Ojinaga</t>
  </si>
  <si>
    <t>Paso del Norte</t>
  </si>
  <si>
    <t>Piedras Negras</t>
  </si>
  <si>
    <t>Rodolfo Robles</t>
  </si>
  <si>
    <t>Colorado</t>
  </si>
  <si>
    <t>Lerdo - Stanton (Línea Express)</t>
  </si>
  <si>
    <t>Suchiate II</t>
  </si>
  <si>
    <t>Escuinapa - Villa Unión c/</t>
  </si>
  <si>
    <t>Tepic - San Blas c/</t>
  </si>
  <si>
    <t>Internacionales c/</t>
  </si>
  <si>
    <t>Juárez - Lincoln (Línea Express)</t>
  </si>
  <si>
    <t>Reynosa (Línea Express)</t>
  </si>
  <si>
    <t>Libramiento Durango - El Salto</t>
  </si>
  <si>
    <t>Refinería Lázaro Cárdenas</t>
  </si>
  <si>
    <t>Libramiento Sur II de Reynosa d/</t>
  </si>
  <si>
    <t>Lerdo - Stanton (Línea Express) e/</t>
  </si>
  <si>
    <t>Paso del Norte e/</t>
  </si>
  <si>
    <t xml:space="preserve">Nota: Cifras al 31 de diciembre de cada año. </t>
  </si>
  <si>
    <t>a/ Excluye IVA.</t>
  </si>
  <si>
    <t>b/ Para ingresos, incluye el correspondiente a peatones.</t>
  </si>
  <si>
    <t>c/ Se incorporaron a la red propia a partir del 1 de febrero de 2005 y se desincorporaron el 6 de abril de 2005.</t>
  </si>
  <si>
    <t>d/ Se desincorpora de la red propia el 18 de julio de 2013 y se incorpora al Fondo Nacional de Infraestructura.</t>
  </si>
  <si>
    <t>e/ Se desincorpora 30 de diciembre de 2015.</t>
  </si>
  <si>
    <r>
      <t>Fuente: CAPUFE.</t>
    </r>
    <r>
      <rPr>
        <i/>
        <sz val="6"/>
        <rFont val="Arial"/>
        <family val="2"/>
      </rPr>
      <t/>
    </r>
  </si>
  <si>
    <t>Tránsito vehicular e ingresos en caminos y puentes de la red contratada administrados</t>
  </si>
  <si>
    <t>Cuadro 14.8</t>
  </si>
  <si>
    <t>Tepic - San Blas</t>
  </si>
  <si>
    <t>San Miguel</t>
  </si>
  <si>
    <t>Tuxpan</t>
  </si>
  <si>
    <t>Libre Comercio</t>
  </si>
  <si>
    <t>Nuevo Amanecer</t>
  </si>
  <si>
    <t>Solidaridad</t>
  </si>
  <si>
    <t>Zaragoza Ysleta</t>
  </si>
  <si>
    <t>Piedras Negras II</t>
  </si>
  <si>
    <t>Culiacán - Las Brisas d/</t>
  </si>
  <si>
    <t>San Miguel e/</t>
  </si>
  <si>
    <t>Libre Comercio g/</t>
  </si>
  <si>
    <t>Solidaridad f/</t>
  </si>
  <si>
    <t>Cucapá</t>
  </si>
  <si>
    <t>Chilpancingo - Montaña Baja</t>
  </si>
  <si>
    <t>Libramiento Tulancingo - Nuevo Necaxa</t>
  </si>
  <si>
    <t>Chilpancingo - Montaña Baja h/</t>
  </si>
  <si>
    <t>Zaragoza Ysleta i/</t>
  </si>
  <si>
    <t>Entronque Tihuatlán - Tuxpan j/</t>
  </si>
  <si>
    <t>Libramiento Tulancingo - Nuevo Necaxa j/</t>
  </si>
  <si>
    <t>México - Tizayuca j/</t>
  </si>
  <si>
    <t>Nota: Cifras al 31 de diciembre de cada año.</t>
  </si>
  <si>
    <t>c/ Para 2005 sólo considera el mes de enero, debido a que a partir del 1 de febrerose incorpora a la red propia y a partir del 6 de abril se desincorporó de la red operada por CAPUFE.</t>
  </si>
  <si>
    <t>d/ Se desincorporó a partir del 1 de diciembre de 2005 de la red operada por CAPUFE.</t>
  </si>
  <si>
    <t>e/ Se desincorporó a partir del 1 de junio de 2006 de la red operada por CAPUFE.</t>
  </si>
  <si>
    <t>f/  Se desincorporó en julio de 2007.</t>
  </si>
  <si>
    <t>g/ Se desincorporó en agosto de 2007.</t>
  </si>
  <si>
    <t>h/ Se desincorporó en octubre de 2014.</t>
  </si>
  <si>
    <t>i/  Se desincorporó en diciembre de 2015.</t>
  </si>
  <si>
    <t>j/  En diciembre de 2016 pasó a la red del Fondo Nacional de Infraestructura (FONADIN).</t>
  </si>
  <si>
    <t>14.6</t>
  </si>
  <si>
    <t>14.7</t>
  </si>
  <si>
    <t>14.8</t>
  </si>
  <si>
    <t xml:space="preserve">Longitud de la red de autopistas administradas por Caminos y Puentes Federales de Ingresos y Servicios Conexos por tipo de red, autopista y entidad federativa
Serie anual de 2001 a 2017
</t>
  </si>
  <si>
    <t xml:space="preserve">Tránsito vehicular e ingresos en caminos y puentes de la red propia administrados por Caminos y Puentes Federales de Ingresos y Servicios Conexos
Serie anual de 1995 a 2017
</t>
  </si>
  <si>
    <t xml:space="preserve">Tránsito vehicular e ingresos en caminos y puentes de la red contratada administrados por Caminos y Puentes Federales de Ingresos y Servicios Conexos
Serie anual de 1995 a 2017
</t>
  </si>
  <si>
    <t>Puertos y terminales portuarias por litoral y entidad federativa</t>
  </si>
  <si>
    <t>Cuadro 14.13</t>
  </si>
  <si>
    <t>según tipo de tráfico y actividad preponderante</t>
  </si>
  <si>
    <t>Litoral
    Entidad federativa</t>
  </si>
  <si>
    <t>Puertos</t>
  </si>
  <si>
    <t>Termi-
nales</t>
  </si>
  <si>
    <t>Tráfico a/</t>
  </si>
  <si>
    <t>Actividad preponderante</t>
  </si>
  <si>
    <t>Altura</t>
  </si>
  <si>
    <t>Cabotaje</t>
  </si>
  <si>
    <t>Comercial</t>
  </si>
  <si>
    <t>Pesquera</t>
  </si>
  <si>
    <t>Turística</t>
  </si>
  <si>
    <t>Petrolera</t>
  </si>
  <si>
    <t>Pacífico</t>
  </si>
  <si>
    <t>Golfo de México y Mar Caribe</t>
  </si>
  <si>
    <t>Nota: Se contabilizan únicamente los puertos habilitados por decreto.</t>
  </si>
  <si>
    <t>a/ Todos los puertos y terminales se consideran de cabotaje y sólo algunos de ellos se clasifican, adicionalmente, como de altura.</t>
  </si>
  <si>
    <t>Fuente: SCT. Coordinación General de Puertos y Marina Mercante.</t>
  </si>
  <si>
    <t>Longitud de atraque por litoral y entidad federativa según actividad preponderante</t>
  </si>
  <si>
    <t>Cuadro 14.14</t>
  </si>
  <si>
    <t>Serie anual de 1996 a 2017</t>
  </si>
  <si>
    <t>Metros</t>
  </si>
  <si>
    <t>Pesca</t>
  </si>
  <si>
    <t>PEMEX</t>
  </si>
  <si>
    <t>Armada</t>
  </si>
  <si>
    <t>Otras a/</t>
  </si>
  <si>
    <t>1996</t>
  </si>
  <si>
    <t>1997 b/</t>
  </si>
  <si>
    <t>1998</t>
  </si>
  <si>
    <t>1999</t>
  </si>
  <si>
    <t>c/</t>
  </si>
  <si>
    <t>d/</t>
  </si>
  <si>
    <t>2015 R/</t>
  </si>
  <si>
    <t>Nota: Incluye los puertos no habilitados por decreto.</t>
  </si>
  <si>
    <t xml:space="preserve">a/ Comprende muelles con actividades de reparación y construcción de embarcaciones, pasaje de transbordadores, abastecedores, escuelas náuticas, abastecimiento de combustible a </t>
  </si>
  <si>
    <t xml:space="preserve">    embarcaciones y capitanías de puertos.</t>
  </si>
  <si>
    <t>b/ En este año se habilitaron 20 puertos y terminales. Asimismo, en el caso de muelles turísticos se incluyeron marinas e instalaciones portuarias turísticas.</t>
  </si>
  <si>
    <t>c/ Comprende los puertos de Sabancuy e Isla Arena.</t>
  </si>
  <si>
    <t>d/ Comprende el puerto de Chiquila.</t>
  </si>
  <si>
    <r>
      <t xml:space="preserve">Fuente: SCT. Coordinación General de Puertos y Marina Mercante. </t>
    </r>
    <r>
      <rPr>
        <i/>
        <sz val="6"/>
        <rFont val="Arial"/>
        <family val="2"/>
      </rPr>
      <t/>
    </r>
  </si>
  <si>
    <t>Obras de protección y áreas de almacenamiento portuarias por litoral y entidad federativa</t>
  </si>
  <si>
    <t>Cuadro 14.15</t>
  </si>
  <si>
    <t>Obras de protección (m)</t>
  </si>
  <si>
    <r>
      <t>Áreas de almacenamiento (m</t>
    </r>
    <r>
      <rPr>
        <vertAlign val="superscript"/>
        <sz val="7"/>
        <rFont val="Arial"/>
        <family val="2"/>
      </rPr>
      <t>2</t>
    </r>
    <r>
      <rPr>
        <sz val="6"/>
        <rFont val="Arial"/>
        <family val="2"/>
      </rPr>
      <t>)</t>
    </r>
  </si>
  <si>
    <t>Rompe-
olas</t>
  </si>
  <si>
    <t>Escolle-
ras</t>
  </si>
  <si>
    <t xml:space="preserve">Espigones
</t>
  </si>
  <si>
    <t>Protección</t>
  </si>
  <si>
    <t>Patios</t>
  </si>
  <si>
    <t>Cobertizos</t>
  </si>
  <si>
    <t>Bodegas</t>
  </si>
  <si>
    <t xml:space="preserve"> marginal</t>
  </si>
  <si>
    <t>1997</t>
  </si>
  <si>
    <t>Nota: Incluye puertos no habilitados por decreto.</t>
  </si>
  <si>
    <t>Pasajeros y arribos de cruceros por litoral y puerto</t>
  </si>
  <si>
    <t>Cuadro 14.16</t>
  </si>
  <si>
    <t>Litoral</t>
  </si>
  <si>
    <t>Pasajeros</t>
  </si>
  <si>
    <t>Arribos</t>
  </si>
  <si>
    <t>Puerto</t>
  </si>
  <si>
    <t>Ensenada, BC</t>
  </si>
  <si>
    <t>Cabo San Lucas, BCS</t>
  </si>
  <si>
    <t>Mazatlán, Sin.</t>
  </si>
  <si>
    <t>Puerto Vallarta, Jal.</t>
  </si>
  <si>
    <t>Manzanillo, Col.</t>
  </si>
  <si>
    <t>Acapulco, Gro.</t>
  </si>
  <si>
    <t>Zihuatanejo, Gro.</t>
  </si>
  <si>
    <t>Cozumel, Q. Roo</t>
  </si>
  <si>
    <t>Playa del Carmen, Q. Roo</t>
  </si>
  <si>
    <t>Progreso, Yuc.</t>
  </si>
  <si>
    <t>Bahías de Huatulco, Oax.</t>
  </si>
  <si>
    <t xml:space="preserve">Punta Venado, Q. Roo </t>
  </si>
  <si>
    <t xml:space="preserve">Cancún, Q. Roo </t>
  </si>
  <si>
    <t>Punta Venado, Q. Roo</t>
  </si>
  <si>
    <t>Cancún, Q. Roo</t>
  </si>
  <si>
    <t>Veracruz, Ver.</t>
  </si>
  <si>
    <t>Rosarito, BC</t>
  </si>
  <si>
    <t>Altamira, Tamps.</t>
  </si>
  <si>
    <t>Puerto Morelos, Q. Roo</t>
  </si>
  <si>
    <t>Pichilingue, BCS</t>
  </si>
  <si>
    <t>Santa Rosalía, BCS</t>
  </si>
  <si>
    <t>Guaymas, Son.</t>
  </si>
  <si>
    <t xml:space="preserve">Altamira, Tamps. </t>
  </si>
  <si>
    <t xml:space="preserve">Puerto Morelos, Q. Roo </t>
  </si>
  <si>
    <t xml:space="preserve">Majahual, Q. Roo </t>
  </si>
  <si>
    <t xml:space="preserve">Veracruz, Ver. </t>
  </si>
  <si>
    <t xml:space="preserve">Dos Bocas, Tab. </t>
  </si>
  <si>
    <t xml:space="preserve">Seybaplaya, Camp. </t>
  </si>
  <si>
    <t xml:space="preserve">Progreso, Yuc. </t>
  </si>
  <si>
    <t xml:space="preserve">Guaymas, Son. </t>
  </si>
  <si>
    <t>Topolobampo, Sin.</t>
  </si>
  <si>
    <t xml:space="preserve">Bahías de Huatulco, Oax. </t>
  </si>
  <si>
    <t>San Carlos, BCS</t>
  </si>
  <si>
    <t>La Paz, BCS</t>
  </si>
  <si>
    <t>Puerto Escondido, BCS</t>
  </si>
  <si>
    <t>Loreto, BCS</t>
  </si>
  <si>
    <t>Puerto Chiapas, Chis.</t>
  </si>
  <si>
    <t>Tampico, Tamps.</t>
  </si>
  <si>
    <t>Dos Bocas, Tab.</t>
  </si>
  <si>
    <t>Seybaplaya, Camp.</t>
  </si>
  <si>
    <t>Majahual, Q. Roo</t>
  </si>
  <si>
    <t>Pasajeros y arribos de transbordadores y costeros por litoral y ruta</t>
  </si>
  <si>
    <t>Cuadro 14.17</t>
  </si>
  <si>
    <t>Ruta</t>
  </si>
  <si>
    <t>Pasajeros a/</t>
  </si>
  <si>
    <t>Transbordadores</t>
  </si>
  <si>
    <t>Guaymas - Santa Rosalía</t>
  </si>
  <si>
    <t>La Paz - Mazatlán</t>
  </si>
  <si>
    <t>La Paz - Topolobampo</t>
  </si>
  <si>
    <t>Mazatlán - La Paz</t>
  </si>
  <si>
    <t>Santa Rosalía - Guaymas</t>
  </si>
  <si>
    <t>Topolobampo - La Paz</t>
  </si>
  <si>
    <t>Cozumel - Puerto Morelos</t>
  </si>
  <si>
    <t>Isla Mujeres - Punta Sam</t>
  </si>
  <si>
    <t>Puerto Morelos - Cozumel</t>
  </si>
  <si>
    <t>Punta Sam - Isla Mujeres</t>
  </si>
  <si>
    <t>Costeros</t>
  </si>
  <si>
    <t>Cozumel - Playa del Carmen</t>
  </si>
  <si>
    <t>Isla Mujeres - Puerto Juárez</t>
  </si>
  <si>
    <t>Playa del Carmen - Cozumel</t>
  </si>
  <si>
    <t>Puerto Juárez - Isla Mujeres</t>
  </si>
  <si>
    <t>Pichilingue - Topolobampo</t>
  </si>
  <si>
    <t>Topolobampo - Pichilingue</t>
  </si>
  <si>
    <t>Punta Venado - Cozumel</t>
  </si>
  <si>
    <t>Cozumel - Punta Venado</t>
  </si>
  <si>
    <t>Guaymas - La Paz</t>
  </si>
  <si>
    <t>La Paz - Guaymas</t>
  </si>
  <si>
    <t xml:space="preserve">Pichilingue - Topolobampo </t>
  </si>
  <si>
    <t xml:space="preserve">Topolobampo - Pichilingue </t>
  </si>
  <si>
    <t xml:space="preserve">Punta Venado - Cozumel </t>
  </si>
  <si>
    <t xml:space="preserve">Cozumel - Punta Venado </t>
  </si>
  <si>
    <t>2016 P/</t>
  </si>
  <si>
    <t>a/ Corresponde a la suma total de pasajeros embarcados y desembarcados; el flujo de pasajeros es la mitad del dato reportado.</t>
  </si>
  <si>
    <t xml:space="preserve">Fuente: SCT. Coordinación General de Puertos y Marina Mercante. </t>
  </si>
  <si>
    <r>
      <t xml:space="preserve">               </t>
    </r>
    <r>
      <rPr>
        <i/>
        <sz val="6"/>
        <rFont val="Arial"/>
        <family val="2"/>
      </rPr>
      <t/>
    </r>
  </si>
  <si>
    <t>Carga marítima registrada en puertos nacionales por litoral y puerto según tipo de tráfico</t>
  </si>
  <si>
    <t>Cuadro 14.18</t>
  </si>
  <si>
    <t>Miles de toneladas</t>
  </si>
  <si>
    <t>Guerrero Negro, BCS</t>
  </si>
  <si>
    <t>Isla Cedros, BC</t>
  </si>
  <si>
    <t>La Paz - Pichilingue, BCS</t>
  </si>
  <si>
    <t>Lázaro Cárdenas, Mich.</t>
  </si>
  <si>
    <t>Punta Santa María, BCS</t>
  </si>
  <si>
    <t>Salina Cruz, Oax.</t>
  </si>
  <si>
    <t>San Juan de la Costa, BCS</t>
  </si>
  <si>
    <t>San Marcos, BCS</t>
  </si>
  <si>
    <t>Lerma, Camp.</t>
  </si>
  <si>
    <t>Cayo Arcas, Camp.</t>
  </si>
  <si>
    <t>Ciudad del Carmen, Camp.</t>
  </si>
  <si>
    <t>Coatzacoalcos, Ver.</t>
  </si>
  <si>
    <t>Pajaritos, Ver.</t>
  </si>
  <si>
    <t>Tuxpan, Ver.</t>
  </si>
  <si>
    <t>El Sauzal, BC</t>
  </si>
  <si>
    <t>Isla Mujeres, Q. Roo</t>
  </si>
  <si>
    <t>Punta Sam, Q. Roo</t>
  </si>
  <si>
    <t>Frontera, Tab.</t>
  </si>
  <si>
    <t>Puerto Madero, Chis.</t>
  </si>
  <si>
    <t xml:space="preserve">Isla Mujeres, Q. Roo </t>
  </si>
  <si>
    <t>Minatitlán, Ver.</t>
  </si>
  <si>
    <t>Puerto Madero, Chis. a/</t>
  </si>
  <si>
    <t>Topolobampo, SIn.</t>
  </si>
  <si>
    <t xml:space="preserve">Punta Sam, Q. Roo </t>
  </si>
  <si>
    <t xml:space="preserve">Frontera, Tab. </t>
  </si>
  <si>
    <t xml:space="preserve">Puerto Madero, Chis. </t>
  </si>
  <si>
    <t>Puerto Libertaed, Son.</t>
  </si>
  <si>
    <t>Puerto Libertad, Son.</t>
  </si>
  <si>
    <t>Puerto Chiapas, Chis. a/</t>
  </si>
  <si>
    <t>NS</t>
  </si>
  <si>
    <t>Isla de Cedros, BC</t>
  </si>
  <si>
    <t>Isla San Marcos, BCS</t>
  </si>
  <si>
    <t>Isla Cozumel, Q. Roo</t>
  </si>
  <si>
    <t>Las Coloradas, Yuc.</t>
  </si>
  <si>
    <t>Cuyutlán, Col.</t>
  </si>
  <si>
    <t>La Paz, BCS b/</t>
  </si>
  <si>
    <t>a/ Hasta 2006 se refiere a Puerto Madero.</t>
  </si>
  <si>
    <t>b/ Hasta 2011 se refiere a La Paz - Pichilingue, BCS.</t>
  </si>
  <si>
    <t>14.13</t>
  </si>
  <si>
    <t>14.14</t>
  </si>
  <si>
    <t>14.15</t>
  </si>
  <si>
    <t>14.16</t>
  </si>
  <si>
    <t>14.17</t>
  </si>
  <si>
    <t>14.18</t>
  </si>
  <si>
    <t xml:space="preserve">Puertos y terminales portuarias por litoral y entidad federativa según tipo de tráfico y actividad preponderante
2017 P/
</t>
  </si>
  <si>
    <t xml:space="preserve">Longitud de atraque por litoral y entidad federativa según actividad preponderante
Serie anual de 1996 a 2017
Metros
</t>
  </si>
  <si>
    <t xml:space="preserve">Obras de protección y áreas de almacenamiento portuarias por litoral y entidad federativa
Serie anual de 1996 a 2017
</t>
  </si>
  <si>
    <t xml:space="preserve">Pasajeros y arribos de cruceros por litoral y puerto
Serie anual de 1995 a 2017
</t>
  </si>
  <si>
    <t xml:space="preserve">Pasajeros y arribos de transbordadores y costeros por litoral y ruta
Serie anual de 1996 a 2017
</t>
  </si>
  <si>
    <t xml:space="preserve">Carga marítima registrada en puertos nacionales por litoral y puerto según tipo de tráfico
Serie anual de 1995 a 2017
Miles de toneladas
</t>
  </si>
  <si>
    <t>Longitud de la red nacional de carreteras por entidad federativa</t>
  </si>
  <si>
    <t>Cuadro 14.2</t>
  </si>
  <si>
    <t>según superficie de rodamiento</t>
  </si>
  <si>
    <t>Kilómetros</t>
  </si>
  <si>
    <t xml:space="preserve">                                     </t>
  </si>
  <si>
    <t>Pavimentada a/</t>
  </si>
  <si>
    <t>Revestida</t>
  </si>
  <si>
    <t>Terracería</t>
  </si>
  <si>
    <t>Brechas
mejoradas</t>
  </si>
  <si>
    <t>Distrito Federal</t>
  </si>
  <si>
    <t>a/ Comprende carreteras libres, alimentadoras estatales, caminos rurales y de cuota (estatales, de dos y cuatro o más carriles).</t>
  </si>
  <si>
    <t>Fuente: Para 1995 a 1999: SCT. Dirección General de Evaluación.</t>
  </si>
  <si>
    <t xml:space="preserve">             Para 2000 a 2017: SCT. Subsecretaría de Infraestructura.</t>
  </si>
  <si>
    <t>Longitud de la red nacional de carreteras por entidad federativa según tipo de camino</t>
  </si>
  <si>
    <t>Cuadro 14.3</t>
  </si>
  <si>
    <t>y superficie de rodamiento</t>
  </si>
  <si>
    <t>Troncales
federales
(Pavimen-
tadas) a/</t>
  </si>
  <si>
    <t>Alimentadoras estatales</t>
  </si>
  <si>
    <t>Caminos rurales</t>
  </si>
  <si>
    <t>Bre-
chas
mejo-
radas</t>
  </si>
  <si>
    <t>Pavimen-
tadas b/</t>
  </si>
  <si>
    <t>Reves-
tidas</t>
  </si>
  <si>
    <t>Terra-
cería</t>
  </si>
  <si>
    <t>Pavimen-
tadas</t>
  </si>
  <si>
    <t>a/ Comprende carreteras troncal federal de cuota (estatales, de dos y cuatro carriles) y libres de dos y cuatro o más carriles.</t>
  </si>
  <si>
    <t>b/ Comprende carreteras de dos y cuatro o más carriles.</t>
  </si>
  <si>
    <t xml:space="preserve">              Para 2000 a 2017: SCT. Subsecretaría de Infraestructura.</t>
  </si>
  <si>
    <t>14.2</t>
  </si>
  <si>
    <t>14.3</t>
  </si>
  <si>
    <t xml:space="preserve">Longitud de la red nacional de carreteras por entidad federativa según superficie de rodamiento
Serie anual de 1995 a 2017
Kilómetros
</t>
  </si>
  <si>
    <t xml:space="preserve">Longitud de la red nacional de carreteras por entidad federativa según tipo de camino y superficie de rodamiento
Serie anual de 1995 a 2017
Kilómetros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</si>
</sst>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###,##0"/>
    <numFmt numFmtId="167" formatCode="#\ ##0"/>
    <numFmt numFmtId="168" formatCode="General_)"/>
    <numFmt numFmtId="169" formatCode="#,##0.0"/>
    <numFmt numFmtId="170" formatCode="#\ ###\ ##0"/>
    <numFmt numFmtId="171" formatCode="_-* #,##0_-;\-* #,##0_-;_-* &quot;-&quot;??_-;_-@_-"/>
    <numFmt numFmtId="172" formatCode="#,##0_ ;\-#,##0\ "/>
    <numFmt numFmtId="173" formatCode="0_)"/>
    <numFmt numFmtId="174" formatCode="#\ ###\ ###\ ##0"/>
    <numFmt numFmtId="175" formatCode="#,##0.000"/>
    <numFmt numFmtId="176" formatCode="###,###,##0"/>
  </numFmts>
  <fonts count="4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u/>
      <sz val="13"/>
      <color theme="10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6.5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6"/>
      <name val="Arial"/>
      <family val="2"/>
    </font>
    <font>
      <b/>
      <sz val="6.5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MS Sans Serif"/>
      <family val="2"/>
    </font>
    <font>
      <b/>
      <sz val="6"/>
      <color indexed="8"/>
      <name val="Arial"/>
      <family val="2"/>
    </font>
    <font>
      <sz val="6"/>
      <color indexed="8"/>
      <name val="Arial"/>
      <family val="2"/>
    </font>
    <font>
      <sz val="6.5"/>
      <color indexed="8"/>
      <name val="Arial"/>
      <family val="2"/>
    </font>
    <font>
      <sz val="8"/>
      <color indexed="8"/>
      <name val="Arial"/>
      <family val="2"/>
    </font>
    <font>
      <sz val="5"/>
      <name val="Arial"/>
      <family val="2"/>
    </font>
    <font>
      <b/>
      <sz val="6.5"/>
      <color rgb="FFFF0000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u/>
      <sz val="10"/>
      <color indexed="12"/>
      <name val="Times New Roman"/>
      <family val="1"/>
    </font>
    <font>
      <u/>
      <sz val="7"/>
      <name val="Arial"/>
      <family val="2"/>
    </font>
    <font>
      <u/>
      <sz val="13"/>
      <color indexed="12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</font>
    <font>
      <b/>
      <sz val="6.5"/>
      <color indexed="8"/>
      <name val="Arial"/>
      <family val="2"/>
    </font>
    <font>
      <b/>
      <vertAlign val="superscript"/>
      <sz val="7"/>
      <name val="Arial"/>
      <family val="2"/>
    </font>
    <font>
      <vertAlign val="superscript"/>
      <sz val="7"/>
      <name val="Arial"/>
      <family val="2"/>
    </font>
    <font>
      <sz val="11"/>
      <color indexed="8"/>
      <name val="Calibri"/>
      <family val="2"/>
    </font>
    <font>
      <sz val="9"/>
      <name val="Arial"/>
      <family val="2"/>
    </font>
    <font>
      <b/>
      <sz val="9"/>
      <name val="Arial"/>
      <family val="2"/>
    </font>
    <font>
      <i/>
      <sz val="6"/>
      <name val="Arial"/>
      <family val="2"/>
    </font>
    <font>
      <b/>
      <sz val="6.5"/>
      <color indexed="10"/>
      <name val="Arial"/>
      <family val="2"/>
    </font>
    <font>
      <sz val="6.5"/>
      <color indexed="10"/>
      <name val="Arial"/>
      <family val="2"/>
    </font>
    <font>
      <b/>
      <sz val="6"/>
      <name val="Arial"/>
      <family val="2"/>
    </font>
    <font>
      <b/>
      <sz val="6.5"/>
      <color indexed="12"/>
      <name val="Arial"/>
      <family val="2"/>
    </font>
    <font>
      <vertAlign val="superscript"/>
      <sz val="6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8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theme="0"/>
        <bgColor indexed="64"/>
      </patternFill>
    </fill>
    <fill>
      <patternFill patternType="solid">
        <fgColor rgb="FFBFBFB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6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37" fontId="25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30" fillId="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8" fontId="25" fillId="0" borderId="0">
      <alignment horizontal="left"/>
    </xf>
    <xf numFmtId="43" fontId="39" fillId="0" borderId="0" applyFont="0" applyFill="0" applyBorder="0" applyAlignment="0" applyProtection="0"/>
    <xf numFmtId="168" fontId="25" fillId="0" borderId="0"/>
  </cellStyleXfs>
  <cellXfs count="691">
    <xf numFmtId="0" fontId="0" fillId="0" borderId="0" xfId="0"/>
    <xf numFmtId="0" fontId="2" fillId="0" borderId="0" xfId="1" applyFont="1" applyBorder="1" applyAlignment="1" applyProtection="1"/>
    <xf numFmtId="0" fontId="3" fillId="0" borderId="0" xfId="1" applyFont="1" applyBorder="1" applyAlignment="1" applyProtection="1">
      <alignment vertical="top"/>
    </xf>
    <xf numFmtId="0" fontId="6" fillId="0" borderId="0" xfId="1" applyFont="1" applyAlignment="1" applyProtection="1">
      <alignment vertical="top"/>
    </xf>
    <xf numFmtId="0" fontId="6" fillId="0" borderId="0" xfId="1" applyFont="1" applyBorder="1" applyAlignment="1" applyProtection="1">
      <alignment vertical="top"/>
    </xf>
    <xf numFmtId="0" fontId="7" fillId="0" borderId="0" xfId="1" applyNumberFormat="1" applyFont="1" applyAlignment="1" applyProtection="1">
      <alignment horizontal="right" vertical="top"/>
    </xf>
    <xf numFmtId="0" fontId="2" fillId="0" borderId="0" xfId="1" applyFont="1" applyBorder="1" applyAlignment="1" applyProtection="1">
      <alignment vertical="center"/>
    </xf>
    <xf numFmtId="0" fontId="8" fillId="0" borderId="1" xfId="1" applyFont="1" applyBorder="1" applyAlignment="1" applyProtection="1">
      <alignment vertical="center"/>
    </xf>
    <xf numFmtId="0" fontId="9" fillId="0" borderId="0" xfId="1" applyFont="1" applyProtection="1"/>
    <xf numFmtId="0" fontId="8" fillId="0" borderId="0" xfId="1" applyFont="1" applyBorder="1" applyAlignment="1" applyProtection="1">
      <alignment vertical="center"/>
    </xf>
    <xf numFmtId="0" fontId="10" fillId="0" borderId="2" xfId="1" applyFont="1" applyBorder="1" applyAlignment="1" applyProtection="1">
      <alignment horizontal="center" vertical="center"/>
    </xf>
    <xf numFmtId="0" fontId="10" fillId="0" borderId="0" xfId="1" applyFont="1" applyBorder="1" applyAlignment="1" applyProtection="1">
      <alignment horizontal="left" vertical="center"/>
    </xf>
    <xf numFmtId="0" fontId="10" fillId="0" borderId="0" xfId="1" applyFont="1" applyBorder="1" applyProtection="1"/>
    <xf numFmtId="0" fontId="10" fillId="0" borderId="0" xfId="1" applyNumberFormat="1" applyFont="1" applyBorder="1" applyAlignment="1" applyProtection="1">
      <alignment horizontal="right" vertical="center"/>
    </xf>
    <xf numFmtId="0" fontId="10" fillId="0" borderId="0" xfId="1" applyFont="1" applyBorder="1" applyAlignment="1" applyProtection="1">
      <alignment horizontal="centerContinuous" vertical="center"/>
    </xf>
    <xf numFmtId="0" fontId="10" fillId="0" borderId="0" xfId="1" applyFont="1" applyProtection="1"/>
    <xf numFmtId="0" fontId="10" fillId="0" borderId="2" xfId="1" applyFont="1" applyBorder="1" applyAlignment="1" applyProtection="1">
      <alignment horizontal="centerContinuous" vertical="center"/>
    </xf>
    <xf numFmtId="0" fontId="10" fillId="0" borderId="0" xfId="1" applyFont="1" applyAlignment="1" applyProtection="1">
      <alignment horizontal="center"/>
    </xf>
    <xf numFmtId="0" fontId="10" fillId="0" borderId="0" xfId="1" applyFont="1" applyBorder="1" applyAlignment="1" applyProtection="1">
      <alignment horizontal="center"/>
    </xf>
    <xf numFmtId="0" fontId="1" fillId="0" borderId="1" xfId="1" applyFont="1" applyBorder="1" applyAlignment="1" applyProtection="1">
      <alignment vertical="center"/>
    </xf>
    <xf numFmtId="0" fontId="1" fillId="0" borderId="1" xfId="1" applyFont="1" applyBorder="1" applyAlignment="1" applyProtection="1">
      <alignment horizontal="right" vertical="center"/>
    </xf>
    <xf numFmtId="0" fontId="9" fillId="0" borderId="0" xfId="1" applyFont="1" applyBorder="1" applyAlignment="1" applyProtection="1">
      <alignment horizontal="center"/>
    </xf>
    <xf numFmtId="0" fontId="9" fillId="0" borderId="0" xfId="1" applyFont="1" applyAlignment="1" applyProtection="1">
      <alignment horizontal="center"/>
    </xf>
    <xf numFmtId="0" fontId="1" fillId="0" borderId="0" xfId="1" applyFont="1" applyBorder="1" applyAlignment="1" applyProtection="1">
      <alignment vertical="center"/>
    </xf>
    <xf numFmtId="0" fontId="1" fillId="0" borderId="0" xfId="1" applyFont="1" applyBorder="1" applyAlignment="1" applyProtection="1">
      <alignment horizontal="right" vertical="center"/>
    </xf>
    <xf numFmtId="0" fontId="11" fillId="0" borderId="0" xfId="1" applyFont="1" applyBorder="1" applyAlignment="1" applyProtection="1">
      <alignment horizontal="left" vertical="center"/>
    </xf>
    <xf numFmtId="0" fontId="7" fillId="0" borderId="0" xfId="1" applyFont="1" applyFill="1" applyBorder="1" applyAlignment="1" applyProtection="1">
      <alignment horizontal="left" vertical="center"/>
    </xf>
    <xf numFmtId="3" fontId="7" fillId="0" borderId="0" xfId="1" applyNumberFormat="1" applyFont="1" applyFill="1" applyBorder="1" applyAlignment="1" applyProtection="1">
      <alignment horizontal="right" vertical="center"/>
    </xf>
    <xf numFmtId="0" fontId="7" fillId="0" borderId="0" xfId="1" applyFont="1" applyBorder="1" applyAlignment="1" applyProtection="1">
      <alignment vertical="center"/>
    </xf>
    <xf numFmtId="0" fontId="7" fillId="0" borderId="0" xfId="1" applyFont="1" applyAlignment="1" applyProtection="1">
      <alignment vertical="center"/>
    </xf>
    <xf numFmtId="0" fontId="11" fillId="0" borderId="0" xfId="1" applyFont="1" applyAlignment="1" applyProtection="1">
      <alignment vertical="center"/>
    </xf>
    <xf numFmtId="0" fontId="11" fillId="0" borderId="0" xfId="1" applyFont="1" applyFill="1" applyBorder="1" applyAlignment="1" applyProtection="1">
      <alignment horizontal="left" vertical="center"/>
    </xf>
    <xf numFmtId="3" fontId="11" fillId="0" borderId="0" xfId="1" applyNumberFormat="1" applyFont="1" applyFill="1" applyBorder="1" applyAlignment="1" applyProtection="1">
      <alignment horizontal="right" vertical="center"/>
    </xf>
    <xf numFmtId="0" fontId="11" fillId="0" borderId="0" xfId="1" applyFont="1" applyBorder="1" applyAlignment="1" applyProtection="1">
      <alignment vertical="center"/>
    </xf>
    <xf numFmtId="0" fontId="7" fillId="2" borderId="0" xfId="1" applyFont="1" applyFill="1" applyBorder="1" applyAlignment="1" applyProtection="1">
      <alignment horizontal="left" vertical="center"/>
    </xf>
    <xf numFmtId="3" fontId="7" fillId="2" borderId="0" xfId="1" applyNumberFormat="1" applyFont="1" applyFill="1" applyBorder="1" applyAlignment="1" applyProtection="1">
      <alignment horizontal="right" vertical="center"/>
    </xf>
    <xf numFmtId="0" fontId="7" fillId="2" borderId="0" xfId="1" quotePrefix="1" applyFont="1" applyFill="1" applyBorder="1" applyAlignment="1" applyProtection="1">
      <alignment horizontal="left" vertical="center"/>
    </xf>
    <xf numFmtId="0" fontId="7" fillId="0" borderId="0" xfId="1" applyFont="1" applyFill="1" applyBorder="1" applyAlignment="1" applyProtection="1">
      <alignment vertical="center"/>
    </xf>
    <xf numFmtId="0" fontId="7" fillId="0" borderId="0" xfId="1" applyFont="1" applyFill="1" applyAlignment="1" applyProtection="1">
      <alignment vertical="center"/>
    </xf>
    <xf numFmtId="0" fontId="7" fillId="3" borderId="0" xfId="1" applyFont="1" applyFill="1" applyBorder="1" applyAlignment="1" applyProtection="1">
      <alignment horizontal="left" vertical="center"/>
    </xf>
    <xf numFmtId="3" fontId="7" fillId="3" borderId="0" xfId="1" applyNumberFormat="1" applyFont="1" applyFill="1" applyBorder="1" applyAlignment="1" applyProtection="1">
      <alignment horizontal="right" vertical="center"/>
    </xf>
    <xf numFmtId="0" fontId="7" fillId="3" borderId="0" xfId="1" applyFont="1" applyFill="1" applyBorder="1" applyAlignment="1" applyProtection="1">
      <alignment vertical="center"/>
    </xf>
    <xf numFmtId="0" fontId="7" fillId="3" borderId="0" xfId="1" applyFont="1" applyFill="1" applyAlignment="1" applyProtection="1">
      <alignment vertical="center"/>
    </xf>
    <xf numFmtId="0" fontId="11" fillId="0" borderId="0" xfId="1" applyFont="1" applyBorder="1" applyAlignment="1" applyProtection="1">
      <alignment horizontal="left"/>
    </xf>
    <xf numFmtId="0" fontId="7" fillId="0" borderId="0" xfId="1" applyFont="1" applyFill="1" applyBorder="1" applyAlignment="1" applyProtection="1">
      <alignment horizontal="left" wrapText="1"/>
    </xf>
    <xf numFmtId="3" fontId="7" fillId="0" borderId="0" xfId="1" applyNumberFormat="1" applyFont="1" applyFill="1" applyBorder="1" applyAlignment="1" applyProtection="1">
      <alignment horizontal="right" wrapText="1"/>
    </xf>
    <xf numFmtId="0" fontId="9" fillId="0" borderId="0" xfId="1" applyFont="1" applyBorder="1" applyProtection="1"/>
    <xf numFmtId="0" fontId="11" fillId="0" borderId="0" xfId="1" applyFont="1" applyFill="1" applyBorder="1" applyAlignment="1" applyProtection="1">
      <alignment horizontal="left" wrapText="1"/>
    </xf>
    <xf numFmtId="3" fontId="11" fillId="0" borderId="0" xfId="1" applyNumberFormat="1" applyFont="1" applyFill="1" applyBorder="1" applyAlignment="1" applyProtection="1">
      <alignment horizontal="right" vertical="center" wrapText="1"/>
    </xf>
    <xf numFmtId="0" fontId="12" fillId="0" borderId="0" xfId="1" applyFont="1" applyBorder="1" applyProtection="1"/>
    <xf numFmtId="0" fontId="12" fillId="0" borderId="0" xfId="1" applyFont="1" applyProtection="1"/>
    <xf numFmtId="3" fontId="11" fillId="0" borderId="0" xfId="1" applyNumberFormat="1" applyFont="1" applyFill="1" applyBorder="1" applyAlignment="1" applyProtection="1">
      <alignment horizontal="right" wrapText="1"/>
    </xf>
    <xf numFmtId="3" fontId="7" fillId="0" borderId="0" xfId="1" applyNumberFormat="1" applyFont="1" applyFill="1" applyBorder="1" applyAlignment="1" applyProtection="1">
      <alignment horizontal="right" vertical="center" wrapText="1"/>
    </xf>
    <xf numFmtId="0" fontId="9" fillId="0" borderId="0" xfId="1" applyFont="1" applyBorder="1" applyAlignment="1" applyProtection="1">
      <alignment vertical="center"/>
    </xf>
    <xf numFmtId="0" fontId="9" fillId="0" borderId="0" xfId="1" applyFont="1" applyAlignment="1" applyProtection="1">
      <alignment vertical="center"/>
    </xf>
    <xf numFmtId="0" fontId="7" fillId="3" borderId="0" xfId="1" applyFont="1" applyFill="1" applyBorder="1" applyAlignment="1" applyProtection="1">
      <alignment horizontal="left" vertical="center" wrapText="1"/>
    </xf>
    <xf numFmtId="3" fontId="7" fillId="3" borderId="0" xfId="1" applyNumberFormat="1" applyFont="1" applyFill="1" applyBorder="1" applyAlignment="1" applyProtection="1">
      <alignment horizontal="right" vertical="center" wrapText="1"/>
    </xf>
    <xf numFmtId="0" fontId="9" fillId="3" borderId="0" xfId="1" applyFont="1" applyFill="1" applyBorder="1" applyAlignment="1" applyProtection="1">
      <alignment vertical="center"/>
    </xf>
    <xf numFmtId="0" fontId="9" fillId="3" borderId="0" xfId="1" applyFont="1" applyFill="1" applyAlignment="1" applyProtection="1">
      <alignment vertical="center"/>
    </xf>
    <xf numFmtId="0" fontId="9" fillId="0" borderId="0" xfId="1" applyFont="1" applyFill="1" applyBorder="1" applyAlignment="1" applyProtection="1">
      <alignment vertical="center"/>
    </xf>
    <xf numFmtId="0" fontId="9" fillId="0" borderId="0" xfId="1" applyFont="1" applyFill="1" applyAlignment="1" applyProtection="1">
      <alignment vertical="center"/>
    </xf>
    <xf numFmtId="3" fontId="7" fillId="2" borderId="0" xfId="1" applyNumberFormat="1" applyFont="1" applyFill="1" applyBorder="1" applyAlignment="1" applyProtection="1">
      <alignment horizontal="right" vertical="center" wrapText="1"/>
    </xf>
    <xf numFmtId="0" fontId="1" fillId="0" borderId="0" xfId="1" applyFont="1" applyProtection="1"/>
    <xf numFmtId="3" fontId="11" fillId="0" borderId="0" xfId="1" applyNumberFormat="1" applyFont="1" applyProtection="1"/>
    <xf numFmtId="3" fontId="11" fillId="0" borderId="0" xfId="1" applyNumberFormat="1" applyFont="1" applyAlignment="1" applyProtection="1">
      <alignment horizontal="right"/>
    </xf>
    <xf numFmtId="3" fontId="7" fillId="0" borderId="0" xfId="1" applyNumberFormat="1" applyFont="1" applyFill="1" applyBorder="1" applyAlignment="1" applyProtection="1">
      <alignment horizontal="left" vertical="center" wrapText="1"/>
    </xf>
    <xf numFmtId="3" fontId="7" fillId="3" borderId="0" xfId="1" applyNumberFormat="1" applyFont="1" applyFill="1" applyBorder="1" applyAlignment="1" applyProtection="1">
      <alignment horizontal="left" vertical="center" wrapText="1"/>
    </xf>
    <xf numFmtId="3" fontId="7" fillId="2" borderId="0" xfId="1" applyNumberFormat="1" applyFont="1" applyFill="1" applyBorder="1" applyAlignment="1" applyProtection="1">
      <alignment horizontal="left" vertical="center" wrapText="1"/>
    </xf>
    <xf numFmtId="3" fontId="7" fillId="0" borderId="0" xfId="1" applyNumberFormat="1" applyFont="1" applyFill="1" applyBorder="1" applyAlignment="1" applyProtection="1">
      <alignment horizontal="left" wrapText="1"/>
    </xf>
    <xf numFmtId="0" fontId="13" fillId="0" borderId="0" xfId="1" applyFont="1" applyProtection="1"/>
    <xf numFmtId="3" fontId="9" fillId="0" borderId="0" xfId="1" applyNumberFormat="1" applyFont="1" applyFill="1" applyBorder="1" applyAlignment="1" applyProtection="1">
      <alignment horizontal="right" vertical="center" wrapText="1"/>
    </xf>
    <xf numFmtId="3" fontId="9" fillId="0" borderId="0" xfId="1" applyNumberFormat="1" applyFont="1" applyBorder="1" applyAlignment="1" applyProtection="1">
      <alignment vertical="center"/>
    </xf>
    <xf numFmtId="3" fontId="9" fillId="0" borderId="0" xfId="1" applyNumberFormat="1" applyFont="1" applyFill="1" applyBorder="1" applyAlignment="1" applyProtection="1">
      <alignment horizontal="right" wrapText="1"/>
    </xf>
    <xf numFmtId="3" fontId="9" fillId="0" borderId="0" xfId="1" applyNumberFormat="1" applyFont="1" applyBorder="1" applyProtection="1"/>
    <xf numFmtId="3" fontId="11" fillId="0" borderId="0" xfId="1" applyNumberFormat="1" applyFont="1" applyAlignment="1" applyProtection="1">
      <alignment vertical="center"/>
    </xf>
    <xf numFmtId="3" fontId="11" fillId="0" borderId="0" xfId="1" applyNumberFormat="1" applyFont="1" applyAlignment="1" applyProtection="1">
      <alignment horizontal="right" vertical="center"/>
    </xf>
    <xf numFmtId="3" fontId="7" fillId="0" borderId="0" xfId="1" applyNumberFormat="1" applyFont="1" applyFill="1" applyBorder="1" applyAlignment="1" applyProtection="1">
      <alignment horizontal="left" vertical="center"/>
    </xf>
    <xf numFmtId="3" fontId="7" fillId="0" borderId="0" xfId="1" applyNumberFormat="1" applyFont="1" applyBorder="1" applyAlignment="1" applyProtection="1">
      <alignment vertical="center"/>
    </xf>
    <xf numFmtId="3" fontId="7" fillId="2" borderId="0" xfId="1" applyNumberFormat="1" applyFont="1" applyFill="1" applyBorder="1" applyAlignment="1" applyProtection="1">
      <alignment horizontal="left" vertical="center"/>
    </xf>
    <xf numFmtId="3" fontId="7" fillId="0" borderId="0" xfId="1" applyNumberFormat="1" applyFont="1" applyBorder="1" applyAlignment="1" applyProtection="1">
      <alignment horizontal="right" vertical="center"/>
    </xf>
    <xf numFmtId="3" fontId="7" fillId="0" borderId="0" xfId="1" applyNumberFormat="1" applyFont="1" applyFill="1" applyBorder="1" applyAlignment="1" applyProtection="1">
      <alignment vertical="center"/>
    </xf>
    <xf numFmtId="3" fontId="7" fillId="3" borderId="0" xfId="1" applyNumberFormat="1" applyFont="1" applyFill="1" applyBorder="1" applyAlignment="1" applyProtection="1">
      <alignment horizontal="left" vertical="center"/>
    </xf>
    <xf numFmtId="3" fontId="1" fillId="0" borderId="0" xfId="1" applyNumberFormat="1" applyFont="1" applyProtection="1"/>
    <xf numFmtId="3" fontId="6" fillId="0" borderId="0" xfId="1" applyNumberFormat="1" applyFont="1" applyProtection="1"/>
    <xf numFmtId="3" fontId="1" fillId="0" borderId="0" xfId="1" applyNumberFormat="1" applyFont="1" applyFill="1" applyBorder="1" applyProtection="1"/>
    <xf numFmtId="0" fontId="9" fillId="0" borderId="0" xfId="1" applyFont="1" applyFill="1" applyBorder="1" applyProtection="1"/>
    <xf numFmtId="0" fontId="2" fillId="0" borderId="0" xfId="1" applyFont="1" applyProtection="1"/>
    <xf numFmtId="0" fontId="12" fillId="0" borderId="0" xfId="1" applyFont="1" applyFill="1" applyBorder="1" applyProtection="1"/>
    <xf numFmtId="0" fontId="14" fillId="0" borderId="0" xfId="1" applyFont="1" applyFill="1" applyBorder="1" applyProtection="1"/>
    <xf numFmtId="3" fontId="7" fillId="0" borderId="0" xfId="1" applyNumberFormat="1" applyFont="1" applyFill="1" applyBorder="1" applyAlignment="1" applyProtection="1">
      <alignment horizontal="right"/>
    </xf>
    <xf numFmtId="0" fontId="15" fillId="0" borderId="0" xfId="1" applyFont="1" applyFill="1" applyBorder="1" applyProtection="1"/>
    <xf numFmtId="3" fontId="10" fillId="0" borderId="0" xfId="1" applyNumberFormat="1" applyFont="1" applyFill="1" applyBorder="1" applyAlignment="1" applyProtection="1">
      <alignment horizontal="right" vertical="center"/>
    </xf>
    <xf numFmtId="0" fontId="1" fillId="3" borderId="0" xfId="1" applyFont="1" applyFill="1" applyProtection="1"/>
    <xf numFmtId="0" fontId="1" fillId="0" borderId="0" xfId="1" applyFont="1" applyFill="1" applyProtection="1"/>
    <xf numFmtId="0" fontId="9" fillId="0" borderId="0" xfId="1" applyFont="1" applyFill="1" applyProtection="1"/>
    <xf numFmtId="0" fontId="11" fillId="0" borderId="0" xfId="1" applyNumberFormat="1" applyFont="1" applyBorder="1" applyAlignment="1" applyProtection="1">
      <alignment horizontal="left" vertical="center"/>
    </xf>
    <xf numFmtId="0" fontId="1" fillId="0" borderId="0" xfId="1" applyFont="1" applyAlignment="1" applyProtection="1">
      <alignment vertical="center"/>
    </xf>
    <xf numFmtId="3" fontId="1" fillId="0" borderId="0" xfId="1" applyNumberFormat="1" applyFont="1" applyAlignment="1" applyProtection="1">
      <alignment vertical="center"/>
    </xf>
    <xf numFmtId="3" fontId="1" fillId="0" borderId="0" xfId="1" applyNumberFormat="1" applyFont="1" applyFill="1" applyBorder="1" applyAlignment="1" applyProtection="1">
      <alignment vertical="center"/>
    </xf>
    <xf numFmtId="0" fontId="2" fillId="0" borderId="0" xfId="1" applyFont="1" applyAlignment="1" applyProtection="1">
      <alignment vertical="center"/>
    </xf>
    <xf numFmtId="0" fontId="12" fillId="0" borderId="0" xfId="1" applyFont="1" applyFill="1" applyBorder="1" applyAlignment="1" applyProtection="1">
      <alignment vertical="center"/>
    </xf>
    <xf numFmtId="0" fontId="14" fillId="0" borderId="0" xfId="1" applyFont="1" applyFill="1" applyBorder="1" applyAlignment="1" applyProtection="1">
      <alignment vertical="center"/>
    </xf>
    <xf numFmtId="0" fontId="12" fillId="0" borderId="0" xfId="1" applyFont="1" applyAlignment="1" applyProtection="1">
      <alignment vertical="center"/>
    </xf>
    <xf numFmtId="3" fontId="10" fillId="3" borderId="0" xfId="1" applyNumberFormat="1" applyFont="1" applyFill="1" applyBorder="1" applyAlignment="1" applyProtection="1">
      <alignment horizontal="right" vertical="center"/>
    </xf>
    <xf numFmtId="0" fontId="15" fillId="3" borderId="0" xfId="1" applyFont="1" applyFill="1" applyBorder="1" applyProtection="1"/>
    <xf numFmtId="0" fontId="9" fillId="3" borderId="0" xfId="1" applyFont="1" applyFill="1" applyBorder="1" applyProtection="1"/>
    <xf numFmtId="0" fontId="9" fillId="3" borderId="0" xfId="1" applyFont="1" applyFill="1" applyProtection="1"/>
    <xf numFmtId="3" fontId="9" fillId="0" borderId="0" xfId="1" applyNumberFormat="1" applyFont="1" applyAlignment="1" applyProtection="1">
      <alignment vertical="center"/>
    </xf>
    <xf numFmtId="3" fontId="9" fillId="0" borderId="0" xfId="1" applyNumberFormat="1" applyFont="1" applyFill="1" applyBorder="1" applyAlignment="1" applyProtection="1">
      <alignment vertical="center"/>
    </xf>
    <xf numFmtId="3" fontId="9" fillId="0" borderId="0" xfId="1" applyNumberFormat="1" applyFont="1" applyProtection="1"/>
    <xf numFmtId="3" fontId="16" fillId="0" borderId="0" xfId="1" applyNumberFormat="1" applyFont="1" applyFill="1" applyBorder="1" applyAlignment="1" applyProtection="1">
      <alignment horizontal="right"/>
    </xf>
    <xf numFmtId="0" fontId="7" fillId="0" borderId="0" xfId="1" applyFont="1" applyAlignment="1" applyProtection="1">
      <alignment horizontal="left" vertical="center"/>
    </xf>
    <xf numFmtId="165" fontId="7" fillId="0" borderId="0" xfId="3" applyNumberFormat="1" applyFont="1" applyAlignment="1" applyProtection="1">
      <alignment vertical="center"/>
    </xf>
    <xf numFmtId="0" fontId="11" fillId="0" borderId="0" xfId="1" applyFont="1" applyAlignment="1" applyProtection="1">
      <alignment horizontal="left" vertical="center"/>
    </xf>
    <xf numFmtId="0" fontId="7" fillId="0" borderId="0" xfId="1" applyFont="1" applyFill="1" applyBorder="1" applyProtection="1"/>
    <xf numFmtId="0" fontId="7" fillId="0" borderId="0" xfId="1" applyFont="1" applyFill="1" applyBorder="1" applyAlignment="1" applyProtection="1">
      <alignment horizontal="left"/>
    </xf>
    <xf numFmtId="0" fontId="7" fillId="3" borderId="0" xfId="1" quotePrefix="1" applyFont="1" applyFill="1" applyBorder="1" applyAlignment="1" applyProtection="1">
      <alignment horizontal="left" vertical="center"/>
    </xf>
    <xf numFmtId="0" fontId="7" fillId="3" borderId="0" xfId="1" applyFont="1" applyFill="1" applyBorder="1" applyProtection="1"/>
    <xf numFmtId="0" fontId="7" fillId="3" borderId="0" xfId="1" applyFont="1" applyFill="1" applyBorder="1" applyAlignment="1" applyProtection="1">
      <alignment horizontal="left"/>
    </xf>
    <xf numFmtId="0" fontId="7" fillId="0" borderId="0" xfId="1" applyFont="1" applyProtection="1"/>
    <xf numFmtId="0" fontId="11" fillId="0" borderId="0" xfId="1" applyFont="1" applyProtection="1"/>
    <xf numFmtId="0" fontId="10" fillId="0" borderId="0" xfId="1" applyFont="1" applyAlignment="1" applyProtection="1">
      <alignment vertical="center"/>
    </xf>
    <xf numFmtId="0" fontId="2" fillId="0" borderId="0" xfId="1" applyFont="1" applyBorder="1" applyProtection="1"/>
    <xf numFmtId="3" fontId="7" fillId="0" borderId="0" xfId="3" applyNumberFormat="1" applyFont="1" applyProtection="1"/>
    <xf numFmtId="0" fontId="7" fillId="0" borderId="0" xfId="1" applyFont="1" applyFill="1" applyProtection="1"/>
    <xf numFmtId="3" fontId="7" fillId="0" borderId="0" xfId="1" applyNumberFormat="1" applyFont="1" applyFill="1" applyProtection="1"/>
    <xf numFmtId="3" fontId="7" fillId="3" borderId="0" xfId="3" applyNumberFormat="1" applyFont="1" applyFill="1" applyBorder="1" applyAlignment="1" applyProtection="1">
      <alignment horizontal="right" vertical="center"/>
    </xf>
    <xf numFmtId="3" fontId="7" fillId="0" borderId="0" xfId="3" applyNumberFormat="1" applyFont="1" applyFill="1" applyBorder="1" applyAlignment="1" applyProtection="1">
      <alignment horizontal="right" vertical="center"/>
    </xf>
    <xf numFmtId="3" fontId="7" fillId="0" borderId="0" xfId="3" applyNumberFormat="1" applyFont="1" applyFill="1" applyBorder="1" applyAlignment="1" applyProtection="1">
      <alignment horizontal="right" vertical="center" wrapText="1"/>
    </xf>
    <xf numFmtId="0" fontId="7" fillId="0" borderId="0" xfId="1" quotePrefix="1" applyFont="1" applyFill="1" applyBorder="1" applyAlignment="1" applyProtection="1">
      <alignment horizontal="left" vertical="center"/>
    </xf>
    <xf numFmtId="0" fontId="7" fillId="0" borderId="0" xfId="1" applyFont="1" applyFill="1" applyBorder="1" applyAlignment="1" applyProtection="1">
      <alignment horizontal="left" vertical="top"/>
    </xf>
    <xf numFmtId="0" fontId="7" fillId="0" borderId="0" xfId="1" applyFont="1" applyFill="1" applyBorder="1" applyAlignment="1" applyProtection="1">
      <alignment horizontal="left" vertical="top" wrapText="1"/>
    </xf>
    <xf numFmtId="0" fontId="11" fillId="0" borderId="0" xfId="4" applyFont="1" applyBorder="1" applyAlignment="1" applyProtection="1">
      <alignment horizontal="left" vertical="center"/>
    </xf>
    <xf numFmtId="0" fontId="7" fillId="0" borderId="0" xfId="4" applyFont="1" applyFill="1" applyBorder="1" applyAlignment="1" applyProtection="1">
      <alignment horizontal="left" vertical="center"/>
    </xf>
    <xf numFmtId="3" fontId="7" fillId="0" borderId="0" xfId="4" applyNumberFormat="1" applyFont="1" applyFill="1" applyBorder="1" applyAlignment="1" applyProtection="1">
      <alignment horizontal="right" vertical="center"/>
    </xf>
    <xf numFmtId="0" fontId="11" fillId="0" borderId="0" xfId="4" applyFont="1" applyAlignment="1" applyProtection="1">
      <alignment vertical="center"/>
    </xf>
    <xf numFmtId="0" fontId="11" fillId="0" borderId="0" xfId="4" applyFont="1" applyFill="1" applyBorder="1" applyAlignment="1" applyProtection="1">
      <alignment horizontal="left" vertical="center"/>
    </xf>
    <xf numFmtId="3" fontId="11" fillId="0" borderId="0" xfId="4" applyNumberFormat="1" applyFont="1" applyFill="1" applyBorder="1" applyAlignment="1" applyProtection="1">
      <alignment horizontal="right" vertical="center"/>
    </xf>
    <xf numFmtId="0" fontId="7" fillId="0" borderId="0" xfId="4" applyFont="1" applyFill="1" applyProtection="1"/>
    <xf numFmtId="0" fontId="7" fillId="3" borderId="0" xfId="4" applyFont="1" applyFill="1" applyBorder="1" applyAlignment="1" applyProtection="1">
      <alignment horizontal="left" vertical="center"/>
    </xf>
    <xf numFmtId="3" fontId="7" fillId="3" borderId="0" xfId="4" applyNumberFormat="1" applyFont="1" applyFill="1" applyBorder="1" applyAlignment="1" applyProtection="1">
      <alignment horizontal="right" vertical="center"/>
    </xf>
    <xf numFmtId="0" fontId="7" fillId="0" borderId="0" xfId="4" quotePrefix="1" applyFont="1" applyFill="1" applyBorder="1" applyAlignment="1" applyProtection="1">
      <alignment horizontal="left" vertical="center"/>
    </xf>
    <xf numFmtId="0" fontId="7" fillId="0" borderId="0" xfId="4" applyFont="1" applyFill="1" applyBorder="1" applyAlignment="1" applyProtection="1">
      <alignment horizontal="left"/>
    </xf>
    <xf numFmtId="0" fontId="7" fillId="0" borderId="0" xfId="4" applyFont="1" applyFill="1" applyBorder="1" applyAlignment="1" applyProtection="1">
      <alignment horizontal="left" vertical="center" wrapText="1"/>
    </xf>
    <xf numFmtId="0" fontId="7" fillId="0" borderId="0" xfId="4" applyFont="1" applyFill="1" applyBorder="1" applyAlignment="1" applyProtection="1">
      <alignment horizontal="left" wrapText="1"/>
    </xf>
    <xf numFmtId="0" fontId="10" fillId="0" borderId="0" xfId="4" applyFont="1" applyBorder="1" applyAlignment="1" applyProtection="1">
      <alignment vertical="center"/>
    </xf>
    <xf numFmtId="0" fontId="10" fillId="0" borderId="0" xfId="4" applyFont="1" applyAlignment="1" applyProtection="1">
      <alignment vertical="center"/>
    </xf>
    <xf numFmtId="3" fontId="11" fillId="0" borderId="0" xfId="4" applyNumberFormat="1" applyFont="1" applyFill="1" applyBorder="1" applyAlignment="1" applyProtection="1">
      <alignment horizontal="left" vertical="center"/>
    </xf>
    <xf numFmtId="0" fontId="9" fillId="0" borderId="0" xfId="4" applyFont="1" applyBorder="1" applyProtection="1"/>
    <xf numFmtId="0" fontId="1" fillId="0" borderId="0" xfId="4" applyFont="1" applyProtection="1"/>
    <xf numFmtId="3" fontId="1" fillId="0" borderId="0" xfId="4" applyNumberFormat="1" applyFont="1" applyProtection="1"/>
    <xf numFmtId="0" fontId="9" fillId="0" borderId="0" xfId="4" applyFont="1" applyProtection="1"/>
    <xf numFmtId="0" fontId="7" fillId="0" borderId="0" xfId="4" applyFont="1" applyProtection="1"/>
    <xf numFmtId="0" fontId="9" fillId="0" borderId="0" xfId="4" applyFont="1" applyFill="1" applyProtection="1"/>
    <xf numFmtId="0" fontId="6" fillId="0" borderId="0" xfId="1" applyFont="1" applyProtection="1"/>
    <xf numFmtId="0" fontId="7" fillId="4" borderId="0" xfId="4" applyFont="1" applyFill="1" applyBorder="1" applyAlignment="1" applyProtection="1">
      <alignment horizontal="left" vertical="center"/>
    </xf>
    <xf numFmtId="3" fontId="7" fillId="4" borderId="0" xfId="4" applyNumberFormat="1" applyFont="1" applyFill="1" applyBorder="1" applyAlignment="1" applyProtection="1">
      <alignment horizontal="right" vertical="center"/>
    </xf>
    <xf numFmtId="3" fontId="17" fillId="0" borderId="0" xfId="4" applyNumberFormat="1" applyFont="1" applyBorder="1" applyProtection="1"/>
    <xf numFmtId="0" fontId="7" fillId="5" borderId="0" xfId="4" applyFont="1" applyFill="1" applyBorder="1" applyAlignment="1" applyProtection="1">
      <alignment horizontal="left" vertical="center"/>
    </xf>
    <xf numFmtId="3" fontId="7" fillId="5" borderId="0" xfId="4" applyNumberFormat="1" applyFont="1" applyFill="1" applyBorder="1" applyAlignment="1" applyProtection="1">
      <alignment horizontal="right" vertical="center"/>
    </xf>
    <xf numFmtId="0" fontId="10" fillId="0" borderId="0" xfId="4" applyFont="1" applyFill="1" applyBorder="1" applyAlignment="1" applyProtection="1">
      <alignment vertical="center"/>
    </xf>
    <xf numFmtId="0" fontId="10" fillId="0" borderId="0" xfId="4" applyFont="1" applyFill="1" applyAlignment="1" applyProtection="1">
      <alignment vertical="center"/>
    </xf>
    <xf numFmtId="0" fontId="11" fillId="0" borderId="0" xfId="4" applyFont="1" applyFill="1" applyAlignment="1" applyProtection="1">
      <alignment vertical="center"/>
    </xf>
    <xf numFmtId="3" fontId="17" fillId="0" borderId="0" xfId="4" applyNumberFormat="1" applyFont="1" applyFill="1" applyBorder="1" applyProtection="1"/>
    <xf numFmtId="0" fontId="1" fillId="0" borderId="0" xfId="4" applyFont="1" applyFill="1" applyProtection="1"/>
    <xf numFmtId="3" fontId="1" fillId="0" borderId="0" xfId="4" applyNumberFormat="1" applyFont="1" applyFill="1" applyProtection="1"/>
    <xf numFmtId="0" fontId="9" fillId="0" borderId="0" xfId="4" applyFont="1" applyFill="1" applyBorder="1" applyProtection="1"/>
    <xf numFmtId="0" fontId="7" fillId="3" borderId="0" xfId="4" applyFont="1" applyFill="1" applyProtection="1"/>
    <xf numFmtId="0" fontId="1" fillId="0" borderId="1" xfId="1" applyFont="1" applyBorder="1" applyProtection="1"/>
    <xf numFmtId="3" fontId="1" fillId="0" borderId="1" xfId="1" applyNumberFormat="1" applyFont="1" applyBorder="1" applyProtection="1"/>
    <xf numFmtId="0" fontId="1" fillId="0" borderId="0" xfId="1" applyFont="1" applyBorder="1" applyProtection="1"/>
    <xf numFmtId="3" fontId="1" fillId="0" borderId="0" xfId="1" applyNumberFormat="1" applyFont="1" applyBorder="1" applyProtection="1"/>
    <xf numFmtId="0" fontId="10" fillId="0" borderId="0" xfId="1" applyFont="1" applyAlignment="1" applyProtection="1"/>
    <xf numFmtId="3" fontId="10" fillId="0" borderId="0" xfId="1" applyNumberFormat="1" applyFont="1" applyBorder="1" applyAlignment="1" applyProtection="1">
      <alignment vertical="center"/>
    </xf>
    <xf numFmtId="0" fontId="10" fillId="0" borderId="0" xfId="1" applyNumberFormat="1" applyFont="1" applyAlignment="1" applyProtection="1"/>
    <xf numFmtId="0" fontId="2" fillId="0" borderId="0" xfId="1" applyNumberFormat="1" applyFont="1" applyBorder="1" applyAlignment="1" applyProtection="1"/>
    <xf numFmtId="3" fontId="3" fillId="0" borderId="0" xfId="1" applyNumberFormat="1" applyFont="1" applyBorder="1" applyAlignment="1" applyProtection="1">
      <alignment vertical="top"/>
    </xf>
    <xf numFmtId="3" fontId="7" fillId="0" borderId="0" xfId="1" applyNumberFormat="1" applyFont="1" applyAlignment="1" applyProtection="1">
      <alignment horizontal="right" vertical="top"/>
    </xf>
    <xf numFmtId="3" fontId="1" fillId="0" borderId="1" xfId="1" applyNumberFormat="1" applyFont="1" applyBorder="1" applyAlignment="1" applyProtection="1">
      <alignment vertical="center"/>
    </xf>
    <xf numFmtId="3" fontId="1" fillId="0" borderId="0" xfId="1" applyNumberFormat="1" applyFont="1" applyBorder="1" applyAlignment="1" applyProtection="1">
      <alignment vertical="center"/>
    </xf>
    <xf numFmtId="3" fontId="10" fillId="0" borderId="0" xfId="1" applyNumberFormat="1" applyFont="1" applyBorder="1" applyAlignment="1" applyProtection="1">
      <alignment horizontal="centerContinuous" vertical="center"/>
    </xf>
    <xf numFmtId="3" fontId="10" fillId="0" borderId="0" xfId="1" applyNumberFormat="1" applyFont="1" applyBorder="1" applyAlignment="1" applyProtection="1">
      <alignment horizontal="right"/>
    </xf>
    <xf numFmtId="3" fontId="10" fillId="0" borderId="2" xfId="1" applyNumberFormat="1" applyFont="1" applyBorder="1" applyAlignment="1" applyProtection="1">
      <alignment horizontal="center" vertical="center"/>
    </xf>
    <xf numFmtId="3" fontId="10" fillId="0" borderId="2" xfId="1" applyNumberFormat="1" applyFont="1" applyBorder="1" applyAlignment="1" applyProtection="1">
      <alignment horizontal="centerContinuous" vertical="center"/>
    </xf>
    <xf numFmtId="3" fontId="11" fillId="0" borderId="0" xfId="1" applyNumberFormat="1" applyFont="1" applyBorder="1" applyAlignment="1" applyProtection="1">
      <alignment horizontal="right" vertical="center"/>
    </xf>
    <xf numFmtId="3" fontId="7" fillId="3" borderId="0" xfId="1" applyNumberFormat="1" applyFont="1" applyFill="1" applyBorder="1" applyAlignment="1" applyProtection="1">
      <alignment vertical="center"/>
    </xf>
    <xf numFmtId="0" fontId="7" fillId="0" borderId="0" xfId="1" applyFont="1" applyBorder="1" applyProtection="1"/>
    <xf numFmtId="3" fontId="7" fillId="0" borderId="0" xfId="1" applyNumberFormat="1" applyFont="1" applyBorder="1" applyProtection="1"/>
    <xf numFmtId="0" fontId="11" fillId="0" borderId="0" xfId="1" applyFont="1" applyBorder="1" applyProtection="1"/>
    <xf numFmtId="3" fontId="11" fillId="0" borderId="0" xfId="1" applyNumberFormat="1" applyFont="1" applyBorder="1" applyProtection="1"/>
    <xf numFmtId="3" fontId="11" fillId="0" borderId="0" xfId="1" applyNumberFormat="1" applyFont="1" applyBorder="1" applyAlignment="1" applyProtection="1">
      <alignment horizontal="right"/>
    </xf>
    <xf numFmtId="3" fontId="12" fillId="0" borderId="0" xfId="1" applyNumberFormat="1" applyFont="1" applyBorder="1" applyProtection="1"/>
    <xf numFmtId="3" fontId="9" fillId="3" borderId="0" xfId="1" applyNumberFormat="1" applyFont="1" applyFill="1" applyBorder="1" applyAlignment="1" applyProtection="1">
      <alignment vertical="center"/>
    </xf>
    <xf numFmtId="0" fontId="7" fillId="0" borderId="0" xfId="1" applyFont="1" applyFill="1" applyBorder="1" applyAlignment="1" applyProtection="1">
      <alignment vertical="top"/>
    </xf>
    <xf numFmtId="3" fontId="11" fillId="0" borderId="0" xfId="1" applyNumberFormat="1" applyFont="1" applyBorder="1" applyAlignment="1" applyProtection="1">
      <alignment horizontal="left" vertical="center"/>
    </xf>
    <xf numFmtId="3" fontId="7" fillId="2" borderId="0" xfId="1" quotePrefix="1" applyNumberFormat="1" applyFont="1" applyFill="1" applyBorder="1" applyAlignment="1" applyProtection="1">
      <alignment horizontal="left" vertical="center"/>
    </xf>
    <xf numFmtId="3" fontId="7" fillId="0" borderId="0" xfId="1" quotePrefix="1" applyNumberFormat="1" applyFont="1" applyFill="1" applyBorder="1" applyAlignment="1" applyProtection="1">
      <alignment horizontal="left" vertical="center"/>
    </xf>
    <xf numFmtId="3" fontId="7" fillId="0" borderId="0" xfId="1" applyNumberFormat="1" applyFont="1" applyAlignment="1" applyProtection="1">
      <alignment vertical="center"/>
    </xf>
    <xf numFmtId="3" fontId="7" fillId="3" borderId="0" xfId="1" quotePrefix="1" applyNumberFormat="1" applyFont="1" applyFill="1" applyBorder="1" applyAlignment="1" applyProtection="1">
      <alignment horizontal="left" vertical="center"/>
    </xf>
    <xf numFmtId="3" fontId="7" fillId="0" borderId="0" xfId="1" applyNumberFormat="1" applyFont="1" applyFill="1" applyAlignment="1" applyProtection="1">
      <alignment vertical="center"/>
    </xf>
    <xf numFmtId="0" fontId="16" fillId="0" borderId="0" xfId="1" applyFont="1" applyProtection="1"/>
    <xf numFmtId="3" fontId="1" fillId="0" borderId="0" xfId="1" applyNumberFormat="1" applyFont="1" applyFill="1" applyProtection="1"/>
    <xf numFmtId="0" fontId="16" fillId="0" borderId="0" xfId="1" applyFont="1" applyFill="1" applyProtection="1"/>
    <xf numFmtId="3" fontId="1" fillId="3" borderId="0" xfId="1" applyNumberFormat="1" applyFont="1" applyFill="1" applyProtection="1"/>
    <xf numFmtId="3" fontId="10" fillId="0" borderId="0" xfId="1" applyNumberFormat="1" applyFont="1" applyFill="1" applyAlignment="1" applyProtection="1">
      <alignment vertical="center"/>
    </xf>
    <xf numFmtId="0" fontId="16" fillId="0" borderId="0" xfId="1" applyFont="1" applyAlignment="1" applyProtection="1">
      <alignment vertical="center"/>
    </xf>
    <xf numFmtId="0" fontId="1" fillId="3" borderId="0" xfId="1" applyFont="1" applyFill="1" applyAlignment="1" applyProtection="1">
      <alignment vertical="center"/>
    </xf>
    <xf numFmtId="0" fontId="1" fillId="0" borderId="0" xfId="1" applyFont="1" applyFill="1" applyAlignment="1" applyProtection="1">
      <alignment vertical="center"/>
    </xf>
    <xf numFmtId="3" fontId="1" fillId="0" borderId="0" xfId="1" applyNumberFormat="1" applyFont="1" applyFill="1" applyAlignment="1" applyProtection="1">
      <alignment vertical="center"/>
    </xf>
    <xf numFmtId="0" fontId="16" fillId="0" borderId="0" xfId="1" applyFont="1" applyFill="1" applyAlignment="1" applyProtection="1">
      <alignment vertical="center"/>
    </xf>
    <xf numFmtId="3" fontId="1" fillId="3" borderId="0" xfId="1" applyNumberFormat="1" applyFont="1" applyFill="1" applyAlignment="1" applyProtection="1">
      <alignment vertical="center"/>
    </xf>
    <xf numFmtId="0" fontId="16" fillId="3" borderId="0" xfId="1" applyFont="1" applyFill="1" applyAlignment="1" applyProtection="1">
      <alignment vertical="center"/>
    </xf>
    <xf numFmtId="3" fontId="10" fillId="3" borderId="0" xfId="1" applyNumberFormat="1" applyFont="1" applyFill="1" applyAlignment="1" applyProtection="1">
      <alignment vertical="center"/>
    </xf>
    <xf numFmtId="3" fontId="9" fillId="0" borderId="0" xfId="1" applyNumberFormat="1" applyFont="1" applyFill="1" applyAlignment="1" applyProtection="1">
      <alignment vertical="center"/>
    </xf>
    <xf numFmtId="3" fontId="9" fillId="3" borderId="0" xfId="1" applyNumberFormat="1" applyFont="1" applyFill="1" applyAlignment="1" applyProtection="1">
      <alignment vertical="center"/>
    </xf>
    <xf numFmtId="0" fontId="11" fillId="0" borderId="0" xfId="1" applyFont="1" applyFill="1" applyBorder="1" applyAlignment="1" applyProtection="1">
      <alignment vertical="center"/>
    </xf>
    <xf numFmtId="3" fontId="9" fillId="0" borderId="0" xfId="1" applyNumberFormat="1" applyFont="1" applyFill="1" applyBorder="1" applyProtection="1"/>
    <xf numFmtId="3" fontId="9" fillId="0" borderId="0" xfId="1" applyNumberFormat="1" applyFont="1" applyFill="1" applyProtection="1"/>
    <xf numFmtId="0" fontId="11" fillId="0" borderId="0" xfId="1" applyFont="1" applyFill="1" applyAlignment="1" applyProtection="1">
      <alignment vertical="center"/>
    </xf>
    <xf numFmtId="0" fontId="1" fillId="0" borderId="0" xfId="4" applyFont="1" applyBorder="1" applyProtection="1"/>
    <xf numFmtId="3" fontId="1" fillId="0" borderId="0" xfId="4" applyNumberFormat="1" applyFont="1" applyBorder="1" applyProtection="1"/>
    <xf numFmtId="3" fontId="9" fillId="0" borderId="0" xfId="4" applyNumberFormat="1" applyFont="1" applyBorder="1" applyProtection="1"/>
    <xf numFmtId="0" fontId="16" fillId="0" borderId="0" xfId="4" applyFont="1" applyProtection="1"/>
    <xf numFmtId="0" fontId="7" fillId="0" borderId="0" xfId="4" applyFont="1" applyFill="1" applyBorder="1" applyAlignment="1" applyProtection="1">
      <alignment vertical="center"/>
    </xf>
    <xf numFmtId="3" fontId="7" fillId="0" borderId="0" xfId="4" applyNumberFormat="1" applyFont="1" applyFill="1" applyBorder="1" applyAlignment="1" applyProtection="1">
      <alignment vertical="center"/>
    </xf>
    <xf numFmtId="0" fontId="11" fillId="0" borderId="0" xfId="4" applyFont="1" applyFill="1" applyBorder="1" applyAlignment="1" applyProtection="1">
      <alignment vertical="center"/>
    </xf>
    <xf numFmtId="3" fontId="7" fillId="0" borderId="0" xfId="4" applyNumberFormat="1" applyFont="1" applyFill="1" applyBorder="1" applyAlignment="1" applyProtection="1">
      <alignment horizontal="left" vertical="center"/>
    </xf>
    <xf numFmtId="3" fontId="9" fillId="0" borderId="0" xfId="4" applyNumberFormat="1" applyFont="1" applyFill="1" applyBorder="1" applyProtection="1"/>
    <xf numFmtId="0" fontId="16" fillId="0" borderId="0" xfId="4" applyFont="1" applyFill="1" applyProtection="1"/>
    <xf numFmtId="3" fontId="7" fillId="3" borderId="0" xfId="4" applyNumberFormat="1" applyFont="1" applyFill="1" applyBorder="1" applyAlignment="1" applyProtection="1">
      <alignment horizontal="left" vertical="center"/>
    </xf>
    <xf numFmtId="3" fontId="7" fillId="3" borderId="0" xfId="4" applyNumberFormat="1" applyFont="1" applyFill="1" applyBorder="1" applyAlignment="1" applyProtection="1">
      <alignment vertical="center"/>
    </xf>
    <xf numFmtId="3" fontId="9" fillId="0" borderId="0" xfId="4" applyNumberFormat="1" applyFont="1" applyFill="1" applyProtection="1"/>
    <xf numFmtId="0" fontId="7" fillId="4" borderId="0" xfId="1" applyFont="1" applyFill="1" applyProtection="1"/>
    <xf numFmtId="0" fontId="7" fillId="6" borderId="0" xfId="1" applyFont="1" applyFill="1" applyProtection="1"/>
    <xf numFmtId="0" fontId="7" fillId="3" borderId="0" xfId="1" applyFont="1" applyFill="1" applyProtection="1"/>
    <xf numFmtId="3" fontId="18" fillId="0" borderId="0" xfId="4" applyNumberFormat="1" applyFont="1" applyBorder="1" applyProtection="1"/>
    <xf numFmtId="3" fontId="11" fillId="0" borderId="0" xfId="1" applyNumberFormat="1" applyFont="1" applyFill="1" applyBorder="1" applyAlignment="1" applyProtection="1">
      <alignment horizontal="left" vertical="center"/>
    </xf>
    <xf numFmtId="3" fontId="19" fillId="0" borderId="0" xfId="4" applyNumberFormat="1" applyFont="1" applyFill="1" applyBorder="1" applyAlignment="1" applyProtection="1">
      <alignment horizontal="left" vertical="center"/>
    </xf>
    <xf numFmtId="49" fontId="20" fillId="7" borderId="0" xfId="5" applyNumberFormat="1" applyFont="1" applyFill="1" applyAlignment="1" applyProtection="1">
      <alignment horizontal="left" vertical="top"/>
    </xf>
    <xf numFmtId="0" fontId="20" fillId="7" borderId="0" xfId="5" applyFont="1" applyFill="1" applyAlignment="1" applyProtection="1">
      <alignment horizontal="left" vertical="top"/>
    </xf>
    <xf numFmtId="0" fontId="20" fillId="7" borderId="0" xfId="5" applyFont="1" applyFill="1" applyProtection="1"/>
    <xf numFmtId="49" fontId="21" fillId="7" borderId="0" xfId="5" applyNumberFormat="1" applyFont="1" applyFill="1" applyAlignment="1" applyProtection="1">
      <alignment horizontal="left" vertical="top"/>
    </xf>
    <xf numFmtId="49" fontId="23" fillId="7" borderId="0" xfId="6" applyNumberFormat="1" applyFont="1" applyFill="1" applyAlignment="1" applyProtection="1">
      <alignment horizontal="left" vertical="top"/>
    </xf>
    <xf numFmtId="0" fontId="20" fillId="7" borderId="0" xfId="6" applyFont="1" applyFill="1" applyAlignment="1" applyProtection="1">
      <alignment horizontal="left" vertical="top" wrapText="1"/>
    </xf>
    <xf numFmtId="49" fontId="23" fillId="7" borderId="0" xfId="7" applyNumberFormat="1" applyFont="1" applyFill="1" applyAlignment="1" applyProtection="1">
      <alignment horizontal="left" vertical="top"/>
    </xf>
    <xf numFmtId="0" fontId="20" fillId="7" borderId="0" xfId="7" applyFont="1" applyFill="1" applyAlignment="1" applyProtection="1">
      <alignment horizontal="left" vertical="top" wrapText="1"/>
    </xf>
    <xf numFmtId="0" fontId="1" fillId="0" borderId="1" xfId="1" applyBorder="1" applyAlignment="1" applyProtection="1">
      <alignment vertical="center"/>
    </xf>
    <xf numFmtId="0" fontId="1" fillId="0" borderId="0" xfId="1" applyAlignment="1" applyProtection="1">
      <alignment vertical="center"/>
    </xf>
    <xf numFmtId="0" fontId="1" fillId="0" borderId="0" xfId="1" applyBorder="1" applyAlignment="1" applyProtection="1">
      <alignment vertical="center"/>
    </xf>
    <xf numFmtId="0" fontId="10" fillId="0" borderId="1" xfId="1" applyNumberFormat="1" applyFont="1" applyBorder="1" applyAlignment="1" applyProtection="1">
      <alignment horizontal="centerContinuous" vertical="center"/>
    </xf>
    <xf numFmtId="0" fontId="10" fillId="0" borderId="0" xfId="1" applyNumberFormat="1" applyFont="1" applyBorder="1" applyAlignment="1" applyProtection="1">
      <alignment horizontal="centerContinuous" vertical="center"/>
    </xf>
    <xf numFmtId="0" fontId="10" fillId="0" borderId="1" xfId="1" applyFont="1" applyBorder="1" applyAlignment="1" applyProtection="1">
      <alignment horizontal="centerContinuous" vertical="center"/>
    </xf>
    <xf numFmtId="0" fontId="10" fillId="0" borderId="0" xfId="1" applyFont="1" applyAlignment="1" applyProtection="1">
      <alignment horizontal="right" vertical="center"/>
    </xf>
    <xf numFmtId="0" fontId="10" fillId="0" borderId="2" xfId="1" applyFont="1" applyBorder="1" applyAlignment="1" applyProtection="1">
      <alignment horizontal="right" vertical="top" wrapText="1"/>
    </xf>
    <xf numFmtId="0" fontId="10" fillId="0" borderId="2" xfId="1" applyNumberFormat="1" applyFont="1" applyBorder="1" applyAlignment="1" applyProtection="1">
      <alignment horizontal="right" vertical="top" wrapText="1"/>
    </xf>
    <xf numFmtId="0" fontId="10" fillId="0" borderId="2" xfId="1" applyNumberFormat="1" applyFont="1" applyBorder="1" applyAlignment="1" applyProtection="1">
      <alignment horizontal="right" wrapText="1"/>
    </xf>
    <xf numFmtId="0" fontId="1" fillId="0" borderId="0" xfId="1" applyAlignment="1" applyProtection="1">
      <alignment horizontal="right" vertical="center"/>
    </xf>
    <xf numFmtId="166" fontId="11" fillId="0" borderId="0" xfId="1" applyNumberFormat="1" applyFont="1" applyBorder="1" applyAlignment="1" applyProtection="1">
      <alignment vertical="center"/>
    </xf>
    <xf numFmtId="166" fontId="7" fillId="0" borderId="0" xfId="1" applyNumberFormat="1" applyFont="1" applyBorder="1" applyAlignment="1" applyProtection="1">
      <alignment vertical="center"/>
    </xf>
    <xf numFmtId="166" fontId="7" fillId="3" borderId="0" xfId="1" applyNumberFormat="1" applyFont="1" applyFill="1" applyBorder="1" applyAlignment="1" applyProtection="1">
      <alignment vertical="center"/>
    </xf>
    <xf numFmtId="167" fontId="11" fillId="0" borderId="0" xfId="1" applyNumberFormat="1" applyFont="1" applyBorder="1" applyAlignment="1" applyProtection="1">
      <alignment vertical="center"/>
    </xf>
    <xf numFmtId="167" fontId="11" fillId="0" borderId="0" xfId="1" applyNumberFormat="1" applyFont="1" applyFill="1" applyBorder="1" applyAlignment="1" applyProtection="1">
      <alignment vertical="center"/>
    </xf>
    <xf numFmtId="3" fontId="7" fillId="3" borderId="0" xfId="1" applyNumberFormat="1" applyFont="1" applyFill="1" applyAlignment="1" applyProtection="1">
      <alignment vertical="center"/>
    </xf>
    <xf numFmtId="0" fontId="0" fillId="0" borderId="0" xfId="0" applyProtection="1"/>
    <xf numFmtId="0" fontId="1" fillId="0" borderId="0" xfId="1" applyFill="1" applyAlignment="1" applyProtection="1">
      <alignment vertical="center"/>
    </xf>
    <xf numFmtId="168" fontId="10" fillId="0" borderId="0" xfId="8" applyNumberFormat="1" applyFont="1" applyFill="1" applyBorder="1" applyAlignment="1" applyProtection="1">
      <alignment horizontal="left"/>
    </xf>
    <xf numFmtId="168" fontId="10" fillId="0" borderId="0" xfId="1" applyNumberFormat="1" applyFont="1" applyAlignment="1" applyProtection="1"/>
    <xf numFmtId="0" fontId="10" fillId="0" borderId="0" xfId="1" applyNumberFormat="1" applyFont="1" applyBorder="1" applyAlignment="1" applyProtection="1"/>
    <xf numFmtId="166" fontId="10" fillId="0" borderId="0" xfId="1" applyNumberFormat="1" applyFont="1" applyBorder="1" applyAlignment="1" applyProtection="1">
      <alignment vertical="center"/>
    </xf>
    <xf numFmtId="0" fontId="10" fillId="0" borderId="0" xfId="1" applyFont="1" applyBorder="1" applyAlignment="1" applyProtection="1"/>
    <xf numFmtId="0" fontId="5" fillId="0" borderId="0" xfId="9" applyFont="1" applyAlignment="1" applyProtection="1">
      <alignment horizontal="right" vertical="center"/>
    </xf>
    <xf numFmtId="0" fontId="6" fillId="0" borderId="0" xfId="1" applyFont="1" applyFill="1" applyAlignment="1" applyProtection="1">
      <alignment vertical="top"/>
    </xf>
    <xf numFmtId="0" fontId="2" fillId="0" borderId="0" xfId="1" applyFont="1" applyAlignment="1" applyProtection="1">
      <alignment horizontal="left" vertical="center"/>
    </xf>
    <xf numFmtId="0" fontId="10" fillId="0" borderId="1" xfId="1" applyNumberFormat="1" applyFont="1" applyBorder="1" applyAlignment="1" applyProtection="1">
      <alignment horizontal="centerContinuous"/>
    </xf>
    <xf numFmtId="0" fontId="10" fillId="0" borderId="1" xfId="1" applyFont="1" applyBorder="1" applyAlignment="1" applyProtection="1">
      <alignment horizontal="centerContinuous"/>
    </xf>
    <xf numFmtId="0" fontId="10" fillId="0" borderId="0" xfId="1" applyFont="1" applyFill="1" applyAlignment="1" applyProtection="1">
      <alignment vertical="center"/>
    </xf>
    <xf numFmtId="166" fontId="11" fillId="0" borderId="0" xfId="1" applyNumberFormat="1" applyFont="1" applyBorder="1" applyAlignment="1" applyProtection="1">
      <alignment horizontal="right" vertical="center"/>
    </xf>
    <xf numFmtId="166" fontId="7" fillId="0" borderId="0" xfId="1" applyNumberFormat="1" applyFont="1" applyAlignment="1" applyProtection="1">
      <alignment vertical="center"/>
    </xf>
    <xf numFmtId="166" fontId="7" fillId="0" borderId="0" xfId="1" applyNumberFormat="1" applyFont="1" applyBorder="1" applyAlignment="1" applyProtection="1">
      <alignment horizontal="right" vertical="center"/>
    </xf>
    <xf numFmtId="166" fontId="7" fillId="3" borderId="0" xfId="1" applyNumberFormat="1" applyFont="1" applyFill="1" applyAlignment="1" applyProtection="1">
      <alignment vertical="center"/>
    </xf>
    <xf numFmtId="166" fontId="7" fillId="3" borderId="0" xfId="1" applyNumberFormat="1" applyFont="1" applyFill="1" applyBorder="1" applyAlignment="1" applyProtection="1">
      <alignment horizontal="right" vertical="center"/>
    </xf>
    <xf numFmtId="166" fontId="7" fillId="0" borderId="0" xfId="1" applyNumberFormat="1" applyFont="1" applyFill="1" applyAlignment="1" applyProtection="1">
      <alignment vertical="center"/>
    </xf>
    <xf numFmtId="166" fontId="7" fillId="0" borderId="0" xfId="1" applyNumberFormat="1" applyFont="1" applyFill="1" applyBorder="1" applyAlignment="1" applyProtection="1">
      <alignment horizontal="right" vertical="center"/>
    </xf>
    <xf numFmtId="166" fontId="7" fillId="0" borderId="0" xfId="1" applyNumberFormat="1" applyFont="1" applyFill="1" applyBorder="1" applyAlignment="1" applyProtection="1">
      <alignment vertical="center"/>
    </xf>
    <xf numFmtId="166" fontId="27" fillId="0" borderId="0" xfId="1" applyNumberFormat="1" applyFont="1" applyBorder="1" applyAlignment="1" applyProtection="1">
      <alignment vertical="center"/>
    </xf>
    <xf numFmtId="166" fontId="16" fillId="0" borderId="0" xfId="1" applyNumberFormat="1" applyFont="1" applyBorder="1" applyAlignment="1" applyProtection="1">
      <alignment vertical="center"/>
    </xf>
    <xf numFmtId="166" fontId="16" fillId="3" borderId="0" xfId="1" applyNumberFormat="1" applyFont="1" applyFill="1" applyBorder="1" applyAlignment="1" applyProtection="1">
      <alignment vertical="center"/>
    </xf>
    <xf numFmtId="3" fontId="16" fillId="0" borderId="0" xfId="1" applyNumberFormat="1" applyFont="1" applyBorder="1" applyAlignment="1" applyProtection="1">
      <alignment vertical="center"/>
    </xf>
    <xf numFmtId="166" fontId="7" fillId="7" borderId="0" xfId="1" applyNumberFormat="1" applyFont="1" applyFill="1" applyBorder="1" applyAlignment="1" applyProtection="1">
      <alignment vertical="center"/>
    </xf>
    <xf numFmtId="0" fontId="2" fillId="0" borderId="0" xfId="1" applyFont="1" applyAlignment="1" applyProtection="1"/>
    <xf numFmtId="0" fontId="1" fillId="0" borderId="0" xfId="1" applyFont="1" applyAlignment="1" applyProtection="1">
      <alignment horizontal="right" vertical="center"/>
    </xf>
    <xf numFmtId="166" fontId="28" fillId="0" borderId="0" xfId="1" applyNumberFormat="1" applyFont="1" applyBorder="1" applyAlignment="1" applyProtection="1">
      <alignment horizontal="left" vertical="center"/>
    </xf>
    <xf numFmtId="166" fontId="29" fillId="0" borderId="0" xfId="1" applyNumberFormat="1" applyFont="1" applyBorder="1" applyAlignment="1" applyProtection="1">
      <alignment horizontal="left" vertical="center"/>
    </xf>
    <xf numFmtId="3" fontId="27" fillId="0" borderId="0" xfId="1" applyNumberFormat="1" applyFont="1" applyBorder="1" applyAlignment="1" applyProtection="1">
      <alignment vertical="center"/>
    </xf>
    <xf numFmtId="3" fontId="16" fillId="0" borderId="0" xfId="1" applyNumberFormat="1" applyFont="1" applyFill="1" applyBorder="1" applyAlignment="1" applyProtection="1">
      <alignment vertical="center"/>
    </xf>
    <xf numFmtId="3" fontId="7" fillId="7" borderId="0" xfId="1" applyNumberFormat="1" applyFont="1" applyFill="1" applyBorder="1" applyAlignment="1" applyProtection="1">
      <alignment vertical="center"/>
    </xf>
    <xf numFmtId="0" fontId="6" fillId="0" borderId="0" xfId="1" applyFont="1" applyAlignment="1" applyProtection="1">
      <alignment vertical="center"/>
    </xf>
    <xf numFmtId="3" fontId="16" fillId="0" borderId="0" xfId="10" applyNumberFormat="1" applyFont="1" applyFill="1" applyAlignment="1" applyProtection="1">
      <alignment horizontal="right"/>
    </xf>
    <xf numFmtId="3" fontId="7" fillId="0" borderId="0" xfId="1" applyNumberFormat="1" applyFont="1" applyFill="1" applyAlignment="1" applyProtection="1">
      <alignment horizontal="right"/>
    </xf>
    <xf numFmtId="3" fontId="7" fillId="3" borderId="0" xfId="1" applyNumberFormat="1" applyFont="1" applyFill="1" applyAlignment="1" applyProtection="1">
      <alignment horizontal="right"/>
    </xf>
    <xf numFmtId="0" fontId="6" fillId="0" borderId="0" xfId="1" applyFont="1" applyFill="1" applyAlignment="1" applyProtection="1">
      <alignment vertical="center"/>
    </xf>
    <xf numFmtId="0" fontId="2" fillId="0" borderId="0" xfId="1" applyNumberFormat="1" applyFont="1" applyAlignment="1" applyProtection="1"/>
    <xf numFmtId="0" fontId="1" fillId="0" borderId="1" xfId="1" applyBorder="1" applyProtection="1"/>
    <xf numFmtId="0" fontId="1" fillId="0" borderId="0" xfId="1" applyProtection="1"/>
    <xf numFmtId="0" fontId="31" fillId="0" borderId="1" xfId="1" applyFont="1" applyBorder="1" applyProtection="1"/>
    <xf numFmtId="0" fontId="31" fillId="0" borderId="1" xfId="1" applyFont="1" applyBorder="1" applyAlignment="1" applyProtection="1">
      <alignment horizontal="right"/>
    </xf>
    <xf numFmtId="0" fontId="31" fillId="0" borderId="0" xfId="1" applyFont="1" applyProtection="1"/>
    <xf numFmtId="0" fontId="11" fillId="0" borderId="0" xfId="1" applyFont="1" applyAlignment="1" applyProtection="1">
      <alignment horizontal="right" vertical="center"/>
    </xf>
    <xf numFmtId="0" fontId="7" fillId="0" borderId="0" xfId="1" applyFont="1" applyAlignment="1" applyProtection="1">
      <alignment horizontal="right" vertical="center"/>
    </xf>
    <xf numFmtId="0" fontId="7" fillId="3" borderId="0" xfId="1" applyFont="1" applyFill="1" applyAlignment="1" applyProtection="1">
      <alignment horizontal="right" vertical="center"/>
    </xf>
    <xf numFmtId="0" fontId="7" fillId="0" borderId="0" xfId="1" applyFont="1" applyFill="1" applyAlignment="1" applyProtection="1">
      <alignment horizontal="right" vertical="center"/>
    </xf>
    <xf numFmtId="0" fontId="1" fillId="0" borderId="0" xfId="1" applyFill="1" applyProtection="1"/>
    <xf numFmtId="0" fontId="7" fillId="0" borderId="0" xfId="1" applyFont="1" applyFill="1" applyBorder="1" applyAlignment="1" applyProtection="1">
      <alignment horizontal="right" vertical="center"/>
    </xf>
    <xf numFmtId="0" fontId="11" fillId="0" borderId="0" xfId="1" applyFont="1" applyBorder="1" applyAlignment="1" applyProtection="1">
      <alignment horizontal="right" vertical="center"/>
    </xf>
    <xf numFmtId="0" fontId="2" fillId="0" borderId="0" xfId="1" applyFont="1" applyFill="1" applyAlignment="1" applyProtection="1"/>
    <xf numFmtId="0" fontId="7" fillId="0" borderId="0" xfId="1" applyFont="1" applyAlignment="1" applyProtection="1">
      <alignment horizontal="right" vertical="top"/>
    </xf>
    <xf numFmtId="0" fontId="2" fillId="0" borderId="0" xfId="1" applyFont="1" applyFill="1" applyAlignment="1" applyProtection="1">
      <alignment horizontal="left"/>
    </xf>
    <xf numFmtId="0" fontId="10" fillId="0" borderId="0" xfId="1" applyFont="1" applyFill="1" applyProtection="1"/>
    <xf numFmtId="0" fontId="11" fillId="0" borderId="0" xfId="1" applyFont="1" applyFill="1" applyAlignment="1" applyProtection="1">
      <alignment horizontal="left" vertical="center"/>
    </xf>
    <xf numFmtId="0" fontId="31" fillId="0" borderId="0" xfId="1" applyFont="1" applyFill="1" applyProtection="1"/>
    <xf numFmtId="169" fontId="11" fillId="0" borderId="0" xfId="1" applyNumberFormat="1" applyFont="1" applyFill="1" applyAlignment="1" applyProtection="1">
      <alignment horizontal="right" vertical="center"/>
    </xf>
    <xf numFmtId="169" fontId="7" fillId="0" borderId="0" xfId="1" applyNumberFormat="1" applyFont="1" applyFill="1" applyAlignment="1" applyProtection="1">
      <alignment vertical="center"/>
    </xf>
    <xf numFmtId="169" fontId="7" fillId="0" borderId="0" xfId="1" applyNumberFormat="1" applyFont="1" applyFill="1" applyAlignment="1" applyProtection="1">
      <alignment horizontal="right" vertical="center"/>
    </xf>
    <xf numFmtId="0" fontId="7" fillId="0" borderId="0" xfId="1" applyFont="1" applyFill="1" applyAlignment="1" applyProtection="1"/>
    <xf numFmtId="169" fontId="7" fillId="3" borderId="0" xfId="1" applyNumberFormat="1" applyFont="1" applyFill="1" applyAlignment="1" applyProtection="1">
      <alignment vertical="center"/>
    </xf>
    <xf numFmtId="169" fontId="7" fillId="3" borderId="0" xfId="1" applyNumberFormat="1" applyFont="1" applyFill="1" applyAlignment="1" applyProtection="1">
      <alignment horizontal="right" vertical="center"/>
    </xf>
    <xf numFmtId="0" fontId="7" fillId="3" borderId="0" xfId="1" applyFont="1" applyFill="1" applyAlignment="1" applyProtection="1"/>
    <xf numFmtId="3" fontId="7" fillId="0" borderId="0" xfId="1" applyNumberFormat="1" applyFont="1" applyFill="1" applyBorder="1" applyAlignment="1" applyProtection="1">
      <alignment horizontal="left" vertical="center" indent="1"/>
    </xf>
    <xf numFmtId="169" fontId="11" fillId="0" borderId="0" xfId="1" applyNumberFormat="1" applyFont="1" applyFill="1" applyAlignment="1" applyProtection="1">
      <alignment vertical="center"/>
    </xf>
    <xf numFmtId="3" fontId="11" fillId="0" borderId="0" xfId="1" applyNumberFormat="1" applyFont="1" applyFill="1" applyAlignment="1" applyProtection="1">
      <alignment vertical="center"/>
    </xf>
    <xf numFmtId="0" fontId="7" fillId="0" borderId="0" xfId="1" applyNumberFormat="1" applyFont="1" applyFill="1" applyAlignment="1" applyProtection="1">
      <alignment horizontal="left" vertical="center"/>
    </xf>
    <xf numFmtId="0" fontId="7" fillId="0" borderId="0" xfId="1" applyFont="1" applyFill="1" applyAlignment="1" applyProtection="1">
      <alignment horizontal="left" vertical="center"/>
    </xf>
    <xf numFmtId="0" fontId="7" fillId="3" borderId="0" xfId="1" applyFont="1" applyFill="1" applyAlignment="1" applyProtection="1">
      <alignment horizontal="left" vertical="center"/>
    </xf>
    <xf numFmtId="169" fontId="7" fillId="0" borderId="0" xfId="1" applyNumberFormat="1" applyFont="1" applyFill="1" applyAlignment="1" applyProtection="1">
      <alignment horizontal="left" vertical="center"/>
    </xf>
    <xf numFmtId="169" fontId="7" fillId="3" borderId="0" xfId="1" applyNumberFormat="1" applyFont="1" applyFill="1" applyAlignment="1" applyProtection="1">
      <alignment horizontal="left" vertical="center"/>
    </xf>
    <xf numFmtId="3" fontId="7" fillId="0" borderId="0" xfId="1" applyNumberFormat="1" applyFont="1" applyFill="1" applyAlignment="1" applyProtection="1">
      <alignment horizontal="left" vertical="center"/>
    </xf>
    <xf numFmtId="0" fontId="7" fillId="3" borderId="0" xfId="1" applyNumberFormat="1" applyFont="1" applyFill="1" applyAlignment="1" applyProtection="1">
      <alignment horizontal="left" vertical="center"/>
    </xf>
    <xf numFmtId="3" fontId="7" fillId="3" borderId="0" xfId="1" applyNumberFormat="1" applyFont="1" applyFill="1" applyAlignment="1" applyProtection="1">
      <alignment horizontal="left" vertical="center"/>
    </xf>
    <xf numFmtId="0" fontId="7" fillId="0" borderId="0" xfId="1" applyNumberFormat="1" applyFont="1" applyFill="1" applyAlignment="1" applyProtection="1">
      <alignment vertical="center"/>
    </xf>
    <xf numFmtId="0" fontId="7" fillId="3" borderId="0" xfId="1" applyNumberFormat="1" applyFont="1" applyFill="1" applyAlignment="1" applyProtection="1">
      <alignment vertical="center"/>
    </xf>
    <xf numFmtId="0" fontId="10" fillId="0" borderId="0" xfId="1" applyFont="1" applyFill="1" applyAlignment="1" applyProtection="1">
      <alignment horizontal="right" vertical="center"/>
    </xf>
    <xf numFmtId="0" fontId="2" fillId="0" borderId="0" xfId="1" applyFont="1" applyFill="1" applyProtection="1"/>
    <xf numFmtId="0" fontId="1" fillId="0" borderId="0" xfId="1" applyFont="1" applyFill="1" applyAlignment="1" applyProtection="1">
      <alignment horizontal="right"/>
    </xf>
    <xf numFmtId="169" fontId="1" fillId="3" borderId="0" xfId="1" applyNumberFormat="1" applyFill="1" applyProtection="1"/>
    <xf numFmtId="169" fontId="1" fillId="0" borderId="0" xfId="1" applyNumberFormat="1" applyFill="1" applyProtection="1"/>
    <xf numFmtId="0" fontId="31" fillId="0" borderId="0" xfId="11" applyFont="1" applyFill="1" applyProtection="1"/>
    <xf numFmtId="0" fontId="31" fillId="0" borderId="0" xfId="11" applyFont="1" applyFill="1" applyAlignment="1" applyProtection="1">
      <alignment horizontal="right"/>
    </xf>
    <xf numFmtId="0" fontId="1" fillId="0" borderId="0" xfId="11" applyFont="1" applyFill="1" applyProtection="1"/>
    <xf numFmtId="0" fontId="11" fillId="0" borderId="0" xfId="11" applyFont="1" applyFill="1" applyAlignment="1" applyProtection="1">
      <alignment horizontal="left" vertical="center"/>
    </xf>
    <xf numFmtId="3" fontId="7" fillId="0" borderId="0" xfId="11" applyNumberFormat="1" applyFont="1" applyFill="1" applyAlignment="1" applyProtection="1">
      <alignment vertical="center"/>
    </xf>
    <xf numFmtId="169" fontId="7" fillId="0" borderId="0" xfId="11" applyNumberFormat="1" applyFont="1" applyFill="1" applyAlignment="1" applyProtection="1">
      <alignment vertical="center"/>
    </xf>
    <xf numFmtId="0" fontId="11" fillId="0" borderId="0" xfId="11" applyFont="1" applyFill="1" applyAlignment="1" applyProtection="1">
      <alignment vertical="center"/>
    </xf>
    <xf numFmtId="169" fontId="11" fillId="0" borderId="0" xfId="11" applyNumberFormat="1" applyFont="1" applyFill="1" applyAlignment="1" applyProtection="1">
      <alignment horizontal="right" vertical="center"/>
    </xf>
    <xf numFmtId="0" fontId="7" fillId="0" borderId="0" xfId="11" applyFont="1" applyFill="1" applyAlignment="1" applyProtection="1">
      <alignment vertical="center"/>
    </xf>
    <xf numFmtId="169" fontId="7" fillId="0" borderId="0" xfId="11" applyNumberFormat="1" applyFont="1" applyFill="1" applyAlignment="1" applyProtection="1">
      <alignment horizontal="right" vertical="center"/>
    </xf>
    <xf numFmtId="0" fontId="7" fillId="3" borderId="0" xfId="11" applyFont="1" applyFill="1" applyAlignment="1" applyProtection="1">
      <alignment vertical="center"/>
    </xf>
    <xf numFmtId="3" fontId="7" fillId="3" borderId="0" xfId="11" applyNumberFormat="1" applyFont="1" applyFill="1" applyAlignment="1" applyProtection="1">
      <alignment vertical="center"/>
    </xf>
    <xf numFmtId="169" fontId="7" fillId="3" borderId="0" xfId="11" applyNumberFormat="1" applyFont="1" applyFill="1" applyAlignment="1" applyProtection="1">
      <alignment vertical="center"/>
    </xf>
    <xf numFmtId="0" fontId="1" fillId="3" borderId="0" xfId="11" applyFont="1" applyFill="1" applyProtection="1"/>
    <xf numFmtId="169" fontId="11" fillId="0" borderId="0" xfId="11" applyNumberFormat="1" applyFont="1" applyFill="1" applyAlignment="1" applyProtection="1">
      <alignment vertical="center"/>
    </xf>
    <xf numFmtId="3" fontId="11" fillId="0" borderId="0" xfId="11" applyNumberFormat="1" applyFont="1" applyFill="1" applyAlignment="1" applyProtection="1">
      <alignment vertical="center"/>
    </xf>
    <xf numFmtId="3" fontId="7" fillId="0" borderId="0" xfId="11" applyNumberFormat="1" applyFont="1" applyFill="1" applyBorder="1" applyAlignment="1" applyProtection="1">
      <alignment vertical="center"/>
    </xf>
    <xf numFmtId="0" fontId="7" fillId="3" borderId="0" xfId="11" applyNumberFormat="1" applyFont="1" applyFill="1" applyAlignment="1" applyProtection="1">
      <alignment vertical="center"/>
    </xf>
    <xf numFmtId="169" fontId="7" fillId="3" borderId="0" xfId="11" applyNumberFormat="1" applyFont="1" applyFill="1" applyAlignment="1" applyProtection="1">
      <alignment horizontal="right" vertical="center"/>
    </xf>
    <xf numFmtId="3" fontId="7" fillId="3" borderId="0" xfId="11" applyNumberFormat="1" applyFont="1" applyFill="1" applyBorder="1" applyAlignment="1" applyProtection="1">
      <alignment vertical="center"/>
    </xf>
    <xf numFmtId="0" fontId="7" fillId="0" borderId="0" xfId="11" applyNumberFormat="1" applyFont="1" applyFill="1" applyAlignment="1" applyProtection="1">
      <alignment vertical="center"/>
    </xf>
    <xf numFmtId="169" fontId="1" fillId="0" borderId="0" xfId="11" applyNumberFormat="1" applyFont="1" applyFill="1" applyProtection="1"/>
    <xf numFmtId="169" fontId="10" fillId="0" borderId="0" xfId="11" applyNumberFormat="1" applyFont="1" applyFill="1" applyProtection="1"/>
    <xf numFmtId="169" fontId="32" fillId="0" borderId="0" xfId="11" applyNumberFormat="1" applyFont="1" applyFill="1" applyAlignment="1" applyProtection="1">
      <alignment vertical="center"/>
    </xf>
    <xf numFmtId="0" fontId="11" fillId="9" borderId="0" xfId="11" applyFont="1" applyFill="1" applyAlignment="1" applyProtection="1">
      <alignment horizontal="left" vertical="center"/>
    </xf>
    <xf numFmtId="169" fontId="7" fillId="9" borderId="0" xfId="11" applyNumberFormat="1" applyFont="1" applyFill="1" applyAlignment="1" applyProtection="1">
      <alignment vertical="center"/>
    </xf>
    <xf numFmtId="0" fontId="11" fillId="9" borderId="0" xfId="11" applyFont="1" applyFill="1" applyAlignment="1" applyProtection="1">
      <alignment vertical="center"/>
    </xf>
    <xf numFmtId="169" fontId="11" fillId="9" borderId="0" xfId="11" applyNumberFormat="1" applyFont="1" applyFill="1" applyAlignment="1" applyProtection="1">
      <alignment horizontal="right" vertical="center"/>
    </xf>
    <xf numFmtId="0" fontId="7" fillId="9" borderId="0" xfId="11" applyFont="1" applyFill="1" applyAlignment="1" applyProtection="1">
      <alignment vertical="center"/>
    </xf>
    <xf numFmtId="169" fontId="7" fillId="9" borderId="0" xfId="11" applyNumberFormat="1" applyFont="1" applyFill="1" applyAlignment="1" applyProtection="1">
      <alignment horizontal="right" vertical="center"/>
    </xf>
    <xf numFmtId="3" fontId="7" fillId="9" borderId="0" xfId="11" applyNumberFormat="1" applyFont="1" applyFill="1" applyAlignment="1" applyProtection="1">
      <alignment vertical="center"/>
    </xf>
    <xf numFmtId="169" fontId="11" fillId="9" borderId="0" xfId="11" applyNumberFormat="1" applyFont="1" applyFill="1" applyAlignment="1" applyProtection="1">
      <alignment vertical="center"/>
    </xf>
    <xf numFmtId="3" fontId="7" fillId="4" borderId="0" xfId="11" applyNumberFormat="1" applyFont="1" applyFill="1" applyAlignment="1" applyProtection="1">
      <alignment vertical="center"/>
    </xf>
    <xf numFmtId="169" fontId="7" fillId="4" borderId="0" xfId="11" applyNumberFormat="1" applyFont="1" applyFill="1" applyAlignment="1" applyProtection="1">
      <alignment vertical="center"/>
    </xf>
    <xf numFmtId="169" fontId="7" fillId="4" borderId="0" xfId="11" applyNumberFormat="1" applyFont="1" applyFill="1" applyAlignment="1" applyProtection="1">
      <alignment horizontal="right" vertical="center"/>
    </xf>
    <xf numFmtId="3" fontId="11" fillId="9" borderId="0" xfId="11" applyNumberFormat="1" applyFont="1" applyFill="1" applyAlignment="1" applyProtection="1">
      <alignment vertical="center"/>
    </xf>
    <xf numFmtId="3" fontId="7" fillId="9" borderId="0" xfId="11" applyNumberFormat="1" applyFont="1" applyFill="1" applyBorder="1" applyAlignment="1" applyProtection="1">
      <alignment vertical="center"/>
    </xf>
    <xf numFmtId="3" fontId="7" fillId="4" borderId="0" xfId="11" applyNumberFormat="1" applyFont="1" applyFill="1" applyBorder="1" applyAlignment="1" applyProtection="1">
      <alignment vertical="center"/>
    </xf>
    <xf numFmtId="0" fontId="7" fillId="4" borderId="0" xfId="11" applyFont="1" applyFill="1" applyAlignment="1" applyProtection="1">
      <alignment vertical="center"/>
    </xf>
    <xf numFmtId="0" fontId="7" fillId="9" borderId="0" xfId="11" applyNumberFormat="1" applyFont="1" applyFill="1" applyAlignment="1" applyProtection="1">
      <alignment vertical="center"/>
    </xf>
    <xf numFmtId="0" fontId="31" fillId="9" borderId="0" xfId="1" applyFont="1" applyFill="1" applyBorder="1" applyProtection="1"/>
    <xf numFmtId="0" fontId="31" fillId="9" borderId="0" xfId="1" applyFont="1" applyFill="1" applyBorder="1" applyAlignment="1" applyProtection="1">
      <alignment horizontal="right"/>
    </xf>
    <xf numFmtId="0" fontId="11" fillId="9" borderId="0" xfId="11" applyFont="1" applyFill="1" applyBorder="1" applyAlignment="1" applyProtection="1">
      <alignment horizontal="left" vertical="center"/>
    </xf>
    <xf numFmtId="169" fontId="7" fillId="9" borderId="0" xfId="11" applyNumberFormat="1" applyFont="1" applyFill="1" applyBorder="1" applyAlignment="1" applyProtection="1">
      <alignment vertical="center"/>
    </xf>
    <xf numFmtId="169" fontId="11" fillId="0" borderId="0" xfId="11" applyNumberFormat="1" applyFont="1" applyFill="1" applyBorder="1" applyAlignment="1" applyProtection="1">
      <alignment vertical="center"/>
    </xf>
    <xf numFmtId="0" fontId="31" fillId="9" borderId="1" xfId="0" applyFont="1" applyFill="1" applyBorder="1" applyProtection="1"/>
    <xf numFmtId="0" fontId="31" fillId="9" borderId="1" xfId="0" applyFont="1" applyFill="1" applyBorder="1" applyAlignment="1" applyProtection="1">
      <alignment horizontal="right"/>
    </xf>
    <xf numFmtId="0" fontId="31" fillId="9" borderId="0" xfId="0" applyFont="1" applyFill="1" applyBorder="1" applyProtection="1"/>
    <xf numFmtId="0" fontId="31" fillId="9" borderId="0" xfId="0" applyFont="1" applyFill="1" applyBorder="1" applyAlignment="1" applyProtection="1">
      <alignment horizontal="right"/>
    </xf>
    <xf numFmtId="0" fontId="10" fillId="0" borderId="0" xfId="0" applyFont="1" applyAlignment="1" applyProtection="1">
      <alignment vertical="center"/>
    </xf>
    <xf numFmtId="0" fontId="2" fillId="0" borderId="0" xfId="1" applyFont="1" applyFill="1" applyBorder="1" applyAlignment="1" applyProtection="1"/>
    <xf numFmtId="0" fontId="3" fillId="0" borderId="0" xfId="1" applyFont="1" applyFill="1" applyBorder="1" applyAlignment="1" applyProtection="1">
      <alignment vertical="top"/>
    </xf>
    <xf numFmtId="0" fontId="5" fillId="0" borderId="0" xfId="2" applyFont="1" applyFill="1" applyAlignment="1" applyProtection="1">
      <alignment horizontal="right" vertical="center"/>
    </xf>
    <xf numFmtId="0" fontId="2" fillId="0" borderId="0" xfId="1" applyFont="1" applyFill="1" applyAlignment="1" applyProtection="1">
      <alignment horizontal="left" vertical="center"/>
    </xf>
    <xf numFmtId="0" fontId="3" fillId="0" borderId="0" xfId="1" applyFont="1" applyFill="1" applyBorder="1" applyAlignment="1" applyProtection="1">
      <alignment vertical="center"/>
    </xf>
    <xf numFmtId="0" fontId="1" fillId="0" borderId="1" xfId="1" applyFill="1" applyBorder="1" applyAlignment="1" applyProtection="1">
      <alignment vertical="center"/>
    </xf>
    <xf numFmtId="0" fontId="1" fillId="0" borderId="0" xfId="1" applyFill="1" applyBorder="1" applyAlignment="1" applyProtection="1">
      <alignment vertical="center"/>
    </xf>
    <xf numFmtId="0" fontId="10" fillId="0" borderId="0" xfId="1" applyFont="1" applyFill="1" applyBorder="1" applyAlignment="1" applyProtection="1">
      <alignment horizontal="right"/>
    </xf>
    <xf numFmtId="0" fontId="10" fillId="0" borderId="0" xfId="1" applyFont="1" applyFill="1" applyBorder="1" applyAlignment="1" applyProtection="1">
      <alignment vertical="center"/>
    </xf>
    <xf numFmtId="0" fontId="10" fillId="0" borderId="0" xfId="1" applyFont="1" applyFill="1" applyBorder="1" applyAlignment="1" applyProtection="1">
      <alignment horizontal="right" vertical="center"/>
    </xf>
    <xf numFmtId="0" fontId="1" fillId="0" borderId="1" xfId="1" applyFont="1" applyFill="1" applyBorder="1" applyAlignment="1" applyProtection="1">
      <alignment vertical="center"/>
    </xf>
    <xf numFmtId="0" fontId="1" fillId="0" borderId="0" xfId="1" applyFont="1" applyFill="1" applyBorder="1" applyAlignment="1" applyProtection="1">
      <alignment vertical="center"/>
    </xf>
    <xf numFmtId="170" fontId="11" fillId="0" borderId="0" xfId="1" applyNumberFormat="1" applyFont="1" applyFill="1" applyBorder="1" applyAlignment="1" applyProtection="1">
      <alignment vertical="center"/>
    </xf>
    <xf numFmtId="170" fontId="7" fillId="0" borderId="0" xfId="1" applyNumberFormat="1" applyFont="1" applyFill="1" applyBorder="1" applyAlignment="1" applyProtection="1">
      <alignment vertical="center"/>
    </xf>
    <xf numFmtId="0" fontId="7" fillId="0" borderId="0" xfId="1" applyFont="1" applyFill="1" applyBorder="1" applyAlignment="1" applyProtection="1">
      <alignment horizontal="left" vertical="center" indent="1"/>
    </xf>
    <xf numFmtId="0" fontId="7" fillId="3" borderId="0" xfId="1" applyFont="1" applyFill="1" applyBorder="1" applyAlignment="1" applyProtection="1">
      <alignment horizontal="left" vertical="center" indent="1"/>
    </xf>
    <xf numFmtId="170" fontId="7" fillId="3" borderId="0" xfId="1" applyNumberFormat="1" applyFont="1" applyFill="1" applyBorder="1" applyAlignment="1" applyProtection="1">
      <alignment vertical="center"/>
    </xf>
    <xf numFmtId="170" fontId="7" fillId="0" borderId="0" xfId="1" applyNumberFormat="1" applyFont="1" applyFill="1" applyBorder="1" applyAlignment="1" applyProtection="1">
      <alignment horizontal="right" vertical="center"/>
    </xf>
    <xf numFmtId="0" fontId="7" fillId="0" borderId="0" xfId="1" applyFont="1" applyFill="1" applyBorder="1" applyAlignment="1" applyProtection="1">
      <alignment horizontal="left" vertical="center" indent="2"/>
    </xf>
    <xf numFmtId="0" fontId="7" fillId="3" borderId="0" xfId="1" applyFont="1" applyFill="1" applyBorder="1" applyAlignment="1" applyProtection="1">
      <alignment horizontal="left" vertical="center" indent="2"/>
    </xf>
    <xf numFmtId="0" fontId="7" fillId="0" borderId="0" xfId="1" applyNumberFormat="1" applyFont="1" applyFill="1" applyBorder="1" applyAlignment="1" applyProtection="1">
      <alignment horizontal="left" vertical="center" indent="1"/>
    </xf>
    <xf numFmtId="0" fontId="7" fillId="0" borderId="0" xfId="1" applyNumberFormat="1" applyFont="1" applyFill="1" applyBorder="1" applyAlignment="1" applyProtection="1">
      <alignment horizontal="left" vertical="center" indent="2"/>
    </xf>
    <xf numFmtId="170" fontId="7" fillId="0" borderId="0" xfId="1" applyNumberFormat="1" applyFont="1" applyFill="1" applyAlignment="1" applyProtection="1">
      <alignment vertical="center"/>
    </xf>
    <xf numFmtId="170" fontId="11" fillId="0" borderId="0" xfId="1" applyNumberFormat="1" applyFont="1" applyFill="1" applyBorder="1" applyAlignment="1" applyProtection="1">
      <alignment horizontal="right" vertical="center"/>
    </xf>
    <xf numFmtId="0" fontId="7" fillId="0" borderId="0" xfId="1" applyNumberFormat="1" applyFont="1" applyFill="1" applyAlignment="1" applyProtection="1">
      <alignment horizontal="left" vertical="center" indent="1"/>
    </xf>
    <xf numFmtId="0" fontId="7" fillId="3" borderId="0" xfId="1" applyNumberFormat="1" applyFont="1" applyFill="1" applyBorder="1" applyAlignment="1" applyProtection="1">
      <alignment horizontal="left" vertical="center" indent="1"/>
    </xf>
    <xf numFmtId="170" fontId="7" fillId="3" borderId="0" xfId="1" applyNumberFormat="1" applyFont="1" applyFill="1" applyBorder="1" applyAlignment="1" applyProtection="1">
      <alignment horizontal="right" vertical="center"/>
    </xf>
    <xf numFmtId="3" fontId="7" fillId="0" borderId="0" xfId="1" applyNumberFormat="1" applyFont="1" applyFill="1" applyAlignment="1" applyProtection="1">
      <alignment horizontal="left" vertical="center" indent="1"/>
    </xf>
    <xf numFmtId="3" fontId="7" fillId="3" borderId="0" xfId="1" applyNumberFormat="1" applyFont="1" applyFill="1" applyAlignment="1" applyProtection="1">
      <alignment horizontal="left" vertical="center" indent="1"/>
    </xf>
    <xf numFmtId="0" fontId="7" fillId="3" borderId="0" xfId="1" applyNumberFormat="1" applyFont="1" applyFill="1" applyAlignment="1" applyProtection="1">
      <alignment horizontal="left" vertical="center" indent="1"/>
    </xf>
    <xf numFmtId="170" fontId="1" fillId="0" borderId="0" xfId="1" applyNumberFormat="1" applyFont="1" applyFill="1" applyBorder="1" applyAlignment="1" applyProtection="1">
      <alignment vertical="center"/>
    </xf>
    <xf numFmtId="0" fontId="7" fillId="3" borderId="0" xfId="1" applyNumberFormat="1" applyFont="1" applyFill="1" applyBorder="1" applyAlignment="1" applyProtection="1">
      <alignment horizontal="left" vertical="center" indent="2"/>
    </xf>
    <xf numFmtId="3" fontId="7" fillId="3" borderId="0" xfId="1" applyNumberFormat="1" applyFont="1" applyFill="1" applyBorder="1" applyAlignment="1" applyProtection="1">
      <alignment horizontal="right"/>
    </xf>
    <xf numFmtId="170" fontId="7" fillId="3" borderId="0" xfId="1" applyNumberFormat="1" applyFont="1" applyFill="1" applyBorder="1" applyAlignment="1" applyProtection="1">
      <alignment horizontal="right"/>
    </xf>
    <xf numFmtId="170" fontId="7" fillId="4" borderId="0" xfId="1" applyNumberFormat="1" applyFont="1" applyFill="1" applyBorder="1" applyAlignment="1" applyProtection="1">
      <alignment vertical="center"/>
    </xf>
    <xf numFmtId="170" fontId="7" fillId="4" borderId="0" xfId="1" applyNumberFormat="1" applyFont="1" applyFill="1" applyBorder="1" applyAlignment="1" applyProtection="1">
      <alignment horizontal="right" vertical="center"/>
    </xf>
    <xf numFmtId="171" fontId="11" fillId="0" borderId="0" xfId="12" applyNumberFormat="1" applyFont="1" applyFill="1" applyBorder="1" applyAlignment="1" applyProtection="1">
      <alignment vertical="center"/>
    </xf>
    <xf numFmtId="171" fontId="7" fillId="0" borderId="0" xfId="12" applyNumberFormat="1" applyFont="1" applyFill="1" applyBorder="1" applyAlignment="1" applyProtection="1">
      <alignment vertical="center"/>
    </xf>
    <xf numFmtId="171" fontId="7" fillId="0" borderId="0" xfId="12" applyNumberFormat="1" applyFont="1" applyFill="1" applyBorder="1" applyAlignment="1" applyProtection="1">
      <alignment horizontal="right" vertical="center"/>
    </xf>
    <xf numFmtId="0" fontId="7" fillId="3" borderId="0" xfId="11" applyFont="1" applyFill="1" applyAlignment="1" applyProtection="1">
      <alignment horizontal="left" vertical="center" indent="1"/>
    </xf>
    <xf numFmtId="171" fontId="7" fillId="3" borderId="0" xfId="12" applyNumberFormat="1" applyFont="1" applyFill="1" applyBorder="1" applyAlignment="1" applyProtection="1">
      <alignment horizontal="right" vertical="center"/>
    </xf>
    <xf numFmtId="1" fontId="7" fillId="0" borderId="0" xfId="1" applyNumberFormat="1" applyFont="1" applyFill="1" applyBorder="1" applyAlignment="1" applyProtection="1">
      <alignment horizontal="left" vertical="center" indent="2"/>
    </xf>
    <xf numFmtId="1" fontId="7" fillId="3" borderId="0" xfId="1" applyNumberFormat="1" applyFont="1" applyFill="1" applyBorder="1" applyAlignment="1" applyProtection="1">
      <alignment horizontal="left" vertical="center" indent="2"/>
    </xf>
    <xf numFmtId="171" fontId="7" fillId="3" borderId="0" xfId="12" applyNumberFormat="1" applyFont="1" applyFill="1" applyBorder="1" applyAlignment="1" applyProtection="1">
      <alignment vertical="center"/>
    </xf>
    <xf numFmtId="171" fontId="7" fillId="0" borderId="0" xfId="12" applyNumberFormat="1" applyFont="1" applyFill="1" applyBorder="1" applyAlignment="1" applyProtection="1">
      <alignment horizontal="right" vertical="center" indent="2"/>
    </xf>
    <xf numFmtId="1" fontId="7" fillId="0" borderId="0" xfId="1" applyNumberFormat="1" applyFont="1" applyFill="1" applyBorder="1" applyAlignment="1" applyProtection="1">
      <alignment horizontal="left" vertical="center" indent="1"/>
    </xf>
    <xf numFmtId="172" fontId="11" fillId="0" borderId="0" xfId="12" applyNumberFormat="1" applyFont="1" applyFill="1" applyBorder="1" applyAlignment="1" applyProtection="1">
      <alignment horizontal="right" vertical="center"/>
    </xf>
    <xf numFmtId="172" fontId="7" fillId="0" borderId="0" xfId="12" applyNumberFormat="1" applyFont="1" applyFill="1" applyBorder="1" applyAlignment="1" applyProtection="1">
      <alignment horizontal="right" vertical="center"/>
    </xf>
    <xf numFmtId="172" fontId="7" fillId="3" borderId="0" xfId="12" applyNumberFormat="1" applyFont="1" applyFill="1" applyBorder="1" applyAlignment="1" applyProtection="1">
      <alignment horizontal="right" vertical="center"/>
    </xf>
    <xf numFmtId="3" fontId="7" fillId="0" borderId="0" xfId="12" applyNumberFormat="1" applyFont="1" applyFill="1" applyBorder="1" applyAlignment="1" applyProtection="1">
      <alignment vertical="center"/>
    </xf>
    <xf numFmtId="172" fontId="7" fillId="0" borderId="0" xfId="12" applyNumberFormat="1" applyFont="1" applyFill="1" applyBorder="1" applyAlignment="1" applyProtection="1">
      <alignment vertical="center"/>
    </xf>
    <xf numFmtId="3" fontId="7" fillId="3" borderId="0" xfId="12" applyNumberFormat="1" applyFont="1" applyFill="1" applyBorder="1" applyAlignment="1" applyProtection="1">
      <alignment vertical="center"/>
    </xf>
    <xf numFmtId="172" fontId="7" fillId="3" borderId="0" xfId="12" applyNumberFormat="1" applyFont="1" applyFill="1" applyBorder="1" applyAlignment="1" applyProtection="1">
      <alignment vertical="center"/>
    </xf>
    <xf numFmtId="3" fontId="7" fillId="0" borderId="0" xfId="12" applyNumberFormat="1" applyFont="1" applyFill="1" applyBorder="1" applyAlignment="1" applyProtection="1">
      <alignment vertical="top"/>
    </xf>
    <xf numFmtId="3" fontId="7" fillId="4" borderId="0" xfId="12" applyNumberFormat="1" applyFont="1" applyFill="1" applyBorder="1" applyAlignment="1" applyProtection="1">
      <alignment vertical="center"/>
    </xf>
    <xf numFmtId="3" fontId="11" fillId="0" borderId="0" xfId="12" applyNumberFormat="1" applyFont="1" applyFill="1" applyBorder="1" applyAlignment="1" applyProtection="1">
      <alignment vertical="center"/>
    </xf>
    <xf numFmtId="0" fontId="7" fillId="0" borderId="0" xfId="11" applyFont="1" applyFill="1" applyAlignment="1" applyProtection="1">
      <alignment horizontal="left" vertical="center" indent="1"/>
    </xf>
    <xf numFmtId="0" fontId="10" fillId="0" borderId="0" xfId="1" applyFont="1" applyFill="1" applyAlignment="1" applyProtection="1"/>
    <xf numFmtId="0" fontId="10" fillId="0" borderId="0" xfId="1" applyNumberFormat="1" applyFont="1" applyFill="1" applyAlignment="1" applyProtection="1">
      <alignment vertical="center"/>
    </xf>
    <xf numFmtId="0" fontId="10" fillId="0" borderId="0" xfId="1" applyNumberFormat="1" applyFont="1" applyFill="1" applyAlignment="1" applyProtection="1"/>
    <xf numFmtId="172" fontId="10" fillId="0" borderId="0" xfId="1" applyNumberFormat="1" applyFont="1" applyFill="1" applyAlignment="1" applyProtection="1">
      <alignment vertical="center"/>
    </xf>
    <xf numFmtId="0" fontId="10" fillId="0" borderId="0" xfId="1" applyNumberFormat="1" applyFont="1" applyFill="1" applyBorder="1" applyAlignment="1" applyProtection="1">
      <alignment horizontal="right" vertical="center"/>
    </xf>
    <xf numFmtId="3" fontId="7" fillId="0" borderId="0" xfId="1" applyNumberFormat="1" applyFont="1" applyFill="1" applyAlignment="1" applyProtection="1">
      <alignment horizontal="right" vertical="center"/>
    </xf>
    <xf numFmtId="1" fontId="7" fillId="0" borderId="0" xfId="1" applyNumberFormat="1" applyFont="1" applyFill="1" applyAlignment="1" applyProtection="1">
      <alignment vertical="center"/>
    </xf>
    <xf numFmtId="3" fontId="1" fillId="0" borderId="0" xfId="1" applyNumberFormat="1" applyFont="1" applyFill="1" applyBorder="1" applyAlignment="1" applyProtection="1">
      <alignment horizontal="right" vertical="center"/>
    </xf>
    <xf numFmtId="0" fontId="2" fillId="0" borderId="0" xfId="1" applyFont="1" applyFill="1" applyAlignment="1" applyProtection="1">
      <alignment vertical="center"/>
    </xf>
    <xf numFmtId="0" fontId="1" fillId="3" borderId="0" xfId="1" applyFill="1" applyAlignment="1" applyProtection="1">
      <alignment vertical="center"/>
    </xf>
    <xf numFmtId="170" fontId="10" fillId="0" borderId="0" xfId="1" applyNumberFormat="1" applyFont="1" applyFill="1" applyAlignment="1" applyProtection="1">
      <alignment vertical="center"/>
    </xf>
    <xf numFmtId="0" fontId="10" fillId="0" borderId="2" xfId="1" applyFont="1" applyBorder="1" applyAlignment="1" applyProtection="1">
      <alignment horizontal="right" wrapText="1"/>
    </xf>
    <xf numFmtId="0" fontId="10" fillId="0" borderId="0" xfId="1" applyFont="1" applyAlignment="1" applyProtection="1">
      <alignment horizontal="right"/>
    </xf>
    <xf numFmtId="0" fontId="10" fillId="0" borderId="0" xfId="1" applyNumberFormat="1" applyFont="1" applyFill="1" applyBorder="1" applyAlignment="1" applyProtection="1">
      <alignment vertical="center" wrapText="1"/>
    </xf>
    <xf numFmtId="0" fontId="10" fillId="0" borderId="0" xfId="1" applyFont="1" applyFill="1" applyBorder="1" applyAlignment="1" applyProtection="1">
      <alignment vertical="center" wrapText="1"/>
    </xf>
    <xf numFmtId="0" fontId="10" fillId="0" borderId="0" xfId="1" applyFont="1" applyBorder="1" applyAlignment="1" applyProtection="1">
      <alignment vertical="center"/>
    </xf>
    <xf numFmtId="0" fontId="10" fillId="0" borderId="0" xfId="1" applyFont="1" applyAlignment="1" applyProtection="1">
      <alignment horizontal="right" vertical="top" wrapText="1"/>
    </xf>
    <xf numFmtId="0" fontId="7" fillId="0" borderId="0" xfId="1" applyFont="1" applyFill="1" applyBorder="1" applyAlignment="1" applyProtection="1">
      <alignment horizontal="left" vertical="center" wrapText="1"/>
    </xf>
    <xf numFmtId="0" fontId="5" fillId="0" borderId="0" xfId="2" applyFont="1" applyAlignment="1" applyProtection="1">
      <alignment horizontal="right" vertical="center"/>
    </xf>
    <xf numFmtId="0" fontId="10" fillId="0" borderId="0" xfId="1" applyFont="1" applyBorder="1" applyAlignment="1" applyProtection="1">
      <alignment horizontal="right" vertical="center"/>
    </xf>
    <xf numFmtId="3" fontId="11" fillId="0" borderId="0" xfId="4" applyNumberFormat="1" applyFont="1" applyFill="1" applyBorder="1" applyAlignment="1" applyProtection="1">
      <alignment vertical="center"/>
    </xf>
    <xf numFmtId="3" fontId="11" fillId="0" borderId="0" xfId="1" applyNumberFormat="1" applyFont="1" applyFill="1" applyBorder="1" applyAlignment="1" applyProtection="1">
      <alignment vertical="center"/>
    </xf>
    <xf numFmtId="3" fontId="10" fillId="0" borderId="0" xfId="1" applyNumberFormat="1" applyFont="1" applyBorder="1" applyAlignment="1" applyProtection="1">
      <alignment horizontal="right" vertical="center"/>
    </xf>
    <xf numFmtId="3" fontId="11" fillId="0" borderId="0" xfId="1" applyNumberFormat="1" applyFont="1" applyBorder="1" applyAlignment="1" applyProtection="1">
      <alignment vertical="center"/>
    </xf>
    <xf numFmtId="0" fontId="7" fillId="2" borderId="0" xfId="1" quotePrefix="1" applyFont="1" applyFill="1" applyBorder="1" applyAlignment="1" applyProtection="1">
      <alignment horizontal="left" vertical="center" wrapText="1"/>
    </xf>
    <xf numFmtId="0" fontId="7" fillId="2" borderId="0" xfId="1" applyFont="1" applyFill="1" applyBorder="1" applyAlignment="1" applyProtection="1">
      <alignment horizontal="left" vertical="center" wrapText="1"/>
    </xf>
    <xf numFmtId="168" fontId="2" fillId="0" borderId="0" xfId="1" applyNumberFormat="1" applyFont="1" applyAlignment="1" applyProtection="1"/>
    <xf numFmtId="173" fontId="6" fillId="0" borderId="0" xfId="1" applyNumberFormat="1" applyFont="1" applyAlignment="1" applyProtection="1">
      <alignment vertical="top"/>
    </xf>
    <xf numFmtId="173" fontId="6" fillId="0" borderId="0" xfId="1" applyNumberFormat="1" applyFont="1" applyAlignment="1" applyProtection="1">
      <alignment horizontal="right" vertical="top"/>
    </xf>
    <xf numFmtId="168" fontId="2" fillId="0" borderId="0" xfId="1" applyNumberFormat="1" applyFont="1" applyAlignment="1" applyProtection="1">
      <alignment horizontal="left" vertical="top"/>
    </xf>
    <xf numFmtId="0" fontId="10" fillId="0" borderId="1" xfId="1" applyFont="1" applyBorder="1" applyAlignment="1" applyProtection="1">
      <alignment horizontal="fill" vertical="center"/>
    </xf>
    <xf numFmtId="0" fontId="10" fillId="0" borderId="0" xfId="1" applyFont="1" applyAlignment="1" applyProtection="1">
      <alignment horizontal="fill" vertical="center"/>
    </xf>
    <xf numFmtId="168" fontId="10" fillId="0" borderId="0" xfId="1" applyNumberFormat="1" applyFont="1" applyAlignment="1" applyProtection="1">
      <alignment horizontal="right" vertical="center"/>
    </xf>
    <xf numFmtId="168" fontId="10" fillId="0" borderId="0" xfId="1" applyNumberFormat="1" applyFont="1" applyBorder="1" applyAlignment="1" applyProtection="1">
      <alignment horizontal="right" vertical="center"/>
    </xf>
    <xf numFmtId="168" fontId="10" fillId="0" borderId="1" xfId="1" applyNumberFormat="1" applyFont="1" applyBorder="1" applyAlignment="1" applyProtection="1">
      <alignment horizontal="centerContinuous" vertical="center"/>
    </xf>
    <xf numFmtId="168" fontId="10" fillId="0" borderId="0" xfId="1" applyNumberFormat="1" applyFont="1" applyBorder="1" applyAlignment="1" applyProtection="1">
      <alignment vertical="center"/>
    </xf>
    <xf numFmtId="168" fontId="10" fillId="0" borderId="0" xfId="1" applyNumberFormat="1" applyFont="1" applyBorder="1" applyAlignment="1" applyProtection="1">
      <alignment horizontal="right"/>
    </xf>
    <xf numFmtId="168" fontId="10" fillId="0" borderId="2" xfId="1" applyNumberFormat="1" applyFont="1" applyBorder="1" applyAlignment="1" applyProtection="1">
      <alignment horizontal="right" wrapText="1"/>
    </xf>
    <xf numFmtId="168" fontId="20" fillId="0" borderId="1" xfId="1" applyNumberFormat="1" applyFont="1" applyBorder="1" applyAlignment="1" applyProtection="1">
      <alignment horizontal="left" vertical="center"/>
    </xf>
    <xf numFmtId="173" fontId="20" fillId="0" borderId="1" xfId="1" applyNumberFormat="1" applyFont="1" applyBorder="1" applyAlignment="1" applyProtection="1">
      <alignment horizontal="right" vertical="center"/>
    </xf>
    <xf numFmtId="173" fontId="20" fillId="0" borderId="1" xfId="1" applyNumberFormat="1" applyFont="1" applyBorder="1" applyAlignment="1" applyProtection="1">
      <alignment vertical="center"/>
    </xf>
    <xf numFmtId="0" fontId="20" fillId="0" borderId="0" xfId="1" applyFont="1" applyAlignment="1" applyProtection="1">
      <alignment vertical="center"/>
    </xf>
    <xf numFmtId="0" fontId="20" fillId="0" borderId="0" xfId="1" applyFont="1" applyAlignment="1" applyProtection="1">
      <alignment horizontal="fill" vertical="center"/>
    </xf>
    <xf numFmtId="174" fontId="11" fillId="0" borderId="0" xfId="1" applyNumberFormat="1" applyFont="1" applyAlignment="1" applyProtection="1">
      <alignment horizontal="right" vertical="center"/>
    </xf>
    <xf numFmtId="174" fontId="11" fillId="0" borderId="0" xfId="1" applyNumberFormat="1" applyFont="1" applyAlignment="1" applyProtection="1">
      <alignment vertical="center"/>
    </xf>
    <xf numFmtId="174" fontId="7" fillId="0" borderId="0" xfId="1" applyNumberFormat="1" applyFont="1" applyAlignment="1" applyProtection="1">
      <alignment horizontal="right" vertical="center"/>
    </xf>
    <xf numFmtId="174" fontId="7" fillId="0" borderId="0" xfId="1" applyNumberFormat="1" applyFont="1" applyAlignment="1" applyProtection="1">
      <alignment horizontal="left" vertical="center" indent="1"/>
    </xf>
    <xf numFmtId="174" fontId="7" fillId="0" borderId="0" xfId="1" applyNumberFormat="1" applyFont="1" applyAlignment="1" applyProtection="1">
      <alignment vertical="center"/>
    </xf>
    <xf numFmtId="174" fontId="7" fillId="0" borderId="0" xfId="1" applyNumberFormat="1" applyFont="1" applyFill="1" applyAlignment="1" applyProtection="1">
      <alignment horizontal="left" vertical="center" indent="1"/>
    </xf>
    <xf numFmtId="174" fontId="7" fillId="0" borderId="0" xfId="1" applyNumberFormat="1" applyFont="1" applyFill="1" applyAlignment="1" applyProtection="1">
      <alignment vertical="center"/>
    </xf>
    <xf numFmtId="174" fontId="7" fillId="3" borderId="0" xfId="1" applyNumberFormat="1" applyFont="1" applyFill="1" applyAlignment="1" applyProtection="1">
      <alignment horizontal="left" vertical="center" indent="1"/>
    </xf>
    <xf numFmtId="174" fontId="7" fillId="3" borderId="0" xfId="1" applyNumberFormat="1" applyFont="1" applyFill="1" applyAlignment="1" applyProtection="1">
      <alignment vertical="center"/>
    </xf>
    <xf numFmtId="174" fontId="7" fillId="3" borderId="0" xfId="1" applyNumberFormat="1" applyFont="1" applyFill="1" applyAlignment="1" applyProtection="1">
      <alignment horizontal="right" vertical="center"/>
    </xf>
    <xf numFmtId="0" fontId="7" fillId="0" borderId="0" xfId="1" applyFont="1" applyFill="1" applyAlignment="1" applyProtection="1">
      <alignment horizontal="left" vertical="center" indent="1"/>
    </xf>
    <xf numFmtId="174" fontId="7" fillId="0" borderId="0" xfId="1" applyNumberFormat="1" applyFont="1" applyFill="1" applyAlignment="1" applyProtection="1">
      <alignment horizontal="right" vertical="center"/>
    </xf>
    <xf numFmtId="0" fontId="7" fillId="0" borderId="0" xfId="1" applyFont="1" applyAlignment="1" applyProtection="1">
      <alignment horizontal="left" vertical="center" indent="1"/>
    </xf>
    <xf numFmtId="0" fontId="10" fillId="0" borderId="1" xfId="1" applyFont="1" applyBorder="1" applyAlignment="1" applyProtection="1">
      <alignment vertical="center"/>
    </xf>
    <xf numFmtId="0" fontId="10" fillId="0" borderId="0" xfId="1" applyNumberFormat="1" applyFont="1" applyAlignment="1" applyProtection="1">
      <alignment horizontal="left"/>
    </xf>
    <xf numFmtId="0" fontId="10" fillId="0" borderId="0" xfId="1" applyFont="1" applyAlignment="1" applyProtection="1">
      <alignment horizontal="left" vertical="center"/>
    </xf>
    <xf numFmtId="173" fontId="10" fillId="0" borderId="0" xfId="1" applyNumberFormat="1" applyFont="1" applyAlignment="1" applyProtection="1">
      <alignment horizontal="left" vertical="center"/>
    </xf>
    <xf numFmtId="0" fontId="31" fillId="0" borderId="0" xfId="1" applyFont="1" applyAlignment="1" applyProtection="1">
      <alignment vertical="center"/>
    </xf>
    <xf numFmtId="173" fontId="31" fillId="0" borderId="0" xfId="1" applyNumberFormat="1" applyFont="1" applyAlignment="1" applyProtection="1">
      <alignment horizontal="left" vertical="center"/>
    </xf>
    <xf numFmtId="168" fontId="33" fillId="0" borderId="0" xfId="1" applyNumberFormat="1" applyFont="1" applyAlignment="1" applyProtection="1">
      <alignment horizontal="left" vertical="center"/>
    </xf>
    <xf numFmtId="171" fontId="2" fillId="0" borderId="0" xfId="12" applyNumberFormat="1" applyFont="1" applyAlignment="1" applyProtection="1"/>
    <xf numFmtId="168" fontId="1" fillId="0" borderId="0" xfId="1" applyNumberFormat="1" applyFont="1" applyAlignment="1" applyProtection="1">
      <alignment horizontal="left" vertical="top"/>
    </xf>
    <xf numFmtId="171" fontId="1" fillId="0" borderId="0" xfId="12" applyNumberFormat="1" applyFont="1" applyAlignment="1" applyProtection="1"/>
    <xf numFmtId="171" fontId="10" fillId="0" borderId="0" xfId="12" applyNumberFormat="1" applyFont="1" applyAlignment="1" applyProtection="1">
      <alignment vertical="center"/>
    </xf>
    <xf numFmtId="0" fontId="10" fillId="0" borderId="0" xfId="1" applyFont="1" applyBorder="1" applyAlignment="1" applyProtection="1">
      <alignment horizontal="centerContinuous"/>
    </xf>
    <xf numFmtId="0" fontId="10" fillId="0" borderId="0" xfId="1" applyNumberFormat="1" applyFont="1" applyAlignment="1" applyProtection="1">
      <alignment horizontal="right" vertical="center"/>
    </xf>
    <xf numFmtId="168" fontId="10" fillId="0" borderId="0" xfId="1" applyNumberFormat="1" applyFont="1" applyAlignment="1" applyProtection="1">
      <alignment horizontal="left" vertical="center"/>
    </xf>
    <xf numFmtId="168" fontId="1" fillId="0" borderId="1" xfId="1" applyNumberFormat="1" applyFont="1" applyBorder="1" applyAlignment="1" applyProtection="1">
      <alignment horizontal="left" vertical="center"/>
    </xf>
    <xf numFmtId="173" fontId="1" fillId="0" borderId="1" xfId="1" applyNumberFormat="1" applyFont="1" applyBorder="1" applyAlignment="1" applyProtection="1">
      <alignment horizontal="right" vertical="center"/>
    </xf>
    <xf numFmtId="173" fontId="1" fillId="0" borderId="1" xfId="1" applyNumberFormat="1" applyFont="1" applyBorder="1" applyAlignment="1" applyProtection="1">
      <alignment vertical="center"/>
    </xf>
    <xf numFmtId="0" fontId="1" fillId="0" borderId="0" xfId="1" applyFont="1" applyAlignment="1" applyProtection="1">
      <alignment horizontal="fill" vertical="center"/>
    </xf>
    <xf numFmtId="0" fontId="11" fillId="0" borderId="0" xfId="1" quotePrefix="1" applyFont="1" applyAlignment="1" applyProtection="1">
      <alignment horizontal="left" vertical="center"/>
    </xf>
    <xf numFmtId="0" fontId="7" fillId="0" borderId="0" xfId="1" applyFont="1" applyAlignment="1" applyProtection="1">
      <alignment horizontal="fill" vertical="center"/>
    </xf>
    <xf numFmtId="171" fontId="7" fillId="0" borderId="0" xfId="12" applyNumberFormat="1" applyFont="1" applyAlignment="1" applyProtection="1">
      <alignment vertical="center"/>
    </xf>
    <xf numFmtId="3" fontId="7" fillId="0" borderId="0" xfId="1" applyNumberFormat="1" applyFont="1" applyAlignment="1" applyProtection="1">
      <alignment horizontal="right" vertical="center"/>
    </xf>
    <xf numFmtId="3" fontId="7" fillId="3" borderId="0" xfId="1" applyNumberFormat="1" applyFont="1" applyFill="1" applyAlignment="1" applyProtection="1">
      <alignment horizontal="right" vertical="center"/>
    </xf>
    <xf numFmtId="0" fontId="7" fillId="3" borderId="0" xfId="1" applyFont="1" applyFill="1" applyAlignment="1" applyProtection="1">
      <alignment horizontal="left" vertical="center" indent="1"/>
    </xf>
    <xf numFmtId="171" fontId="7" fillId="0" borderId="0" xfId="12" applyNumberFormat="1" applyFont="1" applyFill="1" applyAlignment="1" applyProtection="1">
      <alignment vertical="center"/>
    </xf>
    <xf numFmtId="3" fontId="7" fillId="0" borderId="0" xfId="1" applyNumberFormat="1" applyFont="1" applyAlignment="1" applyProtection="1">
      <alignment horizontal="fill" vertical="center"/>
    </xf>
    <xf numFmtId="171" fontId="7" fillId="3" borderId="0" xfId="12" applyNumberFormat="1" applyFont="1" applyFill="1" applyAlignment="1" applyProtection="1">
      <alignment vertical="center"/>
    </xf>
    <xf numFmtId="168" fontId="11" fillId="0" borderId="0" xfId="1" applyNumberFormat="1" applyFont="1" applyAlignment="1" applyProtection="1">
      <alignment horizontal="left" vertical="center"/>
    </xf>
    <xf numFmtId="171" fontId="34" fillId="0" borderId="0" xfId="12" applyNumberFormat="1" applyFont="1" applyAlignment="1" applyProtection="1">
      <alignment vertical="center"/>
    </xf>
    <xf numFmtId="0" fontId="34" fillId="0" borderId="0" xfId="1" applyFont="1" applyAlignment="1" applyProtection="1">
      <alignment vertical="center"/>
    </xf>
    <xf numFmtId="171" fontId="35" fillId="0" borderId="0" xfId="12" applyNumberFormat="1" applyFont="1" applyAlignment="1" applyProtection="1">
      <alignment vertical="center"/>
    </xf>
    <xf numFmtId="0" fontId="35" fillId="0" borderId="0" xfId="1" applyFont="1" applyAlignment="1" applyProtection="1">
      <alignment vertical="center"/>
    </xf>
    <xf numFmtId="171" fontId="36" fillId="0" borderId="0" xfId="12" applyNumberFormat="1" applyFont="1" applyAlignment="1" applyProtection="1">
      <alignment vertical="center"/>
    </xf>
    <xf numFmtId="0" fontId="7" fillId="4" borderId="0" xfId="1" applyFont="1" applyFill="1" applyAlignment="1" applyProtection="1">
      <alignment horizontal="left" vertical="center" indent="1"/>
    </xf>
    <xf numFmtId="0" fontId="10" fillId="0" borderId="0" xfId="1" applyFont="1" applyAlignment="1" applyProtection="1">
      <alignment horizontal="left"/>
    </xf>
    <xf numFmtId="168" fontId="10" fillId="0" borderId="0" xfId="13" applyNumberFormat="1" applyFont="1" applyFill="1" applyBorder="1" applyAlignment="1" applyProtection="1">
      <alignment horizontal="left" vertical="center"/>
    </xf>
    <xf numFmtId="168" fontId="3" fillId="0" borderId="0" xfId="1" applyNumberFormat="1" applyFont="1" applyAlignment="1" applyProtection="1">
      <alignment horizontal="left" vertical="top"/>
    </xf>
    <xf numFmtId="168" fontId="3" fillId="0" borderId="0" xfId="1" quotePrefix="1" applyNumberFormat="1" applyFont="1" applyAlignment="1" applyProtection="1">
      <alignment horizontal="left" vertical="top"/>
    </xf>
    <xf numFmtId="0" fontId="10" fillId="0" borderId="0" xfId="1" applyFont="1" applyBorder="1" applyAlignment="1" applyProtection="1">
      <alignment horizontal="right" wrapText="1"/>
    </xf>
    <xf numFmtId="37" fontId="7" fillId="0" borderId="0" xfId="1" applyNumberFormat="1" applyFont="1" applyAlignment="1" applyProtection="1">
      <alignment vertical="center"/>
    </xf>
    <xf numFmtId="3" fontId="37" fillId="0" borderId="0" xfId="1" applyNumberFormat="1" applyFont="1" applyAlignment="1" applyProtection="1">
      <alignment vertical="center"/>
    </xf>
    <xf numFmtId="3" fontId="7" fillId="4" borderId="0" xfId="1" applyNumberFormat="1" applyFont="1" applyFill="1" applyBorder="1" applyAlignment="1" applyProtection="1">
      <alignment vertical="center"/>
    </xf>
    <xf numFmtId="3" fontId="7" fillId="4" borderId="0" xfId="1" applyNumberFormat="1" applyFont="1" applyFill="1" applyAlignment="1" applyProtection="1">
      <alignment vertical="center"/>
    </xf>
    <xf numFmtId="3" fontId="37" fillId="0" borderId="0" xfId="1" applyNumberFormat="1" applyFont="1" applyFill="1" applyAlignment="1" applyProtection="1">
      <alignment vertical="center"/>
    </xf>
    <xf numFmtId="168" fontId="11" fillId="0" borderId="0" xfId="1" applyNumberFormat="1" applyFont="1" applyFill="1" applyAlignment="1" applyProtection="1">
      <alignment horizontal="left" vertical="center"/>
    </xf>
    <xf numFmtId="3" fontId="11" fillId="0" borderId="0" xfId="1" applyNumberFormat="1" applyFont="1" applyFill="1" applyAlignment="1" applyProtection="1">
      <alignment horizontal="right" vertical="center"/>
    </xf>
    <xf numFmtId="174" fontId="7" fillId="4" borderId="0" xfId="1" applyNumberFormat="1" applyFont="1" applyFill="1" applyAlignment="1" applyProtection="1">
      <alignment horizontal="left" vertical="center" indent="1"/>
    </xf>
    <xf numFmtId="3" fontId="7" fillId="4" borderId="0" xfId="1" applyNumberFormat="1" applyFont="1" applyFill="1" applyAlignment="1" applyProtection="1">
      <alignment horizontal="right" vertical="center"/>
    </xf>
    <xf numFmtId="0" fontId="10" fillId="0" borderId="0" xfId="1" applyFont="1" applyFill="1" applyAlignment="1" applyProtection="1">
      <alignment horizontal="right"/>
    </xf>
    <xf numFmtId="168" fontId="10" fillId="0" borderId="0" xfId="1" applyNumberFormat="1" applyFont="1" applyFill="1" applyAlignment="1" applyProtection="1">
      <alignment horizontal="left" vertical="center" indent="1"/>
    </xf>
    <xf numFmtId="168" fontId="1" fillId="0" borderId="1" xfId="1" applyNumberFormat="1" applyFont="1" applyFill="1" applyBorder="1" applyAlignment="1" applyProtection="1">
      <alignment horizontal="left" vertical="center"/>
    </xf>
    <xf numFmtId="173" fontId="1" fillId="0" borderId="1" xfId="1" applyNumberFormat="1" applyFont="1" applyFill="1" applyBorder="1" applyAlignment="1" applyProtection="1">
      <alignment horizontal="right" vertical="center"/>
    </xf>
    <xf numFmtId="0" fontId="1" fillId="0" borderId="0" xfId="1" applyFont="1" applyFill="1" applyAlignment="1" applyProtection="1">
      <alignment horizontal="fill" vertical="center"/>
    </xf>
    <xf numFmtId="174" fontId="7" fillId="10" borderId="0" xfId="1" applyNumberFormat="1" applyFont="1" applyFill="1" applyAlignment="1" applyProtection="1">
      <alignment horizontal="left" vertical="center" indent="1"/>
    </xf>
    <xf numFmtId="3" fontId="7" fillId="10" borderId="0" xfId="1" applyNumberFormat="1" applyFont="1" applyFill="1" applyAlignment="1" applyProtection="1">
      <alignment vertical="center"/>
    </xf>
    <xf numFmtId="3" fontId="7" fillId="0" borderId="0" xfId="1" quotePrefix="1" applyNumberFormat="1" applyFont="1" applyFill="1" applyAlignment="1" applyProtection="1">
      <alignment horizontal="right" vertical="center"/>
    </xf>
    <xf numFmtId="0" fontId="11" fillId="0" borderId="0" xfId="1" applyNumberFormat="1" applyFont="1" applyFill="1" applyAlignment="1" applyProtection="1">
      <alignment horizontal="left" vertical="center"/>
    </xf>
    <xf numFmtId="0" fontId="7" fillId="4" borderId="0" xfId="1" applyNumberFormat="1" applyFont="1" applyFill="1" applyAlignment="1" applyProtection="1">
      <alignment horizontal="left" vertical="center" indent="1"/>
    </xf>
    <xf numFmtId="168" fontId="3" fillId="0" borderId="0" xfId="1" quotePrefix="1" applyNumberFormat="1" applyFont="1" applyAlignment="1" applyProtection="1">
      <alignment horizontal="left" vertical="center"/>
    </xf>
    <xf numFmtId="174" fontId="7" fillId="0" borderId="0" xfId="1" applyNumberFormat="1" applyFont="1" applyFill="1" applyAlignment="1" applyProtection="1">
      <alignment horizontal="left" vertical="center" indent="2"/>
    </xf>
    <xf numFmtId="174" fontId="7" fillId="3" borderId="0" xfId="1" applyNumberFormat="1" applyFont="1" applyFill="1" applyAlignment="1" applyProtection="1">
      <alignment horizontal="left" vertical="center" indent="2"/>
    </xf>
    <xf numFmtId="0" fontId="7" fillId="0" borderId="0" xfId="1" applyFont="1" applyFill="1" applyAlignment="1" applyProtection="1">
      <alignment horizontal="left" vertical="center" indent="2"/>
    </xf>
    <xf numFmtId="0" fontId="7" fillId="3" borderId="0" xfId="1" applyFont="1" applyFill="1" applyAlignment="1" applyProtection="1">
      <alignment horizontal="left" vertical="center" indent="2"/>
    </xf>
    <xf numFmtId="170" fontId="7" fillId="0" borderId="0" xfId="1" applyNumberFormat="1" applyFont="1" applyFill="1" applyAlignment="1" applyProtection="1">
      <alignment horizontal="right" vertical="center"/>
    </xf>
    <xf numFmtId="170" fontId="7" fillId="3" borderId="0" xfId="1" applyNumberFormat="1" applyFont="1" applyFill="1" applyAlignment="1" applyProtection="1">
      <alignment horizontal="right" vertical="center"/>
    </xf>
    <xf numFmtId="0" fontId="7" fillId="0" borderId="0" xfId="1" applyNumberFormat="1" applyFont="1" applyFill="1" applyAlignment="1" applyProtection="1">
      <alignment horizontal="left" vertical="center" indent="2"/>
    </xf>
    <xf numFmtId="0" fontId="7" fillId="3" borderId="0" xfId="1" applyNumberFormat="1" applyFont="1" applyFill="1" applyAlignment="1" applyProtection="1">
      <alignment horizontal="left" vertical="center" indent="2"/>
    </xf>
    <xf numFmtId="170" fontId="7" fillId="3" borderId="0" xfId="1" applyNumberFormat="1" applyFont="1" applyFill="1" applyAlignment="1" applyProtection="1">
      <alignment vertical="center"/>
    </xf>
    <xf numFmtId="170" fontId="11" fillId="0" borderId="0" xfId="1" applyNumberFormat="1" applyFont="1" applyFill="1" applyAlignment="1" applyProtection="1">
      <alignment vertical="center"/>
    </xf>
    <xf numFmtId="170" fontId="11" fillId="0" borderId="0" xfId="1" applyNumberFormat="1" applyFont="1" applyAlignment="1" applyProtection="1">
      <alignment horizontal="right" vertical="center"/>
    </xf>
    <xf numFmtId="170" fontId="7" fillId="0" borderId="0" xfId="1" applyNumberFormat="1" applyFont="1" applyAlignment="1" applyProtection="1">
      <alignment horizontal="right" vertical="center"/>
    </xf>
    <xf numFmtId="170" fontId="7" fillId="4" borderId="0" xfId="1" applyNumberFormat="1" applyFont="1" applyFill="1" applyAlignment="1" applyProtection="1">
      <alignment vertical="center"/>
    </xf>
    <xf numFmtId="173" fontId="38" fillId="0" borderId="0" xfId="1" applyNumberFormat="1" applyFont="1" applyAlignment="1" applyProtection="1">
      <alignment horizontal="left" vertical="center"/>
    </xf>
    <xf numFmtId="173" fontId="10" fillId="0" borderId="0" xfId="1" applyNumberFormat="1" applyFont="1" applyAlignment="1" applyProtection="1">
      <alignment horizontal="left"/>
    </xf>
    <xf numFmtId="168" fontId="2" fillId="0" borderId="0" xfId="1" quotePrefix="1" applyNumberFormat="1" applyFont="1" applyAlignment="1" applyProtection="1"/>
    <xf numFmtId="168" fontId="1" fillId="0" borderId="0" xfId="1" applyNumberFormat="1" applyFont="1" applyAlignment="1" applyProtection="1"/>
    <xf numFmtId="168" fontId="10" fillId="0" borderId="0" xfId="1" applyNumberFormat="1" applyFont="1" applyAlignment="1" applyProtection="1">
      <alignment horizontal="left" vertical="center" indent="1"/>
    </xf>
    <xf numFmtId="0" fontId="11" fillId="0" borderId="0" xfId="11" applyFont="1" applyAlignment="1" applyProtection="1">
      <alignment horizontal="left" vertical="center"/>
    </xf>
    <xf numFmtId="3" fontId="11" fillId="0" borderId="0" xfId="11" applyNumberFormat="1" applyFont="1" applyAlignment="1" applyProtection="1">
      <alignment vertical="center"/>
    </xf>
    <xf numFmtId="0" fontId="10" fillId="0" borderId="0" xfId="11" applyFont="1" applyAlignment="1" applyProtection="1">
      <alignment vertical="center"/>
    </xf>
    <xf numFmtId="0" fontId="7" fillId="0" borderId="0" xfId="11" applyFont="1" applyAlignment="1" applyProtection="1">
      <alignment horizontal="left" vertical="center"/>
    </xf>
    <xf numFmtId="0" fontId="7" fillId="0" borderId="0" xfId="11" applyFont="1" applyAlignment="1" applyProtection="1">
      <alignment horizontal="left" vertical="center" indent="1"/>
    </xf>
    <xf numFmtId="174" fontId="7" fillId="0" borderId="0" xfId="11" applyNumberFormat="1" applyFont="1" applyAlignment="1" applyProtection="1">
      <alignment horizontal="left" vertical="center" indent="1"/>
    </xf>
    <xf numFmtId="174" fontId="7" fillId="4" borderId="0" xfId="11" applyNumberFormat="1" applyFont="1" applyFill="1" applyAlignment="1" applyProtection="1">
      <alignment horizontal="left" vertical="center" indent="1"/>
    </xf>
    <xf numFmtId="174" fontId="7" fillId="0" borderId="0" xfId="11" applyNumberFormat="1" applyFont="1" applyFill="1" applyAlignment="1" applyProtection="1">
      <alignment horizontal="left" vertical="center" indent="1"/>
    </xf>
    <xf numFmtId="0" fontId="7" fillId="4" borderId="0" xfId="11" applyFont="1" applyFill="1" applyAlignment="1" applyProtection="1">
      <alignment horizontal="left" vertical="center" indent="1"/>
    </xf>
    <xf numFmtId="0" fontId="7" fillId="0" borderId="0" xfId="11" applyNumberFormat="1" applyFont="1" applyFill="1" applyAlignment="1" applyProtection="1">
      <alignment horizontal="left" vertical="center" indent="1"/>
    </xf>
    <xf numFmtId="0" fontId="7" fillId="0" borderId="0" xfId="11" applyFont="1" applyAlignment="1" applyProtection="1">
      <alignment vertical="center"/>
    </xf>
    <xf numFmtId="0" fontId="7" fillId="0" borderId="0" xfId="11" applyFont="1" applyFill="1" applyAlignment="1" applyProtection="1">
      <alignment horizontal="left" vertical="center"/>
    </xf>
    <xf numFmtId="0" fontId="10" fillId="0" borderId="0" xfId="1" applyNumberFormat="1" applyFont="1" applyAlignment="1" applyProtection="1">
      <alignment vertical="center" wrapText="1"/>
    </xf>
    <xf numFmtId="0" fontId="10" fillId="0" borderId="0" xfId="1" applyFont="1" applyAlignment="1" applyProtection="1">
      <alignment vertical="center" wrapText="1"/>
    </xf>
    <xf numFmtId="0" fontId="10" fillId="0" borderId="2" xfId="1" applyFont="1" applyBorder="1" applyAlignment="1" applyProtection="1">
      <alignment horizontal="right" wrapText="1"/>
    </xf>
    <xf numFmtId="0" fontId="10" fillId="0" borderId="0" xfId="1" applyFont="1" applyAlignment="1" applyProtection="1">
      <alignment horizontal="right"/>
    </xf>
    <xf numFmtId="0" fontId="10" fillId="0" borderId="0" xfId="1" applyNumberFormat="1" applyFont="1" applyFill="1" applyBorder="1" applyAlignment="1" applyProtection="1">
      <alignment vertical="center" wrapText="1"/>
    </xf>
    <xf numFmtId="0" fontId="10" fillId="0" borderId="0" xfId="1" applyFont="1" applyFill="1" applyBorder="1" applyAlignment="1" applyProtection="1">
      <alignment vertical="center" wrapText="1"/>
    </xf>
    <xf numFmtId="0" fontId="10" fillId="0" borderId="0" xfId="1" applyNumberFormat="1" applyFont="1" applyBorder="1" applyAlignment="1" applyProtection="1">
      <alignment vertical="center" wrapText="1"/>
    </xf>
    <xf numFmtId="0" fontId="10" fillId="0" borderId="0" xfId="1" applyFont="1" applyBorder="1" applyAlignment="1" applyProtection="1">
      <alignment vertical="center"/>
    </xf>
    <xf numFmtId="0" fontId="10" fillId="0" borderId="0" xfId="1" applyNumberFormat="1" applyFont="1" applyAlignment="1" applyProtection="1">
      <alignment horizontal="left" vertical="center" wrapText="1"/>
    </xf>
    <xf numFmtId="0" fontId="1" fillId="0" borderId="0" xfId="1" applyAlignment="1" applyProtection="1">
      <alignment horizontal="left" vertical="center"/>
    </xf>
    <xf numFmtId="0" fontId="10" fillId="0" borderId="0" xfId="1" applyFont="1" applyAlignment="1" applyProtection="1">
      <alignment horizontal="right" vertical="top" wrapText="1"/>
    </xf>
    <xf numFmtId="0" fontId="10" fillId="0" borderId="0" xfId="1" applyFont="1" applyAlignment="1" applyProtection="1">
      <alignment horizontal="right" vertical="top"/>
    </xf>
    <xf numFmtId="168" fontId="10" fillId="0" borderId="0" xfId="1" applyNumberFormat="1" applyFont="1" applyAlignment="1" applyProtection="1">
      <alignment horizontal="left" vertical="center" wrapText="1"/>
    </xf>
    <xf numFmtId="0" fontId="10" fillId="0" borderId="0" xfId="1" applyFont="1" applyBorder="1" applyAlignment="1" applyProtection="1">
      <alignment horizontal="right" vertical="center" wrapText="1"/>
    </xf>
    <xf numFmtId="0" fontId="10" fillId="0" borderId="0" xfId="1" applyFont="1" applyBorder="1" applyAlignment="1" applyProtection="1">
      <alignment horizontal="right" vertical="center"/>
    </xf>
    <xf numFmtId="168" fontId="10" fillId="0" borderId="0" xfId="1" applyNumberFormat="1" applyFont="1" applyAlignment="1" applyProtection="1">
      <alignment horizontal="left" vertical="center"/>
    </xf>
    <xf numFmtId="0" fontId="10" fillId="0" borderId="0" xfId="1" applyFont="1" applyBorder="1" applyAlignment="1" applyProtection="1">
      <alignment vertical="center" wrapText="1"/>
    </xf>
    <xf numFmtId="0" fontId="10" fillId="0" borderId="0" xfId="1" applyFont="1" applyBorder="1" applyAlignment="1" applyProtection="1">
      <alignment horizontal="right" vertical="top" wrapText="1"/>
    </xf>
    <xf numFmtId="0" fontId="7" fillId="0" borderId="0" xfId="1" quotePrefix="1" applyFont="1" applyFill="1" applyBorder="1" applyAlignment="1" applyProtection="1">
      <alignment horizontal="left" vertical="center" wrapText="1"/>
    </xf>
    <xf numFmtId="0" fontId="7" fillId="0" borderId="0" xfId="1" applyFont="1" applyFill="1" applyBorder="1" applyAlignment="1" applyProtection="1">
      <alignment horizontal="left" vertical="center" wrapText="1"/>
    </xf>
    <xf numFmtId="0" fontId="5" fillId="0" borderId="0" xfId="2" applyFont="1" applyAlignment="1" applyProtection="1">
      <alignment horizontal="right" vertical="center"/>
    </xf>
    <xf numFmtId="0" fontId="10" fillId="0" borderId="1" xfId="1" applyFont="1" applyBorder="1" applyAlignment="1" applyProtection="1">
      <alignment horizontal="center" vertical="center"/>
    </xf>
    <xf numFmtId="3" fontId="11" fillId="0" borderId="0" xfId="1" applyNumberFormat="1" applyFont="1" applyFill="1" applyBorder="1" applyAlignment="1" applyProtection="1">
      <alignment vertical="center"/>
    </xf>
    <xf numFmtId="3" fontId="10" fillId="0" borderId="1" xfId="1" applyNumberFormat="1" applyFont="1" applyBorder="1" applyAlignment="1" applyProtection="1">
      <alignment horizontal="center" vertical="center"/>
    </xf>
    <xf numFmtId="3" fontId="10" fillId="0" borderId="0" xfId="1" applyNumberFormat="1" applyFont="1" applyBorder="1" applyAlignment="1" applyProtection="1">
      <alignment horizontal="right" vertical="top" wrapText="1"/>
    </xf>
    <xf numFmtId="3" fontId="10" fillId="0" borderId="0" xfId="1" applyNumberFormat="1" applyFont="1" applyBorder="1" applyAlignment="1" applyProtection="1">
      <alignment horizontal="right" vertical="top"/>
    </xf>
    <xf numFmtId="3" fontId="10" fillId="0" borderId="0" xfId="1" applyNumberFormat="1" applyFont="1" applyBorder="1" applyAlignment="1" applyProtection="1">
      <alignment horizontal="right" vertical="center" wrapText="1"/>
    </xf>
    <xf numFmtId="3" fontId="10" fillId="0" borderId="0" xfId="1" applyNumberFormat="1" applyFont="1" applyBorder="1" applyAlignment="1" applyProtection="1">
      <alignment horizontal="right" vertical="center"/>
    </xf>
    <xf numFmtId="3" fontId="11" fillId="0" borderId="0" xfId="1" applyNumberFormat="1" applyFont="1" applyBorder="1" applyAlignment="1" applyProtection="1">
      <alignment vertical="center"/>
    </xf>
    <xf numFmtId="0" fontId="7" fillId="2" borderId="0" xfId="1" quotePrefix="1" applyFont="1" applyFill="1" applyBorder="1" applyAlignment="1" applyProtection="1">
      <alignment horizontal="left" vertical="center" wrapText="1"/>
    </xf>
    <xf numFmtId="0" fontId="7" fillId="2" borderId="0" xfId="1" applyFont="1" applyFill="1" applyBorder="1" applyAlignment="1" applyProtection="1">
      <alignment horizontal="left" vertical="center" wrapText="1"/>
    </xf>
    <xf numFmtId="3" fontId="11" fillId="0" borderId="0" xfId="4" applyNumberFormat="1" applyFont="1" applyFill="1" applyBorder="1" applyAlignment="1" applyProtection="1">
      <alignment vertical="center"/>
    </xf>
    <xf numFmtId="0" fontId="1" fillId="0" borderId="0" xfId="1" applyFont="1" applyAlignment="1" applyProtection="1">
      <alignment horizontal="left" vertical="center"/>
    </xf>
    <xf numFmtId="0" fontId="1" fillId="0" borderId="0" xfId="1" applyFont="1" applyAlignment="1" applyProtection="1"/>
    <xf numFmtId="0" fontId="10" fillId="0" borderId="0" xfId="1" applyNumberFormat="1" applyFont="1" applyAlignment="1" applyProtection="1">
      <alignment horizontal="right"/>
    </xf>
    <xf numFmtId="0" fontId="10" fillId="0" borderId="0" xfId="1" applyFont="1" applyAlignment="1" applyProtection="1">
      <alignment horizontal="right" wrapText="1"/>
    </xf>
    <xf numFmtId="175" fontId="11" fillId="0" borderId="0" xfId="1" applyNumberFormat="1" applyFont="1" applyAlignment="1" applyProtection="1">
      <alignment vertical="center"/>
    </xf>
    <xf numFmtId="3" fontId="28" fillId="0" borderId="0" xfId="1" applyNumberFormat="1" applyFont="1" applyAlignment="1" applyProtection="1">
      <alignment horizontal="left" vertical="center"/>
    </xf>
    <xf numFmtId="43" fontId="7" fillId="0" borderId="0" xfId="14" applyFont="1" applyAlignment="1" applyProtection="1">
      <alignment vertical="center"/>
    </xf>
    <xf numFmtId="43" fontId="1" fillId="0" borderId="0" xfId="14" applyFont="1" applyProtection="1"/>
    <xf numFmtId="172" fontId="11" fillId="0" borderId="0" xfId="14" applyNumberFormat="1" applyFont="1" applyAlignment="1" applyProtection="1">
      <alignment vertical="center"/>
    </xf>
    <xf numFmtId="43" fontId="11" fillId="0" borderId="0" xfId="14" applyFont="1" applyAlignment="1" applyProtection="1">
      <alignment vertical="center"/>
    </xf>
    <xf numFmtId="172" fontId="7" fillId="0" borderId="0" xfId="14" applyNumberFormat="1" applyFont="1" applyAlignment="1" applyProtection="1">
      <alignment vertical="center"/>
    </xf>
    <xf numFmtId="172" fontId="7" fillId="0" borderId="0" xfId="14" applyNumberFormat="1" applyFont="1" applyAlignment="1" applyProtection="1">
      <alignment horizontal="right" vertical="center"/>
    </xf>
    <xf numFmtId="172" fontId="7" fillId="3" borderId="0" xfId="14" applyNumberFormat="1" applyFont="1" applyFill="1" applyAlignment="1" applyProtection="1">
      <alignment vertical="center"/>
    </xf>
    <xf numFmtId="172" fontId="7" fillId="3" borderId="0" xfId="14" applyNumberFormat="1" applyFont="1" applyFill="1" applyAlignment="1" applyProtection="1">
      <alignment horizontal="right" vertical="center"/>
    </xf>
    <xf numFmtId="172" fontId="7" fillId="0" borderId="0" xfId="14" applyNumberFormat="1" applyFont="1" applyFill="1" applyAlignment="1" applyProtection="1">
      <alignment horizontal="right" vertical="center"/>
    </xf>
    <xf numFmtId="43" fontId="31" fillId="0" borderId="1" xfId="14" applyFont="1" applyBorder="1" applyProtection="1"/>
    <xf numFmtId="43" fontId="1" fillId="0" borderId="1" xfId="14" applyFont="1" applyBorder="1" applyProtection="1"/>
    <xf numFmtId="172" fontId="1" fillId="0" borderId="0" xfId="1" applyNumberFormat="1" applyFont="1" applyProtection="1"/>
    <xf numFmtId="43" fontId="31" fillId="0" borderId="0" xfId="14" applyFont="1" applyProtection="1"/>
    <xf numFmtId="168" fontId="10" fillId="0" borderId="0" xfId="15" applyFont="1" applyFill="1" applyBorder="1" applyAlignment="1" applyProtection="1"/>
    <xf numFmtId="43" fontId="10" fillId="0" borderId="0" xfId="14" applyFont="1" applyAlignment="1" applyProtection="1">
      <alignment vertical="center"/>
    </xf>
    <xf numFmtId="43" fontId="10" fillId="0" borderId="0" xfId="14" applyFont="1" applyAlignment="1" applyProtection="1"/>
    <xf numFmtId="0" fontId="11" fillId="0" borderId="0" xfId="1" applyFont="1" applyBorder="1" applyAlignment="1" applyProtection="1">
      <alignment vertical="top"/>
    </xf>
    <xf numFmtId="0" fontId="1" fillId="0" borderId="0" xfId="1" applyFont="1" applyBorder="1" applyAlignment="1" applyProtection="1"/>
    <xf numFmtId="0" fontId="10" fillId="0" borderId="2" xfId="1" applyFont="1" applyBorder="1" applyAlignment="1" applyProtection="1">
      <alignment horizontal="right" vertical="center"/>
    </xf>
    <xf numFmtId="0" fontId="10" fillId="0" borderId="2" xfId="1" applyFont="1" applyBorder="1" applyAlignment="1" applyProtection="1">
      <alignment horizontal="right" vertical="center" wrapText="1"/>
    </xf>
    <xf numFmtId="176" fontId="7" fillId="0" borderId="0" xfId="1" applyNumberFormat="1" applyFont="1" applyBorder="1" applyAlignment="1" applyProtection="1">
      <alignment vertical="center"/>
    </xf>
    <xf numFmtId="176" fontId="7" fillId="0" borderId="0" xfId="1" applyNumberFormat="1" applyFont="1" applyAlignment="1" applyProtection="1">
      <alignment vertical="center"/>
    </xf>
    <xf numFmtId="176" fontId="11" fillId="0" borderId="0" xfId="1" applyNumberFormat="1" applyFont="1" applyBorder="1" applyAlignment="1" applyProtection="1">
      <alignment vertical="center"/>
    </xf>
    <xf numFmtId="176" fontId="11" fillId="0" borderId="0" xfId="1" applyNumberFormat="1" applyFont="1" applyAlignment="1" applyProtection="1">
      <alignment vertical="center"/>
    </xf>
    <xf numFmtId="0" fontId="7" fillId="0" borderId="0" xfId="1" applyFont="1" applyBorder="1" applyAlignment="1" applyProtection="1">
      <alignment horizontal="right" vertical="center"/>
    </xf>
    <xf numFmtId="176" fontId="7" fillId="0" borderId="0" xfId="1" applyNumberFormat="1" applyFont="1" applyBorder="1" applyAlignment="1" applyProtection="1">
      <alignment horizontal="right" vertical="center"/>
    </xf>
    <xf numFmtId="176" fontId="11" fillId="0" borderId="0" xfId="1" applyNumberFormat="1" applyFont="1" applyFill="1" applyBorder="1" applyAlignment="1" applyProtection="1">
      <alignment vertical="center"/>
    </xf>
    <xf numFmtId="176" fontId="11" fillId="0" borderId="0" xfId="1" applyNumberFormat="1" applyFont="1" applyBorder="1" applyAlignment="1" applyProtection="1">
      <alignment horizontal="right" vertical="center"/>
    </xf>
    <xf numFmtId="176" fontId="28" fillId="0" borderId="0" xfId="1" applyNumberFormat="1" applyFont="1" applyFill="1" applyBorder="1" applyAlignment="1" applyProtection="1">
      <alignment horizontal="left" vertical="top"/>
    </xf>
    <xf numFmtId="43" fontId="11" fillId="0" borderId="0" xfId="14" applyFont="1" applyBorder="1" applyAlignment="1" applyProtection="1">
      <alignment horizontal="left" vertical="center"/>
    </xf>
    <xf numFmtId="43" fontId="11" fillId="0" borderId="0" xfId="14" applyFont="1" applyBorder="1" applyAlignment="1" applyProtection="1">
      <alignment horizontal="right" vertical="center"/>
    </xf>
    <xf numFmtId="43" fontId="7" fillId="0" borderId="0" xfId="14" applyFont="1" applyBorder="1" applyAlignment="1" applyProtection="1">
      <alignment horizontal="right" vertical="center"/>
    </xf>
    <xf numFmtId="43" fontId="7" fillId="0" borderId="0" xfId="14" applyFont="1" applyAlignment="1" applyProtection="1">
      <alignment horizontal="right" vertical="center"/>
    </xf>
    <xf numFmtId="3" fontId="11" fillId="0" borderId="0" xfId="14" applyNumberFormat="1" applyFont="1" applyFill="1" applyBorder="1" applyAlignment="1" applyProtection="1">
      <alignment vertical="center"/>
    </xf>
    <xf numFmtId="3" fontId="7" fillId="0" borderId="0" xfId="14" applyNumberFormat="1" applyFont="1" applyBorder="1" applyAlignment="1" applyProtection="1">
      <alignment horizontal="right" vertical="center"/>
    </xf>
    <xf numFmtId="3" fontId="7" fillId="0" borderId="0" xfId="14" applyNumberFormat="1" applyFont="1" applyAlignment="1" applyProtection="1">
      <alignment vertical="center"/>
    </xf>
    <xf numFmtId="3" fontId="7" fillId="0" borderId="0" xfId="14" applyNumberFormat="1" applyFont="1" applyBorder="1" applyAlignment="1" applyProtection="1">
      <alignment vertical="center"/>
    </xf>
    <xf numFmtId="3" fontId="7" fillId="0" borderId="0" xfId="14" applyNumberFormat="1" applyFont="1" applyAlignment="1" applyProtection="1">
      <alignment horizontal="right" vertical="center"/>
    </xf>
    <xf numFmtId="3" fontId="7" fillId="3" borderId="0" xfId="14" applyNumberFormat="1" applyFont="1" applyFill="1" applyBorder="1" applyAlignment="1" applyProtection="1">
      <alignment horizontal="right" vertical="center"/>
    </xf>
    <xf numFmtId="3" fontId="7" fillId="3" borderId="0" xfId="14" applyNumberFormat="1" applyFont="1" applyFill="1" applyAlignment="1" applyProtection="1">
      <alignment vertical="center"/>
    </xf>
    <xf numFmtId="3" fontId="7" fillId="3" borderId="0" xfId="14" applyNumberFormat="1" applyFont="1" applyFill="1" applyBorder="1" applyAlignment="1" applyProtection="1">
      <alignment vertical="center"/>
    </xf>
    <xf numFmtId="3" fontId="7" fillId="3" borderId="0" xfId="14" applyNumberFormat="1" applyFont="1" applyFill="1" applyAlignment="1" applyProtection="1">
      <alignment horizontal="right" vertical="center"/>
    </xf>
    <xf numFmtId="3" fontId="7" fillId="4" borderId="0" xfId="14" applyNumberFormat="1" applyFont="1" applyFill="1" applyBorder="1" applyAlignment="1" applyProtection="1">
      <alignment horizontal="right" vertical="center"/>
    </xf>
    <xf numFmtId="3" fontId="7" fillId="0" borderId="0" xfId="14" applyNumberFormat="1" applyFont="1" applyFill="1" applyAlignment="1" applyProtection="1">
      <alignment vertical="center"/>
    </xf>
    <xf numFmtId="43" fontId="1" fillId="0" borderId="1" xfId="14" applyFont="1" applyBorder="1" applyAlignment="1" applyProtection="1">
      <alignment vertical="center"/>
    </xf>
    <xf numFmtId="1" fontId="1" fillId="0" borderId="1" xfId="14" applyNumberFormat="1" applyFont="1" applyBorder="1" applyAlignment="1" applyProtection="1">
      <alignment vertical="center"/>
    </xf>
    <xf numFmtId="43" fontId="1" fillId="0" borderId="0" xfId="14" applyFont="1" applyBorder="1" applyAlignment="1" applyProtection="1">
      <alignment vertical="center"/>
    </xf>
    <xf numFmtId="43" fontId="10" fillId="0" borderId="0" xfId="14" applyFont="1" applyBorder="1" applyAlignment="1" applyProtection="1">
      <alignment vertical="center"/>
    </xf>
    <xf numFmtId="43" fontId="1" fillId="0" borderId="0" xfId="14" applyFont="1" applyAlignment="1" applyProtection="1">
      <alignment vertical="center"/>
    </xf>
    <xf numFmtId="43" fontId="10" fillId="0" borderId="0" xfId="14" applyFont="1" applyBorder="1" applyAlignment="1" applyProtection="1"/>
    <xf numFmtId="43" fontId="1" fillId="0" borderId="0" xfId="14" applyFont="1" applyBorder="1" applyAlignment="1" applyProtection="1">
      <alignment horizontal="right" vertical="center"/>
    </xf>
    <xf numFmtId="43" fontId="2" fillId="0" borderId="0" xfId="14" applyFont="1" applyBorder="1" applyAlignment="1" applyProtection="1">
      <alignment horizontal="left" vertical="center"/>
    </xf>
    <xf numFmtId="43" fontId="2" fillId="0" borderId="0" xfId="14" applyFont="1" applyBorder="1" applyAlignment="1" applyProtection="1">
      <alignment horizontal="right" vertical="center"/>
    </xf>
    <xf numFmtId="43" fontId="1" fillId="0" borderId="0" xfId="14" applyFont="1" applyAlignment="1" applyProtection="1">
      <alignment horizontal="right" vertical="center"/>
    </xf>
    <xf numFmtId="43" fontId="2" fillId="0" borderId="0" xfId="14" applyFont="1" applyBorder="1" applyAlignment="1" applyProtection="1">
      <alignment vertical="center"/>
    </xf>
    <xf numFmtId="43" fontId="2" fillId="0" borderId="0" xfId="14" applyFont="1" applyFill="1" applyBorder="1" applyAlignment="1" applyProtection="1">
      <alignment vertical="center"/>
    </xf>
  </cellXfs>
  <cellStyles count="16">
    <cellStyle name="40% - Énfasis3 2" xfId="10"/>
    <cellStyle name="Hipervínculo 2" xfId="9"/>
    <cellStyle name="Hipervínculo 2 2 2" xfId="7"/>
    <cellStyle name="Hipervínculo 2 3" xfId="6"/>
    <cellStyle name="Hipervínculo 4" xfId="2"/>
    <cellStyle name="Millares" xfId="14" builtinId="3"/>
    <cellStyle name="Millares 2 2" xfId="12"/>
    <cellStyle name="Millares 3" xfId="3"/>
    <cellStyle name="Normal" xfId="0" builtinId="0"/>
    <cellStyle name="Normal 10" xfId="1"/>
    <cellStyle name="Normal 2" xfId="5"/>
    <cellStyle name="Normal 2 2" xfId="11"/>
    <cellStyle name="Normal_A1401_1" xfId="15"/>
    <cellStyle name="Normal_A1423_Cgpymm aeeum (Estadística)" xfId="13"/>
    <cellStyle name="Normal_A1426" xfId="8"/>
    <cellStyle name="Normal_asa_aepef_2010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685800</xdr:colOff>
      <xdr:row>72</xdr:row>
      <xdr:rowOff>0</xdr:rowOff>
    </xdr:from>
    <xdr:to>
      <xdr:col>12</xdr:col>
      <xdr:colOff>428625</xdr:colOff>
      <xdr:row>72</xdr:row>
      <xdr:rowOff>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3C936DEC-AC25-4788-807C-257D6E4D9CFF}"/>
            </a:ext>
          </a:extLst>
        </xdr:cNvPr>
        <xdr:cNvSpPr>
          <a:spLocks noChangeArrowheads="1"/>
        </xdr:cNvSpPr>
      </xdr:nvSpPr>
      <xdr:spPr bwMode="auto">
        <a:xfrm>
          <a:off x="6505575" y="79343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685800</xdr:colOff>
      <xdr:row>134</xdr:row>
      <xdr:rowOff>0</xdr:rowOff>
    </xdr:from>
    <xdr:to>
      <xdr:col>12</xdr:col>
      <xdr:colOff>428625</xdr:colOff>
      <xdr:row>134</xdr:row>
      <xdr:rowOff>0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3E9B4D71-5487-488B-B848-0B05D2461314}"/>
            </a:ext>
          </a:extLst>
        </xdr:cNvPr>
        <xdr:cNvSpPr>
          <a:spLocks noChangeArrowheads="1"/>
        </xdr:cNvSpPr>
      </xdr:nvSpPr>
      <xdr:spPr bwMode="auto">
        <a:xfrm>
          <a:off x="6505575" y="150209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685800</xdr:colOff>
      <xdr:row>781</xdr:row>
      <xdr:rowOff>0</xdr:rowOff>
    </xdr:from>
    <xdr:to>
      <xdr:col>12</xdr:col>
      <xdr:colOff>428625</xdr:colOff>
      <xdr:row>781</xdr:row>
      <xdr:rowOff>0</xdr:rowOff>
    </xdr:to>
    <xdr:sp macro="" textlink="">
      <xdr:nvSpPr>
        <xdr:cNvPr id="4" name="AutoShape 7">
          <a:extLst>
            <a:ext uri="{FF2B5EF4-FFF2-40B4-BE49-F238E27FC236}">
              <a16:creationId xmlns:a16="http://schemas.microsoft.com/office/drawing/2014/main" id="{50268384-340C-4870-BB73-29BA4848CC11}"/>
            </a:ext>
          </a:extLst>
        </xdr:cNvPr>
        <xdr:cNvSpPr>
          <a:spLocks noChangeArrowheads="1"/>
        </xdr:cNvSpPr>
      </xdr:nvSpPr>
      <xdr:spPr bwMode="auto">
        <a:xfrm>
          <a:off x="6505575" y="889730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685800</xdr:colOff>
      <xdr:row>844</xdr:row>
      <xdr:rowOff>0</xdr:rowOff>
    </xdr:from>
    <xdr:to>
      <xdr:col>12</xdr:col>
      <xdr:colOff>428625</xdr:colOff>
      <xdr:row>844</xdr:row>
      <xdr:rowOff>0</xdr:rowOff>
    </xdr:to>
    <xdr:sp macro="" textlink="">
      <xdr:nvSpPr>
        <xdr:cNvPr id="5" name="AutoShape 7">
          <a:extLst>
            <a:ext uri="{FF2B5EF4-FFF2-40B4-BE49-F238E27FC236}">
              <a16:creationId xmlns:a16="http://schemas.microsoft.com/office/drawing/2014/main" id="{FCCB1CBA-6681-4286-9A03-AB90A1349030}"/>
            </a:ext>
          </a:extLst>
        </xdr:cNvPr>
        <xdr:cNvSpPr>
          <a:spLocks noChangeArrowheads="1"/>
        </xdr:cNvSpPr>
      </xdr:nvSpPr>
      <xdr:spPr bwMode="auto">
        <a:xfrm>
          <a:off x="6505575" y="961739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685800</xdr:colOff>
      <xdr:row>907</xdr:row>
      <xdr:rowOff>0</xdr:rowOff>
    </xdr:from>
    <xdr:to>
      <xdr:col>12</xdr:col>
      <xdr:colOff>428625</xdr:colOff>
      <xdr:row>907</xdr:row>
      <xdr:rowOff>0</xdr:rowOff>
    </xdr:to>
    <xdr:sp macro="" textlink="">
      <xdr:nvSpPr>
        <xdr:cNvPr id="6" name="AutoShape 7">
          <a:extLst>
            <a:ext uri="{FF2B5EF4-FFF2-40B4-BE49-F238E27FC236}">
              <a16:creationId xmlns:a16="http://schemas.microsoft.com/office/drawing/2014/main" id="{413799B6-5000-465C-ACBF-536D9C13CE9F}"/>
            </a:ext>
          </a:extLst>
        </xdr:cNvPr>
        <xdr:cNvSpPr>
          <a:spLocks noChangeArrowheads="1"/>
        </xdr:cNvSpPr>
      </xdr:nvSpPr>
      <xdr:spPr bwMode="auto">
        <a:xfrm>
          <a:off x="6505575" y="1033748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685800</xdr:colOff>
      <xdr:row>970</xdr:row>
      <xdr:rowOff>0</xdr:rowOff>
    </xdr:from>
    <xdr:to>
      <xdr:col>12</xdr:col>
      <xdr:colOff>428625</xdr:colOff>
      <xdr:row>970</xdr:row>
      <xdr:rowOff>0</xdr:rowOff>
    </xdr:to>
    <xdr:sp macro="" textlink="">
      <xdr:nvSpPr>
        <xdr:cNvPr id="7" name="AutoShape 7">
          <a:extLst>
            <a:ext uri="{FF2B5EF4-FFF2-40B4-BE49-F238E27FC236}">
              <a16:creationId xmlns:a16="http://schemas.microsoft.com/office/drawing/2014/main" id="{207F12CE-CDE8-4937-A0D6-72E35547511D}"/>
            </a:ext>
          </a:extLst>
        </xdr:cNvPr>
        <xdr:cNvSpPr>
          <a:spLocks noChangeArrowheads="1"/>
        </xdr:cNvSpPr>
      </xdr:nvSpPr>
      <xdr:spPr bwMode="auto">
        <a:xfrm>
          <a:off x="6505575" y="1105757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685800</xdr:colOff>
      <xdr:row>970</xdr:row>
      <xdr:rowOff>0</xdr:rowOff>
    </xdr:from>
    <xdr:to>
      <xdr:col>12</xdr:col>
      <xdr:colOff>428625</xdr:colOff>
      <xdr:row>970</xdr:row>
      <xdr:rowOff>0</xdr:rowOff>
    </xdr:to>
    <xdr:sp macro="" textlink="">
      <xdr:nvSpPr>
        <xdr:cNvPr id="8" name="AutoShape 7">
          <a:extLst>
            <a:ext uri="{FF2B5EF4-FFF2-40B4-BE49-F238E27FC236}">
              <a16:creationId xmlns:a16="http://schemas.microsoft.com/office/drawing/2014/main" id="{24E43C0F-ED51-4B90-8178-8B62BC6E83CB}"/>
            </a:ext>
          </a:extLst>
        </xdr:cNvPr>
        <xdr:cNvSpPr>
          <a:spLocks noChangeArrowheads="1"/>
        </xdr:cNvSpPr>
      </xdr:nvSpPr>
      <xdr:spPr bwMode="auto">
        <a:xfrm>
          <a:off x="6505575" y="110575725"/>
          <a:ext cx="0" cy="0"/>
        </a:xfrm>
        <a:prstGeom prst="smileyFace">
          <a:avLst>
            <a:gd name="adj" fmla="val 4653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PACG/ce-pa/Publicaciones/Actualizaciones2018/Aepef/14.2,14.3%20Infra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.2"/>
      <sheetName val="14.3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"/>
  <sheetViews>
    <sheetView showGridLines="0" showRowColHeaders="0" tabSelected="1" zoomScale="130" workbookViewId="0">
      <pane ySplit="2" topLeftCell="A3" activePane="bottomLeft" state="frozenSplit"/>
      <selection activeCell="A24" sqref="A24"/>
      <selection pane="bottomLeft"/>
    </sheetView>
  </sheetViews>
  <sheetFormatPr baseColWidth="10" defaultColWidth="0" defaultRowHeight="9" customHeight="1" zeroHeight="1" x14ac:dyDescent="0.15"/>
  <cols>
    <col min="1" max="1" width="5.7109375" style="238" customWidth="1"/>
    <col min="2" max="2" width="79.7109375" style="239" customWidth="1"/>
    <col min="3" max="16384" width="0" style="240" hidden="1"/>
  </cols>
  <sheetData>
    <row r="1" spans="1:2" ht="9" customHeight="1" x14ac:dyDescent="0.15"/>
    <row r="2" spans="1:2" x14ac:dyDescent="0.15">
      <c r="A2" s="241" t="s">
        <v>114</v>
      </c>
    </row>
    <row r="3" spans="1:2" x14ac:dyDescent="0.15">
      <c r="A3" s="241"/>
    </row>
    <row r="4" spans="1:2" ht="36" x14ac:dyDescent="0.15">
      <c r="A4" s="242" t="s">
        <v>587</v>
      </c>
      <c r="B4" s="243" t="s">
        <v>589</v>
      </c>
    </row>
    <row r="5" spans="1:2" ht="36" x14ac:dyDescent="0.15">
      <c r="A5" s="242" t="s">
        <v>588</v>
      </c>
      <c r="B5" s="243" t="s">
        <v>590</v>
      </c>
    </row>
    <row r="6" spans="1:2" ht="36" x14ac:dyDescent="0.15">
      <c r="A6" s="242" t="s">
        <v>365</v>
      </c>
      <c r="B6" s="243" t="s">
        <v>368</v>
      </c>
    </row>
    <row r="7" spans="1:2" ht="36" x14ac:dyDescent="0.15">
      <c r="A7" s="242" t="s">
        <v>366</v>
      </c>
      <c r="B7" s="243" t="s">
        <v>369</v>
      </c>
    </row>
    <row r="8" spans="1:2" ht="36" x14ac:dyDescent="0.15">
      <c r="A8" s="242" t="s">
        <v>367</v>
      </c>
      <c r="B8" s="243" t="s">
        <v>370</v>
      </c>
    </row>
    <row r="9" spans="1:2" ht="27" x14ac:dyDescent="0.15">
      <c r="A9" s="242" t="s">
        <v>169</v>
      </c>
      <c r="B9" s="243" t="s">
        <v>172</v>
      </c>
    </row>
    <row r="10" spans="1:2" ht="27" x14ac:dyDescent="0.15">
      <c r="A10" s="242" t="s">
        <v>170</v>
      </c>
      <c r="B10" s="243" t="s">
        <v>173</v>
      </c>
    </row>
    <row r="11" spans="1:2" ht="27" x14ac:dyDescent="0.15">
      <c r="A11" s="242" t="s">
        <v>171</v>
      </c>
      <c r="B11" s="243" t="s">
        <v>174</v>
      </c>
    </row>
    <row r="12" spans="1:2" ht="27" x14ac:dyDescent="0.15">
      <c r="A12" s="242" t="s">
        <v>548</v>
      </c>
      <c r="B12" s="243" t="s">
        <v>554</v>
      </c>
    </row>
    <row r="13" spans="1:2" ht="36" x14ac:dyDescent="0.15">
      <c r="A13" s="242" t="s">
        <v>549</v>
      </c>
      <c r="B13" s="243" t="s">
        <v>555</v>
      </c>
    </row>
    <row r="14" spans="1:2" ht="27" x14ac:dyDescent="0.15">
      <c r="A14" s="242" t="s">
        <v>550</v>
      </c>
      <c r="B14" s="243" t="s">
        <v>556</v>
      </c>
    </row>
    <row r="15" spans="1:2" ht="27" x14ac:dyDescent="0.15">
      <c r="A15" s="242" t="s">
        <v>551</v>
      </c>
      <c r="B15" s="243" t="s">
        <v>557</v>
      </c>
    </row>
    <row r="16" spans="1:2" ht="27" x14ac:dyDescent="0.15">
      <c r="A16" s="242" t="s">
        <v>552</v>
      </c>
      <c r="B16" s="243" t="s">
        <v>558</v>
      </c>
    </row>
    <row r="17" spans="1:2" ht="36" x14ac:dyDescent="0.15">
      <c r="A17" s="242" t="s">
        <v>553</v>
      </c>
      <c r="B17" s="243" t="s">
        <v>559</v>
      </c>
    </row>
    <row r="18" spans="1:2" ht="27" x14ac:dyDescent="0.15">
      <c r="A18" s="242" t="s">
        <v>139</v>
      </c>
      <c r="B18" s="243" t="s">
        <v>140</v>
      </c>
    </row>
    <row r="19" spans="1:2" ht="36" x14ac:dyDescent="0.15">
      <c r="A19" s="242" t="s">
        <v>115</v>
      </c>
      <c r="B19" s="243" t="s">
        <v>117</v>
      </c>
    </row>
    <row r="20" spans="1:2" ht="36" x14ac:dyDescent="0.15">
      <c r="A20" s="242" t="s">
        <v>116</v>
      </c>
      <c r="B20" s="243" t="s">
        <v>118</v>
      </c>
    </row>
    <row r="21" spans="1:2" hidden="1" x14ac:dyDescent="0.15">
      <c r="A21" s="242"/>
      <c r="B21" s="243"/>
    </row>
    <row r="22" spans="1:2" hidden="1" x14ac:dyDescent="0.15">
      <c r="A22" s="242"/>
      <c r="B22" s="243"/>
    </row>
    <row r="23" spans="1:2" hidden="1" x14ac:dyDescent="0.15">
      <c r="A23" s="242"/>
      <c r="B23" s="243"/>
    </row>
    <row r="24" spans="1:2" ht="9" hidden="1" customHeight="1" x14ac:dyDescent="0.15"/>
    <row r="25" spans="1:2" hidden="1" x14ac:dyDescent="0.15">
      <c r="A25" s="244"/>
      <c r="B25" s="245"/>
    </row>
    <row r="26" spans="1:2" hidden="1" x14ac:dyDescent="0.15">
      <c r="A26" s="244"/>
      <c r="B26" s="245"/>
    </row>
    <row r="27" spans="1:2" ht="9" hidden="1" customHeight="1" x14ac:dyDescent="0.15"/>
    <row r="28" spans="1:2" ht="9" hidden="1" customHeight="1" x14ac:dyDescent="0.15"/>
    <row r="29" spans="1:2" ht="9" hidden="1" customHeight="1" x14ac:dyDescent="0.15"/>
    <row r="30" spans="1:2" ht="9" hidden="1" customHeight="1" x14ac:dyDescent="0.15"/>
    <row r="31" spans="1:2" ht="9" hidden="1" customHeight="1" x14ac:dyDescent="0.15"/>
    <row r="32" spans="1:2" s="238" customFormat="1" hidden="1" x14ac:dyDescent="0.25">
      <c r="B32" s="239"/>
    </row>
    <row r="33" spans="2:2" s="238" customFormat="1" hidden="1" x14ac:dyDescent="0.25">
      <c r="B33" s="239"/>
    </row>
    <row r="34" spans="2:2" s="238" customFormat="1" hidden="1" x14ac:dyDescent="0.25">
      <c r="B34" s="239"/>
    </row>
    <row r="35" spans="2:2" s="238" customFormat="1" hidden="1" x14ac:dyDescent="0.25">
      <c r="B35" s="239"/>
    </row>
    <row r="36" spans="2:2" s="238" customFormat="1" hidden="1" x14ac:dyDescent="0.25">
      <c r="B36" s="239"/>
    </row>
    <row r="37" spans="2:2" s="238" customFormat="1" hidden="1" x14ac:dyDescent="0.25">
      <c r="B37" s="239"/>
    </row>
    <row r="38" spans="2:2" s="238" customFormat="1" hidden="1" x14ac:dyDescent="0.25">
      <c r="B38" s="239"/>
    </row>
    <row r="39" spans="2:2" s="238" customFormat="1" hidden="1" x14ac:dyDescent="0.25">
      <c r="B39" s="239"/>
    </row>
    <row r="40" spans="2:2" s="238" customFormat="1" ht="9" hidden="1" customHeight="1" x14ac:dyDescent="0.25">
      <c r="B40" s="239"/>
    </row>
    <row r="41" spans="2:2" s="238" customFormat="1" ht="9" hidden="1" customHeight="1" x14ac:dyDescent="0.25">
      <c r="B41" s="239"/>
    </row>
    <row r="42" spans="2:2" s="238" customFormat="1" ht="9" hidden="1" customHeight="1" x14ac:dyDescent="0.25">
      <c r="B42" s="239"/>
    </row>
    <row r="43" spans="2:2" s="238" customFormat="1" ht="9" hidden="1" customHeight="1" x14ac:dyDescent="0.25">
      <c r="B43" s="239"/>
    </row>
    <row r="44" spans="2:2" s="238" customFormat="1" ht="9" hidden="1" customHeight="1" x14ac:dyDescent="0.25">
      <c r="B44" s="239"/>
    </row>
    <row r="45" spans="2:2" s="238" customFormat="1" ht="9" hidden="1" customHeight="1" x14ac:dyDescent="0.25">
      <c r="B45" s="239"/>
    </row>
    <row r="46" spans="2:2" s="238" customFormat="1" ht="9" hidden="1" customHeight="1" x14ac:dyDescent="0.25">
      <c r="B46" s="239"/>
    </row>
    <row r="47" spans="2:2" s="238" customFormat="1" ht="9" hidden="1" customHeight="1" x14ac:dyDescent="0.25">
      <c r="B47" s="239"/>
    </row>
    <row r="48" spans="2:2" s="238" customFormat="1" ht="9" hidden="1" customHeight="1" x14ac:dyDescent="0.25">
      <c r="B48" s="239"/>
    </row>
    <row r="49" spans="2:2" s="238" customFormat="1" ht="9" hidden="1" customHeight="1" x14ac:dyDescent="0.25">
      <c r="B49" s="239"/>
    </row>
    <row r="50" spans="2:2" s="238" customFormat="1" ht="9" hidden="1" customHeight="1" x14ac:dyDescent="0.25">
      <c r="B50" s="239"/>
    </row>
    <row r="51" spans="2:2" s="238" customFormat="1" ht="9" hidden="1" customHeight="1" x14ac:dyDescent="0.25">
      <c r="B51" s="239"/>
    </row>
    <row r="52" spans="2:2" s="238" customFormat="1" ht="9" hidden="1" customHeight="1" x14ac:dyDescent="0.25">
      <c r="B52" s="239"/>
    </row>
    <row r="53" spans="2:2" s="238" customFormat="1" ht="9" hidden="1" customHeight="1" x14ac:dyDescent="0.25">
      <c r="B53" s="239"/>
    </row>
    <row r="54" spans="2:2" s="238" customFormat="1" ht="9" hidden="1" customHeight="1" x14ac:dyDescent="0.25">
      <c r="B54" s="239"/>
    </row>
    <row r="55" spans="2:2" s="238" customFormat="1" ht="9" hidden="1" customHeight="1" x14ac:dyDescent="0.25">
      <c r="B55" s="239"/>
    </row>
    <row r="56" spans="2:2" s="238" customFormat="1" ht="9" hidden="1" customHeight="1" x14ac:dyDescent="0.25">
      <c r="B56" s="239"/>
    </row>
    <row r="57" spans="2:2" s="238" customFormat="1" ht="9" hidden="1" customHeight="1" x14ac:dyDescent="0.25">
      <c r="B57" s="239"/>
    </row>
    <row r="58" spans="2:2" s="238" customFormat="1" ht="9" hidden="1" customHeight="1" x14ac:dyDescent="0.25">
      <c r="B58" s="239"/>
    </row>
    <row r="59" spans="2:2" s="238" customFormat="1" ht="9" hidden="1" customHeight="1" x14ac:dyDescent="0.25">
      <c r="B59" s="239"/>
    </row>
    <row r="60" spans="2:2" s="238" customFormat="1" ht="9" hidden="1" customHeight="1" x14ac:dyDescent="0.25">
      <c r="B60" s="239"/>
    </row>
    <row r="61" spans="2:2" s="238" customFormat="1" ht="9" hidden="1" customHeight="1" x14ac:dyDescent="0.25">
      <c r="B61" s="239"/>
    </row>
    <row r="62" spans="2:2" s="238" customFormat="1" ht="9" hidden="1" customHeight="1" x14ac:dyDescent="0.25">
      <c r="B62" s="239"/>
    </row>
    <row r="63" spans="2:2" s="238" customFormat="1" ht="9" hidden="1" customHeight="1" x14ac:dyDescent="0.25">
      <c r="B63" s="239"/>
    </row>
    <row r="64" spans="2:2" s="238" customFormat="1" ht="9" hidden="1" customHeight="1" x14ac:dyDescent="0.25">
      <c r="B64" s="239"/>
    </row>
    <row r="65" spans="2:2" s="238" customFormat="1" ht="9" hidden="1" customHeight="1" x14ac:dyDescent="0.25">
      <c r="B65" s="239"/>
    </row>
    <row r="66" spans="2:2" s="238" customFormat="1" ht="9" hidden="1" customHeight="1" x14ac:dyDescent="0.25">
      <c r="B66" s="239"/>
    </row>
    <row r="67" spans="2:2" s="238" customFormat="1" ht="9" hidden="1" customHeight="1" x14ac:dyDescent="0.25">
      <c r="B67" s="239"/>
    </row>
    <row r="68" spans="2:2" s="238" customFormat="1" ht="9" hidden="1" customHeight="1" x14ac:dyDescent="0.25">
      <c r="B68" s="239"/>
    </row>
    <row r="69" spans="2:2" s="238" customFormat="1" ht="9" hidden="1" customHeight="1" x14ac:dyDescent="0.25">
      <c r="B69" s="239"/>
    </row>
    <row r="70" spans="2:2" s="238" customFormat="1" ht="9" hidden="1" customHeight="1" x14ac:dyDescent="0.25">
      <c r="B70" s="239"/>
    </row>
    <row r="71" spans="2:2" s="238" customFormat="1" ht="9" hidden="1" customHeight="1" x14ac:dyDescent="0.25">
      <c r="B71" s="239"/>
    </row>
    <row r="72" spans="2:2" s="238" customFormat="1" ht="9" hidden="1" customHeight="1" x14ac:dyDescent="0.25">
      <c r="B72" s="239"/>
    </row>
    <row r="73" spans="2:2" ht="9" hidden="1" customHeight="1" x14ac:dyDescent="0.15"/>
    <row r="74" spans="2:2" ht="9" hidden="1" customHeight="1" x14ac:dyDescent="0.15"/>
    <row r="75" spans="2:2" s="238" customFormat="1" ht="9" hidden="1" customHeight="1" x14ac:dyDescent="0.25">
      <c r="B75" s="239"/>
    </row>
    <row r="76" spans="2:2" ht="9" hidden="1" customHeight="1" x14ac:dyDescent="0.15"/>
    <row r="77" spans="2:2" s="238" customFormat="1" ht="9" hidden="1" customHeight="1" x14ac:dyDescent="0.25">
      <c r="B77" s="239"/>
    </row>
    <row r="78" spans="2:2" s="238" customFormat="1" ht="9" hidden="1" customHeight="1" x14ac:dyDescent="0.25">
      <c r="B78" s="239"/>
    </row>
    <row r="79" spans="2:2" s="238" customFormat="1" ht="9" hidden="1" customHeight="1" x14ac:dyDescent="0.25">
      <c r="B79" s="239"/>
    </row>
    <row r="80" spans="2:2" ht="9" hidden="1" customHeight="1" x14ac:dyDescent="0.15"/>
    <row r="81" ht="9" hidden="1" customHeight="1" x14ac:dyDescent="0.15"/>
    <row r="82" ht="9" hidden="1" customHeight="1" x14ac:dyDescent="0.15"/>
    <row r="83" ht="9" hidden="1" customHeight="1" x14ac:dyDescent="0.15"/>
    <row r="84" ht="9" hidden="1" customHeight="1" x14ac:dyDescent="0.15"/>
    <row r="85" ht="9" hidden="1" customHeight="1" x14ac:dyDescent="0.15"/>
    <row r="86" ht="9" hidden="1" customHeight="1" x14ac:dyDescent="0.15"/>
    <row r="87" ht="9" hidden="1" customHeight="1" x14ac:dyDescent="0.15"/>
    <row r="88" ht="9" hidden="1" customHeight="1" x14ac:dyDescent="0.15"/>
    <row r="89" ht="9" hidden="1" customHeight="1" x14ac:dyDescent="0.15"/>
    <row r="90" ht="9" hidden="1" customHeight="1" x14ac:dyDescent="0.15"/>
    <row r="91" ht="9" hidden="1" customHeight="1" x14ac:dyDescent="0.15"/>
    <row r="92" ht="9" hidden="1" customHeight="1" x14ac:dyDescent="0.15"/>
    <row r="93" ht="9" hidden="1" customHeight="1" x14ac:dyDescent="0.15"/>
    <row r="94" ht="9" hidden="1" customHeight="1" x14ac:dyDescent="0.15"/>
    <row r="95" ht="9" hidden="1" customHeight="1" x14ac:dyDescent="0.15"/>
    <row r="96" ht="9" hidden="1" customHeight="1" x14ac:dyDescent="0.15"/>
    <row r="97" ht="9" hidden="1" customHeight="1" x14ac:dyDescent="0.15"/>
    <row r="98" ht="9" hidden="1" customHeight="1" x14ac:dyDescent="0.15"/>
    <row r="99" ht="9" hidden="1" customHeight="1" x14ac:dyDescent="0.15"/>
    <row r="100" ht="9" hidden="1" customHeight="1" x14ac:dyDescent="0.15"/>
    <row r="101" ht="9" hidden="1" customHeight="1" x14ac:dyDescent="0.15"/>
    <row r="102" ht="9" hidden="1" customHeight="1" x14ac:dyDescent="0.15"/>
  </sheetData>
  <sheetProtection sheet="1" objects="1" scenarios="1"/>
  <hyperlinks>
    <hyperlink ref="A19:B19" location="'14.20'!A1" display="14.20"/>
    <hyperlink ref="A20:B20" location="'14.21'!A1" display="14.21"/>
    <hyperlink ref="A18:B18" location="'14.19'!A1" display="14.19"/>
    <hyperlink ref="A6:B6" location="'14.6'!A1" display="14.6"/>
    <hyperlink ref="A10:B10" location="'14.10'!A1" display="14.10"/>
    <hyperlink ref="A11:B11" location="'14.11'!A1" display="14.11"/>
    <hyperlink ref="A7:B9" location="'14.9'!A1" display="14.9"/>
    <hyperlink ref="A7:B7" location="'14.7'!A1" display="14.7"/>
    <hyperlink ref="A8:B8" location="'14.8'!A1" display="14.8"/>
    <hyperlink ref="A12:B17" location="'14.19'!A1" display="14.19"/>
    <hyperlink ref="A12:B12" location="'14.13'!A1" display="14.13"/>
    <hyperlink ref="A13:B13" location="'14.14'!A1" display="14.14"/>
    <hyperlink ref="A14:B14" location="'14.15'!A1" display="14.15"/>
    <hyperlink ref="A15:B15" location="'14.16'!A1" display="14.16"/>
    <hyperlink ref="A16:B16" location="'14.17'!A1" display="14.17"/>
    <hyperlink ref="A17:B17" location="'14.18'!A1" display="14.18"/>
    <hyperlink ref="A4:B5" location="'14.6'!A1" display="14.6"/>
    <hyperlink ref="A4:B4" location="'14.2'!A1" display="14.2"/>
    <hyperlink ref="A5:B5" location="'14.3'!A1" display="14.3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verticalDpi="0" r:id="rId1"/>
  <headerFooter scaleWithDoc="0" alignWithMargins="0">
    <oddHeader xml:space="preserve">&amp;L&amp;"Arial,Normal"&amp;10&amp;K000080INEGI. Anuario estadístico y geográfico por entidad federativa 2017. 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43"/>
  <sheetViews>
    <sheetView showGridLines="0" showRowColHeaders="0" zoomScale="130" zoomScaleNormal="130" workbookViewId="0">
      <pane ySplit="9" topLeftCell="A10" activePane="bottomLeft" state="frozen"/>
      <selection activeCell="N14" sqref="N14:N839"/>
      <selection pane="bottomLeft"/>
    </sheetView>
  </sheetViews>
  <sheetFormatPr baseColWidth="10" defaultColWidth="0" defaultRowHeight="13.5" customHeight="1" zeroHeight="1" x14ac:dyDescent="0.2"/>
  <cols>
    <col min="1" max="1" width="19.5703125" style="62" customWidth="1"/>
    <col min="2" max="2" width="12.42578125" style="62" customWidth="1"/>
    <col min="3" max="3" width="1.5703125" style="62" customWidth="1"/>
    <col min="4" max="4" width="17" style="62" bestFit="1" customWidth="1"/>
    <col min="5" max="5" width="1.5703125" style="62" customWidth="1"/>
    <col min="6" max="6" width="13.42578125" style="62" customWidth="1"/>
    <col min="7" max="8" width="14.42578125" style="62" customWidth="1"/>
    <col min="9" max="9" width="0.85546875" style="62" customWidth="1"/>
    <col min="10" max="19" width="8.28515625" style="62" hidden="1"/>
    <col min="20" max="16384" width="11.42578125" style="62" hidden="1"/>
  </cols>
  <sheetData>
    <row r="1" spans="1:19" s="3" customFormat="1" ht="12" customHeight="1" x14ac:dyDescent="0.2">
      <c r="A1" s="289" t="s">
        <v>560</v>
      </c>
      <c r="H1" s="470" t="s">
        <v>561</v>
      </c>
      <c r="I1" s="289"/>
    </row>
    <row r="2" spans="1:19" s="3" customFormat="1" ht="12" customHeight="1" x14ac:dyDescent="0.2">
      <c r="A2" s="289" t="s">
        <v>562</v>
      </c>
      <c r="H2" s="5"/>
      <c r="I2" s="289"/>
    </row>
    <row r="3" spans="1:19" s="3" customFormat="1" ht="12" customHeight="1" x14ac:dyDescent="0.2">
      <c r="A3" s="272" t="s">
        <v>110</v>
      </c>
      <c r="I3" s="289"/>
    </row>
    <row r="4" spans="1:19" s="3" customFormat="1" ht="12" customHeight="1" x14ac:dyDescent="0.2">
      <c r="A4" s="629" t="s">
        <v>563</v>
      </c>
      <c r="D4" s="3" t="s">
        <v>564</v>
      </c>
      <c r="I4" s="630"/>
    </row>
    <row r="5" spans="1:19" ht="3" customHeight="1" x14ac:dyDescent="0.2">
      <c r="A5" s="168"/>
      <c r="B5" s="168"/>
      <c r="C5" s="168"/>
      <c r="D5" s="168"/>
      <c r="E5" s="168"/>
      <c r="F5" s="168"/>
      <c r="G5" s="168"/>
      <c r="H5" s="168"/>
    </row>
    <row r="6" spans="1:19" ht="3" customHeight="1" x14ac:dyDescent="0.2"/>
    <row r="7" spans="1:19" s="15" customFormat="1" ht="9.6" customHeight="1" x14ac:dyDescent="0.15">
      <c r="A7" s="597" t="s">
        <v>3</v>
      </c>
      <c r="B7" s="464" t="s">
        <v>10</v>
      </c>
      <c r="C7" s="464"/>
      <c r="D7" s="631" t="s">
        <v>565</v>
      </c>
      <c r="E7" s="464"/>
      <c r="F7" s="464" t="s">
        <v>566</v>
      </c>
      <c r="G7" s="464" t="s">
        <v>567</v>
      </c>
      <c r="H7" s="632" t="s">
        <v>568</v>
      </c>
    </row>
    <row r="8" spans="1:19" s="15" customFormat="1" ht="8.25" customHeight="1" x14ac:dyDescent="0.15">
      <c r="A8" s="598"/>
      <c r="H8" s="600"/>
      <c r="J8" s="464"/>
      <c r="L8" s="464"/>
      <c r="N8" s="464"/>
      <c r="P8" s="464"/>
      <c r="R8" s="464"/>
    </row>
    <row r="9" spans="1:19" ht="3" customHeight="1" x14ac:dyDescent="0.2">
      <c r="A9" s="304"/>
      <c r="B9" s="304"/>
      <c r="C9" s="304"/>
      <c r="D9" s="304"/>
      <c r="E9" s="304"/>
      <c r="F9" s="304"/>
      <c r="G9" s="305"/>
      <c r="H9" s="305"/>
      <c r="I9" s="306"/>
    </row>
    <row r="10" spans="1:19" ht="3" customHeight="1" x14ac:dyDescent="0.2">
      <c r="A10" s="306"/>
      <c r="B10" s="306"/>
      <c r="C10" s="306"/>
      <c r="D10" s="306"/>
      <c r="E10" s="306"/>
      <c r="F10" s="306"/>
      <c r="G10" s="306"/>
      <c r="H10" s="306"/>
      <c r="I10" s="306"/>
    </row>
    <row r="11" spans="1:19" s="29" customFormat="1" ht="9" customHeight="1" x14ac:dyDescent="0.25">
      <c r="A11" s="113">
        <v>1995</v>
      </c>
      <c r="P11" s="197"/>
      <c r="R11" s="197"/>
    </row>
    <row r="12" spans="1:19" s="30" customFormat="1" ht="8.25" customHeight="1" x14ac:dyDescent="0.25">
      <c r="A12" s="30" t="s">
        <v>129</v>
      </c>
      <c r="B12" s="74">
        <f>SUM(B14:B45)</f>
        <v>293216</v>
      </c>
      <c r="C12" s="74"/>
      <c r="D12" s="74">
        <f>SUM(D14:D45)</f>
        <v>95916</v>
      </c>
      <c r="E12" s="74"/>
      <c r="F12" s="74">
        <f>SUM(F14:F45)</f>
        <v>136916</v>
      </c>
      <c r="G12" s="74">
        <f>SUM(G14:G45)</f>
        <v>9782</v>
      </c>
      <c r="H12" s="74">
        <f>SUM(H14:H45)</f>
        <v>50602</v>
      </c>
      <c r="I12" s="633"/>
      <c r="J12" s="197"/>
      <c r="K12" s="197"/>
      <c r="L12" s="197"/>
      <c r="M12" s="197"/>
      <c r="N12" s="197"/>
      <c r="O12" s="197"/>
      <c r="P12" s="197"/>
      <c r="Q12" s="197"/>
      <c r="R12" s="197"/>
      <c r="S12" s="197"/>
    </row>
    <row r="13" spans="1:19" s="30" customFormat="1" ht="3.95" customHeight="1" x14ac:dyDescent="0.25">
      <c r="B13" s="74"/>
      <c r="C13" s="74"/>
      <c r="D13" s="74"/>
      <c r="E13" s="74"/>
      <c r="F13" s="74"/>
      <c r="G13" s="74"/>
      <c r="H13" s="74"/>
      <c r="I13" s="633"/>
      <c r="J13" s="197"/>
      <c r="K13" s="197"/>
      <c r="L13" s="197"/>
      <c r="M13" s="197"/>
      <c r="N13" s="197"/>
      <c r="O13" s="197"/>
      <c r="P13" s="197"/>
      <c r="Q13" s="197"/>
      <c r="R13" s="197"/>
      <c r="S13" s="197"/>
    </row>
    <row r="14" spans="1:19" s="29" customFormat="1" ht="9" customHeight="1" x14ac:dyDescent="0.25">
      <c r="A14" s="29" t="s">
        <v>14</v>
      </c>
      <c r="B14" s="197">
        <f t="shared" ref="B14:B45" si="0">SUM(D14:H14)</f>
        <v>1848</v>
      </c>
      <c r="C14" s="197"/>
      <c r="D14" s="197">
        <v>937</v>
      </c>
      <c r="E14" s="197"/>
      <c r="F14" s="197">
        <v>911</v>
      </c>
      <c r="G14" s="197">
        <v>0</v>
      </c>
      <c r="H14" s="197">
        <v>0</v>
      </c>
      <c r="J14" s="197"/>
      <c r="K14" s="197"/>
      <c r="L14" s="197"/>
      <c r="M14" s="197"/>
      <c r="N14" s="197"/>
      <c r="O14" s="197"/>
      <c r="P14" s="197"/>
      <c r="Q14" s="197"/>
      <c r="R14" s="197"/>
      <c r="S14" s="197"/>
    </row>
    <row r="15" spans="1:19" s="29" customFormat="1" ht="9" customHeight="1" x14ac:dyDescent="0.25">
      <c r="A15" s="29" t="s">
        <v>15</v>
      </c>
      <c r="B15" s="197">
        <f t="shared" si="0"/>
        <v>11598</v>
      </c>
      <c r="C15" s="197"/>
      <c r="D15" s="197">
        <v>2694</v>
      </c>
      <c r="E15" s="197"/>
      <c r="F15" s="197">
        <v>4092</v>
      </c>
      <c r="G15" s="197">
        <v>356</v>
      </c>
      <c r="H15" s="197">
        <v>4456</v>
      </c>
      <c r="J15" s="197"/>
      <c r="K15" s="197"/>
      <c r="L15" s="197"/>
      <c r="M15" s="197"/>
      <c r="N15" s="197"/>
      <c r="O15" s="197"/>
      <c r="P15" s="197"/>
      <c r="Q15" s="197"/>
      <c r="R15" s="197"/>
      <c r="S15" s="197"/>
    </row>
    <row r="16" spans="1:19" s="29" customFormat="1" ht="9" customHeight="1" x14ac:dyDescent="0.25">
      <c r="A16" s="29" t="s">
        <v>112</v>
      </c>
      <c r="B16" s="197">
        <f t="shared" si="0"/>
        <v>6419</v>
      </c>
      <c r="C16" s="197"/>
      <c r="D16" s="197">
        <v>1543</v>
      </c>
      <c r="E16" s="197"/>
      <c r="F16" s="197">
        <v>1870</v>
      </c>
      <c r="G16" s="197">
        <v>724</v>
      </c>
      <c r="H16" s="529">
        <v>2282</v>
      </c>
      <c r="J16" s="197"/>
      <c r="K16" s="197"/>
      <c r="L16" s="197"/>
      <c r="M16" s="197"/>
      <c r="N16" s="197"/>
      <c r="O16" s="197"/>
      <c r="P16" s="197"/>
      <c r="Q16" s="197"/>
      <c r="R16" s="197"/>
      <c r="S16" s="197"/>
    </row>
    <row r="17" spans="1:19" s="29" customFormat="1" ht="9" customHeight="1" x14ac:dyDescent="0.25">
      <c r="A17" s="42" t="s">
        <v>21</v>
      </c>
      <c r="B17" s="262">
        <f t="shared" si="0"/>
        <v>3649</v>
      </c>
      <c r="C17" s="262"/>
      <c r="D17" s="262">
        <v>2609</v>
      </c>
      <c r="E17" s="262"/>
      <c r="F17" s="262">
        <v>691</v>
      </c>
      <c r="G17" s="262">
        <v>349</v>
      </c>
      <c r="H17" s="262">
        <v>0</v>
      </c>
      <c r="J17" s="197"/>
      <c r="K17" s="197"/>
      <c r="L17" s="197"/>
      <c r="M17" s="197"/>
      <c r="N17" s="197"/>
      <c r="O17" s="197"/>
      <c r="P17" s="197"/>
      <c r="Q17" s="197"/>
      <c r="R17" s="197"/>
      <c r="S17" s="197"/>
    </row>
    <row r="18" spans="1:19" s="29" customFormat="1" ht="9" customHeight="1" x14ac:dyDescent="0.25">
      <c r="A18" s="29" t="s">
        <v>23</v>
      </c>
      <c r="B18" s="197">
        <f t="shared" si="0"/>
        <v>9630</v>
      </c>
      <c r="C18" s="197"/>
      <c r="D18" s="197">
        <v>3812</v>
      </c>
      <c r="E18" s="197"/>
      <c r="F18" s="197">
        <v>5657</v>
      </c>
      <c r="G18" s="197">
        <v>161</v>
      </c>
      <c r="H18" s="197">
        <v>0</v>
      </c>
      <c r="J18" s="197"/>
      <c r="K18" s="197"/>
      <c r="L18" s="197"/>
      <c r="M18" s="197"/>
      <c r="N18" s="197"/>
      <c r="O18" s="197"/>
      <c r="P18" s="197"/>
      <c r="Q18" s="197"/>
      <c r="R18" s="197"/>
      <c r="S18" s="197"/>
    </row>
    <row r="19" spans="1:19" s="29" customFormat="1" ht="9" customHeight="1" x14ac:dyDescent="0.25">
      <c r="A19" s="29" t="s">
        <v>25</v>
      </c>
      <c r="B19" s="197">
        <f t="shared" si="0"/>
        <v>1859</v>
      </c>
      <c r="C19" s="197"/>
      <c r="D19" s="197">
        <v>874</v>
      </c>
      <c r="E19" s="197"/>
      <c r="F19" s="197">
        <v>976</v>
      </c>
      <c r="G19" s="197">
        <v>9</v>
      </c>
      <c r="H19" s="197">
        <v>0</v>
      </c>
      <c r="J19" s="197"/>
      <c r="K19" s="197"/>
      <c r="L19" s="197"/>
      <c r="M19" s="197"/>
      <c r="N19" s="197"/>
      <c r="O19" s="197"/>
      <c r="P19" s="197"/>
      <c r="Q19" s="197"/>
      <c r="R19" s="197"/>
      <c r="S19" s="197"/>
    </row>
    <row r="20" spans="1:19" s="29" customFormat="1" ht="9" customHeight="1" x14ac:dyDescent="0.25">
      <c r="A20" s="29" t="s">
        <v>27</v>
      </c>
      <c r="B20" s="197">
        <f t="shared" si="0"/>
        <v>18332</v>
      </c>
      <c r="C20" s="197"/>
      <c r="D20" s="197">
        <v>3625</v>
      </c>
      <c r="E20" s="197"/>
      <c r="F20" s="197">
        <v>13878</v>
      </c>
      <c r="G20" s="197">
        <v>770</v>
      </c>
      <c r="H20" s="197">
        <v>59</v>
      </c>
      <c r="J20" s="197"/>
      <c r="K20" s="197"/>
      <c r="L20" s="197"/>
      <c r="M20" s="197"/>
      <c r="N20" s="197"/>
      <c r="O20" s="197"/>
      <c r="P20" s="197"/>
      <c r="Q20" s="197"/>
      <c r="R20" s="197"/>
      <c r="S20" s="197"/>
    </row>
    <row r="21" spans="1:19" s="29" customFormat="1" ht="9" customHeight="1" x14ac:dyDescent="0.25">
      <c r="A21" s="42" t="s">
        <v>30</v>
      </c>
      <c r="B21" s="262">
        <f t="shared" si="0"/>
        <v>12185</v>
      </c>
      <c r="C21" s="262"/>
      <c r="D21" s="262">
        <v>4684</v>
      </c>
      <c r="E21" s="262"/>
      <c r="F21" s="262">
        <v>6438</v>
      </c>
      <c r="G21" s="262">
        <v>1063</v>
      </c>
      <c r="H21" s="262">
        <v>0</v>
      </c>
      <c r="J21" s="197"/>
      <c r="K21" s="197"/>
      <c r="L21" s="197"/>
      <c r="M21" s="197"/>
      <c r="N21" s="197"/>
      <c r="O21" s="197"/>
      <c r="P21" s="197"/>
      <c r="Q21" s="197"/>
      <c r="R21" s="197"/>
      <c r="S21" s="197"/>
    </row>
    <row r="22" spans="1:19" s="29" customFormat="1" ht="9" customHeight="1" x14ac:dyDescent="0.25">
      <c r="A22" s="29" t="s">
        <v>111</v>
      </c>
      <c r="B22" s="197">
        <f t="shared" si="0"/>
        <v>149</v>
      </c>
      <c r="C22" s="197"/>
      <c r="D22" s="197">
        <v>149</v>
      </c>
      <c r="E22" s="197"/>
      <c r="F22" s="197">
        <v>0</v>
      </c>
      <c r="G22" s="197">
        <v>0</v>
      </c>
      <c r="H22" s="197">
        <v>0</v>
      </c>
      <c r="J22" s="197"/>
      <c r="K22" s="197"/>
      <c r="L22" s="197"/>
      <c r="M22" s="197"/>
      <c r="N22" s="197"/>
      <c r="O22" s="197"/>
      <c r="P22" s="197"/>
      <c r="Q22" s="197"/>
      <c r="R22" s="197"/>
      <c r="S22" s="197"/>
    </row>
    <row r="23" spans="1:19" s="29" customFormat="1" ht="9" customHeight="1" x14ac:dyDescent="0.25">
      <c r="A23" s="29" t="s">
        <v>33</v>
      </c>
      <c r="B23" s="197">
        <f t="shared" si="0"/>
        <v>10017</v>
      </c>
      <c r="C23" s="197"/>
      <c r="D23" s="197">
        <v>2903</v>
      </c>
      <c r="E23" s="197"/>
      <c r="F23" s="197">
        <v>5907</v>
      </c>
      <c r="G23" s="197">
        <v>0</v>
      </c>
      <c r="H23" s="197">
        <v>1207</v>
      </c>
      <c r="J23" s="197"/>
      <c r="K23" s="197"/>
      <c r="L23" s="197"/>
      <c r="M23" s="197"/>
      <c r="N23" s="197"/>
      <c r="O23" s="197"/>
      <c r="P23" s="197"/>
      <c r="Q23" s="197"/>
      <c r="R23" s="197"/>
      <c r="S23" s="197"/>
    </row>
    <row r="24" spans="1:19" s="29" customFormat="1" ht="9" customHeight="1" x14ac:dyDescent="0.25">
      <c r="A24" s="29" t="s">
        <v>34</v>
      </c>
      <c r="B24" s="197">
        <f t="shared" si="0"/>
        <v>4030</v>
      </c>
      <c r="C24" s="197"/>
      <c r="D24" s="197">
        <v>2849</v>
      </c>
      <c r="E24" s="197"/>
      <c r="F24" s="197">
        <v>963</v>
      </c>
      <c r="G24" s="197">
        <v>50</v>
      </c>
      <c r="H24" s="197">
        <v>168</v>
      </c>
      <c r="J24" s="197"/>
      <c r="K24" s="197"/>
      <c r="L24" s="197"/>
      <c r="M24" s="197"/>
      <c r="N24" s="197"/>
      <c r="O24" s="197"/>
      <c r="P24" s="197"/>
      <c r="Q24" s="197"/>
      <c r="R24" s="197"/>
      <c r="S24" s="197"/>
    </row>
    <row r="25" spans="1:19" s="29" customFormat="1" ht="9" customHeight="1" x14ac:dyDescent="0.25">
      <c r="A25" s="42" t="s">
        <v>36</v>
      </c>
      <c r="B25" s="262">
        <f t="shared" si="0"/>
        <v>11130</v>
      </c>
      <c r="C25" s="262"/>
      <c r="D25" s="262">
        <v>3813</v>
      </c>
      <c r="E25" s="262"/>
      <c r="F25" s="262">
        <v>5026</v>
      </c>
      <c r="G25" s="262">
        <v>971</v>
      </c>
      <c r="H25" s="262">
        <v>1320</v>
      </c>
      <c r="J25" s="197"/>
      <c r="K25" s="197"/>
      <c r="L25" s="197"/>
      <c r="M25" s="197"/>
      <c r="N25" s="197"/>
      <c r="O25" s="197"/>
      <c r="P25" s="197"/>
      <c r="Q25" s="197"/>
      <c r="R25" s="197"/>
      <c r="S25" s="197"/>
    </row>
    <row r="26" spans="1:19" s="29" customFormat="1" ht="9" customHeight="1" x14ac:dyDescent="0.25">
      <c r="A26" s="29" t="s">
        <v>130</v>
      </c>
      <c r="B26" s="197">
        <f t="shared" si="0"/>
        <v>9139</v>
      </c>
      <c r="C26" s="197"/>
      <c r="D26" s="197">
        <v>2585</v>
      </c>
      <c r="E26" s="197"/>
      <c r="F26" s="197">
        <v>6316</v>
      </c>
      <c r="G26" s="197">
        <v>238</v>
      </c>
      <c r="H26" s="197">
        <v>0</v>
      </c>
      <c r="J26" s="197"/>
      <c r="K26" s="197"/>
      <c r="L26" s="197"/>
      <c r="M26" s="197"/>
      <c r="N26" s="197"/>
      <c r="O26" s="197"/>
      <c r="P26" s="197"/>
      <c r="Q26" s="197"/>
      <c r="R26" s="197"/>
      <c r="S26" s="197"/>
    </row>
    <row r="27" spans="1:19" s="29" customFormat="1" ht="9" customHeight="1" x14ac:dyDescent="0.25">
      <c r="A27" s="29" t="s">
        <v>39</v>
      </c>
      <c r="B27" s="197">
        <f t="shared" si="0"/>
        <v>23555</v>
      </c>
      <c r="C27" s="197"/>
      <c r="D27" s="197">
        <v>4645</v>
      </c>
      <c r="E27" s="197"/>
      <c r="F27" s="197">
        <v>4754</v>
      </c>
      <c r="G27" s="197">
        <v>0</v>
      </c>
      <c r="H27" s="197">
        <v>14156</v>
      </c>
      <c r="J27" s="197"/>
      <c r="K27" s="197"/>
      <c r="L27" s="197"/>
      <c r="M27" s="197"/>
      <c r="N27" s="197"/>
      <c r="O27" s="197"/>
      <c r="P27" s="197"/>
      <c r="Q27" s="197"/>
      <c r="R27" s="197"/>
      <c r="S27" s="197"/>
    </row>
    <row r="28" spans="1:19" s="29" customFormat="1" ht="9" customHeight="1" x14ac:dyDescent="0.25">
      <c r="A28" s="29" t="s">
        <v>32</v>
      </c>
      <c r="B28" s="197">
        <f t="shared" si="0"/>
        <v>9785</v>
      </c>
      <c r="C28" s="197"/>
      <c r="D28" s="197">
        <v>5133</v>
      </c>
      <c r="E28" s="197"/>
      <c r="F28" s="197">
        <v>4652</v>
      </c>
      <c r="G28" s="197">
        <v>0</v>
      </c>
      <c r="H28" s="197">
        <v>0</v>
      </c>
      <c r="J28" s="197"/>
      <c r="K28" s="197"/>
      <c r="L28" s="197"/>
      <c r="M28" s="197"/>
      <c r="N28" s="197"/>
      <c r="O28" s="197"/>
      <c r="P28" s="197"/>
      <c r="Q28" s="197"/>
      <c r="R28" s="197"/>
      <c r="S28" s="197"/>
    </row>
    <row r="29" spans="1:19" s="29" customFormat="1" ht="9" customHeight="1" x14ac:dyDescent="0.25">
      <c r="A29" s="42" t="s">
        <v>43</v>
      </c>
      <c r="B29" s="262">
        <f t="shared" si="0"/>
        <v>11614</v>
      </c>
      <c r="C29" s="262"/>
      <c r="D29" s="262">
        <v>4664</v>
      </c>
      <c r="E29" s="262"/>
      <c r="F29" s="262">
        <v>4521</v>
      </c>
      <c r="G29" s="262">
        <v>0</v>
      </c>
      <c r="H29" s="262">
        <v>2429</v>
      </c>
      <c r="J29" s="197"/>
      <c r="K29" s="197"/>
      <c r="L29" s="197"/>
      <c r="M29" s="197"/>
      <c r="N29" s="197"/>
      <c r="O29" s="197"/>
      <c r="P29" s="197"/>
      <c r="Q29" s="197"/>
      <c r="R29" s="197"/>
      <c r="S29" s="197"/>
    </row>
    <row r="30" spans="1:19" s="29" customFormat="1" ht="9" customHeight="1" x14ac:dyDescent="0.25">
      <c r="A30" s="29" t="s">
        <v>46</v>
      </c>
      <c r="B30" s="197">
        <f t="shared" si="0"/>
        <v>1938</v>
      </c>
      <c r="C30" s="197"/>
      <c r="D30" s="197">
        <v>1453</v>
      </c>
      <c r="E30" s="197"/>
      <c r="F30" s="197">
        <v>485</v>
      </c>
      <c r="G30" s="197">
        <v>0</v>
      </c>
      <c r="H30" s="197">
        <v>0</v>
      </c>
      <c r="J30" s="197"/>
      <c r="K30" s="197"/>
      <c r="L30" s="197"/>
      <c r="M30" s="197"/>
      <c r="N30" s="197"/>
      <c r="O30" s="197"/>
      <c r="P30" s="197"/>
      <c r="Q30" s="197"/>
      <c r="R30" s="197"/>
      <c r="S30" s="197"/>
    </row>
    <row r="31" spans="1:19" s="29" customFormat="1" ht="9" customHeight="1" x14ac:dyDescent="0.25">
      <c r="A31" s="29" t="s">
        <v>48</v>
      </c>
      <c r="B31" s="197">
        <f t="shared" si="0"/>
        <v>5761</v>
      </c>
      <c r="C31" s="197"/>
      <c r="D31" s="197">
        <v>1341</v>
      </c>
      <c r="E31" s="197"/>
      <c r="F31" s="197">
        <v>1927</v>
      </c>
      <c r="G31" s="197">
        <v>81</v>
      </c>
      <c r="H31" s="197">
        <v>2412</v>
      </c>
      <c r="J31" s="197"/>
      <c r="K31" s="197"/>
      <c r="L31" s="197"/>
      <c r="M31" s="197"/>
      <c r="N31" s="197"/>
      <c r="O31" s="197"/>
      <c r="P31" s="197"/>
      <c r="Q31" s="197"/>
      <c r="R31" s="197"/>
      <c r="S31" s="197"/>
    </row>
    <row r="32" spans="1:19" s="29" customFormat="1" ht="9" customHeight="1" x14ac:dyDescent="0.25">
      <c r="A32" s="29" t="s">
        <v>50</v>
      </c>
      <c r="B32" s="197">
        <f t="shared" si="0"/>
        <v>6701</v>
      </c>
      <c r="C32" s="197"/>
      <c r="D32" s="197">
        <v>4111</v>
      </c>
      <c r="E32" s="197"/>
      <c r="F32" s="197">
        <v>2590</v>
      </c>
      <c r="G32" s="197">
        <v>0</v>
      </c>
      <c r="H32" s="197">
        <v>0</v>
      </c>
      <c r="J32" s="197"/>
      <c r="K32" s="197"/>
      <c r="L32" s="197"/>
      <c r="M32" s="197"/>
      <c r="N32" s="197"/>
      <c r="O32" s="197"/>
      <c r="P32" s="197"/>
      <c r="Q32" s="197"/>
      <c r="R32" s="197"/>
      <c r="S32" s="197"/>
    </row>
    <row r="33" spans="1:19" s="29" customFormat="1" ht="9" customHeight="1" x14ac:dyDescent="0.25">
      <c r="A33" s="42" t="s">
        <v>52</v>
      </c>
      <c r="B33" s="262">
        <f t="shared" si="0"/>
        <v>15765</v>
      </c>
      <c r="C33" s="262"/>
      <c r="D33" s="262">
        <v>3789</v>
      </c>
      <c r="E33" s="262"/>
      <c r="F33" s="262">
        <v>8186</v>
      </c>
      <c r="G33" s="262">
        <v>0</v>
      </c>
      <c r="H33" s="262">
        <v>3790</v>
      </c>
      <c r="J33" s="197"/>
      <c r="K33" s="197"/>
      <c r="L33" s="197"/>
      <c r="M33" s="197"/>
      <c r="N33" s="197"/>
      <c r="O33" s="197"/>
      <c r="P33" s="197"/>
      <c r="Q33" s="197"/>
      <c r="R33" s="197"/>
      <c r="S33" s="197"/>
    </row>
    <row r="34" spans="1:19" s="29" customFormat="1" ht="9" customHeight="1" x14ac:dyDescent="0.25">
      <c r="A34" s="29" t="s">
        <v>55</v>
      </c>
      <c r="B34" s="197">
        <f t="shared" si="0"/>
        <v>7859</v>
      </c>
      <c r="C34" s="197"/>
      <c r="D34" s="197">
        <v>3284</v>
      </c>
      <c r="E34" s="197"/>
      <c r="F34" s="197">
        <v>4151</v>
      </c>
      <c r="G34" s="197">
        <v>0</v>
      </c>
      <c r="H34" s="197">
        <v>424</v>
      </c>
      <c r="J34" s="197"/>
      <c r="K34" s="197"/>
      <c r="L34" s="197"/>
      <c r="M34" s="197"/>
      <c r="N34" s="197"/>
      <c r="O34" s="197"/>
      <c r="P34" s="197"/>
      <c r="Q34" s="197"/>
      <c r="R34" s="197"/>
      <c r="S34" s="197"/>
    </row>
    <row r="35" spans="1:19" s="29" customFormat="1" ht="9" customHeight="1" x14ac:dyDescent="0.25">
      <c r="A35" s="29" t="s">
        <v>57</v>
      </c>
      <c r="B35" s="197">
        <f t="shared" si="0"/>
        <v>3267</v>
      </c>
      <c r="C35" s="197"/>
      <c r="D35" s="197">
        <v>1275</v>
      </c>
      <c r="E35" s="197"/>
      <c r="F35" s="197">
        <v>1990</v>
      </c>
      <c r="G35" s="197">
        <v>2</v>
      </c>
      <c r="H35" s="197">
        <v>0</v>
      </c>
      <c r="J35" s="197"/>
      <c r="K35" s="197"/>
      <c r="L35" s="197"/>
      <c r="M35" s="197"/>
      <c r="N35" s="197"/>
      <c r="O35" s="197"/>
      <c r="P35" s="197"/>
      <c r="Q35" s="197"/>
      <c r="R35" s="197"/>
      <c r="S35" s="197"/>
    </row>
    <row r="36" spans="1:19" s="29" customFormat="1" ht="9" customHeight="1" x14ac:dyDescent="0.25">
      <c r="A36" s="29" t="s">
        <v>59</v>
      </c>
      <c r="B36" s="197">
        <f t="shared" si="0"/>
        <v>4865</v>
      </c>
      <c r="C36" s="197"/>
      <c r="D36" s="197">
        <v>1771</v>
      </c>
      <c r="E36" s="197"/>
      <c r="F36" s="197">
        <v>3094</v>
      </c>
      <c r="G36" s="197">
        <v>0</v>
      </c>
      <c r="H36" s="529">
        <v>0</v>
      </c>
      <c r="J36" s="197"/>
      <c r="K36" s="197"/>
      <c r="L36" s="197"/>
      <c r="M36" s="197"/>
      <c r="N36" s="197"/>
      <c r="O36" s="197"/>
      <c r="P36" s="197"/>
      <c r="Q36" s="197"/>
      <c r="R36" s="197"/>
      <c r="S36" s="197"/>
    </row>
    <row r="37" spans="1:19" s="29" customFormat="1" ht="9" customHeight="1" x14ac:dyDescent="0.25">
      <c r="A37" s="42" t="s">
        <v>63</v>
      </c>
      <c r="B37" s="262">
        <f t="shared" si="0"/>
        <v>11430</v>
      </c>
      <c r="C37" s="262"/>
      <c r="D37" s="262">
        <v>2790</v>
      </c>
      <c r="E37" s="262"/>
      <c r="F37" s="262">
        <v>8414</v>
      </c>
      <c r="G37" s="262">
        <v>226</v>
      </c>
      <c r="H37" s="262">
        <v>0</v>
      </c>
      <c r="J37" s="197"/>
      <c r="K37" s="197"/>
      <c r="L37" s="197"/>
      <c r="M37" s="197"/>
      <c r="N37" s="197"/>
      <c r="O37" s="197"/>
      <c r="P37" s="197"/>
      <c r="Q37" s="197"/>
      <c r="R37" s="197"/>
      <c r="S37" s="197"/>
    </row>
    <row r="38" spans="1:19" s="29" customFormat="1" ht="9" customHeight="1" x14ac:dyDescent="0.25">
      <c r="A38" s="29" t="s">
        <v>65</v>
      </c>
      <c r="B38" s="197">
        <f t="shared" si="0"/>
        <v>16258</v>
      </c>
      <c r="C38" s="197"/>
      <c r="D38" s="197">
        <v>2876</v>
      </c>
      <c r="E38" s="197"/>
      <c r="F38" s="197">
        <v>6145</v>
      </c>
      <c r="G38" s="197">
        <v>1677</v>
      </c>
      <c r="H38" s="197">
        <v>5560</v>
      </c>
      <c r="J38" s="197"/>
      <c r="K38" s="197"/>
      <c r="L38" s="197"/>
      <c r="M38" s="197"/>
      <c r="N38" s="197"/>
      <c r="O38" s="197"/>
      <c r="P38" s="197"/>
      <c r="Q38" s="197"/>
      <c r="R38" s="197"/>
      <c r="S38" s="197"/>
    </row>
    <row r="39" spans="1:19" s="29" customFormat="1" ht="9" customHeight="1" x14ac:dyDescent="0.25">
      <c r="A39" s="29" t="s">
        <v>69</v>
      </c>
      <c r="B39" s="197">
        <f t="shared" si="0"/>
        <v>21986</v>
      </c>
      <c r="C39" s="197"/>
      <c r="D39" s="197">
        <v>5613</v>
      </c>
      <c r="E39" s="197"/>
      <c r="F39" s="197">
        <v>4725</v>
      </c>
      <c r="G39" s="197">
        <v>0</v>
      </c>
      <c r="H39" s="197">
        <v>11648</v>
      </c>
      <c r="J39" s="197"/>
      <c r="K39" s="197"/>
      <c r="L39" s="197"/>
      <c r="M39" s="197"/>
      <c r="N39" s="197"/>
      <c r="O39" s="197"/>
      <c r="P39" s="197"/>
      <c r="Q39" s="197"/>
      <c r="R39" s="197"/>
      <c r="S39" s="197"/>
    </row>
    <row r="40" spans="1:19" s="29" customFormat="1" ht="9" customHeight="1" x14ac:dyDescent="0.25">
      <c r="A40" s="29" t="s">
        <v>74</v>
      </c>
      <c r="B40" s="197">
        <f t="shared" si="0"/>
        <v>7243</v>
      </c>
      <c r="C40" s="197"/>
      <c r="D40" s="197">
        <v>2477</v>
      </c>
      <c r="E40" s="197"/>
      <c r="F40" s="197">
        <v>2922</v>
      </c>
      <c r="G40" s="197">
        <v>1844</v>
      </c>
      <c r="H40" s="197">
        <v>0</v>
      </c>
      <c r="J40" s="197"/>
      <c r="K40" s="197"/>
      <c r="L40" s="197"/>
      <c r="M40" s="197"/>
      <c r="N40" s="197"/>
      <c r="O40" s="197"/>
      <c r="P40" s="197"/>
      <c r="Q40" s="197"/>
      <c r="R40" s="197"/>
      <c r="S40" s="197"/>
    </row>
    <row r="41" spans="1:19" s="29" customFormat="1" ht="9" customHeight="1" x14ac:dyDescent="0.25">
      <c r="A41" s="42" t="s">
        <v>76</v>
      </c>
      <c r="B41" s="262">
        <f t="shared" si="0"/>
        <v>11093</v>
      </c>
      <c r="C41" s="262"/>
      <c r="D41" s="262">
        <v>3715</v>
      </c>
      <c r="E41" s="262"/>
      <c r="F41" s="262">
        <v>7310</v>
      </c>
      <c r="G41" s="262">
        <v>68</v>
      </c>
      <c r="H41" s="262">
        <v>0</v>
      </c>
      <c r="J41" s="197"/>
      <c r="K41" s="197"/>
      <c r="L41" s="197"/>
      <c r="M41" s="197"/>
      <c r="N41" s="197"/>
      <c r="O41" s="197"/>
      <c r="P41" s="197"/>
      <c r="Q41" s="197"/>
      <c r="R41" s="197"/>
      <c r="S41" s="197"/>
    </row>
    <row r="42" spans="1:19" s="29" customFormat="1" ht="9" customHeight="1" x14ac:dyDescent="0.25">
      <c r="A42" s="29" t="s">
        <v>105</v>
      </c>
      <c r="B42" s="197">
        <f t="shared" si="0"/>
        <v>2564</v>
      </c>
      <c r="C42" s="197"/>
      <c r="D42" s="197">
        <v>1219</v>
      </c>
      <c r="E42" s="197"/>
      <c r="F42" s="197">
        <v>1345</v>
      </c>
      <c r="G42" s="197">
        <v>0</v>
      </c>
      <c r="H42" s="197">
        <v>0</v>
      </c>
      <c r="J42" s="197"/>
      <c r="K42" s="197"/>
      <c r="L42" s="197"/>
      <c r="M42" s="197"/>
      <c r="N42" s="197"/>
      <c r="O42" s="197"/>
      <c r="P42" s="197"/>
      <c r="Q42" s="197"/>
      <c r="R42" s="197"/>
      <c r="S42" s="197"/>
    </row>
    <row r="43" spans="1:19" s="29" customFormat="1" ht="9" customHeight="1" x14ac:dyDescent="0.25">
      <c r="A43" s="29" t="s">
        <v>82</v>
      </c>
      <c r="B43" s="197">
        <f t="shared" si="0"/>
        <v>15562</v>
      </c>
      <c r="C43" s="197"/>
      <c r="D43" s="197">
        <v>5277</v>
      </c>
      <c r="E43" s="197"/>
      <c r="F43" s="197">
        <v>9092</v>
      </c>
      <c r="G43" s="197">
        <v>1193</v>
      </c>
      <c r="H43" s="197">
        <v>0</v>
      </c>
      <c r="J43" s="197"/>
      <c r="K43" s="197"/>
      <c r="L43" s="197"/>
      <c r="M43" s="197"/>
      <c r="N43" s="197"/>
      <c r="O43" s="197"/>
      <c r="P43" s="197"/>
      <c r="Q43" s="197"/>
      <c r="R43" s="197"/>
      <c r="S43" s="197"/>
    </row>
    <row r="44" spans="1:19" s="29" customFormat="1" ht="9" customHeight="1" x14ac:dyDescent="0.25">
      <c r="A44" s="29" t="s">
        <v>86</v>
      </c>
      <c r="B44" s="197">
        <f t="shared" si="0"/>
        <v>5898</v>
      </c>
      <c r="C44" s="197"/>
      <c r="D44" s="197">
        <v>4840</v>
      </c>
      <c r="E44" s="197"/>
      <c r="F44" s="197">
        <v>367</v>
      </c>
      <c r="G44" s="197">
        <v>0</v>
      </c>
      <c r="H44" s="197">
        <v>691</v>
      </c>
      <c r="J44" s="197"/>
      <c r="K44" s="197"/>
      <c r="L44" s="197"/>
      <c r="M44" s="197"/>
      <c r="N44" s="197"/>
      <c r="O44" s="197"/>
      <c r="P44" s="197"/>
      <c r="Q44" s="197"/>
      <c r="R44" s="197"/>
      <c r="S44" s="197"/>
    </row>
    <row r="45" spans="1:19" s="29" customFormat="1" ht="9" customHeight="1" x14ac:dyDescent="0.25">
      <c r="A45" s="42" t="s">
        <v>88</v>
      </c>
      <c r="B45" s="262">
        <f t="shared" si="0"/>
        <v>10087</v>
      </c>
      <c r="C45" s="262"/>
      <c r="D45" s="262">
        <v>2566</v>
      </c>
      <c r="E45" s="262"/>
      <c r="F45" s="262">
        <v>7521</v>
      </c>
      <c r="G45" s="262">
        <v>0</v>
      </c>
      <c r="H45" s="262">
        <v>0</v>
      </c>
      <c r="J45" s="197"/>
      <c r="K45" s="197"/>
      <c r="L45" s="197"/>
      <c r="M45" s="197"/>
      <c r="N45" s="197"/>
      <c r="O45" s="197"/>
      <c r="P45" s="197"/>
      <c r="Q45" s="197"/>
      <c r="R45" s="197"/>
      <c r="S45" s="197"/>
    </row>
    <row r="46" spans="1:19" s="29" customFormat="1" ht="8.25" customHeight="1" x14ac:dyDescent="0.25">
      <c r="B46" s="197"/>
      <c r="C46" s="197"/>
      <c r="D46" s="197"/>
      <c r="E46" s="197"/>
      <c r="F46" s="197"/>
      <c r="G46" s="197"/>
      <c r="H46" s="197"/>
      <c r="J46" s="197"/>
      <c r="K46" s="197"/>
      <c r="L46" s="197"/>
      <c r="M46" s="197"/>
      <c r="N46" s="197"/>
      <c r="O46" s="197"/>
      <c r="P46" s="197"/>
      <c r="Q46" s="197"/>
      <c r="R46" s="197"/>
      <c r="S46" s="197"/>
    </row>
    <row r="47" spans="1:19" s="29" customFormat="1" ht="9" customHeight="1" x14ac:dyDescent="0.25">
      <c r="A47" s="113">
        <v>1996</v>
      </c>
      <c r="B47" s="197"/>
      <c r="C47" s="197"/>
      <c r="D47" s="197"/>
      <c r="E47" s="197"/>
      <c r="F47" s="197"/>
      <c r="G47" s="197"/>
      <c r="H47" s="197"/>
      <c r="J47" s="197"/>
      <c r="K47" s="197"/>
      <c r="L47" s="197"/>
      <c r="M47" s="197"/>
      <c r="N47" s="197"/>
      <c r="O47" s="197"/>
      <c r="P47" s="197"/>
      <c r="Q47" s="197"/>
      <c r="R47" s="197"/>
      <c r="S47" s="197"/>
    </row>
    <row r="48" spans="1:19" s="30" customFormat="1" ht="9" customHeight="1" x14ac:dyDescent="0.25">
      <c r="A48" s="30" t="s">
        <v>129</v>
      </c>
      <c r="B48" s="74">
        <f>SUM(B50:B81)</f>
        <v>297403</v>
      </c>
      <c r="C48" s="74"/>
      <c r="D48" s="74">
        <f>SUM(D50:D81)</f>
        <v>98717</v>
      </c>
      <c r="E48" s="74"/>
      <c r="F48" s="74">
        <f>SUM(F50:F81)</f>
        <v>138480</v>
      </c>
      <c r="G48" s="74">
        <f>SUM(G50:G81)</f>
        <v>9774</v>
      </c>
      <c r="H48" s="74">
        <f>SUM(H50:H81)</f>
        <v>50432</v>
      </c>
      <c r="I48" s="633"/>
      <c r="J48" s="197"/>
      <c r="K48" s="197"/>
      <c r="L48" s="197"/>
      <c r="M48" s="197"/>
      <c r="N48" s="197"/>
      <c r="O48" s="197"/>
      <c r="P48" s="197"/>
      <c r="Q48" s="197"/>
      <c r="R48" s="197"/>
      <c r="S48" s="197"/>
    </row>
    <row r="49" spans="1:19" s="30" customFormat="1" ht="3.95" customHeight="1" x14ac:dyDescent="0.25">
      <c r="B49" s="74"/>
      <c r="C49" s="74"/>
      <c r="D49" s="74"/>
      <c r="E49" s="74"/>
      <c r="F49" s="74"/>
      <c r="G49" s="74"/>
      <c r="H49" s="74"/>
      <c r="I49" s="633"/>
      <c r="J49" s="197"/>
      <c r="K49" s="197"/>
      <c r="L49" s="197"/>
      <c r="M49" s="197"/>
      <c r="N49" s="197"/>
      <c r="O49" s="197"/>
      <c r="P49" s="197"/>
      <c r="Q49" s="197"/>
      <c r="R49" s="197"/>
      <c r="S49" s="197"/>
    </row>
    <row r="50" spans="1:19" s="29" customFormat="1" ht="9" customHeight="1" x14ac:dyDescent="0.25">
      <c r="A50" s="29" t="s">
        <v>14</v>
      </c>
      <c r="B50" s="197">
        <f t="shared" ref="B50:B81" si="1">SUM(D50:H50)</f>
        <v>1880</v>
      </c>
      <c r="C50" s="197"/>
      <c r="D50" s="197">
        <v>968</v>
      </c>
      <c r="E50" s="197"/>
      <c r="F50" s="197">
        <v>912</v>
      </c>
      <c r="G50" s="197">
        <v>0</v>
      </c>
      <c r="H50" s="197">
        <v>0</v>
      </c>
      <c r="J50" s="197"/>
      <c r="K50" s="197"/>
      <c r="L50" s="197"/>
      <c r="M50" s="197"/>
      <c r="N50" s="197"/>
      <c r="O50" s="197"/>
      <c r="P50" s="197"/>
      <c r="Q50" s="197"/>
      <c r="R50" s="197"/>
      <c r="S50" s="197"/>
    </row>
    <row r="51" spans="1:19" s="29" customFormat="1" ht="9" customHeight="1" x14ac:dyDescent="0.25">
      <c r="A51" s="29" t="s">
        <v>15</v>
      </c>
      <c r="B51" s="197">
        <f t="shared" si="1"/>
        <v>11597</v>
      </c>
      <c r="C51" s="197"/>
      <c r="D51" s="197">
        <v>2694</v>
      </c>
      <c r="E51" s="197"/>
      <c r="F51" s="197">
        <v>4092</v>
      </c>
      <c r="G51" s="197">
        <v>356</v>
      </c>
      <c r="H51" s="197">
        <v>4455</v>
      </c>
      <c r="J51" s="197"/>
      <c r="K51" s="197"/>
      <c r="L51" s="197"/>
      <c r="M51" s="197"/>
      <c r="N51" s="197"/>
      <c r="O51" s="197"/>
      <c r="P51" s="197"/>
      <c r="Q51" s="197"/>
      <c r="R51" s="197"/>
      <c r="S51" s="197"/>
    </row>
    <row r="52" spans="1:19" s="29" customFormat="1" ht="9" customHeight="1" x14ac:dyDescent="0.25">
      <c r="A52" s="29" t="s">
        <v>112</v>
      </c>
      <c r="B52" s="197">
        <f t="shared" si="1"/>
        <v>6453</v>
      </c>
      <c r="C52" s="197"/>
      <c r="D52" s="197">
        <v>1577</v>
      </c>
      <c r="E52" s="197"/>
      <c r="F52" s="197">
        <v>1870</v>
      </c>
      <c r="G52" s="197">
        <v>724</v>
      </c>
      <c r="H52" s="529">
        <v>2282</v>
      </c>
      <c r="J52" s="197"/>
      <c r="K52" s="197"/>
      <c r="L52" s="197"/>
      <c r="M52" s="197"/>
      <c r="N52" s="197"/>
      <c r="O52" s="197"/>
      <c r="P52" s="197"/>
      <c r="Q52" s="197"/>
      <c r="R52" s="197"/>
      <c r="S52" s="197"/>
    </row>
    <row r="53" spans="1:19" s="29" customFormat="1" ht="9" customHeight="1" x14ac:dyDescent="0.25">
      <c r="A53" s="42" t="s">
        <v>21</v>
      </c>
      <c r="B53" s="262">
        <f t="shared" si="1"/>
        <v>3607</v>
      </c>
      <c r="C53" s="262"/>
      <c r="D53" s="262">
        <v>2643</v>
      </c>
      <c r="E53" s="262"/>
      <c r="F53" s="262">
        <v>615</v>
      </c>
      <c r="G53" s="262">
        <v>349</v>
      </c>
      <c r="H53" s="262">
        <v>0</v>
      </c>
      <c r="J53" s="197"/>
      <c r="K53" s="197"/>
      <c r="L53" s="197"/>
      <c r="M53" s="197"/>
      <c r="N53" s="197"/>
      <c r="O53" s="197"/>
      <c r="P53" s="197"/>
      <c r="Q53" s="197"/>
      <c r="R53" s="197"/>
      <c r="S53" s="197"/>
    </row>
    <row r="54" spans="1:19" s="29" customFormat="1" ht="9" customHeight="1" x14ac:dyDescent="0.25">
      <c r="A54" s="29" t="s">
        <v>23</v>
      </c>
      <c r="B54" s="197">
        <f t="shared" si="1"/>
        <v>9666</v>
      </c>
      <c r="C54" s="197"/>
      <c r="D54" s="197">
        <v>3847</v>
      </c>
      <c r="E54" s="197"/>
      <c r="F54" s="197">
        <v>5658</v>
      </c>
      <c r="G54" s="197">
        <v>161</v>
      </c>
      <c r="H54" s="197">
        <v>0</v>
      </c>
      <c r="J54" s="197"/>
      <c r="K54" s="197"/>
      <c r="L54" s="197"/>
      <c r="M54" s="197"/>
      <c r="N54" s="197"/>
      <c r="O54" s="197"/>
      <c r="P54" s="197"/>
      <c r="Q54" s="197"/>
      <c r="R54" s="197"/>
      <c r="S54" s="197"/>
    </row>
    <row r="55" spans="1:19" s="29" customFormat="1" ht="9" customHeight="1" x14ac:dyDescent="0.25">
      <c r="A55" s="29" t="s">
        <v>25</v>
      </c>
      <c r="B55" s="197">
        <f t="shared" si="1"/>
        <v>1861</v>
      </c>
      <c r="C55" s="197"/>
      <c r="D55" s="197">
        <v>878</v>
      </c>
      <c r="E55" s="197"/>
      <c r="F55" s="197">
        <v>974</v>
      </c>
      <c r="G55" s="197">
        <v>9</v>
      </c>
      <c r="H55" s="197">
        <v>0</v>
      </c>
      <c r="J55" s="197"/>
      <c r="K55" s="197"/>
      <c r="L55" s="197"/>
      <c r="M55" s="197"/>
      <c r="N55" s="197"/>
      <c r="O55" s="197"/>
      <c r="P55" s="197"/>
      <c r="Q55" s="197"/>
      <c r="R55" s="197"/>
      <c r="S55" s="197"/>
    </row>
    <row r="56" spans="1:19" s="29" customFormat="1" ht="9" customHeight="1" x14ac:dyDescent="0.25">
      <c r="A56" s="29" t="s">
        <v>27</v>
      </c>
      <c r="B56" s="197">
        <f t="shared" si="1"/>
        <v>18721</v>
      </c>
      <c r="C56" s="197"/>
      <c r="D56" s="197">
        <v>3861</v>
      </c>
      <c r="E56" s="197"/>
      <c r="F56" s="197">
        <v>14039</v>
      </c>
      <c r="G56" s="197">
        <v>762</v>
      </c>
      <c r="H56" s="197">
        <v>59</v>
      </c>
      <c r="J56" s="197"/>
      <c r="K56" s="197"/>
      <c r="L56" s="197"/>
      <c r="M56" s="197"/>
      <c r="N56" s="197"/>
      <c r="O56" s="197"/>
      <c r="P56" s="197"/>
      <c r="Q56" s="197"/>
      <c r="R56" s="197"/>
      <c r="S56" s="197"/>
    </row>
    <row r="57" spans="1:19" s="29" customFormat="1" ht="9" customHeight="1" x14ac:dyDescent="0.25">
      <c r="A57" s="42" t="s">
        <v>30</v>
      </c>
      <c r="B57" s="262">
        <f t="shared" si="1"/>
        <v>12661</v>
      </c>
      <c r="C57" s="262"/>
      <c r="D57" s="262">
        <v>5160</v>
      </c>
      <c r="E57" s="262"/>
      <c r="F57" s="262">
        <v>6438</v>
      </c>
      <c r="G57" s="262">
        <v>1063</v>
      </c>
      <c r="H57" s="262">
        <v>0</v>
      </c>
      <c r="J57" s="197"/>
      <c r="K57" s="197"/>
      <c r="L57" s="197"/>
      <c r="M57" s="197"/>
      <c r="N57" s="197"/>
      <c r="O57" s="197"/>
      <c r="P57" s="197"/>
      <c r="Q57" s="197"/>
      <c r="R57" s="197"/>
      <c r="S57" s="197"/>
    </row>
    <row r="58" spans="1:19" s="29" customFormat="1" ht="9" customHeight="1" x14ac:dyDescent="0.25">
      <c r="A58" s="29" t="s">
        <v>111</v>
      </c>
      <c r="B58" s="197">
        <f t="shared" si="1"/>
        <v>149</v>
      </c>
      <c r="C58" s="197"/>
      <c r="D58" s="197">
        <v>149</v>
      </c>
      <c r="E58" s="197"/>
      <c r="F58" s="197">
        <v>0</v>
      </c>
      <c r="G58" s="197">
        <v>0</v>
      </c>
      <c r="H58" s="197">
        <v>0</v>
      </c>
      <c r="J58" s="197"/>
      <c r="K58" s="197"/>
      <c r="L58" s="197"/>
      <c r="M58" s="197"/>
      <c r="N58" s="197"/>
      <c r="O58" s="197"/>
      <c r="P58" s="197"/>
      <c r="Q58" s="197"/>
      <c r="R58" s="197"/>
      <c r="S58" s="197"/>
    </row>
    <row r="59" spans="1:19" s="29" customFormat="1" ht="9" customHeight="1" x14ac:dyDescent="0.25">
      <c r="A59" s="29" t="s">
        <v>33</v>
      </c>
      <c r="B59" s="197">
        <f t="shared" si="1"/>
        <v>10123</v>
      </c>
      <c r="C59" s="197"/>
      <c r="D59" s="197">
        <v>3009</v>
      </c>
      <c r="E59" s="197"/>
      <c r="F59" s="197">
        <v>5907</v>
      </c>
      <c r="G59" s="197">
        <v>0</v>
      </c>
      <c r="H59" s="197">
        <v>1207</v>
      </c>
      <c r="J59" s="197"/>
      <c r="K59" s="197"/>
      <c r="L59" s="197"/>
      <c r="M59" s="197"/>
      <c r="N59" s="197"/>
      <c r="O59" s="197"/>
      <c r="P59" s="197"/>
      <c r="Q59" s="197"/>
      <c r="R59" s="197"/>
      <c r="S59" s="197"/>
    </row>
    <row r="60" spans="1:19" s="29" customFormat="1" ht="9" customHeight="1" x14ac:dyDescent="0.25">
      <c r="A60" s="29" t="s">
        <v>34</v>
      </c>
      <c r="B60" s="197">
        <f t="shared" si="1"/>
        <v>4050</v>
      </c>
      <c r="C60" s="197"/>
      <c r="D60" s="197">
        <v>2939</v>
      </c>
      <c r="E60" s="197"/>
      <c r="F60" s="197">
        <v>893</v>
      </c>
      <c r="G60" s="197">
        <v>50</v>
      </c>
      <c r="H60" s="197">
        <v>168</v>
      </c>
      <c r="J60" s="197"/>
      <c r="K60" s="197"/>
      <c r="L60" s="197"/>
      <c r="M60" s="197"/>
      <c r="N60" s="197"/>
      <c r="O60" s="197"/>
      <c r="P60" s="197"/>
      <c r="Q60" s="197"/>
      <c r="R60" s="197"/>
      <c r="S60" s="197"/>
    </row>
    <row r="61" spans="1:19" s="29" customFormat="1" ht="9" customHeight="1" x14ac:dyDescent="0.25">
      <c r="A61" s="42" t="s">
        <v>36</v>
      </c>
      <c r="B61" s="262">
        <f t="shared" si="1"/>
        <v>11287</v>
      </c>
      <c r="C61" s="262"/>
      <c r="D61" s="262">
        <v>3977</v>
      </c>
      <c r="E61" s="262"/>
      <c r="F61" s="262">
        <v>5019</v>
      </c>
      <c r="G61" s="262">
        <v>971</v>
      </c>
      <c r="H61" s="262">
        <v>1320</v>
      </c>
      <c r="J61" s="197"/>
      <c r="K61" s="197"/>
      <c r="L61" s="197"/>
      <c r="M61" s="197"/>
      <c r="N61" s="197"/>
      <c r="O61" s="197"/>
      <c r="P61" s="197"/>
      <c r="Q61" s="197"/>
      <c r="R61" s="197"/>
      <c r="S61" s="197"/>
    </row>
    <row r="62" spans="1:19" s="29" customFormat="1" ht="9" customHeight="1" x14ac:dyDescent="0.25">
      <c r="A62" s="29" t="s">
        <v>130</v>
      </c>
      <c r="B62" s="197">
        <f t="shared" si="1"/>
        <v>8884</v>
      </c>
      <c r="C62" s="197"/>
      <c r="D62" s="197">
        <v>2563</v>
      </c>
      <c r="E62" s="197"/>
      <c r="F62" s="197">
        <v>6083</v>
      </c>
      <c r="G62" s="197">
        <v>238</v>
      </c>
      <c r="H62" s="197">
        <v>0</v>
      </c>
      <c r="J62" s="197"/>
      <c r="K62" s="197"/>
      <c r="L62" s="197"/>
      <c r="M62" s="197"/>
      <c r="N62" s="197"/>
      <c r="O62" s="197"/>
      <c r="P62" s="197"/>
      <c r="Q62" s="197"/>
      <c r="R62" s="197"/>
      <c r="S62" s="197"/>
    </row>
    <row r="63" spans="1:19" s="29" customFormat="1" ht="9" customHeight="1" x14ac:dyDescent="0.25">
      <c r="A63" s="29" t="s">
        <v>39</v>
      </c>
      <c r="B63" s="197">
        <f t="shared" si="1"/>
        <v>23555</v>
      </c>
      <c r="C63" s="197"/>
      <c r="D63" s="197">
        <v>4645</v>
      </c>
      <c r="E63" s="197"/>
      <c r="F63" s="197">
        <v>4754</v>
      </c>
      <c r="G63" s="197">
        <v>0</v>
      </c>
      <c r="H63" s="197">
        <v>14156</v>
      </c>
      <c r="J63" s="197"/>
      <c r="K63" s="197"/>
      <c r="L63" s="197"/>
      <c r="M63" s="197"/>
      <c r="N63" s="197"/>
      <c r="O63" s="197"/>
      <c r="P63" s="197"/>
      <c r="Q63" s="197"/>
      <c r="R63" s="197"/>
      <c r="S63" s="197"/>
    </row>
    <row r="64" spans="1:19" s="29" customFormat="1" ht="9" customHeight="1" x14ac:dyDescent="0.25">
      <c r="A64" s="29" t="s">
        <v>32</v>
      </c>
      <c r="B64" s="197">
        <f t="shared" si="1"/>
        <v>9787</v>
      </c>
      <c r="C64" s="197"/>
      <c r="D64" s="197">
        <v>5138</v>
      </c>
      <c r="E64" s="197"/>
      <c r="F64" s="197">
        <v>4649</v>
      </c>
      <c r="G64" s="197">
        <v>0</v>
      </c>
      <c r="H64" s="197">
        <v>0</v>
      </c>
      <c r="J64" s="197"/>
      <c r="K64" s="197"/>
      <c r="L64" s="197"/>
      <c r="M64" s="197"/>
      <c r="N64" s="197"/>
      <c r="O64" s="197"/>
      <c r="P64" s="197"/>
      <c r="Q64" s="197"/>
      <c r="R64" s="197"/>
      <c r="S64" s="197"/>
    </row>
    <row r="65" spans="1:19" s="29" customFormat="1" ht="9" customHeight="1" x14ac:dyDescent="0.25">
      <c r="A65" s="42" t="s">
        <v>43</v>
      </c>
      <c r="B65" s="262">
        <f t="shared" si="1"/>
        <v>12471</v>
      </c>
      <c r="C65" s="262"/>
      <c r="D65" s="262">
        <v>4871</v>
      </c>
      <c r="E65" s="262"/>
      <c r="F65" s="262">
        <v>5171</v>
      </c>
      <c r="G65" s="262">
        <v>0</v>
      </c>
      <c r="H65" s="262">
        <v>2429</v>
      </c>
      <c r="J65" s="197"/>
      <c r="K65" s="197"/>
      <c r="L65" s="197"/>
      <c r="M65" s="197"/>
      <c r="N65" s="197"/>
      <c r="O65" s="197"/>
      <c r="P65" s="197"/>
      <c r="Q65" s="197"/>
      <c r="R65" s="197"/>
      <c r="S65" s="197"/>
    </row>
    <row r="66" spans="1:19" s="29" customFormat="1" ht="9" customHeight="1" x14ac:dyDescent="0.25">
      <c r="A66" s="29" t="s">
        <v>46</v>
      </c>
      <c r="B66" s="197">
        <f t="shared" si="1"/>
        <v>1942</v>
      </c>
      <c r="C66" s="197"/>
      <c r="D66" s="197">
        <v>1457</v>
      </c>
      <c r="E66" s="197"/>
      <c r="F66" s="197">
        <v>485</v>
      </c>
      <c r="G66" s="197">
        <v>0</v>
      </c>
      <c r="H66" s="197">
        <v>0</v>
      </c>
      <c r="J66" s="197"/>
      <c r="K66" s="197"/>
      <c r="L66" s="197"/>
      <c r="M66" s="197"/>
      <c r="N66" s="197"/>
      <c r="O66" s="197"/>
      <c r="P66" s="197"/>
      <c r="Q66" s="197"/>
      <c r="R66" s="197"/>
      <c r="S66" s="197"/>
    </row>
    <row r="67" spans="1:19" s="29" customFormat="1" ht="9" customHeight="1" x14ac:dyDescent="0.25">
      <c r="A67" s="29" t="s">
        <v>48</v>
      </c>
      <c r="B67" s="197">
        <f t="shared" si="1"/>
        <v>5760</v>
      </c>
      <c r="C67" s="197"/>
      <c r="D67" s="197">
        <v>1341</v>
      </c>
      <c r="E67" s="197"/>
      <c r="F67" s="197">
        <v>1926</v>
      </c>
      <c r="G67" s="197">
        <v>81</v>
      </c>
      <c r="H67" s="197">
        <v>2412</v>
      </c>
      <c r="J67" s="197"/>
      <c r="K67" s="197"/>
      <c r="L67" s="197"/>
      <c r="M67" s="197"/>
      <c r="N67" s="197"/>
      <c r="O67" s="197"/>
      <c r="P67" s="197"/>
      <c r="Q67" s="197"/>
      <c r="R67" s="197"/>
      <c r="S67" s="197"/>
    </row>
    <row r="68" spans="1:19" s="29" customFormat="1" ht="9" customHeight="1" x14ac:dyDescent="0.25">
      <c r="A68" s="29" t="s">
        <v>50</v>
      </c>
      <c r="B68" s="197">
        <f t="shared" si="1"/>
        <v>6701</v>
      </c>
      <c r="C68" s="197"/>
      <c r="D68" s="197">
        <v>4111</v>
      </c>
      <c r="E68" s="197"/>
      <c r="F68" s="197">
        <v>2590</v>
      </c>
      <c r="G68" s="197">
        <v>0</v>
      </c>
      <c r="H68" s="197">
        <v>0</v>
      </c>
      <c r="J68" s="197"/>
      <c r="K68" s="197"/>
      <c r="L68" s="197"/>
      <c r="M68" s="197"/>
      <c r="N68" s="197"/>
      <c r="O68" s="197"/>
      <c r="P68" s="197"/>
      <c r="Q68" s="197"/>
      <c r="R68" s="197"/>
      <c r="S68" s="197"/>
    </row>
    <row r="69" spans="1:19" s="29" customFormat="1" ht="9" customHeight="1" x14ac:dyDescent="0.25">
      <c r="A69" s="42" t="s">
        <v>52</v>
      </c>
      <c r="B69" s="262">
        <f t="shared" si="1"/>
        <v>15837</v>
      </c>
      <c r="C69" s="262"/>
      <c r="D69" s="262">
        <v>4003</v>
      </c>
      <c r="E69" s="262"/>
      <c r="F69" s="262">
        <v>8214</v>
      </c>
      <c r="G69" s="262">
        <v>0</v>
      </c>
      <c r="H69" s="262">
        <v>3620</v>
      </c>
      <c r="J69" s="197"/>
      <c r="K69" s="197"/>
      <c r="L69" s="197"/>
      <c r="M69" s="197"/>
      <c r="N69" s="197"/>
      <c r="O69" s="197"/>
      <c r="P69" s="197"/>
      <c r="Q69" s="197"/>
      <c r="R69" s="197"/>
      <c r="S69" s="197"/>
    </row>
    <row r="70" spans="1:19" s="29" customFormat="1" ht="9" customHeight="1" x14ac:dyDescent="0.25">
      <c r="A70" s="29" t="s">
        <v>55</v>
      </c>
      <c r="B70" s="197">
        <f t="shared" si="1"/>
        <v>8512</v>
      </c>
      <c r="C70" s="197"/>
      <c r="D70" s="197">
        <v>3937</v>
      </c>
      <c r="E70" s="197"/>
      <c r="F70" s="197">
        <v>4151</v>
      </c>
      <c r="G70" s="197">
        <v>0</v>
      </c>
      <c r="H70" s="197">
        <v>424</v>
      </c>
      <c r="J70" s="197"/>
      <c r="K70" s="197"/>
      <c r="L70" s="197"/>
      <c r="M70" s="197"/>
      <c r="N70" s="197"/>
      <c r="O70" s="197"/>
      <c r="P70" s="197"/>
      <c r="Q70" s="197"/>
      <c r="R70" s="197"/>
      <c r="S70" s="197"/>
    </row>
    <row r="71" spans="1:19" s="29" customFormat="1" ht="9" customHeight="1" x14ac:dyDescent="0.25">
      <c r="A71" s="29" t="s">
        <v>57</v>
      </c>
      <c r="B71" s="197">
        <f t="shared" si="1"/>
        <v>3278</v>
      </c>
      <c r="C71" s="197"/>
      <c r="D71" s="197">
        <v>1293</v>
      </c>
      <c r="E71" s="197"/>
      <c r="F71" s="197">
        <v>1983</v>
      </c>
      <c r="G71" s="197">
        <v>2</v>
      </c>
      <c r="H71" s="197">
        <v>0</v>
      </c>
      <c r="J71" s="197"/>
      <c r="K71" s="197"/>
      <c r="L71" s="197"/>
      <c r="M71" s="197"/>
      <c r="N71" s="197"/>
      <c r="O71" s="197"/>
      <c r="P71" s="197"/>
      <c r="Q71" s="197"/>
      <c r="R71" s="197"/>
      <c r="S71" s="197"/>
    </row>
    <row r="72" spans="1:19" s="29" customFormat="1" ht="9" customHeight="1" x14ac:dyDescent="0.25">
      <c r="A72" s="29" t="s">
        <v>59</v>
      </c>
      <c r="B72" s="197">
        <f t="shared" si="1"/>
        <v>4884</v>
      </c>
      <c r="C72" s="197"/>
      <c r="D72" s="197">
        <v>1790</v>
      </c>
      <c r="E72" s="197"/>
      <c r="F72" s="197">
        <v>3094</v>
      </c>
      <c r="G72" s="197">
        <v>0</v>
      </c>
      <c r="H72" s="529">
        <v>0</v>
      </c>
      <c r="J72" s="197"/>
      <c r="K72" s="197"/>
      <c r="L72" s="197"/>
      <c r="M72" s="197"/>
      <c r="N72" s="197"/>
      <c r="O72" s="197"/>
      <c r="P72" s="197"/>
      <c r="Q72" s="197"/>
      <c r="R72" s="197"/>
      <c r="S72" s="197"/>
    </row>
    <row r="73" spans="1:19" s="29" customFormat="1" ht="9" customHeight="1" x14ac:dyDescent="0.25">
      <c r="A73" s="42" t="s">
        <v>63</v>
      </c>
      <c r="B73" s="262">
        <f t="shared" si="1"/>
        <v>11430</v>
      </c>
      <c r="C73" s="262"/>
      <c r="D73" s="262">
        <v>2790</v>
      </c>
      <c r="E73" s="262"/>
      <c r="F73" s="262">
        <v>8414</v>
      </c>
      <c r="G73" s="262">
        <v>226</v>
      </c>
      <c r="H73" s="262">
        <v>0</v>
      </c>
      <c r="J73" s="197"/>
      <c r="K73" s="197"/>
      <c r="L73" s="197"/>
      <c r="M73" s="197"/>
      <c r="N73" s="197"/>
      <c r="O73" s="197"/>
      <c r="P73" s="197"/>
      <c r="Q73" s="197"/>
      <c r="R73" s="197"/>
      <c r="S73" s="197"/>
    </row>
    <row r="74" spans="1:19" s="29" customFormat="1" ht="9" customHeight="1" x14ac:dyDescent="0.25">
      <c r="A74" s="29" t="s">
        <v>65</v>
      </c>
      <c r="B74" s="197">
        <f t="shared" si="1"/>
        <v>16277</v>
      </c>
      <c r="C74" s="197"/>
      <c r="D74" s="197">
        <v>2972</v>
      </c>
      <c r="E74" s="197"/>
      <c r="F74" s="197">
        <v>6068</v>
      </c>
      <c r="G74" s="197">
        <v>1677</v>
      </c>
      <c r="H74" s="197">
        <v>5560</v>
      </c>
      <c r="J74" s="197"/>
      <c r="K74" s="197"/>
      <c r="L74" s="197"/>
      <c r="M74" s="197"/>
      <c r="N74" s="197"/>
      <c r="O74" s="197"/>
      <c r="P74" s="197"/>
      <c r="Q74" s="197"/>
      <c r="R74" s="197"/>
      <c r="S74" s="197"/>
    </row>
    <row r="75" spans="1:19" s="29" customFormat="1" ht="9" customHeight="1" x14ac:dyDescent="0.25">
      <c r="A75" s="29" t="s">
        <v>69</v>
      </c>
      <c r="B75" s="197">
        <f t="shared" si="1"/>
        <v>22083</v>
      </c>
      <c r="C75" s="197"/>
      <c r="D75" s="197">
        <v>5710</v>
      </c>
      <c r="E75" s="197"/>
      <c r="F75" s="197">
        <v>4725</v>
      </c>
      <c r="G75" s="197">
        <v>0</v>
      </c>
      <c r="H75" s="197">
        <v>11648</v>
      </c>
      <c r="J75" s="197"/>
      <c r="K75" s="197"/>
      <c r="L75" s="197"/>
      <c r="M75" s="197"/>
      <c r="N75" s="197"/>
      <c r="O75" s="197"/>
      <c r="P75" s="197"/>
      <c r="Q75" s="197"/>
      <c r="R75" s="197"/>
      <c r="S75" s="197"/>
    </row>
    <row r="76" spans="1:19" s="29" customFormat="1" ht="9" customHeight="1" x14ac:dyDescent="0.25">
      <c r="A76" s="29" t="s">
        <v>74</v>
      </c>
      <c r="B76" s="197">
        <f t="shared" si="1"/>
        <v>7263</v>
      </c>
      <c r="C76" s="197"/>
      <c r="D76" s="197">
        <v>2497</v>
      </c>
      <c r="E76" s="197"/>
      <c r="F76" s="197">
        <v>2922</v>
      </c>
      <c r="G76" s="197">
        <v>1844</v>
      </c>
      <c r="H76" s="197">
        <v>0</v>
      </c>
      <c r="J76" s="197"/>
      <c r="K76" s="197"/>
      <c r="L76" s="197"/>
      <c r="M76" s="197"/>
      <c r="N76" s="197"/>
      <c r="O76" s="197"/>
      <c r="P76" s="197"/>
      <c r="Q76" s="197"/>
      <c r="R76" s="197"/>
      <c r="S76" s="197"/>
    </row>
    <row r="77" spans="1:19" s="29" customFormat="1" ht="9" customHeight="1" x14ac:dyDescent="0.25">
      <c r="A77" s="42" t="s">
        <v>76</v>
      </c>
      <c r="B77" s="262">
        <f t="shared" si="1"/>
        <v>12442</v>
      </c>
      <c r="C77" s="262"/>
      <c r="D77" s="262">
        <v>3791</v>
      </c>
      <c r="E77" s="262"/>
      <c r="F77" s="262">
        <v>8583</v>
      </c>
      <c r="G77" s="262">
        <v>68</v>
      </c>
      <c r="H77" s="262">
        <v>0</v>
      </c>
      <c r="J77" s="197"/>
      <c r="K77" s="197"/>
      <c r="L77" s="197"/>
      <c r="M77" s="197"/>
      <c r="N77" s="197"/>
      <c r="O77" s="197"/>
      <c r="P77" s="197"/>
      <c r="Q77" s="197"/>
      <c r="R77" s="197"/>
      <c r="S77" s="197"/>
    </row>
    <row r="78" spans="1:19" s="29" customFormat="1" ht="9" customHeight="1" x14ac:dyDescent="0.25">
      <c r="A78" s="29" t="s">
        <v>105</v>
      </c>
      <c r="B78" s="197">
        <f t="shared" si="1"/>
        <v>2570</v>
      </c>
      <c r="C78" s="197"/>
      <c r="D78" s="197">
        <v>1246</v>
      </c>
      <c r="E78" s="197"/>
      <c r="F78" s="197">
        <v>1324</v>
      </c>
      <c r="G78" s="197">
        <v>0</v>
      </c>
      <c r="H78" s="197">
        <v>0</v>
      </c>
      <c r="J78" s="197"/>
      <c r="K78" s="197"/>
      <c r="L78" s="197"/>
      <c r="M78" s="197"/>
      <c r="N78" s="197"/>
      <c r="O78" s="197"/>
      <c r="P78" s="197"/>
      <c r="Q78" s="197"/>
      <c r="R78" s="197"/>
      <c r="S78" s="197"/>
    </row>
    <row r="79" spans="1:19" s="29" customFormat="1" ht="9" customHeight="1" x14ac:dyDescent="0.25">
      <c r="A79" s="29" t="s">
        <v>82</v>
      </c>
      <c r="B79" s="197">
        <f t="shared" si="1"/>
        <v>15653</v>
      </c>
      <c r="C79" s="197"/>
      <c r="D79" s="197">
        <v>5370</v>
      </c>
      <c r="E79" s="197"/>
      <c r="F79" s="197">
        <v>9090</v>
      </c>
      <c r="G79" s="197">
        <v>1193</v>
      </c>
      <c r="H79" s="197">
        <v>0</v>
      </c>
      <c r="J79" s="197"/>
      <c r="K79" s="197"/>
      <c r="L79" s="197"/>
      <c r="M79" s="197"/>
      <c r="N79" s="197"/>
      <c r="O79" s="197"/>
      <c r="P79" s="197"/>
      <c r="Q79" s="197"/>
      <c r="R79" s="197"/>
      <c r="S79" s="197"/>
    </row>
    <row r="80" spans="1:19" s="29" customFormat="1" ht="9" customHeight="1" x14ac:dyDescent="0.25">
      <c r="A80" s="29" t="s">
        <v>86</v>
      </c>
      <c r="B80" s="197">
        <f t="shared" si="1"/>
        <v>5902</v>
      </c>
      <c r="C80" s="197"/>
      <c r="D80" s="197">
        <v>4843</v>
      </c>
      <c r="E80" s="197"/>
      <c r="F80" s="197">
        <v>367</v>
      </c>
      <c r="G80" s="197">
        <v>0</v>
      </c>
      <c r="H80" s="197">
        <v>692</v>
      </c>
      <c r="J80" s="197"/>
      <c r="K80" s="197"/>
      <c r="L80" s="197"/>
      <c r="M80" s="197"/>
      <c r="N80" s="197"/>
      <c r="O80" s="197"/>
      <c r="P80" s="197"/>
      <c r="Q80" s="197"/>
      <c r="R80" s="197"/>
      <c r="S80" s="197"/>
    </row>
    <row r="81" spans="1:19" s="29" customFormat="1" ht="9" customHeight="1" x14ac:dyDescent="0.25">
      <c r="A81" s="42" t="s">
        <v>88</v>
      </c>
      <c r="B81" s="262">
        <f t="shared" si="1"/>
        <v>10117</v>
      </c>
      <c r="C81" s="262"/>
      <c r="D81" s="262">
        <v>2647</v>
      </c>
      <c r="E81" s="262"/>
      <c r="F81" s="262">
        <v>7470</v>
      </c>
      <c r="G81" s="262">
        <v>0</v>
      </c>
      <c r="H81" s="262">
        <v>0</v>
      </c>
      <c r="J81" s="197"/>
      <c r="K81" s="197"/>
      <c r="L81" s="197"/>
      <c r="M81" s="197"/>
      <c r="N81" s="197"/>
      <c r="O81" s="197"/>
      <c r="P81" s="197"/>
      <c r="Q81" s="197"/>
      <c r="R81" s="197"/>
      <c r="S81" s="197"/>
    </row>
    <row r="82" spans="1:19" s="29" customFormat="1" ht="8.25" customHeight="1" x14ac:dyDescent="0.25">
      <c r="B82" s="197"/>
      <c r="C82" s="197"/>
      <c r="D82" s="197"/>
      <c r="E82" s="197"/>
      <c r="F82" s="197"/>
      <c r="G82" s="197"/>
      <c r="H82" s="197"/>
      <c r="J82" s="197"/>
      <c r="K82" s="197"/>
      <c r="L82" s="197"/>
      <c r="M82" s="197"/>
      <c r="N82" s="197"/>
      <c r="O82" s="197"/>
      <c r="P82" s="197"/>
      <c r="Q82" s="197"/>
      <c r="R82" s="197"/>
      <c r="S82" s="197"/>
    </row>
    <row r="83" spans="1:19" s="29" customFormat="1" ht="9" customHeight="1" x14ac:dyDescent="0.25">
      <c r="A83" s="113">
        <v>1997</v>
      </c>
      <c r="B83" s="197"/>
      <c r="C83" s="197"/>
      <c r="D83" s="197"/>
      <c r="E83" s="197"/>
      <c r="F83" s="197"/>
      <c r="G83" s="197"/>
      <c r="H83" s="197"/>
      <c r="J83" s="197"/>
      <c r="K83" s="197"/>
      <c r="L83" s="197"/>
      <c r="M83" s="197"/>
      <c r="N83" s="197"/>
      <c r="O83" s="197"/>
      <c r="P83" s="197"/>
      <c r="Q83" s="197"/>
      <c r="R83" s="197"/>
      <c r="S83" s="197"/>
    </row>
    <row r="84" spans="1:19" s="30" customFormat="1" ht="9" customHeight="1" x14ac:dyDescent="0.25">
      <c r="A84" s="30" t="s">
        <v>129</v>
      </c>
      <c r="B84" s="74">
        <f>SUM(B86:B117)</f>
        <v>302753</v>
      </c>
      <c r="C84" s="74"/>
      <c r="D84" s="74">
        <f>SUM(D86:D117)</f>
        <v>102250</v>
      </c>
      <c r="E84" s="74"/>
      <c r="F84" s="74">
        <f>SUM(F86:F117)</f>
        <v>137489</v>
      </c>
      <c r="G84" s="74">
        <f>SUM(G86:G117)</f>
        <v>11783</v>
      </c>
      <c r="H84" s="74">
        <f>SUM(H86:H117)</f>
        <v>51231</v>
      </c>
      <c r="I84" s="633"/>
      <c r="J84" s="197"/>
      <c r="K84" s="197"/>
      <c r="L84" s="197"/>
      <c r="M84" s="197"/>
      <c r="N84" s="197"/>
      <c r="O84" s="197"/>
      <c r="P84" s="197"/>
      <c r="Q84" s="197"/>
      <c r="R84" s="197"/>
      <c r="S84" s="197"/>
    </row>
    <row r="85" spans="1:19" s="30" customFormat="1" ht="3.95" customHeight="1" x14ac:dyDescent="0.25">
      <c r="B85" s="74"/>
      <c r="C85" s="74"/>
      <c r="D85" s="74"/>
      <c r="E85" s="74"/>
      <c r="F85" s="74"/>
      <c r="G85" s="74"/>
      <c r="H85" s="74"/>
      <c r="I85" s="633"/>
      <c r="J85" s="197"/>
      <c r="K85" s="197"/>
      <c r="L85" s="197"/>
      <c r="M85" s="197"/>
      <c r="N85" s="197"/>
      <c r="O85" s="197"/>
      <c r="P85" s="197"/>
      <c r="Q85" s="197"/>
      <c r="R85" s="197"/>
      <c r="S85" s="197"/>
    </row>
    <row r="86" spans="1:19" s="29" customFormat="1" ht="9" customHeight="1" x14ac:dyDescent="0.25">
      <c r="A86" s="29" t="s">
        <v>14</v>
      </c>
      <c r="B86" s="197">
        <f t="shared" ref="B86:B117" si="2">SUM(D86:H86)</f>
        <v>1888</v>
      </c>
      <c r="C86" s="197"/>
      <c r="D86" s="197">
        <v>977</v>
      </c>
      <c r="E86" s="197"/>
      <c r="F86" s="197">
        <v>911</v>
      </c>
      <c r="G86" s="197">
        <v>0</v>
      </c>
      <c r="H86" s="197">
        <v>0</v>
      </c>
      <c r="J86" s="197"/>
      <c r="K86" s="197"/>
      <c r="L86" s="197"/>
      <c r="M86" s="197"/>
      <c r="N86" s="197"/>
      <c r="O86" s="197"/>
      <c r="P86" s="197"/>
      <c r="Q86" s="197"/>
      <c r="R86" s="197"/>
      <c r="S86" s="197"/>
    </row>
    <row r="87" spans="1:19" s="29" customFormat="1" ht="9" customHeight="1" x14ac:dyDescent="0.25">
      <c r="A87" s="29" t="s">
        <v>15</v>
      </c>
      <c r="B87" s="197">
        <f t="shared" si="2"/>
        <v>11080</v>
      </c>
      <c r="C87" s="197"/>
      <c r="D87" s="197">
        <v>2725</v>
      </c>
      <c r="E87" s="197"/>
      <c r="F87" s="197">
        <v>4092</v>
      </c>
      <c r="G87" s="197">
        <v>356</v>
      </c>
      <c r="H87" s="197">
        <v>3907</v>
      </c>
      <c r="J87" s="197"/>
      <c r="K87" s="197"/>
      <c r="L87" s="197"/>
      <c r="M87" s="197"/>
      <c r="N87" s="197"/>
      <c r="O87" s="197"/>
      <c r="P87" s="197"/>
      <c r="Q87" s="197"/>
      <c r="R87" s="197"/>
      <c r="S87" s="197"/>
    </row>
    <row r="88" spans="1:19" s="29" customFormat="1" ht="9" customHeight="1" x14ac:dyDescent="0.25">
      <c r="A88" s="29" t="s">
        <v>112</v>
      </c>
      <c r="B88" s="197">
        <f t="shared" si="2"/>
        <v>6454</v>
      </c>
      <c r="C88" s="197"/>
      <c r="D88" s="197">
        <v>1577</v>
      </c>
      <c r="E88" s="197"/>
      <c r="F88" s="197">
        <v>1875</v>
      </c>
      <c r="G88" s="197">
        <v>720</v>
      </c>
      <c r="H88" s="529">
        <v>2282</v>
      </c>
      <c r="J88" s="197"/>
      <c r="K88" s="197"/>
      <c r="L88" s="197"/>
      <c r="M88" s="197"/>
      <c r="N88" s="197"/>
      <c r="O88" s="197"/>
      <c r="P88" s="197"/>
      <c r="Q88" s="197"/>
      <c r="R88" s="197"/>
      <c r="S88" s="197"/>
    </row>
    <row r="89" spans="1:19" s="29" customFormat="1" ht="9" customHeight="1" x14ac:dyDescent="0.25">
      <c r="A89" s="42" t="s">
        <v>21</v>
      </c>
      <c r="B89" s="262">
        <f t="shared" si="2"/>
        <v>3805</v>
      </c>
      <c r="C89" s="262"/>
      <c r="D89" s="262">
        <v>2876</v>
      </c>
      <c r="E89" s="262"/>
      <c r="F89" s="262">
        <v>580</v>
      </c>
      <c r="G89" s="262">
        <v>349</v>
      </c>
      <c r="H89" s="262">
        <v>0</v>
      </c>
      <c r="J89" s="197"/>
      <c r="K89" s="197"/>
      <c r="L89" s="197"/>
      <c r="M89" s="197"/>
      <c r="N89" s="197"/>
      <c r="O89" s="197"/>
      <c r="P89" s="197"/>
      <c r="Q89" s="197"/>
      <c r="R89" s="197"/>
      <c r="S89" s="197"/>
    </row>
    <row r="90" spans="1:19" s="29" customFormat="1" ht="9" customHeight="1" x14ac:dyDescent="0.25">
      <c r="A90" s="29" t="s">
        <v>23</v>
      </c>
      <c r="B90" s="197">
        <f t="shared" si="2"/>
        <v>9684</v>
      </c>
      <c r="C90" s="197"/>
      <c r="D90" s="197">
        <v>3930</v>
      </c>
      <c r="E90" s="197"/>
      <c r="F90" s="197">
        <v>5593</v>
      </c>
      <c r="G90" s="197">
        <v>161</v>
      </c>
      <c r="H90" s="197">
        <v>0</v>
      </c>
      <c r="J90" s="197"/>
      <c r="K90" s="197"/>
      <c r="L90" s="197"/>
      <c r="M90" s="197"/>
      <c r="N90" s="197"/>
      <c r="O90" s="197"/>
      <c r="P90" s="197"/>
      <c r="Q90" s="197"/>
      <c r="R90" s="197"/>
      <c r="S90" s="197"/>
    </row>
    <row r="91" spans="1:19" s="29" customFormat="1" ht="9" customHeight="1" x14ac:dyDescent="0.25">
      <c r="A91" s="29" t="s">
        <v>25</v>
      </c>
      <c r="B91" s="197">
        <f t="shared" si="2"/>
        <v>1958</v>
      </c>
      <c r="C91" s="197"/>
      <c r="D91" s="197">
        <v>927</v>
      </c>
      <c r="E91" s="197"/>
      <c r="F91" s="197">
        <v>1023</v>
      </c>
      <c r="G91" s="197">
        <v>8</v>
      </c>
      <c r="H91" s="197">
        <v>0</v>
      </c>
      <c r="J91" s="197"/>
      <c r="K91" s="197"/>
      <c r="L91" s="197"/>
      <c r="M91" s="197"/>
      <c r="N91" s="197"/>
      <c r="O91" s="197"/>
      <c r="P91" s="197"/>
      <c r="Q91" s="197"/>
      <c r="R91" s="197"/>
      <c r="S91" s="197"/>
    </row>
    <row r="92" spans="1:19" s="29" customFormat="1" ht="9" customHeight="1" x14ac:dyDescent="0.25">
      <c r="A92" s="29" t="s">
        <v>27</v>
      </c>
      <c r="B92" s="197">
        <f t="shared" si="2"/>
        <v>19078</v>
      </c>
      <c r="C92" s="197"/>
      <c r="D92" s="197">
        <v>4048</v>
      </c>
      <c r="E92" s="197"/>
      <c r="F92" s="197">
        <v>14222</v>
      </c>
      <c r="G92" s="197">
        <v>749</v>
      </c>
      <c r="H92" s="197">
        <v>59</v>
      </c>
      <c r="J92" s="197"/>
      <c r="K92" s="197"/>
      <c r="L92" s="197"/>
      <c r="M92" s="197"/>
      <c r="N92" s="197"/>
      <c r="O92" s="197"/>
      <c r="P92" s="197"/>
      <c r="Q92" s="197"/>
      <c r="R92" s="197"/>
      <c r="S92" s="197"/>
    </row>
    <row r="93" spans="1:19" s="29" customFormat="1" ht="9" customHeight="1" x14ac:dyDescent="0.25">
      <c r="A93" s="42" t="s">
        <v>30</v>
      </c>
      <c r="B93" s="262">
        <f t="shared" si="2"/>
        <v>12718</v>
      </c>
      <c r="C93" s="262"/>
      <c r="D93" s="262">
        <v>5247</v>
      </c>
      <c r="E93" s="262"/>
      <c r="F93" s="262">
        <v>6438</v>
      </c>
      <c r="G93" s="262">
        <v>1033</v>
      </c>
      <c r="H93" s="262">
        <v>0</v>
      </c>
      <c r="J93" s="197"/>
      <c r="K93" s="197"/>
      <c r="L93" s="197"/>
      <c r="M93" s="197"/>
      <c r="N93" s="197"/>
      <c r="O93" s="197"/>
      <c r="P93" s="197"/>
      <c r="Q93" s="197"/>
      <c r="R93" s="197"/>
      <c r="S93" s="197"/>
    </row>
    <row r="94" spans="1:19" s="29" customFormat="1" ht="9" customHeight="1" x14ac:dyDescent="0.25">
      <c r="A94" s="29" t="s">
        <v>111</v>
      </c>
      <c r="B94" s="197">
        <f t="shared" si="2"/>
        <v>149</v>
      </c>
      <c r="C94" s="197"/>
      <c r="D94" s="197">
        <v>149</v>
      </c>
      <c r="E94" s="197"/>
      <c r="F94" s="197">
        <v>0</v>
      </c>
      <c r="G94" s="197">
        <v>0</v>
      </c>
      <c r="H94" s="197">
        <v>0</v>
      </c>
      <c r="J94" s="197"/>
      <c r="K94" s="197"/>
      <c r="L94" s="197"/>
      <c r="M94" s="197"/>
      <c r="N94" s="197"/>
      <c r="O94" s="197"/>
      <c r="P94" s="197"/>
      <c r="Q94" s="197"/>
      <c r="R94" s="197"/>
      <c r="S94" s="197"/>
    </row>
    <row r="95" spans="1:19" s="29" customFormat="1" ht="9" customHeight="1" x14ac:dyDescent="0.25">
      <c r="A95" s="29" t="s">
        <v>33</v>
      </c>
      <c r="B95" s="197">
        <f t="shared" si="2"/>
        <v>10313</v>
      </c>
      <c r="C95" s="197"/>
      <c r="D95" s="197">
        <v>3199</v>
      </c>
      <c r="E95" s="197"/>
      <c r="F95" s="197">
        <v>5907</v>
      </c>
      <c r="G95" s="197">
        <v>0</v>
      </c>
      <c r="H95" s="197">
        <v>1207</v>
      </c>
      <c r="J95" s="197"/>
      <c r="K95" s="197"/>
      <c r="L95" s="197"/>
      <c r="M95" s="197"/>
      <c r="N95" s="197"/>
      <c r="O95" s="197"/>
      <c r="P95" s="197"/>
      <c r="Q95" s="197"/>
      <c r="R95" s="197"/>
      <c r="S95" s="197"/>
    </row>
    <row r="96" spans="1:19" s="29" customFormat="1" ht="9" customHeight="1" x14ac:dyDescent="0.25">
      <c r="A96" s="29" t="s">
        <v>34</v>
      </c>
      <c r="B96" s="197">
        <f t="shared" si="2"/>
        <v>6490</v>
      </c>
      <c r="C96" s="197"/>
      <c r="D96" s="197">
        <v>3150</v>
      </c>
      <c r="E96" s="197"/>
      <c r="F96" s="197">
        <v>764</v>
      </c>
      <c r="G96" s="197">
        <v>0</v>
      </c>
      <c r="H96" s="197">
        <v>2576</v>
      </c>
      <c r="J96" s="197"/>
      <c r="K96" s="197"/>
      <c r="L96" s="197"/>
      <c r="M96" s="197"/>
      <c r="N96" s="197"/>
      <c r="O96" s="197"/>
      <c r="P96" s="197"/>
      <c r="Q96" s="197"/>
      <c r="R96" s="197"/>
      <c r="S96" s="197"/>
    </row>
    <row r="97" spans="1:19" s="29" customFormat="1" ht="9" customHeight="1" x14ac:dyDescent="0.25">
      <c r="A97" s="42" t="s">
        <v>36</v>
      </c>
      <c r="B97" s="262">
        <f t="shared" si="2"/>
        <v>11269</v>
      </c>
      <c r="C97" s="262"/>
      <c r="D97" s="262">
        <v>4018</v>
      </c>
      <c r="E97" s="262"/>
      <c r="F97" s="262">
        <v>5059</v>
      </c>
      <c r="G97" s="262">
        <v>971</v>
      </c>
      <c r="H97" s="262">
        <v>1221</v>
      </c>
      <c r="J97" s="197"/>
      <c r="K97" s="197"/>
      <c r="L97" s="197"/>
      <c r="M97" s="197"/>
      <c r="N97" s="197"/>
      <c r="O97" s="197"/>
      <c r="P97" s="197"/>
      <c r="Q97" s="197"/>
      <c r="R97" s="197"/>
      <c r="S97" s="197"/>
    </row>
    <row r="98" spans="1:19" s="29" customFormat="1" ht="9" customHeight="1" x14ac:dyDescent="0.25">
      <c r="A98" s="29" t="s">
        <v>130</v>
      </c>
      <c r="B98" s="197">
        <f t="shared" si="2"/>
        <v>9223</v>
      </c>
      <c r="C98" s="197"/>
      <c r="D98" s="197">
        <v>2786</v>
      </c>
      <c r="E98" s="197"/>
      <c r="F98" s="197">
        <v>6092</v>
      </c>
      <c r="G98" s="197">
        <v>345</v>
      </c>
      <c r="H98" s="197">
        <v>0</v>
      </c>
      <c r="J98" s="197"/>
      <c r="K98" s="197"/>
      <c r="L98" s="197"/>
      <c r="M98" s="197"/>
      <c r="N98" s="197"/>
      <c r="O98" s="197"/>
      <c r="P98" s="197"/>
      <c r="Q98" s="197"/>
      <c r="R98" s="197"/>
      <c r="S98" s="197"/>
    </row>
    <row r="99" spans="1:19" s="29" customFormat="1" ht="9" customHeight="1" x14ac:dyDescent="0.25">
      <c r="A99" s="29" t="s">
        <v>39</v>
      </c>
      <c r="B99" s="197">
        <f t="shared" si="2"/>
        <v>24505</v>
      </c>
      <c r="C99" s="197"/>
      <c r="D99" s="197">
        <v>5219</v>
      </c>
      <c r="E99" s="197"/>
      <c r="F99" s="197">
        <v>5130</v>
      </c>
      <c r="G99" s="197">
        <v>0</v>
      </c>
      <c r="H99" s="197">
        <v>14156</v>
      </c>
      <c r="J99" s="197"/>
      <c r="K99" s="197"/>
      <c r="L99" s="197"/>
      <c r="M99" s="197"/>
      <c r="N99" s="197"/>
      <c r="O99" s="197"/>
      <c r="P99" s="197"/>
      <c r="Q99" s="197"/>
      <c r="R99" s="197"/>
      <c r="S99" s="197"/>
    </row>
    <row r="100" spans="1:19" s="29" customFormat="1" ht="9" customHeight="1" x14ac:dyDescent="0.25">
      <c r="A100" s="29" t="s">
        <v>32</v>
      </c>
      <c r="B100" s="197">
        <f t="shared" si="2"/>
        <v>9756</v>
      </c>
      <c r="C100" s="197"/>
      <c r="D100" s="197">
        <v>5107</v>
      </c>
      <c r="E100" s="197"/>
      <c r="F100" s="197">
        <v>4649</v>
      </c>
      <c r="G100" s="197">
        <v>0</v>
      </c>
      <c r="H100" s="197">
        <v>0</v>
      </c>
      <c r="J100" s="197"/>
      <c r="K100" s="197"/>
      <c r="L100" s="197"/>
      <c r="M100" s="197"/>
      <c r="N100" s="197"/>
      <c r="O100" s="197"/>
      <c r="P100" s="197"/>
      <c r="Q100" s="197"/>
      <c r="R100" s="197"/>
      <c r="S100" s="197"/>
    </row>
    <row r="101" spans="1:19" s="29" customFormat="1" ht="9" customHeight="1" x14ac:dyDescent="0.25">
      <c r="A101" s="42" t="s">
        <v>43</v>
      </c>
      <c r="B101" s="262">
        <f t="shared" si="2"/>
        <v>12527</v>
      </c>
      <c r="C101" s="262"/>
      <c r="D101" s="262">
        <v>4931</v>
      </c>
      <c r="E101" s="262"/>
      <c r="F101" s="262">
        <v>5167</v>
      </c>
      <c r="G101" s="262">
        <v>0</v>
      </c>
      <c r="H101" s="262">
        <v>2429</v>
      </c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</row>
    <row r="102" spans="1:19" s="29" customFormat="1" ht="9" customHeight="1" x14ac:dyDescent="0.25">
      <c r="A102" s="29" t="s">
        <v>46</v>
      </c>
      <c r="B102" s="197">
        <f t="shared" si="2"/>
        <v>1933</v>
      </c>
      <c r="C102" s="197"/>
      <c r="D102" s="197">
        <v>1448</v>
      </c>
      <c r="E102" s="197"/>
      <c r="F102" s="197">
        <v>485</v>
      </c>
      <c r="G102" s="197">
        <v>0</v>
      </c>
      <c r="H102" s="197">
        <v>0</v>
      </c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</row>
    <row r="103" spans="1:19" s="29" customFormat="1" ht="9" customHeight="1" x14ac:dyDescent="0.25">
      <c r="A103" s="29" t="s">
        <v>48</v>
      </c>
      <c r="B103" s="197">
        <f t="shared" si="2"/>
        <v>6105</v>
      </c>
      <c r="C103" s="197"/>
      <c r="D103" s="197">
        <v>1765</v>
      </c>
      <c r="E103" s="197"/>
      <c r="F103" s="197">
        <v>1888</v>
      </c>
      <c r="G103" s="197">
        <v>40</v>
      </c>
      <c r="H103" s="197">
        <v>2412</v>
      </c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</row>
    <row r="104" spans="1:19" s="29" customFormat="1" ht="9" customHeight="1" x14ac:dyDescent="0.25">
      <c r="A104" s="29" t="s">
        <v>50</v>
      </c>
      <c r="B104" s="197">
        <f t="shared" si="2"/>
        <v>6832</v>
      </c>
      <c r="C104" s="197"/>
      <c r="D104" s="197">
        <v>4242</v>
      </c>
      <c r="E104" s="197"/>
      <c r="F104" s="197">
        <v>2590</v>
      </c>
      <c r="G104" s="197">
        <v>0</v>
      </c>
      <c r="H104" s="197">
        <v>0</v>
      </c>
      <c r="J104" s="197"/>
      <c r="K104" s="197"/>
      <c r="L104" s="197"/>
      <c r="M104" s="197"/>
      <c r="N104" s="197"/>
      <c r="O104" s="197"/>
      <c r="P104" s="197"/>
      <c r="Q104" s="197"/>
      <c r="R104" s="197"/>
      <c r="S104" s="197"/>
    </row>
    <row r="105" spans="1:19" s="29" customFormat="1" ht="9" customHeight="1" x14ac:dyDescent="0.25">
      <c r="A105" s="42" t="s">
        <v>52</v>
      </c>
      <c r="B105" s="262">
        <f t="shared" si="2"/>
        <v>15991</v>
      </c>
      <c r="C105" s="262"/>
      <c r="D105" s="262">
        <v>4157</v>
      </c>
      <c r="E105" s="262"/>
      <c r="F105" s="262">
        <v>8214</v>
      </c>
      <c r="G105" s="262">
        <v>0</v>
      </c>
      <c r="H105" s="262">
        <v>3620</v>
      </c>
      <c r="J105" s="197"/>
      <c r="K105" s="197"/>
      <c r="L105" s="197"/>
      <c r="M105" s="197"/>
      <c r="N105" s="197"/>
      <c r="O105" s="197"/>
      <c r="P105" s="197"/>
      <c r="Q105" s="197"/>
      <c r="R105" s="197"/>
      <c r="S105" s="197"/>
    </row>
    <row r="106" spans="1:19" s="29" customFormat="1" ht="9" customHeight="1" x14ac:dyDescent="0.25">
      <c r="A106" s="29" t="s">
        <v>55</v>
      </c>
      <c r="B106" s="197">
        <f t="shared" si="2"/>
        <v>8512</v>
      </c>
      <c r="C106" s="197"/>
      <c r="D106" s="197">
        <v>4027</v>
      </c>
      <c r="E106" s="197"/>
      <c r="F106" s="197">
        <v>4331</v>
      </c>
      <c r="G106" s="197">
        <v>0</v>
      </c>
      <c r="H106" s="197">
        <v>154</v>
      </c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</row>
    <row r="107" spans="1:19" s="29" customFormat="1" ht="9" customHeight="1" x14ac:dyDescent="0.25">
      <c r="A107" s="29" t="s">
        <v>57</v>
      </c>
      <c r="B107" s="197">
        <f t="shared" si="2"/>
        <v>3300</v>
      </c>
      <c r="C107" s="197"/>
      <c r="D107" s="197">
        <v>1364</v>
      </c>
      <c r="E107" s="197"/>
      <c r="F107" s="197">
        <v>1934</v>
      </c>
      <c r="G107" s="197">
        <v>2</v>
      </c>
      <c r="H107" s="197">
        <v>0</v>
      </c>
      <c r="J107" s="197"/>
      <c r="K107" s="197"/>
      <c r="L107" s="197"/>
      <c r="M107" s="197"/>
      <c r="N107" s="197"/>
      <c r="O107" s="197"/>
      <c r="P107" s="197"/>
      <c r="Q107" s="197"/>
      <c r="R107" s="197"/>
      <c r="S107" s="197"/>
    </row>
    <row r="108" spans="1:19" s="29" customFormat="1" ht="9" customHeight="1" x14ac:dyDescent="0.25">
      <c r="A108" s="29" t="s">
        <v>59</v>
      </c>
      <c r="B108" s="197">
        <f t="shared" si="2"/>
        <v>4947</v>
      </c>
      <c r="C108" s="197"/>
      <c r="D108" s="197">
        <v>1853</v>
      </c>
      <c r="E108" s="197"/>
      <c r="F108" s="197">
        <v>3094</v>
      </c>
      <c r="G108" s="197">
        <v>0</v>
      </c>
      <c r="H108" s="529">
        <v>0</v>
      </c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</row>
    <row r="109" spans="1:19" s="29" customFormat="1" ht="9" customHeight="1" x14ac:dyDescent="0.25">
      <c r="A109" s="42" t="s">
        <v>63</v>
      </c>
      <c r="B109" s="262">
        <f t="shared" si="2"/>
        <v>10376</v>
      </c>
      <c r="C109" s="262"/>
      <c r="D109" s="262">
        <v>2992</v>
      </c>
      <c r="E109" s="262"/>
      <c r="F109" s="262">
        <v>7181</v>
      </c>
      <c r="G109" s="262">
        <v>203</v>
      </c>
      <c r="H109" s="262">
        <v>0</v>
      </c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</row>
    <row r="110" spans="1:19" s="29" customFormat="1" ht="9" customHeight="1" x14ac:dyDescent="0.25">
      <c r="A110" s="29" t="s">
        <v>65</v>
      </c>
      <c r="B110" s="197">
        <f t="shared" si="2"/>
        <v>16323</v>
      </c>
      <c r="C110" s="197"/>
      <c r="D110" s="197">
        <v>3130</v>
      </c>
      <c r="E110" s="197"/>
      <c r="F110" s="197">
        <v>5956</v>
      </c>
      <c r="G110" s="197">
        <v>1677</v>
      </c>
      <c r="H110" s="197">
        <v>5560</v>
      </c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</row>
    <row r="111" spans="1:19" s="29" customFormat="1" ht="9" customHeight="1" x14ac:dyDescent="0.25">
      <c r="A111" s="29" t="s">
        <v>69</v>
      </c>
      <c r="B111" s="197">
        <f t="shared" si="2"/>
        <v>22084</v>
      </c>
      <c r="C111" s="197"/>
      <c r="D111" s="197">
        <v>5711</v>
      </c>
      <c r="E111" s="197"/>
      <c r="F111" s="197">
        <v>4725</v>
      </c>
      <c r="G111" s="197">
        <v>0</v>
      </c>
      <c r="H111" s="197">
        <v>11648</v>
      </c>
      <c r="J111" s="197"/>
      <c r="K111" s="197"/>
      <c r="L111" s="197"/>
      <c r="M111" s="197"/>
      <c r="N111" s="197"/>
      <c r="O111" s="197"/>
      <c r="P111" s="197"/>
      <c r="Q111" s="197"/>
      <c r="R111" s="197"/>
      <c r="S111" s="197"/>
    </row>
    <row r="112" spans="1:19" s="29" customFormat="1" ht="9" customHeight="1" x14ac:dyDescent="0.25">
      <c r="A112" s="29" t="s">
        <v>74</v>
      </c>
      <c r="B112" s="197">
        <f t="shared" si="2"/>
        <v>7295</v>
      </c>
      <c r="C112" s="197"/>
      <c r="D112" s="197">
        <v>2529</v>
      </c>
      <c r="E112" s="197"/>
      <c r="F112" s="197">
        <v>2922</v>
      </c>
      <c r="G112" s="197">
        <v>1844</v>
      </c>
      <c r="H112" s="197">
        <v>0</v>
      </c>
      <c r="J112" s="197"/>
      <c r="K112" s="197"/>
      <c r="L112" s="197"/>
      <c r="M112" s="197"/>
      <c r="N112" s="197"/>
      <c r="O112" s="197"/>
      <c r="P112" s="197"/>
      <c r="Q112" s="197"/>
      <c r="R112" s="197"/>
      <c r="S112" s="197"/>
    </row>
    <row r="113" spans="1:19" s="29" customFormat="1" ht="9" customHeight="1" x14ac:dyDescent="0.25">
      <c r="A113" s="42" t="s">
        <v>76</v>
      </c>
      <c r="B113" s="262">
        <f t="shared" si="2"/>
        <v>12100</v>
      </c>
      <c r="C113" s="262"/>
      <c r="D113" s="262">
        <v>3873</v>
      </c>
      <c r="E113" s="262"/>
      <c r="F113" s="262">
        <v>8159</v>
      </c>
      <c r="G113" s="262">
        <v>68</v>
      </c>
      <c r="H113" s="262">
        <v>0</v>
      </c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</row>
    <row r="114" spans="1:19" s="29" customFormat="1" ht="9" customHeight="1" x14ac:dyDescent="0.25">
      <c r="A114" s="29" t="s">
        <v>105</v>
      </c>
      <c r="B114" s="197">
        <f t="shared" si="2"/>
        <v>2563</v>
      </c>
      <c r="C114" s="197"/>
      <c r="D114" s="197">
        <v>1243</v>
      </c>
      <c r="E114" s="197"/>
      <c r="F114" s="197">
        <v>1320</v>
      </c>
      <c r="G114" s="197">
        <v>0</v>
      </c>
      <c r="H114" s="197">
        <v>0</v>
      </c>
      <c r="J114" s="197"/>
      <c r="K114" s="197"/>
      <c r="L114" s="197"/>
      <c r="M114" s="197"/>
      <c r="N114" s="197"/>
      <c r="O114" s="197"/>
      <c r="P114" s="197"/>
      <c r="Q114" s="197"/>
      <c r="R114" s="197"/>
      <c r="S114" s="197"/>
    </row>
    <row r="115" spans="1:19" s="29" customFormat="1" ht="9" customHeight="1" x14ac:dyDescent="0.25">
      <c r="A115" s="29" t="s">
        <v>82</v>
      </c>
      <c r="B115" s="197">
        <f t="shared" si="2"/>
        <v>15973</v>
      </c>
      <c r="C115" s="197"/>
      <c r="D115" s="197">
        <v>5438</v>
      </c>
      <c r="E115" s="197"/>
      <c r="F115" s="197">
        <v>9342</v>
      </c>
      <c r="G115" s="197">
        <v>1193</v>
      </c>
      <c r="H115" s="197">
        <v>0</v>
      </c>
      <c r="J115" s="197"/>
      <c r="K115" s="197"/>
      <c r="L115" s="197"/>
      <c r="M115" s="197"/>
      <c r="N115" s="197"/>
      <c r="O115" s="197"/>
      <c r="P115" s="197"/>
      <c r="Q115" s="197"/>
      <c r="R115" s="197"/>
      <c r="S115" s="197"/>
    </row>
    <row r="116" spans="1:19" s="29" customFormat="1" ht="9" customHeight="1" x14ac:dyDescent="0.25">
      <c r="A116" s="29" t="s">
        <v>86</v>
      </c>
      <c r="B116" s="197">
        <f t="shared" si="2"/>
        <v>7335</v>
      </c>
      <c r="C116" s="197"/>
      <c r="D116" s="197">
        <v>4934</v>
      </c>
      <c r="E116" s="197"/>
      <c r="F116" s="197">
        <v>337</v>
      </c>
      <c r="G116" s="197">
        <v>2064</v>
      </c>
      <c r="H116" s="197">
        <v>0</v>
      </c>
      <c r="J116" s="197"/>
      <c r="K116" s="197"/>
      <c r="L116" s="197"/>
      <c r="M116" s="197"/>
      <c r="N116" s="197"/>
      <c r="O116" s="197"/>
      <c r="P116" s="197"/>
      <c r="Q116" s="197"/>
      <c r="R116" s="197"/>
      <c r="S116" s="197"/>
    </row>
    <row r="117" spans="1:19" s="29" customFormat="1" ht="9" customHeight="1" x14ac:dyDescent="0.25">
      <c r="A117" s="42" t="s">
        <v>88</v>
      </c>
      <c r="B117" s="262">
        <f t="shared" si="2"/>
        <v>10187</v>
      </c>
      <c r="C117" s="262"/>
      <c r="D117" s="262">
        <v>2678</v>
      </c>
      <c r="E117" s="262"/>
      <c r="F117" s="262">
        <v>7509</v>
      </c>
      <c r="G117" s="262">
        <v>0</v>
      </c>
      <c r="H117" s="262">
        <v>0</v>
      </c>
      <c r="J117" s="197"/>
      <c r="K117" s="197"/>
      <c r="L117" s="197"/>
      <c r="M117" s="197"/>
      <c r="N117" s="197"/>
      <c r="O117" s="197"/>
      <c r="P117" s="197"/>
      <c r="Q117" s="197"/>
      <c r="R117" s="197"/>
      <c r="S117" s="197"/>
    </row>
    <row r="118" spans="1:19" s="29" customFormat="1" ht="8.25" customHeight="1" x14ac:dyDescent="0.25">
      <c r="B118" s="197"/>
      <c r="C118" s="197"/>
      <c r="D118" s="197"/>
      <c r="E118" s="197"/>
      <c r="F118" s="197"/>
      <c r="G118" s="197"/>
      <c r="H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</row>
    <row r="119" spans="1:19" s="29" customFormat="1" ht="9" customHeight="1" x14ac:dyDescent="0.25">
      <c r="A119" s="113">
        <v>1998</v>
      </c>
      <c r="B119" s="197"/>
      <c r="C119" s="197"/>
      <c r="D119" s="197"/>
      <c r="E119" s="197"/>
      <c r="F119" s="197"/>
      <c r="G119" s="197"/>
      <c r="H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</row>
    <row r="120" spans="1:19" s="30" customFormat="1" ht="9" customHeight="1" x14ac:dyDescent="0.25">
      <c r="A120" s="30" t="s">
        <v>129</v>
      </c>
      <c r="B120" s="74">
        <f>SUM(B122:B153)</f>
        <v>308941</v>
      </c>
      <c r="C120" s="74"/>
      <c r="D120" s="74">
        <f>SUM(D122:D153)</f>
        <v>104023</v>
      </c>
      <c r="E120" s="74"/>
      <c r="F120" s="74">
        <f>SUM(F122:F153)</f>
        <v>140694</v>
      </c>
      <c r="G120" s="74">
        <f>SUM(G122:G153)</f>
        <v>11808</v>
      </c>
      <c r="H120" s="74">
        <f>SUM(H122:H153)</f>
        <v>52416</v>
      </c>
      <c r="I120" s="633"/>
      <c r="J120" s="197"/>
      <c r="K120" s="197"/>
      <c r="L120" s="197"/>
      <c r="M120" s="197"/>
      <c r="N120" s="197"/>
      <c r="O120" s="197"/>
      <c r="P120" s="197"/>
      <c r="Q120" s="197"/>
      <c r="R120" s="197"/>
      <c r="S120" s="197"/>
    </row>
    <row r="121" spans="1:19" s="30" customFormat="1" ht="3.95" customHeight="1" x14ac:dyDescent="0.25">
      <c r="B121" s="74"/>
      <c r="C121" s="74"/>
      <c r="D121" s="74"/>
      <c r="E121" s="74"/>
      <c r="F121" s="74"/>
      <c r="G121" s="74"/>
      <c r="H121" s="74"/>
      <c r="I121" s="633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</row>
    <row r="122" spans="1:19" s="29" customFormat="1" ht="9" customHeight="1" x14ac:dyDescent="0.25">
      <c r="A122" s="29" t="s">
        <v>14</v>
      </c>
      <c r="B122" s="197">
        <f t="shared" ref="B122:B153" si="3">SUM(D122:H122)</f>
        <v>1904</v>
      </c>
      <c r="C122" s="197"/>
      <c r="D122" s="197">
        <v>992</v>
      </c>
      <c r="E122" s="197"/>
      <c r="F122" s="197">
        <v>912</v>
      </c>
      <c r="G122" s="197">
        <v>0</v>
      </c>
      <c r="H122" s="197">
        <v>0</v>
      </c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</row>
    <row r="123" spans="1:19" s="29" customFormat="1" ht="9" customHeight="1" x14ac:dyDescent="0.25">
      <c r="A123" s="29" t="s">
        <v>15</v>
      </c>
      <c r="B123" s="197">
        <f t="shared" si="3"/>
        <v>11119</v>
      </c>
      <c r="C123" s="197"/>
      <c r="D123" s="197">
        <v>2764</v>
      </c>
      <c r="E123" s="197"/>
      <c r="F123" s="197">
        <v>4092</v>
      </c>
      <c r="G123" s="197">
        <v>356</v>
      </c>
      <c r="H123" s="197">
        <v>3907</v>
      </c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</row>
    <row r="124" spans="1:19" s="29" customFormat="1" ht="9" customHeight="1" x14ac:dyDescent="0.25">
      <c r="A124" s="29" t="s">
        <v>112</v>
      </c>
      <c r="B124" s="197">
        <f t="shared" si="3"/>
        <v>6453</v>
      </c>
      <c r="C124" s="197"/>
      <c r="D124" s="197">
        <v>1577</v>
      </c>
      <c r="E124" s="197"/>
      <c r="F124" s="197">
        <v>1874</v>
      </c>
      <c r="G124" s="197">
        <v>720</v>
      </c>
      <c r="H124" s="529">
        <v>2282</v>
      </c>
      <c r="J124" s="197"/>
      <c r="K124" s="197"/>
      <c r="L124" s="197"/>
      <c r="M124" s="197"/>
      <c r="N124" s="197"/>
      <c r="O124" s="197"/>
      <c r="P124" s="197"/>
      <c r="Q124" s="197"/>
      <c r="R124" s="197"/>
      <c r="S124" s="197"/>
    </row>
    <row r="125" spans="1:19" s="29" customFormat="1" ht="9" customHeight="1" x14ac:dyDescent="0.25">
      <c r="A125" s="42" t="s">
        <v>21</v>
      </c>
      <c r="B125" s="262">
        <f t="shared" si="3"/>
        <v>3989</v>
      </c>
      <c r="C125" s="262"/>
      <c r="D125" s="262">
        <v>3091</v>
      </c>
      <c r="E125" s="262"/>
      <c r="F125" s="262">
        <v>549</v>
      </c>
      <c r="G125" s="262">
        <v>349</v>
      </c>
      <c r="H125" s="262">
        <v>0</v>
      </c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</row>
    <row r="126" spans="1:19" s="29" customFormat="1" ht="9" customHeight="1" x14ac:dyDescent="0.25">
      <c r="A126" s="29" t="s">
        <v>23</v>
      </c>
      <c r="B126" s="197">
        <f t="shared" si="3"/>
        <v>9684</v>
      </c>
      <c r="C126" s="197"/>
      <c r="D126" s="197">
        <v>3930</v>
      </c>
      <c r="E126" s="197"/>
      <c r="F126" s="197">
        <v>5593</v>
      </c>
      <c r="G126" s="197">
        <v>161</v>
      </c>
      <c r="H126" s="197">
        <v>0</v>
      </c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</row>
    <row r="127" spans="1:19" s="29" customFormat="1" ht="9" customHeight="1" x14ac:dyDescent="0.25">
      <c r="A127" s="29" t="s">
        <v>25</v>
      </c>
      <c r="B127" s="197">
        <f t="shared" si="3"/>
        <v>2086</v>
      </c>
      <c r="C127" s="197"/>
      <c r="D127" s="197">
        <v>1058</v>
      </c>
      <c r="E127" s="197"/>
      <c r="F127" s="197">
        <v>1020</v>
      </c>
      <c r="G127" s="197">
        <v>8</v>
      </c>
      <c r="H127" s="197">
        <v>0</v>
      </c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</row>
    <row r="128" spans="1:19" s="29" customFormat="1" ht="9" customHeight="1" x14ac:dyDescent="0.25">
      <c r="A128" s="29" t="s">
        <v>27</v>
      </c>
      <c r="B128" s="197">
        <f t="shared" si="3"/>
        <v>19454</v>
      </c>
      <c r="C128" s="197"/>
      <c r="D128" s="197">
        <v>4198</v>
      </c>
      <c r="E128" s="197"/>
      <c r="F128" s="197">
        <v>14449</v>
      </c>
      <c r="G128" s="197">
        <v>748</v>
      </c>
      <c r="H128" s="197">
        <v>59</v>
      </c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</row>
    <row r="129" spans="1:19" s="29" customFormat="1" ht="9" customHeight="1" x14ac:dyDescent="0.25">
      <c r="A129" s="42" t="s">
        <v>30</v>
      </c>
      <c r="B129" s="262">
        <f t="shared" si="3"/>
        <v>12728</v>
      </c>
      <c r="C129" s="262"/>
      <c r="D129" s="262">
        <v>5257</v>
      </c>
      <c r="E129" s="262"/>
      <c r="F129" s="262">
        <v>6434</v>
      </c>
      <c r="G129" s="262">
        <v>1037</v>
      </c>
      <c r="H129" s="262">
        <v>0</v>
      </c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</row>
    <row r="130" spans="1:19" s="29" customFormat="1" ht="9" customHeight="1" x14ac:dyDescent="0.25">
      <c r="A130" s="29" t="s">
        <v>111</v>
      </c>
      <c r="B130" s="197">
        <f t="shared" si="3"/>
        <v>149</v>
      </c>
      <c r="C130" s="197"/>
      <c r="D130" s="197">
        <v>149</v>
      </c>
      <c r="E130" s="197"/>
      <c r="F130" s="197">
        <v>0</v>
      </c>
      <c r="G130" s="197">
        <v>0</v>
      </c>
      <c r="H130" s="197">
        <v>0</v>
      </c>
      <c r="J130" s="197"/>
      <c r="K130" s="197"/>
      <c r="L130" s="197"/>
      <c r="M130" s="197"/>
      <c r="N130" s="197"/>
      <c r="O130" s="197"/>
      <c r="P130" s="197"/>
      <c r="Q130" s="197"/>
      <c r="R130" s="197"/>
      <c r="S130" s="197"/>
    </row>
    <row r="131" spans="1:19" s="29" customFormat="1" ht="9" customHeight="1" x14ac:dyDescent="0.25">
      <c r="A131" s="29" t="s">
        <v>33</v>
      </c>
      <c r="B131" s="197">
        <f t="shared" si="3"/>
        <v>10474</v>
      </c>
      <c r="C131" s="197"/>
      <c r="D131" s="197">
        <v>3361</v>
      </c>
      <c r="E131" s="197"/>
      <c r="F131" s="197">
        <v>5906</v>
      </c>
      <c r="G131" s="197">
        <v>0</v>
      </c>
      <c r="H131" s="197">
        <v>1207</v>
      </c>
      <c r="J131" s="197"/>
      <c r="K131" s="197"/>
      <c r="L131" s="197"/>
      <c r="M131" s="197"/>
      <c r="N131" s="197"/>
      <c r="O131" s="197"/>
      <c r="P131" s="197"/>
      <c r="Q131" s="197"/>
      <c r="R131" s="197"/>
      <c r="S131" s="197"/>
    </row>
    <row r="132" spans="1:19" s="29" customFormat="1" ht="9" customHeight="1" x14ac:dyDescent="0.25">
      <c r="A132" s="29" t="s">
        <v>34</v>
      </c>
      <c r="B132" s="197">
        <f t="shared" si="3"/>
        <v>10039</v>
      </c>
      <c r="C132" s="197"/>
      <c r="D132" s="197">
        <v>3387</v>
      </c>
      <c r="E132" s="197"/>
      <c r="F132" s="197">
        <v>4462</v>
      </c>
      <c r="G132" s="197">
        <v>0</v>
      </c>
      <c r="H132" s="197">
        <v>2190</v>
      </c>
      <c r="J132" s="197"/>
      <c r="K132" s="197"/>
      <c r="L132" s="197"/>
      <c r="M132" s="197"/>
      <c r="N132" s="197"/>
      <c r="O132" s="197"/>
      <c r="P132" s="197"/>
      <c r="Q132" s="197"/>
      <c r="R132" s="197"/>
      <c r="S132" s="197"/>
    </row>
    <row r="133" spans="1:19" s="29" customFormat="1" ht="9" customHeight="1" x14ac:dyDescent="0.25">
      <c r="A133" s="42" t="s">
        <v>36</v>
      </c>
      <c r="B133" s="262">
        <f t="shared" si="3"/>
        <v>11294</v>
      </c>
      <c r="C133" s="262"/>
      <c r="D133" s="262">
        <v>4026</v>
      </c>
      <c r="E133" s="262"/>
      <c r="F133" s="262">
        <v>5076</v>
      </c>
      <c r="G133" s="262">
        <v>971</v>
      </c>
      <c r="H133" s="262">
        <v>1221</v>
      </c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</row>
    <row r="134" spans="1:19" s="29" customFormat="1" ht="9" customHeight="1" x14ac:dyDescent="0.25">
      <c r="A134" s="29" t="s">
        <v>130</v>
      </c>
      <c r="B134" s="197">
        <f t="shared" si="3"/>
        <v>9251</v>
      </c>
      <c r="C134" s="197"/>
      <c r="D134" s="197">
        <v>2788</v>
      </c>
      <c r="E134" s="197"/>
      <c r="F134" s="197">
        <v>6118</v>
      </c>
      <c r="G134" s="197">
        <v>345</v>
      </c>
      <c r="H134" s="197">
        <v>0</v>
      </c>
      <c r="J134" s="197"/>
      <c r="K134" s="197"/>
      <c r="L134" s="197"/>
      <c r="M134" s="197"/>
      <c r="N134" s="197"/>
      <c r="O134" s="197"/>
      <c r="P134" s="197"/>
      <c r="Q134" s="197"/>
      <c r="R134" s="197"/>
      <c r="S134" s="197"/>
    </row>
    <row r="135" spans="1:19" s="29" customFormat="1" ht="9" customHeight="1" x14ac:dyDescent="0.25">
      <c r="A135" s="29" t="s">
        <v>39</v>
      </c>
      <c r="B135" s="197">
        <f t="shared" si="3"/>
        <v>24510</v>
      </c>
      <c r="C135" s="197"/>
      <c r="D135" s="197">
        <v>5224</v>
      </c>
      <c r="E135" s="197"/>
      <c r="F135" s="197">
        <v>5130</v>
      </c>
      <c r="G135" s="197">
        <v>0</v>
      </c>
      <c r="H135" s="197">
        <v>14156</v>
      </c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</row>
    <row r="136" spans="1:19" s="29" customFormat="1" ht="9" customHeight="1" x14ac:dyDescent="0.25">
      <c r="A136" s="29" t="s">
        <v>32</v>
      </c>
      <c r="B136" s="197">
        <f t="shared" si="3"/>
        <v>9802</v>
      </c>
      <c r="C136" s="197"/>
      <c r="D136" s="197">
        <v>5107</v>
      </c>
      <c r="E136" s="197"/>
      <c r="F136" s="197">
        <v>4695</v>
      </c>
      <c r="G136" s="197">
        <v>0</v>
      </c>
      <c r="H136" s="197">
        <v>0</v>
      </c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</row>
    <row r="137" spans="1:19" s="29" customFormat="1" ht="9" customHeight="1" x14ac:dyDescent="0.25">
      <c r="A137" s="42" t="s">
        <v>43</v>
      </c>
      <c r="B137" s="262">
        <f t="shared" si="3"/>
        <v>13680</v>
      </c>
      <c r="C137" s="262"/>
      <c r="D137" s="262">
        <v>5006</v>
      </c>
      <c r="E137" s="262"/>
      <c r="F137" s="262">
        <v>4674</v>
      </c>
      <c r="G137" s="262">
        <v>0</v>
      </c>
      <c r="H137" s="262">
        <v>4000</v>
      </c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</row>
    <row r="138" spans="1:19" s="29" customFormat="1" ht="9" customHeight="1" x14ac:dyDescent="0.25">
      <c r="A138" s="29" t="s">
        <v>46</v>
      </c>
      <c r="B138" s="197">
        <f t="shared" si="3"/>
        <v>1933</v>
      </c>
      <c r="C138" s="197"/>
      <c r="D138" s="197">
        <v>1448</v>
      </c>
      <c r="E138" s="197"/>
      <c r="F138" s="197">
        <v>485</v>
      </c>
      <c r="G138" s="197">
        <v>0</v>
      </c>
      <c r="H138" s="197">
        <v>0</v>
      </c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</row>
    <row r="139" spans="1:19" s="29" customFormat="1" ht="9" customHeight="1" x14ac:dyDescent="0.25">
      <c r="A139" s="29" t="s">
        <v>48</v>
      </c>
      <c r="B139" s="197">
        <f t="shared" si="3"/>
        <v>6106</v>
      </c>
      <c r="C139" s="197"/>
      <c r="D139" s="197">
        <v>1766</v>
      </c>
      <c r="E139" s="197"/>
      <c r="F139" s="197">
        <v>1893</v>
      </c>
      <c r="G139" s="197">
        <v>35</v>
      </c>
      <c r="H139" s="197">
        <v>2412</v>
      </c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</row>
    <row r="140" spans="1:19" s="29" customFormat="1" ht="9" customHeight="1" x14ac:dyDescent="0.25">
      <c r="A140" s="29" t="s">
        <v>50</v>
      </c>
      <c r="B140" s="197">
        <f t="shared" si="3"/>
        <v>6875</v>
      </c>
      <c r="C140" s="197"/>
      <c r="D140" s="197">
        <v>4285</v>
      </c>
      <c r="E140" s="197"/>
      <c r="F140" s="197">
        <v>2590</v>
      </c>
      <c r="G140" s="197">
        <v>0</v>
      </c>
      <c r="H140" s="197">
        <v>0</v>
      </c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</row>
    <row r="141" spans="1:19" s="29" customFormat="1" ht="9" customHeight="1" x14ac:dyDescent="0.25">
      <c r="A141" s="42" t="s">
        <v>52</v>
      </c>
      <c r="B141" s="262">
        <f t="shared" si="3"/>
        <v>16030</v>
      </c>
      <c r="C141" s="262"/>
      <c r="D141" s="262">
        <v>4196</v>
      </c>
      <c r="E141" s="262"/>
      <c r="F141" s="262">
        <v>8214</v>
      </c>
      <c r="G141" s="262">
        <v>0</v>
      </c>
      <c r="H141" s="262">
        <v>3620</v>
      </c>
      <c r="J141" s="197"/>
      <c r="K141" s="197"/>
      <c r="L141" s="197"/>
      <c r="M141" s="197"/>
      <c r="N141" s="197"/>
      <c r="O141" s="197"/>
      <c r="P141" s="197"/>
      <c r="Q141" s="197"/>
      <c r="R141" s="197"/>
      <c r="S141" s="197"/>
    </row>
    <row r="142" spans="1:19" s="29" customFormat="1" ht="9" customHeight="1" x14ac:dyDescent="0.25">
      <c r="A142" s="29" t="s">
        <v>55</v>
      </c>
      <c r="B142" s="197">
        <f t="shared" si="3"/>
        <v>8572</v>
      </c>
      <c r="C142" s="197"/>
      <c r="D142" s="197">
        <v>4087</v>
      </c>
      <c r="E142" s="197"/>
      <c r="F142" s="197">
        <v>4331</v>
      </c>
      <c r="G142" s="197">
        <v>0</v>
      </c>
      <c r="H142" s="197">
        <v>154</v>
      </c>
      <c r="J142" s="197"/>
      <c r="K142" s="197"/>
      <c r="L142" s="197"/>
      <c r="M142" s="197"/>
      <c r="N142" s="197"/>
      <c r="O142" s="197"/>
      <c r="P142" s="197"/>
      <c r="Q142" s="197"/>
      <c r="R142" s="197"/>
      <c r="S142" s="197"/>
    </row>
    <row r="143" spans="1:19" s="29" customFormat="1" ht="9" customHeight="1" x14ac:dyDescent="0.25">
      <c r="A143" s="29" t="s">
        <v>57</v>
      </c>
      <c r="B143" s="197">
        <f t="shared" si="3"/>
        <v>3314</v>
      </c>
      <c r="C143" s="197"/>
      <c r="D143" s="197">
        <v>1382</v>
      </c>
      <c r="E143" s="197"/>
      <c r="F143" s="197">
        <v>1930</v>
      </c>
      <c r="G143" s="197">
        <v>2</v>
      </c>
      <c r="H143" s="197">
        <v>0</v>
      </c>
      <c r="J143" s="197"/>
      <c r="K143" s="197"/>
      <c r="L143" s="197"/>
      <c r="M143" s="197"/>
      <c r="N143" s="197"/>
      <c r="O143" s="197"/>
      <c r="P143" s="197"/>
      <c r="Q143" s="197"/>
      <c r="R143" s="197"/>
      <c r="S143" s="197"/>
    </row>
    <row r="144" spans="1:19" s="29" customFormat="1" ht="9" customHeight="1" x14ac:dyDescent="0.25">
      <c r="A144" s="29" t="s">
        <v>59</v>
      </c>
      <c r="B144" s="197">
        <f t="shared" si="3"/>
        <v>4981</v>
      </c>
      <c r="C144" s="197"/>
      <c r="D144" s="197">
        <v>1888</v>
      </c>
      <c r="E144" s="197"/>
      <c r="F144" s="197">
        <v>3093</v>
      </c>
      <c r="G144" s="197">
        <v>0</v>
      </c>
      <c r="H144" s="529">
        <v>0</v>
      </c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</row>
    <row r="145" spans="1:19" s="29" customFormat="1" ht="9" customHeight="1" x14ac:dyDescent="0.25">
      <c r="A145" s="42" t="s">
        <v>63</v>
      </c>
      <c r="B145" s="262">
        <f t="shared" si="3"/>
        <v>10526</v>
      </c>
      <c r="C145" s="262"/>
      <c r="D145" s="262">
        <v>2992</v>
      </c>
      <c r="E145" s="262"/>
      <c r="F145" s="262">
        <v>7331</v>
      </c>
      <c r="G145" s="262">
        <v>203</v>
      </c>
      <c r="H145" s="262">
        <v>0</v>
      </c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</row>
    <row r="146" spans="1:19" s="29" customFormat="1" ht="9" customHeight="1" x14ac:dyDescent="0.25">
      <c r="A146" s="29" t="s">
        <v>65</v>
      </c>
      <c r="B146" s="197">
        <f t="shared" si="3"/>
        <v>16365</v>
      </c>
      <c r="C146" s="197"/>
      <c r="D146" s="197">
        <v>3234</v>
      </c>
      <c r="E146" s="197"/>
      <c r="F146" s="197">
        <v>5894</v>
      </c>
      <c r="G146" s="197">
        <v>1677</v>
      </c>
      <c r="H146" s="197">
        <v>5560</v>
      </c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</row>
    <row r="147" spans="1:19" s="29" customFormat="1" ht="9" customHeight="1" x14ac:dyDescent="0.25">
      <c r="A147" s="29" t="s">
        <v>69</v>
      </c>
      <c r="B147" s="197">
        <f t="shared" si="3"/>
        <v>22084</v>
      </c>
      <c r="C147" s="197"/>
      <c r="D147" s="197">
        <v>5711</v>
      </c>
      <c r="E147" s="197"/>
      <c r="F147" s="197">
        <v>4725</v>
      </c>
      <c r="G147" s="197">
        <v>0</v>
      </c>
      <c r="H147" s="197">
        <v>11648</v>
      </c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</row>
    <row r="148" spans="1:19" s="29" customFormat="1" ht="9" customHeight="1" x14ac:dyDescent="0.25">
      <c r="A148" s="29" t="s">
        <v>74</v>
      </c>
      <c r="B148" s="197">
        <f t="shared" si="3"/>
        <v>7648</v>
      </c>
      <c r="C148" s="197"/>
      <c r="D148" s="197">
        <v>2882</v>
      </c>
      <c r="E148" s="197"/>
      <c r="F148" s="197">
        <v>2922</v>
      </c>
      <c r="G148" s="197">
        <v>1844</v>
      </c>
      <c r="H148" s="197">
        <v>0</v>
      </c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</row>
    <row r="149" spans="1:19" s="29" customFormat="1" ht="9" customHeight="1" x14ac:dyDescent="0.25">
      <c r="A149" s="42" t="s">
        <v>76</v>
      </c>
      <c r="B149" s="262">
        <f t="shared" si="3"/>
        <v>12081</v>
      </c>
      <c r="C149" s="262"/>
      <c r="D149" s="262">
        <v>3854</v>
      </c>
      <c r="E149" s="262"/>
      <c r="F149" s="262">
        <v>8159</v>
      </c>
      <c r="G149" s="262">
        <v>68</v>
      </c>
      <c r="H149" s="262">
        <v>0</v>
      </c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</row>
    <row r="150" spans="1:19" s="29" customFormat="1" ht="9" customHeight="1" x14ac:dyDescent="0.25">
      <c r="A150" s="29" t="s">
        <v>105</v>
      </c>
      <c r="B150" s="197">
        <f t="shared" si="3"/>
        <v>2591</v>
      </c>
      <c r="C150" s="197"/>
      <c r="D150" s="197">
        <v>1243</v>
      </c>
      <c r="E150" s="197"/>
      <c r="F150" s="197">
        <v>1348</v>
      </c>
      <c r="G150" s="197">
        <v>0</v>
      </c>
      <c r="H150" s="197">
        <v>0</v>
      </c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</row>
    <row r="151" spans="1:19" s="29" customFormat="1" ht="9" customHeight="1" x14ac:dyDescent="0.25">
      <c r="A151" s="29" t="s">
        <v>82</v>
      </c>
      <c r="B151" s="197">
        <f t="shared" si="3"/>
        <v>16009</v>
      </c>
      <c r="C151" s="197"/>
      <c r="D151" s="197">
        <v>5440</v>
      </c>
      <c r="E151" s="197"/>
      <c r="F151" s="197">
        <v>9376</v>
      </c>
      <c r="G151" s="197">
        <v>1193</v>
      </c>
      <c r="H151" s="197">
        <v>0</v>
      </c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</row>
    <row r="152" spans="1:19" s="29" customFormat="1" ht="9" customHeight="1" x14ac:dyDescent="0.25">
      <c r="A152" s="29" t="s">
        <v>86</v>
      </c>
      <c r="B152" s="197">
        <f t="shared" si="3"/>
        <v>7362</v>
      </c>
      <c r="C152" s="197"/>
      <c r="D152" s="197">
        <v>4934</v>
      </c>
      <c r="E152" s="197"/>
      <c r="F152" s="197">
        <v>337</v>
      </c>
      <c r="G152" s="197">
        <v>2091</v>
      </c>
      <c r="H152" s="197">
        <v>0</v>
      </c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</row>
    <row r="153" spans="1:19" s="29" customFormat="1" ht="9" customHeight="1" x14ac:dyDescent="0.25">
      <c r="A153" s="42" t="s">
        <v>88</v>
      </c>
      <c r="B153" s="262">
        <f t="shared" si="3"/>
        <v>9848</v>
      </c>
      <c r="C153" s="262"/>
      <c r="D153" s="262">
        <v>2766</v>
      </c>
      <c r="E153" s="262"/>
      <c r="F153" s="262">
        <v>7082</v>
      </c>
      <c r="G153" s="262">
        <v>0</v>
      </c>
      <c r="H153" s="262">
        <v>0</v>
      </c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</row>
    <row r="154" spans="1:19" s="29" customFormat="1" ht="9" customHeight="1" x14ac:dyDescent="0.25">
      <c r="B154" s="197"/>
      <c r="C154" s="197"/>
      <c r="D154" s="197"/>
      <c r="E154" s="197"/>
      <c r="F154" s="197"/>
      <c r="G154" s="197"/>
      <c r="H154" s="197"/>
      <c r="J154" s="197"/>
      <c r="K154" s="197"/>
      <c r="L154" s="197"/>
      <c r="M154" s="197"/>
      <c r="N154" s="197"/>
      <c r="O154" s="197"/>
      <c r="P154" s="197"/>
      <c r="Q154" s="197"/>
      <c r="R154" s="197"/>
      <c r="S154" s="197"/>
    </row>
    <row r="155" spans="1:19" s="29" customFormat="1" ht="9" customHeight="1" x14ac:dyDescent="0.25">
      <c r="A155" s="113">
        <v>1999</v>
      </c>
      <c r="J155" s="197"/>
      <c r="K155" s="197"/>
      <c r="L155" s="197"/>
      <c r="M155" s="197"/>
      <c r="N155" s="197"/>
      <c r="O155" s="197"/>
      <c r="P155" s="197"/>
      <c r="Q155" s="197"/>
      <c r="R155" s="197"/>
      <c r="S155" s="197"/>
    </row>
    <row r="156" spans="1:19" s="30" customFormat="1" ht="9" customHeight="1" x14ac:dyDescent="0.25">
      <c r="A156" s="30" t="s">
        <v>129</v>
      </c>
      <c r="B156" s="74">
        <f>SUM(B158:B189)</f>
        <v>318674</v>
      </c>
      <c r="C156" s="74"/>
      <c r="D156" s="74">
        <f>SUM(D158:D189)</f>
        <v>108074</v>
      </c>
      <c r="E156" s="74"/>
      <c r="F156" s="74">
        <f>SUM(F158:F189)</f>
        <v>145907</v>
      </c>
      <c r="G156" s="74">
        <f>SUM(G158:G189)</f>
        <v>11700</v>
      </c>
      <c r="H156" s="74">
        <f>SUM(H158:H189)</f>
        <v>52993</v>
      </c>
      <c r="I156" s="633"/>
      <c r="J156" s="197"/>
      <c r="K156" s="197"/>
      <c r="L156" s="197"/>
      <c r="M156" s="197"/>
      <c r="N156" s="197"/>
      <c r="O156" s="197"/>
      <c r="P156" s="197"/>
      <c r="Q156" s="197"/>
      <c r="R156" s="197"/>
      <c r="S156" s="197"/>
    </row>
    <row r="157" spans="1:19" s="30" customFormat="1" ht="3.95" customHeight="1" x14ac:dyDescent="0.25">
      <c r="B157" s="74"/>
      <c r="C157" s="74"/>
      <c r="D157" s="74"/>
      <c r="E157" s="74"/>
      <c r="F157" s="74"/>
      <c r="G157" s="74"/>
      <c r="H157" s="74"/>
      <c r="I157" s="633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</row>
    <row r="158" spans="1:19" s="29" customFormat="1" ht="9" customHeight="1" x14ac:dyDescent="0.25">
      <c r="A158" s="29" t="s">
        <v>14</v>
      </c>
      <c r="B158" s="197">
        <f t="shared" ref="B158:B189" si="4">SUM(D158:H158)</f>
        <v>1938</v>
      </c>
      <c r="C158" s="197"/>
      <c r="D158" s="197">
        <v>1032</v>
      </c>
      <c r="E158" s="197"/>
      <c r="F158" s="197">
        <v>906</v>
      </c>
      <c r="G158" s="197">
        <v>0</v>
      </c>
      <c r="H158" s="197">
        <v>0</v>
      </c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</row>
    <row r="159" spans="1:19" s="29" customFormat="1" ht="9" customHeight="1" x14ac:dyDescent="0.25">
      <c r="A159" s="29" t="s">
        <v>15</v>
      </c>
      <c r="B159" s="197">
        <f t="shared" si="4"/>
        <v>11130</v>
      </c>
      <c r="C159" s="197"/>
      <c r="D159" s="197">
        <v>2774</v>
      </c>
      <c r="E159" s="197"/>
      <c r="F159" s="197">
        <v>4092</v>
      </c>
      <c r="G159" s="197">
        <v>357</v>
      </c>
      <c r="H159" s="197">
        <v>3907</v>
      </c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</row>
    <row r="160" spans="1:19" s="29" customFormat="1" ht="9" customHeight="1" x14ac:dyDescent="0.25">
      <c r="A160" s="29" t="s">
        <v>112</v>
      </c>
      <c r="B160" s="197">
        <f t="shared" si="4"/>
        <v>6422</v>
      </c>
      <c r="C160" s="197"/>
      <c r="D160" s="529">
        <v>1545</v>
      </c>
      <c r="E160" s="529"/>
      <c r="F160" s="529">
        <v>1875</v>
      </c>
      <c r="G160" s="197">
        <v>720</v>
      </c>
      <c r="H160" s="529">
        <v>2282</v>
      </c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</row>
    <row r="161" spans="1:19" s="29" customFormat="1" ht="9" customHeight="1" x14ac:dyDescent="0.25">
      <c r="A161" s="42" t="s">
        <v>21</v>
      </c>
      <c r="B161" s="262">
        <f t="shared" si="4"/>
        <v>4597</v>
      </c>
      <c r="C161" s="262"/>
      <c r="D161" s="262">
        <v>3084</v>
      </c>
      <c r="E161" s="262"/>
      <c r="F161" s="262">
        <v>556</v>
      </c>
      <c r="G161" s="530">
        <v>349</v>
      </c>
      <c r="H161" s="262">
        <v>608</v>
      </c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</row>
    <row r="162" spans="1:19" s="29" customFormat="1" ht="9" customHeight="1" x14ac:dyDescent="0.25">
      <c r="A162" s="29" t="s">
        <v>23</v>
      </c>
      <c r="B162" s="197">
        <f t="shared" si="4"/>
        <v>9775</v>
      </c>
      <c r="C162" s="197"/>
      <c r="D162" s="197">
        <v>4039</v>
      </c>
      <c r="E162" s="197"/>
      <c r="F162" s="197">
        <v>5574</v>
      </c>
      <c r="G162" s="197">
        <v>162</v>
      </c>
      <c r="H162" s="197">
        <v>0</v>
      </c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</row>
    <row r="163" spans="1:19" s="29" customFormat="1" ht="9" customHeight="1" x14ac:dyDescent="0.25">
      <c r="A163" s="29" t="s">
        <v>25</v>
      </c>
      <c r="B163" s="197">
        <f t="shared" si="4"/>
        <v>1730</v>
      </c>
      <c r="C163" s="197"/>
      <c r="D163" s="197">
        <v>958</v>
      </c>
      <c r="E163" s="197"/>
      <c r="F163" s="197">
        <v>651</v>
      </c>
      <c r="G163" s="197">
        <v>0</v>
      </c>
      <c r="H163" s="197">
        <v>121</v>
      </c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</row>
    <row r="164" spans="1:19" s="29" customFormat="1" ht="9" customHeight="1" x14ac:dyDescent="0.25">
      <c r="A164" s="29" t="s">
        <v>27</v>
      </c>
      <c r="B164" s="197">
        <f t="shared" si="4"/>
        <v>20064</v>
      </c>
      <c r="C164" s="197"/>
      <c r="D164" s="197">
        <v>4306</v>
      </c>
      <c r="E164" s="197"/>
      <c r="F164" s="197">
        <v>14952</v>
      </c>
      <c r="G164" s="197">
        <v>747</v>
      </c>
      <c r="H164" s="197">
        <v>59</v>
      </c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</row>
    <row r="165" spans="1:19" s="29" customFormat="1" ht="9" customHeight="1" x14ac:dyDescent="0.25">
      <c r="A165" s="42" t="s">
        <v>30</v>
      </c>
      <c r="B165" s="262">
        <f t="shared" si="4"/>
        <v>12741</v>
      </c>
      <c r="C165" s="262"/>
      <c r="D165" s="262">
        <v>5270</v>
      </c>
      <c r="E165" s="262"/>
      <c r="F165" s="262">
        <v>6434</v>
      </c>
      <c r="G165" s="262">
        <v>1037</v>
      </c>
      <c r="H165" s="262">
        <v>0</v>
      </c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</row>
    <row r="166" spans="1:19" s="29" customFormat="1" ht="9" customHeight="1" x14ac:dyDescent="0.25">
      <c r="A166" s="29" t="s">
        <v>111</v>
      </c>
      <c r="B166" s="197">
        <f t="shared" si="4"/>
        <v>149</v>
      </c>
      <c r="C166" s="197"/>
      <c r="D166" s="197">
        <v>149</v>
      </c>
      <c r="E166" s="197"/>
      <c r="F166" s="197">
        <v>0</v>
      </c>
      <c r="G166" s="197">
        <v>0</v>
      </c>
      <c r="H166" s="197">
        <v>0</v>
      </c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</row>
    <row r="167" spans="1:19" s="29" customFormat="1" ht="9" customHeight="1" x14ac:dyDescent="0.25">
      <c r="A167" s="29" t="s">
        <v>33</v>
      </c>
      <c r="B167" s="197">
        <f t="shared" si="4"/>
        <v>12209</v>
      </c>
      <c r="C167" s="197"/>
      <c r="D167" s="197">
        <v>3419</v>
      </c>
      <c r="E167" s="197"/>
      <c r="F167" s="197">
        <v>7583</v>
      </c>
      <c r="G167" s="197">
        <v>0</v>
      </c>
      <c r="H167" s="197">
        <v>1207</v>
      </c>
      <c r="J167" s="197"/>
      <c r="K167" s="197"/>
      <c r="L167" s="197"/>
      <c r="M167" s="197"/>
      <c r="N167" s="197"/>
      <c r="O167" s="197"/>
      <c r="P167" s="197"/>
      <c r="Q167" s="197"/>
      <c r="R167" s="197"/>
      <c r="S167" s="197"/>
    </row>
    <row r="168" spans="1:19" s="29" customFormat="1" ht="9" customHeight="1" x14ac:dyDescent="0.25">
      <c r="A168" s="29" t="s">
        <v>34</v>
      </c>
      <c r="B168" s="197">
        <f t="shared" si="4"/>
        <v>10509</v>
      </c>
      <c r="C168" s="197"/>
      <c r="D168" s="197">
        <v>3533</v>
      </c>
      <c r="E168" s="197"/>
      <c r="F168" s="197">
        <v>4857</v>
      </c>
      <c r="G168" s="197">
        <v>0</v>
      </c>
      <c r="H168" s="197">
        <v>2119</v>
      </c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</row>
    <row r="169" spans="1:19" s="29" customFormat="1" ht="9" customHeight="1" x14ac:dyDescent="0.25">
      <c r="A169" s="42" t="s">
        <v>36</v>
      </c>
      <c r="B169" s="262">
        <f t="shared" si="4"/>
        <v>12535</v>
      </c>
      <c r="C169" s="262"/>
      <c r="D169" s="262">
        <v>5309</v>
      </c>
      <c r="E169" s="262"/>
      <c r="F169" s="262">
        <v>5040</v>
      </c>
      <c r="G169" s="262">
        <v>965</v>
      </c>
      <c r="H169" s="262">
        <v>1221</v>
      </c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</row>
    <row r="170" spans="1:19" s="29" customFormat="1" ht="9" customHeight="1" x14ac:dyDescent="0.25">
      <c r="A170" s="29" t="s">
        <v>130</v>
      </c>
      <c r="B170" s="197">
        <f t="shared" si="4"/>
        <v>7731</v>
      </c>
      <c r="C170" s="197"/>
      <c r="D170" s="197">
        <v>2070</v>
      </c>
      <c r="E170" s="197"/>
      <c r="F170" s="197">
        <v>5481</v>
      </c>
      <c r="G170" s="197">
        <v>180</v>
      </c>
      <c r="H170" s="197">
        <v>0</v>
      </c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</row>
    <row r="171" spans="1:19" s="29" customFormat="1" ht="9" customHeight="1" x14ac:dyDescent="0.25">
      <c r="A171" s="29" t="s">
        <v>39</v>
      </c>
      <c r="B171" s="197">
        <f t="shared" si="4"/>
        <v>24823</v>
      </c>
      <c r="C171" s="197"/>
      <c r="D171" s="197">
        <v>5552</v>
      </c>
      <c r="E171" s="197"/>
      <c r="F171" s="197">
        <v>5115</v>
      </c>
      <c r="G171" s="197">
        <v>0</v>
      </c>
      <c r="H171" s="197">
        <v>14156</v>
      </c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</row>
    <row r="172" spans="1:19" s="29" customFormat="1" ht="9" customHeight="1" x14ac:dyDescent="0.25">
      <c r="A172" s="29" t="s">
        <v>32</v>
      </c>
      <c r="B172" s="197">
        <f t="shared" si="4"/>
        <v>9814</v>
      </c>
      <c r="C172" s="197"/>
      <c r="D172" s="197">
        <v>5119</v>
      </c>
      <c r="E172" s="197"/>
      <c r="F172" s="197">
        <v>4695</v>
      </c>
      <c r="G172" s="197">
        <v>0</v>
      </c>
      <c r="H172" s="197">
        <v>0</v>
      </c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</row>
    <row r="173" spans="1:19" s="29" customFormat="1" ht="9" customHeight="1" x14ac:dyDescent="0.25">
      <c r="A173" s="42" t="s">
        <v>43</v>
      </c>
      <c r="B173" s="262">
        <f t="shared" si="4"/>
        <v>13020</v>
      </c>
      <c r="C173" s="262"/>
      <c r="D173" s="262">
        <v>5160</v>
      </c>
      <c r="E173" s="262"/>
      <c r="F173" s="262">
        <v>4010</v>
      </c>
      <c r="G173" s="262">
        <v>0</v>
      </c>
      <c r="H173" s="262">
        <v>3850</v>
      </c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</row>
    <row r="174" spans="1:19" s="29" customFormat="1" ht="9" customHeight="1" x14ac:dyDescent="0.25">
      <c r="A174" s="29" t="s">
        <v>46</v>
      </c>
      <c r="B174" s="197">
        <f t="shared" si="4"/>
        <v>1941</v>
      </c>
      <c r="C174" s="197"/>
      <c r="D174" s="197">
        <v>1456</v>
      </c>
      <c r="E174" s="197"/>
      <c r="F174" s="197">
        <v>485</v>
      </c>
      <c r="G174" s="197">
        <v>0</v>
      </c>
      <c r="H174" s="197">
        <v>0</v>
      </c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</row>
    <row r="175" spans="1:19" s="29" customFormat="1" ht="9" customHeight="1" x14ac:dyDescent="0.25">
      <c r="A175" s="29" t="s">
        <v>48</v>
      </c>
      <c r="B175" s="197">
        <f t="shared" si="4"/>
        <v>5766</v>
      </c>
      <c r="C175" s="197"/>
      <c r="D175" s="197">
        <v>1450</v>
      </c>
      <c r="E175" s="197"/>
      <c r="F175" s="197">
        <v>1869</v>
      </c>
      <c r="G175" s="197">
        <v>35</v>
      </c>
      <c r="H175" s="197">
        <v>2412</v>
      </c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</row>
    <row r="176" spans="1:19" s="29" customFormat="1" ht="9" customHeight="1" x14ac:dyDescent="0.25">
      <c r="A176" s="29" t="s">
        <v>50</v>
      </c>
      <c r="B176" s="197">
        <f t="shared" si="4"/>
        <v>7166</v>
      </c>
      <c r="C176" s="197"/>
      <c r="D176" s="197">
        <v>4239</v>
      </c>
      <c r="E176" s="197"/>
      <c r="F176" s="197">
        <v>2927</v>
      </c>
      <c r="G176" s="197">
        <v>0</v>
      </c>
      <c r="H176" s="197">
        <v>0</v>
      </c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</row>
    <row r="177" spans="1:19" s="29" customFormat="1" ht="9" customHeight="1" x14ac:dyDescent="0.25">
      <c r="A177" s="42" t="s">
        <v>52</v>
      </c>
      <c r="B177" s="262">
        <f t="shared" si="4"/>
        <v>16093</v>
      </c>
      <c r="C177" s="262"/>
      <c r="D177" s="262">
        <v>4259</v>
      </c>
      <c r="E177" s="262"/>
      <c r="F177" s="262">
        <v>8214</v>
      </c>
      <c r="G177" s="262">
        <v>0</v>
      </c>
      <c r="H177" s="262">
        <v>3620</v>
      </c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</row>
    <row r="178" spans="1:19" s="29" customFormat="1" ht="9" customHeight="1" x14ac:dyDescent="0.25">
      <c r="A178" s="29" t="s">
        <v>55</v>
      </c>
      <c r="B178" s="197">
        <f t="shared" si="4"/>
        <v>8341</v>
      </c>
      <c r="C178" s="197"/>
      <c r="D178" s="197">
        <v>3674</v>
      </c>
      <c r="E178" s="197"/>
      <c r="F178" s="197">
        <v>4513</v>
      </c>
      <c r="G178" s="197">
        <v>0</v>
      </c>
      <c r="H178" s="197">
        <v>154</v>
      </c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</row>
    <row r="179" spans="1:19" s="29" customFormat="1" ht="9" customHeight="1" x14ac:dyDescent="0.25">
      <c r="A179" s="29" t="s">
        <v>57</v>
      </c>
      <c r="B179" s="197">
        <f t="shared" si="4"/>
        <v>3325</v>
      </c>
      <c r="C179" s="197"/>
      <c r="D179" s="197">
        <v>1397</v>
      </c>
      <c r="E179" s="197"/>
      <c r="F179" s="197">
        <v>1928</v>
      </c>
      <c r="G179" s="197">
        <v>0</v>
      </c>
      <c r="H179" s="197">
        <v>0</v>
      </c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</row>
    <row r="180" spans="1:19" s="29" customFormat="1" ht="9" customHeight="1" x14ac:dyDescent="0.25">
      <c r="A180" s="29" t="s">
        <v>59</v>
      </c>
      <c r="B180" s="197">
        <f t="shared" si="4"/>
        <v>5070</v>
      </c>
      <c r="C180" s="197"/>
      <c r="D180" s="529">
        <v>1978</v>
      </c>
      <c r="E180" s="529"/>
      <c r="F180" s="529">
        <v>3092</v>
      </c>
      <c r="G180" s="197">
        <v>0</v>
      </c>
      <c r="H180" s="529">
        <v>0</v>
      </c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</row>
    <row r="181" spans="1:19" s="29" customFormat="1" ht="9" customHeight="1" x14ac:dyDescent="0.25">
      <c r="A181" s="42" t="s">
        <v>63</v>
      </c>
      <c r="B181" s="262">
        <f t="shared" si="4"/>
        <v>10674</v>
      </c>
      <c r="C181" s="262"/>
      <c r="D181" s="262">
        <v>3052</v>
      </c>
      <c r="E181" s="262"/>
      <c r="F181" s="262">
        <v>7418</v>
      </c>
      <c r="G181" s="530">
        <v>204</v>
      </c>
      <c r="H181" s="262">
        <v>0</v>
      </c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</row>
    <row r="182" spans="1:19" s="29" customFormat="1" ht="9" customHeight="1" x14ac:dyDescent="0.25">
      <c r="A182" s="29" t="s">
        <v>65</v>
      </c>
      <c r="B182" s="197">
        <f t="shared" si="4"/>
        <v>16446</v>
      </c>
      <c r="C182" s="197"/>
      <c r="D182" s="197">
        <v>3366</v>
      </c>
      <c r="E182" s="197"/>
      <c r="F182" s="197">
        <v>5843</v>
      </c>
      <c r="G182" s="197">
        <v>1677</v>
      </c>
      <c r="H182" s="197">
        <v>5560</v>
      </c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</row>
    <row r="183" spans="1:19" s="29" customFormat="1" ht="9" customHeight="1" x14ac:dyDescent="0.25">
      <c r="A183" s="29" t="s">
        <v>69</v>
      </c>
      <c r="B183" s="197">
        <f t="shared" si="4"/>
        <v>22395</v>
      </c>
      <c r="C183" s="197"/>
      <c r="D183" s="197">
        <v>6023</v>
      </c>
      <c r="E183" s="197"/>
      <c r="F183" s="197">
        <v>4724</v>
      </c>
      <c r="G183" s="197">
        <v>0</v>
      </c>
      <c r="H183" s="197">
        <v>11648</v>
      </c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</row>
    <row r="184" spans="1:19" s="29" customFormat="1" ht="9" customHeight="1" x14ac:dyDescent="0.25">
      <c r="A184" s="29" t="s">
        <v>74</v>
      </c>
      <c r="B184" s="197">
        <f t="shared" si="4"/>
        <v>8815</v>
      </c>
      <c r="C184" s="197"/>
      <c r="D184" s="197">
        <v>3975</v>
      </c>
      <c r="E184" s="197"/>
      <c r="F184" s="197">
        <v>4221</v>
      </c>
      <c r="G184" s="197">
        <v>550</v>
      </c>
      <c r="H184" s="197">
        <v>69</v>
      </c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</row>
    <row r="185" spans="1:19" s="29" customFormat="1" ht="9" customHeight="1" x14ac:dyDescent="0.25">
      <c r="A185" s="42" t="s">
        <v>76</v>
      </c>
      <c r="B185" s="262">
        <f t="shared" si="4"/>
        <v>12451</v>
      </c>
      <c r="C185" s="262"/>
      <c r="D185" s="262">
        <v>3936</v>
      </c>
      <c r="E185" s="262"/>
      <c r="F185" s="262">
        <v>8447</v>
      </c>
      <c r="G185" s="262">
        <v>68</v>
      </c>
      <c r="H185" s="262">
        <v>0</v>
      </c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</row>
    <row r="186" spans="1:19" s="29" customFormat="1" ht="9" customHeight="1" x14ac:dyDescent="0.25">
      <c r="A186" s="29" t="s">
        <v>105</v>
      </c>
      <c r="B186" s="197">
        <f t="shared" si="4"/>
        <v>2519</v>
      </c>
      <c r="C186" s="197"/>
      <c r="D186" s="197">
        <v>1254</v>
      </c>
      <c r="E186" s="197"/>
      <c r="F186" s="197">
        <v>1265</v>
      </c>
      <c r="G186" s="197">
        <v>0</v>
      </c>
      <c r="H186" s="197">
        <v>0</v>
      </c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</row>
    <row r="187" spans="1:19" s="29" customFormat="1" ht="9" customHeight="1" x14ac:dyDescent="0.25">
      <c r="A187" s="29" t="s">
        <v>82</v>
      </c>
      <c r="B187" s="197">
        <f t="shared" si="4"/>
        <v>16245</v>
      </c>
      <c r="C187" s="197"/>
      <c r="D187" s="197">
        <v>5786</v>
      </c>
      <c r="E187" s="197"/>
      <c r="F187" s="197">
        <v>9266</v>
      </c>
      <c r="G187" s="197">
        <v>1193</v>
      </c>
      <c r="H187" s="197">
        <v>0</v>
      </c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</row>
    <row r="188" spans="1:19" s="29" customFormat="1" ht="9" customHeight="1" x14ac:dyDescent="0.25">
      <c r="A188" s="29" t="s">
        <v>86</v>
      </c>
      <c r="B188" s="197">
        <f t="shared" si="4"/>
        <v>12230</v>
      </c>
      <c r="C188" s="197"/>
      <c r="D188" s="197">
        <v>5920</v>
      </c>
      <c r="E188" s="197"/>
      <c r="F188" s="197">
        <v>2854</v>
      </c>
      <c r="G188" s="197">
        <v>3456</v>
      </c>
      <c r="H188" s="197">
        <v>0</v>
      </c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</row>
    <row r="189" spans="1:19" s="29" customFormat="1" ht="9" customHeight="1" x14ac:dyDescent="0.25">
      <c r="A189" s="42" t="s">
        <v>88</v>
      </c>
      <c r="B189" s="262">
        <f t="shared" si="4"/>
        <v>10010</v>
      </c>
      <c r="C189" s="262"/>
      <c r="D189" s="262">
        <v>2990</v>
      </c>
      <c r="E189" s="262"/>
      <c r="F189" s="262">
        <v>7020</v>
      </c>
      <c r="G189" s="262">
        <v>0</v>
      </c>
      <c r="H189" s="262">
        <v>0</v>
      </c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</row>
    <row r="190" spans="1:19" s="29" customFormat="1" ht="9" customHeight="1" x14ac:dyDescent="0.25">
      <c r="A190" s="113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</row>
    <row r="191" spans="1:19" s="29" customFormat="1" ht="9" customHeight="1" x14ac:dyDescent="0.25">
      <c r="A191" s="113">
        <v>2000</v>
      </c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</row>
    <row r="192" spans="1:19" s="30" customFormat="1" ht="9.6" customHeight="1" x14ac:dyDescent="0.25">
      <c r="A192" s="30" t="s">
        <v>129</v>
      </c>
      <c r="B192" s="74">
        <f>SUM(B194:B225)</f>
        <v>323065</v>
      </c>
      <c r="C192" s="634"/>
      <c r="D192" s="74">
        <f>SUM(D194:D225)</f>
        <v>108488</v>
      </c>
      <c r="E192" s="634"/>
      <c r="F192" s="74">
        <f>SUM(F194:F225)</f>
        <v>145279</v>
      </c>
      <c r="G192" s="74">
        <f>SUM(G194:G225)</f>
        <v>8741</v>
      </c>
      <c r="H192" s="74">
        <f>SUM(H194:H225)</f>
        <v>60557</v>
      </c>
      <c r="I192" s="633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</row>
    <row r="193" spans="1:19" s="30" customFormat="1" ht="3.95" customHeight="1" x14ac:dyDescent="0.25">
      <c r="B193" s="74"/>
      <c r="C193" s="74"/>
      <c r="D193" s="74"/>
      <c r="E193" s="74"/>
      <c r="F193" s="74"/>
      <c r="G193" s="74"/>
      <c r="H193" s="74"/>
      <c r="I193" s="633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</row>
    <row r="194" spans="1:19" s="29" customFormat="1" ht="9" customHeight="1" x14ac:dyDescent="0.25">
      <c r="A194" s="29" t="s">
        <v>14</v>
      </c>
      <c r="B194" s="197">
        <f t="shared" ref="B194:B225" si="5">SUM(D194:H194)</f>
        <v>2179</v>
      </c>
      <c r="C194" s="197"/>
      <c r="D194" s="197">
        <v>1026</v>
      </c>
      <c r="E194" s="197"/>
      <c r="F194" s="197">
        <v>902</v>
      </c>
      <c r="G194" s="197">
        <v>226</v>
      </c>
      <c r="H194" s="197">
        <v>25</v>
      </c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</row>
    <row r="195" spans="1:19" s="29" customFormat="1" ht="9" customHeight="1" x14ac:dyDescent="0.25">
      <c r="A195" s="29" t="s">
        <v>15</v>
      </c>
      <c r="B195" s="197">
        <f t="shared" si="5"/>
        <v>11729</v>
      </c>
      <c r="C195" s="197"/>
      <c r="D195" s="197">
        <v>2845</v>
      </c>
      <c r="E195" s="197"/>
      <c r="F195" s="197">
        <v>4243</v>
      </c>
      <c r="G195" s="197">
        <v>357</v>
      </c>
      <c r="H195" s="197">
        <v>4284</v>
      </c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</row>
    <row r="196" spans="1:19" s="29" customFormat="1" ht="9" customHeight="1" x14ac:dyDescent="0.25">
      <c r="A196" s="29" t="s">
        <v>112</v>
      </c>
      <c r="B196" s="197">
        <f t="shared" si="5"/>
        <v>6458</v>
      </c>
      <c r="C196" s="197"/>
      <c r="D196" s="529">
        <v>2810</v>
      </c>
      <c r="E196" s="529"/>
      <c r="F196" s="529">
        <v>1865</v>
      </c>
      <c r="G196" s="197">
        <v>726</v>
      </c>
      <c r="H196" s="529">
        <v>1057</v>
      </c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</row>
    <row r="197" spans="1:19" s="29" customFormat="1" ht="9" customHeight="1" x14ac:dyDescent="0.25">
      <c r="A197" s="42" t="s">
        <v>21</v>
      </c>
      <c r="B197" s="262">
        <f t="shared" si="5"/>
        <v>4815</v>
      </c>
      <c r="C197" s="262"/>
      <c r="D197" s="262">
        <v>3290</v>
      </c>
      <c r="E197" s="262"/>
      <c r="F197" s="262">
        <v>586</v>
      </c>
      <c r="G197" s="530">
        <v>331</v>
      </c>
      <c r="H197" s="262">
        <v>608</v>
      </c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</row>
    <row r="198" spans="1:19" s="29" customFormat="1" ht="9" customHeight="1" x14ac:dyDescent="0.25">
      <c r="A198" s="29" t="s">
        <v>23</v>
      </c>
      <c r="B198" s="197">
        <f t="shared" si="5"/>
        <v>8411</v>
      </c>
      <c r="C198" s="197"/>
      <c r="D198" s="197">
        <v>3866</v>
      </c>
      <c r="E198" s="197"/>
      <c r="F198" s="197">
        <v>4545</v>
      </c>
      <c r="G198" s="197">
        <v>0</v>
      </c>
      <c r="H198" s="197">
        <v>0</v>
      </c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</row>
    <row r="199" spans="1:19" s="29" customFormat="1" ht="9" customHeight="1" x14ac:dyDescent="0.25">
      <c r="A199" s="29" t="s">
        <v>25</v>
      </c>
      <c r="B199" s="197">
        <f t="shared" si="5"/>
        <v>2086</v>
      </c>
      <c r="C199" s="197"/>
      <c r="D199" s="197">
        <v>869</v>
      </c>
      <c r="E199" s="197"/>
      <c r="F199" s="197">
        <v>1096</v>
      </c>
      <c r="G199" s="197">
        <v>0</v>
      </c>
      <c r="H199" s="197">
        <v>121</v>
      </c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</row>
    <row r="200" spans="1:19" s="29" customFormat="1" ht="9" customHeight="1" x14ac:dyDescent="0.25">
      <c r="A200" s="29" t="s">
        <v>27</v>
      </c>
      <c r="B200" s="197">
        <f t="shared" si="5"/>
        <v>20388</v>
      </c>
      <c r="C200" s="197"/>
      <c r="D200" s="197">
        <v>4584</v>
      </c>
      <c r="E200" s="197"/>
      <c r="F200" s="197">
        <v>15001</v>
      </c>
      <c r="G200" s="197">
        <v>744</v>
      </c>
      <c r="H200" s="197">
        <v>59</v>
      </c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</row>
    <row r="201" spans="1:19" s="29" customFormat="1" ht="9" customHeight="1" x14ac:dyDescent="0.25">
      <c r="A201" s="42" t="s">
        <v>30</v>
      </c>
      <c r="B201" s="262">
        <f t="shared" si="5"/>
        <v>12630</v>
      </c>
      <c r="C201" s="262"/>
      <c r="D201" s="262">
        <v>5186</v>
      </c>
      <c r="E201" s="262"/>
      <c r="F201" s="262">
        <v>6407</v>
      </c>
      <c r="G201" s="262">
        <v>1037</v>
      </c>
      <c r="H201" s="262">
        <v>0</v>
      </c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</row>
    <row r="202" spans="1:19" s="29" customFormat="1" ht="9" customHeight="1" x14ac:dyDescent="0.25">
      <c r="A202" s="29" t="s">
        <v>111</v>
      </c>
      <c r="B202" s="197">
        <f t="shared" si="5"/>
        <v>150</v>
      </c>
      <c r="C202" s="197"/>
      <c r="D202" s="197">
        <v>150</v>
      </c>
      <c r="E202" s="197"/>
      <c r="F202" s="197">
        <v>0</v>
      </c>
      <c r="G202" s="197">
        <v>0</v>
      </c>
      <c r="H202" s="197">
        <v>0</v>
      </c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</row>
    <row r="203" spans="1:19" s="29" customFormat="1" ht="9" customHeight="1" x14ac:dyDescent="0.25">
      <c r="A203" s="29" t="s">
        <v>33</v>
      </c>
      <c r="B203" s="197">
        <f t="shared" si="5"/>
        <v>12319</v>
      </c>
      <c r="C203" s="197"/>
      <c r="D203" s="197">
        <v>3349</v>
      </c>
      <c r="E203" s="197"/>
      <c r="F203" s="197">
        <v>7582</v>
      </c>
      <c r="G203" s="197">
        <v>0</v>
      </c>
      <c r="H203" s="197">
        <v>1388</v>
      </c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</row>
    <row r="204" spans="1:19" s="29" customFormat="1" ht="9" customHeight="1" x14ac:dyDescent="0.25">
      <c r="A204" s="29" t="s">
        <v>34</v>
      </c>
      <c r="B204" s="197">
        <f t="shared" si="5"/>
        <v>11061</v>
      </c>
      <c r="C204" s="197"/>
      <c r="D204" s="197">
        <v>3951</v>
      </c>
      <c r="E204" s="197"/>
      <c r="F204" s="197">
        <v>5035</v>
      </c>
      <c r="G204" s="197">
        <v>6</v>
      </c>
      <c r="H204" s="197">
        <v>2069</v>
      </c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</row>
    <row r="205" spans="1:19" s="29" customFormat="1" ht="9" customHeight="1" x14ac:dyDescent="0.25">
      <c r="A205" s="42" t="s">
        <v>36</v>
      </c>
      <c r="B205" s="262">
        <f t="shared" si="5"/>
        <v>13225</v>
      </c>
      <c r="C205" s="262"/>
      <c r="D205" s="262">
        <v>4515</v>
      </c>
      <c r="E205" s="262"/>
      <c r="F205" s="262">
        <v>5695</v>
      </c>
      <c r="G205" s="262">
        <v>2254</v>
      </c>
      <c r="H205" s="262">
        <v>761</v>
      </c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</row>
    <row r="206" spans="1:19" s="29" customFormat="1" ht="9" customHeight="1" x14ac:dyDescent="0.25">
      <c r="A206" s="29" t="s">
        <v>130</v>
      </c>
      <c r="B206" s="197">
        <f t="shared" si="5"/>
        <v>9207</v>
      </c>
      <c r="C206" s="197"/>
      <c r="D206" s="197">
        <v>3098</v>
      </c>
      <c r="E206" s="197"/>
      <c r="F206" s="197">
        <v>5758</v>
      </c>
      <c r="G206" s="197">
        <v>180</v>
      </c>
      <c r="H206" s="197">
        <v>171</v>
      </c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</row>
    <row r="207" spans="1:19" s="29" customFormat="1" ht="9" customHeight="1" x14ac:dyDescent="0.25">
      <c r="A207" s="29" t="s">
        <v>39</v>
      </c>
      <c r="B207" s="197">
        <f t="shared" si="5"/>
        <v>24822</v>
      </c>
      <c r="C207" s="197"/>
      <c r="D207" s="197">
        <v>5568</v>
      </c>
      <c r="E207" s="197"/>
      <c r="F207" s="197">
        <v>5098</v>
      </c>
      <c r="G207" s="197">
        <v>190</v>
      </c>
      <c r="H207" s="197">
        <v>13966</v>
      </c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</row>
    <row r="208" spans="1:19" s="29" customFormat="1" ht="9" customHeight="1" x14ac:dyDescent="0.25">
      <c r="A208" s="29" t="s">
        <v>32</v>
      </c>
      <c r="B208" s="197">
        <f t="shared" si="5"/>
        <v>9924</v>
      </c>
      <c r="C208" s="197"/>
      <c r="D208" s="197">
        <v>5263</v>
      </c>
      <c r="E208" s="197"/>
      <c r="F208" s="197">
        <v>4661</v>
      </c>
      <c r="G208" s="197">
        <v>0</v>
      </c>
      <c r="H208" s="197">
        <v>0</v>
      </c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</row>
    <row r="209" spans="1:19" s="29" customFormat="1" ht="9" customHeight="1" x14ac:dyDescent="0.25">
      <c r="A209" s="42" t="s">
        <v>43</v>
      </c>
      <c r="B209" s="262">
        <f t="shared" si="5"/>
        <v>13236</v>
      </c>
      <c r="C209" s="262"/>
      <c r="D209" s="262">
        <v>5224</v>
      </c>
      <c r="E209" s="262"/>
      <c r="F209" s="262">
        <v>4012</v>
      </c>
      <c r="G209" s="262">
        <v>0</v>
      </c>
      <c r="H209" s="262">
        <v>4000</v>
      </c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</row>
    <row r="210" spans="1:19" s="29" customFormat="1" ht="9" customHeight="1" x14ac:dyDescent="0.25">
      <c r="A210" s="29" t="s">
        <v>46</v>
      </c>
      <c r="B210" s="197">
        <f t="shared" si="5"/>
        <v>2001</v>
      </c>
      <c r="C210" s="197"/>
      <c r="D210" s="197">
        <v>1540</v>
      </c>
      <c r="E210" s="197"/>
      <c r="F210" s="197">
        <v>461</v>
      </c>
      <c r="G210" s="197">
        <v>0</v>
      </c>
      <c r="H210" s="197">
        <v>0</v>
      </c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</row>
    <row r="211" spans="1:19" s="29" customFormat="1" ht="9" customHeight="1" x14ac:dyDescent="0.25">
      <c r="A211" s="29" t="s">
        <v>48</v>
      </c>
      <c r="B211" s="197">
        <f t="shared" si="5"/>
        <v>5571</v>
      </c>
      <c r="C211" s="197"/>
      <c r="D211" s="197">
        <v>1419</v>
      </c>
      <c r="E211" s="197"/>
      <c r="F211" s="197">
        <v>1861</v>
      </c>
      <c r="G211" s="197">
        <v>0</v>
      </c>
      <c r="H211" s="197">
        <v>2291</v>
      </c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</row>
    <row r="212" spans="1:19" s="29" customFormat="1" ht="9" customHeight="1" x14ac:dyDescent="0.25">
      <c r="A212" s="29" t="s">
        <v>50</v>
      </c>
      <c r="B212" s="197">
        <f t="shared" si="5"/>
        <v>7176</v>
      </c>
      <c r="C212" s="197"/>
      <c r="D212" s="197">
        <v>4257</v>
      </c>
      <c r="E212" s="197"/>
      <c r="F212" s="197">
        <v>2919</v>
      </c>
      <c r="G212" s="197">
        <v>0</v>
      </c>
      <c r="H212" s="197">
        <v>0</v>
      </c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</row>
    <row r="213" spans="1:19" s="29" customFormat="1" ht="9" customHeight="1" x14ac:dyDescent="0.25">
      <c r="A213" s="42" t="s">
        <v>52</v>
      </c>
      <c r="B213" s="262">
        <f t="shared" si="5"/>
        <v>15947</v>
      </c>
      <c r="C213" s="262"/>
      <c r="D213" s="262">
        <v>4113</v>
      </c>
      <c r="E213" s="262"/>
      <c r="F213" s="262">
        <v>8214</v>
      </c>
      <c r="G213" s="262">
        <v>0</v>
      </c>
      <c r="H213" s="262">
        <v>3620</v>
      </c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</row>
    <row r="214" spans="1:19" s="29" customFormat="1" ht="9" customHeight="1" x14ac:dyDescent="0.25">
      <c r="A214" s="29" t="s">
        <v>55</v>
      </c>
      <c r="B214" s="197">
        <f t="shared" si="5"/>
        <v>8516</v>
      </c>
      <c r="C214" s="197"/>
      <c r="D214" s="197">
        <v>3848</v>
      </c>
      <c r="E214" s="197"/>
      <c r="F214" s="197">
        <v>4514</v>
      </c>
      <c r="G214" s="197">
        <v>0</v>
      </c>
      <c r="H214" s="197">
        <v>154</v>
      </c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</row>
    <row r="215" spans="1:19" s="29" customFormat="1" ht="9" customHeight="1" x14ac:dyDescent="0.25">
      <c r="A215" s="29" t="s">
        <v>57</v>
      </c>
      <c r="B215" s="197">
        <f t="shared" si="5"/>
        <v>3326</v>
      </c>
      <c r="C215" s="197"/>
      <c r="D215" s="197">
        <v>1398</v>
      </c>
      <c r="E215" s="197"/>
      <c r="F215" s="197">
        <v>1928</v>
      </c>
      <c r="G215" s="197">
        <v>0</v>
      </c>
      <c r="H215" s="197">
        <v>0</v>
      </c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</row>
    <row r="216" spans="1:19" s="29" customFormat="1" ht="9" customHeight="1" x14ac:dyDescent="0.25">
      <c r="A216" s="29" t="s">
        <v>59</v>
      </c>
      <c r="B216" s="197">
        <f t="shared" si="5"/>
        <v>5035</v>
      </c>
      <c r="C216" s="197"/>
      <c r="D216" s="529">
        <v>1943</v>
      </c>
      <c r="E216" s="529"/>
      <c r="F216" s="529">
        <v>3092</v>
      </c>
      <c r="G216" s="197">
        <v>0</v>
      </c>
      <c r="H216" s="529">
        <v>0</v>
      </c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</row>
    <row r="217" spans="1:19" s="29" customFormat="1" ht="9" customHeight="1" x14ac:dyDescent="0.25">
      <c r="A217" s="42" t="s">
        <v>63</v>
      </c>
      <c r="B217" s="262">
        <f t="shared" si="5"/>
        <v>12198</v>
      </c>
      <c r="C217" s="262"/>
      <c r="D217" s="262">
        <v>4659</v>
      </c>
      <c r="E217" s="262"/>
      <c r="F217" s="262">
        <v>7517</v>
      </c>
      <c r="G217" s="530">
        <v>22</v>
      </c>
      <c r="H217" s="262">
        <v>0</v>
      </c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</row>
    <row r="218" spans="1:19" s="29" customFormat="1" ht="9" customHeight="1" x14ac:dyDescent="0.25">
      <c r="A218" s="29" t="s">
        <v>65</v>
      </c>
      <c r="B218" s="197">
        <f t="shared" si="5"/>
        <v>16404</v>
      </c>
      <c r="C218" s="197"/>
      <c r="D218" s="197">
        <v>3324</v>
      </c>
      <c r="E218" s="197"/>
      <c r="F218" s="197">
        <v>5843</v>
      </c>
      <c r="G218" s="197">
        <v>1677</v>
      </c>
      <c r="H218" s="197">
        <v>5560</v>
      </c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</row>
    <row r="219" spans="1:19" s="29" customFormat="1" ht="9" customHeight="1" x14ac:dyDescent="0.25">
      <c r="A219" s="29" t="s">
        <v>69</v>
      </c>
      <c r="B219" s="197">
        <f t="shared" si="5"/>
        <v>22396</v>
      </c>
      <c r="C219" s="197"/>
      <c r="D219" s="197">
        <v>6023</v>
      </c>
      <c r="E219" s="197"/>
      <c r="F219" s="197">
        <v>4725</v>
      </c>
      <c r="G219" s="197">
        <v>0</v>
      </c>
      <c r="H219" s="197">
        <v>11648</v>
      </c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</row>
    <row r="220" spans="1:19" s="29" customFormat="1" ht="9" customHeight="1" x14ac:dyDescent="0.25">
      <c r="A220" s="29" t="s">
        <v>74</v>
      </c>
      <c r="B220" s="197">
        <f t="shared" si="5"/>
        <v>8580</v>
      </c>
      <c r="C220" s="197"/>
      <c r="D220" s="197">
        <v>3808</v>
      </c>
      <c r="E220" s="197"/>
      <c r="F220" s="197">
        <v>4222</v>
      </c>
      <c r="G220" s="197">
        <v>550</v>
      </c>
      <c r="H220" s="197">
        <v>0</v>
      </c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</row>
    <row r="221" spans="1:19" s="29" customFormat="1" ht="9" customHeight="1" x14ac:dyDescent="0.25">
      <c r="A221" s="42" t="s">
        <v>76</v>
      </c>
      <c r="B221" s="262">
        <f t="shared" si="5"/>
        <v>12411</v>
      </c>
      <c r="C221" s="262"/>
      <c r="D221" s="262">
        <v>3904</v>
      </c>
      <c r="E221" s="262"/>
      <c r="F221" s="262">
        <v>8440</v>
      </c>
      <c r="G221" s="262">
        <v>67</v>
      </c>
      <c r="H221" s="262">
        <v>0</v>
      </c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</row>
    <row r="222" spans="1:19" s="29" customFormat="1" ht="9" customHeight="1" x14ac:dyDescent="0.25">
      <c r="A222" s="29" t="s">
        <v>105</v>
      </c>
      <c r="B222" s="197">
        <f t="shared" si="5"/>
        <v>2499</v>
      </c>
      <c r="C222" s="197"/>
      <c r="D222" s="197">
        <v>1234</v>
      </c>
      <c r="E222" s="197"/>
      <c r="F222" s="197">
        <v>1265</v>
      </c>
      <c r="G222" s="197">
        <v>0</v>
      </c>
      <c r="H222" s="197">
        <v>0</v>
      </c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</row>
    <row r="223" spans="1:19" s="29" customFormat="1" ht="9" customHeight="1" x14ac:dyDescent="0.25">
      <c r="A223" s="29" t="s">
        <v>82</v>
      </c>
      <c r="B223" s="197">
        <f t="shared" si="5"/>
        <v>15858</v>
      </c>
      <c r="C223" s="197"/>
      <c r="D223" s="197">
        <v>5400</v>
      </c>
      <c r="E223" s="197"/>
      <c r="F223" s="197">
        <v>9265</v>
      </c>
      <c r="G223" s="197">
        <v>0</v>
      </c>
      <c r="H223" s="197">
        <v>1193</v>
      </c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</row>
    <row r="224" spans="1:19" s="29" customFormat="1" ht="9" customHeight="1" x14ac:dyDescent="0.25">
      <c r="A224" s="29" t="s">
        <v>86</v>
      </c>
      <c r="B224" s="197">
        <f t="shared" si="5"/>
        <v>12254</v>
      </c>
      <c r="C224" s="197"/>
      <c r="D224" s="197">
        <v>3134</v>
      </c>
      <c r="E224" s="197"/>
      <c r="F224" s="197">
        <v>1507</v>
      </c>
      <c r="G224" s="197">
        <v>374</v>
      </c>
      <c r="H224" s="197">
        <v>7239</v>
      </c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</row>
    <row r="225" spans="1:19" s="29" customFormat="1" ht="9" customHeight="1" x14ac:dyDescent="0.25">
      <c r="A225" s="42" t="s">
        <v>88</v>
      </c>
      <c r="B225" s="262">
        <f t="shared" si="5"/>
        <v>10253</v>
      </c>
      <c r="C225" s="262"/>
      <c r="D225" s="262">
        <v>2890</v>
      </c>
      <c r="E225" s="262"/>
      <c r="F225" s="262">
        <v>7020</v>
      </c>
      <c r="G225" s="262">
        <v>0</v>
      </c>
      <c r="H225" s="262">
        <v>343</v>
      </c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</row>
    <row r="226" spans="1:19" s="29" customFormat="1" ht="9" customHeight="1" x14ac:dyDescent="0.25"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</row>
    <row r="227" spans="1:19" s="29" customFormat="1" ht="9" customHeight="1" x14ac:dyDescent="0.25">
      <c r="A227" s="113">
        <v>2001</v>
      </c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</row>
    <row r="228" spans="1:19" s="30" customFormat="1" ht="9" customHeight="1" x14ac:dyDescent="0.25">
      <c r="A228" s="30" t="s">
        <v>129</v>
      </c>
      <c r="B228" s="74">
        <f>SUM(B230:B261)</f>
        <v>330005</v>
      </c>
      <c r="C228" s="74"/>
      <c r="D228" s="74">
        <f>SUM(D230:D261)</f>
        <v>110910</v>
      </c>
      <c r="E228" s="74"/>
      <c r="F228" s="74">
        <f>SUM(F230:F261)</f>
        <v>147474</v>
      </c>
      <c r="G228" s="74">
        <f>SUM(G230:G261)</f>
        <v>6490</v>
      </c>
      <c r="H228" s="74">
        <f>SUM(H230:H261)</f>
        <v>65131</v>
      </c>
      <c r="I228" s="633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</row>
    <row r="229" spans="1:19" s="30" customFormat="1" ht="3" customHeight="1" x14ac:dyDescent="0.25">
      <c r="B229" s="74"/>
      <c r="C229" s="74"/>
      <c r="D229" s="74"/>
      <c r="E229" s="74"/>
      <c r="F229" s="74"/>
      <c r="G229" s="74"/>
      <c r="H229" s="74"/>
      <c r="I229" s="633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</row>
    <row r="230" spans="1:19" s="29" customFormat="1" ht="8.85" customHeight="1" x14ac:dyDescent="0.25">
      <c r="A230" s="29" t="s">
        <v>14</v>
      </c>
      <c r="B230" s="197">
        <f t="shared" ref="B230:B261" si="6">SUM(D230:H230)</f>
        <v>2273</v>
      </c>
      <c r="C230" s="197"/>
      <c r="D230" s="197">
        <v>1108</v>
      </c>
      <c r="E230" s="197"/>
      <c r="F230" s="197">
        <v>842</v>
      </c>
      <c r="G230" s="197">
        <v>0</v>
      </c>
      <c r="H230" s="197">
        <v>323</v>
      </c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</row>
    <row r="231" spans="1:19" s="29" customFormat="1" ht="8.85" customHeight="1" x14ac:dyDescent="0.25">
      <c r="A231" s="29" t="s">
        <v>15</v>
      </c>
      <c r="B231" s="197">
        <f t="shared" si="6"/>
        <v>11727</v>
      </c>
      <c r="C231" s="197"/>
      <c r="D231" s="197">
        <v>2849</v>
      </c>
      <c r="E231" s="197"/>
      <c r="F231" s="197">
        <v>4180</v>
      </c>
      <c r="G231" s="197">
        <v>415</v>
      </c>
      <c r="H231" s="197">
        <v>4283</v>
      </c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</row>
    <row r="232" spans="1:19" s="29" customFormat="1" ht="8.85" customHeight="1" x14ac:dyDescent="0.25">
      <c r="A232" s="29" t="s">
        <v>112</v>
      </c>
      <c r="B232" s="197">
        <f t="shared" si="6"/>
        <v>5269</v>
      </c>
      <c r="C232" s="197"/>
      <c r="D232" s="529">
        <v>1675</v>
      </c>
      <c r="E232" s="529"/>
      <c r="F232" s="529">
        <v>1812</v>
      </c>
      <c r="G232" s="197">
        <v>726</v>
      </c>
      <c r="H232" s="529">
        <v>1056</v>
      </c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</row>
    <row r="233" spans="1:19" s="29" customFormat="1" ht="8.85" customHeight="1" x14ac:dyDescent="0.25">
      <c r="A233" s="42" t="s">
        <v>21</v>
      </c>
      <c r="B233" s="262">
        <f t="shared" si="6"/>
        <v>4747</v>
      </c>
      <c r="C233" s="262"/>
      <c r="D233" s="262">
        <v>3296</v>
      </c>
      <c r="E233" s="262"/>
      <c r="F233" s="262">
        <v>519</v>
      </c>
      <c r="G233" s="530">
        <v>324</v>
      </c>
      <c r="H233" s="262">
        <v>608</v>
      </c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</row>
    <row r="234" spans="1:19" s="29" customFormat="1" ht="8.85" customHeight="1" x14ac:dyDescent="0.25">
      <c r="A234" s="29" t="s">
        <v>23</v>
      </c>
      <c r="B234" s="197">
        <f t="shared" si="6"/>
        <v>8401</v>
      </c>
      <c r="C234" s="197"/>
      <c r="D234" s="197">
        <v>3857</v>
      </c>
      <c r="E234" s="197"/>
      <c r="F234" s="197">
        <v>4544</v>
      </c>
      <c r="G234" s="197">
        <v>0</v>
      </c>
      <c r="H234" s="197">
        <v>0</v>
      </c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</row>
    <row r="235" spans="1:19" s="29" customFormat="1" ht="8.85" customHeight="1" x14ac:dyDescent="0.25">
      <c r="A235" s="29" t="s">
        <v>25</v>
      </c>
      <c r="B235" s="197">
        <f t="shared" si="6"/>
        <v>2118</v>
      </c>
      <c r="C235" s="197"/>
      <c r="D235" s="197">
        <v>910</v>
      </c>
      <c r="E235" s="197"/>
      <c r="F235" s="197">
        <v>1058</v>
      </c>
      <c r="G235" s="197">
        <v>9</v>
      </c>
      <c r="H235" s="197">
        <v>141</v>
      </c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</row>
    <row r="236" spans="1:19" s="29" customFormat="1" ht="8.85" customHeight="1" x14ac:dyDescent="0.25">
      <c r="A236" s="29" t="s">
        <v>27</v>
      </c>
      <c r="B236" s="197">
        <f t="shared" si="6"/>
        <v>21558</v>
      </c>
      <c r="C236" s="197"/>
      <c r="D236" s="197">
        <v>4626</v>
      </c>
      <c r="E236" s="197"/>
      <c r="F236" s="197">
        <v>15868</v>
      </c>
      <c r="G236" s="197">
        <v>1064</v>
      </c>
      <c r="H236" s="197">
        <v>0</v>
      </c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</row>
    <row r="237" spans="1:19" s="29" customFormat="1" ht="8.85" customHeight="1" x14ac:dyDescent="0.25">
      <c r="A237" s="42" t="s">
        <v>30</v>
      </c>
      <c r="B237" s="262">
        <f t="shared" si="6"/>
        <v>12699</v>
      </c>
      <c r="C237" s="262"/>
      <c r="D237" s="262">
        <v>5258</v>
      </c>
      <c r="E237" s="262"/>
      <c r="F237" s="262">
        <v>6404</v>
      </c>
      <c r="G237" s="262">
        <v>1037</v>
      </c>
      <c r="H237" s="262">
        <v>0</v>
      </c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</row>
    <row r="238" spans="1:19" s="29" customFormat="1" ht="8.85" customHeight="1" x14ac:dyDescent="0.25">
      <c r="A238" s="29" t="s">
        <v>111</v>
      </c>
      <c r="B238" s="197">
        <f t="shared" si="6"/>
        <v>150</v>
      </c>
      <c r="C238" s="197"/>
      <c r="D238" s="197">
        <v>150</v>
      </c>
      <c r="E238" s="197"/>
      <c r="F238" s="197">
        <v>0</v>
      </c>
      <c r="G238" s="197">
        <v>0</v>
      </c>
      <c r="H238" s="197">
        <v>0</v>
      </c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</row>
    <row r="239" spans="1:19" s="29" customFormat="1" ht="8.85" customHeight="1" x14ac:dyDescent="0.25">
      <c r="A239" s="29" t="s">
        <v>33</v>
      </c>
      <c r="B239" s="197">
        <f t="shared" si="6"/>
        <v>12962</v>
      </c>
      <c r="C239" s="197"/>
      <c r="D239" s="197">
        <v>3774</v>
      </c>
      <c r="E239" s="197"/>
      <c r="F239" s="197">
        <v>7567</v>
      </c>
      <c r="G239" s="197">
        <v>0</v>
      </c>
      <c r="H239" s="197">
        <v>1621</v>
      </c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</row>
    <row r="240" spans="1:19" s="29" customFormat="1" ht="8.85" customHeight="1" x14ac:dyDescent="0.25">
      <c r="A240" s="29" t="s">
        <v>34</v>
      </c>
      <c r="B240" s="197">
        <f t="shared" si="6"/>
        <v>11231</v>
      </c>
      <c r="C240" s="197"/>
      <c r="D240" s="197">
        <v>4137</v>
      </c>
      <c r="E240" s="197"/>
      <c r="F240" s="197">
        <v>5123</v>
      </c>
      <c r="G240" s="197">
        <v>0</v>
      </c>
      <c r="H240" s="197">
        <v>1971</v>
      </c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</row>
    <row r="241" spans="1:19" s="29" customFormat="1" ht="8.85" customHeight="1" x14ac:dyDescent="0.25">
      <c r="A241" s="42" t="s">
        <v>36</v>
      </c>
      <c r="B241" s="262">
        <f t="shared" si="6"/>
        <v>12451</v>
      </c>
      <c r="C241" s="262"/>
      <c r="D241" s="262">
        <v>3815</v>
      </c>
      <c r="E241" s="262"/>
      <c r="F241" s="262">
        <v>6521</v>
      </c>
      <c r="G241" s="262">
        <v>3</v>
      </c>
      <c r="H241" s="262">
        <v>2112</v>
      </c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</row>
    <row r="242" spans="1:19" s="29" customFormat="1" ht="8.85" customHeight="1" x14ac:dyDescent="0.25">
      <c r="A242" s="29" t="s">
        <v>130</v>
      </c>
      <c r="B242" s="197">
        <f t="shared" si="6"/>
        <v>9226</v>
      </c>
      <c r="C242" s="197"/>
      <c r="D242" s="197">
        <v>3117</v>
      </c>
      <c r="E242" s="197"/>
      <c r="F242" s="197">
        <v>5758</v>
      </c>
      <c r="G242" s="197">
        <v>180</v>
      </c>
      <c r="H242" s="197">
        <v>171</v>
      </c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</row>
    <row r="243" spans="1:19" s="29" customFormat="1" ht="8.85" customHeight="1" x14ac:dyDescent="0.25">
      <c r="A243" s="29" t="s">
        <v>39</v>
      </c>
      <c r="B243" s="197">
        <f t="shared" si="6"/>
        <v>25206</v>
      </c>
      <c r="C243" s="197"/>
      <c r="D243" s="197">
        <v>5937</v>
      </c>
      <c r="E243" s="197"/>
      <c r="F243" s="197">
        <v>4924</v>
      </c>
      <c r="G243" s="197">
        <v>0</v>
      </c>
      <c r="H243" s="197">
        <v>14345</v>
      </c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</row>
    <row r="244" spans="1:19" s="29" customFormat="1" ht="8.85" customHeight="1" x14ac:dyDescent="0.25">
      <c r="A244" s="29" t="s">
        <v>32</v>
      </c>
      <c r="B244" s="197">
        <f t="shared" si="6"/>
        <v>9944</v>
      </c>
      <c r="C244" s="197"/>
      <c r="D244" s="197">
        <v>5284</v>
      </c>
      <c r="E244" s="197"/>
      <c r="F244" s="197">
        <v>4660</v>
      </c>
      <c r="G244" s="197">
        <v>0</v>
      </c>
      <c r="H244" s="197">
        <v>0</v>
      </c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</row>
    <row r="245" spans="1:19" s="29" customFormat="1" ht="8.85" customHeight="1" x14ac:dyDescent="0.25">
      <c r="A245" s="42" t="s">
        <v>43</v>
      </c>
      <c r="B245" s="262">
        <f t="shared" si="6"/>
        <v>13347</v>
      </c>
      <c r="C245" s="262"/>
      <c r="D245" s="262">
        <v>5377</v>
      </c>
      <c r="E245" s="262"/>
      <c r="F245" s="262">
        <v>3970</v>
      </c>
      <c r="G245" s="262">
        <v>0</v>
      </c>
      <c r="H245" s="262">
        <v>4000</v>
      </c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</row>
    <row r="246" spans="1:19" s="29" customFormat="1" ht="8.85" customHeight="1" x14ac:dyDescent="0.25">
      <c r="A246" s="29" t="s">
        <v>46</v>
      </c>
      <c r="B246" s="197">
        <f t="shared" si="6"/>
        <v>2029</v>
      </c>
      <c r="C246" s="197"/>
      <c r="D246" s="197">
        <v>1552</v>
      </c>
      <c r="E246" s="197"/>
      <c r="F246" s="197">
        <v>477</v>
      </c>
      <c r="G246" s="197">
        <v>0</v>
      </c>
      <c r="H246" s="197">
        <v>0</v>
      </c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</row>
    <row r="247" spans="1:19" s="29" customFormat="1" ht="8.85" customHeight="1" x14ac:dyDescent="0.25">
      <c r="A247" s="29" t="s">
        <v>48</v>
      </c>
      <c r="B247" s="197">
        <f t="shared" si="6"/>
        <v>5596</v>
      </c>
      <c r="C247" s="197"/>
      <c r="D247" s="197">
        <v>1452</v>
      </c>
      <c r="E247" s="197"/>
      <c r="F247" s="197">
        <v>1853</v>
      </c>
      <c r="G247" s="197">
        <v>0</v>
      </c>
      <c r="H247" s="197">
        <v>2291</v>
      </c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</row>
    <row r="248" spans="1:19" s="29" customFormat="1" ht="8.85" customHeight="1" x14ac:dyDescent="0.25">
      <c r="A248" s="29" t="s">
        <v>50</v>
      </c>
      <c r="B248" s="197">
        <f t="shared" si="6"/>
        <v>7183</v>
      </c>
      <c r="C248" s="197"/>
      <c r="D248" s="197">
        <v>4226</v>
      </c>
      <c r="E248" s="197"/>
      <c r="F248" s="197">
        <v>2957</v>
      </c>
      <c r="G248" s="197">
        <v>0</v>
      </c>
      <c r="H248" s="197">
        <v>0</v>
      </c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</row>
    <row r="249" spans="1:19" s="29" customFormat="1" ht="8.85" customHeight="1" x14ac:dyDescent="0.25">
      <c r="A249" s="42" t="s">
        <v>52</v>
      </c>
      <c r="B249" s="262">
        <f t="shared" si="6"/>
        <v>15947</v>
      </c>
      <c r="C249" s="262"/>
      <c r="D249" s="262">
        <v>4113</v>
      </c>
      <c r="E249" s="262"/>
      <c r="F249" s="262">
        <v>8214</v>
      </c>
      <c r="G249" s="262">
        <v>0</v>
      </c>
      <c r="H249" s="262">
        <v>3620</v>
      </c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</row>
    <row r="250" spans="1:19" s="29" customFormat="1" ht="8.85" customHeight="1" x14ac:dyDescent="0.25">
      <c r="A250" s="29" t="s">
        <v>55</v>
      </c>
      <c r="B250" s="197">
        <f t="shared" si="6"/>
        <v>8588</v>
      </c>
      <c r="C250" s="197"/>
      <c r="D250" s="197">
        <v>3922</v>
      </c>
      <c r="E250" s="197"/>
      <c r="F250" s="197">
        <v>4512</v>
      </c>
      <c r="G250" s="197">
        <v>0</v>
      </c>
      <c r="H250" s="197">
        <v>154</v>
      </c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</row>
    <row r="251" spans="1:19" s="29" customFormat="1" ht="8.85" customHeight="1" x14ac:dyDescent="0.25">
      <c r="A251" s="29" t="s">
        <v>57</v>
      </c>
      <c r="B251" s="197">
        <f t="shared" si="6"/>
        <v>3204</v>
      </c>
      <c r="C251" s="197"/>
      <c r="D251" s="197">
        <v>1387</v>
      </c>
      <c r="E251" s="197"/>
      <c r="F251" s="197">
        <v>1817</v>
      </c>
      <c r="G251" s="197">
        <v>0</v>
      </c>
      <c r="H251" s="197">
        <v>0</v>
      </c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</row>
    <row r="252" spans="1:19" s="29" customFormat="1" ht="8.85" customHeight="1" x14ac:dyDescent="0.25">
      <c r="A252" s="29" t="s">
        <v>59</v>
      </c>
      <c r="B252" s="197">
        <f t="shared" si="6"/>
        <v>5060</v>
      </c>
      <c r="C252" s="197"/>
      <c r="D252" s="529">
        <v>1968</v>
      </c>
      <c r="E252" s="529"/>
      <c r="F252" s="529">
        <v>3092</v>
      </c>
      <c r="G252" s="197">
        <v>0</v>
      </c>
      <c r="H252" s="529">
        <v>0</v>
      </c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</row>
    <row r="253" spans="1:19" s="29" customFormat="1" ht="8.85" customHeight="1" x14ac:dyDescent="0.25">
      <c r="A253" s="42" t="s">
        <v>63</v>
      </c>
      <c r="B253" s="262">
        <f t="shared" si="6"/>
        <v>10847</v>
      </c>
      <c r="C253" s="262"/>
      <c r="D253" s="262">
        <v>3675</v>
      </c>
      <c r="E253" s="262"/>
      <c r="F253" s="262">
        <v>7086</v>
      </c>
      <c r="G253" s="530">
        <v>86</v>
      </c>
      <c r="H253" s="262">
        <v>0</v>
      </c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</row>
    <row r="254" spans="1:19" s="29" customFormat="1" ht="8.85" customHeight="1" x14ac:dyDescent="0.25">
      <c r="A254" s="29" t="s">
        <v>65</v>
      </c>
      <c r="B254" s="197">
        <f t="shared" si="6"/>
        <v>16403</v>
      </c>
      <c r="C254" s="197"/>
      <c r="D254" s="197">
        <v>3323</v>
      </c>
      <c r="E254" s="197"/>
      <c r="F254" s="197">
        <v>5843</v>
      </c>
      <c r="G254" s="197">
        <v>1677</v>
      </c>
      <c r="H254" s="197">
        <v>5560</v>
      </c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</row>
    <row r="255" spans="1:19" s="29" customFormat="1" ht="8.85" customHeight="1" x14ac:dyDescent="0.25">
      <c r="A255" s="29" t="s">
        <v>69</v>
      </c>
      <c r="B255" s="197">
        <f t="shared" si="6"/>
        <v>22396</v>
      </c>
      <c r="C255" s="197"/>
      <c r="D255" s="197">
        <v>5941</v>
      </c>
      <c r="E255" s="197"/>
      <c r="F255" s="197">
        <v>4412</v>
      </c>
      <c r="G255" s="197">
        <v>0</v>
      </c>
      <c r="H255" s="197">
        <v>12043</v>
      </c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</row>
    <row r="256" spans="1:19" s="29" customFormat="1" ht="8.85" customHeight="1" x14ac:dyDescent="0.25">
      <c r="A256" s="29" t="s">
        <v>74</v>
      </c>
      <c r="B256" s="197">
        <f t="shared" si="6"/>
        <v>8622</v>
      </c>
      <c r="C256" s="197"/>
      <c r="D256" s="197">
        <v>3884</v>
      </c>
      <c r="E256" s="197"/>
      <c r="F256" s="197">
        <v>4188</v>
      </c>
      <c r="G256" s="197">
        <v>550</v>
      </c>
      <c r="H256" s="197">
        <v>0</v>
      </c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</row>
    <row r="257" spans="1:19" s="29" customFormat="1" ht="8.85" customHeight="1" x14ac:dyDescent="0.25">
      <c r="A257" s="42" t="s">
        <v>76</v>
      </c>
      <c r="B257" s="262">
        <f t="shared" si="6"/>
        <v>13445</v>
      </c>
      <c r="C257" s="262"/>
      <c r="D257" s="262">
        <v>4081</v>
      </c>
      <c r="E257" s="262"/>
      <c r="F257" s="262">
        <v>8945</v>
      </c>
      <c r="G257" s="262">
        <v>419</v>
      </c>
      <c r="H257" s="262">
        <v>0</v>
      </c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</row>
    <row r="258" spans="1:19" s="29" customFormat="1" ht="8.85" customHeight="1" x14ac:dyDescent="0.25">
      <c r="A258" s="29" t="s">
        <v>105</v>
      </c>
      <c r="B258" s="197">
        <f t="shared" si="6"/>
        <v>2535</v>
      </c>
      <c r="C258" s="197"/>
      <c r="D258" s="197">
        <v>1255</v>
      </c>
      <c r="E258" s="197"/>
      <c r="F258" s="197">
        <v>1280</v>
      </c>
      <c r="G258" s="197">
        <v>0</v>
      </c>
      <c r="H258" s="197">
        <v>0</v>
      </c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</row>
    <row r="259" spans="1:19" s="29" customFormat="1" ht="8.85" customHeight="1" x14ac:dyDescent="0.25">
      <c r="A259" s="29" t="s">
        <v>82</v>
      </c>
      <c r="B259" s="197">
        <f t="shared" si="6"/>
        <v>22572</v>
      </c>
      <c r="C259" s="197"/>
      <c r="D259" s="197">
        <v>5837</v>
      </c>
      <c r="E259" s="197"/>
      <c r="F259" s="197">
        <v>9572</v>
      </c>
      <c r="G259" s="197">
        <v>0</v>
      </c>
      <c r="H259" s="197">
        <v>7163</v>
      </c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</row>
    <row r="260" spans="1:19" s="29" customFormat="1" ht="8.85" customHeight="1" x14ac:dyDescent="0.25">
      <c r="A260" s="29" t="s">
        <v>86</v>
      </c>
      <c r="B260" s="197">
        <f t="shared" si="6"/>
        <v>12256</v>
      </c>
      <c r="C260" s="197"/>
      <c r="D260" s="197">
        <v>5946</v>
      </c>
      <c r="E260" s="197"/>
      <c r="F260" s="197">
        <v>2641</v>
      </c>
      <c r="G260" s="197">
        <v>0</v>
      </c>
      <c r="H260" s="197">
        <v>3669</v>
      </c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</row>
    <row r="261" spans="1:19" s="29" customFormat="1" ht="8.85" customHeight="1" x14ac:dyDescent="0.25">
      <c r="A261" s="42" t="s">
        <v>88</v>
      </c>
      <c r="B261" s="262">
        <f t="shared" si="6"/>
        <v>10013</v>
      </c>
      <c r="C261" s="262"/>
      <c r="D261" s="262">
        <v>3178</v>
      </c>
      <c r="E261" s="262"/>
      <c r="F261" s="262">
        <v>6835</v>
      </c>
      <c r="G261" s="262">
        <v>0</v>
      </c>
      <c r="H261" s="262">
        <v>0</v>
      </c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</row>
    <row r="262" spans="1:19" s="29" customFormat="1" ht="9" customHeight="1" x14ac:dyDescent="0.25">
      <c r="B262" s="197"/>
      <c r="C262" s="197"/>
      <c r="D262" s="197"/>
      <c r="E262" s="197"/>
      <c r="F262" s="197"/>
      <c r="G262" s="197"/>
      <c r="H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</row>
    <row r="263" spans="1:19" s="29" customFormat="1" ht="9" customHeight="1" x14ac:dyDescent="0.25">
      <c r="A263" s="113">
        <v>2002</v>
      </c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</row>
    <row r="264" spans="1:19" s="30" customFormat="1" ht="9" customHeight="1" x14ac:dyDescent="0.25">
      <c r="A264" s="30" t="s">
        <v>129</v>
      </c>
      <c r="B264" s="74">
        <f>SUM(B266:B297)</f>
        <v>337168</v>
      </c>
      <c r="C264" s="74"/>
      <c r="D264" s="74">
        <f>SUM(D266:D297)</f>
        <v>113125</v>
      </c>
      <c r="E264" s="74"/>
      <c r="F264" s="74">
        <f>SUM(F266:F297)</f>
        <v>148586</v>
      </c>
      <c r="G264" s="74">
        <f>SUM(G266:G297)</f>
        <v>6693</v>
      </c>
      <c r="H264" s="74">
        <f>SUM(H266:H297)</f>
        <v>68764</v>
      </c>
      <c r="I264" s="633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</row>
    <row r="265" spans="1:19" s="30" customFormat="1" ht="3" customHeight="1" x14ac:dyDescent="0.25">
      <c r="B265" s="74"/>
      <c r="C265" s="74"/>
      <c r="D265" s="74"/>
      <c r="E265" s="74"/>
      <c r="F265" s="74"/>
      <c r="G265" s="74"/>
      <c r="H265" s="74"/>
      <c r="I265" s="633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</row>
    <row r="266" spans="1:19" s="29" customFormat="1" ht="9" customHeight="1" x14ac:dyDescent="0.25">
      <c r="A266" s="29" t="s">
        <v>14</v>
      </c>
      <c r="B266" s="197">
        <f t="shared" ref="B266:B297" si="7">SUM(D266:H266)</f>
        <v>2265</v>
      </c>
      <c r="C266" s="197"/>
      <c r="D266" s="529">
        <v>1115</v>
      </c>
      <c r="E266" s="529"/>
      <c r="F266" s="529">
        <v>823</v>
      </c>
      <c r="G266" s="529">
        <v>0</v>
      </c>
      <c r="H266" s="529">
        <v>327</v>
      </c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</row>
    <row r="267" spans="1:19" s="29" customFormat="1" ht="9" customHeight="1" x14ac:dyDescent="0.25">
      <c r="A267" s="29" t="s">
        <v>15</v>
      </c>
      <c r="B267" s="197">
        <f t="shared" si="7"/>
        <v>11709</v>
      </c>
      <c r="C267" s="197"/>
      <c r="D267" s="529">
        <v>2844</v>
      </c>
      <c r="E267" s="529"/>
      <c r="F267" s="529">
        <v>4167</v>
      </c>
      <c r="G267" s="529">
        <v>415</v>
      </c>
      <c r="H267" s="529">
        <v>4283</v>
      </c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</row>
    <row r="268" spans="1:19" s="29" customFormat="1" ht="9" customHeight="1" x14ac:dyDescent="0.25">
      <c r="A268" s="29" t="s">
        <v>112</v>
      </c>
      <c r="B268" s="197">
        <f t="shared" si="7"/>
        <v>5229</v>
      </c>
      <c r="C268" s="197"/>
      <c r="D268" s="529">
        <v>1627</v>
      </c>
      <c r="E268" s="529"/>
      <c r="F268" s="529">
        <v>1820</v>
      </c>
      <c r="G268" s="529">
        <v>726</v>
      </c>
      <c r="H268" s="529">
        <v>1056</v>
      </c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</row>
    <row r="269" spans="1:19" s="29" customFormat="1" ht="9" customHeight="1" x14ac:dyDescent="0.25">
      <c r="A269" s="42" t="s">
        <v>21</v>
      </c>
      <c r="B269" s="262">
        <f t="shared" si="7"/>
        <v>4769</v>
      </c>
      <c r="C269" s="262"/>
      <c r="D269" s="530">
        <v>3362</v>
      </c>
      <c r="E269" s="530"/>
      <c r="F269" s="530">
        <v>462</v>
      </c>
      <c r="G269" s="530">
        <v>337</v>
      </c>
      <c r="H269" s="530">
        <v>608</v>
      </c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</row>
    <row r="270" spans="1:19" s="29" customFormat="1" ht="9" customHeight="1" x14ac:dyDescent="0.25">
      <c r="A270" s="29" t="s">
        <v>23</v>
      </c>
      <c r="B270" s="197">
        <f t="shared" si="7"/>
        <v>8367</v>
      </c>
      <c r="C270" s="197"/>
      <c r="D270" s="529">
        <v>3860</v>
      </c>
      <c r="E270" s="529"/>
      <c r="F270" s="529">
        <v>4507</v>
      </c>
      <c r="G270" s="529">
        <v>0</v>
      </c>
      <c r="H270" s="529">
        <v>0</v>
      </c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</row>
    <row r="271" spans="1:19" s="29" customFormat="1" ht="9" customHeight="1" x14ac:dyDescent="0.25">
      <c r="A271" s="29" t="s">
        <v>25</v>
      </c>
      <c r="B271" s="197">
        <f t="shared" si="7"/>
        <v>2107</v>
      </c>
      <c r="C271" s="197"/>
      <c r="D271" s="529">
        <v>911</v>
      </c>
      <c r="E271" s="529"/>
      <c r="F271" s="529">
        <v>1055</v>
      </c>
      <c r="G271" s="529">
        <v>0</v>
      </c>
      <c r="H271" s="529">
        <v>141</v>
      </c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</row>
    <row r="272" spans="1:19" s="29" customFormat="1" ht="9" customHeight="1" x14ac:dyDescent="0.25">
      <c r="A272" s="29" t="s">
        <v>27</v>
      </c>
      <c r="B272" s="197">
        <f t="shared" si="7"/>
        <v>21630</v>
      </c>
      <c r="C272" s="197"/>
      <c r="D272" s="529">
        <v>4711</v>
      </c>
      <c r="E272" s="529"/>
      <c r="F272" s="529">
        <v>15864</v>
      </c>
      <c r="G272" s="529">
        <v>1055</v>
      </c>
      <c r="H272" s="529">
        <v>0</v>
      </c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</row>
    <row r="273" spans="1:19" s="29" customFormat="1" ht="9" customHeight="1" x14ac:dyDescent="0.25">
      <c r="A273" s="42" t="s">
        <v>30</v>
      </c>
      <c r="B273" s="262">
        <f t="shared" si="7"/>
        <v>12751</v>
      </c>
      <c r="C273" s="262"/>
      <c r="D273" s="530">
        <v>5271</v>
      </c>
      <c r="E273" s="530"/>
      <c r="F273" s="530">
        <v>6417</v>
      </c>
      <c r="G273" s="530">
        <v>1063</v>
      </c>
      <c r="H273" s="530">
        <v>0</v>
      </c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</row>
    <row r="274" spans="1:19" s="29" customFormat="1" ht="9" customHeight="1" x14ac:dyDescent="0.25">
      <c r="A274" s="29" t="s">
        <v>111</v>
      </c>
      <c r="B274" s="197">
        <f t="shared" si="7"/>
        <v>150</v>
      </c>
      <c r="C274" s="197"/>
      <c r="D274" s="529">
        <v>150</v>
      </c>
      <c r="E274" s="529"/>
      <c r="F274" s="529">
        <v>0</v>
      </c>
      <c r="G274" s="529">
        <v>0</v>
      </c>
      <c r="H274" s="529">
        <v>0</v>
      </c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</row>
    <row r="275" spans="1:19" s="29" customFormat="1" ht="9" customHeight="1" x14ac:dyDescent="0.25">
      <c r="A275" s="29" t="s">
        <v>33</v>
      </c>
      <c r="B275" s="197">
        <f t="shared" si="7"/>
        <v>13121</v>
      </c>
      <c r="C275" s="197"/>
      <c r="D275" s="529">
        <v>3922</v>
      </c>
      <c r="E275" s="529"/>
      <c r="F275" s="529">
        <v>7581</v>
      </c>
      <c r="G275" s="529">
        <v>0</v>
      </c>
      <c r="H275" s="529">
        <v>1618</v>
      </c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</row>
    <row r="276" spans="1:19" s="29" customFormat="1" ht="9" customHeight="1" x14ac:dyDescent="0.25">
      <c r="A276" s="29" t="s">
        <v>34</v>
      </c>
      <c r="B276" s="197">
        <f t="shared" si="7"/>
        <v>11456</v>
      </c>
      <c r="C276" s="197"/>
      <c r="D276" s="529">
        <v>4423</v>
      </c>
      <c r="E276" s="529"/>
      <c r="F276" s="529">
        <v>5027</v>
      </c>
      <c r="G276" s="529">
        <v>0</v>
      </c>
      <c r="H276" s="529">
        <v>2006</v>
      </c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</row>
    <row r="277" spans="1:19" s="29" customFormat="1" ht="9" customHeight="1" x14ac:dyDescent="0.25">
      <c r="A277" s="42" t="s">
        <v>36</v>
      </c>
      <c r="B277" s="262">
        <f t="shared" si="7"/>
        <v>15874</v>
      </c>
      <c r="C277" s="262"/>
      <c r="D277" s="530">
        <v>4364</v>
      </c>
      <c r="E277" s="530"/>
      <c r="F277" s="530">
        <v>8314</v>
      </c>
      <c r="G277" s="530">
        <v>0</v>
      </c>
      <c r="H277" s="530">
        <v>3196</v>
      </c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</row>
    <row r="278" spans="1:19" s="29" customFormat="1" ht="9" customHeight="1" x14ac:dyDescent="0.25">
      <c r="A278" s="29" t="s">
        <v>130</v>
      </c>
      <c r="B278" s="197">
        <f t="shared" si="7"/>
        <v>9247</v>
      </c>
      <c r="C278" s="197"/>
      <c r="D278" s="529">
        <v>3138</v>
      </c>
      <c r="E278" s="529"/>
      <c r="F278" s="529">
        <v>5758</v>
      </c>
      <c r="G278" s="529">
        <v>180</v>
      </c>
      <c r="H278" s="529">
        <v>171</v>
      </c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</row>
    <row r="279" spans="1:19" s="29" customFormat="1" ht="9" customHeight="1" x14ac:dyDescent="0.25">
      <c r="A279" s="29" t="s">
        <v>39</v>
      </c>
      <c r="B279" s="197">
        <f t="shared" si="7"/>
        <v>25204</v>
      </c>
      <c r="C279" s="197"/>
      <c r="D279" s="529">
        <v>5566</v>
      </c>
      <c r="E279" s="529"/>
      <c r="F279" s="529">
        <v>5297</v>
      </c>
      <c r="G279" s="529">
        <v>185</v>
      </c>
      <c r="H279" s="529">
        <v>14156</v>
      </c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</row>
    <row r="280" spans="1:19" s="29" customFormat="1" ht="9" customHeight="1" x14ac:dyDescent="0.25">
      <c r="A280" s="29" t="s">
        <v>32</v>
      </c>
      <c r="B280" s="197">
        <f t="shared" si="7"/>
        <v>10001</v>
      </c>
      <c r="C280" s="197"/>
      <c r="D280" s="529">
        <v>5885</v>
      </c>
      <c r="E280" s="529"/>
      <c r="F280" s="529">
        <v>4116</v>
      </c>
      <c r="G280" s="529">
        <v>0</v>
      </c>
      <c r="H280" s="529">
        <v>0</v>
      </c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</row>
    <row r="281" spans="1:19" s="29" customFormat="1" ht="9" customHeight="1" x14ac:dyDescent="0.25">
      <c r="A281" s="42" t="s">
        <v>43</v>
      </c>
      <c r="B281" s="262">
        <f t="shared" si="7"/>
        <v>13348</v>
      </c>
      <c r="C281" s="262"/>
      <c r="D281" s="530">
        <v>5378</v>
      </c>
      <c r="E281" s="530"/>
      <c r="F281" s="530">
        <v>3970</v>
      </c>
      <c r="G281" s="530">
        <v>0</v>
      </c>
      <c r="H281" s="530">
        <v>4000</v>
      </c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</row>
    <row r="282" spans="1:19" s="29" customFormat="1" ht="9" customHeight="1" x14ac:dyDescent="0.25">
      <c r="A282" s="29" t="s">
        <v>46</v>
      </c>
      <c r="B282" s="197">
        <f t="shared" si="7"/>
        <v>2027</v>
      </c>
      <c r="C282" s="197"/>
      <c r="D282" s="529">
        <v>1550</v>
      </c>
      <c r="E282" s="529"/>
      <c r="F282" s="529">
        <v>477</v>
      </c>
      <c r="G282" s="529">
        <v>0</v>
      </c>
      <c r="H282" s="529">
        <v>0</v>
      </c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</row>
    <row r="283" spans="1:19" s="29" customFormat="1" ht="9" customHeight="1" x14ac:dyDescent="0.25">
      <c r="A283" s="29" t="s">
        <v>48</v>
      </c>
      <c r="B283" s="197">
        <f t="shared" si="7"/>
        <v>5602</v>
      </c>
      <c r="C283" s="197"/>
      <c r="D283" s="529">
        <v>1481</v>
      </c>
      <c r="E283" s="529"/>
      <c r="F283" s="529">
        <v>1830</v>
      </c>
      <c r="G283" s="529">
        <v>0</v>
      </c>
      <c r="H283" s="529">
        <v>2291</v>
      </c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</row>
    <row r="284" spans="1:19" s="29" customFormat="1" ht="9" customHeight="1" x14ac:dyDescent="0.25">
      <c r="A284" s="29" t="s">
        <v>50</v>
      </c>
      <c r="B284" s="197">
        <f t="shared" si="7"/>
        <v>7217</v>
      </c>
      <c r="C284" s="197"/>
      <c r="D284" s="529">
        <v>4315</v>
      </c>
      <c r="E284" s="529"/>
      <c r="F284" s="529">
        <v>2902</v>
      </c>
      <c r="G284" s="529">
        <v>0</v>
      </c>
      <c r="H284" s="529">
        <v>0</v>
      </c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</row>
    <row r="285" spans="1:19" s="29" customFormat="1" ht="9" customHeight="1" x14ac:dyDescent="0.25">
      <c r="A285" s="42" t="s">
        <v>52</v>
      </c>
      <c r="B285" s="262">
        <f t="shared" si="7"/>
        <v>16172</v>
      </c>
      <c r="C285" s="262"/>
      <c r="D285" s="530">
        <v>4300</v>
      </c>
      <c r="E285" s="530"/>
      <c r="F285" s="530">
        <v>8252</v>
      </c>
      <c r="G285" s="530">
        <v>0</v>
      </c>
      <c r="H285" s="530">
        <v>3620</v>
      </c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</row>
    <row r="286" spans="1:19" s="29" customFormat="1" ht="9" customHeight="1" x14ac:dyDescent="0.25">
      <c r="A286" s="29" t="s">
        <v>55</v>
      </c>
      <c r="B286" s="197">
        <f t="shared" si="7"/>
        <v>8737</v>
      </c>
      <c r="C286" s="197"/>
      <c r="D286" s="529">
        <v>4083</v>
      </c>
      <c r="E286" s="529"/>
      <c r="F286" s="529">
        <v>4500</v>
      </c>
      <c r="G286" s="529">
        <v>0</v>
      </c>
      <c r="H286" s="529">
        <v>154</v>
      </c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</row>
    <row r="287" spans="1:19" s="29" customFormat="1" ht="9" customHeight="1" x14ac:dyDescent="0.25">
      <c r="A287" s="29" t="s">
        <v>57</v>
      </c>
      <c r="B287" s="197">
        <f t="shared" si="7"/>
        <v>3204</v>
      </c>
      <c r="C287" s="197"/>
      <c r="D287" s="529">
        <v>1387</v>
      </c>
      <c r="E287" s="529"/>
      <c r="F287" s="529">
        <v>1817</v>
      </c>
      <c r="G287" s="529">
        <v>0</v>
      </c>
      <c r="H287" s="529">
        <v>0</v>
      </c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</row>
    <row r="288" spans="1:19" s="29" customFormat="1" ht="9" customHeight="1" x14ac:dyDescent="0.25">
      <c r="A288" s="29" t="s">
        <v>59</v>
      </c>
      <c r="B288" s="197">
        <f t="shared" si="7"/>
        <v>5110</v>
      </c>
      <c r="C288" s="197"/>
      <c r="D288" s="529">
        <v>2018</v>
      </c>
      <c r="E288" s="529"/>
      <c r="F288" s="529">
        <v>3092</v>
      </c>
      <c r="G288" s="529">
        <v>0</v>
      </c>
      <c r="H288" s="529">
        <v>0</v>
      </c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</row>
    <row r="289" spans="1:19" s="29" customFormat="1" ht="9" customHeight="1" x14ac:dyDescent="0.25">
      <c r="A289" s="42" t="s">
        <v>63</v>
      </c>
      <c r="B289" s="262">
        <f t="shared" si="7"/>
        <v>11007</v>
      </c>
      <c r="C289" s="262"/>
      <c r="D289" s="530">
        <v>3830</v>
      </c>
      <c r="E289" s="530"/>
      <c r="F289" s="530">
        <v>7091</v>
      </c>
      <c r="G289" s="530">
        <v>86</v>
      </c>
      <c r="H289" s="530">
        <v>0</v>
      </c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</row>
    <row r="290" spans="1:19" s="29" customFormat="1" ht="9" customHeight="1" x14ac:dyDescent="0.25">
      <c r="A290" s="29" t="s">
        <v>65</v>
      </c>
      <c r="B290" s="197">
        <f t="shared" si="7"/>
        <v>16391</v>
      </c>
      <c r="C290" s="197"/>
      <c r="D290" s="529">
        <v>3354</v>
      </c>
      <c r="E290" s="529"/>
      <c r="F290" s="529">
        <v>5800</v>
      </c>
      <c r="G290" s="529">
        <v>1677</v>
      </c>
      <c r="H290" s="529">
        <v>5560</v>
      </c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</row>
    <row r="291" spans="1:19" s="29" customFormat="1" ht="9" customHeight="1" x14ac:dyDescent="0.25">
      <c r="A291" s="29" t="s">
        <v>69</v>
      </c>
      <c r="B291" s="197">
        <f t="shared" si="7"/>
        <v>23827</v>
      </c>
      <c r="C291" s="197"/>
      <c r="D291" s="529">
        <v>5939</v>
      </c>
      <c r="E291" s="529"/>
      <c r="F291" s="529">
        <v>4412</v>
      </c>
      <c r="G291" s="529">
        <v>0</v>
      </c>
      <c r="H291" s="529">
        <v>13476</v>
      </c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</row>
    <row r="292" spans="1:19" s="29" customFormat="1" ht="9" customHeight="1" x14ac:dyDescent="0.25">
      <c r="A292" s="29" t="s">
        <v>74</v>
      </c>
      <c r="B292" s="197">
        <f t="shared" si="7"/>
        <v>8620</v>
      </c>
      <c r="C292" s="197"/>
      <c r="D292" s="529">
        <v>3973</v>
      </c>
      <c r="E292" s="529"/>
      <c r="F292" s="529">
        <v>4097</v>
      </c>
      <c r="G292" s="529">
        <v>550</v>
      </c>
      <c r="H292" s="529">
        <v>0</v>
      </c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</row>
    <row r="293" spans="1:19" s="29" customFormat="1" ht="9" customHeight="1" x14ac:dyDescent="0.25">
      <c r="A293" s="42" t="s">
        <v>76</v>
      </c>
      <c r="B293" s="262">
        <f t="shared" si="7"/>
        <v>13457</v>
      </c>
      <c r="C293" s="262"/>
      <c r="D293" s="530">
        <v>4093</v>
      </c>
      <c r="E293" s="530"/>
      <c r="F293" s="530">
        <v>8945</v>
      </c>
      <c r="G293" s="530">
        <v>419</v>
      </c>
      <c r="H293" s="530">
        <v>0</v>
      </c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</row>
    <row r="294" spans="1:19" s="29" customFormat="1" ht="9" customHeight="1" x14ac:dyDescent="0.25">
      <c r="A294" s="29" t="s">
        <v>105</v>
      </c>
      <c r="B294" s="197">
        <f t="shared" si="7"/>
        <v>2493</v>
      </c>
      <c r="C294" s="197"/>
      <c r="D294" s="529">
        <v>1255</v>
      </c>
      <c r="E294" s="529"/>
      <c r="F294" s="529">
        <v>1238</v>
      </c>
      <c r="G294" s="529">
        <v>0</v>
      </c>
      <c r="H294" s="529">
        <v>0</v>
      </c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</row>
    <row r="295" spans="1:19" s="29" customFormat="1" ht="9" customHeight="1" x14ac:dyDescent="0.25">
      <c r="A295" s="29" t="s">
        <v>82</v>
      </c>
      <c r="B295" s="197">
        <f t="shared" si="7"/>
        <v>22549</v>
      </c>
      <c r="C295" s="197"/>
      <c r="D295" s="529">
        <v>5813</v>
      </c>
      <c r="E295" s="529"/>
      <c r="F295" s="529">
        <v>9572</v>
      </c>
      <c r="G295" s="529">
        <v>0</v>
      </c>
      <c r="H295" s="529">
        <v>7164</v>
      </c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</row>
    <row r="296" spans="1:19" s="29" customFormat="1" ht="9" customHeight="1" x14ac:dyDescent="0.25">
      <c r="A296" s="29" t="s">
        <v>86</v>
      </c>
      <c r="B296" s="197">
        <f t="shared" si="7"/>
        <v>12268</v>
      </c>
      <c r="C296" s="197"/>
      <c r="D296" s="529">
        <v>5976</v>
      </c>
      <c r="E296" s="529"/>
      <c r="F296" s="529">
        <v>2623</v>
      </c>
      <c r="G296" s="529">
        <v>0</v>
      </c>
      <c r="H296" s="529">
        <v>3669</v>
      </c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</row>
    <row r="297" spans="1:19" s="29" customFormat="1" ht="9" customHeight="1" x14ac:dyDescent="0.25">
      <c r="A297" s="42" t="s">
        <v>88</v>
      </c>
      <c r="B297" s="262">
        <f t="shared" si="7"/>
        <v>11259</v>
      </c>
      <c r="C297" s="262"/>
      <c r="D297" s="530">
        <v>3231</v>
      </c>
      <c r="E297" s="530"/>
      <c r="F297" s="530">
        <v>6760</v>
      </c>
      <c r="G297" s="530">
        <v>0</v>
      </c>
      <c r="H297" s="530">
        <v>1268</v>
      </c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</row>
    <row r="298" spans="1:19" s="29" customFormat="1" ht="9" customHeight="1" x14ac:dyDescent="0.25">
      <c r="B298" s="197"/>
      <c r="C298" s="197"/>
      <c r="D298" s="197"/>
      <c r="E298" s="197"/>
      <c r="F298" s="197"/>
      <c r="G298" s="197"/>
      <c r="H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</row>
    <row r="299" spans="1:19" s="29" customFormat="1" ht="9" customHeight="1" x14ac:dyDescent="0.25">
      <c r="A299" s="113">
        <v>2003</v>
      </c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</row>
    <row r="300" spans="1:19" s="30" customFormat="1" ht="9" customHeight="1" x14ac:dyDescent="0.25">
      <c r="A300" s="30" t="s">
        <v>129</v>
      </c>
      <c r="B300" s="74">
        <f>SUM(B302:B333)+2</f>
        <v>349037.39999999997</v>
      </c>
      <c r="C300" s="74"/>
      <c r="D300" s="74">
        <f>SUM(D302:D333)</f>
        <v>117022.9</v>
      </c>
      <c r="E300" s="74"/>
      <c r="F300" s="74">
        <f>SUM(F302:F333)+0.5</f>
        <v>151432.6</v>
      </c>
      <c r="G300" s="74">
        <f>SUM(G302:G333)</f>
        <v>13661</v>
      </c>
      <c r="H300" s="74">
        <f>SUM(H302:H333)</f>
        <v>66920.399999999994</v>
      </c>
      <c r="I300" s="633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</row>
    <row r="301" spans="1:19" s="30" customFormat="1" ht="3" customHeight="1" x14ac:dyDescent="0.25">
      <c r="B301" s="74"/>
      <c r="C301" s="74"/>
      <c r="D301" s="74"/>
      <c r="E301" s="74"/>
      <c r="F301" s="74"/>
      <c r="G301" s="74"/>
      <c r="H301" s="74"/>
      <c r="I301" s="633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</row>
    <row r="302" spans="1:19" s="29" customFormat="1" ht="9" customHeight="1" x14ac:dyDescent="0.25">
      <c r="A302" s="29" t="s">
        <v>14</v>
      </c>
      <c r="B302" s="197">
        <f t="shared" ref="B302:B333" si="8">SUM(D302:H302)</f>
        <v>2290</v>
      </c>
      <c r="C302" s="197"/>
      <c r="D302" s="529">
        <v>1151</v>
      </c>
      <c r="E302" s="529"/>
      <c r="F302" s="529">
        <v>824</v>
      </c>
      <c r="G302" s="529">
        <v>0</v>
      </c>
      <c r="H302" s="529">
        <v>315</v>
      </c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</row>
    <row r="303" spans="1:19" s="29" customFormat="1" ht="9" customHeight="1" x14ac:dyDescent="0.25">
      <c r="A303" s="29" t="s">
        <v>15</v>
      </c>
      <c r="B303" s="197">
        <f t="shared" si="8"/>
        <v>11286</v>
      </c>
      <c r="C303" s="197"/>
      <c r="D303" s="529">
        <v>2431</v>
      </c>
      <c r="E303" s="529"/>
      <c r="F303" s="529">
        <v>4197</v>
      </c>
      <c r="G303" s="529">
        <v>375</v>
      </c>
      <c r="H303" s="529">
        <v>4283</v>
      </c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</row>
    <row r="304" spans="1:19" s="29" customFormat="1" ht="9" customHeight="1" x14ac:dyDescent="0.25">
      <c r="A304" s="29" t="s">
        <v>112</v>
      </c>
      <c r="B304" s="197">
        <f t="shared" si="8"/>
        <v>5301</v>
      </c>
      <c r="C304" s="197"/>
      <c r="D304" s="529">
        <v>1773</v>
      </c>
      <c r="E304" s="529"/>
      <c r="F304" s="529">
        <v>1734</v>
      </c>
      <c r="G304" s="529">
        <v>738</v>
      </c>
      <c r="H304" s="529">
        <v>1056</v>
      </c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</row>
    <row r="305" spans="1:19" s="29" customFormat="1" ht="9" customHeight="1" x14ac:dyDescent="0.25">
      <c r="A305" s="42" t="s">
        <v>21</v>
      </c>
      <c r="B305" s="262">
        <f>SUM(D305:H305)-1</f>
        <v>5244</v>
      </c>
      <c r="C305" s="262"/>
      <c r="D305" s="530">
        <v>3651</v>
      </c>
      <c r="E305" s="530"/>
      <c r="F305" s="530">
        <v>287</v>
      </c>
      <c r="G305" s="530">
        <v>699</v>
      </c>
      <c r="H305" s="530">
        <v>608</v>
      </c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</row>
    <row r="306" spans="1:19" s="29" customFormat="1" ht="9" customHeight="1" x14ac:dyDescent="0.25">
      <c r="A306" s="29" t="s">
        <v>23</v>
      </c>
      <c r="B306" s="197">
        <f t="shared" si="8"/>
        <v>8342</v>
      </c>
      <c r="C306" s="197"/>
      <c r="D306" s="529">
        <v>3868</v>
      </c>
      <c r="E306" s="529"/>
      <c r="F306" s="529">
        <v>4474</v>
      </c>
      <c r="G306" s="529">
        <v>0</v>
      </c>
      <c r="H306" s="529">
        <v>0</v>
      </c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</row>
    <row r="307" spans="1:19" s="29" customFormat="1" ht="9" customHeight="1" x14ac:dyDescent="0.25">
      <c r="A307" s="29" t="s">
        <v>25</v>
      </c>
      <c r="B307" s="197">
        <f t="shared" si="8"/>
        <v>2103.6999999999998</v>
      </c>
      <c r="C307" s="197"/>
      <c r="D307" s="529">
        <v>912.7</v>
      </c>
      <c r="E307" s="529"/>
      <c r="F307" s="529">
        <v>970</v>
      </c>
      <c r="G307" s="529">
        <v>80</v>
      </c>
      <c r="H307" s="529">
        <v>141</v>
      </c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</row>
    <row r="308" spans="1:19" s="29" customFormat="1" ht="9" customHeight="1" x14ac:dyDescent="0.25">
      <c r="A308" s="29" t="s">
        <v>27</v>
      </c>
      <c r="B308" s="197">
        <f>SUM(D308:H308)-1</f>
        <v>22653</v>
      </c>
      <c r="C308" s="197"/>
      <c r="D308" s="529">
        <v>5074</v>
      </c>
      <c r="E308" s="529"/>
      <c r="F308" s="529">
        <v>16474</v>
      </c>
      <c r="G308" s="529">
        <v>1047</v>
      </c>
      <c r="H308" s="529">
        <v>59</v>
      </c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</row>
    <row r="309" spans="1:19" s="29" customFormat="1" ht="9" customHeight="1" x14ac:dyDescent="0.25">
      <c r="A309" s="42" t="s">
        <v>30</v>
      </c>
      <c r="B309" s="262">
        <f t="shared" si="8"/>
        <v>12719</v>
      </c>
      <c r="C309" s="262"/>
      <c r="D309" s="530">
        <v>5239</v>
      </c>
      <c r="E309" s="530"/>
      <c r="F309" s="530">
        <v>6417</v>
      </c>
      <c r="G309" s="530">
        <v>1063</v>
      </c>
      <c r="H309" s="530">
        <v>0</v>
      </c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</row>
    <row r="310" spans="1:19" s="29" customFormat="1" ht="9" customHeight="1" x14ac:dyDescent="0.25">
      <c r="A310" s="29" t="s">
        <v>111</v>
      </c>
      <c r="B310" s="197">
        <f t="shared" si="8"/>
        <v>149</v>
      </c>
      <c r="C310" s="197"/>
      <c r="D310" s="529">
        <v>149</v>
      </c>
      <c r="E310" s="529"/>
      <c r="F310" s="529">
        <v>0</v>
      </c>
      <c r="G310" s="529">
        <v>0</v>
      </c>
      <c r="H310" s="529">
        <v>0</v>
      </c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</row>
    <row r="311" spans="1:19" s="29" customFormat="1" ht="9" customHeight="1" x14ac:dyDescent="0.25">
      <c r="A311" s="29" t="s">
        <v>33</v>
      </c>
      <c r="B311" s="197">
        <f t="shared" si="8"/>
        <v>13856.1</v>
      </c>
      <c r="C311" s="197"/>
      <c r="D311" s="529">
        <v>4126.1000000000004</v>
      </c>
      <c r="E311" s="529"/>
      <c r="F311" s="529">
        <v>7609</v>
      </c>
      <c r="G311" s="529">
        <v>0</v>
      </c>
      <c r="H311" s="529">
        <v>2121</v>
      </c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</row>
    <row r="312" spans="1:19" s="29" customFormat="1" ht="9" customHeight="1" x14ac:dyDescent="0.25">
      <c r="A312" s="29" t="s">
        <v>34</v>
      </c>
      <c r="B312" s="197">
        <f t="shared" si="8"/>
        <v>11261</v>
      </c>
      <c r="C312" s="197"/>
      <c r="D312" s="529">
        <v>4224</v>
      </c>
      <c r="E312" s="529"/>
      <c r="F312" s="529">
        <v>5087</v>
      </c>
      <c r="G312" s="529">
        <v>0</v>
      </c>
      <c r="H312" s="529">
        <v>1950</v>
      </c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</row>
    <row r="313" spans="1:19" s="29" customFormat="1" ht="9" customHeight="1" x14ac:dyDescent="0.25">
      <c r="A313" s="42" t="s">
        <v>36</v>
      </c>
      <c r="B313" s="262">
        <f t="shared" si="8"/>
        <v>17024</v>
      </c>
      <c r="C313" s="262"/>
      <c r="D313" s="530">
        <v>3717</v>
      </c>
      <c r="E313" s="530"/>
      <c r="F313" s="530">
        <v>7738</v>
      </c>
      <c r="G313" s="530">
        <v>5569</v>
      </c>
      <c r="H313" s="530">
        <v>0</v>
      </c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</row>
    <row r="314" spans="1:19" s="29" customFormat="1" ht="9" customHeight="1" x14ac:dyDescent="0.25">
      <c r="A314" s="29" t="s">
        <v>130</v>
      </c>
      <c r="B314" s="197">
        <f>SUM(D314:H314)+1</f>
        <v>11161.4</v>
      </c>
      <c r="C314" s="197"/>
      <c r="D314" s="529">
        <v>3447.4</v>
      </c>
      <c r="E314" s="529"/>
      <c r="F314" s="529">
        <v>6157</v>
      </c>
      <c r="G314" s="529">
        <v>282</v>
      </c>
      <c r="H314" s="529">
        <v>1274</v>
      </c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</row>
    <row r="315" spans="1:19" s="29" customFormat="1" ht="9" customHeight="1" x14ac:dyDescent="0.25">
      <c r="A315" s="29" t="s">
        <v>39</v>
      </c>
      <c r="B315" s="197">
        <f t="shared" si="8"/>
        <v>25138</v>
      </c>
      <c r="C315" s="197"/>
      <c r="D315" s="529">
        <v>5564</v>
      </c>
      <c r="E315" s="529"/>
      <c r="F315" s="529">
        <v>5233</v>
      </c>
      <c r="G315" s="529">
        <v>185</v>
      </c>
      <c r="H315" s="529">
        <v>14156</v>
      </c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</row>
    <row r="316" spans="1:19" s="29" customFormat="1" ht="9" customHeight="1" x14ac:dyDescent="0.25">
      <c r="A316" s="29" t="s">
        <v>32</v>
      </c>
      <c r="B316" s="197">
        <f t="shared" si="8"/>
        <v>14181</v>
      </c>
      <c r="C316" s="197"/>
      <c r="D316" s="529">
        <v>6366</v>
      </c>
      <c r="E316" s="529"/>
      <c r="F316" s="529">
        <v>7815</v>
      </c>
      <c r="G316" s="529">
        <v>0</v>
      </c>
      <c r="H316" s="529">
        <v>0</v>
      </c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</row>
    <row r="317" spans="1:19" s="29" customFormat="1" ht="9" customHeight="1" x14ac:dyDescent="0.25">
      <c r="A317" s="42" t="s">
        <v>43</v>
      </c>
      <c r="B317" s="262">
        <f t="shared" si="8"/>
        <v>13348.3</v>
      </c>
      <c r="C317" s="262"/>
      <c r="D317" s="530">
        <v>6031.3</v>
      </c>
      <c r="E317" s="530"/>
      <c r="F317" s="530">
        <v>3317</v>
      </c>
      <c r="G317" s="530">
        <v>0</v>
      </c>
      <c r="H317" s="530">
        <v>4000</v>
      </c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</row>
    <row r="318" spans="1:19" s="29" customFormat="1" ht="9" customHeight="1" x14ac:dyDescent="0.25">
      <c r="A318" s="29" t="s">
        <v>46</v>
      </c>
      <c r="B318" s="197">
        <f t="shared" si="8"/>
        <v>2028</v>
      </c>
      <c r="C318" s="197"/>
      <c r="D318" s="529">
        <v>1565</v>
      </c>
      <c r="E318" s="529"/>
      <c r="F318" s="529">
        <v>463</v>
      </c>
      <c r="G318" s="529">
        <v>0</v>
      </c>
      <c r="H318" s="529">
        <v>0</v>
      </c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</row>
    <row r="319" spans="1:19" s="29" customFormat="1" ht="9" customHeight="1" x14ac:dyDescent="0.25">
      <c r="A319" s="29" t="s">
        <v>48</v>
      </c>
      <c r="B319" s="197">
        <f t="shared" si="8"/>
        <v>5599</v>
      </c>
      <c r="C319" s="197"/>
      <c r="D319" s="529">
        <v>1563</v>
      </c>
      <c r="E319" s="529"/>
      <c r="F319" s="529">
        <v>1990</v>
      </c>
      <c r="G319" s="529">
        <v>0</v>
      </c>
      <c r="H319" s="529">
        <v>2046</v>
      </c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</row>
    <row r="320" spans="1:19" s="29" customFormat="1" ht="9" customHeight="1" x14ac:dyDescent="0.25">
      <c r="A320" s="29" t="s">
        <v>50</v>
      </c>
      <c r="B320" s="197">
        <f t="shared" si="8"/>
        <v>7517</v>
      </c>
      <c r="C320" s="197"/>
      <c r="D320" s="529">
        <v>4279</v>
      </c>
      <c r="E320" s="529"/>
      <c r="F320" s="529">
        <v>3238</v>
      </c>
      <c r="G320" s="529">
        <v>0</v>
      </c>
      <c r="H320" s="529">
        <v>0</v>
      </c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</row>
    <row r="321" spans="1:19" s="29" customFormat="1" ht="9" customHeight="1" x14ac:dyDescent="0.25">
      <c r="A321" s="42" t="s">
        <v>52</v>
      </c>
      <c r="B321" s="262">
        <f t="shared" si="8"/>
        <v>16164</v>
      </c>
      <c r="C321" s="262"/>
      <c r="D321" s="530">
        <v>4292</v>
      </c>
      <c r="E321" s="530"/>
      <c r="F321" s="530">
        <v>8252</v>
      </c>
      <c r="G321" s="530">
        <v>0</v>
      </c>
      <c r="H321" s="530">
        <v>3620</v>
      </c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</row>
    <row r="322" spans="1:19" s="29" customFormat="1" ht="9" customHeight="1" x14ac:dyDescent="0.25">
      <c r="A322" s="29" t="s">
        <v>55</v>
      </c>
      <c r="B322" s="197">
        <f t="shared" si="8"/>
        <v>9084.1</v>
      </c>
      <c r="C322" s="197"/>
      <c r="D322" s="529">
        <v>4509.7</v>
      </c>
      <c r="E322" s="529"/>
      <c r="F322" s="529">
        <v>4420</v>
      </c>
      <c r="G322" s="529">
        <v>0</v>
      </c>
      <c r="H322" s="529">
        <v>154.4</v>
      </c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</row>
    <row r="323" spans="1:19" s="29" customFormat="1" ht="9" customHeight="1" x14ac:dyDescent="0.25">
      <c r="A323" s="29" t="s">
        <v>57</v>
      </c>
      <c r="B323" s="197">
        <f t="shared" si="8"/>
        <v>3327</v>
      </c>
      <c r="C323" s="197"/>
      <c r="D323" s="529">
        <v>1454</v>
      </c>
      <c r="E323" s="529"/>
      <c r="F323" s="529">
        <v>1873</v>
      </c>
      <c r="G323" s="529">
        <v>0</v>
      </c>
      <c r="H323" s="529">
        <v>0</v>
      </c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</row>
    <row r="324" spans="1:19" s="29" customFormat="1" ht="9" customHeight="1" x14ac:dyDescent="0.25">
      <c r="A324" s="29" t="s">
        <v>59</v>
      </c>
      <c r="B324" s="197">
        <f t="shared" si="8"/>
        <v>5057</v>
      </c>
      <c r="C324" s="197"/>
      <c r="D324" s="529">
        <v>1965</v>
      </c>
      <c r="E324" s="529"/>
      <c r="F324" s="529">
        <v>3092</v>
      </c>
      <c r="G324" s="529">
        <v>0</v>
      </c>
      <c r="H324" s="529">
        <v>0</v>
      </c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</row>
    <row r="325" spans="1:19" s="29" customFormat="1" ht="9" customHeight="1" x14ac:dyDescent="0.25">
      <c r="A325" s="42" t="s">
        <v>63</v>
      </c>
      <c r="B325" s="262">
        <f t="shared" si="8"/>
        <v>11516</v>
      </c>
      <c r="C325" s="262"/>
      <c r="D325" s="530">
        <v>4668</v>
      </c>
      <c r="E325" s="530"/>
      <c r="F325" s="530">
        <v>6738</v>
      </c>
      <c r="G325" s="530">
        <v>110</v>
      </c>
      <c r="H325" s="530">
        <v>0</v>
      </c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</row>
    <row r="326" spans="1:19" s="29" customFormat="1" ht="9" customHeight="1" x14ac:dyDescent="0.25">
      <c r="A326" s="29" t="s">
        <v>65</v>
      </c>
      <c r="B326" s="197">
        <f t="shared" si="8"/>
        <v>17801</v>
      </c>
      <c r="C326" s="197"/>
      <c r="D326" s="529">
        <v>3881</v>
      </c>
      <c r="E326" s="529"/>
      <c r="F326" s="529">
        <v>5843</v>
      </c>
      <c r="G326" s="529">
        <v>2517</v>
      </c>
      <c r="H326" s="529">
        <v>5560</v>
      </c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</row>
    <row r="327" spans="1:19" s="29" customFormat="1" ht="9" customHeight="1" x14ac:dyDescent="0.25">
      <c r="A327" s="29" t="s">
        <v>69</v>
      </c>
      <c r="B327" s="197">
        <f t="shared" si="8"/>
        <v>23837</v>
      </c>
      <c r="C327" s="197"/>
      <c r="D327" s="529">
        <v>5949</v>
      </c>
      <c r="E327" s="529"/>
      <c r="F327" s="529">
        <v>4412</v>
      </c>
      <c r="G327" s="529">
        <v>0</v>
      </c>
      <c r="H327" s="529">
        <v>13476</v>
      </c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</row>
    <row r="328" spans="1:19" s="29" customFormat="1" ht="9" customHeight="1" x14ac:dyDescent="0.25">
      <c r="A328" s="29" t="s">
        <v>74</v>
      </c>
      <c r="B328" s="197">
        <f t="shared" si="8"/>
        <v>8653.7000000000007</v>
      </c>
      <c r="C328" s="197"/>
      <c r="D328" s="529">
        <v>4066.7</v>
      </c>
      <c r="E328" s="529"/>
      <c r="F328" s="529">
        <v>4037</v>
      </c>
      <c r="G328" s="529">
        <v>550</v>
      </c>
      <c r="H328" s="529">
        <v>0</v>
      </c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</row>
    <row r="329" spans="1:19" s="29" customFormat="1" ht="9" customHeight="1" x14ac:dyDescent="0.25">
      <c r="A329" s="42" t="s">
        <v>76</v>
      </c>
      <c r="B329" s="262">
        <f t="shared" si="8"/>
        <v>13777</v>
      </c>
      <c r="C329" s="262"/>
      <c r="D329" s="530">
        <v>4199</v>
      </c>
      <c r="E329" s="530"/>
      <c r="F329" s="530">
        <v>9132</v>
      </c>
      <c r="G329" s="530">
        <v>446</v>
      </c>
      <c r="H329" s="530">
        <v>0</v>
      </c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</row>
    <row r="330" spans="1:19" s="29" customFormat="1" ht="9" customHeight="1" x14ac:dyDescent="0.25">
      <c r="A330" s="29" t="s">
        <v>105</v>
      </c>
      <c r="B330" s="197">
        <f t="shared" si="8"/>
        <v>2479</v>
      </c>
      <c r="C330" s="197"/>
      <c r="D330" s="529">
        <v>1289</v>
      </c>
      <c r="E330" s="529"/>
      <c r="F330" s="529">
        <v>1190</v>
      </c>
      <c r="G330" s="529">
        <v>0</v>
      </c>
      <c r="H330" s="529">
        <v>0</v>
      </c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</row>
    <row r="331" spans="1:19" s="29" customFormat="1" ht="9" customHeight="1" x14ac:dyDescent="0.25">
      <c r="A331" s="29" t="s">
        <v>82</v>
      </c>
      <c r="B331" s="197">
        <f t="shared" si="8"/>
        <v>22547.1</v>
      </c>
      <c r="C331" s="197"/>
      <c r="D331" s="529">
        <v>5812</v>
      </c>
      <c r="E331" s="529"/>
      <c r="F331" s="529">
        <v>9571.1</v>
      </c>
      <c r="G331" s="529">
        <v>0</v>
      </c>
      <c r="H331" s="529">
        <v>7164</v>
      </c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</row>
    <row r="332" spans="1:19" s="29" customFormat="1" ht="9" customHeight="1" x14ac:dyDescent="0.25">
      <c r="A332" s="29" t="s">
        <v>86</v>
      </c>
      <c r="B332" s="197">
        <f t="shared" si="8"/>
        <v>12270</v>
      </c>
      <c r="C332" s="197"/>
      <c r="D332" s="529">
        <v>5978</v>
      </c>
      <c r="E332" s="529"/>
      <c r="F332" s="529">
        <v>2623</v>
      </c>
      <c r="G332" s="529">
        <v>0</v>
      </c>
      <c r="H332" s="529">
        <v>3669</v>
      </c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</row>
    <row r="333" spans="1:19" s="29" customFormat="1" ht="9" customHeight="1" x14ac:dyDescent="0.25">
      <c r="A333" s="42" t="s">
        <v>88</v>
      </c>
      <c r="B333" s="262">
        <f t="shared" si="8"/>
        <v>11321</v>
      </c>
      <c r="C333" s="262"/>
      <c r="D333" s="530">
        <v>3828</v>
      </c>
      <c r="E333" s="530"/>
      <c r="F333" s="530">
        <v>6225</v>
      </c>
      <c r="G333" s="530">
        <v>0</v>
      </c>
      <c r="H333" s="530">
        <v>1268</v>
      </c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</row>
    <row r="334" spans="1:19" s="29" customFormat="1" ht="9" customHeight="1" x14ac:dyDescent="0.25">
      <c r="B334" s="197"/>
      <c r="C334" s="197"/>
      <c r="D334" s="197"/>
      <c r="E334" s="197"/>
      <c r="F334" s="197"/>
      <c r="G334" s="197"/>
      <c r="H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</row>
    <row r="335" spans="1:19" s="29" customFormat="1" ht="9" customHeight="1" x14ac:dyDescent="0.25">
      <c r="A335" s="113">
        <v>2004</v>
      </c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</row>
    <row r="336" spans="1:19" s="30" customFormat="1" ht="9" customHeight="1" x14ac:dyDescent="0.25">
      <c r="A336" s="30" t="s">
        <v>129</v>
      </c>
      <c r="B336" s="74">
        <f>SUM(B338:B369)</f>
        <v>352076</v>
      </c>
      <c r="C336" s="74"/>
      <c r="D336" s="74">
        <f>SUM(D338:D369)</f>
        <v>116927</v>
      </c>
      <c r="E336" s="74"/>
      <c r="F336" s="74">
        <f>SUM(F338:F369)-1</f>
        <v>156501</v>
      </c>
      <c r="G336" s="74">
        <f>SUM(G338:G369)</f>
        <v>15500</v>
      </c>
      <c r="H336" s="74">
        <f>SUM(H338:H369)</f>
        <v>63148</v>
      </c>
      <c r="I336" s="633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</row>
    <row r="337" spans="1:19" s="30" customFormat="1" ht="3" customHeight="1" x14ac:dyDescent="0.25">
      <c r="B337" s="74"/>
      <c r="C337" s="74"/>
      <c r="D337" s="74"/>
      <c r="E337" s="74"/>
      <c r="F337" s="74"/>
      <c r="G337" s="74"/>
      <c r="H337" s="74"/>
      <c r="I337" s="633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</row>
    <row r="338" spans="1:19" s="29" customFormat="1" ht="9" customHeight="1" x14ac:dyDescent="0.25">
      <c r="A338" s="29" t="s">
        <v>14</v>
      </c>
      <c r="B338" s="197">
        <f t="shared" ref="B338:B369" si="9">SUM(D338:H338)</f>
        <v>2348</v>
      </c>
      <c r="C338" s="197"/>
      <c r="D338" s="529">
        <v>1222</v>
      </c>
      <c r="E338" s="529"/>
      <c r="F338" s="529">
        <v>811</v>
      </c>
      <c r="G338" s="529">
        <v>0</v>
      </c>
      <c r="H338" s="529">
        <v>315</v>
      </c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</row>
    <row r="339" spans="1:19" s="29" customFormat="1" ht="9" customHeight="1" x14ac:dyDescent="0.25">
      <c r="A339" s="29" t="s">
        <v>15</v>
      </c>
      <c r="B339" s="197">
        <f t="shared" si="9"/>
        <v>11250</v>
      </c>
      <c r="C339" s="197"/>
      <c r="D339" s="529">
        <v>2412</v>
      </c>
      <c r="E339" s="529"/>
      <c r="F339" s="529">
        <v>4180</v>
      </c>
      <c r="G339" s="529">
        <v>375</v>
      </c>
      <c r="H339" s="529">
        <v>4283</v>
      </c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</row>
    <row r="340" spans="1:19" s="29" customFormat="1" ht="9" customHeight="1" x14ac:dyDescent="0.25">
      <c r="A340" s="29" t="s">
        <v>112</v>
      </c>
      <c r="B340" s="197">
        <f>SUM(D340:H340)-1</f>
        <v>5246</v>
      </c>
      <c r="C340" s="197"/>
      <c r="D340" s="529">
        <v>1692</v>
      </c>
      <c r="E340" s="529"/>
      <c r="F340" s="529">
        <v>1761</v>
      </c>
      <c r="G340" s="529">
        <v>738</v>
      </c>
      <c r="H340" s="529">
        <v>1056</v>
      </c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</row>
    <row r="341" spans="1:19" s="29" customFormat="1" ht="9" customHeight="1" x14ac:dyDescent="0.25">
      <c r="A341" s="42" t="s">
        <v>21</v>
      </c>
      <c r="B341" s="262">
        <f t="shared" si="9"/>
        <v>5235</v>
      </c>
      <c r="C341" s="262"/>
      <c r="D341" s="530">
        <v>3635</v>
      </c>
      <c r="E341" s="530"/>
      <c r="F341" s="530">
        <v>287</v>
      </c>
      <c r="G341" s="530">
        <v>705</v>
      </c>
      <c r="H341" s="530">
        <v>608</v>
      </c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</row>
    <row r="342" spans="1:19" s="29" customFormat="1" ht="9" customHeight="1" x14ac:dyDescent="0.25">
      <c r="A342" s="29" t="s">
        <v>23</v>
      </c>
      <c r="B342" s="197">
        <f t="shared" si="9"/>
        <v>8303</v>
      </c>
      <c r="C342" s="197"/>
      <c r="D342" s="529">
        <v>3864</v>
      </c>
      <c r="E342" s="529"/>
      <c r="F342" s="529">
        <v>4439</v>
      </c>
      <c r="G342" s="529">
        <v>0</v>
      </c>
      <c r="H342" s="529">
        <v>0</v>
      </c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</row>
    <row r="343" spans="1:19" s="29" customFormat="1" ht="9" customHeight="1" x14ac:dyDescent="0.25">
      <c r="A343" s="29" t="s">
        <v>25</v>
      </c>
      <c r="B343" s="197">
        <f t="shared" si="9"/>
        <v>2123</v>
      </c>
      <c r="C343" s="197"/>
      <c r="D343" s="529">
        <v>927</v>
      </c>
      <c r="E343" s="529"/>
      <c r="F343" s="529">
        <v>1055</v>
      </c>
      <c r="G343" s="529">
        <v>0</v>
      </c>
      <c r="H343" s="529">
        <v>141</v>
      </c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</row>
    <row r="344" spans="1:19" s="29" customFormat="1" ht="9" customHeight="1" x14ac:dyDescent="0.25">
      <c r="A344" s="29" t="s">
        <v>27</v>
      </c>
      <c r="B344" s="197">
        <f t="shared" si="9"/>
        <v>21864</v>
      </c>
      <c r="C344" s="197"/>
      <c r="D344" s="529">
        <v>4794</v>
      </c>
      <c r="E344" s="529"/>
      <c r="F344" s="529">
        <v>16015</v>
      </c>
      <c r="G344" s="529">
        <v>1055</v>
      </c>
      <c r="H344" s="529">
        <v>0</v>
      </c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</row>
    <row r="345" spans="1:19" s="29" customFormat="1" ht="9" customHeight="1" x14ac:dyDescent="0.25">
      <c r="A345" s="42" t="s">
        <v>30</v>
      </c>
      <c r="B345" s="262">
        <f t="shared" si="9"/>
        <v>13048</v>
      </c>
      <c r="C345" s="262"/>
      <c r="D345" s="530">
        <v>5568</v>
      </c>
      <c r="E345" s="530"/>
      <c r="F345" s="530">
        <v>6417</v>
      </c>
      <c r="G345" s="530">
        <v>1063</v>
      </c>
      <c r="H345" s="530">
        <v>0</v>
      </c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</row>
    <row r="346" spans="1:19" s="29" customFormat="1" ht="9" customHeight="1" x14ac:dyDescent="0.25">
      <c r="A346" s="29" t="s">
        <v>111</v>
      </c>
      <c r="B346" s="197">
        <f t="shared" si="9"/>
        <v>150</v>
      </c>
      <c r="C346" s="197"/>
      <c r="D346" s="529">
        <v>150</v>
      </c>
      <c r="E346" s="529"/>
      <c r="F346" s="529">
        <v>0</v>
      </c>
      <c r="G346" s="529">
        <v>0</v>
      </c>
      <c r="H346" s="529">
        <v>0</v>
      </c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</row>
    <row r="347" spans="1:19" s="29" customFormat="1" ht="9" customHeight="1" x14ac:dyDescent="0.25">
      <c r="A347" s="29" t="s">
        <v>33</v>
      </c>
      <c r="B347" s="197">
        <f t="shared" si="9"/>
        <v>14099</v>
      </c>
      <c r="C347" s="197"/>
      <c r="D347" s="529">
        <v>4343</v>
      </c>
      <c r="E347" s="529"/>
      <c r="F347" s="529">
        <v>7603</v>
      </c>
      <c r="G347" s="529">
        <v>0</v>
      </c>
      <c r="H347" s="529">
        <v>2153</v>
      </c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</row>
    <row r="348" spans="1:19" s="29" customFormat="1" ht="9" customHeight="1" x14ac:dyDescent="0.25">
      <c r="A348" s="29" t="s">
        <v>34</v>
      </c>
      <c r="B348" s="197">
        <f t="shared" si="9"/>
        <v>11763</v>
      </c>
      <c r="C348" s="197"/>
      <c r="D348" s="529">
        <v>4809</v>
      </c>
      <c r="E348" s="529"/>
      <c r="F348" s="529">
        <v>4882</v>
      </c>
      <c r="G348" s="529">
        <v>0</v>
      </c>
      <c r="H348" s="529">
        <v>2072</v>
      </c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</row>
    <row r="349" spans="1:19" s="29" customFormat="1" ht="9" customHeight="1" x14ac:dyDescent="0.25">
      <c r="A349" s="42" t="s">
        <v>36</v>
      </c>
      <c r="B349" s="262">
        <f t="shared" si="9"/>
        <v>16753</v>
      </c>
      <c r="C349" s="262"/>
      <c r="D349" s="530">
        <v>3852</v>
      </c>
      <c r="E349" s="530"/>
      <c r="F349" s="530">
        <v>7079</v>
      </c>
      <c r="G349" s="530">
        <v>5822</v>
      </c>
      <c r="H349" s="530">
        <v>0</v>
      </c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</row>
    <row r="350" spans="1:19" s="29" customFormat="1" ht="9" customHeight="1" x14ac:dyDescent="0.25">
      <c r="A350" s="29" t="s">
        <v>130</v>
      </c>
      <c r="B350" s="197">
        <f t="shared" si="9"/>
        <v>11159</v>
      </c>
      <c r="C350" s="197"/>
      <c r="D350" s="529">
        <v>3445</v>
      </c>
      <c r="E350" s="529"/>
      <c r="F350" s="529">
        <v>6260</v>
      </c>
      <c r="G350" s="529">
        <v>180</v>
      </c>
      <c r="H350" s="529">
        <v>1274</v>
      </c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</row>
    <row r="351" spans="1:19" s="29" customFormat="1" ht="9" customHeight="1" x14ac:dyDescent="0.25">
      <c r="A351" s="29" t="s">
        <v>39</v>
      </c>
      <c r="B351" s="197">
        <f t="shared" si="9"/>
        <v>24967</v>
      </c>
      <c r="C351" s="197"/>
      <c r="D351" s="529">
        <v>5564</v>
      </c>
      <c r="E351" s="529"/>
      <c r="F351" s="529">
        <v>5062</v>
      </c>
      <c r="G351" s="529">
        <v>185</v>
      </c>
      <c r="H351" s="529">
        <v>14156</v>
      </c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</row>
    <row r="352" spans="1:19" s="29" customFormat="1" ht="9" customHeight="1" x14ac:dyDescent="0.25">
      <c r="A352" s="29" t="s">
        <v>32</v>
      </c>
      <c r="B352" s="197">
        <f t="shared" si="9"/>
        <v>14189</v>
      </c>
      <c r="C352" s="197"/>
      <c r="D352" s="529">
        <v>6374</v>
      </c>
      <c r="E352" s="529"/>
      <c r="F352" s="529">
        <v>7815</v>
      </c>
      <c r="G352" s="529">
        <v>0</v>
      </c>
      <c r="H352" s="529">
        <v>0</v>
      </c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</row>
    <row r="353" spans="1:19" s="29" customFormat="1" ht="9" customHeight="1" x14ac:dyDescent="0.25">
      <c r="A353" s="42" t="s">
        <v>43</v>
      </c>
      <c r="B353" s="262">
        <f t="shared" si="9"/>
        <v>13328</v>
      </c>
      <c r="C353" s="262"/>
      <c r="D353" s="530">
        <v>6011</v>
      </c>
      <c r="E353" s="530"/>
      <c r="F353" s="530">
        <v>3317</v>
      </c>
      <c r="G353" s="530">
        <v>0</v>
      </c>
      <c r="H353" s="530">
        <v>4000</v>
      </c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</row>
    <row r="354" spans="1:19" s="29" customFormat="1" ht="9" customHeight="1" x14ac:dyDescent="0.25">
      <c r="A354" s="29" t="s">
        <v>46</v>
      </c>
      <c r="B354" s="197">
        <f t="shared" si="9"/>
        <v>2028</v>
      </c>
      <c r="C354" s="197"/>
      <c r="D354" s="529">
        <v>1569</v>
      </c>
      <c r="E354" s="529"/>
      <c r="F354" s="529">
        <v>459</v>
      </c>
      <c r="G354" s="529">
        <v>0</v>
      </c>
      <c r="H354" s="529">
        <v>0</v>
      </c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</row>
    <row r="355" spans="1:19" s="29" customFormat="1" ht="9" customHeight="1" x14ac:dyDescent="0.25">
      <c r="A355" s="29" t="s">
        <v>48</v>
      </c>
      <c r="B355" s="197">
        <f t="shared" si="9"/>
        <v>5652</v>
      </c>
      <c r="C355" s="197"/>
      <c r="D355" s="529">
        <v>1637</v>
      </c>
      <c r="E355" s="529"/>
      <c r="F355" s="529">
        <v>2134</v>
      </c>
      <c r="G355" s="529">
        <v>0</v>
      </c>
      <c r="H355" s="529">
        <v>1881</v>
      </c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</row>
    <row r="356" spans="1:19" s="29" customFormat="1" ht="9" customHeight="1" x14ac:dyDescent="0.25">
      <c r="A356" s="29" t="s">
        <v>50</v>
      </c>
      <c r="B356" s="197">
        <f t="shared" si="9"/>
        <v>7202</v>
      </c>
      <c r="C356" s="197"/>
      <c r="D356" s="529">
        <v>4298</v>
      </c>
      <c r="E356" s="529"/>
      <c r="F356" s="529">
        <v>2904</v>
      </c>
      <c r="G356" s="529">
        <v>0</v>
      </c>
      <c r="H356" s="529">
        <v>0</v>
      </c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</row>
    <row r="357" spans="1:19" s="29" customFormat="1" ht="9" customHeight="1" x14ac:dyDescent="0.25">
      <c r="A357" s="42" t="s">
        <v>52</v>
      </c>
      <c r="B357" s="262">
        <f t="shared" si="9"/>
        <v>20056</v>
      </c>
      <c r="C357" s="262"/>
      <c r="D357" s="530">
        <v>4673</v>
      </c>
      <c r="E357" s="530"/>
      <c r="F357" s="530">
        <v>12948</v>
      </c>
      <c r="G357" s="530">
        <v>2435</v>
      </c>
      <c r="H357" s="530">
        <v>0</v>
      </c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</row>
    <row r="358" spans="1:19" s="29" customFormat="1" ht="9" customHeight="1" x14ac:dyDescent="0.25">
      <c r="A358" s="29" t="s">
        <v>55</v>
      </c>
      <c r="B358" s="197">
        <f t="shared" si="9"/>
        <v>9258</v>
      </c>
      <c r="C358" s="197"/>
      <c r="D358" s="529">
        <v>4710</v>
      </c>
      <c r="E358" s="529"/>
      <c r="F358" s="529">
        <v>4394</v>
      </c>
      <c r="G358" s="529">
        <v>0</v>
      </c>
      <c r="H358" s="529">
        <v>154</v>
      </c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</row>
    <row r="359" spans="1:19" s="29" customFormat="1" ht="9" customHeight="1" x14ac:dyDescent="0.25">
      <c r="A359" s="29" t="s">
        <v>57</v>
      </c>
      <c r="B359" s="197">
        <f t="shared" si="9"/>
        <v>3328</v>
      </c>
      <c r="C359" s="197"/>
      <c r="D359" s="529">
        <v>1455</v>
      </c>
      <c r="E359" s="529"/>
      <c r="F359" s="529">
        <v>1873</v>
      </c>
      <c r="G359" s="529">
        <v>0</v>
      </c>
      <c r="H359" s="529">
        <v>0</v>
      </c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</row>
    <row r="360" spans="1:19" s="29" customFormat="1" ht="9" customHeight="1" x14ac:dyDescent="0.25">
      <c r="A360" s="29" t="s">
        <v>59</v>
      </c>
      <c r="B360" s="197">
        <f t="shared" si="9"/>
        <v>5437</v>
      </c>
      <c r="C360" s="197"/>
      <c r="D360" s="529">
        <v>2578</v>
      </c>
      <c r="E360" s="529"/>
      <c r="F360" s="529">
        <v>2859</v>
      </c>
      <c r="G360" s="529">
        <v>0</v>
      </c>
      <c r="H360" s="529">
        <v>0</v>
      </c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</row>
    <row r="361" spans="1:19" s="29" customFormat="1" ht="9" customHeight="1" x14ac:dyDescent="0.25">
      <c r="A361" s="42" t="s">
        <v>63</v>
      </c>
      <c r="B361" s="262">
        <f t="shared" si="9"/>
        <v>11527</v>
      </c>
      <c r="C361" s="262"/>
      <c r="D361" s="530">
        <v>4679</v>
      </c>
      <c r="E361" s="530"/>
      <c r="F361" s="530">
        <v>6738</v>
      </c>
      <c r="G361" s="530">
        <v>110</v>
      </c>
      <c r="H361" s="530">
        <v>0</v>
      </c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</row>
    <row r="362" spans="1:19" s="29" customFormat="1" ht="9" customHeight="1" x14ac:dyDescent="0.25">
      <c r="A362" s="29" t="s">
        <v>65</v>
      </c>
      <c r="B362" s="197">
        <f t="shared" si="9"/>
        <v>16607</v>
      </c>
      <c r="C362" s="197"/>
      <c r="D362" s="529">
        <v>3909</v>
      </c>
      <c r="E362" s="529"/>
      <c r="F362" s="529">
        <v>5461</v>
      </c>
      <c r="G362" s="529">
        <v>1836</v>
      </c>
      <c r="H362" s="529">
        <v>5401</v>
      </c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</row>
    <row r="363" spans="1:19" s="29" customFormat="1" ht="9" customHeight="1" x14ac:dyDescent="0.25">
      <c r="A363" s="29" t="s">
        <v>69</v>
      </c>
      <c r="B363" s="197">
        <f t="shared" si="9"/>
        <v>23830</v>
      </c>
      <c r="C363" s="197"/>
      <c r="D363" s="529">
        <v>5942</v>
      </c>
      <c r="E363" s="529"/>
      <c r="F363" s="529">
        <v>4412</v>
      </c>
      <c r="G363" s="529">
        <v>0</v>
      </c>
      <c r="H363" s="529">
        <v>13476</v>
      </c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</row>
    <row r="364" spans="1:19" s="29" customFormat="1" ht="9" customHeight="1" x14ac:dyDescent="0.25">
      <c r="A364" s="29" t="s">
        <v>74</v>
      </c>
      <c r="B364" s="197">
        <f t="shared" si="9"/>
        <v>8654</v>
      </c>
      <c r="C364" s="197"/>
      <c r="D364" s="529">
        <v>4067</v>
      </c>
      <c r="E364" s="529"/>
      <c r="F364" s="529">
        <v>4037</v>
      </c>
      <c r="G364" s="529">
        <v>550</v>
      </c>
      <c r="H364" s="529">
        <v>0</v>
      </c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</row>
    <row r="365" spans="1:19" s="29" customFormat="1" ht="9" customHeight="1" x14ac:dyDescent="0.25">
      <c r="A365" s="42" t="s">
        <v>76</v>
      </c>
      <c r="B365" s="262">
        <f t="shared" si="9"/>
        <v>13803</v>
      </c>
      <c r="C365" s="262"/>
      <c r="D365" s="530">
        <v>4323</v>
      </c>
      <c r="E365" s="530"/>
      <c r="F365" s="530">
        <v>9034</v>
      </c>
      <c r="G365" s="530">
        <v>446</v>
      </c>
      <c r="H365" s="530">
        <v>0</v>
      </c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</row>
    <row r="366" spans="1:19" s="29" customFormat="1" ht="9" customHeight="1" x14ac:dyDescent="0.25">
      <c r="A366" s="29" t="s">
        <v>105</v>
      </c>
      <c r="B366" s="197">
        <f t="shared" si="9"/>
        <v>2555</v>
      </c>
      <c r="C366" s="197"/>
      <c r="D366" s="529">
        <v>1327</v>
      </c>
      <c r="E366" s="529"/>
      <c r="F366" s="529">
        <v>1228</v>
      </c>
      <c r="G366" s="529">
        <v>0</v>
      </c>
      <c r="H366" s="529">
        <v>0</v>
      </c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</row>
    <row r="367" spans="1:19" s="29" customFormat="1" ht="9" customHeight="1" x14ac:dyDescent="0.25">
      <c r="A367" s="29" t="s">
        <v>82</v>
      </c>
      <c r="B367" s="197">
        <f t="shared" si="9"/>
        <v>22587</v>
      </c>
      <c r="C367" s="197"/>
      <c r="D367" s="529">
        <v>5853</v>
      </c>
      <c r="E367" s="529"/>
      <c r="F367" s="529">
        <v>9570</v>
      </c>
      <c r="G367" s="529">
        <v>0</v>
      </c>
      <c r="H367" s="529">
        <v>7164</v>
      </c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</row>
    <row r="368" spans="1:19" s="29" customFormat="1" ht="9" customHeight="1" x14ac:dyDescent="0.25">
      <c r="A368" s="29" t="s">
        <v>86</v>
      </c>
      <c r="B368" s="197">
        <f t="shared" si="9"/>
        <v>12335</v>
      </c>
      <c r="C368" s="197"/>
      <c r="D368" s="529">
        <v>3234</v>
      </c>
      <c r="E368" s="529"/>
      <c r="F368" s="529">
        <v>5432</v>
      </c>
      <c r="G368" s="529">
        <v>0</v>
      </c>
      <c r="H368" s="529">
        <v>3669</v>
      </c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</row>
    <row r="369" spans="1:19" s="29" customFormat="1" ht="9" customHeight="1" x14ac:dyDescent="0.25">
      <c r="A369" s="42" t="s">
        <v>88</v>
      </c>
      <c r="B369" s="262">
        <f t="shared" si="9"/>
        <v>11392</v>
      </c>
      <c r="C369" s="262"/>
      <c r="D369" s="530">
        <v>4011</v>
      </c>
      <c r="E369" s="530"/>
      <c r="F369" s="530">
        <v>6036</v>
      </c>
      <c r="G369" s="530">
        <v>0</v>
      </c>
      <c r="H369" s="530">
        <v>1345</v>
      </c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</row>
    <row r="370" spans="1:19" s="29" customFormat="1" ht="9" customHeight="1" x14ac:dyDescent="0.25">
      <c r="B370" s="197"/>
      <c r="C370" s="197"/>
      <c r="D370" s="197"/>
      <c r="E370" s="197"/>
      <c r="F370" s="197"/>
      <c r="G370" s="197"/>
      <c r="H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</row>
    <row r="371" spans="1:19" s="29" customFormat="1" ht="9" customHeight="1" x14ac:dyDescent="0.25">
      <c r="A371" s="113">
        <v>2005</v>
      </c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</row>
    <row r="372" spans="1:19" s="30" customFormat="1" ht="9" customHeight="1" x14ac:dyDescent="0.25">
      <c r="A372" s="30" t="s">
        <v>129</v>
      </c>
      <c r="B372" s="74">
        <f>SUM(B374:B405)</f>
        <v>355796</v>
      </c>
      <c r="C372" s="74"/>
      <c r="D372" s="74">
        <f>SUM(D374:D405)</f>
        <v>122678</v>
      </c>
      <c r="E372" s="74"/>
      <c r="F372" s="74">
        <f>SUM(F374:F405)</f>
        <v>153065</v>
      </c>
      <c r="G372" s="74">
        <f>SUM(G374:G405)</f>
        <v>7167</v>
      </c>
      <c r="H372" s="74">
        <f>SUM(H374:H405)</f>
        <v>72886</v>
      </c>
      <c r="I372" s="633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</row>
    <row r="373" spans="1:19" s="30" customFormat="1" ht="3" customHeight="1" x14ac:dyDescent="0.25">
      <c r="B373" s="74"/>
      <c r="C373" s="74"/>
      <c r="D373" s="74"/>
      <c r="E373" s="74"/>
      <c r="F373" s="74"/>
      <c r="G373" s="74"/>
      <c r="H373" s="74"/>
      <c r="I373" s="633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</row>
    <row r="374" spans="1:19" s="29" customFormat="1" ht="9" customHeight="1" x14ac:dyDescent="0.25">
      <c r="A374" s="29" t="s">
        <v>14</v>
      </c>
      <c r="B374" s="197">
        <f t="shared" ref="B374:B405" si="10">SUM(D374:H374)</f>
        <v>2272</v>
      </c>
      <c r="C374" s="197"/>
      <c r="D374" s="529">
        <v>1198</v>
      </c>
      <c r="E374" s="529"/>
      <c r="F374" s="529">
        <v>775</v>
      </c>
      <c r="G374" s="529">
        <v>0</v>
      </c>
      <c r="H374" s="529">
        <v>299</v>
      </c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</row>
    <row r="375" spans="1:19" s="29" customFormat="1" ht="9" customHeight="1" x14ac:dyDescent="0.25">
      <c r="A375" s="29" t="s">
        <v>15</v>
      </c>
      <c r="B375" s="197">
        <f t="shared" si="10"/>
        <v>11261</v>
      </c>
      <c r="C375" s="197"/>
      <c r="D375" s="529">
        <v>2464</v>
      </c>
      <c r="E375" s="529"/>
      <c r="F375" s="529">
        <v>4128</v>
      </c>
      <c r="G375" s="529">
        <v>385</v>
      </c>
      <c r="H375" s="529">
        <v>4284</v>
      </c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</row>
    <row r="376" spans="1:19" s="29" customFormat="1" ht="9" customHeight="1" x14ac:dyDescent="0.25">
      <c r="A376" s="29" t="s">
        <v>112</v>
      </c>
      <c r="B376" s="197">
        <f t="shared" si="10"/>
        <v>5286</v>
      </c>
      <c r="C376" s="197"/>
      <c r="D376" s="529">
        <v>1798</v>
      </c>
      <c r="E376" s="529"/>
      <c r="F376" s="529">
        <v>1694</v>
      </c>
      <c r="G376" s="529">
        <v>738</v>
      </c>
      <c r="H376" s="529">
        <v>1056</v>
      </c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</row>
    <row r="377" spans="1:19" s="29" customFormat="1" ht="9" customHeight="1" x14ac:dyDescent="0.25">
      <c r="A377" s="42" t="s">
        <v>21</v>
      </c>
      <c r="B377" s="262">
        <f t="shared" si="10"/>
        <v>5345</v>
      </c>
      <c r="C377" s="262"/>
      <c r="D377" s="530">
        <v>3686</v>
      </c>
      <c r="E377" s="530"/>
      <c r="F377" s="530">
        <v>270</v>
      </c>
      <c r="G377" s="530">
        <v>781</v>
      </c>
      <c r="H377" s="530">
        <v>608</v>
      </c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</row>
    <row r="378" spans="1:19" s="29" customFormat="1" ht="9" customHeight="1" x14ac:dyDescent="0.25">
      <c r="A378" s="29" t="s">
        <v>23</v>
      </c>
      <c r="B378" s="197">
        <f t="shared" si="10"/>
        <v>8336</v>
      </c>
      <c r="C378" s="197"/>
      <c r="D378" s="529">
        <v>3890</v>
      </c>
      <c r="E378" s="529"/>
      <c r="F378" s="529">
        <v>4446</v>
      </c>
      <c r="G378" s="529">
        <v>0</v>
      </c>
      <c r="H378" s="529">
        <v>0</v>
      </c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</row>
    <row r="379" spans="1:19" s="29" customFormat="1" ht="9" customHeight="1" x14ac:dyDescent="0.25">
      <c r="A379" s="29" t="s">
        <v>25</v>
      </c>
      <c r="B379" s="197">
        <f t="shared" si="10"/>
        <v>2123</v>
      </c>
      <c r="C379" s="197"/>
      <c r="D379" s="529">
        <v>945</v>
      </c>
      <c r="E379" s="529"/>
      <c r="F379" s="529">
        <v>957</v>
      </c>
      <c r="G379" s="529">
        <v>80</v>
      </c>
      <c r="H379" s="529">
        <v>141</v>
      </c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</row>
    <row r="380" spans="1:19" s="29" customFormat="1" ht="9" customHeight="1" x14ac:dyDescent="0.25">
      <c r="A380" s="29" t="s">
        <v>27</v>
      </c>
      <c r="B380" s="197">
        <f t="shared" si="10"/>
        <v>22930</v>
      </c>
      <c r="C380" s="197"/>
      <c r="D380" s="529">
        <v>5944</v>
      </c>
      <c r="E380" s="529"/>
      <c r="F380" s="529">
        <v>15903</v>
      </c>
      <c r="G380" s="529">
        <v>1024</v>
      </c>
      <c r="H380" s="529">
        <v>59</v>
      </c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</row>
    <row r="381" spans="1:19" s="29" customFormat="1" ht="9" customHeight="1" x14ac:dyDescent="0.25">
      <c r="A381" s="42" t="s">
        <v>30</v>
      </c>
      <c r="B381" s="262">
        <f t="shared" si="10"/>
        <v>12964</v>
      </c>
      <c r="C381" s="262"/>
      <c r="D381" s="530">
        <v>5484</v>
      </c>
      <c r="E381" s="530"/>
      <c r="F381" s="530">
        <v>6417</v>
      </c>
      <c r="G381" s="530">
        <v>1063</v>
      </c>
      <c r="H381" s="530">
        <v>0</v>
      </c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</row>
    <row r="382" spans="1:19" s="29" customFormat="1" ht="9" customHeight="1" x14ac:dyDescent="0.25">
      <c r="A382" s="29" t="s">
        <v>111</v>
      </c>
      <c r="B382" s="197">
        <f t="shared" si="10"/>
        <v>150</v>
      </c>
      <c r="C382" s="197"/>
      <c r="D382" s="529">
        <v>150</v>
      </c>
      <c r="E382" s="529"/>
      <c r="F382" s="529">
        <v>0</v>
      </c>
      <c r="G382" s="529">
        <v>0</v>
      </c>
      <c r="H382" s="529">
        <v>0</v>
      </c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</row>
    <row r="383" spans="1:19" s="29" customFormat="1" ht="9" customHeight="1" x14ac:dyDescent="0.25">
      <c r="A383" s="29" t="s">
        <v>33</v>
      </c>
      <c r="B383" s="197">
        <f t="shared" si="10"/>
        <v>14552</v>
      </c>
      <c r="C383" s="197"/>
      <c r="D383" s="529">
        <v>4358</v>
      </c>
      <c r="E383" s="529"/>
      <c r="F383" s="529">
        <v>7803</v>
      </c>
      <c r="G383" s="529">
        <v>0</v>
      </c>
      <c r="H383" s="529">
        <v>2391</v>
      </c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</row>
    <row r="384" spans="1:19" s="29" customFormat="1" ht="9" customHeight="1" x14ac:dyDescent="0.25">
      <c r="A384" s="29" t="s">
        <v>34</v>
      </c>
      <c r="B384" s="197">
        <f t="shared" si="10"/>
        <v>11911</v>
      </c>
      <c r="C384" s="197"/>
      <c r="D384" s="529">
        <v>4935</v>
      </c>
      <c r="E384" s="529"/>
      <c r="F384" s="529">
        <v>4937</v>
      </c>
      <c r="G384" s="529">
        <v>0</v>
      </c>
      <c r="H384" s="529">
        <v>2039</v>
      </c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</row>
    <row r="385" spans="1:19" s="29" customFormat="1" ht="9" customHeight="1" x14ac:dyDescent="0.25">
      <c r="A385" s="42" t="s">
        <v>36</v>
      </c>
      <c r="B385" s="262">
        <f t="shared" si="10"/>
        <v>17456</v>
      </c>
      <c r="C385" s="262"/>
      <c r="D385" s="530">
        <v>3962</v>
      </c>
      <c r="E385" s="530"/>
      <c r="F385" s="530">
        <v>7623</v>
      </c>
      <c r="G385" s="530">
        <v>0</v>
      </c>
      <c r="H385" s="530">
        <v>5871</v>
      </c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</row>
    <row r="386" spans="1:19" s="29" customFormat="1" ht="9" customHeight="1" x14ac:dyDescent="0.25">
      <c r="A386" s="29" t="s">
        <v>130</v>
      </c>
      <c r="B386" s="197">
        <f t="shared" si="10"/>
        <v>11159</v>
      </c>
      <c r="C386" s="197"/>
      <c r="D386" s="529">
        <v>3634</v>
      </c>
      <c r="E386" s="529"/>
      <c r="F386" s="529">
        <v>6071</v>
      </c>
      <c r="G386" s="529">
        <v>180</v>
      </c>
      <c r="H386" s="529">
        <v>1274</v>
      </c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</row>
    <row r="387" spans="1:19" s="29" customFormat="1" ht="9" customHeight="1" x14ac:dyDescent="0.25">
      <c r="A387" s="29" t="s">
        <v>39</v>
      </c>
      <c r="B387" s="197">
        <f t="shared" si="10"/>
        <v>24962</v>
      </c>
      <c r="C387" s="197"/>
      <c r="D387" s="529">
        <v>5821</v>
      </c>
      <c r="E387" s="529"/>
      <c r="F387" s="529">
        <v>4800</v>
      </c>
      <c r="G387" s="529">
        <v>185</v>
      </c>
      <c r="H387" s="529">
        <v>14156</v>
      </c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</row>
    <row r="388" spans="1:19" s="29" customFormat="1" ht="9" customHeight="1" x14ac:dyDescent="0.25">
      <c r="A388" s="29" t="s">
        <v>32</v>
      </c>
      <c r="B388" s="197">
        <f t="shared" si="10"/>
        <v>14314</v>
      </c>
      <c r="C388" s="197"/>
      <c r="D388" s="529">
        <v>6506</v>
      </c>
      <c r="E388" s="529"/>
      <c r="F388" s="529">
        <v>7808</v>
      </c>
      <c r="G388" s="529">
        <v>0</v>
      </c>
      <c r="H388" s="529">
        <v>0</v>
      </c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</row>
    <row r="389" spans="1:19" s="29" customFormat="1" ht="9" customHeight="1" x14ac:dyDescent="0.25">
      <c r="A389" s="42" t="s">
        <v>43</v>
      </c>
      <c r="B389" s="262">
        <f t="shared" si="10"/>
        <v>13363</v>
      </c>
      <c r="C389" s="262"/>
      <c r="D389" s="530">
        <v>6046</v>
      </c>
      <c r="E389" s="530"/>
      <c r="F389" s="530">
        <v>3317</v>
      </c>
      <c r="G389" s="530">
        <v>0</v>
      </c>
      <c r="H389" s="530">
        <v>4000</v>
      </c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</row>
    <row r="390" spans="1:19" s="29" customFormat="1" ht="9" customHeight="1" x14ac:dyDescent="0.25">
      <c r="A390" s="29" t="s">
        <v>46</v>
      </c>
      <c r="B390" s="197">
        <f t="shared" si="10"/>
        <v>2058</v>
      </c>
      <c r="C390" s="197"/>
      <c r="D390" s="529">
        <v>1599</v>
      </c>
      <c r="E390" s="529"/>
      <c r="F390" s="529">
        <v>459</v>
      </c>
      <c r="G390" s="529">
        <v>0</v>
      </c>
      <c r="H390" s="529">
        <v>0</v>
      </c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</row>
    <row r="391" spans="1:19" s="29" customFormat="1" ht="9" customHeight="1" x14ac:dyDescent="0.25">
      <c r="A391" s="29" t="s">
        <v>48</v>
      </c>
      <c r="B391" s="197">
        <f t="shared" si="10"/>
        <v>5715</v>
      </c>
      <c r="C391" s="197"/>
      <c r="D391" s="529">
        <v>1688</v>
      </c>
      <c r="E391" s="529"/>
      <c r="F391" s="529">
        <v>2123</v>
      </c>
      <c r="G391" s="529">
        <v>0</v>
      </c>
      <c r="H391" s="529">
        <v>1904</v>
      </c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</row>
    <row r="392" spans="1:19" s="29" customFormat="1" ht="9" customHeight="1" x14ac:dyDescent="0.25">
      <c r="A392" s="29" t="s">
        <v>50</v>
      </c>
      <c r="B392" s="197">
        <f t="shared" si="10"/>
        <v>7203</v>
      </c>
      <c r="C392" s="197"/>
      <c r="D392" s="529">
        <v>4360</v>
      </c>
      <c r="E392" s="529"/>
      <c r="F392" s="529">
        <v>2843</v>
      </c>
      <c r="G392" s="529">
        <v>0</v>
      </c>
      <c r="H392" s="529">
        <v>0</v>
      </c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</row>
    <row r="393" spans="1:19" s="29" customFormat="1" ht="9" customHeight="1" x14ac:dyDescent="0.25">
      <c r="A393" s="42" t="s">
        <v>52</v>
      </c>
      <c r="B393" s="262">
        <f t="shared" si="10"/>
        <v>21071</v>
      </c>
      <c r="C393" s="262"/>
      <c r="D393" s="530">
        <v>4669</v>
      </c>
      <c r="E393" s="530"/>
      <c r="F393" s="530">
        <v>12948</v>
      </c>
      <c r="G393" s="530">
        <v>0</v>
      </c>
      <c r="H393" s="530">
        <v>3454</v>
      </c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</row>
    <row r="394" spans="1:19" s="29" customFormat="1" ht="9" customHeight="1" x14ac:dyDescent="0.25">
      <c r="A394" s="29" t="s">
        <v>55</v>
      </c>
      <c r="B394" s="197">
        <f t="shared" si="10"/>
        <v>9303</v>
      </c>
      <c r="C394" s="197"/>
      <c r="D394" s="529">
        <v>4754</v>
      </c>
      <c r="E394" s="529"/>
      <c r="F394" s="529">
        <v>4395</v>
      </c>
      <c r="G394" s="529">
        <v>0</v>
      </c>
      <c r="H394" s="529">
        <v>154</v>
      </c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</row>
    <row r="395" spans="1:19" s="29" customFormat="1" ht="9" customHeight="1" x14ac:dyDescent="0.25">
      <c r="A395" s="29" t="s">
        <v>57</v>
      </c>
      <c r="B395" s="197">
        <f t="shared" si="10"/>
        <v>3185</v>
      </c>
      <c r="C395" s="197"/>
      <c r="D395" s="529">
        <v>1663</v>
      </c>
      <c r="E395" s="529"/>
      <c r="F395" s="529">
        <v>1522</v>
      </c>
      <c r="G395" s="529">
        <v>0</v>
      </c>
      <c r="H395" s="529">
        <v>0</v>
      </c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</row>
    <row r="396" spans="1:19" s="29" customFormat="1" ht="9" customHeight="1" x14ac:dyDescent="0.25">
      <c r="A396" s="29" t="s">
        <v>59</v>
      </c>
      <c r="B396" s="197">
        <f t="shared" si="10"/>
        <v>5438</v>
      </c>
      <c r="C396" s="197"/>
      <c r="D396" s="529">
        <v>2567</v>
      </c>
      <c r="E396" s="529"/>
      <c r="F396" s="529">
        <v>2871</v>
      </c>
      <c r="G396" s="529">
        <v>0</v>
      </c>
      <c r="H396" s="529">
        <v>0</v>
      </c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</row>
    <row r="397" spans="1:19" s="29" customFormat="1" ht="9" customHeight="1" x14ac:dyDescent="0.25">
      <c r="A397" s="42" t="s">
        <v>63</v>
      </c>
      <c r="B397" s="262">
        <f t="shared" si="10"/>
        <v>11519</v>
      </c>
      <c r="C397" s="262"/>
      <c r="D397" s="530">
        <v>4762</v>
      </c>
      <c r="E397" s="530"/>
      <c r="F397" s="530">
        <v>6653</v>
      </c>
      <c r="G397" s="530">
        <v>104</v>
      </c>
      <c r="H397" s="530">
        <v>0</v>
      </c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</row>
    <row r="398" spans="1:19" s="29" customFormat="1" ht="9" customHeight="1" x14ac:dyDescent="0.25">
      <c r="A398" s="29" t="s">
        <v>65</v>
      </c>
      <c r="B398" s="197">
        <f t="shared" si="10"/>
        <v>16697</v>
      </c>
      <c r="C398" s="197"/>
      <c r="D398" s="529">
        <v>3889</v>
      </c>
      <c r="E398" s="529"/>
      <c r="F398" s="529">
        <v>5518</v>
      </c>
      <c r="G398" s="529">
        <v>1730</v>
      </c>
      <c r="H398" s="529">
        <v>5560</v>
      </c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</row>
    <row r="399" spans="1:19" s="29" customFormat="1" ht="9" customHeight="1" x14ac:dyDescent="0.25">
      <c r="A399" s="29" t="s">
        <v>69</v>
      </c>
      <c r="B399" s="197">
        <f t="shared" si="10"/>
        <v>23757</v>
      </c>
      <c r="C399" s="197"/>
      <c r="D399" s="529">
        <v>5869</v>
      </c>
      <c r="E399" s="529"/>
      <c r="F399" s="529">
        <v>4412</v>
      </c>
      <c r="G399" s="529">
        <v>0</v>
      </c>
      <c r="H399" s="529">
        <v>13476</v>
      </c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</row>
    <row r="400" spans="1:19" s="29" customFormat="1" ht="9" customHeight="1" x14ac:dyDescent="0.25">
      <c r="A400" s="29" t="s">
        <v>74</v>
      </c>
      <c r="B400" s="197">
        <f t="shared" si="10"/>
        <v>8660</v>
      </c>
      <c r="C400" s="197"/>
      <c r="D400" s="529">
        <v>4250</v>
      </c>
      <c r="E400" s="529"/>
      <c r="F400" s="529">
        <v>3860</v>
      </c>
      <c r="G400" s="529">
        <v>550</v>
      </c>
      <c r="H400" s="529">
        <v>0</v>
      </c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</row>
    <row r="401" spans="1:19" s="29" customFormat="1" ht="9" customHeight="1" x14ac:dyDescent="0.25">
      <c r="A401" s="42" t="s">
        <v>76</v>
      </c>
      <c r="B401" s="262">
        <f t="shared" si="10"/>
        <v>13807</v>
      </c>
      <c r="C401" s="262"/>
      <c r="D401" s="530">
        <v>4316</v>
      </c>
      <c r="E401" s="530"/>
      <c r="F401" s="530">
        <v>9144</v>
      </c>
      <c r="G401" s="530">
        <v>347</v>
      </c>
      <c r="H401" s="530">
        <v>0</v>
      </c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</row>
    <row r="402" spans="1:19" s="29" customFormat="1" ht="9" customHeight="1" x14ac:dyDescent="0.25">
      <c r="A402" s="29" t="s">
        <v>105</v>
      </c>
      <c r="B402" s="197">
        <f t="shared" si="10"/>
        <v>2541</v>
      </c>
      <c r="C402" s="197"/>
      <c r="D402" s="529">
        <v>1336</v>
      </c>
      <c r="E402" s="529"/>
      <c r="F402" s="529">
        <v>1205</v>
      </c>
      <c r="G402" s="529">
        <v>0</v>
      </c>
      <c r="H402" s="529">
        <v>0</v>
      </c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</row>
    <row r="403" spans="1:19" s="29" customFormat="1" ht="9" customHeight="1" x14ac:dyDescent="0.25">
      <c r="A403" s="29" t="s">
        <v>82</v>
      </c>
      <c r="B403" s="197">
        <f t="shared" si="10"/>
        <v>22609</v>
      </c>
      <c r="C403" s="197"/>
      <c r="D403" s="529">
        <v>5873</v>
      </c>
      <c r="E403" s="529"/>
      <c r="F403" s="529">
        <v>9572</v>
      </c>
      <c r="G403" s="529">
        <v>0</v>
      </c>
      <c r="H403" s="529">
        <v>7164</v>
      </c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</row>
    <row r="404" spans="1:19" s="29" customFormat="1" ht="9" customHeight="1" x14ac:dyDescent="0.25">
      <c r="A404" s="29" t="s">
        <v>86</v>
      </c>
      <c r="B404" s="197">
        <f t="shared" si="10"/>
        <v>12339</v>
      </c>
      <c r="C404" s="197"/>
      <c r="D404" s="529">
        <v>6120</v>
      </c>
      <c r="E404" s="529"/>
      <c r="F404" s="529">
        <v>2568</v>
      </c>
      <c r="G404" s="529">
        <v>0</v>
      </c>
      <c r="H404" s="529">
        <v>3651</v>
      </c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</row>
    <row r="405" spans="1:19" s="29" customFormat="1" ht="9" customHeight="1" x14ac:dyDescent="0.25">
      <c r="A405" s="42" t="s">
        <v>88</v>
      </c>
      <c r="B405" s="262">
        <f t="shared" si="10"/>
        <v>11510</v>
      </c>
      <c r="C405" s="262"/>
      <c r="D405" s="530">
        <v>4142</v>
      </c>
      <c r="E405" s="530"/>
      <c r="F405" s="530">
        <v>6023</v>
      </c>
      <c r="G405" s="530">
        <v>0</v>
      </c>
      <c r="H405" s="530">
        <v>1345</v>
      </c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</row>
    <row r="406" spans="1:19" s="29" customFormat="1" ht="9" customHeight="1" x14ac:dyDescent="0.25">
      <c r="B406" s="197"/>
      <c r="C406" s="197"/>
      <c r="D406" s="197"/>
      <c r="E406" s="197"/>
      <c r="F406" s="197"/>
      <c r="G406" s="197"/>
      <c r="H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</row>
    <row r="407" spans="1:19" s="29" customFormat="1" ht="9" customHeight="1" x14ac:dyDescent="0.25">
      <c r="A407" s="113">
        <v>2006</v>
      </c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</row>
    <row r="408" spans="1:19" s="30" customFormat="1" ht="9" customHeight="1" x14ac:dyDescent="0.25">
      <c r="A408" s="30" t="s">
        <v>129</v>
      </c>
      <c r="B408" s="74">
        <f>SUM(B410:B441)</f>
        <v>356945</v>
      </c>
      <c r="C408" s="74"/>
      <c r="D408" s="74">
        <f>SUM(D410:D441)</f>
        <v>123354</v>
      </c>
      <c r="E408" s="74"/>
      <c r="F408" s="74">
        <f>SUM(F410:F441)</f>
        <v>154496</v>
      </c>
      <c r="G408" s="74">
        <f>SUM(G410:G441)</f>
        <v>10525</v>
      </c>
      <c r="H408" s="74">
        <f>SUM(H410:H441)</f>
        <v>68570</v>
      </c>
      <c r="I408" s="633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</row>
    <row r="409" spans="1:19" s="30" customFormat="1" ht="3" customHeight="1" x14ac:dyDescent="0.25">
      <c r="B409" s="74"/>
      <c r="C409" s="74"/>
      <c r="D409" s="74"/>
      <c r="E409" s="74"/>
      <c r="F409" s="74"/>
      <c r="G409" s="74"/>
      <c r="H409" s="74"/>
      <c r="I409" s="633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</row>
    <row r="410" spans="1:19" s="29" customFormat="1" ht="9" customHeight="1" x14ac:dyDescent="0.25">
      <c r="A410" s="29" t="s">
        <v>14</v>
      </c>
      <c r="B410" s="197">
        <f t="shared" ref="B410:B441" si="11">SUM(D410:H410)</f>
        <v>2248</v>
      </c>
      <c r="C410" s="197"/>
      <c r="D410" s="529">
        <v>1189</v>
      </c>
      <c r="E410" s="529"/>
      <c r="F410" s="529">
        <v>760</v>
      </c>
      <c r="G410" s="529">
        <v>0</v>
      </c>
      <c r="H410" s="529">
        <v>299</v>
      </c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</row>
    <row r="411" spans="1:19" s="29" customFormat="1" ht="9" customHeight="1" x14ac:dyDescent="0.25">
      <c r="A411" s="29" t="s">
        <v>15</v>
      </c>
      <c r="B411" s="197">
        <f t="shared" si="11"/>
        <v>11380</v>
      </c>
      <c r="C411" s="197"/>
      <c r="D411" s="529">
        <v>2509</v>
      </c>
      <c r="E411" s="529"/>
      <c r="F411" s="529">
        <v>4186</v>
      </c>
      <c r="G411" s="529">
        <v>401</v>
      </c>
      <c r="H411" s="529">
        <v>4284</v>
      </c>
      <c r="I411" s="29" t="s">
        <v>9</v>
      </c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</row>
    <row r="412" spans="1:19" s="29" customFormat="1" ht="9" customHeight="1" x14ac:dyDescent="0.25">
      <c r="A412" s="29" t="s">
        <v>112</v>
      </c>
      <c r="B412" s="197">
        <f t="shared" si="11"/>
        <v>5287</v>
      </c>
      <c r="C412" s="197"/>
      <c r="D412" s="529">
        <v>1863</v>
      </c>
      <c r="E412" s="529"/>
      <c r="F412" s="529">
        <v>1630</v>
      </c>
      <c r="G412" s="529">
        <v>738</v>
      </c>
      <c r="H412" s="529">
        <v>1056</v>
      </c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</row>
    <row r="413" spans="1:19" s="29" customFormat="1" ht="9" customHeight="1" x14ac:dyDescent="0.25">
      <c r="A413" s="42" t="s">
        <v>21</v>
      </c>
      <c r="B413" s="262">
        <f t="shared" si="11"/>
        <v>5489</v>
      </c>
      <c r="C413" s="262"/>
      <c r="D413" s="530">
        <v>3964</v>
      </c>
      <c r="E413" s="530"/>
      <c r="F413" s="530">
        <v>241</v>
      </c>
      <c r="G413" s="530">
        <v>676</v>
      </c>
      <c r="H413" s="530">
        <v>608</v>
      </c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</row>
    <row r="414" spans="1:19" s="29" customFormat="1" ht="9" customHeight="1" x14ac:dyDescent="0.25">
      <c r="A414" s="29" t="s">
        <v>23</v>
      </c>
      <c r="B414" s="197">
        <f t="shared" si="11"/>
        <v>8336</v>
      </c>
      <c r="C414" s="197"/>
      <c r="D414" s="529">
        <v>3956</v>
      </c>
      <c r="E414" s="529"/>
      <c r="F414" s="529">
        <v>4380</v>
      </c>
      <c r="G414" s="529">
        <v>0</v>
      </c>
      <c r="H414" s="529">
        <v>0</v>
      </c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</row>
    <row r="415" spans="1:19" s="29" customFormat="1" ht="9" customHeight="1" x14ac:dyDescent="0.25">
      <c r="A415" s="29" t="s">
        <v>25</v>
      </c>
      <c r="B415" s="197">
        <f t="shared" si="11"/>
        <v>2122</v>
      </c>
      <c r="C415" s="197"/>
      <c r="D415" s="529">
        <v>982</v>
      </c>
      <c r="E415" s="529"/>
      <c r="F415" s="529">
        <v>919</v>
      </c>
      <c r="G415" s="529">
        <v>80</v>
      </c>
      <c r="H415" s="529">
        <v>141</v>
      </c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</row>
    <row r="416" spans="1:19" s="29" customFormat="1" ht="9" customHeight="1" x14ac:dyDescent="0.25">
      <c r="A416" s="29" t="s">
        <v>27</v>
      </c>
      <c r="B416" s="197">
        <f t="shared" si="11"/>
        <v>22882</v>
      </c>
      <c r="C416" s="197"/>
      <c r="D416" s="529">
        <v>5955</v>
      </c>
      <c r="E416" s="529"/>
      <c r="F416" s="529">
        <v>15903</v>
      </c>
      <c r="G416" s="529">
        <v>1024</v>
      </c>
      <c r="H416" s="529">
        <v>0</v>
      </c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</row>
    <row r="417" spans="1:19" s="29" customFormat="1" ht="9" customHeight="1" x14ac:dyDescent="0.25">
      <c r="A417" s="42" t="s">
        <v>30</v>
      </c>
      <c r="B417" s="262">
        <f t="shared" si="11"/>
        <v>12965</v>
      </c>
      <c r="C417" s="262"/>
      <c r="D417" s="530">
        <v>5485</v>
      </c>
      <c r="E417" s="530"/>
      <c r="F417" s="530">
        <v>6417</v>
      </c>
      <c r="G417" s="530">
        <v>1063</v>
      </c>
      <c r="H417" s="530">
        <v>0</v>
      </c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</row>
    <row r="418" spans="1:19" s="29" customFormat="1" ht="9" customHeight="1" x14ac:dyDescent="0.25">
      <c r="A418" s="29" t="s">
        <v>111</v>
      </c>
      <c r="B418" s="197">
        <f t="shared" si="11"/>
        <v>150</v>
      </c>
      <c r="C418" s="197"/>
      <c r="D418" s="529">
        <v>150</v>
      </c>
      <c r="E418" s="529"/>
      <c r="F418" s="529">
        <v>0</v>
      </c>
      <c r="G418" s="529">
        <v>0</v>
      </c>
      <c r="H418" s="529">
        <v>0</v>
      </c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</row>
    <row r="419" spans="1:19" s="29" customFormat="1" ht="9" customHeight="1" x14ac:dyDescent="0.25">
      <c r="A419" s="29" t="s">
        <v>33</v>
      </c>
      <c r="B419" s="197">
        <f t="shared" si="11"/>
        <v>14663</v>
      </c>
      <c r="C419" s="197"/>
      <c r="D419" s="529">
        <v>4498</v>
      </c>
      <c r="E419" s="529"/>
      <c r="F419" s="529">
        <v>8223</v>
      </c>
      <c r="G419" s="529">
        <v>0</v>
      </c>
      <c r="H419" s="529">
        <v>1942</v>
      </c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</row>
    <row r="420" spans="1:19" s="29" customFormat="1" ht="9" customHeight="1" x14ac:dyDescent="0.25">
      <c r="A420" s="29" t="s">
        <v>34</v>
      </c>
      <c r="B420" s="197">
        <f t="shared" si="11"/>
        <v>11870</v>
      </c>
      <c r="C420" s="197"/>
      <c r="D420" s="529">
        <v>5059</v>
      </c>
      <c r="E420" s="529"/>
      <c r="F420" s="529">
        <v>5233</v>
      </c>
      <c r="G420" s="529">
        <v>0</v>
      </c>
      <c r="H420" s="529">
        <v>1578</v>
      </c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</row>
    <row r="421" spans="1:19" s="29" customFormat="1" ht="9" customHeight="1" x14ac:dyDescent="0.25">
      <c r="A421" s="42" t="s">
        <v>36</v>
      </c>
      <c r="B421" s="262">
        <f t="shared" si="11"/>
        <v>17550</v>
      </c>
      <c r="C421" s="262"/>
      <c r="D421" s="530">
        <v>4281</v>
      </c>
      <c r="E421" s="530"/>
      <c r="F421" s="530">
        <v>7360</v>
      </c>
      <c r="G421" s="530">
        <v>142</v>
      </c>
      <c r="H421" s="530">
        <v>5767</v>
      </c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</row>
    <row r="422" spans="1:19" s="29" customFormat="1" ht="9" customHeight="1" x14ac:dyDescent="0.25">
      <c r="A422" s="29" t="s">
        <v>130</v>
      </c>
      <c r="B422" s="197">
        <f t="shared" si="11"/>
        <v>11179</v>
      </c>
      <c r="C422" s="197"/>
      <c r="D422" s="529">
        <v>3672</v>
      </c>
      <c r="E422" s="529"/>
      <c r="F422" s="529">
        <v>6053</v>
      </c>
      <c r="G422" s="529">
        <v>180</v>
      </c>
      <c r="H422" s="529">
        <v>1274</v>
      </c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</row>
    <row r="423" spans="1:19" s="29" customFormat="1" ht="9" customHeight="1" x14ac:dyDescent="0.25">
      <c r="A423" s="29" t="s">
        <v>39</v>
      </c>
      <c r="B423" s="197">
        <f t="shared" si="11"/>
        <v>24953</v>
      </c>
      <c r="C423" s="197"/>
      <c r="D423" s="529">
        <v>5814</v>
      </c>
      <c r="E423" s="529"/>
      <c r="F423" s="529">
        <v>4798</v>
      </c>
      <c r="G423" s="529">
        <v>185</v>
      </c>
      <c r="H423" s="529">
        <v>14156</v>
      </c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</row>
    <row r="424" spans="1:19" s="29" customFormat="1" ht="9" customHeight="1" x14ac:dyDescent="0.25">
      <c r="A424" s="29" t="s">
        <v>32</v>
      </c>
      <c r="B424" s="197">
        <f t="shared" si="11"/>
        <v>14305</v>
      </c>
      <c r="C424" s="197"/>
      <c r="D424" s="529">
        <v>7094</v>
      </c>
      <c r="E424" s="529"/>
      <c r="F424" s="529">
        <v>7211</v>
      </c>
      <c r="G424" s="529">
        <v>0</v>
      </c>
      <c r="H424" s="529">
        <v>0</v>
      </c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</row>
    <row r="425" spans="1:19" s="29" customFormat="1" ht="9" customHeight="1" x14ac:dyDescent="0.25">
      <c r="A425" s="42" t="s">
        <v>43</v>
      </c>
      <c r="B425" s="262">
        <f t="shared" si="11"/>
        <v>13413</v>
      </c>
      <c r="C425" s="262"/>
      <c r="D425" s="530">
        <v>6042</v>
      </c>
      <c r="E425" s="530"/>
      <c r="F425" s="530">
        <v>3371</v>
      </c>
      <c r="G425" s="530">
        <v>0</v>
      </c>
      <c r="H425" s="530">
        <v>4000</v>
      </c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</row>
    <row r="426" spans="1:19" s="29" customFormat="1" ht="9" customHeight="1" x14ac:dyDescent="0.25">
      <c r="A426" s="29" t="s">
        <v>46</v>
      </c>
      <c r="B426" s="197">
        <f t="shared" si="11"/>
        <v>2030</v>
      </c>
      <c r="C426" s="197"/>
      <c r="D426" s="529">
        <v>1630</v>
      </c>
      <c r="E426" s="529"/>
      <c r="F426" s="529">
        <v>400</v>
      </c>
      <c r="G426" s="529">
        <v>0</v>
      </c>
      <c r="H426" s="529">
        <v>0</v>
      </c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</row>
    <row r="427" spans="1:19" s="29" customFormat="1" ht="9" customHeight="1" x14ac:dyDescent="0.25">
      <c r="A427" s="29" t="s">
        <v>48</v>
      </c>
      <c r="B427" s="197">
        <f t="shared" si="11"/>
        <v>6116</v>
      </c>
      <c r="C427" s="197"/>
      <c r="D427" s="529">
        <v>1794</v>
      </c>
      <c r="E427" s="529"/>
      <c r="F427" s="529">
        <v>2226</v>
      </c>
      <c r="G427" s="529">
        <v>0</v>
      </c>
      <c r="H427" s="529">
        <v>2096</v>
      </c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</row>
    <row r="428" spans="1:19" s="29" customFormat="1" ht="9" customHeight="1" x14ac:dyDescent="0.25">
      <c r="A428" s="29" t="s">
        <v>50</v>
      </c>
      <c r="B428" s="197">
        <f t="shared" si="11"/>
        <v>7289</v>
      </c>
      <c r="C428" s="197"/>
      <c r="D428" s="529">
        <v>4550</v>
      </c>
      <c r="E428" s="529"/>
      <c r="F428" s="529">
        <v>2706</v>
      </c>
      <c r="G428" s="529">
        <v>6</v>
      </c>
      <c r="H428" s="529">
        <v>27</v>
      </c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</row>
    <row r="429" spans="1:19" s="29" customFormat="1" ht="9" customHeight="1" x14ac:dyDescent="0.25">
      <c r="A429" s="42" t="s">
        <v>52</v>
      </c>
      <c r="B429" s="262">
        <f t="shared" si="11"/>
        <v>21105</v>
      </c>
      <c r="C429" s="262"/>
      <c r="D429" s="530">
        <v>5221</v>
      </c>
      <c r="E429" s="530"/>
      <c r="F429" s="530">
        <v>12430</v>
      </c>
      <c r="G429" s="530">
        <v>3454</v>
      </c>
      <c r="H429" s="530">
        <v>0</v>
      </c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</row>
    <row r="430" spans="1:19" s="29" customFormat="1" ht="9" customHeight="1" x14ac:dyDescent="0.25">
      <c r="A430" s="29" t="s">
        <v>55</v>
      </c>
      <c r="B430" s="197">
        <f t="shared" si="11"/>
        <v>9399</v>
      </c>
      <c r="C430" s="197"/>
      <c r="D430" s="529">
        <v>4870</v>
      </c>
      <c r="E430" s="529"/>
      <c r="F430" s="529">
        <v>4375</v>
      </c>
      <c r="G430" s="529">
        <v>0</v>
      </c>
      <c r="H430" s="529">
        <v>154</v>
      </c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</row>
    <row r="431" spans="1:19" s="29" customFormat="1" ht="9" customHeight="1" x14ac:dyDescent="0.25">
      <c r="A431" s="29" t="s">
        <v>57</v>
      </c>
      <c r="B431" s="197">
        <f t="shared" si="11"/>
        <v>3281</v>
      </c>
      <c r="C431" s="197"/>
      <c r="D431" s="529">
        <v>1769</v>
      </c>
      <c r="E431" s="529"/>
      <c r="F431" s="529">
        <v>1512</v>
      </c>
      <c r="G431" s="529">
        <v>0</v>
      </c>
      <c r="H431" s="529">
        <v>0</v>
      </c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</row>
    <row r="432" spans="1:19" s="29" customFormat="1" ht="9" customHeight="1" x14ac:dyDescent="0.25">
      <c r="A432" s="29" t="s">
        <v>59</v>
      </c>
      <c r="B432" s="197">
        <f t="shared" si="11"/>
        <v>5406</v>
      </c>
      <c r="C432" s="197"/>
      <c r="D432" s="529">
        <v>2534</v>
      </c>
      <c r="E432" s="529"/>
      <c r="F432" s="529">
        <v>2872</v>
      </c>
      <c r="G432" s="529">
        <v>0</v>
      </c>
      <c r="H432" s="529">
        <v>0</v>
      </c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</row>
    <row r="433" spans="1:19" s="29" customFormat="1" ht="9" customHeight="1" x14ac:dyDescent="0.25">
      <c r="A433" s="42" t="s">
        <v>63</v>
      </c>
      <c r="B433" s="262">
        <f t="shared" si="11"/>
        <v>11519</v>
      </c>
      <c r="C433" s="262"/>
      <c r="D433" s="530">
        <v>4769</v>
      </c>
      <c r="E433" s="530"/>
      <c r="F433" s="530">
        <v>6646</v>
      </c>
      <c r="G433" s="530">
        <v>104</v>
      </c>
      <c r="H433" s="530">
        <v>0</v>
      </c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</row>
    <row r="434" spans="1:19" s="29" customFormat="1" ht="9" customHeight="1" x14ac:dyDescent="0.25">
      <c r="A434" s="29" t="s">
        <v>65</v>
      </c>
      <c r="B434" s="197">
        <f t="shared" si="11"/>
        <v>16744</v>
      </c>
      <c r="C434" s="197"/>
      <c r="D434" s="529">
        <v>3988</v>
      </c>
      <c r="E434" s="529"/>
      <c r="F434" s="529">
        <v>5466</v>
      </c>
      <c r="G434" s="529">
        <v>1730</v>
      </c>
      <c r="H434" s="529">
        <v>5560</v>
      </c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</row>
    <row r="435" spans="1:19" s="29" customFormat="1" ht="9" customHeight="1" x14ac:dyDescent="0.25">
      <c r="A435" s="29" t="s">
        <v>69</v>
      </c>
      <c r="B435" s="197">
        <f t="shared" si="11"/>
        <v>23812</v>
      </c>
      <c r="C435" s="197"/>
      <c r="D435" s="529">
        <v>5924</v>
      </c>
      <c r="E435" s="529"/>
      <c r="F435" s="529">
        <v>4412</v>
      </c>
      <c r="G435" s="529">
        <v>0</v>
      </c>
      <c r="H435" s="529">
        <v>13476</v>
      </c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</row>
    <row r="436" spans="1:19" s="29" customFormat="1" ht="9" customHeight="1" x14ac:dyDescent="0.25">
      <c r="A436" s="29" t="s">
        <v>74</v>
      </c>
      <c r="B436" s="197">
        <f t="shared" si="11"/>
        <v>8683</v>
      </c>
      <c r="C436" s="197"/>
      <c r="D436" s="529">
        <v>4409</v>
      </c>
      <c r="E436" s="529"/>
      <c r="F436" s="529">
        <v>3724</v>
      </c>
      <c r="G436" s="529">
        <v>550</v>
      </c>
      <c r="H436" s="529">
        <v>0</v>
      </c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</row>
    <row r="437" spans="1:19" s="29" customFormat="1" ht="9" customHeight="1" x14ac:dyDescent="0.25">
      <c r="A437" s="42" t="s">
        <v>76</v>
      </c>
      <c r="B437" s="262">
        <f t="shared" si="11"/>
        <v>13786</v>
      </c>
      <c r="C437" s="262"/>
      <c r="D437" s="530">
        <v>4615</v>
      </c>
      <c r="E437" s="530"/>
      <c r="F437" s="530">
        <v>8979</v>
      </c>
      <c r="G437" s="530">
        <v>192</v>
      </c>
      <c r="H437" s="530">
        <v>0</v>
      </c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</row>
    <row r="438" spans="1:19" s="29" customFormat="1" ht="9" customHeight="1" x14ac:dyDescent="0.25">
      <c r="A438" s="29" t="s">
        <v>105</v>
      </c>
      <c r="B438" s="197">
        <f t="shared" si="11"/>
        <v>2533</v>
      </c>
      <c r="C438" s="197"/>
      <c r="D438" s="529">
        <v>1336</v>
      </c>
      <c r="E438" s="529"/>
      <c r="F438" s="529">
        <v>1197</v>
      </c>
      <c r="G438" s="529">
        <v>0</v>
      </c>
      <c r="H438" s="529">
        <v>0</v>
      </c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</row>
    <row r="439" spans="1:19" s="29" customFormat="1" ht="9" customHeight="1" x14ac:dyDescent="0.25">
      <c r="A439" s="29" t="s">
        <v>82</v>
      </c>
      <c r="B439" s="197">
        <f t="shared" si="11"/>
        <v>22608</v>
      </c>
      <c r="C439" s="197"/>
      <c r="D439" s="529">
        <v>5872</v>
      </c>
      <c r="E439" s="529"/>
      <c r="F439" s="529">
        <v>9572</v>
      </c>
      <c r="G439" s="529">
        <v>0</v>
      </c>
      <c r="H439" s="529">
        <v>7164</v>
      </c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</row>
    <row r="440" spans="1:19" s="29" customFormat="1" ht="9" customHeight="1" x14ac:dyDescent="0.25">
      <c r="A440" s="29" t="s">
        <v>86</v>
      </c>
      <c r="B440" s="197">
        <f t="shared" si="11"/>
        <v>12338</v>
      </c>
      <c r="C440" s="197"/>
      <c r="D440" s="529">
        <v>3233</v>
      </c>
      <c r="E440" s="529"/>
      <c r="F440" s="529">
        <v>5462</v>
      </c>
      <c r="G440" s="529">
        <v>0</v>
      </c>
      <c r="H440" s="529">
        <v>3643</v>
      </c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</row>
    <row r="441" spans="1:19" s="29" customFormat="1" ht="9" customHeight="1" x14ac:dyDescent="0.25">
      <c r="A441" s="42" t="s">
        <v>88</v>
      </c>
      <c r="B441" s="262">
        <f t="shared" si="11"/>
        <v>11504</v>
      </c>
      <c r="C441" s="262"/>
      <c r="D441" s="530">
        <v>4327</v>
      </c>
      <c r="E441" s="530"/>
      <c r="F441" s="530">
        <v>5832</v>
      </c>
      <c r="G441" s="530">
        <v>0</v>
      </c>
      <c r="H441" s="530">
        <v>1345</v>
      </c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</row>
    <row r="442" spans="1:19" ht="5.0999999999999996" customHeight="1" x14ac:dyDescent="0.2">
      <c r="A442" s="29"/>
      <c r="B442" s="197"/>
      <c r="C442" s="197"/>
      <c r="D442" s="197"/>
      <c r="E442" s="197"/>
      <c r="F442" s="197"/>
      <c r="G442" s="197"/>
      <c r="H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</row>
    <row r="443" spans="1:19" ht="12.75" x14ac:dyDescent="0.2">
      <c r="A443" s="113">
        <v>2007</v>
      </c>
      <c r="B443" s="29"/>
      <c r="C443" s="29"/>
      <c r="D443" s="29"/>
      <c r="E443" s="29"/>
      <c r="F443" s="29"/>
      <c r="G443" s="29"/>
      <c r="H443" s="29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</row>
    <row r="444" spans="1:19" ht="9" customHeight="1" x14ac:dyDescent="0.2">
      <c r="A444" s="30" t="s">
        <v>129</v>
      </c>
      <c r="B444" s="74">
        <f>SUM(B446:B477)</f>
        <v>360075</v>
      </c>
      <c r="C444" s="74"/>
      <c r="D444" s="74">
        <f>SUM(D446:D477)</f>
        <v>127173</v>
      </c>
      <c r="E444" s="74"/>
      <c r="F444" s="74">
        <f>SUM(F446:F477)</f>
        <v>156184</v>
      </c>
      <c r="G444" s="74">
        <f>SUM(G446:G477)</f>
        <v>10149</v>
      </c>
      <c r="H444" s="74">
        <f>SUM(H446:H477)</f>
        <v>66569</v>
      </c>
      <c r="I444" s="82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</row>
    <row r="445" spans="1:19" ht="3" customHeight="1" x14ac:dyDescent="0.2">
      <c r="A445" s="30"/>
      <c r="B445" s="74"/>
      <c r="C445" s="74"/>
      <c r="D445" s="74"/>
      <c r="E445" s="74"/>
      <c r="F445" s="74"/>
      <c r="G445" s="74"/>
      <c r="H445" s="74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</row>
    <row r="446" spans="1:19" ht="9" customHeight="1" x14ac:dyDescent="0.2">
      <c r="A446" s="29" t="s">
        <v>14</v>
      </c>
      <c r="B446" s="197">
        <f t="shared" ref="B446:B477" si="12">SUM(D446:H446)</f>
        <v>2247</v>
      </c>
      <c r="C446" s="197"/>
      <c r="D446" s="529">
        <v>1188</v>
      </c>
      <c r="E446" s="529"/>
      <c r="F446" s="529">
        <v>760</v>
      </c>
      <c r="G446" s="529">
        <v>0</v>
      </c>
      <c r="H446" s="529">
        <v>299</v>
      </c>
      <c r="I446" s="82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</row>
    <row r="447" spans="1:19" ht="9" customHeight="1" x14ac:dyDescent="0.2">
      <c r="A447" s="29" t="s">
        <v>15</v>
      </c>
      <c r="B447" s="197">
        <f t="shared" si="12"/>
        <v>11419</v>
      </c>
      <c r="C447" s="197"/>
      <c r="D447" s="529">
        <v>2546</v>
      </c>
      <c r="E447" s="529"/>
      <c r="F447" s="529">
        <v>4199</v>
      </c>
      <c r="G447" s="529">
        <v>390</v>
      </c>
      <c r="H447" s="529">
        <v>4284</v>
      </c>
      <c r="I447" s="82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</row>
    <row r="448" spans="1:19" ht="9" customHeight="1" x14ac:dyDescent="0.2">
      <c r="A448" s="29" t="s">
        <v>112</v>
      </c>
      <c r="B448" s="197">
        <f t="shared" si="12"/>
        <v>5286</v>
      </c>
      <c r="C448" s="197"/>
      <c r="D448" s="529">
        <v>1916</v>
      </c>
      <c r="E448" s="529"/>
      <c r="F448" s="529">
        <v>1576</v>
      </c>
      <c r="G448" s="529">
        <v>738</v>
      </c>
      <c r="H448" s="529">
        <v>1056</v>
      </c>
      <c r="I448" s="82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</row>
    <row r="449" spans="1:19" ht="9" customHeight="1" x14ac:dyDescent="0.2">
      <c r="A449" s="42" t="s">
        <v>21</v>
      </c>
      <c r="B449" s="262">
        <f t="shared" si="12"/>
        <v>5514</v>
      </c>
      <c r="C449" s="262"/>
      <c r="D449" s="530">
        <v>3846</v>
      </c>
      <c r="E449" s="530"/>
      <c r="F449" s="530">
        <v>270</v>
      </c>
      <c r="G449" s="530">
        <v>790</v>
      </c>
      <c r="H449" s="530">
        <v>608</v>
      </c>
      <c r="I449" s="82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</row>
    <row r="450" spans="1:19" ht="9" customHeight="1" x14ac:dyDescent="0.2">
      <c r="A450" s="29" t="s">
        <v>23</v>
      </c>
      <c r="B450" s="197">
        <f t="shared" si="12"/>
        <v>8337</v>
      </c>
      <c r="C450" s="197"/>
      <c r="D450" s="529">
        <v>4023</v>
      </c>
      <c r="E450" s="529"/>
      <c r="F450" s="529">
        <v>4314</v>
      </c>
      <c r="G450" s="529">
        <v>0</v>
      </c>
      <c r="H450" s="529">
        <v>0</v>
      </c>
      <c r="I450" s="82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</row>
    <row r="451" spans="1:19" ht="9" customHeight="1" x14ac:dyDescent="0.2">
      <c r="A451" s="29" t="s">
        <v>25</v>
      </c>
      <c r="B451" s="197">
        <f t="shared" si="12"/>
        <v>2109</v>
      </c>
      <c r="C451" s="197"/>
      <c r="D451" s="529">
        <v>1006</v>
      </c>
      <c r="E451" s="529"/>
      <c r="F451" s="529">
        <v>882</v>
      </c>
      <c r="G451" s="529">
        <v>80</v>
      </c>
      <c r="H451" s="529">
        <v>141</v>
      </c>
      <c r="I451" s="82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</row>
    <row r="452" spans="1:19" ht="9" customHeight="1" x14ac:dyDescent="0.2">
      <c r="A452" s="29" t="s">
        <v>27</v>
      </c>
      <c r="B452" s="197">
        <f t="shared" si="12"/>
        <v>22226</v>
      </c>
      <c r="C452" s="197"/>
      <c r="D452" s="529">
        <v>5622</v>
      </c>
      <c r="E452" s="529"/>
      <c r="F452" s="529">
        <v>15521</v>
      </c>
      <c r="G452" s="529">
        <v>1024</v>
      </c>
      <c r="H452" s="529">
        <v>59</v>
      </c>
      <c r="I452" s="82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</row>
    <row r="453" spans="1:19" ht="9" customHeight="1" x14ac:dyDescent="0.2">
      <c r="A453" s="42" t="s">
        <v>30</v>
      </c>
      <c r="B453" s="262">
        <f t="shared" si="12"/>
        <v>13152</v>
      </c>
      <c r="C453" s="262"/>
      <c r="D453" s="530">
        <v>5672</v>
      </c>
      <c r="E453" s="530"/>
      <c r="F453" s="530">
        <v>6417</v>
      </c>
      <c r="G453" s="530">
        <v>1063</v>
      </c>
      <c r="H453" s="530">
        <v>0</v>
      </c>
      <c r="I453" s="82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</row>
    <row r="454" spans="1:19" ht="9" customHeight="1" x14ac:dyDescent="0.2">
      <c r="A454" s="29" t="s">
        <v>111</v>
      </c>
      <c r="B454" s="197">
        <f t="shared" si="12"/>
        <v>149</v>
      </c>
      <c r="C454" s="197"/>
      <c r="D454" s="529">
        <v>149</v>
      </c>
      <c r="E454" s="529"/>
      <c r="F454" s="529">
        <v>0</v>
      </c>
      <c r="G454" s="529">
        <v>0</v>
      </c>
      <c r="H454" s="529">
        <v>0</v>
      </c>
      <c r="I454" s="82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</row>
    <row r="455" spans="1:19" ht="9" customHeight="1" x14ac:dyDescent="0.2">
      <c r="A455" s="29" t="s">
        <v>33</v>
      </c>
      <c r="B455" s="197">
        <f t="shared" si="12"/>
        <v>14799</v>
      </c>
      <c r="C455" s="197"/>
      <c r="D455" s="529">
        <v>4523</v>
      </c>
      <c r="E455" s="529"/>
      <c r="F455" s="529">
        <v>8228</v>
      </c>
      <c r="G455" s="529">
        <v>0</v>
      </c>
      <c r="H455" s="529">
        <v>2048</v>
      </c>
      <c r="I455" s="82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</row>
    <row r="456" spans="1:19" ht="9" customHeight="1" x14ac:dyDescent="0.2">
      <c r="A456" s="29" t="s">
        <v>34</v>
      </c>
      <c r="B456" s="197">
        <f t="shared" si="12"/>
        <v>11875</v>
      </c>
      <c r="C456" s="197"/>
      <c r="D456" s="529">
        <v>5175</v>
      </c>
      <c r="E456" s="529"/>
      <c r="F456" s="529">
        <v>5139</v>
      </c>
      <c r="G456" s="529">
        <v>0</v>
      </c>
      <c r="H456" s="529">
        <v>1561</v>
      </c>
      <c r="I456" s="82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</row>
    <row r="457" spans="1:19" ht="9" customHeight="1" x14ac:dyDescent="0.2">
      <c r="A457" s="42" t="s">
        <v>36</v>
      </c>
      <c r="B457" s="262">
        <f t="shared" si="12"/>
        <v>17644</v>
      </c>
      <c r="C457" s="262"/>
      <c r="D457" s="530">
        <v>4529</v>
      </c>
      <c r="E457" s="530"/>
      <c r="F457" s="530">
        <v>7222</v>
      </c>
      <c r="G457" s="530">
        <v>142</v>
      </c>
      <c r="H457" s="530">
        <v>5751</v>
      </c>
      <c r="I457" s="82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</row>
    <row r="458" spans="1:19" ht="9" customHeight="1" x14ac:dyDescent="0.2">
      <c r="A458" s="29" t="s">
        <v>130</v>
      </c>
      <c r="B458" s="197">
        <f t="shared" si="12"/>
        <v>11188</v>
      </c>
      <c r="C458" s="197"/>
      <c r="D458" s="529">
        <v>3710</v>
      </c>
      <c r="E458" s="529"/>
      <c r="F458" s="529">
        <v>6024</v>
      </c>
      <c r="G458" s="529">
        <v>180</v>
      </c>
      <c r="H458" s="529">
        <v>1274</v>
      </c>
      <c r="I458" s="82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</row>
    <row r="459" spans="1:19" ht="9" customHeight="1" x14ac:dyDescent="0.2">
      <c r="A459" s="29" t="s">
        <v>39</v>
      </c>
      <c r="B459" s="197">
        <f t="shared" si="12"/>
        <v>24934</v>
      </c>
      <c r="C459" s="197"/>
      <c r="D459" s="529">
        <v>5812</v>
      </c>
      <c r="E459" s="529"/>
      <c r="F459" s="529">
        <v>4781</v>
      </c>
      <c r="G459" s="529">
        <v>185</v>
      </c>
      <c r="H459" s="529">
        <v>14156</v>
      </c>
      <c r="I459" s="82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</row>
    <row r="460" spans="1:19" ht="9" customHeight="1" x14ac:dyDescent="0.2">
      <c r="A460" s="29" t="s">
        <v>32</v>
      </c>
      <c r="B460" s="197">
        <f t="shared" si="12"/>
        <v>14754</v>
      </c>
      <c r="C460" s="197"/>
      <c r="D460" s="529">
        <v>5671</v>
      </c>
      <c r="E460" s="529"/>
      <c r="F460" s="529">
        <v>9083</v>
      </c>
      <c r="G460" s="529">
        <v>0</v>
      </c>
      <c r="H460" s="529">
        <v>0</v>
      </c>
      <c r="I460" s="82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</row>
    <row r="461" spans="1:19" ht="9" customHeight="1" x14ac:dyDescent="0.2">
      <c r="A461" s="42" t="s">
        <v>43</v>
      </c>
      <c r="B461" s="262">
        <f t="shared" si="12"/>
        <v>13384</v>
      </c>
      <c r="C461" s="262"/>
      <c r="D461" s="530">
        <v>6013</v>
      </c>
      <c r="E461" s="530"/>
      <c r="F461" s="530">
        <v>3371</v>
      </c>
      <c r="G461" s="530">
        <v>0</v>
      </c>
      <c r="H461" s="530">
        <v>4000</v>
      </c>
      <c r="I461" s="82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</row>
    <row r="462" spans="1:19" ht="9" customHeight="1" x14ac:dyDescent="0.2">
      <c r="A462" s="29" t="s">
        <v>46</v>
      </c>
      <c r="B462" s="197">
        <f t="shared" si="12"/>
        <v>2021</v>
      </c>
      <c r="C462" s="197"/>
      <c r="D462" s="529">
        <v>1630</v>
      </c>
      <c r="E462" s="529"/>
      <c r="F462" s="529">
        <v>391</v>
      </c>
      <c r="G462" s="529">
        <v>0</v>
      </c>
      <c r="H462" s="529">
        <v>0</v>
      </c>
      <c r="I462" s="82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</row>
    <row r="463" spans="1:19" ht="9" customHeight="1" x14ac:dyDescent="0.2">
      <c r="A463" s="29" t="s">
        <v>48</v>
      </c>
      <c r="B463" s="197">
        <f t="shared" si="12"/>
        <v>6445</v>
      </c>
      <c r="C463" s="197"/>
      <c r="D463" s="529">
        <v>2020</v>
      </c>
      <c r="E463" s="529"/>
      <c r="F463" s="529">
        <v>2429</v>
      </c>
      <c r="G463" s="529">
        <v>0</v>
      </c>
      <c r="H463" s="529">
        <v>1996</v>
      </c>
      <c r="I463" s="82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</row>
    <row r="464" spans="1:19" ht="9" customHeight="1" x14ac:dyDescent="0.2">
      <c r="A464" s="29" t="s">
        <v>50</v>
      </c>
      <c r="B464" s="197">
        <f t="shared" si="12"/>
        <v>7290</v>
      </c>
      <c r="C464" s="197"/>
      <c r="D464" s="529">
        <v>4558</v>
      </c>
      <c r="E464" s="529"/>
      <c r="F464" s="529">
        <v>2699</v>
      </c>
      <c r="G464" s="529">
        <v>6</v>
      </c>
      <c r="H464" s="529">
        <v>27</v>
      </c>
      <c r="I464" s="82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</row>
    <row r="465" spans="1:19" ht="9" customHeight="1" x14ac:dyDescent="0.2">
      <c r="A465" s="42" t="s">
        <v>52</v>
      </c>
      <c r="B465" s="262">
        <f t="shared" si="12"/>
        <v>21262</v>
      </c>
      <c r="C465" s="262"/>
      <c r="D465" s="530">
        <v>5879</v>
      </c>
      <c r="E465" s="530"/>
      <c r="F465" s="530">
        <v>12948</v>
      </c>
      <c r="G465" s="530">
        <v>0</v>
      </c>
      <c r="H465" s="530">
        <v>2435</v>
      </c>
      <c r="I465" s="82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</row>
    <row r="466" spans="1:19" ht="9" customHeight="1" x14ac:dyDescent="0.2">
      <c r="A466" s="29" t="s">
        <v>55</v>
      </c>
      <c r="B466" s="197">
        <f t="shared" si="12"/>
        <v>9533</v>
      </c>
      <c r="C466" s="197"/>
      <c r="D466" s="529">
        <v>5004</v>
      </c>
      <c r="E466" s="529"/>
      <c r="F466" s="529">
        <v>4375</v>
      </c>
      <c r="G466" s="529">
        <v>0</v>
      </c>
      <c r="H466" s="529">
        <v>154</v>
      </c>
      <c r="I466" s="82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</row>
    <row r="467" spans="1:19" ht="9" customHeight="1" x14ac:dyDescent="0.2">
      <c r="A467" s="29" t="s">
        <v>57</v>
      </c>
      <c r="B467" s="197">
        <f t="shared" si="12"/>
        <v>3285</v>
      </c>
      <c r="C467" s="197"/>
      <c r="D467" s="529">
        <v>1773</v>
      </c>
      <c r="E467" s="529"/>
      <c r="F467" s="529">
        <v>1512</v>
      </c>
      <c r="G467" s="529">
        <v>0</v>
      </c>
      <c r="H467" s="529">
        <v>0</v>
      </c>
      <c r="I467" s="82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</row>
    <row r="468" spans="1:19" ht="9" customHeight="1" x14ac:dyDescent="0.2">
      <c r="A468" s="29" t="s">
        <v>59</v>
      </c>
      <c r="B468" s="197">
        <f t="shared" si="12"/>
        <v>5406</v>
      </c>
      <c r="C468" s="197"/>
      <c r="D468" s="529">
        <v>2618</v>
      </c>
      <c r="E468" s="529"/>
      <c r="F468" s="529">
        <v>2788</v>
      </c>
      <c r="G468" s="529">
        <v>0</v>
      </c>
      <c r="H468" s="529">
        <v>0</v>
      </c>
      <c r="I468" s="82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</row>
    <row r="469" spans="1:19" ht="9" customHeight="1" x14ac:dyDescent="0.2">
      <c r="A469" s="42" t="s">
        <v>63</v>
      </c>
      <c r="B469" s="262">
        <f t="shared" si="12"/>
        <v>11519</v>
      </c>
      <c r="C469" s="262"/>
      <c r="D469" s="530">
        <v>4839</v>
      </c>
      <c r="E469" s="530"/>
      <c r="F469" s="530">
        <v>6576</v>
      </c>
      <c r="G469" s="530">
        <v>104</v>
      </c>
      <c r="H469" s="530">
        <v>0</v>
      </c>
      <c r="I469" s="82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</row>
    <row r="470" spans="1:19" ht="9" customHeight="1" x14ac:dyDescent="0.2">
      <c r="A470" s="29" t="s">
        <v>65</v>
      </c>
      <c r="B470" s="197">
        <f t="shared" si="12"/>
        <v>16873</v>
      </c>
      <c r="C470" s="197"/>
      <c r="D470" s="529">
        <v>4150</v>
      </c>
      <c r="E470" s="529"/>
      <c r="F470" s="529">
        <v>5433</v>
      </c>
      <c r="G470" s="529">
        <v>1730</v>
      </c>
      <c r="H470" s="529">
        <v>5560</v>
      </c>
      <c r="I470" s="82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</row>
    <row r="471" spans="1:19" ht="9" customHeight="1" x14ac:dyDescent="0.2">
      <c r="A471" s="29" t="s">
        <v>69</v>
      </c>
      <c r="B471" s="197">
        <f t="shared" si="12"/>
        <v>23978</v>
      </c>
      <c r="C471" s="197"/>
      <c r="D471" s="529">
        <v>6090</v>
      </c>
      <c r="E471" s="529"/>
      <c r="F471" s="529">
        <v>4412</v>
      </c>
      <c r="G471" s="529">
        <v>0</v>
      </c>
      <c r="H471" s="529">
        <v>13476</v>
      </c>
      <c r="I471" s="82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</row>
    <row r="472" spans="1:19" ht="9" customHeight="1" x14ac:dyDescent="0.2">
      <c r="A472" s="29" t="s">
        <v>74</v>
      </c>
      <c r="B472" s="197">
        <f t="shared" si="12"/>
        <v>8664</v>
      </c>
      <c r="C472" s="197"/>
      <c r="D472" s="529">
        <v>4253</v>
      </c>
      <c r="E472" s="529"/>
      <c r="F472" s="529">
        <v>3861</v>
      </c>
      <c r="G472" s="529">
        <v>550</v>
      </c>
      <c r="H472" s="529">
        <v>0</v>
      </c>
      <c r="I472" s="82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</row>
    <row r="473" spans="1:19" ht="9" customHeight="1" x14ac:dyDescent="0.2">
      <c r="A473" s="42" t="s">
        <v>76</v>
      </c>
      <c r="B473" s="262">
        <f t="shared" si="12"/>
        <v>13803</v>
      </c>
      <c r="C473" s="262"/>
      <c r="D473" s="530">
        <v>4567</v>
      </c>
      <c r="E473" s="530"/>
      <c r="F473" s="530">
        <v>9044</v>
      </c>
      <c r="G473" s="530">
        <v>192</v>
      </c>
      <c r="H473" s="530">
        <v>0</v>
      </c>
      <c r="I473" s="82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</row>
    <row r="474" spans="1:19" ht="9" customHeight="1" x14ac:dyDescent="0.2">
      <c r="A474" s="29" t="s">
        <v>105</v>
      </c>
      <c r="B474" s="197">
        <f t="shared" si="12"/>
        <v>2582</v>
      </c>
      <c r="C474" s="197"/>
      <c r="D474" s="529">
        <v>1395</v>
      </c>
      <c r="E474" s="529"/>
      <c r="F474" s="529">
        <v>1187</v>
      </c>
      <c r="G474" s="529">
        <v>0</v>
      </c>
      <c r="H474" s="529">
        <v>0</v>
      </c>
      <c r="I474" s="82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</row>
    <row r="475" spans="1:19" ht="9" customHeight="1" x14ac:dyDescent="0.2">
      <c r="A475" s="29" t="s">
        <v>82</v>
      </c>
      <c r="B475" s="197">
        <f t="shared" si="12"/>
        <v>24563</v>
      </c>
      <c r="C475" s="197"/>
      <c r="D475" s="529">
        <v>6515</v>
      </c>
      <c r="E475" s="529"/>
      <c r="F475" s="529">
        <v>12377</v>
      </c>
      <c r="G475" s="529">
        <v>2975</v>
      </c>
      <c r="H475" s="529">
        <v>2696</v>
      </c>
      <c r="I475" s="82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</row>
    <row r="476" spans="1:19" ht="9" customHeight="1" x14ac:dyDescent="0.2">
      <c r="A476" s="29" t="s">
        <v>86</v>
      </c>
      <c r="B476" s="197">
        <f t="shared" si="12"/>
        <v>12337</v>
      </c>
      <c r="C476" s="197"/>
      <c r="D476" s="529">
        <v>6160</v>
      </c>
      <c r="E476" s="529"/>
      <c r="F476" s="529">
        <v>2534</v>
      </c>
      <c r="G476" s="529">
        <v>0</v>
      </c>
      <c r="H476" s="529">
        <v>3643</v>
      </c>
      <c r="I476" s="82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</row>
    <row r="477" spans="1:19" ht="9" customHeight="1" x14ac:dyDescent="0.2">
      <c r="A477" s="42" t="s">
        <v>88</v>
      </c>
      <c r="B477" s="262">
        <f t="shared" si="12"/>
        <v>11497</v>
      </c>
      <c r="C477" s="262"/>
      <c r="D477" s="530">
        <v>4321</v>
      </c>
      <c r="E477" s="530"/>
      <c r="F477" s="530">
        <v>5831</v>
      </c>
      <c r="G477" s="530">
        <v>0</v>
      </c>
      <c r="H477" s="530">
        <v>1345</v>
      </c>
      <c r="I477" s="82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</row>
    <row r="478" spans="1:19" ht="5.0999999999999996" customHeight="1" x14ac:dyDescent="0.2">
      <c r="A478" s="29"/>
      <c r="B478" s="197"/>
      <c r="C478" s="197"/>
      <c r="D478" s="197"/>
      <c r="E478" s="197"/>
      <c r="F478" s="197"/>
      <c r="G478" s="197"/>
      <c r="H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</row>
    <row r="479" spans="1:19" ht="12.75" x14ac:dyDescent="0.2">
      <c r="A479" s="113">
        <v>2008</v>
      </c>
      <c r="B479" s="29"/>
      <c r="C479" s="29"/>
      <c r="D479" s="29"/>
      <c r="E479" s="29"/>
      <c r="F479" s="29"/>
      <c r="G479" s="29"/>
      <c r="H479" s="29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</row>
    <row r="480" spans="1:19" ht="9" customHeight="1" x14ac:dyDescent="0.2">
      <c r="A480" s="30" t="s">
        <v>129</v>
      </c>
      <c r="B480" s="74">
        <f>SUM(B482:B513)</f>
        <v>364612</v>
      </c>
      <c r="C480" s="74"/>
      <c r="D480" s="74">
        <f>SUM(D482:D513)</f>
        <v>131245</v>
      </c>
      <c r="E480" s="74"/>
      <c r="F480" s="74">
        <f>SUM(F482:F513)</f>
        <v>151288</v>
      </c>
      <c r="G480" s="74">
        <f>SUM(G482:G513)</f>
        <v>8937</v>
      </c>
      <c r="H480" s="74">
        <f>SUM(H482:H513)</f>
        <v>73142</v>
      </c>
      <c r="I480" s="82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</row>
    <row r="481" spans="1:19" ht="3" customHeight="1" x14ac:dyDescent="0.2">
      <c r="A481" s="30"/>
      <c r="B481" s="74"/>
      <c r="C481" s="74"/>
      <c r="D481" s="74"/>
      <c r="E481" s="74"/>
      <c r="F481" s="74"/>
      <c r="G481" s="74"/>
      <c r="H481" s="74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</row>
    <row r="482" spans="1:19" ht="9" customHeight="1" x14ac:dyDescent="0.2">
      <c r="A482" s="29" t="s">
        <v>14</v>
      </c>
      <c r="B482" s="197">
        <f t="shared" ref="B482:B513" si="13">SUM(D482:H482)</f>
        <v>2268</v>
      </c>
      <c r="C482" s="197"/>
      <c r="D482" s="529">
        <v>1213</v>
      </c>
      <c r="E482" s="529"/>
      <c r="F482" s="529">
        <v>756</v>
      </c>
      <c r="G482" s="529">
        <v>0</v>
      </c>
      <c r="H482" s="529">
        <v>299</v>
      </c>
      <c r="I482" s="82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</row>
    <row r="483" spans="1:19" ht="9" customHeight="1" x14ac:dyDescent="0.2">
      <c r="A483" s="29" t="s">
        <v>15</v>
      </c>
      <c r="B483" s="197">
        <f t="shared" si="13"/>
        <v>11428</v>
      </c>
      <c r="C483" s="197"/>
      <c r="D483" s="529">
        <v>2569</v>
      </c>
      <c r="E483" s="529"/>
      <c r="F483" s="529">
        <v>4218</v>
      </c>
      <c r="G483" s="529">
        <v>357</v>
      </c>
      <c r="H483" s="529">
        <v>4284</v>
      </c>
      <c r="I483" s="82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</row>
    <row r="484" spans="1:19" ht="9" customHeight="1" x14ac:dyDescent="0.2">
      <c r="A484" s="29" t="s">
        <v>112</v>
      </c>
      <c r="B484" s="197">
        <f t="shared" si="13"/>
        <v>5286</v>
      </c>
      <c r="C484" s="197"/>
      <c r="D484" s="529">
        <v>1916</v>
      </c>
      <c r="E484" s="529"/>
      <c r="F484" s="529">
        <v>1576</v>
      </c>
      <c r="G484" s="529">
        <v>738</v>
      </c>
      <c r="H484" s="529">
        <v>1056</v>
      </c>
      <c r="I484" s="82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</row>
    <row r="485" spans="1:19" ht="9" customHeight="1" x14ac:dyDescent="0.2">
      <c r="A485" s="42" t="s">
        <v>21</v>
      </c>
      <c r="B485" s="262">
        <f t="shared" si="13"/>
        <v>5591</v>
      </c>
      <c r="C485" s="262"/>
      <c r="D485" s="530">
        <v>3851</v>
      </c>
      <c r="E485" s="530"/>
      <c r="F485" s="530">
        <v>262</v>
      </c>
      <c r="G485" s="530">
        <v>793</v>
      </c>
      <c r="H485" s="530">
        <v>685</v>
      </c>
      <c r="I485" s="82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</row>
    <row r="486" spans="1:19" ht="9" customHeight="1" x14ac:dyDescent="0.2">
      <c r="A486" s="29" t="s">
        <v>23</v>
      </c>
      <c r="B486" s="197">
        <f t="shared" si="13"/>
        <v>8669</v>
      </c>
      <c r="C486" s="197"/>
      <c r="D486" s="529">
        <v>4555</v>
      </c>
      <c r="E486" s="529"/>
      <c r="F486" s="529">
        <v>4114</v>
      </c>
      <c r="G486" s="529">
        <v>0</v>
      </c>
      <c r="H486" s="529">
        <v>0</v>
      </c>
      <c r="I486" s="82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</row>
    <row r="487" spans="1:19" ht="9" customHeight="1" x14ac:dyDescent="0.2">
      <c r="A487" s="29" t="s">
        <v>25</v>
      </c>
      <c r="B487" s="197">
        <f t="shared" si="13"/>
        <v>2209</v>
      </c>
      <c r="C487" s="197"/>
      <c r="D487" s="529">
        <v>1112</v>
      </c>
      <c r="E487" s="529"/>
      <c r="F487" s="529">
        <v>872</v>
      </c>
      <c r="G487" s="529">
        <v>84</v>
      </c>
      <c r="H487" s="529">
        <v>141</v>
      </c>
      <c r="I487" s="82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</row>
    <row r="488" spans="1:19" ht="9" customHeight="1" x14ac:dyDescent="0.2">
      <c r="A488" s="29" t="s">
        <v>27</v>
      </c>
      <c r="B488" s="197">
        <f t="shared" si="13"/>
        <v>22319</v>
      </c>
      <c r="C488" s="197"/>
      <c r="D488" s="529">
        <v>5642</v>
      </c>
      <c r="E488" s="529"/>
      <c r="F488" s="529">
        <v>15606</v>
      </c>
      <c r="G488" s="529">
        <v>1012</v>
      </c>
      <c r="H488" s="529">
        <v>59</v>
      </c>
      <c r="I488" s="82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</row>
    <row r="489" spans="1:19" ht="9" customHeight="1" x14ac:dyDescent="0.2">
      <c r="A489" s="42" t="s">
        <v>30</v>
      </c>
      <c r="B489" s="262">
        <f t="shared" si="13"/>
        <v>13230</v>
      </c>
      <c r="C489" s="262"/>
      <c r="D489" s="530">
        <v>5750</v>
      </c>
      <c r="E489" s="530"/>
      <c r="F489" s="530">
        <v>6417</v>
      </c>
      <c r="G489" s="530">
        <v>1063</v>
      </c>
      <c r="H489" s="530">
        <v>0</v>
      </c>
      <c r="I489" s="82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</row>
    <row r="490" spans="1:19" ht="9" customHeight="1" x14ac:dyDescent="0.2">
      <c r="A490" s="29" t="s">
        <v>111</v>
      </c>
      <c r="B490" s="197">
        <f t="shared" si="13"/>
        <v>149</v>
      </c>
      <c r="C490" s="197"/>
      <c r="D490" s="529">
        <v>149</v>
      </c>
      <c r="E490" s="529"/>
      <c r="F490" s="529">
        <v>0</v>
      </c>
      <c r="G490" s="529">
        <v>0</v>
      </c>
      <c r="H490" s="529">
        <v>0</v>
      </c>
      <c r="I490" s="82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</row>
    <row r="491" spans="1:19" ht="9" customHeight="1" x14ac:dyDescent="0.2">
      <c r="A491" s="29" t="s">
        <v>33</v>
      </c>
      <c r="B491" s="197">
        <f t="shared" si="13"/>
        <v>14827</v>
      </c>
      <c r="C491" s="197"/>
      <c r="D491" s="529">
        <v>4551</v>
      </c>
      <c r="E491" s="529"/>
      <c r="F491" s="529">
        <v>8228</v>
      </c>
      <c r="G491" s="529">
        <v>0</v>
      </c>
      <c r="H491" s="529">
        <v>2048</v>
      </c>
      <c r="I491" s="82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</row>
    <row r="492" spans="1:19" ht="9" customHeight="1" x14ac:dyDescent="0.2">
      <c r="A492" s="29" t="s">
        <v>34</v>
      </c>
      <c r="B492" s="197">
        <f t="shared" si="13"/>
        <v>12073</v>
      </c>
      <c r="C492" s="197"/>
      <c r="D492" s="529">
        <v>5892</v>
      </c>
      <c r="E492" s="529"/>
      <c r="F492" s="529">
        <v>4987</v>
      </c>
      <c r="G492" s="529">
        <v>0</v>
      </c>
      <c r="H492" s="529">
        <v>1194</v>
      </c>
      <c r="I492" s="82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</row>
    <row r="493" spans="1:19" ht="9" customHeight="1" x14ac:dyDescent="0.2">
      <c r="A493" s="42" t="s">
        <v>36</v>
      </c>
      <c r="B493" s="262">
        <f t="shared" si="13"/>
        <v>17649</v>
      </c>
      <c r="C493" s="262"/>
      <c r="D493" s="530">
        <v>4534</v>
      </c>
      <c r="E493" s="530"/>
      <c r="F493" s="530">
        <v>7222</v>
      </c>
      <c r="G493" s="530">
        <v>142</v>
      </c>
      <c r="H493" s="530">
        <v>5751</v>
      </c>
      <c r="I493" s="82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</row>
    <row r="494" spans="1:19" ht="9" customHeight="1" x14ac:dyDescent="0.2">
      <c r="A494" s="29" t="s">
        <v>130</v>
      </c>
      <c r="B494" s="197">
        <f t="shared" si="13"/>
        <v>11201</v>
      </c>
      <c r="C494" s="197"/>
      <c r="D494" s="529">
        <v>3723</v>
      </c>
      <c r="E494" s="529"/>
      <c r="F494" s="529">
        <v>6024</v>
      </c>
      <c r="G494" s="529">
        <v>180</v>
      </c>
      <c r="H494" s="529">
        <v>1274</v>
      </c>
      <c r="I494" s="82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</row>
    <row r="495" spans="1:19" ht="9" customHeight="1" x14ac:dyDescent="0.2">
      <c r="A495" s="29" t="s">
        <v>39</v>
      </c>
      <c r="B495" s="197">
        <f t="shared" si="13"/>
        <v>25298</v>
      </c>
      <c r="C495" s="197"/>
      <c r="D495" s="529">
        <v>6003</v>
      </c>
      <c r="E495" s="529"/>
      <c r="F495" s="529">
        <v>4954</v>
      </c>
      <c r="G495" s="529">
        <v>185</v>
      </c>
      <c r="H495" s="529">
        <v>14156</v>
      </c>
      <c r="I495" s="82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</row>
    <row r="496" spans="1:19" ht="9" customHeight="1" x14ac:dyDescent="0.2">
      <c r="A496" s="29" t="s">
        <v>32</v>
      </c>
      <c r="B496" s="197">
        <f t="shared" si="13"/>
        <v>14759</v>
      </c>
      <c r="C496" s="197"/>
      <c r="D496" s="529">
        <v>5676</v>
      </c>
      <c r="E496" s="529"/>
      <c r="F496" s="529">
        <v>9083</v>
      </c>
      <c r="G496" s="529">
        <v>0</v>
      </c>
      <c r="H496" s="529">
        <v>0</v>
      </c>
      <c r="I496" s="82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</row>
    <row r="497" spans="1:19" ht="9" customHeight="1" x14ac:dyDescent="0.2">
      <c r="A497" s="42" t="s">
        <v>43</v>
      </c>
      <c r="B497" s="262">
        <f t="shared" si="13"/>
        <v>13384</v>
      </c>
      <c r="C497" s="262"/>
      <c r="D497" s="530">
        <v>6013</v>
      </c>
      <c r="E497" s="530"/>
      <c r="F497" s="530">
        <v>3371</v>
      </c>
      <c r="G497" s="530">
        <v>0</v>
      </c>
      <c r="H497" s="530">
        <v>4000</v>
      </c>
      <c r="I497" s="82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</row>
    <row r="498" spans="1:19" ht="9" customHeight="1" x14ac:dyDescent="0.2">
      <c r="A498" s="29" t="s">
        <v>46</v>
      </c>
      <c r="B498" s="197">
        <f t="shared" si="13"/>
        <v>2021</v>
      </c>
      <c r="C498" s="197"/>
      <c r="D498" s="529">
        <v>1630</v>
      </c>
      <c r="E498" s="529"/>
      <c r="F498" s="529">
        <v>391</v>
      </c>
      <c r="G498" s="529">
        <v>0</v>
      </c>
      <c r="H498" s="529">
        <v>0</v>
      </c>
      <c r="I498" s="82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</row>
    <row r="499" spans="1:19" ht="9" customHeight="1" x14ac:dyDescent="0.2">
      <c r="A499" s="29" t="s">
        <v>48</v>
      </c>
      <c r="B499" s="197">
        <f t="shared" si="13"/>
        <v>7621</v>
      </c>
      <c r="C499" s="197"/>
      <c r="D499" s="529">
        <v>2922</v>
      </c>
      <c r="E499" s="529"/>
      <c r="F499" s="529">
        <v>2539</v>
      </c>
      <c r="G499" s="529">
        <v>0</v>
      </c>
      <c r="H499" s="529">
        <v>2160</v>
      </c>
      <c r="I499" s="82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</row>
    <row r="500" spans="1:19" ht="9" customHeight="1" x14ac:dyDescent="0.2">
      <c r="A500" s="29" t="s">
        <v>50</v>
      </c>
      <c r="B500" s="197">
        <f t="shared" si="13"/>
        <v>7289</v>
      </c>
      <c r="C500" s="197"/>
      <c r="D500" s="529">
        <v>4555</v>
      </c>
      <c r="E500" s="529"/>
      <c r="F500" s="529">
        <v>2701</v>
      </c>
      <c r="G500" s="529">
        <v>6</v>
      </c>
      <c r="H500" s="529">
        <v>27</v>
      </c>
      <c r="I500" s="82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</row>
    <row r="501" spans="1:19" ht="9" customHeight="1" x14ac:dyDescent="0.2">
      <c r="A501" s="42" t="s">
        <v>52</v>
      </c>
      <c r="B501" s="262">
        <f t="shared" si="13"/>
        <v>21264</v>
      </c>
      <c r="C501" s="262"/>
      <c r="D501" s="530">
        <v>5881</v>
      </c>
      <c r="E501" s="530"/>
      <c r="F501" s="530">
        <v>12948</v>
      </c>
      <c r="G501" s="530">
        <v>0</v>
      </c>
      <c r="H501" s="530">
        <v>2435</v>
      </c>
      <c r="I501" s="82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</row>
    <row r="502" spans="1:19" ht="9" customHeight="1" x14ac:dyDescent="0.2">
      <c r="A502" s="29" t="s">
        <v>55</v>
      </c>
      <c r="B502" s="197">
        <f t="shared" si="13"/>
        <v>9656</v>
      </c>
      <c r="C502" s="197"/>
      <c r="D502" s="529">
        <v>5054</v>
      </c>
      <c r="E502" s="529"/>
      <c r="F502" s="529">
        <v>4397</v>
      </c>
      <c r="G502" s="529">
        <v>0</v>
      </c>
      <c r="H502" s="529">
        <v>205</v>
      </c>
      <c r="I502" s="82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</row>
    <row r="503" spans="1:19" ht="9" customHeight="1" x14ac:dyDescent="0.2">
      <c r="A503" s="29" t="s">
        <v>57</v>
      </c>
      <c r="B503" s="197">
        <f t="shared" si="13"/>
        <v>3295</v>
      </c>
      <c r="C503" s="197"/>
      <c r="D503" s="529">
        <v>1793</v>
      </c>
      <c r="E503" s="529"/>
      <c r="F503" s="529">
        <v>1502</v>
      </c>
      <c r="G503" s="529">
        <v>0</v>
      </c>
      <c r="H503" s="529">
        <v>0</v>
      </c>
      <c r="I503" s="82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</row>
    <row r="504" spans="1:19" ht="9" customHeight="1" x14ac:dyDescent="0.2">
      <c r="A504" s="29" t="s">
        <v>59</v>
      </c>
      <c r="B504" s="197">
        <f t="shared" si="13"/>
        <v>5406</v>
      </c>
      <c r="C504" s="197"/>
      <c r="D504" s="529">
        <v>2618</v>
      </c>
      <c r="E504" s="529"/>
      <c r="F504" s="529">
        <v>2788</v>
      </c>
      <c r="G504" s="529">
        <v>0</v>
      </c>
      <c r="H504" s="529">
        <v>0</v>
      </c>
      <c r="I504" s="82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</row>
    <row r="505" spans="1:19" ht="9" customHeight="1" x14ac:dyDescent="0.2">
      <c r="A505" s="42" t="s">
        <v>63</v>
      </c>
      <c r="B505" s="262">
        <f t="shared" si="13"/>
        <v>11517</v>
      </c>
      <c r="C505" s="262"/>
      <c r="D505" s="530">
        <v>4907</v>
      </c>
      <c r="E505" s="530"/>
      <c r="F505" s="530">
        <v>6506</v>
      </c>
      <c r="G505" s="530">
        <v>104</v>
      </c>
      <c r="H505" s="530">
        <v>0</v>
      </c>
      <c r="I505" s="82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</row>
    <row r="506" spans="1:19" ht="9" customHeight="1" x14ac:dyDescent="0.2">
      <c r="A506" s="29" t="s">
        <v>65</v>
      </c>
      <c r="B506" s="197">
        <f t="shared" si="13"/>
        <v>16869</v>
      </c>
      <c r="C506" s="197"/>
      <c r="D506" s="529">
        <v>4410</v>
      </c>
      <c r="E506" s="529"/>
      <c r="F506" s="529">
        <v>3368</v>
      </c>
      <c r="G506" s="529">
        <v>3531</v>
      </c>
      <c r="H506" s="529">
        <v>5560</v>
      </c>
      <c r="I506" s="82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</row>
    <row r="507" spans="1:19" ht="9" customHeight="1" x14ac:dyDescent="0.2">
      <c r="A507" s="29" t="s">
        <v>69</v>
      </c>
      <c r="B507" s="197">
        <f t="shared" si="13"/>
        <v>24658</v>
      </c>
      <c r="C507" s="197"/>
      <c r="D507" s="529">
        <v>6770</v>
      </c>
      <c r="E507" s="529"/>
      <c r="F507" s="529">
        <v>4412</v>
      </c>
      <c r="G507" s="529">
        <v>0</v>
      </c>
      <c r="H507" s="529">
        <v>13476</v>
      </c>
      <c r="I507" s="82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</row>
    <row r="508" spans="1:19" ht="9" customHeight="1" x14ac:dyDescent="0.2">
      <c r="A508" s="29" t="s">
        <v>74</v>
      </c>
      <c r="B508" s="197">
        <f t="shared" si="13"/>
        <v>8663</v>
      </c>
      <c r="C508" s="197"/>
      <c r="D508" s="529">
        <v>4282</v>
      </c>
      <c r="E508" s="529"/>
      <c r="F508" s="529">
        <v>3831</v>
      </c>
      <c r="G508" s="529">
        <v>550</v>
      </c>
      <c r="H508" s="529">
        <v>0</v>
      </c>
      <c r="I508" s="82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</row>
    <row r="509" spans="1:19" ht="9" customHeight="1" x14ac:dyDescent="0.2">
      <c r="A509" s="42" t="s">
        <v>76</v>
      </c>
      <c r="B509" s="262">
        <f t="shared" si="13"/>
        <v>13796</v>
      </c>
      <c r="C509" s="262"/>
      <c r="D509" s="530">
        <v>4560</v>
      </c>
      <c r="E509" s="530"/>
      <c r="F509" s="530">
        <v>9044</v>
      </c>
      <c r="G509" s="530">
        <v>192</v>
      </c>
      <c r="H509" s="530">
        <v>0</v>
      </c>
      <c r="I509" s="82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</row>
    <row r="510" spans="1:19" ht="9" customHeight="1" x14ac:dyDescent="0.2">
      <c r="A510" s="29" t="s">
        <v>105</v>
      </c>
      <c r="B510" s="197">
        <f t="shared" si="13"/>
        <v>2607</v>
      </c>
      <c r="C510" s="197"/>
      <c r="D510" s="529">
        <v>1421</v>
      </c>
      <c r="E510" s="529"/>
      <c r="F510" s="529">
        <v>1186</v>
      </c>
      <c r="G510" s="529">
        <v>0</v>
      </c>
      <c r="H510" s="529">
        <v>0</v>
      </c>
      <c r="I510" s="82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</row>
    <row r="511" spans="1:19" ht="9" customHeight="1" x14ac:dyDescent="0.2">
      <c r="A511" s="29" t="s">
        <v>82</v>
      </c>
      <c r="B511" s="197">
        <f t="shared" si="13"/>
        <v>25818</v>
      </c>
      <c r="C511" s="197"/>
      <c r="D511" s="529">
        <v>6664</v>
      </c>
      <c r="E511" s="529"/>
      <c r="F511" s="529">
        <v>9810</v>
      </c>
      <c r="G511" s="529">
        <v>0</v>
      </c>
      <c r="H511" s="529">
        <v>9344</v>
      </c>
      <c r="I511" s="82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</row>
    <row r="512" spans="1:19" ht="9" customHeight="1" x14ac:dyDescent="0.2">
      <c r="A512" s="29" t="s">
        <v>86</v>
      </c>
      <c r="B512" s="197">
        <f t="shared" si="13"/>
        <v>12326</v>
      </c>
      <c r="C512" s="197"/>
      <c r="D512" s="529">
        <v>6149</v>
      </c>
      <c r="E512" s="529"/>
      <c r="F512" s="529">
        <v>2534</v>
      </c>
      <c r="G512" s="529">
        <v>0</v>
      </c>
      <c r="H512" s="529">
        <v>3643</v>
      </c>
      <c r="I512" s="82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</row>
    <row r="513" spans="1:19" ht="9" customHeight="1" x14ac:dyDescent="0.2">
      <c r="A513" s="42" t="s">
        <v>88</v>
      </c>
      <c r="B513" s="262">
        <f t="shared" si="13"/>
        <v>11466</v>
      </c>
      <c r="C513" s="262"/>
      <c r="D513" s="530">
        <v>4480</v>
      </c>
      <c r="E513" s="530"/>
      <c r="F513" s="530">
        <v>5641</v>
      </c>
      <c r="G513" s="530">
        <v>0</v>
      </c>
      <c r="H513" s="530">
        <v>1345</v>
      </c>
      <c r="I513" s="82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</row>
    <row r="514" spans="1:19" ht="5.0999999999999996" customHeight="1" x14ac:dyDescent="0.2">
      <c r="A514" s="29"/>
      <c r="B514" s="197"/>
      <c r="C514" s="197"/>
      <c r="D514" s="197"/>
      <c r="E514" s="197"/>
      <c r="F514" s="197"/>
      <c r="G514" s="197"/>
      <c r="H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</row>
    <row r="515" spans="1:19" ht="12.75" x14ac:dyDescent="0.2">
      <c r="A515" s="113">
        <v>2009</v>
      </c>
      <c r="B515" s="29"/>
      <c r="C515" s="29"/>
      <c r="D515" s="29"/>
      <c r="E515" s="29"/>
      <c r="F515" s="29"/>
      <c r="G515" s="29"/>
      <c r="H515" s="29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</row>
    <row r="516" spans="1:19" ht="9" customHeight="1" x14ac:dyDescent="0.2">
      <c r="A516" s="30" t="s">
        <v>129</v>
      </c>
      <c r="B516" s="74">
        <f>SUM(B518:B549)</f>
        <v>366807</v>
      </c>
      <c r="C516" s="74"/>
      <c r="D516" s="74">
        <f>SUM(D518:D549)</f>
        <v>136157</v>
      </c>
      <c r="E516" s="74"/>
      <c r="F516" s="74">
        <f>SUM(F518:F549)</f>
        <v>147714</v>
      </c>
      <c r="G516" s="74">
        <f>SUM(G518:G549)</f>
        <v>8798</v>
      </c>
      <c r="H516" s="74">
        <f>SUM(H518:H549)</f>
        <v>74138</v>
      </c>
      <c r="I516" s="82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</row>
    <row r="517" spans="1:19" ht="3" customHeight="1" x14ac:dyDescent="0.2">
      <c r="A517" s="30"/>
      <c r="B517" s="74"/>
      <c r="C517" s="74"/>
      <c r="D517" s="74"/>
      <c r="E517" s="74"/>
      <c r="F517" s="74"/>
      <c r="G517" s="74"/>
      <c r="H517" s="74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</row>
    <row r="518" spans="1:19" ht="9" customHeight="1" x14ac:dyDescent="0.2">
      <c r="A518" s="29" t="s">
        <v>14</v>
      </c>
      <c r="B518" s="197">
        <f t="shared" ref="B518:B549" si="14">SUM(D518:H518)</f>
        <v>2281</v>
      </c>
      <c r="C518" s="197"/>
      <c r="D518" s="529">
        <v>1241</v>
      </c>
      <c r="E518" s="529"/>
      <c r="F518" s="529">
        <v>741</v>
      </c>
      <c r="G518" s="529">
        <v>0</v>
      </c>
      <c r="H518" s="529">
        <v>299</v>
      </c>
      <c r="I518" s="82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</row>
    <row r="519" spans="1:19" ht="9" customHeight="1" x14ac:dyDescent="0.2">
      <c r="A519" s="29" t="s">
        <v>15</v>
      </c>
      <c r="B519" s="197">
        <f t="shared" si="14"/>
        <v>11430</v>
      </c>
      <c r="C519" s="197"/>
      <c r="D519" s="529">
        <v>2607</v>
      </c>
      <c r="E519" s="529"/>
      <c r="F519" s="529">
        <v>4182</v>
      </c>
      <c r="G519" s="529">
        <v>357</v>
      </c>
      <c r="H519" s="529">
        <v>4284</v>
      </c>
      <c r="I519" s="82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</row>
    <row r="520" spans="1:19" ht="9" customHeight="1" x14ac:dyDescent="0.2">
      <c r="A520" s="29" t="s">
        <v>112</v>
      </c>
      <c r="B520" s="197">
        <f t="shared" si="14"/>
        <v>5378</v>
      </c>
      <c r="C520" s="197"/>
      <c r="D520" s="529">
        <v>2013</v>
      </c>
      <c r="E520" s="529"/>
      <c r="F520" s="529">
        <v>1571</v>
      </c>
      <c r="G520" s="529">
        <v>738</v>
      </c>
      <c r="H520" s="529">
        <v>1056</v>
      </c>
      <c r="I520" s="82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</row>
    <row r="521" spans="1:19" ht="9" customHeight="1" x14ac:dyDescent="0.2">
      <c r="A521" s="42" t="s">
        <v>21</v>
      </c>
      <c r="B521" s="262">
        <f t="shared" si="14"/>
        <v>5521</v>
      </c>
      <c r="C521" s="262"/>
      <c r="D521" s="530">
        <v>3755</v>
      </c>
      <c r="E521" s="530"/>
      <c r="F521" s="530">
        <v>309</v>
      </c>
      <c r="G521" s="530">
        <v>849</v>
      </c>
      <c r="H521" s="530">
        <v>608</v>
      </c>
      <c r="I521" s="82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</row>
    <row r="522" spans="1:19" ht="9" customHeight="1" x14ac:dyDescent="0.2">
      <c r="A522" s="29" t="s">
        <v>23</v>
      </c>
      <c r="B522" s="197">
        <f t="shared" si="14"/>
        <v>8760</v>
      </c>
      <c r="C522" s="197"/>
      <c r="D522" s="529">
        <v>4754</v>
      </c>
      <c r="E522" s="529"/>
      <c r="F522" s="529">
        <v>4006</v>
      </c>
      <c r="G522" s="529">
        <v>0</v>
      </c>
      <c r="H522" s="529">
        <v>0</v>
      </c>
      <c r="I522" s="82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</row>
    <row r="523" spans="1:19" ht="9" customHeight="1" x14ac:dyDescent="0.2">
      <c r="A523" s="29" t="s">
        <v>25</v>
      </c>
      <c r="B523" s="197">
        <f t="shared" si="14"/>
        <v>2214</v>
      </c>
      <c r="C523" s="197"/>
      <c r="D523" s="529">
        <v>1138</v>
      </c>
      <c r="E523" s="529"/>
      <c r="F523" s="529">
        <v>851</v>
      </c>
      <c r="G523" s="529">
        <v>84</v>
      </c>
      <c r="H523" s="529">
        <v>141</v>
      </c>
      <c r="I523" s="82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</row>
    <row r="524" spans="1:19" ht="9" customHeight="1" x14ac:dyDescent="0.2">
      <c r="A524" s="29" t="s">
        <v>27</v>
      </c>
      <c r="B524" s="197">
        <f t="shared" si="14"/>
        <v>22391</v>
      </c>
      <c r="C524" s="197"/>
      <c r="D524" s="529">
        <v>5716</v>
      </c>
      <c r="E524" s="529"/>
      <c r="F524" s="529">
        <v>15604</v>
      </c>
      <c r="G524" s="529">
        <v>1012</v>
      </c>
      <c r="H524" s="529">
        <v>59</v>
      </c>
      <c r="I524" s="82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</row>
    <row r="525" spans="1:19" ht="9" customHeight="1" x14ac:dyDescent="0.2">
      <c r="A525" s="42" t="s">
        <v>30</v>
      </c>
      <c r="B525" s="262">
        <f t="shared" si="14"/>
        <v>13230</v>
      </c>
      <c r="C525" s="262"/>
      <c r="D525" s="530">
        <v>5406</v>
      </c>
      <c r="E525" s="530"/>
      <c r="F525" s="530">
        <v>6761</v>
      </c>
      <c r="G525" s="530">
        <v>1063</v>
      </c>
      <c r="H525" s="530">
        <v>0</v>
      </c>
      <c r="I525" s="82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</row>
    <row r="526" spans="1:19" ht="9" customHeight="1" x14ac:dyDescent="0.2">
      <c r="A526" s="29" t="s">
        <v>111</v>
      </c>
      <c r="B526" s="197">
        <f t="shared" si="14"/>
        <v>149</v>
      </c>
      <c r="C526" s="197"/>
      <c r="D526" s="529">
        <v>149</v>
      </c>
      <c r="E526" s="529"/>
      <c r="F526" s="529">
        <v>0</v>
      </c>
      <c r="G526" s="529">
        <v>0</v>
      </c>
      <c r="H526" s="529">
        <v>0</v>
      </c>
      <c r="I526" s="82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</row>
    <row r="527" spans="1:19" ht="9" customHeight="1" x14ac:dyDescent="0.2">
      <c r="A527" s="29" t="s">
        <v>33</v>
      </c>
      <c r="B527" s="197">
        <f t="shared" si="14"/>
        <v>15197</v>
      </c>
      <c r="C527" s="197"/>
      <c r="D527" s="529">
        <v>4759</v>
      </c>
      <c r="E527" s="529"/>
      <c r="F527" s="529">
        <v>8124</v>
      </c>
      <c r="G527" s="529">
        <v>0</v>
      </c>
      <c r="H527" s="529">
        <v>2314</v>
      </c>
      <c r="I527" s="82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</row>
    <row r="528" spans="1:19" ht="9" customHeight="1" x14ac:dyDescent="0.2">
      <c r="A528" s="29" t="s">
        <v>34</v>
      </c>
      <c r="B528" s="197">
        <f t="shared" si="14"/>
        <v>12307</v>
      </c>
      <c r="C528" s="197"/>
      <c r="D528" s="529">
        <v>6030</v>
      </c>
      <c r="E528" s="529"/>
      <c r="F528" s="529">
        <v>5011</v>
      </c>
      <c r="G528" s="529">
        <v>0</v>
      </c>
      <c r="H528" s="529">
        <v>1266</v>
      </c>
      <c r="I528" s="82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</row>
    <row r="529" spans="1:19" ht="9" customHeight="1" x14ac:dyDescent="0.2">
      <c r="A529" s="42" t="s">
        <v>36</v>
      </c>
      <c r="B529" s="262">
        <f t="shared" si="14"/>
        <v>17927</v>
      </c>
      <c r="C529" s="262"/>
      <c r="D529" s="530">
        <v>5219</v>
      </c>
      <c r="E529" s="530"/>
      <c r="F529" s="530">
        <v>6939</v>
      </c>
      <c r="G529" s="530">
        <v>0</v>
      </c>
      <c r="H529" s="530">
        <v>5769</v>
      </c>
      <c r="I529" s="82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</row>
    <row r="530" spans="1:19" ht="9" customHeight="1" x14ac:dyDescent="0.2">
      <c r="A530" s="29" t="s">
        <v>130</v>
      </c>
      <c r="B530" s="197">
        <f t="shared" si="14"/>
        <v>11289</v>
      </c>
      <c r="C530" s="197"/>
      <c r="D530" s="529">
        <v>3845</v>
      </c>
      <c r="E530" s="529"/>
      <c r="F530" s="529">
        <v>5990</v>
      </c>
      <c r="G530" s="529">
        <v>180</v>
      </c>
      <c r="H530" s="529">
        <v>1274</v>
      </c>
      <c r="I530" s="82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</row>
    <row r="531" spans="1:19" ht="9" customHeight="1" x14ac:dyDescent="0.2">
      <c r="A531" s="29" t="s">
        <v>39</v>
      </c>
      <c r="B531" s="197">
        <f t="shared" si="14"/>
        <v>26124</v>
      </c>
      <c r="C531" s="197"/>
      <c r="D531" s="529">
        <v>6622</v>
      </c>
      <c r="E531" s="529"/>
      <c r="F531" s="529">
        <v>5161</v>
      </c>
      <c r="G531" s="529">
        <v>185</v>
      </c>
      <c r="H531" s="529">
        <v>14156</v>
      </c>
      <c r="I531" s="82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</row>
    <row r="532" spans="1:19" ht="9" customHeight="1" x14ac:dyDescent="0.2">
      <c r="A532" s="29" t="s">
        <v>32</v>
      </c>
      <c r="B532" s="197">
        <f t="shared" si="14"/>
        <v>13704</v>
      </c>
      <c r="C532" s="197"/>
      <c r="D532" s="529">
        <v>6627</v>
      </c>
      <c r="E532" s="529"/>
      <c r="F532" s="529">
        <v>7077</v>
      </c>
      <c r="G532" s="529">
        <v>0</v>
      </c>
      <c r="H532" s="529">
        <v>0</v>
      </c>
      <c r="I532" s="82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</row>
    <row r="533" spans="1:19" ht="9" customHeight="1" x14ac:dyDescent="0.2">
      <c r="A533" s="42" t="s">
        <v>43</v>
      </c>
      <c r="B533" s="262">
        <f t="shared" si="14"/>
        <v>13380</v>
      </c>
      <c r="C533" s="262"/>
      <c r="D533" s="530">
        <v>6153</v>
      </c>
      <c r="E533" s="530"/>
      <c r="F533" s="530">
        <v>3227</v>
      </c>
      <c r="G533" s="530">
        <v>0</v>
      </c>
      <c r="H533" s="530">
        <v>4000</v>
      </c>
      <c r="I533" s="82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</row>
    <row r="534" spans="1:19" ht="9" customHeight="1" x14ac:dyDescent="0.2">
      <c r="A534" s="29" t="s">
        <v>46</v>
      </c>
      <c r="B534" s="197">
        <f t="shared" si="14"/>
        <v>2477</v>
      </c>
      <c r="C534" s="197"/>
      <c r="D534" s="529">
        <v>1673</v>
      </c>
      <c r="E534" s="529"/>
      <c r="F534" s="529">
        <v>372</v>
      </c>
      <c r="G534" s="529">
        <v>0</v>
      </c>
      <c r="H534" s="529">
        <v>432</v>
      </c>
      <c r="I534" s="82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</row>
    <row r="535" spans="1:19" ht="9" customHeight="1" x14ac:dyDescent="0.2">
      <c r="A535" s="29" t="s">
        <v>48</v>
      </c>
      <c r="B535" s="197">
        <f t="shared" si="14"/>
        <v>8057</v>
      </c>
      <c r="C535" s="197"/>
      <c r="D535" s="529">
        <v>2971</v>
      </c>
      <c r="E535" s="529"/>
      <c r="F535" s="529">
        <v>2641</v>
      </c>
      <c r="G535" s="529">
        <v>0</v>
      </c>
      <c r="H535" s="529">
        <v>2445</v>
      </c>
      <c r="I535" s="82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</row>
    <row r="536" spans="1:19" ht="9" customHeight="1" x14ac:dyDescent="0.2">
      <c r="A536" s="29" t="s">
        <v>50</v>
      </c>
      <c r="B536" s="197">
        <f t="shared" si="14"/>
        <v>7324</v>
      </c>
      <c r="C536" s="197"/>
      <c r="D536" s="529">
        <v>4644</v>
      </c>
      <c r="E536" s="529"/>
      <c r="F536" s="529">
        <v>2647</v>
      </c>
      <c r="G536" s="529">
        <v>6</v>
      </c>
      <c r="H536" s="529">
        <v>27</v>
      </c>
      <c r="I536" s="82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</row>
    <row r="537" spans="1:19" ht="9" customHeight="1" x14ac:dyDescent="0.2">
      <c r="A537" s="42" t="s">
        <v>52</v>
      </c>
      <c r="B537" s="262">
        <f t="shared" si="14"/>
        <v>21264</v>
      </c>
      <c r="C537" s="262"/>
      <c r="D537" s="530">
        <v>5881</v>
      </c>
      <c r="E537" s="530"/>
      <c r="F537" s="530">
        <v>12948</v>
      </c>
      <c r="G537" s="530">
        <v>0</v>
      </c>
      <c r="H537" s="530">
        <v>2435</v>
      </c>
      <c r="I537" s="82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</row>
    <row r="538" spans="1:19" ht="9" customHeight="1" x14ac:dyDescent="0.2">
      <c r="A538" s="29" t="s">
        <v>55</v>
      </c>
      <c r="B538" s="197">
        <f t="shared" si="14"/>
        <v>9721</v>
      </c>
      <c r="C538" s="197"/>
      <c r="D538" s="529">
        <v>5120</v>
      </c>
      <c r="E538" s="529"/>
      <c r="F538" s="529">
        <v>4396</v>
      </c>
      <c r="G538" s="529">
        <v>0</v>
      </c>
      <c r="H538" s="529">
        <v>205</v>
      </c>
      <c r="I538" s="82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</row>
    <row r="539" spans="1:19" ht="9" customHeight="1" x14ac:dyDescent="0.2">
      <c r="A539" s="29" t="s">
        <v>57</v>
      </c>
      <c r="B539" s="197">
        <f t="shared" si="14"/>
        <v>3295</v>
      </c>
      <c r="C539" s="197"/>
      <c r="D539" s="529">
        <v>1871</v>
      </c>
      <c r="E539" s="529"/>
      <c r="F539" s="529">
        <v>1424</v>
      </c>
      <c r="G539" s="529">
        <v>0</v>
      </c>
      <c r="H539" s="529">
        <v>0</v>
      </c>
      <c r="I539" s="82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</row>
    <row r="540" spans="1:19" ht="9" customHeight="1" x14ac:dyDescent="0.2">
      <c r="A540" s="29" t="s">
        <v>59</v>
      </c>
      <c r="B540" s="197">
        <f t="shared" si="14"/>
        <v>5429</v>
      </c>
      <c r="C540" s="197"/>
      <c r="D540" s="529">
        <v>2736</v>
      </c>
      <c r="E540" s="529"/>
      <c r="F540" s="529">
        <v>2693</v>
      </c>
      <c r="G540" s="529">
        <v>0</v>
      </c>
      <c r="H540" s="529">
        <v>0</v>
      </c>
      <c r="I540" s="82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</row>
    <row r="541" spans="1:19" ht="9" customHeight="1" x14ac:dyDescent="0.2">
      <c r="A541" s="42" t="s">
        <v>63</v>
      </c>
      <c r="B541" s="262">
        <f t="shared" si="14"/>
        <v>11522</v>
      </c>
      <c r="C541" s="262"/>
      <c r="D541" s="530">
        <v>5097</v>
      </c>
      <c r="E541" s="530"/>
      <c r="F541" s="530">
        <v>6321</v>
      </c>
      <c r="G541" s="530">
        <v>104</v>
      </c>
      <c r="H541" s="530">
        <v>0</v>
      </c>
      <c r="I541" s="82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</row>
    <row r="542" spans="1:19" ht="9" customHeight="1" x14ac:dyDescent="0.2">
      <c r="A542" s="29" t="s">
        <v>65</v>
      </c>
      <c r="B542" s="197">
        <f t="shared" si="14"/>
        <v>16871</v>
      </c>
      <c r="C542" s="197"/>
      <c r="D542" s="529">
        <v>4745</v>
      </c>
      <c r="E542" s="529"/>
      <c r="F542" s="529">
        <v>3088</v>
      </c>
      <c r="G542" s="529">
        <v>3478</v>
      </c>
      <c r="H542" s="529">
        <v>5560</v>
      </c>
      <c r="I542" s="82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</row>
    <row r="543" spans="1:19" ht="9" customHeight="1" x14ac:dyDescent="0.2">
      <c r="A543" s="29" t="s">
        <v>69</v>
      </c>
      <c r="B543" s="197">
        <f t="shared" si="14"/>
        <v>24744</v>
      </c>
      <c r="C543" s="197"/>
      <c r="D543" s="529">
        <v>6856</v>
      </c>
      <c r="E543" s="529"/>
      <c r="F543" s="529">
        <v>4412</v>
      </c>
      <c r="G543" s="529">
        <v>0</v>
      </c>
      <c r="H543" s="529">
        <v>13476</v>
      </c>
      <c r="I543" s="82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</row>
    <row r="544" spans="1:19" ht="9" customHeight="1" x14ac:dyDescent="0.2">
      <c r="A544" s="29" t="s">
        <v>74</v>
      </c>
      <c r="B544" s="197">
        <f t="shared" si="14"/>
        <v>8664</v>
      </c>
      <c r="C544" s="197"/>
      <c r="D544" s="529">
        <v>4326</v>
      </c>
      <c r="E544" s="529"/>
      <c r="F544" s="529">
        <v>3788</v>
      </c>
      <c r="G544" s="529">
        <v>550</v>
      </c>
      <c r="H544" s="529">
        <v>0</v>
      </c>
      <c r="I544" s="82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</row>
    <row r="545" spans="1:19" ht="9" customHeight="1" x14ac:dyDescent="0.2">
      <c r="A545" s="42" t="s">
        <v>76</v>
      </c>
      <c r="B545" s="262">
        <f t="shared" si="14"/>
        <v>13940</v>
      </c>
      <c r="C545" s="262"/>
      <c r="D545" s="530">
        <v>4922</v>
      </c>
      <c r="E545" s="530"/>
      <c r="F545" s="530">
        <v>8826</v>
      </c>
      <c r="G545" s="530">
        <v>192</v>
      </c>
      <c r="H545" s="530">
        <v>0</v>
      </c>
      <c r="I545" s="82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</row>
    <row r="546" spans="1:19" ht="9" customHeight="1" x14ac:dyDescent="0.2">
      <c r="A546" s="29" t="s">
        <v>105</v>
      </c>
      <c r="B546" s="197">
        <f t="shared" si="14"/>
        <v>2612</v>
      </c>
      <c r="C546" s="197"/>
      <c r="D546" s="529">
        <v>1426</v>
      </c>
      <c r="E546" s="529"/>
      <c r="F546" s="529">
        <v>1186</v>
      </c>
      <c r="G546" s="529">
        <v>0</v>
      </c>
      <c r="H546" s="529">
        <v>0</v>
      </c>
      <c r="I546" s="82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</row>
    <row r="547" spans="1:19" ht="9" customHeight="1" x14ac:dyDescent="0.2">
      <c r="A547" s="29" t="s">
        <v>82</v>
      </c>
      <c r="B547" s="197">
        <f t="shared" si="14"/>
        <v>25817</v>
      </c>
      <c r="C547" s="197"/>
      <c r="D547" s="529">
        <v>7046</v>
      </c>
      <c r="E547" s="529"/>
      <c r="F547" s="529">
        <v>9427</v>
      </c>
      <c r="G547" s="529">
        <v>0</v>
      </c>
      <c r="H547" s="529">
        <v>9344</v>
      </c>
      <c r="I547" s="82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</row>
    <row r="548" spans="1:19" ht="9" customHeight="1" x14ac:dyDescent="0.2">
      <c r="A548" s="29" t="s">
        <v>86</v>
      </c>
      <c r="B548" s="197">
        <f t="shared" si="14"/>
        <v>12325</v>
      </c>
      <c r="C548" s="197"/>
      <c r="D548" s="529">
        <v>6125</v>
      </c>
      <c r="E548" s="529"/>
      <c r="F548" s="529">
        <v>2557</v>
      </c>
      <c r="G548" s="529">
        <v>0</v>
      </c>
      <c r="H548" s="529">
        <v>3643</v>
      </c>
      <c r="I548" s="82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</row>
    <row r="549" spans="1:19" ht="9" customHeight="1" x14ac:dyDescent="0.2">
      <c r="A549" s="42" t="s">
        <v>88</v>
      </c>
      <c r="B549" s="262">
        <f t="shared" si="14"/>
        <v>11463</v>
      </c>
      <c r="C549" s="262"/>
      <c r="D549" s="530">
        <v>4684</v>
      </c>
      <c r="E549" s="530"/>
      <c r="F549" s="530">
        <v>5434</v>
      </c>
      <c r="G549" s="530">
        <v>0</v>
      </c>
      <c r="H549" s="530">
        <v>1345</v>
      </c>
      <c r="I549" s="82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</row>
    <row r="550" spans="1:19" ht="5.0999999999999996" customHeight="1" x14ac:dyDescent="0.2">
      <c r="A550" s="29"/>
      <c r="B550" s="197"/>
      <c r="C550" s="197"/>
      <c r="D550" s="197"/>
      <c r="E550" s="197"/>
      <c r="F550" s="197"/>
      <c r="G550" s="197"/>
      <c r="H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</row>
    <row r="551" spans="1:19" ht="12.75" x14ac:dyDescent="0.2">
      <c r="A551" s="113">
        <v>2010</v>
      </c>
      <c r="B551" s="29"/>
      <c r="C551" s="29"/>
      <c r="D551" s="29"/>
      <c r="E551" s="29"/>
      <c r="F551" s="29"/>
      <c r="G551" s="29"/>
      <c r="H551" s="29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</row>
    <row r="552" spans="1:19" ht="9" customHeight="1" x14ac:dyDescent="0.2">
      <c r="A552" s="30" t="s">
        <v>129</v>
      </c>
      <c r="B552" s="74">
        <f>SUM(B554:B585)</f>
        <v>371936</v>
      </c>
      <c r="C552" s="74"/>
      <c r="D552" s="74">
        <f>SUM(D554:D585)</f>
        <v>138404</v>
      </c>
      <c r="E552" s="74"/>
      <c r="F552" s="74">
        <f>SUM(F554:F585)</f>
        <v>150404</v>
      </c>
      <c r="G552" s="74">
        <f>SUM(G554:G585)</f>
        <v>8782</v>
      </c>
      <c r="H552" s="74">
        <f>SUM(H554:H585)</f>
        <v>74346</v>
      </c>
      <c r="I552" s="82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</row>
    <row r="553" spans="1:19" ht="3" customHeight="1" x14ac:dyDescent="0.2">
      <c r="A553" s="30"/>
      <c r="B553" s="74"/>
      <c r="C553" s="74"/>
      <c r="D553" s="74"/>
      <c r="E553" s="74"/>
      <c r="F553" s="74"/>
      <c r="G553" s="74"/>
      <c r="H553" s="74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</row>
    <row r="554" spans="1:19" ht="9" customHeight="1" x14ac:dyDescent="0.2">
      <c r="A554" s="29" t="s">
        <v>14</v>
      </c>
      <c r="B554" s="197">
        <f t="shared" ref="B554:B585" si="15">SUM(D554:H554)</f>
        <v>2281</v>
      </c>
      <c r="C554" s="197"/>
      <c r="D554" s="529">
        <v>1258</v>
      </c>
      <c r="E554" s="529"/>
      <c r="F554" s="529">
        <v>727</v>
      </c>
      <c r="G554" s="529">
        <v>0</v>
      </c>
      <c r="H554" s="529">
        <v>296</v>
      </c>
      <c r="I554" s="82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</row>
    <row r="555" spans="1:19" ht="9" customHeight="1" x14ac:dyDescent="0.2">
      <c r="A555" s="29" t="s">
        <v>15</v>
      </c>
      <c r="B555" s="197">
        <f t="shared" si="15"/>
        <v>11653</v>
      </c>
      <c r="C555" s="197"/>
      <c r="D555" s="529">
        <v>2727</v>
      </c>
      <c r="E555" s="529"/>
      <c r="F555" s="529">
        <v>4198</v>
      </c>
      <c r="G555" s="529">
        <v>444</v>
      </c>
      <c r="H555" s="529">
        <v>4284</v>
      </c>
      <c r="I555" s="82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</row>
    <row r="556" spans="1:19" ht="9" customHeight="1" x14ac:dyDescent="0.2">
      <c r="A556" s="29" t="s">
        <v>112</v>
      </c>
      <c r="B556" s="197">
        <f t="shared" si="15"/>
        <v>5455</v>
      </c>
      <c r="C556" s="197"/>
      <c r="D556" s="529">
        <v>2089</v>
      </c>
      <c r="E556" s="529"/>
      <c r="F556" s="529">
        <v>1572</v>
      </c>
      <c r="G556" s="529">
        <v>738</v>
      </c>
      <c r="H556" s="529">
        <v>1056</v>
      </c>
      <c r="I556" s="82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</row>
    <row r="557" spans="1:19" ht="9" customHeight="1" x14ac:dyDescent="0.2">
      <c r="A557" s="42" t="s">
        <v>21</v>
      </c>
      <c r="B557" s="262">
        <f t="shared" si="15"/>
        <v>5521</v>
      </c>
      <c r="C557" s="262"/>
      <c r="D557" s="530">
        <v>3716</v>
      </c>
      <c r="E557" s="530"/>
      <c r="F557" s="530">
        <v>348</v>
      </c>
      <c r="G557" s="530">
        <v>849</v>
      </c>
      <c r="H557" s="530">
        <v>608</v>
      </c>
      <c r="I557" s="82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</row>
    <row r="558" spans="1:19" ht="9" customHeight="1" x14ac:dyDescent="0.2">
      <c r="A558" s="29" t="s">
        <v>23</v>
      </c>
      <c r="B558" s="197">
        <f t="shared" si="15"/>
        <v>8784</v>
      </c>
      <c r="C558" s="197"/>
      <c r="D558" s="529">
        <v>4850</v>
      </c>
      <c r="E558" s="529"/>
      <c r="F558" s="529">
        <v>3934</v>
      </c>
      <c r="G558" s="529">
        <v>0</v>
      </c>
      <c r="H558" s="529">
        <v>0</v>
      </c>
      <c r="I558" s="82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</row>
    <row r="559" spans="1:19" ht="9" customHeight="1" x14ac:dyDescent="0.2">
      <c r="A559" s="29" t="s">
        <v>25</v>
      </c>
      <c r="B559" s="197">
        <f t="shared" si="15"/>
        <v>2216</v>
      </c>
      <c r="C559" s="197"/>
      <c r="D559" s="529">
        <v>1157</v>
      </c>
      <c r="E559" s="529"/>
      <c r="F559" s="529">
        <v>834</v>
      </c>
      <c r="G559" s="529">
        <v>84</v>
      </c>
      <c r="H559" s="529">
        <v>141</v>
      </c>
      <c r="I559" s="82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</row>
    <row r="560" spans="1:19" ht="9" customHeight="1" x14ac:dyDescent="0.2">
      <c r="A560" s="29" t="s">
        <v>27</v>
      </c>
      <c r="B560" s="197">
        <f t="shared" si="15"/>
        <v>22369</v>
      </c>
      <c r="C560" s="197"/>
      <c r="D560" s="529">
        <v>5694</v>
      </c>
      <c r="E560" s="529"/>
      <c r="F560" s="529">
        <v>15604</v>
      </c>
      <c r="G560" s="529">
        <v>1012</v>
      </c>
      <c r="H560" s="529">
        <v>59</v>
      </c>
      <c r="I560" s="82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</row>
    <row r="561" spans="1:19" ht="9" customHeight="1" x14ac:dyDescent="0.2">
      <c r="A561" s="42" t="s">
        <v>30</v>
      </c>
      <c r="B561" s="262">
        <f t="shared" si="15"/>
        <v>13260</v>
      </c>
      <c r="C561" s="262"/>
      <c r="D561" s="530">
        <v>5436</v>
      </c>
      <c r="E561" s="530"/>
      <c r="F561" s="530">
        <v>6761</v>
      </c>
      <c r="G561" s="530">
        <v>1063</v>
      </c>
      <c r="H561" s="530">
        <v>0</v>
      </c>
      <c r="I561" s="82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</row>
    <row r="562" spans="1:19" ht="9" customHeight="1" x14ac:dyDescent="0.2">
      <c r="A562" s="29" t="s">
        <v>111</v>
      </c>
      <c r="B562" s="197">
        <f t="shared" si="15"/>
        <v>149</v>
      </c>
      <c r="C562" s="197"/>
      <c r="D562" s="529">
        <v>149</v>
      </c>
      <c r="E562" s="529"/>
      <c r="F562" s="529">
        <v>0</v>
      </c>
      <c r="G562" s="529">
        <v>0</v>
      </c>
      <c r="H562" s="529">
        <v>0</v>
      </c>
      <c r="I562" s="82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</row>
    <row r="563" spans="1:19" ht="9" customHeight="1" x14ac:dyDescent="0.2">
      <c r="A563" s="29" t="s">
        <v>33</v>
      </c>
      <c r="B563" s="197">
        <f t="shared" si="15"/>
        <v>15554</v>
      </c>
      <c r="C563" s="197"/>
      <c r="D563" s="529">
        <v>4967</v>
      </c>
      <c r="E563" s="529"/>
      <c r="F563" s="529">
        <v>8246</v>
      </c>
      <c r="G563" s="529">
        <v>0</v>
      </c>
      <c r="H563" s="529">
        <v>2341</v>
      </c>
      <c r="I563" s="82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</row>
    <row r="564" spans="1:19" ht="9" customHeight="1" x14ac:dyDescent="0.2">
      <c r="A564" s="29" t="s">
        <v>34</v>
      </c>
      <c r="B564" s="197">
        <f t="shared" si="15"/>
        <v>12430</v>
      </c>
      <c r="C564" s="197"/>
      <c r="D564" s="529">
        <v>6183</v>
      </c>
      <c r="E564" s="529"/>
      <c r="F564" s="529">
        <v>4918</v>
      </c>
      <c r="G564" s="529">
        <v>0</v>
      </c>
      <c r="H564" s="529">
        <v>1329</v>
      </c>
      <c r="I564" s="82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</row>
    <row r="565" spans="1:19" ht="9" customHeight="1" x14ac:dyDescent="0.2">
      <c r="A565" s="42" t="s">
        <v>36</v>
      </c>
      <c r="B565" s="262">
        <f t="shared" si="15"/>
        <v>17926</v>
      </c>
      <c r="C565" s="262"/>
      <c r="D565" s="530">
        <v>5218</v>
      </c>
      <c r="E565" s="530"/>
      <c r="F565" s="530">
        <v>6939</v>
      </c>
      <c r="G565" s="530">
        <v>0</v>
      </c>
      <c r="H565" s="530">
        <v>5769</v>
      </c>
      <c r="I565" s="82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</row>
    <row r="566" spans="1:19" ht="9" customHeight="1" x14ac:dyDescent="0.2">
      <c r="A566" s="29" t="s">
        <v>130</v>
      </c>
      <c r="B566" s="197">
        <f t="shared" si="15"/>
        <v>11281</v>
      </c>
      <c r="C566" s="197"/>
      <c r="D566" s="529">
        <v>3855</v>
      </c>
      <c r="E566" s="529"/>
      <c r="F566" s="529">
        <v>5975</v>
      </c>
      <c r="G566" s="529">
        <v>180</v>
      </c>
      <c r="H566" s="529">
        <v>1271</v>
      </c>
      <c r="I566" s="82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</row>
    <row r="567" spans="1:19" ht="9" customHeight="1" x14ac:dyDescent="0.2">
      <c r="A567" s="29" t="s">
        <v>39</v>
      </c>
      <c r="B567" s="197">
        <f t="shared" si="15"/>
        <v>27216</v>
      </c>
      <c r="C567" s="197"/>
      <c r="D567" s="529">
        <v>6557</v>
      </c>
      <c r="E567" s="529"/>
      <c r="F567" s="529">
        <v>6318</v>
      </c>
      <c r="G567" s="529">
        <v>185</v>
      </c>
      <c r="H567" s="529">
        <v>14156</v>
      </c>
      <c r="I567" s="82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</row>
    <row r="568" spans="1:19" ht="9" customHeight="1" x14ac:dyDescent="0.2">
      <c r="A568" s="29" t="s">
        <v>32</v>
      </c>
      <c r="B568" s="197">
        <f t="shared" si="15"/>
        <v>13710</v>
      </c>
      <c r="C568" s="197"/>
      <c r="D568" s="529">
        <v>6633</v>
      </c>
      <c r="E568" s="529"/>
      <c r="F568" s="529">
        <v>7077</v>
      </c>
      <c r="G568" s="529">
        <v>0</v>
      </c>
      <c r="H568" s="529">
        <v>0</v>
      </c>
      <c r="I568" s="82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</row>
    <row r="569" spans="1:19" ht="9" customHeight="1" x14ac:dyDescent="0.2">
      <c r="A569" s="42" t="s">
        <v>43</v>
      </c>
      <c r="B569" s="262">
        <f t="shared" si="15"/>
        <v>16073</v>
      </c>
      <c r="C569" s="262"/>
      <c r="D569" s="530">
        <v>6884</v>
      </c>
      <c r="E569" s="530"/>
      <c r="F569" s="530">
        <v>5189</v>
      </c>
      <c r="G569" s="530">
        <v>0</v>
      </c>
      <c r="H569" s="530">
        <v>4000</v>
      </c>
      <c r="I569" s="82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</row>
    <row r="570" spans="1:19" ht="9" customHeight="1" x14ac:dyDescent="0.2">
      <c r="A570" s="29" t="s">
        <v>46</v>
      </c>
      <c r="B570" s="197">
        <f t="shared" si="15"/>
        <v>2785</v>
      </c>
      <c r="C570" s="197"/>
      <c r="D570" s="529">
        <v>1673</v>
      </c>
      <c r="E570" s="529"/>
      <c r="F570" s="529">
        <v>680</v>
      </c>
      <c r="G570" s="529">
        <v>0</v>
      </c>
      <c r="H570" s="529">
        <v>432</v>
      </c>
      <c r="I570" s="82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</row>
    <row r="571" spans="1:19" ht="9" customHeight="1" x14ac:dyDescent="0.2">
      <c r="A571" s="29" t="s">
        <v>48</v>
      </c>
      <c r="B571" s="197">
        <f t="shared" si="15"/>
        <v>8264</v>
      </c>
      <c r="C571" s="197"/>
      <c r="D571" s="529">
        <v>3060</v>
      </c>
      <c r="E571" s="529"/>
      <c r="F571" s="529">
        <v>2633</v>
      </c>
      <c r="G571" s="529">
        <v>0</v>
      </c>
      <c r="H571" s="529">
        <v>2571</v>
      </c>
      <c r="I571" s="82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</row>
    <row r="572" spans="1:19" ht="9" customHeight="1" x14ac:dyDescent="0.2">
      <c r="A572" s="29" t="s">
        <v>50</v>
      </c>
      <c r="B572" s="197">
        <f t="shared" si="15"/>
        <v>7339</v>
      </c>
      <c r="C572" s="197"/>
      <c r="D572" s="529">
        <v>4677</v>
      </c>
      <c r="E572" s="529"/>
      <c r="F572" s="529">
        <v>2629</v>
      </c>
      <c r="G572" s="529">
        <v>6</v>
      </c>
      <c r="H572" s="529">
        <v>27</v>
      </c>
      <c r="I572" s="82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</row>
    <row r="573" spans="1:19" ht="9" customHeight="1" x14ac:dyDescent="0.2">
      <c r="A573" s="42" t="s">
        <v>52</v>
      </c>
      <c r="B573" s="262">
        <f t="shared" si="15"/>
        <v>21261</v>
      </c>
      <c r="C573" s="262"/>
      <c r="D573" s="530">
        <v>5878</v>
      </c>
      <c r="E573" s="530"/>
      <c r="F573" s="530">
        <v>12948</v>
      </c>
      <c r="G573" s="530">
        <v>0</v>
      </c>
      <c r="H573" s="530">
        <v>2435</v>
      </c>
      <c r="I573" s="82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</row>
    <row r="574" spans="1:19" ht="9" customHeight="1" x14ac:dyDescent="0.2">
      <c r="A574" s="29" t="s">
        <v>55</v>
      </c>
      <c r="B574" s="197">
        <f t="shared" si="15"/>
        <v>9819</v>
      </c>
      <c r="C574" s="197"/>
      <c r="D574" s="529">
        <v>5209</v>
      </c>
      <c r="E574" s="529"/>
      <c r="F574" s="529">
        <v>4405</v>
      </c>
      <c r="G574" s="529">
        <v>0</v>
      </c>
      <c r="H574" s="529">
        <v>205</v>
      </c>
      <c r="I574" s="82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</row>
    <row r="575" spans="1:19" ht="9" customHeight="1" x14ac:dyDescent="0.2">
      <c r="A575" s="29" t="s">
        <v>57</v>
      </c>
      <c r="B575" s="197">
        <f t="shared" si="15"/>
        <v>3294</v>
      </c>
      <c r="C575" s="197"/>
      <c r="D575" s="529">
        <v>1831</v>
      </c>
      <c r="E575" s="529"/>
      <c r="F575" s="529">
        <v>1463</v>
      </c>
      <c r="G575" s="529">
        <v>0</v>
      </c>
      <c r="H575" s="529">
        <v>0</v>
      </c>
      <c r="I575" s="82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</row>
    <row r="576" spans="1:19" ht="9" customHeight="1" x14ac:dyDescent="0.2">
      <c r="A576" s="29" t="s">
        <v>59</v>
      </c>
      <c r="B576" s="197">
        <f t="shared" si="15"/>
        <v>5429</v>
      </c>
      <c r="C576" s="197"/>
      <c r="D576" s="529">
        <v>2816</v>
      </c>
      <c r="E576" s="529"/>
      <c r="F576" s="529">
        <v>2613</v>
      </c>
      <c r="G576" s="529">
        <v>0</v>
      </c>
      <c r="H576" s="529">
        <v>0</v>
      </c>
      <c r="I576" s="82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</row>
    <row r="577" spans="1:19" ht="9" customHeight="1" x14ac:dyDescent="0.2">
      <c r="A577" s="42" t="s">
        <v>63</v>
      </c>
      <c r="B577" s="262">
        <f t="shared" si="15"/>
        <v>11516</v>
      </c>
      <c r="C577" s="262"/>
      <c r="D577" s="530">
        <v>5174</v>
      </c>
      <c r="E577" s="530"/>
      <c r="F577" s="530">
        <v>6238</v>
      </c>
      <c r="G577" s="530">
        <v>104</v>
      </c>
      <c r="H577" s="530">
        <v>0</v>
      </c>
      <c r="I577" s="82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</row>
    <row r="578" spans="1:19" ht="9" customHeight="1" x14ac:dyDescent="0.2">
      <c r="A578" s="29" t="s">
        <v>65</v>
      </c>
      <c r="B578" s="197">
        <f t="shared" si="15"/>
        <v>16871</v>
      </c>
      <c r="C578" s="197"/>
      <c r="D578" s="529">
        <v>4876</v>
      </c>
      <c r="E578" s="529"/>
      <c r="F578" s="529">
        <v>3060</v>
      </c>
      <c r="G578" s="529">
        <v>3375</v>
      </c>
      <c r="H578" s="529">
        <v>5560</v>
      </c>
      <c r="I578" s="82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</row>
    <row r="579" spans="1:19" ht="9" customHeight="1" x14ac:dyDescent="0.2">
      <c r="A579" s="29" t="s">
        <v>69</v>
      </c>
      <c r="B579" s="197">
        <f t="shared" si="15"/>
        <v>24657</v>
      </c>
      <c r="C579" s="197"/>
      <c r="D579" s="529">
        <v>6769</v>
      </c>
      <c r="E579" s="529"/>
      <c r="F579" s="529">
        <v>4412</v>
      </c>
      <c r="G579" s="529">
        <v>0</v>
      </c>
      <c r="H579" s="529">
        <v>13476</v>
      </c>
      <c r="I579" s="82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</row>
    <row r="580" spans="1:19" ht="9" customHeight="1" x14ac:dyDescent="0.2">
      <c r="A580" s="29" t="s">
        <v>74</v>
      </c>
      <c r="B580" s="197">
        <f t="shared" si="15"/>
        <v>8649</v>
      </c>
      <c r="C580" s="197"/>
      <c r="D580" s="529">
        <v>4311</v>
      </c>
      <c r="E580" s="529"/>
      <c r="F580" s="529">
        <v>3788</v>
      </c>
      <c r="G580" s="529">
        <v>550</v>
      </c>
      <c r="H580" s="529">
        <v>0</v>
      </c>
      <c r="I580" s="82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</row>
    <row r="581" spans="1:19" ht="9" customHeight="1" x14ac:dyDescent="0.2">
      <c r="A581" s="42" t="s">
        <v>76</v>
      </c>
      <c r="B581" s="262">
        <f t="shared" si="15"/>
        <v>13950</v>
      </c>
      <c r="C581" s="262"/>
      <c r="D581" s="530">
        <v>5077</v>
      </c>
      <c r="E581" s="530"/>
      <c r="F581" s="530">
        <v>8681</v>
      </c>
      <c r="G581" s="530">
        <v>192</v>
      </c>
      <c r="H581" s="530">
        <v>0</v>
      </c>
      <c r="I581" s="82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</row>
    <row r="582" spans="1:19" ht="9" customHeight="1" x14ac:dyDescent="0.2">
      <c r="A582" s="29" t="s">
        <v>105</v>
      </c>
      <c r="B582" s="197">
        <f t="shared" si="15"/>
        <v>2585</v>
      </c>
      <c r="C582" s="197"/>
      <c r="D582" s="529">
        <v>1460</v>
      </c>
      <c r="E582" s="529"/>
      <c r="F582" s="529">
        <v>1125</v>
      </c>
      <c r="G582" s="529">
        <v>0</v>
      </c>
      <c r="H582" s="529">
        <v>0</v>
      </c>
      <c r="I582" s="82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</row>
    <row r="583" spans="1:19" ht="9" customHeight="1" x14ac:dyDescent="0.2">
      <c r="A583" s="29" t="s">
        <v>82</v>
      </c>
      <c r="B583" s="197">
        <f t="shared" si="15"/>
        <v>25813</v>
      </c>
      <c r="C583" s="197"/>
      <c r="D583" s="529">
        <v>7201</v>
      </c>
      <c r="E583" s="529"/>
      <c r="F583" s="529">
        <v>9268</v>
      </c>
      <c r="G583" s="529">
        <v>0</v>
      </c>
      <c r="H583" s="529">
        <v>9344</v>
      </c>
      <c r="I583" s="82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</row>
    <row r="584" spans="1:19" ht="9" customHeight="1" x14ac:dyDescent="0.2">
      <c r="A584" s="29" t="s">
        <v>86</v>
      </c>
      <c r="B584" s="197">
        <f t="shared" si="15"/>
        <v>12364</v>
      </c>
      <c r="C584" s="197"/>
      <c r="D584" s="529">
        <v>6190</v>
      </c>
      <c r="E584" s="529"/>
      <c r="F584" s="529">
        <v>2533</v>
      </c>
      <c r="G584" s="529">
        <v>0</v>
      </c>
      <c r="H584" s="529">
        <v>3641</v>
      </c>
      <c r="I584" s="82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</row>
    <row r="585" spans="1:19" ht="9" customHeight="1" x14ac:dyDescent="0.2">
      <c r="A585" s="42" t="s">
        <v>88</v>
      </c>
      <c r="B585" s="262">
        <f t="shared" si="15"/>
        <v>11462</v>
      </c>
      <c r="C585" s="262"/>
      <c r="D585" s="530">
        <v>4829</v>
      </c>
      <c r="E585" s="530"/>
      <c r="F585" s="530">
        <v>5288</v>
      </c>
      <c r="G585" s="530">
        <v>0</v>
      </c>
      <c r="H585" s="530">
        <v>1345</v>
      </c>
      <c r="I585" s="82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</row>
    <row r="586" spans="1:19" ht="9" customHeight="1" x14ac:dyDescent="0.2">
      <c r="A586" s="29"/>
      <c r="B586" s="197"/>
      <c r="C586" s="197"/>
      <c r="D586" s="197"/>
      <c r="E586" s="197"/>
      <c r="F586" s="197"/>
      <c r="G586" s="197"/>
      <c r="H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</row>
    <row r="587" spans="1:19" ht="9" customHeight="1" x14ac:dyDescent="0.2">
      <c r="A587" s="113">
        <v>2011</v>
      </c>
      <c r="B587" s="29"/>
      <c r="C587" s="29"/>
      <c r="D587" s="29"/>
      <c r="E587" s="29"/>
      <c r="F587" s="29"/>
      <c r="G587" s="29"/>
      <c r="H587" s="29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</row>
    <row r="588" spans="1:19" ht="9" customHeight="1" x14ac:dyDescent="0.2">
      <c r="A588" s="30" t="s">
        <v>129</v>
      </c>
      <c r="B588" s="74">
        <f>SUM(B590:B621)</f>
        <v>374262</v>
      </c>
      <c r="C588" s="74"/>
      <c r="D588" s="74">
        <f>SUM(D590:D621)</f>
        <v>141361</v>
      </c>
      <c r="E588" s="74"/>
      <c r="F588" s="74">
        <f>SUM(F590:F621)</f>
        <v>148782</v>
      </c>
      <c r="G588" s="74">
        <f>SUM(G590:G621)</f>
        <v>8805</v>
      </c>
      <c r="H588" s="74">
        <f>SUM(H590:H621)</f>
        <v>75314</v>
      </c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</row>
    <row r="589" spans="1:19" ht="3" customHeight="1" x14ac:dyDescent="0.2">
      <c r="A589" s="30"/>
      <c r="B589" s="74"/>
      <c r="C589" s="74"/>
      <c r="D589" s="74"/>
      <c r="E589" s="74"/>
      <c r="F589" s="74"/>
      <c r="G589" s="74"/>
      <c r="H589" s="74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</row>
    <row r="590" spans="1:19" ht="9" customHeight="1" x14ac:dyDescent="0.2">
      <c r="A590" s="29" t="s">
        <v>14</v>
      </c>
      <c r="B590" s="197">
        <f t="shared" ref="B590:B621" si="16">SUM(D590:H590)</f>
        <v>2325</v>
      </c>
      <c r="C590" s="197"/>
      <c r="D590" s="529">
        <v>1278</v>
      </c>
      <c r="E590" s="529"/>
      <c r="F590" s="529">
        <v>719</v>
      </c>
      <c r="G590" s="529">
        <v>0</v>
      </c>
      <c r="H590" s="529">
        <v>328</v>
      </c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</row>
    <row r="591" spans="1:19" ht="9" customHeight="1" x14ac:dyDescent="0.2">
      <c r="A591" s="29" t="s">
        <v>15</v>
      </c>
      <c r="B591" s="197">
        <f t="shared" si="16"/>
        <v>11711</v>
      </c>
      <c r="C591" s="197"/>
      <c r="D591" s="529">
        <v>2787</v>
      </c>
      <c r="E591" s="529"/>
      <c r="F591" s="529">
        <v>4172</v>
      </c>
      <c r="G591" s="529">
        <v>468</v>
      </c>
      <c r="H591" s="529">
        <v>4284</v>
      </c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</row>
    <row r="592" spans="1:19" ht="9" customHeight="1" x14ac:dyDescent="0.2">
      <c r="A592" s="29" t="s">
        <v>112</v>
      </c>
      <c r="B592" s="197">
        <f t="shared" si="16"/>
        <v>5651</v>
      </c>
      <c r="C592" s="197"/>
      <c r="D592" s="529">
        <v>2112</v>
      </c>
      <c r="E592" s="529"/>
      <c r="F592" s="529">
        <v>1745</v>
      </c>
      <c r="G592" s="529">
        <v>738</v>
      </c>
      <c r="H592" s="529">
        <v>1056</v>
      </c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</row>
    <row r="593" spans="1:19" ht="9" customHeight="1" x14ac:dyDescent="0.2">
      <c r="A593" s="42" t="s">
        <v>21</v>
      </c>
      <c r="B593" s="262">
        <f t="shared" si="16"/>
        <v>5553</v>
      </c>
      <c r="C593" s="262"/>
      <c r="D593" s="530">
        <v>3716</v>
      </c>
      <c r="E593" s="530"/>
      <c r="F593" s="530">
        <v>380</v>
      </c>
      <c r="G593" s="530">
        <v>849</v>
      </c>
      <c r="H593" s="530">
        <v>608</v>
      </c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</row>
    <row r="594" spans="1:19" ht="9" customHeight="1" x14ac:dyDescent="0.2">
      <c r="A594" s="29" t="s">
        <v>23</v>
      </c>
      <c r="B594" s="197">
        <f t="shared" si="16"/>
        <v>8451</v>
      </c>
      <c r="C594" s="197"/>
      <c r="D594" s="529">
        <v>4655</v>
      </c>
      <c r="E594" s="529"/>
      <c r="F594" s="529">
        <v>3796</v>
      </c>
      <c r="G594" s="529">
        <v>0</v>
      </c>
      <c r="H594" s="529">
        <v>0</v>
      </c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</row>
    <row r="595" spans="1:19" ht="9" customHeight="1" x14ac:dyDescent="0.2">
      <c r="A595" s="29" t="s">
        <v>25</v>
      </c>
      <c r="B595" s="197">
        <f t="shared" si="16"/>
        <v>2209</v>
      </c>
      <c r="C595" s="197"/>
      <c r="D595" s="529">
        <v>1162</v>
      </c>
      <c r="E595" s="529"/>
      <c r="F595" s="529">
        <v>822</v>
      </c>
      <c r="G595" s="529">
        <v>84</v>
      </c>
      <c r="H595" s="529">
        <v>141</v>
      </c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</row>
    <row r="596" spans="1:19" ht="9" customHeight="1" x14ac:dyDescent="0.2">
      <c r="A596" s="29" t="s">
        <v>27</v>
      </c>
      <c r="B596" s="197">
        <f t="shared" si="16"/>
        <v>22196</v>
      </c>
      <c r="C596" s="197"/>
      <c r="D596" s="529">
        <v>5862</v>
      </c>
      <c r="E596" s="529"/>
      <c r="F596" s="529">
        <v>15264</v>
      </c>
      <c r="G596" s="529">
        <v>1011</v>
      </c>
      <c r="H596" s="529">
        <v>59</v>
      </c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</row>
    <row r="597" spans="1:19" ht="9" customHeight="1" x14ac:dyDescent="0.2">
      <c r="A597" s="42" t="s">
        <v>30</v>
      </c>
      <c r="B597" s="262">
        <f t="shared" si="16"/>
        <v>13247</v>
      </c>
      <c r="C597" s="262"/>
      <c r="D597" s="530">
        <v>5423</v>
      </c>
      <c r="E597" s="530"/>
      <c r="F597" s="530">
        <v>6761</v>
      </c>
      <c r="G597" s="530">
        <v>1063</v>
      </c>
      <c r="H597" s="530">
        <v>0</v>
      </c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</row>
    <row r="598" spans="1:19" ht="9" customHeight="1" x14ac:dyDescent="0.2">
      <c r="A598" s="29" t="s">
        <v>111</v>
      </c>
      <c r="B598" s="197">
        <f t="shared" si="16"/>
        <v>149</v>
      </c>
      <c r="C598" s="197"/>
      <c r="D598" s="529">
        <v>149</v>
      </c>
      <c r="E598" s="529"/>
      <c r="F598" s="529">
        <v>0</v>
      </c>
      <c r="G598" s="529">
        <v>0</v>
      </c>
      <c r="H598" s="529">
        <v>0</v>
      </c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</row>
    <row r="599" spans="1:19" ht="9" customHeight="1" x14ac:dyDescent="0.2">
      <c r="A599" s="29" t="s">
        <v>33</v>
      </c>
      <c r="B599" s="197">
        <f t="shared" si="16"/>
        <v>15554</v>
      </c>
      <c r="C599" s="197"/>
      <c r="D599" s="529">
        <v>5060</v>
      </c>
      <c r="E599" s="529"/>
      <c r="F599" s="529">
        <v>8153</v>
      </c>
      <c r="G599" s="529">
        <v>0</v>
      </c>
      <c r="H599" s="529">
        <v>2341</v>
      </c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</row>
    <row r="600" spans="1:19" ht="9" customHeight="1" x14ac:dyDescent="0.2">
      <c r="A600" s="29" t="s">
        <v>34</v>
      </c>
      <c r="B600" s="197">
        <f t="shared" si="16"/>
        <v>12661</v>
      </c>
      <c r="C600" s="197"/>
      <c r="D600" s="529">
        <v>6300</v>
      </c>
      <c r="E600" s="529"/>
      <c r="F600" s="529">
        <v>5012</v>
      </c>
      <c r="G600" s="529">
        <v>0</v>
      </c>
      <c r="H600" s="529">
        <v>1349</v>
      </c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</row>
    <row r="601" spans="1:19" ht="9" customHeight="1" x14ac:dyDescent="0.2">
      <c r="A601" s="42" t="s">
        <v>36</v>
      </c>
      <c r="B601" s="262">
        <f t="shared" si="16"/>
        <v>18339</v>
      </c>
      <c r="C601" s="262"/>
      <c r="D601" s="530">
        <v>5598</v>
      </c>
      <c r="E601" s="530"/>
      <c r="F601" s="530">
        <v>6737</v>
      </c>
      <c r="G601" s="530">
        <v>0</v>
      </c>
      <c r="H601" s="530">
        <v>6004</v>
      </c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</row>
    <row r="602" spans="1:19" ht="9" customHeight="1" x14ac:dyDescent="0.2">
      <c r="A602" s="29" t="s">
        <v>130</v>
      </c>
      <c r="B602" s="197">
        <f t="shared" si="16"/>
        <v>11574</v>
      </c>
      <c r="C602" s="197"/>
      <c r="D602" s="529">
        <v>4120</v>
      </c>
      <c r="E602" s="529"/>
      <c r="F602" s="529">
        <v>6000</v>
      </c>
      <c r="G602" s="529">
        <v>180</v>
      </c>
      <c r="H602" s="529">
        <v>1274</v>
      </c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</row>
    <row r="603" spans="1:19" ht="9" customHeight="1" x14ac:dyDescent="0.2">
      <c r="A603" s="29" t="s">
        <v>39</v>
      </c>
      <c r="B603" s="197">
        <f t="shared" si="16"/>
        <v>27448</v>
      </c>
      <c r="C603" s="197"/>
      <c r="D603" s="529">
        <v>6755</v>
      </c>
      <c r="E603" s="529"/>
      <c r="F603" s="529">
        <v>6352</v>
      </c>
      <c r="G603" s="529">
        <v>185</v>
      </c>
      <c r="H603" s="529">
        <v>14156</v>
      </c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</row>
    <row r="604" spans="1:19" ht="9" customHeight="1" x14ac:dyDescent="0.2">
      <c r="A604" s="29" t="s">
        <v>32</v>
      </c>
      <c r="B604" s="197">
        <f t="shared" si="16"/>
        <v>13222</v>
      </c>
      <c r="C604" s="197"/>
      <c r="D604" s="529">
        <v>6317</v>
      </c>
      <c r="E604" s="529"/>
      <c r="F604" s="529">
        <v>6905</v>
      </c>
      <c r="G604" s="529">
        <v>0</v>
      </c>
      <c r="H604" s="529">
        <v>0</v>
      </c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</row>
    <row r="605" spans="1:19" ht="9" customHeight="1" x14ac:dyDescent="0.2">
      <c r="A605" s="42" t="s">
        <v>43</v>
      </c>
      <c r="B605" s="262">
        <f t="shared" si="16"/>
        <v>16053</v>
      </c>
      <c r="C605" s="262"/>
      <c r="D605" s="530">
        <v>6864</v>
      </c>
      <c r="E605" s="530"/>
      <c r="F605" s="530">
        <v>5189</v>
      </c>
      <c r="G605" s="530">
        <v>0</v>
      </c>
      <c r="H605" s="530">
        <v>4000</v>
      </c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</row>
    <row r="606" spans="1:19" ht="9" customHeight="1" x14ac:dyDescent="0.2">
      <c r="A606" s="29" t="s">
        <v>46</v>
      </c>
      <c r="B606" s="197">
        <f t="shared" si="16"/>
        <v>2986</v>
      </c>
      <c r="C606" s="197"/>
      <c r="D606" s="529">
        <v>1692</v>
      </c>
      <c r="E606" s="529"/>
      <c r="F606" s="529">
        <v>385</v>
      </c>
      <c r="G606" s="529">
        <v>0</v>
      </c>
      <c r="H606" s="529">
        <v>909</v>
      </c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</row>
    <row r="607" spans="1:19" ht="9" customHeight="1" x14ac:dyDescent="0.2">
      <c r="A607" s="29" t="s">
        <v>48</v>
      </c>
      <c r="B607" s="197">
        <f t="shared" si="16"/>
        <v>8576</v>
      </c>
      <c r="C607" s="197"/>
      <c r="D607" s="529">
        <v>3151</v>
      </c>
      <c r="E607" s="529"/>
      <c r="F607" s="529">
        <v>2571</v>
      </c>
      <c r="G607" s="529">
        <v>0</v>
      </c>
      <c r="H607" s="529">
        <v>2854</v>
      </c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</row>
    <row r="608" spans="1:19" ht="9" customHeight="1" x14ac:dyDescent="0.2">
      <c r="A608" s="29" t="s">
        <v>50</v>
      </c>
      <c r="B608" s="197">
        <f t="shared" si="16"/>
        <v>7362</v>
      </c>
      <c r="C608" s="197"/>
      <c r="D608" s="529">
        <v>4707</v>
      </c>
      <c r="E608" s="529"/>
      <c r="F608" s="529">
        <v>2622</v>
      </c>
      <c r="G608" s="529">
        <v>6</v>
      </c>
      <c r="H608" s="529">
        <v>27</v>
      </c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</row>
    <row r="609" spans="1:19" ht="9" customHeight="1" x14ac:dyDescent="0.2">
      <c r="A609" s="42" t="s">
        <v>52</v>
      </c>
      <c r="B609" s="262">
        <f t="shared" si="16"/>
        <v>21318</v>
      </c>
      <c r="C609" s="262"/>
      <c r="D609" s="530">
        <v>5973</v>
      </c>
      <c r="E609" s="530"/>
      <c r="F609" s="530">
        <v>12918</v>
      </c>
      <c r="G609" s="530">
        <v>0</v>
      </c>
      <c r="H609" s="530">
        <v>2427</v>
      </c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</row>
    <row r="610" spans="1:19" ht="9" customHeight="1" x14ac:dyDescent="0.2">
      <c r="A610" s="29" t="s">
        <v>55</v>
      </c>
      <c r="B610" s="197">
        <f t="shared" si="16"/>
        <v>9979</v>
      </c>
      <c r="C610" s="197"/>
      <c r="D610" s="529">
        <v>5369</v>
      </c>
      <c r="E610" s="529"/>
      <c r="F610" s="529">
        <v>4405</v>
      </c>
      <c r="G610" s="529">
        <v>0</v>
      </c>
      <c r="H610" s="529">
        <v>205</v>
      </c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</row>
    <row r="611" spans="1:19" ht="9" customHeight="1" x14ac:dyDescent="0.2">
      <c r="A611" s="29" t="s">
        <v>57</v>
      </c>
      <c r="B611" s="197">
        <f t="shared" si="16"/>
        <v>3294</v>
      </c>
      <c r="C611" s="197"/>
      <c r="D611" s="529">
        <v>1865</v>
      </c>
      <c r="E611" s="529"/>
      <c r="F611" s="529">
        <v>1429</v>
      </c>
      <c r="G611" s="529">
        <v>0</v>
      </c>
      <c r="H611" s="529">
        <v>0</v>
      </c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</row>
    <row r="612" spans="1:19" ht="9" customHeight="1" x14ac:dyDescent="0.2">
      <c r="A612" s="29" t="s">
        <v>59</v>
      </c>
      <c r="B612" s="197">
        <f t="shared" si="16"/>
        <v>5429</v>
      </c>
      <c r="C612" s="197"/>
      <c r="D612" s="529">
        <v>2926</v>
      </c>
      <c r="E612" s="529"/>
      <c r="F612" s="529">
        <v>2503</v>
      </c>
      <c r="G612" s="529">
        <v>0</v>
      </c>
      <c r="H612" s="529">
        <v>0</v>
      </c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</row>
    <row r="613" spans="1:19" ht="9" customHeight="1" x14ac:dyDescent="0.2">
      <c r="A613" s="42" t="s">
        <v>63</v>
      </c>
      <c r="B613" s="262">
        <f t="shared" si="16"/>
        <v>11517</v>
      </c>
      <c r="C613" s="262"/>
      <c r="D613" s="530">
        <v>5247</v>
      </c>
      <c r="E613" s="530"/>
      <c r="F613" s="530">
        <v>6166</v>
      </c>
      <c r="G613" s="530">
        <v>104</v>
      </c>
      <c r="H613" s="530">
        <v>0</v>
      </c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</row>
    <row r="614" spans="1:19" ht="9" customHeight="1" x14ac:dyDescent="0.2">
      <c r="A614" s="29" t="s">
        <v>65</v>
      </c>
      <c r="B614" s="197">
        <f t="shared" si="16"/>
        <v>16871</v>
      </c>
      <c r="C614" s="197"/>
      <c r="D614" s="529">
        <v>4991</v>
      </c>
      <c r="E614" s="529"/>
      <c r="F614" s="529">
        <v>2945</v>
      </c>
      <c r="G614" s="529">
        <v>3375</v>
      </c>
      <c r="H614" s="529">
        <v>5560</v>
      </c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</row>
    <row r="615" spans="1:19" ht="9" customHeight="1" x14ac:dyDescent="0.2">
      <c r="A615" s="29" t="s">
        <v>69</v>
      </c>
      <c r="B615" s="197">
        <f t="shared" si="16"/>
        <v>25131</v>
      </c>
      <c r="C615" s="197"/>
      <c r="D615" s="529">
        <v>7243</v>
      </c>
      <c r="E615" s="529"/>
      <c r="F615" s="529">
        <v>4412</v>
      </c>
      <c r="G615" s="529">
        <v>0</v>
      </c>
      <c r="H615" s="529">
        <v>13476</v>
      </c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</row>
    <row r="616" spans="1:19" ht="9" customHeight="1" x14ac:dyDescent="0.2">
      <c r="A616" s="29" t="s">
        <v>74</v>
      </c>
      <c r="B616" s="197">
        <f t="shared" si="16"/>
        <v>8653</v>
      </c>
      <c r="C616" s="197"/>
      <c r="D616" s="529">
        <v>4315</v>
      </c>
      <c r="E616" s="529"/>
      <c r="F616" s="529">
        <v>3788</v>
      </c>
      <c r="G616" s="529">
        <v>550</v>
      </c>
      <c r="H616" s="529">
        <v>0</v>
      </c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</row>
    <row r="617" spans="1:19" ht="9" customHeight="1" x14ac:dyDescent="0.2">
      <c r="A617" s="42" t="s">
        <v>76</v>
      </c>
      <c r="B617" s="262">
        <f t="shared" si="16"/>
        <v>13956</v>
      </c>
      <c r="C617" s="262"/>
      <c r="D617" s="530">
        <v>5093</v>
      </c>
      <c r="E617" s="530"/>
      <c r="F617" s="530">
        <v>8671</v>
      </c>
      <c r="G617" s="530">
        <v>192</v>
      </c>
      <c r="H617" s="530">
        <v>0</v>
      </c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</row>
    <row r="618" spans="1:19" ht="9" customHeight="1" x14ac:dyDescent="0.2">
      <c r="A618" s="29" t="s">
        <v>105</v>
      </c>
      <c r="B618" s="197">
        <f t="shared" si="16"/>
        <v>2692</v>
      </c>
      <c r="C618" s="197"/>
      <c r="D618" s="529">
        <v>1645</v>
      </c>
      <c r="E618" s="529"/>
      <c r="F618" s="529">
        <v>1047</v>
      </c>
      <c r="G618" s="529">
        <v>0</v>
      </c>
      <c r="H618" s="529">
        <v>0</v>
      </c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</row>
    <row r="619" spans="1:19" ht="9" customHeight="1" x14ac:dyDescent="0.2">
      <c r="A619" s="29" t="s">
        <v>82</v>
      </c>
      <c r="B619" s="197">
        <f t="shared" si="16"/>
        <v>25813</v>
      </c>
      <c r="C619" s="197"/>
      <c r="D619" s="529">
        <v>7284</v>
      </c>
      <c r="E619" s="529"/>
      <c r="F619" s="529">
        <v>9185</v>
      </c>
      <c r="G619" s="529">
        <v>0</v>
      </c>
      <c r="H619" s="529">
        <v>9344</v>
      </c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</row>
    <row r="620" spans="1:19" ht="9" customHeight="1" x14ac:dyDescent="0.2">
      <c r="A620" s="29" t="s">
        <v>86</v>
      </c>
      <c r="B620" s="197">
        <f t="shared" si="16"/>
        <v>12380</v>
      </c>
      <c r="C620" s="197"/>
      <c r="D620" s="529">
        <v>6236</v>
      </c>
      <c r="E620" s="529"/>
      <c r="F620" s="529">
        <v>2525</v>
      </c>
      <c r="G620" s="529">
        <v>0</v>
      </c>
      <c r="H620" s="529">
        <v>3619</v>
      </c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</row>
    <row r="621" spans="1:19" ht="9" customHeight="1" x14ac:dyDescent="0.2">
      <c r="A621" s="42" t="s">
        <v>88</v>
      </c>
      <c r="B621" s="262">
        <f t="shared" si="16"/>
        <v>11962</v>
      </c>
      <c r="C621" s="262"/>
      <c r="D621" s="530">
        <v>5466</v>
      </c>
      <c r="E621" s="530"/>
      <c r="F621" s="530">
        <v>5203</v>
      </c>
      <c r="G621" s="530">
        <v>0</v>
      </c>
      <c r="H621" s="530">
        <v>1293</v>
      </c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</row>
    <row r="622" spans="1:19" ht="9" customHeight="1" x14ac:dyDescent="0.2">
      <c r="A622" s="29"/>
      <c r="B622" s="197"/>
      <c r="C622" s="197"/>
      <c r="D622" s="197"/>
      <c r="E622" s="197"/>
      <c r="F622" s="197"/>
      <c r="G622" s="197"/>
      <c r="H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</row>
    <row r="623" spans="1:19" ht="12.75" x14ac:dyDescent="0.2">
      <c r="A623" s="113">
        <v>2012</v>
      </c>
      <c r="B623" s="29"/>
      <c r="C623" s="29"/>
      <c r="D623" s="29"/>
      <c r="E623" s="29"/>
      <c r="F623" s="29"/>
      <c r="G623" s="29"/>
      <c r="H623" s="29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</row>
    <row r="624" spans="1:19" ht="9" customHeight="1" x14ac:dyDescent="0.2">
      <c r="A624" s="30" t="s">
        <v>129</v>
      </c>
      <c r="B624" s="74">
        <f>SUM(B626:B657)</f>
        <v>377660</v>
      </c>
      <c r="C624" s="74"/>
      <c r="D624" s="74">
        <f>SUM(D626:D657)</f>
        <v>146221</v>
      </c>
      <c r="E624" s="74"/>
      <c r="F624" s="74">
        <f>SUM(F626:F657)</f>
        <v>145576</v>
      </c>
      <c r="G624" s="74">
        <f>SUM(G626:G657)</f>
        <v>11266</v>
      </c>
      <c r="H624" s="74">
        <f>SUM(H626:H657)</f>
        <v>74597</v>
      </c>
      <c r="I624" s="82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</row>
    <row r="625" spans="1:19" ht="3" customHeight="1" x14ac:dyDescent="0.2">
      <c r="A625" s="30"/>
      <c r="B625" s="74"/>
      <c r="C625" s="74"/>
      <c r="D625" s="74"/>
      <c r="E625" s="74"/>
      <c r="F625" s="74"/>
      <c r="G625" s="74"/>
      <c r="H625" s="74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</row>
    <row r="626" spans="1:19" ht="9" customHeight="1" x14ac:dyDescent="0.2">
      <c r="A626" s="29" t="s">
        <v>14</v>
      </c>
      <c r="B626" s="197">
        <f t="shared" ref="B626:B657" si="17">SUM(D626:H626)</f>
        <v>2325</v>
      </c>
      <c r="C626" s="197"/>
      <c r="D626" s="529">
        <v>1288</v>
      </c>
      <c r="E626" s="529"/>
      <c r="F626" s="529">
        <v>704</v>
      </c>
      <c r="G626" s="529">
        <v>0</v>
      </c>
      <c r="H626" s="529">
        <v>333</v>
      </c>
      <c r="I626" s="82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</row>
    <row r="627" spans="1:19" ht="9" customHeight="1" x14ac:dyDescent="0.2">
      <c r="A627" s="29" t="s">
        <v>15</v>
      </c>
      <c r="B627" s="197">
        <f t="shared" si="17"/>
        <v>11749</v>
      </c>
      <c r="C627" s="197"/>
      <c r="D627" s="529">
        <v>2825</v>
      </c>
      <c r="E627" s="529"/>
      <c r="F627" s="529">
        <v>4178</v>
      </c>
      <c r="G627" s="529">
        <v>462</v>
      </c>
      <c r="H627" s="529">
        <v>4284</v>
      </c>
      <c r="I627" s="82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</row>
    <row r="628" spans="1:19" ht="9" customHeight="1" x14ac:dyDescent="0.2">
      <c r="A628" s="29" t="s">
        <v>112</v>
      </c>
      <c r="B628" s="197">
        <f t="shared" si="17"/>
        <v>5724</v>
      </c>
      <c r="C628" s="197"/>
      <c r="D628" s="529">
        <v>2185</v>
      </c>
      <c r="E628" s="529"/>
      <c r="F628" s="529">
        <v>1745</v>
      </c>
      <c r="G628" s="529">
        <v>738</v>
      </c>
      <c r="H628" s="529">
        <v>1056</v>
      </c>
      <c r="I628" s="82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</row>
    <row r="629" spans="1:19" ht="9" customHeight="1" x14ac:dyDescent="0.2">
      <c r="A629" s="42" t="s">
        <v>21</v>
      </c>
      <c r="B629" s="262">
        <f t="shared" si="17"/>
        <v>5553</v>
      </c>
      <c r="C629" s="262"/>
      <c r="D629" s="530">
        <v>3716</v>
      </c>
      <c r="E629" s="530"/>
      <c r="F629" s="530">
        <v>380</v>
      </c>
      <c r="G629" s="530">
        <v>849</v>
      </c>
      <c r="H629" s="530">
        <v>608</v>
      </c>
      <c r="I629" s="82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</row>
    <row r="630" spans="1:19" ht="9" customHeight="1" x14ac:dyDescent="0.2">
      <c r="A630" s="29" t="s">
        <v>23</v>
      </c>
      <c r="B630" s="197">
        <f t="shared" si="17"/>
        <v>8486</v>
      </c>
      <c r="C630" s="197"/>
      <c r="D630" s="529">
        <v>4788</v>
      </c>
      <c r="E630" s="529"/>
      <c r="F630" s="529">
        <v>3698</v>
      </c>
      <c r="G630" s="529">
        <v>0</v>
      </c>
      <c r="H630" s="529">
        <v>0</v>
      </c>
      <c r="I630" s="82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</row>
    <row r="631" spans="1:19" ht="9" customHeight="1" x14ac:dyDescent="0.2">
      <c r="A631" s="29" t="s">
        <v>25</v>
      </c>
      <c r="B631" s="197">
        <f t="shared" si="17"/>
        <v>2209</v>
      </c>
      <c r="C631" s="197"/>
      <c r="D631" s="529">
        <v>1192</v>
      </c>
      <c r="E631" s="529"/>
      <c r="F631" s="529">
        <v>792</v>
      </c>
      <c r="G631" s="529">
        <v>84</v>
      </c>
      <c r="H631" s="529">
        <v>141</v>
      </c>
      <c r="I631" s="82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</row>
    <row r="632" spans="1:19" ht="9" customHeight="1" x14ac:dyDescent="0.2">
      <c r="A632" s="29" t="s">
        <v>27</v>
      </c>
      <c r="B632" s="197">
        <f t="shared" si="17"/>
        <v>22976</v>
      </c>
      <c r="C632" s="197"/>
      <c r="D632" s="529">
        <v>6781</v>
      </c>
      <c r="E632" s="529"/>
      <c r="F632" s="529">
        <v>15125</v>
      </c>
      <c r="G632" s="529">
        <v>1011</v>
      </c>
      <c r="H632" s="529">
        <v>59</v>
      </c>
      <c r="I632" s="82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</row>
    <row r="633" spans="1:19" ht="9" customHeight="1" x14ac:dyDescent="0.2">
      <c r="A633" s="42" t="s">
        <v>30</v>
      </c>
      <c r="B633" s="262">
        <f t="shared" si="17"/>
        <v>13272</v>
      </c>
      <c r="C633" s="262"/>
      <c r="D633" s="530">
        <v>5448</v>
      </c>
      <c r="E633" s="530"/>
      <c r="F633" s="530">
        <v>6761</v>
      </c>
      <c r="G633" s="530">
        <v>1063</v>
      </c>
      <c r="H633" s="530">
        <v>0</v>
      </c>
      <c r="I633" s="82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</row>
    <row r="634" spans="1:19" ht="9" customHeight="1" x14ac:dyDescent="0.2">
      <c r="A634" s="29" t="s">
        <v>111</v>
      </c>
      <c r="B634" s="197">
        <f t="shared" si="17"/>
        <v>149</v>
      </c>
      <c r="C634" s="197"/>
      <c r="D634" s="529">
        <v>149</v>
      </c>
      <c r="E634" s="529"/>
      <c r="F634" s="529">
        <v>0</v>
      </c>
      <c r="G634" s="529">
        <v>0</v>
      </c>
      <c r="H634" s="529">
        <v>0</v>
      </c>
      <c r="I634" s="82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</row>
    <row r="635" spans="1:19" ht="9" customHeight="1" x14ac:dyDescent="0.2">
      <c r="A635" s="29" t="s">
        <v>33</v>
      </c>
      <c r="B635" s="197">
        <f t="shared" si="17"/>
        <v>15559</v>
      </c>
      <c r="C635" s="197"/>
      <c r="D635" s="529">
        <v>5119</v>
      </c>
      <c r="E635" s="529"/>
      <c r="F635" s="529">
        <v>8098</v>
      </c>
      <c r="G635" s="529">
        <v>1418</v>
      </c>
      <c r="H635" s="529">
        <v>924</v>
      </c>
      <c r="I635" s="82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</row>
    <row r="636" spans="1:19" ht="9" customHeight="1" x14ac:dyDescent="0.2">
      <c r="A636" s="29" t="s">
        <v>34</v>
      </c>
      <c r="B636" s="197">
        <f t="shared" si="17"/>
        <v>12785</v>
      </c>
      <c r="C636" s="197"/>
      <c r="D636" s="529">
        <v>6427</v>
      </c>
      <c r="E636" s="529"/>
      <c r="F636" s="529">
        <v>4977</v>
      </c>
      <c r="G636" s="529">
        <v>0</v>
      </c>
      <c r="H636" s="529">
        <v>1381</v>
      </c>
      <c r="I636" s="82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</row>
    <row r="637" spans="1:19" ht="9" customHeight="1" x14ac:dyDescent="0.2">
      <c r="A637" s="42" t="s">
        <v>36</v>
      </c>
      <c r="B637" s="262">
        <f t="shared" si="17"/>
        <v>18612</v>
      </c>
      <c r="C637" s="262"/>
      <c r="D637" s="530">
        <v>6100</v>
      </c>
      <c r="E637" s="530"/>
      <c r="F637" s="530">
        <v>6432</v>
      </c>
      <c r="G637" s="530">
        <v>0</v>
      </c>
      <c r="H637" s="530">
        <v>6080</v>
      </c>
      <c r="I637" s="82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</row>
    <row r="638" spans="1:19" ht="9" customHeight="1" x14ac:dyDescent="0.2">
      <c r="A638" s="29" t="s">
        <v>130</v>
      </c>
      <c r="B638" s="197">
        <f t="shared" si="17"/>
        <v>11573</v>
      </c>
      <c r="C638" s="197"/>
      <c r="D638" s="529">
        <v>4184</v>
      </c>
      <c r="E638" s="529"/>
      <c r="F638" s="529">
        <v>5935</v>
      </c>
      <c r="G638" s="529">
        <v>180</v>
      </c>
      <c r="H638" s="529">
        <v>1274</v>
      </c>
      <c r="I638" s="82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</row>
    <row r="639" spans="1:19" ht="9" customHeight="1" x14ac:dyDescent="0.2">
      <c r="A639" s="29" t="s">
        <v>39</v>
      </c>
      <c r="B639" s="197">
        <f t="shared" si="17"/>
        <v>27895</v>
      </c>
      <c r="C639" s="197"/>
      <c r="D639" s="529">
        <v>7196</v>
      </c>
      <c r="E639" s="529"/>
      <c r="F639" s="529">
        <v>6358</v>
      </c>
      <c r="G639" s="529">
        <v>185</v>
      </c>
      <c r="H639" s="529">
        <v>14156</v>
      </c>
      <c r="I639" s="82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</row>
    <row r="640" spans="1:19" ht="9" customHeight="1" x14ac:dyDescent="0.2">
      <c r="A640" s="29" t="s">
        <v>32</v>
      </c>
      <c r="B640" s="197">
        <f t="shared" si="17"/>
        <v>13326</v>
      </c>
      <c r="C640" s="197"/>
      <c r="D640" s="529">
        <v>6542</v>
      </c>
      <c r="E640" s="529"/>
      <c r="F640" s="529">
        <v>6784</v>
      </c>
      <c r="G640" s="529">
        <v>0</v>
      </c>
      <c r="H640" s="529">
        <v>0</v>
      </c>
      <c r="I640" s="82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</row>
    <row r="641" spans="1:19" ht="9" customHeight="1" x14ac:dyDescent="0.2">
      <c r="A641" s="42" t="s">
        <v>43</v>
      </c>
      <c r="B641" s="262">
        <f t="shared" si="17"/>
        <v>15468</v>
      </c>
      <c r="C641" s="262"/>
      <c r="D641" s="530">
        <v>6970</v>
      </c>
      <c r="E641" s="530"/>
      <c r="F641" s="530">
        <v>4498</v>
      </c>
      <c r="G641" s="530">
        <v>0</v>
      </c>
      <c r="H641" s="530">
        <v>4000</v>
      </c>
      <c r="I641" s="82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</row>
    <row r="642" spans="1:19" ht="9" customHeight="1" x14ac:dyDescent="0.2">
      <c r="A642" s="29" t="s">
        <v>46</v>
      </c>
      <c r="B642" s="197">
        <f t="shared" si="17"/>
        <v>2862</v>
      </c>
      <c r="C642" s="197"/>
      <c r="D642" s="529">
        <v>1688</v>
      </c>
      <c r="E642" s="529"/>
      <c r="F642" s="529">
        <v>265</v>
      </c>
      <c r="G642" s="529">
        <v>0</v>
      </c>
      <c r="H642" s="529">
        <v>909</v>
      </c>
      <c r="I642" s="82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</row>
    <row r="643" spans="1:19" ht="9" customHeight="1" x14ac:dyDescent="0.2">
      <c r="A643" s="29" t="s">
        <v>48</v>
      </c>
      <c r="B643" s="197">
        <f t="shared" si="17"/>
        <v>9309</v>
      </c>
      <c r="C643" s="197"/>
      <c r="D643" s="529">
        <v>3239</v>
      </c>
      <c r="E643" s="529"/>
      <c r="F643" s="529">
        <v>2739</v>
      </c>
      <c r="G643" s="529">
        <v>0</v>
      </c>
      <c r="H643" s="529">
        <v>3331</v>
      </c>
      <c r="I643" s="82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</row>
    <row r="644" spans="1:19" ht="9" customHeight="1" x14ac:dyDescent="0.2">
      <c r="A644" s="29" t="s">
        <v>50</v>
      </c>
      <c r="B644" s="197">
        <f t="shared" si="17"/>
        <v>7333</v>
      </c>
      <c r="C644" s="197"/>
      <c r="D644" s="529">
        <v>4778</v>
      </c>
      <c r="E644" s="529"/>
      <c r="F644" s="529">
        <v>2522</v>
      </c>
      <c r="G644" s="529">
        <v>6</v>
      </c>
      <c r="H644" s="529">
        <v>27</v>
      </c>
      <c r="I644" s="82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</row>
    <row r="645" spans="1:19" ht="9" customHeight="1" x14ac:dyDescent="0.2">
      <c r="A645" s="42" t="s">
        <v>52</v>
      </c>
      <c r="B645" s="262">
        <f t="shared" si="17"/>
        <v>22572</v>
      </c>
      <c r="C645" s="262"/>
      <c r="D645" s="530">
        <v>7227</v>
      </c>
      <c r="E645" s="530"/>
      <c r="F645" s="530">
        <v>12918</v>
      </c>
      <c r="G645" s="530">
        <v>0</v>
      </c>
      <c r="H645" s="530">
        <v>2427</v>
      </c>
      <c r="I645" s="82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</row>
    <row r="646" spans="1:19" ht="9" customHeight="1" x14ac:dyDescent="0.2">
      <c r="A646" s="29" t="s">
        <v>55</v>
      </c>
      <c r="B646" s="197">
        <f t="shared" si="17"/>
        <v>10127</v>
      </c>
      <c r="C646" s="197"/>
      <c r="D646" s="529">
        <v>5517</v>
      </c>
      <c r="E646" s="529"/>
      <c r="F646" s="529">
        <v>4405</v>
      </c>
      <c r="G646" s="529">
        <v>0</v>
      </c>
      <c r="H646" s="529">
        <v>205</v>
      </c>
      <c r="I646" s="82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</row>
    <row r="647" spans="1:19" ht="9" customHeight="1" x14ac:dyDescent="0.2">
      <c r="A647" s="29" t="s">
        <v>57</v>
      </c>
      <c r="B647" s="197">
        <f t="shared" si="17"/>
        <v>3295</v>
      </c>
      <c r="C647" s="197"/>
      <c r="D647" s="529">
        <v>1897</v>
      </c>
      <c r="E647" s="529"/>
      <c r="F647" s="529">
        <v>1398</v>
      </c>
      <c r="G647" s="529">
        <v>0</v>
      </c>
      <c r="H647" s="529">
        <v>0</v>
      </c>
      <c r="I647" s="82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</row>
    <row r="648" spans="1:19" ht="9" customHeight="1" x14ac:dyDescent="0.2">
      <c r="A648" s="29" t="s">
        <v>59</v>
      </c>
      <c r="B648" s="197">
        <f t="shared" si="17"/>
        <v>5443</v>
      </c>
      <c r="C648" s="197"/>
      <c r="D648" s="529">
        <v>2939</v>
      </c>
      <c r="E648" s="529"/>
      <c r="F648" s="529">
        <v>2504</v>
      </c>
      <c r="G648" s="529">
        <v>0</v>
      </c>
      <c r="H648" s="529">
        <v>0</v>
      </c>
      <c r="I648" s="82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</row>
    <row r="649" spans="1:19" ht="9" customHeight="1" x14ac:dyDescent="0.2">
      <c r="A649" s="42" t="s">
        <v>63</v>
      </c>
      <c r="B649" s="262">
        <f t="shared" si="17"/>
        <v>11580</v>
      </c>
      <c r="C649" s="262"/>
      <c r="D649" s="530">
        <v>5415</v>
      </c>
      <c r="E649" s="530"/>
      <c r="F649" s="530">
        <v>6061</v>
      </c>
      <c r="G649" s="530">
        <v>104</v>
      </c>
      <c r="H649" s="530">
        <v>0</v>
      </c>
      <c r="I649" s="82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</row>
    <row r="650" spans="1:19" ht="9" customHeight="1" x14ac:dyDescent="0.2">
      <c r="A650" s="29" t="s">
        <v>65</v>
      </c>
      <c r="B650" s="197">
        <f t="shared" si="17"/>
        <v>16951</v>
      </c>
      <c r="C650" s="197"/>
      <c r="D650" s="529">
        <v>5086</v>
      </c>
      <c r="E650" s="529"/>
      <c r="F650" s="529">
        <v>2980</v>
      </c>
      <c r="G650" s="529">
        <v>3325</v>
      </c>
      <c r="H650" s="529">
        <v>5560</v>
      </c>
      <c r="I650" s="82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</row>
    <row r="651" spans="1:19" ht="9" customHeight="1" x14ac:dyDescent="0.2">
      <c r="A651" s="29" t="s">
        <v>69</v>
      </c>
      <c r="B651" s="197">
        <f t="shared" si="17"/>
        <v>25161</v>
      </c>
      <c r="C651" s="197"/>
      <c r="D651" s="529">
        <v>7273</v>
      </c>
      <c r="E651" s="529"/>
      <c r="F651" s="529">
        <v>4412</v>
      </c>
      <c r="G651" s="529">
        <v>0</v>
      </c>
      <c r="H651" s="529">
        <v>13476</v>
      </c>
      <c r="I651" s="82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</row>
    <row r="652" spans="1:19" ht="9" customHeight="1" x14ac:dyDescent="0.2">
      <c r="A652" s="29" t="s">
        <v>74</v>
      </c>
      <c r="B652" s="197">
        <f t="shared" si="17"/>
        <v>8653</v>
      </c>
      <c r="C652" s="197"/>
      <c r="D652" s="529">
        <v>4315</v>
      </c>
      <c r="E652" s="529"/>
      <c r="F652" s="529">
        <v>3788</v>
      </c>
      <c r="G652" s="529">
        <v>550</v>
      </c>
      <c r="H652" s="529">
        <v>0</v>
      </c>
      <c r="I652" s="82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</row>
    <row r="653" spans="1:19" ht="9" customHeight="1" x14ac:dyDescent="0.2">
      <c r="A653" s="42" t="s">
        <v>76</v>
      </c>
      <c r="B653" s="262">
        <f t="shared" si="17"/>
        <v>13986</v>
      </c>
      <c r="C653" s="262"/>
      <c r="D653" s="530">
        <v>5144</v>
      </c>
      <c r="E653" s="530"/>
      <c r="F653" s="530">
        <v>8680</v>
      </c>
      <c r="G653" s="530">
        <v>162</v>
      </c>
      <c r="H653" s="530">
        <v>0</v>
      </c>
      <c r="I653" s="82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</row>
    <row r="654" spans="1:19" ht="9" customHeight="1" x14ac:dyDescent="0.2">
      <c r="A654" s="29" t="s">
        <v>105</v>
      </c>
      <c r="B654" s="197">
        <f t="shared" si="17"/>
        <v>2769</v>
      </c>
      <c r="C654" s="197"/>
      <c r="D654" s="529">
        <v>1668</v>
      </c>
      <c r="E654" s="529"/>
      <c r="F654" s="529">
        <v>1101</v>
      </c>
      <c r="G654" s="529">
        <v>0</v>
      </c>
      <c r="H654" s="529">
        <v>0</v>
      </c>
      <c r="I654" s="82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</row>
    <row r="655" spans="1:19" ht="9" customHeight="1" x14ac:dyDescent="0.2">
      <c r="A655" s="29" t="s">
        <v>82</v>
      </c>
      <c r="B655" s="197">
        <f t="shared" si="17"/>
        <v>25887</v>
      </c>
      <c r="C655" s="197"/>
      <c r="D655" s="529">
        <v>7449</v>
      </c>
      <c r="E655" s="529"/>
      <c r="F655" s="529">
        <v>7855</v>
      </c>
      <c r="G655" s="529">
        <v>1129</v>
      </c>
      <c r="H655" s="529">
        <v>9454</v>
      </c>
      <c r="I655" s="82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</row>
    <row r="656" spans="1:19" ht="9" customHeight="1" x14ac:dyDescent="0.2">
      <c r="A656" s="29" t="s">
        <v>86</v>
      </c>
      <c r="B656" s="197">
        <f t="shared" si="17"/>
        <v>12112</v>
      </c>
      <c r="C656" s="197"/>
      <c r="D656" s="529">
        <v>5982</v>
      </c>
      <c r="E656" s="529"/>
      <c r="F656" s="529">
        <v>2511</v>
      </c>
      <c r="G656" s="529">
        <v>0</v>
      </c>
      <c r="H656" s="529">
        <v>3619</v>
      </c>
      <c r="I656" s="82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</row>
    <row r="657" spans="1:19" ht="9" customHeight="1" x14ac:dyDescent="0.2">
      <c r="A657" s="42" t="s">
        <v>88</v>
      </c>
      <c r="B657" s="262">
        <f t="shared" si="17"/>
        <v>11959</v>
      </c>
      <c r="C657" s="262"/>
      <c r="D657" s="530">
        <v>5694</v>
      </c>
      <c r="E657" s="530"/>
      <c r="F657" s="530">
        <v>4972</v>
      </c>
      <c r="G657" s="530">
        <v>0</v>
      </c>
      <c r="H657" s="530">
        <v>1293</v>
      </c>
      <c r="I657" s="82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</row>
    <row r="658" spans="1:19" ht="9" customHeight="1" x14ac:dyDescent="0.2">
      <c r="A658" s="29"/>
      <c r="B658" s="197"/>
      <c r="C658" s="197"/>
      <c r="D658" s="197"/>
      <c r="E658" s="197"/>
      <c r="F658" s="197"/>
      <c r="G658" s="197"/>
      <c r="H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</row>
    <row r="659" spans="1:19" ht="12.75" x14ac:dyDescent="0.2">
      <c r="A659" s="113">
        <v>2013</v>
      </c>
      <c r="B659" s="29"/>
      <c r="C659" s="29"/>
      <c r="D659" s="29"/>
      <c r="E659" s="29"/>
      <c r="F659" s="29"/>
      <c r="G659" s="29"/>
      <c r="H659" s="29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</row>
    <row r="660" spans="1:19" ht="9" customHeight="1" x14ac:dyDescent="0.2">
      <c r="A660" s="30" t="s">
        <v>129</v>
      </c>
      <c r="B660" s="74">
        <f>SUM(B662:B693)</f>
        <v>378923</v>
      </c>
      <c r="C660" s="74"/>
      <c r="D660" s="74">
        <f>SUM(D662:D693)</f>
        <v>148329</v>
      </c>
      <c r="E660" s="74"/>
      <c r="F660" s="74">
        <f>SUM(F662:F693)</f>
        <v>144799</v>
      </c>
      <c r="G660" s="74">
        <f>SUM(G662:G693)</f>
        <v>11245</v>
      </c>
      <c r="H660" s="74">
        <f>SUM(H662:H693)</f>
        <v>74550</v>
      </c>
      <c r="I660" s="82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</row>
    <row r="661" spans="1:19" ht="3" customHeight="1" x14ac:dyDescent="0.2">
      <c r="A661" s="30"/>
      <c r="B661" s="74"/>
      <c r="C661" s="74"/>
      <c r="D661" s="74"/>
      <c r="E661" s="74"/>
      <c r="F661" s="74"/>
      <c r="G661" s="74"/>
      <c r="H661" s="74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</row>
    <row r="662" spans="1:19" ht="9" customHeight="1" x14ac:dyDescent="0.2">
      <c r="A662" s="29" t="s">
        <v>14</v>
      </c>
      <c r="B662" s="197">
        <f>SUM(D662:H662)</f>
        <v>2348</v>
      </c>
      <c r="C662" s="197"/>
      <c r="D662" s="529">
        <v>1309</v>
      </c>
      <c r="E662" s="529"/>
      <c r="F662" s="529">
        <v>707</v>
      </c>
      <c r="G662" s="529">
        <v>0</v>
      </c>
      <c r="H662" s="529">
        <v>332</v>
      </c>
      <c r="I662" s="82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</row>
    <row r="663" spans="1:19" ht="9" customHeight="1" x14ac:dyDescent="0.2">
      <c r="A663" s="29" t="s">
        <v>15</v>
      </c>
      <c r="B663" s="197">
        <f t="shared" ref="B663:B693" si="18">SUM(D663:H663)</f>
        <v>11805</v>
      </c>
      <c r="C663" s="197"/>
      <c r="D663" s="529">
        <v>2845</v>
      </c>
      <c r="E663" s="529"/>
      <c r="F663" s="529">
        <v>4176</v>
      </c>
      <c r="G663" s="529">
        <v>500</v>
      </c>
      <c r="H663" s="529">
        <v>4284</v>
      </c>
      <c r="I663" s="82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</row>
    <row r="664" spans="1:19" ht="9" customHeight="1" x14ac:dyDescent="0.2">
      <c r="A664" s="29" t="s">
        <v>112</v>
      </c>
      <c r="B664" s="197">
        <f t="shared" si="18"/>
        <v>5724</v>
      </c>
      <c r="C664" s="197"/>
      <c r="D664" s="529">
        <v>2185</v>
      </c>
      <c r="E664" s="529"/>
      <c r="F664" s="529">
        <v>1745</v>
      </c>
      <c r="G664" s="529">
        <v>738</v>
      </c>
      <c r="H664" s="529">
        <v>1056</v>
      </c>
      <c r="I664" s="82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</row>
    <row r="665" spans="1:19" ht="9" customHeight="1" x14ac:dyDescent="0.2">
      <c r="A665" s="42" t="s">
        <v>21</v>
      </c>
      <c r="B665" s="262">
        <f t="shared" si="18"/>
        <v>5552</v>
      </c>
      <c r="C665" s="262"/>
      <c r="D665" s="530">
        <v>3715</v>
      </c>
      <c r="E665" s="530"/>
      <c r="F665" s="530">
        <v>380</v>
      </c>
      <c r="G665" s="530">
        <v>849</v>
      </c>
      <c r="H665" s="530">
        <v>608</v>
      </c>
      <c r="I665" s="82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</row>
    <row r="666" spans="1:19" ht="9" customHeight="1" x14ac:dyDescent="0.2">
      <c r="A666" s="29" t="s">
        <v>23</v>
      </c>
      <c r="B666" s="197">
        <f t="shared" si="18"/>
        <v>8487</v>
      </c>
      <c r="C666" s="197"/>
      <c r="D666" s="529">
        <v>4886</v>
      </c>
      <c r="E666" s="529"/>
      <c r="F666" s="529">
        <v>3601</v>
      </c>
      <c r="G666" s="529">
        <v>0</v>
      </c>
      <c r="H666" s="529">
        <v>0</v>
      </c>
      <c r="I666" s="82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</row>
    <row r="667" spans="1:19" ht="9" customHeight="1" x14ac:dyDescent="0.2">
      <c r="A667" s="29" t="s">
        <v>25</v>
      </c>
      <c r="B667" s="197">
        <f t="shared" si="18"/>
        <v>2209</v>
      </c>
      <c r="C667" s="197"/>
      <c r="D667" s="529">
        <v>1192</v>
      </c>
      <c r="E667" s="529"/>
      <c r="F667" s="529">
        <v>792</v>
      </c>
      <c r="G667" s="529">
        <v>84</v>
      </c>
      <c r="H667" s="529">
        <v>141</v>
      </c>
      <c r="I667" s="82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</row>
    <row r="668" spans="1:19" ht="9" customHeight="1" x14ac:dyDescent="0.2">
      <c r="A668" s="29" t="s">
        <v>27</v>
      </c>
      <c r="B668" s="197">
        <f t="shared" si="18"/>
        <v>22978</v>
      </c>
      <c r="C668" s="197"/>
      <c r="D668" s="529">
        <v>6781</v>
      </c>
      <c r="E668" s="529"/>
      <c r="F668" s="529">
        <v>15126</v>
      </c>
      <c r="G668" s="529">
        <v>1012</v>
      </c>
      <c r="H668" s="529">
        <v>59</v>
      </c>
      <c r="I668" s="82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</row>
    <row r="669" spans="1:19" ht="9" customHeight="1" x14ac:dyDescent="0.2">
      <c r="A669" s="42" t="s">
        <v>30</v>
      </c>
      <c r="B669" s="262">
        <f t="shared" si="18"/>
        <v>13241</v>
      </c>
      <c r="C669" s="262"/>
      <c r="D669" s="530">
        <v>5417</v>
      </c>
      <c r="E669" s="530"/>
      <c r="F669" s="530">
        <v>6761</v>
      </c>
      <c r="G669" s="530">
        <v>1063</v>
      </c>
      <c r="H669" s="530">
        <v>0</v>
      </c>
      <c r="I669" s="82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</row>
    <row r="670" spans="1:19" ht="9" customHeight="1" x14ac:dyDescent="0.2">
      <c r="A670" s="29" t="s">
        <v>111</v>
      </c>
      <c r="B670" s="197">
        <f t="shared" si="18"/>
        <v>149</v>
      </c>
      <c r="C670" s="197"/>
      <c r="D670" s="529">
        <v>149</v>
      </c>
      <c r="E670" s="529"/>
      <c r="F670" s="529">
        <v>0</v>
      </c>
      <c r="G670" s="529">
        <v>0</v>
      </c>
      <c r="H670" s="529">
        <v>0</v>
      </c>
      <c r="I670" s="82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</row>
    <row r="671" spans="1:19" ht="9" customHeight="1" x14ac:dyDescent="0.2">
      <c r="A671" s="29" t="s">
        <v>33</v>
      </c>
      <c r="B671" s="197">
        <f t="shared" si="18"/>
        <v>15659</v>
      </c>
      <c r="C671" s="197"/>
      <c r="D671" s="529">
        <v>5233</v>
      </c>
      <c r="E671" s="529"/>
      <c r="F671" s="529">
        <v>8084</v>
      </c>
      <c r="G671" s="529">
        <v>1418</v>
      </c>
      <c r="H671" s="529">
        <v>924</v>
      </c>
      <c r="I671" s="82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</row>
    <row r="672" spans="1:19" ht="9" customHeight="1" x14ac:dyDescent="0.2">
      <c r="A672" s="29" t="s">
        <v>34</v>
      </c>
      <c r="B672" s="197">
        <f t="shared" si="18"/>
        <v>12797</v>
      </c>
      <c r="C672" s="197"/>
      <c r="D672" s="529">
        <v>6534</v>
      </c>
      <c r="E672" s="529"/>
      <c r="F672" s="529">
        <v>4922</v>
      </c>
      <c r="G672" s="529">
        <v>0</v>
      </c>
      <c r="H672" s="529">
        <v>1341</v>
      </c>
      <c r="I672" s="82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</row>
    <row r="673" spans="1:19" ht="9" customHeight="1" x14ac:dyDescent="0.2">
      <c r="A673" s="42" t="s">
        <v>36</v>
      </c>
      <c r="B673" s="262">
        <f t="shared" si="18"/>
        <v>18592</v>
      </c>
      <c r="C673" s="262"/>
      <c r="D673" s="530">
        <v>6080</v>
      </c>
      <c r="E673" s="530"/>
      <c r="F673" s="530">
        <v>6432</v>
      </c>
      <c r="G673" s="530">
        <v>0</v>
      </c>
      <c r="H673" s="530">
        <v>6080</v>
      </c>
      <c r="I673" s="82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</row>
    <row r="674" spans="1:19" ht="9" customHeight="1" x14ac:dyDescent="0.2">
      <c r="A674" s="29" t="s">
        <v>130</v>
      </c>
      <c r="B674" s="197">
        <f t="shared" si="18"/>
        <v>11574</v>
      </c>
      <c r="C674" s="197"/>
      <c r="D674" s="529">
        <v>4262</v>
      </c>
      <c r="E674" s="529"/>
      <c r="F674" s="529">
        <v>5864</v>
      </c>
      <c r="G674" s="529">
        <v>180</v>
      </c>
      <c r="H674" s="529">
        <v>1268</v>
      </c>
      <c r="I674" s="82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</row>
    <row r="675" spans="1:19" ht="9" customHeight="1" x14ac:dyDescent="0.2">
      <c r="A675" s="29" t="s">
        <v>39</v>
      </c>
      <c r="B675" s="197">
        <f t="shared" si="18"/>
        <v>27893</v>
      </c>
      <c r="C675" s="197"/>
      <c r="D675" s="529">
        <v>7195</v>
      </c>
      <c r="E675" s="529"/>
      <c r="F675" s="529">
        <v>6357</v>
      </c>
      <c r="G675" s="529">
        <v>185</v>
      </c>
      <c r="H675" s="529">
        <v>14156</v>
      </c>
      <c r="I675" s="82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</row>
    <row r="676" spans="1:19" ht="9" customHeight="1" x14ac:dyDescent="0.2">
      <c r="A676" s="29" t="s">
        <v>32</v>
      </c>
      <c r="B676" s="197">
        <f t="shared" si="18"/>
        <v>13532</v>
      </c>
      <c r="C676" s="197"/>
      <c r="D676" s="529">
        <v>6748</v>
      </c>
      <c r="E676" s="529"/>
      <c r="F676" s="529">
        <v>6784</v>
      </c>
      <c r="G676" s="529">
        <v>0</v>
      </c>
      <c r="H676" s="529">
        <v>0</v>
      </c>
      <c r="I676" s="82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</row>
    <row r="677" spans="1:19" ht="9" customHeight="1" x14ac:dyDescent="0.2">
      <c r="A677" s="42" t="s">
        <v>43</v>
      </c>
      <c r="B677" s="262">
        <f t="shared" si="18"/>
        <v>15469</v>
      </c>
      <c r="C677" s="262"/>
      <c r="D677" s="530">
        <v>6971</v>
      </c>
      <c r="E677" s="530"/>
      <c r="F677" s="530">
        <v>4498</v>
      </c>
      <c r="G677" s="530">
        <v>0</v>
      </c>
      <c r="H677" s="530">
        <v>4000</v>
      </c>
      <c r="I677" s="82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</row>
    <row r="678" spans="1:19" ht="9" customHeight="1" x14ac:dyDescent="0.2">
      <c r="A678" s="29" t="s">
        <v>46</v>
      </c>
      <c r="B678" s="197">
        <f t="shared" si="18"/>
        <v>2862</v>
      </c>
      <c r="C678" s="197"/>
      <c r="D678" s="529">
        <v>1688</v>
      </c>
      <c r="E678" s="529"/>
      <c r="F678" s="529">
        <v>265</v>
      </c>
      <c r="G678" s="529">
        <v>0</v>
      </c>
      <c r="H678" s="529">
        <v>909</v>
      </c>
      <c r="I678" s="82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</row>
    <row r="679" spans="1:19" ht="9" customHeight="1" x14ac:dyDescent="0.2">
      <c r="A679" s="29" t="s">
        <v>48</v>
      </c>
      <c r="B679" s="197">
        <f t="shared" si="18"/>
        <v>9307</v>
      </c>
      <c r="C679" s="197"/>
      <c r="D679" s="529">
        <v>3237</v>
      </c>
      <c r="E679" s="529"/>
      <c r="F679" s="529">
        <v>2739</v>
      </c>
      <c r="G679" s="529">
        <v>0</v>
      </c>
      <c r="H679" s="529">
        <v>3331</v>
      </c>
      <c r="I679" s="82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</row>
    <row r="680" spans="1:19" ht="9" customHeight="1" x14ac:dyDescent="0.2">
      <c r="A680" s="29" t="s">
        <v>50</v>
      </c>
      <c r="B680" s="197">
        <f t="shared" si="18"/>
        <v>7399</v>
      </c>
      <c r="C680" s="197"/>
      <c r="D680" s="529">
        <v>4844</v>
      </c>
      <c r="E680" s="529"/>
      <c r="F680" s="529">
        <v>2522</v>
      </c>
      <c r="G680" s="529">
        <v>6</v>
      </c>
      <c r="H680" s="529">
        <v>27</v>
      </c>
      <c r="I680" s="82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</row>
    <row r="681" spans="1:19" ht="9" customHeight="1" x14ac:dyDescent="0.2">
      <c r="A681" s="42" t="s">
        <v>52</v>
      </c>
      <c r="B681" s="262">
        <f t="shared" si="18"/>
        <v>22649</v>
      </c>
      <c r="C681" s="262"/>
      <c r="D681" s="530">
        <v>7304</v>
      </c>
      <c r="E681" s="530"/>
      <c r="F681" s="530">
        <v>12918</v>
      </c>
      <c r="G681" s="530">
        <v>0</v>
      </c>
      <c r="H681" s="530">
        <v>2427</v>
      </c>
      <c r="I681" s="82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</row>
    <row r="682" spans="1:19" ht="9" customHeight="1" x14ac:dyDescent="0.2">
      <c r="A682" s="29" t="s">
        <v>55</v>
      </c>
      <c r="B682" s="197">
        <f t="shared" si="18"/>
        <v>10098</v>
      </c>
      <c r="C682" s="197"/>
      <c r="D682" s="529">
        <v>5488</v>
      </c>
      <c r="E682" s="529"/>
      <c r="F682" s="529">
        <v>4405</v>
      </c>
      <c r="G682" s="529">
        <v>0</v>
      </c>
      <c r="H682" s="529">
        <v>205</v>
      </c>
      <c r="I682" s="82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</row>
    <row r="683" spans="1:19" ht="9" customHeight="1" x14ac:dyDescent="0.2">
      <c r="A683" s="29" t="s">
        <v>57</v>
      </c>
      <c r="B683" s="197">
        <f t="shared" si="18"/>
        <v>3293</v>
      </c>
      <c r="C683" s="197"/>
      <c r="D683" s="529">
        <v>1919</v>
      </c>
      <c r="E683" s="529"/>
      <c r="F683" s="529">
        <v>1374</v>
      </c>
      <c r="G683" s="529">
        <v>0</v>
      </c>
      <c r="H683" s="529">
        <v>0</v>
      </c>
      <c r="I683" s="82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</row>
    <row r="684" spans="1:19" ht="9" customHeight="1" x14ac:dyDescent="0.2">
      <c r="A684" s="29" t="s">
        <v>59</v>
      </c>
      <c r="B684" s="197">
        <f t="shared" si="18"/>
        <v>5742</v>
      </c>
      <c r="C684" s="197"/>
      <c r="D684" s="529">
        <v>3239</v>
      </c>
      <c r="E684" s="529"/>
      <c r="F684" s="529">
        <v>2503</v>
      </c>
      <c r="G684" s="529">
        <v>0</v>
      </c>
      <c r="H684" s="529">
        <v>0</v>
      </c>
      <c r="I684" s="82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</row>
    <row r="685" spans="1:19" ht="9" customHeight="1" x14ac:dyDescent="0.2">
      <c r="A685" s="42" t="s">
        <v>63</v>
      </c>
      <c r="B685" s="262">
        <f t="shared" si="18"/>
        <v>11580</v>
      </c>
      <c r="C685" s="262"/>
      <c r="D685" s="530">
        <v>5540</v>
      </c>
      <c r="E685" s="530"/>
      <c r="F685" s="530">
        <v>5936</v>
      </c>
      <c r="G685" s="530">
        <v>104</v>
      </c>
      <c r="H685" s="530">
        <v>0</v>
      </c>
      <c r="I685" s="82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</row>
    <row r="686" spans="1:19" ht="9" customHeight="1" x14ac:dyDescent="0.2">
      <c r="A686" s="29" t="s">
        <v>65</v>
      </c>
      <c r="B686" s="197">
        <f t="shared" si="18"/>
        <v>16965</v>
      </c>
      <c r="C686" s="197"/>
      <c r="D686" s="529">
        <v>5160</v>
      </c>
      <c r="E686" s="529"/>
      <c r="F686" s="529">
        <v>3004</v>
      </c>
      <c r="G686" s="529">
        <v>3241</v>
      </c>
      <c r="H686" s="529">
        <v>5560</v>
      </c>
      <c r="I686" s="82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</row>
    <row r="687" spans="1:19" ht="9" customHeight="1" x14ac:dyDescent="0.2">
      <c r="A687" s="29" t="s">
        <v>69</v>
      </c>
      <c r="B687" s="197">
        <f t="shared" si="18"/>
        <v>25232</v>
      </c>
      <c r="C687" s="197"/>
      <c r="D687" s="529">
        <v>7344</v>
      </c>
      <c r="E687" s="529"/>
      <c r="F687" s="529">
        <v>4412</v>
      </c>
      <c r="G687" s="529">
        <v>0</v>
      </c>
      <c r="H687" s="529">
        <v>13476</v>
      </c>
      <c r="I687" s="82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</row>
    <row r="688" spans="1:19" ht="9" customHeight="1" x14ac:dyDescent="0.2">
      <c r="A688" s="29" t="s">
        <v>74</v>
      </c>
      <c r="B688" s="197">
        <f t="shared" si="18"/>
        <v>8653</v>
      </c>
      <c r="C688" s="197"/>
      <c r="D688" s="529">
        <v>4315</v>
      </c>
      <c r="E688" s="529"/>
      <c r="F688" s="529">
        <v>3788</v>
      </c>
      <c r="G688" s="529">
        <v>550</v>
      </c>
      <c r="H688" s="529">
        <v>0</v>
      </c>
      <c r="I688" s="82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</row>
    <row r="689" spans="1:19" ht="9" customHeight="1" x14ac:dyDescent="0.2">
      <c r="A689" s="42" t="s">
        <v>76</v>
      </c>
      <c r="B689" s="262">
        <f t="shared" si="18"/>
        <v>14008</v>
      </c>
      <c r="C689" s="262"/>
      <c r="D689" s="530">
        <v>5319</v>
      </c>
      <c r="E689" s="530"/>
      <c r="F689" s="530">
        <v>8503</v>
      </c>
      <c r="G689" s="530">
        <v>186</v>
      </c>
      <c r="H689" s="530">
        <v>0</v>
      </c>
      <c r="I689" s="82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</row>
    <row r="690" spans="1:19" ht="9" customHeight="1" x14ac:dyDescent="0.2">
      <c r="A690" s="29" t="s">
        <v>105</v>
      </c>
      <c r="B690" s="197">
        <f t="shared" si="18"/>
        <v>2771</v>
      </c>
      <c r="C690" s="197"/>
      <c r="D690" s="529">
        <v>1670</v>
      </c>
      <c r="E690" s="529"/>
      <c r="F690" s="529">
        <v>1101</v>
      </c>
      <c r="G690" s="529">
        <v>0</v>
      </c>
      <c r="H690" s="529">
        <v>0</v>
      </c>
      <c r="I690" s="82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</row>
    <row r="691" spans="1:19" ht="9" customHeight="1" x14ac:dyDescent="0.2">
      <c r="A691" s="29" t="s">
        <v>82</v>
      </c>
      <c r="B691" s="197">
        <f t="shared" si="18"/>
        <v>25890</v>
      </c>
      <c r="C691" s="197"/>
      <c r="D691" s="529">
        <v>7452</v>
      </c>
      <c r="E691" s="529"/>
      <c r="F691" s="529">
        <v>7855</v>
      </c>
      <c r="G691" s="529">
        <v>1129</v>
      </c>
      <c r="H691" s="529">
        <v>9454</v>
      </c>
      <c r="I691" s="82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</row>
    <row r="692" spans="1:19" ht="9" customHeight="1" x14ac:dyDescent="0.2">
      <c r="A692" s="29" t="s">
        <v>86</v>
      </c>
      <c r="B692" s="197">
        <f t="shared" si="18"/>
        <v>12403</v>
      </c>
      <c r="C692" s="197"/>
      <c r="D692" s="529">
        <v>6273</v>
      </c>
      <c r="E692" s="529"/>
      <c r="F692" s="529">
        <v>2511</v>
      </c>
      <c r="G692" s="529">
        <v>0</v>
      </c>
      <c r="H692" s="529">
        <v>3619</v>
      </c>
      <c r="I692" s="82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</row>
    <row r="693" spans="1:19" ht="9" customHeight="1" x14ac:dyDescent="0.2">
      <c r="A693" s="42" t="s">
        <v>88</v>
      </c>
      <c r="B693" s="262">
        <f t="shared" si="18"/>
        <v>12062</v>
      </c>
      <c r="C693" s="262"/>
      <c r="D693" s="530">
        <v>6035</v>
      </c>
      <c r="E693" s="530"/>
      <c r="F693" s="530">
        <v>4734</v>
      </c>
      <c r="G693" s="530">
        <v>0</v>
      </c>
      <c r="H693" s="530">
        <v>1293</v>
      </c>
      <c r="I693" s="82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</row>
    <row r="694" spans="1:19" ht="9" customHeight="1" x14ac:dyDescent="0.2">
      <c r="A694" s="29"/>
      <c r="B694" s="197"/>
      <c r="C694" s="197"/>
      <c r="D694" s="197"/>
      <c r="E694" s="197"/>
      <c r="F694" s="197"/>
      <c r="G694" s="197"/>
      <c r="H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</row>
    <row r="695" spans="1:19" ht="12.75" x14ac:dyDescent="0.2">
      <c r="A695" s="113">
        <v>2014</v>
      </c>
      <c r="B695" s="29"/>
      <c r="C695" s="29"/>
      <c r="D695" s="29"/>
      <c r="E695" s="29"/>
      <c r="F695" s="29"/>
      <c r="G695" s="29"/>
      <c r="H695" s="29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</row>
    <row r="696" spans="1:19" ht="9" customHeight="1" x14ac:dyDescent="0.2">
      <c r="A696" s="30" t="s">
        <v>129</v>
      </c>
      <c r="B696" s="74">
        <f>SUM(B698:B729)</f>
        <v>389345</v>
      </c>
      <c r="C696" s="74"/>
      <c r="D696" s="74">
        <f>SUM(D698:D729)</f>
        <v>155239</v>
      </c>
      <c r="E696" s="74"/>
      <c r="F696" s="74">
        <f>SUM(F698:F729)</f>
        <v>152252</v>
      </c>
      <c r="G696" s="74">
        <f>SUM(G698:G729)</f>
        <v>12046</v>
      </c>
      <c r="H696" s="74">
        <f>SUM(H698:H729)</f>
        <v>69808</v>
      </c>
      <c r="I696" s="82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</row>
    <row r="697" spans="1:19" ht="3" customHeight="1" x14ac:dyDescent="0.2">
      <c r="A697" s="30"/>
      <c r="B697" s="74"/>
      <c r="C697" s="74"/>
      <c r="D697" s="74"/>
      <c r="E697" s="74"/>
      <c r="F697" s="74"/>
      <c r="G697" s="74"/>
      <c r="H697" s="74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</row>
    <row r="698" spans="1:19" ht="9" customHeight="1" x14ac:dyDescent="0.2">
      <c r="A698" s="29" t="s">
        <v>14</v>
      </c>
      <c r="B698" s="197">
        <f>SUM(D698:H698)</f>
        <v>2345</v>
      </c>
      <c r="C698" s="197"/>
      <c r="D698" s="529">
        <v>1333</v>
      </c>
      <c r="E698" s="529"/>
      <c r="F698" s="529">
        <v>680</v>
      </c>
      <c r="G698" s="529">
        <v>0</v>
      </c>
      <c r="H698" s="529">
        <v>332</v>
      </c>
      <c r="I698" s="82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</row>
    <row r="699" spans="1:19" ht="9" customHeight="1" x14ac:dyDescent="0.2">
      <c r="A699" s="29" t="s">
        <v>15</v>
      </c>
      <c r="B699" s="197">
        <f t="shared" ref="B699:B729" si="19">SUM(D699:H699)</f>
        <v>11952</v>
      </c>
      <c r="C699" s="197"/>
      <c r="D699" s="529">
        <v>2882</v>
      </c>
      <c r="E699" s="529"/>
      <c r="F699" s="529">
        <v>4138</v>
      </c>
      <c r="G699" s="529">
        <v>648</v>
      </c>
      <c r="H699" s="529">
        <v>4284</v>
      </c>
      <c r="I699" s="82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</row>
    <row r="700" spans="1:19" ht="9" customHeight="1" x14ac:dyDescent="0.2">
      <c r="A700" s="29" t="s">
        <v>112</v>
      </c>
      <c r="B700" s="197">
        <f t="shared" si="19"/>
        <v>5970</v>
      </c>
      <c r="C700" s="197"/>
      <c r="D700" s="529">
        <v>2269</v>
      </c>
      <c r="E700" s="529"/>
      <c r="F700" s="529">
        <v>1426</v>
      </c>
      <c r="G700" s="529">
        <v>1017</v>
      </c>
      <c r="H700" s="529">
        <v>1258</v>
      </c>
      <c r="I700" s="82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</row>
    <row r="701" spans="1:19" ht="9" customHeight="1" x14ac:dyDescent="0.2">
      <c r="A701" s="42" t="s">
        <v>21</v>
      </c>
      <c r="B701" s="262">
        <f t="shared" si="19"/>
        <v>5550</v>
      </c>
      <c r="C701" s="262"/>
      <c r="D701" s="530">
        <v>4015</v>
      </c>
      <c r="E701" s="530"/>
      <c r="F701" s="530">
        <v>272</v>
      </c>
      <c r="G701" s="530">
        <v>655</v>
      </c>
      <c r="H701" s="530">
        <v>608</v>
      </c>
      <c r="I701" s="82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</row>
    <row r="702" spans="1:19" ht="9" customHeight="1" x14ac:dyDescent="0.2">
      <c r="A702" s="29" t="s">
        <v>23</v>
      </c>
      <c r="B702" s="197">
        <f t="shared" si="19"/>
        <v>8572</v>
      </c>
      <c r="C702" s="197"/>
      <c r="D702" s="529">
        <v>3968</v>
      </c>
      <c r="E702" s="529"/>
      <c r="F702" s="529">
        <v>4604</v>
      </c>
      <c r="G702" s="529">
        <v>0</v>
      </c>
      <c r="H702" s="529">
        <v>0</v>
      </c>
      <c r="I702" s="82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</row>
    <row r="703" spans="1:19" ht="9" customHeight="1" x14ac:dyDescent="0.2">
      <c r="A703" s="29" t="s">
        <v>25</v>
      </c>
      <c r="B703" s="197">
        <f t="shared" si="19"/>
        <v>3237</v>
      </c>
      <c r="C703" s="197"/>
      <c r="D703" s="529">
        <v>1470</v>
      </c>
      <c r="E703" s="529"/>
      <c r="F703" s="529">
        <v>1537</v>
      </c>
      <c r="G703" s="529">
        <v>93</v>
      </c>
      <c r="H703" s="529">
        <v>137</v>
      </c>
      <c r="I703" s="82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</row>
    <row r="704" spans="1:19" ht="9" customHeight="1" x14ac:dyDescent="0.2">
      <c r="A704" s="29" t="s">
        <v>27</v>
      </c>
      <c r="B704" s="197">
        <f t="shared" si="19"/>
        <v>22978</v>
      </c>
      <c r="C704" s="197"/>
      <c r="D704" s="529">
        <v>7169</v>
      </c>
      <c r="E704" s="529"/>
      <c r="F704" s="529">
        <v>14748</v>
      </c>
      <c r="G704" s="529">
        <v>1002</v>
      </c>
      <c r="H704" s="529">
        <v>59</v>
      </c>
      <c r="I704" s="82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</row>
    <row r="705" spans="1:19" ht="9" customHeight="1" x14ac:dyDescent="0.2">
      <c r="A705" s="42" t="s">
        <v>30</v>
      </c>
      <c r="B705" s="262">
        <f t="shared" si="19"/>
        <v>13284</v>
      </c>
      <c r="C705" s="262"/>
      <c r="D705" s="530">
        <v>5460</v>
      </c>
      <c r="E705" s="530"/>
      <c r="F705" s="530">
        <v>6761</v>
      </c>
      <c r="G705" s="530">
        <v>1063</v>
      </c>
      <c r="H705" s="530">
        <v>0</v>
      </c>
      <c r="I705" s="82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</row>
    <row r="706" spans="1:19" ht="9" customHeight="1" x14ac:dyDescent="0.2">
      <c r="A706" s="29" t="s">
        <v>569</v>
      </c>
      <c r="B706" s="197">
        <f t="shared" si="19"/>
        <v>108</v>
      </c>
      <c r="C706" s="197"/>
      <c r="D706" s="529">
        <v>108</v>
      </c>
      <c r="E706" s="529"/>
      <c r="F706" s="529">
        <v>0</v>
      </c>
      <c r="G706" s="529">
        <v>0</v>
      </c>
      <c r="H706" s="529">
        <v>0</v>
      </c>
      <c r="I706" s="82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</row>
    <row r="707" spans="1:19" ht="9" customHeight="1" x14ac:dyDescent="0.2">
      <c r="A707" s="29" t="s">
        <v>33</v>
      </c>
      <c r="B707" s="197">
        <f t="shared" si="19"/>
        <v>15659</v>
      </c>
      <c r="C707" s="197"/>
      <c r="D707" s="529">
        <v>5325</v>
      </c>
      <c r="E707" s="529"/>
      <c r="F707" s="529">
        <v>8112</v>
      </c>
      <c r="G707" s="529">
        <v>1327</v>
      </c>
      <c r="H707" s="529">
        <v>895</v>
      </c>
      <c r="I707" s="82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</row>
    <row r="708" spans="1:19" ht="9" customHeight="1" x14ac:dyDescent="0.2">
      <c r="A708" s="29" t="s">
        <v>34</v>
      </c>
      <c r="B708" s="197">
        <f t="shared" si="19"/>
        <v>12820</v>
      </c>
      <c r="C708" s="197"/>
      <c r="D708" s="529">
        <v>6645</v>
      </c>
      <c r="E708" s="529"/>
      <c r="F708" s="529">
        <v>4865</v>
      </c>
      <c r="G708" s="529">
        <v>0</v>
      </c>
      <c r="H708" s="529">
        <v>1310</v>
      </c>
      <c r="I708" s="82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</row>
    <row r="709" spans="1:19" ht="9" customHeight="1" x14ac:dyDescent="0.2">
      <c r="A709" s="42" t="s">
        <v>36</v>
      </c>
      <c r="B709" s="262">
        <f t="shared" si="19"/>
        <v>18733</v>
      </c>
      <c r="C709" s="262"/>
      <c r="D709" s="530">
        <v>6336</v>
      </c>
      <c r="E709" s="530"/>
      <c r="F709" s="530">
        <v>6281</v>
      </c>
      <c r="G709" s="530">
        <v>0</v>
      </c>
      <c r="H709" s="530">
        <v>6116</v>
      </c>
      <c r="I709" s="82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</row>
    <row r="710" spans="1:19" ht="9" customHeight="1" x14ac:dyDescent="0.2">
      <c r="A710" s="29" t="s">
        <v>130</v>
      </c>
      <c r="B710" s="197">
        <f t="shared" si="19"/>
        <v>11901</v>
      </c>
      <c r="C710" s="197"/>
      <c r="D710" s="529">
        <v>4433</v>
      </c>
      <c r="E710" s="529"/>
      <c r="F710" s="529">
        <v>6020</v>
      </c>
      <c r="G710" s="529">
        <v>180</v>
      </c>
      <c r="H710" s="529">
        <v>1268</v>
      </c>
      <c r="I710" s="82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</row>
    <row r="711" spans="1:19" ht="9" customHeight="1" x14ac:dyDescent="0.2">
      <c r="A711" s="29" t="s">
        <v>39</v>
      </c>
      <c r="B711" s="197">
        <f t="shared" si="19"/>
        <v>28343</v>
      </c>
      <c r="C711" s="197"/>
      <c r="D711" s="529">
        <v>7663</v>
      </c>
      <c r="E711" s="529"/>
      <c r="F711" s="529">
        <v>6339</v>
      </c>
      <c r="G711" s="529">
        <v>185</v>
      </c>
      <c r="H711" s="529">
        <v>14156</v>
      </c>
      <c r="I711" s="82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</row>
    <row r="712" spans="1:19" ht="9" customHeight="1" x14ac:dyDescent="0.2">
      <c r="A712" s="29" t="s">
        <v>32</v>
      </c>
      <c r="B712" s="197">
        <f t="shared" si="19"/>
        <v>15033</v>
      </c>
      <c r="C712" s="197"/>
      <c r="D712" s="529">
        <v>7084</v>
      </c>
      <c r="E712" s="529"/>
      <c r="F712" s="529">
        <v>7949</v>
      </c>
      <c r="G712" s="529">
        <v>0</v>
      </c>
      <c r="H712" s="529">
        <v>0</v>
      </c>
      <c r="I712" s="82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</row>
    <row r="713" spans="1:19" ht="9" customHeight="1" x14ac:dyDescent="0.2">
      <c r="A713" s="42" t="s">
        <v>43</v>
      </c>
      <c r="B713" s="262">
        <f t="shared" si="19"/>
        <v>15468</v>
      </c>
      <c r="C713" s="262"/>
      <c r="D713" s="530">
        <v>6989</v>
      </c>
      <c r="E713" s="530"/>
      <c r="F713" s="530">
        <v>4479</v>
      </c>
      <c r="G713" s="530">
        <v>0</v>
      </c>
      <c r="H713" s="530">
        <v>4000</v>
      </c>
      <c r="I713" s="82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</row>
    <row r="714" spans="1:19" ht="9" customHeight="1" x14ac:dyDescent="0.2">
      <c r="A714" s="29" t="s">
        <v>46</v>
      </c>
      <c r="B714" s="197">
        <f t="shared" si="19"/>
        <v>3021</v>
      </c>
      <c r="C714" s="197"/>
      <c r="D714" s="529">
        <v>1771</v>
      </c>
      <c r="E714" s="529"/>
      <c r="F714" s="529">
        <v>341</v>
      </c>
      <c r="G714" s="529">
        <v>0</v>
      </c>
      <c r="H714" s="529">
        <v>909</v>
      </c>
      <c r="I714" s="82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</row>
    <row r="715" spans="1:19" ht="9" customHeight="1" x14ac:dyDescent="0.2">
      <c r="A715" s="29" t="s">
        <v>48</v>
      </c>
      <c r="B715" s="197">
        <f t="shared" si="19"/>
        <v>9733</v>
      </c>
      <c r="C715" s="197"/>
      <c r="D715" s="529">
        <v>3363</v>
      </c>
      <c r="E715" s="529"/>
      <c r="F715" s="529">
        <v>2827</v>
      </c>
      <c r="G715" s="529">
        <v>0</v>
      </c>
      <c r="H715" s="529">
        <v>3543</v>
      </c>
      <c r="I715" s="82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</row>
    <row r="716" spans="1:19" ht="9" customHeight="1" x14ac:dyDescent="0.2">
      <c r="A716" s="29" t="s">
        <v>50</v>
      </c>
      <c r="B716" s="197">
        <f t="shared" si="19"/>
        <v>7420</v>
      </c>
      <c r="C716" s="197"/>
      <c r="D716" s="529">
        <v>4866</v>
      </c>
      <c r="E716" s="529"/>
      <c r="F716" s="529">
        <v>2515</v>
      </c>
      <c r="G716" s="529">
        <v>12</v>
      </c>
      <c r="H716" s="529">
        <v>27</v>
      </c>
      <c r="I716" s="82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</row>
    <row r="717" spans="1:19" ht="9" customHeight="1" x14ac:dyDescent="0.2">
      <c r="A717" s="42" t="s">
        <v>52</v>
      </c>
      <c r="B717" s="262">
        <f t="shared" si="19"/>
        <v>23396</v>
      </c>
      <c r="C717" s="262"/>
      <c r="D717" s="530">
        <v>7304</v>
      </c>
      <c r="E717" s="530"/>
      <c r="F717" s="530">
        <v>13257</v>
      </c>
      <c r="G717" s="530">
        <v>0</v>
      </c>
      <c r="H717" s="530">
        <v>2835</v>
      </c>
      <c r="I717" s="82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</row>
    <row r="718" spans="1:19" ht="9" customHeight="1" x14ac:dyDescent="0.2">
      <c r="A718" s="29" t="s">
        <v>55</v>
      </c>
      <c r="B718" s="197">
        <f t="shared" si="19"/>
        <v>10274</v>
      </c>
      <c r="C718" s="197"/>
      <c r="D718" s="529">
        <v>5646</v>
      </c>
      <c r="E718" s="529"/>
      <c r="F718" s="529">
        <v>4423</v>
      </c>
      <c r="G718" s="529">
        <v>0</v>
      </c>
      <c r="H718" s="529">
        <v>205</v>
      </c>
      <c r="I718" s="82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</row>
    <row r="719" spans="1:19" ht="9" customHeight="1" x14ac:dyDescent="0.2">
      <c r="A719" s="29" t="s">
        <v>57</v>
      </c>
      <c r="B719" s="197">
        <f t="shared" si="19"/>
        <v>3295</v>
      </c>
      <c r="C719" s="197"/>
      <c r="D719" s="529">
        <v>1962</v>
      </c>
      <c r="E719" s="529"/>
      <c r="F719" s="529">
        <v>1333</v>
      </c>
      <c r="G719" s="529">
        <v>0</v>
      </c>
      <c r="H719" s="529">
        <v>0</v>
      </c>
      <c r="I719" s="82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</row>
    <row r="720" spans="1:19" ht="9" customHeight="1" x14ac:dyDescent="0.2">
      <c r="A720" s="29" t="s">
        <v>59</v>
      </c>
      <c r="B720" s="197">
        <f t="shared" si="19"/>
        <v>5796</v>
      </c>
      <c r="C720" s="197"/>
      <c r="D720" s="529">
        <v>3293</v>
      </c>
      <c r="E720" s="529"/>
      <c r="F720" s="529">
        <v>2503</v>
      </c>
      <c r="G720" s="529">
        <v>0</v>
      </c>
      <c r="H720" s="529">
        <v>0</v>
      </c>
      <c r="I720" s="82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</row>
    <row r="721" spans="1:19" ht="9" customHeight="1" x14ac:dyDescent="0.2">
      <c r="A721" s="42" t="s">
        <v>63</v>
      </c>
      <c r="B721" s="262">
        <f t="shared" si="19"/>
        <v>11597</v>
      </c>
      <c r="C721" s="262"/>
      <c r="D721" s="530">
        <v>5675</v>
      </c>
      <c r="E721" s="530"/>
      <c r="F721" s="530">
        <v>5818</v>
      </c>
      <c r="G721" s="530">
        <v>104</v>
      </c>
      <c r="H721" s="530">
        <v>0</v>
      </c>
      <c r="I721" s="82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</row>
    <row r="722" spans="1:19" ht="9" customHeight="1" x14ac:dyDescent="0.2">
      <c r="A722" s="29" t="s">
        <v>65</v>
      </c>
      <c r="B722" s="197">
        <f t="shared" si="19"/>
        <v>16996</v>
      </c>
      <c r="C722" s="197"/>
      <c r="D722" s="529">
        <v>5276</v>
      </c>
      <c r="E722" s="529"/>
      <c r="F722" s="529">
        <v>3158</v>
      </c>
      <c r="G722" s="529">
        <v>3002</v>
      </c>
      <c r="H722" s="529">
        <v>5560</v>
      </c>
      <c r="I722" s="82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</row>
    <row r="723" spans="1:19" ht="9" customHeight="1" x14ac:dyDescent="0.2">
      <c r="A723" s="29" t="s">
        <v>69</v>
      </c>
      <c r="B723" s="197">
        <f t="shared" si="19"/>
        <v>25174</v>
      </c>
      <c r="C723" s="197"/>
      <c r="D723" s="529">
        <v>7286</v>
      </c>
      <c r="E723" s="529"/>
      <c r="F723" s="529">
        <v>4412</v>
      </c>
      <c r="G723" s="529">
        <v>0</v>
      </c>
      <c r="H723" s="529">
        <v>13476</v>
      </c>
      <c r="I723" s="82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</row>
    <row r="724" spans="1:19" ht="9" customHeight="1" x14ac:dyDescent="0.2">
      <c r="A724" s="29" t="s">
        <v>74</v>
      </c>
      <c r="B724" s="197">
        <f t="shared" si="19"/>
        <v>10623</v>
      </c>
      <c r="C724" s="197"/>
      <c r="D724" s="529">
        <v>6063</v>
      </c>
      <c r="E724" s="529"/>
      <c r="F724" s="529">
        <v>3693</v>
      </c>
      <c r="G724" s="529">
        <v>867</v>
      </c>
      <c r="H724" s="529">
        <v>0</v>
      </c>
      <c r="I724" s="82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</row>
    <row r="725" spans="1:19" ht="9" customHeight="1" x14ac:dyDescent="0.2">
      <c r="A725" s="42" t="s">
        <v>76</v>
      </c>
      <c r="B725" s="262">
        <f t="shared" si="19"/>
        <v>14000</v>
      </c>
      <c r="C725" s="262"/>
      <c r="D725" s="530">
        <v>5311</v>
      </c>
      <c r="E725" s="530"/>
      <c r="F725" s="530">
        <v>8503</v>
      </c>
      <c r="G725" s="530">
        <v>186</v>
      </c>
      <c r="H725" s="530">
        <v>0</v>
      </c>
      <c r="I725" s="82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</row>
    <row r="726" spans="1:19" ht="9" customHeight="1" x14ac:dyDescent="0.2">
      <c r="A726" s="29" t="s">
        <v>105</v>
      </c>
      <c r="B726" s="197">
        <f t="shared" si="19"/>
        <v>2946</v>
      </c>
      <c r="C726" s="197"/>
      <c r="D726" s="529">
        <v>1730</v>
      </c>
      <c r="E726" s="529"/>
      <c r="F726" s="529">
        <v>1216</v>
      </c>
      <c r="G726" s="529">
        <v>0</v>
      </c>
      <c r="H726" s="529">
        <v>0</v>
      </c>
      <c r="I726" s="82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</row>
    <row r="727" spans="1:19" ht="9" customHeight="1" x14ac:dyDescent="0.2">
      <c r="A727" s="29" t="s">
        <v>82</v>
      </c>
      <c r="B727" s="197">
        <f t="shared" si="19"/>
        <v>28656</v>
      </c>
      <c r="C727" s="197"/>
      <c r="D727" s="529">
        <v>10082</v>
      </c>
      <c r="E727" s="529"/>
      <c r="F727" s="529">
        <v>12951</v>
      </c>
      <c r="G727" s="529">
        <v>1705</v>
      </c>
      <c r="H727" s="529">
        <v>3918</v>
      </c>
      <c r="I727" s="82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</row>
    <row r="728" spans="1:19" ht="9" customHeight="1" x14ac:dyDescent="0.2">
      <c r="A728" s="29" t="s">
        <v>86</v>
      </c>
      <c r="B728" s="197">
        <f t="shared" si="19"/>
        <v>12403</v>
      </c>
      <c r="C728" s="197"/>
      <c r="D728" s="529">
        <v>6273</v>
      </c>
      <c r="E728" s="529"/>
      <c r="F728" s="529">
        <v>2511</v>
      </c>
      <c r="G728" s="529">
        <v>0</v>
      </c>
      <c r="H728" s="529">
        <v>3619</v>
      </c>
      <c r="I728" s="82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</row>
    <row r="729" spans="1:19" ht="9" customHeight="1" x14ac:dyDescent="0.2">
      <c r="A729" s="42" t="s">
        <v>88</v>
      </c>
      <c r="B729" s="262">
        <f t="shared" si="19"/>
        <v>12062</v>
      </c>
      <c r="C729" s="262"/>
      <c r="D729" s="530">
        <v>6189</v>
      </c>
      <c r="E729" s="530"/>
      <c r="F729" s="530">
        <v>4580</v>
      </c>
      <c r="G729" s="530">
        <v>0</v>
      </c>
      <c r="H729" s="530">
        <v>1293</v>
      </c>
      <c r="I729" s="82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</row>
    <row r="730" spans="1:19" ht="9" customHeight="1" x14ac:dyDescent="0.2">
      <c r="A730" s="29"/>
      <c r="B730" s="197"/>
      <c r="C730" s="197"/>
      <c r="D730" s="197"/>
      <c r="E730" s="197"/>
      <c r="F730" s="197"/>
      <c r="G730" s="197"/>
      <c r="H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</row>
    <row r="731" spans="1:19" ht="9" customHeight="1" x14ac:dyDescent="0.2">
      <c r="A731" s="113">
        <v>2015</v>
      </c>
      <c r="B731" s="635"/>
      <c r="C731" s="635"/>
      <c r="D731" s="635"/>
      <c r="E731" s="635"/>
      <c r="F731" s="635"/>
      <c r="G731" s="635"/>
      <c r="H731" s="635"/>
      <c r="I731" s="636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</row>
    <row r="732" spans="1:19" ht="9" customHeight="1" x14ac:dyDescent="0.2">
      <c r="A732" s="30" t="s">
        <v>129</v>
      </c>
      <c r="B732" s="637">
        <f>SUM(B734:B765)+1</f>
        <v>390301.01</v>
      </c>
      <c r="C732" s="637"/>
      <c r="D732" s="637">
        <f>SUM(D734:D765)</f>
        <v>156797.23000000001</v>
      </c>
      <c r="E732" s="637"/>
      <c r="F732" s="637">
        <f>SUM(F734:F765)+0.44</f>
        <v>152878.81000000003</v>
      </c>
      <c r="G732" s="637">
        <f>SUM(G734:G765)</f>
        <v>11230.64</v>
      </c>
      <c r="H732" s="637">
        <f>SUM(H734:H765)+0.38</f>
        <v>69394.150000000009</v>
      </c>
      <c r="I732" s="636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</row>
    <row r="733" spans="1:19" ht="3" customHeight="1" x14ac:dyDescent="0.2">
      <c r="A733" s="638"/>
      <c r="B733" s="637"/>
      <c r="C733" s="637"/>
      <c r="D733" s="637"/>
      <c r="E733" s="637"/>
      <c r="F733" s="637"/>
      <c r="G733" s="637"/>
      <c r="H733" s="637"/>
      <c r="I733" s="636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</row>
    <row r="734" spans="1:19" ht="9" customHeight="1" x14ac:dyDescent="0.2">
      <c r="A734" s="29" t="s">
        <v>14</v>
      </c>
      <c r="B734" s="639">
        <f>SUM(D734:H734)</f>
        <v>2375.4699999999998</v>
      </c>
      <c r="C734" s="639"/>
      <c r="D734" s="639">
        <v>1373.87</v>
      </c>
      <c r="E734" s="640"/>
      <c r="F734" s="640">
        <v>669.2</v>
      </c>
      <c r="G734" s="640">
        <v>0</v>
      </c>
      <c r="H734" s="640">
        <v>332.4</v>
      </c>
      <c r="I734" s="636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</row>
    <row r="735" spans="1:19" ht="9" customHeight="1" x14ac:dyDescent="0.2">
      <c r="A735" s="29" t="s">
        <v>15</v>
      </c>
      <c r="B735" s="639">
        <f>SUM(D735:H735)</f>
        <v>11958.92</v>
      </c>
      <c r="C735" s="639"/>
      <c r="D735" s="640">
        <v>2891.42</v>
      </c>
      <c r="E735" s="640"/>
      <c r="F735" s="640">
        <v>4180</v>
      </c>
      <c r="G735" s="640">
        <v>604</v>
      </c>
      <c r="H735" s="640">
        <v>4283.5</v>
      </c>
      <c r="I735" s="636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</row>
    <row r="736" spans="1:19" ht="9" customHeight="1" x14ac:dyDescent="0.2">
      <c r="A736" s="29" t="s">
        <v>112</v>
      </c>
      <c r="B736" s="639">
        <f t="shared" ref="B736:B765" si="20">SUM(D736:H736)</f>
        <v>5531.29</v>
      </c>
      <c r="C736" s="639"/>
      <c r="D736" s="640">
        <v>2265</v>
      </c>
      <c r="E736" s="640"/>
      <c r="F736" s="640">
        <v>1427</v>
      </c>
      <c r="G736" s="640">
        <v>568.97</v>
      </c>
      <c r="H736" s="640">
        <v>1270.32</v>
      </c>
      <c r="I736" s="636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</row>
    <row r="737" spans="1:19" ht="9" customHeight="1" x14ac:dyDescent="0.2">
      <c r="A737" s="42" t="s">
        <v>21</v>
      </c>
      <c r="B737" s="641">
        <f t="shared" si="20"/>
        <v>5551.36</v>
      </c>
      <c r="C737" s="641"/>
      <c r="D737" s="642">
        <v>4016</v>
      </c>
      <c r="E737" s="642"/>
      <c r="F737" s="642">
        <v>272.32</v>
      </c>
      <c r="G737" s="642">
        <v>655.33000000000004</v>
      </c>
      <c r="H737" s="642">
        <v>607.71</v>
      </c>
      <c r="I737" s="636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</row>
    <row r="738" spans="1:19" ht="9" customHeight="1" x14ac:dyDescent="0.2">
      <c r="A738" s="29" t="s">
        <v>23</v>
      </c>
      <c r="B738" s="639">
        <f t="shared" si="20"/>
        <v>8827.7100000000009</v>
      </c>
      <c r="C738" s="639"/>
      <c r="D738" s="640">
        <v>5121.3100000000004</v>
      </c>
      <c r="E738" s="640"/>
      <c r="F738" s="640">
        <v>3706.4</v>
      </c>
      <c r="G738" s="640">
        <v>0</v>
      </c>
      <c r="H738" s="640">
        <v>0</v>
      </c>
      <c r="I738" s="636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</row>
    <row r="739" spans="1:19" ht="9" customHeight="1" x14ac:dyDescent="0.2">
      <c r="A739" s="29" t="s">
        <v>25</v>
      </c>
      <c r="B739" s="639">
        <f t="shared" si="20"/>
        <v>3221.55</v>
      </c>
      <c r="C739" s="639"/>
      <c r="D739" s="640">
        <v>1454.25</v>
      </c>
      <c r="E739" s="640"/>
      <c r="F739" s="640">
        <v>1537.7</v>
      </c>
      <c r="G739" s="640">
        <v>92.8</v>
      </c>
      <c r="H739" s="640">
        <v>136.80000000000001</v>
      </c>
      <c r="I739" s="636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</row>
    <row r="740" spans="1:19" ht="9" customHeight="1" x14ac:dyDescent="0.2">
      <c r="A740" s="29" t="s">
        <v>27</v>
      </c>
      <c r="B740" s="639">
        <f t="shared" si="20"/>
        <v>22977</v>
      </c>
      <c r="C740" s="639"/>
      <c r="D740" s="640">
        <v>7170</v>
      </c>
      <c r="E740" s="640"/>
      <c r="F740" s="640">
        <v>14747</v>
      </c>
      <c r="G740" s="640">
        <v>1001</v>
      </c>
      <c r="H740" s="640">
        <v>59</v>
      </c>
      <c r="I740" s="636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</row>
    <row r="741" spans="1:19" ht="9" customHeight="1" x14ac:dyDescent="0.2">
      <c r="A741" s="42" t="s">
        <v>30</v>
      </c>
      <c r="B741" s="641">
        <f t="shared" si="20"/>
        <v>13302.5</v>
      </c>
      <c r="C741" s="641"/>
      <c r="D741" s="642">
        <v>5478.7</v>
      </c>
      <c r="E741" s="642"/>
      <c r="F741" s="642">
        <v>6760.8</v>
      </c>
      <c r="G741" s="642">
        <v>1063</v>
      </c>
      <c r="H741" s="642">
        <v>0</v>
      </c>
      <c r="I741" s="636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</row>
    <row r="742" spans="1:19" ht="9" customHeight="1" x14ac:dyDescent="0.2">
      <c r="A742" s="29" t="s">
        <v>111</v>
      </c>
      <c r="B742" s="639">
        <f t="shared" si="20"/>
        <v>88</v>
      </c>
      <c r="C742" s="639"/>
      <c r="D742" s="640">
        <v>88</v>
      </c>
      <c r="E742" s="640"/>
      <c r="F742" s="640">
        <v>0</v>
      </c>
      <c r="G742" s="640">
        <v>0</v>
      </c>
      <c r="H742" s="640">
        <v>0</v>
      </c>
      <c r="I742" s="636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</row>
    <row r="743" spans="1:19" ht="9" customHeight="1" x14ac:dyDescent="0.2">
      <c r="A743" s="29" t="s">
        <v>33</v>
      </c>
      <c r="B743" s="639">
        <f t="shared" si="20"/>
        <v>15696.77</v>
      </c>
      <c r="C743" s="639"/>
      <c r="D743" s="640">
        <v>4593.33</v>
      </c>
      <c r="E743" s="640"/>
      <c r="F743" s="640">
        <v>8923.44</v>
      </c>
      <c r="G743" s="640">
        <v>1250</v>
      </c>
      <c r="H743" s="640">
        <v>930</v>
      </c>
      <c r="I743" s="636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</row>
    <row r="744" spans="1:19" ht="9" customHeight="1" x14ac:dyDescent="0.2">
      <c r="A744" s="29" t="s">
        <v>34</v>
      </c>
      <c r="B744" s="639">
        <f t="shared" si="20"/>
        <v>13223.74</v>
      </c>
      <c r="C744" s="639"/>
      <c r="D744" s="640">
        <v>6745</v>
      </c>
      <c r="E744" s="640"/>
      <c r="F744" s="640">
        <v>5334</v>
      </c>
      <c r="G744" s="640">
        <v>0</v>
      </c>
      <c r="H744" s="640">
        <v>1144.74</v>
      </c>
      <c r="I744" s="636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</row>
    <row r="745" spans="1:19" ht="9" customHeight="1" x14ac:dyDescent="0.2">
      <c r="A745" s="42" t="s">
        <v>36</v>
      </c>
      <c r="B745" s="641">
        <f t="shared" si="20"/>
        <v>18842.93</v>
      </c>
      <c r="C745" s="641"/>
      <c r="D745" s="642">
        <v>6512.33</v>
      </c>
      <c r="E745" s="642"/>
      <c r="F745" s="642">
        <v>6171.1</v>
      </c>
      <c r="G745" s="642">
        <v>0</v>
      </c>
      <c r="H745" s="642">
        <v>6159.5</v>
      </c>
      <c r="I745" s="636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</row>
    <row r="746" spans="1:19" ht="9" customHeight="1" x14ac:dyDescent="0.2">
      <c r="A746" s="29" t="s">
        <v>130</v>
      </c>
      <c r="B746" s="639">
        <f t="shared" si="20"/>
        <v>11887.75</v>
      </c>
      <c r="C746" s="639"/>
      <c r="D746" s="640">
        <v>4506.3500000000004</v>
      </c>
      <c r="E746" s="640"/>
      <c r="F746" s="640">
        <v>5933.4</v>
      </c>
      <c r="G746" s="640">
        <v>180</v>
      </c>
      <c r="H746" s="640">
        <v>1268</v>
      </c>
      <c r="I746" s="636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</row>
    <row r="747" spans="1:19" ht="9" customHeight="1" x14ac:dyDescent="0.2">
      <c r="A747" s="29" t="s">
        <v>39</v>
      </c>
      <c r="B747" s="639">
        <f t="shared" si="20"/>
        <v>28722</v>
      </c>
      <c r="C747" s="639"/>
      <c r="D747" s="640">
        <v>7664</v>
      </c>
      <c r="E747" s="640"/>
      <c r="F747" s="640">
        <v>6717</v>
      </c>
      <c r="G747" s="640">
        <v>185</v>
      </c>
      <c r="H747" s="640">
        <v>14156</v>
      </c>
      <c r="I747" s="636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</row>
    <row r="748" spans="1:19" ht="9" customHeight="1" x14ac:dyDescent="0.2">
      <c r="A748" s="29" t="s">
        <v>32</v>
      </c>
      <c r="B748" s="639">
        <f t="shared" si="20"/>
        <v>15067</v>
      </c>
      <c r="C748" s="639"/>
      <c r="D748" s="640">
        <v>7177</v>
      </c>
      <c r="E748" s="640"/>
      <c r="F748" s="640">
        <v>7890</v>
      </c>
      <c r="G748" s="640">
        <v>0</v>
      </c>
      <c r="H748" s="640">
        <v>0</v>
      </c>
      <c r="I748" s="636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</row>
    <row r="749" spans="1:19" ht="9" customHeight="1" x14ac:dyDescent="0.2">
      <c r="A749" s="42" t="s">
        <v>43</v>
      </c>
      <c r="B749" s="641">
        <f t="shared" si="20"/>
        <v>15498.49</v>
      </c>
      <c r="C749" s="641"/>
      <c r="D749" s="642">
        <v>7037.49</v>
      </c>
      <c r="E749" s="642"/>
      <c r="F749" s="642">
        <v>4461</v>
      </c>
      <c r="G749" s="642">
        <v>0</v>
      </c>
      <c r="H749" s="642">
        <v>4000</v>
      </c>
      <c r="I749" s="636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</row>
    <row r="750" spans="1:19" ht="9" customHeight="1" x14ac:dyDescent="0.2">
      <c r="A750" s="29" t="s">
        <v>46</v>
      </c>
      <c r="B750" s="639">
        <f t="shared" si="20"/>
        <v>3021</v>
      </c>
      <c r="C750" s="639"/>
      <c r="D750" s="640">
        <v>1772</v>
      </c>
      <c r="E750" s="640"/>
      <c r="F750" s="640">
        <v>340</v>
      </c>
      <c r="G750" s="640">
        <v>0</v>
      </c>
      <c r="H750" s="640">
        <v>909</v>
      </c>
      <c r="I750" s="636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</row>
    <row r="751" spans="1:19" ht="9" customHeight="1" x14ac:dyDescent="0.2">
      <c r="A751" s="29" t="s">
        <v>48</v>
      </c>
      <c r="B751" s="639">
        <f t="shared" si="20"/>
        <v>9892</v>
      </c>
      <c r="C751" s="639"/>
      <c r="D751" s="640">
        <v>3437</v>
      </c>
      <c r="E751" s="640"/>
      <c r="F751" s="640">
        <v>2816</v>
      </c>
      <c r="G751" s="640">
        <v>0</v>
      </c>
      <c r="H751" s="640">
        <v>3639</v>
      </c>
      <c r="I751" s="636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</row>
    <row r="752" spans="1:19" ht="9" customHeight="1" x14ac:dyDescent="0.2">
      <c r="A752" s="29" t="s">
        <v>50</v>
      </c>
      <c r="B752" s="639">
        <f t="shared" si="20"/>
        <v>7441</v>
      </c>
      <c r="C752" s="639"/>
      <c r="D752" s="640">
        <v>4974</v>
      </c>
      <c r="E752" s="640"/>
      <c r="F752" s="640">
        <v>2455</v>
      </c>
      <c r="G752" s="640">
        <v>12</v>
      </c>
      <c r="H752" s="640">
        <v>0</v>
      </c>
      <c r="I752" s="636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</row>
    <row r="753" spans="1:19" ht="9" customHeight="1" x14ac:dyDescent="0.2">
      <c r="A753" s="42" t="s">
        <v>52</v>
      </c>
      <c r="B753" s="641">
        <f t="shared" si="20"/>
        <v>23032</v>
      </c>
      <c r="C753" s="641"/>
      <c r="D753" s="642">
        <v>7348</v>
      </c>
      <c r="E753" s="642"/>
      <c r="F753" s="642">
        <v>13257</v>
      </c>
      <c r="G753" s="642">
        <v>0</v>
      </c>
      <c r="H753" s="642">
        <v>2427</v>
      </c>
      <c r="I753" s="636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</row>
    <row r="754" spans="1:19" ht="9" customHeight="1" x14ac:dyDescent="0.2">
      <c r="A754" s="29" t="s">
        <v>55</v>
      </c>
      <c r="B754" s="639">
        <f t="shared" si="20"/>
        <v>10319</v>
      </c>
      <c r="C754" s="639"/>
      <c r="D754" s="640">
        <v>5691</v>
      </c>
      <c r="E754" s="640"/>
      <c r="F754" s="640">
        <v>4423</v>
      </c>
      <c r="G754" s="640">
        <v>0</v>
      </c>
      <c r="H754" s="640">
        <v>205</v>
      </c>
      <c r="I754" s="636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</row>
    <row r="755" spans="1:19" ht="9" customHeight="1" x14ac:dyDescent="0.2">
      <c r="A755" s="29" t="s">
        <v>57</v>
      </c>
      <c r="B755" s="639">
        <f>SUM(D755:H755)</f>
        <v>3295.2799999999997</v>
      </c>
      <c r="C755" s="639"/>
      <c r="D755" s="640">
        <v>1962.54</v>
      </c>
      <c r="E755" s="640"/>
      <c r="F755" s="640">
        <v>1332.74</v>
      </c>
      <c r="G755" s="640">
        <v>0</v>
      </c>
      <c r="H755" s="640">
        <v>0</v>
      </c>
      <c r="I755" s="636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</row>
    <row r="756" spans="1:19" ht="9" customHeight="1" x14ac:dyDescent="0.2">
      <c r="A756" s="29" t="s">
        <v>59</v>
      </c>
      <c r="B756" s="639">
        <f t="shared" si="20"/>
        <v>5798</v>
      </c>
      <c r="C756" s="639"/>
      <c r="D756" s="640">
        <v>3295</v>
      </c>
      <c r="E756" s="640"/>
      <c r="F756" s="640">
        <v>2503</v>
      </c>
      <c r="G756" s="640">
        <v>0</v>
      </c>
      <c r="H756" s="640">
        <v>0</v>
      </c>
      <c r="I756" s="636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</row>
    <row r="757" spans="1:19" ht="9" customHeight="1" x14ac:dyDescent="0.2">
      <c r="A757" s="42" t="s">
        <v>63</v>
      </c>
      <c r="B757" s="641">
        <f t="shared" si="20"/>
        <v>11644</v>
      </c>
      <c r="C757" s="641"/>
      <c r="D757" s="642">
        <v>5756</v>
      </c>
      <c r="E757" s="642"/>
      <c r="F757" s="642">
        <v>5784</v>
      </c>
      <c r="G757" s="642">
        <v>104</v>
      </c>
      <c r="H757" s="642">
        <v>0</v>
      </c>
      <c r="I757" s="636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</row>
    <row r="758" spans="1:19" ht="9" customHeight="1" x14ac:dyDescent="0.2">
      <c r="A758" s="29" t="s">
        <v>65</v>
      </c>
      <c r="B758" s="639">
        <f t="shared" si="20"/>
        <v>17002.36</v>
      </c>
      <c r="C758" s="639"/>
      <c r="D758" s="640">
        <v>5326.98</v>
      </c>
      <c r="E758" s="640"/>
      <c r="F758" s="640">
        <v>3289.88</v>
      </c>
      <c r="G758" s="640">
        <v>2825.5</v>
      </c>
      <c r="H758" s="640">
        <v>5560</v>
      </c>
      <c r="I758" s="636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</row>
    <row r="759" spans="1:19" ht="9" customHeight="1" x14ac:dyDescent="0.2">
      <c r="A759" s="29" t="s">
        <v>69</v>
      </c>
      <c r="B759" s="639">
        <f t="shared" si="20"/>
        <v>25128.699999999997</v>
      </c>
      <c r="C759" s="639"/>
      <c r="D759" s="640">
        <v>7240.69</v>
      </c>
      <c r="E759" s="640"/>
      <c r="F759" s="640">
        <v>4412.21</v>
      </c>
      <c r="G759" s="640">
        <v>0</v>
      </c>
      <c r="H759" s="640">
        <v>13475.8</v>
      </c>
      <c r="I759" s="636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</row>
    <row r="760" spans="1:19" ht="9" customHeight="1" x14ac:dyDescent="0.2">
      <c r="A760" s="29" t="s">
        <v>74</v>
      </c>
      <c r="B760" s="639">
        <f t="shared" si="20"/>
        <v>10642</v>
      </c>
      <c r="C760" s="639"/>
      <c r="D760" s="640">
        <v>6082</v>
      </c>
      <c r="E760" s="640"/>
      <c r="F760" s="640">
        <v>3693</v>
      </c>
      <c r="G760" s="640">
        <v>867</v>
      </c>
      <c r="H760" s="640">
        <v>0</v>
      </c>
      <c r="I760" s="636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</row>
    <row r="761" spans="1:19" ht="9" customHeight="1" x14ac:dyDescent="0.2">
      <c r="A761" s="42" t="s">
        <v>76</v>
      </c>
      <c r="B761" s="641">
        <f t="shared" si="20"/>
        <v>14014.49</v>
      </c>
      <c r="C761" s="641"/>
      <c r="D761" s="642">
        <v>5327.17</v>
      </c>
      <c r="E761" s="642"/>
      <c r="F761" s="642">
        <v>8565.68</v>
      </c>
      <c r="G761" s="642">
        <v>121.64</v>
      </c>
      <c r="H761" s="642">
        <v>0</v>
      </c>
      <c r="I761" s="636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</row>
    <row r="762" spans="1:19" ht="9" customHeight="1" x14ac:dyDescent="0.2">
      <c r="A762" s="29" t="s">
        <v>105</v>
      </c>
      <c r="B762" s="639">
        <f t="shared" si="20"/>
        <v>2967.59</v>
      </c>
      <c r="C762" s="639"/>
      <c r="D762" s="640">
        <v>1751.79</v>
      </c>
      <c r="E762" s="640"/>
      <c r="F762" s="640">
        <v>1215.8</v>
      </c>
      <c r="G762" s="640">
        <v>0</v>
      </c>
      <c r="H762" s="640">
        <v>0</v>
      </c>
      <c r="I762" s="636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</row>
    <row r="763" spans="1:19" ht="9" customHeight="1" x14ac:dyDescent="0.2">
      <c r="A763" s="29" t="s">
        <v>82</v>
      </c>
      <c r="B763" s="639">
        <f>SUM(D763:H763)</f>
        <v>28655.750000000004</v>
      </c>
      <c r="C763" s="639"/>
      <c r="D763" s="640">
        <v>10198.34</v>
      </c>
      <c r="E763" s="640"/>
      <c r="F763" s="640">
        <v>12838.61</v>
      </c>
      <c r="G763" s="640">
        <v>1700.4</v>
      </c>
      <c r="H763" s="640">
        <v>3918.4</v>
      </c>
      <c r="I763" s="636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</row>
    <row r="764" spans="1:19" ht="9" customHeight="1" x14ac:dyDescent="0.2">
      <c r="A764" s="29" t="s">
        <v>86</v>
      </c>
      <c r="B764" s="639">
        <f t="shared" si="20"/>
        <v>12403.36</v>
      </c>
      <c r="C764" s="639"/>
      <c r="D764" s="640">
        <v>6273.67</v>
      </c>
      <c r="E764" s="640"/>
      <c r="F764" s="640">
        <v>2511.09</v>
      </c>
      <c r="G764" s="640">
        <v>0</v>
      </c>
      <c r="H764" s="640">
        <v>3618.6</v>
      </c>
      <c r="I764" s="636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</row>
    <row r="765" spans="1:19" ht="9" customHeight="1" x14ac:dyDescent="0.2">
      <c r="A765" s="42" t="s">
        <v>88</v>
      </c>
      <c r="B765" s="641">
        <f t="shared" si="20"/>
        <v>12271</v>
      </c>
      <c r="C765" s="641"/>
      <c r="D765" s="642">
        <v>6267</v>
      </c>
      <c r="E765" s="642"/>
      <c r="F765" s="642">
        <v>4711</v>
      </c>
      <c r="G765" s="642">
        <v>0</v>
      </c>
      <c r="H765" s="642">
        <v>1293</v>
      </c>
      <c r="I765" s="636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</row>
    <row r="766" spans="1:19" ht="9" customHeight="1" x14ac:dyDescent="0.2">
      <c r="A766" s="29"/>
      <c r="B766" s="197"/>
      <c r="C766" s="197"/>
      <c r="D766" s="197"/>
      <c r="E766" s="197"/>
      <c r="F766" s="197"/>
      <c r="G766" s="197"/>
      <c r="H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</row>
    <row r="767" spans="1:19" ht="9" customHeight="1" x14ac:dyDescent="0.2">
      <c r="A767" s="113" t="s">
        <v>503</v>
      </c>
      <c r="B767" s="639"/>
      <c r="C767" s="639"/>
      <c r="D767" s="639"/>
      <c r="E767" s="639"/>
      <c r="F767" s="639"/>
      <c r="G767" s="639"/>
      <c r="H767" s="639"/>
      <c r="I767" s="636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</row>
    <row r="768" spans="1:19" ht="9" customHeight="1" x14ac:dyDescent="0.2">
      <c r="A768" s="30" t="s">
        <v>129</v>
      </c>
      <c r="B768" s="637">
        <f>SUM(B770:B801)+1</f>
        <v>393474.38999999996</v>
      </c>
      <c r="C768" s="637"/>
      <c r="D768" s="637">
        <f>SUM(D770:D801)</f>
        <v>164459.31000000003</v>
      </c>
      <c r="E768" s="637"/>
      <c r="F768" s="637">
        <f>SUM(F770:F801)</f>
        <v>148849.32999999999</v>
      </c>
      <c r="G768" s="637">
        <f>SUM(G770:G801)</f>
        <v>10702.600000000002</v>
      </c>
      <c r="H768" s="637">
        <f>SUM(H770:H801)</f>
        <v>69462.150000000009</v>
      </c>
      <c r="I768" s="636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</row>
    <row r="769" spans="1:19" ht="3" customHeight="1" x14ac:dyDescent="0.2">
      <c r="A769" s="638"/>
      <c r="B769" s="637"/>
      <c r="C769" s="637"/>
      <c r="D769" s="637"/>
      <c r="E769" s="637"/>
      <c r="F769" s="637"/>
      <c r="G769" s="637"/>
      <c r="H769" s="637"/>
      <c r="I769" s="636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</row>
    <row r="770" spans="1:19" ht="9" customHeight="1" x14ac:dyDescent="0.2">
      <c r="A770" s="29" t="s">
        <v>14</v>
      </c>
      <c r="B770" s="639">
        <f>SUM(D770:H770)</f>
        <v>2359.7000000000003</v>
      </c>
      <c r="C770" s="639"/>
      <c r="D770" s="639">
        <v>1351</v>
      </c>
      <c r="E770" s="640"/>
      <c r="F770" s="640">
        <v>663.4</v>
      </c>
      <c r="G770" s="640">
        <v>0</v>
      </c>
      <c r="H770" s="640">
        <v>345.3</v>
      </c>
      <c r="I770" s="636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</row>
    <row r="771" spans="1:19" ht="9" customHeight="1" x14ac:dyDescent="0.2">
      <c r="A771" s="29" t="s">
        <v>15</v>
      </c>
      <c r="B771" s="639">
        <f>SUM(D771:H771)</f>
        <v>12013.79</v>
      </c>
      <c r="C771" s="639"/>
      <c r="D771" s="640">
        <v>2936.67</v>
      </c>
      <c r="E771" s="640"/>
      <c r="F771" s="640">
        <v>4172.24</v>
      </c>
      <c r="G771" s="640">
        <v>621.38</v>
      </c>
      <c r="H771" s="640">
        <v>4283.5</v>
      </c>
      <c r="I771" s="636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</row>
    <row r="772" spans="1:19" ht="9" customHeight="1" x14ac:dyDescent="0.2">
      <c r="A772" s="29" t="s">
        <v>112</v>
      </c>
      <c r="B772" s="639">
        <f t="shared" ref="B772:B789" si="21">SUM(D772:H772)</f>
        <v>5979.41</v>
      </c>
      <c r="C772" s="639"/>
      <c r="D772" s="640">
        <v>2265.37</v>
      </c>
      <c r="E772" s="640"/>
      <c r="F772" s="640">
        <v>1426.6</v>
      </c>
      <c r="G772" s="640">
        <v>1017.12</v>
      </c>
      <c r="H772" s="640">
        <v>1270.32</v>
      </c>
      <c r="I772" s="636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</row>
    <row r="773" spans="1:19" ht="9" customHeight="1" x14ac:dyDescent="0.2">
      <c r="A773" s="42" t="s">
        <v>21</v>
      </c>
      <c r="B773" s="641">
        <f t="shared" si="21"/>
        <v>5571.03</v>
      </c>
      <c r="C773" s="641"/>
      <c r="D773" s="642">
        <v>4025.73</v>
      </c>
      <c r="E773" s="642"/>
      <c r="F773" s="642">
        <v>272.3</v>
      </c>
      <c r="G773" s="642">
        <v>665.3</v>
      </c>
      <c r="H773" s="642">
        <v>607.70000000000005</v>
      </c>
      <c r="I773" s="636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</row>
    <row r="774" spans="1:19" ht="9" customHeight="1" x14ac:dyDescent="0.2">
      <c r="A774" s="29" t="s">
        <v>23</v>
      </c>
      <c r="B774" s="639">
        <f t="shared" si="21"/>
        <v>8826.5999999999985</v>
      </c>
      <c r="C774" s="639"/>
      <c r="D774" s="640">
        <v>5120.2</v>
      </c>
      <c r="E774" s="640"/>
      <c r="F774" s="640">
        <v>3706.3999999999996</v>
      </c>
      <c r="G774" s="640">
        <v>0</v>
      </c>
      <c r="H774" s="640">
        <v>0</v>
      </c>
      <c r="I774" s="636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</row>
    <row r="775" spans="1:19" ht="9" customHeight="1" x14ac:dyDescent="0.2">
      <c r="A775" s="29" t="s">
        <v>25</v>
      </c>
      <c r="B775" s="639">
        <f t="shared" si="21"/>
        <v>3256.4200000000005</v>
      </c>
      <c r="C775" s="639"/>
      <c r="D775" s="640">
        <v>1491.1200000000001</v>
      </c>
      <c r="E775" s="640"/>
      <c r="F775" s="640">
        <v>1535.7</v>
      </c>
      <c r="G775" s="640">
        <v>92.8</v>
      </c>
      <c r="H775" s="640">
        <v>136.80000000000001</v>
      </c>
      <c r="I775" s="636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</row>
    <row r="776" spans="1:19" ht="9" customHeight="1" x14ac:dyDescent="0.2">
      <c r="A776" s="29" t="s">
        <v>27</v>
      </c>
      <c r="B776" s="639">
        <f t="shared" si="21"/>
        <v>22936.230000000003</v>
      </c>
      <c r="C776" s="639"/>
      <c r="D776" s="640">
        <v>7129.08</v>
      </c>
      <c r="E776" s="640"/>
      <c r="F776" s="640">
        <v>14747.25</v>
      </c>
      <c r="G776" s="640">
        <v>1000.77</v>
      </c>
      <c r="H776" s="640">
        <v>59.13</v>
      </c>
      <c r="I776" s="636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</row>
    <row r="777" spans="1:19" ht="9" customHeight="1" x14ac:dyDescent="0.2">
      <c r="A777" s="42" t="s">
        <v>30</v>
      </c>
      <c r="B777" s="641">
        <f t="shared" si="21"/>
        <v>13571.3</v>
      </c>
      <c r="C777" s="641"/>
      <c r="D777" s="642">
        <v>5783.5</v>
      </c>
      <c r="E777" s="642"/>
      <c r="F777" s="642">
        <v>6724.8</v>
      </c>
      <c r="G777" s="642">
        <v>1063</v>
      </c>
      <c r="H777" s="642">
        <v>0</v>
      </c>
      <c r="I777" s="636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</row>
    <row r="778" spans="1:19" ht="9" customHeight="1" x14ac:dyDescent="0.2">
      <c r="A778" s="29" t="s">
        <v>111</v>
      </c>
      <c r="B778" s="639">
        <f t="shared" si="21"/>
        <v>88</v>
      </c>
      <c r="C778" s="639"/>
      <c r="D778" s="640">
        <v>88</v>
      </c>
      <c r="E778" s="640"/>
      <c r="F778" s="640">
        <v>0</v>
      </c>
      <c r="G778" s="640">
        <v>0</v>
      </c>
      <c r="H778" s="640">
        <v>0</v>
      </c>
      <c r="I778" s="636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</row>
    <row r="779" spans="1:19" ht="9" customHeight="1" x14ac:dyDescent="0.2">
      <c r="A779" s="29" t="s">
        <v>33</v>
      </c>
      <c r="B779" s="639">
        <f t="shared" si="21"/>
        <v>15696</v>
      </c>
      <c r="C779" s="639"/>
      <c r="D779" s="640">
        <v>4620.91</v>
      </c>
      <c r="E779" s="640"/>
      <c r="F779" s="640">
        <v>8895.09</v>
      </c>
      <c r="G779" s="640">
        <v>1250</v>
      </c>
      <c r="H779" s="640">
        <v>930</v>
      </c>
      <c r="I779" s="636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</row>
    <row r="780" spans="1:19" ht="9" customHeight="1" x14ac:dyDescent="0.2">
      <c r="A780" s="29" t="s">
        <v>34</v>
      </c>
      <c r="B780" s="639">
        <f t="shared" si="21"/>
        <v>13734.06</v>
      </c>
      <c r="C780" s="639"/>
      <c r="D780" s="640">
        <v>6810.76</v>
      </c>
      <c r="E780" s="640"/>
      <c r="F780" s="640">
        <v>5760.9</v>
      </c>
      <c r="G780" s="640">
        <v>0</v>
      </c>
      <c r="H780" s="640">
        <v>1162.4000000000001</v>
      </c>
      <c r="I780" s="636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</row>
    <row r="781" spans="1:19" ht="9" customHeight="1" x14ac:dyDescent="0.2">
      <c r="A781" s="42" t="s">
        <v>36</v>
      </c>
      <c r="B781" s="641">
        <f t="shared" si="21"/>
        <v>18864.400000000001</v>
      </c>
      <c r="C781" s="641"/>
      <c r="D781" s="642">
        <v>6606.4</v>
      </c>
      <c r="E781" s="642"/>
      <c r="F781" s="642">
        <v>6147.9</v>
      </c>
      <c r="G781" s="642">
        <v>0</v>
      </c>
      <c r="H781" s="642">
        <v>6110.1</v>
      </c>
      <c r="I781" s="636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</row>
    <row r="782" spans="1:19" ht="9" customHeight="1" x14ac:dyDescent="0.2">
      <c r="A782" s="29" t="s">
        <v>130</v>
      </c>
      <c r="B782" s="639">
        <f t="shared" si="21"/>
        <v>11887.42</v>
      </c>
      <c r="C782" s="639"/>
      <c r="D782" s="640">
        <v>4505.91</v>
      </c>
      <c r="E782" s="640"/>
      <c r="F782" s="640">
        <v>5933.41</v>
      </c>
      <c r="G782" s="640">
        <v>180.1</v>
      </c>
      <c r="H782" s="640">
        <v>1268</v>
      </c>
      <c r="I782" s="636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</row>
    <row r="783" spans="1:19" ht="9" customHeight="1" x14ac:dyDescent="0.2">
      <c r="A783" s="29" t="s">
        <v>39</v>
      </c>
      <c r="B783" s="639">
        <f t="shared" si="21"/>
        <v>30663.480000000003</v>
      </c>
      <c r="C783" s="639"/>
      <c r="D783" s="640">
        <v>8752.9500000000007</v>
      </c>
      <c r="E783" s="640"/>
      <c r="F783" s="640">
        <v>7569.7300000000005</v>
      </c>
      <c r="G783" s="640">
        <v>184.9</v>
      </c>
      <c r="H783" s="640">
        <v>14155.9</v>
      </c>
      <c r="I783" s="636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</row>
    <row r="784" spans="1:19" ht="9" customHeight="1" x14ac:dyDescent="0.2">
      <c r="A784" s="29" t="s">
        <v>32</v>
      </c>
      <c r="B784" s="639">
        <f t="shared" si="21"/>
        <v>14778.01</v>
      </c>
      <c r="C784" s="639"/>
      <c r="D784" s="640">
        <v>12121.91</v>
      </c>
      <c r="E784" s="640"/>
      <c r="F784" s="640">
        <v>2656.1</v>
      </c>
      <c r="G784" s="640">
        <v>0</v>
      </c>
      <c r="H784" s="640">
        <v>0</v>
      </c>
      <c r="I784" s="636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</row>
    <row r="785" spans="1:19" ht="9" customHeight="1" x14ac:dyDescent="0.2">
      <c r="A785" s="42" t="s">
        <v>43</v>
      </c>
      <c r="B785" s="641">
        <f t="shared" si="21"/>
        <v>15498.310000000001</v>
      </c>
      <c r="C785" s="641"/>
      <c r="D785" s="642">
        <v>7039.8600000000006</v>
      </c>
      <c r="E785" s="642"/>
      <c r="F785" s="642">
        <v>4458.45</v>
      </c>
      <c r="G785" s="642">
        <v>0</v>
      </c>
      <c r="H785" s="642">
        <v>4000</v>
      </c>
      <c r="I785" s="636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</row>
    <row r="786" spans="1:19" ht="9" customHeight="1" x14ac:dyDescent="0.2">
      <c r="A786" s="29" t="s">
        <v>46</v>
      </c>
      <c r="B786" s="639">
        <f t="shared" si="21"/>
        <v>3022.2400000000002</v>
      </c>
      <c r="C786" s="639"/>
      <c r="D786" s="640">
        <v>1773.99</v>
      </c>
      <c r="E786" s="640"/>
      <c r="F786" s="640">
        <v>339.35</v>
      </c>
      <c r="G786" s="640">
        <v>0</v>
      </c>
      <c r="H786" s="640">
        <v>908.9</v>
      </c>
      <c r="I786" s="636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</row>
    <row r="787" spans="1:19" ht="9" customHeight="1" x14ac:dyDescent="0.2">
      <c r="A787" s="29" t="s">
        <v>48</v>
      </c>
      <c r="B787" s="639">
        <f t="shared" si="21"/>
        <v>10055.99</v>
      </c>
      <c r="C787" s="639"/>
      <c r="D787" s="640">
        <v>3493.3900000000003</v>
      </c>
      <c r="E787" s="640"/>
      <c r="F787" s="640">
        <v>2814.7</v>
      </c>
      <c r="G787" s="640">
        <v>0</v>
      </c>
      <c r="H787" s="640">
        <v>3747.9</v>
      </c>
      <c r="I787" s="636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</row>
    <row r="788" spans="1:19" ht="9" customHeight="1" x14ac:dyDescent="0.2">
      <c r="A788" s="29" t="s">
        <v>50</v>
      </c>
      <c r="B788" s="639">
        <f t="shared" si="21"/>
        <v>7440.9400000000005</v>
      </c>
      <c r="C788" s="639"/>
      <c r="D788" s="640">
        <v>5012.7400000000007</v>
      </c>
      <c r="E788" s="640"/>
      <c r="F788" s="640">
        <v>2416.5</v>
      </c>
      <c r="G788" s="640">
        <v>11.7</v>
      </c>
      <c r="H788" s="640">
        <v>0</v>
      </c>
      <c r="I788" s="636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</row>
    <row r="789" spans="1:19" ht="9" customHeight="1" x14ac:dyDescent="0.2">
      <c r="A789" s="42" t="s">
        <v>52</v>
      </c>
      <c r="B789" s="641">
        <f t="shared" si="21"/>
        <v>23031.74</v>
      </c>
      <c r="C789" s="641"/>
      <c r="D789" s="642">
        <v>7347.84</v>
      </c>
      <c r="E789" s="642"/>
      <c r="F789" s="642">
        <v>13256.6</v>
      </c>
      <c r="G789" s="642">
        <v>0</v>
      </c>
      <c r="H789" s="642">
        <v>2427.3000000000002</v>
      </c>
      <c r="I789" s="636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</row>
    <row r="790" spans="1:19" ht="9" customHeight="1" x14ac:dyDescent="0.2">
      <c r="A790" s="29" t="s">
        <v>55</v>
      </c>
      <c r="B790" s="639">
        <f>SUM(D790:H790)</f>
        <v>10319.5</v>
      </c>
      <c r="C790" s="639"/>
      <c r="D790" s="640">
        <v>5691.2</v>
      </c>
      <c r="E790" s="640"/>
      <c r="F790" s="640">
        <v>4422.9000000000005</v>
      </c>
      <c r="G790" s="640">
        <v>0</v>
      </c>
      <c r="H790" s="640">
        <v>205.4</v>
      </c>
      <c r="I790" s="636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</row>
    <row r="791" spans="1:19" ht="9" customHeight="1" x14ac:dyDescent="0.2">
      <c r="A791" s="29" t="s">
        <v>57</v>
      </c>
      <c r="B791" s="639">
        <f>SUM(D791:H791)</f>
        <v>3362.8199999999997</v>
      </c>
      <c r="C791" s="639"/>
      <c r="D791" s="640">
        <v>2062.92</v>
      </c>
      <c r="E791" s="640"/>
      <c r="F791" s="640">
        <v>1299.8999999999999</v>
      </c>
      <c r="G791" s="640">
        <v>0</v>
      </c>
      <c r="H791" s="640">
        <v>0</v>
      </c>
      <c r="I791" s="636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</row>
    <row r="792" spans="1:19" ht="9" customHeight="1" x14ac:dyDescent="0.2">
      <c r="A792" s="29" t="s">
        <v>59</v>
      </c>
      <c r="B792" s="639">
        <f t="shared" ref="B792:B798" si="22">SUM(D792:H792)</f>
        <v>5796.35</v>
      </c>
      <c r="C792" s="639"/>
      <c r="D792" s="640">
        <v>3293.35</v>
      </c>
      <c r="E792" s="640"/>
      <c r="F792" s="640">
        <v>2503</v>
      </c>
      <c r="G792" s="640">
        <v>0</v>
      </c>
      <c r="H792" s="640">
        <v>0</v>
      </c>
      <c r="I792" s="636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</row>
    <row r="793" spans="1:19" ht="9" customHeight="1" x14ac:dyDescent="0.2">
      <c r="A793" s="42" t="s">
        <v>63</v>
      </c>
      <c r="B793" s="641">
        <f t="shared" si="22"/>
        <v>11653.300000000001</v>
      </c>
      <c r="C793" s="641"/>
      <c r="D793" s="642">
        <v>5815.35</v>
      </c>
      <c r="E793" s="642"/>
      <c r="F793" s="642">
        <v>5733.55</v>
      </c>
      <c r="G793" s="642">
        <v>104.4</v>
      </c>
      <c r="H793" s="642">
        <v>0</v>
      </c>
      <c r="I793" s="636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</row>
    <row r="794" spans="1:19" ht="9" customHeight="1" x14ac:dyDescent="0.2">
      <c r="A794" s="29" t="s">
        <v>65</v>
      </c>
      <c r="B794" s="639">
        <f t="shared" si="22"/>
        <v>17002.099999999999</v>
      </c>
      <c r="C794" s="639"/>
      <c r="D794" s="640">
        <v>5429.17</v>
      </c>
      <c r="E794" s="640"/>
      <c r="F794" s="640">
        <v>3365.18</v>
      </c>
      <c r="G794" s="640">
        <v>2647.75</v>
      </c>
      <c r="H794" s="640">
        <v>5560</v>
      </c>
      <c r="I794" s="636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</row>
    <row r="795" spans="1:19" ht="9" customHeight="1" x14ac:dyDescent="0.2">
      <c r="A795" s="29" t="s">
        <v>69</v>
      </c>
      <c r="B795" s="639">
        <f t="shared" si="22"/>
        <v>25070.85</v>
      </c>
      <c r="C795" s="639"/>
      <c r="D795" s="640">
        <v>7203.38</v>
      </c>
      <c r="E795" s="640"/>
      <c r="F795" s="640">
        <v>4391.67</v>
      </c>
      <c r="G795" s="640">
        <v>0</v>
      </c>
      <c r="H795" s="640">
        <v>13475.8</v>
      </c>
      <c r="I795" s="636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</row>
    <row r="796" spans="1:19" ht="9" customHeight="1" x14ac:dyDescent="0.2">
      <c r="A796" s="29" t="s">
        <v>74</v>
      </c>
      <c r="B796" s="639">
        <f t="shared" si="22"/>
        <v>10665.840000000002</v>
      </c>
      <c r="C796" s="639"/>
      <c r="D796" s="640">
        <v>6500.52</v>
      </c>
      <c r="E796" s="640"/>
      <c r="F796" s="640">
        <v>3582.04</v>
      </c>
      <c r="G796" s="640">
        <v>583.28</v>
      </c>
      <c r="H796" s="640">
        <v>0</v>
      </c>
      <c r="I796" s="636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</row>
    <row r="797" spans="1:19" ht="9" customHeight="1" x14ac:dyDescent="0.2">
      <c r="A797" s="42" t="s">
        <v>76</v>
      </c>
      <c r="B797" s="641">
        <f t="shared" si="22"/>
        <v>14015.820000000002</v>
      </c>
      <c r="C797" s="641"/>
      <c r="D797" s="642">
        <v>5351.14</v>
      </c>
      <c r="E797" s="642"/>
      <c r="F797" s="642">
        <v>8543.08</v>
      </c>
      <c r="G797" s="642">
        <v>121.6</v>
      </c>
      <c r="H797" s="642">
        <v>0</v>
      </c>
      <c r="I797" s="636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</row>
    <row r="798" spans="1:19" ht="9" customHeight="1" x14ac:dyDescent="0.2">
      <c r="A798" s="29" t="s">
        <v>105</v>
      </c>
      <c r="B798" s="639">
        <f t="shared" si="22"/>
        <v>2968.1</v>
      </c>
      <c r="C798" s="639"/>
      <c r="D798" s="640">
        <v>1752.3</v>
      </c>
      <c r="E798" s="640"/>
      <c r="F798" s="640">
        <v>1215.8</v>
      </c>
      <c r="G798" s="640">
        <v>0</v>
      </c>
      <c r="H798" s="640">
        <v>0</v>
      </c>
      <c r="I798" s="636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</row>
    <row r="799" spans="1:19" ht="9" customHeight="1" x14ac:dyDescent="0.2">
      <c r="A799" s="29" t="s">
        <v>82</v>
      </c>
      <c r="B799" s="639">
        <f>SUM(D799:H799)</f>
        <v>28655.799999999996</v>
      </c>
      <c r="C799" s="639"/>
      <c r="D799" s="640">
        <v>10421.5</v>
      </c>
      <c r="E799" s="640"/>
      <c r="F799" s="640">
        <v>13179.699999999999</v>
      </c>
      <c r="G799" s="640">
        <v>1158.5</v>
      </c>
      <c r="H799" s="640">
        <v>3896.1</v>
      </c>
      <c r="I799" s="636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</row>
    <row r="800" spans="1:19" ht="9" customHeight="1" x14ac:dyDescent="0.2">
      <c r="A800" s="29" t="s">
        <v>86</v>
      </c>
      <c r="B800" s="639">
        <f t="shared" ref="B800:B801" si="23">SUM(D800:H800)</f>
        <v>12417.24</v>
      </c>
      <c r="C800" s="639"/>
      <c r="D800" s="640">
        <v>6287.55</v>
      </c>
      <c r="E800" s="640"/>
      <c r="F800" s="640">
        <v>2511.09</v>
      </c>
      <c r="G800" s="640">
        <v>0</v>
      </c>
      <c r="H800" s="640">
        <v>3618.6</v>
      </c>
      <c r="I800" s="636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</row>
    <row r="801" spans="1:19" ht="9" customHeight="1" x14ac:dyDescent="0.2">
      <c r="A801" s="42" t="s">
        <v>88</v>
      </c>
      <c r="B801" s="641">
        <f t="shared" si="23"/>
        <v>12270.6</v>
      </c>
      <c r="C801" s="641"/>
      <c r="D801" s="642">
        <v>6373.6</v>
      </c>
      <c r="E801" s="642"/>
      <c r="F801" s="642">
        <v>4604</v>
      </c>
      <c r="G801" s="642">
        <v>0</v>
      </c>
      <c r="H801" s="642">
        <v>1293</v>
      </c>
      <c r="I801" s="636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</row>
    <row r="802" spans="1:19" ht="9" customHeight="1" x14ac:dyDescent="0.2">
      <c r="A802" s="29"/>
      <c r="B802" s="197"/>
      <c r="C802" s="197"/>
      <c r="D802" s="197"/>
      <c r="E802" s="197"/>
      <c r="F802" s="197"/>
      <c r="G802" s="197"/>
      <c r="H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</row>
    <row r="803" spans="1:19" ht="9" customHeight="1" x14ac:dyDescent="0.2">
      <c r="A803" s="113" t="s">
        <v>275</v>
      </c>
      <c r="B803" s="639"/>
      <c r="C803" s="639"/>
      <c r="D803" s="639"/>
      <c r="E803" s="639"/>
      <c r="F803" s="639"/>
      <c r="G803" s="639"/>
      <c r="H803" s="639"/>
      <c r="I803" s="636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</row>
    <row r="804" spans="1:19" ht="9" customHeight="1" x14ac:dyDescent="0.2">
      <c r="A804" s="30" t="s">
        <v>129</v>
      </c>
      <c r="B804" s="637">
        <f>SUM(B806:B837)</f>
        <v>398149</v>
      </c>
      <c r="C804" s="637"/>
      <c r="D804" s="637">
        <f>SUM(D806:D837)-1</f>
        <v>174910</v>
      </c>
      <c r="E804" s="637"/>
      <c r="F804" s="637">
        <f>SUM(F806:F837)-1</f>
        <v>144070</v>
      </c>
      <c r="G804" s="637">
        <f t="shared" ref="G804:H804" si="24">SUM(G806:G837)</f>
        <v>9800</v>
      </c>
      <c r="H804" s="637">
        <f t="shared" si="24"/>
        <v>69367</v>
      </c>
      <c r="I804" s="636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</row>
    <row r="805" spans="1:19" ht="3" customHeight="1" x14ac:dyDescent="0.2">
      <c r="A805" s="638"/>
      <c r="B805" s="637"/>
      <c r="C805" s="637"/>
      <c r="D805" s="637"/>
      <c r="E805" s="637"/>
      <c r="F805" s="637"/>
      <c r="G805" s="637"/>
      <c r="H805" s="637"/>
      <c r="I805" s="636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</row>
    <row r="806" spans="1:19" ht="9" customHeight="1" x14ac:dyDescent="0.2">
      <c r="A806" s="29" t="s">
        <v>14</v>
      </c>
      <c r="B806" s="639">
        <f>SUM(D806:H806)</f>
        <v>2381</v>
      </c>
      <c r="C806" s="639"/>
      <c r="D806" s="639">
        <v>1411</v>
      </c>
      <c r="E806" s="640"/>
      <c r="F806" s="640">
        <v>628</v>
      </c>
      <c r="G806" s="640">
        <v>0</v>
      </c>
      <c r="H806" s="640">
        <v>342</v>
      </c>
      <c r="I806" s="636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</row>
    <row r="807" spans="1:19" ht="9" customHeight="1" x14ac:dyDescent="0.2">
      <c r="A807" s="29" t="s">
        <v>15</v>
      </c>
      <c r="B807" s="640">
        <f>SUM(D807:H807)-1</f>
        <v>12014</v>
      </c>
      <c r="C807" s="639"/>
      <c r="D807" s="640">
        <v>2951</v>
      </c>
      <c r="E807" s="640"/>
      <c r="F807" s="640">
        <v>4159</v>
      </c>
      <c r="G807" s="640">
        <v>621</v>
      </c>
      <c r="H807" s="643">
        <v>4284</v>
      </c>
      <c r="I807" s="636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</row>
    <row r="808" spans="1:19" ht="9" customHeight="1" x14ac:dyDescent="0.2">
      <c r="A808" s="29" t="s">
        <v>112</v>
      </c>
      <c r="B808" s="640">
        <f>SUM(D808:H808)+1</f>
        <v>5971</v>
      </c>
      <c r="C808" s="639"/>
      <c r="D808" s="640">
        <v>2257</v>
      </c>
      <c r="E808" s="640"/>
      <c r="F808" s="640">
        <v>1426</v>
      </c>
      <c r="G808" s="640">
        <v>1017</v>
      </c>
      <c r="H808" s="640">
        <v>1270</v>
      </c>
      <c r="I808" s="636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</row>
    <row r="809" spans="1:19" ht="9" customHeight="1" x14ac:dyDescent="0.2">
      <c r="A809" s="42" t="s">
        <v>21</v>
      </c>
      <c r="B809" s="642">
        <f t="shared" ref="B809:B835" si="25">SUM(D809:H809)</f>
        <v>5620</v>
      </c>
      <c r="C809" s="641"/>
      <c r="D809" s="642">
        <v>4075</v>
      </c>
      <c r="E809" s="642"/>
      <c r="F809" s="642">
        <v>272</v>
      </c>
      <c r="G809" s="642">
        <v>665</v>
      </c>
      <c r="H809" s="642">
        <v>608</v>
      </c>
      <c r="I809" s="636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</row>
    <row r="810" spans="1:19" ht="9" customHeight="1" x14ac:dyDescent="0.2">
      <c r="A810" s="29" t="s">
        <v>23</v>
      </c>
      <c r="B810" s="640">
        <f t="shared" si="25"/>
        <v>8811</v>
      </c>
      <c r="C810" s="639"/>
      <c r="D810" s="640">
        <v>5104</v>
      </c>
      <c r="E810" s="640"/>
      <c r="F810" s="640">
        <v>3707</v>
      </c>
      <c r="G810" s="640">
        <v>0</v>
      </c>
      <c r="H810" s="640">
        <v>0</v>
      </c>
      <c r="I810" s="636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</row>
    <row r="811" spans="1:19" ht="9" customHeight="1" x14ac:dyDescent="0.2">
      <c r="A811" s="29" t="s">
        <v>25</v>
      </c>
      <c r="B811" s="640">
        <f t="shared" si="25"/>
        <v>2776</v>
      </c>
      <c r="C811" s="639"/>
      <c r="D811" s="640">
        <v>1212</v>
      </c>
      <c r="E811" s="640"/>
      <c r="F811" s="640">
        <v>1492</v>
      </c>
      <c r="G811" s="640">
        <v>34</v>
      </c>
      <c r="H811" s="640">
        <v>38</v>
      </c>
      <c r="I811" s="636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</row>
    <row r="812" spans="1:19" ht="9" customHeight="1" x14ac:dyDescent="0.2">
      <c r="A812" s="29" t="s">
        <v>27</v>
      </c>
      <c r="B812" s="640">
        <f>SUM(D812:H812)-1</f>
        <v>22936</v>
      </c>
      <c r="C812" s="639"/>
      <c r="D812" s="640">
        <v>7129</v>
      </c>
      <c r="E812" s="640"/>
      <c r="F812" s="640">
        <v>14748</v>
      </c>
      <c r="G812" s="640">
        <v>1001</v>
      </c>
      <c r="H812" s="640">
        <v>59</v>
      </c>
      <c r="I812" s="636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</row>
    <row r="813" spans="1:19" ht="9" customHeight="1" x14ac:dyDescent="0.2">
      <c r="A813" s="42" t="s">
        <v>30</v>
      </c>
      <c r="B813" s="642">
        <f t="shared" si="25"/>
        <v>13905</v>
      </c>
      <c r="C813" s="641"/>
      <c r="D813" s="642">
        <v>9967</v>
      </c>
      <c r="E813" s="642"/>
      <c r="F813" s="642">
        <v>3344</v>
      </c>
      <c r="G813" s="642">
        <v>594</v>
      </c>
      <c r="H813" s="642">
        <v>0</v>
      </c>
      <c r="I813" s="636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</row>
    <row r="814" spans="1:19" ht="9" customHeight="1" x14ac:dyDescent="0.2">
      <c r="A814" s="29" t="s">
        <v>111</v>
      </c>
      <c r="B814" s="640">
        <f t="shared" si="25"/>
        <v>105</v>
      </c>
      <c r="C814" s="639"/>
      <c r="D814" s="640">
        <v>105</v>
      </c>
      <c r="E814" s="640"/>
      <c r="F814" s="640">
        <v>0</v>
      </c>
      <c r="G814" s="640">
        <v>0</v>
      </c>
      <c r="H814" s="640">
        <v>0</v>
      </c>
      <c r="I814" s="636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</row>
    <row r="815" spans="1:19" ht="9" customHeight="1" x14ac:dyDescent="0.2">
      <c r="A815" s="29" t="s">
        <v>33</v>
      </c>
      <c r="B815" s="640">
        <f t="shared" si="25"/>
        <v>15712</v>
      </c>
      <c r="C815" s="639"/>
      <c r="D815" s="640">
        <v>4637</v>
      </c>
      <c r="E815" s="640"/>
      <c r="F815" s="640">
        <v>8895</v>
      </c>
      <c r="G815" s="640">
        <v>1250</v>
      </c>
      <c r="H815" s="640">
        <v>930</v>
      </c>
      <c r="I815" s="636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</row>
    <row r="816" spans="1:19" ht="9" customHeight="1" x14ac:dyDescent="0.2">
      <c r="A816" s="29" t="s">
        <v>34</v>
      </c>
      <c r="B816" s="640">
        <f t="shared" si="25"/>
        <v>13845</v>
      </c>
      <c r="C816" s="639"/>
      <c r="D816" s="640">
        <v>7228</v>
      </c>
      <c r="E816" s="640"/>
      <c r="F816" s="640">
        <v>5487</v>
      </c>
      <c r="G816" s="640">
        <v>0</v>
      </c>
      <c r="H816" s="640">
        <v>1130</v>
      </c>
      <c r="I816" s="636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</row>
    <row r="817" spans="1:19" ht="9" customHeight="1" x14ac:dyDescent="0.2">
      <c r="A817" s="42" t="s">
        <v>36</v>
      </c>
      <c r="B817" s="642">
        <f t="shared" si="25"/>
        <v>18885</v>
      </c>
      <c r="C817" s="641"/>
      <c r="D817" s="642">
        <v>6731</v>
      </c>
      <c r="E817" s="642"/>
      <c r="F817" s="642">
        <v>6065</v>
      </c>
      <c r="G817" s="642">
        <v>0</v>
      </c>
      <c r="H817" s="642">
        <v>6089</v>
      </c>
      <c r="I817" s="636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</row>
    <row r="818" spans="1:19" ht="9" customHeight="1" x14ac:dyDescent="0.2">
      <c r="A818" s="29" t="s">
        <v>130</v>
      </c>
      <c r="B818" s="640">
        <f t="shared" si="25"/>
        <v>11963</v>
      </c>
      <c r="C818" s="639"/>
      <c r="D818" s="640">
        <v>4801</v>
      </c>
      <c r="E818" s="640"/>
      <c r="F818" s="640">
        <v>5901</v>
      </c>
      <c r="G818" s="640">
        <v>7</v>
      </c>
      <c r="H818" s="640">
        <v>1254</v>
      </c>
      <c r="I818" s="636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</row>
    <row r="819" spans="1:19" ht="9" customHeight="1" x14ac:dyDescent="0.2">
      <c r="A819" s="29" t="s">
        <v>39</v>
      </c>
      <c r="B819" s="640">
        <f t="shared" si="25"/>
        <v>34053</v>
      </c>
      <c r="C819" s="639"/>
      <c r="D819" s="640">
        <v>12967</v>
      </c>
      <c r="E819" s="640"/>
      <c r="F819" s="640">
        <v>6745</v>
      </c>
      <c r="G819" s="640">
        <v>185</v>
      </c>
      <c r="H819" s="640">
        <v>14156</v>
      </c>
      <c r="I819" s="636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</row>
    <row r="820" spans="1:19" ht="9" customHeight="1" x14ac:dyDescent="0.2">
      <c r="A820" s="29" t="s">
        <v>32</v>
      </c>
      <c r="B820" s="640">
        <f t="shared" si="25"/>
        <v>14777</v>
      </c>
      <c r="C820" s="639"/>
      <c r="D820" s="640">
        <v>12121</v>
      </c>
      <c r="E820" s="640"/>
      <c r="F820" s="640">
        <v>2656</v>
      </c>
      <c r="G820" s="640">
        <v>0</v>
      </c>
      <c r="H820" s="640">
        <v>0</v>
      </c>
      <c r="I820" s="636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</row>
    <row r="821" spans="1:19" ht="9" customHeight="1" x14ac:dyDescent="0.2">
      <c r="A821" s="42" t="s">
        <v>43</v>
      </c>
      <c r="B821" s="642">
        <f>SUM(D821:H821)+1</f>
        <v>15567</v>
      </c>
      <c r="C821" s="641"/>
      <c r="D821" s="642">
        <v>7126</v>
      </c>
      <c r="E821" s="642"/>
      <c r="F821" s="642">
        <v>4440</v>
      </c>
      <c r="G821" s="642">
        <v>0</v>
      </c>
      <c r="H821" s="642">
        <v>4000</v>
      </c>
      <c r="I821" s="636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</row>
    <row r="822" spans="1:19" ht="9" customHeight="1" x14ac:dyDescent="0.2">
      <c r="A822" s="29" t="s">
        <v>46</v>
      </c>
      <c r="B822" s="640">
        <f>SUM(D822:H822)+1</f>
        <v>3025</v>
      </c>
      <c r="C822" s="639"/>
      <c r="D822" s="640">
        <v>1776</v>
      </c>
      <c r="E822" s="640"/>
      <c r="F822" s="640">
        <v>339</v>
      </c>
      <c r="G822" s="640">
        <v>0</v>
      </c>
      <c r="H822" s="640">
        <v>909</v>
      </c>
      <c r="I822" s="636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</row>
    <row r="823" spans="1:19" ht="9" customHeight="1" x14ac:dyDescent="0.2">
      <c r="A823" s="29" t="s">
        <v>48</v>
      </c>
      <c r="B823" s="640">
        <f t="shared" si="25"/>
        <v>10293</v>
      </c>
      <c r="C823" s="639"/>
      <c r="D823" s="640">
        <v>3579</v>
      </c>
      <c r="E823" s="640"/>
      <c r="F823" s="640">
        <v>2853</v>
      </c>
      <c r="G823" s="640">
        <v>0</v>
      </c>
      <c r="H823" s="640">
        <v>3861</v>
      </c>
      <c r="I823" s="636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</row>
    <row r="824" spans="1:19" ht="9" customHeight="1" x14ac:dyDescent="0.2">
      <c r="A824" s="29" t="s">
        <v>50</v>
      </c>
      <c r="B824" s="640">
        <f t="shared" si="25"/>
        <v>7393</v>
      </c>
      <c r="C824" s="639"/>
      <c r="D824" s="640">
        <v>4945</v>
      </c>
      <c r="E824" s="640"/>
      <c r="F824" s="640">
        <v>2436</v>
      </c>
      <c r="G824" s="640">
        <v>12</v>
      </c>
      <c r="H824" s="640">
        <v>0</v>
      </c>
      <c r="I824" s="636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</row>
    <row r="825" spans="1:19" ht="9" customHeight="1" x14ac:dyDescent="0.2">
      <c r="A825" s="42" t="s">
        <v>52</v>
      </c>
      <c r="B825" s="642">
        <f>SUM(D825:H825)-1</f>
        <v>22978</v>
      </c>
      <c r="C825" s="641"/>
      <c r="D825" s="642">
        <v>7295</v>
      </c>
      <c r="E825" s="642"/>
      <c r="F825" s="642">
        <v>13257</v>
      </c>
      <c r="G825" s="642">
        <v>0</v>
      </c>
      <c r="H825" s="642">
        <v>2427</v>
      </c>
      <c r="I825" s="636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</row>
    <row r="826" spans="1:19" ht="9" customHeight="1" x14ac:dyDescent="0.2">
      <c r="A826" s="29" t="s">
        <v>55</v>
      </c>
      <c r="B826" s="640">
        <f t="shared" si="25"/>
        <v>10335</v>
      </c>
      <c r="C826" s="639"/>
      <c r="D826" s="640">
        <v>5729</v>
      </c>
      <c r="E826" s="640"/>
      <c r="F826" s="640">
        <v>4401</v>
      </c>
      <c r="G826" s="640">
        <v>0</v>
      </c>
      <c r="H826" s="640">
        <v>205</v>
      </c>
      <c r="I826" s="636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</row>
    <row r="827" spans="1:19" ht="9" customHeight="1" x14ac:dyDescent="0.2">
      <c r="A827" s="29" t="s">
        <v>57</v>
      </c>
      <c r="B827" s="640">
        <f>SUM(D827:H827)+1</f>
        <v>3362</v>
      </c>
      <c r="C827" s="639"/>
      <c r="D827" s="640">
        <v>2077</v>
      </c>
      <c r="E827" s="640"/>
      <c r="F827" s="640">
        <v>1284</v>
      </c>
      <c r="G827" s="640">
        <v>0</v>
      </c>
      <c r="H827" s="640">
        <v>0</v>
      </c>
      <c r="I827" s="636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</row>
    <row r="828" spans="1:19" ht="9" customHeight="1" x14ac:dyDescent="0.2">
      <c r="A828" s="29" t="s">
        <v>59</v>
      </c>
      <c r="B828" s="640">
        <f>SUM(D828:H828)+1</f>
        <v>5810</v>
      </c>
      <c r="C828" s="639"/>
      <c r="D828" s="640">
        <v>3319</v>
      </c>
      <c r="E828" s="640"/>
      <c r="F828" s="640">
        <v>2490</v>
      </c>
      <c r="G828" s="640">
        <v>0</v>
      </c>
      <c r="H828" s="640">
        <v>0</v>
      </c>
      <c r="I828" s="636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</row>
    <row r="829" spans="1:19" ht="9" customHeight="1" x14ac:dyDescent="0.2">
      <c r="A829" s="42" t="s">
        <v>63</v>
      </c>
      <c r="B829" s="642">
        <f t="shared" si="25"/>
        <v>12284</v>
      </c>
      <c r="C829" s="641"/>
      <c r="D829" s="642">
        <v>6463</v>
      </c>
      <c r="E829" s="642"/>
      <c r="F829" s="642">
        <v>5821</v>
      </c>
      <c r="G829" s="642">
        <v>0</v>
      </c>
      <c r="H829" s="642">
        <v>0</v>
      </c>
      <c r="I829" s="636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</row>
    <row r="830" spans="1:19" ht="9" customHeight="1" x14ac:dyDescent="0.2">
      <c r="A830" s="29" t="s">
        <v>65</v>
      </c>
      <c r="B830" s="640">
        <f t="shared" si="25"/>
        <v>16997</v>
      </c>
      <c r="C830" s="639"/>
      <c r="D830" s="640">
        <v>5424</v>
      </c>
      <c r="E830" s="640"/>
      <c r="F830" s="640">
        <v>3457</v>
      </c>
      <c r="G830" s="640">
        <v>2556</v>
      </c>
      <c r="H830" s="640">
        <v>5560</v>
      </c>
      <c r="I830" s="636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</row>
    <row r="831" spans="1:19" ht="9" customHeight="1" x14ac:dyDescent="0.2">
      <c r="A831" s="29" t="s">
        <v>69</v>
      </c>
      <c r="B831" s="640">
        <f t="shared" si="25"/>
        <v>25230</v>
      </c>
      <c r="C831" s="639"/>
      <c r="D831" s="640">
        <v>7378</v>
      </c>
      <c r="E831" s="640"/>
      <c r="F831" s="640">
        <v>4376</v>
      </c>
      <c r="G831" s="640">
        <v>0</v>
      </c>
      <c r="H831" s="640">
        <v>13476</v>
      </c>
      <c r="I831" s="636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</row>
    <row r="832" spans="1:19" ht="9" customHeight="1" x14ac:dyDescent="0.2">
      <c r="A832" s="29" t="s">
        <v>74</v>
      </c>
      <c r="B832" s="640">
        <f>SUM(D832:H832)+1</f>
        <v>10652</v>
      </c>
      <c r="C832" s="639"/>
      <c r="D832" s="640">
        <v>6577</v>
      </c>
      <c r="E832" s="640"/>
      <c r="F832" s="640">
        <v>3491</v>
      </c>
      <c r="G832" s="640">
        <v>583</v>
      </c>
      <c r="H832" s="640">
        <v>0</v>
      </c>
      <c r="I832" s="636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</row>
    <row r="833" spans="1:19" ht="9" customHeight="1" x14ac:dyDescent="0.2">
      <c r="A833" s="42" t="s">
        <v>76</v>
      </c>
      <c r="B833" s="642">
        <f>SUM(D833:H833)-1</f>
        <v>14053</v>
      </c>
      <c r="C833" s="641"/>
      <c r="D833" s="642">
        <v>5389</v>
      </c>
      <c r="E833" s="642"/>
      <c r="F833" s="642">
        <v>8543</v>
      </c>
      <c r="G833" s="642">
        <v>122</v>
      </c>
      <c r="H833" s="642">
        <v>0</v>
      </c>
      <c r="I833" s="636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</row>
    <row r="834" spans="1:19" ht="9" customHeight="1" x14ac:dyDescent="0.2">
      <c r="A834" s="29" t="s">
        <v>105</v>
      </c>
      <c r="B834" s="640">
        <f t="shared" si="25"/>
        <v>3005</v>
      </c>
      <c r="C834" s="639"/>
      <c r="D834" s="640">
        <v>1789</v>
      </c>
      <c r="E834" s="640"/>
      <c r="F834" s="640">
        <v>1216</v>
      </c>
      <c r="G834" s="640">
        <v>0</v>
      </c>
      <c r="H834" s="640">
        <v>0</v>
      </c>
      <c r="I834" s="636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</row>
    <row r="835" spans="1:19" ht="9" customHeight="1" x14ac:dyDescent="0.2">
      <c r="A835" s="29" t="s">
        <v>82</v>
      </c>
      <c r="B835" s="640">
        <f t="shared" si="25"/>
        <v>28723</v>
      </c>
      <c r="C835" s="639"/>
      <c r="D835" s="640">
        <v>10631</v>
      </c>
      <c r="E835" s="640"/>
      <c r="F835" s="640">
        <v>13082</v>
      </c>
      <c r="G835" s="640">
        <v>1153</v>
      </c>
      <c r="H835" s="640">
        <v>3857</v>
      </c>
      <c r="I835" s="636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</row>
    <row r="836" spans="1:19" ht="9" customHeight="1" x14ac:dyDescent="0.2">
      <c r="A836" s="29" t="s">
        <v>86</v>
      </c>
      <c r="B836" s="640">
        <f>SUM(D836:H836)-1</f>
        <v>12417</v>
      </c>
      <c r="C836" s="639"/>
      <c r="D836" s="640">
        <v>6288</v>
      </c>
      <c r="E836" s="640"/>
      <c r="F836" s="640">
        <v>2511</v>
      </c>
      <c r="G836" s="640">
        <v>0</v>
      </c>
      <c r="H836" s="640">
        <v>3619</v>
      </c>
      <c r="I836" s="636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</row>
    <row r="837" spans="1:19" ht="9" customHeight="1" x14ac:dyDescent="0.2">
      <c r="A837" s="42" t="s">
        <v>88</v>
      </c>
      <c r="B837" s="642">
        <f>SUM(D837:H837)-1</f>
        <v>12271</v>
      </c>
      <c r="C837" s="641"/>
      <c r="D837" s="642">
        <v>6430</v>
      </c>
      <c r="E837" s="642"/>
      <c r="F837" s="642">
        <v>4549</v>
      </c>
      <c r="G837" s="642">
        <v>0</v>
      </c>
      <c r="H837" s="642">
        <v>1293</v>
      </c>
      <c r="I837" s="636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</row>
    <row r="838" spans="1:19" ht="3" customHeight="1" x14ac:dyDescent="0.2">
      <c r="A838" s="644"/>
      <c r="B838" s="644"/>
      <c r="C838" s="644"/>
      <c r="D838" s="644"/>
      <c r="E838" s="644"/>
      <c r="F838" s="644"/>
      <c r="G838" s="645"/>
      <c r="H838" s="644"/>
      <c r="I838" s="636"/>
      <c r="K838" s="646"/>
      <c r="P838" s="197"/>
      <c r="R838" s="197"/>
      <c r="S838" s="197"/>
    </row>
    <row r="839" spans="1:19" ht="3" customHeight="1" x14ac:dyDescent="0.2">
      <c r="A839" s="647"/>
      <c r="B839" s="647"/>
      <c r="C839" s="647"/>
      <c r="D839" s="647"/>
      <c r="E839" s="647"/>
      <c r="F839" s="647"/>
      <c r="G839" s="647"/>
      <c r="H839" s="647"/>
      <c r="I839" s="636"/>
    </row>
    <row r="840" spans="1:19" s="121" customFormat="1" ht="9" customHeight="1" x14ac:dyDescent="0.15">
      <c r="A840" s="648" t="s">
        <v>570</v>
      </c>
      <c r="B840" s="649"/>
      <c r="C840" s="649"/>
      <c r="D840" s="649"/>
      <c r="E840" s="649"/>
      <c r="F840" s="649"/>
      <c r="G840" s="650"/>
      <c r="H840" s="649"/>
      <c r="I840" s="649"/>
    </row>
    <row r="841" spans="1:19" s="121" customFormat="1" ht="9" customHeight="1" x14ac:dyDescent="0.15">
      <c r="A841" s="648" t="s">
        <v>571</v>
      </c>
      <c r="B841" s="649"/>
      <c r="C841" s="649"/>
      <c r="D841" s="649"/>
      <c r="E841" s="649"/>
      <c r="F841" s="649"/>
      <c r="G841" s="650"/>
      <c r="H841" s="649"/>
      <c r="I841" s="649"/>
    </row>
    <row r="842" spans="1:19" s="121" customFormat="1" ht="9" customHeight="1" x14ac:dyDescent="0.15">
      <c r="A842" s="648" t="s">
        <v>572</v>
      </c>
      <c r="B842" s="649"/>
      <c r="C842" s="649"/>
      <c r="D842" s="649"/>
      <c r="E842" s="649"/>
      <c r="F842" s="649"/>
      <c r="G842" s="650"/>
      <c r="H842" s="649"/>
      <c r="I842" s="649"/>
    </row>
    <row r="843" spans="1:19" ht="12.75" hidden="1" x14ac:dyDescent="0.2">
      <c r="I843" s="62" t="s">
        <v>100</v>
      </c>
    </row>
  </sheetData>
  <sheetProtection sheet="1" objects="1" scenarios="1"/>
  <mergeCells count="2">
    <mergeCell ref="A7:A8"/>
    <mergeCell ref="H7:H8"/>
  </mergeCells>
  <hyperlinks>
    <hyperlink ref="H1" location="Índice!A1" display="Índice!A1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0" manualBreakCount="10">
    <brk id="82" max="16383" man="1"/>
    <brk id="154" max="16383" man="1"/>
    <brk id="226" max="16383" man="1"/>
    <brk id="298" max="16383" man="1"/>
    <brk id="370" max="16383" man="1"/>
    <brk id="442" max="7" man="1"/>
    <brk id="514" max="7" man="1"/>
    <brk id="586" max="7" man="1"/>
    <brk id="658" max="7" man="1"/>
    <brk id="730" max="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69"/>
  <sheetViews>
    <sheetView showGridLines="0" showRowColHeaders="0" zoomScale="130" zoomScaleNormal="130" workbookViewId="0">
      <pane xSplit="1" ySplit="11" topLeftCell="B12" activePane="bottomRight" state="frozen"/>
      <selection activeCell="H1" sqref="H1"/>
      <selection pane="topRight" activeCell="H1" sqref="H1"/>
      <selection pane="bottomLeft" activeCell="H1" sqref="H1"/>
      <selection pane="bottomRight"/>
    </sheetView>
  </sheetViews>
  <sheetFormatPr baseColWidth="10" defaultColWidth="0" defaultRowHeight="11.25" customHeight="1" zeroHeight="1" x14ac:dyDescent="0.25"/>
  <cols>
    <col min="1" max="1" width="17.5703125" style="683" customWidth="1"/>
    <col min="2" max="2" width="9.42578125" style="683" customWidth="1"/>
    <col min="3" max="3" width="8.85546875" style="683" customWidth="1"/>
    <col min="4" max="4" width="2.7109375" style="683" customWidth="1"/>
    <col min="5" max="5" width="6.42578125" style="683" customWidth="1"/>
    <col min="6" max="6" width="7.28515625" style="683" customWidth="1"/>
    <col min="7" max="7" width="6" style="683" customWidth="1"/>
    <col min="8" max="8" width="5.7109375" style="683" customWidth="1"/>
    <col min="9" max="9" width="3.28515625" style="683" customWidth="1"/>
    <col min="10" max="10" width="5.7109375" style="683" customWidth="1"/>
    <col min="11" max="11" width="5.85546875" style="683" customWidth="1"/>
    <col min="12" max="13" width="6.85546875" style="683" customWidth="1"/>
    <col min="14" max="14" width="10" style="683" customWidth="1"/>
    <col min="15" max="15" width="0.85546875" style="96" customWidth="1"/>
    <col min="16" max="21" width="11.7109375" style="96" hidden="1"/>
    <col min="22" max="22" width="8" style="96" hidden="1"/>
    <col min="23" max="25" width="11.42578125" style="96" hidden="1"/>
    <col min="26" max="26" width="2.5703125" style="96" hidden="1"/>
    <col min="27" max="27" width="8" style="96" hidden="1"/>
    <col min="28" max="31" width="0" style="96" hidden="1"/>
    <col min="32" max="16384" width="11.42578125" style="96" hidden="1"/>
  </cols>
  <sheetData>
    <row r="1" spans="1:29" s="3" customFormat="1" ht="12" customHeight="1" x14ac:dyDescent="0.2">
      <c r="A1" s="1" t="s">
        <v>573</v>
      </c>
      <c r="B1" s="2"/>
      <c r="C1" s="2"/>
      <c r="D1" s="2"/>
      <c r="E1" s="2"/>
      <c r="F1" s="2"/>
      <c r="G1" s="2"/>
      <c r="H1" s="2"/>
      <c r="I1" s="2"/>
      <c r="J1" s="2"/>
      <c r="L1" s="2"/>
      <c r="M1" s="651"/>
      <c r="N1" s="470" t="s">
        <v>574</v>
      </c>
      <c r="O1" s="1"/>
    </row>
    <row r="2" spans="1:29" s="3" customFormat="1" ht="12" customHeight="1" x14ac:dyDescent="0.2">
      <c r="A2" s="1" t="s">
        <v>575</v>
      </c>
      <c r="B2" s="2"/>
      <c r="C2" s="2"/>
      <c r="D2" s="2"/>
      <c r="E2" s="2"/>
      <c r="F2" s="2"/>
      <c r="G2" s="2"/>
      <c r="H2" s="2"/>
      <c r="I2" s="2"/>
      <c r="J2" s="2"/>
      <c r="L2" s="2"/>
      <c r="M2" s="651"/>
      <c r="N2" s="5"/>
      <c r="O2" s="1"/>
    </row>
    <row r="3" spans="1:29" s="3" customFormat="1" ht="12" customHeight="1" x14ac:dyDescent="0.2">
      <c r="A3" s="272" t="s">
        <v>110</v>
      </c>
      <c r="B3" s="2"/>
      <c r="C3" s="2"/>
      <c r="D3" s="2"/>
      <c r="E3" s="2"/>
      <c r="F3" s="2"/>
      <c r="G3" s="2"/>
      <c r="H3" s="2"/>
      <c r="I3" s="2"/>
      <c r="J3" s="2"/>
      <c r="L3" s="2"/>
      <c r="M3" s="2"/>
      <c r="O3" s="289"/>
    </row>
    <row r="4" spans="1:29" s="3" customFormat="1" ht="12" customHeight="1" x14ac:dyDescent="0.2">
      <c r="A4" s="23" t="s">
        <v>563</v>
      </c>
      <c r="B4" s="4"/>
      <c r="C4" s="2"/>
      <c r="D4" s="2"/>
      <c r="E4" s="2"/>
      <c r="F4" s="2"/>
      <c r="G4" s="2"/>
      <c r="H4" s="2"/>
      <c r="I4" s="2"/>
      <c r="J4" s="2"/>
      <c r="L4" s="2"/>
      <c r="M4" s="2"/>
      <c r="O4" s="652"/>
    </row>
    <row r="5" spans="1:29" ht="3" customHeight="1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</row>
    <row r="6" spans="1:29" ht="3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96"/>
      <c r="L6" s="23"/>
      <c r="M6" s="23"/>
      <c r="N6" s="96"/>
    </row>
    <row r="7" spans="1:29" s="121" customFormat="1" ht="9.6" customHeight="1" x14ac:dyDescent="0.15">
      <c r="A7" s="15"/>
      <c r="B7" s="13" t="s">
        <v>10</v>
      </c>
      <c r="C7" s="614" t="s">
        <v>576</v>
      </c>
      <c r="D7" s="14"/>
      <c r="E7" s="251" t="s">
        <v>577</v>
      </c>
      <c r="F7" s="251"/>
      <c r="G7" s="251"/>
      <c r="H7" s="251"/>
      <c r="I7" s="471"/>
      <c r="J7" s="251" t="s">
        <v>578</v>
      </c>
      <c r="K7" s="14"/>
      <c r="L7" s="14"/>
      <c r="M7" s="251"/>
      <c r="N7" s="610" t="s">
        <v>579</v>
      </c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  <c r="AA7" s="252"/>
      <c r="AB7" s="252"/>
      <c r="AC7" s="252"/>
    </row>
    <row r="8" spans="1:29" s="121" customFormat="1" ht="8.25" customHeight="1" x14ac:dyDescent="0.25">
      <c r="A8" s="613" t="s">
        <v>3</v>
      </c>
      <c r="B8" s="467"/>
      <c r="C8" s="614"/>
      <c r="D8" s="14"/>
      <c r="E8" s="653" t="s">
        <v>10</v>
      </c>
      <c r="F8" s="654" t="s">
        <v>580</v>
      </c>
      <c r="G8" s="654" t="s">
        <v>581</v>
      </c>
      <c r="H8" s="654" t="s">
        <v>582</v>
      </c>
      <c r="I8" s="471"/>
      <c r="J8" s="653" t="s">
        <v>10</v>
      </c>
      <c r="K8" s="654" t="s">
        <v>583</v>
      </c>
      <c r="L8" s="654" t="s">
        <v>581</v>
      </c>
      <c r="M8" s="654" t="s">
        <v>582</v>
      </c>
      <c r="N8" s="611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</row>
    <row r="9" spans="1:29" s="121" customFormat="1" ht="9.6" customHeight="1" x14ac:dyDescent="0.15">
      <c r="A9" s="604"/>
      <c r="B9" s="15"/>
      <c r="C9" s="614"/>
      <c r="D9" s="14"/>
      <c r="E9" s="471"/>
      <c r="F9" s="611"/>
      <c r="G9" s="611"/>
      <c r="H9" s="611"/>
      <c r="I9" s="471"/>
      <c r="J9" s="471"/>
      <c r="K9" s="611"/>
      <c r="L9" s="611"/>
      <c r="M9" s="611"/>
      <c r="N9" s="611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  <c r="AA9" s="252"/>
      <c r="AB9" s="252"/>
      <c r="AC9" s="252"/>
    </row>
    <row r="10" spans="1:29" s="121" customFormat="1" ht="9.6" customHeight="1" x14ac:dyDescent="0.15">
      <c r="A10" s="15"/>
      <c r="B10" s="15"/>
      <c r="C10" s="614"/>
      <c r="D10" s="14"/>
      <c r="E10" s="471"/>
      <c r="F10" s="471"/>
      <c r="G10" s="471"/>
      <c r="H10" s="464"/>
      <c r="I10" s="471"/>
      <c r="J10" s="471"/>
      <c r="K10" s="471"/>
      <c r="L10" s="471"/>
      <c r="M10" s="464"/>
      <c r="N10" s="611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</row>
    <row r="11" spans="1:29" ht="3" customHeight="1" x14ac:dyDescent="0.2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20"/>
      <c r="L11" s="19"/>
      <c r="M11" s="19"/>
      <c r="N11" s="2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</row>
    <row r="12" spans="1:29" ht="3" customHeight="1" x14ac:dyDescent="0.2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90"/>
      <c r="L12" s="23"/>
      <c r="M12" s="23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</row>
    <row r="13" spans="1:29" s="29" customFormat="1" ht="8.25" customHeight="1" x14ac:dyDescent="0.25">
      <c r="A13" s="25">
        <v>1995</v>
      </c>
      <c r="B13" s="25"/>
      <c r="C13" s="655"/>
      <c r="D13" s="655"/>
      <c r="E13" s="655"/>
      <c r="F13" s="655"/>
      <c r="G13" s="655"/>
      <c r="H13" s="655"/>
      <c r="I13" s="655"/>
      <c r="J13" s="655"/>
      <c r="K13" s="656"/>
      <c r="L13" s="655"/>
      <c r="M13" s="655"/>
      <c r="N13" s="656"/>
    </row>
    <row r="14" spans="1:29" s="29" customFormat="1" ht="9" customHeight="1" x14ac:dyDescent="0.25">
      <c r="A14" s="30" t="s">
        <v>129</v>
      </c>
      <c r="B14" s="657">
        <f>SUM(B16:B47)</f>
        <v>293216</v>
      </c>
      <c r="C14" s="657">
        <f>SUM(C16:C47)</f>
        <v>46959</v>
      </c>
      <c r="E14" s="657">
        <f>SUM(F14:H14)</f>
        <v>56901</v>
      </c>
      <c r="F14" s="657">
        <f>SUM(F16:F47)</f>
        <v>44095</v>
      </c>
      <c r="G14" s="657">
        <f>SUM(G16:G47)</f>
        <v>11981</v>
      </c>
      <c r="H14" s="657">
        <f>SUM(H16:H47)</f>
        <v>825</v>
      </c>
      <c r="I14" s="657"/>
      <c r="J14" s="657">
        <f>SUM(J16:J47)</f>
        <v>138754</v>
      </c>
      <c r="K14" s="657">
        <f>SUM(K16:K47)</f>
        <v>4862</v>
      </c>
      <c r="L14" s="657">
        <f>SUM(L16:L47)</f>
        <v>124935</v>
      </c>
      <c r="M14" s="657">
        <f>SUM(M16:M47)</f>
        <v>8957</v>
      </c>
      <c r="N14" s="657">
        <f>SUM(N16:N47)</f>
        <v>50602</v>
      </c>
      <c r="P14" s="656"/>
      <c r="Q14" s="656"/>
      <c r="R14" s="656"/>
    </row>
    <row r="15" spans="1:29" s="29" customFormat="1" ht="3.95" customHeight="1" x14ac:dyDescent="0.25">
      <c r="A15" s="30"/>
      <c r="B15" s="184"/>
      <c r="C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</row>
    <row r="16" spans="1:29" s="29" customFormat="1" ht="8.85" customHeight="1" x14ac:dyDescent="0.25">
      <c r="A16" s="28" t="s">
        <v>14</v>
      </c>
      <c r="B16" s="79">
        <f t="shared" ref="B16:B47" si="0">SUM(C16+E16+J16+N16)</f>
        <v>1848</v>
      </c>
      <c r="C16" s="77">
        <v>348</v>
      </c>
      <c r="D16" s="197"/>
      <c r="E16" s="197">
        <f t="shared" ref="E16:E47" si="1">SUM(F16:H16)</f>
        <v>691</v>
      </c>
      <c r="F16" s="77">
        <v>585</v>
      </c>
      <c r="G16" s="77">
        <v>106</v>
      </c>
      <c r="H16" s="77">
        <v>0</v>
      </c>
      <c r="I16" s="77"/>
      <c r="J16" s="77">
        <f t="shared" ref="J16:J47" si="2">SUM(K16:M16)</f>
        <v>809</v>
      </c>
      <c r="K16" s="77">
        <v>4</v>
      </c>
      <c r="L16" s="77">
        <v>805</v>
      </c>
      <c r="M16" s="77">
        <v>0</v>
      </c>
      <c r="N16" s="77">
        <v>0</v>
      </c>
      <c r="P16" s="656"/>
      <c r="Q16" s="656"/>
      <c r="R16" s="656"/>
    </row>
    <row r="17" spans="1:18" s="29" customFormat="1" ht="8.85" customHeight="1" x14ac:dyDescent="0.25">
      <c r="A17" s="28" t="s">
        <v>15</v>
      </c>
      <c r="B17" s="79">
        <f t="shared" si="0"/>
        <v>11598</v>
      </c>
      <c r="C17" s="77">
        <v>1702</v>
      </c>
      <c r="D17" s="197"/>
      <c r="E17" s="197">
        <f t="shared" si="1"/>
        <v>991</v>
      </c>
      <c r="F17" s="77">
        <v>991</v>
      </c>
      <c r="G17" s="77">
        <v>0</v>
      </c>
      <c r="H17" s="77">
        <v>0</v>
      </c>
      <c r="I17" s="77"/>
      <c r="J17" s="77">
        <f t="shared" si="2"/>
        <v>4449</v>
      </c>
      <c r="K17" s="77">
        <v>1</v>
      </c>
      <c r="L17" s="77">
        <v>4092</v>
      </c>
      <c r="M17" s="77">
        <v>356</v>
      </c>
      <c r="N17" s="77">
        <v>4456</v>
      </c>
      <c r="P17" s="656"/>
      <c r="Q17" s="656"/>
      <c r="R17" s="656"/>
    </row>
    <row r="18" spans="1:18" s="29" customFormat="1" ht="8.85" customHeight="1" x14ac:dyDescent="0.25">
      <c r="A18" s="28" t="s">
        <v>112</v>
      </c>
      <c r="B18" s="79">
        <f t="shared" si="0"/>
        <v>6419</v>
      </c>
      <c r="C18" s="77">
        <v>1196</v>
      </c>
      <c r="D18" s="197"/>
      <c r="E18" s="197">
        <f t="shared" si="1"/>
        <v>1896</v>
      </c>
      <c r="F18" s="77">
        <v>319</v>
      </c>
      <c r="G18" s="77">
        <v>853</v>
      </c>
      <c r="H18" s="77">
        <v>724</v>
      </c>
      <c r="I18" s="77"/>
      <c r="J18" s="77">
        <f t="shared" si="2"/>
        <v>1045</v>
      </c>
      <c r="K18" s="77">
        <v>28</v>
      </c>
      <c r="L18" s="77">
        <v>1017</v>
      </c>
      <c r="M18" s="77">
        <v>0</v>
      </c>
      <c r="N18" s="77">
        <v>2282</v>
      </c>
      <c r="P18" s="656"/>
      <c r="Q18" s="656"/>
      <c r="R18" s="656"/>
    </row>
    <row r="19" spans="1:18" s="29" customFormat="1" ht="8.85" customHeight="1" x14ac:dyDescent="0.25">
      <c r="A19" s="41" t="s">
        <v>21</v>
      </c>
      <c r="B19" s="185">
        <f t="shared" si="0"/>
        <v>3649</v>
      </c>
      <c r="C19" s="185">
        <v>1307</v>
      </c>
      <c r="D19" s="262"/>
      <c r="E19" s="262">
        <f t="shared" si="1"/>
        <v>693</v>
      </c>
      <c r="F19" s="185">
        <v>592</v>
      </c>
      <c r="G19" s="185">
        <v>101</v>
      </c>
      <c r="H19" s="185">
        <v>0</v>
      </c>
      <c r="I19" s="185"/>
      <c r="J19" s="185">
        <f t="shared" si="2"/>
        <v>1649</v>
      </c>
      <c r="K19" s="185">
        <v>710</v>
      </c>
      <c r="L19" s="185">
        <v>590</v>
      </c>
      <c r="M19" s="185">
        <v>349</v>
      </c>
      <c r="N19" s="185">
        <v>0</v>
      </c>
      <c r="P19" s="656"/>
      <c r="Q19" s="656"/>
      <c r="R19" s="656"/>
    </row>
    <row r="20" spans="1:18" s="29" customFormat="1" ht="8.85" customHeight="1" x14ac:dyDescent="0.25">
      <c r="A20" s="28" t="s">
        <v>23</v>
      </c>
      <c r="B20" s="79">
        <f t="shared" si="0"/>
        <v>9630</v>
      </c>
      <c r="C20" s="77">
        <v>1769</v>
      </c>
      <c r="D20" s="197"/>
      <c r="E20" s="197">
        <f t="shared" si="1"/>
        <v>2020</v>
      </c>
      <c r="F20" s="77">
        <v>1679</v>
      </c>
      <c r="G20" s="77">
        <v>341</v>
      </c>
      <c r="H20" s="77">
        <v>0</v>
      </c>
      <c r="I20" s="77"/>
      <c r="J20" s="77">
        <f t="shared" si="2"/>
        <v>5841</v>
      </c>
      <c r="K20" s="77">
        <v>364</v>
      </c>
      <c r="L20" s="77">
        <v>5316</v>
      </c>
      <c r="M20" s="77">
        <v>161</v>
      </c>
      <c r="N20" s="77">
        <v>0</v>
      </c>
      <c r="P20" s="656"/>
      <c r="Q20" s="656"/>
      <c r="R20" s="656"/>
    </row>
    <row r="21" spans="1:18" s="29" customFormat="1" ht="8.85" customHeight="1" x14ac:dyDescent="0.25">
      <c r="A21" s="28" t="s">
        <v>25</v>
      </c>
      <c r="B21" s="79">
        <f t="shared" si="0"/>
        <v>1859</v>
      </c>
      <c r="C21" s="77">
        <v>377</v>
      </c>
      <c r="D21" s="197"/>
      <c r="E21" s="197">
        <f t="shared" si="1"/>
        <v>430</v>
      </c>
      <c r="F21" s="77">
        <v>385</v>
      </c>
      <c r="G21" s="77">
        <v>45</v>
      </c>
      <c r="H21" s="77">
        <v>0</v>
      </c>
      <c r="I21" s="77"/>
      <c r="J21" s="77">
        <f t="shared" si="2"/>
        <v>1052</v>
      </c>
      <c r="K21" s="77">
        <v>112</v>
      </c>
      <c r="L21" s="77">
        <v>931</v>
      </c>
      <c r="M21" s="77">
        <v>9</v>
      </c>
      <c r="N21" s="77">
        <v>0</v>
      </c>
      <c r="P21" s="656"/>
      <c r="Q21" s="656"/>
      <c r="R21" s="656"/>
    </row>
    <row r="22" spans="1:18" s="29" customFormat="1" ht="8.85" customHeight="1" x14ac:dyDescent="0.25">
      <c r="A22" s="28" t="s">
        <v>27</v>
      </c>
      <c r="B22" s="79">
        <f t="shared" si="0"/>
        <v>18332</v>
      </c>
      <c r="C22" s="77">
        <v>1966</v>
      </c>
      <c r="D22" s="197"/>
      <c r="E22" s="197">
        <f t="shared" si="1"/>
        <v>2066</v>
      </c>
      <c r="F22" s="77">
        <v>1539</v>
      </c>
      <c r="G22" s="77">
        <v>499</v>
      </c>
      <c r="H22" s="77">
        <v>28</v>
      </c>
      <c r="I22" s="77"/>
      <c r="J22" s="77">
        <f t="shared" si="2"/>
        <v>14241</v>
      </c>
      <c r="K22" s="77">
        <v>120</v>
      </c>
      <c r="L22" s="77">
        <v>13379</v>
      </c>
      <c r="M22" s="77">
        <v>742</v>
      </c>
      <c r="N22" s="77">
        <v>59</v>
      </c>
      <c r="P22" s="656"/>
      <c r="Q22" s="656"/>
      <c r="R22" s="656"/>
    </row>
    <row r="23" spans="1:18" s="29" customFormat="1" ht="8.85" customHeight="1" x14ac:dyDescent="0.25">
      <c r="A23" s="41" t="s">
        <v>30</v>
      </c>
      <c r="B23" s="185">
        <f t="shared" si="0"/>
        <v>12185</v>
      </c>
      <c r="C23" s="185">
        <v>2711</v>
      </c>
      <c r="D23" s="262"/>
      <c r="E23" s="262">
        <f t="shared" si="1"/>
        <v>1973</v>
      </c>
      <c r="F23" s="185">
        <v>1973</v>
      </c>
      <c r="G23" s="185">
        <v>0</v>
      </c>
      <c r="H23" s="185">
        <v>0</v>
      </c>
      <c r="I23" s="185"/>
      <c r="J23" s="185">
        <f t="shared" si="2"/>
        <v>7501</v>
      </c>
      <c r="K23" s="185">
        <v>0</v>
      </c>
      <c r="L23" s="185">
        <v>6438</v>
      </c>
      <c r="M23" s="185">
        <v>1063</v>
      </c>
      <c r="N23" s="185">
        <v>0</v>
      </c>
      <c r="P23" s="656"/>
      <c r="Q23" s="656"/>
      <c r="R23" s="656"/>
    </row>
    <row r="24" spans="1:18" s="29" customFormat="1" ht="8.85" customHeight="1" x14ac:dyDescent="0.25">
      <c r="A24" s="28" t="s">
        <v>111</v>
      </c>
      <c r="B24" s="79">
        <f t="shared" si="0"/>
        <v>149</v>
      </c>
      <c r="C24" s="77">
        <v>149</v>
      </c>
      <c r="D24" s="197"/>
      <c r="E24" s="197">
        <f t="shared" si="1"/>
        <v>0</v>
      </c>
      <c r="F24" s="77">
        <v>0</v>
      </c>
      <c r="G24" s="77">
        <v>0</v>
      </c>
      <c r="H24" s="77">
        <v>0</v>
      </c>
      <c r="I24" s="77"/>
      <c r="J24" s="77">
        <f t="shared" si="2"/>
        <v>0</v>
      </c>
      <c r="K24" s="77">
        <v>0</v>
      </c>
      <c r="L24" s="77">
        <v>0</v>
      </c>
      <c r="M24" s="77">
        <v>0</v>
      </c>
      <c r="N24" s="77">
        <v>0</v>
      </c>
      <c r="P24" s="656"/>
      <c r="Q24" s="656"/>
      <c r="R24" s="656"/>
    </row>
    <row r="25" spans="1:18" s="29" customFormat="1" ht="8.85" customHeight="1" x14ac:dyDescent="0.25">
      <c r="A25" s="28" t="s">
        <v>33</v>
      </c>
      <c r="B25" s="79">
        <f t="shared" si="0"/>
        <v>10017</v>
      </c>
      <c r="C25" s="77">
        <v>2043</v>
      </c>
      <c r="D25" s="197"/>
      <c r="E25" s="197">
        <f t="shared" si="1"/>
        <v>947</v>
      </c>
      <c r="F25" s="77">
        <v>728</v>
      </c>
      <c r="G25" s="77">
        <v>219</v>
      </c>
      <c r="H25" s="77">
        <v>0</v>
      </c>
      <c r="I25" s="77"/>
      <c r="J25" s="77">
        <f t="shared" si="2"/>
        <v>5820</v>
      </c>
      <c r="K25" s="77">
        <v>132</v>
      </c>
      <c r="L25" s="77">
        <v>5688</v>
      </c>
      <c r="M25" s="77">
        <v>0</v>
      </c>
      <c r="N25" s="77">
        <v>1207</v>
      </c>
      <c r="P25" s="656"/>
      <c r="Q25" s="656"/>
      <c r="R25" s="656"/>
    </row>
    <row r="26" spans="1:18" s="29" customFormat="1" ht="8.85" customHeight="1" x14ac:dyDescent="0.25">
      <c r="A26" s="28" t="s">
        <v>34</v>
      </c>
      <c r="B26" s="79">
        <f t="shared" si="0"/>
        <v>4030</v>
      </c>
      <c r="C26" s="77">
        <v>1255</v>
      </c>
      <c r="D26" s="197"/>
      <c r="E26" s="197">
        <f t="shared" si="1"/>
        <v>2158</v>
      </c>
      <c r="F26" s="77">
        <v>1531</v>
      </c>
      <c r="G26" s="77">
        <v>577</v>
      </c>
      <c r="H26" s="77">
        <v>50</v>
      </c>
      <c r="I26" s="77"/>
      <c r="J26" s="77">
        <f t="shared" si="2"/>
        <v>449</v>
      </c>
      <c r="K26" s="77">
        <v>63</v>
      </c>
      <c r="L26" s="77">
        <v>386</v>
      </c>
      <c r="M26" s="77">
        <v>0</v>
      </c>
      <c r="N26" s="77">
        <v>168</v>
      </c>
      <c r="P26" s="656"/>
      <c r="Q26" s="656"/>
      <c r="R26" s="656"/>
    </row>
    <row r="27" spans="1:18" s="29" customFormat="1" ht="8.85" customHeight="1" x14ac:dyDescent="0.25">
      <c r="A27" s="41" t="s">
        <v>36</v>
      </c>
      <c r="B27" s="185">
        <f t="shared" si="0"/>
        <v>11130</v>
      </c>
      <c r="C27" s="185">
        <v>2210</v>
      </c>
      <c r="D27" s="262"/>
      <c r="E27" s="262">
        <f t="shared" si="1"/>
        <v>911</v>
      </c>
      <c r="F27" s="185">
        <v>640</v>
      </c>
      <c r="G27" s="185">
        <v>271</v>
      </c>
      <c r="H27" s="185">
        <v>0</v>
      </c>
      <c r="I27" s="185"/>
      <c r="J27" s="185">
        <f t="shared" si="2"/>
        <v>6689</v>
      </c>
      <c r="K27" s="185">
        <v>963</v>
      </c>
      <c r="L27" s="185">
        <v>4755</v>
      </c>
      <c r="M27" s="185">
        <v>971</v>
      </c>
      <c r="N27" s="185">
        <v>1320</v>
      </c>
      <c r="P27" s="656"/>
      <c r="Q27" s="656"/>
      <c r="R27" s="656"/>
    </row>
    <row r="28" spans="1:18" s="29" customFormat="1" ht="8.85" customHeight="1" x14ac:dyDescent="0.25">
      <c r="A28" s="28" t="s">
        <v>130</v>
      </c>
      <c r="B28" s="79">
        <f t="shared" si="0"/>
        <v>9139</v>
      </c>
      <c r="C28" s="77">
        <v>1000</v>
      </c>
      <c r="D28" s="197"/>
      <c r="E28" s="197">
        <f t="shared" si="1"/>
        <v>2387</v>
      </c>
      <c r="F28" s="77">
        <v>1573</v>
      </c>
      <c r="G28" s="77">
        <v>814</v>
      </c>
      <c r="H28" s="77">
        <v>0</v>
      </c>
      <c r="I28" s="77"/>
      <c r="J28" s="77">
        <f t="shared" si="2"/>
        <v>5752</v>
      </c>
      <c r="K28" s="77">
        <v>12</v>
      </c>
      <c r="L28" s="77">
        <v>5502</v>
      </c>
      <c r="M28" s="77">
        <v>238</v>
      </c>
      <c r="N28" s="77">
        <v>0</v>
      </c>
      <c r="P28" s="656"/>
      <c r="Q28" s="656"/>
      <c r="R28" s="656"/>
    </row>
    <row r="29" spans="1:18" s="29" customFormat="1" ht="8.85" customHeight="1" x14ac:dyDescent="0.25">
      <c r="A29" s="28" t="s">
        <v>39</v>
      </c>
      <c r="B29" s="79">
        <f t="shared" si="0"/>
        <v>23555</v>
      </c>
      <c r="C29" s="77">
        <v>2572</v>
      </c>
      <c r="D29" s="197"/>
      <c r="E29" s="197">
        <f t="shared" si="1"/>
        <v>2073</v>
      </c>
      <c r="F29" s="77">
        <v>2073</v>
      </c>
      <c r="G29" s="77">
        <v>0</v>
      </c>
      <c r="H29" s="77">
        <v>0</v>
      </c>
      <c r="I29" s="77"/>
      <c r="J29" s="77">
        <f t="shared" si="2"/>
        <v>4754</v>
      </c>
      <c r="K29" s="77">
        <v>0</v>
      </c>
      <c r="L29" s="77">
        <v>4754</v>
      </c>
      <c r="M29" s="77">
        <v>0</v>
      </c>
      <c r="N29" s="77">
        <v>14156</v>
      </c>
      <c r="P29" s="656"/>
      <c r="Q29" s="656"/>
      <c r="R29" s="656"/>
    </row>
    <row r="30" spans="1:18" s="29" customFormat="1" ht="8.85" customHeight="1" x14ac:dyDescent="0.25">
      <c r="A30" s="28" t="s">
        <v>32</v>
      </c>
      <c r="B30" s="79">
        <f t="shared" si="0"/>
        <v>9785</v>
      </c>
      <c r="C30" s="77">
        <v>1156</v>
      </c>
      <c r="D30" s="197"/>
      <c r="E30" s="197">
        <f t="shared" si="1"/>
        <v>6291</v>
      </c>
      <c r="F30" s="77">
        <v>3976</v>
      </c>
      <c r="G30" s="77">
        <v>2315</v>
      </c>
      <c r="H30" s="77">
        <v>0</v>
      </c>
      <c r="I30" s="77"/>
      <c r="J30" s="77">
        <f t="shared" si="2"/>
        <v>2338</v>
      </c>
      <c r="K30" s="77">
        <v>1</v>
      </c>
      <c r="L30" s="77">
        <v>2337</v>
      </c>
      <c r="M30" s="77">
        <v>0</v>
      </c>
      <c r="N30" s="77">
        <v>0</v>
      </c>
      <c r="P30" s="656"/>
      <c r="Q30" s="656"/>
      <c r="R30" s="656"/>
    </row>
    <row r="31" spans="1:18" s="29" customFormat="1" ht="8.85" customHeight="1" x14ac:dyDescent="0.25">
      <c r="A31" s="41" t="s">
        <v>43</v>
      </c>
      <c r="B31" s="185">
        <f t="shared" si="0"/>
        <v>11614</v>
      </c>
      <c r="C31" s="185">
        <v>2530</v>
      </c>
      <c r="D31" s="262"/>
      <c r="E31" s="262">
        <f t="shared" si="1"/>
        <v>2182</v>
      </c>
      <c r="F31" s="185">
        <v>2057</v>
      </c>
      <c r="G31" s="185">
        <v>125</v>
      </c>
      <c r="H31" s="185">
        <v>0</v>
      </c>
      <c r="I31" s="185"/>
      <c r="J31" s="185">
        <f t="shared" si="2"/>
        <v>4473</v>
      </c>
      <c r="K31" s="185">
        <v>77</v>
      </c>
      <c r="L31" s="185">
        <v>4396</v>
      </c>
      <c r="M31" s="185">
        <v>0</v>
      </c>
      <c r="N31" s="185">
        <v>2429</v>
      </c>
      <c r="P31" s="656"/>
      <c r="Q31" s="656"/>
      <c r="R31" s="656"/>
    </row>
    <row r="32" spans="1:18" s="29" customFormat="1" ht="8.85" customHeight="1" x14ac:dyDescent="0.25">
      <c r="A32" s="28" t="s">
        <v>46</v>
      </c>
      <c r="B32" s="79">
        <f t="shared" si="0"/>
        <v>1938</v>
      </c>
      <c r="C32" s="77">
        <v>354</v>
      </c>
      <c r="D32" s="197"/>
      <c r="E32" s="197">
        <f t="shared" si="1"/>
        <v>1097</v>
      </c>
      <c r="F32" s="77">
        <v>1097</v>
      </c>
      <c r="G32" s="77">
        <v>0</v>
      </c>
      <c r="H32" s="77">
        <v>0</v>
      </c>
      <c r="I32" s="77"/>
      <c r="J32" s="77">
        <f t="shared" si="2"/>
        <v>487</v>
      </c>
      <c r="K32" s="77">
        <v>2</v>
      </c>
      <c r="L32" s="77">
        <v>485</v>
      </c>
      <c r="M32" s="77">
        <v>0</v>
      </c>
      <c r="N32" s="77">
        <v>0</v>
      </c>
      <c r="P32" s="656"/>
      <c r="Q32" s="656"/>
      <c r="R32" s="656"/>
    </row>
    <row r="33" spans="1:18" s="29" customFormat="1" ht="8.85" customHeight="1" x14ac:dyDescent="0.25">
      <c r="A33" s="28" t="s">
        <v>48</v>
      </c>
      <c r="B33" s="79">
        <f t="shared" si="0"/>
        <v>5761</v>
      </c>
      <c r="C33" s="77">
        <v>958</v>
      </c>
      <c r="D33" s="197"/>
      <c r="E33" s="197">
        <f t="shared" si="1"/>
        <v>584</v>
      </c>
      <c r="F33" s="77">
        <v>306</v>
      </c>
      <c r="G33" s="77">
        <v>278</v>
      </c>
      <c r="H33" s="77">
        <v>0</v>
      </c>
      <c r="I33" s="77"/>
      <c r="J33" s="77">
        <f t="shared" si="2"/>
        <v>1807</v>
      </c>
      <c r="K33" s="77">
        <v>77</v>
      </c>
      <c r="L33" s="77">
        <v>1649</v>
      </c>
      <c r="M33" s="77">
        <v>81</v>
      </c>
      <c r="N33" s="77">
        <v>2412</v>
      </c>
      <c r="P33" s="656"/>
      <c r="Q33" s="656"/>
      <c r="R33" s="656"/>
    </row>
    <row r="34" spans="1:18" s="29" customFormat="1" ht="8.85" customHeight="1" x14ac:dyDescent="0.25">
      <c r="A34" s="28" t="s">
        <v>50</v>
      </c>
      <c r="B34" s="79">
        <f t="shared" si="0"/>
        <v>6701</v>
      </c>
      <c r="C34" s="77">
        <v>1465</v>
      </c>
      <c r="D34" s="197"/>
      <c r="E34" s="197">
        <f t="shared" si="1"/>
        <v>2601</v>
      </c>
      <c r="F34" s="77">
        <v>2601</v>
      </c>
      <c r="G34" s="77">
        <v>0</v>
      </c>
      <c r="H34" s="77">
        <v>0</v>
      </c>
      <c r="I34" s="77"/>
      <c r="J34" s="77">
        <f t="shared" si="2"/>
        <v>2635</v>
      </c>
      <c r="K34" s="77">
        <v>45</v>
      </c>
      <c r="L34" s="77">
        <v>2590</v>
      </c>
      <c r="M34" s="77">
        <v>0</v>
      </c>
      <c r="N34" s="77">
        <v>0</v>
      </c>
      <c r="P34" s="656"/>
      <c r="Q34" s="656"/>
      <c r="R34" s="656"/>
    </row>
    <row r="35" spans="1:18" s="29" customFormat="1" ht="8.85" customHeight="1" x14ac:dyDescent="0.25">
      <c r="A35" s="41" t="s">
        <v>52</v>
      </c>
      <c r="B35" s="185">
        <f t="shared" si="0"/>
        <v>15765</v>
      </c>
      <c r="C35" s="185">
        <v>2812</v>
      </c>
      <c r="D35" s="262"/>
      <c r="E35" s="262">
        <f t="shared" si="1"/>
        <v>977</v>
      </c>
      <c r="F35" s="185">
        <v>977</v>
      </c>
      <c r="G35" s="185">
        <v>0</v>
      </c>
      <c r="H35" s="185">
        <v>0</v>
      </c>
      <c r="I35" s="185"/>
      <c r="J35" s="185">
        <f t="shared" si="2"/>
        <v>8186</v>
      </c>
      <c r="K35" s="185">
        <v>0</v>
      </c>
      <c r="L35" s="185">
        <v>8186</v>
      </c>
      <c r="M35" s="185">
        <v>0</v>
      </c>
      <c r="N35" s="185">
        <v>3790</v>
      </c>
      <c r="P35" s="656"/>
      <c r="Q35" s="656"/>
      <c r="R35" s="656"/>
    </row>
    <row r="36" spans="1:18" s="29" customFormat="1" ht="8.85" customHeight="1" x14ac:dyDescent="0.25">
      <c r="A36" s="28" t="s">
        <v>55</v>
      </c>
      <c r="B36" s="79">
        <f t="shared" si="0"/>
        <v>7859</v>
      </c>
      <c r="C36" s="77">
        <v>1400</v>
      </c>
      <c r="D36" s="197"/>
      <c r="E36" s="197">
        <f t="shared" si="1"/>
        <v>1844</v>
      </c>
      <c r="F36" s="77">
        <v>1844</v>
      </c>
      <c r="G36" s="77">
        <v>0</v>
      </c>
      <c r="H36" s="77">
        <v>0</v>
      </c>
      <c r="I36" s="77"/>
      <c r="J36" s="77">
        <f t="shared" si="2"/>
        <v>4191</v>
      </c>
      <c r="K36" s="77">
        <v>40</v>
      </c>
      <c r="L36" s="77">
        <v>4151</v>
      </c>
      <c r="M36" s="77">
        <v>0</v>
      </c>
      <c r="N36" s="77">
        <v>424</v>
      </c>
      <c r="P36" s="656"/>
      <c r="Q36" s="656"/>
      <c r="R36" s="656"/>
    </row>
    <row r="37" spans="1:18" s="29" customFormat="1" ht="8.85" customHeight="1" x14ac:dyDescent="0.25">
      <c r="A37" s="28" t="s">
        <v>57</v>
      </c>
      <c r="B37" s="79">
        <f t="shared" si="0"/>
        <v>3267</v>
      </c>
      <c r="C37" s="77">
        <v>537</v>
      </c>
      <c r="D37" s="197"/>
      <c r="E37" s="197">
        <f t="shared" si="1"/>
        <v>876</v>
      </c>
      <c r="F37" s="77">
        <v>706</v>
      </c>
      <c r="G37" s="77">
        <v>170</v>
      </c>
      <c r="H37" s="77">
        <v>0</v>
      </c>
      <c r="I37" s="77"/>
      <c r="J37" s="77">
        <f t="shared" si="2"/>
        <v>1854</v>
      </c>
      <c r="K37" s="77">
        <v>32</v>
      </c>
      <c r="L37" s="77">
        <v>1820</v>
      </c>
      <c r="M37" s="77">
        <v>2</v>
      </c>
      <c r="N37" s="77">
        <v>0</v>
      </c>
      <c r="P37" s="656"/>
      <c r="Q37" s="656"/>
      <c r="R37" s="656"/>
    </row>
    <row r="38" spans="1:18" s="29" customFormat="1" ht="8.85" customHeight="1" x14ac:dyDescent="0.25">
      <c r="A38" s="28" t="s">
        <v>59</v>
      </c>
      <c r="B38" s="79">
        <f t="shared" si="0"/>
        <v>4865</v>
      </c>
      <c r="C38" s="77">
        <v>866</v>
      </c>
      <c r="D38" s="197"/>
      <c r="E38" s="197">
        <f t="shared" si="1"/>
        <v>1147</v>
      </c>
      <c r="F38" s="77">
        <v>905</v>
      </c>
      <c r="G38" s="77">
        <v>242</v>
      </c>
      <c r="H38" s="77">
        <v>0</v>
      </c>
      <c r="I38" s="77"/>
      <c r="J38" s="77">
        <f t="shared" si="2"/>
        <v>2852</v>
      </c>
      <c r="K38" s="77">
        <v>0</v>
      </c>
      <c r="L38" s="77">
        <v>2852</v>
      </c>
      <c r="M38" s="77">
        <v>0</v>
      </c>
      <c r="N38" s="77">
        <v>0</v>
      </c>
      <c r="P38" s="656"/>
      <c r="Q38" s="656"/>
      <c r="R38" s="656"/>
    </row>
    <row r="39" spans="1:18" s="29" customFormat="1" ht="8.85" customHeight="1" x14ac:dyDescent="0.25">
      <c r="A39" s="41" t="s">
        <v>63</v>
      </c>
      <c r="B39" s="185">
        <f t="shared" si="0"/>
        <v>11430</v>
      </c>
      <c r="C39" s="185">
        <v>1700</v>
      </c>
      <c r="D39" s="262"/>
      <c r="E39" s="262">
        <f t="shared" si="1"/>
        <v>2391</v>
      </c>
      <c r="F39" s="185">
        <v>1049</v>
      </c>
      <c r="G39" s="185">
        <v>1319</v>
      </c>
      <c r="H39" s="185">
        <v>23</v>
      </c>
      <c r="I39" s="185"/>
      <c r="J39" s="185">
        <f t="shared" si="2"/>
        <v>7339</v>
      </c>
      <c r="K39" s="185">
        <v>41</v>
      </c>
      <c r="L39" s="185">
        <v>7095</v>
      </c>
      <c r="M39" s="185">
        <v>203</v>
      </c>
      <c r="N39" s="185">
        <v>0</v>
      </c>
      <c r="P39" s="656"/>
      <c r="Q39" s="656"/>
      <c r="R39" s="656"/>
    </row>
    <row r="40" spans="1:18" s="29" customFormat="1" ht="8.85" customHeight="1" x14ac:dyDescent="0.25">
      <c r="A40" s="28" t="s">
        <v>65</v>
      </c>
      <c r="B40" s="79">
        <f t="shared" si="0"/>
        <v>16258</v>
      </c>
      <c r="C40" s="77">
        <v>1124</v>
      </c>
      <c r="D40" s="197"/>
      <c r="E40" s="197">
        <f t="shared" si="1"/>
        <v>1722</v>
      </c>
      <c r="F40" s="77">
        <v>1722</v>
      </c>
      <c r="G40" s="77">
        <v>0</v>
      </c>
      <c r="H40" s="77">
        <v>0</v>
      </c>
      <c r="I40" s="77"/>
      <c r="J40" s="77">
        <f t="shared" si="2"/>
        <v>7852</v>
      </c>
      <c r="K40" s="77">
        <v>30</v>
      </c>
      <c r="L40" s="77">
        <v>6145</v>
      </c>
      <c r="M40" s="77">
        <v>1677</v>
      </c>
      <c r="N40" s="77">
        <v>5560</v>
      </c>
      <c r="P40" s="656"/>
      <c r="Q40" s="656"/>
      <c r="R40" s="656"/>
    </row>
    <row r="41" spans="1:18" s="29" customFormat="1" ht="8.85" customHeight="1" x14ac:dyDescent="0.25">
      <c r="A41" s="28" t="s">
        <v>69</v>
      </c>
      <c r="B41" s="79">
        <f t="shared" si="0"/>
        <v>21986</v>
      </c>
      <c r="C41" s="77">
        <v>2200</v>
      </c>
      <c r="D41" s="197"/>
      <c r="E41" s="197">
        <f t="shared" si="1"/>
        <v>3726</v>
      </c>
      <c r="F41" s="77">
        <v>3413</v>
      </c>
      <c r="G41" s="77">
        <v>313</v>
      </c>
      <c r="H41" s="77">
        <v>0</v>
      </c>
      <c r="I41" s="77"/>
      <c r="J41" s="77">
        <f t="shared" si="2"/>
        <v>4412</v>
      </c>
      <c r="K41" s="77">
        <v>0</v>
      </c>
      <c r="L41" s="77">
        <v>4412</v>
      </c>
      <c r="M41" s="77">
        <v>0</v>
      </c>
      <c r="N41" s="77">
        <v>11648</v>
      </c>
      <c r="P41" s="656"/>
      <c r="Q41" s="656"/>
      <c r="R41" s="656"/>
    </row>
    <row r="42" spans="1:18" s="29" customFormat="1" ht="8.85" customHeight="1" x14ac:dyDescent="0.25">
      <c r="A42" s="28" t="s">
        <v>74</v>
      </c>
      <c r="B42" s="79">
        <f t="shared" si="0"/>
        <v>7243</v>
      </c>
      <c r="C42" s="77">
        <v>569</v>
      </c>
      <c r="D42" s="197"/>
      <c r="E42" s="197">
        <f t="shared" si="1"/>
        <v>1833</v>
      </c>
      <c r="F42" s="77">
        <v>1833</v>
      </c>
      <c r="G42" s="77">
        <v>0</v>
      </c>
      <c r="H42" s="77">
        <v>0</v>
      </c>
      <c r="I42" s="77"/>
      <c r="J42" s="77">
        <f t="shared" si="2"/>
        <v>4841</v>
      </c>
      <c r="K42" s="77">
        <v>75</v>
      </c>
      <c r="L42" s="77">
        <v>2922</v>
      </c>
      <c r="M42" s="77">
        <v>1844</v>
      </c>
      <c r="N42" s="77">
        <v>0</v>
      </c>
      <c r="P42" s="656"/>
      <c r="Q42" s="656"/>
      <c r="R42" s="656"/>
    </row>
    <row r="43" spans="1:18" s="29" customFormat="1" ht="8.85" customHeight="1" x14ac:dyDescent="0.25">
      <c r="A43" s="41" t="s">
        <v>76</v>
      </c>
      <c r="B43" s="185">
        <f t="shared" si="0"/>
        <v>11093</v>
      </c>
      <c r="C43" s="185">
        <v>2216</v>
      </c>
      <c r="D43" s="262"/>
      <c r="E43" s="262">
        <f t="shared" si="1"/>
        <v>1975</v>
      </c>
      <c r="F43" s="185">
        <v>1416</v>
      </c>
      <c r="G43" s="185">
        <v>559</v>
      </c>
      <c r="H43" s="185">
        <v>0</v>
      </c>
      <c r="I43" s="185"/>
      <c r="J43" s="185">
        <f t="shared" si="2"/>
        <v>6902</v>
      </c>
      <c r="K43" s="185">
        <v>83</v>
      </c>
      <c r="L43" s="185">
        <v>6751</v>
      </c>
      <c r="M43" s="185">
        <v>68</v>
      </c>
      <c r="N43" s="185">
        <v>0</v>
      </c>
      <c r="P43" s="656"/>
      <c r="Q43" s="656"/>
      <c r="R43" s="656"/>
    </row>
    <row r="44" spans="1:18" s="29" customFormat="1" ht="8.85" customHeight="1" x14ac:dyDescent="0.25">
      <c r="A44" s="28" t="s">
        <v>105</v>
      </c>
      <c r="B44" s="79">
        <f t="shared" si="0"/>
        <v>2564</v>
      </c>
      <c r="C44" s="77">
        <v>572</v>
      </c>
      <c r="D44" s="197"/>
      <c r="E44" s="197">
        <f t="shared" si="1"/>
        <v>711</v>
      </c>
      <c r="F44" s="77">
        <v>641</v>
      </c>
      <c r="G44" s="77">
        <v>70</v>
      </c>
      <c r="H44" s="77">
        <v>0</v>
      </c>
      <c r="I44" s="77"/>
      <c r="J44" s="77">
        <f t="shared" si="2"/>
        <v>1281</v>
      </c>
      <c r="K44" s="77">
        <v>6</v>
      </c>
      <c r="L44" s="77">
        <v>1275</v>
      </c>
      <c r="M44" s="77">
        <v>0</v>
      </c>
      <c r="N44" s="77">
        <v>0</v>
      </c>
      <c r="P44" s="656"/>
      <c r="Q44" s="656"/>
      <c r="R44" s="656"/>
    </row>
    <row r="45" spans="1:18" s="29" customFormat="1" ht="8.85" customHeight="1" x14ac:dyDescent="0.25">
      <c r="A45" s="28" t="s">
        <v>82</v>
      </c>
      <c r="B45" s="79">
        <f t="shared" si="0"/>
        <v>15562</v>
      </c>
      <c r="C45" s="77">
        <v>3047</v>
      </c>
      <c r="D45" s="197"/>
      <c r="E45" s="197">
        <f t="shared" si="1"/>
        <v>4208</v>
      </c>
      <c r="F45" s="77">
        <v>1977</v>
      </c>
      <c r="G45" s="77">
        <v>2231</v>
      </c>
      <c r="H45" s="77">
        <v>0</v>
      </c>
      <c r="I45" s="77"/>
      <c r="J45" s="77">
        <f t="shared" si="2"/>
        <v>8307</v>
      </c>
      <c r="K45" s="77">
        <v>253</v>
      </c>
      <c r="L45" s="77">
        <v>6861</v>
      </c>
      <c r="M45" s="77">
        <v>1193</v>
      </c>
      <c r="N45" s="77">
        <v>0</v>
      </c>
      <c r="P45" s="656"/>
      <c r="Q45" s="656"/>
      <c r="R45" s="656"/>
    </row>
    <row r="46" spans="1:18" s="29" customFormat="1" ht="8.85" customHeight="1" x14ac:dyDescent="0.25">
      <c r="A46" s="28" t="s">
        <v>86</v>
      </c>
      <c r="B46" s="79">
        <f t="shared" si="0"/>
        <v>5898</v>
      </c>
      <c r="C46" s="77">
        <v>1323</v>
      </c>
      <c r="D46" s="197"/>
      <c r="E46" s="197">
        <f t="shared" si="1"/>
        <v>1943</v>
      </c>
      <c r="F46" s="77">
        <v>1943</v>
      </c>
      <c r="G46" s="77">
        <v>0</v>
      </c>
      <c r="H46" s="77">
        <v>0</v>
      </c>
      <c r="I46" s="77"/>
      <c r="J46" s="77">
        <f t="shared" si="2"/>
        <v>1941</v>
      </c>
      <c r="K46" s="77">
        <v>1574</v>
      </c>
      <c r="L46" s="77">
        <v>367</v>
      </c>
      <c r="M46" s="77">
        <v>0</v>
      </c>
      <c r="N46" s="77">
        <v>691</v>
      </c>
      <c r="P46" s="656"/>
      <c r="Q46" s="656"/>
      <c r="R46" s="656"/>
    </row>
    <row r="47" spans="1:18" s="29" customFormat="1" ht="8.85" customHeight="1" x14ac:dyDescent="0.25">
      <c r="A47" s="41" t="s">
        <v>88</v>
      </c>
      <c r="B47" s="185">
        <f t="shared" si="0"/>
        <v>10087</v>
      </c>
      <c r="C47" s="185">
        <v>1525</v>
      </c>
      <c r="D47" s="262"/>
      <c r="E47" s="262">
        <f t="shared" si="1"/>
        <v>1557</v>
      </c>
      <c r="F47" s="185">
        <v>1024</v>
      </c>
      <c r="G47" s="185">
        <v>533</v>
      </c>
      <c r="H47" s="185">
        <v>0</v>
      </c>
      <c r="I47" s="185"/>
      <c r="J47" s="185">
        <f t="shared" si="2"/>
        <v>7005</v>
      </c>
      <c r="K47" s="185">
        <v>17</v>
      </c>
      <c r="L47" s="185">
        <v>6988</v>
      </c>
      <c r="M47" s="185">
        <v>0</v>
      </c>
      <c r="N47" s="185">
        <v>0</v>
      </c>
      <c r="P47" s="656"/>
      <c r="Q47" s="656"/>
      <c r="R47" s="656"/>
    </row>
    <row r="48" spans="1:18" s="29" customFormat="1" ht="8.85" customHeight="1" x14ac:dyDescent="0.25">
      <c r="A48" s="37"/>
      <c r="B48" s="80"/>
      <c r="C48" s="80"/>
      <c r="D48" s="199"/>
      <c r="E48" s="199"/>
      <c r="F48" s="80"/>
      <c r="G48" s="80"/>
      <c r="H48" s="80"/>
      <c r="I48" s="80"/>
      <c r="J48" s="80"/>
      <c r="K48" s="80"/>
      <c r="L48" s="80"/>
      <c r="M48" s="80"/>
      <c r="N48" s="80"/>
      <c r="O48" s="38"/>
      <c r="P48" s="656"/>
      <c r="Q48" s="656"/>
      <c r="R48" s="656"/>
    </row>
    <row r="49" spans="1:18" s="29" customFormat="1" ht="8.25" customHeight="1" x14ac:dyDescent="0.25">
      <c r="A49" s="25">
        <v>1996</v>
      </c>
      <c r="B49" s="25"/>
      <c r="C49" s="25"/>
      <c r="D49" s="25"/>
      <c r="E49" s="25"/>
      <c r="F49" s="25"/>
      <c r="G49" s="25"/>
      <c r="H49" s="25"/>
      <c r="I49" s="25"/>
      <c r="J49" s="25"/>
      <c r="L49" s="25"/>
      <c r="M49" s="25"/>
      <c r="P49" s="656"/>
      <c r="Q49" s="656"/>
      <c r="R49" s="656"/>
    </row>
    <row r="50" spans="1:18" s="29" customFormat="1" ht="8.25" customHeight="1" x14ac:dyDescent="0.25">
      <c r="A50" s="30" t="s">
        <v>129</v>
      </c>
      <c r="B50" s="658">
        <f>SUM(B52:B83)</f>
        <v>297403</v>
      </c>
      <c r="C50" s="658">
        <f>SUM(C52:C83)</f>
        <v>47370</v>
      </c>
      <c r="D50" s="657"/>
      <c r="E50" s="657">
        <f>SUM(E52:E83)</f>
        <v>59258</v>
      </c>
      <c r="F50" s="658">
        <f>SUM(F52:F83)</f>
        <v>46226</v>
      </c>
      <c r="G50" s="658">
        <f>SUM(G52:G83)</f>
        <v>12205</v>
      </c>
      <c r="H50" s="658">
        <f>SUM(H52:H83)</f>
        <v>827</v>
      </c>
      <c r="I50" s="657"/>
      <c r="J50" s="657">
        <f>SUM(J52:J83)</f>
        <v>140343</v>
      </c>
      <c r="K50" s="657">
        <f>SUM(K52:K83)</f>
        <v>5121</v>
      </c>
      <c r="L50" s="657">
        <f>SUM(L52:L83)</f>
        <v>126275</v>
      </c>
      <c r="M50" s="657">
        <f>SUM(M52:M83)</f>
        <v>8947</v>
      </c>
      <c r="N50" s="657">
        <f>SUM(N52:N83)</f>
        <v>50432</v>
      </c>
      <c r="P50" s="656"/>
      <c r="Q50" s="656"/>
      <c r="R50" s="656"/>
    </row>
    <row r="51" spans="1:18" s="29" customFormat="1" ht="3.95" customHeight="1" x14ac:dyDescent="0.25">
      <c r="A51" s="30"/>
      <c r="B51" s="658"/>
      <c r="C51" s="658"/>
      <c r="D51" s="657"/>
      <c r="E51" s="657"/>
      <c r="F51" s="658"/>
      <c r="G51" s="658"/>
      <c r="H51" s="658"/>
      <c r="I51" s="657"/>
      <c r="J51" s="657"/>
      <c r="K51" s="657"/>
      <c r="L51" s="657"/>
      <c r="M51" s="657"/>
      <c r="N51" s="657"/>
      <c r="P51" s="656"/>
      <c r="Q51" s="656"/>
      <c r="R51" s="656"/>
    </row>
    <row r="52" spans="1:18" s="29" customFormat="1" ht="9" customHeight="1" x14ac:dyDescent="0.25">
      <c r="A52" s="28" t="s">
        <v>14</v>
      </c>
      <c r="B52" s="79">
        <f t="shared" ref="B52:B83" si="3">SUM(C52+E52+J52+N52)</f>
        <v>1880</v>
      </c>
      <c r="C52" s="77">
        <v>349</v>
      </c>
      <c r="D52" s="197"/>
      <c r="E52" s="197">
        <f t="shared" ref="E52:E83" si="4">SUM(F52:H52)</f>
        <v>713</v>
      </c>
      <c r="F52" s="77">
        <v>613</v>
      </c>
      <c r="G52" s="77">
        <v>100</v>
      </c>
      <c r="H52" s="77">
        <v>0</v>
      </c>
      <c r="I52" s="77"/>
      <c r="J52" s="77">
        <f t="shared" ref="J52:J83" si="5">SUM(K52:M52)</f>
        <v>818</v>
      </c>
      <c r="K52" s="77">
        <v>6</v>
      </c>
      <c r="L52" s="77">
        <v>812</v>
      </c>
      <c r="M52" s="77">
        <v>0</v>
      </c>
      <c r="N52" s="77">
        <v>0</v>
      </c>
      <c r="P52" s="656"/>
      <c r="Q52" s="656"/>
      <c r="R52" s="656"/>
    </row>
    <row r="53" spans="1:18" s="29" customFormat="1" ht="9" customHeight="1" x14ac:dyDescent="0.25">
      <c r="A53" s="28" t="s">
        <v>15</v>
      </c>
      <c r="B53" s="79">
        <f t="shared" si="3"/>
        <v>11597</v>
      </c>
      <c r="C53" s="77">
        <v>1702</v>
      </c>
      <c r="D53" s="197"/>
      <c r="E53" s="197">
        <f t="shared" si="4"/>
        <v>991</v>
      </c>
      <c r="F53" s="77">
        <v>991</v>
      </c>
      <c r="G53" s="77">
        <v>0</v>
      </c>
      <c r="H53" s="77">
        <v>0</v>
      </c>
      <c r="I53" s="77"/>
      <c r="J53" s="77">
        <f t="shared" si="5"/>
        <v>4449</v>
      </c>
      <c r="K53" s="77">
        <v>1</v>
      </c>
      <c r="L53" s="77">
        <v>4092</v>
      </c>
      <c r="M53" s="77">
        <v>356</v>
      </c>
      <c r="N53" s="77">
        <v>4455</v>
      </c>
      <c r="P53" s="656"/>
      <c r="Q53" s="656"/>
      <c r="R53" s="656"/>
    </row>
    <row r="54" spans="1:18" s="29" customFormat="1" ht="9" customHeight="1" x14ac:dyDescent="0.25">
      <c r="A54" s="28" t="s">
        <v>112</v>
      </c>
      <c r="B54" s="79">
        <f t="shared" si="3"/>
        <v>6453</v>
      </c>
      <c r="C54" s="77">
        <v>1196</v>
      </c>
      <c r="D54" s="197"/>
      <c r="E54" s="197">
        <f t="shared" si="4"/>
        <v>1928</v>
      </c>
      <c r="F54" s="77">
        <v>351</v>
      </c>
      <c r="G54" s="77">
        <v>853</v>
      </c>
      <c r="H54" s="77">
        <v>724</v>
      </c>
      <c r="I54" s="77"/>
      <c r="J54" s="77">
        <f t="shared" si="5"/>
        <v>1047</v>
      </c>
      <c r="K54" s="77">
        <v>30</v>
      </c>
      <c r="L54" s="77">
        <v>1017</v>
      </c>
      <c r="M54" s="77">
        <v>0</v>
      </c>
      <c r="N54" s="77">
        <v>2282</v>
      </c>
      <c r="P54" s="656"/>
      <c r="Q54" s="656"/>
      <c r="R54" s="656"/>
    </row>
    <row r="55" spans="1:18" s="29" customFormat="1" ht="9" customHeight="1" x14ac:dyDescent="0.25">
      <c r="A55" s="41" t="s">
        <v>21</v>
      </c>
      <c r="B55" s="185">
        <f t="shared" si="3"/>
        <v>3607</v>
      </c>
      <c r="C55" s="185">
        <v>1325</v>
      </c>
      <c r="D55" s="262"/>
      <c r="E55" s="262">
        <f t="shared" si="4"/>
        <v>633</v>
      </c>
      <c r="F55" s="185">
        <v>595</v>
      </c>
      <c r="G55" s="185">
        <v>38</v>
      </c>
      <c r="H55" s="185">
        <v>0</v>
      </c>
      <c r="I55" s="185"/>
      <c r="J55" s="185">
        <f t="shared" si="5"/>
        <v>1649</v>
      </c>
      <c r="K55" s="185">
        <v>723</v>
      </c>
      <c r="L55" s="185">
        <v>577</v>
      </c>
      <c r="M55" s="185">
        <v>349</v>
      </c>
      <c r="N55" s="185">
        <v>0</v>
      </c>
      <c r="P55" s="656"/>
      <c r="Q55" s="656"/>
      <c r="R55" s="656"/>
    </row>
    <row r="56" spans="1:18" s="29" customFormat="1" ht="9" customHeight="1" x14ac:dyDescent="0.25">
      <c r="A56" s="28" t="s">
        <v>23</v>
      </c>
      <c r="B56" s="79">
        <f t="shared" si="3"/>
        <v>9666</v>
      </c>
      <c r="C56" s="77">
        <v>1804</v>
      </c>
      <c r="D56" s="197"/>
      <c r="E56" s="197">
        <f t="shared" si="4"/>
        <v>2021</v>
      </c>
      <c r="F56" s="77">
        <v>1679</v>
      </c>
      <c r="G56" s="77">
        <v>342</v>
      </c>
      <c r="H56" s="77">
        <v>0</v>
      </c>
      <c r="I56" s="77"/>
      <c r="J56" s="77">
        <f t="shared" si="5"/>
        <v>5841</v>
      </c>
      <c r="K56" s="77">
        <v>364</v>
      </c>
      <c r="L56" s="77">
        <v>5316</v>
      </c>
      <c r="M56" s="77">
        <v>161</v>
      </c>
      <c r="N56" s="77">
        <v>0</v>
      </c>
      <c r="P56" s="656"/>
      <c r="Q56" s="656"/>
      <c r="R56" s="656"/>
    </row>
    <row r="57" spans="1:18" s="29" customFormat="1" ht="9" customHeight="1" x14ac:dyDescent="0.25">
      <c r="A57" s="28" t="s">
        <v>25</v>
      </c>
      <c r="B57" s="79">
        <f t="shared" si="3"/>
        <v>1861</v>
      </c>
      <c r="C57" s="77">
        <v>379</v>
      </c>
      <c r="D57" s="197"/>
      <c r="E57" s="197">
        <f t="shared" si="4"/>
        <v>430</v>
      </c>
      <c r="F57" s="77">
        <v>385</v>
      </c>
      <c r="G57" s="77">
        <v>45</v>
      </c>
      <c r="H57" s="77">
        <v>0</v>
      </c>
      <c r="I57" s="77"/>
      <c r="J57" s="77">
        <f t="shared" si="5"/>
        <v>1052</v>
      </c>
      <c r="K57" s="77">
        <v>114</v>
      </c>
      <c r="L57" s="77">
        <v>929</v>
      </c>
      <c r="M57" s="77">
        <v>9</v>
      </c>
      <c r="N57" s="77">
        <v>0</v>
      </c>
      <c r="P57" s="656"/>
      <c r="Q57" s="656"/>
      <c r="R57" s="656"/>
    </row>
    <row r="58" spans="1:18" s="29" customFormat="1" ht="9" customHeight="1" x14ac:dyDescent="0.25">
      <c r="A58" s="28" t="s">
        <v>27</v>
      </c>
      <c r="B58" s="79">
        <f t="shared" si="3"/>
        <v>18721</v>
      </c>
      <c r="C58" s="77">
        <v>2093</v>
      </c>
      <c r="D58" s="197"/>
      <c r="E58" s="197">
        <f t="shared" si="4"/>
        <v>2105</v>
      </c>
      <c r="F58" s="77">
        <v>1607</v>
      </c>
      <c r="G58" s="77">
        <v>468</v>
      </c>
      <c r="H58" s="77">
        <v>30</v>
      </c>
      <c r="I58" s="77"/>
      <c r="J58" s="77">
        <f t="shared" si="5"/>
        <v>14464</v>
      </c>
      <c r="K58" s="77">
        <v>161</v>
      </c>
      <c r="L58" s="77">
        <v>13571</v>
      </c>
      <c r="M58" s="77">
        <v>732</v>
      </c>
      <c r="N58" s="77">
        <v>59</v>
      </c>
      <c r="P58" s="656"/>
      <c r="Q58" s="656"/>
      <c r="R58" s="656"/>
    </row>
    <row r="59" spans="1:18" s="29" customFormat="1" ht="9" customHeight="1" x14ac:dyDescent="0.25">
      <c r="A59" s="41" t="s">
        <v>30</v>
      </c>
      <c r="B59" s="185">
        <f t="shared" si="3"/>
        <v>12661</v>
      </c>
      <c r="C59" s="185">
        <v>2711</v>
      </c>
      <c r="D59" s="262"/>
      <c r="E59" s="262">
        <f t="shared" si="4"/>
        <v>2449</v>
      </c>
      <c r="F59" s="185">
        <v>2449</v>
      </c>
      <c r="G59" s="185">
        <v>0</v>
      </c>
      <c r="H59" s="185">
        <v>0</v>
      </c>
      <c r="I59" s="185"/>
      <c r="J59" s="185">
        <f t="shared" si="5"/>
        <v>7501</v>
      </c>
      <c r="K59" s="185">
        <v>0</v>
      </c>
      <c r="L59" s="185">
        <v>6438</v>
      </c>
      <c r="M59" s="185">
        <v>1063</v>
      </c>
      <c r="N59" s="185">
        <v>0</v>
      </c>
      <c r="P59" s="656"/>
      <c r="Q59" s="656"/>
      <c r="R59" s="656"/>
    </row>
    <row r="60" spans="1:18" s="29" customFormat="1" ht="9" customHeight="1" x14ac:dyDescent="0.25">
      <c r="A60" s="28" t="s">
        <v>111</v>
      </c>
      <c r="B60" s="79">
        <f t="shared" si="3"/>
        <v>149</v>
      </c>
      <c r="C60" s="77">
        <v>149</v>
      </c>
      <c r="D60" s="197"/>
      <c r="E60" s="197">
        <f t="shared" si="4"/>
        <v>0</v>
      </c>
      <c r="F60" s="77">
        <v>0</v>
      </c>
      <c r="G60" s="77">
        <v>0</v>
      </c>
      <c r="H60" s="77">
        <v>0</v>
      </c>
      <c r="I60" s="77"/>
      <c r="J60" s="77">
        <f t="shared" si="5"/>
        <v>0</v>
      </c>
      <c r="K60" s="77">
        <v>0</v>
      </c>
      <c r="L60" s="77">
        <v>0</v>
      </c>
      <c r="M60" s="77">
        <v>0</v>
      </c>
      <c r="N60" s="77">
        <v>0</v>
      </c>
      <c r="P60" s="656"/>
      <c r="Q60" s="656"/>
      <c r="R60" s="656"/>
    </row>
    <row r="61" spans="1:18" s="29" customFormat="1" ht="9" customHeight="1" x14ac:dyDescent="0.25">
      <c r="A61" s="28" t="s">
        <v>33</v>
      </c>
      <c r="B61" s="79">
        <f t="shared" si="3"/>
        <v>10123</v>
      </c>
      <c r="C61" s="77">
        <v>2133</v>
      </c>
      <c r="D61" s="197"/>
      <c r="E61" s="197">
        <f t="shared" si="4"/>
        <v>947</v>
      </c>
      <c r="F61" s="77">
        <v>728</v>
      </c>
      <c r="G61" s="77">
        <v>219</v>
      </c>
      <c r="H61" s="77">
        <v>0</v>
      </c>
      <c r="I61" s="77"/>
      <c r="J61" s="77">
        <f t="shared" si="5"/>
        <v>5836</v>
      </c>
      <c r="K61" s="77">
        <v>148</v>
      </c>
      <c r="L61" s="77">
        <v>5688</v>
      </c>
      <c r="M61" s="77">
        <v>0</v>
      </c>
      <c r="N61" s="77">
        <v>1207</v>
      </c>
      <c r="P61" s="656"/>
      <c r="Q61" s="656"/>
      <c r="R61" s="656"/>
    </row>
    <row r="62" spans="1:18" s="29" customFormat="1" ht="9" customHeight="1" x14ac:dyDescent="0.25">
      <c r="A62" s="28" t="s">
        <v>34</v>
      </c>
      <c r="B62" s="79">
        <f t="shared" si="3"/>
        <v>4050</v>
      </c>
      <c r="C62" s="77">
        <v>1255</v>
      </c>
      <c r="D62" s="197"/>
      <c r="E62" s="197">
        <f t="shared" si="4"/>
        <v>2175</v>
      </c>
      <c r="F62" s="77">
        <v>1618</v>
      </c>
      <c r="G62" s="77">
        <v>507</v>
      </c>
      <c r="H62" s="77">
        <v>50</v>
      </c>
      <c r="I62" s="77"/>
      <c r="J62" s="77">
        <f t="shared" si="5"/>
        <v>452</v>
      </c>
      <c r="K62" s="77">
        <v>66</v>
      </c>
      <c r="L62" s="77">
        <v>386</v>
      </c>
      <c r="M62" s="77">
        <v>0</v>
      </c>
      <c r="N62" s="77">
        <v>168</v>
      </c>
      <c r="P62" s="656"/>
      <c r="Q62" s="656"/>
      <c r="R62" s="656"/>
    </row>
    <row r="63" spans="1:18" s="29" customFormat="1" ht="9" customHeight="1" x14ac:dyDescent="0.25">
      <c r="A63" s="41" t="s">
        <v>36</v>
      </c>
      <c r="B63" s="185">
        <f t="shared" si="3"/>
        <v>11287</v>
      </c>
      <c r="C63" s="185">
        <v>2210</v>
      </c>
      <c r="D63" s="262"/>
      <c r="E63" s="262">
        <f t="shared" si="4"/>
        <v>1067</v>
      </c>
      <c r="F63" s="185">
        <v>796</v>
      </c>
      <c r="G63" s="185">
        <v>271</v>
      </c>
      <c r="H63" s="185">
        <v>0</v>
      </c>
      <c r="I63" s="185"/>
      <c r="J63" s="185">
        <f t="shared" si="5"/>
        <v>6690</v>
      </c>
      <c r="K63" s="185">
        <v>971</v>
      </c>
      <c r="L63" s="185">
        <v>4748</v>
      </c>
      <c r="M63" s="185">
        <v>971</v>
      </c>
      <c r="N63" s="185">
        <v>1320</v>
      </c>
      <c r="P63" s="656"/>
      <c r="Q63" s="656"/>
      <c r="R63" s="656"/>
    </row>
    <row r="64" spans="1:18" s="29" customFormat="1" ht="9" customHeight="1" x14ac:dyDescent="0.25">
      <c r="A64" s="28" t="s">
        <v>130</v>
      </c>
      <c r="B64" s="79">
        <f t="shared" si="3"/>
        <v>8884</v>
      </c>
      <c r="C64" s="77">
        <v>1010</v>
      </c>
      <c r="D64" s="197"/>
      <c r="E64" s="197">
        <f t="shared" si="4"/>
        <v>2122</v>
      </c>
      <c r="F64" s="77">
        <v>1541</v>
      </c>
      <c r="G64" s="77">
        <v>581</v>
      </c>
      <c r="H64" s="77">
        <v>0</v>
      </c>
      <c r="I64" s="77"/>
      <c r="J64" s="77">
        <f t="shared" si="5"/>
        <v>5752</v>
      </c>
      <c r="K64" s="77">
        <v>12</v>
      </c>
      <c r="L64" s="77">
        <v>5502</v>
      </c>
      <c r="M64" s="77">
        <v>238</v>
      </c>
      <c r="N64" s="77">
        <v>0</v>
      </c>
      <c r="P64" s="656"/>
      <c r="Q64" s="656"/>
      <c r="R64" s="656"/>
    </row>
    <row r="65" spans="1:18" s="29" customFormat="1" ht="9" customHeight="1" x14ac:dyDescent="0.25">
      <c r="A65" s="28" t="s">
        <v>39</v>
      </c>
      <c r="B65" s="79">
        <f t="shared" si="3"/>
        <v>23555</v>
      </c>
      <c r="C65" s="77">
        <v>2572</v>
      </c>
      <c r="D65" s="197"/>
      <c r="E65" s="197">
        <f t="shared" si="4"/>
        <v>2073</v>
      </c>
      <c r="F65" s="77">
        <v>2073</v>
      </c>
      <c r="G65" s="77">
        <v>0</v>
      </c>
      <c r="H65" s="77">
        <v>0</v>
      </c>
      <c r="I65" s="77"/>
      <c r="J65" s="77">
        <f t="shared" si="5"/>
        <v>4754</v>
      </c>
      <c r="K65" s="77">
        <v>0</v>
      </c>
      <c r="L65" s="77">
        <v>4754</v>
      </c>
      <c r="M65" s="77">
        <v>0</v>
      </c>
      <c r="N65" s="77">
        <v>14156</v>
      </c>
      <c r="P65" s="656"/>
      <c r="Q65" s="656"/>
      <c r="R65" s="656"/>
    </row>
    <row r="66" spans="1:18" s="29" customFormat="1" ht="9" customHeight="1" x14ac:dyDescent="0.25">
      <c r="A66" s="28" t="s">
        <v>32</v>
      </c>
      <c r="B66" s="79">
        <f t="shared" si="3"/>
        <v>9787</v>
      </c>
      <c r="C66" s="77">
        <v>1156</v>
      </c>
      <c r="D66" s="197"/>
      <c r="E66" s="197">
        <f t="shared" si="4"/>
        <v>6291</v>
      </c>
      <c r="F66" s="77">
        <v>3976</v>
      </c>
      <c r="G66" s="77">
        <v>2315</v>
      </c>
      <c r="H66" s="77">
        <v>0</v>
      </c>
      <c r="I66" s="77"/>
      <c r="J66" s="77">
        <f t="shared" si="5"/>
        <v>2340</v>
      </c>
      <c r="K66" s="77">
        <v>6</v>
      </c>
      <c r="L66" s="77">
        <v>2334</v>
      </c>
      <c r="M66" s="77">
        <v>0</v>
      </c>
      <c r="N66" s="77">
        <v>0</v>
      </c>
      <c r="P66" s="656"/>
      <c r="Q66" s="656"/>
      <c r="R66" s="656"/>
    </row>
    <row r="67" spans="1:18" s="29" customFormat="1" ht="9" customHeight="1" x14ac:dyDescent="0.25">
      <c r="A67" s="41" t="s">
        <v>43</v>
      </c>
      <c r="B67" s="185">
        <f t="shared" si="3"/>
        <v>12471</v>
      </c>
      <c r="C67" s="185">
        <v>2530</v>
      </c>
      <c r="D67" s="262"/>
      <c r="E67" s="262">
        <f t="shared" si="4"/>
        <v>3025</v>
      </c>
      <c r="F67" s="185">
        <v>2237</v>
      </c>
      <c r="G67" s="185">
        <v>788</v>
      </c>
      <c r="H67" s="185">
        <v>0</v>
      </c>
      <c r="I67" s="185"/>
      <c r="J67" s="185">
        <f t="shared" si="5"/>
        <v>4487</v>
      </c>
      <c r="K67" s="185">
        <v>104</v>
      </c>
      <c r="L67" s="185">
        <v>4383</v>
      </c>
      <c r="M67" s="185">
        <v>0</v>
      </c>
      <c r="N67" s="185">
        <v>2429</v>
      </c>
      <c r="P67" s="656"/>
      <c r="Q67" s="656"/>
      <c r="R67" s="656"/>
    </row>
    <row r="68" spans="1:18" s="29" customFormat="1" ht="9" customHeight="1" x14ac:dyDescent="0.25">
      <c r="A68" s="28" t="s">
        <v>46</v>
      </c>
      <c r="B68" s="79">
        <f t="shared" si="3"/>
        <v>1942</v>
      </c>
      <c r="C68" s="77">
        <v>358</v>
      </c>
      <c r="D68" s="197"/>
      <c r="E68" s="197">
        <f t="shared" si="4"/>
        <v>1097</v>
      </c>
      <c r="F68" s="77">
        <v>1097</v>
      </c>
      <c r="G68" s="77">
        <v>0</v>
      </c>
      <c r="H68" s="77">
        <v>0</v>
      </c>
      <c r="I68" s="77"/>
      <c r="J68" s="77">
        <f t="shared" si="5"/>
        <v>487</v>
      </c>
      <c r="K68" s="77">
        <v>2</v>
      </c>
      <c r="L68" s="77">
        <v>485</v>
      </c>
      <c r="M68" s="77">
        <v>0</v>
      </c>
      <c r="N68" s="77">
        <v>0</v>
      </c>
      <c r="P68" s="656"/>
      <c r="Q68" s="656"/>
      <c r="R68" s="656"/>
    </row>
    <row r="69" spans="1:18" s="29" customFormat="1" ht="9" customHeight="1" x14ac:dyDescent="0.25">
      <c r="A69" s="28" t="s">
        <v>48</v>
      </c>
      <c r="B69" s="79">
        <f t="shared" si="3"/>
        <v>5760</v>
      </c>
      <c r="C69" s="77">
        <v>958</v>
      </c>
      <c r="D69" s="197"/>
      <c r="E69" s="197">
        <f t="shared" si="4"/>
        <v>584</v>
      </c>
      <c r="F69" s="77">
        <v>306</v>
      </c>
      <c r="G69" s="77">
        <v>278</v>
      </c>
      <c r="H69" s="77">
        <v>0</v>
      </c>
      <c r="I69" s="77"/>
      <c r="J69" s="77">
        <f t="shared" si="5"/>
        <v>1806</v>
      </c>
      <c r="K69" s="77">
        <v>77</v>
      </c>
      <c r="L69" s="77">
        <v>1648</v>
      </c>
      <c r="M69" s="77">
        <v>81</v>
      </c>
      <c r="N69" s="77">
        <v>2412</v>
      </c>
      <c r="P69" s="656"/>
      <c r="Q69" s="656"/>
      <c r="R69" s="656"/>
    </row>
    <row r="70" spans="1:18" s="29" customFormat="1" ht="9" customHeight="1" x14ac:dyDescent="0.25">
      <c r="A70" s="28" t="s">
        <v>50</v>
      </c>
      <c r="B70" s="79">
        <f t="shared" si="3"/>
        <v>6701</v>
      </c>
      <c r="C70" s="77">
        <v>1465</v>
      </c>
      <c r="D70" s="197"/>
      <c r="E70" s="197">
        <f t="shared" si="4"/>
        <v>2600</v>
      </c>
      <c r="F70" s="77">
        <v>2600</v>
      </c>
      <c r="G70" s="77">
        <v>0</v>
      </c>
      <c r="H70" s="77">
        <v>0</v>
      </c>
      <c r="I70" s="77"/>
      <c r="J70" s="77">
        <f t="shared" si="5"/>
        <v>2636</v>
      </c>
      <c r="K70" s="77">
        <v>46</v>
      </c>
      <c r="L70" s="77">
        <v>2590</v>
      </c>
      <c r="M70" s="77">
        <v>0</v>
      </c>
      <c r="N70" s="77">
        <v>0</v>
      </c>
      <c r="P70" s="656"/>
      <c r="Q70" s="656"/>
      <c r="R70" s="656"/>
    </row>
    <row r="71" spans="1:18" s="29" customFormat="1" ht="9" customHeight="1" x14ac:dyDescent="0.25">
      <c r="A71" s="41" t="s">
        <v>52</v>
      </c>
      <c r="B71" s="185">
        <f t="shared" si="3"/>
        <v>15837</v>
      </c>
      <c r="C71" s="185">
        <v>2843</v>
      </c>
      <c r="D71" s="262"/>
      <c r="E71" s="262">
        <f t="shared" si="4"/>
        <v>1188</v>
      </c>
      <c r="F71" s="185">
        <v>1160</v>
      </c>
      <c r="G71" s="185">
        <v>28</v>
      </c>
      <c r="H71" s="185">
        <v>0</v>
      </c>
      <c r="I71" s="185"/>
      <c r="J71" s="185">
        <f t="shared" si="5"/>
        <v>8186</v>
      </c>
      <c r="K71" s="185">
        <v>0</v>
      </c>
      <c r="L71" s="185">
        <v>8186</v>
      </c>
      <c r="M71" s="185">
        <v>0</v>
      </c>
      <c r="N71" s="185">
        <v>3620</v>
      </c>
      <c r="P71" s="656"/>
      <c r="Q71" s="656"/>
      <c r="R71" s="656"/>
    </row>
    <row r="72" spans="1:18" s="29" customFormat="1" ht="9" customHeight="1" x14ac:dyDescent="0.25">
      <c r="A72" s="28" t="s">
        <v>55</v>
      </c>
      <c r="B72" s="79">
        <f t="shared" si="3"/>
        <v>8512</v>
      </c>
      <c r="C72" s="77">
        <v>1400</v>
      </c>
      <c r="D72" s="197"/>
      <c r="E72" s="197">
        <f t="shared" si="4"/>
        <v>2497</v>
      </c>
      <c r="F72" s="77">
        <v>2497</v>
      </c>
      <c r="G72" s="77">
        <v>0</v>
      </c>
      <c r="H72" s="77">
        <v>0</v>
      </c>
      <c r="I72" s="77"/>
      <c r="J72" s="77">
        <f t="shared" si="5"/>
        <v>4191</v>
      </c>
      <c r="K72" s="77">
        <v>40</v>
      </c>
      <c r="L72" s="77">
        <v>4151</v>
      </c>
      <c r="M72" s="77">
        <v>0</v>
      </c>
      <c r="N72" s="77">
        <v>424</v>
      </c>
      <c r="P72" s="656"/>
      <c r="Q72" s="656"/>
      <c r="R72" s="656"/>
    </row>
    <row r="73" spans="1:18" s="29" customFormat="1" ht="9" customHeight="1" x14ac:dyDescent="0.25">
      <c r="A73" s="28" t="s">
        <v>57</v>
      </c>
      <c r="B73" s="79">
        <f t="shared" si="3"/>
        <v>3278</v>
      </c>
      <c r="C73" s="77">
        <v>539</v>
      </c>
      <c r="D73" s="197"/>
      <c r="E73" s="197">
        <f t="shared" si="4"/>
        <v>876</v>
      </c>
      <c r="F73" s="77">
        <v>706</v>
      </c>
      <c r="G73" s="77">
        <v>170</v>
      </c>
      <c r="H73" s="77">
        <v>0</v>
      </c>
      <c r="I73" s="77"/>
      <c r="J73" s="77">
        <f t="shared" si="5"/>
        <v>1863</v>
      </c>
      <c r="K73" s="77">
        <v>48</v>
      </c>
      <c r="L73" s="77">
        <v>1813</v>
      </c>
      <c r="M73" s="77">
        <v>2</v>
      </c>
      <c r="N73" s="77">
        <v>0</v>
      </c>
      <c r="P73" s="656"/>
      <c r="Q73" s="656"/>
      <c r="R73" s="656"/>
    </row>
    <row r="74" spans="1:18" s="29" customFormat="1" ht="9" customHeight="1" x14ac:dyDescent="0.25">
      <c r="A74" s="28" t="s">
        <v>59</v>
      </c>
      <c r="B74" s="79">
        <f t="shared" si="3"/>
        <v>4884</v>
      </c>
      <c r="C74" s="77">
        <v>874</v>
      </c>
      <c r="D74" s="197"/>
      <c r="E74" s="197">
        <f t="shared" si="4"/>
        <v>1158</v>
      </c>
      <c r="F74" s="77">
        <v>916</v>
      </c>
      <c r="G74" s="77">
        <v>242</v>
      </c>
      <c r="H74" s="77">
        <v>0</v>
      </c>
      <c r="I74" s="77"/>
      <c r="J74" s="77">
        <f t="shared" si="5"/>
        <v>2852</v>
      </c>
      <c r="K74" s="77">
        <v>0</v>
      </c>
      <c r="L74" s="77">
        <v>2852</v>
      </c>
      <c r="M74" s="77">
        <v>0</v>
      </c>
      <c r="N74" s="77">
        <v>0</v>
      </c>
      <c r="P74" s="656"/>
      <c r="Q74" s="656"/>
      <c r="R74" s="656"/>
    </row>
    <row r="75" spans="1:18" s="29" customFormat="1" ht="9" customHeight="1" x14ac:dyDescent="0.25">
      <c r="A75" s="41" t="s">
        <v>63</v>
      </c>
      <c r="B75" s="185">
        <f t="shared" si="3"/>
        <v>11430</v>
      </c>
      <c r="C75" s="185">
        <v>1700</v>
      </c>
      <c r="D75" s="262"/>
      <c r="E75" s="262">
        <f t="shared" si="4"/>
        <v>2391</v>
      </c>
      <c r="F75" s="185">
        <v>1049</v>
      </c>
      <c r="G75" s="185">
        <v>1319</v>
      </c>
      <c r="H75" s="185">
        <v>23</v>
      </c>
      <c r="I75" s="185"/>
      <c r="J75" s="185">
        <f t="shared" si="5"/>
        <v>7339</v>
      </c>
      <c r="K75" s="185">
        <v>41</v>
      </c>
      <c r="L75" s="185">
        <v>7095</v>
      </c>
      <c r="M75" s="185">
        <v>203</v>
      </c>
      <c r="N75" s="185">
        <v>0</v>
      </c>
      <c r="P75" s="656"/>
      <c r="Q75" s="656"/>
      <c r="R75" s="656"/>
    </row>
    <row r="76" spans="1:18" s="29" customFormat="1" ht="9" customHeight="1" x14ac:dyDescent="0.25">
      <c r="A76" s="28" t="s">
        <v>65</v>
      </c>
      <c r="B76" s="79">
        <f t="shared" si="3"/>
        <v>16277</v>
      </c>
      <c r="C76" s="77">
        <v>1124</v>
      </c>
      <c r="D76" s="197"/>
      <c r="E76" s="197">
        <f t="shared" si="4"/>
        <v>1797</v>
      </c>
      <c r="F76" s="77">
        <v>1797</v>
      </c>
      <c r="G76" s="77">
        <v>0</v>
      </c>
      <c r="H76" s="77">
        <v>0</v>
      </c>
      <c r="I76" s="77"/>
      <c r="J76" s="77">
        <f t="shared" si="5"/>
        <v>7796</v>
      </c>
      <c r="K76" s="77">
        <v>51</v>
      </c>
      <c r="L76" s="77">
        <v>6068</v>
      </c>
      <c r="M76" s="77">
        <v>1677</v>
      </c>
      <c r="N76" s="77">
        <v>5560</v>
      </c>
      <c r="P76" s="656"/>
      <c r="Q76" s="656"/>
      <c r="R76" s="656"/>
    </row>
    <row r="77" spans="1:18" s="29" customFormat="1" ht="9" customHeight="1" x14ac:dyDescent="0.25">
      <c r="A77" s="28" t="s">
        <v>69</v>
      </c>
      <c r="B77" s="79">
        <f t="shared" si="3"/>
        <v>22083</v>
      </c>
      <c r="C77" s="77">
        <v>2216</v>
      </c>
      <c r="D77" s="197"/>
      <c r="E77" s="197">
        <f t="shared" si="4"/>
        <v>3807</v>
      </c>
      <c r="F77" s="77">
        <v>3494</v>
      </c>
      <c r="G77" s="77">
        <v>313</v>
      </c>
      <c r="H77" s="77">
        <v>0</v>
      </c>
      <c r="I77" s="77"/>
      <c r="J77" s="77">
        <f t="shared" si="5"/>
        <v>4412</v>
      </c>
      <c r="K77" s="77">
        <v>0</v>
      </c>
      <c r="L77" s="77">
        <v>4412</v>
      </c>
      <c r="M77" s="77">
        <v>0</v>
      </c>
      <c r="N77" s="77">
        <v>11648</v>
      </c>
      <c r="P77" s="656"/>
      <c r="Q77" s="656"/>
      <c r="R77" s="656"/>
    </row>
    <row r="78" spans="1:18" s="29" customFormat="1" ht="9" customHeight="1" x14ac:dyDescent="0.25">
      <c r="A78" s="28" t="s">
        <v>74</v>
      </c>
      <c r="B78" s="79">
        <f t="shared" si="3"/>
        <v>7263</v>
      </c>
      <c r="C78" s="77">
        <v>569</v>
      </c>
      <c r="D78" s="197"/>
      <c r="E78" s="197">
        <f t="shared" si="4"/>
        <v>1833</v>
      </c>
      <c r="F78" s="77">
        <v>1833</v>
      </c>
      <c r="G78" s="77">
        <v>0</v>
      </c>
      <c r="H78" s="77">
        <v>0</v>
      </c>
      <c r="I78" s="77"/>
      <c r="J78" s="77">
        <f t="shared" si="5"/>
        <v>4861</v>
      </c>
      <c r="K78" s="77">
        <v>95</v>
      </c>
      <c r="L78" s="77">
        <v>2922</v>
      </c>
      <c r="M78" s="77">
        <v>1844</v>
      </c>
      <c r="N78" s="77">
        <v>0</v>
      </c>
      <c r="P78" s="656"/>
      <c r="Q78" s="656"/>
      <c r="R78" s="656"/>
    </row>
    <row r="79" spans="1:18" s="29" customFormat="1" ht="9" customHeight="1" x14ac:dyDescent="0.25">
      <c r="A79" s="41" t="s">
        <v>76</v>
      </c>
      <c r="B79" s="185">
        <f t="shared" si="3"/>
        <v>12442</v>
      </c>
      <c r="C79" s="185">
        <v>2216</v>
      </c>
      <c r="D79" s="262"/>
      <c r="E79" s="262">
        <f t="shared" si="4"/>
        <v>2024</v>
      </c>
      <c r="F79" s="185">
        <v>1471</v>
      </c>
      <c r="G79" s="185">
        <v>553</v>
      </c>
      <c r="H79" s="185">
        <v>0</v>
      </c>
      <c r="I79" s="185"/>
      <c r="J79" s="185">
        <f t="shared" si="5"/>
        <v>8202</v>
      </c>
      <c r="K79" s="185">
        <v>104</v>
      </c>
      <c r="L79" s="185">
        <v>8030</v>
      </c>
      <c r="M79" s="185">
        <v>68</v>
      </c>
      <c r="N79" s="185">
        <v>0</v>
      </c>
      <c r="P79" s="656"/>
      <c r="Q79" s="656"/>
      <c r="R79" s="656"/>
    </row>
    <row r="80" spans="1:18" s="29" customFormat="1" ht="9" customHeight="1" x14ac:dyDescent="0.25">
      <c r="A80" s="28" t="s">
        <v>105</v>
      </c>
      <c r="B80" s="79">
        <f t="shared" si="3"/>
        <v>2570</v>
      </c>
      <c r="C80" s="77">
        <v>572</v>
      </c>
      <c r="D80" s="197"/>
      <c r="E80" s="197">
        <f t="shared" si="4"/>
        <v>716</v>
      </c>
      <c r="F80" s="77">
        <v>657</v>
      </c>
      <c r="G80" s="77">
        <v>59</v>
      </c>
      <c r="H80" s="77">
        <v>0</v>
      </c>
      <c r="I80" s="77"/>
      <c r="J80" s="77">
        <f t="shared" si="5"/>
        <v>1282</v>
      </c>
      <c r="K80" s="77">
        <v>17</v>
      </c>
      <c r="L80" s="77">
        <v>1265</v>
      </c>
      <c r="M80" s="77">
        <v>0</v>
      </c>
      <c r="N80" s="77">
        <v>0</v>
      </c>
      <c r="P80" s="656"/>
      <c r="Q80" s="656"/>
      <c r="R80" s="656"/>
    </row>
    <row r="81" spans="1:18" s="29" customFormat="1" ht="9" customHeight="1" x14ac:dyDescent="0.25">
      <c r="A81" s="28" t="s">
        <v>82</v>
      </c>
      <c r="B81" s="79">
        <f t="shared" si="3"/>
        <v>15653</v>
      </c>
      <c r="C81" s="77">
        <v>3113</v>
      </c>
      <c r="D81" s="197"/>
      <c r="E81" s="197">
        <f t="shared" si="4"/>
        <v>4221</v>
      </c>
      <c r="F81" s="77">
        <v>1991</v>
      </c>
      <c r="G81" s="77">
        <v>2230</v>
      </c>
      <c r="H81" s="77">
        <v>0</v>
      </c>
      <c r="I81" s="77"/>
      <c r="J81" s="77">
        <f t="shared" si="5"/>
        <v>8319</v>
      </c>
      <c r="K81" s="77">
        <v>266</v>
      </c>
      <c r="L81" s="77">
        <v>6860</v>
      </c>
      <c r="M81" s="77">
        <v>1193</v>
      </c>
      <c r="N81" s="77">
        <v>0</v>
      </c>
      <c r="P81" s="656"/>
      <c r="Q81" s="656"/>
      <c r="R81" s="656"/>
    </row>
    <row r="82" spans="1:18" s="29" customFormat="1" ht="9" customHeight="1" x14ac:dyDescent="0.25">
      <c r="A82" s="28" t="s">
        <v>86</v>
      </c>
      <c r="B82" s="79">
        <f t="shared" si="3"/>
        <v>5902</v>
      </c>
      <c r="C82" s="77">
        <v>1323</v>
      </c>
      <c r="D82" s="197"/>
      <c r="E82" s="197">
        <f t="shared" si="4"/>
        <v>1943</v>
      </c>
      <c r="F82" s="77">
        <v>1943</v>
      </c>
      <c r="G82" s="77">
        <v>0</v>
      </c>
      <c r="H82" s="77">
        <v>0</v>
      </c>
      <c r="I82" s="77"/>
      <c r="J82" s="77">
        <f t="shared" si="5"/>
        <v>1944</v>
      </c>
      <c r="K82" s="77">
        <v>1577</v>
      </c>
      <c r="L82" s="77">
        <v>367</v>
      </c>
      <c r="M82" s="77">
        <v>0</v>
      </c>
      <c r="N82" s="77">
        <v>692</v>
      </c>
      <c r="P82" s="656"/>
      <c r="Q82" s="656"/>
      <c r="R82" s="656"/>
    </row>
    <row r="83" spans="1:18" s="29" customFormat="1" ht="9" customHeight="1" x14ac:dyDescent="0.25">
      <c r="A83" s="41" t="s">
        <v>88</v>
      </c>
      <c r="B83" s="185">
        <f t="shared" si="3"/>
        <v>10117</v>
      </c>
      <c r="C83" s="185">
        <v>1526</v>
      </c>
      <c r="D83" s="262"/>
      <c r="E83" s="262">
        <f t="shared" si="4"/>
        <v>1556</v>
      </c>
      <c r="F83" s="185">
        <v>1070</v>
      </c>
      <c r="G83" s="185">
        <v>486</v>
      </c>
      <c r="H83" s="185">
        <v>0</v>
      </c>
      <c r="I83" s="185"/>
      <c r="J83" s="185">
        <f t="shared" si="5"/>
        <v>7035</v>
      </c>
      <c r="K83" s="185">
        <v>51</v>
      </c>
      <c r="L83" s="185">
        <v>6984</v>
      </c>
      <c r="M83" s="185">
        <v>0</v>
      </c>
      <c r="N83" s="185">
        <v>0</v>
      </c>
      <c r="P83" s="656"/>
      <c r="Q83" s="656"/>
      <c r="R83" s="656"/>
    </row>
    <row r="84" spans="1:18" s="29" customFormat="1" ht="9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659"/>
      <c r="L84" s="28"/>
      <c r="M84" s="28"/>
      <c r="N84" s="659"/>
      <c r="P84" s="656"/>
      <c r="Q84" s="656"/>
      <c r="R84" s="656"/>
    </row>
    <row r="85" spans="1:18" s="29" customFormat="1" ht="8.25" customHeight="1" x14ac:dyDescent="0.25">
      <c r="A85" s="25">
        <v>1997</v>
      </c>
      <c r="B85" s="25"/>
      <c r="C85" s="313"/>
      <c r="D85" s="313"/>
      <c r="E85" s="660"/>
      <c r="F85" s="313"/>
      <c r="G85" s="313"/>
      <c r="H85" s="313"/>
      <c r="I85" s="313"/>
      <c r="J85" s="660"/>
      <c r="K85" s="308"/>
      <c r="L85" s="313"/>
      <c r="M85" s="313"/>
      <c r="N85" s="308"/>
      <c r="P85" s="656"/>
      <c r="Q85" s="656"/>
      <c r="R85" s="656"/>
    </row>
    <row r="86" spans="1:18" s="29" customFormat="1" ht="8.25" customHeight="1" x14ac:dyDescent="0.25">
      <c r="A86" s="30" t="s">
        <v>129</v>
      </c>
      <c r="B86" s="661">
        <f>SUM(B88:B119)</f>
        <v>302753</v>
      </c>
      <c r="C86" s="661">
        <f>SUM(C88:C119)</f>
        <v>47805</v>
      </c>
      <c r="D86" s="661"/>
      <c r="E86" s="661">
        <f>SUM(E88:E119)</f>
        <v>60984</v>
      </c>
      <c r="F86" s="661">
        <f>SUM(F88:F119)</f>
        <v>48854</v>
      </c>
      <c r="G86" s="661">
        <f>SUM(G88:G119)</f>
        <v>11286</v>
      </c>
      <c r="H86" s="657">
        <f>SUM(H88:H119)</f>
        <v>844</v>
      </c>
      <c r="I86" s="661"/>
      <c r="J86" s="661">
        <f>SUM(J88:J119)</f>
        <v>142733</v>
      </c>
      <c r="K86" s="657">
        <f>SUM(K88:K119)</f>
        <v>5591</v>
      </c>
      <c r="L86" s="661">
        <f>SUM(L88:L119)</f>
        <v>126203</v>
      </c>
      <c r="M86" s="661">
        <f>SUM(M88:M119)</f>
        <v>10939</v>
      </c>
      <c r="N86" s="661">
        <f>SUM(N88:N119)</f>
        <v>51231</v>
      </c>
      <c r="P86" s="656"/>
      <c r="Q86" s="656"/>
      <c r="R86" s="656"/>
    </row>
    <row r="87" spans="1:18" s="29" customFormat="1" ht="3.95" customHeight="1" x14ac:dyDescent="0.25">
      <c r="A87" s="33"/>
      <c r="B87" s="661"/>
      <c r="C87" s="661"/>
      <c r="D87" s="661"/>
      <c r="E87" s="661"/>
      <c r="F87" s="661"/>
      <c r="G87" s="661"/>
      <c r="H87" s="657"/>
      <c r="I87" s="661"/>
      <c r="J87" s="661"/>
      <c r="K87" s="657"/>
      <c r="L87" s="661"/>
      <c r="M87" s="661"/>
      <c r="N87" s="661"/>
      <c r="P87" s="656"/>
      <c r="Q87" s="656"/>
      <c r="R87" s="656"/>
    </row>
    <row r="88" spans="1:18" s="29" customFormat="1" ht="9" customHeight="1" x14ac:dyDescent="0.25">
      <c r="A88" s="28" t="s">
        <v>14</v>
      </c>
      <c r="B88" s="79">
        <f t="shared" ref="B88:B119" si="6">SUM(C88+E88+J88+N88)</f>
        <v>1888</v>
      </c>
      <c r="C88" s="77">
        <v>349</v>
      </c>
      <c r="D88" s="197"/>
      <c r="E88" s="197">
        <f t="shared" ref="E88:E119" si="7">SUM(F88:H88)</f>
        <v>721</v>
      </c>
      <c r="F88" s="77">
        <v>622</v>
      </c>
      <c r="G88" s="77">
        <v>99</v>
      </c>
      <c r="H88" s="77">
        <v>0</v>
      </c>
      <c r="I88" s="77"/>
      <c r="J88" s="77">
        <f t="shared" ref="J88:J119" si="8">SUM(K88:M88)</f>
        <v>818</v>
      </c>
      <c r="K88" s="77">
        <v>6</v>
      </c>
      <c r="L88" s="77">
        <v>812</v>
      </c>
      <c r="M88" s="77">
        <v>0</v>
      </c>
      <c r="N88" s="77">
        <v>0</v>
      </c>
      <c r="O88" s="660"/>
      <c r="P88" s="656"/>
      <c r="Q88" s="656"/>
      <c r="R88" s="656"/>
    </row>
    <row r="89" spans="1:18" s="29" customFormat="1" ht="9" customHeight="1" x14ac:dyDescent="0.25">
      <c r="A89" s="28" t="s">
        <v>15</v>
      </c>
      <c r="B89" s="79">
        <f t="shared" si="6"/>
        <v>11080</v>
      </c>
      <c r="C89" s="77">
        <v>1703</v>
      </c>
      <c r="D89" s="197"/>
      <c r="E89" s="197">
        <f t="shared" si="7"/>
        <v>1021</v>
      </c>
      <c r="F89" s="77">
        <v>1021</v>
      </c>
      <c r="G89" s="77">
        <v>0</v>
      </c>
      <c r="H89" s="77">
        <v>0</v>
      </c>
      <c r="I89" s="77"/>
      <c r="J89" s="77">
        <f t="shared" si="8"/>
        <v>4449</v>
      </c>
      <c r="K89" s="77">
        <v>1</v>
      </c>
      <c r="L89" s="77">
        <v>4092</v>
      </c>
      <c r="M89" s="77">
        <v>356</v>
      </c>
      <c r="N89" s="77">
        <v>3907</v>
      </c>
      <c r="O89" s="660"/>
      <c r="P89" s="656"/>
      <c r="Q89" s="656"/>
      <c r="R89" s="656"/>
    </row>
    <row r="90" spans="1:18" s="29" customFormat="1" ht="9" customHeight="1" x14ac:dyDescent="0.25">
      <c r="A90" s="28" t="s">
        <v>112</v>
      </c>
      <c r="B90" s="79">
        <f t="shared" si="6"/>
        <v>6454</v>
      </c>
      <c r="C90" s="77">
        <v>1196</v>
      </c>
      <c r="D90" s="197"/>
      <c r="E90" s="197">
        <f t="shared" si="7"/>
        <v>1929</v>
      </c>
      <c r="F90" s="77">
        <v>351</v>
      </c>
      <c r="G90" s="77">
        <v>858</v>
      </c>
      <c r="H90" s="77">
        <v>720</v>
      </c>
      <c r="I90" s="77"/>
      <c r="J90" s="77">
        <f t="shared" si="8"/>
        <v>1047</v>
      </c>
      <c r="K90" s="77">
        <v>30</v>
      </c>
      <c r="L90" s="77">
        <v>1017</v>
      </c>
      <c r="M90" s="77">
        <v>0</v>
      </c>
      <c r="N90" s="77">
        <v>2282</v>
      </c>
      <c r="O90" s="660"/>
      <c r="P90" s="656"/>
      <c r="Q90" s="656"/>
      <c r="R90" s="656"/>
    </row>
    <row r="91" spans="1:18" s="29" customFormat="1" ht="9" customHeight="1" x14ac:dyDescent="0.25">
      <c r="A91" s="41" t="s">
        <v>21</v>
      </c>
      <c r="B91" s="185">
        <f t="shared" si="6"/>
        <v>3805</v>
      </c>
      <c r="C91" s="185">
        <v>1325</v>
      </c>
      <c r="D91" s="262"/>
      <c r="E91" s="262">
        <f t="shared" si="7"/>
        <v>776</v>
      </c>
      <c r="F91" s="185">
        <v>738</v>
      </c>
      <c r="G91" s="185">
        <v>38</v>
      </c>
      <c r="H91" s="185">
        <v>0</v>
      </c>
      <c r="I91" s="185"/>
      <c r="J91" s="185">
        <f t="shared" si="8"/>
        <v>1704</v>
      </c>
      <c r="K91" s="185">
        <v>813</v>
      </c>
      <c r="L91" s="185">
        <v>542</v>
      </c>
      <c r="M91" s="185">
        <v>349</v>
      </c>
      <c r="N91" s="185">
        <v>0</v>
      </c>
      <c r="O91" s="660"/>
      <c r="P91" s="656"/>
      <c r="Q91" s="656"/>
      <c r="R91" s="656"/>
    </row>
    <row r="92" spans="1:18" s="29" customFormat="1" ht="9" customHeight="1" x14ac:dyDescent="0.25">
      <c r="A92" s="28" t="s">
        <v>23</v>
      </c>
      <c r="B92" s="79">
        <f t="shared" si="6"/>
        <v>9684</v>
      </c>
      <c r="C92" s="77">
        <v>1822</v>
      </c>
      <c r="D92" s="197"/>
      <c r="E92" s="197">
        <f t="shared" si="7"/>
        <v>2021</v>
      </c>
      <c r="F92" s="77">
        <v>1744</v>
      </c>
      <c r="G92" s="77">
        <v>277</v>
      </c>
      <c r="H92" s="77">
        <v>0</v>
      </c>
      <c r="I92" s="77"/>
      <c r="J92" s="77">
        <f t="shared" si="8"/>
        <v>5841</v>
      </c>
      <c r="K92" s="77">
        <v>364</v>
      </c>
      <c r="L92" s="77">
        <v>5316</v>
      </c>
      <c r="M92" s="77">
        <v>161</v>
      </c>
      <c r="N92" s="77">
        <v>0</v>
      </c>
      <c r="O92" s="660"/>
      <c r="P92" s="656"/>
      <c r="Q92" s="656"/>
      <c r="R92" s="656"/>
    </row>
    <row r="93" spans="1:18" s="29" customFormat="1" ht="9" customHeight="1" x14ac:dyDescent="0.25">
      <c r="A93" s="28" t="s">
        <v>25</v>
      </c>
      <c r="B93" s="79">
        <f t="shared" si="6"/>
        <v>1958</v>
      </c>
      <c r="C93" s="77">
        <v>379</v>
      </c>
      <c r="D93" s="197"/>
      <c r="E93" s="197">
        <f t="shared" si="7"/>
        <v>528</v>
      </c>
      <c r="F93" s="77">
        <v>430</v>
      </c>
      <c r="G93" s="77">
        <v>98</v>
      </c>
      <c r="H93" s="77">
        <v>0</v>
      </c>
      <c r="I93" s="77"/>
      <c r="J93" s="77">
        <f t="shared" si="8"/>
        <v>1051</v>
      </c>
      <c r="K93" s="77">
        <v>118</v>
      </c>
      <c r="L93" s="77">
        <v>925</v>
      </c>
      <c r="M93" s="77">
        <v>8</v>
      </c>
      <c r="N93" s="77">
        <v>0</v>
      </c>
      <c r="O93" s="660"/>
      <c r="P93" s="656"/>
      <c r="Q93" s="656"/>
      <c r="R93" s="656"/>
    </row>
    <row r="94" spans="1:18" s="29" customFormat="1" ht="9" customHeight="1" x14ac:dyDescent="0.25">
      <c r="A94" s="28" t="s">
        <v>27</v>
      </c>
      <c r="B94" s="79">
        <f t="shared" si="6"/>
        <v>19078</v>
      </c>
      <c r="C94" s="77">
        <v>2187</v>
      </c>
      <c r="D94" s="197"/>
      <c r="E94" s="197">
        <f t="shared" si="7"/>
        <v>2158</v>
      </c>
      <c r="F94" s="77">
        <v>1654</v>
      </c>
      <c r="G94" s="77">
        <v>487</v>
      </c>
      <c r="H94" s="77">
        <v>17</v>
      </c>
      <c r="I94" s="77"/>
      <c r="J94" s="77">
        <f t="shared" si="8"/>
        <v>14674</v>
      </c>
      <c r="K94" s="77">
        <v>207</v>
      </c>
      <c r="L94" s="77">
        <v>13735</v>
      </c>
      <c r="M94" s="77">
        <v>732</v>
      </c>
      <c r="N94" s="77">
        <v>59</v>
      </c>
      <c r="O94" s="660"/>
      <c r="P94" s="656"/>
      <c r="Q94" s="656"/>
      <c r="R94" s="656"/>
    </row>
    <row r="95" spans="1:18" s="29" customFormat="1" ht="9" customHeight="1" x14ac:dyDescent="0.25">
      <c r="A95" s="41" t="s">
        <v>30</v>
      </c>
      <c r="B95" s="185">
        <f t="shared" si="6"/>
        <v>12718</v>
      </c>
      <c r="C95" s="185">
        <v>2711</v>
      </c>
      <c r="D95" s="262"/>
      <c r="E95" s="262">
        <f t="shared" si="7"/>
        <v>2526</v>
      </c>
      <c r="F95" s="185">
        <v>2526</v>
      </c>
      <c r="G95" s="185">
        <v>0</v>
      </c>
      <c r="H95" s="185">
        <v>0</v>
      </c>
      <c r="I95" s="185"/>
      <c r="J95" s="185">
        <f t="shared" si="8"/>
        <v>7481</v>
      </c>
      <c r="K95" s="185">
        <v>10</v>
      </c>
      <c r="L95" s="185">
        <v>6438</v>
      </c>
      <c r="M95" s="185">
        <v>1033</v>
      </c>
      <c r="N95" s="185">
        <v>0</v>
      </c>
      <c r="O95" s="660"/>
      <c r="P95" s="656"/>
      <c r="Q95" s="656"/>
      <c r="R95" s="656"/>
    </row>
    <row r="96" spans="1:18" s="29" customFormat="1" ht="9" customHeight="1" x14ac:dyDescent="0.25">
      <c r="A96" s="28" t="s">
        <v>111</v>
      </c>
      <c r="B96" s="79">
        <f t="shared" si="6"/>
        <v>149</v>
      </c>
      <c r="C96" s="77">
        <v>149</v>
      </c>
      <c r="D96" s="197"/>
      <c r="E96" s="197">
        <f t="shared" si="7"/>
        <v>0</v>
      </c>
      <c r="F96" s="77">
        <v>0</v>
      </c>
      <c r="G96" s="77">
        <v>0</v>
      </c>
      <c r="H96" s="77">
        <v>0</v>
      </c>
      <c r="I96" s="77"/>
      <c r="J96" s="77">
        <f t="shared" si="8"/>
        <v>0</v>
      </c>
      <c r="K96" s="77">
        <v>0</v>
      </c>
      <c r="L96" s="77">
        <v>0</v>
      </c>
      <c r="M96" s="77">
        <v>0</v>
      </c>
      <c r="N96" s="77">
        <v>0</v>
      </c>
      <c r="O96" s="660"/>
      <c r="P96" s="656"/>
      <c r="Q96" s="656"/>
      <c r="R96" s="656"/>
    </row>
    <row r="97" spans="1:18" s="29" customFormat="1" ht="9" customHeight="1" x14ac:dyDescent="0.25">
      <c r="A97" s="28" t="s">
        <v>33</v>
      </c>
      <c r="B97" s="79">
        <f t="shared" si="6"/>
        <v>10313</v>
      </c>
      <c r="C97" s="77">
        <v>2168</v>
      </c>
      <c r="D97" s="197"/>
      <c r="E97" s="197">
        <f t="shared" si="7"/>
        <v>1042</v>
      </c>
      <c r="F97" s="77">
        <v>822</v>
      </c>
      <c r="G97" s="77">
        <v>220</v>
      </c>
      <c r="H97" s="77">
        <v>0</v>
      </c>
      <c r="I97" s="77"/>
      <c r="J97" s="77">
        <f t="shared" si="8"/>
        <v>5896</v>
      </c>
      <c r="K97" s="77">
        <v>209</v>
      </c>
      <c r="L97" s="77">
        <v>5687</v>
      </c>
      <c r="M97" s="77">
        <v>0</v>
      </c>
      <c r="N97" s="77">
        <v>1207</v>
      </c>
      <c r="O97" s="660"/>
      <c r="P97" s="656"/>
      <c r="Q97" s="656"/>
      <c r="R97" s="656"/>
    </row>
    <row r="98" spans="1:18" s="29" customFormat="1" ht="9" customHeight="1" x14ac:dyDescent="0.25">
      <c r="A98" s="28" t="s">
        <v>34</v>
      </c>
      <c r="B98" s="79">
        <f t="shared" si="6"/>
        <v>6490</v>
      </c>
      <c r="C98" s="77">
        <v>1255</v>
      </c>
      <c r="D98" s="197"/>
      <c r="E98" s="197">
        <f t="shared" si="7"/>
        <v>2207</v>
      </c>
      <c r="F98" s="77">
        <v>1829</v>
      </c>
      <c r="G98" s="77">
        <v>378</v>
      </c>
      <c r="H98" s="77">
        <v>0</v>
      </c>
      <c r="I98" s="77"/>
      <c r="J98" s="77">
        <f t="shared" si="8"/>
        <v>452</v>
      </c>
      <c r="K98" s="77">
        <v>66</v>
      </c>
      <c r="L98" s="77">
        <v>386</v>
      </c>
      <c r="M98" s="77">
        <v>0</v>
      </c>
      <c r="N98" s="77">
        <v>2576</v>
      </c>
      <c r="O98" s="660"/>
      <c r="P98" s="656"/>
      <c r="Q98" s="656"/>
      <c r="R98" s="656"/>
    </row>
    <row r="99" spans="1:18" s="29" customFormat="1" ht="9" customHeight="1" x14ac:dyDescent="0.25">
      <c r="A99" s="41" t="s">
        <v>36</v>
      </c>
      <c r="B99" s="185">
        <f t="shared" si="6"/>
        <v>11269</v>
      </c>
      <c r="C99" s="185">
        <v>2209</v>
      </c>
      <c r="D99" s="262"/>
      <c r="E99" s="262">
        <f t="shared" si="7"/>
        <v>1075</v>
      </c>
      <c r="F99" s="185">
        <v>804</v>
      </c>
      <c r="G99" s="185">
        <v>271</v>
      </c>
      <c r="H99" s="185">
        <v>0</v>
      </c>
      <c r="I99" s="185"/>
      <c r="J99" s="185">
        <f t="shared" si="8"/>
        <v>6764</v>
      </c>
      <c r="K99" s="185">
        <v>1005</v>
      </c>
      <c r="L99" s="185">
        <v>4788</v>
      </c>
      <c r="M99" s="185">
        <v>971</v>
      </c>
      <c r="N99" s="185">
        <v>1221</v>
      </c>
      <c r="O99" s="660"/>
      <c r="P99" s="656"/>
      <c r="Q99" s="656"/>
      <c r="R99" s="656"/>
    </row>
    <row r="100" spans="1:18" s="29" customFormat="1" ht="9" customHeight="1" x14ac:dyDescent="0.25">
      <c r="A100" s="28" t="s">
        <v>130</v>
      </c>
      <c r="B100" s="79">
        <f t="shared" si="6"/>
        <v>9223</v>
      </c>
      <c r="C100" s="77">
        <v>1010</v>
      </c>
      <c r="D100" s="197"/>
      <c r="E100" s="197">
        <f t="shared" si="7"/>
        <v>2452</v>
      </c>
      <c r="F100" s="77">
        <v>1764</v>
      </c>
      <c r="G100" s="77">
        <v>581</v>
      </c>
      <c r="H100" s="77">
        <v>107</v>
      </c>
      <c r="I100" s="77"/>
      <c r="J100" s="77">
        <f t="shared" si="8"/>
        <v>5761</v>
      </c>
      <c r="K100" s="77">
        <v>12</v>
      </c>
      <c r="L100" s="77">
        <v>5511</v>
      </c>
      <c r="M100" s="77">
        <v>238</v>
      </c>
      <c r="N100" s="77">
        <v>0</v>
      </c>
      <c r="O100" s="660"/>
      <c r="P100" s="656"/>
      <c r="Q100" s="656"/>
      <c r="R100" s="656"/>
    </row>
    <row r="101" spans="1:18" s="29" customFormat="1" ht="9" customHeight="1" x14ac:dyDescent="0.25">
      <c r="A101" s="28" t="s">
        <v>39</v>
      </c>
      <c r="B101" s="79">
        <f t="shared" si="6"/>
        <v>24505</v>
      </c>
      <c r="C101" s="77">
        <v>2606</v>
      </c>
      <c r="D101" s="197"/>
      <c r="E101" s="197">
        <f t="shared" si="7"/>
        <v>2989</v>
      </c>
      <c r="F101" s="77">
        <v>2613</v>
      </c>
      <c r="G101" s="77">
        <v>376</v>
      </c>
      <c r="H101" s="77">
        <v>0</v>
      </c>
      <c r="I101" s="77"/>
      <c r="J101" s="77">
        <f t="shared" si="8"/>
        <v>4754</v>
      </c>
      <c r="K101" s="77">
        <v>0</v>
      </c>
      <c r="L101" s="77">
        <v>4754</v>
      </c>
      <c r="M101" s="77">
        <v>0</v>
      </c>
      <c r="N101" s="77">
        <v>14156</v>
      </c>
      <c r="O101" s="660"/>
      <c r="P101" s="656"/>
      <c r="Q101" s="656"/>
      <c r="R101" s="656"/>
    </row>
    <row r="102" spans="1:18" s="29" customFormat="1" ht="9" customHeight="1" x14ac:dyDescent="0.25">
      <c r="A102" s="28" t="s">
        <v>32</v>
      </c>
      <c r="B102" s="79">
        <f t="shared" si="6"/>
        <v>9756</v>
      </c>
      <c r="C102" s="77">
        <v>1125</v>
      </c>
      <c r="D102" s="197"/>
      <c r="E102" s="197">
        <f t="shared" si="7"/>
        <v>6291</v>
      </c>
      <c r="F102" s="77">
        <v>3976</v>
      </c>
      <c r="G102" s="77">
        <v>2315</v>
      </c>
      <c r="H102" s="77">
        <v>0</v>
      </c>
      <c r="I102" s="77"/>
      <c r="J102" s="77">
        <f t="shared" si="8"/>
        <v>2340</v>
      </c>
      <c r="K102" s="77">
        <v>6</v>
      </c>
      <c r="L102" s="77">
        <v>2334</v>
      </c>
      <c r="M102" s="77">
        <v>0</v>
      </c>
      <c r="N102" s="77">
        <v>0</v>
      </c>
      <c r="O102" s="660"/>
      <c r="P102" s="656"/>
      <c r="Q102" s="656"/>
      <c r="R102" s="656"/>
    </row>
    <row r="103" spans="1:18" s="29" customFormat="1" ht="9" customHeight="1" x14ac:dyDescent="0.25">
      <c r="A103" s="41" t="s">
        <v>43</v>
      </c>
      <c r="B103" s="185">
        <f t="shared" si="6"/>
        <v>12527</v>
      </c>
      <c r="C103" s="185">
        <v>2561</v>
      </c>
      <c r="D103" s="262"/>
      <c r="E103" s="262">
        <f t="shared" si="7"/>
        <v>3025</v>
      </c>
      <c r="F103" s="185">
        <v>2237</v>
      </c>
      <c r="G103" s="185">
        <v>788</v>
      </c>
      <c r="H103" s="185">
        <v>0</v>
      </c>
      <c r="I103" s="185"/>
      <c r="J103" s="185">
        <f t="shared" si="8"/>
        <v>4512</v>
      </c>
      <c r="K103" s="185">
        <v>133</v>
      </c>
      <c r="L103" s="185">
        <v>4379</v>
      </c>
      <c r="M103" s="185">
        <v>0</v>
      </c>
      <c r="N103" s="185">
        <v>2429</v>
      </c>
      <c r="O103" s="660"/>
      <c r="P103" s="656"/>
      <c r="Q103" s="656"/>
      <c r="R103" s="656"/>
    </row>
    <row r="104" spans="1:18" s="29" customFormat="1" ht="9" customHeight="1" x14ac:dyDescent="0.25">
      <c r="A104" s="28" t="s">
        <v>46</v>
      </c>
      <c r="B104" s="79">
        <f t="shared" si="6"/>
        <v>1933</v>
      </c>
      <c r="C104" s="77">
        <v>358</v>
      </c>
      <c r="D104" s="197"/>
      <c r="E104" s="197">
        <f t="shared" si="7"/>
        <v>1088</v>
      </c>
      <c r="F104" s="77">
        <v>1088</v>
      </c>
      <c r="G104" s="77">
        <v>0</v>
      </c>
      <c r="H104" s="77">
        <v>0</v>
      </c>
      <c r="I104" s="77"/>
      <c r="J104" s="77">
        <f t="shared" si="8"/>
        <v>487</v>
      </c>
      <c r="K104" s="77">
        <v>2</v>
      </c>
      <c r="L104" s="77">
        <v>485</v>
      </c>
      <c r="M104" s="77">
        <v>0</v>
      </c>
      <c r="N104" s="77">
        <v>0</v>
      </c>
      <c r="O104" s="660"/>
      <c r="P104" s="656"/>
      <c r="Q104" s="656"/>
      <c r="R104" s="656"/>
    </row>
    <row r="105" spans="1:18" s="29" customFormat="1" ht="9" customHeight="1" x14ac:dyDescent="0.25">
      <c r="A105" s="28" t="s">
        <v>48</v>
      </c>
      <c r="B105" s="79">
        <f t="shared" si="6"/>
        <v>6105</v>
      </c>
      <c r="C105" s="77">
        <v>958</v>
      </c>
      <c r="D105" s="197"/>
      <c r="E105" s="197">
        <f t="shared" si="7"/>
        <v>928</v>
      </c>
      <c r="F105" s="77">
        <v>730</v>
      </c>
      <c r="G105" s="77">
        <v>198</v>
      </c>
      <c r="H105" s="77">
        <v>0</v>
      </c>
      <c r="I105" s="77"/>
      <c r="J105" s="77">
        <f t="shared" si="8"/>
        <v>1807</v>
      </c>
      <c r="K105" s="77">
        <v>77</v>
      </c>
      <c r="L105" s="77">
        <v>1690</v>
      </c>
      <c r="M105" s="77">
        <v>40</v>
      </c>
      <c r="N105" s="77">
        <v>2412</v>
      </c>
      <c r="O105" s="660"/>
      <c r="P105" s="656"/>
      <c r="Q105" s="656"/>
      <c r="R105" s="656"/>
    </row>
    <row r="106" spans="1:18" s="29" customFormat="1" ht="9" customHeight="1" x14ac:dyDescent="0.25">
      <c r="A106" s="28" t="s">
        <v>50</v>
      </c>
      <c r="B106" s="79">
        <f t="shared" si="6"/>
        <v>6832</v>
      </c>
      <c r="C106" s="77">
        <v>1466</v>
      </c>
      <c r="D106" s="197"/>
      <c r="E106" s="197">
        <f t="shared" si="7"/>
        <v>2730</v>
      </c>
      <c r="F106" s="77">
        <v>2730</v>
      </c>
      <c r="G106" s="77">
        <v>0</v>
      </c>
      <c r="H106" s="77">
        <v>0</v>
      </c>
      <c r="I106" s="77"/>
      <c r="J106" s="77">
        <f t="shared" si="8"/>
        <v>2636</v>
      </c>
      <c r="K106" s="77">
        <v>46</v>
      </c>
      <c r="L106" s="77">
        <v>2590</v>
      </c>
      <c r="M106" s="77">
        <v>0</v>
      </c>
      <c r="N106" s="77">
        <v>0</v>
      </c>
      <c r="O106" s="660"/>
      <c r="P106" s="656"/>
      <c r="Q106" s="656"/>
      <c r="R106" s="656"/>
    </row>
    <row r="107" spans="1:18" s="29" customFormat="1" ht="9" customHeight="1" x14ac:dyDescent="0.25">
      <c r="A107" s="41" t="s">
        <v>52</v>
      </c>
      <c r="B107" s="185">
        <f t="shared" si="6"/>
        <v>15991</v>
      </c>
      <c r="C107" s="185">
        <v>2948</v>
      </c>
      <c r="D107" s="262"/>
      <c r="E107" s="262">
        <f t="shared" si="7"/>
        <v>1188</v>
      </c>
      <c r="F107" s="185">
        <v>1160</v>
      </c>
      <c r="G107" s="185">
        <v>28</v>
      </c>
      <c r="H107" s="185">
        <v>0</v>
      </c>
      <c r="I107" s="185"/>
      <c r="J107" s="185">
        <f t="shared" si="8"/>
        <v>8235</v>
      </c>
      <c r="K107" s="185">
        <v>49</v>
      </c>
      <c r="L107" s="185">
        <v>8186</v>
      </c>
      <c r="M107" s="185">
        <v>0</v>
      </c>
      <c r="N107" s="185">
        <v>3620</v>
      </c>
      <c r="O107" s="660"/>
      <c r="P107" s="656"/>
      <c r="Q107" s="656"/>
      <c r="R107" s="656"/>
    </row>
    <row r="108" spans="1:18" s="29" customFormat="1" ht="9" customHeight="1" x14ac:dyDescent="0.25">
      <c r="A108" s="28" t="s">
        <v>55</v>
      </c>
      <c r="B108" s="79">
        <f t="shared" si="6"/>
        <v>8512</v>
      </c>
      <c r="C108" s="77">
        <v>1406</v>
      </c>
      <c r="D108" s="197"/>
      <c r="E108" s="197">
        <f t="shared" si="7"/>
        <v>2511</v>
      </c>
      <c r="F108" s="77">
        <v>2511</v>
      </c>
      <c r="G108" s="77">
        <v>0</v>
      </c>
      <c r="H108" s="77">
        <v>0</v>
      </c>
      <c r="I108" s="77"/>
      <c r="J108" s="77">
        <f t="shared" si="8"/>
        <v>4441</v>
      </c>
      <c r="K108" s="77">
        <v>110</v>
      </c>
      <c r="L108" s="77">
        <v>4331</v>
      </c>
      <c r="M108" s="77">
        <v>0</v>
      </c>
      <c r="N108" s="77">
        <v>154</v>
      </c>
      <c r="O108" s="660"/>
      <c r="P108" s="656"/>
      <c r="Q108" s="656"/>
      <c r="R108" s="656"/>
    </row>
    <row r="109" spans="1:18" s="29" customFormat="1" ht="9" customHeight="1" x14ac:dyDescent="0.25">
      <c r="A109" s="28" t="s">
        <v>57</v>
      </c>
      <c r="B109" s="79">
        <f t="shared" si="6"/>
        <v>3300</v>
      </c>
      <c r="C109" s="77">
        <v>555</v>
      </c>
      <c r="D109" s="197"/>
      <c r="E109" s="197">
        <f t="shared" si="7"/>
        <v>881</v>
      </c>
      <c r="F109" s="77">
        <v>749</v>
      </c>
      <c r="G109" s="77">
        <v>132</v>
      </c>
      <c r="H109" s="77">
        <v>0</v>
      </c>
      <c r="I109" s="77"/>
      <c r="J109" s="77">
        <f t="shared" si="8"/>
        <v>1864</v>
      </c>
      <c r="K109" s="77">
        <v>60</v>
      </c>
      <c r="L109" s="77">
        <v>1802</v>
      </c>
      <c r="M109" s="77">
        <v>2</v>
      </c>
      <c r="N109" s="77">
        <v>0</v>
      </c>
      <c r="O109" s="660"/>
      <c r="P109" s="656"/>
      <c r="Q109" s="656"/>
      <c r="R109" s="656"/>
    </row>
    <row r="110" spans="1:18" s="29" customFormat="1" ht="9" customHeight="1" x14ac:dyDescent="0.25">
      <c r="A110" s="28" t="s">
        <v>59</v>
      </c>
      <c r="B110" s="79">
        <f t="shared" si="6"/>
        <v>4947</v>
      </c>
      <c r="C110" s="77">
        <v>922</v>
      </c>
      <c r="D110" s="197"/>
      <c r="E110" s="197">
        <f t="shared" si="7"/>
        <v>1173</v>
      </c>
      <c r="F110" s="77">
        <v>931</v>
      </c>
      <c r="G110" s="77">
        <v>242</v>
      </c>
      <c r="H110" s="77">
        <v>0</v>
      </c>
      <c r="I110" s="77"/>
      <c r="J110" s="77">
        <f t="shared" si="8"/>
        <v>2852</v>
      </c>
      <c r="K110" s="77">
        <v>0</v>
      </c>
      <c r="L110" s="77">
        <v>2852</v>
      </c>
      <c r="M110" s="77">
        <v>0</v>
      </c>
      <c r="N110" s="77">
        <v>0</v>
      </c>
      <c r="O110" s="660"/>
      <c r="P110" s="656"/>
      <c r="Q110" s="656"/>
      <c r="R110" s="656"/>
    </row>
    <row r="111" spans="1:18" s="29" customFormat="1" ht="9" customHeight="1" x14ac:dyDescent="0.25">
      <c r="A111" s="41" t="s">
        <v>63</v>
      </c>
      <c r="B111" s="185">
        <f t="shared" si="6"/>
        <v>10376</v>
      </c>
      <c r="C111" s="185">
        <v>1700</v>
      </c>
      <c r="D111" s="262"/>
      <c r="E111" s="262">
        <f t="shared" si="7"/>
        <v>1251</v>
      </c>
      <c r="F111" s="185">
        <v>1251</v>
      </c>
      <c r="G111" s="185">
        <v>0</v>
      </c>
      <c r="H111" s="185">
        <v>0</v>
      </c>
      <c r="I111" s="185"/>
      <c r="J111" s="185">
        <f t="shared" si="8"/>
        <v>7425</v>
      </c>
      <c r="K111" s="185">
        <v>41</v>
      </c>
      <c r="L111" s="185">
        <v>7181</v>
      </c>
      <c r="M111" s="185">
        <v>203</v>
      </c>
      <c r="N111" s="185">
        <v>0</v>
      </c>
      <c r="O111" s="660"/>
      <c r="P111" s="656"/>
      <c r="Q111" s="656"/>
      <c r="R111" s="656"/>
    </row>
    <row r="112" spans="1:18" s="29" customFormat="1" ht="9" customHeight="1" x14ac:dyDescent="0.25">
      <c r="A112" s="28" t="s">
        <v>65</v>
      </c>
      <c r="B112" s="79">
        <f t="shared" si="6"/>
        <v>16323</v>
      </c>
      <c r="C112" s="77">
        <v>1124</v>
      </c>
      <c r="D112" s="197"/>
      <c r="E112" s="197">
        <f t="shared" si="7"/>
        <v>1969</v>
      </c>
      <c r="F112" s="77">
        <v>1969</v>
      </c>
      <c r="G112" s="77">
        <v>0</v>
      </c>
      <c r="H112" s="77">
        <v>0</v>
      </c>
      <c r="I112" s="77"/>
      <c r="J112" s="77">
        <f t="shared" si="8"/>
        <v>7670</v>
      </c>
      <c r="K112" s="77">
        <v>37</v>
      </c>
      <c r="L112" s="77">
        <v>5956</v>
      </c>
      <c r="M112" s="77">
        <v>1677</v>
      </c>
      <c r="N112" s="77">
        <v>5560</v>
      </c>
      <c r="O112" s="660"/>
      <c r="P112" s="656"/>
      <c r="Q112" s="656"/>
      <c r="R112" s="656"/>
    </row>
    <row r="113" spans="1:18" s="29" customFormat="1" ht="9" customHeight="1" x14ac:dyDescent="0.25">
      <c r="A113" s="28" t="s">
        <v>69</v>
      </c>
      <c r="B113" s="79">
        <f t="shared" si="6"/>
        <v>22084</v>
      </c>
      <c r="C113" s="77">
        <v>2216</v>
      </c>
      <c r="D113" s="197"/>
      <c r="E113" s="197">
        <f t="shared" si="7"/>
        <v>3808</v>
      </c>
      <c r="F113" s="77">
        <v>3495</v>
      </c>
      <c r="G113" s="77">
        <v>313</v>
      </c>
      <c r="H113" s="77">
        <v>0</v>
      </c>
      <c r="I113" s="77"/>
      <c r="J113" s="77">
        <f t="shared" si="8"/>
        <v>4412</v>
      </c>
      <c r="K113" s="77">
        <v>0</v>
      </c>
      <c r="L113" s="77">
        <v>4412</v>
      </c>
      <c r="M113" s="77">
        <v>0</v>
      </c>
      <c r="N113" s="77">
        <v>11648</v>
      </c>
      <c r="O113" s="660"/>
      <c r="P113" s="656"/>
      <c r="Q113" s="656"/>
      <c r="R113" s="656"/>
    </row>
    <row r="114" spans="1:18" s="29" customFormat="1" ht="9" customHeight="1" x14ac:dyDescent="0.25">
      <c r="A114" s="28" t="s">
        <v>74</v>
      </c>
      <c r="B114" s="79">
        <f t="shared" si="6"/>
        <v>7295</v>
      </c>
      <c r="C114" s="77">
        <v>569</v>
      </c>
      <c r="D114" s="197"/>
      <c r="E114" s="197">
        <f t="shared" si="7"/>
        <v>1833</v>
      </c>
      <c r="F114" s="77">
        <v>1833</v>
      </c>
      <c r="G114" s="77">
        <v>0</v>
      </c>
      <c r="H114" s="77">
        <v>0</v>
      </c>
      <c r="I114" s="77"/>
      <c r="J114" s="77">
        <f t="shared" si="8"/>
        <v>4893</v>
      </c>
      <c r="K114" s="77">
        <v>127</v>
      </c>
      <c r="L114" s="77">
        <v>2922</v>
      </c>
      <c r="M114" s="77">
        <v>1844</v>
      </c>
      <c r="N114" s="77">
        <v>0</v>
      </c>
      <c r="O114" s="660"/>
      <c r="P114" s="656"/>
      <c r="Q114" s="656"/>
      <c r="R114" s="656"/>
    </row>
    <row r="115" spans="1:18" s="29" customFormat="1" ht="9" customHeight="1" x14ac:dyDescent="0.25">
      <c r="A115" s="41" t="s">
        <v>76</v>
      </c>
      <c r="B115" s="185">
        <f t="shared" si="6"/>
        <v>12100</v>
      </c>
      <c r="C115" s="185">
        <v>2248</v>
      </c>
      <c r="D115" s="262"/>
      <c r="E115" s="262">
        <f t="shared" si="7"/>
        <v>2075</v>
      </c>
      <c r="F115" s="185">
        <v>1519</v>
      </c>
      <c r="G115" s="185">
        <v>556</v>
      </c>
      <c r="H115" s="185">
        <v>0</v>
      </c>
      <c r="I115" s="185"/>
      <c r="J115" s="185">
        <f t="shared" si="8"/>
        <v>7777</v>
      </c>
      <c r="K115" s="185">
        <v>106</v>
      </c>
      <c r="L115" s="185">
        <v>7603</v>
      </c>
      <c r="M115" s="185">
        <v>68</v>
      </c>
      <c r="N115" s="185">
        <v>0</v>
      </c>
      <c r="O115" s="660"/>
      <c r="P115" s="656"/>
      <c r="Q115" s="656"/>
      <c r="R115" s="656"/>
    </row>
    <row r="116" spans="1:18" s="29" customFormat="1" ht="9" customHeight="1" x14ac:dyDescent="0.25">
      <c r="A116" s="28" t="s">
        <v>105</v>
      </c>
      <c r="B116" s="79">
        <f t="shared" si="6"/>
        <v>2563</v>
      </c>
      <c r="C116" s="77">
        <v>572</v>
      </c>
      <c r="D116" s="197"/>
      <c r="E116" s="197">
        <f t="shared" si="7"/>
        <v>709</v>
      </c>
      <c r="F116" s="77">
        <v>654</v>
      </c>
      <c r="G116" s="77">
        <v>55</v>
      </c>
      <c r="H116" s="77">
        <v>0</v>
      </c>
      <c r="I116" s="77"/>
      <c r="J116" s="77">
        <f t="shared" si="8"/>
        <v>1282</v>
      </c>
      <c r="K116" s="77">
        <v>17</v>
      </c>
      <c r="L116" s="77">
        <v>1265</v>
      </c>
      <c r="M116" s="77">
        <v>0</v>
      </c>
      <c r="N116" s="77">
        <v>0</v>
      </c>
      <c r="O116" s="660"/>
      <c r="P116" s="656"/>
      <c r="Q116" s="656"/>
      <c r="R116" s="656"/>
    </row>
    <row r="117" spans="1:18" s="29" customFormat="1" ht="9" customHeight="1" x14ac:dyDescent="0.25">
      <c r="A117" s="28" t="s">
        <v>82</v>
      </c>
      <c r="B117" s="79">
        <f t="shared" si="6"/>
        <v>15973</v>
      </c>
      <c r="C117" s="77">
        <v>3145</v>
      </c>
      <c r="D117" s="197"/>
      <c r="E117" s="197">
        <f t="shared" si="7"/>
        <v>4465</v>
      </c>
      <c r="F117" s="77">
        <v>2014</v>
      </c>
      <c r="G117" s="77">
        <v>2451</v>
      </c>
      <c r="H117" s="77">
        <v>0</v>
      </c>
      <c r="I117" s="77"/>
      <c r="J117" s="77">
        <f t="shared" si="8"/>
        <v>8363</v>
      </c>
      <c r="K117" s="77">
        <v>279</v>
      </c>
      <c r="L117" s="77">
        <v>6891</v>
      </c>
      <c r="M117" s="77">
        <v>1193</v>
      </c>
      <c r="N117" s="77">
        <v>0</v>
      </c>
      <c r="O117" s="660"/>
      <c r="P117" s="656"/>
      <c r="Q117" s="656"/>
      <c r="R117" s="656"/>
    </row>
    <row r="118" spans="1:18" s="29" customFormat="1" ht="9" customHeight="1" x14ac:dyDescent="0.25">
      <c r="A118" s="28" t="s">
        <v>86</v>
      </c>
      <c r="B118" s="79">
        <f t="shared" si="6"/>
        <v>7335</v>
      </c>
      <c r="C118" s="77">
        <v>1337</v>
      </c>
      <c r="D118" s="197"/>
      <c r="E118" s="197">
        <f t="shared" si="7"/>
        <v>1990</v>
      </c>
      <c r="F118" s="77">
        <v>1990</v>
      </c>
      <c r="G118" s="77">
        <v>0</v>
      </c>
      <c r="H118" s="77">
        <v>0</v>
      </c>
      <c r="I118" s="77"/>
      <c r="J118" s="77">
        <f t="shared" si="8"/>
        <v>4008</v>
      </c>
      <c r="K118" s="77">
        <v>1607</v>
      </c>
      <c r="L118" s="77">
        <v>337</v>
      </c>
      <c r="M118" s="77">
        <v>2064</v>
      </c>
      <c r="N118" s="77">
        <v>0</v>
      </c>
      <c r="O118" s="660"/>
      <c r="P118" s="656"/>
      <c r="Q118" s="656"/>
      <c r="R118" s="656"/>
    </row>
    <row r="119" spans="1:18" s="29" customFormat="1" ht="9" customHeight="1" x14ac:dyDescent="0.25">
      <c r="A119" s="41" t="s">
        <v>88</v>
      </c>
      <c r="B119" s="185">
        <f t="shared" si="6"/>
        <v>10187</v>
      </c>
      <c r="C119" s="185">
        <v>1526</v>
      </c>
      <c r="D119" s="262"/>
      <c r="E119" s="262">
        <f t="shared" si="7"/>
        <v>1624</v>
      </c>
      <c r="F119" s="185">
        <v>1099</v>
      </c>
      <c r="G119" s="185">
        <v>525</v>
      </c>
      <c r="H119" s="185">
        <v>0</v>
      </c>
      <c r="I119" s="185"/>
      <c r="J119" s="185">
        <f t="shared" si="8"/>
        <v>7037</v>
      </c>
      <c r="K119" s="185">
        <v>53</v>
      </c>
      <c r="L119" s="185">
        <v>6984</v>
      </c>
      <c r="M119" s="185">
        <v>0</v>
      </c>
      <c r="N119" s="185">
        <v>0</v>
      </c>
      <c r="O119" s="660"/>
      <c r="P119" s="656"/>
      <c r="Q119" s="656"/>
      <c r="R119" s="656"/>
    </row>
    <row r="120" spans="1:18" s="29" customFormat="1" ht="8.25" customHeight="1" x14ac:dyDescent="0.25">
      <c r="A120" s="28"/>
      <c r="B120" s="660"/>
      <c r="C120" s="655"/>
      <c r="D120" s="655"/>
      <c r="E120" s="655"/>
      <c r="F120" s="655"/>
      <c r="G120" s="655"/>
      <c r="H120" s="655"/>
      <c r="I120" s="655"/>
      <c r="J120" s="655"/>
      <c r="K120" s="656"/>
      <c r="L120" s="655"/>
      <c r="M120" s="655"/>
      <c r="N120" s="656"/>
      <c r="P120" s="656"/>
      <c r="Q120" s="656"/>
      <c r="R120" s="656"/>
    </row>
    <row r="121" spans="1:18" s="29" customFormat="1" ht="8.25" customHeight="1" x14ac:dyDescent="0.25">
      <c r="A121" s="25">
        <v>1998</v>
      </c>
      <c r="B121" s="194"/>
      <c r="C121" s="662"/>
      <c r="D121" s="313"/>
      <c r="E121" s="660"/>
      <c r="F121" s="662"/>
      <c r="G121" s="313"/>
      <c r="H121" s="313"/>
      <c r="I121" s="313"/>
      <c r="J121" s="660"/>
      <c r="K121" s="308"/>
      <c r="L121" s="313"/>
      <c r="M121" s="313"/>
      <c r="N121" s="308"/>
      <c r="P121" s="656"/>
      <c r="Q121" s="656"/>
      <c r="R121" s="656"/>
    </row>
    <row r="122" spans="1:18" s="29" customFormat="1" ht="9" customHeight="1" x14ac:dyDescent="0.25">
      <c r="A122" s="30" t="s">
        <v>129</v>
      </c>
      <c r="B122" s="661">
        <f>SUM(B124:B155)</f>
        <v>308941</v>
      </c>
      <c r="C122" s="661">
        <f>SUM(C124:C155)</f>
        <v>48041</v>
      </c>
      <c r="D122" s="661"/>
      <c r="E122" s="74">
        <f>SUM(E124:E155)</f>
        <v>61872</v>
      </c>
      <c r="F122" s="661">
        <f>SUM(F124:F155)</f>
        <v>49636</v>
      </c>
      <c r="G122" s="661">
        <f>SUM(G124:G155)</f>
        <v>11397</v>
      </c>
      <c r="H122" s="657">
        <f>SUM(H124:H155)</f>
        <v>839</v>
      </c>
      <c r="I122" s="661"/>
      <c r="J122" s="661">
        <f>SUM(J124:J155)</f>
        <v>146612</v>
      </c>
      <c r="K122" s="657">
        <f>SUM(K124:K155)</f>
        <v>6346</v>
      </c>
      <c r="L122" s="661">
        <f>SUM(L124:L155)</f>
        <v>129297</v>
      </c>
      <c r="M122" s="661">
        <f>SUM(M124:M155)</f>
        <v>10969</v>
      </c>
      <c r="N122" s="661">
        <f>SUM(N124:N155)</f>
        <v>52416</v>
      </c>
      <c r="P122" s="656"/>
      <c r="Q122" s="656"/>
      <c r="R122" s="656"/>
    </row>
    <row r="123" spans="1:18" s="29" customFormat="1" ht="3.95" customHeight="1" x14ac:dyDescent="0.25">
      <c r="A123" s="30"/>
      <c r="B123" s="661"/>
      <c r="C123" s="661"/>
      <c r="D123" s="661"/>
      <c r="E123" s="74"/>
      <c r="F123" s="661"/>
      <c r="G123" s="661"/>
      <c r="H123" s="657"/>
      <c r="I123" s="661"/>
      <c r="J123" s="661"/>
      <c r="K123" s="657"/>
      <c r="L123" s="661"/>
      <c r="M123" s="661"/>
      <c r="N123" s="661"/>
      <c r="P123" s="656"/>
      <c r="Q123" s="656"/>
      <c r="R123" s="656"/>
    </row>
    <row r="124" spans="1:18" s="29" customFormat="1" ht="9" customHeight="1" x14ac:dyDescent="0.25">
      <c r="A124" s="28" t="s">
        <v>14</v>
      </c>
      <c r="B124" s="79">
        <f t="shared" ref="B124:B155" si="9">SUM(C124+E124+J124+N124)</f>
        <v>1904</v>
      </c>
      <c r="C124" s="77">
        <v>365</v>
      </c>
      <c r="D124" s="197"/>
      <c r="E124" s="197">
        <f t="shared" ref="E124:E155" si="10">SUM(F124:H124)</f>
        <v>720</v>
      </c>
      <c r="F124" s="77">
        <v>621</v>
      </c>
      <c r="G124" s="77">
        <v>99</v>
      </c>
      <c r="H124" s="77">
        <v>0</v>
      </c>
      <c r="I124" s="77"/>
      <c r="J124" s="77">
        <f t="shared" ref="J124:J155" si="11">SUM(K124:M124)</f>
        <v>819</v>
      </c>
      <c r="K124" s="77">
        <v>6</v>
      </c>
      <c r="L124" s="77">
        <v>813</v>
      </c>
      <c r="M124" s="77">
        <v>0</v>
      </c>
      <c r="N124" s="77">
        <v>0</v>
      </c>
      <c r="P124" s="656"/>
      <c r="Q124" s="656"/>
      <c r="R124" s="656"/>
    </row>
    <row r="125" spans="1:18" s="29" customFormat="1" ht="9" customHeight="1" x14ac:dyDescent="0.25">
      <c r="A125" s="28" t="s">
        <v>15</v>
      </c>
      <c r="B125" s="79">
        <f t="shared" si="9"/>
        <v>11119</v>
      </c>
      <c r="C125" s="77">
        <v>1742</v>
      </c>
      <c r="D125" s="197"/>
      <c r="E125" s="197">
        <f t="shared" si="10"/>
        <v>1021</v>
      </c>
      <c r="F125" s="77">
        <v>1021</v>
      </c>
      <c r="G125" s="77">
        <v>0</v>
      </c>
      <c r="H125" s="77">
        <v>0</v>
      </c>
      <c r="I125" s="77"/>
      <c r="J125" s="77">
        <f t="shared" si="11"/>
        <v>4449</v>
      </c>
      <c r="K125" s="77">
        <v>1</v>
      </c>
      <c r="L125" s="77">
        <v>4092</v>
      </c>
      <c r="M125" s="77">
        <v>356</v>
      </c>
      <c r="N125" s="77">
        <v>3907</v>
      </c>
      <c r="P125" s="656"/>
      <c r="Q125" s="656"/>
      <c r="R125" s="656"/>
    </row>
    <row r="126" spans="1:18" s="29" customFormat="1" ht="9" customHeight="1" x14ac:dyDescent="0.25">
      <c r="A126" s="28" t="s">
        <v>112</v>
      </c>
      <c r="B126" s="79">
        <f t="shared" si="9"/>
        <v>6453</v>
      </c>
      <c r="C126" s="77">
        <v>1196</v>
      </c>
      <c r="D126" s="197"/>
      <c r="E126" s="197">
        <f t="shared" si="10"/>
        <v>1928</v>
      </c>
      <c r="F126" s="77">
        <v>351</v>
      </c>
      <c r="G126" s="77">
        <v>857</v>
      </c>
      <c r="H126" s="77">
        <v>720</v>
      </c>
      <c r="I126" s="77"/>
      <c r="J126" s="77">
        <f t="shared" si="11"/>
        <v>1047</v>
      </c>
      <c r="K126" s="77">
        <v>30</v>
      </c>
      <c r="L126" s="77">
        <v>1017</v>
      </c>
      <c r="M126" s="77">
        <v>0</v>
      </c>
      <c r="N126" s="77">
        <v>2282</v>
      </c>
      <c r="P126" s="656"/>
      <c r="Q126" s="656"/>
      <c r="R126" s="656"/>
    </row>
    <row r="127" spans="1:18" s="29" customFormat="1" ht="9" customHeight="1" x14ac:dyDescent="0.25">
      <c r="A127" s="41" t="s">
        <v>21</v>
      </c>
      <c r="B127" s="185">
        <f t="shared" si="9"/>
        <v>3989</v>
      </c>
      <c r="C127" s="185">
        <v>1325</v>
      </c>
      <c r="D127" s="262"/>
      <c r="E127" s="262">
        <f t="shared" si="10"/>
        <v>916</v>
      </c>
      <c r="F127" s="185">
        <v>870</v>
      </c>
      <c r="G127" s="185">
        <v>46</v>
      </c>
      <c r="H127" s="185">
        <v>0</v>
      </c>
      <c r="I127" s="185"/>
      <c r="J127" s="185">
        <f t="shared" si="11"/>
        <v>1748</v>
      </c>
      <c r="K127" s="185">
        <v>896</v>
      </c>
      <c r="L127" s="185">
        <v>503</v>
      </c>
      <c r="M127" s="185">
        <v>349</v>
      </c>
      <c r="N127" s="185">
        <v>0</v>
      </c>
      <c r="P127" s="656"/>
      <c r="Q127" s="656"/>
      <c r="R127" s="656"/>
    </row>
    <row r="128" spans="1:18" s="29" customFormat="1" ht="9" customHeight="1" x14ac:dyDescent="0.25">
      <c r="A128" s="28" t="s">
        <v>23</v>
      </c>
      <c r="B128" s="79">
        <f t="shared" si="9"/>
        <v>9684</v>
      </c>
      <c r="C128" s="77">
        <v>1822</v>
      </c>
      <c r="D128" s="197"/>
      <c r="E128" s="197">
        <f t="shared" si="10"/>
        <v>2021</v>
      </c>
      <c r="F128" s="77">
        <v>1744</v>
      </c>
      <c r="G128" s="77">
        <v>277</v>
      </c>
      <c r="H128" s="77">
        <v>0</v>
      </c>
      <c r="I128" s="77"/>
      <c r="J128" s="77">
        <f t="shared" si="11"/>
        <v>5841</v>
      </c>
      <c r="K128" s="77">
        <v>364</v>
      </c>
      <c r="L128" s="77">
        <v>5316</v>
      </c>
      <c r="M128" s="77">
        <v>161</v>
      </c>
      <c r="N128" s="77">
        <v>0</v>
      </c>
      <c r="P128" s="656"/>
      <c r="Q128" s="656"/>
      <c r="R128" s="656"/>
    </row>
    <row r="129" spans="1:18" s="29" customFormat="1" ht="9" customHeight="1" x14ac:dyDescent="0.25">
      <c r="A129" s="28" t="s">
        <v>25</v>
      </c>
      <c r="B129" s="79">
        <f t="shared" si="9"/>
        <v>2086</v>
      </c>
      <c r="C129" s="77">
        <v>379</v>
      </c>
      <c r="D129" s="197"/>
      <c r="E129" s="197">
        <f t="shared" si="10"/>
        <v>656</v>
      </c>
      <c r="F129" s="77">
        <v>558</v>
      </c>
      <c r="G129" s="77">
        <v>98</v>
      </c>
      <c r="H129" s="77">
        <v>0</v>
      </c>
      <c r="I129" s="77"/>
      <c r="J129" s="77">
        <f t="shared" si="11"/>
        <v>1051</v>
      </c>
      <c r="K129" s="77">
        <v>121</v>
      </c>
      <c r="L129" s="77">
        <v>922</v>
      </c>
      <c r="M129" s="77">
        <v>8</v>
      </c>
      <c r="N129" s="77">
        <v>0</v>
      </c>
      <c r="P129" s="656"/>
      <c r="Q129" s="656"/>
      <c r="R129" s="656"/>
    </row>
    <row r="130" spans="1:18" s="29" customFormat="1" ht="9" customHeight="1" x14ac:dyDescent="0.25">
      <c r="A130" s="28" t="s">
        <v>27</v>
      </c>
      <c r="B130" s="79">
        <f t="shared" si="9"/>
        <v>19454</v>
      </c>
      <c r="C130" s="77">
        <v>2203</v>
      </c>
      <c r="D130" s="197"/>
      <c r="E130" s="197">
        <f t="shared" si="10"/>
        <v>2266</v>
      </c>
      <c r="F130" s="77">
        <v>1740</v>
      </c>
      <c r="G130" s="77">
        <v>514</v>
      </c>
      <c r="H130" s="77">
        <v>12</v>
      </c>
      <c r="I130" s="77"/>
      <c r="J130" s="77">
        <f t="shared" si="11"/>
        <v>14926</v>
      </c>
      <c r="K130" s="77">
        <v>255</v>
      </c>
      <c r="L130" s="77">
        <v>13935</v>
      </c>
      <c r="M130" s="77">
        <v>736</v>
      </c>
      <c r="N130" s="77">
        <v>59</v>
      </c>
      <c r="P130" s="656"/>
      <c r="Q130" s="656"/>
      <c r="R130" s="656"/>
    </row>
    <row r="131" spans="1:18" s="29" customFormat="1" ht="9" customHeight="1" x14ac:dyDescent="0.25">
      <c r="A131" s="41" t="s">
        <v>30</v>
      </c>
      <c r="B131" s="185">
        <f t="shared" si="9"/>
        <v>12728</v>
      </c>
      <c r="C131" s="185">
        <v>2711</v>
      </c>
      <c r="D131" s="262"/>
      <c r="E131" s="262">
        <f t="shared" si="10"/>
        <v>2526</v>
      </c>
      <c r="F131" s="185">
        <v>2526</v>
      </c>
      <c r="G131" s="185">
        <v>0</v>
      </c>
      <c r="H131" s="185">
        <v>0</v>
      </c>
      <c r="I131" s="185"/>
      <c r="J131" s="185">
        <f t="shared" si="11"/>
        <v>7491</v>
      </c>
      <c r="K131" s="185">
        <v>20</v>
      </c>
      <c r="L131" s="185">
        <v>6434</v>
      </c>
      <c r="M131" s="185">
        <v>1037</v>
      </c>
      <c r="N131" s="185">
        <v>0</v>
      </c>
      <c r="P131" s="656"/>
      <c r="Q131" s="656"/>
      <c r="R131" s="656"/>
    </row>
    <row r="132" spans="1:18" s="29" customFormat="1" ht="9" customHeight="1" x14ac:dyDescent="0.25">
      <c r="A132" s="28" t="s">
        <v>111</v>
      </c>
      <c r="B132" s="27">
        <f t="shared" si="9"/>
        <v>149</v>
      </c>
      <c r="C132" s="77">
        <v>149</v>
      </c>
      <c r="D132" s="197"/>
      <c r="E132" s="197">
        <f t="shared" si="10"/>
        <v>0</v>
      </c>
      <c r="F132" s="77">
        <v>0</v>
      </c>
      <c r="G132" s="77">
        <v>0</v>
      </c>
      <c r="H132" s="77">
        <v>0</v>
      </c>
      <c r="I132" s="77"/>
      <c r="J132" s="77">
        <f t="shared" si="11"/>
        <v>0</v>
      </c>
      <c r="K132" s="77">
        <v>0</v>
      </c>
      <c r="L132" s="38">
        <v>0</v>
      </c>
      <c r="M132" s="77">
        <v>0</v>
      </c>
      <c r="N132" s="77">
        <v>0</v>
      </c>
      <c r="P132" s="656"/>
      <c r="Q132" s="656"/>
      <c r="R132" s="656"/>
    </row>
    <row r="133" spans="1:18" s="29" customFormat="1" ht="9" customHeight="1" x14ac:dyDescent="0.25">
      <c r="A133" s="28" t="s">
        <v>33</v>
      </c>
      <c r="B133" s="27">
        <f t="shared" si="9"/>
        <v>10474</v>
      </c>
      <c r="C133" s="77">
        <v>2210</v>
      </c>
      <c r="D133" s="197"/>
      <c r="E133" s="197">
        <f t="shared" si="10"/>
        <v>1042</v>
      </c>
      <c r="F133" s="77">
        <v>822</v>
      </c>
      <c r="G133" s="77">
        <v>220</v>
      </c>
      <c r="H133" s="77">
        <v>0</v>
      </c>
      <c r="I133" s="77"/>
      <c r="J133" s="77">
        <f t="shared" si="11"/>
        <v>6015</v>
      </c>
      <c r="K133" s="77">
        <v>329</v>
      </c>
      <c r="L133" s="80">
        <v>5686</v>
      </c>
      <c r="M133" s="77">
        <v>0</v>
      </c>
      <c r="N133" s="77">
        <v>1207</v>
      </c>
      <c r="P133" s="656"/>
      <c r="Q133" s="656"/>
      <c r="R133" s="656"/>
    </row>
    <row r="134" spans="1:18" s="29" customFormat="1" ht="9" customHeight="1" x14ac:dyDescent="0.25">
      <c r="A134" s="28" t="s">
        <v>34</v>
      </c>
      <c r="B134" s="27">
        <f t="shared" si="9"/>
        <v>10039</v>
      </c>
      <c r="C134" s="77">
        <v>1255</v>
      </c>
      <c r="D134" s="197"/>
      <c r="E134" s="197">
        <f t="shared" si="10"/>
        <v>2209</v>
      </c>
      <c r="F134" s="77">
        <v>1831</v>
      </c>
      <c r="G134" s="77">
        <v>378</v>
      </c>
      <c r="H134" s="77">
        <v>0</v>
      </c>
      <c r="I134" s="77"/>
      <c r="J134" s="77">
        <f t="shared" si="11"/>
        <v>4385</v>
      </c>
      <c r="K134" s="77">
        <v>301</v>
      </c>
      <c r="L134" s="80">
        <v>4084</v>
      </c>
      <c r="M134" s="38">
        <v>0</v>
      </c>
      <c r="N134" s="77">
        <v>2190</v>
      </c>
      <c r="P134" s="656"/>
      <c r="Q134" s="656"/>
      <c r="R134" s="656"/>
    </row>
    <row r="135" spans="1:18" s="29" customFormat="1" ht="9" customHeight="1" x14ac:dyDescent="0.25">
      <c r="A135" s="41" t="s">
        <v>36</v>
      </c>
      <c r="B135" s="185">
        <f t="shared" si="9"/>
        <v>11294</v>
      </c>
      <c r="C135" s="185">
        <v>2209</v>
      </c>
      <c r="D135" s="262"/>
      <c r="E135" s="262">
        <f t="shared" si="10"/>
        <v>1083</v>
      </c>
      <c r="F135" s="185">
        <v>812</v>
      </c>
      <c r="G135" s="185">
        <v>271</v>
      </c>
      <c r="H135" s="185">
        <v>0</v>
      </c>
      <c r="I135" s="185"/>
      <c r="J135" s="185">
        <f t="shared" si="11"/>
        <v>6781</v>
      </c>
      <c r="K135" s="185">
        <v>1005</v>
      </c>
      <c r="L135" s="185">
        <v>4805</v>
      </c>
      <c r="M135" s="185">
        <v>971</v>
      </c>
      <c r="N135" s="185">
        <v>1221</v>
      </c>
      <c r="P135" s="656"/>
      <c r="Q135" s="656"/>
      <c r="R135" s="656"/>
    </row>
    <row r="136" spans="1:18" s="29" customFormat="1" ht="9" customHeight="1" x14ac:dyDescent="0.25">
      <c r="A136" s="28" t="s">
        <v>130</v>
      </c>
      <c r="B136" s="27">
        <f t="shared" si="9"/>
        <v>9251</v>
      </c>
      <c r="C136" s="77">
        <v>1012</v>
      </c>
      <c r="D136" s="197"/>
      <c r="E136" s="197">
        <f t="shared" si="10"/>
        <v>2452</v>
      </c>
      <c r="F136" s="77">
        <v>1764</v>
      </c>
      <c r="G136" s="77">
        <v>581</v>
      </c>
      <c r="H136" s="77">
        <v>107</v>
      </c>
      <c r="I136" s="77"/>
      <c r="J136" s="77">
        <f t="shared" si="11"/>
        <v>5787</v>
      </c>
      <c r="K136" s="77">
        <v>12</v>
      </c>
      <c r="L136" s="80">
        <v>5537</v>
      </c>
      <c r="M136" s="80">
        <v>238</v>
      </c>
      <c r="N136" s="77">
        <v>0</v>
      </c>
      <c r="P136" s="656"/>
      <c r="Q136" s="656"/>
      <c r="R136" s="656"/>
    </row>
    <row r="137" spans="1:18" s="29" customFormat="1" ht="9" customHeight="1" x14ac:dyDescent="0.25">
      <c r="A137" s="28" t="s">
        <v>39</v>
      </c>
      <c r="B137" s="27">
        <f t="shared" si="9"/>
        <v>24510</v>
      </c>
      <c r="C137" s="77">
        <v>2611</v>
      </c>
      <c r="D137" s="197"/>
      <c r="E137" s="197">
        <f t="shared" si="10"/>
        <v>2989</v>
      </c>
      <c r="F137" s="77">
        <v>2613</v>
      </c>
      <c r="G137" s="77">
        <v>376</v>
      </c>
      <c r="H137" s="77">
        <v>0</v>
      </c>
      <c r="I137" s="77"/>
      <c r="J137" s="77">
        <f t="shared" si="11"/>
        <v>4754</v>
      </c>
      <c r="K137" s="77">
        <v>0</v>
      </c>
      <c r="L137" s="80">
        <v>4754</v>
      </c>
      <c r="M137" s="80">
        <v>0</v>
      </c>
      <c r="N137" s="77">
        <v>14156</v>
      </c>
      <c r="P137" s="656"/>
      <c r="Q137" s="656"/>
      <c r="R137" s="656"/>
    </row>
    <row r="138" spans="1:18" s="29" customFormat="1" ht="9" customHeight="1" x14ac:dyDescent="0.25">
      <c r="A138" s="28" t="s">
        <v>32</v>
      </c>
      <c r="B138" s="27">
        <f t="shared" si="9"/>
        <v>9802</v>
      </c>
      <c r="C138" s="77">
        <v>1125</v>
      </c>
      <c r="D138" s="197"/>
      <c r="E138" s="197">
        <f t="shared" si="10"/>
        <v>6291</v>
      </c>
      <c r="F138" s="77">
        <v>3976</v>
      </c>
      <c r="G138" s="77">
        <v>2315</v>
      </c>
      <c r="H138" s="77">
        <v>0</v>
      </c>
      <c r="I138" s="77"/>
      <c r="J138" s="77">
        <f t="shared" si="11"/>
        <v>2386</v>
      </c>
      <c r="K138" s="77">
        <v>6</v>
      </c>
      <c r="L138" s="80">
        <v>2380</v>
      </c>
      <c r="M138" s="80">
        <v>0</v>
      </c>
      <c r="N138" s="77">
        <v>0</v>
      </c>
      <c r="P138" s="656"/>
      <c r="Q138" s="656"/>
      <c r="R138" s="656"/>
    </row>
    <row r="139" spans="1:18" s="29" customFormat="1" ht="9" customHeight="1" x14ac:dyDescent="0.25">
      <c r="A139" s="41" t="s">
        <v>43</v>
      </c>
      <c r="B139" s="185">
        <f t="shared" si="9"/>
        <v>13680</v>
      </c>
      <c r="C139" s="185">
        <v>2620</v>
      </c>
      <c r="D139" s="262"/>
      <c r="E139" s="262">
        <f t="shared" si="10"/>
        <v>3025</v>
      </c>
      <c r="F139" s="185">
        <v>2237</v>
      </c>
      <c r="G139" s="185">
        <v>788</v>
      </c>
      <c r="H139" s="185">
        <v>0</v>
      </c>
      <c r="I139" s="185"/>
      <c r="J139" s="185">
        <f t="shared" si="11"/>
        <v>4035</v>
      </c>
      <c r="K139" s="185">
        <v>149</v>
      </c>
      <c r="L139" s="185">
        <v>3886</v>
      </c>
      <c r="M139" s="185">
        <v>0</v>
      </c>
      <c r="N139" s="185">
        <v>4000</v>
      </c>
      <c r="P139" s="656"/>
      <c r="Q139" s="656"/>
      <c r="R139" s="656"/>
    </row>
    <row r="140" spans="1:18" s="29" customFormat="1" ht="9" customHeight="1" x14ac:dyDescent="0.25">
      <c r="A140" s="28" t="s">
        <v>46</v>
      </c>
      <c r="B140" s="27">
        <f t="shared" si="9"/>
        <v>1933</v>
      </c>
      <c r="C140" s="77">
        <v>358</v>
      </c>
      <c r="D140" s="197"/>
      <c r="E140" s="197">
        <f t="shared" si="10"/>
        <v>1088</v>
      </c>
      <c r="F140" s="77">
        <v>1088</v>
      </c>
      <c r="G140" s="77">
        <v>0</v>
      </c>
      <c r="H140" s="77">
        <v>0</v>
      </c>
      <c r="I140" s="77"/>
      <c r="J140" s="77">
        <f t="shared" si="11"/>
        <v>487</v>
      </c>
      <c r="K140" s="77">
        <v>2</v>
      </c>
      <c r="L140" s="80">
        <v>485</v>
      </c>
      <c r="M140" s="80">
        <v>0</v>
      </c>
      <c r="N140" s="77">
        <v>0</v>
      </c>
      <c r="P140" s="656"/>
      <c r="Q140" s="656"/>
      <c r="R140" s="656"/>
    </row>
    <row r="141" spans="1:18" s="29" customFormat="1" ht="9" customHeight="1" x14ac:dyDescent="0.25">
      <c r="A141" s="28" t="s">
        <v>48</v>
      </c>
      <c r="B141" s="27">
        <f t="shared" si="9"/>
        <v>6106</v>
      </c>
      <c r="C141" s="77">
        <v>958</v>
      </c>
      <c r="D141" s="197"/>
      <c r="E141" s="197">
        <f t="shared" si="10"/>
        <v>929</v>
      </c>
      <c r="F141" s="77">
        <v>731</v>
      </c>
      <c r="G141" s="77">
        <v>198</v>
      </c>
      <c r="H141" s="77">
        <v>0</v>
      </c>
      <c r="I141" s="77"/>
      <c r="J141" s="77">
        <f t="shared" si="11"/>
        <v>1807</v>
      </c>
      <c r="K141" s="77">
        <v>77</v>
      </c>
      <c r="L141" s="80">
        <v>1695</v>
      </c>
      <c r="M141" s="80">
        <v>35</v>
      </c>
      <c r="N141" s="77">
        <v>2412</v>
      </c>
      <c r="P141" s="656"/>
      <c r="Q141" s="656"/>
      <c r="R141" s="656"/>
    </row>
    <row r="142" spans="1:18" s="29" customFormat="1" ht="9" customHeight="1" x14ac:dyDescent="0.25">
      <c r="A142" s="28" t="s">
        <v>50</v>
      </c>
      <c r="B142" s="27">
        <f t="shared" si="9"/>
        <v>6875</v>
      </c>
      <c r="C142" s="77">
        <v>1509</v>
      </c>
      <c r="D142" s="197"/>
      <c r="E142" s="197">
        <f t="shared" si="10"/>
        <v>2730</v>
      </c>
      <c r="F142" s="77">
        <v>2730</v>
      </c>
      <c r="G142" s="77">
        <v>0</v>
      </c>
      <c r="H142" s="77">
        <v>0</v>
      </c>
      <c r="I142" s="77"/>
      <c r="J142" s="77">
        <f t="shared" si="11"/>
        <v>2636</v>
      </c>
      <c r="K142" s="77">
        <v>46</v>
      </c>
      <c r="L142" s="80">
        <v>2590</v>
      </c>
      <c r="M142" s="80">
        <v>0</v>
      </c>
      <c r="N142" s="77">
        <v>0</v>
      </c>
      <c r="P142" s="656"/>
      <c r="Q142" s="656"/>
      <c r="R142" s="656"/>
    </row>
    <row r="143" spans="1:18" s="29" customFormat="1" ht="9" customHeight="1" x14ac:dyDescent="0.25">
      <c r="A143" s="41" t="s">
        <v>52</v>
      </c>
      <c r="B143" s="185">
        <f t="shared" si="9"/>
        <v>16030</v>
      </c>
      <c r="C143" s="185">
        <v>2948</v>
      </c>
      <c r="D143" s="262"/>
      <c r="E143" s="262">
        <f t="shared" si="10"/>
        <v>1188</v>
      </c>
      <c r="F143" s="185">
        <v>1160</v>
      </c>
      <c r="G143" s="185">
        <v>28</v>
      </c>
      <c r="H143" s="185">
        <v>0</v>
      </c>
      <c r="I143" s="185"/>
      <c r="J143" s="185">
        <f t="shared" si="11"/>
        <v>8274</v>
      </c>
      <c r="K143" s="185">
        <v>88</v>
      </c>
      <c r="L143" s="185">
        <v>8186</v>
      </c>
      <c r="M143" s="185">
        <v>0</v>
      </c>
      <c r="N143" s="185">
        <v>3620</v>
      </c>
      <c r="P143" s="656"/>
      <c r="Q143" s="656"/>
      <c r="R143" s="656"/>
    </row>
    <row r="144" spans="1:18" s="29" customFormat="1" ht="9" customHeight="1" x14ac:dyDescent="0.25">
      <c r="A144" s="28" t="s">
        <v>55</v>
      </c>
      <c r="B144" s="27">
        <f t="shared" si="9"/>
        <v>8572</v>
      </c>
      <c r="C144" s="77">
        <v>1418</v>
      </c>
      <c r="D144" s="197"/>
      <c r="E144" s="197">
        <f t="shared" si="10"/>
        <v>2511</v>
      </c>
      <c r="F144" s="77">
        <v>2511</v>
      </c>
      <c r="G144" s="77">
        <v>0</v>
      </c>
      <c r="H144" s="77">
        <v>0</v>
      </c>
      <c r="I144" s="77"/>
      <c r="J144" s="77">
        <f t="shared" si="11"/>
        <v>4489</v>
      </c>
      <c r="K144" s="77">
        <v>158</v>
      </c>
      <c r="L144" s="80">
        <v>4331</v>
      </c>
      <c r="M144" s="80">
        <v>0</v>
      </c>
      <c r="N144" s="77">
        <v>154</v>
      </c>
      <c r="P144" s="656"/>
      <c r="Q144" s="656"/>
      <c r="R144" s="656"/>
    </row>
    <row r="145" spans="1:18" s="29" customFormat="1" ht="9" customHeight="1" x14ac:dyDescent="0.25">
      <c r="A145" s="28" t="s">
        <v>57</v>
      </c>
      <c r="B145" s="27">
        <f t="shared" si="9"/>
        <v>3314</v>
      </c>
      <c r="C145" s="77">
        <v>560</v>
      </c>
      <c r="D145" s="197"/>
      <c r="E145" s="197">
        <f t="shared" si="10"/>
        <v>881</v>
      </c>
      <c r="F145" s="77">
        <v>749</v>
      </c>
      <c r="G145" s="77">
        <v>132</v>
      </c>
      <c r="H145" s="77">
        <v>0</v>
      </c>
      <c r="I145" s="77"/>
      <c r="J145" s="77">
        <f t="shared" si="11"/>
        <v>1873</v>
      </c>
      <c r="K145" s="77">
        <v>73</v>
      </c>
      <c r="L145" s="80">
        <v>1798</v>
      </c>
      <c r="M145" s="80">
        <v>2</v>
      </c>
      <c r="N145" s="77">
        <v>0</v>
      </c>
      <c r="P145" s="656"/>
      <c r="Q145" s="656"/>
      <c r="R145" s="656"/>
    </row>
    <row r="146" spans="1:18" s="29" customFormat="1" ht="9" customHeight="1" x14ac:dyDescent="0.25">
      <c r="A146" s="28" t="s">
        <v>59</v>
      </c>
      <c r="B146" s="27">
        <f t="shared" si="9"/>
        <v>4981</v>
      </c>
      <c r="C146" s="77">
        <v>956</v>
      </c>
      <c r="D146" s="197"/>
      <c r="E146" s="197">
        <f t="shared" si="10"/>
        <v>1173</v>
      </c>
      <c r="F146" s="77">
        <v>931</v>
      </c>
      <c r="G146" s="77">
        <v>242</v>
      </c>
      <c r="H146" s="77">
        <v>0</v>
      </c>
      <c r="I146" s="77"/>
      <c r="J146" s="77">
        <f t="shared" si="11"/>
        <v>2852</v>
      </c>
      <c r="K146" s="77">
        <v>1</v>
      </c>
      <c r="L146" s="80">
        <v>2851</v>
      </c>
      <c r="M146" s="80">
        <v>0</v>
      </c>
      <c r="N146" s="77">
        <v>0</v>
      </c>
      <c r="P146" s="656"/>
      <c r="Q146" s="656"/>
      <c r="R146" s="656"/>
    </row>
    <row r="147" spans="1:18" s="29" customFormat="1" ht="9" customHeight="1" x14ac:dyDescent="0.25">
      <c r="A147" s="41" t="s">
        <v>63</v>
      </c>
      <c r="B147" s="185">
        <f t="shared" si="9"/>
        <v>10526</v>
      </c>
      <c r="C147" s="185">
        <v>1700</v>
      </c>
      <c r="D147" s="262"/>
      <c r="E147" s="262">
        <f t="shared" si="10"/>
        <v>1251</v>
      </c>
      <c r="F147" s="185">
        <v>1251</v>
      </c>
      <c r="G147" s="185">
        <v>0</v>
      </c>
      <c r="H147" s="185">
        <v>0</v>
      </c>
      <c r="I147" s="185"/>
      <c r="J147" s="185">
        <f t="shared" si="11"/>
        <v>7575</v>
      </c>
      <c r="K147" s="185">
        <v>41</v>
      </c>
      <c r="L147" s="185">
        <v>7331</v>
      </c>
      <c r="M147" s="185">
        <v>203</v>
      </c>
      <c r="N147" s="185">
        <v>0</v>
      </c>
      <c r="P147" s="656"/>
      <c r="Q147" s="656"/>
      <c r="R147" s="656"/>
    </row>
    <row r="148" spans="1:18" s="29" customFormat="1" ht="9" customHeight="1" x14ac:dyDescent="0.25">
      <c r="A148" s="28" t="s">
        <v>65</v>
      </c>
      <c r="B148" s="27">
        <f t="shared" si="9"/>
        <v>16365</v>
      </c>
      <c r="C148" s="77">
        <v>1124</v>
      </c>
      <c r="D148" s="197"/>
      <c r="E148" s="197">
        <f t="shared" si="10"/>
        <v>2029</v>
      </c>
      <c r="F148" s="77">
        <v>2029</v>
      </c>
      <c r="G148" s="77">
        <v>0</v>
      </c>
      <c r="H148" s="77">
        <v>0</v>
      </c>
      <c r="I148" s="77"/>
      <c r="J148" s="77">
        <f t="shared" si="11"/>
        <v>7652</v>
      </c>
      <c r="K148" s="77">
        <v>81</v>
      </c>
      <c r="L148" s="80">
        <v>5894</v>
      </c>
      <c r="M148" s="80">
        <v>1677</v>
      </c>
      <c r="N148" s="77">
        <v>5560</v>
      </c>
      <c r="P148" s="656"/>
      <c r="Q148" s="656"/>
      <c r="R148" s="656"/>
    </row>
    <row r="149" spans="1:18" s="29" customFormat="1" ht="9" customHeight="1" x14ac:dyDescent="0.25">
      <c r="A149" s="28" t="s">
        <v>69</v>
      </c>
      <c r="B149" s="27">
        <f t="shared" si="9"/>
        <v>22084</v>
      </c>
      <c r="C149" s="77">
        <v>2216</v>
      </c>
      <c r="D149" s="197"/>
      <c r="E149" s="197">
        <f t="shared" si="10"/>
        <v>3808</v>
      </c>
      <c r="F149" s="77">
        <v>3495</v>
      </c>
      <c r="G149" s="77">
        <v>313</v>
      </c>
      <c r="H149" s="77">
        <v>0</v>
      </c>
      <c r="I149" s="77"/>
      <c r="J149" s="80">
        <f t="shared" si="11"/>
        <v>4412</v>
      </c>
      <c r="K149" s="77">
        <v>0</v>
      </c>
      <c r="L149" s="80">
        <v>4412</v>
      </c>
      <c r="M149" s="80">
        <v>0</v>
      </c>
      <c r="N149" s="77">
        <v>11648</v>
      </c>
      <c r="P149" s="656"/>
      <c r="Q149" s="656"/>
      <c r="R149" s="656"/>
    </row>
    <row r="150" spans="1:18" s="29" customFormat="1" ht="9" customHeight="1" x14ac:dyDescent="0.25">
      <c r="A150" s="28" t="s">
        <v>74</v>
      </c>
      <c r="B150" s="27">
        <f t="shared" si="9"/>
        <v>7648</v>
      </c>
      <c r="C150" s="77">
        <v>569</v>
      </c>
      <c r="D150" s="197"/>
      <c r="E150" s="197">
        <f t="shared" si="10"/>
        <v>2111</v>
      </c>
      <c r="F150" s="77">
        <v>2111</v>
      </c>
      <c r="G150" s="77">
        <v>0</v>
      </c>
      <c r="H150" s="77">
        <v>0</v>
      </c>
      <c r="I150" s="77"/>
      <c r="J150" s="77">
        <f t="shared" si="11"/>
        <v>4968</v>
      </c>
      <c r="K150" s="77">
        <v>202</v>
      </c>
      <c r="L150" s="80">
        <v>2922</v>
      </c>
      <c r="M150" s="80">
        <v>1844</v>
      </c>
      <c r="N150" s="77">
        <v>0</v>
      </c>
      <c r="P150" s="656"/>
      <c r="Q150" s="656"/>
      <c r="R150" s="656"/>
    </row>
    <row r="151" spans="1:18" s="29" customFormat="1" ht="9" customHeight="1" x14ac:dyDescent="0.25">
      <c r="A151" s="41" t="s">
        <v>76</v>
      </c>
      <c r="B151" s="185">
        <f t="shared" si="9"/>
        <v>12081</v>
      </c>
      <c r="C151" s="185">
        <v>2209</v>
      </c>
      <c r="D151" s="262"/>
      <c r="E151" s="262">
        <f t="shared" si="10"/>
        <v>2075</v>
      </c>
      <c r="F151" s="185">
        <v>1519</v>
      </c>
      <c r="G151" s="185">
        <v>556</v>
      </c>
      <c r="H151" s="185">
        <v>0</v>
      </c>
      <c r="I151" s="185"/>
      <c r="J151" s="185">
        <f t="shared" si="11"/>
        <v>7797</v>
      </c>
      <c r="K151" s="185">
        <v>126</v>
      </c>
      <c r="L151" s="185">
        <v>7603</v>
      </c>
      <c r="M151" s="185">
        <v>68</v>
      </c>
      <c r="N151" s="185">
        <v>0</v>
      </c>
      <c r="P151" s="656"/>
      <c r="Q151" s="656"/>
      <c r="R151" s="656"/>
    </row>
    <row r="152" spans="1:18" s="29" customFormat="1" ht="9" customHeight="1" x14ac:dyDescent="0.25">
      <c r="A152" s="28" t="s">
        <v>105</v>
      </c>
      <c r="B152" s="27">
        <f t="shared" si="9"/>
        <v>2591</v>
      </c>
      <c r="C152" s="77">
        <v>572</v>
      </c>
      <c r="D152" s="197"/>
      <c r="E152" s="197">
        <f t="shared" si="10"/>
        <v>737</v>
      </c>
      <c r="F152" s="77">
        <v>654</v>
      </c>
      <c r="G152" s="77">
        <v>83</v>
      </c>
      <c r="H152" s="77">
        <v>0</v>
      </c>
      <c r="I152" s="77"/>
      <c r="J152" s="77">
        <f t="shared" si="11"/>
        <v>1282</v>
      </c>
      <c r="K152" s="77">
        <v>17</v>
      </c>
      <c r="L152" s="80">
        <v>1265</v>
      </c>
      <c r="M152" s="80">
        <v>0</v>
      </c>
      <c r="N152" s="77">
        <v>0</v>
      </c>
      <c r="P152" s="656"/>
      <c r="Q152" s="656"/>
      <c r="R152" s="656"/>
    </row>
    <row r="153" spans="1:18" s="29" customFormat="1" ht="9" customHeight="1" x14ac:dyDescent="0.25">
      <c r="A153" s="28" t="s">
        <v>82</v>
      </c>
      <c r="B153" s="27">
        <f t="shared" si="9"/>
        <v>16009</v>
      </c>
      <c r="C153" s="77">
        <v>3147</v>
      </c>
      <c r="D153" s="197"/>
      <c r="E153" s="197">
        <f t="shared" si="10"/>
        <v>4465</v>
      </c>
      <c r="F153" s="77">
        <v>2014</v>
      </c>
      <c r="G153" s="77">
        <v>2451</v>
      </c>
      <c r="H153" s="77">
        <v>0</v>
      </c>
      <c r="I153" s="77"/>
      <c r="J153" s="77">
        <f t="shared" si="11"/>
        <v>8397</v>
      </c>
      <c r="K153" s="77">
        <v>279</v>
      </c>
      <c r="L153" s="80">
        <v>6925</v>
      </c>
      <c r="M153" s="80">
        <v>1193</v>
      </c>
      <c r="N153" s="77">
        <v>0</v>
      </c>
      <c r="P153" s="656"/>
      <c r="Q153" s="656"/>
      <c r="R153" s="656"/>
    </row>
    <row r="154" spans="1:18" s="29" customFormat="1" ht="9" customHeight="1" x14ac:dyDescent="0.25">
      <c r="A154" s="28" t="s">
        <v>86</v>
      </c>
      <c r="B154" s="27">
        <f t="shared" si="9"/>
        <v>7362</v>
      </c>
      <c r="C154" s="77">
        <v>1337</v>
      </c>
      <c r="D154" s="197"/>
      <c r="E154" s="197">
        <f t="shared" si="10"/>
        <v>1990</v>
      </c>
      <c r="F154" s="77">
        <v>1990</v>
      </c>
      <c r="G154" s="77">
        <v>0</v>
      </c>
      <c r="H154" s="77">
        <v>0</v>
      </c>
      <c r="I154" s="77"/>
      <c r="J154" s="77">
        <f t="shared" si="11"/>
        <v>4035</v>
      </c>
      <c r="K154" s="77">
        <v>1607</v>
      </c>
      <c r="L154" s="80">
        <v>337</v>
      </c>
      <c r="M154" s="80">
        <v>2091</v>
      </c>
      <c r="N154" s="77">
        <v>0</v>
      </c>
      <c r="P154" s="656"/>
      <c r="Q154" s="656"/>
      <c r="R154" s="656"/>
    </row>
    <row r="155" spans="1:18" s="29" customFormat="1" ht="9" customHeight="1" x14ac:dyDescent="0.25">
      <c r="A155" s="41" t="s">
        <v>88</v>
      </c>
      <c r="B155" s="185">
        <f t="shared" si="9"/>
        <v>9848</v>
      </c>
      <c r="C155" s="185">
        <v>1526</v>
      </c>
      <c r="D155" s="262"/>
      <c r="E155" s="262">
        <f t="shared" si="10"/>
        <v>1761</v>
      </c>
      <c r="F155" s="185">
        <v>1187</v>
      </c>
      <c r="G155" s="185">
        <v>574</v>
      </c>
      <c r="H155" s="185">
        <v>0</v>
      </c>
      <c r="I155" s="185"/>
      <c r="J155" s="185">
        <f t="shared" si="11"/>
        <v>6561</v>
      </c>
      <c r="K155" s="185">
        <v>53</v>
      </c>
      <c r="L155" s="185">
        <v>6508</v>
      </c>
      <c r="M155" s="185">
        <v>0</v>
      </c>
      <c r="N155" s="185">
        <v>0</v>
      </c>
      <c r="P155" s="656"/>
      <c r="Q155" s="656"/>
      <c r="R155" s="656"/>
    </row>
    <row r="156" spans="1:18" s="29" customFormat="1" ht="9" customHeight="1" x14ac:dyDescent="0.25">
      <c r="A156" s="28"/>
      <c r="B156" s="79"/>
      <c r="C156" s="197"/>
      <c r="D156" s="77"/>
      <c r="E156" s="197"/>
      <c r="F156" s="197"/>
      <c r="G156" s="197"/>
      <c r="H156" s="197"/>
      <c r="I156" s="77"/>
      <c r="J156" s="77"/>
      <c r="K156" s="197"/>
      <c r="L156" s="197"/>
      <c r="M156" s="77"/>
      <c r="N156" s="197"/>
      <c r="P156" s="656"/>
      <c r="Q156" s="656"/>
      <c r="R156" s="656"/>
    </row>
    <row r="157" spans="1:18" s="29" customFormat="1" ht="8.25" customHeight="1" x14ac:dyDescent="0.25">
      <c r="A157" s="25">
        <v>1999</v>
      </c>
      <c r="B157" s="25"/>
      <c r="C157" s="313"/>
      <c r="D157" s="313"/>
      <c r="E157" s="660"/>
      <c r="F157" s="313"/>
      <c r="G157" s="313"/>
      <c r="H157" s="313"/>
      <c r="I157" s="313"/>
      <c r="J157" s="660"/>
      <c r="K157" s="308"/>
      <c r="L157" s="313"/>
      <c r="M157" s="313"/>
      <c r="N157" s="308"/>
      <c r="P157" s="656"/>
      <c r="Q157" s="656"/>
      <c r="R157" s="656"/>
    </row>
    <row r="158" spans="1:18" s="29" customFormat="1" ht="8.25" customHeight="1" x14ac:dyDescent="0.25">
      <c r="A158" s="30" t="s">
        <v>129</v>
      </c>
      <c r="B158" s="661">
        <f>SUM(B160:B191)</f>
        <v>318674</v>
      </c>
      <c r="C158" s="661">
        <f>SUM(C160:C191)</f>
        <v>48194</v>
      </c>
      <c r="D158" s="661"/>
      <c r="E158" s="661">
        <f>SUM(E160:E191)</f>
        <v>62344</v>
      </c>
      <c r="F158" s="661">
        <f>SUM(F160:F191)</f>
        <v>51111</v>
      </c>
      <c r="G158" s="661">
        <f>SUM(G160:G191)</f>
        <v>10502</v>
      </c>
      <c r="H158" s="657">
        <f>SUM(H160:H191)</f>
        <v>731</v>
      </c>
      <c r="I158" s="661"/>
      <c r="J158" s="661">
        <f>SUM(J160:J191)</f>
        <v>155143</v>
      </c>
      <c r="K158" s="661">
        <f>SUM(K160:K191)</f>
        <v>8769</v>
      </c>
      <c r="L158" s="661">
        <f>SUM(L160:L191)</f>
        <v>135405</v>
      </c>
      <c r="M158" s="661">
        <f>SUM(M160:M191)</f>
        <v>10969</v>
      </c>
      <c r="N158" s="661">
        <f>SUM(N160:N191)</f>
        <v>52993</v>
      </c>
      <c r="P158" s="656"/>
      <c r="Q158" s="656"/>
      <c r="R158" s="656"/>
    </row>
    <row r="159" spans="1:18" s="29" customFormat="1" ht="3.95" customHeight="1" x14ac:dyDescent="0.25">
      <c r="A159" s="30"/>
      <c r="B159" s="661"/>
      <c r="C159" s="661"/>
      <c r="D159" s="661"/>
      <c r="E159" s="661"/>
      <c r="F159" s="661"/>
      <c r="G159" s="661"/>
      <c r="H159" s="657"/>
      <c r="I159" s="661"/>
      <c r="J159" s="661"/>
      <c r="K159" s="657"/>
      <c r="L159" s="661"/>
      <c r="M159" s="661"/>
      <c r="N159" s="661"/>
      <c r="P159" s="656"/>
      <c r="Q159" s="656"/>
      <c r="R159" s="656"/>
    </row>
    <row r="160" spans="1:18" s="29" customFormat="1" ht="9" customHeight="1" x14ac:dyDescent="0.25">
      <c r="A160" s="28" t="s">
        <v>14</v>
      </c>
      <c r="B160" s="79">
        <f t="shared" ref="B160:B191" si="12">SUM(C160+E160+J160+N160)</f>
        <v>1938</v>
      </c>
      <c r="C160" s="77">
        <v>375</v>
      </c>
      <c r="D160" s="77"/>
      <c r="E160" s="197">
        <f t="shared" ref="E160:E191" si="13">SUM(F160:H160)</f>
        <v>744</v>
      </c>
      <c r="F160" s="77">
        <v>651</v>
      </c>
      <c r="G160" s="77">
        <v>93</v>
      </c>
      <c r="H160" s="77">
        <v>0</v>
      </c>
      <c r="I160" s="77"/>
      <c r="J160" s="77">
        <f t="shared" ref="J160:J191" si="14">SUM(K160:M160)</f>
        <v>819</v>
      </c>
      <c r="K160" s="197">
        <v>6</v>
      </c>
      <c r="L160" s="77">
        <v>813</v>
      </c>
      <c r="M160" s="77">
        <v>0</v>
      </c>
      <c r="N160" s="77">
        <v>0</v>
      </c>
      <c r="P160" s="656"/>
      <c r="Q160" s="656"/>
      <c r="R160" s="656"/>
    </row>
    <row r="161" spans="1:18" s="29" customFormat="1" ht="9" customHeight="1" x14ac:dyDescent="0.25">
      <c r="A161" s="28" t="s">
        <v>15</v>
      </c>
      <c r="B161" s="79">
        <f t="shared" si="12"/>
        <v>11130</v>
      </c>
      <c r="C161" s="77">
        <v>1742</v>
      </c>
      <c r="D161" s="77"/>
      <c r="E161" s="197">
        <f t="shared" si="13"/>
        <v>1031</v>
      </c>
      <c r="F161" s="77">
        <v>1031</v>
      </c>
      <c r="G161" s="77">
        <v>0</v>
      </c>
      <c r="H161" s="77">
        <v>0</v>
      </c>
      <c r="I161" s="77"/>
      <c r="J161" s="77">
        <f t="shared" si="14"/>
        <v>4450</v>
      </c>
      <c r="K161" s="197">
        <v>1</v>
      </c>
      <c r="L161" s="77">
        <v>4092</v>
      </c>
      <c r="M161" s="77">
        <v>357</v>
      </c>
      <c r="N161" s="197">
        <v>3907</v>
      </c>
      <c r="P161" s="656"/>
      <c r="Q161" s="656"/>
      <c r="R161" s="656"/>
    </row>
    <row r="162" spans="1:18" s="29" customFormat="1" ht="9" customHeight="1" x14ac:dyDescent="0.25">
      <c r="A162" s="28" t="s">
        <v>112</v>
      </c>
      <c r="B162" s="79">
        <f t="shared" si="12"/>
        <v>6422</v>
      </c>
      <c r="C162" s="77">
        <v>1196</v>
      </c>
      <c r="D162" s="77"/>
      <c r="E162" s="197">
        <f t="shared" si="13"/>
        <v>1897</v>
      </c>
      <c r="F162" s="77">
        <v>319</v>
      </c>
      <c r="G162" s="77">
        <v>858</v>
      </c>
      <c r="H162" s="77">
        <v>720</v>
      </c>
      <c r="I162" s="77"/>
      <c r="J162" s="77">
        <f t="shared" si="14"/>
        <v>1047</v>
      </c>
      <c r="K162" s="197">
        <v>30</v>
      </c>
      <c r="L162" s="77">
        <v>1017</v>
      </c>
      <c r="M162" s="77">
        <v>0</v>
      </c>
      <c r="N162" s="197">
        <v>2282</v>
      </c>
      <c r="P162" s="656"/>
      <c r="Q162" s="656"/>
      <c r="R162" s="656"/>
    </row>
    <row r="163" spans="1:18" s="29" customFormat="1" ht="9" customHeight="1" x14ac:dyDescent="0.25">
      <c r="A163" s="41" t="s">
        <v>21</v>
      </c>
      <c r="B163" s="185">
        <f t="shared" si="12"/>
        <v>4597</v>
      </c>
      <c r="C163" s="185">
        <v>1325</v>
      </c>
      <c r="D163" s="185"/>
      <c r="E163" s="262">
        <f t="shared" si="13"/>
        <v>867</v>
      </c>
      <c r="F163" s="185">
        <v>843</v>
      </c>
      <c r="G163" s="185">
        <v>24</v>
      </c>
      <c r="H163" s="185">
        <v>0</v>
      </c>
      <c r="I163" s="185"/>
      <c r="J163" s="185">
        <f t="shared" si="14"/>
        <v>1797</v>
      </c>
      <c r="K163" s="262">
        <v>916</v>
      </c>
      <c r="L163" s="185">
        <v>532</v>
      </c>
      <c r="M163" s="185">
        <v>349</v>
      </c>
      <c r="N163" s="262">
        <v>608</v>
      </c>
      <c r="O163" s="656">
        <f>C158+F158+K158</f>
        <v>108074</v>
      </c>
      <c r="P163" s="656"/>
      <c r="Q163" s="656"/>
      <c r="R163" s="656"/>
    </row>
    <row r="164" spans="1:18" s="29" customFormat="1" ht="9" customHeight="1" x14ac:dyDescent="0.25">
      <c r="A164" s="28" t="s">
        <v>23</v>
      </c>
      <c r="B164" s="79">
        <f t="shared" si="12"/>
        <v>9775</v>
      </c>
      <c r="C164" s="77">
        <v>1866</v>
      </c>
      <c r="D164" s="77"/>
      <c r="E164" s="197">
        <f t="shared" si="13"/>
        <v>2068</v>
      </c>
      <c r="F164" s="77">
        <v>1809</v>
      </c>
      <c r="G164" s="77">
        <v>259</v>
      </c>
      <c r="H164" s="77">
        <v>0</v>
      </c>
      <c r="I164" s="77"/>
      <c r="J164" s="77">
        <f t="shared" si="14"/>
        <v>5841</v>
      </c>
      <c r="K164" s="197">
        <v>364</v>
      </c>
      <c r="L164" s="77">
        <v>5315</v>
      </c>
      <c r="M164" s="77">
        <v>162</v>
      </c>
      <c r="N164" s="77">
        <v>0</v>
      </c>
      <c r="P164" s="656"/>
      <c r="Q164" s="656"/>
      <c r="R164" s="656"/>
    </row>
    <row r="165" spans="1:18" s="29" customFormat="1" ht="9" customHeight="1" x14ac:dyDescent="0.25">
      <c r="A165" s="28" t="s">
        <v>25</v>
      </c>
      <c r="B165" s="79">
        <f t="shared" si="12"/>
        <v>1730</v>
      </c>
      <c r="C165" s="77">
        <v>379</v>
      </c>
      <c r="D165" s="77"/>
      <c r="E165" s="197">
        <f t="shared" si="13"/>
        <v>537</v>
      </c>
      <c r="F165" s="77">
        <v>458</v>
      </c>
      <c r="G165" s="77">
        <v>79</v>
      </c>
      <c r="H165" s="77">
        <v>0</v>
      </c>
      <c r="I165" s="77"/>
      <c r="J165" s="77">
        <f t="shared" si="14"/>
        <v>693</v>
      </c>
      <c r="K165" s="197">
        <v>121</v>
      </c>
      <c r="L165" s="77">
        <v>572</v>
      </c>
      <c r="M165" s="77">
        <v>0</v>
      </c>
      <c r="N165" s="197">
        <v>121</v>
      </c>
      <c r="P165" s="656"/>
      <c r="Q165" s="656"/>
      <c r="R165" s="656"/>
    </row>
    <row r="166" spans="1:18" s="29" customFormat="1" ht="9" customHeight="1" x14ac:dyDescent="0.25">
      <c r="A166" s="28" t="s">
        <v>27</v>
      </c>
      <c r="B166" s="79">
        <f t="shared" si="12"/>
        <v>20064</v>
      </c>
      <c r="C166" s="77">
        <v>2203</v>
      </c>
      <c r="D166" s="77"/>
      <c r="E166" s="197">
        <f t="shared" si="13"/>
        <v>2302</v>
      </c>
      <c r="F166" s="77">
        <v>1824</v>
      </c>
      <c r="G166" s="77">
        <v>467</v>
      </c>
      <c r="H166" s="77">
        <v>11</v>
      </c>
      <c r="I166" s="77"/>
      <c r="J166" s="77">
        <f t="shared" si="14"/>
        <v>15500</v>
      </c>
      <c r="K166" s="197">
        <v>279</v>
      </c>
      <c r="L166" s="77">
        <v>14485</v>
      </c>
      <c r="M166" s="77">
        <v>736</v>
      </c>
      <c r="N166" s="197">
        <v>59</v>
      </c>
      <c r="P166" s="656"/>
      <c r="Q166" s="656"/>
      <c r="R166" s="656"/>
    </row>
    <row r="167" spans="1:18" s="29" customFormat="1" ht="9" customHeight="1" x14ac:dyDescent="0.25">
      <c r="A167" s="41" t="s">
        <v>30</v>
      </c>
      <c r="B167" s="185">
        <f t="shared" si="12"/>
        <v>12741</v>
      </c>
      <c r="C167" s="185">
        <v>2711</v>
      </c>
      <c r="D167" s="185"/>
      <c r="E167" s="262">
        <f t="shared" si="13"/>
        <v>2513</v>
      </c>
      <c r="F167" s="185">
        <v>2513</v>
      </c>
      <c r="G167" s="185">
        <v>0</v>
      </c>
      <c r="H167" s="185">
        <v>0</v>
      </c>
      <c r="I167" s="185"/>
      <c r="J167" s="185">
        <f t="shared" si="14"/>
        <v>7517</v>
      </c>
      <c r="K167" s="262">
        <v>46</v>
      </c>
      <c r="L167" s="185">
        <v>6434</v>
      </c>
      <c r="M167" s="185">
        <v>1037</v>
      </c>
      <c r="N167" s="185">
        <v>0</v>
      </c>
      <c r="P167" s="656"/>
      <c r="Q167" s="656"/>
      <c r="R167" s="656"/>
    </row>
    <row r="168" spans="1:18" s="29" customFormat="1" ht="9" customHeight="1" x14ac:dyDescent="0.25">
      <c r="A168" s="28" t="s">
        <v>111</v>
      </c>
      <c r="B168" s="79">
        <f t="shared" si="12"/>
        <v>149</v>
      </c>
      <c r="C168" s="77">
        <v>149</v>
      </c>
      <c r="D168" s="77"/>
      <c r="E168" s="197">
        <f t="shared" si="13"/>
        <v>0</v>
      </c>
      <c r="F168" s="77">
        <v>0</v>
      </c>
      <c r="G168" s="77">
        <v>0</v>
      </c>
      <c r="H168" s="77">
        <v>0</v>
      </c>
      <c r="I168" s="77"/>
      <c r="J168" s="77">
        <f t="shared" si="14"/>
        <v>0</v>
      </c>
      <c r="K168" s="77">
        <v>0</v>
      </c>
      <c r="L168" s="77">
        <v>0</v>
      </c>
      <c r="M168" s="77">
        <v>0</v>
      </c>
      <c r="N168" s="77">
        <v>0</v>
      </c>
      <c r="P168" s="656"/>
      <c r="Q168" s="656"/>
      <c r="R168" s="656"/>
    </row>
    <row r="169" spans="1:18" s="29" customFormat="1" ht="9" customHeight="1" x14ac:dyDescent="0.25">
      <c r="A169" s="28" t="s">
        <v>33</v>
      </c>
      <c r="B169" s="79">
        <f t="shared" si="12"/>
        <v>12209</v>
      </c>
      <c r="C169" s="77">
        <v>2210</v>
      </c>
      <c r="D169" s="77"/>
      <c r="E169" s="197">
        <f t="shared" si="13"/>
        <v>1157</v>
      </c>
      <c r="F169" s="77">
        <v>877</v>
      </c>
      <c r="G169" s="77">
        <v>280</v>
      </c>
      <c r="H169" s="77">
        <v>0</v>
      </c>
      <c r="I169" s="77"/>
      <c r="J169" s="77">
        <f t="shared" si="14"/>
        <v>7635</v>
      </c>
      <c r="K169" s="197">
        <v>332</v>
      </c>
      <c r="L169" s="77">
        <v>7303</v>
      </c>
      <c r="M169" s="77">
        <v>0</v>
      </c>
      <c r="N169" s="197">
        <v>1207</v>
      </c>
      <c r="P169" s="656"/>
      <c r="Q169" s="656"/>
      <c r="R169" s="656"/>
    </row>
    <row r="170" spans="1:18" s="29" customFormat="1" ht="9" customHeight="1" x14ac:dyDescent="0.25">
      <c r="A170" s="28" t="s">
        <v>34</v>
      </c>
      <c r="B170" s="79">
        <f t="shared" si="12"/>
        <v>10509</v>
      </c>
      <c r="C170" s="77">
        <v>1255</v>
      </c>
      <c r="D170" s="77"/>
      <c r="E170" s="197">
        <f t="shared" si="13"/>
        <v>2118</v>
      </c>
      <c r="F170" s="77">
        <v>1833</v>
      </c>
      <c r="G170" s="77">
        <v>285</v>
      </c>
      <c r="H170" s="77">
        <v>0</v>
      </c>
      <c r="I170" s="77"/>
      <c r="J170" s="77">
        <f t="shared" si="14"/>
        <v>5017</v>
      </c>
      <c r="K170" s="197">
        <v>445</v>
      </c>
      <c r="L170" s="77">
        <v>4572</v>
      </c>
      <c r="M170" s="77">
        <v>0</v>
      </c>
      <c r="N170" s="197">
        <v>2119</v>
      </c>
      <c r="O170" s="656">
        <v>8769</v>
      </c>
      <c r="P170" s="656"/>
      <c r="Q170" s="656"/>
      <c r="R170" s="656"/>
    </row>
    <row r="171" spans="1:18" s="29" customFormat="1" ht="9" customHeight="1" x14ac:dyDescent="0.25">
      <c r="A171" s="41" t="s">
        <v>36</v>
      </c>
      <c r="B171" s="185">
        <f t="shared" si="12"/>
        <v>12535</v>
      </c>
      <c r="C171" s="185">
        <v>2209</v>
      </c>
      <c r="D171" s="185"/>
      <c r="E171" s="262">
        <f t="shared" si="13"/>
        <v>2228</v>
      </c>
      <c r="F171" s="185">
        <v>2058</v>
      </c>
      <c r="G171" s="185">
        <v>170</v>
      </c>
      <c r="H171" s="185">
        <v>0</v>
      </c>
      <c r="I171" s="185"/>
      <c r="J171" s="185">
        <f t="shared" si="14"/>
        <v>6877</v>
      </c>
      <c r="K171" s="262">
        <v>1042</v>
      </c>
      <c r="L171" s="185">
        <v>4870</v>
      </c>
      <c r="M171" s="185">
        <v>965</v>
      </c>
      <c r="N171" s="262">
        <v>1221</v>
      </c>
      <c r="O171" s="29">
        <v>344</v>
      </c>
      <c r="P171" s="656"/>
      <c r="Q171" s="656"/>
      <c r="R171" s="656"/>
    </row>
    <row r="172" spans="1:18" s="29" customFormat="1" ht="9" customHeight="1" x14ac:dyDescent="0.25">
      <c r="A172" s="28" t="s">
        <v>130</v>
      </c>
      <c r="B172" s="79">
        <f t="shared" si="12"/>
        <v>7731</v>
      </c>
      <c r="C172" s="77">
        <v>1012</v>
      </c>
      <c r="D172" s="77"/>
      <c r="E172" s="197">
        <f t="shared" si="13"/>
        <v>1057</v>
      </c>
      <c r="F172" s="77">
        <v>1029</v>
      </c>
      <c r="G172" s="77">
        <v>28</v>
      </c>
      <c r="H172" s="77">
        <v>0</v>
      </c>
      <c r="I172" s="77"/>
      <c r="J172" s="77">
        <f t="shared" si="14"/>
        <v>5662</v>
      </c>
      <c r="K172" s="197">
        <v>29</v>
      </c>
      <c r="L172" s="77">
        <v>5453</v>
      </c>
      <c r="M172" s="77">
        <v>180</v>
      </c>
      <c r="N172" s="77">
        <v>0</v>
      </c>
      <c r="O172" s="29">
        <v>1046</v>
      </c>
      <c r="P172" s="656"/>
      <c r="Q172" s="656"/>
      <c r="R172" s="656"/>
    </row>
    <row r="173" spans="1:18" s="29" customFormat="1" ht="9" customHeight="1" x14ac:dyDescent="0.25">
      <c r="A173" s="28" t="s">
        <v>39</v>
      </c>
      <c r="B173" s="79">
        <f t="shared" si="12"/>
        <v>24823</v>
      </c>
      <c r="C173" s="77">
        <v>2611</v>
      </c>
      <c r="D173" s="77"/>
      <c r="E173" s="197">
        <f t="shared" si="13"/>
        <v>3302</v>
      </c>
      <c r="F173" s="77">
        <v>2941</v>
      </c>
      <c r="G173" s="77">
        <v>361</v>
      </c>
      <c r="H173" s="77">
        <v>0</v>
      </c>
      <c r="I173" s="77"/>
      <c r="J173" s="77">
        <f t="shared" si="14"/>
        <v>4754</v>
      </c>
      <c r="K173" s="77">
        <v>0</v>
      </c>
      <c r="L173" s="77">
        <v>4754</v>
      </c>
      <c r="M173" s="77">
        <v>0</v>
      </c>
      <c r="N173" s="197">
        <v>14156</v>
      </c>
      <c r="O173" s="29">
        <v>49721</v>
      </c>
      <c r="P173" s="656"/>
      <c r="Q173" s="656"/>
      <c r="R173" s="656"/>
    </row>
    <row r="174" spans="1:18" s="29" customFormat="1" ht="9" customHeight="1" x14ac:dyDescent="0.25">
      <c r="A174" s="28" t="s">
        <v>32</v>
      </c>
      <c r="B174" s="79">
        <f t="shared" si="12"/>
        <v>9814</v>
      </c>
      <c r="C174" s="77">
        <v>1130</v>
      </c>
      <c r="D174" s="77"/>
      <c r="E174" s="197">
        <f t="shared" si="13"/>
        <v>6291</v>
      </c>
      <c r="F174" s="77">
        <v>3976</v>
      </c>
      <c r="G174" s="77">
        <v>2315</v>
      </c>
      <c r="H174" s="77">
        <v>0</v>
      </c>
      <c r="I174" s="77"/>
      <c r="J174" s="77">
        <f t="shared" si="14"/>
        <v>2393</v>
      </c>
      <c r="K174" s="197">
        <v>13</v>
      </c>
      <c r="L174" s="77">
        <v>2380</v>
      </c>
      <c r="M174" s="77">
        <v>0</v>
      </c>
      <c r="N174" s="77">
        <v>0</v>
      </c>
      <c r="O174" s="29">
        <v>41765</v>
      </c>
      <c r="P174" s="656"/>
      <c r="Q174" s="656"/>
      <c r="R174" s="656"/>
    </row>
    <row r="175" spans="1:18" s="29" customFormat="1" ht="9" customHeight="1" x14ac:dyDescent="0.25">
      <c r="A175" s="41" t="s">
        <v>43</v>
      </c>
      <c r="B175" s="185">
        <f t="shared" si="12"/>
        <v>13020</v>
      </c>
      <c r="C175" s="185">
        <v>2624</v>
      </c>
      <c r="D175" s="185"/>
      <c r="E175" s="262">
        <f t="shared" si="13"/>
        <v>2496</v>
      </c>
      <c r="F175" s="185">
        <v>2370</v>
      </c>
      <c r="G175" s="185">
        <v>126</v>
      </c>
      <c r="H175" s="185">
        <v>0</v>
      </c>
      <c r="I175" s="185"/>
      <c r="J175" s="185">
        <f t="shared" si="14"/>
        <v>4050</v>
      </c>
      <c r="K175" s="262">
        <v>166</v>
      </c>
      <c r="L175" s="185">
        <v>3884</v>
      </c>
      <c r="M175" s="185">
        <v>0</v>
      </c>
      <c r="N175" s="262">
        <v>3850</v>
      </c>
      <c r="O175" s="29">
        <v>6429</v>
      </c>
      <c r="P175" s="656"/>
      <c r="Q175" s="656"/>
      <c r="R175" s="656"/>
    </row>
    <row r="176" spans="1:18" s="29" customFormat="1" ht="9" customHeight="1" x14ac:dyDescent="0.25">
      <c r="A176" s="28" t="s">
        <v>46</v>
      </c>
      <c r="B176" s="79">
        <f t="shared" si="12"/>
        <v>1941</v>
      </c>
      <c r="C176" s="77">
        <v>358</v>
      </c>
      <c r="D176" s="77"/>
      <c r="E176" s="197">
        <f t="shared" si="13"/>
        <v>1096</v>
      </c>
      <c r="F176" s="77">
        <v>1096</v>
      </c>
      <c r="G176" s="77">
        <v>0</v>
      </c>
      <c r="H176" s="77">
        <v>0</v>
      </c>
      <c r="I176" s="77"/>
      <c r="J176" s="77">
        <f t="shared" si="14"/>
        <v>487</v>
      </c>
      <c r="K176" s="197">
        <v>2</v>
      </c>
      <c r="L176" s="77">
        <v>485</v>
      </c>
      <c r="M176" s="77">
        <v>0</v>
      </c>
      <c r="N176" s="77">
        <v>0</v>
      </c>
      <c r="O176" s="656">
        <f>SUM(O170:O175)</f>
        <v>108074</v>
      </c>
      <c r="P176" s="656"/>
      <c r="Q176" s="656"/>
      <c r="R176" s="656"/>
    </row>
    <row r="177" spans="1:18" s="29" customFormat="1" ht="9" customHeight="1" x14ac:dyDescent="0.25">
      <c r="A177" s="28" t="s">
        <v>48</v>
      </c>
      <c r="B177" s="79">
        <f t="shared" si="12"/>
        <v>5766</v>
      </c>
      <c r="C177" s="77">
        <v>958</v>
      </c>
      <c r="D177" s="77"/>
      <c r="E177" s="197">
        <f t="shared" si="13"/>
        <v>588</v>
      </c>
      <c r="F177" s="77">
        <v>414</v>
      </c>
      <c r="G177" s="77">
        <v>174</v>
      </c>
      <c r="H177" s="77">
        <v>0</v>
      </c>
      <c r="I177" s="77"/>
      <c r="J177" s="77">
        <f t="shared" si="14"/>
        <v>1808</v>
      </c>
      <c r="K177" s="197">
        <v>78</v>
      </c>
      <c r="L177" s="77">
        <v>1695</v>
      </c>
      <c r="M177" s="77">
        <v>35</v>
      </c>
      <c r="N177" s="197">
        <v>2412</v>
      </c>
      <c r="P177" s="656"/>
      <c r="Q177" s="656"/>
      <c r="R177" s="656"/>
    </row>
    <row r="178" spans="1:18" s="29" customFormat="1" ht="9" customHeight="1" x14ac:dyDescent="0.25">
      <c r="A178" s="28" t="s">
        <v>50</v>
      </c>
      <c r="B178" s="79">
        <f t="shared" si="12"/>
        <v>7166</v>
      </c>
      <c r="C178" s="77">
        <v>1509</v>
      </c>
      <c r="D178" s="77"/>
      <c r="E178" s="197">
        <f t="shared" si="13"/>
        <v>3021</v>
      </c>
      <c r="F178" s="77">
        <v>2684</v>
      </c>
      <c r="G178" s="77">
        <v>337</v>
      </c>
      <c r="H178" s="77">
        <v>0</v>
      </c>
      <c r="I178" s="77"/>
      <c r="J178" s="77">
        <f t="shared" si="14"/>
        <v>2636</v>
      </c>
      <c r="K178" s="197">
        <v>46</v>
      </c>
      <c r="L178" s="77">
        <v>2590</v>
      </c>
      <c r="M178" s="77">
        <v>0</v>
      </c>
      <c r="N178" s="77">
        <v>0</v>
      </c>
      <c r="O178" s="29">
        <f>SUM(O174:O175)</f>
        <v>48194</v>
      </c>
      <c r="P178" s="656"/>
      <c r="Q178" s="656"/>
      <c r="R178" s="656"/>
    </row>
    <row r="179" spans="1:18" s="29" customFormat="1" ht="9" customHeight="1" x14ac:dyDescent="0.25">
      <c r="A179" s="41" t="s">
        <v>52</v>
      </c>
      <c r="B179" s="185">
        <f t="shared" si="12"/>
        <v>16093</v>
      </c>
      <c r="C179" s="185">
        <v>2953</v>
      </c>
      <c r="D179" s="185"/>
      <c r="E179" s="262">
        <f t="shared" si="13"/>
        <v>1188</v>
      </c>
      <c r="F179" s="185">
        <v>1160</v>
      </c>
      <c r="G179" s="185">
        <v>28</v>
      </c>
      <c r="H179" s="185">
        <v>0</v>
      </c>
      <c r="I179" s="185"/>
      <c r="J179" s="185">
        <f t="shared" si="14"/>
        <v>8332</v>
      </c>
      <c r="K179" s="262">
        <v>146</v>
      </c>
      <c r="L179" s="185">
        <v>8186</v>
      </c>
      <c r="M179" s="185">
        <v>0</v>
      </c>
      <c r="N179" s="262">
        <v>3620</v>
      </c>
      <c r="P179" s="656"/>
      <c r="Q179" s="656"/>
      <c r="R179" s="656"/>
    </row>
    <row r="180" spans="1:18" s="29" customFormat="1" ht="9" customHeight="1" x14ac:dyDescent="0.25">
      <c r="A180" s="28" t="s">
        <v>55</v>
      </c>
      <c r="B180" s="79">
        <f t="shared" si="12"/>
        <v>8341</v>
      </c>
      <c r="C180" s="77">
        <v>1418</v>
      </c>
      <c r="D180" s="77"/>
      <c r="E180" s="197">
        <f t="shared" si="13"/>
        <v>2279</v>
      </c>
      <c r="F180" s="77">
        <v>2085</v>
      </c>
      <c r="G180" s="77">
        <v>194</v>
      </c>
      <c r="H180" s="77">
        <v>0</v>
      </c>
      <c r="I180" s="77"/>
      <c r="J180" s="77">
        <f t="shared" si="14"/>
        <v>4490</v>
      </c>
      <c r="K180" s="197">
        <v>171</v>
      </c>
      <c r="L180" s="77">
        <v>4319</v>
      </c>
      <c r="M180" s="77">
        <v>0</v>
      </c>
      <c r="N180" s="197">
        <v>154</v>
      </c>
      <c r="P180" s="656"/>
      <c r="Q180" s="656"/>
      <c r="R180" s="656"/>
    </row>
    <row r="181" spans="1:18" s="29" customFormat="1" ht="9" customHeight="1" x14ac:dyDescent="0.25">
      <c r="A181" s="28" t="s">
        <v>57</v>
      </c>
      <c r="B181" s="79">
        <f t="shared" si="12"/>
        <v>3325</v>
      </c>
      <c r="C181" s="77">
        <v>560</v>
      </c>
      <c r="D181" s="77"/>
      <c r="E181" s="197">
        <f t="shared" si="13"/>
        <v>893</v>
      </c>
      <c r="F181" s="77">
        <v>760</v>
      </c>
      <c r="G181" s="77">
        <v>133</v>
      </c>
      <c r="H181" s="77">
        <v>0</v>
      </c>
      <c r="I181" s="77"/>
      <c r="J181" s="77">
        <f t="shared" si="14"/>
        <v>1872</v>
      </c>
      <c r="K181" s="197">
        <v>77</v>
      </c>
      <c r="L181" s="77">
        <v>1795</v>
      </c>
      <c r="M181" s="77">
        <v>0</v>
      </c>
      <c r="N181" s="77">
        <v>0</v>
      </c>
      <c r="P181" s="656"/>
      <c r="Q181" s="656"/>
      <c r="R181" s="656"/>
    </row>
    <row r="182" spans="1:18" s="29" customFormat="1" ht="9" customHeight="1" x14ac:dyDescent="0.25">
      <c r="A182" s="28" t="s">
        <v>59</v>
      </c>
      <c r="B182" s="79">
        <f t="shared" si="12"/>
        <v>5070</v>
      </c>
      <c r="C182" s="77">
        <v>960</v>
      </c>
      <c r="D182" s="77"/>
      <c r="E182" s="197">
        <f t="shared" si="13"/>
        <v>1259</v>
      </c>
      <c r="F182" s="77">
        <v>1017</v>
      </c>
      <c r="G182" s="77">
        <v>242</v>
      </c>
      <c r="H182" s="77">
        <v>0</v>
      </c>
      <c r="I182" s="77"/>
      <c r="J182" s="77">
        <f t="shared" si="14"/>
        <v>2851</v>
      </c>
      <c r="K182" s="197">
        <v>1</v>
      </c>
      <c r="L182" s="77">
        <v>2850</v>
      </c>
      <c r="M182" s="77">
        <v>0</v>
      </c>
      <c r="N182" s="77">
        <v>0</v>
      </c>
      <c r="P182" s="656"/>
      <c r="Q182" s="656"/>
      <c r="R182" s="656"/>
    </row>
    <row r="183" spans="1:18" s="29" customFormat="1" ht="9" customHeight="1" x14ac:dyDescent="0.25">
      <c r="A183" s="41" t="s">
        <v>63</v>
      </c>
      <c r="B183" s="185">
        <f t="shared" si="12"/>
        <v>10674</v>
      </c>
      <c r="C183" s="185">
        <v>1700</v>
      </c>
      <c r="D183" s="185"/>
      <c r="E183" s="262">
        <f t="shared" si="13"/>
        <v>1250</v>
      </c>
      <c r="F183" s="185">
        <v>1250</v>
      </c>
      <c r="G183" s="185">
        <v>0</v>
      </c>
      <c r="H183" s="185">
        <v>0</v>
      </c>
      <c r="I183" s="185"/>
      <c r="J183" s="185">
        <f t="shared" si="14"/>
        <v>7724</v>
      </c>
      <c r="K183" s="262">
        <v>102</v>
      </c>
      <c r="L183" s="185">
        <v>7418</v>
      </c>
      <c r="M183" s="185">
        <v>204</v>
      </c>
      <c r="N183" s="185">
        <v>0</v>
      </c>
      <c r="P183" s="656"/>
      <c r="Q183" s="656"/>
      <c r="R183" s="656"/>
    </row>
    <row r="184" spans="1:18" s="29" customFormat="1" ht="9" customHeight="1" x14ac:dyDescent="0.25">
      <c r="A184" s="28" t="s">
        <v>65</v>
      </c>
      <c r="B184" s="79">
        <f t="shared" si="12"/>
        <v>16446</v>
      </c>
      <c r="C184" s="77">
        <v>1124</v>
      </c>
      <c r="D184" s="77"/>
      <c r="E184" s="197">
        <f t="shared" si="13"/>
        <v>2162</v>
      </c>
      <c r="F184" s="77">
        <v>2162</v>
      </c>
      <c r="G184" s="77">
        <v>0</v>
      </c>
      <c r="H184" s="77">
        <v>0</v>
      </c>
      <c r="I184" s="77"/>
      <c r="J184" s="77">
        <f t="shared" si="14"/>
        <v>7600</v>
      </c>
      <c r="K184" s="197">
        <v>80</v>
      </c>
      <c r="L184" s="77">
        <v>5843</v>
      </c>
      <c r="M184" s="77">
        <v>1677</v>
      </c>
      <c r="N184" s="197">
        <v>5560</v>
      </c>
      <c r="P184" s="656"/>
      <c r="Q184" s="656"/>
      <c r="R184" s="656"/>
    </row>
    <row r="185" spans="1:18" s="29" customFormat="1" ht="9" customHeight="1" x14ac:dyDescent="0.25">
      <c r="A185" s="28" t="s">
        <v>69</v>
      </c>
      <c r="B185" s="79">
        <f t="shared" si="12"/>
        <v>22395</v>
      </c>
      <c r="C185" s="77">
        <v>2246</v>
      </c>
      <c r="D185" s="77"/>
      <c r="E185" s="197">
        <f t="shared" si="13"/>
        <v>4089</v>
      </c>
      <c r="F185" s="77">
        <v>3777</v>
      </c>
      <c r="G185" s="77">
        <v>312</v>
      </c>
      <c r="H185" s="77">
        <v>0</v>
      </c>
      <c r="I185" s="77"/>
      <c r="J185" s="77">
        <f t="shared" si="14"/>
        <v>4412</v>
      </c>
      <c r="K185" s="197">
        <v>0</v>
      </c>
      <c r="L185" s="77">
        <v>4412</v>
      </c>
      <c r="M185" s="80">
        <v>0</v>
      </c>
      <c r="N185" s="197">
        <v>11648</v>
      </c>
      <c r="P185" s="656"/>
      <c r="Q185" s="656"/>
      <c r="R185" s="656"/>
    </row>
    <row r="186" spans="1:18" s="29" customFormat="1" ht="9" customHeight="1" x14ac:dyDescent="0.25">
      <c r="A186" s="28" t="s">
        <v>74</v>
      </c>
      <c r="B186" s="79">
        <f t="shared" si="12"/>
        <v>8815</v>
      </c>
      <c r="C186" s="77">
        <v>569</v>
      </c>
      <c r="D186" s="77"/>
      <c r="E186" s="197">
        <f t="shared" si="13"/>
        <v>2464</v>
      </c>
      <c r="F186" s="77">
        <v>2464</v>
      </c>
      <c r="G186" s="77">
        <v>0</v>
      </c>
      <c r="H186" s="77">
        <v>0</v>
      </c>
      <c r="I186" s="77"/>
      <c r="J186" s="77">
        <f t="shared" si="14"/>
        <v>5713</v>
      </c>
      <c r="K186" s="197">
        <v>942</v>
      </c>
      <c r="L186" s="77">
        <v>4221</v>
      </c>
      <c r="M186" s="77">
        <v>550</v>
      </c>
      <c r="N186" s="197">
        <v>69</v>
      </c>
      <c r="P186" s="656"/>
      <c r="Q186" s="656"/>
      <c r="R186" s="656"/>
    </row>
    <row r="187" spans="1:18" s="29" customFormat="1" ht="9" customHeight="1" x14ac:dyDescent="0.25">
      <c r="A187" s="41" t="s">
        <v>76</v>
      </c>
      <c r="B187" s="185">
        <f t="shared" si="12"/>
        <v>12451</v>
      </c>
      <c r="C187" s="185">
        <v>2209</v>
      </c>
      <c r="D187" s="185"/>
      <c r="E187" s="262">
        <f t="shared" si="13"/>
        <v>2466</v>
      </c>
      <c r="F187" s="185">
        <v>1566</v>
      </c>
      <c r="G187" s="185">
        <v>900</v>
      </c>
      <c r="H187" s="185">
        <v>0</v>
      </c>
      <c r="I187" s="185"/>
      <c r="J187" s="185">
        <f t="shared" si="14"/>
        <v>7776</v>
      </c>
      <c r="K187" s="262">
        <v>161</v>
      </c>
      <c r="L187" s="185">
        <v>7547</v>
      </c>
      <c r="M187" s="185">
        <v>68</v>
      </c>
      <c r="N187" s="185">
        <v>0</v>
      </c>
      <c r="P187" s="656"/>
      <c r="Q187" s="656"/>
      <c r="R187" s="656"/>
    </row>
    <row r="188" spans="1:18" s="29" customFormat="1" ht="9" customHeight="1" x14ac:dyDescent="0.25">
      <c r="A188" s="28" t="s">
        <v>105</v>
      </c>
      <c r="B188" s="79">
        <f t="shared" si="12"/>
        <v>2519</v>
      </c>
      <c r="C188" s="77">
        <v>572</v>
      </c>
      <c r="D188" s="77"/>
      <c r="E188" s="197">
        <f t="shared" si="13"/>
        <v>665</v>
      </c>
      <c r="F188" s="77">
        <v>665</v>
      </c>
      <c r="G188" s="77">
        <v>0</v>
      </c>
      <c r="H188" s="77">
        <v>0</v>
      </c>
      <c r="I188" s="77"/>
      <c r="J188" s="77">
        <f t="shared" si="14"/>
        <v>1282</v>
      </c>
      <c r="K188" s="197">
        <v>17</v>
      </c>
      <c r="L188" s="77">
        <v>1265</v>
      </c>
      <c r="M188" s="77">
        <v>0</v>
      </c>
      <c r="N188" s="77">
        <v>0</v>
      </c>
      <c r="P188" s="656"/>
      <c r="Q188" s="656"/>
      <c r="R188" s="656"/>
    </row>
    <row r="189" spans="1:18" s="29" customFormat="1" ht="9" customHeight="1" x14ac:dyDescent="0.25">
      <c r="A189" s="28" t="s">
        <v>82</v>
      </c>
      <c r="B189" s="79">
        <f t="shared" si="12"/>
        <v>16245</v>
      </c>
      <c r="C189" s="77">
        <v>3147</v>
      </c>
      <c r="D189" s="77"/>
      <c r="E189" s="197">
        <f t="shared" si="13"/>
        <v>4671</v>
      </c>
      <c r="F189" s="77">
        <v>2346</v>
      </c>
      <c r="G189" s="77">
        <v>2325</v>
      </c>
      <c r="H189" s="77">
        <v>0</v>
      </c>
      <c r="I189" s="77"/>
      <c r="J189" s="77">
        <f t="shared" si="14"/>
        <v>8427</v>
      </c>
      <c r="K189" s="197">
        <v>293</v>
      </c>
      <c r="L189" s="77">
        <v>6941</v>
      </c>
      <c r="M189" s="77">
        <v>1193</v>
      </c>
      <c r="N189" s="77">
        <v>0</v>
      </c>
      <c r="P189" s="656"/>
      <c r="Q189" s="656"/>
      <c r="R189" s="656"/>
    </row>
    <row r="190" spans="1:18" s="29" customFormat="1" ht="9" customHeight="1" x14ac:dyDescent="0.25">
      <c r="A190" s="28" t="s">
        <v>86</v>
      </c>
      <c r="B190" s="79">
        <f t="shared" si="12"/>
        <v>12230</v>
      </c>
      <c r="C190" s="77">
        <v>1388</v>
      </c>
      <c r="D190" s="77"/>
      <c r="E190" s="197">
        <f t="shared" si="13"/>
        <v>1722</v>
      </c>
      <c r="F190" s="77">
        <v>1722</v>
      </c>
      <c r="G190" s="77">
        <v>0</v>
      </c>
      <c r="H190" s="77">
        <v>0</v>
      </c>
      <c r="I190" s="77"/>
      <c r="J190" s="77">
        <f t="shared" si="14"/>
        <v>9120</v>
      </c>
      <c r="K190" s="197">
        <v>2810</v>
      </c>
      <c r="L190" s="77">
        <v>2854</v>
      </c>
      <c r="M190" s="77">
        <v>3456</v>
      </c>
      <c r="N190" s="77">
        <v>0</v>
      </c>
      <c r="P190" s="656"/>
      <c r="Q190" s="656"/>
      <c r="R190" s="656"/>
    </row>
    <row r="191" spans="1:18" s="29" customFormat="1" ht="9" customHeight="1" x14ac:dyDescent="0.25">
      <c r="A191" s="41" t="s">
        <v>88</v>
      </c>
      <c r="B191" s="185">
        <f t="shared" si="12"/>
        <v>10010</v>
      </c>
      <c r="C191" s="185">
        <v>1526</v>
      </c>
      <c r="D191" s="185"/>
      <c r="E191" s="262">
        <f t="shared" si="13"/>
        <v>1923</v>
      </c>
      <c r="F191" s="185">
        <v>1411</v>
      </c>
      <c r="G191" s="185">
        <v>512</v>
      </c>
      <c r="H191" s="185">
        <v>0</v>
      </c>
      <c r="I191" s="185"/>
      <c r="J191" s="185">
        <f t="shared" si="14"/>
        <v>6561</v>
      </c>
      <c r="K191" s="262">
        <v>53</v>
      </c>
      <c r="L191" s="185">
        <v>6508</v>
      </c>
      <c r="M191" s="185">
        <v>0</v>
      </c>
      <c r="N191" s="185">
        <v>0</v>
      </c>
      <c r="P191" s="656"/>
      <c r="Q191" s="656"/>
      <c r="R191" s="656"/>
    </row>
    <row r="192" spans="1:18" s="29" customFormat="1" ht="8.25" customHeight="1" x14ac:dyDescent="0.25">
      <c r="A192" s="25"/>
      <c r="B192" s="25"/>
      <c r="C192" s="313"/>
      <c r="D192" s="313"/>
      <c r="E192" s="660"/>
      <c r="F192" s="313"/>
      <c r="G192" s="313"/>
      <c r="H192" s="313"/>
      <c r="I192" s="313"/>
      <c r="J192" s="660"/>
      <c r="K192" s="308"/>
      <c r="L192" s="313"/>
      <c r="M192" s="313"/>
      <c r="N192" s="308"/>
      <c r="P192" s="656"/>
      <c r="Q192" s="656"/>
      <c r="R192" s="656"/>
    </row>
    <row r="193" spans="1:18" s="29" customFormat="1" ht="9" customHeight="1" x14ac:dyDescent="0.25">
      <c r="A193" s="25">
        <v>2000</v>
      </c>
      <c r="B193" s="25"/>
      <c r="C193" s="313"/>
      <c r="D193" s="313"/>
      <c r="E193" s="660"/>
      <c r="F193" s="313"/>
      <c r="G193" s="313"/>
      <c r="H193" s="313"/>
      <c r="I193" s="313"/>
      <c r="J193" s="660"/>
      <c r="K193" s="308"/>
      <c r="L193" s="313"/>
      <c r="M193" s="313"/>
      <c r="N193" s="308"/>
      <c r="P193" s="656"/>
      <c r="Q193" s="656"/>
      <c r="R193" s="656"/>
    </row>
    <row r="194" spans="1:18" s="29" customFormat="1" ht="9" customHeight="1" x14ac:dyDescent="0.25">
      <c r="A194" s="30" t="s">
        <v>129</v>
      </c>
      <c r="B194" s="661">
        <f>SUM(B196:B227)</f>
        <v>323065</v>
      </c>
      <c r="C194" s="661">
        <f>SUM(C196:C227)</f>
        <v>48464</v>
      </c>
      <c r="D194" s="663"/>
      <c r="E194" s="661">
        <f>SUM(E196:E227)</f>
        <v>64706</v>
      </c>
      <c r="F194" s="661">
        <f>SUM(F196:F227)</f>
        <v>53334</v>
      </c>
      <c r="G194" s="661">
        <f>SUM(G196:G227)</f>
        <v>10445</v>
      </c>
      <c r="H194" s="657">
        <f>SUM(H196:H227)</f>
        <v>927</v>
      </c>
      <c r="I194" s="661"/>
      <c r="J194" s="661">
        <f>SUM(J196:J227)</f>
        <v>149338</v>
      </c>
      <c r="K194" s="657">
        <f>SUM(K196:K227)</f>
        <v>6690</v>
      </c>
      <c r="L194" s="661">
        <f>SUM(L196:L227)</f>
        <v>134834</v>
      </c>
      <c r="M194" s="661">
        <f>SUM(M196:M227)</f>
        <v>7814</v>
      </c>
      <c r="N194" s="661">
        <f>SUM(N196:N227)</f>
        <v>60557</v>
      </c>
      <c r="P194" s="656"/>
      <c r="Q194" s="656"/>
      <c r="R194" s="656"/>
    </row>
    <row r="195" spans="1:18" s="29" customFormat="1" ht="3.95" customHeight="1" x14ac:dyDescent="0.25">
      <c r="A195" s="30"/>
      <c r="B195" s="661"/>
      <c r="C195" s="661"/>
      <c r="D195" s="661"/>
      <c r="E195" s="661"/>
      <c r="F195" s="661"/>
      <c r="G195" s="661"/>
      <c r="H195" s="657"/>
      <c r="I195" s="661"/>
      <c r="J195" s="661"/>
      <c r="K195" s="657"/>
      <c r="L195" s="661"/>
      <c r="M195" s="661"/>
      <c r="N195" s="661"/>
      <c r="P195" s="656"/>
      <c r="Q195" s="656"/>
      <c r="R195" s="656"/>
    </row>
    <row r="196" spans="1:18" s="29" customFormat="1" ht="9" customHeight="1" x14ac:dyDescent="0.25">
      <c r="A196" s="28" t="s">
        <v>14</v>
      </c>
      <c r="B196" s="79">
        <f t="shared" ref="B196:B227" si="15">SUM(C196+E196+J196+N196)</f>
        <v>2179</v>
      </c>
      <c r="C196" s="77">
        <v>375</v>
      </c>
      <c r="D196" s="77"/>
      <c r="E196" s="197">
        <f t="shared" ref="E196:E227" si="16">SUM(F196:H196)</f>
        <v>744</v>
      </c>
      <c r="F196" s="77">
        <v>651</v>
      </c>
      <c r="G196" s="77">
        <v>93</v>
      </c>
      <c r="H196" s="77">
        <v>0</v>
      </c>
      <c r="I196" s="77"/>
      <c r="J196" s="77">
        <f t="shared" ref="J196:J227" si="17">SUM(K196:M196)</f>
        <v>1035</v>
      </c>
      <c r="K196" s="197">
        <v>0</v>
      </c>
      <c r="L196" s="77">
        <v>809</v>
      </c>
      <c r="M196" s="77">
        <v>226</v>
      </c>
      <c r="N196" s="77">
        <v>25</v>
      </c>
      <c r="P196" s="656"/>
      <c r="Q196" s="656"/>
      <c r="R196" s="656"/>
    </row>
    <row r="197" spans="1:18" s="29" customFormat="1" ht="9" customHeight="1" x14ac:dyDescent="0.25">
      <c r="A197" s="28" t="s">
        <v>15</v>
      </c>
      <c r="B197" s="79">
        <f t="shared" si="15"/>
        <v>11729</v>
      </c>
      <c r="C197" s="77">
        <v>1721</v>
      </c>
      <c r="D197" s="77"/>
      <c r="E197" s="197">
        <f t="shared" si="16"/>
        <v>1121</v>
      </c>
      <c r="F197" s="77">
        <v>1121</v>
      </c>
      <c r="G197" s="77">
        <v>0</v>
      </c>
      <c r="H197" s="77">
        <v>0</v>
      </c>
      <c r="I197" s="77"/>
      <c r="J197" s="77">
        <f t="shared" si="17"/>
        <v>4603</v>
      </c>
      <c r="K197" s="197">
        <v>3</v>
      </c>
      <c r="L197" s="77">
        <v>4243</v>
      </c>
      <c r="M197" s="77">
        <v>357</v>
      </c>
      <c r="N197" s="197">
        <v>4284</v>
      </c>
      <c r="P197" s="656"/>
      <c r="Q197" s="656"/>
      <c r="R197" s="656"/>
    </row>
    <row r="198" spans="1:18" s="29" customFormat="1" ht="9" customHeight="1" x14ac:dyDescent="0.25">
      <c r="A198" s="28" t="s">
        <v>112</v>
      </c>
      <c r="B198" s="79">
        <f t="shared" si="15"/>
        <v>6458</v>
      </c>
      <c r="C198" s="77">
        <v>1196</v>
      </c>
      <c r="D198" s="77"/>
      <c r="E198" s="197">
        <f t="shared" si="16"/>
        <v>3158</v>
      </c>
      <c r="F198" s="77">
        <v>1584</v>
      </c>
      <c r="G198" s="77">
        <v>848</v>
      </c>
      <c r="H198" s="77">
        <v>726</v>
      </c>
      <c r="I198" s="77"/>
      <c r="J198" s="77">
        <f t="shared" si="17"/>
        <v>1047</v>
      </c>
      <c r="K198" s="197">
        <v>30</v>
      </c>
      <c r="L198" s="77">
        <v>1017</v>
      </c>
      <c r="M198" s="77">
        <v>0</v>
      </c>
      <c r="N198" s="197">
        <v>1057</v>
      </c>
      <c r="P198" s="656"/>
      <c r="Q198" s="656"/>
      <c r="R198" s="656"/>
    </row>
    <row r="199" spans="1:18" s="29" customFormat="1" ht="9" customHeight="1" x14ac:dyDescent="0.25">
      <c r="A199" s="41" t="s">
        <v>21</v>
      </c>
      <c r="B199" s="185">
        <f t="shared" si="15"/>
        <v>4815</v>
      </c>
      <c r="C199" s="185">
        <v>1313</v>
      </c>
      <c r="D199" s="185"/>
      <c r="E199" s="262">
        <f t="shared" si="16"/>
        <v>1025</v>
      </c>
      <c r="F199" s="185">
        <v>1012</v>
      </c>
      <c r="G199" s="185">
        <v>13</v>
      </c>
      <c r="H199" s="185">
        <v>0</v>
      </c>
      <c r="I199" s="185"/>
      <c r="J199" s="185">
        <f t="shared" si="17"/>
        <v>1869</v>
      </c>
      <c r="K199" s="262">
        <v>965</v>
      </c>
      <c r="L199" s="185">
        <v>573</v>
      </c>
      <c r="M199" s="185">
        <v>331</v>
      </c>
      <c r="N199" s="262">
        <v>608</v>
      </c>
      <c r="P199" s="656"/>
      <c r="Q199" s="656"/>
      <c r="R199" s="656"/>
    </row>
    <row r="200" spans="1:18" s="29" customFormat="1" ht="9" customHeight="1" x14ac:dyDescent="0.25">
      <c r="A200" s="28" t="s">
        <v>23</v>
      </c>
      <c r="B200" s="79">
        <f t="shared" si="15"/>
        <v>8411</v>
      </c>
      <c r="C200" s="77">
        <v>1774</v>
      </c>
      <c r="D200" s="77"/>
      <c r="E200" s="197">
        <f t="shared" si="16"/>
        <v>2111</v>
      </c>
      <c r="F200" s="77">
        <v>1853</v>
      </c>
      <c r="G200" s="77">
        <v>258</v>
      </c>
      <c r="H200" s="77">
        <v>0</v>
      </c>
      <c r="I200" s="77"/>
      <c r="J200" s="77">
        <f t="shared" si="17"/>
        <v>4526</v>
      </c>
      <c r="K200" s="197">
        <v>239</v>
      </c>
      <c r="L200" s="77">
        <v>4287</v>
      </c>
      <c r="M200" s="77">
        <v>0</v>
      </c>
      <c r="N200" s="77">
        <v>0</v>
      </c>
      <c r="P200" s="656"/>
      <c r="Q200" s="656"/>
      <c r="R200" s="656"/>
    </row>
    <row r="201" spans="1:18" s="29" customFormat="1" ht="9" customHeight="1" x14ac:dyDescent="0.25">
      <c r="A201" s="28" t="s">
        <v>25</v>
      </c>
      <c r="B201" s="79">
        <f t="shared" si="15"/>
        <v>2086</v>
      </c>
      <c r="C201" s="77">
        <v>376</v>
      </c>
      <c r="D201" s="77"/>
      <c r="E201" s="197">
        <f t="shared" si="16"/>
        <v>537</v>
      </c>
      <c r="F201" s="77">
        <v>458</v>
      </c>
      <c r="G201" s="77">
        <v>79</v>
      </c>
      <c r="H201" s="77">
        <v>0</v>
      </c>
      <c r="I201" s="77"/>
      <c r="J201" s="77">
        <f t="shared" si="17"/>
        <v>1052</v>
      </c>
      <c r="K201" s="197">
        <v>35</v>
      </c>
      <c r="L201" s="77">
        <v>1017</v>
      </c>
      <c r="M201" s="77">
        <v>0</v>
      </c>
      <c r="N201" s="197">
        <v>121</v>
      </c>
      <c r="P201" s="656"/>
      <c r="Q201" s="656"/>
      <c r="R201" s="656"/>
    </row>
    <row r="202" spans="1:18" s="29" customFormat="1" ht="9" customHeight="1" x14ac:dyDescent="0.25">
      <c r="A202" s="28" t="s">
        <v>27</v>
      </c>
      <c r="B202" s="79">
        <f t="shared" si="15"/>
        <v>20388</v>
      </c>
      <c r="C202" s="77">
        <v>2388</v>
      </c>
      <c r="D202" s="77"/>
      <c r="E202" s="197">
        <f t="shared" si="16"/>
        <v>2303</v>
      </c>
      <c r="F202" s="77">
        <v>1825</v>
      </c>
      <c r="G202" s="77">
        <v>467</v>
      </c>
      <c r="H202" s="77">
        <v>11</v>
      </c>
      <c r="I202" s="77"/>
      <c r="J202" s="77">
        <f t="shared" si="17"/>
        <v>15638</v>
      </c>
      <c r="K202" s="197">
        <v>371</v>
      </c>
      <c r="L202" s="77">
        <v>14534</v>
      </c>
      <c r="M202" s="77">
        <v>733</v>
      </c>
      <c r="N202" s="197">
        <v>59</v>
      </c>
      <c r="P202" s="656"/>
      <c r="Q202" s="656"/>
      <c r="R202" s="656"/>
    </row>
    <row r="203" spans="1:18" s="29" customFormat="1" ht="9" customHeight="1" x14ac:dyDescent="0.25">
      <c r="A203" s="41" t="s">
        <v>30</v>
      </c>
      <c r="B203" s="185">
        <f t="shared" si="15"/>
        <v>12630</v>
      </c>
      <c r="C203" s="185">
        <v>2738</v>
      </c>
      <c r="D203" s="185"/>
      <c r="E203" s="262">
        <f t="shared" si="16"/>
        <v>2448</v>
      </c>
      <c r="F203" s="185">
        <v>2448</v>
      </c>
      <c r="G203" s="185">
        <v>0</v>
      </c>
      <c r="H203" s="185">
        <v>0</v>
      </c>
      <c r="I203" s="185"/>
      <c r="J203" s="185">
        <f t="shared" si="17"/>
        <v>7444</v>
      </c>
      <c r="K203" s="262">
        <v>0</v>
      </c>
      <c r="L203" s="185">
        <v>6407</v>
      </c>
      <c r="M203" s="185">
        <v>1037</v>
      </c>
      <c r="N203" s="185">
        <v>0</v>
      </c>
      <c r="P203" s="656"/>
      <c r="Q203" s="656"/>
      <c r="R203" s="656"/>
    </row>
    <row r="204" spans="1:18" s="29" customFormat="1" ht="9" customHeight="1" x14ac:dyDescent="0.25">
      <c r="A204" s="28" t="s">
        <v>111</v>
      </c>
      <c r="B204" s="79">
        <f t="shared" si="15"/>
        <v>150</v>
      </c>
      <c r="C204" s="77">
        <v>150</v>
      </c>
      <c r="D204" s="77"/>
      <c r="E204" s="197">
        <f t="shared" si="16"/>
        <v>0</v>
      </c>
      <c r="F204" s="77">
        <v>0</v>
      </c>
      <c r="G204" s="77">
        <v>0</v>
      </c>
      <c r="H204" s="77">
        <v>0</v>
      </c>
      <c r="I204" s="77"/>
      <c r="J204" s="77">
        <f t="shared" si="17"/>
        <v>0</v>
      </c>
      <c r="K204" s="77">
        <v>0</v>
      </c>
      <c r="L204" s="77">
        <v>0</v>
      </c>
      <c r="M204" s="77">
        <v>0</v>
      </c>
      <c r="N204" s="77">
        <v>0</v>
      </c>
      <c r="P204" s="656"/>
      <c r="Q204" s="656"/>
      <c r="R204" s="656"/>
    </row>
    <row r="205" spans="1:18" s="29" customFormat="1" ht="9" customHeight="1" x14ac:dyDescent="0.25">
      <c r="A205" s="28" t="s">
        <v>33</v>
      </c>
      <c r="B205" s="79">
        <f t="shared" si="15"/>
        <v>12319</v>
      </c>
      <c r="C205" s="77">
        <v>2245</v>
      </c>
      <c r="D205" s="77"/>
      <c r="E205" s="197">
        <f t="shared" si="16"/>
        <v>1052</v>
      </c>
      <c r="F205" s="77">
        <v>772</v>
      </c>
      <c r="G205" s="77">
        <v>280</v>
      </c>
      <c r="H205" s="77">
        <v>0</v>
      </c>
      <c r="I205" s="77"/>
      <c r="J205" s="77">
        <f t="shared" si="17"/>
        <v>7634</v>
      </c>
      <c r="K205" s="197">
        <v>332</v>
      </c>
      <c r="L205" s="77">
        <v>7302</v>
      </c>
      <c r="M205" s="77">
        <v>0</v>
      </c>
      <c r="N205" s="197">
        <v>1388</v>
      </c>
      <c r="P205" s="656"/>
      <c r="Q205" s="656"/>
      <c r="R205" s="656"/>
    </row>
    <row r="206" spans="1:18" s="29" customFormat="1" ht="9" customHeight="1" x14ac:dyDescent="0.25">
      <c r="A206" s="28" t="s">
        <v>34</v>
      </c>
      <c r="B206" s="79">
        <f t="shared" si="15"/>
        <v>11061</v>
      </c>
      <c r="C206" s="77">
        <v>1249</v>
      </c>
      <c r="D206" s="77"/>
      <c r="E206" s="197">
        <f t="shared" si="16"/>
        <v>2462</v>
      </c>
      <c r="F206" s="77">
        <v>2191</v>
      </c>
      <c r="G206" s="77">
        <v>271</v>
      </c>
      <c r="H206" s="77">
        <v>0</v>
      </c>
      <c r="I206" s="77"/>
      <c r="J206" s="77">
        <f t="shared" si="17"/>
        <v>5281</v>
      </c>
      <c r="K206" s="197">
        <v>511</v>
      </c>
      <c r="L206" s="77">
        <v>4764</v>
      </c>
      <c r="M206" s="77">
        <v>6</v>
      </c>
      <c r="N206" s="197">
        <v>2069</v>
      </c>
      <c r="P206" s="656"/>
      <c r="Q206" s="656"/>
      <c r="R206" s="656"/>
    </row>
    <row r="207" spans="1:18" s="29" customFormat="1" ht="9" customHeight="1" x14ac:dyDescent="0.25">
      <c r="A207" s="41" t="s">
        <v>36</v>
      </c>
      <c r="B207" s="185">
        <f t="shared" si="15"/>
        <v>13225</v>
      </c>
      <c r="C207" s="185">
        <v>2205</v>
      </c>
      <c r="D207" s="185"/>
      <c r="E207" s="262">
        <f t="shared" si="16"/>
        <v>1286</v>
      </c>
      <c r="F207" s="185">
        <v>1094</v>
      </c>
      <c r="G207" s="185">
        <v>192</v>
      </c>
      <c r="H207" s="185">
        <v>0</v>
      </c>
      <c r="I207" s="185"/>
      <c r="J207" s="185">
        <f t="shared" si="17"/>
        <v>8973</v>
      </c>
      <c r="K207" s="262">
        <v>1216</v>
      </c>
      <c r="L207" s="185">
        <v>5503</v>
      </c>
      <c r="M207" s="185">
        <v>2254</v>
      </c>
      <c r="N207" s="262">
        <v>761</v>
      </c>
      <c r="P207" s="656"/>
      <c r="Q207" s="656"/>
      <c r="R207" s="656"/>
    </row>
    <row r="208" spans="1:18" s="29" customFormat="1" ht="9" customHeight="1" x14ac:dyDescent="0.25">
      <c r="A208" s="28" t="s">
        <v>130</v>
      </c>
      <c r="B208" s="79">
        <f t="shared" si="15"/>
        <v>9207</v>
      </c>
      <c r="C208" s="77">
        <v>877</v>
      </c>
      <c r="D208" s="77"/>
      <c r="E208" s="197">
        <f t="shared" si="16"/>
        <v>2514</v>
      </c>
      <c r="F208" s="77">
        <v>2209</v>
      </c>
      <c r="G208" s="77">
        <v>305</v>
      </c>
      <c r="H208" s="77">
        <v>0</v>
      </c>
      <c r="I208" s="77"/>
      <c r="J208" s="77">
        <f t="shared" si="17"/>
        <v>5645</v>
      </c>
      <c r="K208" s="197">
        <v>12</v>
      </c>
      <c r="L208" s="77">
        <v>5453</v>
      </c>
      <c r="M208" s="77">
        <v>180</v>
      </c>
      <c r="N208" s="77">
        <v>171</v>
      </c>
      <c r="P208" s="656"/>
      <c r="Q208" s="656"/>
      <c r="R208" s="656"/>
    </row>
    <row r="209" spans="1:18" s="29" customFormat="1" ht="9" customHeight="1" x14ac:dyDescent="0.25">
      <c r="A209" s="28" t="s">
        <v>39</v>
      </c>
      <c r="B209" s="79">
        <f t="shared" si="15"/>
        <v>24822</v>
      </c>
      <c r="C209" s="77">
        <v>2568</v>
      </c>
      <c r="D209" s="77"/>
      <c r="E209" s="197">
        <f t="shared" si="16"/>
        <v>3534</v>
      </c>
      <c r="F209" s="77">
        <v>3000</v>
      </c>
      <c r="G209" s="77">
        <v>344</v>
      </c>
      <c r="H209" s="77">
        <v>190</v>
      </c>
      <c r="I209" s="77"/>
      <c r="J209" s="77">
        <f t="shared" si="17"/>
        <v>4754</v>
      </c>
      <c r="K209" s="77">
        <v>0</v>
      </c>
      <c r="L209" s="77">
        <v>4754</v>
      </c>
      <c r="M209" s="77">
        <v>0</v>
      </c>
      <c r="N209" s="77">
        <v>13966</v>
      </c>
      <c r="P209" s="656"/>
      <c r="Q209" s="656"/>
      <c r="R209" s="656"/>
    </row>
    <row r="210" spans="1:18" s="29" customFormat="1" ht="9" customHeight="1" x14ac:dyDescent="0.25">
      <c r="A210" s="28" t="s">
        <v>32</v>
      </c>
      <c r="B210" s="79">
        <f t="shared" si="15"/>
        <v>9924</v>
      </c>
      <c r="C210" s="77">
        <v>1142</v>
      </c>
      <c r="D210" s="77"/>
      <c r="E210" s="197">
        <f t="shared" si="16"/>
        <v>6401</v>
      </c>
      <c r="F210" s="77">
        <v>4121</v>
      </c>
      <c r="G210" s="77">
        <v>2280</v>
      </c>
      <c r="H210" s="77">
        <v>0</v>
      </c>
      <c r="I210" s="77"/>
      <c r="J210" s="77">
        <f t="shared" si="17"/>
        <v>2381</v>
      </c>
      <c r="K210" s="197">
        <v>0</v>
      </c>
      <c r="L210" s="77">
        <v>2381</v>
      </c>
      <c r="M210" s="77">
        <v>0</v>
      </c>
      <c r="N210" s="197">
        <v>0</v>
      </c>
      <c r="P210" s="656"/>
      <c r="Q210" s="656"/>
      <c r="R210" s="656"/>
    </row>
    <row r="211" spans="1:18" s="29" customFormat="1" ht="9" customHeight="1" x14ac:dyDescent="0.25">
      <c r="A211" s="41" t="s">
        <v>43</v>
      </c>
      <c r="B211" s="185">
        <f t="shared" si="15"/>
        <v>13236</v>
      </c>
      <c r="C211" s="185">
        <v>2687</v>
      </c>
      <c r="D211" s="185"/>
      <c r="E211" s="262">
        <f t="shared" si="16"/>
        <v>2497</v>
      </c>
      <c r="F211" s="185">
        <v>2371</v>
      </c>
      <c r="G211" s="185">
        <v>126</v>
      </c>
      <c r="H211" s="185">
        <v>0</v>
      </c>
      <c r="I211" s="185"/>
      <c r="J211" s="185">
        <f t="shared" si="17"/>
        <v>4052</v>
      </c>
      <c r="K211" s="262">
        <v>166</v>
      </c>
      <c r="L211" s="185">
        <v>3886</v>
      </c>
      <c r="M211" s="185">
        <v>0</v>
      </c>
      <c r="N211" s="185">
        <v>4000</v>
      </c>
      <c r="P211" s="656"/>
      <c r="Q211" s="656"/>
      <c r="R211" s="656"/>
    </row>
    <row r="212" spans="1:18" s="29" customFormat="1" ht="9" customHeight="1" x14ac:dyDescent="0.25">
      <c r="A212" s="28" t="s">
        <v>46</v>
      </c>
      <c r="B212" s="79">
        <f t="shared" si="15"/>
        <v>2001</v>
      </c>
      <c r="C212" s="77">
        <v>420</v>
      </c>
      <c r="D212" s="77"/>
      <c r="E212" s="197">
        <f t="shared" si="16"/>
        <v>1096</v>
      </c>
      <c r="F212" s="77">
        <v>1096</v>
      </c>
      <c r="G212" s="77">
        <v>0</v>
      </c>
      <c r="H212" s="77">
        <v>0</v>
      </c>
      <c r="I212" s="77"/>
      <c r="J212" s="77">
        <f t="shared" si="17"/>
        <v>485</v>
      </c>
      <c r="K212" s="197">
        <v>24</v>
      </c>
      <c r="L212" s="77">
        <v>461</v>
      </c>
      <c r="M212" s="77">
        <v>0</v>
      </c>
      <c r="N212" s="197">
        <v>0</v>
      </c>
      <c r="P212" s="656"/>
      <c r="Q212" s="656"/>
      <c r="R212" s="656"/>
    </row>
    <row r="213" spans="1:18" s="29" customFormat="1" ht="9" customHeight="1" x14ac:dyDescent="0.25">
      <c r="A213" s="28" t="s">
        <v>48</v>
      </c>
      <c r="B213" s="79">
        <f t="shared" si="15"/>
        <v>5571</v>
      </c>
      <c r="C213" s="77">
        <v>944</v>
      </c>
      <c r="D213" s="77"/>
      <c r="E213" s="197">
        <f t="shared" si="16"/>
        <v>568</v>
      </c>
      <c r="F213" s="77">
        <v>396</v>
      </c>
      <c r="G213" s="77">
        <v>172</v>
      </c>
      <c r="H213" s="77">
        <v>0</v>
      </c>
      <c r="I213" s="77"/>
      <c r="J213" s="77">
        <f t="shared" si="17"/>
        <v>1768</v>
      </c>
      <c r="K213" s="197">
        <v>79</v>
      </c>
      <c r="L213" s="77">
        <v>1689</v>
      </c>
      <c r="M213" s="77">
        <v>0</v>
      </c>
      <c r="N213" s="77">
        <v>2291</v>
      </c>
      <c r="P213" s="656"/>
      <c r="Q213" s="656"/>
      <c r="R213" s="656"/>
    </row>
    <row r="214" spans="1:18" s="29" customFormat="1" ht="9" customHeight="1" x14ac:dyDescent="0.25">
      <c r="A214" s="28" t="s">
        <v>50</v>
      </c>
      <c r="B214" s="79">
        <f t="shared" si="15"/>
        <v>7176</v>
      </c>
      <c r="C214" s="77">
        <v>1511</v>
      </c>
      <c r="D214" s="77"/>
      <c r="E214" s="197">
        <f t="shared" si="16"/>
        <v>2691</v>
      </c>
      <c r="F214" s="77">
        <v>2691</v>
      </c>
      <c r="G214" s="77">
        <v>0</v>
      </c>
      <c r="H214" s="77">
        <v>0</v>
      </c>
      <c r="I214" s="77"/>
      <c r="J214" s="77">
        <f t="shared" si="17"/>
        <v>2974</v>
      </c>
      <c r="K214" s="197">
        <v>55</v>
      </c>
      <c r="L214" s="77">
        <v>2919</v>
      </c>
      <c r="M214" s="77">
        <v>0</v>
      </c>
      <c r="N214" s="197">
        <v>0</v>
      </c>
      <c r="P214" s="656"/>
      <c r="Q214" s="656"/>
      <c r="R214" s="656"/>
    </row>
    <row r="215" spans="1:18" s="29" customFormat="1" ht="9" customHeight="1" x14ac:dyDescent="0.25">
      <c r="A215" s="41" t="s">
        <v>52</v>
      </c>
      <c r="B215" s="185">
        <f t="shared" si="15"/>
        <v>15947</v>
      </c>
      <c r="C215" s="185">
        <v>2953</v>
      </c>
      <c r="D215" s="185"/>
      <c r="E215" s="262">
        <f t="shared" si="16"/>
        <v>1188</v>
      </c>
      <c r="F215" s="185">
        <v>1160</v>
      </c>
      <c r="G215" s="185">
        <v>28</v>
      </c>
      <c r="H215" s="185">
        <v>0</v>
      </c>
      <c r="I215" s="185"/>
      <c r="J215" s="185">
        <f t="shared" si="17"/>
        <v>8186</v>
      </c>
      <c r="K215" s="262">
        <v>0</v>
      </c>
      <c r="L215" s="185">
        <v>8186</v>
      </c>
      <c r="M215" s="185">
        <v>0</v>
      </c>
      <c r="N215" s="185">
        <v>3620</v>
      </c>
      <c r="P215" s="656"/>
      <c r="Q215" s="656"/>
      <c r="R215" s="656"/>
    </row>
    <row r="216" spans="1:18" s="29" customFormat="1" ht="9" customHeight="1" x14ac:dyDescent="0.25">
      <c r="A216" s="28" t="s">
        <v>55</v>
      </c>
      <c r="B216" s="79">
        <f t="shared" si="15"/>
        <v>8516</v>
      </c>
      <c r="C216" s="77">
        <v>1419</v>
      </c>
      <c r="D216" s="77"/>
      <c r="E216" s="197">
        <f t="shared" si="16"/>
        <v>2453</v>
      </c>
      <c r="F216" s="77">
        <v>2258</v>
      </c>
      <c r="G216" s="77">
        <v>195</v>
      </c>
      <c r="H216" s="77">
        <v>0</v>
      </c>
      <c r="I216" s="77"/>
      <c r="J216" s="77">
        <f t="shared" si="17"/>
        <v>4490</v>
      </c>
      <c r="K216" s="197">
        <v>171</v>
      </c>
      <c r="L216" s="77">
        <v>4319</v>
      </c>
      <c r="M216" s="77">
        <v>0</v>
      </c>
      <c r="N216" s="197">
        <v>154</v>
      </c>
      <c r="P216" s="656"/>
      <c r="Q216" s="656"/>
      <c r="R216" s="656"/>
    </row>
    <row r="217" spans="1:18" s="29" customFormat="1" ht="9" customHeight="1" x14ac:dyDescent="0.25">
      <c r="A217" s="28" t="s">
        <v>57</v>
      </c>
      <c r="B217" s="79">
        <f t="shared" si="15"/>
        <v>3326</v>
      </c>
      <c r="C217" s="77">
        <v>561</v>
      </c>
      <c r="D217" s="77"/>
      <c r="E217" s="197">
        <f t="shared" si="16"/>
        <v>892</v>
      </c>
      <c r="F217" s="77">
        <v>760</v>
      </c>
      <c r="G217" s="77">
        <v>132</v>
      </c>
      <c r="H217" s="77">
        <v>0</v>
      </c>
      <c r="I217" s="77"/>
      <c r="J217" s="77">
        <f t="shared" si="17"/>
        <v>1873</v>
      </c>
      <c r="K217" s="197">
        <v>77</v>
      </c>
      <c r="L217" s="77">
        <v>1796</v>
      </c>
      <c r="M217" s="77">
        <v>0</v>
      </c>
      <c r="N217" s="197">
        <v>0</v>
      </c>
      <c r="P217" s="656"/>
      <c r="Q217" s="656"/>
      <c r="R217" s="656"/>
    </row>
    <row r="218" spans="1:18" s="29" customFormat="1" ht="9" customHeight="1" x14ac:dyDescent="0.25">
      <c r="A218" s="28" t="s">
        <v>59</v>
      </c>
      <c r="B218" s="79">
        <f t="shared" si="15"/>
        <v>5035</v>
      </c>
      <c r="C218" s="77">
        <v>951</v>
      </c>
      <c r="D218" s="77"/>
      <c r="E218" s="197">
        <f t="shared" si="16"/>
        <v>1234</v>
      </c>
      <c r="F218" s="77">
        <v>992</v>
      </c>
      <c r="G218" s="77">
        <v>242</v>
      </c>
      <c r="H218" s="77">
        <v>0</v>
      </c>
      <c r="I218" s="77"/>
      <c r="J218" s="77">
        <f t="shared" si="17"/>
        <v>2850</v>
      </c>
      <c r="K218" s="197">
        <v>0</v>
      </c>
      <c r="L218" s="77">
        <v>2850</v>
      </c>
      <c r="M218" s="77">
        <v>0</v>
      </c>
      <c r="N218" s="77">
        <v>0</v>
      </c>
      <c r="P218" s="656"/>
      <c r="Q218" s="656"/>
      <c r="R218" s="656"/>
    </row>
    <row r="219" spans="1:18" s="29" customFormat="1" ht="9" customHeight="1" x14ac:dyDescent="0.25">
      <c r="A219" s="41" t="s">
        <v>63</v>
      </c>
      <c r="B219" s="185">
        <f t="shared" si="15"/>
        <v>12198</v>
      </c>
      <c r="C219" s="185">
        <v>1804</v>
      </c>
      <c r="D219" s="185"/>
      <c r="E219" s="262">
        <f t="shared" si="16"/>
        <v>1230</v>
      </c>
      <c r="F219" s="185">
        <v>1230</v>
      </c>
      <c r="G219" s="185">
        <v>0</v>
      </c>
      <c r="H219" s="185">
        <v>0</v>
      </c>
      <c r="I219" s="185"/>
      <c r="J219" s="185">
        <f t="shared" si="17"/>
        <v>9164</v>
      </c>
      <c r="K219" s="262">
        <v>1625</v>
      </c>
      <c r="L219" s="185">
        <v>7517</v>
      </c>
      <c r="M219" s="185">
        <v>22</v>
      </c>
      <c r="N219" s="185">
        <v>0</v>
      </c>
      <c r="P219" s="656"/>
      <c r="Q219" s="656"/>
      <c r="R219" s="656"/>
    </row>
    <row r="220" spans="1:18" s="29" customFormat="1" ht="9" customHeight="1" x14ac:dyDescent="0.25">
      <c r="A220" s="28" t="s">
        <v>65</v>
      </c>
      <c r="B220" s="79">
        <f t="shared" si="15"/>
        <v>16404</v>
      </c>
      <c r="C220" s="77">
        <v>1160</v>
      </c>
      <c r="D220" s="77"/>
      <c r="E220" s="197">
        <f t="shared" si="16"/>
        <v>2162</v>
      </c>
      <c r="F220" s="77">
        <v>2162</v>
      </c>
      <c r="G220" s="77">
        <v>0</v>
      </c>
      <c r="H220" s="77">
        <v>0</v>
      </c>
      <c r="I220" s="77"/>
      <c r="J220" s="77">
        <f t="shared" si="17"/>
        <v>7522</v>
      </c>
      <c r="K220" s="197">
        <v>2</v>
      </c>
      <c r="L220" s="77">
        <v>5843</v>
      </c>
      <c r="M220" s="77">
        <v>1677</v>
      </c>
      <c r="N220" s="77">
        <v>5560</v>
      </c>
      <c r="P220" s="656"/>
      <c r="Q220" s="656"/>
      <c r="R220" s="656"/>
    </row>
    <row r="221" spans="1:18" s="29" customFormat="1" ht="9" customHeight="1" x14ac:dyDescent="0.25">
      <c r="A221" s="28" t="s">
        <v>69</v>
      </c>
      <c r="B221" s="79">
        <f t="shared" si="15"/>
        <v>22396</v>
      </c>
      <c r="C221" s="77">
        <v>2246</v>
      </c>
      <c r="D221" s="77"/>
      <c r="E221" s="197">
        <f t="shared" si="16"/>
        <v>4090</v>
      </c>
      <c r="F221" s="77">
        <v>3777</v>
      </c>
      <c r="G221" s="77">
        <v>313</v>
      </c>
      <c r="H221" s="77">
        <v>0</v>
      </c>
      <c r="I221" s="77"/>
      <c r="J221" s="77">
        <f t="shared" si="17"/>
        <v>4412</v>
      </c>
      <c r="K221" s="197">
        <v>0</v>
      </c>
      <c r="L221" s="77">
        <v>4412</v>
      </c>
      <c r="M221" s="77">
        <v>0</v>
      </c>
      <c r="N221" s="197">
        <v>11648</v>
      </c>
      <c r="P221" s="656"/>
      <c r="Q221" s="656"/>
      <c r="R221" s="656"/>
    </row>
    <row r="222" spans="1:18" s="29" customFormat="1" ht="9" customHeight="1" x14ac:dyDescent="0.25">
      <c r="A222" s="28" t="s">
        <v>74</v>
      </c>
      <c r="B222" s="79">
        <f t="shared" si="15"/>
        <v>8580</v>
      </c>
      <c r="C222" s="77">
        <v>618</v>
      </c>
      <c r="D222" s="77"/>
      <c r="E222" s="197">
        <f t="shared" si="16"/>
        <v>2464</v>
      </c>
      <c r="F222" s="77">
        <v>2464</v>
      </c>
      <c r="G222" s="77">
        <v>0</v>
      </c>
      <c r="H222" s="77">
        <v>0</v>
      </c>
      <c r="I222" s="77"/>
      <c r="J222" s="77">
        <f t="shared" si="17"/>
        <v>5498</v>
      </c>
      <c r="K222" s="197">
        <v>726</v>
      </c>
      <c r="L222" s="77">
        <v>4222</v>
      </c>
      <c r="M222" s="77">
        <v>550</v>
      </c>
      <c r="N222" s="197">
        <v>0</v>
      </c>
      <c r="P222" s="656"/>
      <c r="Q222" s="656"/>
      <c r="R222" s="656"/>
    </row>
    <row r="223" spans="1:18" s="29" customFormat="1" ht="9" customHeight="1" x14ac:dyDescent="0.25">
      <c r="A223" s="41" t="s">
        <v>76</v>
      </c>
      <c r="B223" s="185">
        <f t="shared" si="15"/>
        <v>12411</v>
      </c>
      <c r="C223" s="185">
        <v>2284</v>
      </c>
      <c r="D223" s="185"/>
      <c r="E223" s="262">
        <f t="shared" si="16"/>
        <v>2463</v>
      </c>
      <c r="F223" s="185">
        <v>1569</v>
      </c>
      <c r="G223" s="185">
        <v>894</v>
      </c>
      <c r="H223" s="185">
        <v>0</v>
      </c>
      <c r="I223" s="185"/>
      <c r="J223" s="185">
        <f t="shared" si="17"/>
        <v>7664</v>
      </c>
      <c r="K223" s="262">
        <v>51</v>
      </c>
      <c r="L223" s="185">
        <v>7546</v>
      </c>
      <c r="M223" s="185">
        <v>67</v>
      </c>
      <c r="N223" s="262">
        <v>0</v>
      </c>
      <c r="P223" s="656"/>
      <c r="Q223" s="656"/>
      <c r="R223" s="656"/>
    </row>
    <row r="224" spans="1:18" s="29" customFormat="1" ht="9" customHeight="1" x14ac:dyDescent="0.25">
      <c r="A224" s="28" t="s">
        <v>105</v>
      </c>
      <c r="B224" s="79">
        <f t="shared" si="15"/>
        <v>2499</v>
      </c>
      <c r="C224" s="77">
        <v>578</v>
      </c>
      <c r="D224" s="77"/>
      <c r="E224" s="197">
        <f t="shared" si="16"/>
        <v>733</v>
      </c>
      <c r="F224" s="77">
        <v>656</v>
      </c>
      <c r="G224" s="77">
        <v>77</v>
      </c>
      <c r="H224" s="77">
        <v>0</v>
      </c>
      <c r="I224" s="77"/>
      <c r="J224" s="77">
        <f t="shared" si="17"/>
        <v>1188</v>
      </c>
      <c r="K224" s="197">
        <v>0</v>
      </c>
      <c r="L224" s="77">
        <v>1188</v>
      </c>
      <c r="M224" s="77">
        <v>0</v>
      </c>
      <c r="N224" s="77">
        <v>0</v>
      </c>
      <c r="P224" s="656"/>
      <c r="Q224" s="656"/>
      <c r="R224" s="656"/>
    </row>
    <row r="225" spans="1:18" s="29" customFormat="1" ht="9" customHeight="1" x14ac:dyDescent="0.25">
      <c r="A225" s="28" t="s">
        <v>82</v>
      </c>
      <c r="B225" s="79">
        <f t="shared" si="15"/>
        <v>15858</v>
      </c>
      <c r="C225" s="77">
        <v>3071</v>
      </c>
      <c r="D225" s="77"/>
      <c r="E225" s="197">
        <f t="shared" si="16"/>
        <v>4653</v>
      </c>
      <c r="F225" s="77">
        <v>2329</v>
      </c>
      <c r="G225" s="77">
        <v>2324</v>
      </c>
      <c r="H225" s="77">
        <v>0</v>
      </c>
      <c r="I225" s="77"/>
      <c r="J225" s="77">
        <f t="shared" si="17"/>
        <v>6941</v>
      </c>
      <c r="K225" s="197">
        <v>0</v>
      </c>
      <c r="L225" s="77">
        <v>6941</v>
      </c>
      <c r="M225" s="77">
        <v>0</v>
      </c>
      <c r="N225" s="77">
        <v>1193</v>
      </c>
      <c r="P225" s="656"/>
      <c r="Q225" s="656"/>
      <c r="R225" s="656"/>
    </row>
    <row r="226" spans="1:18" s="29" customFormat="1" ht="9" customHeight="1" x14ac:dyDescent="0.25">
      <c r="A226" s="28" t="s">
        <v>86</v>
      </c>
      <c r="B226" s="79">
        <f t="shared" si="15"/>
        <v>12254</v>
      </c>
      <c r="C226" s="77">
        <v>1411</v>
      </c>
      <c r="D226" s="77"/>
      <c r="E226" s="197">
        <f t="shared" si="16"/>
        <v>1723</v>
      </c>
      <c r="F226" s="77">
        <v>1723</v>
      </c>
      <c r="G226" s="77">
        <v>0</v>
      </c>
      <c r="H226" s="77">
        <v>0</v>
      </c>
      <c r="I226" s="77"/>
      <c r="J226" s="77">
        <f t="shared" si="17"/>
        <v>1881</v>
      </c>
      <c r="K226" s="197">
        <v>0</v>
      </c>
      <c r="L226" s="77">
        <v>1507</v>
      </c>
      <c r="M226" s="77">
        <v>374</v>
      </c>
      <c r="N226" s="77">
        <v>7239</v>
      </c>
      <c r="P226" s="656"/>
      <c r="Q226" s="656"/>
      <c r="R226" s="656"/>
    </row>
    <row r="227" spans="1:18" s="29" customFormat="1" ht="9" customHeight="1" x14ac:dyDescent="0.25">
      <c r="A227" s="41" t="s">
        <v>88</v>
      </c>
      <c r="B227" s="185">
        <f t="shared" si="15"/>
        <v>10253</v>
      </c>
      <c r="C227" s="185">
        <v>1529</v>
      </c>
      <c r="D227" s="185"/>
      <c r="E227" s="262">
        <f t="shared" si="16"/>
        <v>1873</v>
      </c>
      <c r="F227" s="185">
        <v>1361</v>
      </c>
      <c r="G227" s="185">
        <v>512</v>
      </c>
      <c r="H227" s="185">
        <v>0</v>
      </c>
      <c r="I227" s="185"/>
      <c r="J227" s="185">
        <f t="shared" si="17"/>
        <v>6508</v>
      </c>
      <c r="K227" s="262">
        <v>0</v>
      </c>
      <c r="L227" s="185">
        <v>6508</v>
      </c>
      <c r="M227" s="185">
        <v>0</v>
      </c>
      <c r="N227" s="185">
        <v>343</v>
      </c>
      <c r="P227" s="656"/>
      <c r="Q227" s="656"/>
      <c r="R227" s="656"/>
    </row>
    <row r="228" spans="1:18" s="29" customFormat="1" ht="8.65" customHeight="1" x14ac:dyDescent="0.25">
      <c r="B228" s="25"/>
      <c r="C228" s="313"/>
      <c r="D228" s="313"/>
      <c r="E228" s="660"/>
      <c r="F228" s="313"/>
      <c r="G228" s="313"/>
      <c r="H228" s="313"/>
      <c r="I228" s="313"/>
      <c r="J228" s="660"/>
      <c r="K228" s="308"/>
      <c r="L228" s="313"/>
      <c r="M228" s="313"/>
      <c r="N228" s="308"/>
      <c r="P228" s="656"/>
      <c r="Q228" s="656"/>
      <c r="R228" s="656"/>
    </row>
    <row r="229" spans="1:18" s="29" customFormat="1" ht="8.65" customHeight="1" x14ac:dyDescent="0.25">
      <c r="A229" s="25">
        <v>2001</v>
      </c>
      <c r="B229" s="25"/>
      <c r="C229" s="313"/>
      <c r="D229" s="313"/>
      <c r="E229" s="660"/>
      <c r="F229" s="313"/>
      <c r="G229" s="313"/>
      <c r="H229" s="313"/>
      <c r="I229" s="313"/>
      <c r="J229" s="660"/>
      <c r="K229" s="308"/>
      <c r="L229" s="313"/>
      <c r="M229" s="313"/>
      <c r="N229" s="308"/>
      <c r="P229" s="656"/>
      <c r="Q229" s="656"/>
      <c r="R229" s="656"/>
    </row>
    <row r="230" spans="1:18" s="29" customFormat="1" ht="8.65" customHeight="1" x14ac:dyDescent="0.25">
      <c r="A230" s="30" t="s">
        <v>129</v>
      </c>
      <c r="B230" s="661">
        <f>SUM(B232:B263)</f>
        <v>330005</v>
      </c>
      <c r="C230" s="661">
        <f>SUM(C232:C263)</f>
        <v>48404</v>
      </c>
      <c r="D230" s="661"/>
      <c r="E230" s="661">
        <f>SUM(E232:E263)</f>
        <v>65553</v>
      </c>
      <c r="F230" s="661">
        <f>SUM(F232:F263)</f>
        <v>55785</v>
      </c>
      <c r="G230" s="661">
        <f>SUM(G232:G263)</f>
        <v>9035</v>
      </c>
      <c r="H230" s="657">
        <f>SUM(H232:H263)</f>
        <v>733</v>
      </c>
      <c r="I230" s="661"/>
      <c r="J230" s="661">
        <f>SUM(J232:J263)</f>
        <v>150917</v>
      </c>
      <c r="K230" s="657">
        <f>SUM(K232:K263)</f>
        <v>6721</v>
      </c>
      <c r="L230" s="661">
        <f>SUM(L232:L263)</f>
        <v>138439</v>
      </c>
      <c r="M230" s="661">
        <f>SUM(M232:M263)</f>
        <v>5757</v>
      </c>
      <c r="N230" s="661">
        <f>SUM(N232:N263)</f>
        <v>65131</v>
      </c>
      <c r="P230" s="656"/>
      <c r="Q230" s="656"/>
      <c r="R230" s="656"/>
    </row>
    <row r="231" spans="1:18" s="29" customFormat="1" ht="3.95" customHeight="1" x14ac:dyDescent="0.25">
      <c r="A231" s="30"/>
      <c r="B231" s="661"/>
      <c r="C231" s="661"/>
      <c r="D231" s="661"/>
      <c r="E231" s="661"/>
      <c r="F231" s="661"/>
      <c r="G231" s="661"/>
      <c r="H231" s="657"/>
      <c r="I231" s="661"/>
      <c r="J231" s="661"/>
      <c r="K231" s="657"/>
      <c r="L231" s="661"/>
      <c r="M231" s="661"/>
      <c r="N231" s="661"/>
      <c r="P231" s="656"/>
      <c r="Q231" s="656"/>
      <c r="R231" s="656"/>
    </row>
    <row r="232" spans="1:18" s="29" customFormat="1" ht="9" customHeight="1" x14ac:dyDescent="0.25">
      <c r="A232" s="28" t="s">
        <v>14</v>
      </c>
      <c r="B232" s="79">
        <f t="shared" ref="B232:B263" si="18">SUM(C232+E232+J232+N232)</f>
        <v>2273</v>
      </c>
      <c r="C232" s="77">
        <v>375</v>
      </c>
      <c r="D232" s="77"/>
      <c r="E232" s="197">
        <f t="shared" ref="E232:E263" si="19">SUM(F232:H232)</f>
        <v>837</v>
      </c>
      <c r="F232" s="77">
        <v>733</v>
      </c>
      <c r="G232" s="77">
        <v>104</v>
      </c>
      <c r="H232" s="77">
        <v>0</v>
      </c>
      <c r="I232" s="77"/>
      <c r="J232" s="77">
        <f t="shared" ref="J232:J263" si="20">SUM(K232:M232)</f>
        <v>738</v>
      </c>
      <c r="K232" s="197">
        <v>0</v>
      </c>
      <c r="L232" s="77">
        <v>738</v>
      </c>
      <c r="M232" s="77">
        <v>0</v>
      </c>
      <c r="N232" s="77">
        <v>323</v>
      </c>
      <c r="P232" s="656"/>
      <c r="Q232" s="656"/>
      <c r="R232" s="656"/>
    </row>
    <row r="233" spans="1:18" s="29" customFormat="1" ht="9" customHeight="1" x14ac:dyDescent="0.25">
      <c r="A233" s="28" t="s">
        <v>15</v>
      </c>
      <c r="B233" s="79">
        <f t="shared" si="18"/>
        <v>11727</v>
      </c>
      <c r="C233" s="77">
        <v>1721</v>
      </c>
      <c r="D233" s="77"/>
      <c r="E233" s="197">
        <f t="shared" si="19"/>
        <v>1121</v>
      </c>
      <c r="F233" s="77">
        <v>1121</v>
      </c>
      <c r="G233" s="77">
        <v>0</v>
      </c>
      <c r="H233" s="77">
        <v>0</v>
      </c>
      <c r="I233" s="77"/>
      <c r="J233" s="77">
        <f t="shared" si="20"/>
        <v>4602</v>
      </c>
      <c r="K233" s="197">
        <v>7</v>
      </c>
      <c r="L233" s="77">
        <v>4180</v>
      </c>
      <c r="M233" s="77">
        <v>415</v>
      </c>
      <c r="N233" s="197">
        <v>4283</v>
      </c>
      <c r="P233" s="656"/>
      <c r="Q233" s="656"/>
      <c r="R233" s="656"/>
    </row>
    <row r="234" spans="1:18" s="29" customFormat="1" ht="9" customHeight="1" x14ac:dyDescent="0.25">
      <c r="A234" s="28" t="s">
        <v>112</v>
      </c>
      <c r="B234" s="79">
        <f t="shared" si="18"/>
        <v>5269</v>
      </c>
      <c r="C234" s="77">
        <v>1200</v>
      </c>
      <c r="D234" s="77"/>
      <c r="E234" s="197">
        <f t="shared" si="19"/>
        <v>1962</v>
      </c>
      <c r="F234" s="77">
        <v>436</v>
      </c>
      <c r="G234" s="77">
        <v>800</v>
      </c>
      <c r="H234" s="77">
        <v>726</v>
      </c>
      <c r="I234" s="77"/>
      <c r="J234" s="77">
        <f t="shared" si="20"/>
        <v>1051</v>
      </c>
      <c r="K234" s="197">
        <v>39</v>
      </c>
      <c r="L234" s="77">
        <v>1012</v>
      </c>
      <c r="M234" s="77">
        <v>0</v>
      </c>
      <c r="N234" s="197">
        <v>1056</v>
      </c>
      <c r="P234" s="656"/>
      <c r="Q234" s="656"/>
      <c r="R234" s="656"/>
    </row>
    <row r="235" spans="1:18" s="29" customFormat="1" ht="9" customHeight="1" x14ac:dyDescent="0.25">
      <c r="A235" s="41" t="s">
        <v>21</v>
      </c>
      <c r="B235" s="185">
        <f t="shared" si="18"/>
        <v>4747</v>
      </c>
      <c r="C235" s="185">
        <v>1298</v>
      </c>
      <c r="D235" s="185"/>
      <c r="E235" s="262">
        <f t="shared" si="19"/>
        <v>1018</v>
      </c>
      <c r="F235" s="185">
        <v>1014</v>
      </c>
      <c r="G235" s="185">
        <v>4</v>
      </c>
      <c r="H235" s="185">
        <v>0</v>
      </c>
      <c r="I235" s="185"/>
      <c r="J235" s="185">
        <f t="shared" si="20"/>
        <v>1823</v>
      </c>
      <c r="K235" s="262">
        <v>984</v>
      </c>
      <c r="L235" s="185">
        <v>515</v>
      </c>
      <c r="M235" s="185">
        <v>324</v>
      </c>
      <c r="N235" s="262">
        <v>608</v>
      </c>
      <c r="P235" s="656"/>
      <c r="Q235" s="656"/>
      <c r="R235" s="656"/>
    </row>
    <row r="236" spans="1:18" s="29" customFormat="1" ht="9" customHeight="1" x14ac:dyDescent="0.25">
      <c r="A236" s="28" t="s">
        <v>23</v>
      </c>
      <c r="B236" s="79">
        <f t="shared" si="18"/>
        <v>8401</v>
      </c>
      <c r="C236" s="77">
        <v>1768</v>
      </c>
      <c r="D236" s="77"/>
      <c r="E236" s="197">
        <f t="shared" si="19"/>
        <v>2107</v>
      </c>
      <c r="F236" s="77">
        <v>1850</v>
      </c>
      <c r="G236" s="77">
        <v>257</v>
      </c>
      <c r="H236" s="77">
        <v>0</v>
      </c>
      <c r="I236" s="77"/>
      <c r="J236" s="77">
        <f t="shared" si="20"/>
        <v>4526</v>
      </c>
      <c r="K236" s="197">
        <v>239</v>
      </c>
      <c r="L236" s="77">
        <v>4287</v>
      </c>
      <c r="M236" s="77">
        <v>0</v>
      </c>
      <c r="N236" s="77">
        <v>0</v>
      </c>
      <c r="P236" s="656"/>
      <c r="Q236" s="656"/>
      <c r="R236" s="656"/>
    </row>
    <row r="237" spans="1:18" s="29" customFormat="1" ht="9" customHeight="1" x14ac:dyDescent="0.25">
      <c r="A237" s="28" t="s">
        <v>25</v>
      </c>
      <c r="B237" s="79">
        <f t="shared" si="18"/>
        <v>2118</v>
      </c>
      <c r="C237" s="77">
        <v>377</v>
      </c>
      <c r="D237" s="77"/>
      <c r="E237" s="197">
        <f t="shared" si="19"/>
        <v>566</v>
      </c>
      <c r="F237" s="77">
        <v>498</v>
      </c>
      <c r="G237" s="77">
        <v>68</v>
      </c>
      <c r="H237" s="77">
        <v>0</v>
      </c>
      <c r="I237" s="77"/>
      <c r="J237" s="77">
        <f t="shared" si="20"/>
        <v>1034</v>
      </c>
      <c r="K237" s="197">
        <v>35</v>
      </c>
      <c r="L237" s="77">
        <v>990</v>
      </c>
      <c r="M237" s="77">
        <v>9</v>
      </c>
      <c r="N237" s="197">
        <v>141</v>
      </c>
      <c r="P237" s="656"/>
      <c r="Q237" s="656"/>
      <c r="R237" s="656"/>
    </row>
    <row r="238" spans="1:18" s="29" customFormat="1" ht="9" customHeight="1" x14ac:dyDescent="0.25">
      <c r="A238" s="28" t="s">
        <v>27</v>
      </c>
      <c r="B238" s="79">
        <f t="shared" si="18"/>
        <v>21558</v>
      </c>
      <c r="C238" s="77">
        <v>2388</v>
      </c>
      <c r="D238" s="77"/>
      <c r="E238" s="197">
        <f t="shared" si="19"/>
        <v>2689</v>
      </c>
      <c r="F238" s="77">
        <v>2238</v>
      </c>
      <c r="G238" s="77">
        <v>444</v>
      </c>
      <c r="H238" s="77">
        <v>7</v>
      </c>
      <c r="I238" s="77"/>
      <c r="J238" s="77">
        <f t="shared" si="20"/>
        <v>16481</v>
      </c>
      <c r="K238" s="197">
        <v>0</v>
      </c>
      <c r="L238" s="77">
        <v>15424</v>
      </c>
      <c r="M238" s="77">
        <v>1057</v>
      </c>
      <c r="N238" s="197">
        <v>0</v>
      </c>
      <c r="P238" s="656"/>
      <c r="Q238" s="656"/>
      <c r="R238" s="656"/>
    </row>
    <row r="239" spans="1:18" s="29" customFormat="1" ht="9" customHeight="1" x14ac:dyDescent="0.25">
      <c r="A239" s="41" t="s">
        <v>30</v>
      </c>
      <c r="B239" s="185">
        <f t="shared" si="18"/>
        <v>12699</v>
      </c>
      <c r="C239" s="185">
        <v>2711</v>
      </c>
      <c r="D239" s="185"/>
      <c r="E239" s="262">
        <f t="shared" si="19"/>
        <v>2547</v>
      </c>
      <c r="F239" s="185">
        <v>2547</v>
      </c>
      <c r="G239" s="185">
        <v>0</v>
      </c>
      <c r="H239" s="185">
        <v>0</v>
      </c>
      <c r="I239" s="185"/>
      <c r="J239" s="185">
        <f t="shared" si="20"/>
        <v>7441</v>
      </c>
      <c r="K239" s="262">
        <v>0</v>
      </c>
      <c r="L239" s="185">
        <v>6404</v>
      </c>
      <c r="M239" s="185">
        <v>1037</v>
      </c>
      <c r="N239" s="185">
        <v>0</v>
      </c>
      <c r="P239" s="656"/>
      <c r="Q239" s="656"/>
      <c r="R239" s="656"/>
    </row>
    <row r="240" spans="1:18" s="29" customFormat="1" ht="9" customHeight="1" x14ac:dyDescent="0.25">
      <c r="A240" s="28" t="s">
        <v>111</v>
      </c>
      <c r="B240" s="79">
        <f t="shared" si="18"/>
        <v>150</v>
      </c>
      <c r="C240" s="77">
        <v>150</v>
      </c>
      <c r="D240" s="77"/>
      <c r="E240" s="197">
        <f t="shared" si="19"/>
        <v>0</v>
      </c>
      <c r="F240" s="77">
        <v>0</v>
      </c>
      <c r="G240" s="77">
        <v>0</v>
      </c>
      <c r="H240" s="77">
        <v>0</v>
      </c>
      <c r="I240" s="77"/>
      <c r="J240" s="77">
        <f t="shared" si="20"/>
        <v>0</v>
      </c>
      <c r="K240" s="77">
        <v>0</v>
      </c>
      <c r="L240" s="77">
        <v>0</v>
      </c>
      <c r="M240" s="77">
        <v>0</v>
      </c>
      <c r="N240" s="77">
        <v>0</v>
      </c>
      <c r="P240" s="656"/>
      <c r="Q240" s="656"/>
      <c r="R240" s="656"/>
    </row>
    <row r="241" spans="1:18" s="29" customFormat="1" ht="9" customHeight="1" x14ac:dyDescent="0.25">
      <c r="A241" s="28" t="s">
        <v>33</v>
      </c>
      <c r="B241" s="79">
        <f t="shared" si="18"/>
        <v>12962</v>
      </c>
      <c r="C241" s="77">
        <v>2246</v>
      </c>
      <c r="D241" s="77"/>
      <c r="E241" s="197">
        <f t="shared" si="19"/>
        <v>1756</v>
      </c>
      <c r="F241" s="77">
        <v>1409</v>
      </c>
      <c r="G241" s="77">
        <v>347</v>
      </c>
      <c r="H241" s="77">
        <v>0</v>
      </c>
      <c r="I241" s="77"/>
      <c r="J241" s="77">
        <f t="shared" si="20"/>
        <v>7339</v>
      </c>
      <c r="K241" s="197">
        <v>119</v>
      </c>
      <c r="L241" s="77">
        <v>7220</v>
      </c>
      <c r="M241" s="77">
        <v>0</v>
      </c>
      <c r="N241" s="197">
        <v>1621</v>
      </c>
      <c r="P241" s="656"/>
      <c r="Q241" s="656"/>
      <c r="R241" s="656"/>
    </row>
    <row r="242" spans="1:18" s="29" customFormat="1" ht="9" customHeight="1" x14ac:dyDescent="0.25">
      <c r="A242" s="28" t="s">
        <v>34</v>
      </c>
      <c r="B242" s="79">
        <f t="shared" si="18"/>
        <v>11231</v>
      </c>
      <c r="C242" s="77">
        <v>1254</v>
      </c>
      <c r="D242" s="77"/>
      <c r="E242" s="197">
        <f t="shared" si="19"/>
        <v>2575</v>
      </c>
      <c r="F242" s="77">
        <v>2298</v>
      </c>
      <c r="G242" s="77">
        <v>277</v>
      </c>
      <c r="H242" s="77">
        <v>0</v>
      </c>
      <c r="I242" s="77"/>
      <c r="J242" s="77">
        <f t="shared" si="20"/>
        <v>5431</v>
      </c>
      <c r="K242" s="197">
        <v>585</v>
      </c>
      <c r="L242" s="77">
        <v>4846</v>
      </c>
      <c r="M242" s="77">
        <v>0</v>
      </c>
      <c r="N242" s="197">
        <v>1971</v>
      </c>
      <c r="P242" s="656"/>
      <c r="Q242" s="656"/>
      <c r="R242" s="656"/>
    </row>
    <row r="243" spans="1:18" s="29" customFormat="1" ht="9" customHeight="1" x14ac:dyDescent="0.25">
      <c r="A243" s="41" t="s">
        <v>36</v>
      </c>
      <c r="B243" s="185">
        <f t="shared" si="18"/>
        <v>12451</v>
      </c>
      <c r="C243" s="185">
        <v>2193</v>
      </c>
      <c r="D243" s="185"/>
      <c r="E243" s="262">
        <f t="shared" si="19"/>
        <v>1054</v>
      </c>
      <c r="F243" s="185">
        <v>1054</v>
      </c>
      <c r="G243" s="185">
        <v>0</v>
      </c>
      <c r="H243" s="185">
        <v>0</v>
      </c>
      <c r="I243" s="185"/>
      <c r="J243" s="185">
        <f t="shared" si="20"/>
        <v>7092</v>
      </c>
      <c r="K243" s="262">
        <v>568</v>
      </c>
      <c r="L243" s="185">
        <v>6521</v>
      </c>
      <c r="M243" s="185">
        <v>3</v>
      </c>
      <c r="N243" s="262">
        <v>2112</v>
      </c>
      <c r="P243" s="656"/>
      <c r="Q243" s="656"/>
      <c r="R243" s="656"/>
    </row>
    <row r="244" spans="1:18" s="29" customFormat="1" ht="9" customHeight="1" x14ac:dyDescent="0.25">
      <c r="A244" s="28" t="s">
        <v>130</v>
      </c>
      <c r="B244" s="79">
        <f t="shared" si="18"/>
        <v>9226</v>
      </c>
      <c r="C244" s="77">
        <v>896</v>
      </c>
      <c r="D244" s="77"/>
      <c r="E244" s="197">
        <f t="shared" si="19"/>
        <v>2513</v>
      </c>
      <c r="F244" s="77">
        <v>2208</v>
      </c>
      <c r="G244" s="77">
        <v>305</v>
      </c>
      <c r="H244" s="77">
        <v>0</v>
      </c>
      <c r="I244" s="77"/>
      <c r="J244" s="77">
        <f t="shared" si="20"/>
        <v>5646</v>
      </c>
      <c r="K244" s="197">
        <v>13</v>
      </c>
      <c r="L244" s="77">
        <v>5453</v>
      </c>
      <c r="M244" s="77">
        <v>180</v>
      </c>
      <c r="N244" s="77">
        <v>171</v>
      </c>
      <c r="P244" s="656"/>
      <c r="Q244" s="656"/>
      <c r="R244" s="656"/>
    </row>
    <row r="245" spans="1:18" s="29" customFormat="1" ht="9" customHeight="1" x14ac:dyDescent="0.25">
      <c r="A245" s="28" t="s">
        <v>39</v>
      </c>
      <c r="B245" s="79">
        <f t="shared" si="18"/>
        <v>25206</v>
      </c>
      <c r="C245" s="77">
        <v>2564</v>
      </c>
      <c r="D245" s="77"/>
      <c r="E245" s="197">
        <f t="shared" si="19"/>
        <v>3587</v>
      </c>
      <c r="F245" s="77">
        <v>3373</v>
      </c>
      <c r="G245" s="77">
        <v>214</v>
      </c>
      <c r="H245" s="77">
        <v>0</v>
      </c>
      <c r="I245" s="77"/>
      <c r="J245" s="77">
        <f t="shared" si="20"/>
        <v>4710</v>
      </c>
      <c r="K245" s="77">
        <v>0</v>
      </c>
      <c r="L245" s="77">
        <v>4710</v>
      </c>
      <c r="M245" s="77">
        <v>0</v>
      </c>
      <c r="N245" s="77">
        <v>14345</v>
      </c>
      <c r="P245" s="656"/>
      <c r="Q245" s="656"/>
      <c r="R245" s="656"/>
    </row>
    <row r="246" spans="1:18" s="29" customFormat="1" ht="9" customHeight="1" x14ac:dyDescent="0.25">
      <c r="A246" s="28" t="s">
        <v>32</v>
      </c>
      <c r="B246" s="79">
        <f t="shared" si="18"/>
        <v>9944</v>
      </c>
      <c r="C246" s="77">
        <v>1142</v>
      </c>
      <c r="D246" s="77"/>
      <c r="E246" s="197">
        <f t="shared" si="19"/>
        <v>6422</v>
      </c>
      <c r="F246" s="77">
        <v>4142</v>
      </c>
      <c r="G246" s="77">
        <v>2280</v>
      </c>
      <c r="H246" s="77">
        <v>0</v>
      </c>
      <c r="I246" s="77"/>
      <c r="J246" s="77">
        <f t="shared" si="20"/>
        <v>2380</v>
      </c>
      <c r="K246" s="197">
        <v>0</v>
      </c>
      <c r="L246" s="77">
        <v>2380</v>
      </c>
      <c r="M246" s="77">
        <v>0</v>
      </c>
      <c r="N246" s="197">
        <v>0</v>
      </c>
      <c r="P246" s="656"/>
      <c r="Q246" s="656"/>
      <c r="R246" s="656"/>
    </row>
    <row r="247" spans="1:18" s="29" customFormat="1" ht="9" customHeight="1" x14ac:dyDescent="0.25">
      <c r="A247" s="41" t="s">
        <v>43</v>
      </c>
      <c r="B247" s="185">
        <f t="shared" si="18"/>
        <v>13347</v>
      </c>
      <c r="C247" s="185">
        <v>2799</v>
      </c>
      <c r="D247" s="185"/>
      <c r="E247" s="262">
        <f t="shared" si="19"/>
        <v>2538</v>
      </c>
      <c r="F247" s="185">
        <v>2412</v>
      </c>
      <c r="G247" s="185">
        <v>126</v>
      </c>
      <c r="H247" s="185">
        <v>0</v>
      </c>
      <c r="I247" s="185"/>
      <c r="J247" s="185">
        <f t="shared" si="20"/>
        <v>4010</v>
      </c>
      <c r="K247" s="262">
        <v>166</v>
      </c>
      <c r="L247" s="185">
        <v>3844</v>
      </c>
      <c r="M247" s="185">
        <v>0</v>
      </c>
      <c r="N247" s="185">
        <v>4000</v>
      </c>
      <c r="P247" s="656"/>
      <c r="Q247" s="656"/>
      <c r="R247" s="656"/>
    </row>
    <row r="248" spans="1:18" s="29" customFormat="1" ht="9" customHeight="1" x14ac:dyDescent="0.25">
      <c r="A248" s="28" t="s">
        <v>46</v>
      </c>
      <c r="B248" s="79">
        <f t="shared" si="18"/>
        <v>2029</v>
      </c>
      <c r="C248" s="77">
        <v>420</v>
      </c>
      <c r="D248" s="77"/>
      <c r="E248" s="197">
        <f t="shared" si="19"/>
        <v>1132</v>
      </c>
      <c r="F248" s="77">
        <v>1132</v>
      </c>
      <c r="G248" s="77">
        <v>0</v>
      </c>
      <c r="H248" s="77">
        <v>0</v>
      </c>
      <c r="I248" s="77"/>
      <c r="J248" s="77">
        <f t="shared" si="20"/>
        <v>477</v>
      </c>
      <c r="K248" s="197">
        <v>0</v>
      </c>
      <c r="L248" s="77">
        <v>477</v>
      </c>
      <c r="M248" s="77">
        <v>0</v>
      </c>
      <c r="N248" s="197">
        <v>0</v>
      </c>
      <c r="P248" s="656"/>
      <c r="Q248" s="656"/>
      <c r="R248" s="656"/>
    </row>
    <row r="249" spans="1:18" s="29" customFormat="1" ht="9" customHeight="1" x14ac:dyDescent="0.25">
      <c r="A249" s="28" t="s">
        <v>48</v>
      </c>
      <c r="B249" s="79">
        <f t="shared" si="18"/>
        <v>5596</v>
      </c>
      <c r="C249" s="77">
        <v>945</v>
      </c>
      <c r="D249" s="77"/>
      <c r="E249" s="197">
        <f t="shared" si="19"/>
        <v>586</v>
      </c>
      <c r="F249" s="77">
        <v>415</v>
      </c>
      <c r="G249" s="77">
        <v>171</v>
      </c>
      <c r="H249" s="77">
        <v>0</v>
      </c>
      <c r="I249" s="77"/>
      <c r="J249" s="77">
        <f t="shared" si="20"/>
        <v>1774</v>
      </c>
      <c r="K249" s="197">
        <v>92</v>
      </c>
      <c r="L249" s="77">
        <v>1682</v>
      </c>
      <c r="M249" s="77">
        <v>0</v>
      </c>
      <c r="N249" s="77">
        <v>2291</v>
      </c>
      <c r="P249" s="656"/>
      <c r="Q249" s="656"/>
      <c r="R249" s="656"/>
    </row>
    <row r="250" spans="1:18" s="29" customFormat="1" ht="9" customHeight="1" x14ac:dyDescent="0.25">
      <c r="A250" s="28" t="s">
        <v>50</v>
      </c>
      <c r="B250" s="79">
        <f t="shared" si="18"/>
        <v>7183</v>
      </c>
      <c r="C250" s="77">
        <v>1480</v>
      </c>
      <c r="D250" s="77"/>
      <c r="E250" s="197">
        <f t="shared" si="19"/>
        <v>2691</v>
      </c>
      <c r="F250" s="77">
        <v>2691</v>
      </c>
      <c r="G250" s="77">
        <v>0</v>
      </c>
      <c r="H250" s="77">
        <v>0</v>
      </c>
      <c r="I250" s="77"/>
      <c r="J250" s="77">
        <f t="shared" si="20"/>
        <v>3012</v>
      </c>
      <c r="K250" s="197">
        <v>55</v>
      </c>
      <c r="L250" s="77">
        <v>2957</v>
      </c>
      <c r="M250" s="77">
        <v>0</v>
      </c>
      <c r="N250" s="197">
        <v>0</v>
      </c>
      <c r="P250" s="656"/>
      <c r="Q250" s="656"/>
      <c r="R250" s="656"/>
    </row>
    <row r="251" spans="1:18" s="29" customFormat="1" ht="9" customHeight="1" x14ac:dyDescent="0.25">
      <c r="A251" s="41" t="s">
        <v>52</v>
      </c>
      <c r="B251" s="185">
        <f t="shared" si="18"/>
        <v>15947</v>
      </c>
      <c r="C251" s="185">
        <v>2952</v>
      </c>
      <c r="D251" s="185"/>
      <c r="E251" s="262">
        <f t="shared" si="19"/>
        <v>1189</v>
      </c>
      <c r="F251" s="185">
        <v>1161</v>
      </c>
      <c r="G251" s="185">
        <v>28</v>
      </c>
      <c r="H251" s="185">
        <v>0</v>
      </c>
      <c r="I251" s="185"/>
      <c r="J251" s="185">
        <f t="shared" si="20"/>
        <v>8186</v>
      </c>
      <c r="K251" s="262">
        <v>0</v>
      </c>
      <c r="L251" s="185">
        <v>8186</v>
      </c>
      <c r="M251" s="185">
        <v>0</v>
      </c>
      <c r="N251" s="185">
        <v>3620</v>
      </c>
      <c r="P251" s="656"/>
      <c r="Q251" s="656"/>
      <c r="R251" s="656"/>
    </row>
    <row r="252" spans="1:18" s="29" customFormat="1" ht="9" customHeight="1" x14ac:dyDescent="0.25">
      <c r="A252" s="28" t="s">
        <v>55</v>
      </c>
      <c r="B252" s="79">
        <f t="shared" si="18"/>
        <v>8588</v>
      </c>
      <c r="C252" s="77">
        <v>1420</v>
      </c>
      <c r="D252" s="77"/>
      <c r="E252" s="197">
        <f t="shared" si="19"/>
        <v>2474</v>
      </c>
      <c r="F252" s="77">
        <v>2331</v>
      </c>
      <c r="G252" s="77">
        <v>143</v>
      </c>
      <c r="H252" s="77">
        <v>0</v>
      </c>
      <c r="I252" s="77"/>
      <c r="J252" s="77">
        <f t="shared" si="20"/>
        <v>4540</v>
      </c>
      <c r="K252" s="197">
        <v>171</v>
      </c>
      <c r="L252" s="77">
        <v>4369</v>
      </c>
      <c r="M252" s="77">
        <v>0</v>
      </c>
      <c r="N252" s="197">
        <v>154</v>
      </c>
      <c r="P252" s="656"/>
      <c r="Q252" s="656"/>
      <c r="R252" s="656"/>
    </row>
    <row r="253" spans="1:18" s="29" customFormat="1" ht="9" customHeight="1" x14ac:dyDescent="0.25">
      <c r="A253" s="28" t="s">
        <v>57</v>
      </c>
      <c r="B253" s="79">
        <f t="shared" si="18"/>
        <v>3204</v>
      </c>
      <c r="C253" s="77">
        <v>561</v>
      </c>
      <c r="D253" s="77"/>
      <c r="E253" s="197">
        <f t="shared" si="19"/>
        <v>844</v>
      </c>
      <c r="F253" s="77">
        <v>767</v>
      </c>
      <c r="G253" s="77">
        <v>77</v>
      </c>
      <c r="H253" s="77">
        <v>0</v>
      </c>
      <c r="I253" s="77"/>
      <c r="J253" s="77">
        <f t="shared" si="20"/>
        <v>1799</v>
      </c>
      <c r="K253" s="197">
        <v>59</v>
      </c>
      <c r="L253" s="77">
        <v>1740</v>
      </c>
      <c r="M253" s="77">
        <v>0</v>
      </c>
      <c r="N253" s="197">
        <v>0</v>
      </c>
      <c r="P253" s="656"/>
      <c r="Q253" s="656"/>
      <c r="R253" s="656"/>
    </row>
    <row r="254" spans="1:18" s="29" customFormat="1" ht="9" customHeight="1" x14ac:dyDescent="0.25">
      <c r="A254" s="28" t="s">
        <v>59</v>
      </c>
      <c r="B254" s="79">
        <f t="shared" si="18"/>
        <v>5060</v>
      </c>
      <c r="C254" s="77">
        <v>951</v>
      </c>
      <c r="D254" s="77"/>
      <c r="E254" s="197">
        <f t="shared" si="19"/>
        <v>1259</v>
      </c>
      <c r="F254" s="77">
        <v>1017</v>
      </c>
      <c r="G254" s="77">
        <v>242</v>
      </c>
      <c r="H254" s="77">
        <v>0</v>
      </c>
      <c r="I254" s="77"/>
      <c r="J254" s="77">
        <f t="shared" si="20"/>
        <v>2850</v>
      </c>
      <c r="K254" s="197">
        <v>0</v>
      </c>
      <c r="L254" s="77">
        <v>2850</v>
      </c>
      <c r="M254" s="77">
        <v>0</v>
      </c>
      <c r="N254" s="77">
        <v>0</v>
      </c>
      <c r="P254" s="656"/>
      <c r="Q254" s="656"/>
      <c r="R254" s="656"/>
    </row>
    <row r="255" spans="1:18" s="29" customFormat="1" ht="9" customHeight="1" x14ac:dyDescent="0.25">
      <c r="A255" s="41" t="s">
        <v>63</v>
      </c>
      <c r="B255" s="185">
        <f t="shared" si="18"/>
        <v>10847</v>
      </c>
      <c r="C255" s="185">
        <v>1758</v>
      </c>
      <c r="D255" s="185"/>
      <c r="E255" s="262">
        <f t="shared" si="19"/>
        <v>1917</v>
      </c>
      <c r="F255" s="185">
        <v>1917</v>
      </c>
      <c r="G255" s="185">
        <v>0</v>
      </c>
      <c r="H255" s="185">
        <v>0</v>
      </c>
      <c r="I255" s="185"/>
      <c r="J255" s="185">
        <f t="shared" si="20"/>
        <v>7172</v>
      </c>
      <c r="K255" s="262">
        <v>0</v>
      </c>
      <c r="L255" s="185">
        <v>7086</v>
      </c>
      <c r="M255" s="185">
        <v>86</v>
      </c>
      <c r="N255" s="185">
        <v>0</v>
      </c>
      <c r="P255" s="656"/>
      <c r="Q255" s="656"/>
      <c r="R255" s="656"/>
    </row>
    <row r="256" spans="1:18" s="29" customFormat="1" ht="9" customHeight="1" x14ac:dyDescent="0.25">
      <c r="A256" s="28" t="s">
        <v>65</v>
      </c>
      <c r="B256" s="79">
        <f t="shared" si="18"/>
        <v>16403</v>
      </c>
      <c r="C256" s="77">
        <v>1159</v>
      </c>
      <c r="D256" s="77"/>
      <c r="E256" s="197">
        <f t="shared" si="19"/>
        <v>2162</v>
      </c>
      <c r="F256" s="77">
        <v>2162</v>
      </c>
      <c r="G256" s="77">
        <v>0</v>
      </c>
      <c r="H256" s="77">
        <v>0</v>
      </c>
      <c r="I256" s="77"/>
      <c r="J256" s="77">
        <f t="shared" si="20"/>
        <v>7522</v>
      </c>
      <c r="K256" s="197">
        <v>2</v>
      </c>
      <c r="L256" s="77">
        <v>5843</v>
      </c>
      <c r="M256" s="77">
        <v>1677</v>
      </c>
      <c r="N256" s="77">
        <v>5560</v>
      </c>
      <c r="P256" s="656"/>
      <c r="Q256" s="656"/>
      <c r="R256" s="656"/>
    </row>
    <row r="257" spans="1:18" s="29" customFormat="1" ht="9" customHeight="1" x14ac:dyDescent="0.25">
      <c r="A257" s="28" t="s">
        <v>69</v>
      </c>
      <c r="B257" s="79">
        <f t="shared" si="18"/>
        <v>22396</v>
      </c>
      <c r="C257" s="77">
        <v>2245</v>
      </c>
      <c r="D257" s="77"/>
      <c r="E257" s="197">
        <f t="shared" si="19"/>
        <v>3696</v>
      </c>
      <c r="F257" s="77">
        <v>3696</v>
      </c>
      <c r="G257" s="77">
        <v>0</v>
      </c>
      <c r="H257" s="77">
        <v>0</v>
      </c>
      <c r="I257" s="77"/>
      <c r="J257" s="77">
        <f t="shared" si="20"/>
        <v>4412</v>
      </c>
      <c r="K257" s="197">
        <v>0</v>
      </c>
      <c r="L257" s="77">
        <v>4412</v>
      </c>
      <c r="M257" s="77">
        <v>0</v>
      </c>
      <c r="N257" s="197">
        <v>12043</v>
      </c>
      <c r="P257" s="656"/>
      <c r="Q257" s="656"/>
      <c r="R257" s="656"/>
    </row>
    <row r="258" spans="1:18" s="29" customFormat="1" ht="9" customHeight="1" x14ac:dyDescent="0.25">
      <c r="A258" s="28" t="s">
        <v>74</v>
      </c>
      <c r="B258" s="79">
        <f t="shared" si="18"/>
        <v>8622</v>
      </c>
      <c r="C258" s="77">
        <v>614</v>
      </c>
      <c r="D258" s="77"/>
      <c r="E258" s="197">
        <f t="shared" si="19"/>
        <v>2544</v>
      </c>
      <c r="F258" s="77">
        <v>2544</v>
      </c>
      <c r="G258" s="77">
        <v>0</v>
      </c>
      <c r="H258" s="77">
        <v>0</v>
      </c>
      <c r="I258" s="77"/>
      <c r="J258" s="77">
        <f t="shared" si="20"/>
        <v>5464</v>
      </c>
      <c r="K258" s="197">
        <v>726</v>
      </c>
      <c r="L258" s="77">
        <v>4188</v>
      </c>
      <c r="M258" s="77">
        <v>550</v>
      </c>
      <c r="N258" s="197">
        <v>0</v>
      </c>
      <c r="P258" s="656"/>
      <c r="Q258" s="656"/>
      <c r="R258" s="656"/>
    </row>
    <row r="259" spans="1:18" s="29" customFormat="1" ht="9" customHeight="1" x14ac:dyDescent="0.25">
      <c r="A259" s="41" t="s">
        <v>76</v>
      </c>
      <c r="B259" s="185">
        <f t="shared" si="18"/>
        <v>13445</v>
      </c>
      <c r="C259" s="185">
        <v>2266</v>
      </c>
      <c r="D259" s="185"/>
      <c r="E259" s="262">
        <f t="shared" si="19"/>
        <v>2742</v>
      </c>
      <c r="F259" s="185">
        <v>1764</v>
      </c>
      <c r="G259" s="185">
        <v>978</v>
      </c>
      <c r="H259" s="185">
        <v>0</v>
      </c>
      <c r="I259" s="185"/>
      <c r="J259" s="185">
        <f t="shared" si="20"/>
        <v>8437</v>
      </c>
      <c r="K259" s="262">
        <v>51</v>
      </c>
      <c r="L259" s="185">
        <v>7967</v>
      </c>
      <c r="M259" s="185">
        <v>419</v>
      </c>
      <c r="N259" s="262">
        <v>0</v>
      </c>
      <c r="P259" s="656"/>
      <c r="Q259" s="656"/>
      <c r="R259" s="656"/>
    </row>
    <row r="260" spans="1:18" s="29" customFormat="1" ht="9" customHeight="1" x14ac:dyDescent="0.25">
      <c r="A260" s="28" t="s">
        <v>105</v>
      </c>
      <c r="B260" s="79">
        <f t="shared" si="18"/>
        <v>2535</v>
      </c>
      <c r="C260" s="77">
        <v>578</v>
      </c>
      <c r="D260" s="77"/>
      <c r="E260" s="197">
        <f t="shared" si="19"/>
        <v>677</v>
      </c>
      <c r="F260" s="77">
        <v>677</v>
      </c>
      <c r="G260" s="77">
        <v>0</v>
      </c>
      <c r="H260" s="77">
        <v>0</v>
      </c>
      <c r="I260" s="77"/>
      <c r="J260" s="77">
        <f t="shared" si="20"/>
        <v>1280</v>
      </c>
      <c r="K260" s="197">
        <v>0</v>
      </c>
      <c r="L260" s="77">
        <v>1280</v>
      </c>
      <c r="M260" s="77">
        <v>0</v>
      </c>
      <c r="N260" s="77">
        <v>0</v>
      </c>
      <c r="P260" s="656"/>
      <c r="Q260" s="656"/>
      <c r="R260" s="656"/>
    </row>
    <row r="261" spans="1:18" s="29" customFormat="1" ht="9" customHeight="1" x14ac:dyDescent="0.25">
      <c r="A261" s="28" t="s">
        <v>82</v>
      </c>
      <c r="B261" s="79">
        <f t="shared" si="18"/>
        <v>22572</v>
      </c>
      <c r="C261" s="77">
        <v>3027</v>
      </c>
      <c r="D261" s="77"/>
      <c r="E261" s="197">
        <f t="shared" si="19"/>
        <v>4556</v>
      </c>
      <c r="F261" s="77">
        <v>2810</v>
      </c>
      <c r="G261" s="77">
        <v>1746</v>
      </c>
      <c r="H261" s="77">
        <v>0</v>
      </c>
      <c r="I261" s="77"/>
      <c r="J261" s="77">
        <f t="shared" si="20"/>
        <v>7826</v>
      </c>
      <c r="K261" s="197">
        <v>0</v>
      </c>
      <c r="L261" s="77">
        <v>7826</v>
      </c>
      <c r="M261" s="77">
        <v>0</v>
      </c>
      <c r="N261" s="77">
        <v>7163</v>
      </c>
      <c r="P261" s="656"/>
      <c r="Q261" s="656"/>
      <c r="R261" s="656"/>
    </row>
    <row r="262" spans="1:18" s="29" customFormat="1" ht="9" customHeight="1" x14ac:dyDescent="0.25">
      <c r="A262" s="28" t="s">
        <v>86</v>
      </c>
      <c r="B262" s="79">
        <f t="shared" si="18"/>
        <v>12256</v>
      </c>
      <c r="C262" s="77">
        <v>1411</v>
      </c>
      <c r="D262" s="77"/>
      <c r="E262" s="197">
        <f t="shared" si="19"/>
        <v>1725</v>
      </c>
      <c r="F262" s="77">
        <v>1725</v>
      </c>
      <c r="G262" s="77">
        <v>0</v>
      </c>
      <c r="H262" s="77">
        <v>0</v>
      </c>
      <c r="I262" s="77"/>
      <c r="J262" s="77">
        <f t="shared" si="20"/>
        <v>5451</v>
      </c>
      <c r="K262" s="197">
        <v>2810</v>
      </c>
      <c r="L262" s="77">
        <v>2641</v>
      </c>
      <c r="M262" s="77">
        <v>0</v>
      </c>
      <c r="N262" s="77">
        <v>3669</v>
      </c>
      <c r="P262" s="656"/>
      <c r="Q262" s="656"/>
      <c r="R262" s="656"/>
    </row>
    <row r="263" spans="1:18" s="29" customFormat="1" ht="9" customHeight="1" x14ac:dyDescent="0.25">
      <c r="A263" s="41" t="s">
        <v>88</v>
      </c>
      <c r="B263" s="185">
        <f t="shared" si="18"/>
        <v>10013</v>
      </c>
      <c r="C263" s="185">
        <v>1535</v>
      </c>
      <c r="D263" s="185"/>
      <c r="E263" s="262">
        <f t="shared" si="19"/>
        <v>2067</v>
      </c>
      <c r="F263" s="185">
        <v>1643</v>
      </c>
      <c r="G263" s="185">
        <v>424</v>
      </c>
      <c r="H263" s="185">
        <v>0</v>
      </c>
      <c r="I263" s="185"/>
      <c r="J263" s="185">
        <f t="shared" si="20"/>
        <v>6411</v>
      </c>
      <c r="K263" s="262">
        <v>0</v>
      </c>
      <c r="L263" s="185">
        <v>6411</v>
      </c>
      <c r="M263" s="185">
        <v>0</v>
      </c>
      <c r="N263" s="185">
        <v>0</v>
      </c>
      <c r="P263" s="656"/>
      <c r="Q263" s="656"/>
      <c r="R263" s="656"/>
    </row>
    <row r="264" spans="1:18" s="29" customFormat="1" ht="9" customHeight="1" x14ac:dyDescent="0.25">
      <c r="A264" s="28"/>
      <c r="B264" s="79"/>
      <c r="C264" s="77"/>
      <c r="D264" s="77"/>
      <c r="E264" s="197"/>
      <c r="F264" s="77"/>
      <c r="G264" s="77"/>
      <c r="H264" s="77"/>
      <c r="I264" s="77"/>
      <c r="J264" s="77"/>
      <c r="K264" s="197"/>
      <c r="L264" s="77"/>
      <c r="M264" s="77"/>
      <c r="N264" s="77"/>
      <c r="P264" s="656"/>
      <c r="Q264" s="656"/>
      <c r="R264" s="656"/>
    </row>
    <row r="265" spans="1:18" s="29" customFormat="1" ht="9" customHeight="1" x14ac:dyDescent="0.25">
      <c r="A265" s="25">
        <v>2002</v>
      </c>
      <c r="B265" s="25"/>
      <c r="C265" s="313"/>
      <c r="D265" s="313"/>
      <c r="E265" s="660"/>
      <c r="F265" s="313"/>
      <c r="G265" s="313"/>
      <c r="H265" s="313"/>
      <c r="I265" s="313"/>
      <c r="J265" s="660"/>
      <c r="K265" s="308"/>
      <c r="L265" s="313"/>
      <c r="M265" s="313"/>
      <c r="N265" s="308"/>
      <c r="P265" s="656"/>
      <c r="Q265" s="656"/>
      <c r="R265" s="656"/>
    </row>
    <row r="266" spans="1:18" s="29" customFormat="1" ht="9" customHeight="1" x14ac:dyDescent="0.25">
      <c r="A266" s="30" t="s">
        <v>129</v>
      </c>
      <c r="B266" s="661">
        <f>SUM(B268:B299)</f>
        <v>337168</v>
      </c>
      <c r="C266" s="661">
        <f>SUM(C268:C299)</f>
        <v>48524</v>
      </c>
      <c r="D266" s="661"/>
      <c r="E266" s="661">
        <f>SUM(E268:E299)</f>
        <v>66586</v>
      </c>
      <c r="F266" s="661">
        <f>SUM(F268:F299)</f>
        <v>57109</v>
      </c>
      <c r="G266" s="661">
        <f>SUM(G268:G299)</f>
        <v>8558</v>
      </c>
      <c r="H266" s="657">
        <f>SUM(H268:H299)</f>
        <v>919</v>
      </c>
      <c r="I266" s="661"/>
      <c r="J266" s="661">
        <f>SUM(J268:J299)</f>
        <v>153294</v>
      </c>
      <c r="K266" s="657">
        <f>SUM(K268:K299)</f>
        <v>7492</v>
      </c>
      <c r="L266" s="661">
        <f>SUM(L268:L299)</f>
        <v>140028</v>
      </c>
      <c r="M266" s="661">
        <f>SUM(M268:M299)</f>
        <v>5774</v>
      </c>
      <c r="N266" s="661">
        <f>SUM(N268:N299)</f>
        <v>68764</v>
      </c>
      <c r="P266" s="656"/>
      <c r="Q266" s="656"/>
      <c r="R266" s="656"/>
    </row>
    <row r="267" spans="1:18" s="29" customFormat="1" ht="2.1" customHeight="1" x14ac:dyDescent="0.25">
      <c r="A267" s="30"/>
      <c r="B267" s="661"/>
      <c r="C267" s="661"/>
      <c r="D267" s="661"/>
      <c r="E267" s="661"/>
      <c r="F267" s="661"/>
      <c r="G267" s="661"/>
      <c r="H267" s="657"/>
      <c r="I267" s="661"/>
      <c r="J267" s="661"/>
      <c r="K267" s="657"/>
      <c r="L267" s="661"/>
      <c r="M267" s="661"/>
      <c r="N267" s="661"/>
      <c r="P267" s="656"/>
      <c r="Q267" s="656"/>
      <c r="R267" s="656"/>
    </row>
    <row r="268" spans="1:18" s="29" customFormat="1" ht="9" customHeight="1" x14ac:dyDescent="0.25">
      <c r="A268" s="28" t="s">
        <v>14</v>
      </c>
      <c r="B268" s="79">
        <f t="shared" ref="B268:B299" si="21">SUM(C268+E268+J268+N268)</f>
        <v>2265</v>
      </c>
      <c r="C268" s="77">
        <v>375</v>
      </c>
      <c r="D268" s="77"/>
      <c r="E268" s="197">
        <f t="shared" ref="E268:E299" si="22">SUM(F268:H268)</f>
        <v>839</v>
      </c>
      <c r="F268" s="77">
        <v>740</v>
      </c>
      <c r="G268" s="77">
        <v>99</v>
      </c>
      <c r="H268" s="77">
        <v>0</v>
      </c>
      <c r="I268" s="77"/>
      <c r="J268" s="77">
        <f t="shared" ref="J268:J299" si="23">SUM(K268:M268)</f>
        <v>724</v>
      </c>
      <c r="K268" s="529">
        <v>0</v>
      </c>
      <c r="L268" s="79">
        <v>724</v>
      </c>
      <c r="M268" s="79">
        <v>0</v>
      </c>
      <c r="N268" s="79">
        <v>327</v>
      </c>
      <c r="P268" s="656"/>
      <c r="Q268" s="656"/>
      <c r="R268" s="656"/>
    </row>
    <row r="269" spans="1:18" s="29" customFormat="1" ht="9" customHeight="1" x14ac:dyDescent="0.25">
      <c r="A269" s="28" t="s">
        <v>15</v>
      </c>
      <c r="B269" s="79">
        <f t="shared" si="21"/>
        <v>11709</v>
      </c>
      <c r="C269" s="77">
        <v>1702</v>
      </c>
      <c r="D269" s="77"/>
      <c r="E269" s="197">
        <f t="shared" si="22"/>
        <v>1121</v>
      </c>
      <c r="F269" s="77">
        <v>1121</v>
      </c>
      <c r="G269" s="77">
        <v>0</v>
      </c>
      <c r="H269" s="77">
        <v>0</v>
      </c>
      <c r="I269" s="77"/>
      <c r="J269" s="77">
        <f t="shared" si="23"/>
        <v>4603</v>
      </c>
      <c r="K269" s="529">
        <v>21</v>
      </c>
      <c r="L269" s="79">
        <v>4167</v>
      </c>
      <c r="M269" s="79">
        <v>415</v>
      </c>
      <c r="N269" s="529">
        <v>4283</v>
      </c>
      <c r="P269" s="656"/>
      <c r="Q269" s="656"/>
      <c r="R269" s="656"/>
    </row>
    <row r="270" spans="1:18" s="29" customFormat="1" ht="9" customHeight="1" x14ac:dyDescent="0.25">
      <c r="A270" s="28" t="s">
        <v>112</v>
      </c>
      <c r="B270" s="79">
        <f t="shared" si="21"/>
        <v>5229</v>
      </c>
      <c r="C270" s="77">
        <v>1220</v>
      </c>
      <c r="D270" s="77"/>
      <c r="E270" s="197">
        <f t="shared" si="22"/>
        <v>1902</v>
      </c>
      <c r="F270" s="77">
        <v>368</v>
      </c>
      <c r="G270" s="77">
        <v>808</v>
      </c>
      <c r="H270" s="77">
        <v>726</v>
      </c>
      <c r="I270" s="77"/>
      <c r="J270" s="77">
        <f t="shared" si="23"/>
        <v>1051</v>
      </c>
      <c r="K270" s="529">
        <v>39</v>
      </c>
      <c r="L270" s="79">
        <v>1012</v>
      </c>
      <c r="M270" s="79">
        <v>0</v>
      </c>
      <c r="N270" s="529">
        <v>1056</v>
      </c>
      <c r="P270" s="656"/>
      <c r="Q270" s="656"/>
      <c r="R270" s="656"/>
    </row>
    <row r="271" spans="1:18" s="29" customFormat="1" ht="9" customHeight="1" x14ac:dyDescent="0.25">
      <c r="A271" s="41" t="s">
        <v>21</v>
      </c>
      <c r="B271" s="185">
        <f t="shared" si="21"/>
        <v>4769</v>
      </c>
      <c r="C271" s="185">
        <v>1299</v>
      </c>
      <c r="D271" s="185"/>
      <c r="E271" s="262">
        <f t="shared" si="22"/>
        <v>1020</v>
      </c>
      <c r="F271" s="185">
        <v>1016</v>
      </c>
      <c r="G271" s="185">
        <v>4</v>
      </c>
      <c r="H271" s="185">
        <v>0</v>
      </c>
      <c r="I271" s="185"/>
      <c r="J271" s="185">
        <f t="shared" si="23"/>
        <v>1842</v>
      </c>
      <c r="K271" s="530">
        <v>1047</v>
      </c>
      <c r="L271" s="40">
        <v>458</v>
      </c>
      <c r="M271" s="40">
        <v>337</v>
      </c>
      <c r="N271" s="530">
        <v>608</v>
      </c>
      <c r="P271" s="656"/>
      <c r="Q271" s="656"/>
      <c r="R271" s="656"/>
    </row>
    <row r="272" spans="1:18" s="29" customFormat="1" ht="9" customHeight="1" x14ac:dyDescent="0.25">
      <c r="A272" s="28" t="s">
        <v>23</v>
      </c>
      <c r="B272" s="79">
        <f t="shared" si="21"/>
        <v>8367</v>
      </c>
      <c r="C272" s="77">
        <v>1768</v>
      </c>
      <c r="D272" s="77"/>
      <c r="E272" s="197">
        <f t="shared" si="22"/>
        <v>2128</v>
      </c>
      <c r="F272" s="77">
        <v>1853</v>
      </c>
      <c r="G272" s="77">
        <v>275</v>
      </c>
      <c r="H272" s="77">
        <v>0</v>
      </c>
      <c r="I272" s="77"/>
      <c r="J272" s="77">
        <f t="shared" si="23"/>
        <v>4471</v>
      </c>
      <c r="K272" s="529">
        <v>239</v>
      </c>
      <c r="L272" s="79">
        <v>4232</v>
      </c>
      <c r="M272" s="79">
        <v>0</v>
      </c>
      <c r="N272" s="79">
        <v>0</v>
      </c>
      <c r="P272" s="656"/>
      <c r="Q272" s="656"/>
      <c r="R272" s="656"/>
    </row>
    <row r="273" spans="1:18" s="29" customFormat="1" ht="9" customHeight="1" x14ac:dyDescent="0.25">
      <c r="A273" s="28" t="s">
        <v>25</v>
      </c>
      <c r="B273" s="79">
        <f t="shared" si="21"/>
        <v>2107</v>
      </c>
      <c r="C273" s="77">
        <v>366</v>
      </c>
      <c r="D273" s="77"/>
      <c r="E273" s="197">
        <f t="shared" si="22"/>
        <v>576</v>
      </c>
      <c r="F273" s="77">
        <v>510</v>
      </c>
      <c r="G273" s="77">
        <v>66</v>
      </c>
      <c r="H273" s="77">
        <v>0</v>
      </c>
      <c r="I273" s="77"/>
      <c r="J273" s="77">
        <f t="shared" si="23"/>
        <v>1024</v>
      </c>
      <c r="K273" s="529">
        <v>35</v>
      </c>
      <c r="L273" s="79">
        <v>989</v>
      </c>
      <c r="M273" s="79">
        <v>0</v>
      </c>
      <c r="N273" s="529">
        <v>141</v>
      </c>
      <c r="P273" s="656"/>
      <c r="Q273" s="656"/>
      <c r="R273" s="656"/>
    </row>
    <row r="274" spans="1:18" s="29" customFormat="1" ht="9" customHeight="1" x14ac:dyDescent="0.25">
      <c r="A274" s="28" t="s">
        <v>27</v>
      </c>
      <c r="B274" s="79">
        <f t="shared" si="21"/>
        <v>21630</v>
      </c>
      <c r="C274" s="77">
        <v>2388</v>
      </c>
      <c r="D274" s="77"/>
      <c r="E274" s="197">
        <f t="shared" si="22"/>
        <v>2716</v>
      </c>
      <c r="F274" s="77">
        <v>2306</v>
      </c>
      <c r="G274" s="77">
        <v>402</v>
      </c>
      <c r="H274" s="77">
        <v>8</v>
      </c>
      <c r="I274" s="77"/>
      <c r="J274" s="77">
        <f t="shared" si="23"/>
        <v>16526</v>
      </c>
      <c r="K274" s="529">
        <v>17</v>
      </c>
      <c r="L274" s="79">
        <v>15462</v>
      </c>
      <c r="M274" s="79">
        <v>1047</v>
      </c>
      <c r="N274" s="529">
        <v>0</v>
      </c>
      <c r="P274" s="656"/>
      <c r="Q274" s="656"/>
      <c r="R274" s="656"/>
    </row>
    <row r="275" spans="1:18" s="29" customFormat="1" ht="9" customHeight="1" x14ac:dyDescent="0.25">
      <c r="A275" s="41" t="s">
        <v>30</v>
      </c>
      <c r="B275" s="185">
        <f t="shared" si="21"/>
        <v>12751</v>
      </c>
      <c r="C275" s="185">
        <v>2730</v>
      </c>
      <c r="D275" s="185"/>
      <c r="E275" s="262">
        <f t="shared" si="22"/>
        <v>2541</v>
      </c>
      <c r="F275" s="185">
        <v>2541</v>
      </c>
      <c r="G275" s="185">
        <v>0</v>
      </c>
      <c r="H275" s="185">
        <v>0</v>
      </c>
      <c r="I275" s="185"/>
      <c r="J275" s="185">
        <f t="shared" si="23"/>
        <v>7480</v>
      </c>
      <c r="K275" s="530">
        <v>0</v>
      </c>
      <c r="L275" s="40">
        <v>6417</v>
      </c>
      <c r="M275" s="40">
        <v>1063</v>
      </c>
      <c r="N275" s="40">
        <v>0</v>
      </c>
      <c r="P275" s="656"/>
      <c r="Q275" s="656"/>
      <c r="R275" s="656"/>
    </row>
    <row r="276" spans="1:18" s="29" customFormat="1" ht="9" customHeight="1" x14ac:dyDescent="0.25">
      <c r="A276" s="28" t="s">
        <v>111</v>
      </c>
      <c r="B276" s="79">
        <f t="shared" si="21"/>
        <v>150</v>
      </c>
      <c r="C276" s="77">
        <v>150</v>
      </c>
      <c r="D276" s="77"/>
      <c r="E276" s="197">
        <f t="shared" si="22"/>
        <v>0</v>
      </c>
      <c r="F276" s="77">
        <v>0</v>
      </c>
      <c r="G276" s="77">
        <v>0</v>
      </c>
      <c r="H276" s="77">
        <v>0</v>
      </c>
      <c r="I276" s="77"/>
      <c r="J276" s="77">
        <f t="shared" si="23"/>
        <v>0</v>
      </c>
      <c r="K276" s="79">
        <v>0</v>
      </c>
      <c r="L276" s="79">
        <v>0</v>
      </c>
      <c r="M276" s="79">
        <v>0</v>
      </c>
      <c r="N276" s="79">
        <v>0</v>
      </c>
      <c r="P276" s="656"/>
      <c r="Q276" s="656"/>
      <c r="R276" s="656"/>
    </row>
    <row r="277" spans="1:18" s="29" customFormat="1" ht="9" customHeight="1" x14ac:dyDescent="0.25">
      <c r="A277" s="28" t="s">
        <v>33</v>
      </c>
      <c r="B277" s="79">
        <f t="shared" si="21"/>
        <v>13121</v>
      </c>
      <c r="C277" s="77">
        <v>2236</v>
      </c>
      <c r="D277" s="77"/>
      <c r="E277" s="197">
        <f t="shared" si="22"/>
        <v>1930</v>
      </c>
      <c r="F277" s="77">
        <v>1541</v>
      </c>
      <c r="G277" s="77">
        <v>389</v>
      </c>
      <c r="H277" s="77">
        <v>0</v>
      </c>
      <c r="I277" s="77"/>
      <c r="J277" s="77">
        <f t="shared" si="23"/>
        <v>7337</v>
      </c>
      <c r="K277" s="529">
        <v>145</v>
      </c>
      <c r="L277" s="79">
        <v>7192</v>
      </c>
      <c r="M277" s="79">
        <v>0</v>
      </c>
      <c r="N277" s="529">
        <v>1618</v>
      </c>
      <c r="P277" s="656"/>
      <c r="Q277" s="656"/>
      <c r="R277" s="656"/>
    </row>
    <row r="278" spans="1:18" s="29" customFormat="1" ht="9" customHeight="1" x14ac:dyDescent="0.25">
      <c r="A278" s="28" t="s">
        <v>34</v>
      </c>
      <c r="B278" s="79">
        <f t="shared" si="21"/>
        <v>11456</v>
      </c>
      <c r="C278" s="77">
        <v>1254</v>
      </c>
      <c r="D278" s="77"/>
      <c r="E278" s="197">
        <f t="shared" si="22"/>
        <v>2679</v>
      </c>
      <c r="F278" s="77">
        <v>2432</v>
      </c>
      <c r="G278" s="77">
        <v>247</v>
      </c>
      <c r="H278" s="77">
        <v>0</v>
      </c>
      <c r="I278" s="77"/>
      <c r="J278" s="77">
        <f t="shared" si="23"/>
        <v>5517</v>
      </c>
      <c r="K278" s="529">
        <v>737</v>
      </c>
      <c r="L278" s="79">
        <v>4780</v>
      </c>
      <c r="M278" s="79">
        <v>0</v>
      </c>
      <c r="N278" s="529">
        <v>2006</v>
      </c>
      <c r="P278" s="656"/>
      <c r="Q278" s="656"/>
      <c r="R278" s="656"/>
    </row>
    <row r="279" spans="1:18" s="29" customFormat="1" ht="9" customHeight="1" x14ac:dyDescent="0.25">
      <c r="A279" s="41" t="s">
        <v>36</v>
      </c>
      <c r="B279" s="185">
        <f t="shared" si="21"/>
        <v>15874</v>
      </c>
      <c r="C279" s="185">
        <v>2192</v>
      </c>
      <c r="D279" s="185"/>
      <c r="E279" s="262">
        <f t="shared" si="22"/>
        <v>1206</v>
      </c>
      <c r="F279" s="185">
        <v>1206</v>
      </c>
      <c r="G279" s="185">
        <v>0</v>
      </c>
      <c r="H279" s="185">
        <v>0</v>
      </c>
      <c r="I279" s="185"/>
      <c r="J279" s="185">
        <f t="shared" si="23"/>
        <v>9280</v>
      </c>
      <c r="K279" s="530">
        <v>966</v>
      </c>
      <c r="L279" s="40">
        <v>8314</v>
      </c>
      <c r="M279" s="40">
        <v>0</v>
      </c>
      <c r="N279" s="530">
        <v>3196</v>
      </c>
      <c r="P279" s="656"/>
      <c r="Q279" s="656"/>
      <c r="R279" s="656"/>
    </row>
    <row r="280" spans="1:18" s="29" customFormat="1" ht="9" customHeight="1" x14ac:dyDescent="0.25">
      <c r="A280" s="28" t="s">
        <v>130</v>
      </c>
      <c r="B280" s="79">
        <f t="shared" si="21"/>
        <v>9247</v>
      </c>
      <c r="C280" s="77">
        <v>918</v>
      </c>
      <c r="D280" s="77"/>
      <c r="E280" s="197">
        <f t="shared" si="22"/>
        <v>2513</v>
      </c>
      <c r="F280" s="77">
        <v>2208</v>
      </c>
      <c r="G280" s="77">
        <v>305</v>
      </c>
      <c r="H280" s="77">
        <v>0</v>
      </c>
      <c r="I280" s="77"/>
      <c r="J280" s="77">
        <f t="shared" si="23"/>
        <v>5645</v>
      </c>
      <c r="K280" s="529">
        <v>12</v>
      </c>
      <c r="L280" s="79">
        <v>5453</v>
      </c>
      <c r="M280" s="79">
        <v>180</v>
      </c>
      <c r="N280" s="79">
        <v>171</v>
      </c>
      <c r="P280" s="656"/>
      <c r="Q280" s="656"/>
      <c r="R280" s="656"/>
    </row>
    <row r="281" spans="1:18" s="29" customFormat="1" ht="9" customHeight="1" x14ac:dyDescent="0.25">
      <c r="A281" s="28" t="s">
        <v>39</v>
      </c>
      <c r="B281" s="79">
        <f t="shared" si="21"/>
        <v>25204</v>
      </c>
      <c r="C281" s="77">
        <v>2543</v>
      </c>
      <c r="D281" s="77"/>
      <c r="E281" s="197">
        <f t="shared" si="22"/>
        <v>3587</v>
      </c>
      <c r="F281" s="77">
        <v>3023</v>
      </c>
      <c r="G281" s="77">
        <v>379</v>
      </c>
      <c r="H281" s="77">
        <v>185</v>
      </c>
      <c r="I281" s="77"/>
      <c r="J281" s="77">
        <f t="shared" si="23"/>
        <v>4918</v>
      </c>
      <c r="K281" s="79">
        <v>0</v>
      </c>
      <c r="L281" s="79">
        <v>4918</v>
      </c>
      <c r="M281" s="79">
        <v>0</v>
      </c>
      <c r="N281" s="79">
        <v>14156</v>
      </c>
      <c r="P281" s="656"/>
      <c r="Q281" s="656"/>
      <c r="R281" s="656"/>
    </row>
    <row r="282" spans="1:18" s="29" customFormat="1" ht="9" customHeight="1" x14ac:dyDescent="0.25">
      <c r="A282" s="28" t="s">
        <v>32</v>
      </c>
      <c r="B282" s="79">
        <f t="shared" si="21"/>
        <v>10001</v>
      </c>
      <c r="C282" s="77">
        <v>1141</v>
      </c>
      <c r="D282" s="77"/>
      <c r="E282" s="197">
        <f t="shared" si="22"/>
        <v>6480</v>
      </c>
      <c r="F282" s="77">
        <v>4744</v>
      </c>
      <c r="G282" s="77">
        <v>1736</v>
      </c>
      <c r="H282" s="77">
        <v>0</v>
      </c>
      <c r="I282" s="77"/>
      <c r="J282" s="77">
        <f t="shared" si="23"/>
        <v>2380</v>
      </c>
      <c r="K282" s="529">
        <v>0</v>
      </c>
      <c r="L282" s="79">
        <v>2380</v>
      </c>
      <c r="M282" s="79">
        <v>0</v>
      </c>
      <c r="N282" s="529">
        <v>0</v>
      </c>
      <c r="P282" s="656"/>
      <c r="Q282" s="656"/>
      <c r="R282" s="656"/>
    </row>
    <row r="283" spans="1:18" s="29" customFormat="1" ht="9" customHeight="1" x14ac:dyDescent="0.25">
      <c r="A283" s="41" t="s">
        <v>43</v>
      </c>
      <c r="B283" s="185">
        <f t="shared" si="21"/>
        <v>13348</v>
      </c>
      <c r="C283" s="185">
        <v>2800</v>
      </c>
      <c r="D283" s="185"/>
      <c r="E283" s="262">
        <f t="shared" si="22"/>
        <v>2538</v>
      </c>
      <c r="F283" s="185">
        <v>2412</v>
      </c>
      <c r="G283" s="185">
        <v>126</v>
      </c>
      <c r="H283" s="185">
        <v>0</v>
      </c>
      <c r="I283" s="185"/>
      <c r="J283" s="185">
        <f t="shared" si="23"/>
        <v>4010</v>
      </c>
      <c r="K283" s="530">
        <v>166</v>
      </c>
      <c r="L283" s="40">
        <v>3844</v>
      </c>
      <c r="M283" s="40">
        <v>0</v>
      </c>
      <c r="N283" s="40">
        <v>4000</v>
      </c>
      <c r="P283" s="656"/>
      <c r="Q283" s="656"/>
      <c r="R283" s="656"/>
    </row>
    <row r="284" spans="1:18" s="29" customFormat="1" ht="9" customHeight="1" x14ac:dyDescent="0.25">
      <c r="A284" s="28" t="s">
        <v>46</v>
      </c>
      <c r="B284" s="79">
        <f t="shared" si="21"/>
        <v>2027</v>
      </c>
      <c r="C284" s="77">
        <v>418</v>
      </c>
      <c r="D284" s="77"/>
      <c r="E284" s="197">
        <f t="shared" si="22"/>
        <v>1132</v>
      </c>
      <c r="F284" s="77">
        <v>1132</v>
      </c>
      <c r="G284" s="77">
        <v>0</v>
      </c>
      <c r="H284" s="77">
        <v>0</v>
      </c>
      <c r="I284" s="77"/>
      <c r="J284" s="77">
        <f t="shared" si="23"/>
        <v>477</v>
      </c>
      <c r="K284" s="529">
        <v>0</v>
      </c>
      <c r="L284" s="79">
        <v>477</v>
      </c>
      <c r="M284" s="79">
        <v>0</v>
      </c>
      <c r="N284" s="529">
        <v>0</v>
      </c>
      <c r="P284" s="656"/>
      <c r="Q284" s="656"/>
      <c r="R284" s="656"/>
    </row>
    <row r="285" spans="1:18" s="29" customFormat="1" ht="9" customHeight="1" x14ac:dyDescent="0.25">
      <c r="A285" s="28" t="s">
        <v>48</v>
      </c>
      <c r="B285" s="79">
        <f t="shared" si="21"/>
        <v>5602</v>
      </c>
      <c r="C285" s="77">
        <v>945</v>
      </c>
      <c r="D285" s="77"/>
      <c r="E285" s="197">
        <f t="shared" si="22"/>
        <v>581</v>
      </c>
      <c r="F285" s="77">
        <v>433</v>
      </c>
      <c r="G285" s="77">
        <v>148</v>
      </c>
      <c r="H285" s="77">
        <v>0</v>
      </c>
      <c r="I285" s="77"/>
      <c r="J285" s="77">
        <f t="shared" si="23"/>
        <v>1785</v>
      </c>
      <c r="K285" s="529">
        <v>103</v>
      </c>
      <c r="L285" s="79">
        <v>1682</v>
      </c>
      <c r="M285" s="79">
        <v>0</v>
      </c>
      <c r="N285" s="79">
        <v>2291</v>
      </c>
      <c r="P285" s="656"/>
      <c r="Q285" s="656"/>
      <c r="R285" s="656"/>
    </row>
    <row r="286" spans="1:18" s="29" customFormat="1" ht="9" customHeight="1" x14ac:dyDescent="0.25">
      <c r="A286" s="28" t="s">
        <v>50</v>
      </c>
      <c r="B286" s="79">
        <f t="shared" si="21"/>
        <v>7217</v>
      </c>
      <c r="C286" s="77">
        <v>1508</v>
      </c>
      <c r="D286" s="77"/>
      <c r="E286" s="197">
        <f t="shared" si="22"/>
        <v>2691</v>
      </c>
      <c r="F286" s="77">
        <v>2691</v>
      </c>
      <c r="G286" s="77">
        <v>0</v>
      </c>
      <c r="H286" s="77">
        <v>0</v>
      </c>
      <c r="I286" s="77"/>
      <c r="J286" s="77">
        <f t="shared" si="23"/>
        <v>3018</v>
      </c>
      <c r="K286" s="529">
        <v>116</v>
      </c>
      <c r="L286" s="79">
        <v>2902</v>
      </c>
      <c r="M286" s="79">
        <v>0</v>
      </c>
      <c r="N286" s="529">
        <v>0</v>
      </c>
      <c r="P286" s="656"/>
      <c r="Q286" s="656"/>
      <c r="R286" s="656"/>
    </row>
    <row r="287" spans="1:18" s="29" customFormat="1" ht="9" customHeight="1" x14ac:dyDescent="0.25">
      <c r="A287" s="41" t="s">
        <v>52</v>
      </c>
      <c r="B287" s="185">
        <f t="shared" si="21"/>
        <v>16172</v>
      </c>
      <c r="C287" s="185">
        <v>2952</v>
      </c>
      <c r="D287" s="185"/>
      <c r="E287" s="262">
        <f t="shared" si="22"/>
        <v>1348</v>
      </c>
      <c r="F287" s="185">
        <v>1348</v>
      </c>
      <c r="G287" s="185">
        <v>0</v>
      </c>
      <c r="H287" s="185">
        <v>0</v>
      </c>
      <c r="I287" s="185"/>
      <c r="J287" s="185">
        <f t="shared" si="23"/>
        <v>8252</v>
      </c>
      <c r="K287" s="530">
        <v>0</v>
      </c>
      <c r="L287" s="40">
        <v>8252</v>
      </c>
      <c r="M287" s="40">
        <v>0</v>
      </c>
      <c r="N287" s="40">
        <v>3620</v>
      </c>
      <c r="P287" s="656"/>
      <c r="Q287" s="656"/>
      <c r="R287" s="656"/>
    </row>
    <row r="288" spans="1:18" s="29" customFormat="1" ht="9" customHeight="1" x14ac:dyDescent="0.25">
      <c r="A288" s="28" t="s">
        <v>55</v>
      </c>
      <c r="B288" s="79">
        <f t="shared" si="21"/>
        <v>8737</v>
      </c>
      <c r="C288" s="77">
        <v>1419</v>
      </c>
      <c r="D288" s="77"/>
      <c r="E288" s="197">
        <f t="shared" si="22"/>
        <v>2609</v>
      </c>
      <c r="F288" s="77">
        <v>2493</v>
      </c>
      <c r="G288" s="77">
        <v>116</v>
      </c>
      <c r="H288" s="77">
        <v>0</v>
      </c>
      <c r="I288" s="77"/>
      <c r="J288" s="77">
        <f t="shared" si="23"/>
        <v>4555</v>
      </c>
      <c r="K288" s="529">
        <v>171</v>
      </c>
      <c r="L288" s="79">
        <v>4384</v>
      </c>
      <c r="M288" s="79">
        <v>0</v>
      </c>
      <c r="N288" s="529">
        <v>154</v>
      </c>
      <c r="P288" s="656"/>
      <c r="Q288" s="656"/>
      <c r="R288" s="656"/>
    </row>
    <row r="289" spans="1:18" s="29" customFormat="1" ht="9" customHeight="1" x14ac:dyDescent="0.25">
      <c r="A289" s="28" t="s">
        <v>57</v>
      </c>
      <c r="B289" s="79">
        <f t="shared" si="21"/>
        <v>3204</v>
      </c>
      <c r="C289" s="77">
        <v>561</v>
      </c>
      <c r="D289" s="77"/>
      <c r="E289" s="197">
        <f t="shared" si="22"/>
        <v>844</v>
      </c>
      <c r="F289" s="77">
        <v>767</v>
      </c>
      <c r="G289" s="77">
        <v>77</v>
      </c>
      <c r="H289" s="77">
        <v>0</v>
      </c>
      <c r="I289" s="77"/>
      <c r="J289" s="77">
        <f t="shared" si="23"/>
        <v>1799</v>
      </c>
      <c r="K289" s="529">
        <v>59</v>
      </c>
      <c r="L289" s="79">
        <v>1740</v>
      </c>
      <c r="M289" s="79">
        <v>0</v>
      </c>
      <c r="N289" s="529">
        <v>0</v>
      </c>
      <c r="P289" s="656"/>
      <c r="Q289" s="656"/>
      <c r="R289" s="656"/>
    </row>
    <row r="290" spans="1:18" s="29" customFormat="1" ht="9" customHeight="1" x14ac:dyDescent="0.25">
      <c r="A290" s="28" t="s">
        <v>59</v>
      </c>
      <c r="B290" s="79">
        <f t="shared" si="21"/>
        <v>5110</v>
      </c>
      <c r="C290" s="77">
        <v>951</v>
      </c>
      <c r="D290" s="77"/>
      <c r="E290" s="197">
        <f t="shared" si="22"/>
        <v>1309</v>
      </c>
      <c r="F290" s="77">
        <v>1067</v>
      </c>
      <c r="G290" s="77">
        <v>242</v>
      </c>
      <c r="H290" s="77">
        <v>0</v>
      </c>
      <c r="I290" s="77"/>
      <c r="J290" s="77">
        <f t="shared" si="23"/>
        <v>2850</v>
      </c>
      <c r="K290" s="529">
        <v>0</v>
      </c>
      <c r="L290" s="79">
        <v>2850</v>
      </c>
      <c r="M290" s="79">
        <v>0</v>
      </c>
      <c r="N290" s="79">
        <v>0</v>
      </c>
      <c r="P290" s="656"/>
      <c r="Q290" s="656"/>
      <c r="R290" s="656"/>
    </row>
    <row r="291" spans="1:18" s="29" customFormat="1" ht="9" customHeight="1" x14ac:dyDescent="0.25">
      <c r="A291" s="41" t="s">
        <v>63</v>
      </c>
      <c r="B291" s="185">
        <f t="shared" si="21"/>
        <v>11007</v>
      </c>
      <c r="C291" s="185">
        <v>1834</v>
      </c>
      <c r="D291" s="185"/>
      <c r="E291" s="262">
        <f t="shared" si="22"/>
        <v>1996</v>
      </c>
      <c r="F291" s="185">
        <v>1996</v>
      </c>
      <c r="G291" s="185">
        <v>0</v>
      </c>
      <c r="H291" s="185">
        <v>0</v>
      </c>
      <c r="I291" s="185"/>
      <c r="J291" s="185">
        <f t="shared" si="23"/>
        <v>7177</v>
      </c>
      <c r="K291" s="530">
        <v>0</v>
      </c>
      <c r="L291" s="40">
        <v>7091</v>
      </c>
      <c r="M291" s="40">
        <v>86</v>
      </c>
      <c r="N291" s="40">
        <v>0</v>
      </c>
      <c r="P291" s="656"/>
      <c r="Q291" s="656"/>
      <c r="R291" s="656"/>
    </row>
    <row r="292" spans="1:18" s="29" customFormat="1" ht="9" customHeight="1" x14ac:dyDescent="0.25">
      <c r="A292" s="28" t="s">
        <v>65</v>
      </c>
      <c r="B292" s="79">
        <f t="shared" si="21"/>
        <v>16391</v>
      </c>
      <c r="C292" s="77">
        <v>1160</v>
      </c>
      <c r="D292" s="77"/>
      <c r="E292" s="197">
        <f t="shared" si="22"/>
        <v>2192</v>
      </c>
      <c r="F292" s="77">
        <v>2192</v>
      </c>
      <c r="G292" s="77">
        <v>0</v>
      </c>
      <c r="H292" s="77">
        <v>0</v>
      </c>
      <c r="I292" s="77"/>
      <c r="J292" s="77">
        <f t="shared" si="23"/>
        <v>7479</v>
      </c>
      <c r="K292" s="529">
        <v>2</v>
      </c>
      <c r="L292" s="79">
        <v>5800</v>
      </c>
      <c r="M292" s="79">
        <v>1677</v>
      </c>
      <c r="N292" s="79">
        <v>5560</v>
      </c>
      <c r="P292" s="656"/>
      <c r="Q292" s="656"/>
      <c r="R292" s="656"/>
    </row>
    <row r="293" spans="1:18" s="29" customFormat="1" ht="9" customHeight="1" x14ac:dyDescent="0.25">
      <c r="A293" s="28" t="s">
        <v>69</v>
      </c>
      <c r="B293" s="79">
        <f t="shared" si="21"/>
        <v>23827</v>
      </c>
      <c r="C293" s="77">
        <v>2243</v>
      </c>
      <c r="D293" s="77"/>
      <c r="E293" s="197">
        <f t="shared" si="22"/>
        <v>3696</v>
      </c>
      <c r="F293" s="77">
        <v>3696</v>
      </c>
      <c r="G293" s="77">
        <v>0</v>
      </c>
      <c r="H293" s="77">
        <v>0</v>
      </c>
      <c r="I293" s="77"/>
      <c r="J293" s="77">
        <f t="shared" si="23"/>
        <v>4412</v>
      </c>
      <c r="K293" s="529">
        <v>0</v>
      </c>
      <c r="L293" s="79">
        <v>4412</v>
      </c>
      <c r="M293" s="79">
        <v>0</v>
      </c>
      <c r="N293" s="529">
        <v>13476</v>
      </c>
      <c r="P293" s="656"/>
      <c r="Q293" s="656"/>
      <c r="R293" s="656"/>
    </row>
    <row r="294" spans="1:18" s="29" customFormat="1" ht="9" customHeight="1" x14ac:dyDescent="0.25">
      <c r="A294" s="28" t="s">
        <v>74</v>
      </c>
      <c r="B294" s="79">
        <f t="shared" si="21"/>
        <v>8620</v>
      </c>
      <c r="C294" s="77">
        <v>612</v>
      </c>
      <c r="D294" s="77"/>
      <c r="E294" s="197">
        <f t="shared" si="22"/>
        <v>2635</v>
      </c>
      <c r="F294" s="77">
        <v>2635</v>
      </c>
      <c r="G294" s="77">
        <v>0</v>
      </c>
      <c r="H294" s="77">
        <v>0</v>
      </c>
      <c r="I294" s="77"/>
      <c r="J294" s="77">
        <f t="shared" si="23"/>
        <v>5373</v>
      </c>
      <c r="K294" s="529">
        <v>726</v>
      </c>
      <c r="L294" s="79">
        <v>4097</v>
      </c>
      <c r="M294" s="79">
        <v>550</v>
      </c>
      <c r="N294" s="529">
        <v>0</v>
      </c>
      <c r="P294" s="656"/>
      <c r="Q294" s="656"/>
      <c r="R294" s="656"/>
    </row>
    <row r="295" spans="1:18" s="29" customFormat="1" ht="9" customHeight="1" x14ac:dyDescent="0.25">
      <c r="A295" s="41" t="s">
        <v>76</v>
      </c>
      <c r="B295" s="185">
        <f t="shared" si="21"/>
        <v>13457</v>
      </c>
      <c r="C295" s="185">
        <v>2283</v>
      </c>
      <c r="D295" s="185"/>
      <c r="E295" s="262">
        <f t="shared" si="22"/>
        <v>2737</v>
      </c>
      <c r="F295" s="185">
        <v>1759</v>
      </c>
      <c r="G295" s="185">
        <v>978</v>
      </c>
      <c r="H295" s="185">
        <v>0</v>
      </c>
      <c r="I295" s="185"/>
      <c r="J295" s="185">
        <f t="shared" si="23"/>
        <v>8437</v>
      </c>
      <c r="K295" s="530">
        <v>51</v>
      </c>
      <c r="L295" s="40">
        <v>7967</v>
      </c>
      <c r="M295" s="40">
        <v>419</v>
      </c>
      <c r="N295" s="530">
        <v>0</v>
      </c>
      <c r="P295" s="656"/>
      <c r="Q295" s="656"/>
      <c r="R295" s="656"/>
    </row>
    <row r="296" spans="1:18" s="29" customFormat="1" ht="9" customHeight="1" x14ac:dyDescent="0.25">
      <c r="A296" s="28" t="s">
        <v>105</v>
      </c>
      <c r="B296" s="79">
        <f t="shared" si="21"/>
        <v>2493</v>
      </c>
      <c r="C296" s="77">
        <v>578</v>
      </c>
      <c r="D296" s="77"/>
      <c r="E296" s="197">
        <f t="shared" si="22"/>
        <v>677</v>
      </c>
      <c r="F296" s="77">
        <v>677</v>
      </c>
      <c r="G296" s="77">
        <v>0</v>
      </c>
      <c r="H296" s="77">
        <v>0</v>
      </c>
      <c r="I296" s="77"/>
      <c r="J296" s="77">
        <f t="shared" si="23"/>
        <v>1238</v>
      </c>
      <c r="K296" s="529">
        <v>0</v>
      </c>
      <c r="L296" s="79">
        <v>1238</v>
      </c>
      <c r="M296" s="79">
        <v>0</v>
      </c>
      <c r="N296" s="79">
        <v>0</v>
      </c>
      <c r="P296" s="656"/>
      <c r="Q296" s="656"/>
      <c r="R296" s="656"/>
    </row>
    <row r="297" spans="1:18" s="29" customFormat="1" ht="9" customHeight="1" x14ac:dyDescent="0.25">
      <c r="A297" s="28" t="s">
        <v>82</v>
      </c>
      <c r="B297" s="79">
        <f t="shared" si="21"/>
        <v>22549</v>
      </c>
      <c r="C297" s="77">
        <v>3003</v>
      </c>
      <c r="D297" s="77"/>
      <c r="E297" s="197">
        <f t="shared" si="22"/>
        <v>4556</v>
      </c>
      <c r="F297" s="77">
        <v>2810</v>
      </c>
      <c r="G297" s="77">
        <v>1746</v>
      </c>
      <c r="H297" s="77">
        <v>0</v>
      </c>
      <c r="I297" s="77"/>
      <c r="J297" s="77">
        <f t="shared" si="23"/>
        <v>7826</v>
      </c>
      <c r="K297" s="529">
        <v>0</v>
      </c>
      <c r="L297" s="79">
        <v>7826</v>
      </c>
      <c r="M297" s="79">
        <v>0</v>
      </c>
      <c r="N297" s="79">
        <v>7164</v>
      </c>
      <c r="P297" s="656"/>
      <c r="Q297" s="656"/>
      <c r="R297" s="656"/>
    </row>
    <row r="298" spans="1:18" s="29" customFormat="1" ht="9" customHeight="1" x14ac:dyDescent="0.25">
      <c r="A298" s="28" t="s">
        <v>86</v>
      </c>
      <c r="B298" s="79">
        <f t="shared" si="21"/>
        <v>12268</v>
      </c>
      <c r="C298" s="77">
        <v>1411</v>
      </c>
      <c r="D298" s="77"/>
      <c r="E298" s="197">
        <f t="shared" si="22"/>
        <v>1725</v>
      </c>
      <c r="F298" s="77">
        <v>1725</v>
      </c>
      <c r="G298" s="77">
        <v>0</v>
      </c>
      <c r="H298" s="77">
        <v>0</v>
      </c>
      <c r="I298" s="77"/>
      <c r="J298" s="77">
        <f t="shared" si="23"/>
        <v>5463</v>
      </c>
      <c r="K298" s="529">
        <v>2840</v>
      </c>
      <c r="L298" s="79">
        <v>2623</v>
      </c>
      <c r="M298" s="79">
        <v>0</v>
      </c>
      <c r="N298" s="79">
        <v>3669</v>
      </c>
      <c r="P298" s="656"/>
      <c r="Q298" s="656"/>
      <c r="R298" s="656"/>
    </row>
    <row r="299" spans="1:18" s="29" customFormat="1" ht="9" customHeight="1" x14ac:dyDescent="0.25">
      <c r="A299" s="41" t="s">
        <v>88</v>
      </c>
      <c r="B299" s="185">
        <f t="shared" si="21"/>
        <v>11259</v>
      </c>
      <c r="C299" s="185">
        <v>1564</v>
      </c>
      <c r="D299" s="185"/>
      <c r="E299" s="262">
        <f t="shared" si="22"/>
        <v>2082</v>
      </c>
      <c r="F299" s="185">
        <v>1667</v>
      </c>
      <c r="G299" s="185">
        <v>415</v>
      </c>
      <c r="H299" s="185">
        <v>0</v>
      </c>
      <c r="I299" s="185"/>
      <c r="J299" s="185">
        <f t="shared" si="23"/>
        <v>6345</v>
      </c>
      <c r="K299" s="530">
        <v>0</v>
      </c>
      <c r="L299" s="40">
        <v>6345</v>
      </c>
      <c r="M299" s="40">
        <v>0</v>
      </c>
      <c r="N299" s="40">
        <v>1268</v>
      </c>
      <c r="P299" s="656"/>
      <c r="Q299" s="656"/>
      <c r="R299" s="656"/>
    </row>
    <row r="300" spans="1:18" s="29" customFormat="1" ht="9" customHeight="1" x14ac:dyDescent="0.25">
      <c r="A300" s="28"/>
      <c r="B300" s="79"/>
      <c r="C300" s="77"/>
      <c r="D300" s="77"/>
      <c r="E300" s="197"/>
      <c r="F300" s="77"/>
      <c r="G300" s="77"/>
      <c r="H300" s="77"/>
      <c r="I300" s="77"/>
      <c r="J300" s="77"/>
      <c r="K300" s="197"/>
      <c r="L300" s="77"/>
      <c r="M300" s="77"/>
      <c r="N300" s="77"/>
      <c r="P300" s="656"/>
      <c r="Q300" s="656"/>
      <c r="R300" s="656"/>
    </row>
    <row r="301" spans="1:18" s="29" customFormat="1" ht="9" customHeight="1" x14ac:dyDescent="0.25">
      <c r="A301" s="25">
        <v>2003</v>
      </c>
      <c r="B301" s="25"/>
      <c r="C301" s="313"/>
      <c r="D301" s="313"/>
      <c r="E301" s="660"/>
      <c r="F301" s="313"/>
      <c r="G301" s="313"/>
      <c r="H301" s="313"/>
      <c r="I301" s="313"/>
      <c r="J301" s="660"/>
      <c r="K301" s="308"/>
      <c r="L301" s="313"/>
      <c r="M301" s="313"/>
      <c r="N301" s="308"/>
      <c r="P301" s="656"/>
      <c r="Q301" s="656"/>
      <c r="R301" s="656"/>
    </row>
    <row r="302" spans="1:18" s="29" customFormat="1" ht="9" customHeight="1" x14ac:dyDescent="0.25">
      <c r="A302" s="30" t="s">
        <v>129</v>
      </c>
      <c r="B302" s="661">
        <f>SUM(B304:B335)</f>
        <v>349036.9</v>
      </c>
      <c r="C302" s="661">
        <f>SUM(C304:C335)</f>
        <v>48433</v>
      </c>
      <c r="D302" s="661"/>
      <c r="E302" s="661">
        <f>SUM(E304:E335)</f>
        <v>74138.700000000012</v>
      </c>
      <c r="F302" s="661">
        <f>SUM(F304:F335)</f>
        <v>60893</v>
      </c>
      <c r="G302" s="661">
        <f>SUM(G304:G335)</f>
        <v>12585.899999999998</v>
      </c>
      <c r="H302" s="657">
        <f>SUM(H304:H335)</f>
        <v>659.80000000000007</v>
      </c>
      <c r="I302" s="661"/>
      <c r="J302" s="661">
        <f>SUM(J304:J335)</f>
        <v>159544.99999999997</v>
      </c>
      <c r="K302" s="657">
        <f>SUM(K304:K335)</f>
        <v>7696.9</v>
      </c>
      <c r="L302" s="661">
        <f>SUM(L304:L335)</f>
        <v>138846.69999999998</v>
      </c>
      <c r="M302" s="661">
        <f>SUM(M304:M335)</f>
        <v>13001.4</v>
      </c>
      <c r="N302" s="661">
        <f>SUM(N304:N335)</f>
        <v>66920.2</v>
      </c>
      <c r="P302" s="656"/>
      <c r="Q302" s="656"/>
      <c r="R302" s="656"/>
    </row>
    <row r="303" spans="1:18" s="29" customFormat="1" ht="2.1" customHeight="1" x14ac:dyDescent="0.25">
      <c r="A303" s="30"/>
      <c r="B303" s="661"/>
      <c r="C303" s="661"/>
      <c r="D303" s="661"/>
      <c r="E303" s="661"/>
      <c r="F303" s="661"/>
      <c r="G303" s="661"/>
      <c r="H303" s="657"/>
      <c r="I303" s="661"/>
      <c r="J303" s="661"/>
      <c r="K303" s="657"/>
      <c r="L303" s="661"/>
      <c r="M303" s="661"/>
      <c r="N303" s="661"/>
      <c r="P303" s="656"/>
      <c r="Q303" s="656"/>
      <c r="R303" s="656"/>
    </row>
    <row r="304" spans="1:18" s="29" customFormat="1" ht="9" customHeight="1" x14ac:dyDescent="0.25">
      <c r="A304" s="28" t="s">
        <v>14</v>
      </c>
      <c r="B304" s="79">
        <f t="shared" ref="B304:B335" si="24">SUM(C304+E304+J304+N304)</f>
        <v>2289.6</v>
      </c>
      <c r="C304" s="77">
        <v>375</v>
      </c>
      <c r="D304" s="77"/>
      <c r="E304" s="197">
        <f t="shared" ref="E304:E335" si="25">SUM(F304:H304)</f>
        <v>875.9</v>
      </c>
      <c r="F304" s="77">
        <v>776</v>
      </c>
      <c r="G304" s="77">
        <v>99.9</v>
      </c>
      <c r="H304" s="77">
        <v>0</v>
      </c>
      <c r="I304" s="77"/>
      <c r="J304" s="77">
        <f t="shared" ref="J304:J335" si="26">SUM(K304:M304)</f>
        <v>724</v>
      </c>
      <c r="K304" s="529">
        <v>0</v>
      </c>
      <c r="L304" s="79">
        <v>724</v>
      </c>
      <c r="M304" s="79">
        <v>0</v>
      </c>
      <c r="N304" s="79">
        <v>314.7</v>
      </c>
      <c r="P304" s="656"/>
      <c r="Q304" s="656"/>
      <c r="R304" s="656"/>
    </row>
    <row r="305" spans="1:18" s="29" customFormat="1" ht="9" customHeight="1" x14ac:dyDescent="0.25">
      <c r="A305" s="28" t="s">
        <v>15</v>
      </c>
      <c r="B305" s="79">
        <f t="shared" si="24"/>
        <v>11285.9</v>
      </c>
      <c r="C305" s="77">
        <v>1702</v>
      </c>
      <c r="D305" s="77"/>
      <c r="E305" s="197">
        <f t="shared" si="25"/>
        <v>700</v>
      </c>
      <c r="F305" s="77">
        <v>700</v>
      </c>
      <c r="G305" s="77">
        <v>0</v>
      </c>
      <c r="H305" s="77">
        <v>0</v>
      </c>
      <c r="I305" s="77"/>
      <c r="J305" s="77">
        <f t="shared" si="26"/>
        <v>4600.8999999999996</v>
      </c>
      <c r="K305" s="529">
        <v>29</v>
      </c>
      <c r="L305" s="79">
        <v>4196.7</v>
      </c>
      <c r="M305" s="79">
        <v>375.2</v>
      </c>
      <c r="N305" s="529">
        <v>4283</v>
      </c>
      <c r="P305" s="656"/>
      <c r="Q305" s="656"/>
      <c r="R305" s="656"/>
    </row>
    <row r="306" spans="1:18" s="29" customFormat="1" ht="9" customHeight="1" x14ac:dyDescent="0.25">
      <c r="A306" s="28" t="s">
        <v>112</v>
      </c>
      <c r="B306" s="79">
        <f t="shared" si="24"/>
        <v>5301.3</v>
      </c>
      <c r="C306" s="77">
        <v>1220</v>
      </c>
      <c r="D306" s="77"/>
      <c r="E306" s="197">
        <f t="shared" si="25"/>
        <v>1555</v>
      </c>
      <c r="F306" s="77">
        <v>553</v>
      </c>
      <c r="G306" s="77">
        <v>639</v>
      </c>
      <c r="H306" s="77">
        <v>363</v>
      </c>
      <c r="I306" s="77"/>
      <c r="J306" s="77">
        <f t="shared" si="26"/>
        <v>1470</v>
      </c>
      <c r="K306" s="529">
        <v>0</v>
      </c>
      <c r="L306" s="79">
        <v>1095</v>
      </c>
      <c r="M306" s="79">
        <v>375</v>
      </c>
      <c r="N306" s="529">
        <v>1056.3</v>
      </c>
      <c r="P306" s="656"/>
      <c r="Q306" s="656"/>
      <c r="R306" s="656"/>
    </row>
    <row r="307" spans="1:18" s="29" customFormat="1" ht="9" customHeight="1" x14ac:dyDescent="0.25">
      <c r="A307" s="41" t="s">
        <v>21</v>
      </c>
      <c r="B307" s="185">
        <f t="shared" si="24"/>
        <v>5244.4</v>
      </c>
      <c r="C307" s="185">
        <v>1299</v>
      </c>
      <c r="D307" s="185"/>
      <c r="E307" s="262">
        <f t="shared" si="25"/>
        <v>1032</v>
      </c>
      <c r="F307" s="185">
        <v>1032</v>
      </c>
      <c r="G307" s="185">
        <v>0</v>
      </c>
      <c r="H307" s="185">
        <v>0</v>
      </c>
      <c r="I307" s="185"/>
      <c r="J307" s="185">
        <f t="shared" si="26"/>
        <v>2305.6999999999998</v>
      </c>
      <c r="K307" s="530">
        <v>1320</v>
      </c>
      <c r="L307" s="40">
        <v>287</v>
      </c>
      <c r="M307" s="40">
        <v>698.7</v>
      </c>
      <c r="N307" s="530">
        <v>607.70000000000005</v>
      </c>
      <c r="P307" s="656"/>
      <c r="Q307" s="656"/>
      <c r="R307" s="656"/>
    </row>
    <row r="308" spans="1:18" s="29" customFormat="1" ht="9" customHeight="1" x14ac:dyDescent="0.25">
      <c r="A308" s="28" t="s">
        <v>23</v>
      </c>
      <c r="B308" s="79">
        <f t="shared" si="24"/>
        <v>8342.4</v>
      </c>
      <c r="C308" s="77">
        <v>1742</v>
      </c>
      <c r="D308" s="77"/>
      <c r="E308" s="197">
        <f t="shared" si="25"/>
        <v>2128.4</v>
      </c>
      <c r="F308" s="77">
        <v>1853</v>
      </c>
      <c r="G308" s="77">
        <v>275.39999999999998</v>
      </c>
      <c r="H308" s="77">
        <v>0</v>
      </c>
      <c r="I308" s="77"/>
      <c r="J308" s="77">
        <f t="shared" si="26"/>
        <v>4472</v>
      </c>
      <c r="K308" s="529">
        <v>273</v>
      </c>
      <c r="L308" s="79">
        <v>4199</v>
      </c>
      <c r="M308" s="79">
        <v>0</v>
      </c>
      <c r="N308" s="79">
        <v>0</v>
      </c>
      <c r="P308" s="656"/>
      <c r="Q308" s="656"/>
      <c r="R308" s="656"/>
    </row>
    <row r="309" spans="1:18" s="29" customFormat="1" ht="9" customHeight="1" x14ac:dyDescent="0.25">
      <c r="A309" s="28" t="s">
        <v>25</v>
      </c>
      <c r="B309" s="79">
        <f t="shared" si="24"/>
        <v>2103.3000000000002</v>
      </c>
      <c r="C309" s="77">
        <v>362</v>
      </c>
      <c r="D309" s="77"/>
      <c r="E309" s="197">
        <f t="shared" si="25"/>
        <v>579.70000000000005</v>
      </c>
      <c r="F309" s="77">
        <v>511</v>
      </c>
      <c r="G309" s="77">
        <v>66.7</v>
      </c>
      <c r="H309" s="77">
        <v>2</v>
      </c>
      <c r="I309" s="77"/>
      <c r="J309" s="77">
        <f t="shared" si="26"/>
        <v>1020.8000000000001</v>
      </c>
      <c r="K309" s="529">
        <v>39.700000000000003</v>
      </c>
      <c r="L309" s="79">
        <v>903</v>
      </c>
      <c r="M309" s="79">
        <v>78.099999999999994</v>
      </c>
      <c r="N309" s="529">
        <v>140.80000000000001</v>
      </c>
      <c r="P309" s="656"/>
      <c r="Q309" s="656"/>
      <c r="R309" s="656"/>
    </row>
    <row r="310" spans="1:18" s="29" customFormat="1" ht="9" customHeight="1" x14ac:dyDescent="0.25">
      <c r="A310" s="28" t="s">
        <v>27</v>
      </c>
      <c r="B310" s="79">
        <f t="shared" si="24"/>
        <v>22653.3</v>
      </c>
      <c r="C310" s="77">
        <v>2413</v>
      </c>
      <c r="D310" s="77"/>
      <c r="E310" s="197">
        <f t="shared" si="25"/>
        <v>3051.2</v>
      </c>
      <c r="F310" s="77">
        <v>2661</v>
      </c>
      <c r="G310" s="77">
        <v>382.6</v>
      </c>
      <c r="H310" s="77">
        <v>7.6</v>
      </c>
      <c r="I310" s="77"/>
      <c r="J310" s="77">
        <f t="shared" si="26"/>
        <v>17130</v>
      </c>
      <c r="K310" s="529">
        <v>0</v>
      </c>
      <c r="L310" s="79">
        <v>16091</v>
      </c>
      <c r="M310" s="79">
        <v>1039</v>
      </c>
      <c r="N310" s="529">
        <v>59.1</v>
      </c>
      <c r="P310" s="656"/>
      <c r="Q310" s="656"/>
      <c r="R310" s="656"/>
    </row>
    <row r="311" spans="1:18" s="29" customFormat="1" ht="9" customHeight="1" x14ac:dyDescent="0.25">
      <c r="A311" s="41" t="s">
        <v>30</v>
      </c>
      <c r="B311" s="185">
        <f t="shared" si="24"/>
        <v>12719</v>
      </c>
      <c r="C311" s="185">
        <v>2698</v>
      </c>
      <c r="D311" s="185"/>
      <c r="E311" s="262">
        <f t="shared" si="25"/>
        <v>2541</v>
      </c>
      <c r="F311" s="185">
        <v>2541</v>
      </c>
      <c r="G311" s="185">
        <v>0</v>
      </c>
      <c r="H311" s="185">
        <v>0</v>
      </c>
      <c r="I311" s="185"/>
      <c r="J311" s="185">
        <f t="shared" si="26"/>
        <v>7480</v>
      </c>
      <c r="K311" s="530">
        <v>0</v>
      </c>
      <c r="L311" s="40">
        <v>6417</v>
      </c>
      <c r="M311" s="40">
        <v>1063</v>
      </c>
      <c r="N311" s="40">
        <v>0</v>
      </c>
      <c r="P311" s="656"/>
      <c r="Q311" s="656"/>
      <c r="R311" s="656"/>
    </row>
    <row r="312" spans="1:18" s="29" customFormat="1" ht="9" customHeight="1" x14ac:dyDescent="0.25">
      <c r="A312" s="28" t="s">
        <v>111</v>
      </c>
      <c r="B312" s="79">
        <f t="shared" si="24"/>
        <v>149</v>
      </c>
      <c r="C312" s="77">
        <v>149</v>
      </c>
      <c r="D312" s="77"/>
      <c r="E312" s="197">
        <f t="shared" si="25"/>
        <v>0</v>
      </c>
      <c r="F312" s="77">
        <v>0</v>
      </c>
      <c r="G312" s="77">
        <v>0</v>
      </c>
      <c r="H312" s="77">
        <v>0</v>
      </c>
      <c r="I312" s="77"/>
      <c r="J312" s="77">
        <f t="shared" si="26"/>
        <v>0</v>
      </c>
      <c r="K312" s="79">
        <v>0</v>
      </c>
      <c r="L312" s="79">
        <v>0</v>
      </c>
      <c r="M312" s="79">
        <v>0</v>
      </c>
      <c r="N312" s="79">
        <v>0</v>
      </c>
      <c r="P312" s="656"/>
      <c r="Q312" s="656"/>
      <c r="R312" s="656"/>
    </row>
    <row r="313" spans="1:18" s="29" customFormat="1" ht="9" customHeight="1" x14ac:dyDescent="0.25">
      <c r="A313" s="28" t="s">
        <v>33</v>
      </c>
      <c r="B313" s="79">
        <f t="shared" si="24"/>
        <v>13855.900000000001</v>
      </c>
      <c r="C313" s="77">
        <v>2276</v>
      </c>
      <c r="D313" s="77"/>
      <c r="E313" s="197">
        <f t="shared" si="25"/>
        <v>2239.8000000000002</v>
      </c>
      <c r="F313" s="77">
        <v>1684</v>
      </c>
      <c r="G313" s="77">
        <v>555.79999999999995</v>
      </c>
      <c r="H313" s="77">
        <v>0</v>
      </c>
      <c r="I313" s="77"/>
      <c r="J313" s="77">
        <f t="shared" si="26"/>
        <v>7219.1</v>
      </c>
      <c r="K313" s="529">
        <v>166.1</v>
      </c>
      <c r="L313" s="79">
        <v>7053</v>
      </c>
      <c r="M313" s="79">
        <v>0</v>
      </c>
      <c r="N313" s="529">
        <v>2121</v>
      </c>
      <c r="P313" s="656"/>
      <c r="Q313" s="656"/>
      <c r="R313" s="656"/>
    </row>
    <row r="314" spans="1:18" s="29" customFormat="1" ht="9" customHeight="1" x14ac:dyDescent="0.25">
      <c r="A314" s="28" t="s">
        <v>34</v>
      </c>
      <c r="B314" s="79">
        <f t="shared" si="24"/>
        <v>11261.300000000001</v>
      </c>
      <c r="C314" s="77">
        <v>1254</v>
      </c>
      <c r="D314" s="77"/>
      <c r="E314" s="197">
        <f t="shared" si="25"/>
        <v>2617</v>
      </c>
      <c r="F314" s="77">
        <v>2357</v>
      </c>
      <c r="G314" s="77">
        <v>260</v>
      </c>
      <c r="H314" s="77">
        <v>0</v>
      </c>
      <c r="I314" s="77"/>
      <c r="J314" s="77">
        <f t="shared" si="26"/>
        <v>5440.1</v>
      </c>
      <c r="K314" s="529">
        <v>613</v>
      </c>
      <c r="L314" s="79">
        <v>4827.1000000000004</v>
      </c>
      <c r="M314" s="79">
        <v>0</v>
      </c>
      <c r="N314" s="529">
        <v>1950.2</v>
      </c>
      <c r="P314" s="656"/>
      <c r="Q314" s="656"/>
      <c r="R314" s="656"/>
    </row>
    <row r="315" spans="1:18" s="29" customFormat="1" ht="9" customHeight="1" x14ac:dyDescent="0.25">
      <c r="A315" s="41" t="s">
        <v>36</v>
      </c>
      <c r="B315" s="185">
        <f t="shared" si="24"/>
        <v>17023.900000000001</v>
      </c>
      <c r="C315" s="185">
        <v>2192</v>
      </c>
      <c r="D315" s="185"/>
      <c r="E315" s="262">
        <f t="shared" si="25"/>
        <v>1988.2</v>
      </c>
      <c r="F315" s="185">
        <v>1525</v>
      </c>
      <c r="G315" s="185">
        <v>463.2</v>
      </c>
      <c r="H315" s="185">
        <v>0</v>
      </c>
      <c r="I315" s="185"/>
      <c r="J315" s="185">
        <f t="shared" si="26"/>
        <v>12843.7</v>
      </c>
      <c r="K315" s="530">
        <v>0</v>
      </c>
      <c r="L315" s="40">
        <v>7274.7</v>
      </c>
      <c r="M315" s="40">
        <v>5569</v>
      </c>
      <c r="N315" s="530">
        <v>0</v>
      </c>
      <c r="P315" s="656"/>
      <c r="Q315" s="656"/>
      <c r="R315" s="656"/>
    </row>
    <row r="316" spans="1:18" s="29" customFormat="1" ht="9" customHeight="1" x14ac:dyDescent="0.25">
      <c r="A316" s="28" t="s">
        <v>130</v>
      </c>
      <c r="B316" s="79">
        <f t="shared" si="24"/>
        <v>11161.1</v>
      </c>
      <c r="C316" s="77">
        <v>918</v>
      </c>
      <c r="D316" s="77"/>
      <c r="E316" s="197">
        <f t="shared" si="25"/>
        <v>2624.7000000000003</v>
      </c>
      <c r="F316" s="77">
        <v>2517</v>
      </c>
      <c r="G316" s="77">
        <v>5.4</v>
      </c>
      <c r="H316" s="77">
        <v>102.3</v>
      </c>
      <c r="I316" s="77"/>
      <c r="J316" s="77">
        <f t="shared" si="26"/>
        <v>6344.1</v>
      </c>
      <c r="K316" s="529">
        <v>12.4</v>
      </c>
      <c r="L316" s="79">
        <v>6151.6</v>
      </c>
      <c r="M316" s="79">
        <v>180.1</v>
      </c>
      <c r="N316" s="79">
        <v>1274.3</v>
      </c>
      <c r="P316" s="656"/>
      <c r="Q316" s="656"/>
      <c r="R316" s="656"/>
    </row>
    <row r="317" spans="1:18" s="29" customFormat="1" ht="9" customHeight="1" x14ac:dyDescent="0.25">
      <c r="A317" s="28" t="s">
        <v>39</v>
      </c>
      <c r="B317" s="79">
        <f t="shared" si="24"/>
        <v>25138.1</v>
      </c>
      <c r="C317" s="77">
        <v>2541</v>
      </c>
      <c r="D317" s="77"/>
      <c r="E317" s="197">
        <f t="shared" si="25"/>
        <v>3587.2000000000003</v>
      </c>
      <c r="F317" s="77">
        <v>3023</v>
      </c>
      <c r="G317" s="77">
        <v>379.3</v>
      </c>
      <c r="H317" s="77">
        <v>184.9</v>
      </c>
      <c r="I317" s="77"/>
      <c r="J317" s="77">
        <f t="shared" si="26"/>
        <v>4854</v>
      </c>
      <c r="K317" s="79">
        <v>0</v>
      </c>
      <c r="L317" s="79">
        <v>4854</v>
      </c>
      <c r="M317" s="79">
        <v>0</v>
      </c>
      <c r="N317" s="79">
        <v>14155.9</v>
      </c>
      <c r="P317" s="656"/>
      <c r="Q317" s="656"/>
      <c r="R317" s="656"/>
    </row>
    <row r="318" spans="1:18" s="29" customFormat="1" ht="9" customHeight="1" x14ac:dyDescent="0.25">
      <c r="A318" s="28" t="s">
        <v>32</v>
      </c>
      <c r="B318" s="79">
        <f t="shared" si="24"/>
        <v>14180.9</v>
      </c>
      <c r="C318" s="77">
        <v>1129</v>
      </c>
      <c r="D318" s="77"/>
      <c r="E318" s="197">
        <f t="shared" si="25"/>
        <v>10672</v>
      </c>
      <c r="F318" s="77">
        <v>4874</v>
      </c>
      <c r="G318" s="77">
        <v>5798</v>
      </c>
      <c r="H318" s="77">
        <v>0</v>
      </c>
      <c r="I318" s="77"/>
      <c r="J318" s="77">
        <f t="shared" si="26"/>
        <v>2379.9</v>
      </c>
      <c r="K318" s="529">
        <v>363</v>
      </c>
      <c r="L318" s="79">
        <v>2016.9</v>
      </c>
      <c r="M318" s="79">
        <v>0</v>
      </c>
      <c r="N318" s="529">
        <v>0</v>
      </c>
      <c r="P318" s="656"/>
      <c r="Q318" s="656"/>
      <c r="R318" s="656"/>
    </row>
    <row r="319" spans="1:18" s="29" customFormat="1" ht="9" customHeight="1" x14ac:dyDescent="0.25">
      <c r="A319" s="41" t="s">
        <v>43</v>
      </c>
      <c r="B319" s="185">
        <f t="shared" si="24"/>
        <v>13348.5</v>
      </c>
      <c r="C319" s="185">
        <v>2784</v>
      </c>
      <c r="D319" s="185"/>
      <c r="E319" s="262">
        <f t="shared" si="25"/>
        <v>2556.3000000000002</v>
      </c>
      <c r="F319" s="185">
        <v>2430</v>
      </c>
      <c r="G319" s="185">
        <v>126.3</v>
      </c>
      <c r="H319" s="185">
        <v>0</v>
      </c>
      <c r="I319" s="185"/>
      <c r="J319" s="185">
        <f t="shared" si="26"/>
        <v>4008.2</v>
      </c>
      <c r="K319" s="530">
        <v>817.3</v>
      </c>
      <c r="L319" s="40">
        <v>3190.9</v>
      </c>
      <c r="M319" s="40">
        <v>0</v>
      </c>
      <c r="N319" s="40">
        <v>4000</v>
      </c>
      <c r="P319" s="656"/>
      <c r="Q319" s="656"/>
      <c r="R319" s="656"/>
    </row>
    <row r="320" spans="1:18" s="29" customFormat="1" ht="9" customHeight="1" x14ac:dyDescent="0.25">
      <c r="A320" s="28" t="s">
        <v>46</v>
      </c>
      <c r="B320" s="79">
        <f t="shared" si="24"/>
        <v>2028.2</v>
      </c>
      <c r="C320" s="77">
        <v>420</v>
      </c>
      <c r="D320" s="77"/>
      <c r="E320" s="197">
        <f t="shared" si="25"/>
        <v>1145</v>
      </c>
      <c r="F320" s="77">
        <v>1145</v>
      </c>
      <c r="G320" s="77">
        <v>0</v>
      </c>
      <c r="H320" s="77">
        <v>0</v>
      </c>
      <c r="I320" s="77"/>
      <c r="J320" s="77">
        <f t="shared" si="26"/>
        <v>463.2</v>
      </c>
      <c r="K320" s="529">
        <v>0</v>
      </c>
      <c r="L320" s="79">
        <v>463.2</v>
      </c>
      <c r="M320" s="79">
        <v>0</v>
      </c>
      <c r="N320" s="529">
        <v>0</v>
      </c>
      <c r="P320" s="656"/>
      <c r="Q320" s="656"/>
      <c r="R320" s="656"/>
    </row>
    <row r="321" spans="1:18" s="29" customFormat="1" ht="9" customHeight="1" x14ac:dyDescent="0.25">
      <c r="A321" s="28" t="s">
        <v>48</v>
      </c>
      <c r="B321" s="79">
        <f t="shared" si="24"/>
        <v>5598.6</v>
      </c>
      <c r="C321" s="77">
        <v>903</v>
      </c>
      <c r="D321" s="77"/>
      <c r="E321" s="197">
        <f t="shared" si="25"/>
        <v>683.8</v>
      </c>
      <c r="F321" s="77">
        <v>504</v>
      </c>
      <c r="G321" s="77">
        <v>179.8</v>
      </c>
      <c r="H321" s="77">
        <v>0</v>
      </c>
      <c r="I321" s="77"/>
      <c r="J321" s="77">
        <f t="shared" si="26"/>
        <v>1965.8</v>
      </c>
      <c r="K321" s="529">
        <v>156</v>
      </c>
      <c r="L321" s="79">
        <v>1809.8</v>
      </c>
      <c r="M321" s="79">
        <v>0</v>
      </c>
      <c r="N321" s="79">
        <v>2046</v>
      </c>
      <c r="P321" s="656"/>
      <c r="Q321" s="656"/>
      <c r="R321" s="656"/>
    </row>
    <row r="322" spans="1:18" s="29" customFormat="1" ht="9" customHeight="1" x14ac:dyDescent="0.25">
      <c r="A322" s="28" t="s">
        <v>50</v>
      </c>
      <c r="B322" s="79">
        <f t="shared" si="24"/>
        <v>7517</v>
      </c>
      <c r="C322" s="77">
        <v>1470</v>
      </c>
      <c r="D322" s="77"/>
      <c r="E322" s="197">
        <f t="shared" si="25"/>
        <v>2691</v>
      </c>
      <c r="F322" s="77">
        <v>2691</v>
      </c>
      <c r="G322" s="77">
        <v>0</v>
      </c>
      <c r="H322" s="77">
        <v>0</v>
      </c>
      <c r="I322" s="77"/>
      <c r="J322" s="77">
        <f t="shared" si="26"/>
        <v>3356</v>
      </c>
      <c r="K322" s="529">
        <v>118</v>
      </c>
      <c r="L322" s="79">
        <v>3238</v>
      </c>
      <c r="M322" s="79">
        <v>0</v>
      </c>
      <c r="N322" s="529">
        <v>0</v>
      </c>
      <c r="P322" s="656"/>
      <c r="Q322" s="656"/>
      <c r="R322" s="656"/>
    </row>
    <row r="323" spans="1:18" s="29" customFormat="1" ht="9" customHeight="1" x14ac:dyDescent="0.25">
      <c r="A323" s="41" t="s">
        <v>52</v>
      </c>
      <c r="B323" s="185">
        <f t="shared" si="24"/>
        <v>16163.9</v>
      </c>
      <c r="C323" s="185">
        <v>2944</v>
      </c>
      <c r="D323" s="185"/>
      <c r="E323" s="262">
        <f t="shared" si="25"/>
        <v>1348</v>
      </c>
      <c r="F323" s="185">
        <v>1348</v>
      </c>
      <c r="G323" s="185">
        <v>0</v>
      </c>
      <c r="H323" s="185">
        <v>0</v>
      </c>
      <c r="I323" s="185"/>
      <c r="J323" s="185">
        <f t="shared" si="26"/>
        <v>8251.9</v>
      </c>
      <c r="K323" s="530">
        <v>0</v>
      </c>
      <c r="L323" s="40">
        <v>8251.9</v>
      </c>
      <c r="M323" s="40">
        <v>0</v>
      </c>
      <c r="N323" s="40">
        <v>3620</v>
      </c>
      <c r="P323" s="656"/>
      <c r="Q323" s="656"/>
      <c r="R323" s="656"/>
    </row>
    <row r="324" spans="1:18" s="29" customFormat="1" ht="9" customHeight="1" x14ac:dyDescent="0.25">
      <c r="A324" s="28" t="s">
        <v>55</v>
      </c>
      <c r="B324" s="79">
        <f t="shared" si="24"/>
        <v>9084.2999999999993</v>
      </c>
      <c r="C324" s="77">
        <v>1419</v>
      </c>
      <c r="D324" s="77"/>
      <c r="E324" s="197">
        <f t="shared" si="25"/>
        <v>3024.8</v>
      </c>
      <c r="F324" s="77">
        <v>2920</v>
      </c>
      <c r="G324" s="77">
        <v>104.8</v>
      </c>
      <c r="H324" s="77">
        <v>0</v>
      </c>
      <c r="I324" s="77"/>
      <c r="J324" s="77">
        <f t="shared" si="26"/>
        <v>4486.0999999999995</v>
      </c>
      <c r="K324" s="529">
        <v>170.7</v>
      </c>
      <c r="L324" s="79">
        <v>4315.3999999999996</v>
      </c>
      <c r="M324" s="79">
        <v>0</v>
      </c>
      <c r="N324" s="529">
        <v>154.4</v>
      </c>
      <c r="P324" s="656"/>
      <c r="Q324" s="656"/>
      <c r="R324" s="656"/>
    </row>
    <row r="325" spans="1:18" s="29" customFormat="1" ht="9" customHeight="1" x14ac:dyDescent="0.25">
      <c r="A325" s="28" t="s">
        <v>57</v>
      </c>
      <c r="B325" s="79">
        <f t="shared" si="24"/>
        <v>3326.7</v>
      </c>
      <c r="C325" s="77">
        <v>561</v>
      </c>
      <c r="D325" s="77"/>
      <c r="E325" s="197">
        <f t="shared" si="25"/>
        <v>893</v>
      </c>
      <c r="F325" s="77">
        <v>893</v>
      </c>
      <c r="G325" s="77">
        <v>0</v>
      </c>
      <c r="H325" s="77">
        <v>0</v>
      </c>
      <c r="I325" s="77"/>
      <c r="J325" s="77">
        <f t="shared" si="26"/>
        <v>1872.7</v>
      </c>
      <c r="K325" s="529">
        <v>0</v>
      </c>
      <c r="L325" s="79">
        <v>1872.7</v>
      </c>
      <c r="M325" s="79">
        <v>0</v>
      </c>
      <c r="N325" s="529">
        <v>0</v>
      </c>
      <c r="P325" s="656"/>
      <c r="Q325" s="656"/>
      <c r="R325" s="656"/>
    </row>
    <row r="326" spans="1:18" s="29" customFormat="1" ht="9" customHeight="1" x14ac:dyDescent="0.25">
      <c r="A326" s="28" t="s">
        <v>59</v>
      </c>
      <c r="B326" s="79">
        <f t="shared" si="24"/>
        <v>5057.3999999999996</v>
      </c>
      <c r="C326" s="77">
        <v>898</v>
      </c>
      <c r="D326" s="77"/>
      <c r="E326" s="197">
        <f t="shared" si="25"/>
        <v>1309.0999999999999</v>
      </c>
      <c r="F326" s="77">
        <v>1067</v>
      </c>
      <c r="G326" s="77">
        <v>242.1</v>
      </c>
      <c r="H326" s="77">
        <v>0</v>
      </c>
      <c r="I326" s="77"/>
      <c r="J326" s="77">
        <f t="shared" si="26"/>
        <v>2850.3</v>
      </c>
      <c r="K326" s="529">
        <v>0</v>
      </c>
      <c r="L326" s="79">
        <v>2850.3</v>
      </c>
      <c r="M326" s="79">
        <v>0</v>
      </c>
      <c r="N326" s="79">
        <v>0</v>
      </c>
      <c r="P326" s="656"/>
      <c r="Q326" s="656"/>
      <c r="R326" s="656"/>
    </row>
    <row r="327" spans="1:18" s="29" customFormat="1" ht="9" customHeight="1" x14ac:dyDescent="0.25">
      <c r="A327" s="41" t="s">
        <v>63</v>
      </c>
      <c r="B327" s="185">
        <f t="shared" si="24"/>
        <v>11516</v>
      </c>
      <c r="C327" s="185">
        <v>1828</v>
      </c>
      <c r="D327" s="185"/>
      <c r="E327" s="262">
        <f t="shared" si="25"/>
        <v>2840</v>
      </c>
      <c r="F327" s="185">
        <v>2840</v>
      </c>
      <c r="G327" s="185">
        <v>0</v>
      </c>
      <c r="H327" s="185">
        <v>0</v>
      </c>
      <c r="I327" s="185"/>
      <c r="J327" s="185">
        <f t="shared" si="26"/>
        <v>6848</v>
      </c>
      <c r="K327" s="530">
        <v>0</v>
      </c>
      <c r="L327" s="40">
        <v>6738.1</v>
      </c>
      <c r="M327" s="40">
        <v>109.9</v>
      </c>
      <c r="N327" s="40">
        <v>0</v>
      </c>
      <c r="P327" s="656"/>
      <c r="Q327" s="656"/>
      <c r="R327" s="656"/>
    </row>
    <row r="328" spans="1:18" s="29" customFormat="1" ht="9" customHeight="1" x14ac:dyDescent="0.25">
      <c r="A328" s="28" t="s">
        <v>65</v>
      </c>
      <c r="B328" s="79">
        <f t="shared" si="24"/>
        <v>17801.400000000001</v>
      </c>
      <c r="C328" s="77">
        <v>1160</v>
      </c>
      <c r="D328" s="77"/>
      <c r="E328" s="197">
        <f t="shared" si="25"/>
        <v>2721</v>
      </c>
      <c r="F328" s="77">
        <v>2721</v>
      </c>
      <c r="G328" s="77">
        <v>0</v>
      </c>
      <c r="H328" s="77">
        <v>0</v>
      </c>
      <c r="I328" s="77"/>
      <c r="J328" s="77">
        <f t="shared" si="26"/>
        <v>8360.4</v>
      </c>
      <c r="K328" s="529">
        <v>0</v>
      </c>
      <c r="L328" s="79">
        <v>5843</v>
      </c>
      <c r="M328" s="79">
        <v>2517.4</v>
      </c>
      <c r="N328" s="79">
        <v>5560</v>
      </c>
      <c r="P328" s="656"/>
      <c r="Q328" s="656"/>
      <c r="R328" s="656"/>
    </row>
    <row r="329" spans="1:18" s="29" customFormat="1" ht="9" customHeight="1" x14ac:dyDescent="0.25">
      <c r="A329" s="28" t="s">
        <v>69</v>
      </c>
      <c r="B329" s="79">
        <f t="shared" si="24"/>
        <v>23837.200000000001</v>
      </c>
      <c r="C329" s="77">
        <v>2253</v>
      </c>
      <c r="D329" s="77"/>
      <c r="E329" s="197">
        <f t="shared" si="25"/>
        <v>3696</v>
      </c>
      <c r="F329" s="77">
        <v>3696</v>
      </c>
      <c r="G329" s="77">
        <v>0</v>
      </c>
      <c r="H329" s="77">
        <v>0</v>
      </c>
      <c r="I329" s="77"/>
      <c r="J329" s="77">
        <f t="shared" si="26"/>
        <v>4412.2</v>
      </c>
      <c r="K329" s="529">
        <v>0</v>
      </c>
      <c r="L329" s="79">
        <v>4412.2</v>
      </c>
      <c r="M329" s="79">
        <v>0</v>
      </c>
      <c r="N329" s="529">
        <v>13476</v>
      </c>
      <c r="P329" s="656"/>
      <c r="Q329" s="656"/>
      <c r="R329" s="656"/>
    </row>
    <row r="330" spans="1:18" s="29" customFormat="1" ht="9" customHeight="1" x14ac:dyDescent="0.25">
      <c r="A330" s="28" t="s">
        <v>74</v>
      </c>
      <c r="B330" s="79">
        <f t="shared" si="24"/>
        <v>8653.7999999999993</v>
      </c>
      <c r="C330" s="77">
        <v>663</v>
      </c>
      <c r="D330" s="77"/>
      <c r="E330" s="197">
        <f t="shared" si="25"/>
        <v>2678</v>
      </c>
      <c r="F330" s="77">
        <v>2678</v>
      </c>
      <c r="G330" s="77">
        <v>0</v>
      </c>
      <c r="H330" s="77">
        <v>0</v>
      </c>
      <c r="I330" s="77"/>
      <c r="J330" s="77">
        <f t="shared" si="26"/>
        <v>5312.8</v>
      </c>
      <c r="K330" s="529">
        <v>725.7</v>
      </c>
      <c r="L330" s="79">
        <v>4037.1</v>
      </c>
      <c r="M330" s="79">
        <v>550</v>
      </c>
      <c r="N330" s="529">
        <v>0</v>
      </c>
      <c r="P330" s="656"/>
      <c r="Q330" s="656"/>
      <c r="R330" s="656"/>
    </row>
    <row r="331" spans="1:18" s="29" customFormat="1" ht="9" customHeight="1" x14ac:dyDescent="0.25">
      <c r="A331" s="41" t="s">
        <v>76</v>
      </c>
      <c r="B331" s="185">
        <f t="shared" si="24"/>
        <v>13777.2</v>
      </c>
      <c r="C331" s="185">
        <v>2292</v>
      </c>
      <c r="D331" s="185"/>
      <c r="E331" s="262">
        <f t="shared" si="25"/>
        <v>2851.2</v>
      </c>
      <c r="F331" s="185">
        <v>1854</v>
      </c>
      <c r="G331" s="185">
        <v>997.2</v>
      </c>
      <c r="H331" s="185">
        <v>0</v>
      </c>
      <c r="I331" s="185"/>
      <c r="J331" s="185">
        <f t="shared" si="26"/>
        <v>8634</v>
      </c>
      <c r="K331" s="530">
        <v>53</v>
      </c>
      <c r="L331" s="40">
        <v>8135</v>
      </c>
      <c r="M331" s="40">
        <v>446</v>
      </c>
      <c r="N331" s="530">
        <v>0</v>
      </c>
      <c r="P331" s="656"/>
      <c r="Q331" s="656"/>
      <c r="R331" s="656"/>
    </row>
    <row r="332" spans="1:18" s="29" customFormat="1" ht="9" customHeight="1" x14ac:dyDescent="0.25">
      <c r="A332" s="28" t="s">
        <v>105</v>
      </c>
      <c r="B332" s="79">
        <f t="shared" si="24"/>
        <v>2479.4</v>
      </c>
      <c r="C332" s="77">
        <v>579</v>
      </c>
      <c r="D332" s="77"/>
      <c r="E332" s="197">
        <f t="shared" si="25"/>
        <v>710</v>
      </c>
      <c r="F332" s="77">
        <v>710</v>
      </c>
      <c r="G332" s="77">
        <v>0</v>
      </c>
      <c r="H332" s="77">
        <v>0</v>
      </c>
      <c r="I332" s="77"/>
      <c r="J332" s="77">
        <f t="shared" si="26"/>
        <v>1190.4000000000001</v>
      </c>
      <c r="K332" s="529">
        <v>0</v>
      </c>
      <c r="L332" s="79">
        <v>1190.4000000000001</v>
      </c>
      <c r="M332" s="79">
        <v>0</v>
      </c>
      <c r="N332" s="79">
        <v>0</v>
      </c>
      <c r="P332" s="656"/>
      <c r="Q332" s="656"/>
      <c r="R332" s="656"/>
    </row>
    <row r="333" spans="1:18" s="29" customFormat="1" ht="9" customHeight="1" x14ac:dyDescent="0.25">
      <c r="A333" s="28" t="s">
        <v>82</v>
      </c>
      <c r="B333" s="79">
        <f t="shared" si="24"/>
        <v>22546.7</v>
      </c>
      <c r="C333" s="77">
        <v>3002</v>
      </c>
      <c r="D333" s="77"/>
      <c r="E333" s="197">
        <f t="shared" si="25"/>
        <v>4555.5</v>
      </c>
      <c r="F333" s="77">
        <v>2810</v>
      </c>
      <c r="G333" s="77">
        <v>1745.5</v>
      </c>
      <c r="H333" s="77">
        <v>0</v>
      </c>
      <c r="I333" s="77"/>
      <c r="J333" s="77">
        <f t="shared" si="26"/>
        <v>7825.6</v>
      </c>
      <c r="K333" s="529">
        <v>0</v>
      </c>
      <c r="L333" s="79">
        <v>7825.6</v>
      </c>
      <c r="M333" s="79">
        <v>0</v>
      </c>
      <c r="N333" s="79">
        <v>7163.6</v>
      </c>
      <c r="P333" s="656"/>
      <c r="Q333" s="656"/>
      <c r="R333" s="656"/>
    </row>
    <row r="334" spans="1:18" s="29" customFormat="1" ht="9" customHeight="1" x14ac:dyDescent="0.25">
      <c r="A334" s="28" t="s">
        <v>86</v>
      </c>
      <c r="B334" s="79">
        <f t="shared" si="24"/>
        <v>12270.1</v>
      </c>
      <c r="C334" s="77">
        <v>1411</v>
      </c>
      <c r="D334" s="77"/>
      <c r="E334" s="197">
        <f t="shared" si="25"/>
        <v>1727</v>
      </c>
      <c r="F334" s="77">
        <v>1727</v>
      </c>
      <c r="G334" s="77">
        <v>0</v>
      </c>
      <c r="H334" s="77">
        <v>0</v>
      </c>
      <c r="I334" s="77"/>
      <c r="J334" s="77">
        <f t="shared" si="26"/>
        <v>5463.1</v>
      </c>
      <c r="K334" s="529">
        <v>2840</v>
      </c>
      <c r="L334" s="79">
        <v>2623.1</v>
      </c>
      <c r="M334" s="79">
        <v>0</v>
      </c>
      <c r="N334" s="79">
        <v>3669</v>
      </c>
      <c r="P334" s="656"/>
      <c r="Q334" s="656"/>
      <c r="R334" s="656"/>
    </row>
    <row r="335" spans="1:18" s="29" customFormat="1" ht="9" customHeight="1" x14ac:dyDescent="0.25">
      <c r="A335" s="41" t="s">
        <v>88</v>
      </c>
      <c r="B335" s="185">
        <f t="shared" si="24"/>
        <v>11321.1</v>
      </c>
      <c r="C335" s="185">
        <v>1576</v>
      </c>
      <c r="D335" s="185"/>
      <c r="E335" s="262">
        <f t="shared" si="25"/>
        <v>2516.9</v>
      </c>
      <c r="F335" s="185">
        <v>2252</v>
      </c>
      <c r="G335" s="185">
        <v>264.89999999999998</v>
      </c>
      <c r="H335" s="185">
        <v>0</v>
      </c>
      <c r="I335" s="185"/>
      <c r="J335" s="185">
        <f t="shared" si="26"/>
        <v>5960</v>
      </c>
      <c r="K335" s="530">
        <v>0</v>
      </c>
      <c r="L335" s="40">
        <v>5960</v>
      </c>
      <c r="M335" s="40">
        <v>0</v>
      </c>
      <c r="N335" s="40">
        <v>1268.2</v>
      </c>
      <c r="P335" s="656"/>
      <c r="Q335" s="656"/>
      <c r="R335" s="656"/>
    </row>
    <row r="336" spans="1:18" s="29" customFormat="1" ht="9" customHeight="1" x14ac:dyDescent="0.25">
      <c r="A336" s="28"/>
      <c r="B336" s="79"/>
      <c r="C336" s="77"/>
      <c r="D336" s="77"/>
      <c r="E336" s="197"/>
      <c r="F336" s="77"/>
      <c r="G336" s="77"/>
      <c r="H336" s="77"/>
      <c r="I336" s="77"/>
      <c r="J336" s="77"/>
      <c r="K336" s="197"/>
      <c r="L336" s="77"/>
      <c r="M336" s="77"/>
      <c r="N336" s="77"/>
      <c r="P336" s="656"/>
      <c r="Q336" s="656"/>
      <c r="R336" s="656"/>
    </row>
    <row r="337" spans="1:18" s="29" customFormat="1" ht="9" customHeight="1" x14ac:dyDescent="0.25">
      <c r="A337" s="25">
        <v>2004</v>
      </c>
      <c r="B337" s="25"/>
      <c r="C337" s="313"/>
      <c r="D337" s="313"/>
      <c r="E337" s="660"/>
      <c r="F337" s="313"/>
      <c r="G337" s="313"/>
      <c r="H337" s="313"/>
      <c r="I337" s="313"/>
      <c r="J337" s="660"/>
      <c r="K337" s="308"/>
      <c r="L337" s="313"/>
      <c r="M337" s="313"/>
      <c r="N337" s="308"/>
      <c r="P337" s="656"/>
      <c r="Q337" s="656"/>
      <c r="R337" s="656"/>
    </row>
    <row r="338" spans="1:18" s="29" customFormat="1" ht="9" customHeight="1" x14ac:dyDescent="0.25">
      <c r="A338" s="30" t="s">
        <v>129</v>
      </c>
      <c r="B338" s="661">
        <f>SUM(B340:B371)</f>
        <v>352076</v>
      </c>
      <c r="C338" s="661">
        <f>SUM(C340:C371)</f>
        <v>48579</v>
      </c>
      <c r="D338" s="661"/>
      <c r="E338" s="661">
        <f>SUM(E340:E371)</f>
        <v>75217</v>
      </c>
      <c r="F338" s="661">
        <f>SUM(F340:F371)</f>
        <v>62345</v>
      </c>
      <c r="G338" s="661">
        <f>SUM(G340:G371)</f>
        <v>12316</v>
      </c>
      <c r="H338" s="657">
        <f>SUM(H340:H371)</f>
        <v>556</v>
      </c>
      <c r="I338" s="661"/>
      <c r="J338" s="661">
        <f>SUM(J340:J371)</f>
        <v>165132</v>
      </c>
      <c r="K338" s="657">
        <f>SUM(K340:K371)</f>
        <v>6003</v>
      </c>
      <c r="L338" s="661">
        <f>SUM(L340:L371)</f>
        <v>144185</v>
      </c>
      <c r="M338" s="661">
        <f>SUM(M340:M371)</f>
        <v>14944</v>
      </c>
      <c r="N338" s="661">
        <f>SUM(N340:N371)</f>
        <v>63148</v>
      </c>
      <c r="P338" s="656"/>
      <c r="Q338" s="656"/>
      <c r="R338" s="656"/>
    </row>
    <row r="339" spans="1:18" s="29" customFormat="1" ht="2.1" customHeight="1" x14ac:dyDescent="0.25">
      <c r="A339" s="30"/>
      <c r="B339" s="661"/>
      <c r="C339" s="661"/>
      <c r="D339" s="661"/>
      <c r="E339" s="661"/>
      <c r="F339" s="661"/>
      <c r="G339" s="661"/>
      <c r="H339" s="657"/>
      <c r="I339" s="661"/>
      <c r="J339" s="661"/>
      <c r="K339" s="657"/>
      <c r="L339" s="661"/>
      <c r="M339" s="661"/>
      <c r="N339" s="661"/>
      <c r="P339" s="656"/>
      <c r="Q339" s="656"/>
      <c r="R339" s="656"/>
    </row>
    <row r="340" spans="1:18" s="29" customFormat="1" ht="9" customHeight="1" x14ac:dyDescent="0.25">
      <c r="A340" s="28" t="s">
        <v>14</v>
      </c>
      <c r="B340" s="79">
        <f t="shared" ref="B340:B371" si="27">SUM(C340+E340+J340+N340)</f>
        <v>2348</v>
      </c>
      <c r="C340" s="197">
        <v>372</v>
      </c>
      <c r="D340" s="77"/>
      <c r="E340" s="197">
        <f t="shared" ref="E340:E371" si="28">SUM(F340:H340)</f>
        <v>950</v>
      </c>
      <c r="F340" s="77">
        <v>850</v>
      </c>
      <c r="G340" s="77">
        <v>100</v>
      </c>
      <c r="H340" s="77">
        <v>0</v>
      </c>
      <c r="I340" s="77"/>
      <c r="J340" s="77">
        <f t="shared" ref="J340:J371" si="29">SUM(K340:M340)</f>
        <v>711</v>
      </c>
      <c r="K340" s="529">
        <v>0</v>
      </c>
      <c r="L340" s="79">
        <v>711</v>
      </c>
      <c r="M340" s="79">
        <v>0</v>
      </c>
      <c r="N340" s="79">
        <v>315</v>
      </c>
      <c r="P340" s="656"/>
      <c r="Q340" s="656"/>
      <c r="R340" s="656"/>
    </row>
    <row r="341" spans="1:18" s="29" customFormat="1" ht="9" customHeight="1" x14ac:dyDescent="0.25">
      <c r="A341" s="28" t="s">
        <v>15</v>
      </c>
      <c r="B341" s="79">
        <f t="shared" si="27"/>
        <v>11250</v>
      </c>
      <c r="C341" s="197">
        <v>1666</v>
      </c>
      <c r="D341" s="77"/>
      <c r="E341" s="197">
        <f t="shared" si="28"/>
        <v>699</v>
      </c>
      <c r="F341" s="77">
        <v>699</v>
      </c>
      <c r="G341" s="77">
        <v>0</v>
      </c>
      <c r="H341" s="77">
        <v>0</v>
      </c>
      <c r="I341" s="77"/>
      <c r="J341" s="77">
        <f t="shared" si="29"/>
        <v>4602</v>
      </c>
      <c r="K341" s="529">
        <v>47</v>
      </c>
      <c r="L341" s="79">
        <v>4180</v>
      </c>
      <c r="M341" s="79">
        <v>375</v>
      </c>
      <c r="N341" s="529">
        <v>4283</v>
      </c>
      <c r="P341" s="656"/>
      <c r="Q341" s="656"/>
      <c r="R341" s="656"/>
    </row>
    <row r="342" spans="1:18" s="29" customFormat="1" ht="9" customHeight="1" x14ac:dyDescent="0.25">
      <c r="A342" s="28" t="s">
        <v>112</v>
      </c>
      <c r="B342" s="79">
        <f t="shared" si="27"/>
        <v>5246</v>
      </c>
      <c r="C342" s="197">
        <v>1220</v>
      </c>
      <c r="D342" s="77"/>
      <c r="E342" s="197">
        <f t="shared" si="28"/>
        <v>1489</v>
      </c>
      <c r="F342" s="77">
        <v>462</v>
      </c>
      <c r="G342" s="77">
        <v>664</v>
      </c>
      <c r="H342" s="77">
        <v>363</v>
      </c>
      <c r="I342" s="77"/>
      <c r="J342" s="77">
        <f t="shared" si="29"/>
        <v>1481</v>
      </c>
      <c r="K342" s="529">
        <v>10</v>
      </c>
      <c r="L342" s="79">
        <v>1096</v>
      </c>
      <c r="M342" s="79">
        <v>375</v>
      </c>
      <c r="N342" s="529">
        <v>1056</v>
      </c>
      <c r="P342" s="656"/>
      <c r="Q342" s="656"/>
      <c r="R342" s="656"/>
    </row>
    <row r="343" spans="1:18" s="29" customFormat="1" ht="9" customHeight="1" x14ac:dyDescent="0.25">
      <c r="A343" s="41" t="s">
        <v>21</v>
      </c>
      <c r="B343" s="185">
        <f t="shared" si="27"/>
        <v>5235</v>
      </c>
      <c r="C343" s="262">
        <v>1293</v>
      </c>
      <c r="D343" s="185"/>
      <c r="E343" s="262">
        <f t="shared" si="28"/>
        <v>1007</v>
      </c>
      <c r="F343" s="185">
        <v>1007</v>
      </c>
      <c r="G343" s="185">
        <v>0</v>
      </c>
      <c r="H343" s="185">
        <v>0</v>
      </c>
      <c r="I343" s="185"/>
      <c r="J343" s="185">
        <f t="shared" si="29"/>
        <v>2327</v>
      </c>
      <c r="K343" s="530">
        <v>1335</v>
      </c>
      <c r="L343" s="40">
        <v>287</v>
      </c>
      <c r="M343" s="40">
        <v>705</v>
      </c>
      <c r="N343" s="530">
        <v>608</v>
      </c>
      <c r="O343" s="656"/>
      <c r="P343" s="656"/>
      <c r="Q343" s="656"/>
      <c r="R343" s="656"/>
    </row>
    <row r="344" spans="1:18" s="29" customFormat="1" ht="9" customHeight="1" x14ac:dyDescent="0.25">
      <c r="A344" s="28" t="s">
        <v>23</v>
      </c>
      <c r="B344" s="79">
        <f t="shared" si="27"/>
        <v>8303</v>
      </c>
      <c r="C344" s="197">
        <v>1679</v>
      </c>
      <c r="D344" s="77"/>
      <c r="E344" s="197">
        <f t="shared" si="28"/>
        <v>2152</v>
      </c>
      <c r="F344" s="77">
        <v>1887</v>
      </c>
      <c r="G344" s="77">
        <v>265</v>
      </c>
      <c r="H344" s="77">
        <v>0</v>
      </c>
      <c r="I344" s="77"/>
      <c r="J344" s="77">
        <f t="shared" si="29"/>
        <v>4472</v>
      </c>
      <c r="K344" s="529">
        <v>298</v>
      </c>
      <c r="L344" s="79">
        <v>4174</v>
      </c>
      <c r="M344" s="79">
        <v>0</v>
      </c>
      <c r="N344" s="79">
        <v>0</v>
      </c>
      <c r="P344" s="656"/>
      <c r="Q344" s="656"/>
      <c r="R344" s="656"/>
    </row>
    <row r="345" spans="1:18" s="29" customFormat="1" ht="9" customHeight="1" x14ac:dyDescent="0.25">
      <c r="A345" s="28" t="s">
        <v>25</v>
      </c>
      <c r="B345" s="79">
        <f t="shared" si="27"/>
        <v>2123</v>
      </c>
      <c r="C345" s="197">
        <v>359</v>
      </c>
      <c r="D345" s="77"/>
      <c r="E345" s="197">
        <f t="shared" si="28"/>
        <v>602</v>
      </c>
      <c r="F345" s="77">
        <v>533</v>
      </c>
      <c r="G345" s="77">
        <v>69</v>
      </c>
      <c r="H345" s="77">
        <v>0</v>
      </c>
      <c r="I345" s="77"/>
      <c r="J345" s="77">
        <f t="shared" si="29"/>
        <v>1021</v>
      </c>
      <c r="K345" s="529">
        <v>35</v>
      </c>
      <c r="L345" s="79">
        <v>986</v>
      </c>
      <c r="M345" s="79">
        <v>0</v>
      </c>
      <c r="N345" s="529">
        <v>141</v>
      </c>
      <c r="P345" s="656"/>
      <c r="Q345" s="656"/>
      <c r="R345" s="656"/>
    </row>
    <row r="346" spans="1:18" s="29" customFormat="1" ht="9" customHeight="1" x14ac:dyDescent="0.25">
      <c r="A346" s="28" t="s">
        <v>27</v>
      </c>
      <c r="B346" s="79">
        <f t="shared" si="27"/>
        <v>21864</v>
      </c>
      <c r="C346" s="197">
        <v>2297</v>
      </c>
      <c r="D346" s="77"/>
      <c r="E346" s="197">
        <f t="shared" si="28"/>
        <v>2892</v>
      </c>
      <c r="F346" s="77">
        <v>2482</v>
      </c>
      <c r="G346" s="77">
        <v>402</v>
      </c>
      <c r="H346" s="77">
        <v>8</v>
      </c>
      <c r="I346" s="77"/>
      <c r="J346" s="77">
        <f t="shared" si="29"/>
        <v>16675</v>
      </c>
      <c r="K346" s="529">
        <v>15</v>
      </c>
      <c r="L346" s="79">
        <v>15613</v>
      </c>
      <c r="M346" s="79">
        <v>1047</v>
      </c>
      <c r="N346" s="529">
        <v>0</v>
      </c>
      <c r="P346" s="656"/>
      <c r="Q346" s="656"/>
      <c r="R346" s="656"/>
    </row>
    <row r="347" spans="1:18" s="29" customFormat="1" ht="9" customHeight="1" x14ac:dyDescent="0.25">
      <c r="A347" s="41" t="s">
        <v>30</v>
      </c>
      <c r="B347" s="185">
        <f t="shared" si="27"/>
        <v>13048</v>
      </c>
      <c r="C347" s="262">
        <v>2884</v>
      </c>
      <c r="D347" s="185"/>
      <c r="E347" s="262">
        <f t="shared" si="28"/>
        <v>2684</v>
      </c>
      <c r="F347" s="185">
        <v>2684</v>
      </c>
      <c r="G347" s="185">
        <v>0</v>
      </c>
      <c r="H347" s="185">
        <v>0</v>
      </c>
      <c r="I347" s="185"/>
      <c r="J347" s="185">
        <f t="shared" si="29"/>
        <v>7480</v>
      </c>
      <c r="K347" s="530">
        <v>0</v>
      </c>
      <c r="L347" s="40">
        <v>6417</v>
      </c>
      <c r="M347" s="40">
        <v>1063</v>
      </c>
      <c r="N347" s="40">
        <v>0</v>
      </c>
      <c r="P347" s="656"/>
      <c r="Q347" s="656"/>
      <c r="R347" s="656"/>
    </row>
    <row r="348" spans="1:18" s="29" customFormat="1" ht="9" customHeight="1" x14ac:dyDescent="0.25">
      <c r="A348" s="28" t="s">
        <v>111</v>
      </c>
      <c r="B348" s="79">
        <f t="shared" si="27"/>
        <v>150</v>
      </c>
      <c r="C348" s="197">
        <v>150</v>
      </c>
      <c r="D348" s="77"/>
      <c r="E348" s="197">
        <f t="shared" si="28"/>
        <v>0</v>
      </c>
      <c r="F348" s="77">
        <v>0</v>
      </c>
      <c r="G348" s="77">
        <v>0</v>
      </c>
      <c r="H348" s="77">
        <v>0</v>
      </c>
      <c r="I348" s="77"/>
      <c r="J348" s="77">
        <f t="shared" si="29"/>
        <v>0</v>
      </c>
      <c r="K348" s="79">
        <v>0</v>
      </c>
      <c r="L348" s="79">
        <v>0</v>
      </c>
      <c r="M348" s="79">
        <v>0</v>
      </c>
      <c r="N348" s="79">
        <v>0</v>
      </c>
      <c r="P348" s="656"/>
      <c r="Q348" s="656"/>
      <c r="R348" s="656"/>
    </row>
    <row r="349" spans="1:18" s="29" customFormat="1" ht="9" customHeight="1" x14ac:dyDescent="0.25">
      <c r="A349" s="28" t="s">
        <v>33</v>
      </c>
      <c r="B349" s="79">
        <f t="shared" si="27"/>
        <v>14099</v>
      </c>
      <c r="C349" s="197">
        <v>2268</v>
      </c>
      <c r="D349" s="77"/>
      <c r="E349" s="197">
        <f t="shared" si="28"/>
        <v>2515</v>
      </c>
      <c r="F349" s="77">
        <v>1838</v>
      </c>
      <c r="G349" s="77">
        <v>677</v>
      </c>
      <c r="H349" s="77">
        <v>0</v>
      </c>
      <c r="I349" s="77"/>
      <c r="J349" s="77">
        <f t="shared" si="29"/>
        <v>7163</v>
      </c>
      <c r="K349" s="529">
        <v>237</v>
      </c>
      <c r="L349" s="79">
        <v>6926</v>
      </c>
      <c r="M349" s="79">
        <v>0</v>
      </c>
      <c r="N349" s="529">
        <v>2153</v>
      </c>
      <c r="P349" s="656"/>
      <c r="Q349" s="656"/>
      <c r="R349" s="656"/>
    </row>
    <row r="350" spans="1:18" s="29" customFormat="1" ht="9" customHeight="1" x14ac:dyDescent="0.25">
      <c r="A350" s="28" t="s">
        <v>34</v>
      </c>
      <c r="B350" s="79">
        <f t="shared" si="27"/>
        <v>11763</v>
      </c>
      <c r="C350" s="197">
        <v>1259</v>
      </c>
      <c r="D350" s="77"/>
      <c r="E350" s="197">
        <f t="shared" si="28"/>
        <v>2838</v>
      </c>
      <c r="F350" s="77">
        <v>2642</v>
      </c>
      <c r="G350" s="77">
        <v>196</v>
      </c>
      <c r="H350" s="77">
        <v>0</v>
      </c>
      <c r="I350" s="77"/>
      <c r="J350" s="77">
        <f t="shared" si="29"/>
        <v>5594</v>
      </c>
      <c r="K350" s="529">
        <v>908</v>
      </c>
      <c r="L350" s="79">
        <v>4686</v>
      </c>
      <c r="M350" s="79">
        <v>0</v>
      </c>
      <c r="N350" s="529">
        <v>2072</v>
      </c>
      <c r="P350" s="656"/>
      <c r="Q350" s="656"/>
      <c r="R350" s="656"/>
    </row>
    <row r="351" spans="1:18" s="29" customFormat="1" ht="9" customHeight="1" x14ac:dyDescent="0.25">
      <c r="A351" s="41" t="s">
        <v>36</v>
      </c>
      <c r="B351" s="185">
        <f t="shared" si="27"/>
        <v>16753</v>
      </c>
      <c r="C351" s="262">
        <v>2193</v>
      </c>
      <c r="D351" s="185"/>
      <c r="E351" s="262">
        <f t="shared" si="28"/>
        <v>1552</v>
      </c>
      <c r="F351" s="185">
        <v>1552</v>
      </c>
      <c r="G351" s="185">
        <v>0</v>
      </c>
      <c r="H351" s="185">
        <v>0</v>
      </c>
      <c r="I351" s="185"/>
      <c r="J351" s="185">
        <f t="shared" si="29"/>
        <v>13008</v>
      </c>
      <c r="K351" s="530">
        <v>107</v>
      </c>
      <c r="L351" s="40">
        <v>7079</v>
      </c>
      <c r="M351" s="40">
        <v>5822</v>
      </c>
      <c r="N351" s="530">
        <v>0</v>
      </c>
      <c r="P351" s="656"/>
      <c r="Q351" s="656"/>
      <c r="R351" s="656"/>
    </row>
    <row r="352" spans="1:18" s="29" customFormat="1" ht="9" customHeight="1" x14ac:dyDescent="0.25">
      <c r="A352" s="28" t="s">
        <v>130</v>
      </c>
      <c r="B352" s="79">
        <f t="shared" si="27"/>
        <v>11159</v>
      </c>
      <c r="C352" s="197">
        <v>820</v>
      </c>
      <c r="D352" s="77"/>
      <c r="E352" s="197">
        <f t="shared" si="28"/>
        <v>2721</v>
      </c>
      <c r="F352" s="77">
        <v>2613</v>
      </c>
      <c r="G352" s="77">
        <v>108</v>
      </c>
      <c r="H352" s="77">
        <v>0</v>
      </c>
      <c r="I352" s="77"/>
      <c r="J352" s="77">
        <f t="shared" si="29"/>
        <v>6344</v>
      </c>
      <c r="K352" s="529">
        <v>12</v>
      </c>
      <c r="L352" s="79">
        <v>6152</v>
      </c>
      <c r="M352" s="79">
        <v>180</v>
      </c>
      <c r="N352" s="79">
        <v>1274</v>
      </c>
      <c r="P352" s="656"/>
      <c r="Q352" s="656"/>
      <c r="R352" s="656"/>
    </row>
    <row r="353" spans="1:18" s="29" customFormat="1" ht="9" customHeight="1" x14ac:dyDescent="0.25">
      <c r="A353" s="28" t="s">
        <v>39</v>
      </c>
      <c r="B353" s="79">
        <f t="shared" si="27"/>
        <v>24967</v>
      </c>
      <c r="C353" s="197">
        <v>2541</v>
      </c>
      <c r="D353" s="77"/>
      <c r="E353" s="197">
        <f t="shared" si="28"/>
        <v>3588</v>
      </c>
      <c r="F353" s="77">
        <v>3023</v>
      </c>
      <c r="G353" s="77">
        <v>380</v>
      </c>
      <c r="H353" s="77">
        <v>185</v>
      </c>
      <c r="I353" s="77"/>
      <c r="J353" s="77">
        <f t="shared" si="29"/>
        <v>4682</v>
      </c>
      <c r="K353" s="79">
        <v>0</v>
      </c>
      <c r="L353" s="79">
        <v>4682</v>
      </c>
      <c r="M353" s="79">
        <v>0</v>
      </c>
      <c r="N353" s="79">
        <v>14156</v>
      </c>
      <c r="P353" s="656"/>
      <c r="Q353" s="656"/>
      <c r="R353" s="656"/>
    </row>
    <row r="354" spans="1:18" s="29" customFormat="1" ht="9" customHeight="1" x14ac:dyDescent="0.25">
      <c r="A354" s="28" t="s">
        <v>32</v>
      </c>
      <c r="B354" s="79">
        <f t="shared" si="27"/>
        <v>14189</v>
      </c>
      <c r="C354" s="197">
        <v>1136</v>
      </c>
      <c r="D354" s="77"/>
      <c r="E354" s="197">
        <f t="shared" si="28"/>
        <v>10673</v>
      </c>
      <c r="F354" s="77">
        <v>4875</v>
      </c>
      <c r="G354" s="77">
        <v>5798</v>
      </c>
      <c r="H354" s="77">
        <v>0</v>
      </c>
      <c r="I354" s="77"/>
      <c r="J354" s="77">
        <f t="shared" si="29"/>
        <v>2380</v>
      </c>
      <c r="K354" s="529">
        <v>363</v>
      </c>
      <c r="L354" s="79">
        <v>2017</v>
      </c>
      <c r="M354" s="79">
        <v>0</v>
      </c>
      <c r="N354" s="529">
        <v>0</v>
      </c>
      <c r="P354" s="656"/>
      <c r="Q354" s="656"/>
      <c r="R354" s="656"/>
    </row>
    <row r="355" spans="1:18" s="29" customFormat="1" ht="9" customHeight="1" x14ac:dyDescent="0.25">
      <c r="A355" s="41" t="s">
        <v>43</v>
      </c>
      <c r="B355" s="185">
        <f t="shared" si="27"/>
        <v>13328</v>
      </c>
      <c r="C355" s="262">
        <v>2779</v>
      </c>
      <c r="D355" s="185"/>
      <c r="E355" s="262">
        <f t="shared" si="28"/>
        <v>2556</v>
      </c>
      <c r="F355" s="185">
        <v>2430</v>
      </c>
      <c r="G355" s="185">
        <v>126</v>
      </c>
      <c r="H355" s="185">
        <v>0</v>
      </c>
      <c r="I355" s="185"/>
      <c r="J355" s="185">
        <f t="shared" si="29"/>
        <v>3993</v>
      </c>
      <c r="K355" s="530">
        <v>802</v>
      </c>
      <c r="L355" s="40">
        <v>3191</v>
      </c>
      <c r="M355" s="40">
        <v>0</v>
      </c>
      <c r="N355" s="40">
        <v>4000</v>
      </c>
      <c r="P355" s="656"/>
      <c r="Q355" s="656"/>
      <c r="R355" s="656"/>
    </row>
    <row r="356" spans="1:18" s="29" customFormat="1" ht="9" customHeight="1" x14ac:dyDescent="0.25">
      <c r="A356" s="28" t="s">
        <v>46</v>
      </c>
      <c r="B356" s="79">
        <f t="shared" si="27"/>
        <v>2028</v>
      </c>
      <c r="C356" s="197">
        <v>420</v>
      </c>
      <c r="D356" s="77"/>
      <c r="E356" s="197">
        <f t="shared" si="28"/>
        <v>1149</v>
      </c>
      <c r="F356" s="77">
        <v>1149</v>
      </c>
      <c r="G356" s="77">
        <v>0</v>
      </c>
      <c r="H356" s="77">
        <v>0</v>
      </c>
      <c r="I356" s="77"/>
      <c r="J356" s="77">
        <f t="shared" si="29"/>
        <v>459</v>
      </c>
      <c r="K356" s="529">
        <v>0</v>
      </c>
      <c r="L356" s="79">
        <v>459</v>
      </c>
      <c r="M356" s="79">
        <v>0</v>
      </c>
      <c r="N356" s="529">
        <v>0</v>
      </c>
      <c r="P356" s="656"/>
      <c r="Q356" s="656"/>
      <c r="R356" s="656"/>
    </row>
    <row r="357" spans="1:18" s="29" customFormat="1" ht="9" customHeight="1" x14ac:dyDescent="0.25">
      <c r="A357" s="28" t="s">
        <v>48</v>
      </c>
      <c r="B357" s="79">
        <f t="shared" si="27"/>
        <v>5652</v>
      </c>
      <c r="C357" s="197">
        <v>902</v>
      </c>
      <c r="D357" s="77"/>
      <c r="E357" s="197">
        <f t="shared" si="28"/>
        <v>712</v>
      </c>
      <c r="F357" s="77">
        <v>562</v>
      </c>
      <c r="G357" s="77">
        <v>150</v>
      </c>
      <c r="H357" s="77">
        <v>0</v>
      </c>
      <c r="I357" s="77"/>
      <c r="J357" s="77">
        <f t="shared" si="29"/>
        <v>2157</v>
      </c>
      <c r="K357" s="529">
        <v>173</v>
      </c>
      <c r="L357" s="79">
        <v>1984</v>
      </c>
      <c r="M357" s="79">
        <v>0</v>
      </c>
      <c r="N357" s="79">
        <v>1881</v>
      </c>
      <c r="P357" s="656"/>
      <c r="Q357" s="656"/>
      <c r="R357" s="656"/>
    </row>
    <row r="358" spans="1:18" s="29" customFormat="1" ht="9" customHeight="1" x14ac:dyDescent="0.25">
      <c r="A358" s="28" t="s">
        <v>50</v>
      </c>
      <c r="B358" s="79">
        <f t="shared" si="27"/>
        <v>7202</v>
      </c>
      <c r="C358" s="197">
        <v>1493</v>
      </c>
      <c r="D358" s="77"/>
      <c r="E358" s="197">
        <f t="shared" si="28"/>
        <v>2691</v>
      </c>
      <c r="F358" s="77">
        <v>2691</v>
      </c>
      <c r="G358" s="77">
        <v>0</v>
      </c>
      <c r="H358" s="77">
        <v>0</v>
      </c>
      <c r="I358" s="77"/>
      <c r="J358" s="77">
        <f t="shared" si="29"/>
        <v>3018</v>
      </c>
      <c r="K358" s="529">
        <v>114</v>
      </c>
      <c r="L358" s="79">
        <v>2904</v>
      </c>
      <c r="M358" s="79">
        <v>0</v>
      </c>
      <c r="N358" s="529">
        <v>0</v>
      </c>
      <c r="P358" s="656"/>
      <c r="Q358" s="656"/>
      <c r="R358" s="656"/>
    </row>
    <row r="359" spans="1:18" s="29" customFormat="1" ht="9" customHeight="1" x14ac:dyDescent="0.25">
      <c r="A359" s="41" t="s">
        <v>52</v>
      </c>
      <c r="B359" s="185">
        <f t="shared" si="27"/>
        <v>20056</v>
      </c>
      <c r="C359" s="262">
        <v>3019</v>
      </c>
      <c r="D359" s="185"/>
      <c r="E359" s="262">
        <f t="shared" si="28"/>
        <v>1654</v>
      </c>
      <c r="F359" s="185">
        <v>1654</v>
      </c>
      <c r="G359" s="185">
        <v>0</v>
      </c>
      <c r="H359" s="185">
        <v>0</v>
      </c>
      <c r="I359" s="185"/>
      <c r="J359" s="185">
        <f t="shared" si="29"/>
        <v>15383</v>
      </c>
      <c r="K359" s="530">
        <v>0</v>
      </c>
      <c r="L359" s="40">
        <v>12948</v>
      </c>
      <c r="M359" s="40">
        <v>2435</v>
      </c>
      <c r="N359" s="40">
        <v>0</v>
      </c>
      <c r="P359" s="656"/>
      <c r="Q359" s="656"/>
      <c r="R359" s="656"/>
    </row>
    <row r="360" spans="1:18" s="29" customFormat="1" ht="9" customHeight="1" x14ac:dyDescent="0.25">
      <c r="A360" s="28" t="s">
        <v>55</v>
      </c>
      <c r="B360" s="79">
        <f t="shared" si="27"/>
        <v>9258</v>
      </c>
      <c r="C360" s="197">
        <v>1469</v>
      </c>
      <c r="D360" s="77"/>
      <c r="E360" s="197">
        <f t="shared" si="28"/>
        <v>3164</v>
      </c>
      <c r="F360" s="77">
        <v>3070</v>
      </c>
      <c r="G360" s="77">
        <v>94</v>
      </c>
      <c r="H360" s="77">
        <v>0</v>
      </c>
      <c r="I360" s="77"/>
      <c r="J360" s="77">
        <f t="shared" si="29"/>
        <v>4471</v>
      </c>
      <c r="K360" s="529">
        <v>171</v>
      </c>
      <c r="L360" s="79">
        <v>4300</v>
      </c>
      <c r="M360" s="79">
        <v>0</v>
      </c>
      <c r="N360" s="529">
        <v>154</v>
      </c>
      <c r="P360" s="656"/>
      <c r="Q360" s="656"/>
      <c r="R360" s="656"/>
    </row>
    <row r="361" spans="1:18" s="29" customFormat="1" ht="9" customHeight="1" x14ac:dyDescent="0.25">
      <c r="A361" s="28" t="s">
        <v>57</v>
      </c>
      <c r="B361" s="79">
        <f t="shared" si="27"/>
        <v>3328</v>
      </c>
      <c r="C361" s="197">
        <v>562</v>
      </c>
      <c r="D361" s="77"/>
      <c r="E361" s="197">
        <f t="shared" si="28"/>
        <v>893</v>
      </c>
      <c r="F361" s="77">
        <v>893</v>
      </c>
      <c r="G361" s="77">
        <v>0</v>
      </c>
      <c r="H361" s="77">
        <v>0</v>
      </c>
      <c r="I361" s="77"/>
      <c r="J361" s="77">
        <f t="shared" si="29"/>
        <v>1873</v>
      </c>
      <c r="K361" s="529">
        <v>0</v>
      </c>
      <c r="L361" s="79">
        <v>1873</v>
      </c>
      <c r="M361" s="79">
        <v>0</v>
      </c>
      <c r="N361" s="529">
        <v>0</v>
      </c>
      <c r="P361" s="656"/>
      <c r="Q361" s="656"/>
      <c r="R361" s="656"/>
    </row>
    <row r="362" spans="1:18" s="29" customFormat="1" ht="9" customHeight="1" x14ac:dyDescent="0.25">
      <c r="A362" s="28" t="s">
        <v>59</v>
      </c>
      <c r="B362" s="79">
        <f t="shared" si="27"/>
        <v>5437</v>
      </c>
      <c r="C362" s="197">
        <v>898</v>
      </c>
      <c r="D362" s="77"/>
      <c r="E362" s="197">
        <f t="shared" si="28"/>
        <v>1341</v>
      </c>
      <c r="F362" s="77">
        <v>1083</v>
      </c>
      <c r="G362" s="77">
        <v>258</v>
      </c>
      <c r="H362" s="77">
        <v>0</v>
      </c>
      <c r="I362" s="77"/>
      <c r="J362" s="77">
        <f t="shared" si="29"/>
        <v>3198</v>
      </c>
      <c r="K362" s="529">
        <v>597</v>
      </c>
      <c r="L362" s="79">
        <v>2601</v>
      </c>
      <c r="M362" s="79">
        <v>0</v>
      </c>
      <c r="N362" s="79">
        <v>0</v>
      </c>
      <c r="P362" s="656"/>
      <c r="Q362" s="656"/>
      <c r="R362" s="656"/>
    </row>
    <row r="363" spans="1:18" s="29" customFormat="1" ht="9" customHeight="1" x14ac:dyDescent="0.25">
      <c r="A363" s="41" t="s">
        <v>63</v>
      </c>
      <c r="B363" s="185">
        <f t="shared" si="27"/>
        <v>11527</v>
      </c>
      <c r="C363" s="262">
        <v>1839</v>
      </c>
      <c r="D363" s="185"/>
      <c r="E363" s="262">
        <f t="shared" si="28"/>
        <v>2840</v>
      </c>
      <c r="F363" s="185">
        <v>2840</v>
      </c>
      <c r="G363" s="185">
        <v>0</v>
      </c>
      <c r="H363" s="185">
        <v>0</v>
      </c>
      <c r="I363" s="185"/>
      <c r="J363" s="185">
        <f t="shared" si="29"/>
        <v>6848</v>
      </c>
      <c r="K363" s="530">
        <v>0</v>
      </c>
      <c r="L363" s="40">
        <v>6738</v>
      </c>
      <c r="M363" s="40">
        <v>110</v>
      </c>
      <c r="N363" s="40">
        <v>0</v>
      </c>
      <c r="P363" s="656"/>
      <c r="Q363" s="656"/>
      <c r="R363" s="656"/>
    </row>
    <row r="364" spans="1:18" s="29" customFormat="1" ht="9" customHeight="1" x14ac:dyDescent="0.25">
      <c r="A364" s="28" t="s">
        <v>65</v>
      </c>
      <c r="B364" s="79">
        <f t="shared" si="27"/>
        <v>16607</v>
      </c>
      <c r="C364" s="197">
        <v>1258</v>
      </c>
      <c r="D364" s="77"/>
      <c r="E364" s="197">
        <f t="shared" si="28"/>
        <v>2651</v>
      </c>
      <c r="F364" s="77">
        <v>2651</v>
      </c>
      <c r="G364" s="77">
        <v>0</v>
      </c>
      <c r="H364" s="77">
        <v>0</v>
      </c>
      <c r="I364" s="77"/>
      <c r="J364" s="77">
        <f t="shared" si="29"/>
        <v>7297</v>
      </c>
      <c r="K364" s="529">
        <v>0</v>
      </c>
      <c r="L364" s="79">
        <v>5461</v>
      </c>
      <c r="M364" s="79">
        <v>1836</v>
      </c>
      <c r="N364" s="79">
        <v>5401</v>
      </c>
      <c r="P364" s="656"/>
      <c r="Q364" s="656"/>
      <c r="R364" s="656"/>
    </row>
    <row r="365" spans="1:18" s="29" customFormat="1" ht="9" customHeight="1" x14ac:dyDescent="0.25">
      <c r="A365" s="28" t="s">
        <v>69</v>
      </c>
      <c r="B365" s="79">
        <f t="shared" si="27"/>
        <v>23830</v>
      </c>
      <c r="C365" s="197">
        <v>2246</v>
      </c>
      <c r="D365" s="77"/>
      <c r="E365" s="197">
        <f t="shared" si="28"/>
        <v>3696</v>
      </c>
      <c r="F365" s="77">
        <v>3696</v>
      </c>
      <c r="G365" s="77">
        <v>0</v>
      </c>
      <c r="H365" s="77">
        <v>0</v>
      </c>
      <c r="I365" s="77"/>
      <c r="J365" s="77">
        <f t="shared" si="29"/>
        <v>4412</v>
      </c>
      <c r="K365" s="529">
        <v>0</v>
      </c>
      <c r="L365" s="79">
        <v>4412</v>
      </c>
      <c r="M365" s="79">
        <v>0</v>
      </c>
      <c r="N365" s="529">
        <v>13476</v>
      </c>
      <c r="P365" s="656"/>
      <c r="Q365" s="656"/>
      <c r="R365" s="656"/>
    </row>
    <row r="366" spans="1:18" s="29" customFormat="1" ht="9" customHeight="1" x14ac:dyDescent="0.25">
      <c r="A366" s="28" t="s">
        <v>74</v>
      </c>
      <c r="B366" s="79">
        <f t="shared" si="27"/>
        <v>8654</v>
      </c>
      <c r="C366" s="197">
        <v>663</v>
      </c>
      <c r="D366" s="77"/>
      <c r="E366" s="197">
        <f t="shared" si="28"/>
        <v>2678</v>
      </c>
      <c r="F366" s="77">
        <v>2678</v>
      </c>
      <c r="G366" s="77">
        <v>0</v>
      </c>
      <c r="H366" s="77">
        <v>0</v>
      </c>
      <c r="I366" s="77"/>
      <c r="J366" s="77">
        <f t="shared" si="29"/>
        <v>5313</v>
      </c>
      <c r="K366" s="529">
        <v>726</v>
      </c>
      <c r="L366" s="79">
        <v>4037</v>
      </c>
      <c r="M366" s="79">
        <v>550</v>
      </c>
      <c r="N366" s="529">
        <v>0</v>
      </c>
      <c r="P366" s="656"/>
      <c r="Q366" s="656"/>
      <c r="R366" s="656"/>
    </row>
    <row r="367" spans="1:18" s="29" customFormat="1" ht="9" customHeight="1" x14ac:dyDescent="0.25">
      <c r="A367" s="41" t="s">
        <v>76</v>
      </c>
      <c r="B367" s="185">
        <f t="shared" si="27"/>
        <v>13803</v>
      </c>
      <c r="C367" s="262">
        <v>2286</v>
      </c>
      <c r="D367" s="185"/>
      <c r="E367" s="262">
        <f t="shared" si="28"/>
        <v>2957</v>
      </c>
      <c r="F367" s="185">
        <v>1984</v>
      </c>
      <c r="G367" s="185">
        <v>973</v>
      </c>
      <c r="H367" s="185">
        <v>0</v>
      </c>
      <c r="I367" s="185"/>
      <c r="J367" s="185">
        <f t="shared" si="29"/>
        <v>8560</v>
      </c>
      <c r="K367" s="530">
        <v>53</v>
      </c>
      <c r="L367" s="40">
        <v>8061</v>
      </c>
      <c r="M367" s="40">
        <v>446</v>
      </c>
      <c r="N367" s="530">
        <v>0</v>
      </c>
      <c r="P367" s="656"/>
      <c r="Q367" s="656"/>
      <c r="R367" s="656"/>
    </row>
    <row r="368" spans="1:18" s="29" customFormat="1" ht="9" customHeight="1" x14ac:dyDescent="0.25">
      <c r="A368" s="28" t="s">
        <v>105</v>
      </c>
      <c r="B368" s="79">
        <f t="shared" si="27"/>
        <v>2555</v>
      </c>
      <c r="C368" s="197">
        <v>578</v>
      </c>
      <c r="D368" s="77"/>
      <c r="E368" s="197">
        <f t="shared" si="28"/>
        <v>826</v>
      </c>
      <c r="F368" s="77">
        <v>749</v>
      </c>
      <c r="G368" s="77">
        <v>77</v>
      </c>
      <c r="H368" s="77">
        <v>0</v>
      </c>
      <c r="I368" s="77"/>
      <c r="J368" s="77">
        <f t="shared" si="29"/>
        <v>1151</v>
      </c>
      <c r="K368" s="529">
        <v>0</v>
      </c>
      <c r="L368" s="79">
        <v>1151</v>
      </c>
      <c r="M368" s="79">
        <v>0</v>
      </c>
      <c r="N368" s="79">
        <v>0</v>
      </c>
      <c r="P368" s="656"/>
      <c r="Q368" s="656"/>
      <c r="R368" s="656"/>
    </row>
    <row r="369" spans="1:18" s="29" customFormat="1" ht="9" customHeight="1" x14ac:dyDescent="0.25">
      <c r="A369" s="28" t="s">
        <v>82</v>
      </c>
      <c r="B369" s="79">
        <f t="shared" si="27"/>
        <v>22587</v>
      </c>
      <c r="C369" s="197">
        <v>3043</v>
      </c>
      <c r="D369" s="77"/>
      <c r="E369" s="197">
        <f t="shared" si="28"/>
        <v>4555</v>
      </c>
      <c r="F369" s="77">
        <v>2810</v>
      </c>
      <c r="G369" s="77">
        <v>1745</v>
      </c>
      <c r="H369" s="77">
        <v>0</v>
      </c>
      <c r="I369" s="77"/>
      <c r="J369" s="77">
        <f t="shared" si="29"/>
        <v>7825</v>
      </c>
      <c r="K369" s="529">
        <v>0</v>
      </c>
      <c r="L369" s="79">
        <v>7825</v>
      </c>
      <c r="M369" s="79">
        <v>0</v>
      </c>
      <c r="N369" s="79">
        <v>7164</v>
      </c>
      <c r="P369" s="656"/>
      <c r="Q369" s="656"/>
      <c r="R369" s="656"/>
    </row>
    <row r="370" spans="1:18" s="29" customFormat="1" ht="9" customHeight="1" x14ac:dyDescent="0.25">
      <c r="A370" s="28" t="s">
        <v>86</v>
      </c>
      <c r="B370" s="79">
        <f t="shared" si="27"/>
        <v>12335</v>
      </c>
      <c r="C370" s="197">
        <v>1412</v>
      </c>
      <c r="D370" s="77"/>
      <c r="E370" s="197">
        <f t="shared" si="28"/>
        <v>1822</v>
      </c>
      <c r="F370" s="77">
        <v>1822</v>
      </c>
      <c r="G370" s="77">
        <v>0</v>
      </c>
      <c r="H370" s="77">
        <v>0</v>
      </c>
      <c r="I370" s="77"/>
      <c r="J370" s="77">
        <f t="shared" si="29"/>
        <v>5432</v>
      </c>
      <c r="K370" s="529">
        <v>0</v>
      </c>
      <c r="L370" s="79">
        <v>5432</v>
      </c>
      <c r="M370" s="79">
        <v>0</v>
      </c>
      <c r="N370" s="79">
        <v>3669</v>
      </c>
      <c r="P370" s="656"/>
      <c r="Q370" s="656"/>
      <c r="R370" s="656"/>
    </row>
    <row r="371" spans="1:18" s="29" customFormat="1" ht="9" customHeight="1" x14ac:dyDescent="0.25">
      <c r="A371" s="41" t="s">
        <v>88</v>
      </c>
      <c r="B371" s="185">
        <f t="shared" si="27"/>
        <v>11392</v>
      </c>
      <c r="C371" s="262">
        <v>1575</v>
      </c>
      <c r="D371" s="185"/>
      <c r="E371" s="262">
        <f t="shared" si="28"/>
        <v>2670</v>
      </c>
      <c r="F371" s="185">
        <v>2436</v>
      </c>
      <c r="G371" s="185">
        <v>234</v>
      </c>
      <c r="H371" s="185">
        <v>0</v>
      </c>
      <c r="I371" s="185"/>
      <c r="J371" s="185">
        <f t="shared" si="29"/>
        <v>5802</v>
      </c>
      <c r="K371" s="530">
        <v>0</v>
      </c>
      <c r="L371" s="40">
        <v>5802</v>
      </c>
      <c r="M371" s="40">
        <v>0</v>
      </c>
      <c r="N371" s="40">
        <v>1345</v>
      </c>
      <c r="P371" s="656"/>
      <c r="Q371" s="656"/>
      <c r="R371" s="656"/>
    </row>
    <row r="372" spans="1:18" s="29" customFormat="1" ht="9" customHeight="1" x14ac:dyDescent="0.25">
      <c r="A372" s="28"/>
      <c r="B372" s="79"/>
      <c r="C372" s="77"/>
      <c r="D372" s="77"/>
      <c r="E372" s="197"/>
      <c r="F372" s="77"/>
      <c r="G372" s="77"/>
      <c r="H372" s="77"/>
      <c r="I372" s="77"/>
      <c r="J372" s="77"/>
      <c r="K372" s="197"/>
      <c r="L372" s="77"/>
      <c r="M372" s="77"/>
      <c r="N372" s="77"/>
      <c r="P372" s="656"/>
      <c r="Q372" s="656"/>
      <c r="R372" s="656"/>
    </row>
    <row r="373" spans="1:18" s="29" customFormat="1" ht="9" customHeight="1" x14ac:dyDescent="0.25">
      <c r="A373" s="25">
        <v>2005</v>
      </c>
      <c r="B373" s="25"/>
      <c r="C373" s="313"/>
      <c r="D373" s="313"/>
      <c r="E373" s="660"/>
      <c r="F373" s="313"/>
      <c r="G373" s="313"/>
      <c r="H373" s="313"/>
      <c r="I373" s="313"/>
      <c r="J373" s="660"/>
      <c r="K373" s="308"/>
      <c r="L373" s="313"/>
      <c r="M373" s="313"/>
      <c r="N373" s="308"/>
      <c r="P373" s="656"/>
      <c r="Q373" s="656"/>
      <c r="R373" s="656"/>
    </row>
    <row r="374" spans="1:18" s="29" customFormat="1" ht="9" customHeight="1" x14ac:dyDescent="0.25">
      <c r="A374" s="30" t="s">
        <v>129</v>
      </c>
      <c r="B374" s="661">
        <f>SUM(B376:B407)</f>
        <v>355796</v>
      </c>
      <c r="C374" s="661">
        <f>SUM(C376:C407)</f>
        <v>48362</v>
      </c>
      <c r="D374" s="661"/>
      <c r="E374" s="661">
        <f>SUM(E376:E407)</f>
        <v>71032</v>
      </c>
      <c r="F374" s="661">
        <f>SUM(F376:F407)</f>
        <v>63538</v>
      </c>
      <c r="G374" s="661">
        <f>SUM(G376:G407)</f>
        <v>6934</v>
      </c>
      <c r="H374" s="657">
        <f>SUM(H376:H407)</f>
        <v>560</v>
      </c>
      <c r="I374" s="661"/>
      <c r="J374" s="661">
        <f>SUM(J376:J407)</f>
        <v>163516</v>
      </c>
      <c r="K374" s="657">
        <f>SUM(K376:K407)</f>
        <v>10778</v>
      </c>
      <c r="L374" s="661">
        <f>SUM(L376:L407)</f>
        <v>146131</v>
      </c>
      <c r="M374" s="661">
        <f>SUM(M376:M407)</f>
        <v>6607</v>
      </c>
      <c r="N374" s="661">
        <f>SUM(N376:N407)</f>
        <v>72886</v>
      </c>
      <c r="P374" s="656"/>
      <c r="Q374" s="656"/>
      <c r="R374" s="656"/>
    </row>
    <row r="375" spans="1:18" s="29" customFormat="1" ht="2.1" customHeight="1" x14ac:dyDescent="0.25">
      <c r="A375" s="30"/>
      <c r="B375" s="661"/>
      <c r="C375" s="661"/>
      <c r="D375" s="661"/>
      <c r="E375" s="661"/>
      <c r="F375" s="661"/>
      <c r="G375" s="661"/>
      <c r="H375" s="657"/>
      <c r="I375" s="661"/>
      <c r="J375" s="661"/>
      <c r="K375" s="657"/>
      <c r="L375" s="661"/>
      <c r="M375" s="661"/>
      <c r="N375" s="661"/>
      <c r="P375" s="656"/>
      <c r="Q375" s="656"/>
      <c r="R375" s="656"/>
    </row>
    <row r="376" spans="1:18" s="29" customFormat="1" ht="9" customHeight="1" x14ac:dyDescent="0.25">
      <c r="A376" s="28" t="s">
        <v>14</v>
      </c>
      <c r="B376" s="79">
        <f t="shared" ref="B376:B407" si="30">SUM(C376+E376+J376+N376)</f>
        <v>2272</v>
      </c>
      <c r="C376" s="197">
        <v>372</v>
      </c>
      <c r="D376" s="77"/>
      <c r="E376" s="197">
        <f t="shared" ref="E376:E407" si="31">SUM(F376:H376)</f>
        <v>919</v>
      </c>
      <c r="F376" s="77">
        <v>826</v>
      </c>
      <c r="G376" s="77">
        <v>93</v>
      </c>
      <c r="H376" s="77">
        <v>0</v>
      </c>
      <c r="I376" s="77"/>
      <c r="J376" s="77">
        <f t="shared" ref="J376:J407" si="32">SUM(K376:M376)</f>
        <v>682</v>
      </c>
      <c r="K376" s="529">
        <v>0</v>
      </c>
      <c r="L376" s="79">
        <v>682</v>
      </c>
      <c r="M376" s="79">
        <v>0</v>
      </c>
      <c r="N376" s="79">
        <v>299</v>
      </c>
      <c r="P376" s="656"/>
      <c r="Q376" s="656"/>
      <c r="R376" s="656"/>
    </row>
    <row r="377" spans="1:18" s="29" customFormat="1" ht="9" customHeight="1" x14ac:dyDescent="0.25">
      <c r="A377" s="28" t="s">
        <v>15</v>
      </c>
      <c r="B377" s="79">
        <f t="shared" si="30"/>
        <v>11261</v>
      </c>
      <c r="C377" s="197">
        <v>1666</v>
      </c>
      <c r="D377" s="77"/>
      <c r="E377" s="197">
        <f t="shared" si="31"/>
        <v>798</v>
      </c>
      <c r="F377" s="77">
        <v>798</v>
      </c>
      <c r="G377" s="77">
        <v>0</v>
      </c>
      <c r="H377" s="77">
        <v>0</v>
      </c>
      <c r="I377" s="77"/>
      <c r="J377" s="77">
        <f t="shared" si="32"/>
        <v>4513</v>
      </c>
      <c r="K377" s="529">
        <v>0</v>
      </c>
      <c r="L377" s="79">
        <v>4128</v>
      </c>
      <c r="M377" s="79">
        <v>385</v>
      </c>
      <c r="N377" s="529">
        <v>4284</v>
      </c>
      <c r="P377" s="656"/>
      <c r="Q377" s="656"/>
      <c r="R377" s="656"/>
    </row>
    <row r="378" spans="1:18" s="29" customFormat="1" ht="9" customHeight="1" x14ac:dyDescent="0.25">
      <c r="A378" s="28" t="s">
        <v>112</v>
      </c>
      <c r="B378" s="79">
        <f t="shared" si="30"/>
        <v>5286</v>
      </c>
      <c r="C378" s="197">
        <v>1220</v>
      </c>
      <c r="D378" s="77"/>
      <c r="E378" s="197">
        <f t="shared" si="31"/>
        <v>1540</v>
      </c>
      <c r="F378" s="77">
        <v>574</v>
      </c>
      <c r="G378" s="77">
        <v>603</v>
      </c>
      <c r="H378" s="77">
        <v>363</v>
      </c>
      <c r="I378" s="77"/>
      <c r="J378" s="77">
        <f t="shared" si="32"/>
        <v>1470</v>
      </c>
      <c r="K378" s="529">
        <v>4</v>
      </c>
      <c r="L378" s="79">
        <v>1091</v>
      </c>
      <c r="M378" s="79">
        <v>375</v>
      </c>
      <c r="N378" s="529">
        <v>1056</v>
      </c>
      <c r="P378" s="656"/>
      <c r="Q378" s="656"/>
      <c r="R378" s="656"/>
    </row>
    <row r="379" spans="1:18" s="29" customFormat="1" ht="9" customHeight="1" x14ac:dyDescent="0.25">
      <c r="A379" s="41" t="s">
        <v>21</v>
      </c>
      <c r="B379" s="185">
        <f t="shared" si="30"/>
        <v>5345</v>
      </c>
      <c r="C379" s="262">
        <v>1287</v>
      </c>
      <c r="D379" s="185"/>
      <c r="E379" s="262">
        <f t="shared" si="31"/>
        <v>1029</v>
      </c>
      <c r="F379" s="185">
        <v>1029</v>
      </c>
      <c r="G379" s="185">
        <v>0</v>
      </c>
      <c r="H379" s="185">
        <v>0</v>
      </c>
      <c r="I379" s="185"/>
      <c r="J379" s="185">
        <f t="shared" si="32"/>
        <v>2421</v>
      </c>
      <c r="K379" s="530">
        <v>1370</v>
      </c>
      <c r="L379" s="40">
        <v>270</v>
      </c>
      <c r="M379" s="40">
        <v>781</v>
      </c>
      <c r="N379" s="530">
        <v>608</v>
      </c>
      <c r="P379" s="656"/>
      <c r="Q379" s="656"/>
      <c r="R379" s="656"/>
    </row>
    <row r="380" spans="1:18" s="29" customFormat="1" ht="9" customHeight="1" x14ac:dyDescent="0.25">
      <c r="A380" s="28" t="s">
        <v>23</v>
      </c>
      <c r="B380" s="79">
        <f t="shared" si="30"/>
        <v>8336</v>
      </c>
      <c r="C380" s="197">
        <v>1733</v>
      </c>
      <c r="D380" s="77"/>
      <c r="E380" s="197">
        <f t="shared" si="31"/>
        <v>2157</v>
      </c>
      <c r="F380" s="77">
        <v>1917</v>
      </c>
      <c r="G380" s="77">
        <v>240</v>
      </c>
      <c r="H380" s="77">
        <v>0</v>
      </c>
      <c r="I380" s="77"/>
      <c r="J380" s="77">
        <f t="shared" si="32"/>
        <v>4446</v>
      </c>
      <c r="K380" s="529">
        <v>240</v>
      </c>
      <c r="L380" s="79">
        <v>4206</v>
      </c>
      <c r="M380" s="79">
        <v>0</v>
      </c>
      <c r="N380" s="79">
        <v>0</v>
      </c>
      <c r="P380" s="656"/>
      <c r="Q380" s="656"/>
      <c r="R380" s="656"/>
    </row>
    <row r="381" spans="1:18" s="29" customFormat="1" ht="9" customHeight="1" x14ac:dyDescent="0.25">
      <c r="A381" s="28" t="s">
        <v>25</v>
      </c>
      <c r="B381" s="79">
        <f t="shared" si="30"/>
        <v>2123</v>
      </c>
      <c r="C381" s="197">
        <v>359</v>
      </c>
      <c r="D381" s="77"/>
      <c r="E381" s="197">
        <f t="shared" si="31"/>
        <v>602</v>
      </c>
      <c r="F381" s="77">
        <v>533</v>
      </c>
      <c r="G381" s="77">
        <v>67</v>
      </c>
      <c r="H381" s="77">
        <v>2</v>
      </c>
      <c r="I381" s="77"/>
      <c r="J381" s="77">
        <f t="shared" si="32"/>
        <v>1021</v>
      </c>
      <c r="K381" s="529">
        <v>53</v>
      </c>
      <c r="L381" s="79">
        <v>890</v>
      </c>
      <c r="M381" s="79">
        <v>78</v>
      </c>
      <c r="N381" s="529">
        <v>141</v>
      </c>
      <c r="P381" s="656"/>
      <c r="Q381" s="656"/>
      <c r="R381" s="656"/>
    </row>
    <row r="382" spans="1:18" s="29" customFormat="1" ht="9" customHeight="1" x14ac:dyDescent="0.25">
      <c r="A382" s="28" t="s">
        <v>27</v>
      </c>
      <c r="B382" s="79">
        <f t="shared" si="30"/>
        <v>22930</v>
      </c>
      <c r="C382" s="197">
        <v>2298</v>
      </c>
      <c r="D382" s="77"/>
      <c r="E382" s="197">
        <f t="shared" si="31"/>
        <v>3941</v>
      </c>
      <c r="F382" s="77">
        <v>3646</v>
      </c>
      <c r="G382" s="77">
        <v>285</v>
      </c>
      <c r="H382" s="77">
        <v>10</v>
      </c>
      <c r="I382" s="77"/>
      <c r="J382" s="77">
        <f t="shared" si="32"/>
        <v>16632</v>
      </c>
      <c r="K382" s="529">
        <v>0</v>
      </c>
      <c r="L382" s="79">
        <v>15618</v>
      </c>
      <c r="M382" s="79">
        <v>1014</v>
      </c>
      <c r="N382" s="529">
        <v>59</v>
      </c>
      <c r="P382" s="656"/>
      <c r="Q382" s="656"/>
      <c r="R382" s="656"/>
    </row>
    <row r="383" spans="1:18" s="29" customFormat="1" ht="9" customHeight="1" x14ac:dyDescent="0.25">
      <c r="A383" s="41" t="s">
        <v>30</v>
      </c>
      <c r="B383" s="185">
        <f t="shared" si="30"/>
        <v>12964</v>
      </c>
      <c r="C383" s="262">
        <v>2800</v>
      </c>
      <c r="D383" s="185"/>
      <c r="E383" s="262">
        <f t="shared" si="31"/>
        <v>2684</v>
      </c>
      <c r="F383" s="185">
        <v>2684</v>
      </c>
      <c r="G383" s="185">
        <v>0</v>
      </c>
      <c r="H383" s="185">
        <v>0</v>
      </c>
      <c r="I383" s="185"/>
      <c r="J383" s="185">
        <f t="shared" si="32"/>
        <v>7480</v>
      </c>
      <c r="K383" s="530">
        <v>0</v>
      </c>
      <c r="L383" s="40">
        <v>6417</v>
      </c>
      <c r="M383" s="40">
        <v>1063</v>
      </c>
      <c r="N383" s="40">
        <v>0</v>
      </c>
      <c r="P383" s="656"/>
      <c r="Q383" s="656"/>
      <c r="R383" s="656"/>
    </row>
    <row r="384" spans="1:18" s="29" customFormat="1" ht="9" customHeight="1" x14ac:dyDescent="0.25">
      <c r="A384" s="28" t="s">
        <v>111</v>
      </c>
      <c r="B384" s="79">
        <f t="shared" si="30"/>
        <v>150</v>
      </c>
      <c r="C384" s="197">
        <v>150</v>
      </c>
      <c r="D384" s="77"/>
      <c r="E384" s="197">
        <f t="shared" si="31"/>
        <v>0</v>
      </c>
      <c r="F384" s="77">
        <v>0</v>
      </c>
      <c r="G384" s="77">
        <v>0</v>
      </c>
      <c r="H384" s="77">
        <v>0</v>
      </c>
      <c r="I384" s="77"/>
      <c r="J384" s="77">
        <f t="shared" si="32"/>
        <v>0</v>
      </c>
      <c r="K384" s="79">
        <v>0</v>
      </c>
      <c r="L384" s="79">
        <v>0</v>
      </c>
      <c r="M384" s="79">
        <v>0</v>
      </c>
      <c r="N384" s="79">
        <v>0</v>
      </c>
      <c r="P384" s="656"/>
      <c r="Q384" s="656"/>
      <c r="R384" s="656"/>
    </row>
    <row r="385" spans="1:18" s="29" customFormat="1" ht="9" customHeight="1" x14ac:dyDescent="0.25">
      <c r="A385" s="28" t="s">
        <v>33</v>
      </c>
      <c r="B385" s="79">
        <f t="shared" si="30"/>
        <v>14552</v>
      </c>
      <c r="C385" s="197">
        <v>2281</v>
      </c>
      <c r="D385" s="77"/>
      <c r="E385" s="197">
        <f t="shared" si="31"/>
        <v>2529</v>
      </c>
      <c r="F385" s="77">
        <v>1827</v>
      </c>
      <c r="G385" s="77">
        <v>702</v>
      </c>
      <c r="H385" s="77">
        <v>0</v>
      </c>
      <c r="I385" s="77"/>
      <c r="J385" s="77">
        <f t="shared" si="32"/>
        <v>7351</v>
      </c>
      <c r="K385" s="529">
        <v>250</v>
      </c>
      <c r="L385" s="79">
        <v>7101</v>
      </c>
      <c r="M385" s="79">
        <v>0</v>
      </c>
      <c r="N385" s="529">
        <v>2391</v>
      </c>
      <c r="P385" s="656"/>
      <c r="Q385" s="656"/>
      <c r="R385" s="656"/>
    </row>
    <row r="386" spans="1:18" s="29" customFormat="1" ht="9" customHeight="1" x14ac:dyDescent="0.25">
      <c r="A386" s="28" t="s">
        <v>34</v>
      </c>
      <c r="B386" s="79">
        <f t="shared" si="30"/>
        <v>11911</v>
      </c>
      <c r="C386" s="197">
        <v>1164</v>
      </c>
      <c r="D386" s="77"/>
      <c r="E386" s="197">
        <f t="shared" si="31"/>
        <v>2871</v>
      </c>
      <c r="F386" s="77">
        <v>2695</v>
      </c>
      <c r="G386" s="77">
        <v>176</v>
      </c>
      <c r="H386" s="77">
        <v>0</v>
      </c>
      <c r="I386" s="77"/>
      <c r="J386" s="77">
        <f t="shared" si="32"/>
        <v>5837</v>
      </c>
      <c r="K386" s="529">
        <v>1076</v>
      </c>
      <c r="L386" s="79">
        <v>4761</v>
      </c>
      <c r="M386" s="79">
        <v>0</v>
      </c>
      <c r="N386" s="529">
        <v>2039</v>
      </c>
      <c r="P386" s="656"/>
      <c r="Q386" s="656"/>
      <c r="R386" s="656"/>
    </row>
    <row r="387" spans="1:18" s="29" customFormat="1" ht="9" customHeight="1" x14ac:dyDescent="0.25">
      <c r="A387" s="41" t="s">
        <v>36</v>
      </c>
      <c r="B387" s="185">
        <f t="shared" si="30"/>
        <v>17456</v>
      </c>
      <c r="C387" s="262">
        <v>2185</v>
      </c>
      <c r="D387" s="185"/>
      <c r="E387" s="262">
        <f t="shared" si="31"/>
        <v>1670</v>
      </c>
      <c r="F387" s="185">
        <v>1670</v>
      </c>
      <c r="G387" s="185">
        <v>0</v>
      </c>
      <c r="H387" s="185">
        <v>0</v>
      </c>
      <c r="I387" s="185"/>
      <c r="J387" s="185">
        <f t="shared" si="32"/>
        <v>7730</v>
      </c>
      <c r="K387" s="530">
        <v>107</v>
      </c>
      <c r="L387" s="40">
        <v>7623</v>
      </c>
      <c r="M387" s="40">
        <v>0</v>
      </c>
      <c r="N387" s="530">
        <v>5871</v>
      </c>
      <c r="P387" s="656"/>
      <c r="Q387" s="656"/>
      <c r="R387" s="656"/>
    </row>
    <row r="388" spans="1:18" s="29" customFormat="1" ht="9" customHeight="1" x14ac:dyDescent="0.25">
      <c r="A388" s="28" t="s">
        <v>130</v>
      </c>
      <c r="B388" s="79">
        <f t="shared" si="30"/>
        <v>11159</v>
      </c>
      <c r="C388" s="197">
        <v>820</v>
      </c>
      <c r="D388" s="77"/>
      <c r="E388" s="197">
        <f t="shared" si="31"/>
        <v>2910</v>
      </c>
      <c r="F388" s="77">
        <v>2802</v>
      </c>
      <c r="G388" s="77">
        <v>108</v>
      </c>
      <c r="H388" s="77">
        <v>0</v>
      </c>
      <c r="I388" s="77"/>
      <c r="J388" s="77">
        <f t="shared" si="32"/>
        <v>6155</v>
      </c>
      <c r="K388" s="529">
        <v>12</v>
      </c>
      <c r="L388" s="79">
        <v>5963</v>
      </c>
      <c r="M388" s="79">
        <v>180</v>
      </c>
      <c r="N388" s="79">
        <v>1274</v>
      </c>
      <c r="P388" s="656"/>
      <c r="Q388" s="656"/>
      <c r="R388" s="656"/>
    </row>
    <row r="389" spans="1:18" s="29" customFormat="1" ht="9" customHeight="1" x14ac:dyDescent="0.25">
      <c r="A389" s="28" t="s">
        <v>39</v>
      </c>
      <c r="B389" s="79">
        <f t="shared" si="30"/>
        <v>24962</v>
      </c>
      <c r="C389" s="197">
        <v>2536</v>
      </c>
      <c r="D389" s="77"/>
      <c r="E389" s="197">
        <f t="shared" si="31"/>
        <v>3849</v>
      </c>
      <c r="F389" s="77">
        <v>3285</v>
      </c>
      <c r="G389" s="77">
        <v>379</v>
      </c>
      <c r="H389" s="77">
        <v>185</v>
      </c>
      <c r="I389" s="77"/>
      <c r="J389" s="77">
        <f t="shared" si="32"/>
        <v>4421</v>
      </c>
      <c r="K389" s="79">
        <v>0</v>
      </c>
      <c r="L389" s="79">
        <v>4421</v>
      </c>
      <c r="M389" s="79">
        <v>0</v>
      </c>
      <c r="N389" s="79">
        <v>14156</v>
      </c>
      <c r="P389" s="656"/>
      <c r="Q389" s="656"/>
      <c r="R389" s="656"/>
    </row>
    <row r="390" spans="1:18" s="29" customFormat="1" ht="9" customHeight="1" x14ac:dyDescent="0.25">
      <c r="A390" s="28" t="s">
        <v>32</v>
      </c>
      <c r="B390" s="79">
        <f t="shared" si="30"/>
        <v>14314</v>
      </c>
      <c r="C390" s="197">
        <v>1135</v>
      </c>
      <c r="D390" s="77"/>
      <c r="E390" s="197">
        <f t="shared" si="31"/>
        <v>4379</v>
      </c>
      <c r="F390" s="77">
        <v>3711</v>
      </c>
      <c r="G390" s="77">
        <v>668</v>
      </c>
      <c r="H390" s="77">
        <v>0</v>
      </c>
      <c r="I390" s="77"/>
      <c r="J390" s="77">
        <f t="shared" si="32"/>
        <v>8800</v>
      </c>
      <c r="K390" s="529">
        <v>1660</v>
      </c>
      <c r="L390" s="79">
        <v>7140</v>
      </c>
      <c r="M390" s="79">
        <v>0</v>
      </c>
      <c r="N390" s="529">
        <v>0</v>
      </c>
      <c r="P390" s="656"/>
      <c r="Q390" s="656"/>
      <c r="R390" s="656"/>
    </row>
    <row r="391" spans="1:18" s="29" customFormat="1" ht="9" customHeight="1" x14ac:dyDescent="0.25">
      <c r="A391" s="41" t="s">
        <v>43</v>
      </c>
      <c r="B391" s="185">
        <f t="shared" si="30"/>
        <v>13363</v>
      </c>
      <c r="C391" s="262">
        <v>2814</v>
      </c>
      <c r="D391" s="185"/>
      <c r="E391" s="262">
        <f t="shared" si="31"/>
        <v>2556</v>
      </c>
      <c r="F391" s="185">
        <v>2430</v>
      </c>
      <c r="G391" s="185">
        <v>126</v>
      </c>
      <c r="H391" s="185">
        <v>0</v>
      </c>
      <c r="I391" s="185"/>
      <c r="J391" s="185">
        <f t="shared" si="32"/>
        <v>3993</v>
      </c>
      <c r="K391" s="530">
        <v>802</v>
      </c>
      <c r="L391" s="40">
        <v>3191</v>
      </c>
      <c r="M391" s="40">
        <v>0</v>
      </c>
      <c r="N391" s="40">
        <v>4000</v>
      </c>
      <c r="P391" s="656"/>
      <c r="Q391" s="656"/>
      <c r="R391" s="656"/>
    </row>
    <row r="392" spans="1:18" s="29" customFormat="1" ht="9" customHeight="1" x14ac:dyDescent="0.25">
      <c r="A392" s="28" t="s">
        <v>46</v>
      </c>
      <c r="B392" s="79">
        <f t="shared" si="30"/>
        <v>2058</v>
      </c>
      <c r="C392" s="197">
        <v>426</v>
      </c>
      <c r="D392" s="77"/>
      <c r="E392" s="197">
        <f t="shared" si="31"/>
        <v>1173</v>
      </c>
      <c r="F392" s="77">
        <v>1173</v>
      </c>
      <c r="G392" s="77">
        <v>0</v>
      </c>
      <c r="H392" s="77">
        <v>0</v>
      </c>
      <c r="I392" s="77"/>
      <c r="J392" s="77">
        <f t="shared" si="32"/>
        <v>459</v>
      </c>
      <c r="K392" s="529">
        <v>0</v>
      </c>
      <c r="L392" s="79">
        <v>459</v>
      </c>
      <c r="M392" s="79">
        <v>0</v>
      </c>
      <c r="N392" s="529">
        <v>0</v>
      </c>
      <c r="P392" s="656"/>
      <c r="Q392" s="656"/>
      <c r="R392" s="656"/>
    </row>
    <row r="393" spans="1:18" s="29" customFormat="1" ht="9" customHeight="1" x14ac:dyDescent="0.25">
      <c r="A393" s="28" t="s">
        <v>48</v>
      </c>
      <c r="B393" s="79">
        <f t="shared" si="30"/>
        <v>5715</v>
      </c>
      <c r="C393" s="197">
        <v>900</v>
      </c>
      <c r="D393" s="77"/>
      <c r="E393" s="197">
        <f t="shared" si="31"/>
        <v>736</v>
      </c>
      <c r="F393" s="77">
        <v>573</v>
      </c>
      <c r="G393" s="77">
        <v>163</v>
      </c>
      <c r="H393" s="77">
        <v>0</v>
      </c>
      <c r="I393" s="77"/>
      <c r="J393" s="77">
        <f t="shared" si="32"/>
        <v>2175</v>
      </c>
      <c r="K393" s="529">
        <v>215</v>
      </c>
      <c r="L393" s="79">
        <v>1960</v>
      </c>
      <c r="M393" s="79">
        <v>0</v>
      </c>
      <c r="N393" s="79">
        <v>1904</v>
      </c>
      <c r="P393" s="656"/>
      <c r="Q393" s="656"/>
      <c r="R393" s="656"/>
    </row>
    <row r="394" spans="1:18" s="29" customFormat="1" ht="9" customHeight="1" x14ac:dyDescent="0.25">
      <c r="A394" s="28" t="s">
        <v>50</v>
      </c>
      <c r="B394" s="79">
        <f t="shared" si="30"/>
        <v>7203</v>
      </c>
      <c r="C394" s="197">
        <v>1493</v>
      </c>
      <c r="D394" s="77"/>
      <c r="E394" s="197">
        <f t="shared" si="31"/>
        <v>2694</v>
      </c>
      <c r="F394" s="77">
        <v>2694</v>
      </c>
      <c r="G394" s="77">
        <v>0</v>
      </c>
      <c r="H394" s="77">
        <v>0</v>
      </c>
      <c r="I394" s="77"/>
      <c r="J394" s="77">
        <f t="shared" si="32"/>
        <v>3016</v>
      </c>
      <c r="K394" s="529">
        <v>173</v>
      </c>
      <c r="L394" s="79">
        <v>2843</v>
      </c>
      <c r="M394" s="79">
        <v>0</v>
      </c>
      <c r="N394" s="529">
        <v>0</v>
      </c>
      <c r="P394" s="656"/>
      <c r="Q394" s="656"/>
      <c r="R394" s="656"/>
    </row>
    <row r="395" spans="1:18" s="29" customFormat="1" ht="9" customHeight="1" x14ac:dyDescent="0.25">
      <c r="A395" s="41" t="s">
        <v>52</v>
      </c>
      <c r="B395" s="185">
        <f t="shared" si="30"/>
        <v>21071</v>
      </c>
      <c r="C395" s="262">
        <v>3012</v>
      </c>
      <c r="D395" s="185"/>
      <c r="E395" s="262">
        <f t="shared" si="31"/>
        <v>1657</v>
      </c>
      <c r="F395" s="185">
        <v>1657</v>
      </c>
      <c r="G395" s="185">
        <v>0</v>
      </c>
      <c r="H395" s="185">
        <v>0</v>
      </c>
      <c r="I395" s="185"/>
      <c r="J395" s="185">
        <f t="shared" si="32"/>
        <v>12948</v>
      </c>
      <c r="K395" s="530">
        <v>0</v>
      </c>
      <c r="L395" s="40">
        <v>12948</v>
      </c>
      <c r="M395" s="40">
        <v>0</v>
      </c>
      <c r="N395" s="40">
        <v>3454</v>
      </c>
      <c r="P395" s="656"/>
      <c r="Q395" s="656"/>
      <c r="R395" s="656"/>
    </row>
    <row r="396" spans="1:18" s="29" customFormat="1" ht="9" customHeight="1" x14ac:dyDescent="0.25">
      <c r="A396" s="28" t="s">
        <v>55</v>
      </c>
      <c r="B396" s="79">
        <f t="shared" si="30"/>
        <v>9303</v>
      </c>
      <c r="C396" s="197">
        <v>1499</v>
      </c>
      <c r="D396" s="77"/>
      <c r="E396" s="197">
        <f t="shared" si="31"/>
        <v>3179</v>
      </c>
      <c r="F396" s="77">
        <v>3085</v>
      </c>
      <c r="G396" s="77">
        <v>94</v>
      </c>
      <c r="H396" s="77">
        <v>0</v>
      </c>
      <c r="I396" s="77"/>
      <c r="J396" s="77">
        <f t="shared" si="32"/>
        <v>4471</v>
      </c>
      <c r="K396" s="529">
        <v>170</v>
      </c>
      <c r="L396" s="79">
        <v>4301</v>
      </c>
      <c r="M396" s="79">
        <v>0</v>
      </c>
      <c r="N396" s="529">
        <v>154</v>
      </c>
      <c r="P396" s="656"/>
      <c r="Q396" s="656"/>
      <c r="R396" s="656"/>
    </row>
    <row r="397" spans="1:18" s="29" customFormat="1" ht="9" customHeight="1" x14ac:dyDescent="0.25">
      <c r="A397" s="28" t="s">
        <v>57</v>
      </c>
      <c r="B397" s="79">
        <f t="shared" si="30"/>
        <v>3185</v>
      </c>
      <c r="C397" s="197">
        <v>560</v>
      </c>
      <c r="D397" s="77"/>
      <c r="E397" s="197">
        <f t="shared" si="31"/>
        <v>752</v>
      </c>
      <c r="F397" s="77">
        <v>719</v>
      </c>
      <c r="G397" s="77">
        <v>33</v>
      </c>
      <c r="H397" s="77">
        <v>0</v>
      </c>
      <c r="I397" s="77"/>
      <c r="J397" s="77">
        <f t="shared" si="32"/>
        <v>1873</v>
      </c>
      <c r="K397" s="529">
        <v>384</v>
      </c>
      <c r="L397" s="79">
        <v>1489</v>
      </c>
      <c r="M397" s="79">
        <v>0</v>
      </c>
      <c r="N397" s="529">
        <v>0</v>
      </c>
      <c r="P397" s="656"/>
      <c r="Q397" s="656"/>
      <c r="R397" s="656"/>
    </row>
    <row r="398" spans="1:18" s="29" customFormat="1" ht="9" customHeight="1" x14ac:dyDescent="0.25">
      <c r="A398" s="28" t="s">
        <v>59</v>
      </c>
      <c r="B398" s="79">
        <f t="shared" si="30"/>
        <v>5438</v>
      </c>
      <c r="C398" s="197">
        <v>887</v>
      </c>
      <c r="D398" s="77"/>
      <c r="E398" s="197">
        <f t="shared" si="31"/>
        <v>1341</v>
      </c>
      <c r="F398" s="77">
        <v>1083</v>
      </c>
      <c r="G398" s="77">
        <v>258</v>
      </c>
      <c r="H398" s="77">
        <v>0</v>
      </c>
      <c r="I398" s="77"/>
      <c r="J398" s="77">
        <f t="shared" si="32"/>
        <v>3210</v>
      </c>
      <c r="K398" s="529">
        <v>597</v>
      </c>
      <c r="L398" s="79">
        <v>2613</v>
      </c>
      <c r="M398" s="79">
        <v>0</v>
      </c>
      <c r="N398" s="79">
        <v>0</v>
      </c>
      <c r="P398" s="656"/>
      <c r="Q398" s="656"/>
      <c r="R398" s="656"/>
    </row>
    <row r="399" spans="1:18" s="29" customFormat="1" ht="9" customHeight="1" x14ac:dyDescent="0.25">
      <c r="A399" s="41" t="s">
        <v>63</v>
      </c>
      <c r="B399" s="185">
        <f t="shared" si="30"/>
        <v>11519</v>
      </c>
      <c r="C399" s="262">
        <v>1831</v>
      </c>
      <c r="D399" s="185"/>
      <c r="E399" s="262">
        <f t="shared" si="31"/>
        <v>2931</v>
      </c>
      <c r="F399" s="185">
        <v>2931</v>
      </c>
      <c r="G399" s="185">
        <v>0</v>
      </c>
      <c r="H399" s="185">
        <v>0</v>
      </c>
      <c r="I399" s="185"/>
      <c r="J399" s="185">
        <f t="shared" si="32"/>
        <v>6757</v>
      </c>
      <c r="K399" s="530">
        <v>0</v>
      </c>
      <c r="L399" s="40">
        <v>6653</v>
      </c>
      <c r="M399" s="40">
        <v>104</v>
      </c>
      <c r="N399" s="40">
        <v>0</v>
      </c>
      <c r="P399" s="656"/>
      <c r="Q399" s="656"/>
      <c r="R399" s="656"/>
    </row>
    <row r="400" spans="1:18" s="29" customFormat="1" ht="9" customHeight="1" x14ac:dyDescent="0.25">
      <c r="A400" s="28" t="s">
        <v>65</v>
      </c>
      <c r="B400" s="79">
        <f t="shared" si="30"/>
        <v>16697</v>
      </c>
      <c r="C400" s="197">
        <v>1189</v>
      </c>
      <c r="D400" s="77"/>
      <c r="E400" s="197">
        <f t="shared" si="31"/>
        <v>2700</v>
      </c>
      <c r="F400" s="77">
        <v>2700</v>
      </c>
      <c r="G400" s="77">
        <v>0</v>
      </c>
      <c r="H400" s="77">
        <v>0</v>
      </c>
      <c r="I400" s="77"/>
      <c r="J400" s="77">
        <f t="shared" si="32"/>
        <v>7248</v>
      </c>
      <c r="K400" s="529">
        <v>0</v>
      </c>
      <c r="L400" s="79">
        <v>5518</v>
      </c>
      <c r="M400" s="79">
        <v>1730</v>
      </c>
      <c r="N400" s="79">
        <v>5560</v>
      </c>
      <c r="P400" s="656"/>
      <c r="Q400" s="656"/>
      <c r="R400" s="656"/>
    </row>
    <row r="401" spans="1:18" s="29" customFormat="1" ht="9" customHeight="1" x14ac:dyDescent="0.25">
      <c r="A401" s="28" t="s">
        <v>69</v>
      </c>
      <c r="B401" s="79">
        <f t="shared" si="30"/>
        <v>23757</v>
      </c>
      <c r="C401" s="197">
        <v>2173</v>
      </c>
      <c r="D401" s="77"/>
      <c r="E401" s="197">
        <f t="shared" si="31"/>
        <v>3696</v>
      </c>
      <c r="F401" s="77">
        <v>3696</v>
      </c>
      <c r="G401" s="77">
        <v>0</v>
      </c>
      <c r="H401" s="77">
        <v>0</v>
      </c>
      <c r="I401" s="77"/>
      <c r="J401" s="77">
        <f t="shared" si="32"/>
        <v>4412</v>
      </c>
      <c r="K401" s="529">
        <v>0</v>
      </c>
      <c r="L401" s="79">
        <v>4412</v>
      </c>
      <c r="M401" s="79">
        <v>0</v>
      </c>
      <c r="N401" s="529">
        <v>13476</v>
      </c>
      <c r="P401" s="656"/>
      <c r="Q401" s="656"/>
      <c r="R401" s="656"/>
    </row>
    <row r="402" spans="1:18" s="29" customFormat="1" ht="9" customHeight="1" x14ac:dyDescent="0.25">
      <c r="A402" s="28" t="s">
        <v>74</v>
      </c>
      <c r="B402" s="79">
        <f t="shared" si="30"/>
        <v>8660</v>
      </c>
      <c r="C402" s="197">
        <v>655</v>
      </c>
      <c r="D402" s="77"/>
      <c r="E402" s="197">
        <f t="shared" si="31"/>
        <v>2869</v>
      </c>
      <c r="F402" s="77">
        <v>2869</v>
      </c>
      <c r="G402" s="77">
        <v>0</v>
      </c>
      <c r="H402" s="77">
        <v>0</v>
      </c>
      <c r="I402" s="77"/>
      <c r="J402" s="77">
        <f t="shared" si="32"/>
        <v>5136</v>
      </c>
      <c r="K402" s="529">
        <v>726</v>
      </c>
      <c r="L402" s="79">
        <v>3860</v>
      </c>
      <c r="M402" s="79">
        <v>550</v>
      </c>
      <c r="N402" s="529">
        <v>0</v>
      </c>
      <c r="P402" s="656"/>
      <c r="Q402" s="656"/>
      <c r="R402" s="656"/>
    </row>
    <row r="403" spans="1:18" s="29" customFormat="1" ht="9" customHeight="1" x14ac:dyDescent="0.25">
      <c r="A403" s="41" t="s">
        <v>76</v>
      </c>
      <c r="B403" s="185">
        <f t="shared" si="30"/>
        <v>13807</v>
      </c>
      <c r="C403" s="262">
        <v>2279</v>
      </c>
      <c r="D403" s="185"/>
      <c r="E403" s="262">
        <f t="shared" si="31"/>
        <v>2957</v>
      </c>
      <c r="F403" s="185">
        <v>1984</v>
      </c>
      <c r="G403" s="185">
        <v>973</v>
      </c>
      <c r="H403" s="185">
        <v>0</v>
      </c>
      <c r="I403" s="185"/>
      <c r="J403" s="185">
        <f t="shared" si="32"/>
        <v>8571</v>
      </c>
      <c r="K403" s="530">
        <v>53</v>
      </c>
      <c r="L403" s="40">
        <v>8171</v>
      </c>
      <c r="M403" s="40">
        <v>347</v>
      </c>
      <c r="N403" s="530">
        <v>0</v>
      </c>
      <c r="P403" s="656"/>
      <c r="Q403" s="656"/>
      <c r="R403" s="656"/>
    </row>
    <row r="404" spans="1:18" s="29" customFormat="1" ht="9" customHeight="1" x14ac:dyDescent="0.25">
      <c r="A404" s="28" t="s">
        <v>105</v>
      </c>
      <c r="B404" s="79">
        <f t="shared" si="30"/>
        <v>2541</v>
      </c>
      <c r="C404" s="197">
        <v>564</v>
      </c>
      <c r="D404" s="77"/>
      <c r="E404" s="197">
        <f t="shared" si="31"/>
        <v>772</v>
      </c>
      <c r="F404" s="77">
        <v>772</v>
      </c>
      <c r="G404" s="77">
        <v>0</v>
      </c>
      <c r="H404" s="77">
        <v>0</v>
      </c>
      <c r="I404" s="77"/>
      <c r="J404" s="77">
        <f t="shared" si="32"/>
        <v>1205</v>
      </c>
      <c r="K404" s="529">
        <v>0</v>
      </c>
      <c r="L404" s="79">
        <v>1205</v>
      </c>
      <c r="M404" s="79">
        <v>0</v>
      </c>
      <c r="N404" s="79">
        <v>0</v>
      </c>
      <c r="P404" s="656"/>
      <c r="Q404" s="656"/>
      <c r="R404" s="656"/>
    </row>
    <row r="405" spans="1:18" s="29" customFormat="1" ht="9" customHeight="1" x14ac:dyDescent="0.25">
      <c r="A405" s="28" t="s">
        <v>82</v>
      </c>
      <c r="B405" s="79">
        <f t="shared" si="30"/>
        <v>22609</v>
      </c>
      <c r="C405" s="197">
        <v>3063</v>
      </c>
      <c r="D405" s="77"/>
      <c r="E405" s="197">
        <f t="shared" si="31"/>
        <v>4556</v>
      </c>
      <c r="F405" s="77">
        <v>2810</v>
      </c>
      <c r="G405" s="77">
        <v>1746</v>
      </c>
      <c r="H405" s="77">
        <v>0</v>
      </c>
      <c r="I405" s="77"/>
      <c r="J405" s="77">
        <f t="shared" si="32"/>
        <v>7826</v>
      </c>
      <c r="K405" s="529">
        <v>0</v>
      </c>
      <c r="L405" s="79">
        <v>7826</v>
      </c>
      <c r="M405" s="79">
        <v>0</v>
      </c>
      <c r="N405" s="79">
        <v>7164</v>
      </c>
      <c r="P405" s="656"/>
      <c r="Q405" s="656"/>
      <c r="R405" s="656"/>
    </row>
    <row r="406" spans="1:18" s="29" customFormat="1" ht="9" customHeight="1" x14ac:dyDescent="0.25">
      <c r="A406" s="28" t="s">
        <v>86</v>
      </c>
      <c r="B406" s="79">
        <f t="shared" si="30"/>
        <v>12339</v>
      </c>
      <c r="C406" s="197">
        <v>1412</v>
      </c>
      <c r="D406" s="77"/>
      <c r="E406" s="197">
        <f t="shared" si="31"/>
        <v>1822</v>
      </c>
      <c r="F406" s="77">
        <v>1822</v>
      </c>
      <c r="G406" s="77">
        <v>0</v>
      </c>
      <c r="H406" s="77">
        <v>0</v>
      </c>
      <c r="I406" s="77"/>
      <c r="J406" s="77">
        <f t="shared" si="32"/>
        <v>5454</v>
      </c>
      <c r="K406" s="529">
        <v>2886</v>
      </c>
      <c r="L406" s="79">
        <v>2568</v>
      </c>
      <c r="M406" s="79">
        <v>0</v>
      </c>
      <c r="N406" s="79">
        <v>3651</v>
      </c>
      <c r="P406" s="656"/>
      <c r="Q406" s="656"/>
      <c r="R406" s="656"/>
    </row>
    <row r="407" spans="1:18" s="29" customFormat="1" ht="9" customHeight="1" x14ac:dyDescent="0.25">
      <c r="A407" s="41" t="s">
        <v>88</v>
      </c>
      <c r="B407" s="185">
        <f t="shared" si="30"/>
        <v>11510</v>
      </c>
      <c r="C407" s="262">
        <v>1599</v>
      </c>
      <c r="D407" s="185"/>
      <c r="E407" s="262">
        <f t="shared" si="31"/>
        <v>2763</v>
      </c>
      <c r="F407" s="185">
        <v>2543</v>
      </c>
      <c r="G407" s="185">
        <v>220</v>
      </c>
      <c r="H407" s="185">
        <v>0</v>
      </c>
      <c r="I407" s="185"/>
      <c r="J407" s="185">
        <f t="shared" si="32"/>
        <v>5803</v>
      </c>
      <c r="K407" s="530">
        <v>0</v>
      </c>
      <c r="L407" s="40">
        <v>5803</v>
      </c>
      <c r="M407" s="40">
        <v>0</v>
      </c>
      <c r="N407" s="40">
        <v>1345</v>
      </c>
      <c r="P407" s="656"/>
      <c r="Q407" s="656"/>
      <c r="R407" s="656"/>
    </row>
    <row r="408" spans="1:18" s="29" customFormat="1" ht="9" customHeight="1" x14ac:dyDescent="0.25">
      <c r="A408" s="28"/>
      <c r="B408" s="79"/>
      <c r="C408" s="77"/>
      <c r="D408" s="77"/>
      <c r="E408" s="197"/>
      <c r="F408" s="77"/>
      <c r="G408" s="77"/>
      <c r="H408" s="77"/>
      <c r="I408" s="77"/>
      <c r="J408" s="77"/>
      <c r="K408" s="197"/>
      <c r="L408" s="77"/>
      <c r="M408" s="77"/>
      <c r="N408" s="77"/>
      <c r="P408" s="656"/>
      <c r="Q408" s="656"/>
      <c r="R408" s="656"/>
    </row>
    <row r="409" spans="1:18" s="29" customFormat="1" ht="9" customHeight="1" x14ac:dyDescent="0.25">
      <c r="A409" s="25">
        <v>2006</v>
      </c>
      <c r="B409" s="25"/>
      <c r="C409" s="313"/>
      <c r="D409" s="313"/>
      <c r="E409" s="660"/>
      <c r="F409" s="313"/>
      <c r="G409" s="313"/>
      <c r="H409" s="313"/>
      <c r="I409" s="313"/>
      <c r="J409" s="660"/>
      <c r="K409" s="308"/>
      <c r="L409" s="313"/>
      <c r="M409" s="313"/>
      <c r="N409" s="308"/>
      <c r="P409" s="656"/>
      <c r="Q409" s="656"/>
      <c r="R409" s="656"/>
    </row>
    <row r="410" spans="1:18" s="29" customFormat="1" ht="9" customHeight="1" x14ac:dyDescent="0.25">
      <c r="A410" s="30" t="s">
        <v>129</v>
      </c>
      <c r="B410" s="661">
        <f>SUM(B412:B443)</f>
        <v>356945</v>
      </c>
      <c r="C410" s="661">
        <f>SUM(C412:C443)</f>
        <v>48319</v>
      </c>
      <c r="D410" s="661"/>
      <c r="E410" s="661">
        <f>SUM(E412:E443)</f>
        <v>72179</v>
      </c>
      <c r="F410" s="661">
        <f>SUM(F412:F443)</f>
        <v>64685</v>
      </c>
      <c r="G410" s="661">
        <f>SUM(G412:G443)</f>
        <v>6934</v>
      </c>
      <c r="H410" s="657">
        <f>SUM(H412:H443)</f>
        <v>560</v>
      </c>
      <c r="I410" s="661"/>
      <c r="J410" s="661">
        <f>SUM(J412:J443)</f>
        <v>167877</v>
      </c>
      <c r="K410" s="657">
        <f>SUM(K412:K443)</f>
        <v>10350</v>
      </c>
      <c r="L410" s="661">
        <f>SUM(L412:L443)</f>
        <v>147562</v>
      </c>
      <c r="M410" s="661">
        <f>SUM(M412:M443)</f>
        <v>9965</v>
      </c>
      <c r="N410" s="661">
        <f>SUM(N412:N443)</f>
        <v>68570</v>
      </c>
      <c r="O410" s="656"/>
      <c r="P410" s="656"/>
      <c r="Q410" s="656"/>
      <c r="R410" s="656"/>
    </row>
    <row r="411" spans="1:18" s="29" customFormat="1" ht="2.1" customHeight="1" x14ac:dyDescent="0.25">
      <c r="A411" s="30"/>
      <c r="B411" s="661"/>
      <c r="C411" s="661"/>
      <c r="D411" s="661"/>
      <c r="E411" s="661"/>
      <c r="F411" s="661"/>
      <c r="G411" s="661"/>
      <c r="H411" s="657"/>
      <c r="I411" s="661"/>
      <c r="J411" s="661"/>
      <c r="K411" s="657"/>
      <c r="L411" s="661"/>
      <c r="M411" s="661"/>
      <c r="N411" s="661"/>
      <c r="P411" s="656"/>
      <c r="Q411" s="656"/>
      <c r="R411" s="656"/>
    </row>
    <row r="412" spans="1:18" s="29" customFormat="1" ht="9" customHeight="1" x14ac:dyDescent="0.25">
      <c r="A412" s="28" t="s">
        <v>14</v>
      </c>
      <c r="B412" s="79">
        <f t="shared" ref="B412:B443" si="33">SUM(C412+E412+J412+N412)</f>
        <v>2248</v>
      </c>
      <c r="C412" s="197">
        <v>348</v>
      </c>
      <c r="D412" s="77"/>
      <c r="E412" s="197">
        <f t="shared" ref="E412:E443" si="34">SUM(F412:H412)</f>
        <v>932</v>
      </c>
      <c r="F412" s="77">
        <v>841</v>
      </c>
      <c r="G412" s="77">
        <v>91</v>
      </c>
      <c r="H412" s="77">
        <v>0</v>
      </c>
      <c r="I412" s="77"/>
      <c r="J412" s="77">
        <f t="shared" ref="J412:J443" si="35">SUM(K412:M412)</f>
        <v>669</v>
      </c>
      <c r="K412" s="529">
        <v>0</v>
      </c>
      <c r="L412" s="79">
        <v>669</v>
      </c>
      <c r="M412" s="79">
        <v>0</v>
      </c>
      <c r="N412" s="79">
        <v>299</v>
      </c>
      <c r="P412" s="656"/>
      <c r="Q412" s="656"/>
      <c r="R412" s="656"/>
    </row>
    <row r="413" spans="1:18" s="29" customFormat="1" ht="9" customHeight="1" x14ac:dyDescent="0.25">
      <c r="A413" s="28" t="s">
        <v>15</v>
      </c>
      <c r="B413" s="79">
        <f t="shared" si="33"/>
        <v>11380</v>
      </c>
      <c r="C413" s="197">
        <v>1701</v>
      </c>
      <c r="D413" s="77"/>
      <c r="E413" s="197">
        <f t="shared" si="34"/>
        <v>808</v>
      </c>
      <c r="F413" s="77">
        <v>808</v>
      </c>
      <c r="G413" s="77">
        <v>0</v>
      </c>
      <c r="H413" s="77">
        <v>0</v>
      </c>
      <c r="I413" s="77"/>
      <c r="J413" s="77">
        <f t="shared" si="35"/>
        <v>4587</v>
      </c>
      <c r="K413" s="529">
        <v>0</v>
      </c>
      <c r="L413" s="79">
        <v>4186</v>
      </c>
      <c r="M413" s="79">
        <v>401</v>
      </c>
      <c r="N413" s="529">
        <v>4284</v>
      </c>
      <c r="P413" s="656"/>
      <c r="Q413" s="656"/>
      <c r="R413" s="656"/>
    </row>
    <row r="414" spans="1:18" s="29" customFormat="1" ht="9" customHeight="1" x14ac:dyDescent="0.25">
      <c r="A414" s="28" t="s">
        <v>112</v>
      </c>
      <c r="B414" s="79">
        <f t="shared" si="33"/>
        <v>5287</v>
      </c>
      <c r="C414" s="197">
        <v>1220</v>
      </c>
      <c r="D414" s="77"/>
      <c r="E414" s="197">
        <f t="shared" si="34"/>
        <v>1540</v>
      </c>
      <c r="F414" s="77">
        <v>602</v>
      </c>
      <c r="G414" s="77">
        <v>575</v>
      </c>
      <c r="H414" s="77">
        <v>363</v>
      </c>
      <c r="I414" s="77"/>
      <c r="J414" s="77">
        <f t="shared" si="35"/>
        <v>1471</v>
      </c>
      <c r="K414" s="529">
        <v>41</v>
      </c>
      <c r="L414" s="79">
        <v>1055</v>
      </c>
      <c r="M414" s="79">
        <v>375</v>
      </c>
      <c r="N414" s="529">
        <v>1056</v>
      </c>
      <c r="P414" s="656"/>
      <c r="Q414" s="656"/>
      <c r="R414" s="656"/>
    </row>
    <row r="415" spans="1:18" s="29" customFormat="1" ht="9" customHeight="1" x14ac:dyDescent="0.25">
      <c r="A415" s="41" t="s">
        <v>21</v>
      </c>
      <c r="B415" s="185">
        <f t="shared" si="33"/>
        <v>5489</v>
      </c>
      <c r="C415" s="262">
        <v>1287</v>
      </c>
      <c r="D415" s="185"/>
      <c r="E415" s="262">
        <f t="shared" si="34"/>
        <v>1046</v>
      </c>
      <c r="F415" s="185">
        <v>1046</v>
      </c>
      <c r="G415" s="185">
        <v>0</v>
      </c>
      <c r="H415" s="185">
        <v>0</v>
      </c>
      <c r="I415" s="185"/>
      <c r="J415" s="185">
        <f t="shared" si="35"/>
        <v>2548</v>
      </c>
      <c r="K415" s="530">
        <v>1631</v>
      </c>
      <c r="L415" s="40">
        <v>241</v>
      </c>
      <c r="M415" s="40">
        <v>676</v>
      </c>
      <c r="N415" s="530">
        <v>608</v>
      </c>
      <c r="P415" s="656"/>
      <c r="Q415" s="656"/>
      <c r="R415" s="656"/>
    </row>
    <row r="416" spans="1:18" s="29" customFormat="1" ht="9" customHeight="1" x14ac:dyDescent="0.25">
      <c r="A416" s="28" t="s">
        <v>23</v>
      </c>
      <c r="B416" s="79">
        <f t="shared" si="33"/>
        <v>8336</v>
      </c>
      <c r="C416" s="197">
        <v>1733</v>
      </c>
      <c r="D416" s="77"/>
      <c r="E416" s="197">
        <f t="shared" si="34"/>
        <v>2157</v>
      </c>
      <c r="F416" s="77">
        <v>1917</v>
      </c>
      <c r="G416" s="77">
        <v>240</v>
      </c>
      <c r="H416" s="77">
        <v>0</v>
      </c>
      <c r="I416" s="77"/>
      <c r="J416" s="77">
        <f t="shared" si="35"/>
        <v>4446</v>
      </c>
      <c r="K416" s="529">
        <v>306</v>
      </c>
      <c r="L416" s="79">
        <v>4140</v>
      </c>
      <c r="M416" s="79">
        <v>0</v>
      </c>
      <c r="N416" s="79">
        <v>0</v>
      </c>
      <c r="P416" s="656"/>
      <c r="Q416" s="656"/>
      <c r="R416" s="656"/>
    </row>
    <row r="417" spans="1:18" s="29" customFormat="1" ht="9" customHeight="1" x14ac:dyDescent="0.25">
      <c r="A417" s="28" t="s">
        <v>25</v>
      </c>
      <c r="B417" s="79">
        <f t="shared" si="33"/>
        <v>2122</v>
      </c>
      <c r="C417" s="197">
        <v>358</v>
      </c>
      <c r="D417" s="77"/>
      <c r="E417" s="197">
        <f t="shared" si="34"/>
        <v>602</v>
      </c>
      <c r="F417" s="77">
        <v>533</v>
      </c>
      <c r="G417" s="77">
        <v>67</v>
      </c>
      <c r="H417" s="77">
        <v>2</v>
      </c>
      <c r="I417" s="77"/>
      <c r="J417" s="77">
        <f t="shared" si="35"/>
        <v>1021</v>
      </c>
      <c r="K417" s="529">
        <v>91</v>
      </c>
      <c r="L417" s="79">
        <v>852</v>
      </c>
      <c r="M417" s="79">
        <v>78</v>
      </c>
      <c r="N417" s="529">
        <v>141</v>
      </c>
      <c r="P417" s="656"/>
      <c r="Q417" s="656"/>
      <c r="R417" s="656"/>
    </row>
    <row r="418" spans="1:18" s="29" customFormat="1" ht="9" customHeight="1" x14ac:dyDescent="0.25">
      <c r="A418" s="28" t="s">
        <v>27</v>
      </c>
      <c r="B418" s="79">
        <f t="shared" si="33"/>
        <v>22882</v>
      </c>
      <c r="C418" s="197">
        <v>2309</v>
      </c>
      <c r="D418" s="77"/>
      <c r="E418" s="197">
        <f t="shared" si="34"/>
        <v>3941</v>
      </c>
      <c r="F418" s="77">
        <v>3646</v>
      </c>
      <c r="G418" s="77">
        <v>285</v>
      </c>
      <c r="H418" s="77">
        <v>10</v>
      </c>
      <c r="I418" s="77"/>
      <c r="J418" s="77">
        <f t="shared" si="35"/>
        <v>16632</v>
      </c>
      <c r="K418" s="529">
        <v>0</v>
      </c>
      <c r="L418" s="79">
        <v>15618</v>
      </c>
      <c r="M418" s="79">
        <v>1014</v>
      </c>
      <c r="N418" s="529">
        <v>0</v>
      </c>
      <c r="P418" s="656"/>
      <c r="Q418" s="656"/>
      <c r="R418" s="656"/>
    </row>
    <row r="419" spans="1:18" s="29" customFormat="1" ht="9" customHeight="1" x14ac:dyDescent="0.25">
      <c r="A419" s="41" t="s">
        <v>30</v>
      </c>
      <c r="B419" s="185">
        <f t="shared" si="33"/>
        <v>12965</v>
      </c>
      <c r="C419" s="262">
        <v>2801</v>
      </c>
      <c r="D419" s="185"/>
      <c r="E419" s="262">
        <f t="shared" si="34"/>
        <v>2684</v>
      </c>
      <c r="F419" s="185">
        <v>2684</v>
      </c>
      <c r="G419" s="185">
        <v>0</v>
      </c>
      <c r="H419" s="185">
        <v>0</v>
      </c>
      <c r="I419" s="185"/>
      <c r="J419" s="185">
        <f t="shared" si="35"/>
        <v>7480</v>
      </c>
      <c r="K419" s="530">
        <v>0</v>
      </c>
      <c r="L419" s="40">
        <v>6417</v>
      </c>
      <c r="M419" s="40">
        <v>1063</v>
      </c>
      <c r="N419" s="40">
        <v>0</v>
      </c>
      <c r="P419" s="656"/>
      <c r="Q419" s="656"/>
      <c r="R419" s="656"/>
    </row>
    <row r="420" spans="1:18" s="29" customFormat="1" ht="9" customHeight="1" x14ac:dyDescent="0.25">
      <c r="A420" s="28" t="s">
        <v>111</v>
      </c>
      <c r="B420" s="79">
        <f t="shared" si="33"/>
        <v>150</v>
      </c>
      <c r="C420" s="197">
        <v>150</v>
      </c>
      <c r="D420" s="77"/>
      <c r="E420" s="197">
        <f t="shared" si="34"/>
        <v>0</v>
      </c>
      <c r="F420" s="77">
        <v>0</v>
      </c>
      <c r="G420" s="77">
        <v>0</v>
      </c>
      <c r="H420" s="77">
        <v>0</v>
      </c>
      <c r="I420" s="77"/>
      <c r="J420" s="77">
        <f t="shared" si="35"/>
        <v>0</v>
      </c>
      <c r="K420" s="79">
        <v>0</v>
      </c>
      <c r="L420" s="79">
        <v>0</v>
      </c>
      <c r="M420" s="79">
        <v>0</v>
      </c>
      <c r="N420" s="79">
        <v>0</v>
      </c>
      <c r="P420" s="656"/>
      <c r="Q420" s="656"/>
      <c r="R420" s="656"/>
    </row>
    <row r="421" spans="1:18" s="29" customFormat="1" ht="9" customHeight="1" x14ac:dyDescent="0.25">
      <c r="A421" s="28" t="s">
        <v>33</v>
      </c>
      <c r="B421" s="79">
        <f t="shared" si="33"/>
        <v>14663</v>
      </c>
      <c r="C421" s="197">
        <v>2280</v>
      </c>
      <c r="D421" s="77"/>
      <c r="E421" s="197">
        <f t="shared" si="34"/>
        <v>2654</v>
      </c>
      <c r="F421" s="77">
        <v>1906</v>
      </c>
      <c r="G421" s="77">
        <v>748</v>
      </c>
      <c r="H421" s="77">
        <v>0</v>
      </c>
      <c r="I421" s="77"/>
      <c r="J421" s="77">
        <f t="shared" si="35"/>
        <v>7787</v>
      </c>
      <c r="K421" s="529">
        <v>312</v>
      </c>
      <c r="L421" s="79">
        <v>7475</v>
      </c>
      <c r="M421" s="79">
        <v>0</v>
      </c>
      <c r="N421" s="529">
        <v>1942</v>
      </c>
      <c r="P421" s="656"/>
      <c r="Q421" s="656"/>
      <c r="R421" s="656"/>
    </row>
    <row r="422" spans="1:18" s="29" customFormat="1" ht="9" customHeight="1" x14ac:dyDescent="0.25">
      <c r="A422" s="28" t="s">
        <v>34</v>
      </c>
      <c r="B422" s="79">
        <f t="shared" si="33"/>
        <v>11870</v>
      </c>
      <c r="C422" s="197">
        <v>1063</v>
      </c>
      <c r="D422" s="77"/>
      <c r="E422" s="197">
        <f t="shared" si="34"/>
        <v>2931</v>
      </c>
      <c r="F422" s="77">
        <v>2746</v>
      </c>
      <c r="G422" s="77">
        <v>185</v>
      </c>
      <c r="H422" s="77">
        <v>0</v>
      </c>
      <c r="I422" s="77"/>
      <c r="J422" s="77">
        <f t="shared" si="35"/>
        <v>6298</v>
      </c>
      <c r="K422" s="529">
        <v>1250</v>
      </c>
      <c r="L422" s="79">
        <v>5048</v>
      </c>
      <c r="M422" s="79">
        <v>0</v>
      </c>
      <c r="N422" s="529">
        <v>1578</v>
      </c>
      <c r="P422" s="656"/>
      <c r="Q422" s="656"/>
      <c r="R422" s="656"/>
    </row>
    <row r="423" spans="1:18" s="29" customFormat="1" ht="9" customHeight="1" x14ac:dyDescent="0.25">
      <c r="A423" s="41" t="s">
        <v>36</v>
      </c>
      <c r="B423" s="185">
        <f t="shared" si="33"/>
        <v>17550</v>
      </c>
      <c r="C423" s="262">
        <v>2199</v>
      </c>
      <c r="D423" s="185"/>
      <c r="E423" s="262">
        <f t="shared" si="34"/>
        <v>1975</v>
      </c>
      <c r="F423" s="185">
        <v>1975</v>
      </c>
      <c r="G423" s="185">
        <v>0</v>
      </c>
      <c r="H423" s="185">
        <v>0</v>
      </c>
      <c r="I423" s="185"/>
      <c r="J423" s="185">
        <f t="shared" si="35"/>
        <v>7609</v>
      </c>
      <c r="K423" s="530">
        <v>107</v>
      </c>
      <c r="L423" s="40">
        <v>7360</v>
      </c>
      <c r="M423" s="40">
        <v>142</v>
      </c>
      <c r="N423" s="530">
        <v>5767</v>
      </c>
      <c r="P423" s="656"/>
      <c r="Q423" s="656"/>
      <c r="R423" s="656"/>
    </row>
    <row r="424" spans="1:18" s="29" customFormat="1" ht="9" customHeight="1" x14ac:dyDescent="0.25">
      <c r="A424" s="28" t="s">
        <v>130</v>
      </c>
      <c r="B424" s="79">
        <f t="shared" si="33"/>
        <v>11179</v>
      </c>
      <c r="C424" s="197">
        <v>840</v>
      </c>
      <c r="D424" s="77"/>
      <c r="E424" s="197">
        <f t="shared" si="34"/>
        <v>2928</v>
      </c>
      <c r="F424" s="77">
        <v>2820</v>
      </c>
      <c r="G424" s="77">
        <v>108</v>
      </c>
      <c r="H424" s="77">
        <v>0</v>
      </c>
      <c r="I424" s="77"/>
      <c r="J424" s="77">
        <f t="shared" si="35"/>
        <v>6137</v>
      </c>
      <c r="K424" s="529">
        <v>12</v>
      </c>
      <c r="L424" s="79">
        <v>5945</v>
      </c>
      <c r="M424" s="79">
        <v>180</v>
      </c>
      <c r="N424" s="79">
        <v>1274</v>
      </c>
      <c r="P424" s="656"/>
      <c r="Q424" s="656"/>
      <c r="R424" s="656"/>
    </row>
    <row r="425" spans="1:18" s="29" customFormat="1" ht="9" customHeight="1" x14ac:dyDescent="0.25">
      <c r="A425" s="28" t="s">
        <v>39</v>
      </c>
      <c r="B425" s="79">
        <f t="shared" si="33"/>
        <v>24953</v>
      </c>
      <c r="C425" s="197">
        <v>2530</v>
      </c>
      <c r="D425" s="77"/>
      <c r="E425" s="197">
        <f t="shared" si="34"/>
        <v>3848</v>
      </c>
      <c r="F425" s="77">
        <v>3284</v>
      </c>
      <c r="G425" s="77">
        <v>379</v>
      </c>
      <c r="H425" s="77">
        <v>185</v>
      </c>
      <c r="I425" s="77"/>
      <c r="J425" s="77">
        <f t="shared" si="35"/>
        <v>4419</v>
      </c>
      <c r="K425" s="79">
        <v>0</v>
      </c>
      <c r="L425" s="79">
        <v>4419</v>
      </c>
      <c r="M425" s="79">
        <v>0</v>
      </c>
      <c r="N425" s="79">
        <v>14156</v>
      </c>
      <c r="P425" s="656"/>
      <c r="Q425" s="656"/>
      <c r="R425" s="656"/>
    </row>
    <row r="426" spans="1:18" s="29" customFormat="1" ht="9" customHeight="1" x14ac:dyDescent="0.25">
      <c r="A426" s="28" t="s">
        <v>32</v>
      </c>
      <c r="B426" s="79">
        <f t="shared" si="33"/>
        <v>14305</v>
      </c>
      <c r="C426" s="197">
        <v>1126</v>
      </c>
      <c r="D426" s="77"/>
      <c r="E426" s="197">
        <f t="shared" si="34"/>
        <v>3529</v>
      </c>
      <c r="F426" s="77">
        <v>2861</v>
      </c>
      <c r="G426" s="77">
        <v>668</v>
      </c>
      <c r="H426" s="77">
        <v>0</v>
      </c>
      <c r="I426" s="77"/>
      <c r="J426" s="77">
        <f t="shared" si="35"/>
        <v>9650</v>
      </c>
      <c r="K426" s="529">
        <v>3107</v>
      </c>
      <c r="L426" s="79">
        <v>6543</v>
      </c>
      <c r="M426" s="79">
        <v>0</v>
      </c>
      <c r="N426" s="529">
        <v>0</v>
      </c>
      <c r="P426" s="656"/>
      <c r="Q426" s="656"/>
      <c r="R426" s="656"/>
    </row>
    <row r="427" spans="1:18" s="29" customFormat="1" ht="9" customHeight="1" x14ac:dyDescent="0.25">
      <c r="A427" s="41" t="s">
        <v>43</v>
      </c>
      <c r="B427" s="185">
        <f t="shared" si="33"/>
        <v>13413</v>
      </c>
      <c r="C427" s="262">
        <v>2810</v>
      </c>
      <c r="D427" s="185"/>
      <c r="E427" s="262">
        <f t="shared" si="34"/>
        <v>2556</v>
      </c>
      <c r="F427" s="185">
        <v>2430</v>
      </c>
      <c r="G427" s="185">
        <v>126</v>
      </c>
      <c r="H427" s="185">
        <v>0</v>
      </c>
      <c r="I427" s="185"/>
      <c r="J427" s="185">
        <f t="shared" si="35"/>
        <v>4047</v>
      </c>
      <c r="K427" s="530">
        <v>802</v>
      </c>
      <c r="L427" s="40">
        <v>3245</v>
      </c>
      <c r="M427" s="40">
        <v>0</v>
      </c>
      <c r="N427" s="40">
        <v>4000</v>
      </c>
      <c r="P427" s="656"/>
      <c r="Q427" s="656"/>
      <c r="R427" s="656"/>
    </row>
    <row r="428" spans="1:18" s="29" customFormat="1" ht="9" customHeight="1" x14ac:dyDescent="0.25">
      <c r="A428" s="28" t="s">
        <v>46</v>
      </c>
      <c r="B428" s="79">
        <f t="shared" si="33"/>
        <v>2030</v>
      </c>
      <c r="C428" s="197">
        <v>427</v>
      </c>
      <c r="D428" s="77"/>
      <c r="E428" s="197">
        <f t="shared" si="34"/>
        <v>1197</v>
      </c>
      <c r="F428" s="77">
        <v>1197</v>
      </c>
      <c r="G428" s="77">
        <v>0</v>
      </c>
      <c r="H428" s="77">
        <v>0</v>
      </c>
      <c r="I428" s="77"/>
      <c r="J428" s="77">
        <f t="shared" si="35"/>
        <v>406</v>
      </c>
      <c r="K428" s="529">
        <v>6</v>
      </c>
      <c r="L428" s="79">
        <v>400</v>
      </c>
      <c r="M428" s="79">
        <v>0</v>
      </c>
      <c r="N428" s="529">
        <v>0</v>
      </c>
      <c r="P428" s="656"/>
      <c r="Q428" s="656"/>
      <c r="R428" s="656"/>
    </row>
    <row r="429" spans="1:18" s="29" customFormat="1" ht="9" customHeight="1" x14ac:dyDescent="0.25">
      <c r="A429" s="28" t="s">
        <v>48</v>
      </c>
      <c r="B429" s="79">
        <f t="shared" si="33"/>
        <v>6116</v>
      </c>
      <c r="C429" s="197">
        <v>900</v>
      </c>
      <c r="D429" s="77"/>
      <c r="E429" s="197">
        <f t="shared" si="34"/>
        <v>814</v>
      </c>
      <c r="F429" s="77">
        <v>614</v>
      </c>
      <c r="G429" s="77">
        <v>200</v>
      </c>
      <c r="H429" s="77">
        <v>0</v>
      </c>
      <c r="I429" s="77"/>
      <c r="J429" s="77">
        <f t="shared" si="35"/>
        <v>2306</v>
      </c>
      <c r="K429" s="529">
        <v>280</v>
      </c>
      <c r="L429" s="79">
        <v>2026</v>
      </c>
      <c r="M429" s="79">
        <v>0</v>
      </c>
      <c r="N429" s="79">
        <v>2096</v>
      </c>
      <c r="P429" s="656"/>
      <c r="Q429" s="656"/>
      <c r="R429" s="656"/>
    </row>
    <row r="430" spans="1:18" s="29" customFormat="1" ht="9" customHeight="1" x14ac:dyDescent="0.25">
      <c r="A430" s="28" t="s">
        <v>50</v>
      </c>
      <c r="B430" s="79">
        <f t="shared" si="33"/>
        <v>7289</v>
      </c>
      <c r="C430" s="197">
        <v>1493</v>
      </c>
      <c r="D430" s="77"/>
      <c r="E430" s="197">
        <f t="shared" si="34"/>
        <v>2867</v>
      </c>
      <c r="F430" s="77">
        <v>2867</v>
      </c>
      <c r="G430" s="77">
        <v>0</v>
      </c>
      <c r="H430" s="77">
        <v>0</v>
      </c>
      <c r="I430" s="77"/>
      <c r="J430" s="77">
        <f t="shared" si="35"/>
        <v>2902</v>
      </c>
      <c r="K430" s="529">
        <v>190</v>
      </c>
      <c r="L430" s="79">
        <v>2706</v>
      </c>
      <c r="M430" s="79">
        <v>6</v>
      </c>
      <c r="N430" s="529">
        <v>27</v>
      </c>
      <c r="P430" s="656"/>
      <c r="Q430" s="656"/>
      <c r="R430" s="656"/>
    </row>
    <row r="431" spans="1:18" s="29" customFormat="1" ht="9" customHeight="1" x14ac:dyDescent="0.25">
      <c r="A431" s="41" t="s">
        <v>52</v>
      </c>
      <c r="B431" s="185">
        <f t="shared" si="33"/>
        <v>21105</v>
      </c>
      <c r="C431" s="262">
        <v>3046</v>
      </c>
      <c r="D431" s="185"/>
      <c r="E431" s="262">
        <f t="shared" si="34"/>
        <v>2175</v>
      </c>
      <c r="F431" s="185">
        <v>2175</v>
      </c>
      <c r="G431" s="185">
        <v>0</v>
      </c>
      <c r="H431" s="185">
        <v>0</v>
      </c>
      <c r="I431" s="185"/>
      <c r="J431" s="185">
        <f t="shared" si="35"/>
        <v>15884</v>
      </c>
      <c r="K431" s="530">
        <v>0</v>
      </c>
      <c r="L431" s="40">
        <v>12430</v>
      </c>
      <c r="M431" s="40">
        <v>3454</v>
      </c>
      <c r="N431" s="40">
        <v>0</v>
      </c>
      <c r="P431" s="656"/>
      <c r="Q431" s="656"/>
      <c r="R431" s="656"/>
    </row>
    <row r="432" spans="1:18" s="29" customFormat="1" ht="9" customHeight="1" x14ac:dyDescent="0.25">
      <c r="A432" s="28" t="s">
        <v>55</v>
      </c>
      <c r="B432" s="79">
        <f t="shared" si="33"/>
        <v>9399</v>
      </c>
      <c r="C432" s="197">
        <v>1496</v>
      </c>
      <c r="D432" s="77"/>
      <c r="E432" s="197">
        <f t="shared" si="34"/>
        <v>3278</v>
      </c>
      <c r="F432" s="77">
        <v>3204</v>
      </c>
      <c r="G432" s="77">
        <v>74</v>
      </c>
      <c r="H432" s="77">
        <v>0</v>
      </c>
      <c r="I432" s="77"/>
      <c r="J432" s="77">
        <f t="shared" si="35"/>
        <v>4471</v>
      </c>
      <c r="K432" s="529">
        <v>170</v>
      </c>
      <c r="L432" s="79">
        <v>4301</v>
      </c>
      <c r="M432" s="79">
        <v>0</v>
      </c>
      <c r="N432" s="529">
        <v>154</v>
      </c>
      <c r="P432" s="656"/>
      <c r="Q432" s="656"/>
      <c r="R432" s="656"/>
    </row>
    <row r="433" spans="1:18" s="29" customFormat="1" ht="9" customHeight="1" x14ac:dyDescent="0.25">
      <c r="A433" s="28" t="s">
        <v>57</v>
      </c>
      <c r="B433" s="79">
        <f t="shared" si="33"/>
        <v>3281</v>
      </c>
      <c r="C433" s="197">
        <v>582</v>
      </c>
      <c r="D433" s="77"/>
      <c r="E433" s="197">
        <f t="shared" si="34"/>
        <v>826</v>
      </c>
      <c r="F433" s="77">
        <v>780</v>
      </c>
      <c r="G433" s="77">
        <v>46</v>
      </c>
      <c r="H433" s="77">
        <v>0</v>
      </c>
      <c r="I433" s="77"/>
      <c r="J433" s="77">
        <f t="shared" si="35"/>
        <v>1873</v>
      </c>
      <c r="K433" s="529">
        <v>407</v>
      </c>
      <c r="L433" s="79">
        <v>1466</v>
      </c>
      <c r="M433" s="79">
        <v>0</v>
      </c>
      <c r="N433" s="529">
        <v>0</v>
      </c>
      <c r="P433" s="656"/>
      <c r="Q433" s="656"/>
      <c r="R433" s="656"/>
    </row>
    <row r="434" spans="1:18" s="29" customFormat="1" ht="9" customHeight="1" x14ac:dyDescent="0.25">
      <c r="A434" s="28" t="s">
        <v>59</v>
      </c>
      <c r="B434" s="79">
        <f t="shared" si="33"/>
        <v>5406</v>
      </c>
      <c r="C434" s="197">
        <v>854</v>
      </c>
      <c r="D434" s="77"/>
      <c r="E434" s="197">
        <f t="shared" si="34"/>
        <v>1342</v>
      </c>
      <c r="F434" s="77">
        <v>1083</v>
      </c>
      <c r="G434" s="77">
        <v>259</v>
      </c>
      <c r="H434" s="77">
        <v>0</v>
      </c>
      <c r="I434" s="77"/>
      <c r="J434" s="77">
        <f t="shared" si="35"/>
        <v>3210</v>
      </c>
      <c r="K434" s="529">
        <v>597</v>
      </c>
      <c r="L434" s="79">
        <v>2613</v>
      </c>
      <c r="M434" s="79">
        <v>0</v>
      </c>
      <c r="N434" s="79">
        <v>0</v>
      </c>
      <c r="P434" s="656"/>
      <c r="Q434" s="656"/>
      <c r="R434" s="656"/>
    </row>
    <row r="435" spans="1:18" s="29" customFormat="1" ht="9" customHeight="1" x14ac:dyDescent="0.25">
      <c r="A435" s="41" t="s">
        <v>63</v>
      </c>
      <c r="B435" s="185">
        <f t="shared" si="33"/>
        <v>11519</v>
      </c>
      <c r="C435" s="262">
        <v>1831</v>
      </c>
      <c r="D435" s="185"/>
      <c r="E435" s="262">
        <f t="shared" si="34"/>
        <v>2938</v>
      </c>
      <c r="F435" s="185">
        <v>2938</v>
      </c>
      <c r="G435" s="185">
        <v>0</v>
      </c>
      <c r="H435" s="185">
        <v>0</v>
      </c>
      <c r="I435" s="185"/>
      <c r="J435" s="185">
        <f t="shared" si="35"/>
        <v>6750</v>
      </c>
      <c r="K435" s="530">
        <v>0</v>
      </c>
      <c r="L435" s="40">
        <v>6646</v>
      </c>
      <c r="M435" s="40">
        <v>104</v>
      </c>
      <c r="N435" s="40">
        <v>0</v>
      </c>
      <c r="P435" s="656"/>
      <c r="Q435" s="656"/>
      <c r="R435" s="656"/>
    </row>
    <row r="436" spans="1:18" s="29" customFormat="1" ht="9" customHeight="1" x14ac:dyDescent="0.25">
      <c r="A436" s="28" t="s">
        <v>65</v>
      </c>
      <c r="B436" s="79">
        <f t="shared" si="33"/>
        <v>16744</v>
      </c>
      <c r="C436" s="197">
        <v>1189</v>
      </c>
      <c r="D436" s="77"/>
      <c r="E436" s="197">
        <f t="shared" si="34"/>
        <v>2799</v>
      </c>
      <c r="F436" s="77">
        <v>2799</v>
      </c>
      <c r="G436" s="77">
        <v>0</v>
      </c>
      <c r="H436" s="77">
        <v>0</v>
      </c>
      <c r="I436" s="77"/>
      <c r="J436" s="77">
        <f t="shared" si="35"/>
        <v>7196</v>
      </c>
      <c r="K436" s="529">
        <v>0</v>
      </c>
      <c r="L436" s="79">
        <v>5466</v>
      </c>
      <c r="M436" s="79">
        <v>1730</v>
      </c>
      <c r="N436" s="79">
        <v>5560</v>
      </c>
      <c r="P436" s="656"/>
      <c r="Q436" s="656"/>
      <c r="R436" s="656"/>
    </row>
    <row r="437" spans="1:18" s="29" customFormat="1" ht="9" customHeight="1" x14ac:dyDescent="0.25">
      <c r="A437" s="28" t="s">
        <v>69</v>
      </c>
      <c r="B437" s="79">
        <f t="shared" si="33"/>
        <v>23812</v>
      </c>
      <c r="C437" s="197">
        <v>2228</v>
      </c>
      <c r="D437" s="77"/>
      <c r="E437" s="197">
        <f t="shared" si="34"/>
        <v>3696</v>
      </c>
      <c r="F437" s="77">
        <v>3696</v>
      </c>
      <c r="G437" s="77">
        <v>0</v>
      </c>
      <c r="H437" s="77">
        <v>0</v>
      </c>
      <c r="I437" s="77"/>
      <c r="J437" s="77">
        <f t="shared" si="35"/>
        <v>4412</v>
      </c>
      <c r="K437" s="529">
        <v>0</v>
      </c>
      <c r="L437" s="79">
        <v>4412</v>
      </c>
      <c r="M437" s="79">
        <v>0</v>
      </c>
      <c r="N437" s="529">
        <v>13476</v>
      </c>
      <c r="P437" s="656"/>
      <c r="Q437" s="656"/>
      <c r="R437" s="656"/>
    </row>
    <row r="438" spans="1:18" s="29" customFormat="1" ht="9" customHeight="1" x14ac:dyDescent="0.25">
      <c r="A438" s="28" t="s">
        <v>74</v>
      </c>
      <c r="B438" s="79">
        <f t="shared" si="33"/>
        <v>8683</v>
      </c>
      <c r="C438" s="197">
        <v>653</v>
      </c>
      <c r="D438" s="77"/>
      <c r="E438" s="197">
        <f t="shared" si="34"/>
        <v>3030</v>
      </c>
      <c r="F438" s="77">
        <v>3030</v>
      </c>
      <c r="G438" s="77">
        <v>0</v>
      </c>
      <c r="H438" s="77">
        <v>0</v>
      </c>
      <c r="I438" s="77"/>
      <c r="J438" s="77">
        <f t="shared" si="35"/>
        <v>5000</v>
      </c>
      <c r="K438" s="529">
        <v>726</v>
      </c>
      <c r="L438" s="79">
        <v>3724</v>
      </c>
      <c r="M438" s="79">
        <v>550</v>
      </c>
      <c r="N438" s="529">
        <v>0</v>
      </c>
      <c r="P438" s="656"/>
      <c r="Q438" s="656"/>
      <c r="R438" s="656"/>
    </row>
    <row r="439" spans="1:18" s="29" customFormat="1" ht="9" customHeight="1" x14ac:dyDescent="0.25">
      <c r="A439" s="41" t="s">
        <v>76</v>
      </c>
      <c r="B439" s="185">
        <f t="shared" si="33"/>
        <v>13786</v>
      </c>
      <c r="C439" s="262">
        <v>2242</v>
      </c>
      <c r="D439" s="185"/>
      <c r="E439" s="262">
        <f t="shared" si="34"/>
        <v>2975</v>
      </c>
      <c r="F439" s="185">
        <v>2058</v>
      </c>
      <c r="G439" s="185">
        <v>917</v>
      </c>
      <c r="H439" s="185">
        <v>0</v>
      </c>
      <c r="I439" s="185"/>
      <c r="J439" s="185">
        <f t="shared" si="35"/>
        <v>8569</v>
      </c>
      <c r="K439" s="530">
        <v>315</v>
      </c>
      <c r="L439" s="40">
        <v>8062</v>
      </c>
      <c r="M439" s="40">
        <v>192</v>
      </c>
      <c r="N439" s="530">
        <v>0</v>
      </c>
      <c r="P439" s="656"/>
      <c r="Q439" s="656"/>
      <c r="R439" s="656"/>
    </row>
    <row r="440" spans="1:18" s="29" customFormat="1" ht="9" customHeight="1" x14ac:dyDescent="0.25">
      <c r="A440" s="28" t="s">
        <v>105</v>
      </c>
      <c r="B440" s="79">
        <f t="shared" si="33"/>
        <v>2533</v>
      </c>
      <c r="C440" s="197">
        <v>557</v>
      </c>
      <c r="D440" s="77"/>
      <c r="E440" s="197">
        <f t="shared" si="34"/>
        <v>779</v>
      </c>
      <c r="F440" s="77">
        <v>779</v>
      </c>
      <c r="G440" s="77">
        <v>0</v>
      </c>
      <c r="H440" s="77">
        <v>0</v>
      </c>
      <c r="I440" s="77"/>
      <c r="J440" s="77">
        <f t="shared" si="35"/>
        <v>1197</v>
      </c>
      <c r="K440" s="529">
        <v>0</v>
      </c>
      <c r="L440" s="79">
        <v>1197</v>
      </c>
      <c r="M440" s="79">
        <v>0</v>
      </c>
      <c r="N440" s="79">
        <v>0</v>
      </c>
      <c r="P440" s="656"/>
      <c r="Q440" s="656"/>
      <c r="R440" s="656"/>
    </row>
    <row r="441" spans="1:18" s="29" customFormat="1" ht="9" customHeight="1" x14ac:dyDescent="0.25">
      <c r="A441" s="28" t="s">
        <v>82</v>
      </c>
      <c r="B441" s="79">
        <f t="shared" si="33"/>
        <v>22608</v>
      </c>
      <c r="C441" s="197">
        <v>3062</v>
      </c>
      <c r="D441" s="77"/>
      <c r="E441" s="197">
        <f t="shared" si="34"/>
        <v>4556</v>
      </c>
      <c r="F441" s="77">
        <v>2810</v>
      </c>
      <c r="G441" s="77">
        <v>1746</v>
      </c>
      <c r="H441" s="77">
        <v>0</v>
      </c>
      <c r="I441" s="77"/>
      <c r="J441" s="77">
        <f t="shared" si="35"/>
        <v>7826</v>
      </c>
      <c r="K441" s="529">
        <v>0</v>
      </c>
      <c r="L441" s="79">
        <v>7826</v>
      </c>
      <c r="M441" s="79">
        <v>0</v>
      </c>
      <c r="N441" s="79">
        <v>7164</v>
      </c>
      <c r="P441" s="656"/>
      <c r="Q441" s="656"/>
      <c r="R441" s="656"/>
    </row>
    <row r="442" spans="1:18" s="29" customFormat="1" ht="9" customHeight="1" x14ac:dyDescent="0.25">
      <c r="A442" s="28" t="s">
        <v>86</v>
      </c>
      <c r="B442" s="79">
        <f t="shared" si="33"/>
        <v>12338</v>
      </c>
      <c r="C442" s="197">
        <v>1412</v>
      </c>
      <c r="D442" s="77"/>
      <c r="E442" s="197">
        <f t="shared" si="34"/>
        <v>1821</v>
      </c>
      <c r="F442" s="77">
        <v>1821</v>
      </c>
      <c r="G442" s="77">
        <v>0</v>
      </c>
      <c r="H442" s="77">
        <v>0</v>
      </c>
      <c r="I442" s="77"/>
      <c r="J442" s="77">
        <f t="shared" si="35"/>
        <v>5462</v>
      </c>
      <c r="K442" s="529">
        <v>0</v>
      </c>
      <c r="L442" s="79">
        <v>5462</v>
      </c>
      <c r="M442" s="79">
        <v>0</v>
      </c>
      <c r="N442" s="79">
        <v>3643</v>
      </c>
      <c r="P442" s="656"/>
      <c r="Q442" s="656"/>
      <c r="R442" s="656"/>
    </row>
    <row r="443" spans="1:18" s="29" customFormat="1" ht="9" customHeight="1" x14ac:dyDescent="0.25">
      <c r="A443" s="41" t="s">
        <v>88</v>
      </c>
      <c r="B443" s="185">
        <f t="shared" si="33"/>
        <v>11504</v>
      </c>
      <c r="C443" s="262">
        <v>1592</v>
      </c>
      <c r="D443" s="185"/>
      <c r="E443" s="262">
        <f t="shared" si="34"/>
        <v>2955</v>
      </c>
      <c r="F443" s="185">
        <v>2735</v>
      </c>
      <c r="G443" s="185">
        <v>220</v>
      </c>
      <c r="H443" s="185">
        <v>0</v>
      </c>
      <c r="I443" s="185"/>
      <c r="J443" s="185">
        <f t="shared" si="35"/>
        <v>5612</v>
      </c>
      <c r="K443" s="530">
        <v>0</v>
      </c>
      <c r="L443" s="40">
        <v>5612</v>
      </c>
      <c r="M443" s="40">
        <v>0</v>
      </c>
      <c r="N443" s="40">
        <v>1345</v>
      </c>
      <c r="P443" s="656"/>
      <c r="Q443" s="656"/>
      <c r="R443" s="656"/>
    </row>
    <row r="444" spans="1:18" ht="9" customHeight="1" x14ac:dyDescent="0.25">
      <c r="A444" s="28"/>
      <c r="B444" s="79"/>
      <c r="C444" s="77"/>
      <c r="D444" s="77"/>
      <c r="E444" s="197"/>
      <c r="F444" s="77"/>
      <c r="G444" s="77"/>
      <c r="H444" s="77"/>
      <c r="I444" s="77"/>
      <c r="J444" s="77"/>
      <c r="K444" s="197"/>
      <c r="L444" s="77"/>
      <c r="M444" s="77"/>
      <c r="N444" s="77"/>
      <c r="P444" s="656"/>
      <c r="Q444" s="656"/>
      <c r="R444" s="656"/>
    </row>
    <row r="445" spans="1:18" ht="9" customHeight="1" x14ac:dyDescent="0.25">
      <c r="A445" s="25">
        <v>2007</v>
      </c>
      <c r="B445" s="25"/>
      <c r="C445" s="313"/>
      <c r="D445" s="313"/>
      <c r="E445" s="660"/>
      <c r="F445" s="313"/>
      <c r="G445" s="313"/>
      <c r="H445" s="313"/>
      <c r="I445" s="313"/>
      <c r="J445" s="660"/>
      <c r="K445" s="308"/>
      <c r="L445" s="313"/>
      <c r="M445" s="313"/>
      <c r="N445" s="308"/>
      <c r="P445" s="656"/>
      <c r="Q445" s="656"/>
      <c r="R445" s="656"/>
    </row>
    <row r="446" spans="1:18" ht="9" customHeight="1" x14ac:dyDescent="0.25">
      <c r="A446" s="30" t="s">
        <v>129</v>
      </c>
      <c r="B446" s="661">
        <f>SUM(B448:B479)</f>
        <v>360075</v>
      </c>
      <c r="C446" s="661">
        <f>SUM(C448:C479)</f>
        <v>48475</v>
      </c>
      <c r="D446" s="661"/>
      <c r="E446" s="661">
        <f>SUM(F446:H446)</f>
        <v>73874</v>
      </c>
      <c r="F446" s="661">
        <f>SUM(F448:F479)</f>
        <v>65586</v>
      </c>
      <c r="G446" s="661">
        <f>SUM(G448:G479)</f>
        <v>7022</v>
      </c>
      <c r="H446" s="661">
        <f>SUM(H448:H479)</f>
        <v>1266</v>
      </c>
      <c r="I446" s="661"/>
      <c r="J446" s="661">
        <f>SUM(J448:J479)</f>
        <v>171157</v>
      </c>
      <c r="K446" s="661">
        <f>SUM(K448:K479)</f>
        <v>13112</v>
      </c>
      <c r="L446" s="661">
        <f>SUM(L448:L479)</f>
        <v>149162</v>
      </c>
      <c r="M446" s="661">
        <f>SUM(M448:M479)</f>
        <v>8883</v>
      </c>
      <c r="N446" s="661">
        <f>SUM(N448:N479)</f>
        <v>66569</v>
      </c>
      <c r="O446" s="661"/>
      <c r="P446" s="656"/>
      <c r="Q446" s="656"/>
      <c r="R446" s="656"/>
    </row>
    <row r="447" spans="1:18" ht="3" customHeight="1" x14ac:dyDescent="0.2">
      <c r="A447" s="30"/>
      <c r="B447" s="661"/>
      <c r="C447" s="661"/>
      <c r="D447" s="661"/>
      <c r="E447" s="661"/>
      <c r="F447" s="661"/>
      <c r="G447" s="661"/>
      <c r="H447" s="657"/>
      <c r="I447" s="661"/>
      <c r="J447" s="661"/>
      <c r="K447" s="657"/>
      <c r="L447" s="661"/>
      <c r="M447" s="661"/>
      <c r="N447" s="661"/>
      <c r="O447" s="62"/>
      <c r="P447" s="656"/>
      <c r="Q447" s="656"/>
      <c r="R447" s="656"/>
    </row>
    <row r="448" spans="1:18" ht="9" customHeight="1" x14ac:dyDescent="0.2">
      <c r="A448" s="28" t="s">
        <v>14</v>
      </c>
      <c r="B448" s="79">
        <f t="shared" ref="B448:B479" si="36">SUM(C448,E448,J448,N448)</f>
        <v>2247</v>
      </c>
      <c r="C448" s="197">
        <v>347</v>
      </c>
      <c r="D448" s="77"/>
      <c r="E448" s="197">
        <f t="shared" ref="E448:E479" si="37">SUM(F448:H448)</f>
        <v>932</v>
      </c>
      <c r="F448" s="77">
        <v>841</v>
      </c>
      <c r="G448" s="77">
        <v>91</v>
      </c>
      <c r="H448" s="77">
        <v>0</v>
      </c>
      <c r="I448" s="77"/>
      <c r="J448" s="77">
        <f t="shared" ref="J448:J479" si="38">SUM(K448:M448)</f>
        <v>669</v>
      </c>
      <c r="K448" s="529">
        <v>0</v>
      </c>
      <c r="L448" s="79">
        <v>669</v>
      </c>
      <c r="M448" s="79">
        <v>0</v>
      </c>
      <c r="N448" s="79">
        <v>299</v>
      </c>
      <c r="O448" s="82"/>
      <c r="P448" s="656"/>
      <c r="Q448" s="656"/>
      <c r="R448" s="656"/>
    </row>
    <row r="449" spans="1:18" ht="9" customHeight="1" x14ac:dyDescent="0.2">
      <c r="A449" s="28" t="s">
        <v>15</v>
      </c>
      <c r="B449" s="79">
        <f t="shared" si="36"/>
        <v>11419</v>
      </c>
      <c r="C449" s="197">
        <v>1705</v>
      </c>
      <c r="D449" s="77"/>
      <c r="E449" s="197">
        <f t="shared" si="37"/>
        <v>841</v>
      </c>
      <c r="F449" s="77">
        <v>841</v>
      </c>
      <c r="G449" s="77">
        <v>0</v>
      </c>
      <c r="H449" s="77">
        <v>0</v>
      </c>
      <c r="I449" s="77"/>
      <c r="J449" s="77">
        <f t="shared" si="38"/>
        <v>4589</v>
      </c>
      <c r="K449" s="529">
        <v>0</v>
      </c>
      <c r="L449" s="79">
        <v>4199</v>
      </c>
      <c r="M449" s="79">
        <v>390</v>
      </c>
      <c r="N449" s="529">
        <v>4284</v>
      </c>
      <c r="O449" s="82"/>
      <c r="P449" s="656"/>
      <c r="Q449" s="656"/>
      <c r="R449" s="656"/>
    </row>
    <row r="450" spans="1:18" ht="9" customHeight="1" x14ac:dyDescent="0.2">
      <c r="A450" s="28" t="s">
        <v>112</v>
      </c>
      <c r="B450" s="79">
        <f t="shared" si="36"/>
        <v>5286</v>
      </c>
      <c r="C450" s="197">
        <v>1220</v>
      </c>
      <c r="D450" s="77"/>
      <c r="E450" s="197">
        <f t="shared" si="37"/>
        <v>1540</v>
      </c>
      <c r="F450" s="77">
        <v>646</v>
      </c>
      <c r="G450" s="77">
        <v>531</v>
      </c>
      <c r="H450" s="77">
        <v>363</v>
      </c>
      <c r="I450" s="77"/>
      <c r="J450" s="77">
        <f t="shared" si="38"/>
        <v>1470</v>
      </c>
      <c r="K450" s="529">
        <v>50</v>
      </c>
      <c r="L450" s="79">
        <v>1045</v>
      </c>
      <c r="M450" s="79">
        <v>375</v>
      </c>
      <c r="N450" s="529">
        <v>1056</v>
      </c>
      <c r="O450" s="82"/>
      <c r="P450" s="656"/>
      <c r="Q450" s="656"/>
      <c r="R450" s="656"/>
    </row>
    <row r="451" spans="1:18" ht="9" customHeight="1" x14ac:dyDescent="0.2">
      <c r="A451" s="41" t="s">
        <v>21</v>
      </c>
      <c r="B451" s="40">
        <f t="shared" si="36"/>
        <v>5514</v>
      </c>
      <c r="C451" s="262">
        <v>1286</v>
      </c>
      <c r="D451" s="185"/>
      <c r="E451" s="262">
        <f t="shared" si="37"/>
        <v>1041</v>
      </c>
      <c r="F451" s="185">
        <v>1041</v>
      </c>
      <c r="G451" s="185">
        <v>0</v>
      </c>
      <c r="H451" s="185">
        <v>0</v>
      </c>
      <c r="I451" s="185"/>
      <c r="J451" s="185">
        <f t="shared" si="38"/>
        <v>2579</v>
      </c>
      <c r="K451" s="530">
        <v>1519</v>
      </c>
      <c r="L451" s="40">
        <v>270</v>
      </c>
      <c r="M451" s="40">
        <v>790</v>
      </c>
      <c r="N451" s="530">
        <v>608</v>
      </c>
      <c r="O451" s="82"/>
      <c r="P451" s="656"/>
      <c r="Q451" s="656"/>
      <c r="R451" s="656"/>
    </row>
    <row r="452" spans="1:18" ht="9" customHeight="1" x14ac:dyDescent="0.2">
      <c r="A452" s="28" t="s">
        <v>23</v>
      </c>
      <c r="B452" s="79">
        <f t="shared" si="36"/>
        <v>8337</v>
      </c>
      <c r="C452" s="197">
        <v>1733</v>
      </c>
      <c r="D452" s="77"/>
      <c r="E452" s="197">
        <f t="shared" si="37"/>
        <v>2158</v>
      </c>
      <c r="F452" s="77">
        <v>1952</v>
      </c>
      <c r="G452" s="77">
        <v>206</v>
      </c>
      <c r="H452" s="77">
        <v>0</v>
      </c>
      <c r="I452" s="77"/>
      <c r="J452" s="77">
        <f t="shared" si="38"/>
        <v>4446</v>
      </c>
      <c r="K452" s="529">
        <v>338</v>
      </c>
      <c r="L452" s="79">
        <v>4108</v>
      </c>
      <c r="M452" s="79">
        <v>0</v>
      </c>
      <c r="N452" s="79">
        <v>0</v>
      </c>
      <c r="O452" s="82"/>
      <c r="P452" s="656"/>
      <c r="Q452" s="656"/>
      <c r="R452" s="656"/>
    </row>
    <row r="453" spans="1:18" ht="9" customHeight="1" x14ac:dyDescent="0.2">
      <c r="A453" s="28" t="s">
        <v>25</v>
      </c>
      <c r="B453" s="79">
        <f t="shared" si="36"/>
        <v>2109</v>
      </c>
      <c r="C453" s="197">
        <v>345</v>
      </c>
      <c r="D453" s="77"/>
      <c r="E453" s="197">
        <f t="shared" si="37"/>
        <v>602</v>
      </c>
      <c r="F453" s="77">
        <v>533</v>
      </c>
      <c r="G453" s="77">
        <v>67</v>
      </c>
      <c r="H453" s="77">
        <v>2</v>
      </c>
      <c r="I453" s="77"/>
      <c r="J453" s="77">
        <f t="shared" si="38"/>
        <v>1021</v>
      </c>
      <c r="K453" s="529">
        <v>128</v>
      </c>
      <c r="L453" s="79">
        <v>815</v>
      </c>
      <c r="M453" s="79">
        <v>78</v>
      </c>
      <c r="N453" s="529">
        <v>141</v>
      </c>
      <c r="O453" s="82"/>
      <c r="P453" s="656"/>
      <c r="Q453" s="656"/>
      <c r="R453" s="656"/>
    </row>
    <row r="454" spans="1:18" ht="9" customHeight="1" x14ac:dyDescent="0.2">
      <c r="A454" s="28" t="s">
        <v>27</v>
      </c>
      <c r="B454" s="79">
        <f t="shared" si="36"/>
        <v>22226</v>
      </c>
      <c r="C454" s="197">
        <v>2316</v>
      </c>
      <c r="D454" s="77"/>
      <c r="E454" s="197">
        <f t="shared" si="37"/>
        <v>3601</v>
      </c>
      <c r="F454" s="77">
        <v>3306</v>
      </c>
      <c r="G454" s="77">
        <v>285</v>
      </c>
      <c r="H454" s="77">
        <v>10</v>
      </c>
      <c r="I454" s="77"/>
      <c r="J454" s="77">
        <f t="shared" si="38"/>
        <v>16250</v>
      </c>
      <c r="K454" s="529">
        <v>0</v>
      </c>
      <c r="L454" s="79">
        <v>15236</v>
      </c>
      <c r="M454" s="79">
        <v>1014</v>
      </c>
      <c r="N454" s="529">
        <v>59</v>
      </c>
      <c r="O454" s="82"/>
      <c r="P454" s="656"/>
      <c r="Q454" s="656"/>
      <c r="R454" s="656"/>
    </row>
    <row r="455" spans="1:18" ht="9" customHeight="1" x14ac:dyDescent="0.2">
      <c r="A455" s="41" t="s">
        <v>30</v>
      </c>
      <c r="B455" s="40">
        <f t="shared" si="36"/>
        <v>13152</v>
      </c>
      <c r="C455" s="262">
        <v>2799</v>
      </c>
      <c r="D455" s="185"/>
      <c r="E455" s="262">
        <f t="shared" si="37"/>
        <v>2873</v>
      </c>
      <c r="F455" s="185">
        <v>2873</v>
      </c>
      <c r="G455" s="185">
        <v>0</v>
      </c>
      <c r="H455" s="185">
        <v>0</v>
      </c>
      <c r="I455" s="185"/>
      <c r="J455" s="185">
        <f t="shared" si="38"/>
        <v>7480</v>
      </c>
      <c r="K455" s="530">
        <v>0</v>
      </c>
      <c r="L455" s="40">
        <v>6417</v>
      </c>
      <c r="M455" s="40">
        <v>1063</v>
      </c>
      <c r="N455" s="40">
        <v>0</v>
      </c>
      <c r="O455" s="82"/>
      <c r="P455" s="656"/>
      <c r="Q455" s="656"/>
      <c r="R455" s="656"/>
    </row>
    <row r="456" spans="1:18" ht="9" customHeight="1" x14ac:dyDescent="0.2">
      <c r="A456" s="28" t="s">
        <v>111</v>
      </c>
      <c r="B456" s="79">
        <f t="shared" si="36"/>
        <v>149</v>
      </c>
      <c r="C456" s="197">
        <v>149</v>
      </c>
      <c r="D456" s="77"/>
      <c r="E456" s="197">
        <f t="shared" si="37"/>
        <v>0</v>
      </c>
      <c r="F456" s="77">
        <v>0</v>
      </c>
      <c r="G456" s="77">
        <v>0</v>
      </c>
      <c r="H456" s="77">
        <v>0</v>
      </c>
      <c r="I456" s="77"/>
      <c r="J456" s="77">
        <f t="shared" si="38"/>
        <v>0</v>
      </c>
      <c r="K456" s="79">
        <v>0</v>
      </c>
      <c r="L456" s="79">
        <v>0</v>
      </c>
      <c r="M456" s="79">
        <v>0</v>
      </c>
      <c r="N456" s="79">
        <v>0</v>
      </c>
      <c r="O456" s="82"/>
      <c r="P456" s="656"/>
      <c r="Q456" s="656"/>
      <c r="R456" s="656"/>
    </row>
    <row r="457" spans="1:18" ht="9" customHeight="1" x14ac:dyDescent="0.2">
      <c r="A457" s="28" t="s">
        <v>33</v>
      </c>
      <c r="B457" s="79">
        <f t="shared" si="36"/>
        <v>14799</v>
      </c>
      <c r="C457" s="197">
        <v>2279</v>
      </c>
      <c r="D457" s="77"/>
      <c r="E457" s="197">
        <f t="shared" si="37"/>
        <v>2655</v>
      </c>
      <c r="F457" s="77">
        <v>1911</v>
      </c>
      <c r="G457" s="77">
        <v>744</v>
      </c>
      <c r="H457" s="77">
        <v>0</v>
      </c>
      <c r="I457" s="77"/>
      <c r="J457" s="77">
        <f t="shared" si="38"/>
        <v>7817</v>
      </c>
      <c r="K457" s="529">
        <v>333</v>
      </c>
      <c r="L457" s="79">
        <v>7484</v>
      </c>
      <c r="M457" s="79">
        <v>0</v>
      </c>
      <c r="N457" s="529">
        <v>2048</v>
      </c>
      <c r="O457" s="82"/>
      <c r="P457" s="656"/>
      <c r="Q457" s="656"/>
      <c r="R457" s="656"/>
    </row>
    <row r="458" spans="1:18" ht="9" customHeight="1" x14ac:dyDescent="0.2">
      <c r="A458" s="28" t="s">
        <v>34</v>
      </c>
      <c r="B458" s="79">
        <f t="shared" si="36"/>
        <v>11875</v>
      </c>
      <c r="C458" s="197">
        <v>1063</v>
      </c>
      <c r="D458" s="77"/>
      <c r="E458" s="197">
        <f t="shared" si="37"/>
        <v>3003</v>
      </c>
      <c r="F458" s="77">
        <v>2834</v>
      </c>
      <c r="G458" s="77">
        <v>169</v>
      </c>
      <c r="H458" s="77">
        <v>0</v>
      </c>
      <c r="I458" s="77"/>
      <c r="J458" s="77">
        <f t="shared" si="38"/>
        <v>6248</v>
      </c>
      <c r="K458" s="529">
        <v>1278</v>
      </c>
      <c r="L458" s="79">
        <v>4970</v>
      </c>
      <c r="M458" s="79">
        <v>0</v>
      </c>
      <c r="N458" s="529">
        <v>1561</v>
      </c>
      <c r="O458" s="82"/>
      <c r="P458" s="656"/>
      <c r="Q458" s="656"/>
      <c r="R458" s="656"/>
    </row>
    <row r="459" spans="1:18" ht="9" customHeight="1" x14ac:dyDescent="0.2">
      <c r="A459" s="41" t="s">
        <v>36</v>
      </c>
      <c r="B459" s="40">
        <f t="shared" si="36"/>
        <v>17644</v>
      </c>
      <c r="C459" s="262">
        <v>2199</v>
      </c>
      <c r="D459" s="185"/>
      <c r="E459" s="262">
        <f t="shared" si="37"/>
        <v>1303</v>
      </c>
      <c r="F459" s="185">
        <v>1303</v>
      </c>
      <c r="G459" s="185">
        <v>0</v>
      </c>
      <c r="H459" s="185">
        <v>0</v>
      </c>
      <c r="I459" s="185"/>
      <c r="J459" s="185">
        <f t="shared" si="38"/>
        <v>8391</v>
      </c>
      <c r="K459" s="530">
        <v>1027</v>
      </c>
      <c r="L459" s="40">
        <v>7222</v>
      </c>
      <c r="M459" s="40">
        <v>142</v>
      </c>
      <c r="N459" s="530">
        <v>5751</v>
      </c>
      <c r="O459" s="82"/>
      <c r="P459" s="656"/>
      <c r="Q459" s="656"/>
      <c r="R459" s="656"/>
    </row>
    <row r="460" spans="1:18" ht="9" customHeight="1" x14ac:dyDescent="0.2">
      <c r="A460" s="28" t="s">
        <v>130</v>
      </c>
      <c r="B460" s="79">
        <f t="shared" si="36"/>
        <v>11188</v>
      </c>
      <c r="C460" s="197">
        <v>849</v>
      </c>
      <c r="D460" s="77"/>
      <c r="E460" s="197">
        <f t="shared" si="37"/>
        <v>2957</v>
      </c>
      <c r="F460" s="77">
        <v>2849</v>
      </c>
      <c r="G460" s="77">
        <v>108</v>
      </c>
      <c r="H460" s="77">
        <v>0</v>
      </c>
      <c r="I460" s="77"/>
      <c r="J460" s="77">
        <f t="shared" si="38"/>
        <v>6108</v>
      </c>
      <c r="K460" s="529">
        <v>12</v>
      </c>
      <c r="L460" s="79">
        <v>5916</v>
      </c>
      <c r="M460" s="79">
        <v>180</v>
      </c>
      <c r="N460" s="79">
        <v>1274</v>
      </c>
      <c r="O460" s="82"/>
      <c r="P460" s="656"/>
      <c r="Q460" s="656"/>
      <c r="R460" s="656"/>
    </row>
    <row r="461" spans="1:18" ht="9" customHeight="1" x14ac:dyDescent="0.2">
      <c r="A461" s="28" t="s">
        <v>39</v>
      </c>
      <c r="B461" s="79">
        <f t="shared" si="36"/>
        <v>24934</v>
      </c>
      <c r="C461" s="197">
        <v>2528</v>
      </c>
      <c r="D461" s="77"/>
      <c r="E461" s="197">
        <f t="shared" si="37"/>
        <v>3848</v>
      </c>
      <c r="F461" s="77">
        <v>3284</v>
      </c>
      <c r="G461" s="77">
        <v>379</v>
      </c>
      <c r="H461" s="77">
        <v>185</v>
      </c>
      <c r="I461" s="77"/>
      <c r="J461" s="77">
        <f t="shared" si="38"/>
        <v>4402</v>
      </c>
      <c r="K461" s="79">
        <v>0</v>
      </c>
      <c r="L461" s="79">
        <v>4402</v>
      </c>
      <c r="M461" s="79">
        <v>0</v>
      </c>
      <c r="N461" s="79">
        <v>14156</v>
      </c>
      <c r="O461" s="82"/>
      <c r="P461" s="656"/>
      <c r="Q461" s="656"/>
      <c r="R461" s="656"/>
    </row>
    <row r="462" spans="1:18" ht="9" customHeight="1" x14ac:dyDescent="0.2">
      <c r="A462" s="28" t="s">
        <v>32</v>
      </c>
      <c r="B462" s="79">
        <f t="shared" si="36"/>
        <v>14754</v>
      </c>
      <c r="C462" s="197">
        <v>1126</v>
      </c>
      <c r="D462" s="77"/>
      <c r="E462" s="197">
        <f t="shared" si="37"/>
        <v>4379</v>
      </c>
      <c r="F462" s="77">
        <v>3711</v>
      </c>
      <c r="G462" s="77">
        <v>668</v>
      </c>
      <c r="H462" s="77">
        <v>0</v>
      </c>
      <c r="I462" s="77"/>
      <c r="J462" s="77">
        <f t="shared" si="38"/>
        <v>9249</v>
      </c>
      <c r="K462" s="529">
        <v>834</v>
      </c>
      <c r="L462" s="79">
        <v>8415</v>
      </c>
      <c r="M462" s="79">
        <v>0</v>
      </c>
      <c r="N462" s="529">
        <v>0</v>
      </c>
      <c r="O462" s="82"/>
      <c r="P462" s="656"/>
      <c r="Q462" s="656"/>
      <c r="R462" s="656"/>
    </row>
    <row r="463" spans="1:18" ht="9" customHeight="1" x14ac:dyDescent="0.2">
      <c r="A463" s="41" t="s">
        <v>43</v>
      </c>
      <c r="B463" s="40">
        <f t="shared" si="36"/>
        <v>13384</v>
      </c>
      <c r="C463" s="262">
        <v>2781</v>
      </c>
      <c r="D463" s="185"/>
      <c r="E463" s="262">
        <f t="shared" si="37"/>
        <v>2556</v>
      </c>
      <c r="F463" s="185">
        <v>2430</v>
      </c>
      <c r="G463" s="185">
        <v>126</v>
      </c>
      <c r="H463" s="185">
        <v>0</v>
      </c>
      <c r="I463" s="185"/>
      <c r="J463" s="185">
        <f t="shared" si="38"/>
        <v>4047</v>
      </c>
      <c r="K463" s="530">
        <v>802</v>
      </c>
      <c r="L463" s="40">
        <v>3245</v>
      </c>
      <c r="M463" s="40">
        <v>0</v>
      </c>
      <c r="N463" s="40">
        <v>4000</v>
      </c>
      <c r="O463" s="82"/>
      <c r="P463" s="656"/>
      <c r="Q463" s="656"/>
      <c r="R463" s="656"/>
    </row>
    <row r="464" spans="1:18" ht="9" customHeight="1" x14ac:dyDescent="0.2">
      <c r="A464" s="28" t="s">
        <v>46</v>
      </c>
      <c r="B464" s="79">
        <f t="shared" si="36"/>
        <v>2021</v>
      </c>
      <c r="C464" s="197">
        <v>427</v>
      </c>
      <c r="D464" s="77"/>
      <c r="E464" s="197">
        <f t="shared" si="37"/>
        <v>1197</v>
      </c>
      <c r="F464" s="77">
        <v>1197</v>
      </c>
      <c r="G464" s="77">
        <v>0</v>
      </c>
      <c r="H464" s="77">
        <v>0</v>
      </c>
      <c r="I464" s="77"/>
      <c r="J464" s="77">
        <f t="shared" si="38"/>
        <v>397</v>
      </c>
      <c r="K464" s="529">
        <v>6</v>
      </c>
      <c r="L464" s="79">
        <v>391</v>
      </c>
      <c r="M464" s="79">
        <v>0</v>
      </c>
      <c r="N464" s="529">
        <v>0</v>
      </c>
      <c r="O464" s="82"/>
      <c r="P464" s="656"/>
      <c r="Q464" s="656"/>
      <c r="R464" s="656"/>
    </row>
    <row r="465" spans="1:18" ht="9" customHeight="1" x14ac:dyDescent="0.2">
      <c r="A465" s="28" t="s">
        <v>48</v>
      </c>
      <c r="B465" s="79">
        <f t="shared" si="36"/>
        <v>6445</v>
      </c>
      <c r="C465" s="197">
        <v>1008</v>
      </c>
      <c r="D465" s="77"/>
      <c r="E465" s="197">
        <f t="shared" si="37"/>
        <v>1008</v>
      </c>
      <c r="F465" s="77">
        <v>678</v>
      </c>
      <c r="G465" s="77">
        <v>330</v>
      </c>
      <c r="H465" s="77">
        <v>0</v>
      </c>
      <c r="I465" s="77"/>
      <c r="J465" s="77">
        <f t="shared" si="38"/>
        <v>2433</v>
      </c>
      <c r="K465" s="529">
        <v>334</v>
      </c>
      <c r="L465" s="79">
        <v>2099</v>
      </c>
      <c r="M465" s="79">
        <v>0</v>
      </c>
      <c r="N465" s="79">
        <v>1996</v>
      </c>
      <c r="O465" s="82"/>
      <c r="P465" s="656"/>
      <c r="Q465" s="656"/>
      <c r="R465" s="656"/>
    </row>
    <row r="466" spans="1:18" ht="9" customHeight="1" x14ac:dyDescent="0.2">
      <c r="A466" s="28" t="s">
        <v>50</v>
      </c>
      <c r="B466" s="79">
        <f t="shared" si="36"/>
        <v>7290</v>
      </c>
      <c r="C466" s="197">
        <v>1494</v>
      </c>
      <c r="D466" s="77"/>
      <c r="E466" s="197">
        <f t="shared" si="37"/>
        <v>2867</v>
      </c>
      <c r="F466" s="77">
        <v>2867</v>
      </c>
      <c r="G466" s="77">
        <v>0</v>
      </c>
      <c r="H466" s="77">
        <v>0</v>
      </c>
      <c r="I466" s="77"/>
      <c r="J466" s="77">
        <f t="shared" si="38"/>
        <v>2902</v>
      </c>
      <c r="K466" s="529">
        <v>197</v>
      </c>
      <c r="L466" s="79">
        <v>2699</v>
      </c>
      <c r="M466" s="79">
        <v>6</v>
      </c>
      <c r="N466" s="529">
        <v>27</v>
      </c>
      <c r="O466" s="82"/>
      <c r="P466" s="656"/>
      <c r="Q466" s="656"/>
      <c r="R466" s="656"/>
    </row>
    <row r="467" spans="1:18" ht="9" customHeight="1" x14ac:dyDescent="0.2">
      <c r="A467" s="41" t="s">
        <v>52</v>
      </c>
      <c r="B467" s="40">
        <f t="shared" si="36"/>
        <v>21262</v>
      </c>
      <c r="C467" s="262">
        <v>3055</v>
      </c>
      <c r="D467" s="185"/>
      <c r="E467" s="262">
        <f t="shared" si="37"/>
        <v>2824</v>
      </c>
      <c r="F467" s="185">
        <v>2824</v>
      </c>
      <c r="G467" s="185">
        <v>0</v>
      </c>
      <c r="H467" s="185">
        <v>0</v>
      </c>
      <c r="I467" s="185"/>
      <c r="J467" s="185">
        <f t="shared" si="38"/>
        <v>12948</v>
      </c>
      <c r="K467" s="530">
        <v>0</v>
      </c>
      <c r="L467" s="40">
        <v>12948</v>
      </c>
      <c r="M467" s="40">
        <v>0</v>
      </c>
      <c r="N467" s="40">
        <v>2435</v>
      </c>
      <c r="O467" s="82"/>
      <c r="P467" s="656"/>
      <c r="Q467" s="656"/>
      <c r="R467" s="656"/>
    </row>
    <row r="468" spans="1:18" ht="9" customHeight="1" x14ac:dyDescent="0.2">
      <c r="A468" s="28" t="s">
        <v>55</v>
      </c>
      <c r="B468" s="79">
        <f t="shared" si="36"/>
        <v>9533</v>
      </c>
      <c r="C468" s="197">
        <v>1534</v>
      </c>
      <c r="D468" s="77"/>
      <c r="E468" s="197">
        <f t="shared" si="37"/>
        <v>3373</v>
      </c>
      <c r="F468" s="77">
        <v>3299</v>
      </c>
      <c r="G468" s="77">
        <v>74</v>
      </c>
      <c r="H468" s="77">
        <v>0</v>
      </c>
      <c r="I468" s="77"/>
      <c r="J468" s="77">
        <f t="shared" si="38"/>
        <v>4472</v>
      </c>
      <c r="K468" s="529">
        <v>171</v>
      </c>
      <c r="L468" s="79">
        <v>4301</v>
      </c>
      <c r="M468" s="79">
        <v>0</v>
      </c>
      <c r="N468" s="529">
        <v>154</v>
      </c>
      <c r="O468" s="82"/>
      <c r="P468" s="656"/>
      <c r="Q468" s="656"/>
      <c r="R468" s="656"/>
    </row>
    <row r="469" spans="1:18" ht="9" customHeight="1" x14ac:dyDescent="0.2">
      <c r="A469" s="28" t="s">
        <v>57</v>
      </c>
      <c r="B469" s="79">
        <f t="shared" si="36"/>
        <v>3285</v>
      </c>
      <c r="C469" s="197">
        <v>586</v>
      </c>
      <c r="D469" s="77"/>
      <c r="E469" s="197">
        <f t="shared" si="37"/>
        <v>1111</v>
      </c>
      <c r="F469" s="77">
        <v>1065</v>
      </c>
      <c r="G469" s="77">
        <v>46</v>
      </c>
      <c r="H469" s="77">
        <v>0</v>
      </c>
      <c r="I469" s="77"/>
      <c r="J469" s="77">
        <f t="shared" si="38"/>
        <v>1588</v>
      </c>
      <c r="K469" s="529">
        <v>122</v>
      </c>
      <c r="L469" s="79">
        <v>1466</v>
      </c>
      <c r="M469" s="79">
        <v>0</v>
      </c>
      <c r="N469" s="529">
        <v>0</v>
      </c>
      <c r="O469" s="82"/>
      <c r="P469" s="656"/>
      <c r="Q469" s="656"/>
      <c r="R469" s="656"/>
    </row>
    <row r="470" spans="1:18" ht="9" customHeight="1" x14ac:dyDescent="0.2">
      <c r="A470" s="28" t="s">
        <v>59</v>
      </c>
      <c r="B470" s="79">
        <f t="shared" si="36"/>
        <v>5406</v>
      </c>
      <c r="C470" s="197">
        <v>854</v>
      </c>
      <c r="D470" s="77"/>
      <c r="E470" s="197">
        <f t="shared" si="37"/>
        <v>1342</v>
      </c>
      <c r="F470" s="77">
        <v>1083</v>
      </c>
      <c r="G470" s="77">
        <v>259</v>
      </c>
      <c r="H470" s="77">
        <v>0</v>
      </c>
      <c r="I470" s="77"/>
      <c r="J470" s="77">
        <f t="shared" si="38"/>
        <v>3210</v>
      </c>
      <c r="K470" s="529">
        <v>681</v>
      </c>
      <c r="L470" s="79">
        <v>2529</v>
      </c>
      <c r="M470" s="79">
        <v>0</v>
      </c>
      <c r="N470" s="79">
        <v>0</v>
      </c>
      <c r="O470" s="82"/>
      <c r="P470" s="656"/>
      <c r="Q470" s="656"/>
      <c r="R470" s="656"/>
    </row>
    <row r="471" spans="1:18" ht="9" customHeight="1" x14ac:dyDescent="0.2">
      <c r="A471" s="41" t="s">
        <v>63</v>
      </c>
      <c r="B471" s="40">
        <f t="shared" si="36"/>
        <v>11519</v>
      </c>
      <c r="C471" s="262">
        <v>1831</v>
      </c>
      <c r="D471" s="185"/>
      <c r="E471" s="262">
        <f t="shared" si="37"/>
        <v>3008</v>
      </c>
      <c r="F471" s="185">
        <v>3008</v>
      </c>
      <c r="G471" s="185">
        <v>0</v>
      </c>
      <c r="H471" s="185">
        <v>0</v>
      </c>
      <c r="I471" s="185"/>
      <c r="J471" s="185">
        <f t="shared" si="38"/>
        <v>6680</v>
      </c>
      <c r="K471" s="530">
        <v>0</v>
      </c>
      <c r="L471" s="40">
        <v>6576</v>
      </c>
      <c r="M471" s="40">
        <v>104</v>
      </c>
      <c r="N471" s="40">
        <v>0</v>
      </c>
      <c r="O471" s="82"/>
      <c r="P471" s="656"/>
      <c r="Q471" s="656"/>
      <c r="R471" s="656"/>
    </row>
    <row r="472" spans="1:18" ht="9" customHeight="1" x14ac:dyDescent="0.2">
      <c r="A472" s="28" t="s">
        <v>65</v>
      </c>
      <c r="B472" s="79">
        <f t="shared" si="36"/>
        <v>16873</v>
      </c>
      <c r="C472" s="197">
        <v>1234</v>
      </c>
      <c r="D472" s="77"/>
      <c r="E472" s="197">
        <f t="shared" si="37"/>
        <v>2916</v>
      </c>
      <c r="F472" s="77">
        <v>2916</v>
      </c>
      <c r="G472" s="77">
        <v>0</v>
      </c>
      <c r="H472" s="77">
        <v>0</v>
      </c>
      <c r="I472" s="77"/>
      <c r="J472" s="77">
        <f t="shared" si="38"/>
        <v>7163</v>
      </c>
      <c r="K472" s="529">
        <v>0</v>
      </c>
      <c r="L472" s="79">
        <v>5433</v>
      </c>
      <c r="M472" s="79">
        <v>1730</v>
      </c>
      <c r="N472" s="79">
        <v>5560</v>
      </c>
      <c r="O472" s="82"/>
      <c r="P472" s="656"/>
      <c r="Q472" s="656"/>
      <c r="R472" s="656"/>
    </row>
    <row r="473" spans="1:18" ht="9" customHeight="1" x14ac:dyDescent="0.2">
      <c r="A473" s="28" t="s">
        <v>69</v>
      </c>
      <c r="B473" s="79">
        <f t="shared" si="36"/>
        <v>23978</v>
      </c>
      <c r="C473" s="197">
        <v>2229</v>
      </c>
      <c r="D473" s="77"/>
      <c r="E473" s="197">
        <f t="shared" si="37"/>
        <v>3861</v>
      </c>
      <c r="F473" s="77">
        <v>3861</v>
      </c>
      <c r="G473" s="77">
        <v>0</v>
      </c>
      <c r="H473" s="77">
        <v>0</v>
      </c>
      <c r="I473" s="77"/>
      <c r="J473" s="77">
        <f t="shared" si="38"/>
        <v>4412</v>
      </c>
      <c r="K473" s="529">
        <v>0</v>
      </c>
      <c r="L473" s="79">
        <v>4412</v>
      </c>
      <c r="M473" s="79">
        <v>0</v>
      </c>
      <c r="N473" s="529">
        <v>13476</v>
      </c>
      <c r="O473" s="82"/>
      <c r="P473" s="656"/>
      <c r="Q473" s="656"/>
      <c r="R473" s="656"/>
    </row>
    <row r="474" spans="1:18" ht="9" customHeight="1" x14ac:dyDescent="0.2">
      <c r="A474" s="28" t="s">
        <v>74</v>
      </c>
      <c r="B474" s="79">
        <f t="shared" si="36"/>
        <v>8664</v>
      </c>
      <c r="C474" s="197">
        <v>659</v>
      </c>
      <c r="D474" s="77"/>
      <c r="E474" s="197">
        <f t="shared" si="37"/>
        <v>2868</v>
      </c>
      <c r="F474" s="77">
        <v>2868</v>
      </c>
      <c r="G474" s="77">
        <v>0</v>
      </c>
      <c r="H474" s="77">
        <v>0</v>
      </c>
      <c r="I474" s="77"/>
      <c r="J474" s="77">
        <f t="shared" si="38"/>
        <v>5137</v>
      </c>
      <c r="K474" s="529">
        <v>726</v>
      </c>
      <c r="L474" s="79">
        <v>3861</v>
      </c>
      <c r="M474" s="79">
        <v>550</v>
      </c>
      <c r="N474" s="529">
        <v>0</v>
      </c>
      <c r="O474" s="82"/>
      <c r="P474" s="656"/>
      <c r="Q474" s="656"/>
      <c r="R474" s="656"/>
    </row>
    <row r="475" spans="1:18" ht="9" customHeight="1" x14ac:dyDescent="0.2">
      <c r="A475" s="41" t="s">
        <v>76</v>
      </c>
      <c r="B475" s="40">
        <f t="shared" si="36"/>
        <v>13803</v>
      </c>
      <c r="C475" s="262">
        <v>2186</v>
      </c>
      <c r="D475" s="185"/>
      <c r="E475" s="262">
        <f t="shared" si="37"/>
        <v>2976</v>
      </c>
      <c r="F475" s="185">
        <v>2059</v>
      </c>
      <c r="G475" s="185">
        <v>917</v>
      </c>
      <c r="H475" s="185">
        <v>0</v>
      </c>
      <c r="I475" s="185"/>
      <c r="J475" s="185">
        <f t="shared" si="38"/>
        <v>8641</v>
      </c>
      <c r="K475" s="530">
        <v>322</v>
      </c>
      <c r="L475" s="40">
        <v>8127</v>
      </c>
      <c r="M475" s="40">
        <v>192</v>
      </c>
      <c r="N475" s="530">
        <v>0</v>
      </c>
      <c r="O475" s="82"/>
      <c r="P475" s="656"/>
      <c r="Q475" s="656"/>
      <c r="R475" s="656"/>
    </row>
    <row r="476" spans="1:18" ht="9" customHeight="1" x14ac:dyDescent="0.2">
      <c r="A476" s="28" t="s">
        <v>105</v>
      </c>
      <c r="B476" s="79">
        <f t="shared" si="36"/>
        <v>2582</v>
      </c>
      <c r="C476" s="197">
        <v>604</v>
      </c>
      <c r="D476" s="77"/>
      <c r="E476" s="197">
        <f t="shared" si="37"/>
        <v>791</v>
      </c>
      <c r="F476" s="77">
        <v>791</v>
      </c>
      <c r="G476" s="77">
        <v>0</v>
      </c>
      <c r="H476" s="77">
        <v>0</v>
      </c>
      <c r="I476" s="77"/>
      <c r="J476" s="77">
        <f t="shared" si="38"/>
        <v>1187</v>
      </c>
      <c r="K476" s="529">
        <v>0</v>
      </c>
      <c r="L476" s="79">
        <v>1187</v>
      </c>
      <c r="M476" s="79">
        <v>0</v>
      </c>
      <c r="N476" s="79">
        <v>0</v>
      </c>
      <c r="O476" s="82"/>
      <c r="P476" s="656"/>
      <c r="Q476" s="656"/>
      <c r="R476" s="656"/>
    </row>
    <row r="477" spans="1:18" ht="9" customHeight="1" x14ac:dyDescent="0.2">
      <c r="A477" s="28" t="s">
        <v>82</v>
      </c>
      <c r="B477" s="79">
        <f t="shared" si="36"/>
        <v>24563</v>
      </c>
      <c r="C477" s="197">
        <v>3053</v>
      </c>
      <c r="D477" s="77"/>
      <c r="E477" s="197">
        <f t="shared" si="37"/>
        <v>4627</v>
      </c>
      <c r="F477" s="77">
        <v>2119</v>
      </c>
      <c r="G477" s="77">
        <v>1802</v>
      </c>
      <c r="H477" s="77">
        <v>706</v>
      </c>
      <c r="I477" s="77"/>
      <c r="J477" s="77">
        <f t="shared" si="38"/>
        <v>14187</v>
      </c>
      <c r="K477" s="529">
        <v>1343</v>
      </c>
      <c r="L477" s="79">
        <v>10575</v>
      </c>
      <c r="M477" s="79">
        <v>2269</v>
      </c>
      <c r="N477" s="79">
        <v>2696</v>
      </c>
      <c r="O477" s="82"/>
      <c r="P477" s="656"/>
      <c r="Q477" s="656"/>
      <c r="R477" s="656"/>
    </row>
    <row r="478" spans="1:18" ht="9" customHeight="1" x14ac:dyDescent="0.2">
      <c r="A478" s="28" t="s">
        <v>86</v>
      </c>
      <c r="B478" s="79">
        <f t="shared" si="36"/>
        <v>12337</v>
      </c>
      <c r="C478" s="197">
        <v>1410</v>
      </c>
      <c r="D478" s="77"/>
      <c r="E478" s="197">
        <f t="shared" si="37"/>
        <v>1861</v>
      </c>
      <c r="F478" s="77">
        <v>1861</v>
      </c>
      <c r="G478" s="77">
        <v>0</v>
      </c>
      <c r="H478" s="77">
        <v>0</v>
      </c>
      <c r="I478" s="77"/>
      <c r="J478" s="77">
        <f t="shared" si="38"/>
        <v>5423</v>
      </c>
      <c r="K478" s="529">
        <v>2889</v>
      </c>
      <c r="L478" s="79">
        <v>2534</v>
      </c>
      <c r="M478" s="79">
        <v>0</v>
      </c>
      <c r="N478" s="79">
        <v>3643</v>
      </c>
      <c r="O478" s="82"/>
      <c r="P478" s="656"/>
      <c r="Q478" s="656"/>
      <c r="R478" s="656"/>
    </row>
    <row r="479" spans="1:18" ht="9" customHeight="1" x14ac:dyDescent="0.2">
      <c r="A479" s="41" t="s">
        <v>88</v>
      </c>
      <c r="B479" s="40">
        <f t="shared" si="36"/>
        <v>11497</v>
      </c>
      <c r="C479" s="262">
        <v>1586</v>
      </c>
      <c r="D479" s="185"/>
      <c r="E479" s="262">
        <f t="shared" si="37"/>
        <v>2955</v>
      </c>
      <c r="F479" s="185">
        <v>2735</v>
      </c>
      <c r="G479" s="185">
        <v>220</v>
      </c>
      <c r="H479" s="185">
        <v>0</v>
      </c>
      <c r="I479" s="185"/>
      <c r="J479" s="185">
        <f t="shared" si="38"/>
        <v>5611</v>
      </c>
      <c r="K479" s="530">
        <v>0</v>
      </c>
      <c r="L479" s="40">
        <v>5611</v>
      </c>
      <c r="M479" s="40">
        <v>0</v>
      </c>
      <c r="N479" s="40">
        <v>1345</v>
      </c>
      <c r="O479" s="82"/>
      <c r="P479" s="656"/>
      <c r="Q479" s="656"/>
      <c r="R479" s="656"/>
    </row>
    <row r="480" spans="1:18" ht="9" customHeight="1" x14ac:dyDescent="0.25">
      <c r="A480" s="28"/>
      <c r="B480" s="79"/>
      <c r="C480" s="77"/>
      <c r="D480" s="77"/>
      <c r="E480" s="197"/>
      <c r="F480" s="77"/>
      <c r="G480" s="77"/>
      <c r="H480" s="77"/>
      <c r="I480" s="77"/>
      <c r="J480" s="77"/>
      <c r="K480" s="197"/>
      <c r="L480" s="77"/>
      <c r="M480" s="77"/>
      <c r="N480" s="77"/>
      <c r="P480" s="656"/>
      <c r="Q480" s="656"/>
      <c r="R480" s="656"/>
    </row>
    <row r="481" spans="1:18" ht="9" customHeight="1" x14ac:dyDescent="0.25">
      <c r="A481" s="25">
        <v>2008</v>
      </c>
      <c r="B481" s="25"/>
      <c r="C481" s="313"/>
      <c r="D481" s="313"/>
      <c r="E481" s="660"/>
      <c r="F481" s="313"/>
      <c r="G481" s="313"/>
      <c r="H481" s="313"/>
      <c r="I481" s="313"/>
      <c r="J481" s="660"/>
      <c r="K481" s="308"/>
      <c r="L481" s="313"/>
      <c r="M481" s="313"/>
      <c r="N481" s="308"/>
      <c r="P481" s="656"/>
      <c r="Q481" s="656"/>
      <c r="R481" s="656"/>
    </row>
    <row r="482" spans="1:18" ht="9" customHeight="1" x14ac:dyDescent="0.25">
      <c r="A482" s="30" t="s">
        <v>129</v>
      </c>
      <c r="B482" s="661">
        <f>SUM(B484:B515)</f>
        <v>364612</v>
      </c>
      <c r="C482" s="661">
        <f>SUM(C484:C515)</f>
        <v>48627</v>
      </c>
      <c r="D482" s="661"/>
      <c r="E482" s="661">
        <f>SUM(F482:H482)</f>
        <v>76428</v>
      </c>
      <c r="F482" s="661">
        <f>SUM(F484:F515)</f>
        <v>69646</v>
      </c>
      <c r="G482" s="661">
        <f>SUM(G484:G515)</f>
        <v>6224</v>
      </c>
      <c r="H482" s="661">
        <f>SUM(H484:H515)</f>
        <v>558</v>
      </c>
      <c r="I482" s="661"/>
      <c r="J482" s="661">
        <f>SUM(J484:J515)</f>
        <v>166415</v>
      </c>
      <c r="K482" s="661">
        <f>SUM(K484:K515)</f>
        <v>12972</v>
      </c>
      <c r="L482" s="661">
        <f>SUM(L484:L515)</f>
        <v>145064</v>
      </c>
      <c r="M482" s="661">
        <f>SUM(M484:M515)</f>
        <v>8379</v>
      </c>
      <c r="N482" s="661">
        <f>SUM(N484:N515)</f>
        <v>73142</v>
      </c>
      <c r="O482" s="661"/>
      <c r="P482" s="656"/>
      <c r="Q482" s="656"/>
      <c r="R482" s="656"/>
    </row>
    <row r="483" spans="1:18" ht="3" customHeight="1" x14ac:dyDescent="0.2">
      <c r="A483" s="30"/>
      <c r="B483" s="661"/>
      <c r="C483" s="661"/>
      <c r="D483" s="661"/>
      <c r="E483" s="661"/>
      <c r="F483" s="661"/>
      <c r="G483" s="661"/>
      <c r="H483" s="657"/>
      <c r="I483" s="661"/>
      <c r="J483" s="661"/>
      <c r="K483" s="657"/>
      <c r="L483" s="661"/>
      <c r="M483" s="661"/>
      <c r="N483" s="661"/>
      <c r="O483" s="62"/>
      <c r="P483" s="656"/>
      <c r="Q483" s="656"/>
      <c r="R483" s="656"/>
    </row>
    <row r="484" spans="1:18" ht="9" customHeight="1" x14ac:dyDescent="0.2">
      <c r="A484" s="28" t="s">
        <v>14</v>
      </c>
      <c r="B484" s="79">
        <f t="shared" ref="B484:B515" si="39">SUM(C484,E484,J484,N484)</f>
        <v>2268</v>
      </c>
      <c r="C484" s="197">
        <v>368</v>
      </c>
      <c r="D484" s="77"/>
      <c r="E484" s="77">
        <f t="shared" ref="E484:E515" si="40">SUM(F484:H484)</f>
        <v>936</v>
      </c>
      <c r="F484" s="77">
        <v>845</v>
      </c>
      <c r="G484" s="77">
        <v>91</v>
      </c>
      <c r="H484" s="77">
        <v>0</v>
      </c>
      <c r="I484" s="77"/>
      <c r="J484" s="77">
        <f t="shared" ref="J484:J515" si="41">SUM(K484:M484)</f>
        <v>665</v>
      </c>
      <c r="K484" s="529">
        <v>0</v>
      </c>
      <c r="L484" s="79">
        <v>665</v>
      </c>
      <c r="M484" s="79">
        <v>0</v>
      </c>
      <c r="N484" s="79">
        <v>299</v>
      </c>
      <c r="O484" s="82"/>
      <c r="P484" s="656"/>
      <c r="Q484" s="656"/>
      <c r="R484" s="656"/>
    </row>
    <row r="485" spans="1:18" ht="9" customHeight="1" x14ac:dyDescent="0.2">
      <c r="A485" s="28" t="s">
        <v>15</v>
      </c>
      <c r="B485" s="79">
        <f t="shared" si="39"/>
        <v>11428</v>
      </c>
      <c r="C485" s="197">
        <v>1705</v>
      </c>
      <c r="D485" s="77"/>
      <c r="E485" s="77">
        <f t="shared" si="40"/>
        <v>864</v>
      </c>
      <c r="F485" s="77">
        <v>864</v>
      </c>
      <c r="G485" s="77">
        <v>0</v>
      </c>
      <c r="H485" s="77">
        <v>0</v>
      </c>
      <c r="I485" s="77"/>
      <c r="J485" s="77">
        <f t="shared" si="41"/>
        <v>4575</v>
      </c>
      <c r="K485" s="529">
        <v>0</v>
      </c>
      <c r="L485" s="79">
        <v>4218</v>
      </c>
      <c r="M485" s="79">
        <v>357</v>
      </c>
      <c r="N485" s="529">
        <v>4284</v>
      </c>
      <c r="O485" s="82"/>
      <c r="P485" s="656"/>
      <c r="Q485" s="656"/>
      <c r="R485" s="656"/>
    </row>
    <row r="486" spans="1:18" ht="9" customHeight="1" x14ac:dyDescent="0.2">
      <c r="A486" s="28" t="s">
        <v>112</v>
      </c>
      <c r="B486" s="79">
        <f t="shared" si="39"/>
        <v>5286</v>
      </c>
      <c r="C486" s="197">
        <v>1220</v>
      </c>
      <c r="D486" s="77"/>
      <c r="E486" s="77">
        <f t="shared" si="40"/>
        <v>1540</v>
      </c>
      <c r="F486" s="77">
        <v>646</v>
      </c>
      <c r="G486" s="77">
        <v>531</v>
      </c>
      <c r="H486" s="77">
        <v>363</v>
      </c>
      <c r="I486" s="77"/>
      <c r="J486" s="77">
        <f t="shared" si="41"/>
        <v>1470</v>
      </c>
      <c r="K486" s="529">
        <v>50</v>
      </c>
      <c r="L486" s="79">
        <v>1045</v>
      </c>
      <c r="M486" s="79">
        <v>375</v>
      </c>
      <c r="N486" s="529">
        <v>1056</v>
      </c>
      <c r="O486" s="82"/>
      <c r="P486" s="656"/>
      <c r="Q486" s="656"/>
      <c r="R486" s="656"/>
    </row>
    <row r="487" spans="1:18" ht="9" customHeight="1" x14ac:dyDescent="0.2">
      <c r="A487" s="41" t="s">
        <v>21</v>
      </c>
      <c r="B487" s="40">
        <f t="shared" si="39"/>
        <v>5591</v>
      </c>
      <c r="C487" s="262">
        <v>1285</v>
      </c>
      <c r="D487" s="185"/>
      <c r="E487" s="185">
        <f t="shared" si="40"/>
        <v>1042</v>
      </c>
      <c r="F487" s="185">
        <v>1042</v>
      </c>
      <c r="G487" s="185">
        <v>0</v>
      </c>
      <c r="H487" s="185">
        <v>0</v>
      </c>
      <c r="I487" s="185"/>
      <c r="J487" s="185">
        <f t="shared" si="41"/>
        <v>2579</v>
      </c>
      <c r="K487" s="530">
        <v>1524</v>
      </c>
      <c r="L487" s="40">
        <v>262</v>
      </c>
      <c r="M487" s="40">
        <v>793</v>
      </c>
      <c r="N487" s="530">
        <v>685</v>
      </c>
      <c r="O487" s="82"/>
      <c r="P487" s="656"/>
      <c r="Q487" s="656"/>
      <c r="R487" s="656"/>
    </row>
    <row r="488" spans="1:18" ht="9" customHeight="1" x14ac:dyDescent="0.2">
      <c r="A488" s="28" t="s">
        <v>23</v>
      </c>
      <c r="B488" s="79">
        <f t="shared" si="39"/>
        <v>8669</v>
      </c>
      <c r="C488" s="197">
        <v>1703</v>
      </c>
      <c r="D488" s="77"/>
      <c r="E488" s="77">
        <f t="shared" si="40"/>
        <v>2467</v>
      </c>
      <c r="F488" s="77">
        <v>2116</v>
      </c>
      <c r="G488" s="77">
        <v>351</v>
      </c>
      <c r="H488" s="77">
        <v>0</v>
      </c>
      <c r="I488" s="77"/>
      <c r="J488" s="77">
        <f t="shared" si="41"/>
        <v>4499</v>
      </c>
      <c r="K488" s="529">
        <v>736</v>
      </c>
      <c r="L488" s="79">
        <v>3763</v>
      </c>
      <c r="M488" s="79">
        <v>0</v>
      </c>
      <c r="N488" s="79">
        <v>0</v>
      </c>
      <c r="O488" s="82"/>
      <c r="P488" s="656"/>
      <c r="Q488" s="656"/>
      <c r="R488" s="656"/>
    </row>
    <row r="489" spans="1:18" ht="9" customHeight="1" x14ac:dyDescent="0.2">
      <c r="A489" s="28" t="s">
        <v>25</v>
      </c>
      <c r="B489" s="79">
        <f t="shared" si="39"/>
        <v>2209</v>
      </c>
      <c r="C489" s="197">
        <v>345</v>
      </c>
      <c r="D489" s="77"/>
      <c r="E489" s="77">
        <f t="shared" si="40"/>
        <v>602</v>
      </c>
      <c r="F489" s="77">
        <v>533</v>
      </c>
      <c r="G489" s="77">
        <v>67</v>
      </c>
      <c r="H489" s="77">
        <v>2</v>
      </c>
      <c r="I489" s="77"/>
      <c r="J489" s="77">
        <f t="shared" si="41"/>
        <v>1121</v>
      </c>
      <c r="K489" s="529">
        <v>234</v>
      </c>
      <c r="L489" s="79">
        <v>805</v>
      </c>
      <c r="M489" s="79">
        <v>82</v>
      </c>
      <c r="N489" s="529">
        <v>141</v>
      </c>
      <c r="O489" s="82"/>
      <c r="P489" s="656"/>
      <c r="Q489" s="656"/>
      <c r="R489" s="656"/>
    </row>
    <row r="490" spans="1:18" ht="9" customHeight="1" x14ac:dyDescent="0.2">
      <c r="A490" s="28" t="s">
        <v>27</v>
      </c>
      <c r="B490" s="79">
        <f t="shared" si="39"/>
        <v>22319</v>
      </c>
      <c r="C490" s="197">
        <v>2316</v>
      </c>
      <c r="D490" s="77"/>
      <c r="E490" s="77">
        <f t="shared" si="40"/>
        <v>3605</v>
      </c>
      <c r="F490" s="77">
        <v>3326</v>
      </c>
      <c r="G490" s="77">
        <v>271</v>
      </c>
      <c r="H490" s="77">
        <v>8</v>
      </c>
      <c r="I490" s="77"/>
      <c r="J490" s="77">
        <f t="shared" si="41"/>
        <v>16339</v>
      </c>
      <c r="K490" s="529">
        <v>0</v>
      </c>
      <c r="L490" s="79">
        <v>15335</v>
      </c>
      <c r="M490" s="79">
        <v>1004</v>
      </c>
      <c r="N490" s="529">
        <v>59</v>
      </c>
      <c r="O490" s="82"/>
      <c r="P490" s="656"/>
      <c r="Q490" s="656"/>
      <c r="R490" s="656"/>
    </row>
    <row r="491" spans="1:18" ht="9" customHeight="1" x14ac:dyDescent="0.2">
      <c r="A491" s="41" t="s">
        <v>30</v>
      </c>
      <c r="B491" s="40">
        <f t="shared" si="39"/>
        <v>13230</v>
      </c>
      <c r="C491" s="262">
        <v>2802</v>
      </c>
      <c r="D491" s="185"/>
      <c r="E491" s="185">
        <f t="shared" si="40"/>
        <v>2948</v>
      </c>
      <c r="F491" s="185">
        <v>2948</v>
      </c>
      <c r="G491" s="185">
        <v>0</v>
      </c>
      <c r="H491" s="185">
        <v>0</v>
      </c>
      <c r="I491" s="185"/>
      <c r="J491" s="185">
        <f t="shared" si="41"/>
        <v>7480</v>
      </c>
      <c r="K491" s="530">
        <v>0</v>
      </c>
      <c r="L491" s="40">
        <v>6417</v>
      </c>
      <c r="M491" s="40">
        <v>1063</v>
      </c>
      <c r="N491" s="40">
        <v>0</v>
      </c>
      <c r="O491" s="82"/>
      <c r="P491" s="656"/>
      <c r="Q491" s="656"/>
      <c r="R491" s="656"/>
    </row>
    <row r="492" spans="1:18" ht="9" customHeight="1" x14ac:dyDescent="0.2">
      <c r="A492" s="28" t="s">
        <v>111</v>
      </c>
      <c r="B492" s="79">
        <f t="shared" si="39"/>
        <v>149</v>
      </c>
      <c r="C492" s="197">
        <v>149</v>
      </c>
      <c r="D492" s="77"/>
      <c r="E492" s="77">
        <f t="shared" si="40"/>
        <v>0</v>
      </c>
      <c r="F492" s="77">
        <v>0</v>
      </c>
      <c r="G492" s="77">
        <v>0</v>
      </c>
      <c r="H492" s="77">
        <v>0</v>
      </c>
      <c r="I492" s="77"/>
      <c r="J492" s="77">
        <f t="shared" si="41"/>
        <v>0</v>
      </c>
      <c r="K492" s="79">
        <v>0</v>
      </c>
      <c r="L492" s="79">
        <v>0</v>
      </c>
      <c r="M492" s="79">
        <v>0</v>
      </c>
      <c r="N492" s="79">
        <v>0</v>
      </c>
      <c r="O492" s="82"/>
      <c r="P492" s="656"/>
      <c r="Q492" s="656"/>
      <c r="R492" s="656"/>
    </row>
    <row r="493" spans="1:18" ht="9" customHeight="1" x14ac:dyDescent="0.2">
      <c r="A493" s="28" t="s">
        <v>33</v>
      </c>
      <c r="B493" s="79">
        <f t="shared" si="39"/>
        <v>14827</v>
      </c>
      <c r="C493" s="197">
        <v>2307</v>
      </c>
      <c r="D493" s="77"/>
      <c r="E493" s="77">
        <f t="shared" si="40"/>
        <v>2655</v>
      </c>
      <c r="F493" s="77">
        <v>1911</v>
      </c>
      <c r="G493" s="77">
        <v>744</v>
      </c>
      <c r="H493" s="77">
        <v>0</v>
      </c>
      <c r="I493" s="77"/>
      <c r="J493" s="77">
        <f t="shared" si="41"/>
        <v>7817</v>
      </c>
      <c r="K493" s="529">
        <v>333</v>
      </c>
      <c r="L493" s="79">
        <v>7484</v>
      </c>
      <c r="M493" s="79">
        <v>0</v>
      </c>
      <c r="N493" s="529">
        <v>2048</v>
      </c>
      <c r="O493" s="82"/>
      <c r="P493" s="656"/>
      <c r="Q493" s="656"/>
      <c r="R493" s="656"/>
    </row>
    <row r="494" spans="1:18" ht="9" customHeight="1" x14ac:dyDescent="0.2">
      <c r="A494" s="28" t="s">
        <v>34</v>
      </c>
      <c r="B494" s="79">
        <f t="shared" si="39"/>
        <v>12073</v>
      </c>
      <c r="C494" s="197">
        <v>1127</v>
      </c>
      <c r="D494" s="77"/>
      <c r="E494" s="77">
        <f t="shared" si="40"/>
        <v>3173</v>
      </c>
      <c r="F494" s="77">
        <v>2999</v>
      </c>
      <c r="G494" s="77">
        <v>174</v>
      </c>
      <c r="H494" s="77">
        <v>0</v>
      </c>
      <c r="I494" s="77"/>
      <c r="J494" s="77">
        <f t="shared" si="41"/>
        <v>6579</v>
      </c>
      <c r="K494" s="529">
        <v>1766</v>
      </c>
      <c r="L494" s="79">
        <v>4813</v>
      </c>
      <c r="M494" s="79">
        <v>0</v>
      </c>
      <c r="N494" s="529">
        <v>1194</v>
      </c>
      <c r="O494" s="82"/>
      <c r="P494" s="656"/>
      <c r="Q494" s="656"/>
      <c r="R494" s="656"/>
    </row>
    <row r="495" spans="1:18" ht="9" customHeight="1" x14ac:dyDescent="0.2">
      <c r="A495" s="41" t="s">
        <v>36</v>
      </c>
      <c r="B495" s="40">
        <f t="shared" si="39"/>
        <v>17649</v>
      </c>
      <c r="C495" s="262">
        <v>2204</v>
      </c>
      <c r="D495" s="185"/>
      <c r="E495" s="185">
        <f t="shared" si="40"/>
        <v>1303</v>
      </c>
      <c r="F495" s="185">
        <v>1303</v>
      </c>
      <c r="G495" s="185">
        <v>0</v>
      </c>
      <c r="H495" s="185">
        <v>0</v>
      </c>
      <c r="I495" s="185"/>
      <c r="J495" s="185">
        <f t="shared" si="41"/>
        <v>8391</v>
      </c>
      <c r="K495" s="530">
        <v>1027</v>
      </c>
      <c r="L495" s="40">
        <v>7222</v>
      </c>
      <c r="M495" s="40">
        <v>142</v>
      </c>
      <c r="N495" s="530">
        <v>5751</v>
      </c>
      <c r="O495" s="82"/>
      <c r="P495" s="656"/>
      <c r="Q495" s="656"/>
      <c r="R495" s="656"/>
    </row>
    <row r="496" spans="1:18" ht="9" customHeight="1" x14ac:dyDescent="0.2">
      <c r="A496" s="28" t="s">
        <v>130</v>
      </c>
      <c r="B496" s="79">
        <f t="shared" si="39"/>
        <v>11201</v>
      </c>
      <c r="C496" s="197">
        <v>862</v>
      </c>
      <c r="D496" s="77"/>
      <c r="E496" s="77">
        <f t="shared" si="40"/>
        <v>2957</v>
      </c>
      <c r="F496" s="77">
        <v>2849</v>
      </c>
      <c r="G496" s="77">
        <v>108</v>
      </c>
      <c r="H496" s="77">
        <v>0</v>
      </c>
      <c r="I496" s="77"/>
      <c r="J496" s="77">
        <f t="shared" si="41"/>
        <v>6108</v>
      </c>
      <c r="K496" s="529">
        <v>12</v>
      </c>
      <c r="L496" s="79">
        <v>5916</v>
      </c>
      <c r="M496" s="79">
        <v>180</v>
      </c>
      <c r="N496" s="79">
        <v>1274</v>
      </c>
      <c r="O496" s="82"/>
      <c r="P496" s="656"/>
      <c r="Q496" s="656"/>
      <c r="R496" s="656"/>
    </row>
    <row r="497" spans="1:18" ht="9" customHeight="1" x14ac:dyDescent="0.2">
      <c r="A497" s="28" t="s">
        <v>39</v>
      </c>
      <c r="B497" s="79">
        <f t="shared" si="39"/>
        <v>25298</v>
      </c>
      <c r="C497" s="197">
        <v>2521</v>
      </c>
      <c r="D497" s="77"/>
      <c r="E497" s="77">
        <f t="shared" si="40"/>
        <v>3848</v>
      </c>
      <c r="F497" s="77">
        <v>3284</v>
      </c>
      <c r="G497" s="77">
        <v>379</v>
      </c>
      <c r="H497" s="77">
        <v>185</v>
      </c>
      <c r="I497" s="77"/>
      <c r="J497" s="77">
        <f t="shared" si="41"/>
        <v>4773</v>
      </c>
      <c r="K497" s="79">
        <v>198</v>
      </c>
      <c r="L497" s="79">
        <v>4575</v>
      </c>
      <c r="M497" s="79">
        <v>0</v>
      </c>
      <c r="N497" s="79">
        <v>14156</v>
      </c>
      <c r="O497" s="82"/>
      <c r="P497" s="656"/>
      <c r="Q497" s="656"/>
      <c r="R497" s="656"/>
    </row>
    <row r="498" spans="1:18" ht="9" customHeight="1" x14ac:dyDescent="0.2">
      <c r="A498" s="28" t="s">
        <v>32</v>
      </c>
      <c r="B498" s="79">
        <f t="shared" si="39"/>
        <v>14759</v>
      </c>
      <c r="C498" s="197">
        <v>1131</v>
      </c>
      <c r="D498" s="77"/>
      <c r="E498" s="77">
        <f t="shared" si="40"/>
        <v>4379</v>
      </c>
      <c r="F498" s="77">
        <v>3711</v>
      </c>
      <c r="G498" s="77">
        <v>668</v>
      </c>
      <c r="H498" s="77">
        <v>0</v>
      </c>
      <c r="I498" s="77"/>
      <c r="J498" s="77">
        <f t="shared" si="41"/>
        <v>9249</v>
      </c>
      <c r="K498" s="529">
        <v>834</v>
      </c>
      <c r="L498" s="79">
        <v>8415</v>
      </c>
      <c r="M498" s="79">
        <v>0</v>
      </c>
      <c r="N498" s="529">
        <v>0</v>
      </c>
      <c r="O498" s="82"/>
      <c r="P498" s="656"/>
      <c r="Q498" s="656"/>
      <c r="R498" s="656"/>
    </row>
    <row r="499" spans="1:18" ht="9" customHeight="1" x14ac:dyDescent="0.2">
      <c r="A499" s="41" t="s">
        <v>43</v>
      </c>
      <c r="B499" s="40">
        <f t="shared" si="39"/>
        <v>13384</v>
      </c>
      <c r="C499" s="262">
        <v>2780</v>
      </c>
      <c r="D499" s="185"/>
      <c r="E499" s="185">
        <f t="shared" si="40"/>
        <v>2557</v>
      </c>
      <c r="F499" s="185">
        <v>2431</v>
      </c>
      <c r="G499" s="185">
        <v>126</v>
      </c>
      <c r="H499" s="185">
        <v>0</v>
      </c>
      <c r="I499" s="185"/>
      <c r="J499" s="185">
        <f t="shared" si="41"/>
        <v>4047</v>
      </c>
      <c r="K499" s="530">
        <v>802</v>
      </c>
      <c r="L499" s="40">
        <v>3245</v>
      </c>
      <c r="M499" s="40">
        <v>0</v>
      </c>
      <c r="N499" s="40">
        <v>4000</v>
      </c>
      <c r="O499" s="82"/>
      <c r="P499" s="656"/>
      <c r="Q499" s="656"/>
      <c r="R499" s="656"/>
    </row>
    <row r="500" spans="1:18" ht="9" customHeight="1" x14ac:dyDescent="0.2">
      <c r="A500" s="28" t="s">
        <v>46</v>
      </c>
      <c r="B500" s="79">
        <f t="shared" si="39"/>
        <v>2021</v>
      </c>
      <c r="C500" s="197">
        <v>427</v>
      </c>
      <c r="D500" s="77"/>
      <c r="E500" s="77">
        <f t="shared" si="40"/>
        <v>1197</v>
      </c>
      <c r="F500" s="77">
        <v>1197</v>
      </c>
      <c r="G500" s="77">
        <v>0</v>
      </c>
      <c r="H500" s="77">
        <v>0</v>
      </c>
      <c r="I500" s="77"/>
      <c r="J500" s="77">
        <f t="shared" si="41"/>
        <v>397</v>
      </c>
      <c r="K500" s="529">
        <v>6</v>
      </c>
      <c r="L500" s="79">
        <v>391</v>
      </c>
      <c r="M500" s="79">
        <v>0</v>
      </c>
      <c r="N500" s="529">
        <v>0</v>
      </c>
      <c r="O500" s="82"/>
      <c r="P500" s="656"/>
      <c r="Q500" s="656"/>
      <c r="R500" s="656"/>
    </row>
    <row r="501" spans="1:18" ht="9" customHeight="1" x14ac:dyDescent="0.2">
      <c r="A501" s="28" t="s">
        <v>48</v>
      </c>
      <c r="B501" s="79">
        <f t="shared" si="39"/>
        <v>7621</v>
      </c>
      <c r="C501" s="197">
        <v>1009</v>
      </c>
      <c r="D501" s="77"/>
      <c r="E501" s="77">
        <f t="shared" si="40"/>
        <v>1874</v>
      </c>
      <c r="F501" s="77">
        <v>1579</v>
      </c>
      <c r="G501" s="77">
        <v>295</v>
      </c>
      <c r="H501" s="77">
        <v>0</v>
      </c>
      <c r="I501" s="77"/>
      <c r="J501" s="77">
        <f t="shared" si="41"/>
        <v>2578</v>
      </c>
      <c r="K501" s="529">
        <v>334</v>
      </c>
      <c r="L501" s="79">
        <v>2244</v>
      </c>
      <c r="M501" s="79">
        <v>0</v>
      </c>
      <c r="N501" s="79">
        <v>2160</v>
      </c>
      <c r="O501" s="82"/>
      <c r="P501" s="656"/>
      <c r="Q501" s="656"/>
      <c r="R501" s="656"/>
    </row>
    <row r="502" spans="1:18" ht="9" customHeight="1" x14ac:dyDescent="0.2">
      <c r="A502" s="28" t="s">
        <v>50</v>
      </c>
      <c r="B502" s="79">
        <f t="shared" si="39"/>
        <v>7289</v>
      </c>
      <c r="C502" s="197">
        <v>1493</v>
      </c>
      <c r="D502" s="77"/>
      <c r="E502" s="77">
        <f t="shared" si="40"/>
        <v>2867</v>
      </c>
      <c r="F502" s="77">
        <v>2867</v>
      </c>
      <c r="G502" s="77">
        <v>0</v>
      </c>
      <c r="H502" s="77">
        <v>0</v>
      </c>
      <c r="I502" s="77"/>
      <c r="J502" s="77">
        <f t="shared" si="41"/>
        <v>2902</v>
      </c>
      <c r="K502" s="529">
        <v>195</v>
      </c>
      <c r="L502" s="79">
        <v>2701</v>
      </c>
      <c r="M502" s="79">
        <v>6</v>
      </c>
      <c r="N502" s="529">
        <v>27</v>
      </c>
      <c r="O502" s="82"/>
      <c r="P502" s="656"/>
      <c r="Q502" s="656"/>
      <c r="R502" s="656"/>
    </row>
    <row r="503" spans="1:18" ht="9" customHeight="1" x14ac:dyDescent="0.2">
      <c r="A503" s="41" t="s">
        <v>52</v>
      </c>
      <c r="B503" s="40">
        <f t="shared" si="39"/>
        <v>21264</v>
      </c>
      <c r="C503" s="262">
        <v>3057</v>
      </c>
      <c r="D503" s="185"/>
      <c r="E503" s="185">
        <f t="shared" si="40"/>
        <v>2824</v>
      </c>
      <c r="F503" s="185">
        <v>2824</v>
      </c>
      <c r="G503" s="185">
        <v>0</v>
      </c>
      <c r="H503" s="185">
        <v>0</v>
      </c>
      <c r="I503" s="185"/>
      <c r="J503" s="185">
        <f t="shared" si="41"/>
        <v>12948</v>
      </c>
      <c r="K503" s="530">
        <v>0</v>
      </c>
      <c r="L503" s="40">
        <v>12948</v>
      </c>
      <c r="M503" s="40">
        <v>0</v>
      </c>
      <c r="N503" s="40">
        <v>2435</v>
      </c>
      <c r="O503" s="82"/>
      <c r="P503" s="656"/>
      <c r="Q503" s="656"/>
      <c r="R503" s="656"/>
    </row>
    <row r="504" spans="1:18" ht="9" customHeight="1" x14ac:dyDescent="0.2">
      <c r="A504" s="28" t="s">
        <v>55</v>
      </c>
      <c r="B504" s="79">
        <f t="shared" si="39"/>
        <v>9656</v>
      </c>
      <c r="C504" s="197">
        <v>1565</v>
      </c>
      <c r="D504" s="77"/>
      <c r="E504" s="77">
        <f t="shared" si="40"/>
        <v>3392</v>
      </c>
      <c r="F504" s="77">
        <v>3318</v>
      </c>
      <c r="G504" s="77">
        <v>74</v>
      </c>
      <c r="H504" s="77">
        <v>0</v>
      </c>
      <c r="I504" s="77"/>
      <c r="J504" s="77">
        <f t="shared" si="41"/>
        <v>4494</v>
      </c>
      <c r="K504" s="529">
        <v>171</v>
      </c>
      <c r="L504" s="79">
        <v>4323</v>
      </c>
      <c r="M504" s="79">
        <v>0</v>
      </c>
      <c r="N504" s="529">
        <v>205</v>
      </c>
      <c r="O504" s="82"/>
      <c r="P504" s="656"/>
      <c r="Q504" s="656"/>
      <c r="R504" s="656"/>
    </row>
    <row r="505" spans="1:18" ht="9" customHeight="1" x14ac:dyDescent="0.2">
      <c r="A505" s="28" t="s">
        <v>57</v>
      </c>
      <c r="B505" s="79">
        <f t="shared" si="39"/>
        <v>3295</v>
      </c>
      <c r="C505" s="197">
        <v>596</v>
      </c>
      <c r="D505" s="77"/>
      <c r="E505" s="77">
        <f t="shared" si="40"/>
        <v>1111</v>
      </c>
      <c r="F505" s="77">
        <v>1065</v>
      </c>
      <c r="G505" s="77">
        <v>46</v>
      </c>
      <c r="H505" s="77">
        <v>0</v>
      </c>
      <c r="I505" s="77"/>
      <c r="J505" s="77">
        <f t="shared" si="41"/>
        <v>1588</v>
      </c>
      <c r="K505" s="529">
        <v>132</v>
      </c>
      <c r="L505" s="79">
        <v>1456</v>
      </c>
      <c r="M505" s="79">
        <v>0</v>
      </c>
      <c r="N505" s="529">
        <v>0</v>
      </c>
      <c r="O505" s="82"/>
      <c r="P505" s="656"/>
      <c r="Q505" s="656"/>
      <c r="R505" s="656"/>
    </row>
    <row r="506" spans="1:18" ht="9" customHeight="1" x14ac:dyDescent="0.2">
      <c r="A506" s="28" t="s">
        <v>59</v>
      </c>
      <c r="B506" s="79">
        <f t="shared" si="39"/>
        <v>5406</v>
      </c>
      <c r="C506" s="197">
        <v>854</v>
      </c>
      <c r="D506" s="77"/>
      <c r="E506" s="77">
        <f t="shared" si="40"/>
        <v>1342</v>
      </c>
      <c r="F506" s="77">
        <v>1083</v>
      </c>
      <c r="G506" s="77">
        <v>259</v>
      </c>
      <c r="H506" s="77">
        <v>0</v>
      </c>
      <c r="I506" s="77"/>
      <c r="J506" s="77">
        <f t="shared" si="41"/>
        <v>3210</v>
      </c>
      <c r="K506" s="529">
        <v>681</v>
      </c>
      <c r="L506" s="79">
        <v>2529</v>
      </c>
      <c r="M506" s="79">
        <v>0</v>
      </c>
      <c r="N506" s="79">
        <v>0</v>
      </c>
      <c r="O506" s="82"/>
      <c r="P506" s="656"/>
      <c r="Q506" s="656"/>
      <c r="R506" s="656"/>
    </row>
    <row r="507" spans="1:18" ht="9" customHeight="1" x14ac:dyDescent="0.2">
      <c r="A507" s="41" t="s">
        <v>63</v>
      </c>
      <c r="B507" s="40">
        <f t="shared" si="39"/>
        <v>11517</v>
      </c>
      <c r="C507" s="262">
        <v>1829</v>
      </c>
      <c r="D507" s="185"/>
      <c r="E507" s="185">
        <f t="shared" si="40"/>
        <v>3078</v>
      </c>
      <c r="F507" s="185">
        <v>3078</v>
      </c>
      <c r="G507" s="185">
        <v>0</v>
      </c>
      <c r="H507" s="185">
        <v>0</v>
      </c>
      <c r="I507" s="185"/>
      <c r="J507" s="185">
        <f t="shared" si="41"/>
        <v>6610</v>
      </c>
      <c r="K507" s="530">
        <v>0</v>
      </c>
      <c r="L507" s="40">
        <v>6506</v>
      </c>
      <c r="M507" s="40">
        <v>104</v>
      </c>
      <c r="N507" s="40">
        <v>0</v>
      </c>
      <c r="O507" s="82"/>
      <c r="P507" s="656"/>
      <c r="Q507" s="656"/>
      <c r="R507" s="656"/>
    </row>
    <row r="508" spans="1:18" ht="9" customHeight="1" x14ac:dyDescent="0.2">
      <c r="A508" s="28" t="s">
        <v>65</v>
      </c>
      <c r="B508" s="79">
        <f t="shared" si="39"/>
        <v>16869</v>
      </c>
      <c r="C508" s="197">
        <v>1231</v>
      </c>
      <c r="D508" s="77"/>
      <c r="E508" s="77">
        <f t="shared" si="40"/>
        <v>3179</v>
      </c>
      <c r="F508" s="77">
        <v>3179</v>
      </c>
      <c r="G508" s="77">
        <v>0</v>
      </c>
      <c r="H508" s="77">
        <v>0</v>
      </c>
      <c r="I508" s="77"/>
      <c r="J508" s="77">
        <f t="shared" si="41"/>
        <v>6899</v>
      </c>
      <c r="K508" s="529">
        <v>0</v>
      </c>
      <c r="L508" s="79">
        <v>3368</v>
      </c>
      <c r="M508" s="79">
        <v>3531</v>
      </c>
      <c r="N508" s="79">
        <v>5560</v>
      </c>
      <c r="O508" s="82"/>
      <c r="P508" s="656"/>
      <c r="Q508" s="656"/>
      <c r="R508" s="656"/>
    </row>
    <row r="509" spans="1:18" ht="9" customHeight="1" x14ac:dyDescent="0.2">
      <c r="A509" s="28" t="s">
        <v>69</v>
      </c>
      <c r="B509" s="79">
        <f t="shared" si="39"/>
        <v>24658</v>
      </c>
      <c r="C509" s="197">
        <v>2230</v>
      </c>
      <c r="D509" s="77"/>
      <c r="E509" s="77">
        <f t="shared" si="40"/>
        <v>4540</v>
      </c>
      <c r="F509" s="77">
        <v>4540</v>
      </c>
      <c r="G509" s="77">
        <v>0</v>
      </c>
      <c r="H509" s="77">
        <v>0</v>
      </c>
      <c r="I509" s="77"/>
      <c r="J509" s="77">
        <f t="shared" si="41"/>
        <v>4412</v>
      </c>
      <c r="K509" s="529">
        <v>0</v>
      </c>
      <c r="L509" s="79">
        <v>4412</v>
      </c>
      <c r="M509" s="79">
        <v>0</v>
      </c>
      <c r="N509" s="529">
        <v>13476</v>
      </c>
      <c r="O509" s="82"/>
      <c r="P509" s="656"/>
      <c r="Q509" s="656"/>
      <c r="R509" s="656"/>
    </row>
    <row r="510" spans="1:18" ht="9" customHeight="1" x14ac:dyDescent="0.2">
      <c r="A510" s="28" t="s">
        <v>74</v>
      </c>
      <c r="B510" s="79">
        <f t="shared" si="39"/>
        <v>8663</v>
      </c>
      <c r="C510" s="197">
        <v>659</v>
      </c>
      <c r="D510" s="77"/>
      <c r="E510" s="77">
        <f t="shared" si="40"/>
        <v>2897</v>
      </c>
      <c r="F510" s="77">
        <v>2897</v>
      </c>
      <c r="G510" s="77">
        <v>0</v>
      </c>
      <c r="H510" s="77">
        <v>0</v>
      </c>
      <c r="I510" s="77"/>
      <c r="J510" s="77">
        <f t="shared" si="41"/>
        <v>5107</v>
      </c>
      <c r="K510" s="529">
        <v>726</v>
      </c>
      <c r="L510" s="79">
        <v>3831</v>
      </c>
      <c r="M510" s="79">
        <v>550</v>
      </c>
      <c r="N510" s="529">
        <v>0</v>
      </c>
      <c r="O510" s="82"/>
      <c r="P510" s="656"/>
      <c r="Q510" s="656"/>
      <c r="R510" s="656"/>
    </row>
    <row r="511" spans="1:18" ht="9" customHeight="1" x14ac:dyDescent="0.2">
      <c r="A511" s="41" t="s">
        <v>76</v>
      </c>
      <c r="B511" s="40">
        <f t="shared" si="39"/>
        <v>13796</v>
      </c>
      <c r="C511" s="262">
        <v>2179</v>
      </c>
      <c r="D511" s="185"/>
      <c r="E511" s="185">
        <f t="shared" si="40"/>
        <v>2976</v>
      </c>
      <c r="F511" s="185">
        <v>2059</v>
      </c>
      <c r="G511" s="185">
        <v>917</v>
      </c>
      <c r="H511" s="185">
        <v>0</v>
      </c>
      <c r="I511" s="185"/>
      <c r="J511" s="185">
        <f t="shared" si="41"/>
        <v>8641</v>
      </c>
      <c r="K511" s="530">
        <v>322</v>
      </c>
      <c r="L511" s="40">
        <v>8127</v>
      </c>
      <c r="M511" s="40">
        <v>192</v>
      </c>
      <c r="N511" s="530">
        <v>0</v>
      </c>
      <c r="O511" s="82"/>
      <c r="P511" s="656"/>
      <c r="Q511" s="656"/>
      <c r="R511" s="656"/>
    </row>
    <row r="512" spans="1:18" ht="9" customHeight="1" x14ac:dyDescent="0.2">
      <c r="A512" s="28" t="s">
        <v>105</v>
      </c>
      <c r="B512" s="79">
        <f t="shared" si="39"/>
        <v>2607</v>
      </c>
      <c r="C512" s="197">
        <v>630</v>
      </c>
      <c r="D512" s="77"/>
      <c r="E512" s="77">
        <f t="shared" si="40"/>
        <v>791</v>
      </c>
      <c r="F512" s="77">
        <v>791</v>
      </c>
      <c r="G512" s="77">
        <v>0</v>
      </c>
      <c r="H512" s="77">
        <v>0</v>
      </c>
      <c r="I512" s="77"/>
      <c r="J512" s="77">
        <f t="shared" si="41"/>
        <v>1186</v>
      </c>
      <c r="K512" s="529">
        <v>0</v>
      </c>
      <c r="L512" s="79">
        <v>1186</v>
      </c>
      <c r="M512" s="79">
        <v>0</v>
      </c>
      <c r="N512" s="79">
        <v>0</v>
      </c>
      <c r="O512" s="82"/>
      <c r="P512" s="656"/>
      <c r="Q512" s="656"/>
      <c r="R512" s="656"/>
    </row>
    <row r="513" spans="1:18" ht="9" customHeight="1" x14ac:dyDescent="0.2">
      <c r="A513" s="28" t="s">
        <v>82</v>
      </c>
      <c r="B513" s="79">
        <f t="shared" si="39"/>
        <v>25818</v>
      </c>
      <c r="C513" s="197">
        <v>3056</v>
      </c>
      <c r="D513" s="77"/>
      <c r="E513" s="77">
        <f t="shared" si="40"/>
        <v>4566</v>
      </c>
      <c r="F513" s="77">
        <v>3608</v>
      </c>
      <c r="G513" s="77">
        <v>958</v>
      </c>
      <c r="H513" s="77">
        <v>0</v>
      </c>
      <c r="I513" s="77"/>
      <c r="J513" s="77">
        <f t="shared" si="41"/>
        <v>8852</v>
      </c>
      <c r="K513" s="529">
        <v>0</v>
      </c>
      <c r="L513" s="79">
        <v>8852</v>
      </c>
      <c r="M513" s="79">
        <v>0</v>
      </c>
      <c r="N513" s="79">
        <v>9344</v>
      </c>
      <c r="O513" s="82"/>
      <c r="P513" s="656"/>
      <c r="Q513" s="656"/>
      <c r="R513" s="656"/>
    </row>
    <row r="514" spans="1:18" ht="9" customHeight="1" x14ac:dyDescent="0.2">
      <c r="A514" s="28" t="s">
        <v>86</v>
      </c>
      <c r="B514" s="79">
        <f t="shared" si="39"/>
        <v>12326</v>
      </c>
      <c r="C514" s="197">
        <v>1399</v>
      </c>
      <c r="D514" s="77"/>
      <c r="E514" s="77">
        <f t="shared" si="40"/>
        <v>1861</v>
      </c>
      <c r="F514" s="77">
        <v>1861</v>
      </c>
      <c r="G514" s="77">
        <v>0</v>
      </c>
      <c r="H514" s="77">
        <v>0</v>
      </c>
      <c r="I514" s="77"/>
      <c r="J514" s="77">
        <f t="shared" si="41"/>
        <v>5423</v>
      </c>
      <c r="K514" s="529">
        <v>2889</v>
      </c>
      <c r="L514" s="79">
        <v>2534</v>
      </c>
      <c r="M514" s="79">
        <v>0</v>
      </c>
      <c r="N514" s="79">
        <v>3643</v>
      </c>
      <c r="O514" s="82"/>
      <c r="P514" s="656"/>
      <c r="Q514" s="656"/>
      <c r="R514" s="656"/>
    </row>
    <row r="515" spans="1:18" ht="9" customHeight="1" x14ac:dyDescent="0.2">
      <c r="A515" s="41" t="s">
        <v>88</v>
      </c>
      <c r="B515" s="40">
        <f t="shared" si="39"/>
        <v>11466</v>
      </c>
      <c r="C515" s="262">
        <v>1588</v>
      </c>
      <c r="D515" s="185"/>
      <c r="E515" s="185">
        <f t="shared" si="40"/>
        <v>3057</v>
      </c>
      <c r="F515" s="185">
        <v>2892</v>
      </c>
      <c r="G515" s="185">
        <v>165</v>
      </c>
      <c r="H515" s="185">
        <v>0</v>
      </c>
      <c r="I515" s="185"/>
      <c r="J515" s="185">
        <f t="shared" si="41"/>
        <v>5476</v>
      </c>
      <c r="K515" s="530">
        <v>0</v>
      </c>
      <c r="L515" s="40">
        <v>5476</v>
      </c>
      <c r="M515" s="40">
        <v>0</v>
      </c>
      <c r="N515" s="40">
        <v>1345</v>
      </c>
      <c r="O515" s="82"/>
      <c r="P515" s="656"/>
      <c r="Q515" s="656"/>
      <c r="R515" s="656"/>
    </row>
    <row r="516" spans="1:18" ht="9" customHeight="1" x14ac:dyDescent="0.25">
      <c r="A516" s="28"/>
      <c r="B516" s="79"/>
      <c r="C516" s="77"/>
      <c r="D516" s="77"/>
      <c r="E516" s="197"/>
      <c r="F516" s="77"/>
      <c r="G516" s="77"/>
      <c r="H516" s="77"/>
      <c r="I516" s="77"/>
      <c r="J516" s="77"/>
      <c r="K516" s="197"/>
      <c r="L516" s="77"/>
      <c r="M516" s="77"/>
      <c r="N516" s="77"/>
      <c r="P516" s="656"/>
      <c r="Q516" s="656"/>
      <c r="R516" s="656"/>
    </row>
    <row r="517" spans="1:18" ht="9" customHeight="1" x14ac:dyDescent="0.25">
      <c r="A517" s="25">
        <v>2009</v>
      </c>
      <c r="B517" s="25"/>
      <c r="C517" s="313"/>
      <c r="D517" s="313"/>
      <c r="E517" s="660"/>
      <c r="F517" s="313"/>
      <c r="G517" s="313"/>
      <c r="H517" s="313"/>
      <c r="I517" s="313"/>
      <c r="J517" s="660"/>
      <c r="K517" s="308"/>
      <c r="L517" s="313"/>
      <c r="M517" s="313"/>
      <c r="N517" s="308"/>
      <c r="P517" s="656"/>
      <c r="Q517" s="656"/>
      <c r="R517" s="656"/>
    </row>
    <row r="518" spans="1:18" ht="9" customHeight="1" x14ac:dyDescent="0.25">
      <c r="A518" s="30" t="s">
        <v>129</v>
      </c>
      <c r="B518" s="661">
        <f>SUM(B520:B551)</f>
        <v>366807</v>
      </c>
      <c r="C518" s="661">
        <f>SUM(C520:C551)</f>
        <v>48844</v>
      </c>
      <c r="D518" s="661"/>
      <c r="E518" s="661">
        <f>SUM(F518:H518)</f>
        <v>78267</v>
      </c>
      <c r="F518" s="661">
        <f>SUM(F520:F551)</f>
        <v>72496</v>
      </c>
      <c r="G518" s="661">
        <f>SUM(G520:G551)</f>
        <v>5213</v>
      </c>
      <c r="H518" s="661">
        <f>SUM(H520:H551)</f>
        <v>558</v>
      </c>
      <c r="I518" s="661"/>
      <c r="J518" s="661">
        <f>SUM(J520:J551)</f>
        <v>165558</v>
      </c>
      <c r="K518" s="661">
        <f>SUM(K520:K551)</f>
        <v>14817</v>
      </c>
      <c r="L518" s="661">
        <f>SUM(L520:L551)</f>
        <v>142501</v>
      </c>
      <c r="M518" s="661">
        <f>SUM(M520:M551)</f>
        <v>8240</v>
      </c>
      <c r="N518" s="661">
        <f>SUM(N520:N551)</f>
        <v>74138</v>
      </c>
      <c r="O518" s="661"/>
      <c r="P518" s="656"/>
      <c r="Q518" s="656"/>
      <c r="R518" s="656"/>
    </row>
    <row r="519" spans="1:18" ht="3" customHeight="1" x14ac:dyDescent="0.2">
      <c r="A519" s="30"/>
      <c r="B519" s="661"/>
      <c r="C519" s="661"/>
      <c r="D519" s="661"/>
      <c r="E519" s="661"/>
      <c r="F519" s="661"/>
      <c r="G519" s="661"/>
      <c r="H519" s="657"/>
      <c r="I519" s="661"/>
      <c r="J519" s="661"/>
      <c r="K519" s="657"/>
      <c r="L519" s="661"/>
      <c r="M519" s="661"/>
      <c r="N519" s="661"/>
      <c r="O519" s="62"/>
      <c r="P519" s="656"/>
      <c r="Q519" s="656"/>
      <c r="R519" s="656"/>
    </row>
    <row r="520" spans="1:18" ht="9" customHeight="1" x14ac:dyDescent="0.2">
      <c r="A520" s="28" t="s">
        <v>14</v>
      </c>
      <c r="B520" s="79">
        <f t="shared" ref="B520:B551" si="42">SUM(C520,E520,J520,N520)</f>
        <v>2281</v>
      </c>
      <c r="C520" s="197">
        <v>369</v>
      </c>
      <c r="D520" s="77"/>
      <c r="E520" s="197">
        <f t="shared" ref="E520:E551" si="43">SUM(F520:H520)</f>
        <v>953</v>
      </c>
      <c r="F520" s="77">
        <v>872</v>
      </c>
      <c r="G520" s="77">
        <v>81</v>
      </c>
      <c r="H520" s="77">
        <v>0</v>
      </c>
      <c r="I520" s="77"/>
      <c r="J520" s="77">
        <f t="shared" ref="J520:J551" si="44">SUM(K520:M520)</f>
        <v>660</v>
      </c>
      <c r="K520" s="529">
        <v>0</v>
      </c>
      <c r="L520" s="79">
        <v>660</v>
      </c>
      <c r="M520" s="79">
        <v>0</v>
      </c>
      <c r="N520" s="79">
        <v>299</v>
      </c>
      <c r="O520" s="82"/>
      <c r="P520" s="656"/>
      <c r="Q520" s="656"/>
      <c r="R520" s="656"/>
    </row>
    <row r="521" spans="1:18" ht="9" customHeight="1" x14ac:dyDescent="0.2">
      <c r="A521" s="28" t="s">
        <v>15</v>
      </c>
      <c r="B521" s="79">
        <f t="shared" si="42"/>
        <v>11430</v>
      </c>
      <c r="C521" s="197">
        <v>1705</v>
      </c>
      <c r="D521" s="77"/>
      <c r="E521" s="197">
        <f t="shared" si="43"/>
        <v>902</v>
      </c>
      <c r="F521" s="77">
        <v>902</v>
      </c>
      <c r="G521" s="77">
        <v>0</v>
      </c>
      <c r="H521" s="77">
        <v>0</v>
      </c>
      <c r="I521" s="77"/>
      <c r="J521" s="77">
        <f t="shared" si="44"/>
        <v>4539</v>
      </c>
      <c r="K521" s="529">
        <v>0</v>
      </c>
      <c r="L521" s="79">
        <v>4182</v>
      </c>
      <c r="M521" s="79">
        <v>357</v>
      </c>
      <c r="N521" s="529">
        <v>4284</v>
      </c>
      <c r="O521" s="82"/>
      <c r="P521" s="656"/>
      <c r="Q521" s="656"/>
      <c r="R521" s="656"/>
    </row>
    <row r="522" spans="1:18" ht="9" customHeight="1" x14ac:dyDescent="0.2">
      <c r="A522" s="28" t="s">
        <v>112</v>
      </c>
      <c r="B522" s="79">
        <f t="shared" si="42"/>
        <v>5378</v>
      </c>
      <c r="C522" s="197">
        <v>1212</v>
      </c>
      <c r="D522" s="77"/>
      <c r="E522" s="197">
        <f t="shared" si="43"/>
        <v>1640</v>
      </c>
      <c r="F522" s="77">
        <v>746</v>
      </c>
      <c r="G522" s="77">
        <v>531</v>
      </c>
      <c r="H522" s="77">
        <v>363</v>
      </c>
      <c r="I522" s="77"/>
      <c r="J522" s="77">
        <f t="shared" si="44"/>
        <v>1470</v>
      </c>
      <c r="K522" s="529">
        <v>55</v>
      </c>
      <c r="L522" s="79">
        <v>1040</v>
      </c>
      <c r="M522" s="79">
        <v>375</v>
      </c>
      <c r="N522" s="529">
        <v>1056</v>
      </c>
      <c r="O522" s="82"/>
      <c r="P522" s="656"/>
      <c r="Q522" s="656"/>
      <c r="R522" s="656"/>
    </row>
    <row r="523" spans="1:18" ht="9" customHeight="1" x14ac:dyDescent="0.2">
      <c r="A523" s="41" t="s">
        <v>21</v>
      </c>
      <c r="B523" s="40">
        <f t="shared" si="42"/>
        <v>5521</v>
      </c>
      <c r="C523" s="262">
        <v>1285</v>
      </c>
      <c r="D523" s="185"/>
      <c r="E523" s="262">
        <f t="shared" si="43"/>
        <v>1047</v>
      </c>
      <c r="F523" s="185">
        <v>1047</v>
      </c>
      <c r="G523" s="185">
        <v>0</v>
      </c>
      <c r="H523" s="185">
        <v>0</v>
      </c>
      <c r="I523" s="185"/>
      <c r="J523" s="185">
        <f t="shared" si="44"/>
        <v>2581</v>
      </c>
      <c r="K523" s="530">
        <v>1423</v>
      </c>
      <c r="L523" s="40">
        <v>309</v>
      </c>
      <c r="M523" s="40">
        <v>849</v>
      </c>
      <c r="N523" s="530">
        <v>608</v>
      </c>
      <c r="O523" s="82"/>
      <c r="P523" s="656"/>
      <c r="Q523" s="656"/>
      <c r="R523" s="656"/>
    </row>
    <row r="524" spans="1:18" ht="9" customHeight="1" x14ac:dyDescent="0.2">
      <c r="A524" s="28" t="s">
        <v>23</v>
      </c>
      <c r="B524" s="79">
        <f t="shared" si="42"/>
        <v>8760</v>
      </c>
      <c r="C524" s="197">
        <v>1719</v>
      </c>
      <c r="D524" s="77"/>
      <c r="E524" s="197">
        <f t="shared" si="43"/>
        <v>2542</v>
      </c>
      <c r="F524" s="77">
        <v>2271</v>
      </c>
      <c r="G524" s="77">
        <v>271</v>
      </c>
      <c r="H524" s="77">
        <v>0</v>
      </c>
      <c r="I524" s="77"/>
      <c r="J524" s="77">
        <f t="shared" si="44"/>
        <v>4499</v>
      </c>
      <c r="K524" s="529">
        <v>764</v>
      </c>
      <c r="L524" s="79">
        <v>3735</v>
      </c>
      <c r="M524" s="79">
        <v>0</v>
      </c>
      <c r="N524" s="79">
        <v>0</v>
      </c>
      <c r="O524" s="82"/>
      <c r="P524" s="656"/>
      <c r="Q524" s="656"/>
      <c r="R524" s="656"/>
    </row>
    <row r="525" spans="1:18" ht="9" customHeight="1" x14ac:dyDescent="0.2">
      <c r="A525" s="28" t="s">
        <v>25</v>
      </c>
      <c r="B525" s="79">
        <f t="shared" si="42"/>
        <v>2214</v>
      </c>
      <c r="C525" s="197">
        <v>345</v>
      </c>
      <c r="D525" s="77"/>
      <c r="E525" s="197">
        <f t="shared" si="43"/>
        <v>602</v>
      </c>
      <c r="F525" s="77">
        <v>533</v>
      </c>
      <c r="G525" s="77">
        <v>67</v>
      </c>
      <c r="H525" s="77">
        <v>2</v>
      </c>
      <c r="I525" s="77"/>
      <c r="J525" s="77">
        <f t="shared" si="44"/>
        <v>1126</v>
      </c>
      <c r="K525" s="529">
        <v>260</v>
      </c>
      <c r="L525" s="79">
        <v>784</v>
      </c>
      <c r="M525" s="79">
        <v>82</v>
      </c>
      <c r="N525" s="529">
        <v>141</v>
      </c>
      <c r="O525" s="82"/>
      <c r="P525" s="656"/>
      <c r="Q525" s="656"/>
      <c r="R525" s="656"/>
    </row>
    <row r="526" spans="1:18" ht="9" customHeight="1" x14ac:dyDescent="0.2">
      <c r="A526" s="28" t="s">
        <v>27</v>
      </c>
      <c r="B526" s="79">
        <f t="shared" si="42"/>
        <v>22391</v>
      </c>
      <c r="C526" s="197">
        <v>2389</v>
      </c>
      <c r="D526" s="77"/>
      <c r="E526" s="197">
        <f t="shared" si="43"/>
        <v>3605</v>
      </c>
      <c r="F526" s="77">
        <v>3327</v>
      </c>
      <c r="G526" s="77">
        <v>270</v>
      </c>
      <c r="H526" s="77">
        <v>8</v>
      </c>
      <c r="I526" s="77"/>
      <c r="J526" s="77">
        <f t="shared" si="44"/>
        <v>16338</v>
      </c>
      <c r="K526" s="529">
        <v>0</v>
      </c>
      <c r="L526" s="79">
        <v>15334</v>
      </c>
      <c r="M526" s="79">
        <v>1004</v>
      </c>
      <c r="N526" s="529">
        <v>59</v>
      </c>
      <c r="O526" s="82"/>
      <c r="P526" s="656"/>
      <c r="Q526" s="656"/>
      <c r="R526" s="656"/>
    </row>
    <row r="527" spans="1:18" ht="9" customHeight="1" x14ac:dyDescent="0.2">
      <c r="A527" s="41" t="s">
        <v>30</v>
      </c>
      <c r="B527" s="40">
        <f t="shared" si="42"/>
        <v>13230</v>
      </c>
      <c r="C527" s="262">
        <v>2802</v>
      </c>
      <c r="D527" s="185"/>
      <c r="E527" s="262">
        <f t="shared" si="43"/>
        <v>2604</v>
      </c>
      <c r="F527" s="185">
        <v>2604</v>
      </c>
      <c r="G527" s="185">
        <v>0</v>
      </c>
      <c r="H527" s="185">
        <v>0</v>
      </c>
      <c r="I527" s="185"/>
      <c r="J527" s="185">
        <f t="shared" si="44"/>
        <v>7824</v>
      </c>
      <c r="K527" s="530">
        <v>0</v>
      </c>
      <c r="L527" s="40">
        <v>6761</v>
      </c>
      <c r="M527" s="40">
        <v>1063</v>
      </c>
      <c r="N527" s="40">
        <v>0</v>
      </c>
      <c r="O527" s="82"/>
      <c r="P527" s="656"/>
      <c r="Q527" s="656"/>
      <c r="R527" s="656"/>
    </row>
    <row r="528" spans="1:18" ht="9" customHeight="1" x14ac:dyDescent="0.2">
      <c r="A528" s="28" t="s">
        <v>111</v>
      </c>
      <c r="B528" s="79">
        <f t="shared" si="42"/>
        <v>149</v>
      </c>
      <c r="C528" s="197">
        <v>149</v>
      </c>
      <c r="D528" s="77"/>
      <c r="E528" s="197">
        <f t="shared" si="43"/>
        <v>0</v>
      </c>
      <c r="F528" s="77">
        <v>0</v>
      </c>
      <c r="G528" s="77">
        <v>0</v>
      </c>
      <c r="H528" s="77">
        <v>0</v>
      </c>
      <c r="I528" s="77"/>
      <c r="J528" s="77">
        <f t="shared" si="44"/>
        <v>0</v>
      </c>
      <c r="K528" s="79">
        <v>0</v>
      </c>
      <c r="L528" s="79">
        <v>0</v>
      </c>
      <c r="M528" s="79">
        <v>0</v>
      </c>
      <c r="N528" s="79">
        <v>0</v>
      </c>
      <c r="O528" s="82"/>
      <c r="P528" s="656"/>
      <c r="Q528" s="656"/>
      <c r="R528" s="656"/>
    </row>
    <row r="529" spans="1:18" ht="9" customHeight="1" x14ac:dyDescent="0.2">
      <c r="A529" s="28" t="s">
        <v>33</v>
      </c>
      <c r="B529" s="79">
        <f t="shared" si="42"/>
        <v>15197</v>
      </c>
      <c r="C529" s="197">
        <v>2358</v>
      </c>
      <c r="D529" s="77"/>
      <c r="E529" s="197">
        <f t="shared" si="43"/>
        <v>2708</v>
      </c>
      <c r="F529" s="77">
        <v>2068</v>
      </c>
      <c r="G529" s="77">
        <v>640</v>
      </c>
      <c r="H529" s="77">
        <v>0</v>
      </c>
      <c r="I529" s="77"/>
      <c r="J529" s="77">
        <f t="shared" si="44"/>
        <v>7817</v>
      </c>
      <c r="K529" s="529">
        <v>333</v>
      </c>
      <c r="L529" s="79">
        <v>7484</v>
      </c>
      <c r="M529" s="79">
        <v>0</v>
      </c>
      <c r="N529" s="529">
        <v>2314</v>
      </c>
      <c r="O529" s="82"/>
      <c r="P529" s="656"/>
      <c r="Q529" s="656"/>
      <c r="R529" s="656"/>
    </row>
    <row r="530" spans="1:18" ht="9" customHeight="1" x14ac:dyDescent="0.2">
      <c r="A530" s="28" t="s">
        <v>34</v>
      </c>
      <c r="B530" s="79">
        <f t="shared" si="42"/>
        <v>12307</v>
      </c>
      <c r="C530" s="197">
        <v>1127</v>
      </c>
      <c r="D530" s="77"/>
      <c r="E530" s="197">
        <f t="shared" si="43"/>
        <v>3223</v>
      </c>
      <c r="F530" s="77">
        <v>3049</v>
      </c>
      <c r="G530" s="77">
        <v>174</v>
      </c>
      <c r="H530" s="77">
        <v>0</v>
      </c>
      <c r="I530" s="77"/>
      <c r="J530" s="77">
        <f t="shared" si="44"/>
        <v>6691</v>
      </c>
      <c r="K530" s="529">
        <v>1854</v>
      </c>
      <c r="L530" s="79">
        <v>4837</v>
      </c>
      <c r="M530" s="79">
        <v>0</v>
      </c>
      <c r="N530" s="529">
        <v>1266</v>
      </c>
      <c r="O530" s="82"/>
      <c r="P530" s="656"/>
      <c r="Q530" s="656"/>
      <c r="R530" s="656"/>
    </row>
    <row r="531" spans="1:18" ht="9" customHeight="1" x14ac:dyDescent="0.2">
      <c r="A531" s="41" t="s">
        <v>36</v>
      </c>
      <c r="B531" s="40">
        <f t="shared" si="42"/>
        <v>17927</v>
      </c>
      <c r="C531" s="262">
        <v>2204</v>
      </c>
      <c r="D531" s="185"/>
      <c r="E531" s="262">
        <f t="shared" si="43"/>
        <v>1303</v>
      </c>
      <c r="F531" s="185">
        <v>1303</v>
      </c>
      <c r="G531" s="185">
        <v>0</v>
      </c>
      <c r="H531" s="185">
        <v>0</v>
      </c>
      <c r="I531" s="185"/>
      <c r="J531" s="185">
        <f t="shared" si="44"/>
        <v>8651</v>
      </c>
      <c r="K531" s="530">
        <v>1712</v>
      </c>
      <c r="L531" s="40">
        <v>6939</v>
      </c>
      <c r="M531" s="40">
        <v>0</v>
      </c>
      <c r="N531" s="530">
        <v>5769</v>
      </c>
      <c r="O531" s="82"/>
      <c r="P531" s="656"/>
      <c r="Q531" s="656"/>
      <c r="R531" s="656"/>
    </row>
    <row r="532" spans="1:18" ht="9" customHeight="1" x14ac:dyDescent="0.2">
      <c r="A532" s="28" t="s">
        <v>130</v>
      </c>
      <c r="B532" s="79">
        <f t="shared" si="42"/>
        <v>11289</v>
      </c>
      <c r="C532" s="197">
        <v>909</v>
      </c>
      <c r="D532" s="77"/>
      <c r="E532" s="197">
        <f t="shared" si="43"/>
        <v>3026</v>
      </c>
      <c r="F532" s="77">
        <v>2924</v>
      </c>
      <c r="G532" s="77">
        <v>102</v>
      </c>
      <c r="H532" s="77">
        <v>0</v>
      </c>
      <c r="I532" s="77"/>
      <c r="J532" s="77">
        <f t="shared" si="44"/>
        <v>6080</v>
      </c>
      <c r="K532" s="529">
        <v>12</v>
      </c>
      <c r="L532" s="79">
        <v>5888</v>
      </c>
      <c r="M532" s="79">
        <v>180</v>
      </c>
      <c r="N532" s="79">
        <v>1274</v>
      </c>
      <c r="O532" s="82"/>
      <c r="P532" s="656"/>
      <c r="Q532" s="656"/>
      <c r="R532" s="656"/>
    </row>
    <row r="533" spans="1:18" ht="9" customHeight="1" x14ac:dyDescent="0.2">
      <c r="A533" s="28" t="s">
        <v>39</v>
      </c>
      <c r="B533" s="79">
        <f t="shared" si="42"/>
        <v>26124</v>
      </c>
      <c r="C533" s="197">
        <v>2521</v>
      </c>
      <c r="D533" s="77"/>
      <c r="E533" s="197">
        <f t="shared" si="43"/>
        <v>3848</v>
      </c>
      <c r="F533" s="77">
        <v>3284</v>
      </c>
      <c r="G533" s="77">
        <v>379</v>
      </c>
      <c r="H533" s="77">
        <v>185</v>
      </c>
      <c r="I533" s="77"/>
      <c r="J533" s="77">
        <f t="shared" si="44"/>
        <v>5599</v>
      </c>
      <c r="K533" s="79">
        <v>817</v>
      </c>
      <c r="L533" s="79">
        <v>4782</v>
      </c>
      <c r="M533" s="79">
        <v>0</v>
      </c>
      <c r="N533" s="79">
        <v>14156</v>
      </c>
      <c r="O533" s="82"/>
      <c r="P533" s="656"/>
      <c r="Q533" s="656"/>
      <c r="R533" s="656"/>
    </row>
    <row r="534" spans="1:18" ht="9" customHeight="1" x14ac:dyDescent="0.2">
      <c r="A534" s="28" t="s">
        <v>32</v>
      </c>
      <c r="B534" s="79">
        <f t="shared" si="42"/>
        <v>13704</v>
      </c>
      <c r="C534" s="197">
        <v>1162</v>
      </c>
      <c r="D534" s="77"/>
      <c r="E534" s="197">
        <f t="shared" si="43"/>
        <v>4763</v>
      </c>
      <c r="F534" s="77">
        <v>4763</v>
      </c>
      <c r="G534" s="77">
        <v>0</v>
      </c>
      <c r="H534" s="77">
        <v>0</v>
      </c>
      <c r="I534" s="77"/>
      <c r="J534" s="77">
        <f t="shared" si="44"/>
        <v>7779</v>
      </c>
      <c r="K534" s="529">
        <v>702</v>
      </c>
      <c r="L534" s="79">
        <v>7077</v>
      </c>
      <c r="M534" s="79">
        <v>0</v>
      </c>
      <c r="N534" s="529">
        <v>0</v>
      </c>
      <c r="O534" s="82"/>
      <c r="P534" s="656"/>
      <c r="Q534" s="656"/>
      <c r="R534" s="656"/>
    </row>
    <row r="535" spans="1:18" ht="9" customHeight="1" x14ac:dyDescent="0.2">
      <c r="A535" s="41" t="s">
        <v>43</v>
      </c>
      <c r="B535" s="40">
        <f t="shared" si="42"/>
        <v>13380</v>
      </c>
      <c r="C535" s="262">
        <v>2777</v>
      </c>
      <c r="D535" s="185"/>
      <c r="E535" s="262">
        <f t="shared" si="43"/>
        <v>2556</v>
      </c>
      <c r="F535" s="185">
        <v>2430</v>
      </c>
      <c r="G535" s="185">
        <v>126</v>
      </c>
      <c r="H535" s="185">
        <v>0</v>
      </c>
      <c r="I535" s="185"/>
      <c r="J535" s="185">
        <f t="shared" si="44"/>
        <v>4047</v>
      </c>
      <c r="K535" s="530">
        <v>946</v>
      </c>
      <c r="L535" s="40">
        <v>3101</v>
      </c>
      <c r="M535" s="40">
        <v>0</v>
      </c>
      <c r="N535" s="40">
        <v>4000</v>
      </c>
      <c r="O535" s="82"/>
      <c r="P535" s="656"/>
      <c r="Q535" s="656"/>
      <c r="R535" s="656"/>
    </row>
    <row r="536" spans="1:18" ht="9" customHeight="1" x14ac:dyDescent="0.2">
      <c r="A536" s="28" t="s">
        <v>46</v>
      </c>
      <c r="B536" s="79">
        <f t="shared" si="42"/>
        <v>2477</v>
      </c>
      <c r="C536" s="197">
        <v>427</v>
      </c>
      <c r="D536" s="77"/>
      <c r="E536" s="197">
        <f t="shared" si="43"/>
        <v>1197</v>
      </c>
      <c r="F536" s="77">
        <v>1197</v>
      </c>
      <c r="G536" s="77">
        <v>0</v>
      </c>
      <c r="H536" s="77">
        <v>0</v>
      </c>
      <c r="I536" s="77"/>
      <c r="J536" s="77">
        <f t="shared" si="44"/>
        <v>421</v>
      </c>
      <c r="K536" s="529">
        <v>49</v>
      </c>
      <c r="L536" s="79">
        <v>372</v>
      </c>
      <c r="M536" s="79">
        <v>0</v>
      </c>
      <c r="N536" s="529">
        <v>432</v>
      </c>
      <c r="O536" s="82"/>
      <c r="P536" s="656"/>
      <c r="Q536" s="656"/>
      <c r="R536" s="656"/>
    </row>
    <row r="537" spans="1:18" ht="9" customHeight="1" x14ac:dyDescent="0.2">
      <c r="A537" s="28" t="s">
        <v>48</v>
      </c>
      <c r="B537" s="79">
        <f t="shared" si="42"/>
        <v>8057</v>
      </c>
      <c r="C537" s="197">
        <v>1009</v>
      </c>
      <c r="D537" s="77"/>
      <c r="E537" s="197">
        <f t="shared" si="43"/>
        <v>1881</v>
      </c>
      <c r="F537" s="77">
        <v>1586</v>
      </c>
      <c r="G537" s="77">
        <v>295</v>
      </c>
      <c r="H537" s="77">
        <v>0</v>
      </c>
      <c r="I537" s="77"/>
      <c r="J537" s="77">
        <f t="shared" si="44"/>
        <v>2722</v>
      </c>
      <c r="K537" s="529">
        <v>376</v>
      </c>
      <c r="L537" s="79">
        <v>2346</v>
      </c>
      <c r="M537" s="79">
        <v>0</v>
      </c>
      <c r="N537" s="79">
        <v>2445</v>
      </c>
      <c r="O537" s="82"/>
      <c r="P537" s="656"/>
      <c r="Q537" s="656"/>
      <c r="R537" s="656"/>
    </row>
    <row r="538" spans="1:18" ht="9" customHeight="1" x14ac:dyDescent="0.2">
      <c r="A538" s="28" t="s">
        <v>50</v>
      </c>
      <c r="B538" s="79">
        <f t="shared" si="42"/>
        <v>7324</v>
      </c>
      <c r="C538" s="197">
        <v>1528</v>
      </c>
      <c r="D538" s="77"/>
      <c r="E538" s="197">
        <f t="shared" si="43"/>
        <v>2867</v>
      </c>
      <c r="F538" s="77">
        <v>2867</v>
      </c>
      <c r="G538" s="77">
        <v>0</v>
      </c>
      <c r="H538" s="77">
        <v>0</v>
      </c>
      <c r="I538" s="77"/>
      <c r="J538" s="77">
        <f t="shared" si="44"/>
        <v>2902</v>
      </c>
      <c r="K538" s="529">
        <v>249</v>
      </c>
      <c r="L538" s="79">
        <v>2647</v>
      </c>
      <c r="M538" s="79">
        <v>6</v>
      </c>
      <c r="N538" s="529">
        <v>27</v>
      </c>
      <c r="O538" s="82"/>
      <c r="P538" s="656"/>
      <c r="Q538" s="656"/>
      <c r="R538" s="656"/>
    </row>
    <row r="539" spans="1:18" ht="9" customHeight="1" x14ac:dyDescent="0.2">
      <c r="A539" s="41" t="s">
        <v>52</v>
      </c>
      <c r="B539" s="40">
        <f t="shared" si="42"/>
        <v>21264</v>
      </c>
      <c r="C539" s="262">
        <v>3056</v>
      </c>
      <c r="D539" s="185"/>
      <c r="E539" s="262">
        <f t="shared" si="43"/>
        <v>2825</v>
      </c>
      <c r="F539" s="185">
        <v>2825</v>
      </c>
      <c r="G539" s="185">
        <v>0</v>
      </c>
      <c r="H539" s="185">
        <v>0</v>
      </c>
      <c r="I539" s="185"/>
      <c r="J539" s="185">
        <f t="shared" si="44"/>
        <v>12948</v>
      </c>
      <c r="K539" s="530">
        <v>0</v>
      </c>
      <c r="L539" s="40">
        <v>12948</v>
      </c>
      <c r="M539" s="40">
        <v>0</v>
      </c>
      <c r="N539" s="40">
        <v>2435</v>
      </c>
      <c r="O539" s="82"/>
      <c r="P539" s="656"/>
      <c r="Q539" s="656"/>
      <c r="R539" s="656"/>
    </row>
    <row r="540" spans="1:18" ht="9" customHeight="1" x14ac:dyDescent="0.2">
      <c r="A540" s="28" t="s">
        <v>55</v>
      </c>
      <c r="B540" s="79">
        <f t="shared" si="42"/>
        <v>9721</v>
      </c>
      <c r="C540" s="197">
        <v>1536</v>
      </c>
      <c r="D540" s="77"/>
      <c r="E540" s="197">
        <f t="shared" si="43"/>
        <v>3487</v>
      </c>
      <c r="F540" s="77">
        <v>3413</v>
      </c>
      <c r="G540" s="77">
        <v>74</v>
      </c>
      <c r="H540" s="77">
        <v>0</v>
      </c>
      <c r="I540" s="77"/>
      <c r="J540" s="77">
        <f t="shared" si="44"/>
        <v>4493</v>
      </c>
      <c r="K540" s="529">
        <v>171</v>
      </c>
      <c r="L540" s="79">
        <v>4322</v>
      </c>
      <c r="M540" s="79">
        <v>0</v>
      </c>
      <c r="N540" s="529">
        <v>205</v>
      </c>
      <c r="O540" s="82"/>
      <c r="P540" s="656"/>
      <c r="Q540" s="656"/>
      <c r="R540" s="656"/>
    </row>
    <row r="541" spans="1:18" ht="9" customHeight="1" x14ac:dyDescent="0.2">
      <c r="A541" s="28" t="s">
        <v>57</v>
      </c>
      <c r="B541" s="79">
        <f t="shared" si="42"/>
        <v>3295</v>
      </c>
      <c r="C541" s="197">
        <v>596</v>
      </c>
      <c r="D541" s="77"/>
      <c r="E541" s="197">
        <f t="shared" si="43"/>
        <v>1111</v>
      </c>
      <c r="F541" s="77">
        <v>1065</v>
      </c>
      <c r="G541" s="77">
        <v>46</v>
      </c>
      <c r="H541" s="77">
        <v>0</v>
      </c>
      <c r="I541" s="77"/>
      <c r="J541" s="77">
        <f t="shared" si="44"/>
        <v>1588</v>
      </c>
      <c r="K541" s="529">
        <v>210</v>
      </c>
      <c r="L541" s="79">
        <v>1378</v>
      </c>
      <c r="M541" s="79">
        <v>0</v>
      </c>
      <c r="N541" s="529">
        <v>0</v>
      </c>
      <c r="O541" s="82"/>
      <c r="P541" s="656"/>
      <c r="Q541" s="656"/>
      <c r="R541" s="656"/>
    </row>
    <row r="542" spans="1:18" ht="9" customHeight="1" x14ac:dyDescent="0.2">
      <c r="A542" s="28" t="s">
        <v>59</v>
      </c>
      <c r="B542" s="79">
        <f t="shared" si="42"/>
        <v>5429</v>
      </c>
      <c r="C542" s="197">
        <v>854</v>
      </c>
      <c r="D542" s="77"/>
      <c r="E542" s="197">
        <f t="shared" si="43"/>
        <v>1365</v>
      </c>
      <c r="F542" s="77">
        <v>1201</v>
      </c>
      <c r="G542" s="77">
        <v>164</v>
      </c>
      <c r="H542" s="77">
        <v>0</v>
      </c>
      <c r="I542" s="77"/>
      <c r="J542" s="77">
        <f t="shared" si="44"/>
        <v>3210</v>
      </c>
      <c r="K542" s="529">
        <v>681</v>
      </c>
      <c r="L542" s="79">
        <v>2529</v>
      </c>
      <c r="M542" s="79">
        <v>0</v>
      </c>
      <c r="N542" s="79">
        <v>0</v>
      </c>
      <c r="O542" s="82"/>
      <c r="P542" s="656"/>
      <c r="Q542" s="656"/>
      <c r="R542" s="656"/>
    </row>
    <row r="543" spans="1:18" ht="9" customHeight="1" x14ac:dyDescent="0.2">
      <c r="A543" s="41" t="s">
        <v>63</v>
      </c>
      <c r="B543" s="40">
        <f t="shared" si="42"/>
        <v>11522</v>
      </c>
      <c r="C543" s="262">
        <v>1834</v>
      </c>
      <c r="D543" s="185"/>
      <c r="E543" s="262">
        <f t="shared" si="43"/>
        <v>3263</v>
      </c>
      <c r="F543" s="185">
        <v>3263</v>
      </c>
      <c r="G543" s="185">
        <v>0</v>
      </c>
      <c r="H543" s="185">
        <v>0</v>
      </c>
      <c r="I543" s="185"/>
      <c r="J543" s="185">
        <f t="shared" si="44"/>
        <v>6425</v>
      </c>
      <c r="K543" s="530">
        <v>0</v>
      </c>
      <c r="L543" s="40">
        <v>6321</v>
      </c>
      <c r="M543" s="40">
        <v>104</v>
      </c>
      <c r="N543" s="40">
        <v>0</v>
      </c>
      <c r="O543" s="82"/>
      <c r="P543" s="656"/>
      <c r="Q543" s="656"/>
      <c r="R543" s="656"/>
    </row>
    <row r="544" spans="1:18" ht="9" customHeight="1" x14ac:dyDescent="0.2">
      <c r="A544" s="28" t="s">
        <v>65</v>
      </c>
      <c r="B544" s="79">
        <f t="shared" si="42"/>
        <v>16871</v>
      </c>
      <c r="C544" s="197">
        <v>1231</v>
      </c>
      <c r="D544" s="77"/>
      <c r="E544" s="197">
        <f t="shared" si="43"/>
        <v>3514</v>
      </c>
      <c r="F544" s="77">
        <v>3514</v>
      </c>
      <c r="G544" s="77">
        <v>0</v>
      </c>
      <c r="H544" s="77">
        <v>0</v>
      </c>
      <c r="I544" s="77"/>
      <c r="J544" s="77">
        <f t="shared" si="44"/>
        <v>6566</v>
      </c>
      <c r="K544" s="529">
        <v>0</v>
      </c>
      <c r="L544" s="79">
        <v>3088</v>
      </c>
      <c r="M544" s="79">
        <v>3478</v>
      </c>
      <c r="N544" s="79">
        <v>5560</v>
      </c>
      <c r="O544" s="82"/>
      <c r="P544" s="656"/>
      <c r="Q544" s="656"/>
      <c r="R544" s="656"/>
    </row>
    <row r="545" spans="1:18" ht="9" customHeight="1" x14ac:dyDescent="0.2">
      <c r="A545" s="28" t="s">
        <v>69</v>
      </c>
      <c r="B545" s="79">
        <f t="shared" si="42"/>
        <v>24744</v>
      </c>
      <c r="C545" s="197">
        <v>2229</v>
      </c>
      <c r="D545" s="77"/>
      <c r="E545" s="197">
        <f t="shared" si="43"/>
        <v>4627</v>
      </c>
      <c r="F545" s="77">
        <v>4627</v>
      </c>
      <c r="G545" s="77">
        <v>0</v>
      </c>
      <c r="H545" s="77">
        <v>0</v>
      </c>
      <c r="I545" s="77"/>
      <c r="J545" s="77">
        <f t="shared" si="44"/>
        <v>4412</v>
      </c>
      <c r="K545" s="529">
        <v>0</v>
      </c>
      <c r="L545" s="79">
        <v>4412</v>
      </c>
      <c r="M545" s="79">
        <v>0</v>
      </c>
      <c r="N545" s="529">
        <v>13476</v>
      </c>
      <c r="O545" s="82"/>
      <c r="P545" s="656"/>
      <c r="Q545" s="656"/>
      <c r="R545" s="656"/>
    </row>
    <row r="546" spans="1:18" ht="9" customHeight="1" x14ac:dyDescent="0.2">
      <c r="A546" s="28" t="s">
        <v>74</v>
      </c>
      <c r="B546" s="79">
        <f t="shared" si="42"/>
        <v>8664</v>
      </c>
      <c r="C546" s="197">
        <v>659</v>
      </c>
      <c r="D546" s="77"/>
      <c r="E546" s="197">
        <f t="shared" si="43"/>
        <v>2941</v>
      </c>
      <c r="F546" s="77">
        <v>2941</v>
      </c>
      <c r="G546" s="77">
        <v>0</v>
      </c>
      <c r="H546" s="77">
        <v>0</v>
      </c>
      <c r="I546" s="77"/>
      <c r="J546" s="77">
        <f t="shared" si="44"/>
        <v>5064</v>
      </c>
      <c r="K546" s="529">
        <v>726</v>
      </c>
      <c r="L546" s="79">
        <v>3788</v>
      </c>
      <c r="M546" s="79">
        <v>550</v>
      </c>
      <c r="N546" s="529">
        <v>0</v>
      </c>
      <c r="O546" s="82"/>
      <c r="P546" s="656"/>
      <c r="Q546" s="656"/>
      <c r="R546" s="656"/>
    </row>
    <row r="547" spans="1:18" ht="9" customHeight="1" x14ac:dyDescent="0.2">
      <c r="A547" s="41" t="s">
        <v>76</v>
      </c>
      <c r="B547" s="40">
        <f t="shared" si="42"/>
        <v>13940</v>
      </c>
      <c r="C547" s="262">
        <v>2179</v>
      </c>
      <c r="D547" s="185"/>
      <c r="E547" s="262">
        <f t="shared" si="43"/>
        <v>3041</v>
      </c>
      <c r="F547" s="185">
        <v>2171</v>
      </c>
      <c r="G547" s="185">
        <v>870</v>
      </c>
      <c r="H547" s="185">
        <v>0</v>
      </c>
      <c r="I547" s="185"/>
      <c r="J547" s="185">
        <f t="shared" si="44"/>
        <v>8720</v>
      </c>
      <c r="K547" s="530">
        <v>572</v>
      </c>
      <c r="L547" s="40">
        <v>7956</v>
      </c>
      <c r="M547" s="40">
        <v>192</v>
      </c>
      <c r="N547" s="530">
        <v>0</v>
      </c>
      <c r="O547" s="82"/>
      <c r="P547" s="656"/>
      <c r="Q547" s="656"/>
      <c r="R547" s="656"/>
    </row>
    <row r="548" spans="1:18" ht="9" customHeight="1" x14ac:dyDescent="0.2">
      <c r="A548" s="28" t="s">
        <v>105</v>
      </c>
      <c r="B548" s="79">
        <f t="shared" si="42"/>
        <v>2612</v>
      </c>
      <c r="C548" s="197">
        <v>635</v>
      </c>
      <c r="D548" s="77"/>
      <c r="E548" s="197">
        <f t="shared" si="43"/>
        <v>791</v>
      </c>
      <c r="F548" s="77">
        <v>791</v>
      </c>
      <c r="G548" s="77">
        <v>0</v>
      </c>
      <c r="H548" s="77">
        <v>0</v>
      </c>
      <c r="I548" s="77"/>
      <c r="J548" s="77">
        <f t="shared" si="44"/>
        <v>1186</v>
      </c>
      <c r="K548" s="529">
        <v>0</v>
      </c>
      <c r="L548" s="79">
        <v>1186</v>
      </c>
      <c r="M548" s="79">
        <v>0</v>
      </c>
      <c r="N548" s="79">
        <v>0</v>
      </c>
      <c r="O548" s="82"/>
      <c r="P548" s="656"/>
      <c r="Q548" s="656"/>
      <c r="R548" s="656"/>
    </row>
    <row r="549" spans="1:18" ht="9" customHeight="1" x14ac:dyDescent="0.2">
      <c r="A549" s="28" t="s">
        <v>82</v>
      </c>
      <c r="B549" s="79">
        <f t="shared" si="42"/>
        <v>25817</v>
      </c>
      <c r="C549" s="197">
        <v>3055</v>
      </c>
      <c r="D549" s="77"/>
      <c r="E549" s="197">
        <f t="shared" si="43"/>
        <v>4949</v>
      </c>
      <c r="F549" s="77">
        <v>3991</v>
      </c>
      <c r="G549" s="77">
        <v>958</v>
      </c>
      <c r="H549" s="77">
        <v>0</v>
      </c>
      <c r="I549" s="77"/>
      <c r="J549" s="77">
        <f t="shared" si="44"/>
        <v>8469</v>
      </c>
      <c r="K549" s="529">
        <v>0</v>
      </c>
      <c r="L549" s="79">
        <v>8469</v>
      </c>
      <c r="M549" s="79">
        <v>0</v>
      </c>
      <c r="N549" s="79">
        <v>9344</v>
      </c>
      <c r="O549" s="82"/>
      <c r="P549" s="656"/>
      <c r="Q549" s="656"/>
      <c r="R549" s="656"/>
    </row>
    <row r="550" spans="1:18" ht="9" customHeight="1" x14ac:dyDescent="0.2">
      <c r="A550" s="28" t="s">
        <v>86</v>
      </c>
      <c r="B550" s="79">
        <f t="shared" si="42"/>
        <v>12325</v>
      </c>
      <c r="C550" s="197">
        <v>1399</v>
      </c>
      <c r="D550" s="77"/>
      <c r="E550" s="197">
        <f t="shared" si="43"/>
        <v>1821</v>
      </c>
      <c r="F550" s="77">
        <v>1821</v>
      </c>
      <c r="G550" s="77">
        <v>0</v>
      </c>
      <c r="H550" s="77">
        <v>0</v>
      </c>
      <c r="I550" s="77"/>
      <c r="J550" s="77">
        <f t="shared" si="44"/>
        <v>5462</v>
      </c>
      <c r="K550" s="529">
        <v>2905</v>
      </c>
      <c r="L550" s="79">
        <v>2557</v>
      </c>
      <c r="M550" s="79">
        <v>0</v>
      </c>
      <c r="N550" s="79">
        <v>3643</v>
      </c>
      <c r="O550" s="82"/>
      <c r="P550" s="656"/>
      <c r="Q550" s="656"/>
      <c r="R550" s="656"/>
    </row>
    <row r="551" spans="1:18" ht="9" customHeight="1" x14ac:dyDescent="0.2">
      <c r="A551" s="41" t="s">
        <v>88</v>
      </c>
      <c r="B551" s="40">
        <f t="shared" si="42"/>
        <v>11463</v>
      </c>
      <c r="C551" s="262">
        <v>1584</v>
      </c>
      <c r="D551" s="185"/>
      <c r="E551" s="262">
        <f t="shared" si="43"/>
        <v>3265</v>
      </c>
      <c r="F551" s="185">
        <v>3100</v>
      </c>
      <c r="G551" s="185">
        <v>165</v>
      </c>
      <c r="H551" s="185">
        <v>0</v>
      </c>
      <c r="I551" s="185"/>
      <c r="J551" s="185">
        <f t="shared" si="44"/>
        <v>5269</v>
      </c>
      <c r="K551" s="530">
        <v>0</v>
      </c>
      <c r="L551" s="40">
        <v>5269</v>
      </c>
      <c r="M551" s="40">
        <v>0</v>
      </c>
      <c r="N551" s="40">
        <v>1345</v>
      </c>
      <c r="O551" s="82"/>
      <c r="P551" s="656"/>
      <c r="Q551" s="656"/>
      <c r="R551" s="656"/>
    </row>
    <row r="552" spans="1:18" ht="9" customHeight="1" x14ac:dyDescent="0.25">
      <c r="A552" s="28"/>
      <c r="B552" s="79"/>
      <c r="C552" s="77"/>
      <c r="D552" s="77"/>
      <c r="E552" s="197"/>
      <c r="F552" s="77"/>
      <c r="G552" s="77"/>
      <c r="H552" s="77"/>
      <c r="I552" s="77"/>
      <c r="J552" s="77"/>
      <c r="K552" s="197"/>
      <c r="L552" s="77"/>
      <c r="M552" s="77"/>
      <c r="N552" s="77"/>
      <c r="P552" s="656"/>
      <c r="Q552" s="656"/>
      <c r="R552" s="656"/>
    </row>
    <row r="553" spans="1:18" ht="9" customHeight="1" x14ac:dyDescent="0.25">
      <c r="A553" s="25">
        <v>2010</v>
      </c>
      <c r="B553" s="25"/>
      <c r="C553" s="313"/>
      <c r="D553" s="313"/>
      <c r="E553" s="660"/>
      <c r="F553" s="313"/>
      <c r="G553" s="313"/>
      <c r="H553" s="313"/>
      <c r="I553" s="313"/>
      <c r="J553" s="660"/>
      <c r="K553" s="308"/>
      <c r="L553" s="313"/>
      <c r="M553" s="313"/>
      <c r="N553" s="308"/>
      <c r="P553" s="656"/>
      <c r="Q553" s="656"/>
      <c r="R553" s="656"/>
    </row>
    <row r="554" spans="1:18" ht="9" customHeight="1" x14ac:dyDescent="0.25">
      <c r="A554" s="30" t="s">
        <v>129</v>
      </c>
      <c r="B554" s="661">
        <f>SUM(B556:B587)</f>
        <v>371936</v>
      </c>
      <c r="C554" s="661">
        <f>SUM(C556:C587)</f>
        <v>48972</v>
      </c>
      <c r="D554" s="661"/>
      <c r="E554" s="661">
        <f>SUM(F554:H554)</f>
        <v>79264</v>
      </c>
      <c r="F554" s="661">
        <f>SUM(F556:F587)</f>
        <v>73464</v>
      </c>
      <c r="G554" s="661">
        <f>SUM(G556:G587)</f>
        <v>5242</v>
      </c>
      <c r="H554" s="661">
        <f>SUM(H556:H587)</f>
        <v>558</v>
      </c>
      <c r="I554" s="661"/>
      <c r="J554" s="661">
        <f>SUM(J556:J587)</f>
        <v>169354</v>
      </c>
      <c r="K554" s="661">
        <f>SUM(K556:K587)</f>
        <v>15968</v>
      </c>
      <c r="L554" s="661">
        <f>SUM(L556:L587)</f>
        <v>145162</v>
      </c>
      <c r="M554" s="661">
        <f>SUM(M556:M587)</f>
        <v>8224</v>
      </c>
      <c r="N554" s="661">
        <f>SUM(N556:N587)</f>
        <v>74346</v>
      </c>
      <c r="O554" s="661"/>
      <c r="P554" s="656"/>
      <c r="Q554" s="656"/>
      <c r="R554" s="656"/>
    </row>
    <row r="555" spans="1:18" ht="3" customHeight="1" x14ac:dyDescent="0.2">
      <c r="A555" s="30"/>
      <c r="B555" s="661"/>
      <c r="C555" s="661"/>
      <c r="D555" s="661"/>
      <c r="E555" s="661"/>
      <c r="F555" s="661"/>
      <c r="G555" s="661"/>
      <c r="H555" s="661"/>
      <c r="I555" s="661"/>
      <c r="J555" s="661"/>
      <c r="K555" s="661"/>
      <c r="L555" s="661"/>
      <c r="M555" s="661"/>
      <c r="N555" s="661"/>
      <c r="O555" s="62"/>
      <c r="P555" s="656"/>
      <c r="Q555" s="656"/>
      <c r="R555" s="656"/>
    </row>
    <row r="556" spans="1:18" ht="9" customHeight="1" x14ac:dyDescent="0.2">
      <c r="A556" s="28" t="s">
        <v>14</v>
      </c>
      <c r="B556" s="79">
        <f t="shared" ref="B556:B587" si="45">SUM(C556,E556,J556,N556)</f>
        <v>2281</v>
      </c>
      <c r="C556" s="197">
        <v>369</v>
      </c>
      <c r="D556" s="77"/>
      <c r="E556" s="197">
        <f t="shared" ref="E556:E587" si="46">SUM(F556:H556)</f>
        <v>970</v>
      </c>
      <c r="F556" s="77">
        <v>889</v>
      </c>
      <c r="G556" s="77">
        <v>81</v>
      </c>
      <c r="H556" s="77">
        <v>0</v>
      </c>
      <c r="I556" s="77"/>
      <c r="J556" s="77">
        <f t="shared" ref="J556:J587" si="47">SUM(K556:M556)</f>
        <v>646</v>
      </c>
      <c r="K556" s="529">
        <v>0</v>
      </c>
      <c r="L556" s="79">
        <v>646</v>
      </c>
      <c r="M556" s="79">
        <v>0</v>
      </c>
      <c r="N556" s="79">
        <v>296</v>
      </c>
      <c r="O556" s="82"/>
      <c r="P556" s="656"/>
      <c r="Q556" s="656"/>
      <c r="R556" s="656"/>
    </row>
    <row r="557" spans="1:18" ht="9" customHeight="1" x14ac:dyDescent="0.2">
      <c r="A557" s="28" t="s">
        <v>15</v>
      </c>
      <c r="B557" s="79">
        <f t="shared" si="45"/>
        <v>11653</v>
      </c>
      <c r="C557" s="197">
        <v>1804</v>
      </c>
      <c r="D557" s="77"/>
      <c r="E557" s="197">
        <f t="shared" si="46"/>
        <v>923</v>
      </c>
      <c r="F557" s="77">
        <v>923</v>
      </c>
      <c r="G557" s="77">
        <v>0</v>
      </c>
      <c r="H557" s="77">
        <v>0</v>
      </c>
      <c r="I557" s="77"/>
      <c r="J557" s="77">
        <f t="shared" si="47"/>
        <v>4642</v>
      </c>
      <c r="K557" s="529">
        <v>0</v>
      </c>
      <c r="L557" s="79">
        <v>4198</v>
      </c>
      <c r="M557" s="79">
        <v>444</v>
      </c>
      <c r="N557" s="529">
        <v>4284</v>
      </c>
      <c r="O557" s="82"/>
      <c r="P557" s="656"/>
      <c r="Q557" s="656"/>
      <c r="R557" s="656"/>
    </row>
    <row r="558" spans="1:18" ht="9" customHeight="1" x14ac:dyDescent="0.2">
      <c r="A558" s="28" t="s">
        <v>112</v>
      </c>
      <c r="B558" s="79">
        <f t="shared" si="45"/>
        <v>5455</v>
      </c>
      <c r="C558" s="197">
        <v>1212</v>
      </c>
      <c r="D558" s="77"/>
      <c r="E558" s="197">
        <f t="shared" si="46"/>
        <v>1717</v>
      </c>
      <c r="F558" s="77">
        <v>822</v>
      </c>
      <c r="G558" s="77">
        <v>532</v>
      </c>
      <c r="H558" s="77">
        <v>363</v>
      </c>
      <c r="I558" s="77"/>
      <c r="J558" s="77">
        <f t="shared" si="47"/>
        <v>1470</v>
      </c>
      <c r="K558" s="529">
        <v>55</v>
      </c>
      <c r="L558" s="79">
        <v>1040</v>
      </c>
      <c r="M558" s="79">
        <v>375</v>
      </c>
      <c r="N558" s="529">
        <v>1056</v>
      </c>
      <c r="O558" s="82"/>
      <c r="P558" s="656"/>
      <c r="Q558" s="656"/>
      <c r="R558" s="656"/>
    </row>
    <row r="559" spans="1:18" ht="9" customHeight="1" x14ac:dyDescent="0.2">
      <c r="A559" s="41" t="s">
        <v>21</v>
      </c>
      <c r="B559" s="40">
        <f t="shared" si="45"/>
        <v>5521</v>
      </c>
      <c r="C559" s="262">
        <v>1285</v>
      </c>
      <c r="D559" s="185"/>
      <c r="E559" s="262">
        <f t="shared" si="46"/>
        <v>1047</v>
      </c>
      <c r="F559" s="185">
        <v>1047</v>
      </c>
      <c r="G559" s="185">
        <v>0</v>
      </c>
      <c r="H559" s="185">
        <v>0</v>
      </c>
      <c r="I559" s="185"/>
      <c r="J559" s="185">
        <f t="shared" si="47"/>
        <v>2581</v>
      </c>
      <c r="K559" s="530">
        <v>1384</v>
      </c>
      <c r="L559" s="40">
        <v>348</v>
      </c>
      <c r="M559" s="40">
        <v>849</v>
      </c>
      <c r="N559" s="530">
        <v>608</v>
      </c>
      <c r="O559" s="82"/>
      <c r="P559" s="656"/>
      <c r="Q559" s="656"/>
      <c r="R559" s="656"/>
    </row>
    <row r="560" spans="1:18" ht="9" customHeight="1" x14ac:dyDescent="0.2">
      <c r="A560" s="28" t="s">
        <v>23</v>
      </c>
      <c r="B560" s="79">
        <f t="shared" si="45"/>
        <v>8784</v>
      </c>
      <c r="C560" s="197">
        <v>1743</v>
      </c>
      <c r="D560" s="77"/>
      <c r="E560" s="197">
        <f t="shared" si="46"/>
        <v>2542</v>
      </c>
      <c r="F560" s="77">
        <v>2271</v>
      </c>
      <c r="G560" s="77">
        <v>271</v>
      </c>
      <c r="H560" s="77">
        <v>0</v>
      </c>
      <c r="I560" s="77"/>
      <c r="J560" s="77">
        <f t="shared" si="47"/>
        <v>4499</v>
      </c>
      <c r="K560" s="529">
        <v>836</v>
      </c>
      <c r="L560" s="79">
        <v>3663</v>
      </c>
      <c r="M560" s="79">
        <v>0</v>
      </c>
      <c r="N560" s="79">
        <v>0</v>
      </c>
      <c r="O560" s="82"/>
      <c r="P560" s="656"/>
      <c r="Q560" s="656"/>
      <c r="R560" s="656"/>
    </row>
    <row r="561" spans="1:18" ht="9" customHeight="1" x14ac:dyDescent="0.2">
      <c r="A561" s="28" t="s">
        <v>25</v>
      </c>
      <c r="B561" s="79">
        <f t="shared" si="45"/>
        <v>2216</v>
      </c>
      <c r="C561" s="197">
        <v>350</v>
      </c>
      <c r="D561" s="77"/>
      <c r="E561" s="197">
        <f t="shared" si="46"/>
        <v>602</v>
      </c>
      <c r="F561" s="77">
        <v>533</v>
      </c>
      <c r="G561" s="77">
        <v>67</v>
      </c>
      <c r="H561" s="77">
        <v>2</v>
      </c>
      <c r="I561" s="77"/>
      <c r="J561" s="77">
        <f t="shared" si="47"/>
        <v>1123</v>
      </c>
      <c r="K561" s="529">
        <v>274</v>
      </c>
      <c r="L561" s="79">
        <v>767</v>
      </c>
      <c r="M561" s="79">
        <v>82</v>
      </c>
      <c r="N561" s="529">
        <v>141</v>
      </c>
      <c r="O561" s="82"/>
      <c r="P561" s="656"/>
      <c r="Q561" s="656"/>
      <c r="R561" s="656"/>
    </row>
    <row r="562" spans="1:18" ht="9" customHeight="1" x14ac:dyDescent="0.2">
      <c r="A562" s="28" t="s">
        <v>27</v>
      </c>
      <c r="B562" s="79">
        <f t="shared" si="45"/>
        <v>22369</v>
      </c>
      <c r="C562" s="197">
        <v>2367</v>
      </c>
      <c r="D562" s="77"/>
      <c r="E562" s="197">
        <f t="shared" si="46"/>
        <v>3605</v>
      </c>
      <c r="F562" s="77">
        <v>3327</v>
      </c>
      <c r="G562" s="77">
        <v>270</v>
      </c>
      <c r="H562" s="77">
        <v>8</v>
      </c>
      <c r="I562" s="77"/>
      <c r="J562" s="77">
        <f t="shared" si="47"/>
        <v>16338</v>
      </c>
      <c r="K562" s="529">
        <v>0</v>
      </c>
      <c r="L562" s="79">
        <v>15334</v>
      </c>
      <c r="M562" s="79">
        <v>1004</v>
      </c>
      <c r="N562" s="529">
        <v>59</v>
      </c>
      <c r="O562" s="82"/>
      <c r="P562" s="656"/>
      <c r="Q562" s="656"/>
      <c r="R562" s="656"/>
    </row>
    <row r="563" spans="1:18" ht="9" customHeight="1" x14ac:dyDescent="0.2">
      <c r="A563" s="41" t="s">
        <v>30</v>
      </c>
      <c r="B563" s="40">
        <f t="shared" si="45"/>
        <v>13260</v>
      </c>
      <c r="C563" s="262">
        <v>2802</v>
      </c>
      <c r="D563" s="185"/>
      <c r="E563" s="262">
        <f t="shared" si="46"/>
        <v>2634</v>
      </c>
      <c r="F563" s="185">
        <v>2634</v>
      </c>
      <c r="G563" s="185">
        <v>0</v>
      </c>
      <c r="H563" s="185">
        <v>0</v>
      </c>
      <c r="I563" s="185"/>
      <c r="J563" s="185">
        <f t="shared" si="47"/>
        <v>7824</v>
      </c>
      <c r="K563" s="530">
        <v>0</v>
      </c>
      <c r="L563" s="40">
        <v>6761</v>
      </c>
      <c r="M563" s="40">
        <v>1063</v>
      </c>
      <c r="N563" s="40">
        <v>0</v>
      </c>
      <c r="O563" s="82"/>
      <c r="P563" s="656"/>
      <c r="Q563" s="656"/>
      <c r="R563" s="656"/>
    </row>
    <row r="564" spans="1:18" ht="9" customHeight="1" x14ac:dyDescent="0.2">
      <c r="A564" s="28" t="s">
        <v>111</v>
      </c>
      <c r="B564" s="79">
        <f t="shared" si="45"/>
        <v>149</v>
      </c>
      <c r="C564" s="197">
        <v>149</v>
      </c>
      <c r="D564" s="77"/>
      <c r="E564" s="197">
        <f t="shared" si="46"/>
        <v>0</v>
      </c>
      <c r="F564" s="77">
        <v>0</v>
      </c>
      <c r="G564" s="77">
        <v>0</v>
      </c>
      <c r="H564" s="77">
        <v>0</v>
      </c>
      <c r="I564" s="77"/>
      <c r="J564" s="77">
        <f t="shared" si="47"/>
        <v>0</v>
      </c>
      <c r="K564" s="79">
        <v>0</v>
      </c>
      <c r="L564" s="79">
        <v>0</v>
      </c>
      <c r="M564" s="79">
        <v>0</v>
      </c>
      <c r="N564" s="79">
        <v>0</v>
      </c>
      <c r="O564" s="82"/>
      <c r="P564" s="656"/>
      <c r="Q564" s="656"/>
      <c r="R564" s="656"/>
    </row>
    <row r="565" spans="1:18" ht="9" customHeight="1" x14ac:dyDescent="0.2">
      <c r="A565" s="28" t="s">
        <v>33</v>
      </c>
      <c r="B565" s="79">
        <f t="shared" si="45"/>
        <v>15554</v>
      </c>
      <c r="C565" s="197">
        <v>2355</v>
      </c>
      <c r="D565" s="77"/>
      <c r="E565" s="197">
        <f t="shared" si="46"/>
        <v>2847</v>
      </c>
      <c r="F565" s="77">
        <v>2081</v>
      </c>
      <c r="G565" s="77">
        <v>766</v>
      </c>
      <c r="H565" s="77">
        <v>0</v>
      </c>
      <c r="I565" s="77"/>
      <c r="J565" s="77">
        <f t="shared" si="47"/>
        <v>8011</v>
      </c>
      <c r="K565" s="529">
        <v>531</v>
      </c>
      <c r="L565" s="79">
        <v>7480</v>
      </c>
      <c r="M565" s="79">
        <v>0</v>
      </c>
      <c r="N565" s="529">
        <v>2341</v>
      </c>
      <c r="O565" s="82"/>
      <c r="P565" s="656"/>
      <c r="Q565" s="656"/>
      <c r="R565" s="656"/>
    </row>
    <row r="566" spans="1:18" ht="9" customHeight="1" x14ac:dyDescent="0.2">
      <c r="A566" s="28" t="s">
        <v>34</v>
      </c>
      <c r="B566" s="79">
        <f t="shared" si="45"/>
        <v>12430</v>
      </c>
      <c r="C566" s="197">
        <v>1157</v>
      </c>
      <c r="D566" s="77"/>
      <c r="E566" s="197">
        <f t="shared" si="46"/>
        <v>3223</v>
      </c>
      <c r="F566" s="77">
        <v>3048</v>
      </c>
      <c r="G566" s="77">
        <v>175</v>
      </c>
      <c r="H566" s="77">
        <v>0</v>
      </c>
      <c r="I566" s="77"/>
      <c r="J566" s="77">
        <f t="shared" si="47"/>
        <v>6721</v>
      </c>
      <c r="K566" s="529">
        <v>1978</v>
      </c>
      <c r="L566" s="79">
        <v>4743</v>
      </c>
      <c r="M566" s="79">
        <v>0</v>
      </c>
      <c r="N566" s="529">
        <v>1329</v>
      </c>
      <c r="O566" s="82"/>
      <c r="P566" s="656"/>
      <c r="Q566" s="656"/>
      <c r="R566" s="656"/>
    </row>
    <row r="567" spans="1:18" ht="9" customHeight="1" x14ac:dyDescent="0.2">
      <c r="A567" s="41" t="s">
        <v>36</v>
      </c>
      <c r="B567" s="40">
        <f t="shared" si="45"/>
        <v>17926</v>
      </c>
      <c r="C567" s="262">
        <v>2203</v>
      </c>
      <c r="D567" s="185"/>
      <c r="E567" s="262">
        <f t="shared" si="46"/>
        <v>1303</v>
      </c>
      <c r="F567" s="185">
        <v>1303</v>
      </c>
      <c r="G567" s="185">
        <v>0</v>
      </c>
      <c r="H567" s="185">
        <v>0</v>
      </c>
      <c r="I567" s="185"/>
      <c r="J567" s="185">
        <f t="shared" si="47"/>
        <v>8651</v>
      </c>
      <c r="K567" s="530">
        <v>1712</v>
      </c>
      <c r="L567" s="40">
        <v>6939</v>
      </c>
      <c r="M567" s="40">
        <v>0</v>
      </c>
      <c r="N567" s="530">
        <v>5769</v>
      </c>
      <c r="O567" s="82"/>
      <c r="P567" s="656"/>
      <c r="Q567" s="656"/>
      <c r="R567" s="656"/>
    </row>
    <row r="568" spans="1:18" ht="9" customHeight="1" x14ac:dyDescent="0.2">
      <c r="A568" s="28" t="s">
        <v>130</v>
      </c>
      <c r="B568" s="79">
        <f t="shared" si="45"/>
        <v>11281</v>
      </c>
      <c r="C568" s="197">
        <v>901</v>
      </c>
      <c r="D568" s="77"/>
      <c r="E568" s="197">
        <f t="shared" si="46"/>
        <v>3048</v>
      </c>
      <c r="F568" s="77">
        <v>2942</v>
      </c>
      <c r="G568" s="77">
        <v>106</v>
      </c>
      <c r="H568" s="77">
        <v>0</v>
      </c>
      <c r="I568" s="77"/>
      <c r="J568" s="77">
        <f t="shared" si="47"/>
        <v>6061</v>
      </c>
      <c r="K568" s="529">
        <v>12</v>
      </c>
      <c r="L568" s="79">
        <v>5869</v>
      </c>
      <c r="M568" s="79">
        <v>180</v>
      </c>
      <c r="N568" s="79">
        <v>1271</v>
      </c>
      <c r="O568" s="82"/>
      <c r="P568" s="656"/>
      <c r="Q568" s="656"/>
      <c r="R568" s="656"/>
    </row>
    <row r="569" spans="1:18" ht="9" customHeight="1" x14ac:dyDescent="0.2">
      <c r="A569" s="28" t="s">
        <v>39</v>
      </c>
      <c r="B569" s="79">
        <f t="shared" si="45"/>
        <v>27216</v>
      </c>
      <c r="C569" s="197">
        <v>2509</v>
      </c>
      <c r="D569" s="77"/>
      <c r="E569" s="197">
        <f t="shared" si="46"/>
        <v>3849</v>
      </c>
      <c r="F569" s="77">
        <v>3284</v>
      </c>
      <c r="G569" s="77">
        <v>380</v>
      </c>
      <c r="H569" s="77">
        <v>185</v>
      </c>
      <c r="I569" s="77"/>
      <c r="J569" s="77">
        <f t="shared" si="47"/>
        <v>6702</v>
      </c>
      <c r="K569" s="79">
        <v>764</v>
      </c>
      <c r="L569" s="79">
        <v>5938</v>
      </c>
      <c r="M569" s="79">
        <v>0</v>
      </c>
      <c r="N569" s="79">
        <v>14156</v>
      </c>
      <c r="O569" s="82"/>
      <c r="P569" s="656"/>
      <c r="Q569" s="656"/>
      <c r="R569" s="656"/>
    </row>
    <row r="570" spans="1:18" ht="9" customHeight="1" x14ac:dyDescent="0.2">
      <c r="A570" s="28" t="s">
        <v>32</v>
      </c>
      <c r="B570" s="79">
        <f t="shared" si="45"/>
        <v>13710</v>
      </c>
      <c r="C570" s="197">
        <v>1168</v>
      </c>
      <c r="D570" s="77"/>
      <c r="E570" s="197">
        <f t="shared" si="46"/>
        <v>4763</v>
      </c>
      <c r="F570" s="77">
        <v>4763</v>
      </c>
      <c r="G570" s="77">
        <v>0</v>
      </c>
      <c r="H570" s="77">
        <v>0</v>
      </c>
      <c r="I570" s="77"/>
      <c r="J570" s="77">
        <f t="shared" si="47"/>
        <v>7779</v>
      </c>
      <c r="K570" s="529">
        <v>702</v>
      </c>
      <c r="L570" s="79">
        <v>7077</v>
      </c>
      <c r="M570" s="79">
        <v>0</v>
      </c>
      <c r="N570" s="529">
        <v>0</v>
      </c>
      <c r="O570" s="82"/>
      <c r="P570" s="656"/>
      <c r="Q570" s="656"/>
      <c r="R570" s="656"/>
    </row>
    <row r="571" spans="1:18" ht="9" customHeight="1" x14ac:dyDescent="0.2">
      <c r="A571" s="41" t="s">
        <v>43</v>
      </c>
      <c r="B571" s="40">
        <f t="shared" si="45"/>
        <v>16073</v>
      </c>
      <c r="C571" s="262">
        <v>2777</v>
      </c>
      <c r="D571" s="185"/>
      <c r="E571" s="262">
        <f t="shared" si="46"/>
        <v>2556</v>
      </c>
      <c r="F571" s="185">
        <v>2430</v>
      </c>
      <c r="G571" s="185">
        <v>126</v>
      </c>
      <c r="H571" s="185">
        <v>0</v>
      </c>
      <c r="I571" s="185"/>
      <c r="J571" s="185">
        <f t="shared" si="47"/>
        <v>6740</v>
      </c>
      <c r="K571" s="530">
        <v>1677</v>
      </c>
      <c r="L571" s="40">
        <v>5063</v>
      </c>
      <c r="M571" s="40">
        <v>0</v>
      </c>
      <c r="N571" s="40">
        <v>4000</v>
      </c>
      <c r="O571" s="82"/>
      <c r="P571" s="656"/>
      <c r="Q571" s="656"/>
      <c r="R571" s="656"/>
    </row>
    <row r="572" spans="1:18" ht="9" customHeight="1" x14ac:dyDescent="0.2">
      <c r="A572" s="28" t="s">
        <v>46</v>
      </c>
      <c r="B572" s="79">
        <f t="shared" si="45"/>
        <v>2785</v>
      </c>
      <c r="C572" s="197">
        <v>427</v>
      </c>
      <c r="D572" s="77"/>
      <c r="E572" s="197">
        <f t="shared" si="46"/>
        <v>1197</v>
      </c>
      <c r="F572" s="77">
        <v>1197</v>
      </c>
      <c r="G572" s="77">
        <v>0</v>
      </c>
      <c r="H572" s="77">
        <v>0</v>
      </c>
      <c r="I572" s="77"/>
      <c r="J572" s="77">
        <f t="shared" si="47"/>
        <v>729</v>
      </c>
      <c r="K572" s="529">
        <v>49</v>
      </c>
      <c r="L572" s="79">
        <v>680</v>
      </c>
      <c r="M572" s="79">
        <v>0</v>
      </c>
      <c r="N572" s="529">
        <v>432</v>
      </c>
      <c r="O572" s="82"/>
      <c r="P572" s="656"/>
      <c r="Q572" s="656"/>
      <c r="R572" s="656"/>
    </row>
    <row r="573" spans="1:18" ht="9" customHeight="1" x14ac:dyDescent="0.2">
      <c r="A573" s="28" t="s">
        <v>48</v>
      </c>
      <c r="B573" s="79">
        <f t="shared" si="45"/>
        <v>8264</v>
      </c>
      <c r="C573" s="197">
        <v>1009</v>
      </c>
      <c r="D573" s="77"/>
      <c r="E573" s="197">
        <f t="shared" si="46"/>
        <v>1897</v>
      </c>
      <c r="F573" s="77">
        <v>1639</v>
      </c>
      <c r="G573" s="77">
        <v>258</v>
      </c>
      <c r="H573" s="77">
        <v>0</v>
      </c>
      <c r="I573" s="77"/>
      <c r="J573" s="77">
        <f t="shared" si="47"/>
        <v>2787</v>
      </c>
      <c r="K573" s="529">
        <v>412</v>
      </c>
      <c r="L573" s="79">
        <v>2375</v>
      </c>
      <c r="M573" s="79">
        <v>0</v>
      </c>
      <c r="N573" s="79">
        <v>2571</v>
      </c>
      <c r="O573" s="82"/>
      <c r="P573" s="656"/>
      <c r="Q573" s="656"/>
      <c r="R573" s="656"/>
    </row>
    <row r="574" spans="1:18" ht="9" customHeight="1" x14ac:dyDescent="0.2">
      <c r="A574" s="28" t="s">
        <v>50</v>
      </c>
      <c r="B574" s="79">
        <f t="shared" si="45"/>
        <v>7339</v>
      </c>
      <c r="C574" s="197">
        <v>1532</v>
      </c>
      <c r="D574" s="77"/>
      <c r="E574" s="197">
        <f t="shared" si="46"/>
        <v>2878</v>
      </c>
      <c r="F574" s="77">
        <v>2878</v>
      </c>
      <c r="G574" s="77">
        <v>0</v>
      </c>
      <c r="H574" s="77">
        <v>0</v>
      </c>
      <c r="I574" s="77"/>
      <c r="J574" s="77">
        <f t="shared" si="47"/>
        <v>2902</v>
      </c>
      <c r="K574" s="529">
        <v>267</v>
      </c>
      <c r="L574" s="79">
        <v>2629</v>
      </c>
      <c r="M574" s="79">
        <v>6</v>
      </c>
      <c r="N574" s="529">
        <v>27</v>
      </c>
      <c r="O574" s="82"/>
      <c r="P574" s="656"/>
      <c r="Q574" s="656"/>
      <c r="R574" s="656"/>
    </row>
    <row r="575" spans="1:18" ht="9" customHeight="1" x14ac:dyDescent="0.2">
      <c r="A575" s="41" t="s">
        <v>52</v>
      </c>
      <c r="B575" s="40">
        <f t="shared" si="45"/>
        <v>21261</v>
      </c>
      <c r="C575" s="262">
        <v>3053</v>
      </c>
      <c r="D575" s="185"/>
      <c r="E575" s="262">
        <f t="shared" si="46"/>
        <v>2825</v>
      </c>
      <c r="F575" s="185">
        <v>2825</v>
      </c>
      <c r="G575" s="185">
        <v>0</v>
      </c>
      <c r="H575" s="185">
        <v>0</v>
      </c>
      <c r="I575" s="185"/>
      <c r="J575" s="185">
        <f t="shared" si="47"/>
        <v>12948</v>
      </c>
      <c r="K575" s="530">
        <v>0</v>
      </c>
      <c r="L575" s="40">
        <v>12948</v>
      </c>
      <c r="M575" s="40">
        <v>0</v>
      </c>
      <c r="N575" s="40">
        <v>2435</v>
      </c>
      <c r="O575" s="82"/>
      <c r="P575" s="656"/>
      <c r="Q575" s="656"/>
      <c r="R575" s="656"/>
    </row>
    <row r="576" spans="1:18" ht="9" customHeight="1" x14ac:dyDescent="0.2">
      <c r="A576" s="28" t="s">
        <v>55</v>
      </c>
      <c r="B576" s="79">
        <f t="shared" si="45"/>
        <v>9819</v>
      </c>
      <c r="C576" s="197">
        <v>1536</v>
      </c>
      <c r="D576" s="77"/>
      <c r="E576" s="197">
        <f t="shared" si="46"/>
        <v>3585</v>
      </c>
      <c r="F576" s="77">
        <v>3502</v>
      </c>
      <c r="G576" s="77">
        <v>83</v>
      </c>
      <c r="H576" s="77">
        <v>0</v>
      </c>
      <c r="I576" s="77"/>
      <c r="J576" s="77">
        <f t="shared" si="47"/>
        <v>4493</v>
      </c>
      <c r="K576" s="529">
        <v>171</v>
      </c>
      <c r="L576" s="79">
        <v>4322</v>
      </c>
      <c r="M576" s="79">
        <v>0</v>
      </c>
      <c r="N576" s="529">
        <v>205</v>
      </c>
      <c r="O576" s="82"/>
      <c r="P576" s="656"/>
      <c r="Q576" s="656"/>
      <c r="R576" s="656"/>
    </row>
    <row r="577" spans="1:18" ht="9" customHeight="1" x14ac:dyDescent="0.2">
      <c r="A577" s="28" t="s">
        <v>57</v>
      </c>
      <c r="B577" s="79">
        <f t="shared" si="45"/>
        <v>3294</v>
      </c>
      <c r="C577" s="197">
        <v>595</v>
      </c>
      <c r="D577" s="77"/>
      <c r="E577" s="197">
        <f t="shared" si="46"/>
        <v>1111</v>
      </c>
      <c r="F577" s="77">
        <v>1065</v>
      </c>
      <c r="G577" s="77">
        <v>46</v>
      </c>
      <c r="H577" s="77">
        <v>0</v>
      </c>
      <c r="I577" s="77"/>
      <c r="J577" s="77">
        <f t="shared" si="47"/>
        <v>1588</v>
      </c>
      <c r="K577" s="529">
        <v>171</v>
      </c>
      <c r="L577" s="79">
        <v>1417</v>
      </c>
      <c r="M577" s="79">
        <v>0</v>
      </c>
      <c r="N577" s="529">
        <v>0</v>
      </c>
      <c r="O577" s="82"/>
      <c r="P577" s="656"/>
      <c r="Q577" s="656"/>
      <c r="R577" s="656"/>
    </row>
    <row r="578" spans="1:18" ht="9" customHeight="1" x14ac:dyDescent="0.2">
      <c r="A578" s="28" t="s">
        <v>59</v>
      </c>
      <c r="B578" s="79">
        <f t="shared" si="45"/>
        <v>5429</v>
      </c>
      <c r="C578" s="197">
        <v>854</v>
      </c>
      <c r="D578" s="77"/>
      <c r="E578" s="197">
        <f t="shared" si="46"/>
        <v>1365</v>
      </c>
      <c r="F578" s="77">
        <v>1201</v>
      </c>
      <c r="G578" s="77">
        <v>164</v>
      </c>
      <c r="H578" s="77">
        <v>0</v>
      </c>
      <c r="I578" s="77"/>
      <c r="J578" s="77">
        <f t="shared" si="47"/>
        <v>3210</v>
      </c>
      <c r="K578" s="529">
        <v>761</v>
      </c>
      <c r="L578" s="79">
        <v>2449</v>
      </c>
      <c r="M578" s="79">
        <v>0</v>
      </c>
      <c r="N578" s="79">
        <v>0</v>
      </c>
      <c r="O578" s="82"/>
      <c r="P578" s="656"/>
      <c r="Q578" s="656"/>
      <c r="R578" s="656"/>
    </row>
    <row r="579" spans="1:18" ht="9" customHeight="1" x14ac:dyDescent="0.2">
      <c r="A579" s="41" t="s">
        <v>63</v>
      </c>
      <c r="B579" s="40">
        <f t="shared" si="45"/>
        <v>11516</v>
      </c>
      <c r="C579" s="262">
        <v>1829</v>
      </c>
      <c r="D579" s="185"/>
      <c r="E579" s="262">
        <f t="shared" si="46"/>
        <v>3345</v>
      </c>
      <c r="F579" s="185">
        <v>3345</v>
      </c>
      <c r="G579" s="185">
        <v>0</v>
      </c>
      <c r="H579" s="185">
        <v>0</v>
      </c>
      <c r="I579" s="185"/>
      <c r="J579" s="185">
        <f t="shared" si="47"/>
        <v>6342</v>
      </c>
      <c r="K579" s="530">
        <v>0</v>
      </c>
      <c r="L579" s="40">
        <v>6238</v>
      </c>
      <c r="M579" s="40">
        <v>104</v>
      </c>
      <c r="N579" s="40">
        <v>0</v>
      </c>
      <c r="O579" s="82"/>
      <c r="P579" s="656"/>
      <c r="Q579" s="656"/>
      <c r="R579" s="656"/>
    </row>
    <row r="580" spans="1:18" ht="9" customHeight="1" x14ac:dyDescent="0.2">
      <c r="A580" s="28" t="s">
        <v>65</v>
      </c>
      <c r="B580" s="79">
        <f t="shared" si="45"/>
        <v>16871</v>
      </c>
      <c r="C580" s="197">
        <v>1232</v>
      </c>
      <c r="D580" s="77"/>
      <c r="E580" s="197">
        <f t="shared" si="46"/>
        <v>3644</v>
      </c>
      <c r="F580" s="77">
        <v>3644</v>
      </c>
      <c r="G580" s="77">
        <v>0</v>
      </c>
      <c r="H580" s="77">
        <v>0</v>
      </c>
      <c r="I580" s="77"/>
      <c r="J580" s="77">
        <f t="shared" si="47"/>
        <v>6435</v>
      </c>
      <c r="K580" s="529">
        <v>0</v>
      </c>
      <c r="L580" s="79">
        <v>3060</v>
      </c>
      <c r="M580" s="79">
        <v>3375</v>
      </c>
      <c r="N580" s="79">
        <v>5560</v>
      </c>
      <c r="O580" s="82"/>
      <c r="P580" s="656"/>
      <c r="Q580" s="656"/>
      <c r="R580" s="656"/>
    </row>
    <row r="581" spans="1:18" ht="9" customHeight="1" x14ac:dyDescent="0.2">
      <c r="A581" s="28" t="s">
        <v>69</v>
      </c>
      <c r="B581" s="79">
        <f t="shared" si="45"/>
        <v>24657</v>
      </c>
      <c r="C581" s="197">
        <v>2229</v>
      </c>
      <c r="D581" s="77"/>
      <c r="E581" s="197">
        <f t="shared" si="46"/>
        <v>4540</v>
      </c>
      <c r="F581" s="77">
        <v>4540</v>
      </c>
      <c r="G581" s="77">
        <v>0</v>
      </c>
      <c r="H581" s="77">
        <v>0</v>
      </c>
      <c r="I581" s="77"/>
      <c r="J581" s="77">
        <f t="shared" si="47"/>
        <v>4412</v>
      </c>
      <c r="K581" s="529">
        <v>0</v>
      </c>
      <c r="L581" s="79">
        <v>4412</v>
      </c>
      <c r="M581" s="79">
        <v>0</v>
      </c>
      <c r="N581" s="529">
        <v>13476</v>
      </c>
      <c r="O581" s="82"/>
      <c r="P581" s="656"/>
      <c r="Q581" s="656"/>
      <c r="R581" s="656"/>
    </row>
    <row r="582" spans="1:18" ht="9" customHeight="1" x14ac:dyDescent="0.2">
      <c r="A582" s="28" t="s">
        <v>74</v>
      </c>
      <c r="B582" s="79">
        <f t="shared" si="45"/>
        <v>8649</v>
      </c>
      <c r="C582" s="197">
        <v>644</v>
      </c>
      <c r="D582" s="77"/>
      <c r="E582" s="197">
        <f t="shared" si="46"/>
        <v>2941</v>
      </c>
      <c r="F582" s="77">
        <v>2941</v>
      </c>
      <c r="G582" s="77">
        <v>0</v>
      </c>
      <c r="H582" s="77">
        <v>0</v>
      </c>
      <c r="I582" s="77"/>
      <c r="J582" s="77">
        <f t="shared" si="47"/>
        <v>5064</v>
      </c>
      <c r="K582" s="529">
        <v>726</v>
      </c>
      <c r="L582" s="79">
        <v>3788</v>
      </c>
      <c r="M582" s="79">
        <v>550</v>
      </c>
      <c r="N582" s="529">
        <v>0</v>
      </c>
      <c r="O582" s="82"/>
      <c r="P582" s="656"/>
      <c r="Q582" s="656"/>
      <c r="R582" s="656"/>
    </row>
    <row r="583" spans="1:18" ht="9" customHeight="1" x14ac:dyDescent="0.2">
      <c r="A583" s="41" t="s">
        <v>76</v>
      </c>
      <c r="B583" s="40">
        <f t="shared" si="45"/>
        <v>13950</v>
      </c>
      <c r="C583" s="262">
        <v>2189</v>
      </c>
      <c r="D583" s="185"/>
      <c r="E583" s="262">
        <f t="shared" si="46"/>
        <v>3041</v>
      </c>
      <c r="F583" s="185">
        <v>2247</v>
      </c>
      <c r="G583" s="185">
        <v>794</v>
      </c>
      <c r="H583" s="185">
        <v>0</v>
      </c>
      <c r="I583" s="185"/>
      <c r="J583" s="185">
        <f t="shared" si="47"/>
        <v>8720</v>
      </c>
      <c r="K583" s="530">
        <v>641</v>
      </c>
      <c r="L583" s="40">
        <v>7887</v>
      </c>
      <c r="M583" s="40">
        <v>192</v>
      </c>
      <c r="N583" s="530">
        <v>0</v>
      </c>
      <c r="O583" s="82"/>
      <c r="P583" s="656"/>
      <c r="Q583" s="656"/>
      <c r="R583" s="656"/>
    </row>
    <row r="584" spans="1:18" ht="9" customHeight="1" x14ac:dyDescent="0.2">
      <c r="A584" s="28" t="s">
        <v>105</v>
      </c>
      <c r="B584" s="79">
        <f t="shared" si="45"/>
        <v>2585</v>
      </c>
      <c r="C584" s="197">
        <v>634</v>
      </c>
      <c r="D584" s="77"/>
      <c r="E584" s="197">
        <f t="shared" si="46"/>
        <v>826</v>
      </c>
      <c r="F584" s="77">
        <v>826</v>
      </c>
      <c r="G584" s="77">
        <v>0</v>
      </c>
      <c r="H584" s="77">
        <v>0</v>
      </c>
      <c r="I584" s="77"/>
      <c r="J584" s="77">
        <f t="shared" si="47"/>
        <v>1125</v>
      </c>
      <c r="K584" s="529">
        <v>0</v>
      </c>
      <c r="L584" s="79">
        <v>1125</v>
      </c>
      <c r="M584" s="79">
        <v>0</v>
      </c>
      <c r="N584" s="79">
        <v>0</v>
      </c>
      <c r="O584" s="82"/>
      <c r="P584" s="656"/>
      <c r="Q584" s="656"/>
      <c r="R584" s="656"/>
    </row>
    <row r="585" spans="1:18" ht="9" customHeight="1" x14ac:dyDescent="0.2">
      <c r="A585" s="28" t="s">
        <v>82</v>
      </c>
      <c r="B585" s="79">
        <f t="shared" si="45"/>
        <v>25813</v>
      </c>
      <c r="C585" s="197">
        <v>3051</v>
      </c>
      <c r="D585" s="77"/>
      <c r="E585" s="197">
        <f t="shared" si="46"/>
        <v>5108</v>
      </c>
      <c r="F585" s="77">
        <v>4150</v>
      </c>
      <c r="G585" s="77">
        <v>958</v>
      </c>
      <c r="H585" s="77">
        <v>0</v>
      </c>
      <c r="I585" s="77"/>
      <c r="J585" s="77">
        <f t="shared" si="47"/>
        <v>8310</v>
      </c>
      <c r="K585" s="529">
        <v>0</v>
      </c>
      <c r="L585" s="79">
        <v>8310</v>
      </c>
      <c r="M585" s="79">
        <v>0</v>
      </c>
      <c r="N585" s="79">
        <v>9344</v>
      </c>
      <c r="O585" s="82"/>
      <c r="P585" s="656"/>
      <c r="Q585" s="656"/>
      <c r="R585" s="656"/>
    </row>
    <row r="586" spans="1:18" ht="9" customHeight="1" x14ac:dyDescent="0.2">
      <c r="A586" s="28" t="s">
        <v>86</v>
      </c>
      <c r="B586" s="79">
        <f t="shared" si="45"/>
        <v>12364</v>
      </c>
      <c r="C586" s="197">
        <v>1423</v>
      </c>
      <c r="D586" s="77"/>
      <c r="E586" s="197">
        <f t="shared" si="46"/>
        <v>1922</v>
      </c>
      <c r="F586" s="77">
        <v>1922</v>
      </c>
      <c r="G586" s="77">
        <v>0</v>
      </c>
      <c r="H586" s="77">
        <v>0</v>
      </c>
      <c r="I586" s="77"/>
      <c r="J586" s="77">
        <f t="shared" si="47"/>
        <v>5378</v>
      </c>
      <c r="K586" s="529">
        <v>2845</v>
      </c>
      <c r="L586" s="79">
        <v>2533</v>
      </c>
      <c r="M586" s="79">
        <v>0</v>
      </c>
      <c r="N586" s="79">
        <v>3641</v>
      </c>
      <c r="O586" s="82"/>
      <c r="P586" s="656"/>
      <c r="Q586" s="656"/>
      <c r="R586" s="656"/>
    </row>
    <row r="587" spans="1:18" ht="9" customHeight="1" x14ac:dyDescent="0.2">
      <c r="A587" s="41" t="s">
        <v>88</v>
      </c>
      <c r="B587" s="40">
        <f t="shared" si="45"/>
        <v>11462</v>
      </c>
      <c r="C587" s="262">
        <v>1584</v>
      </c>
      <c r="D587" s="185"/>
      <c r="E587" s="262">
        <f t="shared" si="46"/>
        <v>3410</v>
      </c>
      <c r="F587" s="185">
        <v>3245</v>
      </c>
      <c r="G587" s="185">
        <v>165</v>
      </c>
      <c r="H587" s="185">
        <v>0</v>
      </c>
      <c r="I587" s="185"/>
      <c r="J587" s="185">
        <f t="shared" si="47"/>
        <v>5123</v>
      </c>
      <c r="K587" s="530">
        <v>0</v>
      </c>
      <c r="L587" s="40">
        <v>5123</v>
      </c>
      <c r="M587" s="40">
        <v>0</v>
      </c>
      <c r="N587" s="40">
        <v>1345</v>
      </c>
      <c r="O587" s="82"/>
      <c r="P587" s="656"/>
      <c r="Q587" s="656"/>
      <c r="R587" s="656"/>
    </row>
    <row r="588" spans="1:18" ht="9" customHeight="1" x14ac:dyDescent="0.2">
      <c r="A588" s="30"/>
      <c r="B588" s="661"/>
      <c r="C588" s="661"/>
      <c r="D588" s="661"/>
      <c r="E588" s="661"/>
      <c r="F588" s="661"/>
      <c r="G588" s="661"/>
      <c r="H588" s="661"/>
      <c r="I588" s="661"/>
      <c r="J588" s="661"/>
      <c r="K588" s="661"/>
      <c r="L588" s="661"/>
      <c r="M588" s="661"/>
      <c r="N588" s="661"/>
      <c r="O588" s="82"/>
      <c r="P588" s="656"/>
      <c r="Q588" s="656"/>
      <c r="R588" s="656"/>
    </row>
    <row r="589" spans="1:18" ht="9" customHeight="1" x14ac:dyDescent="0.2">
      <c r="A589" s="25">
        <v>2011</v>
      </c>
      <c r="B589" s="25"/>
      <c r="C589" s="313"/>
      <c r="D589" s="313"/>
      <c r="E589" s="660"/>
      <c r="F589" s="313"/>
      <c r="G589" s="313"/>
      <c r="H589" s="313"/>
      <c r="I589" s="313"/>
      <c r="J589" s="660"/>
      <c r="K589" s="308"/>
      <c r="L589" s="313"/>
      <c r="M589" s="313"/>
      <c r="N589" s="308"/>
      <c r="O589" s="82"/>
      <c r="P589" s="656"/>
      <c r="Q589" s="656"/>
      <c r="R589" s="656"/>
    </row>
    <row r="590" spans="1:18" ht="9" customHeight="1" x14ac:dyDescent="0.2">
      <c r="A590" s="30" t="s">
        <v>129</v>
      </c>
      <c r="B590" s="661">
        <f>SUM(B592:B623)</f>
        <v>374262</v>
      </c>
      <c r="C590" s="661">
        <f>SUM(C592:C623)</f>
        <v>49102</v>
      </c>
      <c r="D590" s="661"/>
      <c r="E590" s="661">
        <f>SUM(F590:H590)</f>
        <v>80774</v>
      </c>
      <c r="F590" s="661">
        <f>SUM(F592:F623)</f>
        <v>75144</v>
      </c>
      <c r="G590" s="661">
        <f>SUM(G592:G623)</f>
        <v>5072</v>
      </c>
      <c r="H590" s="661">
        <f>SUM(H592:H623)</f>
        <v>558</v>
      </c>
      <c r="I590" s="661"/>
      <c r="J590" s="661">
        <f>SUM(J592:J623)</f>
        <v>169072</v>
      </c>
      <c r="K590" s="661">
        <f>SUM(K592:K623)</f>
        <v>17115</v>
      </c>
      <c r="L590" s="661">
        <f>SUM(L592:L623)</f>
        <v>143710</v>
      </c>
      <c r="M590" s="661">
        <f>SUM(M592:M623)</f>
        <v>8247</v>
      </c>
      <c r="N590" s="661">
        <f>SUM(N592:N623)</f>
        <v>75314</v>
      </c>
      <c r="O590" s="82"/>
      <c r="P590" s="656"/>
      <c r="Q590" s="656"/>
      <c r="R590" s="656"/>
    </row>
    <row r="591" spans="1:18" ht="3" customHeight="1" x14ac:dyDescent="0.2">
      <c r="A591" s="30"/>
      <c r="B591" s="661"/>
      <c r="C591" s="661"/>
      <c r="D591" s="661"/>
      <c r="E591" s="661"/>
      <c r="F591" s="661"/>
      <c r="G591" s="661"/>
      <c r="H591" s="661"/>
      <c r="I591" s="661"/>
      <c r="J591" s="661"/>
      <c r="K591" s="661"/>
      <c r="L591" s="661"/>
      <c r="M591" s="661"/>
      <c r="N591" s="661"/>
      <c r="O591" s="82"/>
      <c r="P591" s="656"/>
      <c r="Q591" s="656"/>
      <c r="R591" s="656"/>
    </row>
    <row r="592" spans="1:18" ht="9" customHeight="1" x14ac:dyDescent="0.2">
      <c r="A592" s="28" t="s">
        <v>14</v>
      </c>
      <c r="B592" s="79">
        <f t="shared" ref="B592:B623" si="48">SUM(C592,E592,J592,N592)</f>
        <v>2325</v>
      </c>
      <c r="C592" s="197">
        <v>368</v>
      </c>
      <c r="D592" s="77"/>
      <c r="E592" s="197">
        <f t="shared" ref="E592:E623" si="49">SUM(F592:H592)</f>
        <v>991</v>
      </c>
      <c r="F592" s="77">
        <v>910</v>
      </c>
      <c r="G592" s="77">
        <v>81</v>
      </c>
      <c r="H592" s="77">
        <v>0</v>
      </c>
      <c r="I592" s="77"/>
      <c r="J592" s="77">
        <f t="shared" ref="J592:J623" si="50">SUM(K592:M592)</f>
        <v>638</v>
      </c>
      <c r="K592" s="529">
        <v>0</v>
      </c>
      <c r="L592" s="79">
        <v>638</v>
      </c>
      <c r="M592" s="79">
        <v>0</v>
      </c>
      <c r="N592" s="79">
        <v>328</v>
      </c>
      <c r="O592" s="82"/>
      <c r="P592" s="656"/>
      <c r="Q592" s="656"/>
      <c r="R592" s="656"/>
    </row>
    <row r="593" spans="1:18" ht="9" customHeight="1" x14ac:dyDescent="0.2">
      <c r="A593" s="28" t="s">
        <v>15</v>
      </c>
      <c r="B593" s="79">
        <f t="shared" si="48"/>
        <v>11711</v>
      </c>
      <c r="C593" s="197">
        <v>1836</v>
      </c>
      <c r="D593" s="77"/>
      <c r="E593" s="197">
        <f t="shared" si="49"/>
        <v>951</v>
      </c>
      <c r="F593" s="77">
        <v>951</v>
      </c>
      <c r="G593" s="77">
        <v>0</v>
      </c>
      <c r="H593" s="77">
        <v>0</v>
      </c>
      <c r="I593" s="77"/>
      <c r="J593" s="77">
        <f t="shared" si="50"/>
        <v>4640</v>
      </c>
      <c r="K593" s="529">
        <v>0</v>
      </c>
      <c r="L593" s="79">
        <v>4172</v>
      </c>
      <c r="M593" s="79">
        <v>468</v>
      </c>
      <c r="N593" s="529">
        <v>4284</v>
      </c>
      <c r="O593" s="82"/>
      <c r="P593" s="656"/>
      <c r="Q593" s="656"/>
      <c r="R593" s="656"/>
    </row>
    <row r="594" spans="1:18" ht="9" customHeight="1" x14ac:dyDescent="0.2">
      <c r="A594" s="28" t="s">
        <v>112</v>
      </c>
      <c r="B594" s="79">
        <f t="shared" si="48"/>
        <v>5651</v>
      </c>
      <c r="C594" s="197">
        <v>1212</v>
      </c>
      <c r="D594" s="77"/>
      <c r="E594" s="197">
        <f t="shared" si="49"/>
        <v>1913</v>
      </c>
      <c r="F594" s="77">
        <v>845</v>
      </c>
      <c r="G594" s="77">
        <v>705</v>
      </c>
      <c r="H594" s="77">
        <v>363</v>
      </c>
      <c r="I594" s="77"/>
      <c r="J594" s="77">
        <f t="shared" si="50"/>
        <v>1470</v>
      </c>
      <c r="K594" s="529">
        <v>55</v>
      </c>
      <c r="L594" s="79">
        <v>1040</v>
      </c>
      <c r="M594" s="79">
        <v>375</v>
      </c>
      <c r="N594" s="529">
        <v>1056</v>
      </c>
      <c r="O594" s="82"/>
      <c r="P594" s="656"/>
      <c r="Q594" s="656"/>
      <c r="R594" s="656"/>
    </row>
    <row r="595" spans="1:18" ht="9" customHeight="1" x14ac:dyDescent="0.2">
      <c r="A595" s="41" t="s">
        <v>21</v>
      </c>
      <c r="B595" s="40">
        <f t="shared" si="48"/>
        <v>5553</v>
      </c>
      <c r="C595" s="262">
        <v>1285</v>
      </c>
      <c r="D595" s="185"/>
      <c r="E595" s="262">
        <f t="shared" si="49"/>
        <v>1047</v>
      </c>
      <c r="F595" s="185">
        <v>1047</v>
      </c>
      <c r="G595" s="185">
        <v>0</v>
      </c>
      <c r="H595" s="185">
        <v>0</v>
      </c>
      <c r="I595" s="185"/>
      <c r="J595" s="185">
        <f t="shared" si="50"/>
        <v>2613</v>
      </c>
      <c r="K595" s="530">
        <v>1384</v>
      </c>
      <c r="L595" s="40">
        <v>380</v>
      </c>
      <c r="M595" s="40">
        <v>849</v>
      </c>
      <c r="N595" s="530">
        <v>608</v>
      </c>
      <c r="O595" s="82"/>
      <c r="P595" s="656"/>
      <c r="Q595" s="656"/>
      <c r="R595" s="656"/>
    </row>
    <row r="596" spans="1:18" ht="9" customHeight="1" x14ac:dyDescent="0.2">
      <c r="A596" s="28" t="s">
        <v>23</v>
      </c>
      <c r="B596" s="79">
        <f t="shared" si="48"/>
        <v>8451</v>
      </c>
      <c r="C596" s="197">
        <v>1763</v>
      </c>
      <c r="D596" s="77"/>
      <c r="E596" s="197">
        <f t="shared" si="49"/>
        <v>2189</v>
      </c>
      <c r="F596" s="77">
        <v>2035</v>
      </c>
      <c r="G596" s="77">
        <v>154</v>
      </c>
      <c r="H596" s="77">
        <v>0</v>
      </c>
      <c r="I596" s="77"/>
      <c r="J596" s="77">
        <f t="shared" si="50"/>
        <v>4499</v>
      </c>
      <c r="K596" s="529">
        <v>857</v>
      </c>
      <c r="L596" s="79">
        <v>3642</v>
      </c>
      <c r="M596" s="79">
        <v>0</v>
      </c>
      <c r="N596" s="79">
        <v>0</v>
      </c>
      <c r="O596" s="82"/>
      <c r="P596" s="656"/>
      <c r="Q596" s="656"/>
      <c r="R596" s="656"/>
    </row>
    <row r="597" spans="1:18" ht="9" customHeight="1" x14ac:dyDescent="0.2">
      <c r="A597" s="28" t="s">
        <v>25</v>
      </c>
      <c r="B597" s="79">
        <f t="shared" si="48"/>
        <v>2209</v>
      </c>
      <c r="C597" s="197">
        <v>350</v>
      </c>
      <c r="D597" s="77"/>
      <c r="E597" s="197">
        <f t="shared" si="49"/>
        <v>602</v>
      </c>
      <c r="F597" s="77">
        <v>533</v>
      </c>
      <c r="G597" s="77">
        <v>67</v>
      </c>
      <c r="H597" s="77">
        <v>2</v>
      </c>
      <c r="I597" s="77"/>
      <c r="J597" s="77">
        <f t="shared" si="50"/>
        <v>1116</v>
      </c>
      <c r="K597" s="529">
        <v>279</v>
      </c>
      <c r="L597" s="79">
        <v>755</v>
      </c>
      <c r="M597" s="79">
        <v>82</v>
      </c>
      <c r="N597" s="529">
        <v>141</v>
      </c>
      <c r="O597" s="82"/>
      <c r="P597" s="656"/>
      <c r="Q597" s="656"/>
      <c r="R597" s="656"/>
    </row>
    <row r="598" spans="1:18" ht="9" customHeight="1" x14ac:dyDescent="0.2">
      <c r="A598" s="28" t="s">
        <v>27</v>
      </c>
      <c r="B598" s="79">
        <f t="shared" si="48"/>
        <v>22196</v>
      </c>
      <c r="C598" s="197">
        <v>2375</v>
      </c>
      <c r="D598" s="77"/>
      <c r="E598" s="197">
        <f t="shared" si="49"/>
        <v>3718</v>
      </c>
      <c r="F598" s="77">
        <v>3487</v>
      </c>
      <c r="G598" s="77">
        <v>223</v>
      </c>
      <c r="H598" s="77">
        <v>8</v>
      </c>
      <c r="I598" s="77"/>
      <c r="J598" s="77">
        <f t="shared" si="50"/>
        <v>16044</v>
      </c>
      <c r="K598" s="529">
        <v>0</v>
      </c>
      <c r="L598" s="79">
        <v>15041</v>
      </c>
      <c r="M598" s="79">
        <v>1003</v>
      </c>
      <c r="N598" s="529">
        <v>59</v>
      </c>
      <c r="O598" s="82"/>
      <c r="P598" s="656"/>
      <c r="Q598" s="656"/>
      <c r="R598" s="656"/>
    </row>
    <row r="599" spans="1:18" ht="9" customHeight="1" x14ac:dyDescent="0.2">
      <c r="A599" s="41" t="s">
        <v>30</v>
      </c>
      <c r="B599" s="40">
        <f t="shared" si="48"/>
        <v>13247</v>
      </c>
      <c r="C599" s="262">
        <v>2789</v>
      </c>
      <c r="D599" s="185"/>
      <c r="E599" s="262">
        <f t="shared" si="49"/>
        <v>2634</v>
      </c>
      <c r="F599" s="185">
        <v>2634</v>
      </c>
      <c r="G599" s="185">
        <v>0</v>
      </c>
      <c r="H599" s="185">
        <v>0</v>
      </c>
      <c r="I599" s="185"/>
      <c r="J599" s="185">
        <f t="shared" si="50"/>
        <v>7824</v>
      </c>
      <c r="K599" s="530">
        <v>0</v>
      </c>
      <c r="L599" s="40">
        <v>6761</v>
      </c>
      <c r="M599" s="40">
        <v>1063</v>
      </c>
      <c r="N599" s="40">
        <v>0</v>
      </c>
      <c r="O599" s="82"/>
      <c r="P599" s="656"/>
      <c r="Q599" s="656"/>
      <c r="R599" s="656"/>
    </row>
    <row r="600" spans="1:18" ht="9" customHeight="1" x14ac:dyDescent="0.2">
      <c r="A600" s="28" t="s">
        <v>111</v>
      </c>
      <c r="B600" s="79">
        <f t="shared" si="48"/>
        <v>149</v>
      </c>
      <c r="C600" s="197">
        <v>149</v>
      </c>
      <c r="D600" s="77"/>
      <c r="E600" s="197">
        <f t="shared" si="49"/>
        <v>0</v>
      </c>
      <c r="F600" s="77">
        <v>0</v>
      </c>
      <c r="G600" s="77">
        <v>0</v>
      </c>
      <c r="H600" s="77">
        <v>0</v>
      </c>
      <c r="I600" s="77"/>
      <c r="J600" s="77">
        <f t="shared" si="50"/>
        <v>0</v>
      </c>
      <c r="K600" s="79">
        <v>0</v>
      </c>
      <c r="L600" s="79">
        <v>0</v>
      </c>
      <c r="M600" s="79">
        <v>0</v>
      </c>
      <c r="N600" s="79">
        <v>0</v>
      </c>
      <c r="O600" s="82"/>
      <c r="P600" s="656"/>
      <c r="Q600" s="656"/>
      <c r="R600" s="656"/>
    </row>
    <row r="601" spans="1:18" ht="9" customHeight="1" x14ac:dyDescent="0.2">
      <c r="A601" s="28" t="s">
        <v>33</v>
      </c>
      <c r="B601" s="79">
        <f t="shared" si="48"/>
        <v>15554</v>
      </c>
      <c r="C601" s="197">
        <v>2355</v>
      </c>
      <c r="D601" s="77"/>
      <c r="E601" s="197">
        <f t="shared" si="49"/>
        <v>2847</v>
      </c>
      <c r="F601" s="77">
        <v>2081</v>
      </c>
      <c r="G601" s="77">
        <v>766</v>
      </c>
      <c r="H601" s="77">
        <v>0</v>
      </c>
      <c r="I601" s="77"/>
      <c r="J601" s="77">
        <f t="shared" si="50"/>
        <v>8011</v>
      </c>
      <c r="K601" s="529">
        <v>624</v>
      </c>
      <c r="L601" s="79">
        <v>7387</v>
      </c>
      <c r="M601" s="79">
        <v>0</v>
      </c>
      <c r="N601" s="529">
        <v>2341</v>
      </c>
      <c r="O601" s="82"/>
      <c r="P601" s="656"/>
      <c r="Q601" s="656"/>
      <c r="R601" s="656"/>
    </row>
    <row r="602" spans="1:18" ht="9" customHeight="1" x14ac:dyDescent="0.2">
      <c r="A602" s="28" t="s">
        <v>34</v>
      </c>
      <c r="B602" s="79">
        <f t="shared" si="48"/>
        <v>12661</v>
      </c>
      <c r="C602" s="197">
        <v>1157</v>
      </c>
      <c r="D602" s="77"/>
      <c r="E602" s="197">
        <f t="shared" si="49"/>
        <v>3280</v>
      </c>
      <c r="F602" s="77">
        <v>3106</v>
      </c>
      <c r="G602" s="77">
        <v>174</v>
      </c>
      <c r="H602" s="77">
        <v>0</v>
      </c>
      <c r="I602" s="77"/>
      <c r="J602" s="77">
        <f t="shared" si="50"/>
        <v>6875</v>
      </c>
      <c r="K602" s="529">
        <v>2037</v>
      </c>
      <c r="L602" s="79">
        <v>4838</v>
      </c>
      <c r="M602" s="79">
        <v>0</v>
      </c>
      <c r="N602" s="529">
        <v>1349</v>
      </c>
      <c r="O602" s="82"/>
      <c r="P602" s="656"/>
      <c r="Q602" s="656"/>
      <c r="R602" s="656"/>
    </row>
    <row r="603" spans="1:18" ht="9" customHeight="1" x14ac:dyDescent="0.2">
      <c r="A603" s="41" t="s">
        <v>36</v>
      </c>
      <c r="B603" s="40">
        <f t="shared" si="48"/>
        <v>18339</v>
      </c>
      <c r="C603" s="262">
        <v>2203</v>
      </c>
      <c r="D603" s="185"/>
      <c r="E603" s="262">
        <f t="shared" si="49"/>
        <v>1303</v>
      </c>
      <c r="F603" s="185">
        <v>1303</v>
      </c>
      <c r="G603" s="185">
        <v>0</v>
      </c>
      <c r="H603" s="185">
        <v>0</v>
      </c>
      <c r="I603" s="185"/>
      <c r="J603" s="185">
        <f t="shared" si="50"/>
        <v>8829</v>
      </c>
      <c r="K603" s="530">
        <v>2092</v>
      </c>
      <c r="L603" s="40">
        <v>6737</v>
      </c>
      <c r="M603" s="40">
        <v>0</v>
      </c>
      <c r="N603" s="530">
        <v>6004</v>
      </c>
      <c r="O603" s="82"/>
      <c r="P603" s="656"/>
      <c r="Q603" s="656"/>
      <c r="R603" s="656"/>
    </row>
    <row r="604" spans="1:18" ht="9" customHeight="1" x14ac:dyDescent="0.2">
      <c r="A604" s="28" t="s">
        <v>130</v>
      </c>
      <c r="B604" s="79">
        <f t="shared" si="48"/>
        <v>11574</v>
      </c>
      <c r="C604" s="197">
        <v>901</v>
      </c>
      <c r="D604" s="77"/>
      <c r="E604" s="197">
        <f t="shared" si="49"/>
        <v>3315</v>
      </c>
      <c r="F604" s="77">
        <v>3207</v>
      </c>
      <c r="G604" s="77">
        <v>108</v>
      </c>
      <c r="H604" s="77">
        <v>0</v>
      </c>
      <c r="I604" s="77"/>
      <c r="J604" s="77">
        <f t="shared" si="50"/>
        <v>6084</v>
      </c>
      <c r="K604" s="529">
        <v>12</v>
      </c>
      <c r="L604" s="79">
        <v>5892</v>
      </c>
      <c r="M604" s="79">
        <v>180</v>
      </c>
      <c r="N604" s="79">
        <v>1274</v>
      </c>
      <c r="O604" s="82"/>
      <c r="P604" s="656"/>
      <c r="Q604" s="656"/>
      <c r="R604" s="656"/>
    </row>
    <row r="605" spans="1:18" ht="9" customHeight="1" x14ac:dyDescent="0.2">
      <c r="A605" s="28" t="s">
        <v>39</v>
      </c>
      <c r="B605" s="79">
        <f t="shared" si="48"/>
        <v>27448</v>
      </c>
      <c r="C605" s="197">
        <v>2511</v>
      </c>
      <c r="D605" s="77"/>
      <c r="E605" s="197">
        <f t="shared" si="49"/>
        <v>3849</v>
      </c>
      <c r="F605" s="77">
        <v>3284</v>
      </c>
      <c r="G605" s="77">
        <v>380</v>
      </c>
      <c r="H605" s="77">
        <v>185</v>
      </c>
      <c r="I605" s="77"/>
      <c r="J605" s="77">
        <f t="shared" si="50"/>
        <v>6932</v>
      </c>
      <c r="K605" s="79">
        <v>960</v>
      </c>
      <c r="L605" s="79">
        <v>5972</v>
      </c>
      <c r="M605" s="79">
        <v>0</v>
      </c>
      <c r="N605" s="79">
        <v>14156</v>
      </c>
      <c r="O605" s="82"/>
      <c r="P605" s="656"/>
      <c r="Q605" s="656"/>
      <c r="R605" s="656"/>
    </row>
    <row r="606" spans="1:18" ht="9" customHeight="1" x14ac:dyDescent="0.2">
      <c r="A606" s="28" t="s">
        <v>32</v>
      </c>
      <c r="B606" s="79">
        <f t="shared" si="48"/>
        <v>13222</v>
      </c>
      <c r="C606" s="197">
        <v>1213</v>
      </c>
      <c r="D606" s="77"/>
      <c r="E606" s="197">
        <f t="shared" si="49"/>
        <v>4230</v>
      </c>
      <c r="F606" s="77">
        <v>4230</v>
      </c>
      <c r="G606" s="77">
        <v>0</v>
      </c>
      <c r="H606" s="77">
        <v>0</v>
      </c>
      <c r="I606" s="77"/>
      <c r="J606" s="77">
        <f t="shared" si="50"/>
        <v>7779</v>
      </c>
      <c r="K606" s="529">
        <v>874</v>
      </c>
      <c r="L606" s="79">
        <v>6905</v>
      </c>
      <c r="M606" s="79">
        <v>0</v>
      </c>
      <c r="N606" s="529">
        <v>0</v>
      </c>
      <c r="O606" s="82"/>
      <c r="P606" s="656"/>
      <c r="Q606" s="656"/>
      <c r="R606" s="656"/>
    </row>
    <row r="607" spans="1:18" ht="9" customHeight="1" x14ac:dyDescent="0.2">
      <c r="A607" s="41" t="s">
        <v>43</v>
      </c>
      <c r="B607" s="40">
        <f t="shared" si="48"/>
        <v>16053</v>
      </c>
      <c r="C607" s="262">
        <v>2757</v>
      </c>
      <c r="D607" s="185"/>
      <c r="E607" s="262">
        <f t="shared" si="49"/>
        <v>2556</v>
      </c>
      <c r="F607" s="185">
        <v>2430</v>
      </c>
      <c r="G607" s="185">
        <v>126</v>
      </c>
      <c r="H607" s="185">
        <v>0</v>
      </c>
      <c r="I607" s="185"/>
      <c r="J607" s="185">
        <f t="shared" si="50"/>
        <v>6740</v>
      </c>
      <c r="K607" s="530">
        <v>1677</v>
      </c>
      <c r="L607" s="40">
        <v>5063</v>
      </c>
      <c r="M607" s="40">
        <v>0</v>
      </c>
      <c r="N607" s="40">
        <v>4000</v>
      </c>
      <c r="O607" s="82"/>
      <c r="P607" s="656"/>
      <c r="Q607" s="656"/>
      <c r="R607" s="656"/>
    </row>
    <row r="608" spans="1:18" ht="9" customHeight="1" x14ac:dyDescent="0.2">
      <c r="A608" s="28" t="s">
        <v>46</v>
      </c>
      <c r="B608" s="79">
        <f t="shared" si="48"/>
        <v>2986</v>
      </c>
      <c r="C608" s="197">
        <v>427</v>
      </c>
      <c r="D608" s="77"/>
      <c r="E608" s="197">
        <f t="shared" si="49"/>
        <v>1265</v>
      </c>
      <c r="F608" s="77">
        <v>1265</v>
      </c>
      <c r="G608" s="77">
        <v>0</v>
      </c>
      <c r="H608" s="77">
        <v>0</v>
      </c>
      <c r="I608" s="77"/>
      <c r="J608" s="77">
        <f t="shared" si="50"/>
        <v>385</v>
      </c>
      <c r="K608" s="529">
        <v>0</v>
      </c>
      <c r="L608" s="79">
        <v>385</v>
      </c>
      <c r="M608" s="79">
        <v>0</v>
      </c>
      <c r="N608" s="529">
        <v>909</v>
      </c>
      <c r="O608" s="82"/>
      <c r="P608" s="656"/>
      <c r="Q608" s="656"/>
      <c r="R608" s="656"/>
    </row>
    <row r="609" spans="1:18" ht="9" customHeight="1" x14ac:dyDescent="0.2">
      <c r="A609" s="28" t="s">
        <v>48</v>
      </c>
      <c r="B609" s="79">
        <f t="shared" si="48"/>
        <v>8576</v>
      </c>
      <c r="C609" s="197">
        <v>1009</v>
      </c>
      <c r="D609" s="77"/>
      <c r="E609" s="197">
        <f t="shared" si="49"/>
        <v>1897</v>
      </c>
      <c r="F609" s="77">
        <v>1649</v>
      </c>
      <c r="G609" s="77">
        <v>248</v>
      </c>
      <c r="H609" s="77">
        <v>0</v>
      </c>
      <c r="I609" s="77"/>
      <c r="J609" s="77">
        <f t="shared" si="50"/>
        <v>2816</v>
      </c>
      <c r="K609" s="529">
        <v>493</v>
      </c>
      <c r="L609" s="79">
        <v>2323</v>
      </c>
      <c r="M609" s="79">
        <v>0</v>
      </c>
      <c r="N609" s="79">
        <v>2854</v>
      </c>
      <c r="O609" s="82"/>
      <c r="P609" s="656"/>
      <c r="Q609" s="656"/>
      <c r="R609" s="656"/>
    </row>
    <row r="610" spans="1:18" ht="9" customHeight="1" x14ac:dyDescent="0.2">
      <c r="A610" s="28" t="s">
        <v>50</v>
      </c>
      <c r="B610" s="79">
        <f t="shared" si="48"/>
        <v>7362</v>
      </c>
      <c r="C610" s="197">
        <v>1528</v>
      </c>
      <c r="D610" s="77"/>
      <c r="E610" s="197">
        <f t="shared" si="49"/>
        <v>2878</v>
      </c>
      <c r="F610" s="77">
        <v>2878</v>
      </c>
      <c r="G610" s="77">
        <v>0</v>
      </c>
      <c r="H610" s="77">
        <v>0</v>
      </c>
      <c r="I610" s="77"/>
      <c r="J610" s="77">
        <f t="shared" si="50"/>
        <v>2929</v>
      </c>
      <c r="K610" s="529">
        <v>301</v>
      </c>
      <c r="L610" s="79">
        <v>2622</v>
      </c>
      <c r="M610" s="79">
        <v>6</v>
      </c>
      <c r="N610" s="529">
        <v>27</v>
      </c>
      <c r="O610" s="82"/>
      <c r="P610" s="656"/>
      <c r="Q610" s="656"/>
      <c r="R610" s="656"/>
    </row>
    <row r="611" spans="1:18" ht="9" customHeight="1" x14ac:dyDescent="0.2">
      <c r="A611" s="41" t="s">
        <v>52</v>
      </c>
      <c r="B611" s="40">
        <f t="shared" si="48"/>
        <v>21318</v>
      </c>
      <c r="C611" s="262">
        <v>3095</v>
      </c>
      <c r="D611" s="185"/>
      <c r="E611" s="262">
        <f t="shared" si="49"/>
        <v>2878</v>
      </c>
      <c r="F611" s="185">
        <v>2878</v>
      </c>
      <c r="G611" s="185">
        <v>0</v>
      </c>
      <c r="H611" s="185">
        <v>0</v>
      </c>
      <c r="I611" s="185"/>
      <c r="J611" s="185">
        <f t="shared" si="50"/>
        <v>12918</v>
      </c>
      <c r="K611" s="530">
        <v>0</v>
      </c>
      <c r="L611" s="40">
        <v>12918</v>
      </c>
      <c r="M611" s="40">
        <v>0</v>
      </c>
      <c r="N611" s="40">
        <v>2427</v>
      </c>
      <c r="O611" s="82"/>
      <c r="P611" s="656"/>
      <c r="Q611" s="656"/>
      <c r="R611" s="656"/>
    </row>
    <row r="612" spans="1:18" ht="9" customHeight="1" x14ac:dyDescent="0.2">
      <c r="A612" s="28" t="s">
        <v>55</v>
      </c>
      <c r="B612" s="79">
        <f t="shared" si="48"/>
        <v>9979</v>
      </c>
      <c r="C612" s="197">
        <v>1534</v>
      </c>
      <c r="D612" s="77"/>
      <c r="E612" s="197">
        <f t="shared" si="49"/>
        <v>3747</v>
      </c>
      <c r="F612" s="77">
        <v>3664</v>
      </c>
      <c r="G612" s="77">
        <v>83</v>
      </c>
      <c r="H612" s="77">
        <v>0</v>
      </c>
      <c r="I612" s="77"/>
      <c r="J612" s="77">
        <f t="shared" si="50"/>
        <v>4493</v>
      </c>
      <c r="K612" s="529">
        <v>171</v>
      </c>
      <c r="L612" s="79">
        <v>4322</v>
      </c>
      <c r="M612" s="79">
        <v>0</v>
      </c>
      <c r="N612" s="529">
        <v>205</v>
      </c>
      <c r="O612" s="82"/>
      <c r="P612" s="656"/>
      <c r="Q612" s="656"/>
      <c r="R612" s="656"/>
    </row>
    <row r="613" spans="1:18" ht="9" customHeight="1" x14ac:dyDescent="0.2">
      <c r="A613" s="28" t="s">
        <v>57</v>
      </c>
      <c r="B613" s="79">
        <f t="shared" si="48"/>
        <v>3294</v>
      </c>
      <c r="C613" s="197">
        <v>595</v>
      </c>
      <c r="D613" s="77"/>
      <c r="E613" s="197">
        <f t="shared" si="49"/>
        <v>1111</v>
      </c>
      <c r="F613" s="77">
        <v>1065</v>
      </c>
      <c r="G613" s="77">
        <v>46</v>
      </c>
      <c r="H613" s="77">
        <v>0</v>
      </c>
      <c r="I613" s="77"/>
      <c r="J613" s="77">
        <f t="shared" si="50"/>
        <v>1588</v>
      </c>
      <c r="K613" s="529">
        <v>205</v>
      </c>
      <c r="L613" s="79">
        <v>1383</v>
      </c>
      <c r="M613" s="79">
        <v>0</v>
      </c>
      <c r="N613" s="529">
        <v>0</v>
      </c>
      <c r="O613" s="82"/>
      <c r="P613" s="656"/>
      <c r="Q613" s="656"/>
      <c r="R613" s="656"/>
    </row>
    <row r="614" spans="1:18" ht="9" customHeight="1" x14ac:dyDescent="0.2">
      <c r="A614" s="28" t="s">
        <v>59</v>
      </c>
      <c r="B614" s="79">
        <f t="shared" si="48"/>
        <v>5429</v>
      </c>
      <c r="C614" s="197">
        <v>854</v>
      </c>
      <c r="D614" s="77"/>
      <c r="E614" s="197">
        <f t="shared" si="49"/>
        <v>1365</v>
      </c>
      <c r="F614" s="77">
        <v>1201</v>
      </c>
      <c r="G614" s="77">
        <v>164</v>
      </c>
      <c r="H614" s="77">
        <v>0</v>
      </c>
      <c r="I614" s="77"/>
      <c r="J614" s="77">
        <f t="shared" si="50"/>
        <v>3210</v>
      </c>
      <c r="K614" s="529">
        <v>871</v>
      </c>
      <c r="L614" s="79">
        <v>2339</v>
      </c>
      <c r="M614" s="79">
        <v>0</v>
      </c>
      <c r="N614" s="79">
        <v>0</v>
      </c>
      <c r="O614" s="82"/>
      <c r="P614" s="656"/>
      <c r="Q614" s="656"/>
      <c r="R614" s="656"/>
    </row>
    <row r="615" spans="1:18" ht="9" customHeight="1" x14ac:dyDescent="0.2">
      <c r="A615" s="41" t="s">
        <v>63</v>
      </c>
      <c r="B615" s="40">
        <f t="shared" si="48"/>
        <v>11517</v>
      </c>
      <c r="C615" s="262">
        <v>1829</v>
      </c>
      <c r="D615" s="185"/>
      <c r="E615" s="262">
        <f t="shared" si="49"/>
        <v>3418</v>
      </c>
      <c r="F615" s="185">
        <v>3418</v>
      </c>
      <c r="G615" s="185">
        <v>0</v>
      </c>
      <c r="H615" s="185">
        <v>0</v>
      </c>
      <c r="I615" s="185"/>
      <c r="J615" s="185">
        <f t="shared" si="50"/>
        <v>6270</v>
      </c>
      <c r="K615" s="530">
        <v>0</v>
      </c>
      <c r="L615" s="40">
        <v>6166</v>
      </c>
      <c r="M615" s="40">
        <v>104</v>
      </c>
      <c r="N615" s="40">
        <v>0</v>
      </c>
      <c r="O615" s="82"/>
      <c r="P615" s="656"/>
      <c r="Q615" s="656"/>
      <c r="R615" s="656"/>
    </row>
    <row r="616" spans="1:18" ht="9" customHeight="1" x14ac:dyDescent="0.2">
      <c r="A616" s="28" t="s">
        <v>65</v>
      </c>
      <c r="B616" s="79">
        <f t="shared" si="48"/>
        <v>16871</v>
      </c>
      <c r="C616" s="197">
        <v>1232</v>
      </c>
      <c r="D616" s="77"/>
      <c r="E616" s="197">
        <f t="shared" si="49"/>
        <v>3759</v>
      </c>
      <c r="F616" s="77">
        <v>3759</v>
      </c>
      <c r="G616" s="77">
        <v>0</v>
      </c>
      <c r="H616" s="77">
        <v>0</v>
      </c>
      <c r="I616" s="77"/>
      <c r="J616" s="77">
        <f t="shared" si="50"/>
        <v>6320</v>
      </c>
      <c r="K616" s="529">
        <v>0</v>
      </c>
      <c r="L616" s="79">
        <v>2945</v>
      </c>
      <c r="M616" s="79">
        <v>3375</v>
      </c>
      <c r="N616" s="79">
        <v>5560</v>
      </c>
      <c r="O616" s="82"/>
      <c r="P616" s="656"/>
      <c r="Q616" s="656"/>
      <c r="R616" s="656"/>
    </row>
    <row r="617" spans="1:18" ht="9" customHeight="1" x14ac:dyDescent="0.2">
      <c r="A617" s="28" t="s">
        <v>69</v>
      </c>
      <c r="B617" s="79">
        <f t="shared" si="48"/>
        <v>25131</v>
      </c>
      <c r="C617" s="197">
        <v>2229</v>
      </c>
      <c r="D617" s="77"/>
      <c r="E617" s="197">
        <f t="shared" si="49"/>
        <v>5014</v>
      </c>
      <c r="F617" s="77">
        <v>5014</v>
      </c>
      <c r="G617" s="77">
        <v>0</v>
      </c>
      <c r="H617" s="77">
        <v>0</v>
      </c>
      <c r="I617" s="77"/>
      <c r="J617" s="77">
        <f t="shared" si="50"/>
        <v>4412</v>
      </c>
      <c r="K617" s="529">
        <v>0</v>
      </c>
      <c r="L617" s="79">
        <v>4412</v>
      </c>
      <c r="M617" s="79">
        <v>0</v>
      </c>
      <c r="N617" s="529">
        <v>13476</v>
      </c>
      <c r="O617" s="82"/>
      <c r="P617" s="656"/>
      <c r="Q617" s="656"/>
      <c r="R617" s="656"/>
    </row>
    <row r="618" spans="1:18" ht="9" customHeight="1" x14ac:dyDescent="0.2">
      <c r="A618" s="28" t="s">
        <v>74</v>
      </c>
      <c r="B618" s="79">
        <f t="shared" si="48"/>
        <v>8653</v>
      </c>
      <c r="C618" s="197">
        <v>648</v>
      </c>
      <c r="D618" s="77"/>
      <c r="E618" s="197">
        <f t="shared" si="49"/>
        <v>2941</v>
      </c>
      <c r="F618" s="77">
        <v>2941</v>
      </c>
      <c r="G618" s="77">
        <v>0</v>
      </c>
      <c r="H618" s="77">
        <v>0</v>
      </c>
      <c r="I618" s="77"/>
      <c r="J618" s="77">
        <f t="shared" si="50"/>
        <v>5064</v>
      </c>
      <c r="K618" s="529">
        <v>726</v>
      </c>
      <c r="L618" s="79">
        <v>3788</v>
      </c>
      <c r="M618" s="79">
        <v>550</v>
      </c>
      <c r="N618" s="529">
        <v>0</v>
      </c>
      <c r="O618" s="82"/>
      <c r="P618" s="656"/>
      <c r="Q618" s="656"/>
      <c r="R618" s="656"/>
    </row>
    <row r="619" spans="1:18" ht="9" customHeight="1" x14ac:dyDescent="0.2">
      <c r="A619" s="41" t="s">
        <v>76</v>
      </c>
      <c r="B619" s="40">
        <f t="shared" si="48"/>
        <v>13956</v>
      </c>
      <c r="C619" s="262">
        <v>2189</v>
      </c>
      <c r="D619" s="185"/>
      <c r="E619" s="262">
        <f t="shared" si="49"/>
        <v>3052</v>
      </c>
      <c r="F619" s="185">
        <v>2263</v>
      </c>
      <c r="G619" s="185">
        <v>789</v>
      </c>
      <c r="H619" s="185">
        <v>0</v>
      </c>
      <c r="I619" s="185"/>
      <c r="J619" s="185">
        <f t="shared" si="50"/>
        <v>8715</v>
      </c>
      <c r="K619" s="530">
        <v>641</v>
      </c>
      <c r="L619" s="40">
        <v>7882</v>
      </c>
      <c r="M619" s="40">
        <v>192</v>
      </c>
      <c r="N619" s="530">
        <v>0</v>
      </c>
      <c r="O619" s="82"/>
      <c r="P619" s="656"/>
      <c r="Q619" s="656"/>
      <c r="R619" s="656"/>
    </row>
    <row r="620" spans="1:18" ht="9" customHeight="1" x14ac:dyDescent="0.2">
      <c r="A620" s="28" t="s">
        <v>105</v>
      </c>
      <c r="B620" s="79">
        <f t="shared" si="48"/>
        <v>2692</v>
      </c>
      <c r="C620" s="197">
        <v>635</v>
      </c>
      <c r="D620" s="77"/>
      <c r="E620" s="197">
        <f t="shared" si="49"/>
        <v>1010</v>
      </c>
      <c r="F620" s="77">
        <v>1010</v>
      </c>
      <c r="G620" s="77">
        <v>0</v>
      </c>
      <c r="H620" s="77">
        <v>0</v>
      </c>
      <c r="I620" s="77"/>
      <c r="J620" s="77">
        <f t="shared" si="50"/>
        <v>1047</v>
      </c>
      <c r="K620" s="529">
        <v>0</v>
      </c>
      <c r="L620" s="79">
        <v>1047</v>
      </c>
      <c r="M620" s="79">
        <v>0</v>
      </c>
      <c r="N620" s="79">
        <v>0</v>
      </c>
      <c r="O620" s="82"/>
      <c r="P620" s="656"/>
      <c r="Q620" s="656"/>
      <c r="R620" s="656"/>
    </row>
    <row r="621" spans="1:18" ht="9" customHeight="1" x14ac:dyDescent="0.2">
      <c r="A621" s="28" t="s">
        <v>82</v>
      </c>
      <c r="B621" s="79">
        <f t="shared" si="48"/>
        <v>25813</v>
      </c>
      <c r="C621" s="197">
        <v>3051</v>
      </c>
      <c r="D621" s="77"/>
      <c r="E621" s="197">
        <f t="shared" si="49"/>
        <v>5108</v>
      </c>
      <c r="F621" s="77">
        <v>4233</v>
      </c>
      <c r="G621" s="77">
        <v>875</v>
      </c>
      <c r="H621" s="77">
        <v>0</v>
      </c>
      <c r="I621" s="77"/>
      <c r="J621" s="77">
        <f t="shared" si="50"/>
        <v>8310</v>
      </c>
      <c r="K621" s="529">
        <v>0</v>
      </c>
      <c r="L621" s="79">
        <v>8310</v>
      </c>
      <c r="M621" s="79">
        <v>0</v>
      </c>
      <c r="N621" s="79">
        <v>9344</v>
      </c>
      <c r="O621" s="82"/>
      <c r="P621" s="656"/>
      <c r="Q621" s="656"/>
      <c r="R621" s="656"/>
    </row>
    <row r="622" spans="1:18" ht="9" customHeight="1" x14ac:dyDescent="0.2">
      <c r="A622" s="28" t="s">
        <v>86</v>
      </c>
      <c r="B622" s="79">
        <f t="shared" si="48"/>
        <v>12380</v>
      </c>
      <c r="C622" s="197">
        <v>1439</v>
      </c>
      <c r="D622" s="77"/>
      <c r="E622" s="197">
        <f t="shared" si="49"/>
        <v>1941</v>
      </c>
      <c r="F622" s="77">
        <v>1941</v>
      </c>
      <c r="G622" s="77">
        <v>0</v>
      </c>
      <c r="H622" s="77">
        <v>0</v>
      </c>
      <c r="I622" s="77"/>
      <c r="J622" s="77">
        <f t="shared" si="50"/>
        <v>5381</v>
      </c>
      <c r="K622" s="529">
        <v>2856</v>
      </c>
      <c r="L622" s="79">
        <v>2525</v>
      </c>
      <c r="M622" s="79">
        <v>0</v>
      </c>
      <c r="N622" s="79">
        <v>3619</v>
      </c>
      <c r="O622" s="82"/>
      <c r="P622" s="656"/>
      <c r="Q622" s="656"/>
      <c r="R622" s="656"/>
    </row>
    <row r="623" spans="1:18" ht="9" customHeight="1" x14ac:dyDescent="0.25">
      <c r="A623" s="41" t="s">
        <v>88</v>
      </c>
      <c r="B623" s="40">
        <f t="shared" si="48"/>
        <v>11962</v>
      </c>
      <c r="C623" s="262">
        <v>1584</v>
      </c>
      <c r="D623" s="185"/>
      <c r="E623" s="262">
        <f t="shared" si="49"/>
        <v>3965</v>
      </c>
      <c r="F623" s="185">
        <v>3882</v>
      </c>
      <c r="G623" s="185">
        <v>83</v>
      </c>
      <c r="H623" s="185">
        <v>0</v>
      </c>
      <c r="I623" s="185"/>
      <c r="J623" s="185">
        <f t="shared" si="50"/>
        <v>5120</v>
      </c>
      <c r="K623" s="530">
        <v>0</v>
      </c>
      <c r="L623" s="40">
        <v>5120</v>
      </c>
      <c r="M623" s="40">
        <v>0</v>
      </c>
      <c r="N623" s="40">
        <v>1293</v>
      </c>
      <c r="P623" s="656"/>
      <c r="Q623" s="656"/>
      <c r="R623" s="656"/>
    </row>
    <row r="624" spans="1:18" ht="9" customHeight="1" x14ac:dyDescent="0.25">
      <c r="A624" s="28"/>
      <c r="B624" s="79"/>
      <c r="C624" s="77"/>
      <c r="D624" s="77"/>
      <c r="E624" s="197"/>
      <c r="F624" s="77"/>
      <c r="G624" s="77"/>
      <c r="H624" s="77"/>
      <c r="I624" s="77"/>
      <c r="J624" s="77"/>
      <c r="K624" s="197"/>
      <c r="L624" s="77"/>
      <c r="M624" s="77"/>
      <c r="N624" s="77"/>
      <c r="P624" s="656"/>
      <c r="Q624" s="656"/>
      <c r="R624" s="656"/>
    </row>
    <row r="625" spans="1:18" ht="9" customHeight="1" x14ac:dyDescent="0.25">
      <c r="A625" s="25">
        <v>2012</v>
      </c>
      <c r="B625" s="25"/>
      <c r="C625" s="313"/>
      <c r="D625" s="313"/>
      <c r="E625" s="660"/>
      <c r="F625" s="313"/>
      <c r="G625" s="313"/>
      <c r="H625" s="313"/>
      <c r="I625" s="313"/>
      <c r="J625" s="660"/>
      <c r="K625" s="308"/>
      <c r="L625" s="313"/>
      <c r="M625" s="313"/>
      <c r="N625" s="308"/>
      <c r="P625" s="656"/>
      <c r="Q625" s="656"/>
      <c r="R625" s="656"/>
    </row>
    <row r="626" spans="1:18" ht="9" customHeight="1" x14ac:dyDescent="0.25">
      <c r="A626" s="30" t="s">
        <v>129</v>
      </c>
      <c r="B626" s="661">
        <f>SUM(B628:B659)</f>
        <v>377660</v>
      </c>
      <c r="C626" s="661">
        <f>SUM(C628:C659)</f>
        <v>49652</v>
      </c>
      <c r="D626" s="661"/>
      <c r="E626" s="661">
        <f>SUM(E628:E659)</f>
        <v>83982</v>
      </c>
      <c r="F626" s="661">
        <f>SUM(F628:F659)</f>
        <v>78208</v>
      </c>
      <c r="G626" s="661">
        <f>SUM(G628:G659)</f>
        <v>5137</v>
      </c>
      <c r="H626" s="661">
        <f>SUM(H628:H659)</f>
        <v>637</v>
      </c>
      <c r="I626" s="661"/>
      <c r="J626" s="661">
        <f>SUM(J628:J659)</f>
        <v>169429</v>
      </c>
      <c r="K626" s="661">
        <f>SUM(K628:K659)</f>
        <v>18361</v>
      </c>
      <c r="L626" s="661">
        <f>SUM(L628:L659)</f>
        <v>140439</v>
      </c>
      <c r="M626" s="661">
        <f>SUM(M628:M659)</f>
        <v>10629</v>
      </c>
      <c r="N626" s="661">
        <f>SUM(N628:N659)</f>
        <v>74597</v>
      </c>
      <c r="O626" s="661"/>
      <c r="P626" s="656"/>
      <c r="Q626" s="656"/>
      <c r="R626" s="656"/>
    </row>
    <row r="627" spans="1:18" ht="3" customHeight="1" x14ac:dyDescent="0.2">
      <c r="A627" s="30"/>
      <c r="B627" s="661"/>
      <c r="C627" s="661"/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2"/>
      <c r="P627" s="656"/>
      <c r="Q627" s="656"/>
      <c r="R627" s="656"/>
    </row>
    <row r="628" spans="1:18" ht="9" customHeight="1" x14ac:dyDescent="0.2">
      <c r="A628" s="28" t="s">
        <v>14</v>
      </c>
      <c r="B628" s="79">
        <f t="shared" ref="B628:B659" si="51">SUM(C628,E628,J628,N628)</f>
        <v>2325</v>
      </c>
      <c r="C628" s="197">
        <v>365</v>
      </c>
      <c r="D628" s="77"/>
      <c r="E628" s="197">
        <f t="shared" ref="E628:E659" si="52">SUM(F628:H628)</f>
        <v>1002</v>
      </c>
      <c r="F628" s="77">
        <v>923</v>
      </c>
      <c r="G628" s="77">
        <v>79</v>
      </c>
      <c r="H628" s="77">
        <v>0</v>
      </c>
      <c r="I628" s="77"/>
      <c r="J628" s="77">
        <f t="shared" ref="J628:J659" si="53">SUM(K628:M628)</f>
        <v>625</v>
      </c>
      <c r="K628" s="529">
        <v>0</v>
      </c>
      <c r="L628" s="79">
        <v>625</v>
      </c>
      <c r="M628" s="79">
        <v>0</v>
      </c>
      <c r="N628" s="79">
        <v>333</v>
      </c>
      <c r="O628" s="82"/>
      <c r="P628" s="656"/>
      <c r="Q628" s="656"/>
      <c r="R628" s="656"/>
    </row>
    <row r="629" spans="1:18" ht="9" customHeight="1" x14ac:dyDescent="0.2">
      <c r="A629" s="28" t="s">
        <v>15</v>
      </c>
      <c r="B629" s="79">
        <f t="shared" si="51"/>
        <v>11749</v>
      </c>
      <c r="C629" s="197">
        <v>1856</v>
      </c>
      <c r="D629" s="77"/>
      <c r="E629" s="197">
        <f t="shared" si="52"/>
        <v>969</v>
      </c>
      <c r="F629" s="77">
        <v>969</v>
      </c>
      <c r="G629" s="77">
        <v>0</v>
      </c>
      <c r="H629" s="77">
        <v>0</v>
      </c>
      <c r="I629" s="77"/>
      <c r="J629" s="77">
        <f t="shared" si="53"/>
        <v>4640</v>
      </c>
      <c r="K629" s="529">
        <v>0</v>
      </c>
      <c r="L629" s="79">
        <v>4178</v>
      </c>
      <c r="M629" s="79">
        <v>462</v>
      </c>
      <c r="N629" s="529">
        <v>4284</v>
      </c>
      <c r="O629" s="82"/>
      <c r="P629" s="656"/>
      <c r="Q629" s="656"/>
      <c r="R629" s="656"/>
    </row>
    <row r="630" spans="1:18" ht="9" customHeight="1" x14ac:dyDescent="0.2">
      <c r="A630" s="28" t="s">
        <v>112</v>
      </c>
      <c r="B630" s="79">
        <f t="shared" si="51"/>
        <v>5724</v>
      </c>
      <c r="C630" s="197">
        <v>1212</v>
      </c>
      <c r="D630" s="77"/>
      <c r="E630" s="197">
        <f t="shared" si="52"/>
        <v>1986</v>
      </c>
      <c r="F630" s="77">
        <v>918</v>
      </c>
      <c r="G630" s="77">
        <v>705</v>
      </c>
      <c r="H630" s="77">
        <v>363</v>
      </c>
      <c r="I630" s="77"/>
      <c r="J630" s="77">
        <f t="shared" si="53"/>
        <v>1470</v>
      </c>
      <c r="K630" s="529">
        <v>55</v>
      </c>
      <c r="L630" s="79">
        <v>1040</v>
      </c>
      <c r="M630" s="79">
        <v>375</v>
      </c>
      <c r="N630" s="529">
        <v>1056</v>
      </c>
      <c r="O630" s="82"/>
      <c r="P630" s="656"/>
      <c r="Q630" s="656"/>
      <c r="R630" s="656"/>
    </row>
    <row r="631" spans="1:18" ht="9" customHeight="1" x14ac:dyDescent="0.2">
      <c r="A631" s="41" t="s">
        <v>21</v>
      </c>
      <c r="B631" s="40">
        <f t="shared" si="51"/>
        <v>5553</v>
      </c>
      <c r="C631" s="262">
        <v>1285</v>
      </c>
      <c r="D631" s="185"/>
      <c r="E631" s="262">
        <f t="shared" si="52"/>
        <v>1047</v>
      </c>
      <c r="F631" s="185">
        <v>1047</v>
      </c>
      <c r="G631" s="185">
        <v>0</v>
      </c>
      <c r="H631" s="185">
        <v>0</v>
      </c>
      <c r="I631" s="185"/>
      <c r="J631" s="185">
        <f t="shared" si="53"/>
        <v>2613</v>
      </c>
      <c r="K631" s="530">
        <v>1384</v>
      </c>
      <c r="L631" s="40">
        <v>380</v>
      </c>
      <c r="M631" s="40">
        <v>849</v>
      </c>
      <c r="N631" s="530">
        <v>608</v>
      </c>
      <c r="O631" s="82"/>
      <c r="P631" s="656"/>
      <c r="Q631" s="656"/>
      <c r="R631" s="656"/>
    </row>
    <row r="632" spans="1:18" ht="9" customHeight="1" x14ac:dyDescent="0.2">
      <c r="A632" s="28" t="s">
        <v>23</v>
      </c>
      <c r="B632" s="79">
        <f t="shared" si="51"/>
        <v>8486</v>
      </c>
      <c r="C632" s="197">
        <v>1764</v>
      </c>
      <c r="D632" s="77"/>
      <c r="E632" s="197">
        <f t="shared" si="52"/>
        <v>2223</v>
      </c>
      <c r="F632" s="77">
        <v>2106</v>
      </c>
      <c r="G632" s="77">
        <v>117</v>
      </c>
      <c r="H632" s="77">
        <v>0</v>
      </c>
      <c r="I632" s="77"/>
      <c r="J632" s="77">
        <f t="shared" si="53"/>
        <v>4499</v>
      </c>
      <c r="K632" s="529">
        <v>918</v>
      </c>
      <c r="L632" s="79">
        <v>3581</v>
      </c>
      <c r="M632" s="79">
        <v>0</v>
      </c>
      <c r="N632" s="79">
        <v>0</v>
      </c>
      <c r="O632" s="82"/>
      <c r="P632" s="656"/>
      <c r="Q632" s="656"/>
      <c r="R632" s="656"/>
    </row>
    <row r="633" spans="1:18" ht="9" customHeight="1" x14ac:dyDescent="0.2">
      <c r="A633" s="28" t="s">
        <v>25</v>
      </c>
      <c r="B633" s="79">
        <f t="shared" si="51"/>
        <v>2209</v>
      </c>
      <c r="C633" s="197">
        <v>350</v>
      </c>
      <c r="D633" s="77"/>
      <c r="E633" s="197">
        <f t="shared" si="52"/>
        <v>602</v>
      </c>
      <c r="F633" s="77">
        <v>533</v>
      </c>
      <c r="G633" s="77">
        <v>67</v>
      </c>
      <c r="H633" s="77">
        <v>2</v>
      </c>
      <c r="I633" s="77"/>
      <c r="J633" s="77">
        <f t="shared" si="53"/>
        <v>1116</v>
      </c>
      <c r="K633" s="529">
        <v>309</v>
      </c>
      <c r="L633" s="79">
        <v>725</v>
      </c>
      <c r="M633" s="79">
        <v>82</v>
      </c>
      <c r="N633" s="529">
        <v>141</v>
      </c>
      <c r="O633" s="82"/>
      <c r="P633" s="656"/>
      <c r="Q633" s="656"/>
      <c r="R633" s="656"/>
    </row>
    <row r="634" spans="1:18" ht="9" customHeight="1" x14ac:dyDescent="0.2">
      <c r="A634" s="28" t="s">
        <v>27</v>
      </c>
      <c r="B634" s="79">
        <f t="shared" si="51"/>
        <v>22976</v>
      </c>
      <c r="C634" s="197">
        <v>2372</v>
      </c>
      <c r="D634" s="77"/>
      <c r="E634" s="197">
        <f t="shared" si="52"/>
        <v>4640</v>
      </c>
      <c r="F634" s="77">
        <v>4409</v>
      </c>
      <c r="G634" s="77">
        <v>223</v>
      </c>
      <c r="H634" s="77">
        <v>8</v>
      </c>
      <c r="I634" s="77"/>
      <c r="J634" s="77">
        <f t="shared" si="53"/>
        <v>15905</v>
      </c>
      <c r="K634" s="529">
        <v>0</v>
      </c>
      <c r="L634" s="79">
        <v>14902</v>
      </c>
      <c r="M634" s="79">
        <v>1003</v>
      </c>
      <c r="N634" s="529">
        <v>59</v>
      </c>
      <c r="O634" s="82"/>
      <c r="P634" s="656"/>
      <c r="Q634" s="656"/>
      <c r="R634" s="656"/>
    </row>
    <row r="635" spans="1:18" ht="9" customHeight="1" x14ac:dyDescent="0.2">
      <c r="A635" s="41" t="s">
        <v>30</v>
      </c>
      <c r="B635" s="40">
        <f t="shared" si="51"/>
        <v>13272</v>
      </c>
      <c r="C635" s="262">
        <v>2832</v>
      </c>
      <c r="D635" s="185"/>
      <c r="E635" s="262">
        <f t="shared" si="52"/>
        <v>2616</v>
      </c>
      <c r="F635" s="185">
        <v>2616</v>
      </c>
      <c r="G635" s="185">
        <v>0</v>
      </c>
      <c r="H635" s="185">
        <v>0</v>
      </c>
      <c r="I635" s="185"/>
      <c r="J635" s="185">
        <f t="shared" si="53"/>
        <v>7824</v>
      </c>
      <c r="K635" s="530">
        <v>0</v>
      </c>
      <c r="L635" s="40">
        <v>6761</v>
      </c>
      <c r="M635" s="40">
        <v>1063</v>
      </c>
      <c r="N635" s="40">
        <v>0</v>
      </c>
      <c r="O635" s="82"/>
      <c r="P635" s="656"/>
      <c r="Q635" s="656"/>
      <c r="R635" s="656"/>
    </row>
    <row r="636" spans="1:18" ht="9" customHeight="1" x14ac:dyDescent="0.2">
      <c r="A636" s="28" t="s">
        <v>111</v>
      </c>
      <c r="B636" s="79">
        <f t="shared" si="51"/>
        <v>149</v>
      </c>
      <c r="C636" s="197">
        <v>149</v>
      </c>
      <c r="D636" s="77"/>
      <c r="E636" s="197">
        <f t="shared" si="52"/>
        <v>0</v>
      </c>
      <c r="F636" s="77">
        <v>0</v>
      </c>
      <c r="G636" s="77">
        <v>0</v>
      </c>
      <c r="H636" s="77">
        <v>0</v>
      </c>
      <c r="I636" s="77"/>
      <c r="J636" s="77">
        <f t="shared" si="53"/>
        <v>0</v>
      </c>
      <c r="K636" s="79">
        <v>0</v>
      </c>
      <c r="L636" s="79">
        <v>0</v>
      </c>
      <c r="M636" s="79">
        <v>0</v>
      </c>
      <c r="N636" s="79">
        <v>0</v>
      </c>
      <c r="O636" s="82"/>
      <c r="P636" s="656"/>
      <c r="Q636" s="656"/>
      <c r="R636" s="656"/>
    </row>
    <row r="637" spans="1:18" ht="9" customHeight="1" x14ac:dyDescent="0.2">
      <c r="A637" s="28" t="s">
        <v>33</v>
      </c>
      <c r="B637" s="79">
        <f t="shared" si="51"/>
        <v>15559</v>
      </c>
      <c r="C637" s="197">
        <v>2359</v>
      </c>
      <c r="D637" s="77"/>
      <c r="E637" s="197">
        <f t="shared" si="52"/>
        <v>2847</v>
      </c>
      <c r="F637" s="77">
        <v>2090</v>
      </c>
      <c r="G637" s="77">
        <v>757</v>
      </c>
      <c r="H637" s="77">
        <v>0</v>
      </c>
      <c r="I637" s="77"/>
      <c r="J637" s="77">
        <f t="shared" si="53"/>
        <v>9429</v>
      </c>
      <c r="K637" s="529">
        <v>670</v>
      </c>
      <c r="L637" s="79">
        <v>7341</v>
      </c>
      <c r="M637" s="79">
        <v>1418</v>
      </c>
      <c r="N637" s="529">
        <v>924</v>
      </c>
      <c r="O637" s="82"/>
      <c r="P637" s="656"/>
      <c r="Q637" s="656"/>
      <c r="R637" s="656"/>
    </row>
    <row r="638" spans="1:18" ht="9" customHeight="1" x14ac:dyDescent="0.2">
      <c r="A638" s="28" t="s">
        <v>34</v>
      </c>
      <c r="B638" s="79">
        <f t="shared" si="51"/>
        <v>12785</v>
      </c>
      <c r="C638" s="197">
        <v>1206</v>
      </c>
      <c r="D638" s="77"/>
      <c r="E638" s="197">
        <f t="shared" si="52"/>
        <v>3280</v>
      </c>
      <c r="F638" s="77">
        <v>3106</v>
      </c>
      <c r="G638" s="77">
        <v>174</v>
      </c>
      <c r="H638" s="77">
        <v>0</v>
      </c>
      <c r="I638" s="77"/>
      <c r="J638" s="77">
        <f t="shared" si="53"/>
        <v>6918</v>
      </c>
      <c r="K638" s="529">
        <v>2115</v>
      </c>
      <c r="L638" s="79">
        <v>4803</v>
      </c>
      <c r="M638" s="79">
        <v>0</v>
      </c>
      <c r="N638" s="529">
        <v>1381</v>
      </c>
      <c r="O638" s="82"/>
      <c r="P638" s="656"/>
      <c r="Q638" s="656"/>
      <c r="R638" s="656"/>
    </row>
    <row r="639" spans="1:18" ht="9" customHeight="1" x14ac:dyDescent="0.2">
      <c r="A639" s="41" t="s">
        <v>36</v>
      </c>
      <c r="B639" s="40">
        <f t="shared" si="51"/>
        <v>18612</v>
      </c>
      <c r="C639" s="262">
        <v>2223</v>
      </c>
      <c r="D639" s="185"/>
      <c r="E639" s="262">
        <f t="shared" si="52"/>
        <v>1532</v>
      </c>
      <c r="F639" s="185">
        <v>1532</v>
      </c>
      <c r="G639" s="185">
        <v>0</v>
      </c>
      <c r="H639" s="185">
        <v>0</v>
      </c>
      <c r="I639" s="185"/>
      <c r="J639" s="185">
        <f t="shared" si="53"/>
        <v>8777</v>
      </c>
      <c r="K639" s="530">
        <v>2345</v>
      </c>
      <c r="L639" s="40">
        <v>6432</v>
      </c>
      <c r="M639" s="40">
        <v>0</v>
      </c>
      <c r="N639" s="530">
        <v>6080</v>
      </c>
      <c r="O639" s="82"/>
      <c r="P639" s="656"/>
      <c r="Q639" s="656"/>
      <c r="R639" s="656"/>
    </row>
    <row r="640" spans="1:18" ht="9" customHeight="1" x14ac:dyDescent="0.2">
      <c r="A640" s="28" t="s">
        <v>130</v>
      </c>
      <c r="B640" s="79">
        <f t="shared" si="51"/>
        <v>11573</v>
      </c>
      <c r="C640" s="197">
        <v>901</v>
      </c>
      <c r="D640" s="77"/>
      <c r="E640" s="197">
        <f t="shared" si="52"/>
        <v>3314</v>
      </c>
      <c r="F640" s="77">
        <v>3271</v>
      </c>
      <c r="G640" s="77">
        <v>43</v>
      </c>
      <c r="H640" s="77">
        <v>0</v>
      </c>
      <c r="I640" s="77"/>
      <c r="J640" s="77">
        <f t="shared" si="53"/>
        <v>6084</v>
      </c>
      <c r="K640" s="529">
        <v>12</v>
      </c>
      <c r="L640" s="79">
        <v>5892</v>
      </c>
      <c r="M640" s="79">
        <v>180</v>
      </c>
      <c r="N640" s="79">
        <v>1274</v>
      </c>
      <c r="O640" s="82"/>
      <c r="P640" s="656"/>
      <c r="Q640" s="656"/>
      <c r="R640" s="656"/>
    </row>
    <row r="641" spans="1:18" ht="9" customHeight="1" x14ac:dyDescent="0.2">
      <c r="A641" s="28" t="s">
        <v>39</v>
      </c>
      <c r="B641" s="79">
        <f t="shared" si="51"/>
        <v>27895</v>
      </c>
      <c r="C641" s="197">
        <v>2561</v>
      </c>
      <c r="D641" s="77"/>
      <c r="E641" s="197">
        <f t="shared" si="52"/>
        <v>3849</v>
      </c>
      <c r="F641" s="77">
        <v>3284</v>
      </c>
      <c r="G641" s="77">
        <v>380</v>
      </c>
      <c r="H641" s="77">
        <v>185</v>
      </c>
      <c r="I641" s="77"/>
      <c r="J641" s="77">
        <f t="shared" si="53"/>
        <v>7329</v>
      </c>
      <c r="K641" s="79">
        <v>1351</v>
      </c>
      <c r="L641" s="79">
        <v>5978</v>
      </c>
      <c r="M641" s="79">
        <v>0</v>
      </c>
      <c r="N641" s="79">
        <v>14156</v>
      </c>
      <c r="O641" s="82"/>
      <c r="P641" s="656"/>
      <c r="Q641" s="656"/>
      <c r="R641" s="656"/>
    </row>
    <row r="642" spans="1:18" ht="9" customHeight="1" x14ac:dyDescent="0.2">
      <c r="A642" s="28" t="s">
        <v>32</v>
      </c>
      <c r="B642" s="79">
        <f t="shared" si="51"/>
        <v>13326</v>
      </c>
      <c r="C642" s="197">
        <v>1317</v>
      </c>
      <c r="D642" s="77"/>
      <c r="E642" s="197">
        <f t="shared" si="52"/>
        <v>4230</v>
      </c>
      <c r="F642" s="77">
        <v>4230</v>
      </c>
      <c r="G642" s="77">
        <v>0</v>
      </c>
      <c r="H642" s="77">
        <v>0</v>
      </c>
      <c r="I642" s="77"/>
      <c r="J642" s="77">
        <f t="shared" si="53"/>
        <v>7779</v>
      </c>
      <c r="K642" s="529">
        <v>995</v>
      </c>
      <c r="L642" s="79">
        <v>6784</v>
      </c>
      <c r="M642" s="79">
        <v>0</v>
      </c>
      <c r="N642" s="529">
        <v>0</v>
      </c>
      <c r="O642" s="82"/>
      <c r="P642" s="656"/>
      <c r="Q642" s="656"/>
      <c r="R642" s="656"/>
    </row>
    <row r="643" spans="1:18" ht="9" customHeight="1" x14ac:dyDescent="0.2">
      <c r="A643" s="41" t="s">
        <v>43</v>
      </c>
      <c r="B643" s="40">
        <f t="shared" si="51"/>
        <v>15468</v>
      </c>
      <c r="C643" s="262">
        <v>2747</v>
      </c>
      <c r="D643" s="185"/>
      <c r="E643" s="262">
        <f t="shared" si="52"/>
        <v>2556</v>
      </c>
      <c r="F643" s="185">
        <v>2430</v>
      </c>
      <c r="G643" s="185">
        <v>126</v>
      </c>
      <c r="H643" s="185">
        <v>0</v>
      </c>
      <c r="I643" s="185"/>
      <c r="J643" s="185">
        <f t="shared" si="53"/>
        <v>6165</v>
      </c>
      <c r="K643" s="530">
        <v>1793</v>
      </c>
      <c r="L643" s="40">
        <v>4372</v>
      </c>
      <c r="M643" s="40">
        <v>0</v>
      </c>
      <c r="N643" s="40">
        <v>4000</v>
      </c>
      <c r="O643" s="82"/>
      <c r="P643" s="656"/>
      <c r="Q643" s="656"/>
      <c r="R643" s="656"/>
    </row>
    <row r="644" spans="1:18" ht="9" customHeight="1" x14ac:dyDescent="0.2">
      <c r="A644" s="28" t="s">
        <v>46</v>
      </c>
      <c r="B644" s="79">
        <f t="shared" si="51"/>
        <v>2862</v>
      </c>
      <c r="C644" s="197">
        <v>420</v>
      </c>
      <c r="D644" s="77"/>
      <c r="E644" s="197">
        <f t="shared" si="52"/>
        <v>1268</v>
      </c>
      <c r="F644" s="77">
        <v>1268</v>
      </c>
      <c r="G644" s="77">
        <v>0</v>
      </c>
      <c r="H644" s="77">
        <v>0</v>
      </c>
      <c r="I644" s="77"/>
      <c r="J644" s="77">
        <f t="shared" si="53"/>
        <v>265</v>
      </c>
      <c r="K644" s="529">
        <v>0</v>
      </c>
      <c r="L644" s="79">
        <v>265</v>
      </c>
      <c r="M644" s="79">
        <v>0</v>
      </c>
      <c r="N644" s="529">
        <v>909</v>
      </c>
      <c r="O644" s="82"/>
      <c r="P644" s="656"/>
      <c r="Q644" s="656"/>
      <c r="R644" s="656"/>
    </row>
    <row r="645" spans="1:18" ht="9" customHeight="1" x14ac:dyDescent="0.2">
      <c r="A645" s="28" t="s">
        <v>48</v>
      </c>
      <c r="B645" s="79">
        <f t="shared" si="51"/>
        <v>9309</v>
      </c>
      <c r="C645" s="197">
        <v>1019</v>
      </c>
      <c r="D645" s="77"/>
      <c r="E645" s="197">
        <f t="shared" si="52"/>
        <v>1916</v>
      </c>
      <c r="F645" s="77">
        <v>1691</v>
      </c>
      <c r="G645" s="77">
        <v>225</v>
      </c>
      <c r="H645" s="77">
        <v>0</v>
      </c>
      <c r="I645" s="77"/>
      <c r="J645" s="77">
        <f t="shared" si="53"/>
        <v>3043</v>
      </c>
      <c r="K645" s="529">
        <v>529</v>
      </c>
      <c r="L645" s="79">
        <v>2514</v>
      </c>
      <c r="M645" s="79">
        <v>0</v>
      </c>
      <c r="N645" s="79">
        <v>3331</v>
      </c>
      <c r="O645" s="82"/>
      <c r="P645" s="656"/>
      <c r="Q645" s="656"/>
      <c r="R645" s="656"/>
    </row>
    <row r="646" spans="1:18" ht="9" customHeight="1" x14ac:dyDescent="0.2">
      <c r="A646" s="28" t="s">
        <v>50</v>
      </c>
      <c r="B646" s="79">
        <f t="shared" si="51"/>
        <v>7333</v>
      </c>
      <c r="C646" s="197">
        <v>1498</v>
      </c>
      <c r="D646" s="77"/>
      <c r="E646" s="197">
        <f t="shared" si="52"/>
        <v>2879</v>
      </c>
      <c r="F646" s="77">
        <v>2879</v>
      </c>
      <c r="G646" s="77">
        <v>0</v>
      </c>
      <c r="H646" s="77">
        <v>0</v>
      </c>
      <c r="I646" s="77"/>
      <c r="J646" s="77">
        <f t="shared" si="53"/>
        <v>2929</v>
      </c>
      <c r="K646" s="529">
        <v>401</v>
      </c>
      <c r="L646" s="79">
        <v>2522</v>
      </c>
      <c r="M646" s="79">
        <v>6</v>
      </c>
      <c r="N646" s="529">
        <v>27</v>
      </c>
      <c r="O646" s="82"/>
      <c r="P646" s="656"/>
      <c r="Q646" s="656"/>
      <c r="R646" s="656"/>
    </row>
    <row r="647" spans="1:18" ht="9" customHeight="1" x14ac:dyDescent="0.2">
      <c r="A647" s="41" t="s">
        <v>52</v>
      </c>
      <c r="B647" s="40">
        <f t="shared" si="51"/>
        <v>22572</v>
      </c>
      <c r="C647" s="262">
        <v>3096</v>
      </c>
      <c r="D647" s="185"/>
      <c r="E647" s="262">
        <f t="shared" si="52"/>
        <v>4131</v>
      </c>
      <c r="F647" s="185">
        <v>4131</v>
      </c>
      <c r="G647" s="185">
        <v>0</v>
      </c>
      <c r="H647" s="185">
        <v>0</v>
      </c>
      <c r="I647" s="185"/>
      <c r="J647" s="185">
        <f t="shared" si="53"/>
        <v>12918</v>
      </c>
      <c r="K647" s="530">
        <v>0</v>
      </c>
      <c r="L647" s="40">
        <v>12918</v>
      </c>
      <c r="M647" s="40">
        <v>0</v>
      </c>
      <c r="N647" s="40">
        <v>2427</v>
      </c>
      <c r="O647" s="82"/>
      <c r="P647" s="656"/>
      <c r="Q647" s="656"/>
      <c r="R647" s="656"/>
    </row>
    <row r="648" spans="1:18" ht="9" customHeight="1" x14ac:dyDescent="0.2">
      <c r="A648" s="28" t="s">
        <v>55</v>
      </c>
      <c r="B648" s="79">
        <f t="shared" si="51"/>
        <v>10127</v>
      </c>
      <c r="C648" s="197">
        <v>1563</v>
      </c>
      <c r="D648" s="77"/>
      <c r="E648" s="197">
        <f t="shared" si="52"/>
        <v>3866</v>
      </c>
      <c r="F648" s="77">
        <v>3783</v>
      </c>
      <c r="G648" s="77">
        <v>83</v>
      </c>
      <c r="H648" s="77">
        <v>0</v>
      </c>
      <c r="I648" s="77"/>
      <c r="J648" s="77">
        <f t="shared" si="53"/>
        <v>4493</v>
      </c>
      <c r="K648" s="529">
        <v>171</v>
      </c>
      <c r="L648" s="79">
        <v>4322</v>
      </c>
      <c r="M648" s="79">
        <v>0</v>
      </c>
      <c r="N648" s="529">
        <v>205</v>
      </c>
      <c r="O648" s="82"/>
      <c r="P648" s="656"/>
      <c r="Q648" s="656"/>
      <c r="R648" s="656"/>
    </row>
    <row r="649" spans="1:18" ht="9" customHeight="1" x14ac:dyDescent="0.2">
      <c r="A649" s="28" t="s">
        <v>57</v>
      </c>
      <c r="B649" s="79">
        <f t="shared" si="51"/>
        <v>3295</v>
      </c>
      <c r="C649" s="197">
        <v>596</v>
      </c>
      <c r="D649" s="77"/>
      <c r="E649" s="197">
        <f t="shared" si="52"/>
        <v>1111</v>
      </c>
      <c r="F649" s="77">
        <v>1065</v>
      </c>
      <c r="G649" s="77">
        <v>46</v>
      </c>
      <c r="H649" s="77">
        <v>0</v>
      </c>
      <c r="I649" s="77"/>
      <c r="J649" s="77">
        <f t="shared" si="53"/>
        <v>1588</v>
      </c>
      <c r="K649" s="529">
        <v>236</v>
      </c>
      <c r="L649" s="79">
        <v>1352</v>
      </c>
      <c r="M649" s="79">
        <v>0</v>
      </c>
      <c r="N649" s="529">
        <v>0</v>
      </c>
      <c r="O649" s="82"/>
      <c r="P649" s="656"/>
      <c r="Q649" s="656"/>
      <c r="R649" s="656"/>
    </row>
    <row r="650" spans="1:18" ht="9" customHeight="1" x14ac:dyDescent="0.2">
      <c r="A650" s="28" t="s">
        <v>59</v>
      </c>
      <c r="B650" s="79">
        <f t="shared" si="51"/>
        <v>5443</v>
      </c>
      <c r="C650" s="197">
        <v>854</v>
      </c>
      <c r="D650" s="77"/>
      <c r="E650" s="197">
        <f t="shared" si="52"/>
        <v>1378</v>
      </c>
      <c r="F650" s="77">
        <v>1214</v>
      </c>
      <c r="G650" s="77">
        <v>164</v>
      </c>
      <c r="H650" s="77">
        <v>0</v>
      </c>
      <c r="I650" s="77"/>
      <c r="J650" s="77">
        <f t="shared" si="53"/>
        <v>3211</v>
      </c>
      <c r="K650" s="529">
        <v>871</v>
      </c>
      <c r="L650" s="79">
        <v>2340</v>
      </c>
      <c r="M650" s="79">
        <v>0</v>
      </c>
      <c r="N650" s="79">
        <v>0</v>
      </c>
      <c r="O650" s="82"/>
      <c r="P650" s="656"/>
      <c r="Q650" s="656"/>
      <c r="R650" s="656"/>
    </row>
    <row r="651" spans="1:18" ht="9" customHeight="1" x14ac:dyDescent="0.2">
      <c r="A651" s="41" t="s">
        <v>63</v>
      </c>
      <c r="B651" s="40">
        <f t="shared" si="51"/>
        <v>11580</v>
      </c>
      <c r="C651" s="262">
        <v>1892</v>
      </c>
      <c r="D651" s="185"/>
      <c r="E651" s="262">
        <f t="shared" si="52"/>
        <v>3523</v>
      </c>
      <c r="F651" s="185">
        <v>3523</v>
      </c>
      <c r="G651" s="185">
        <v>0</v>
      </c>
      <c r="H651" s="185">
        <v>0</v>
      </c>
      <c r="I651" s="185"/>
      <c r="J651" s="185">
        <f t="shared" si="53"/>
        <v>6165</v>
      </c>
      <c r="K651" s="530">
        <v>0</v>
      </c>
      <c r="L651" s="40">
        <v>6061</v>
      </c>
      <c r="M651" s="40">
        <v>104</v>
      </c>
      <c r="N651" s="40">
        <v>0</v>
      </c>
      <c r="O651" s="82"/>
      <c r="P651" s="656"/>
      <c r="Q651" s="656"/>
      <c r="R651" s="656"/>
    </row>
    <row r="652" spans="1:18" ht="9" customHeight="1" x14ac:dyDescent="0.2">
      <c r="A652" s="28" t="s">
        <v>65</v>
      </c>
      <c r="B652" s="79">
        <f t="shared" si="51"/>
        <v>16951</v>
      </c>
      <c r="C652" s="197">
        <v>1313</v>
      </c>
      <c r="D652" s="77"/>
      <c r="E652" s="197">
        <f t="shared" si="52"/>
        <v>3773</v>
      </c>
      <c r="F652" s="77">
        <v>3773</v>
      </c>
      <c r="G652" s="77">
        <v>0</v>
      </c>
      <c r="H652" s="77">
        <v>0</v>
      </c>
      <c r="I652" s="77"/>
      <c r="J652" s="77">
        <f t="shared" si="53"/>
        <v>6305</v>
      </c>
      <c r="K652" s="529">
        <v>0</v>
      </c>
      <c r="L652" s="79">
        <v>2980</v>
      </c>
      <c r="M652" s="79">
        <v>3325</v>
      </c>
      <c r="N652" s="79">
        <v>5560</v>
      </c>
      <c r="O652" s="82"/>
      <c r="P652" s="656"/>
      <c r="Q652" s="656"/>
      <c r="R652" s="656"/>
    </row>
    <row r="653" spans="1:18" ht="9" customHeight="1" x14ac:dyDescent="0.2">
      <c r="A653" s="28" t="s">
        <v>69</v>
      </c>
      <c r="B653" s="79">
        <f t="shared" si="51"/>
        <v>25161</v>
      </c>
      <c r="C653" s="197">
        <v>2229</v>
      </c>
      <c r="D653" s="77"/>
      <c r="E653" s="197">
        <f t="shared" si="52"/>
        <v>5044</v>
      </c>
      <c r="F653" s="77">
        <v>5044</v>
      </c>
      <c r="G653" s="77">
        <v>0</v>
      </c>
      <c r="H653" s="77">
        <v>0</v>
      </c>
      <c r="I653" s="77"/>
      <c r="J653" s="77">
        <f t="shared" si="53"/>
        <v>4412</v>
      </c>
      <c r="K653" s="529">
        <v>0</v>
      </c>
      <c r="L653" s="79">
        <v>4412</v>
      </c>
      <c r="M653" s="79">
        <v>0</v>
      </c>
      <c r="N653" s="529">
        <v>13476</v>
      </c>
      <c r="O653" s="82"/>
      <c r="P653" s="656"/>
      <c r="Q653" s="656"/>
      <c r="R653" s="656"/>
    </row>
    <row r="654" spans="1:18" ht="9" customHeight="1" x14ac:dyDescent="0.2">
      <c r="A654" s="28" t="s">
        <v>74</v>
      </c>
      <c r="B654" s="79">
        <f t="shared" si="51"/>
        <v>8653</v>
      </c>
      <c r="C654" s="197">
        <v>648</v>
      </c>
      <c r="D654" s="77"/>
      <c r="E654" s="197">
        <f t="shared" si="52"/>
        <v>2941</v>
      </c>
      <c r="F654" s="77">
        <v>2941</v>
      </c>
      <c r="G654" s="77">
        <v>0</v>
      </c>
      <c r="H654" s="77">
        <v>0</v>
      </c>
      <c r="I654" s="77"/>
      <c r="J654" s="77">
        <f t="shared" si="53"/>
        <v>5064</v>
      </c>
      <c r="K654" s="529">
        <v>726</v>
      </c>
      <c r="L654" s="79">
        <v>3788</v>
      </c>
      <c r="M654" s="79">
        <v>550</v>
      </c>
      <c r="N654" s="529">
        <v>0</v>
      </c>
      <c r="O654" s="82"/>
      <c r="P654" s="656"/>
      <c r="Q654" s="656"/>
      <c r="R654" s="656"/>
    </row>
    <row r="655" spans="1:18" ht="9" customHeight="1" x14ac:dyDescent="0.2">
      <c r="A655" s="41" t="s">
        <v>76</v>
      </c>
      <c r="B655" s="40">
        <f t="shared" si="51"/>
        <v>13986</v>
      </c>
      <c r="C655" s="262">
        <v>2209</v>
      </c>
      <c r="D655" s="185"/>
      <c r="E655" s="262">
        <f t="shared" si="52"/>
        <v>3481</v>
      </c>
      <c r="F655" s="185">
        <v>2682</v>
      </c>
      <c r="G655" s="185">
        <v>799</v>
      </c>
      <c r="H655" s="185">
        <v>0</v>
      </c>
      <c r="I655" s="185"/>
      <c r="J655" s="185">
        <f t="shared" si="53"/>
        <v>8296</v>
      </c>
      <c r="K655" s="530">
        <v>253</v>
      </c>
      <c r="L655" s="40">
        <v>7881</v>
      </c>
      <c r="M655" s="40">
        <v>162</v>
      </c>
      <c r="N655" s="530">
        <v>0</v>
      </c>
      <c r="O655" s="82"/>
      <c r="P655" s="656"/>
      <c r="Q655" s="656"/>
      <c r="R655" s="656"/>
    </row>
    <row r="656" spans="1:18" ht="9" customHeight="1" x14ac:dyDescent="0.2">
      <c r="A656" s="28" t="s">
        <v>105</v>
      </c>
      <c r="B656" s="79">
        <f t="shared" si="51"/>
        <v>2769</v>
      </c>
      <c r="C656" s="197">
        <v>646</v>
      </c>
      <c r="D656" s="77"/>
      <c r="E656" s="197">
        <f t="shared" si="52"/>
        <v>1022</v>
      </c>
      <c r="F656" s="77">
        <v>1022</v>
      </c>
      <c r="G656" s="77">
        <v>0</v>
      </c>
      <c r="H656" s="77">
        <v>0</v>
      </c>
      <c r="I656" s="77"/>
      <c r="J656" s="77">
        <f t="shared" si="53"/>
        <v>1101</v>
      </c>
      <c r="K656" s="529">
        <v>0</v>
      </c>
      <c r="L656" s="79">
        <v>1101</v>
      </c>
      <c r="M656" s="79">
        <v>0</v>
      </c>
      <c r="N656" s="79">
        <v>0</v>
      </c>
      <c r="O656" s="82"/>
      <c r="P656" s="656"/>
      <c r="Q656" s="656"/>
      <c r="R656" s="656"/>
    </row>
    <row r="657" spans="1:18" ht="9" customHeight="1" x14ac:dyDescent="0.2">
      <c r="A657" s="28" t="s">
        <v>82</v>
      </c>
      <c r="B657" s="79">
        <f t="shared" si="51"/>
        <v>25887</v>
      </c>
      <c r="C657" s="197">
        <v>3125</v>
      </c>
      <c r="D657" s="77"/>
      <c r="E657" s="197">
        <f t="shared" si="52"/>
        <v>5108</v>
      </c>
      <c r="F657" s="77">
        <v>3963</v>
      </c>
      <c r="G657" s="77">
        <v>1066</v>
      </c>
      <c r="H657" s="77">
        <v>79</v>
      </c>
      <c r="I657" s="77"/>
      <c r="J657" s="77">
        <f t="shared" si="53"/>
        <v>8200</v>
      </c>
      <c r="K657" s="529">
        <v>361</v>
      </c>
      <c r="L657" s="79">
        <v>6789</v>
      </c>
      <c r="M657" s="79">
        <v>1050</v>
      </c>
      <c r="N657" s="79">
        <v>9454</v>
      </c>
      <c r="O657" s="82"/>
      <c r="P657" s="656"/>
      <c r="Q657" s="656"/>
      <c r="R657" s="656"/>
    </row>
    <row r="658" spans="1:18" ht="9" customHeight="1" x14ac:dyDescent="0.2">
      <c r="A658" s="28" t="s">
        <v>86</v>
      </c>
      <c r="B658" s="79">
        <f t="shared" si="51"/>
        <v>12112</v>
      </c>
      <c r="C658" s="197">
        <v>1463</v>
      </c>
      <c r="D658" s="77"/>
      <c r="E658" s="197">
        <f t="shared" si="52"/>
        <v>1653</v>
      </c>
      <c r="F658" s="77">
        <v>1653</v>
      </c>
      <c r="G658" s="77">
        <v>0</v>
      </c>
      <c r="H658" s="77">
        <v>0</v>
      </c>
      <c r="I658" s="77"/>
      <c r="J658" s="77">
        <f t="shared" si="53"/>
        <v>5377</v>
      </c>
      <c r="K658" s="529">
        <v>2866</v>
      </c>
      <c r="L658" s="79">
        <v>2511</v>
      </c>
      <c r="M658" s="79">
        <v>0</v>
      </c>
      <c r="N658" s="79">
        <v>3619</v>
      </c>
      <c r="O658" s="82"/>
      <c r="P658" s="656"/>
      <c r="Q658" s="656"/>
      <c r="R658" s="656"/>
    </row>
    <row r="659" spans="1:18" ht="9" customHeight="1" x14ac:dyDescent="0.2">
      <c r="A659" s="41" t="s">
        <v>88</v>
      </c>
      <c r="B659" s="40">
        <f t="shared" si="51"/>
        <v>11959</v>
      </c>
      <c r="C659" s="262">
        <v>1582</v>
      </c>
      <c r="D659" s="185"/>
      <c r="E659" s="262">
        <f t="shared" si="52"/>
        <v>4195</v>
      </c>
      <c r="F659" s="185">
        <v>4112</v>
      </c>
      <c r="G659" s="185">
        <v>83</v>
      </c>
      <c r="H659" s="185">
        <v>0</v>
      </c>
      <c r="I659" s="185"/>
      <c r="J659" s="185">
        <f t="shared" si="53"/>
        <v>4889</v>
      </c>
      <c r="K659" s="530">
        <v>0</v>
      </c>
      <c r="L659" s="40">
        <v>4889</v>
      </c>
      <c r="M659" s="40">
        <v>0</v>
      </c>
      <c r="N659" s="40">
        <v>1293</v>
      </c>
      <c r="O659" s="82"/>
      <c r="P659" s="656"/>
      <c r="Q659" s="656"/>
      <c r="R659" s="656"/>
    </row>
    <row r="660" spans="1:18" ht="9" customHeight="1" x14ac:dyDescent="0.25">
      <c r="A660" s="28"/>
      <c r="B660" s="79"/>
      <c r="C660" s="77"/>
      <c r="D660" s="77"/>
      <c r="E660" s="197"/>
      <c r="F660" s="77"/>
      <c r="G660" s="77"/>
      <c r="H660" s="77"/>
      <c r="I660" s="77"/>
      <c r="J660" s="77"/>
      <c r="K660" s="197"/>
      <c r="L660" s="77"/>
      <c r="M660" s="77"/>
      <c r="N660" s="77"/>
      <c r="P660" s="656"/>
      <c r="Q660" s="656"/>
      <c r="R660" s="656"/>
    </row>
    <row r="661" spans="1:18" ht="9" customHeight="1" x14ac:dyDescent="0.25">
      <c r="A661" s="25">
        <v>2013</v>
      </c>
      <c r="B661" s="25"/>
      <c r="C661" s="313"/>
      <c r="D661" s="313"/>
      <c r="E661" s="660"/>
      <c r="F661" s="313"/>
      <c r="G661" s="313"/>
      <c r="H661" s="313"/>
      <c r="I661" s="313"/>
      <c r="J661" s="660"/>
      <c r="K661" s="308"/>
      <c r="L661" s="313"/>
      <c r="M661" s="313"/>
      <c r="N661" s="308"/>
      <c r="P661" s="656"/>
      <c r="Q661" s="656"/>
      <c r="R661" s="656"/>
    </row>
    <row r="662" spans="1:18" ht="9" customHeight="1" x14ac:dyDescent="0.25">
      <c r="A662" s="30" t="s">
        <v>129</v>
      </c>
      <c r="B662" s="661">
        <f>SUM(B664:B695)</f>
        <v>378923</v>
      </c>
      <c r="C662" s="661">
        <f>SUM(C664:C695)</f>
        <v>49986</v>
      </c>
      <c r="D662" s="661"/>
      <c r="E662" s="661">
        <f>SUM(E664:E695)</f>
        <v>85076</v>
      </c>
      <c r="F662" s="661">
        <f>SUM(F664:F695)</f>
        <v>79302</v>
      </c>
      <c r="G662" s="661">
        <f>SUM(G664:G695)</f>
        <v>5137</v>
      </c>
      <c r="H662" s="661">
        <f>SUM(H664:H695)</f>
        <v>637</v>
      </c>
      <c r="I662" s="661"/>
      <c r="J662" s="661">
        <f>SUM(J664:J695)</f>
        <v>169311</v>
      </c>
      <c r="K662" s="661">
        <f>SUM(K664:K695)</f>
        <v>19041</v>
      </c>
      <c r="L662" s="661">
        <f>SUM(L664:L695)</f>
        <v>139662</v>
      </c>
      <c r="M662" s="661">
        <f>SUM(M664:M695)</f>
        <v>10608</v>
      </c>
      <c r="N662" s="661">
        <f>SUM(N664:N695)</f>
        <v>74550</v>
      </c>
      <c r="O662" s="661"/>
      <c r="P662" s="656"/>
      <c r="Q662" s="656"/>
      <c r="R662" s="656"/>
    </row>
    <row r="663" spans="1:18" ht="3" customHeight="1" x14ac:dyDescent="0.2">
      <c r="A663" s="30"/>
      <c r="B663" s="661"/>
      <c r="C663" s="661"/>
      <c r="D663" s="661"/>
      <c r="E663" s="661"/>
      <c r="F663" s="661"/>
      <c r="G663" s="661"/>
      <c r="H663" s="661"/>
      <c r="I663" s="661"/>
      <c r="J663" s="661"/>
      <c r="K663" s="661"/>
      <c r="L663" s="661"/>
      <c r="M663" s="661"/>
      <c r="N663" s="661"/>
      <c r="O663" s="62"/>
      <c r="P663" s="656"/>
      <c r="Q663" s="656"/>
      <c r="R663" s="656"/>
    </row>
    <row r="664" spans="1:18" ht="9" customHeight="1" x14ac:dyDescent="0.2">
      <c r="A664" s="28" t="s">
        <v>14</v>
      </c>
      <c r="B664" s="79">
        <f t="shared" ref="B664:B695" si="54">SUM(C664,E664,J664,N664)</f>
        <v>2348</v>
      </c>
      <c r="C664" s="197">
        <v>365</v>
      </c>
      <c r="D664" s="77"/>
      <c r="E664" s="197">
        <f t="shared" ref="E664:E695" si="55">SUM(F664:H664)</f>
        <v>1025</v>
      </c>
      <c r="F664" s="77">
        <v>944</v>
      </c>
      <c r="G664" s="77">
        <v>81</v>
      </c>
      <c r="H664" s="77">
        <v>0</v>
      </c>
      <c r="I664" s="77"/>
      <c r="J664" s="77">
        <f t="shared" ref="J664:J695" si="56">SUM(K664:M664)</f>
        <v>626</v>
      </c>
      <c r="K664" s="529">
        <v>0</v>
      </c>
      <c r="L664" s="79">
        <v>626</v>
      </c>
      <c r="M664" s="79">
        <v>0</v>
      </c>
      <c r="N664" s="79">
        <v>332</v>
      </c>
      <c r="O664" s="82"/>
      <c r="P664" s="656"/>
      <c r="Q664" s="656"/>
      <c r="R664" s="656"/>
    </row>
    <row r="665" spans="1:18" ht="9" customHeight="1" x14ac:dyDescent="0.2">
      <c r="A665" s="28" t="s">
        <v>15</v>
      </c>
      <c r="B665" s="79">
        <f t="shared" si="54"/>
        <v>11805</v>
      </c>
      <c r="C665" s="197">
        <v>1872</v>
      </c>
      <c r="D665" s="77"/>
      <c r="E665" s="197">
        <f t="shared" si="55"/>
        <v>973</v>
      </c>
      <c r="F665" s="77">
        <v>973</v>
      </c>
      <c r="G665" s="77">
        <v>0</v>
      </c>
      <c r="H665" s="77">
        <v>0</v>
      </c>
      <c r="I665" s="77"/>
      <c r="J665" s="77">
        <f t="shared" si="56"/>
        <v>4676</v>
      </c>
      <c r="K665" s="529">
        <v>0</v>
      </c>
      <c r="L665" s="79">
        <v>4176</v>
      </c>
      <c r="M665" s="79">
        <v>500</v>
      </c>
      <c r="N665" s="529">
        <v>4284</v>
      </c>
      <c r="O665" s="82"/>
      <c r="P665" s="656"/>
      <c r="Q665" s="656"/>
      <c r="R665" s="656"/>
    </row>
    <row r="666" spans="1:18" ht="9" customHeight="1" x14ac:dyDescent="0.2">
      <c r="A666" s="28" t="s">
        <v>112</v>
      </c>
      <c r="B666" s="79">
        <f t="shared" si="54"/>
        <v>5724</v>
      </c>
      <c r="C666" s="197">
        <v>1212</v>
      </c>
      <c r="D666" s="77"/>
      <c r="E666" s="197">
        <f t="shared" si="55"/>
        <v>1986</v>
      </c>
      <c r="F666" s="77">
        <v>918</v>
      </c>
      <c r="G666" s="77">
        <v>705</v>
      </c>
      <c r="H666" s="77">
        <v>363</v>
      </c>
      <c r="I666" s="77"/>
      <c r="J666" s="77">
        <f t="shared" si="56"/>
        <v>1470</v>
      </c>
      <c r="K666" s="529">
        <v>55</v>
      </c>
      <c r="L666" s="79">
        <v>1040</v>
      </c>
      <c r="M666" s="79">
        <v>375</v>
      </c>
      <c r="N666" s="529">
        <v>1056</v>
      </c>
      <c r="O666" s="82"/>
      <c r="P666" s="656"/>
      <c r="Q666" s="656"/>
      <c r="R666" s="656"/>
    </row>
    <row r="667" spans="1:18" ht="9" customHeight="1" x14ac:dyDescent="0.2">
      <c r="A667" s="41" t="s">
        <v>21</v>
      </c>
      <c r="B667" s="40">
        <f t="shared" si="54"/>
        <v>5552</v>
      </c>
      <c r="C667" s="262">
        <v>1284</v>
      </c>
      <c r="D667" s="185"/>
      <c r="E667" s="262">
        <f t="shared" si="55"/>
        <v>1047</v>
      </c>
      <c r="F667" s="185">
        <v>1047</v>
      </c>
      <c r="G667" s="185">
        <v>0</v>
      </c>
      <c r="H667" s="185">
        <v>0</v>
      </c>
      <c r="I667" s="185"/>
      <c r="J667" s="185">
        <f t="shared" si="56"/>
        <v>2613</v>
      </c>
      <c r="K667" s="530">
        <v>1384</v>
      </c>
      <c r="L667" s="40">
        <v>380</v>
      </c>
      <c r="M667" s="40">
        <v>849</v>
      </c>
      <c r="N667" s="530">
        <v>608</v>
      </c>
      <c r="O667" s="82"/>
      <c r="P667" s="656"/>
      <c r="Q667" s="656"/>
      <c r="R667" s="656"/>
    </row>
    <row r="668" spans="1:18" ht="9" customHeight="1" x14ac:dyDescent="0.2">
      <c r="A668" s="28" t="s">
        <v>23</v>
      </c>
      <c r="B668" s="79">
        <f t="shared" si="54"/>
        <v>8487</v>
      </c>
      <c r="C668" s="197">
        <v>1766</v>
      </c>
      <c r="D668" s="77"/>
      <c r="E668" s="197">
        <f t="shared" si="55"/>
        <v>2223</v>
      </c>
      <c r="F668" s="77">
        <v>2106</v>
      </c>
      <c r="G668" s="77">
        <v>117</v>
      </c>
      <c r="H668" s="77">
        <v>0</v>
      </c>
      <c r="I668" s="77"/>
      <c r="J668" s="77">
        <f t="shared" si="56"/>
        <v>4498</v>
      </c>
      <c r="K668" s="529">
        <v>1014</v>
      </c>
      <c r="L668" s="79">
        <v>3484</v>
      </c>
      <c r="M668" s="79">
        <v>0</v>
      </c>
      <c r="N668" s="79">
        <v>0</v>
      </c>
      <c r="O668" s="82"/>
      <c r="P668" s="656"/>
      <c r="Q668" s="656"/>
      <c r="R668" s="656"/>
    </row>
    <row r="669" spans="1:18" ht="9" customHeight="1" x14ac:dyDescent="0.2">
      <c r="A669" s="28" t="s">
        <v>25</v>
      </c>
      <c r="B669" s="79">
        <f t="shared" si="54"/>
        <v>2209</v>
      </c>
      <c r="C669" s="197">
        <v>350</v>
      </c>
      <c r="D669" s="77"/>
      <c r="E669" s="197">
        <f t="shared" si="55"/>
        <v>602</v>
      </c>
      <c r="F669" s="77">
        <v>533</v>
      </c>
      <c r="G669" s="77">
        <v>67</v>
      </c>
      <c r="H669" s="77">
        <v>2</v>
      </c>
      <c r="I669" s="77"/>
      <c r="J669" s="77">
        <f t="shared" si="56"/>
        <v>1116</v>
      </c>
      <c r="K669" s="529">
        <v>309</v>
      </c>
      <c r="L669" s="79">
        <v>725</v>
      </c>
      <c r="M669" s="79">
        <v>82</v>
      </c>
      <c r="N669" s="529">
        <v>141</v>
      </c>
      <c r="O669" s="82"/>
      <c r="P669" s="656"/>
      <c r="Q669" s="656"/>
      <c r="R669" s="656"/>
    </row>
    <row r="670" spans="1:18" ht="9" customHeight="1" x14ac:dyDescent="0.2">
      <c r="A670" s="28" t="s">
        <v>27</v>
      </c>
      <c r="B670" s="79">
        <f t="shared" si="54"/>
        <v>22978</v>
      </c>
      <c r="C670" s="197">
        <v>2372</v>
      </c>
      <c r="D670" s="77"/>
      <c r="E670" s="197">
        <f t="shared" si="55"/>
        <v>4640</v>
      </c>
      <c r="F670" s="77">
        <v>4409</v>
      </c>
      <c r="G670" s="77">
        <v>223</v>
      </c>
      <c r="H670" s="77">
        <v>8</v>
      </c>
      <c r="I670" s="77"/>
      <c r="J670" s="77">
        <f t="shared" si="56"/>
        <v>15907</v>
      </c>
      <c r="K670" s="529">
        <v>0</v>
      </c>
      <c r="L670" s="79">
        <v>14903</v>
      </c>
      <c r="M670" s="79">
        <v>1004</v>
      </c>
      <c r="N670" s="529">
        <v>59</v>
      </c>
      <c r="O670" s="82"/>
      <c r="P670" s="656"/>
      <c r="Q670" s="656"/>
      <c r="R670" s="656"/>
    </row>
    <row r="671" spans="1:18" ht="9" customHeight="1" x14ac:dyDescent="0.2">
      <c r="A671" s="41" t="s">
        <v>30</v>
      </c>
      <c r="B671" s="40">
        <f t="shared" si="54"/>
        <v>13241</v>
      </c>
      <c r="C671" s="262">
        <v>2801</v>
      </c>
      <c r="D671" s="185"/>
      <c r="E671" s="262">
        <f t="shared" si="55"/>
        <v>2616</v>
      </c>
      <c r="F671" s="185">
        <v>2616</v>
      </c>
      <c r="G671" s="185">
        <v>0</v>
      </c>
      <c r="H671" s="185">
        <v>0</v>
      </c>
      <c r="I671" s="185"/>
      <c r="J671" s="185">
        <f t="shared" si="56"/>
        <v>7824</v>
      </c>
      <c r="K671" s="530">
        <v>0</v>
      </c>
      <c r="L671" s="40">
        <v>6761</v>
      </c>
      <c r="M671" s="40">
        <v>1063</v>
      </c>
      <c r="N671" s="40">
        <v>0</v>
      </c>
      <c r="O671" s="82"/>
      <c r="P671" s="656"/>
      <c r="Q671" s="656"/>
      <c r="R671" s="656"/>
    </row>
    <row r="672" spans="1:18" ht="9" customHeight="1" x14ac:dyDescent="0.2">
      <c r="A672" s="28" t="s">
        <v>111</v>
      </c>
      <c r="B672" s="79">
        <f t="shared" si="54"/>
        <v>149</v>
      </c>
      <c r="C672" s="197">
        <v>149</v>
      </c>
      <c r="D672" s="77"/>
      <c r="E672" s="197">
        <f t="shared" si="55"/>
        <v>0</v>
      </c>
      <c r="F672" s="77">
        <v>0</v>
      </c>
      <c r="G672" s="77">
        <v>0</v>
      </c>
      <c r="H672" s="77">
        <v>0</v>
      </c>
      <c r="I672" s="77"/>
      <c r="J672" s="77">
        <f t="shared" si="56"/>
        <v>0</v>
      </c>
      <c r="K672" s="79">
        <v>0</v>
      </c>
      <c r="L672" s="79">
        <v>0</v>
      </c>
      <c r="M672" s="79">
        <v>0</v>
      </c>
      <c r="N672" s="79">
        <v>0</v>
      </c>
      <c r="O672" s="82"/>
      <c r="P672" s="656"/>
      <c r="Q672" s="656"/>
      <c r="R672" s="656"/>
    </row>
    <row r="673" spans="1:18" ht="9" customHeight="1" x14ac:dyDescent="0.2">
      <c r="A673" s="28" t="s">
        <v>33</v>
      </c>
      <c r="B673" s="79">
        <f t="shared" si="54"/>
        <v>15659</v>
      </c>
      <c r="C673" s="197">
        <v>2459</v>
      </c>
      <c r="D673" s="77"/>
      <c r="E673" s="197">
        <f t="shared" si="55"/>
        <v>2846</v>
      </c>
      <c r="F673" s="77">
        <v>2101</v>
      </c>
      <c r="G673" s="77">
        <v>745</v>
      </c>
      <c r="H673" s="77">
        <v>0</v>
      </c>
      <c r="I673" s="77"/>
      <c r="J673" s="77">
        <f t="shared" si="56"/>
        <v>9430</v>
      </c>
      <c r="K673" s="529">
        <v>673</v>
      </c>
      <c r="L673" s="79">
        <v>7339</v>
      </c>
      <c r="M673" s="79">
        <v>1418</v>
      </c>
      <c r="N673" s="529">
        <v>924</v>
      </c>
      <c r="O673" s="82"/>
      <c r="P673" s="656"/>
      <c r="Q673" s="656"/>
      <c r="R673" s="656"/>
    </row>
    <row r="674" spans="1:18" ht="9" customHeight="1" x14ac:dyDescent="0.2">
      <c r="A674" s="28" t="s">
        <v>34</v>
      </c>
      <c r="B674" s="79">
        <f t="shared" si="54"/>
        <v>12797</v>
      </c>
      <c r="C674" s="197">
        <v>1202</v>
      </c>
      <c r="D674" s="77"/>
      <c r="E674" s="197">
        <f t="shared" si="55"/>
        <v>3295</v>
      </c>
      <c r="F674" s="77">
        <v>3121</v>
      </c>
      <c r="G674" s="77">
        <v>174</v>
      </c>
      <c r="H674" s="77">
        <v>0</v>
      </c>
      <c r="I674" s="77"/>
      <c r="J674" s="77">
        <f t="shared" si="56"/>
        <v>6959</v>
      </c>
      <c r="K674" s="529">
        <v>2211</v>
      </c>
      <c r="L674" s="79">
        <v>4748</v>
      </c>
      <c r="M674" s="79">
        <v>0</v>
      </c>
      <c r="N674" s="529">
        <v>1341</v>
      </c>
      <c r="O674" s="82"/>
      <c r="P674" s="656"/>
      <c r="Q674" s="656"/>
      <c r="R674" s="656"/>
    </row>
    <row r="675" spans="1:18" ht="9" customHeight="1" x14ac:dyDescent="0.2">
      <c r="A675" s="41" t="s">
        <v>36</v>
      </c>
      <c r="B675" s="40">
        <f t="shared" si="54"/>
        <v>18592</v>
      </c>
      <c r="C675" s="262">
        <v>2203</v>
      </c>
      <c r="D675" s="185"/>
      <c r="E675" s="262">
        <f t="shared" si="55"/>
        <v>1532</v>
      </c>
      <c r="F675" s="185">
        <v>1532</v>
      </c>
      <c r="G675" s="185">
        <v>0</v>
      </c>
      <c r="H675" s="185">
        <v>0</v>
      </c>
      <c r="I675" s="185"/>
      <c r="J675" s="185">
        <f t="shared" si="56"/>
        <v>8777</v>
      </c>
      <c r="K675" s="530">
        <v>2345</v>
      </c>
      <c r="L675" s="40">
        <v>6432</v>
      </c>
      <c r="M675" s="40">
        <v>0</v>
      </c>
      <c r="N675" s="530">
        <v>6080</v>
      </c>
      <c r="O675" s="82"/>
      <c r="P675" s="656"/>
      <c r="Q675" s="656"/>
      <c r="R675" s="656"/>
    </row>
    <row r="676" spans="1:18" ht="9" customHeight="1" x14ac:dyDescent="0.2">
      <c r="A676" s="28" t="s">
        <v>130</v>
      </c>
      <c r="B676" s="79">
        <f t="shared" si="54"/>
        <v>11574</v>
      </c>
      <c r="C676" s="197">
        <v>900</v>
      </c>
      <c r="D676" s="77"/>
      <c r="E676" s="197">
        <f t="shared" si="55"/>
        <v>3446</v>
      </c>
      <c r="F676" s="77">
        <v>3338</v>
      </c>
      <c r="G676" s="77">
        <v>108</v>
      </c>
      <c r="H676" s="77">
        <v>0</v>
      </c>
      <c r="I676" s="77"/>
      <c r="J676" s="77">
        <f t="shared" si="56"/>
        <v>5960</v>
      </c>
      <c r="K676" s="529">
        <v>24</v>
      </c>
      <c r="L676" s="79">
        <v>5756</v>
      </c>
      <c r="M676" s="79">
        <v>180</v>
      </c>
      <c r="N676" s="79">
        <v>1268</v>
      </c>
      <c r="O676" s="82"/>
      <c r="P676" s="656"/>
      <c r="Q676" s="656"/>
      <c r="R676" s="656"/>
    </row>
    <row r="677" spans="1:18" ht="9" customHeight="1" x14ac:dyDescent="0.2">
      <c r="A677" s="28" t="s">
        <v>39</v>
      </c>
      <c r="B677" s="79">
        <f t="shared" si="54"/>
        <v>27893</v>
      </c>
      <c r="C677" s="197">
        <v>2560</v>
      </c>
      <c r="D677" s="77"/>
      <c r="E677" s="197">
        <f t="shared" si="55"/>
        <v>3848</v>
      </c>
      <c r="F677" s="77">
        <v>3284</v>
      </c>
      <c r="G677" s="77">
        <v>379</v>
      </c>
      <c r="H677" s="77">
        <v>185</v>
      </c>
      <c r="I677" s="77"/>
      <c r="J677" s="77">
        <f t="shared" si="56"/>
        <v>7329</v>
      </c>
      <c r="K677" s="79">
        <v>1351</v>
      </c>
      <c r="L677" s="79">
        <v>5978</v>
      </c>
      <c r="M677" s="79">
        <v>0</v>
      </c>
      <c r="N677" s="79">
        <v>14156</v>
      </c>
      <c r="O677" s="82"/>
      <c r="P677" s="656"/>
      <c r="Q677" s="656"/>
      <c r="R677" s="656"/>
    </row>
    <row r="678" spans="1:18" ht="9" customHeight="1" x14ac:dyDescent="0.2">
      <c r="A678" s="28" t="s">
        <v>32</v>
      </c>
      <c r="B678" s="79">
        <f t="shared" si="54"/>
        <v>13532</v>
      </c>
      <c r="C678" s="197">
        <v>1523</v>
      </c>
      <c r="D678" s="77"/>
      <c r="E678" s="197">
        <f t="shared" si="55"/>
        <v>4230</v>
      </c>
      <c r="F678" s="77">
        <v>4230</v>
      </c>
      <c r="G678" s="77">
        <v>0</v>
      </c>
      <c r="H678" s="77">
        <v>0</v>
      </c>
      <c r="I678" s="77"/>
      <c r="J678" s="77">
        <f t="shared" si="56"/>
        <v>7779</v>
      </c>
      <c r="K678" s="529">
        <v>995</v>
      </c>
      <c r="L678" s="79">
        <v>6784</v>
      </c>
      <c r="M678" s="79">
        <v>0</v>
      </c>
      <c r="N678" s="529">
        <v>0</v>
      </c>
      <c r="O678" s="82"/>
      <c r="P678" s="656"/>
      <c r="Q678" s="656"/>
      <c r="R678" s="656"/>
    </row>
    <row r="679" spans="1:18" ht="9" customHeight="1" x14ac:dyDescent="0.2">
      <c r="A679" s="41" t="s">
        <v>43</v>
      </c>
      <c r="B679" s="40">
        <f t="shared" si="54"/>
        <v>15469</v>
      </c>
      <c r="C679" s="262">
        <v>2748</v>
      </c>
      <c r="D679" s="185"/>
      <c r="E679" s="262">
        <f t="shared" si="55"/>
        <v>2556</v>
      </c>
      <c r="F679" s="185">
        <v>2430</v>
      </c>
      <c r="G679" s="185">
        <v>126</v>
      </c>
      <c r="H679" s="185">
        <v>0</v>
      </c>
      <c r="I679" s="185"/>
      <c r="J679" s="185">
        <f t="shared" si="56"/>
        <v>6165</v>
      </c>
      <c r="K679" s="530">
        <v>1793</v>
      </c>
      <c r="L679" s="40">
        <v>4372</v>
      </c>
      <c r="M679" s="40">
        <v>0</v>
      </c>
      <c r="N679" s="40">
        <v>4000</v>
      </c>
      <c r="O679" s="82"/>
      <c r="P679" s="656"/>
      <c r="Q679" s="656"/>
      <c r="R679" s="656"/>
    </row>
    <row r="680" spans="1:18" ht="9" customHeight="1" x14ac:dyDescent="0.2">
      <c r="A680" s="28" t="s">
        <v>46</v>
      </c>
      <c r="B680" s="79">
        <f t="shared" si="54"/>
        <v>2862</v>
      </c>
      <c r="C680" s="197">
        <v>420</v>
      </c>
      <c r="D680" s="77"/>
      <c r="E680" s="197">
        <f t="shared" si="55"/>
        <v>1268</v>
      </c>
      <c r="F680" s="77">
        <v>1268</v>
      </c>
      <c r="G680" s="77">
        <v>0</v>
      </c>
      <c r="H680" s="77">
        <v>0</v>
      </c>
      <c r="I680" s="77"/>
      <c r="J680" s="77">
        <f t="shared" si="56"/>
        <v>265</v>
      </c>
      <c r="K680" s="529">
        <v>0</v>
      </c>
      <c r="L680" s="79">
        <v>265</v>
      </c>
      <c r="M680" s="79">
        <v>0</v>
      </c>
      <c r="N680" s="529">
        <v>909</v>
      </c>
      <c r="O680" s="82"/>
      <c r="P680" s="656"/>
      <c r="Q680" s="656"/>
      <c r="R680" s="656"/>
    </row>
    <row r="681" spans="1:18" ht="9" customHeight="1" x14ac:dyDescent="0.2">
      <c r="A681" s="28" t="s">
        <v>48</v>
      </c>
      <c r="B681" s="79">
        <f t="shared" si="54"/>
        <v>9307</v>
      </c>
      <c r="C681" s="197">
        <v>1018</v>
      </c>
      <c r="D681" s="77"/>
      <c r="E681" s="197">
        <f t="shared" si="55"/>
        <v>1915</v>
      </c>
      <c r="F681" s="77">
        <v>1690</v>
      </c>
      <c r="G681" s="77">
        <v>225</v>
      </c>
      <c r="H681" s="77">
        <v>0</v>
      </c>
      <c r="I681" s="77"/>
      <c r="J681" s="77">
        <f t="shared" si="56"/>
        <v>3043</v>
      </c>
      <c r="K681" s="529">
        <v>529</v>
      </c>
      <c r="L681" s="79">
        <v>2514</v>
      </c>
      <c r="M681" s="79">
        <v>0</v>
      </c>
      <c r="N681" s="79">
        <v>3331</v>
      </c>
      <c r="O681" s="82"/>
      <c r="P681" s="656"/>
      <c r="Q681" s="656"/>
      <c r="R681" s="656"/>
    </row>
    <row r="682" spans="1:18" ht="9" customHeight="1" x14ac:dyDescent="0.2">
      <c r="A682" s="28" t="s">
        <v>50</v>
      </c>
      <c r="B682" s="79">
        <f t="shared" si="54"/>
        <v>7399</v>
      </c>
      <c r="C682" s="197">
        <v>1564</v>
      </c>
      <c r="D682" s="77"/>
      <c r="E682" s="197">
        <f t="shared" si="55"/>
        <v>2879</v>
      </c>
      <c r="F682" s="77">
        <v>2879</v>
      </c>
      <c r="G682" s="77">
        <v>0</v>
      </c>
      <c r="H682" s="77">
        <v>0</v>
      </c>
      <c r="I682" s="77"/>
      <c r="J682" s="77">
        <f t="shared" si="56"/>
        <v>2929</v>
      </c>
      <c r="K682" s="529">
        <v>401</v>
      </c>
      <c r="L682" s="79">
        <v>2522</v>
      </c>
      <c r="M682" s="79">
        <v>6</v>
      </c>
      <c r="N682" s="529">
        <v>27</v>
      </c>
      <c r="O682" s="82"/>
      <c r="P682" s="656"/>
      <c r="Q682" s="656"/>
      <c r="R682" s="656"/>
    </row>
    <row r="683" spans="1:18" ht="9" customHeight="1" x14ac:dyDescent="0.2">
      <c r="A683" s="41" t="s">
        <v>52</v>
      </c>
      <c r="B683" s="40">
        <f t="shared" si="54"/>
        <v>22649</v>
      </c>
      <c r="C683" s="262">
        <v>3092</v>
      </c>
      <c r="D683" s="185"/>
      <c r="E683" s="262">
        <f t="shared" si="55"/>
        <v>4212</v>
      </c>
      <c r="F683" s="185">
        <v>4212</v>
      </c>
      <c r="G683" s="185">
        <v>0</v>
      </c>
      <c r="H683" s="185">
        <v>0</v>
      </c>
      <c r="I683" s="185"/>
      <c r="J683" s="185">
        <f t="shared" si="56"/>
        <v>12918</v>
      </c>
      <c r="K683" s="530">
        <v>0</v>
      </c>
      <c r="L683" s="40">
        <v>12918</v>
      </c>
      <c r="M683" s="40">
        <v>0</v>
      </c>
      <c r="N683" s="40">
        <v>2427</v>
      </c>
      <c r="O683" s="82"/>
      <c r="P683" s="656"/>
      <c r="Q683" s="656"/>
      <c r="R683" s="656"/>
    </row>
    <row r="684" spans="1:18" ht="9" customHeight="1" x14ac:dyDescent="0.2">
      <c r="A684" s="28" t="s">
        <v>55</v>
      </c>
      <c r="B684" s="79">
        <f t="shared" si="54"/>
        <v>10098</v>
      </c>
      <c r="C684" s="197">
        <v>1534</v>
      </c>
      <c r="D684" s="77"/>
      <c r="E684" s="197">
        <f t="shared" si="55"/>
        <v>3866</v>
      </c>
      <c r="F684" s="77">
        <v>3783</v>
      </c>
      <c r="G684" s="77">
        <v>83</v>
      </c>
      <c r="H684" s="77">
        <v>0</v>
      </c>
      <c r="I684" s="77"/>
      <c r="J684" s="77">
        <f t="shared" si="56"/>
        <v>4493</v>
      </c>
      <c r="K684" s="529">
        <v>171</v>
      </c>
      <c r="L684" s="79">
        <v>4322</v>
      </c>
      <c r="M684" s="79">
        <v>0</v>
      </c>
      <c r="N684" s="529">
        <v>205</v>
      </c>
      <c r="O684" s="82"/>
      <c r="P684" s="656"/>
      <c r="Q684" s="656"/>
      <c r="R684" s="656"/>
    </row>
    <row r="685" spans="1:18" ht="9" customHeight="1" x14ac:dyDescent="0.2">
      <c r="A685" s="28" t="s">
        <v>57</v>
      </c>
      <c r="B685" s="79">
        <f t="shared" si="54"/>
        <v>3293</v>
      </c>
      <c r="C685" s="197">
        <v>596</v>
      </c>
      <c r="D685" s="77"/>
      <c r="E685" s="197">
        <f t="shared" si="55"/>
        <v>1111</v>
      </c>
      <c r="F685" s="77">
        <v>1065</v>
      </c>
      <c r="G685" s="77">
        <v>46</v>
      </c>
      <c r="H685" s="77">
        <v>0</v>
      </c>
      <c r="I685" s="77"/>
      <c r="J685" s="77">
        <f t="shared" si="56"/>
        <v>1586</v>
      </c>
      <c r="K685" s="529">
        <v>258</v>
      </c>
      <c r="L685" s="79">
        <v>1328</v>
      </c>
      <c r="M685" s="79">
        <v>0</v>
      </c>
      <c r="N685" s="529">
        <v>0</v>
      </c>
      <c r="O685" s="82"/>
      <c r="P685" s="656"/>
      <c r="Q685" s="656"/>
      <c r="R685" s="656"/>
    </row>
    <row r="686" spans="1:18" ht="9" customHeight="1" x14ac:dyDescent="0.2">
      <c r="A686" s="28" t="s">
        <v>59</v>
      </c>
      <c r="B686" s="79">
        <f t="shared" si="54"/>
        <v>5742</v>
      </c>
      <c r="C686" s="197">
        <v>854</v>
      </c>
      <c r="D686" s="77"/>
      <c r="E686" s="197">
        <f t="shared" si="55"/>
        <v>1378</v>
      </c>
      <c r="F686" s="77">
        <v>1214</v>
      </c>
      <c r="G686" s="77">
        <v>164</v>
      </c>
      <c r="H686" s="77">
        <v>0</v>
      </c>
      <c r="I686" s="77"/>
      <c r="J686" s="77">
        <f t="shared" si="56"/>
        <v>3510</v>
      </c>
      <c r="K686" s="529">
        <v>1171</v>
      </c>
      <c r="L686" s="79">
        <v>2339</v>
      </c>
      <c r="M686" s="79">
        <v>0</v>
      </c>
      <c r="N686" s="79">
        <v>0</v>
      </c>
      <c r="O686" s="82"/>
      <c r="P686" s="656"/>
      <c r="Q686" s="656"/>
      <c r="R686" s="656"/>
    </row>
    <row r="687" spans="1:18" ht="9" customHeight="1" x14ac:dyDescent="0.2">
      <c r="A687" s="41" t="s">
        <v>63</v>
      </c>
      <c r="B687" s="40">
        <f t="shared" si="54"/>
        <v>11580</v>
      </c>
      <c r="C687" s="262">
        <v>1893</v>
      </c>
      <c r="D687" s="185"/>
      <c r="E687" s="262">
        <f t="shared" si="55"/>
        <v>3647</v>
      </c>
      <c r="F687" s="185">
        <v>3647</v>
      </c>
      <c r="G687" s="185">
        <v>0</v>
      </c>
      <c r="H687" s="185">
        <v>0</v>
      </c>
      <c r="I687" s="185"/>
      <c r="J687" s="185">
        <f t="shared" si="56"/>
        <v>6040</v>
      </c>
      <c r="K687" s="530">
        <v>0</v>
      </c>
      <c r="L687" s="40">
        <v>5936</v>
      </c>
      <c r="M687" s="40">
        <v>104</v>
      </c>
      <c r="N687" s="40">
        <v>0</v>
      </c>
      <c r="O687" s="82"/>
      <c r="P687" s="656"/>
      <c r="Q687" s="656"/>
      <c r="R687" s="656"/>
    </row>
    <row r="688" spans="1:18" ht="9" customHeight="1" x14ac:dyDescent="0.2">
      <c r="A688" s="28" t="s">
        <v>65</v>
      </c>
      <c r="B688" s="79">
        <f t="shared" si="54"/>
        <v>16965</v>
      </c>
      <c r="C688" s="197">
        <v>1326</v>
      </c>
      <c r="D688" s="77"/>
      <c r="E688" s="197">
        <f t="shared" si="55"/>
        <v>3834</v>
      </c>
      <c r="F688" s="77">
        <v>3834</v>
      </c>
      <c r="G688" s="77">
        <v>0</v>
      </c>
      <c r="H688" s="77">
        <v>0</v>
      </c>
      <c r="I688" s="77"/>
      <c r="J688" s="77">
        <f t="shared" si="56"/>
        <v>6245</v>
      </c>
      <c r="K688" s="529">
        <v>0</v>
      </c>
      <c r="L688" s="79">
        <v>3004</v>
      </c>
      <c r="M688" s="79">
        <v>3241</v>
      </c>
      <c r="N688" s="79">
        <v>5560</v>
      </c>
      <c r="O688" s="82"/>
      <c r="P688" s="656"/>
      <c r="Q688" s="656"/>
      <c r="R688" s="656"/>
    </row>
    <row r="689" spans="1:18" ht="9" customHeight="1" x14ac:dyDescent="0.2">
      <c r="A689" s="28" t="s">
        <v>69</v>
      </c>
      <c r="B689" s="79">
        <f t="shared" si="54"/>
        <v>25232</v>
      </c>
      <c r="C689" s="197">
        <v>2229</v>
      </c>
      <c r="D689" s="77"/>
      <c r="E689" s="197">
        <f t="shared" si="55"/>
        <v>5115</v>
      </c>
      <c r="F689" s="77">
        <v>5115</v>
      </c>
      <c r="G689" s="77">
        <v>0</v>
      </c>
      <c r="H689" s="77">
        <v>0</v>
      </c>
      <c r="I689" s="77"/>
      <c r="J689" s="77">
        <f t="shared" si="56"/>
        <v>4412</v>
      </c>
      <c r="K689" s="529">
        <v>0</v>
      </c>
      <c r="L689" s="79">
        <v>4412</v>
      </c>
      <c r="M689" s="79">
        <v>0</v>
      </c>
      <c r="N689" s="529">
        <v>13476</v>
      </c>
      <c r="O689" s="82"/>
      <c r="P689" s="656"/>
      <c r="Q689" s="656"/>
      <c r="R689" s="656"/>
    </row>
    <row r="690" spans="1:18" ht="9" customHeight="1" x14ac:dyDescent="0.2">
      <c r="A690" s="28" t="s">
        <v>74</v>
      </c>
      <c r="B690" s="79">
        <f t="shared" si="54"/>
        <v>8653</v>
      </c>
      <c r="C690" s="197">
        <v>648</v>
      </c>
      <c r="D690" s="77"/>
      <c r="E690" s="197">
        <f t="shared" si="55"/>
        <v>2941</v>
      </c>
      <c r="F690" s="77">
        <v>2941</v>
      </c>
      <c r="G690" s="77">
        <v>0</v>
      </c>
      <c r="H690" s="77">
        <v>0</v>
      </c>
      <c r="I690" s="77"/>
      <c r="J690" s="77">
        <f t="shared" si="56"/>
        <v>5064</v>
      </c>
      <c r="K690" s="529">
        <v>726</v>
      </c>
      <c r="L690" s="79">
        <v>3788</v>
      </c>
      <c r="M690" s="79">
        <v>550</v>
      </c>
      <c r="N690" s="529">
        <v>0</v>
      </c>
      <c r="O690" s="82"/>
      <c r="P690" s="656"/>
      <c r="Q690" s="656"/>
      <c r="R690" s="656"/>
    </row>
    <row r="691" spans="1:18" ht="9" customHeight="1" x14ac:dyDescent="0.2">
      <c r="A691" s="41" t="s">
        <v>76</v>
      </c>
      <c r="B691" s="40">
        <f t="shared" si="54"/>
        <v>14008</v>
      </c>
      <c r="C691" s="262">
        <v>2221</v>
      </c>
      <c r="D691" s="185"/>
      <c r="E691" s="262">
        <f t="shared" si="55"/>
        <v>3496</v>
      </c>
      <c r="F691" s="185">
        <v>2694</v>
      </c>
      <c r="G691" s="185">
        <v>802</v>
      </c>
      <c r="H691" s="185">
        <v>0</v>
      </c>
      <c r="I691" s="185"/>
      <c r="J691" s="185">
        <f t="shared" si="56"/>
        <v>8291</v>
      </c>
      <c r="K691" s="530">
        <v>404</v>
      </c>
      <c r="L691" s="40">
        <v>7701</v>
      </c>
      <c r="M691" s="40">
        <v>186</v>
      </c>
      <c r="N691" s="530">
        <v>0</v>
      </c>
      <c r="O691" s="82"/>
      <c r="P691" s="656"/>
      <c r="Q691" s="656"/>
      <c r="R691" s="656"/>
    </row>
    <row r="692" spans="1:18" ht="9" customHeight="1" x14ac:dyDescent="0.2">
      <c r="A692" s="28" t="s">
        <v>105</v>
      </c>
      <c r="B692" s="79">
        <f t="shared" si="54"/>
        <v>2771</v>
      </c>
      <c r="C692" s="197">
        <v>647</v>
      </c>
      <c r="D692" s="77"/>
      <c r="E692" s="197">
        <f t="shared" si="55"/>
        <v>1023</v>
      </c>
      <c r="F692" s="77">
        <v>1023</v>
      </c>
      <c r="G692" s="77">
        <v>0</v>
      </c>
      <c r="H692" s="77">
        <v>0</v>
      </c>
      <c r="I692" s="77"/>
      <c r="J692" s="77">
        <f t="shared" si="56"/>
        <v>1101</v>
      </c>
      <c r="K692" s="529">
        <v>0</v>
      </c>
      <c r="L692" s="79">
        <v>1101</v>
      </c>
      <c r="M692" s="79">
        <v>0</v>
      </c>
      <c r="N692" s="79">
        <v>0</v>
      </c>
      <c r="O692" s="82"/>
      <c r="P692" s="656"/>
      <c r="Q692" s="656"/>
      <c r="R692" s="656"/>
    </row>
    <row r="693" spans="1:18" ht="9" customHeight="1" x14ac:dyDescent="0.2">
      <c r="A693" s="28" t="s">
        <v>82</v>
      </c>
      <c r="B693" s="79">
        <f t="shared" si="54"/>
        <v>25890</v>
      </c>
      <c r="C693" s="197">
        <v>3127</v>
      </c>
      <c r="D693" s="77"/>
      <c r="E693" s="197">
        <f t="shared" si="55"/>
        <v>5109</v>
      </c>
      <c r="F693" s="77">
        <v>3964</v>
      </c>
      <c r="G693" s="77">
        <v>1066</v>
      </c>
      <c r="H693" s="77">
        <v>79</v>
      </c>
      <c r="I693" s="77"/>
      <c r="J693" s="77">
        <f t="shared" si="56"/>
        <v>8200</v>
      </c>
      <c r="K693" s="529">
        <v>361</v>
      </c>
      <c r="L693" s="79">
        <v>6789</v>
      </c>
      <c r="M693" s="79">
        <v>1050</v>
      </c>
      <c r="N693" s="79">
        <v>9454</v>
      </c>
      <c r="O693" s="82"/>
      <c r="P693" s="656"/>
      <c r="Q693" s="656"/>
      <c r="R693" s="656"/>
    </row>
    <row r="694" spans="1:18" ht="9" customHeight="1" x14ac:dyDescent="0.2">
      <c r="A694" s="28" t="s">
        <v>86</v>
      </c>
      <c r="B694" s="79">
        <f t="shared" si="54"/>
        <v>12403</v>
      </c>
      <c r="C694" s="197">
        <v>1463</v>
      </c>
      <c r="D694" s="77"/>
      <c r="E694" s="197">
        <f t="shared" si="55"/>
        <v>1944</v>
      </c>
      <c r="F694" s="77">
        <v>1944</v>
      </c>
      <c r="G694" s="77">
        <v>0</v>
      </c>
      <c r="H694" s="77">
        <v>0</v>
      </c>
      <c r="I694" s="77"/>
      <c r="J694" s="77">
        <f t="shared" si="56"/>
        <v>5377</v>
      </c>
      <c r="K694" s="529">
        <v>2866</v>
      </c>
      <c r="L694" s="79">
        <v>2511</v>
      </c>
      <c r="M694" s="79">
        <v>0</v>
      </c>
      <c r="N694" s="79">
        <v>3619</v>
      </c>
      <c r="O694" s="82"/>
      <c r="P694" s="656"/>
      <c r="Q694" s="656"/>
      <c r="R694" s="656"/>
    </row>
    <row r="695" spans="1:18" ht="9" customHeight="1" x14ac:dyDescent="0.2">
      <c r="A695" s="41" t="s">
        <v>88</v>
      </c>
      <c r="B695" s="40">
        <f t="shared" si="54"/>
        <v>12062</v>
      </c>
      <c r="C695" s="262">
        <v>1588</v>
      </c>
      <c r="D695" s="185"/>
      <c r="E695" s="262">
        <f t="shared" si="55"/>
        <v>4473</v>
      </c>
      <c r="F695" s="185">
        <v>4447</v>
      </c>
      <c r="G695" s="185">
        <v>26</v>
      </c>
      <c r="H695" s="185">
        <v>0</v>
      </c>
      <c r="I695" s="185"/>
      <c r="J695" s="185">
        <f t="shared" si="56"/>
        <v>4708</v>
      </c>
      <c r="K695" s="530">
        <v>0</v>
      </c>
      <c r="L695" s="40">
        <v>4708</v>
      </c>
      <c r="M695" s="40">
        <v>0</v>
      </c>
      <c r="N695" s="40">
        <v>1293</v>
      </c>
      <c r="O695" s="82"/>
      <c r="P695" s="656"/>
      <c r="Q695" s="656"/>
      <c r="R695" s="656"/>
    </row>
    <row r="696" spans="1:18" ht="9" customHeight="1" x14ac:dyDescent="0.25">
      <c r="A696" s="28"/>
      <c r="B696" s="79"/>
      <c r="C696" s="77"/>
      <c r="D696" s="77"/>
      <c r="E696" s="197"/>
      <c r="F696" s="77"/>
      <c r="G696" s="77"/>
      <c r="H696" s="77"/>
      <c r="I696" s="77"/>
      <c r="J696" s="77"/>
      <c r="K696" s="197"/>
      <c r="L696" s="77"/>
      <c r="M696" s="77"/>
      <c r="N696" s="77"/>
      <c r="P696" s="656"/>
      <c r="Q696" s="656"/>
      <c r="R696" s="656"/>
    </row>
    <row r="697" spans="1:18" ht="9" customHeight="1" x14ac:dyDescent="0.25">
      <c r="A697" s="25">
        <v>2014</v>
      </c>
      <c r="B697" s="25"/>
      <c r="C697" s="313"/>
      <c r="D697" s="313"/>
      <c r="E697" s="660"/>
      <c r="F697" s="313"/>
      <c r="G697" s="313"/>
      <c r="H697" s="313"/>
      <c r="I697" s="313"/>
      <c r="J697" s="660"/>
      <c r="K697" s="308"/>
      <c r="L697" s="313"/>
      <c r="M697" s="313"/>
      <c r="N697" s="308"/>
      <c r="P697" s="656"/>
      <c r="Q697" s="656"/>
      <c r="R697" s="656"/>
    </row>
    <row r="698" spans="1:18" ht="9" customHeight="1" x14ac:dyDescent="0.25">
      <c r="A698" s="30" t="s">
        <v>129</v>
      </c>
      <c r="B698" s="661">
        <f>SUM(B700:B731)</f>
        <v>389345</v>
      </c>
      <c r="C698" s="661">
        <f>SUM(C700:C731)</f>
        <v>50241</v>
      </c>
      <c r="D698" s="661"/>
      <c r="E698" s="661">
        <f>SUM(E700:E731)</f>
        <v>93521</v>
      </c>
      <c r="F698" s="661">
        <f>SUM(F700:F731)</f>
        <v>83378</v>
      </c>
      <c r="G698" s="661">
        <f>SUM(G700:G731)</f>
        <v>9445</v>
      </c>
      <c r="H698" s="661">
        <f>SUM(H700:H731)</f>
        <v>698</v>
      </c>
      <c r="I698" s="661"/>
      <c r="J698" s="661">
        <f>SUM(J700:J731)</f>
        <v>175775</v>
      </c>
      <c r="K698" s="661">
        <f>SUM(K700:K731)</f>
        <v>21620</v>
      </c>
      <c r="L698" s="661">
        <f>SUM(L700:L731)</f>
        <v>142807</v>
      </c>
      <c r="M698" s="661">
        <f>SUM(M700:M731)</f>
        <v>11348</v>
      </c>
      <c r="N698" s="661">
        <f>SUM(N700:N731)</f>
        <v>69808</v>
      </c>
      <c r="O698" s="661"/>
      <c r="P698" s="656"/>
      <c r="Q698" s="656"/>
      <c r="R698" s="656"/>
    </row>
    <row r="699" spans="1:18" ht="3" customHeight="1" x14ac:dyDescent="0.2">
      <c r="A699" s="30"/>
      <c r="B699" s="661"/>
      <c r="C699" s="661"/>
      <c r="D699" s="661"/>
      <c r="E699" s="661"/>
      <c r="F699" s="661"/>
      <c r="G699" s="661"/>
      <c r="H699" s="661"/>
      <c r="I699" s="661"/>
      <c r="J699" s="661"/>
      <c r="K699" s="661"/>
      <c r="L699" s="661"/>
      <c r="M699" s="661"/>
      <c r="N699" s="661"/>
      <c r="O699" s="62"/>
      <c r="P699" s="656"/>
      <c r="Q699" s="656"/>
      <c r="R699" s="656"/>
    </row>
    <row r="700" spans="1:18" ht="9" customHeight="1" x14ac:dyDescent="0.2">
      <c r="A700" s="28" t="s">
        <v>14</v>
      </c>
      <c r="B700" s="79">
        <f t="shared" ref="B700:B731" si="57">SUM(C700,E700,J700,N700)</f>
        <v>2345</v>
      </c>
      <c r="C700" s="197">
        <v>368</v>
      </c>
      <c r="D700" s="77"/>
      <c r="E700" s="197">
        <f t="shared" ref="E700:E731" si="58">SUM(F700:H700)</f>
        <v>1044</v>
      </c>
      <c r="F700" s="77">
        <v>965</v>
      </c>
      <c r="G700" s="77">
        <v>79</v>
      </c>
      <c r="H700" s="77">
        <v>0</v>
      </c>
      <c r="I700" s="77"/>
      <c r="J700" s="77">
        <f t="shared" ref="J700:J731" si="59">SUM(K700:M700)</f>
        <v>601</v>
      </c>
      <c r="K700" s="529">
        <v>0</v>
      </c>
      <c r="L700" s="79">
        <v>601</v>
      </c>
      <c r="M700" s="79">
        <v>0</v>
      </c>
      <c r="N700" s="79">
        <v>332</v>
      </c>
      <c r="O700" s="82"/>
      <c r="P700" s="656"/>
      <c r="Q700" s="656"/>
      <c r="R700" s="656"/>
    </row>
    <row r="701" spans="1:18" ht="9" customHeight="1" x14ac:dyDescent="0.2">
      <c r="A701" s="28" t="s">
        <v>15</v>
      </c>
      <c r="B701" s="79">
        <f t="shared" si="57"/>
        <v>11952</v>
      </c>
      <c r="C701" s="197">
        <v>1879</v>
      </c>
      <c r="D701" s="77"/>
      <c r="E701" s="197">
        <f t="shared" si="58"/>
        <v>1003</v>
      </c>
      <c r="F701" s="77">
        <v>1003</v>
      </c>
      <c r="G701" s="77">
        <v>0</v>
      </c>
      <c r="H701" s="77">
        <v>0</v>
      </c>
      <c r="I701" s="77"/>
      <c r="J701" s="77">
        <f t="shared" si="59"/>
        <v>4786</v>
      </c>
      <c r="K701" s="529">
        <v>0</v>
      </c>
      <c r="L701" s="79">
        <v>4138</v>
      </c>
      <c r="M701" s="79">
        <v>648</v>
      </c>
      <c r="N701" s="529">
        <v>4284</v>
      </c>
      <c r="O701" s="82"/>
      <c r="P701" s="656"/>
      <c r="Q701" s="656"/>
      <c r="R701" s="656"/>
    </row>
    <row r="702" spans="1:18" ht="9" customHeight="1" x14ac:dyDescent="0.2">
      <c r="A702" s="28" t="s">
        <v>112</v>
      </c>
      <c r="B702" s="79">
        <f t="shared" si="57"/>
        <v>5970</v>
      </c>
      <c r="C702" s="197">
        <v>1212</v>
      </c>
      <c r="D702" s="77"/>
      <c r="E702" s="197">
        <f t="shared" si="58"/>
        <v>1630</v>
      </c>
      <c r="F702" s="77">
        <v>908</v>
      </c>
      <c r="G702" s="77">
        <v>468</v>
      </c>
      <c r="H702" s="77">
        <v>254</v>
      </c>
      <c r="I702" s="77"/>
      <c r="J702" s="77">
        <f t="shared" si="59"/>
        <v>1870</v>
      </c>
      <c r="K702" s="529">
        <v>149</v>
      </c>
      <c r="L702" s="79">
        <v>958</v>
      </c>
      <c r="M702" s="79">
        <v>763</v>
      </c>
      <c r="N702" s="529">
        <v>1258</v>
      </c>
      <c r="O702" s="82"/>
      <c r="P702" s="656"/>
      <c r="Q702" s="656"/>
      <c r="R702" s="656"/>
    </row>
    <row r="703" spans="1:18" ht="9" customHeight="1" x14ac:dyDescent="0.2">
      <c r="A703" s="41" t="s">
        <v>21</v>
      </c>
      <c r="B703" s="40">
        <f t="shared" si="57"/>
        <v>5550</v>
      </c>
      <c r="C703" s="262">
        <v>1283</v>
      </c>
      <c r="D703" s="185"/>
      <c r="E703" s="262">
        <f t="shared" si="58"/>
        <v>1047</v>
      </c>
      <c r="F703" s="185">
        <v>1047</v>
      </c>
      <c r="G703" s="185">
        <v>0</v>
      </c>
      <c r="H703" s="185">
        <v>0</v>
      </c>
      <c r="I703" s="185"/>
      <c r="J703" s="185">
        <f t="shared" si="59"/>
        <v>2612</v>
      </c>
      <c r="K703" s="530">
        <v>1685</v>
      </c>
      <c r="L703" s="40">
        <v>272</v>
      </c>
      <c r="M703" s="40">
        <v>655</v>
      </c>
      <c r="N703" s="530">
        <v>608</v>
      </c>
      <c r="O703" s="82"/>
      <c r="P703" s="656"/>
      <c r="Q703" s="656"/>
      <c r="R703" s="656"/>
    </row>
    <row r="704" spans="1:18" ht="9" customHeight="1" x14ac:dyDescent="0.2">
      <c r="A704" s="28" t="s">
        <v>23</v>
      </c>
      <c r="B704" s="79">
        <f t="shared" si="57"/>
        <v>8572</v>
      </c>
      <c r="C704" s="197">
        <v>1809</v>
      </c>
      <c r="D704" s="77"/>
      <c r="E704" s="197">
        <f t="shared" si="58"/>
        <v>2276</v>
      </c>
      <c r="F704" s="77">
        <v>2159</v>
      </c>
      <c r="G704" s="77">
        <v>117</v>
      </c>
      <c r="H704" s="77">
        <v>0</v>
      </c>
      <c r="I704" s="77"/>
      <c r="J704" s="77">
        <f t="shared" si="59"/>
        <v>4487</v>
      </c>
      <c r="K704" s="529">
        <v>0</v>
      </c>
      <c r="L704" s="79">
        <v>4487</v>
      </c>
      <c r="M704" s="79">
        <v>0</v>
      </c>
      <c r="N704" s="79">
        <v>0</v>
      </c>
      <c r="O704" s="82"/>
      <c r="P704" s="656"/>
      <c r="Q704" s="656"/>
      <c r="R704" s="656"/>
    </row>
    <row r="705" spans="1:18" ht="9" customHeight="1" x14ac:dyDescent="0.2">
      <c r="A705" s="28" t="s">
        <v>25</v>
      </c>
      <c r="B705" s="79">
        <f t="shared" si="57"/>
        <v>3237</v>
      </c>
      <c r="C705" s="197">
        <v>350</v>
      </c>
      <c r="D705" s="77"/>
      <c r="E705" s="197">
        <f t="shared" si="58"/>
        <v>755</v>
      </c>
      <c r="F705" s="77">
        <v>719</v>
      </c>
      <c r="G705" s="77">
        <v>25</v>
      </c>
      <c r="H705" s="77">
        <v>11</v>
      </c>
      <c r="I705" s="77"/>
      <c r="J705" s="77">
        <f t="shared" si="59"/>
        <v>1995</v>
      </c>
      <c r="K705" s="529">
        <v>401</v>
      </c>
      <c r="L705" s="79">
        <v>1512</v>
      </c>
      <c r="M705" s="79">
        <v>82</v>
      </c>
      <c r="N705" s="529">
        <v>137</v>
      </c>
      <c r="O705" s="82"/>
      <c r="P705" s="656"/>
      <c r="Q705" s="656"/>
      <c r="R705" s="656"/>
    </row>
    <row r="706" spans="1:18" ht="9" customHeight="1" x14ac:dyDescent="0.2">
      <c r="A706" s="28" t="s">
        <v>27</v>
      </c>
      <c r="B706" s="79">
        <f t="shared" si="57"/>
        <v>22978</v>
      </c>
      <c r="C706" s="197">
        <v>2372</v>
      </c>
      <c r="D706" s="77"/>
      <c r="E706" s="197">
        <f t="shared" si="58"/>
        <v>5028</v>
      </c>
      <c r="F706" s="77">
        <v>4797</v>
      </c>
      <c r="G706" s="77">
        <v>223</v>
      </c>
      <c r="H706" s="77">
        <v>8</v>
      </c>
      <c r="I706" s="77"/>
      <c r="J706" s="77">
        <f t="shared" si="59"/>
        <v>15519</v>
      </c>
      <c r="K706" s="529">
        <v>0</v>
      </c>
      <c r="L706" s="79">
        <v>14525</v>
      </c>
      <c r="M706" s="79">
        <v>994</v>
      </c>
      <c r="N706" s="529">
        <v>59</v>
      </c>
      <c r="O706" s="82"/>
      <c r="P706" s="656"/>
      <c r="Q706" s="656"/>
      <c r="R706" s="656"/>
    </row>
    <row r="707" spans="1:18" ht="9" customHeight="1" x14ac:dyDescent="0.2">
      <c r="A707" s="41" t="s">
        <v>30</v>
      </c>
      <c r="B707" s="40">
        <f t="shared" si="57"/>
        <v>13284</v>
      </c>
      <c r="C707" s="262">
        <v>2844</v>
      </c>
      <c r="D707" s="185"/>
      <c r="E707" s="262">
        <f t="shared" si="58"/>
        <v>2616</v>
      </c>
      <c r="F707" s="185">
        <v>2616</v>
      </c>
      <c r="G707" s="185">
        <v>0</v>
      </c>
      <c r="H707" s="185">
        <v>0</v>
      </c>
      <c r="I707" s="185"/>
      <c r="J707" s="185">
        <f t="shared" si="59"/>
        <v>7824</v>
      </c>
      <c r="K707" s="530">
        <v>0</v>
      </c>
      <c r="L707" s="40">
        <v>6761</v>
      </c>
      <c r="M707" s="40">
        <v>1063</v>
      </c>
      <c r="N707" s="40">
        <v>0</v>
      </c>
      <c r="O707" s="82"/>
      <c r="P707" s="656"/>
      <c r="Q707" s="656"/>
      <c r="R707" s="656"/>
    </row>
    <row r="708" spans="1:18" ht="9" customHeight="1" x14ac:dyDescent="0.2">
      <c r="A708" s="28" t="s">
        <v>111</v>
      </c>
      <c r="B708" s="79">
        <f t="shared" si="57"/>
        <v>108</v>
      </c>
      <c r="C708" s="197">
        <v>108</v>
      </c>
      <c r="D708" s="77"/>
      <c r="E708" s="197">
        <f t="shared" si="58"/>
        <v>0</v>
      </c>
      <c r="F708" s="77">
        <v>0</v>
      </c>
      <c r="G708" s="77">
        <v>0</v>
      </c>
      <c r="H708" s="77">
        <v>0</v>
      </c>
      <c r="I708" s="77"/>
      <c r="J708" s="77">
        <f t="shared" si="59"/>
        <v>0</v>
      </c>
      <c r="K708" s="79">
        <v>0</v>
      </c>
      <c r="L708" s="79">
        <v>0</v>
      </c>
      <c r="M708" s="79">
        <v>0</v>
      </c>
      <c r="N708" s="79">
        <v>0</v>
      </c>
      <c r="O708" s="82"/>
      <c r="P708" s="656"/>
      <c r="Q708" s="656"/>
      <c r="R708" s="656"/>
    </row>
    <row r="709" spans="1:18" ht="9" customHeight="1" x14ac:dyDescent="0.2">
      <c r="A709" s="28" t="s">
        <v>33</v>
      </c>
      <c r="B709" s="79">
        <f t="shared" si="57"/>
        <v>15659</v>
      </c>
      <c r="C709" s="197">
        <v>2459</v>
      </c>
      <c r="D709" s="77"/>
      <c r="E709" s="197">
        <f t="shared" si="58"/>
        <v>2847</v>
      </c>
      <c r="F709" s="77">
        <v>2102</v>
      </c>
      <c r="G709" s="77">
        <v>745</v>
      </c>
      <c r="H709" s="77">
        <v>0</v>
      </c>
      <c r="I709" s="77"/>
      <c r="J709" s="77">
        <f t="shared" si="59"/>
        <v>9458</v>
      </c>
      <c r="K709" s="529">
        <v>764</v>
      </c>
      <c r="L709" s="79">
        <v>7367</v>
      </c>
      <c r="M709" s="79">
        <v>1327</v>
      </c>
      <c r="N709" s="529">
        <v>895</v>
      </c>
      <c r="O709" s="82"/>
      <c r="P709" s="656"/>
      <c r="Q709" s="656"/>
      <c r="R709" s="656"/>
    </row>
    <row r="710" spans="1:18" ht="9" customHeight="1" x14ac:dyDescent="0.2">
      <c r="A710" s="28" t="s">
        <v>34</v>
      </c>
      <c r="B710" s="79">
        <f t="shared" si="57"/>
        <v>12820</v>
      </c>
      <c r="C710" s="197">
        <v>1226</v>
      </c>
      <c r="D710" s="77"/>
      <c r="E710" s="197">
        <f t="shared" si="58"/>
        <v>3295</v>
      </c>
      <c r="F710" s="77">
        <v>3121</v>
      </c>
      <c r="G710" s="77">
        <v>174</v>
      </c>
      <c r="H710" s="77">
        <v>0</v>
      </c>
      <c r="I710" s="77"/>
      <c r="J710" s="77">
        <f t="shared" si="59"/>
        <v>6989</v>
      </c>
      <c r="K710" s="529">
        <v>2298</v>
      </c>
      <c r="L710" s="79">
        <v>4691</v>
      </c>
      <c r="M710" s="79">
        <v>0</v>
      </c>
      <c r="N710" s="529">
        <v>1310</v>
      </c>
      <c r="O710" s="82"/>
      <c r="P710" s="656"/>
      <c r="Q710" s="656"/>
      <c r="R710" s="656"/>
    </row>
    <row r="711" spans="1:18" ht="9" customHeight="1" x14ac:dyDescent="0.2">
      <c r="A711" s="41" t="s">
        <v>36</v>
      </c>
      <c r="B711" s="40">
        <f t="shared" si="57"/>
        <v>18733</v>
      </c>
      <c r="C711" s="262">
        <v>2202</v>
      </c>
      <c r="D711" s="185"/>
      <c r="E711" s="262">
        <f t="shared" si="58"/>
        <v>3963</v>
      </c>
      <c r="F711" s="185">
        <v>2423</v>
      </c>
      <c r="G711" s="185">
        <v>1540</v>
      </c>
      <c r="H711" s="185">
        <v>0</v>
      </c>
      <c r="I711" s="185"/>
      <c r="J711" s="185">
        <f t="shared" si="59"/>
        <v>6452</v>
      </c>
      <c r="K711" s="530">
        <v>1711</v>
      </c>
      <c r="L711" s="40">
        <v>4741</v>
      </c>
      <c r="M711" s="40">
        <v>0</v>
      </c>
      <c r="N711" s="530">
        <v>6116</v>
      </c>
      <c r="O711" s="82"/>
      <c r="P711" s="656"/>
      <c r="Q711" s="656"/>
      <c r="R711" s="656"/>
    </row>
    <row r="712" spans="1:18" ht="9" customHeight="1" x14ac:dyDescent="0.2">
      <c r="A712" s="28" t="s">
        <v>130</v>
      </c>
      <c r="B712" s="79">
        <f t="shared" si="57"/>
        <v>11901</v>
      </c>
      <c r="C712" s="197">
        <v>900</v>
      </c>
      <c r="D712" s="77"/>
      <c r="E712" s="197">
        <f t="shared" si="58"/>
        <v>3617</v>
      </c>
      <c r="F712" s="77">
        <v>3509</v>
      </c>
      <c r="G712" s="77">
        <v>108</v>
      </c>
      <c r="H712" s="77">
        <v>0</v>
      </c>
      <c r="I712" s="77"/>
      <c r="J712" s="77">
        <f t="shared" si="59"/>
        <v>6116</v>
      </c>
      <c r="K712" s="529">
        <v>24</v>
      </c>
      <c r="L712" s="79">
        <v>5912</v>
      </c>
      <c r="M712" s="79">
        <v>180</v>
      </c>
      <c r="N712" s="79">
        <v>1268</v>
      </c>
      <c r="O712" s="82"/>
      <c r="P712" s="656"/>
      <c r="Q712" s="656"/>
      <c r="R712" s="656"/>
    </row>
    <row r="713" spans="1:18" ht="9" customHeight="1" x14ac:dyDescent="0.2">
      <c r="A713" s="28" t="s">
        <v>39</v>
      </c>
      <c r="B713" s="79">
        <f t="shared" si="57"/>
        <v>28343</v>
      </c>
      <c r="C713" s="197">
        <v>2578</v>
      </c>
      <c r="D713" s="77"/>
      <c r="E713" s="197">
        <f t="shared" si="58"/>
        <v>3848</v>
      </c>
      <c r="F713" s="77">
        <v>3284</v>
      </c>
      <c r="G713" s="77">
        <v>379</v>
      </c>
      <c r="H713" s="77">
        <v>185</v>
      </c>
      <c r="I713" s="77"/>
      <c r="J713" s="77">
        <f t="shared" si="59"/>
        <v>7761</v>
      </c>
      <c r="K713" s="79">
        <v>1801</v>
      </c>
      <c r="L713" s="79">
        <v>5960</v>
      </c>
      <c r="M713" s="79">
        <v>0</v>
      </c>
      <c r="N713" s="79">
        <v>14156</v>
      </c>
      <c r="O713" s="82"/>
      <c r="P713" s="656"/>
      <c r="Q713" s="656"/>
      <c r="R713" s="656"/>
    </row>
    <row r="714" spans="1:18" ht="9" customHeight="1" x14ac:dyDescent="0.2">
      <c r="A714" s="28" t="s">
        <v>32</v>
      </c>
      <c r="B714" s="79">
        <f t="shared" si="57"/>
        <v>15033</v>
      </c>
      <c r="C714" s="197">
        <v>1545</v>
      </c>
      <c r="D714" s="77"/>
      <c r="E714" s="197">
        <f t="shared" si="58"/>
        <v>5703</v>
      </c>
      <c r="F714" s="77">
        <v>4758</v>
      </c>
      <c r="G714" s="77">
        <v>945</v>
      </c>
      <c r="H714" s="77">
        <v>0</v>
      </c>
      <c r="I714" s="77"/>
      <c r="J714" s="77">
        <f t="shared" si="59"/>
        <v>7785</v>
      </c>
      <c r="K714" s="529">
        <v>781</v>
      </c>
      <c r="L714" s="79">
        <v>7004</v>
      </c>
      <c r="M714" s="79">
        <v>0</v>
      </c>
      <c r="N714" s="529">
        <v>0</v>
      </c>
      <c r="O714" s="82"/>
      <c r="P714" s="656"/>
      <c r="Q714" s="656"/>
      <c r="R714" s="656"/>
    </row>
    <row r="715" spans="1:18" ht="9" customHeight="1" x14ac:dyDescent="0.2">
      <c r="A715" s="41" t="s">
        <v>43</v>
      </c>
      <c r="B715" s="40">
        <f t="shared" si="57"/>
        <v>15468</v>
      </c>
      <c r="C715" s="262">
        <v>2748</v>
      </c>
      <c r="D715" s="185"/>
      <c r="E715" s="262">
        <f t="shared" si="58"/>
        <v>2556</v>
      </c>
      <c r="F715" s="185">
        <v>2430</v>
      </c>
      <c r="G715" s="185">
        <v>126</v>
      </c>
      <c r="H715" s="185">
        <v>0</v>
      </c>
      <c r="I715" s="185"/>
      <c r="J715" s="185">
        <f t="shared" si="59"/>
        <v>6164</v>
      </c>
      <c r="K715" s="530">
        <v>1811</v>
      </c>
      <c r="L715" s="40">
        <v>4353</v>
      </c>
      <c r="M715" s="40">
        <v>0</v>
      </c>
      <c r="N715" s="40">
        <v>4000</v>
      </c>
      <c r="O715" s="82"/>
      <c r="P715" s="656"/>
      <c r="Q715" s="656"/>
      <c r="R715" s="656"/>
    </row>
    <row r="716" spans="1:18" ht="9" customHeight="1" x14ac:dyDescent="0.2">
      <c r="A716" s="28" t="s">
        <v>46</v>
      </c>
      <c r="B716" s="79">
        <f t="shared" si="57"/>
        <v>3021</v>
      </c>
      <c r="C716" s="197">
        <v>420</v>
      </c>
      <c r="D716" s="77"/>
      <c r="E716" s="197">
        <f t="shared" si="58"/>
        <v>1292</v>
      </c>
      <c r="F716" s="77">
        <v>1292</v>
      </c>
      <c r="G716" s="77">
        <v>0</v>
      </c>
      <c r="H716" s="77">
        <v>0</v>
      </c>
      <c r="I716" s="77"/>
      <c r="J716" s="77">
        <f t="shared" si="59"/>
        <v>400</v>
      </c>
      <c r="K716" s="529">
        <v>59</v>
      </c>
      <c r="L716" s="79">
        <v>341</v>
      </c>
      <c r="M716" s="79">
        <v>0</v>
      </c>
      <c r="N716" s="529">
        <v>909</v>
      </c>
      <c r="O716" s="82"/>
      <c r="P716" s="656"/>
      <c r="Q716" s="656"/>
      <c r="R716" s="656"/>
    </row>
    <row r="717" spans="1:18" ht="9" customHeight="1" x14ac:dyDescent="0.2">
      <c r="A717" s="28" t="s">
        <v>48</v>
      </c>
      <c r="B717" s="79">
        <f t="shared" si="57"/>
        <v>9733</v>
      </c>
      <c r="C717" s="197">
        <v>1018</v>
      </c>
      <c r="D717" s="77"/>
      <c r="E717" s="197">
        <f t="shared" si="58"/>
        <v>2011</v>
      </c>
      <c r="F717" s="77">
        <v>1785</v>
      </c>
      <c r="G717" s="77">
        <v>226</v>
      </c>
      <c r="H717" s="77">
        <v>0</v>
      </c>
      <c r="I717" s="77"/>
      <c r="J717" s="77">
        <f t="shared" si="59"/>
        <v>3161</v>
      </c>
      <c r="K717" s="529">
        <v>560</v>
      </c>
      <c r="L717" s="79">
        <v>2601</v>
      </c>
      <c r="M717" s="79">
        <v>0</v>
      </c>
      <c r="N717" s="79">
        <v>3543</v>
      </c>
      <c r="O717" s="82"/>
      <c r="P717" s="656"/>
      <c r="Q717" s="656"/>
      <c r="R717" s="656"/>
    </row>
    <row r="718" spans="1:18" ht="9" customHeight="1" x14ac:dyDescent="0.2">
      <c r="A718" s="28" t="s">
        <v>50</v>
      </c>
      <c r="B718" s="79">
        <f t="shared" si="57"/>
        <v>7420</v>
      </c>
      <c r="C718" s="197">
        <v>1564</v>
      </c>
      <c r="D718" s="77"/>
      <c r="E718" s="197">
        <f t="shared" si="58"/>
        <v>2885</v>
      </c>
      <c r="F718" s="77">
        <v>2860</v>
      </c>
      <c r="G718" s="77">
        <v>25</v>
      </c>
      <c r="H718" s="77">
        <v>0</v>
      </c>
      <c r="I718" s="77"/>
      <c r="J718" s="77">
        <f t="shared" si="59"/>
        <v>2944</v>
      </c>
      <c r="K718" s="529">
        <v>442</v>
      </c>
      <c r="L718" s="79">
        <v>2490</v>
      </c>
      <c r="M718" s="79">
        <v>12</v>
      </c>
      <c r="N718" s="529">
        <v>27</v>
      </c>
      <c r="O718" s="82"/>
      <c r="P718" s="656"/>
      <c r="Q718" s="656"/>
      <c r="R718" s="656"/>
    </row>
    <row r="719" spans="1:18" ht="9" customHeight="1" x14ac:dyDescent="0.2">
      <c r="A719" s="41" t="s">
        <v>52</v>
      </c>
      <c r="B719" s="40">
        <f t="shared" si="57"/>
        <v>23396</v>
      </c>
      <c r="C719" s="262">
        <v>3092</v>
      </c>
      <c r="D719" s="185"/>
      <c r="E719" s="262">
        <f t="shared" si="58"/>
        <v>4212</v>
      </c>
      <c r="F719" s="185">
        <v>4212</v>
      </c>
      <c r="G719" s="185">
        <v>0</v>
      </c>
      <c r="H719" s="185">
        <v>0</v>
      </c>
      <c r="I719" s="185"/>
      <c r="J719" s="185">
        <f t="shared" si="59"/>
        <v>13257</v>
      </c>
      <c r="K719" s="530">
        <v>0</v>
      </c>
      <c r="L719" s="40">
        <v>13257</v>
      </c>
      <c r="M719" s="40">
        <v>0</v>
      </c>
      <c r="N719" s="40">
        <v>2835</v>
      </c>
      <c r="O719" s="82"/>
      <c r="P719" s="656"/>
      <c r="Q719" s="656"/>
      <c r="R719" s="656"/>
    </row>
    <row r="720" spans="1:18" ht="9" customHeight="1" x14ac:dyDescent="0.2">
      <c r="A720" s="28" t="s">
        <v>55</v>
      </c>
      <c r="B720" s="79">
        <f t="shared" si="57"/>
        <v>10274</v>
      </c>
      <c r="C720" s="197">
        <v>1571</v>
      </c>
      <c r="D720" s="77"/>
      <c r="E720" s="197">
        <f t="shared" si="58"/>
        <v>3987</v>
      </c>
      <c r="F720" s="77">
        <v>3904</v>
      </c>
      <c r="G720" s="77">
        <v>83</v>
      </c>
      <c r="H720" s="77">
        <v>0</v>
      </c>
      <c r="I720" s="77"/>
      <c r="J720" s="77">
        <f t="shared" si="59"/>
        <v>4511</v>
      </c>
      <c r="K720" s="529">
        <v>171</v>
      </c>
      <c r="L720" s="79">
        <v>4340</v>
      </c>
      <c r="M720" s="79">
        <v>0</v>
      </c>
      <c r="N720" s="529">
        <v>205</v>
      </c>
      <c r="O720" s="82"/>
      <c r="P720" s="656"/>
      <c r="Q720" s="656"/>
      <c r="R720" s="656"/>
    </row>
    <row r="721" spans="1:18" ht="9" customHeight="1" x14ac:dyDescent="0.2">
      <c r="A721" s="28" t="s">
        <v>57</v>
      </c>
      <c r="B721" s="79">
        <f t="shared" si="57"/>
        <v>3295</v>
      </c>
      <c r="C721" s="197">
        <v>596</v>
      </c>
      <c r="D721" s="77"/>
      <c r="E721" s="197">
        <f t="shared" si="58"/>
        <v>1111</v>
      </c>
      <c r="F721" s="77">
        <v>1065</v>
      </c>
      <c r="G721" s="77">
        <v>46</v>
      </c>
      <c r="H721" s="77">
        <v>0</v>
      </c>
      <c r="I721" s="77"/>
      <c r="J721" s="77">
        <f t="shared" si="59"/>
        <v>1588</v>
      </c>
      <c r="K721" s="529">
        <v>301</v>
      </c>
      <c r="L721" s="79">
        <v>1287</v>
      </c>
      <c r="M721" s="79">
        <v>0</v>
      </c>
      <c r="N721" s="529">
        <v>0</v>
      </c>
      <c r="O721" s="82"/>
      <c r="P721" s="656"/>
      <c r="Q721" s="656"/>
      <c r="R721" s="656"/>
    </row>
    <row r="722" spans="1:18" ht="9" customHeight="1" x14ac:dyDescent="0.2">
      <c r="A722" s="28" t="s">
        <v>59</v>
      </c>
      <c r="B722" s="79">
        <f t="shared" si="57"/>
        <v>5796</v>
      </c>
      <c r="C722" s="197">
        <v>908</v>
      </c>
      <c r="D722" s="77"/>
      <c r="E722" s="197">
        <f t="shared" si="58"/>
        <v>1378</v>
      </c>
      <c r="F722" s="77">
        <v>1214</v>
      </c>
      <c r="G722" s="77">
        <v>164</v>
      </c>
      <c r="H722" s="77">
        <v>0</v>
      </c>
      <c r="I722" s="77"/>
      <c r="J722" s="77">
        <f t="shared" si="59"/>
        <v>3510</v>
      </c>
      <c r="K722" s="529">
        <v>1171</v>
      </c>
      <c r="L722" s="79">
        <v>2339</v>
      </c>
      <c r="M722" s="79">
        <v>0</v>
      </c>
      <c r="N722" s="79">
        <v>0</v>
      </c>
      <c r="O722" s="82"/>
      <c r="P722" s="656"/>
      <c r="Q722" s="656"/>
      <c r="R722" s="656"/>
    </row>
    <row r="723" spans="1:18" ht="9" customHeight="1" x14ac:dyDescent="0.2">
      <c r="A723" s="41" t="s">
        <v>63</v>
      </c>
      <c r="B723" s="40">
        <f t="shared" si="57"/>
        <v>11597</v>
      </c>
      <c r="C723" s="262">
        <v>1909</v>
      </c>
      <c r="D723" s="185"/>
      <c r="E723" s="262">
        <f t="shared" si="58"/>
        <v>3766</v>
      </c>
      <c r="F723" s="185">
        <v>3766</v>
      </c>
      <c r="G723" s="185">
        <v>0</v>
      </c>
      <c r="H723" s="185">
        <v>0</v>
      </c>
      <c r="I723" s="185"/>
      <c r="J723" s="185">
        <f t="shared" si="59"/>
        <v>5922</v>
      </c>
      <c r="K723" s="530">
        <v>0</v>
      </c>
      <c r="L723" s="40">
        <v>5818</v>
      </c>
      <c r="M723" s="40">
        <v>104</v>
      </c>
      <c r="N723" s="40">
        <v>0</v>
      </c>
      <c r="O723" s="82"/>
      <c r="P723" s="656"/>
      <c r="Q723" s="656"/>
      <c r="R723" s="656"/>
    </row>
    <row r="724" spans="1:18" ht="9" customHeight="1" x14ac:dyDescent="0.2">
      <c r="A724" s="28" t="s">
        <v>65</v>
      </c>
      <c r="B724" s="79">
        <f t="shared" si="57"/>
        <v>16996</v>
      </c>
      <c r="C724" s="197">
        <v>1358</v>
      </c>
      <c r="D724" s="77"/>
      <c r="E724" s="197">
        <f t="shared" si="58"/>
        <v>3918</v>
      </c>
      <c r="F724" s="77">
        <v>3918</v>
      </c>
      <c r="G724" s="77">
        <v>0</v>
      </c>
      <c r="H724" s="77">
        <v>0</v>
      </c>
      <c r="I724" s="77"/>
      <c r="J724" s="77">
        <f t="shared" si="59"/>
        <v>6160</v>
      </c>
      <c r="K724" s="529">
        <v>0</v>
      </c>
      <c r="L724" s="79">
        <v>3158</v>
      </c>
      <c r="M724" s="79">
        <v>3002</v>
      </c>
      <c r="N724" s="79">
        <v>5560</v>
      </c>
      <c r="O724" s="82"/>
      <c r="P724" s="656"/>
      <c r="Q724" s="656"/>
      <c r="R724" s="656"/>
    </row>
    <row r="725" spans="1:18" ht="9" customHeight="1" x14ac:dyDescent="0.2">
      <c r="A725" s="28" t="s">
        <v>69</v>
      </c>
      <c r="B725" s="79">
        <f t="shared" si="57"/>
        <v>25174</v>
      </c>
      <c r="C725" s="197">
        <v>2228</v>
      </c>
      <c r="D725" s="77"/>
      <c r="E725" s="197">
        <f t="shared" si="58"/>
        <v>5058</v>
      </c>
      <c r="F725" s="77">
        <v>5058</v>
      </c>
      <c r="G725" s="77">
        <v>0</v>
      </c>
      <c r="H725" s="77">
        <v>0</v>
      </c>
      <c r="I725" s="77"/>
      <c r="J725" s="77">
        <f t="shared" si="59"/>
        <v>4412</v>
      </c>
      <c r="K725" s="529">
        <v>0</v>
      </c>
      <c r="L725" s="79">
        <v>4412</v>
      </c>
      <c r="M725" s="79">
        <v>0</v>
      </c>
      <c r="N725" s="529">
        <v>13476</v>
      </c>
      <c r="O725" s="82"/>
      <c r="P725" s="656"/>
      <c r="Q725" s="656"/>
      <c r="R725" s="656"/>
    </row>
    <row r="726" spans="1:18" ht="9" customHeight="1" x14ac:dyDescent="0.2">
      <c r="A726" s="28" t="s">
        <v>74</v>
      </c>
      <c r="B726" s="79">
        <f t="shared" si="57"/>
        <v>10623</v>
      </c>
      <c r="C726" s="197">
        <v>648</v>
      </c>
      <c r="D726" s="77"/>
      <c r="E726" s="197">
        <f t="shared" si="58"/>
        <v>4459</v>
      </c>
      <c r="F726" s="77">
        <v>3277</v>
      </c>
      <c r="G726" s="77">
        <v>1182</v>
      </c>
      <c r="H726" s="77">
        <v>0</v>
      </c>
      <c r="I726" s="77"/>
      <c r="J726" s="77">
        <f t="shared" si="59"/>
        <v>5516</v>
      </c>
      <c r="K726" s="529">
        <v>2138</v>
      </c>
      <c r="L726" s="79">
        <v>2511</v>
      </c>
      <c r="M726" s="79">
        <v>867</v>
      </c>
      <c r="N726" s="529">
        <v>0</v>
      </c>
      <c r="O726" s="82"/>
      <c r="P726" s="656"/>
      <c r="Q726" s="656"/>
      <c r="R726" s="656"/>
    </row>
    <row r="727" spans="1:18" ht="9" customHeight="1" x14ac:dyDescent="0.2">
      <c r="A727" s="41" t="s">
        <v>76</v>
      </c>
      <c r="B727" s="40">
        <f t="shared" si="57"/>
        <v>14000</v>
      </c>
      <c r="C727" s="262">
        <v>2221</v>
      </c>
      <c r="D727" s="185"/>
      <c r="E727" s="262">
        <f t="shared" si="58"/>
        <v>3477</v>
      </c>
      <c r="F727" s="185">
        <v>2675</v>
      </c>
      <c r="G727" s="185">
        <v>802</v>
      </c>
      <c r="H727" s="185">
        <v>0</v>
      </c>
      <c r="I727" s="185"/>
      <c r="J727" s="185">
        <f t="shared" si="59"/>
        <v>8302</v>
      </c>
      <c r="K727" s="530">
        <v>415</v>
      </c>
      <c r="L727" s="40">
        <v>7701</v>
      </c>
      <c r="M727" s="40">
        <v>186</v>
      </c>
      <c r="N727" s="530">
        <v>0</v>
      </c>
      <c r="O727" s="82"/>
      <c r="P727" s="656"/>
      <c r="Q727" s="656"/>
      <c r="R727" s="656"/>
    </row>
    <row r="728" spans="1:18" ht="9" customHeight="1" x14ac:dyDescent="0.2">
      <c r="A728" s="28" t="s">
        <v>105</v>
      </c>
      <c r="B728" s="79">
        <f t="shared" si="57"/>
        <v>2946</v>
      </c>
      <c r="C728" s="197">
        <v>647</v>
      </c>
      <c r="D728" s="77"/>
      <c r="E728" s="197">
        <f t="shared" si="58"/>
        <v>1083</v>
      </c>
      <c r="F728" s="77">
        <v>1083</v>
      </c>
      <c r="G728" s="77">
        <v>0</v>
      </c>
      <c r="H728" s="77">
        <v>0</v>
      </c>
      <c r="I728" s="77"/>
      <c r="J728" s="77">
        <f t="shared" si="59"/>
        <v>1216</v>
      </c>
      <c r="K728" s="529">
        <v>0</v>
      </c>
      <c r="L728" s="79">
        <v>1216</v>
      </c>
      <c r="M728" s="79">
        <v>0</v>
      </c>
      <c r="N728" s="79">
        <v>0</v>
      </c>
      <c r="O728" s="82"/>
      <c r="P728" s="656"/>
      <c r="Q728" s="656"/>
      <c r="R728" s="656"/>
    </row>
    <row r="729" spans="1:18" ht="9" customHeight="1" x14ac:dyDescent="0.2">
      <c r="A729" s="28" t="s">
        <v>82</v>
      </c>
      <c r="B729" s="79">
        <f t="shared" si="57"/>
        <v>28656</v>
      </c>
      <c r="C729" s="197">
        <v>3127</v>
      </c>
      <c r="D729" s="77"/>
      <c r="E729" s="197">
        <f t="shared" si="58"/>
        <v>7085</v>
      </c>
      <c r="F729" s="77">
        <v>4883</v>
      </c>
      <c r="G729" s="77">
        <v>1962</v>
      </c>
      <c r="H729" s="77">
        <v>240</v>
      </c>
      <c r="I729" s="77"/>
      <c r="J729" s="77">
        <f t="shared" si="59"/>
        <v>14526</v>
      </c>
      <c r="K729" s="529">
        <v>2072</v>
      </c>
      <c r="L729" s="79">
        <v>10989</v>
      </c>
      <c r="M729" s="79">
        <v>1465</v>
      </c>
      <c r="N729" s="79">
        <v>3918</v>
      </c>
      <c r="O729" s="82"/>
      <c r="P729" s="656"/>
      <c r="Q729" s="656"/>
      <c r="R729" s="656"/>
    </row>
    <row r="730" spans="1:18" ht="9" customHeight="1" x14ac:dyDescent="0.2">
      <c r="A730" s="28" t="s">
        <v>86</v>
      </c>
      <c r="B730" s="79">
        <f t="shared" si="57"/>
        <v>12403</v>
      </c>
      <c r="C730" s="197">
        <v>1463</v>
      </c>
      <c r="D730" s="77"/>
      <c r="E730" s="197">
        <f t="shared" si="58"/>
        <v>1944</v>
      </c>
      <c r="F730" s="77">
        <v>1944</v>
      </c>
      <c r="G730" s="77">
        <v>0</v>
      </c>
      <c r="H730" s="77">
        <v>0</v>
      </c>
      <c r="I730" s="77"/>
      <c r="J730" s="77">
        <f t="shared" si="59"/>
        <v>5377</v>
      </c>
      <c r="K730" s="529">
        <v>2866</v>
      </c>
      <c r="L730" s="79">
        <v>2511</v>
      </c>
      <c r="M730" s="79">
        <v>0</v>
      </c>
      <c r="N730" s="79">
        <v>3619</v>
      </c>
      <c r="O730" s="82"/>
      <c r="P730" s="656"/>
      <c r="Q730" s="656"/>
      <c r="R730" s="656"/>
    </row>
    <row r="731" spans="1:18" ht="9" customHeight="1" x14ac:dyDescent="0.2">
      <c r="A731" s="41" t="s">
        <v>88</v>
      </c>
      <c r="B731" s="40">
        <f t="shared" si="57"/>
        <v>12062</v>
      </c>
      <c r="C731" s="262">
        <v>1588</v>
      </c>
      <c r="D731" s="185"/>
      <c r="E731" s="262">
        <f t="shared" si="58"/>
        <v>4627</v>
      </c>
      <c r="F731" s="185">
        <v>4601</v>
      </c>
      <c r="G731" s="185">
        <v>26</v>
      </c>
      <c r="H731" s="185">
        <v>0</v>
      </c>
      <c r="I731" s="185"/>
      <c r="J731" s="185">
        <f t="shared" si="59"/>
        <v>4554</v>
      </c>
      <c r="K731" s="530">
        <v>0</v>
      </c>
      <c r="L731" s="40">
        <v>4554</v>
      </c>
      <c r="M731" s="40">
        <v>0</v>
      </c>
      <c r="N731" s="40">
        <v>1293</v>
      </c>
      <c r="O731" s="82"/>
      <c r="P731" s="656"/>
      <c r="Q731" s="656"/>
      <c r="R731" s="656"/>
    </row>
    <row r="732" spans="1:18" ht="9" customHeight="1" x14ac:dyDescent="0.25">
      <c r="A732" s="28"/>
      <c r="B732" s="79"/>
      <c r="C732" s="77"/>
      <c r="D732" s="77"/>
      <c r="E732" s="197"/>
      <c r="F732" s="77"/>
      <c r="G732" s="77"/>
      <c r="H732" s="77"/>
      <c r="I732" s="77"/>
      <c r="J732" s="77"/>
      <c r="K732" s="197"/>
      <c r="L732" s="77"/>
      <c r="M732" s="77"/>
      <c r="N732" s="77"/>
      <c r="P732" s="656"/>
      <c r="Q732" s="656"/>
      <c r="R732" s="656"/>
    </row>
    <row r="733" spans="1:18" ht="9" customHeight="1" x14ac:dyDescent="0.25">
      <c r="A733" s="25">
        <v>2015</v>
      </c>
      <c r="B733" s="664"/>
      <c r="C733" s="665"/>
      <c r="D733" s="665"/>
      <c r="E733" s="666"/>
      <c r="F733" s="665"/>
      <c r="G733" s="665"/>
      <c r="H733" s="665"/>
      <c r="I733" s="665"/>
      <c r="J733" s="666"/>
      <c r="K733" s="667"/>
      <c r="L733" s="665"/>
      <c r="M733" s="665"/>
      <c r="N733" s="667"/>
      <c r="P733" s="656"/>
      <c r="Q733" s="656"/>
      <c r="R733" s="656"/>
    </row>
    <row r="734" spans="1:18" ht="9" customHeight="1" x14ac:dyDescent="0.25">
      <c r="A734" s="30" t="s">
        <v>129</v>
      </c>
      <c r="B734" s="668">
        <f>SUM(B736:B767)</f>
        <v>390300.96</v>
      </c>
      <c r="C734" s="668">
        <f>SUM(C736:C767)</f>
        <v>50403.279999999992</v>
      </c>
      <c r="D734" s="668"/>
      <c r="E734" s="668">
        <f>SUM(E736:E767)</f>
        <v>94982.69</v>
      </c>
      <c r="F734" s="668">
        <f>SUM(F736:F767)</f>
        <v>84850.330000000031</v>
      </c>
      <c r="G734" s="668">
        <f>SUM(G736:G767)</f>
        <v>9435.19</v>
      </c>
      <c r="H734" s="668">
        <f>SUM(H736:H767)</f>
        <v>697.17</v>
      </c>
      <c r="I734" s="668"/>
      <c r="J734" s="668">
        <f>SUM(J736:J767)</f>
        <v>175520.60999999996</v>
      </c>
      <c r="K734" s="668">
        <f>SUM(K736:K767)</f>
        <v>21543.43</v>
      </c>
      <c r="L734" s="668">
        <f>SUM(L735:L767)</f>
        <v>143443.53</v>
      </c>
      <c r="M734" s="668">
        <f>SUM(M736:M767)</f>
        <v>10533.649999999998</v>
      </c>
      <c r="N734" s="668">
        <f>SUM(N736:N767)</f>
        <v>69394.38</v>
      </c>
      <c r="O734" s="661"/>
      <c r="P734" s="656"/>
      <c r="Q734" s="656"/>
      <c r="R734" s="656"/>
    </row>
    <row r="735" spans="1:18" ht="3" customHeight="1" x14ac:dyDescent="0.2">
      <c r="A735" s="638"/>
      <c r="B735" s="668"/>
      <c r="C735" s="668"/>
      <c r="D735" s="668"/>
      <c r="E735" s="668"/>
      <c r="F735" s="668"/>
      <c r="G735" s="668"/>
      <c r="H735" s="668"/>
      <c r="I735" s="668"/>
      <c r="J735" s="668"/>
      <c r="K735" s="668"/>
      <c r="L735" s="668"/>
      <c r="M735" s="668"/>
      <c r="N735" s="668"/>
      <c r="O735" s="62"/>
      <c r="P735" s="656"/>
      <c r="Q735" s="656"/>
      <c r="R735" s="656"/>
    </row>
    <row r="736" spans="1:18" ht="9" customHeight="1" x14ac:dyDescent="0.2">
      <c r="A736" s="28" t="s">
        <v>14</v>
      </c>
      <c r="B736" s="669">
        <f t="shared" ref="B736:B767" si="60">SUM(C736,E736,J736,N736)</f>
        <v>2375.48</v>
      </c>
      <c r="C736" s="670">
        <v>389</v>
      </c>
      <c r="D736" s="671"/>
      <c r="E736" s="670">
        <f>SUM(F736:H736)</f>
        <v>1063.98</v>
      </c>
      <c r="F736" s="671">
        <v>984.88</v>
      </c>
      <c r="G736" s="671">
        <v>79.099999999999994</v>
      </c>
      <c r="H736" s="671">
        <v>0</v>
      </c>
      <c r="I736" s="671"/>
      <c r="J736" s="671">
        <f t="shared" ref="J736:J767" si="61">SUM(K736:M736)</f>
        <v>590.1</v>
      </c>
      <c r="K736" s="672">
        <v>0</v>
      </c>
      <c r="L736" s="669">
        <v>590.1</v>
      </c>
      <c r="M736" s="669">
        <v>0</v>
      </c>
      <c r="N736" s="669">
        <v>332.4</v>
      </c>
      <c r="O736" s="82"/>
      <c r="P736" s="656"/>
      <c r="Q736" s="656"/>
      <c r="R736" s="656"/>
    </row>
    <row r="737" spans="1:18" ht="9" customHeight="1" x14ac:dyDescent="0.2">
      <c r="A737" s="28" t="s">
        <v>15</v>
      </c>
      <c r="B737" s="669">
        <f t="shared" si="60"/>
        <v>11958.89</v>
      </c>
      <c r="C737" s="670">
        <v>1879</v>
      </c>
      <c r="D737" s="671"/>
      <c r="E737" s="670">
        <f t="shared" ref="E737:E767" si="62">SUM(F737:H737)</f>
        <v>1012.17</v>
      </c>
      <c r="F737" s="671">
        <v>1012.17</v>
      </c>
      <c r="G737" s="671">
        <v>0</v>
      </c>
      <c r="H737" s="671">
        <v>0</v>
      </c>
      <c r="I737" s="671"/>
      <c r="J737" s="671">
        <f t="shared" si="61"/>
        <v>4784.2199999999993</v>
      </c>
      <c r="K737" s="672">
        <v>0</v>
      </c>
      <c r="L737" s="669">
        <v>4179.91</v>
      </c>
      <c r="M737" s="669">
        <v>604.30999999999995</v>
      </c>
      <c r="N737" s="672">
        <v>4283.5</v>
      </c>
      <c r="O737" s="82"/>
      <c r="P737" s="656"/>
      <c r="Q737" s="656"/>
      <c r="R737" s="656"/>
    </row>
    <row r="738" spans="1:18" ht="9" customHeight="1" x14ac:dyDescent="0.2">
      <c r="A738" s="28" t="s">
        <v>112</v>
      </c>
      <c r="B738" s="669">
        <f t="shared" si="60"/>
        <v>5531.26</v>
      </c>
      <c r="C738" s="670">
        <v>1259</v>
      </c>
      <c r="D738" s="671"/>
      <c r="E738" s="670">
        <f t="shared" si="62"/>
        <v>1580.0800000000002</v>
      </c>
      <c r="F738" s="671">
        <v>857.73</v>
      </c>
      <c r="G738" s="671">
        <v>468.38</v>
      </c>
      <c r="H738" s="671">
        <v>253.97</v>
      </c>
      <c r="I738" s="671"/>
      <c r="J738" s="671">
        <f t="shared" si="61"/>
        <v>1421.8600000000001</v>
      </c>
      <c r="K738" s="672">
        <v>148.63999999999999</v>
      </c>
      <c r="L738" s="669">
        <v>958.22</v>
      </c>
      <c r="M738" s="669">
        <v>315</v>
      </c>
      <c r="N738" s="672">
        <v>1270.32</v>
      </c>
      <c r="O738" s="82"/>
      <c r="P738" s="656"/>
      <c r="Q738" s="656"/>
      <c r="R738" s="656"/>
    </row>
    <row r="739" spans="1:18" ht="9" customHeight="1" x14ac:dyDescent="0.2">
      <c r="A739" s="41" t="s">
        <v>21</v>
      </c>
      <c r="B739" s="673">
        <f t="shared" si="60"/>
        <v>5551.14</v>
      </c>
      <c r="C739" s="674">
        <v>1283.6300000000001</v>
      </c>
      <c r="D739" s="675"/>
      <c r="E739" s="674">
        <f t="shared" si="62"/>
        <v>1046.72</v>
      </c>
      <c r="F739" s="675">
        <v>1046.72</v>
      </c>
      <c r="G739" s="675">
        <v>0</v>
      </c>
      <c r="H739" s="675">
        <v>0</v>
      </c>
      <c r="I739" s="675"/>
      <c r="J739" s="675">
        <f t="shared" si="61"/>
        <v>2613.08</v>
      </c>
      <c r="K739" s="676">
        <v>1685.43</v>
      </c>
      <c r="L739" s="673">
        <v>272.32</v>
      </c>
      <c r="M739" s="673">
        <v>655.33000000000004</v>
      </c>
      <c r="N739" s="676">
        <v>607.71</v>
      </c>
      <c r="O739" s="82"/>
      <c r="P739" s="656"/>
      <c r="Q739" s="656"/>
      <c r="R739" s="656"/>
    </row>
    <row r="740" spans="1:18" ht="9" customHeight="1" x14ac:dyDescent="0.2">
      <c r="A740" s="28" t="s">
        <v>23</v>
      </c>
      <c r="B740" s="669">
        <f t="shared" si="60"/>
        <v>8827.5999999999985</v>
      </c>
      <c r="C740" s="670">
        <v>1809</v>
      </c>
      <c r="D740" s="671"/>
      <c r="E740" s="670">
        <f t="shared" si="62"/>
        <v>3261.7</v>
      </c>
      <c r="F740" s="671">
        <v>3089</v>
      </c>
      <c r="G740" s="671">
        <v>172.7</v>
      </c>
      <c r="H740" s="671">
        <v>0</v>
      </c>
      <c r="I740" s="671"/>
      <c r="J740" s="671">
        <f t="shared" si="61"/>
        <v>3756.8999999999996</v>
      </c>
      <c r="K740" s="672">
        <v>223.2</v>
      </c>
      <c r="L740" s="669">
        <v>3533.7</v>
      </c>
      <c r="M740" s="669">
        <v>0</v>
      </c>
      <c r="N740" s="669">
        <v>0</v>
      </c>
      <c r="O740" s="82"/>
      <c r="P740" s="656"/>
      <c r="Q740" s="656"/>
      <c r="R740" s="656"/>
    </row>
    <row r="741" spans="1:18" ht="9" customHeight="1" x14ac:dyDescent="0.2">
      <c r="A741" s="28" t="s">
        <v>25</v>
      </c>
      <c r="B741" s="669">
        <f t="shared" si="60"/>
        <v>3221.55</v>
      </c>
      <c r="C741" s="670">
        <v>332.21</v>
      </c>
      <c r="D741" s="671"/>
      <c r="E741" s="670">
        <f t="shared" si="62"/>
        <v>754.69999999999993</v>
      </c>
      <c r="F741" s="671">
        <v>718.5</v>
      </c>
      <c r="G741" s="671">
        <v>25.4</v>
      </c>
      <c r="H741" s="671">
        <v>10.8</v>
      </c>
      <c r="I741" s="671"/>
      <c r="J741" s="671">
        <f t="shared" si="61"/>
        <v>1997.84</v>
      </c>
      <c r="K741" s="672">
        <v>403.54</v>
      </c>
      <c r="L741" s="669">
        <v>1512.3</v>
      </c>
      <c r="M741" s="669">
        <v>82</v>
      </c>
      <c r="N741" s="672">
        <v>136.80000000000001</v>
      </c>
      <c r="O741" s="82"/>
      <c r="P741" s="656"/>
      <c r="Q741" s="656"/>
      <c r="R741" s="656"/>
    </row>
    <row r="742" spans="1:18" ht="9" customHeight="1" x14ac:dyDescent="0.2">
      <c r="A742" s="28" t="s">
        <v>27</v>
      </c>
      <c r="B742" s="669">
        <f t="shared" si="60"/>
        <v>22977.23</v>
      </c>
      <c r="C742" s="670">
        <v>2373</v>
      </c>
      <c r="D742" s="671"/>
      <c r="E742" s="670">
        <f t="shared" si="62"/>
        <v>5027.2000000000007</v>
      </c>
      <c r="F742" s="671">
        <v>4797.08</v>
      </c>
      <c r="G742" s="671">
        <v>222.52</v>
      </c>
      <c r="H742" s="671">
        <v>7.6</v>
      </c>
      <c r="I742" s="671"/>
      <c r="J742" s="671">
        <f t="shared" si="61"/>
        <v>15517.9</v>
      </c>
      <c r="K742" s="672">
        <v>0</v>
      </c>
      <c r="L742" s="669">
        <v>14524.73</v>
      </c>
      <c r="M742" s="669">
        <v>993.17</v>
      </c>
      <c r="N742" s="672">
        <v>59.13</v>
      </c>
      <c r="O742" s="82"/>
      <c r="P742" s="656"/>
      <c r="Q742" s="656"/>
      <c r="R742" s="656"/>
    </row>
    <row r="743" spans="1:18" ht="9" customHeight="1" x14ac:dyDescent="0.2">
      <c r="A743" s="41" t="s">
        <v>30</v>
      </c>
      <c r="B743" s="673">
        <f t="shared" si="60"/>
        <v>13302.900000000001</v>
      </c>
      <c r="C743" s="674">
        <v>2846</v>
      </c>
      <c r="D743" s="675"/>
      <c r="E743" s="674">
        <f t="shared" si="62"/>
        <v>2633.1</v>
      </c>
      <c r="F743" s="675">
        <v>2633.1</v>
      </c>
      <c r="G743" s="675">
        <v>0</v>
      </c>
      <c r="H743" s="675">
        <v>0</v>
      </c>
      <c r="I743" s="675"/>
      <c r="J743" s="675">
        <f t="shared" si="61"/>
        <v>7823.8</v>
      </c>
      <c r="K743" s="676">
        <v>0</v>
      </c>
      <c r="L743" s="673">
        <v>6760.8</v>
      </c>
      <c r="M743" s="673">
        <v>1063</v>
      </c>
      <c r="N743" s="673">
        <v>0</v>
      </c>
      <c r="O743" s="82"/>
      <c r="P743" s="656"/>
      <c r="Q743" s="656"/>
      <c r="R743" s="656"/>
    </row>
    <row r="744" spans="1:18" ht="9" customHeight="1" x14ac:dyDescent="0.2">
      <c r="A744" s="28" t="s">
        <v>111</v>
      </c>
      <c r="B744" s="669">
        <f t="shared" si="60"/>
        <v>88</v>
      </c>
      <c r="C744" s="670">
        <v>88</v>
      </c>
      <c r="D744" s="671"/>
      <c r="E744" s="670">
        <f t="shared" si="62"/>
        <v>0</v>
      </c>
      <c r="F744" s="671">
        <v>0</v>
      </c>
      <c r="G744" s="671">
        <v>0</v>
      </c>
      <c r="H744" s="671">
        <v>0</v>
      </c>
      <c r="I744" s="671"/>
      <c r="J744" s="671">
        <f t="shared" si="61"/>
        <v>0</v>
      </c>
      <c r="K744" s="669">
        <v>0</v>
      </c>
      <c r="L744" s="669">
        <v>0</v>
      </c>
      <c r="M744" s="669">
        <v>0</v>
      </c>
      <c r="N744" s="669">
        <v>0</v>
      </c>
      <c r="O744" s="82"/>
      <c r="P744" s="656"/>
      <c r="Q744" s="656"/>
      <c r="R744" s="656"/>
    </row>
    <row r="745" spans="1:18" ht="9" customHeight="1" x14ac:dyDescent="0.2">
      <c r="A745" s="28" t="s">
        <v>33</v>
      </c>
      <c r="B745" s="669">
        <f t="shared" si="60"/>
        <v>15696.77</v>
      </c>
      <c r="C745" s="670">
        <v>2459.33</v>
      </c>
      <c r="D745" s="671"/>
      <c r="E745" s="670">
        <f t="shared" si="62"/>
        <v>2847.44</v>
      </c>
      <c r="F745" s="671">
        <v>2134</v>
      </c>
      <c r="G745" s="671">
        <v>713.44</v>
      </c>
      <c r="H745" s="671">
        <v>0</v>
      </c>
      <c r="I745" s="671"/>
      <c r="J745" s="671">
        <f t="shared" si="61"/>
        <v>9460</v>
      </c>
      <c r="K745" s="672">
        <v>0</v>
      </c>
      <c r="L745" s="669">
        <v>8210</v>
      </c>
      <c r="M745" s="669">
        <v>1250</v>
      </c>
      <c r="N745" s="672">
        <v>930</v>
      </c>
      <c r="O745" s="82"/>
      <c r="P745" s="656"/>
      <c r="Q745" s="656"/>
      <c r="R745" s="656"/>
    </row>
    <row r="746" spans="1:18" ht="9" customHeight="1" x14ac:dyDescent="0.2">
      <c r="A746" s="28" t="s">
        <v>34</v>
      </c>
      <c r="B746" s="669">
        <f t="shared" si="60"/>
        <v>13223.91</v>
      </c>
      <c r="C746" s="670">
        <v>1211</v>
      </c>
      <c r="D746" s="671"/>
      <c r="E746" s="670">
        <f t="shared" si="62"/>
        <v>3294.9</v>
      </c>
      <c r="F746" s="671">
        <v>3120.5</v>
      </c>
      <c r="G746" s="671">
        <v>174.4</v>
      </c>
      <c r="H746" s="671">
        <v>0</v>
      </c>
      <c r="I746" s="671"/>
      <c r="J746" s="671">
        <f t="shared" si="61"/>
        <v>7573.27</v>
      </c>
      <c r="K746" s="672">
        <v>2413.5</v>
      </c>
      <c r="L746" s="669">
        <v>5159.7700000000004</v>
      </c>
      <c r="M746" s="669">
        <v>0</v>
      </c>
      <c r="N746" s="672">
        <v>1144.74</v>
      </c>
      <c r="O746" s="82"/>
      <c r="P746" s="656"/>
      <c r="Q746" s="656"/>
      <c r="R746" s="656"/>
    </row>
    <row r="747" spans="1:18" ht="9" customHeight="1" x14ac:dyDescent="0.2">
      <c r="A747" s="41" t="s">
        <v>36</v>
      </c>
      <c r="B747" s="673">
        <f t="shared" si="60"/>
        <v>18842.93</v>
      </c>
      <c r="C747" s="674">
        <v>2203.4299999999998</v>
      </c>
      <c r="D747" s="675"/>
      <c r="E747" s="674">
        <f t="shared" si="62"/>
        <v>3985.2999999999997</v>
      </c>
      <c r="F747" s="675">
        <v>2503.1999999999998</v>
      </c>
      <c r="G747" s="675">
        <v>1482.1</v>
      </c>
      <c r="H747" s="675">
        <v>0</v>
      </c>
      <c r="I747" s="675"/>
      <c r="J747" s="675">
        <f t="shared" si="61"/>
        <v>6494.7</v>
      </c>
      <c r="K747" s="676">
        <v>1805.7</v>
      </c>
      <c r="L747" s="673">
        <v>4689</v>
      </c>
      <c r="M747" s="673">
        <v>0</v>
      </c>
      <c r="N747" s="676">
        <v>6159.5</v>
      </c>
      <c r="O747" s="82"/>
      <c r="P747" s="656"/>
      <c r="Q747" s="656"/>
      <c r="R747" s="656"/>
    </row>
    <row r="748" spans="1:18" ht="9" customHeight="1" x14ac:dyDescent="0.2">
      <c r="A748" s="28" t="s">
        <v>130</v>
      </c>
      <c r="B748" s="669">
        <f t="shared" si="60"/>
        <v>11888.12</v>
      </c>
      <c r="C748" s="670">
        <v>888.5</v>
      </c>
      <c r="D748" s="671"/>
      <c r="E748" s="670">
        <f>SUM(F748:H748)</f>
        <v>3702</v>
      </c>
      <c r="F748" s="671">
        <v>3594.3</v>
      </c>
      <c r="G748" s="671">
        <v>107.7</v>
      </c>
      <c r="H748" s="671">
        <v>0</v>
      </c>
      <c r="I748" s="671"/>
      <c r="J748" s="671">
        <f t="shared" si="61"/>
        <v>6029.4000000000005</v>
      </c>
      <c r="K748" s="672">
        <v>23.6</v>
      </c>
      <c r="L748" s="669">
        <v>5825.7</v>
      </c>
      <c r="M748" s="669">
        <v>180.1</v>
      </c>
      <c r="N748" s="669">
        <v>1268.22</v>
      </c>
      <c r="O748" s="82"/>
      <c r="P748" s="656"/>
      <c r="Q748" s="656"/>
      <c r="R748" s="656"/>
    </row>
    <row r="749" spans="1:18" ht="9" customHeight="1" x14ac:dyDescent="0.2">
      <c r="A749" s="28" t="s">
        <v>39</v>
      </c>
      <c r="B749" s="669">
        <f t="shared" si="60"/>
        <v>28721.82</v>
      </c>
      <c r="C749" s="670">
        <v>2578.4899999999998</v>
      </c>
      <c r="D749" s="671"/>
      <c r="E749" s="670">
        <f t="shared" si="62"/>
        <v>3848.6000000000004</v>
      </c>
      <c r="F749" s="671">
        <v>3284.4</v>
      </c>
      <c r="G749" s="671">
        <v>379.3</v>
      </c>
      <c r="H749" s="671">
        <v>184.9</v>
      </c>
      <c r="I749" s="671"/>
      <c r="J749" s="671">
        <f t="shared" si="61"/>
        <v>8138.83</v>
      </c>
      <c r="K749" s="669">
        <v>1801.46</v>
      </c>
      <c r="L749" s="669">
        <v>6337.37</v>
      </c>
      <c r="M749" s="669">
        <v>0</v>
      </c>
      <c r="N749" s="669">
        <v>14155.9</v>
      </c>
      <c r="O749" s="82"/>
      <c r="P749" s="656"/>
      <c r="Q749" s="656"/>
      <c r="R749" s="656"/>
    </row>
    <row r="750" spans="1:18" ht="9" customHeight="1" x14ac:dyDescent="0.2">
      <c r="A750" s="28" t="s">
        <v>32</v>
      </c>
      <c r="B750" s="669">
        <f t="shared" si="60"/>
        <v>15067.189999999999</v>
      </c>
      <c r="C750" s="670">
        <v>1579</v>
      </c>
      <c r="D750" s="671"/>
      <c r="E750" s="670">
        <f t="shared" si="62"/>
        <v>5703.15</v>
      </c>
      <c r="F750" s="671">
        <v>4757.66</v>
      </c>
      <c r="G750" s="671">
        <v>945.49</v>
      </c>
      <c r="H750" s="671">
        <v>0</v>
      </c>
      <c r="I750" s="671"/>
      <c r="J750" s="671">
        <f t="shared" si="61"/>
        <v>7785.04</v>
      </c>
      <c r="K750" s="672">
        <v>840.24</v>
      </c>
      <c r="L750" s="669">
        <v>6944.8</v>
      </c>
      <c r="M750" s="669">
        <v>0</v>
      </c>
      <c r="N750" s="672">
        <v>0</v>
      </c>
      <c r="O750" s="82"/>
      <c r="P750" s="656"/>
      <c r="Q750" s="656"/>
      <c r="R750" s="656"/>
    </row>
    <row r="751" spans="1:18" ht="9" customHeight="1" x14ac:dyDescent="0.2">
      <c r="A751" s="41" t="s">
        <v>43</v>
      </c>
      <c r="B751" s="673">
        <f t="shared" si="60"/>
        <v>15498.310000000001</v>
      </c>
      <c r="C751" s="674">
        <v>2778</v>
      </c>
      <c r="D751" s="675"/>
      <c r="E751" s="674">
        <f t="shared" si="62"/>
        <v>2555.71</v>
      </c>
      <c r="F751" s="675">
        <v>2447.91</v>
      </c>
      <c r="G751" s="675">
        <v>107.8</v>
      </c>
      <c r="H751" s="675">
        <v>0</v>
      </c>
      <c r="I751" s="675"/>
      <c r="J751" s="675">
        <f t="shared" si="61"/>
        <v>6164.6</v>
      </c>
      <c r="K751" s="676">
        <v>1811.44</v>
      </c>
      <c r="L751" s="673">
        <v>4353.16</v>
      </c>
      <c r="M751" s="673">
        <v>0</v>
      </c>
      <c r="N751" s="673">
        <v>4000</v>
      </c>
      <c r="O751" s="82"/>
      <c r="P751" s="656"/>
      <c r="Q751" s="656"/>
      <c r="R751" s="656"/>
    </row>
    <row r="752" spans="1:18" ht="9" customHeight="1" x14ac:dyDescent="0.2">
      <c r="A752" s="28" t="s">
        <v>46</v>
      </c>
      <c r="B752" s="669">
        <f t="shared" si="60"/>
        <v>3021.3900000000003</v>
      </c>
      <c r="C752" s="670">
        <v>420</v>
      </c>
      <c r="D752" s="671"/>
      <c r="E752" s="670">
        <f t="shared" si="62"/>
        <v>1291.93</v>
      </c>
      <c r="F752" s="671">
        <v>1291.93</v>
      </c>
      <c r="G752" s="671">
        <v>0</v>
      </c>
      <c r="H752" s="671">
        <v>0</v>
      </c>
      <c r="I752" s="671"/>
      <c r="J752" s="671">
        <f t="shared" si="61"/>
        <v>400.56</v>
      </c>
      <c r="K752" s="672">
        <v>60.31</v>
      </c>
      <c r="L752" s="669">
        <v>340.25</v>
      </c>
      <c r="M752" s="669">
        <v>0</v>
      </c>
      <c r="N752" s="672">
        <v>908.9</v>
      </c>
      <c r="O752" s="82"/>
      <c r="P752" s="656"/>
      <c r="Q752" s="656"/>
      <c r="R752" s="656"/>
    </row>
    <row r="753" spans="1:18" ht="9" customHeight="1" x14ac:dyDescent="0.2">
      <c r="A753" s="28" t="s">
        <v>48</v>
      </c>
      <c r="B753" s="669">
        <f t="shared" si="60"/>
        <v>9892.3700000000008</v>
      </c>
      <c r="C753" s="670">
        <v>1047.69</v>
      </c>
      <c r="D753" s="671"/>
      <c r="E753" s="670">
        <f t="shared" si="62"/>
        <v>2037.08</v>
      </c>
      <c r="F753" s="671">
        <v>1815</v>
      </c>
      <c r="G753" s="671">
        <v>222.08</v>
      </c>
      <c r="H753" s="671">
        <v>0</v>
      </c>
      <c r="I753" s="671"/>
      <c r="J753" s="671">
        <f t="shared" si="61"/>
        <v>3168.84</v>
      </c>
      <c r="K753" s="672">
        <v>574.47</v>
      </c>
      <c r="L753" s="669">
        <v>2594.37</v>
      </c>
      <c r="M753" s="669">
        <v>0</v>
      </c>
      <c r="N753" s="669">
        <v>3638.76</v>
      </c>
      <c r="O753" s="82"/>
      <c r="P753" s="656"/>
      <c r="Q753" s="656"/>
      <c r="R753" s="656"/>
    </row>
    <row r="754" spans="1:18" ht="9" customHeight="1" x14ac:dyDescent="0.2">
      <c r="A754" s="28" t="s">
        <v>50</v>
      </c>
      <c r="B754" s="669">
        <f t="shared" si="60"/>
        <v>7440.81</v>
      </c>
      <c r="C754" s="670">
        <v>1563</v>
      </c>
      <c r="D754" s="671"/>
      <c r="E754" s="670">
        <f t="shared" si="62"/>
        <v>2889.44</v>
      </c>
      <c r="F754" s="671">
        <v>2864.44</v>
      </c>
      <c r="G754" s="671">
        <v>25</v>
      </c>
      <c r="H754" s="671">
        <v>0</v>
      </c>
      <c r="I754" s="671"/>
      <c r="J754" s="671">
        <f t="shared" si="61"/>
        <v>2988.37</v>
      </c>
      <c r="K754" s="672">
        <v>546.27</v>
      </c>
      <c r="L754" s="669">
        <v>2430.4</v>
      </c>
      <c r="M754" s="669">
        <v>11.7</v>
      </c>
      <c r="N754" s="672">
        <v>0</v>
      </c>
      <c r="O754" s="82"/>
      <c r="P754" s="656"/>
      <c r="Q754" s="656"/>
      <c r="R754" s="656"/>
    </row>
    <row r="755" spans="1:18" ht="9" customHeight="1" x14ac:dyDescent="0.2">
      <c r="A755" s="41" t="s">
        <v>52</v>
      </c>
      <c r="B755" s="673">
        <f t="shared" si="60"/>
        <v>23032.18</v>
      </c>
      <c r="C755" s="674">
        <v>3136.44</v>
      </c>
      <c r="D755" s="675"/>
      <c r="E755" s="674">
        <f t="shared" si="62"/>
        <v>4211.84</v>
      </c>
      <c r="F755" s="675">
        <v>4211.84</v>
      </c>
      <c r="G755" s="675">
        <v>0</v>
      </c>
      <c r="H755" s="675">
        <v>0</v>
      </c>
      <c r="I755" s="675"/>
      <c r="J755" s="675">
        <f t="shared" si="61"/>
        <v>13256.6</v>
      </c>
      <c r="K755" s="676">
        <v>0</v>
      </c>
      <c r="L755" s="673">
        <v>13256.6</v>
      </c>
      <c r="M755" s="673">
        <v>0</v>
      </c>
      <c r="N755" s="673">
        <v>2427.3000000000002</v>
      </c>
      <c r="O755" s="82"/>
      <c r="P755" s="656"/>
      <c r="Q755" s="656"/>
      <c r="R755" s="656"/>
    </row>
    <row r="756" spans="1:18" ht="9" customHeight="1" x14ac:dyDescent="0.2">
      <c r="A756" s="28" t="s">
        <v>55</v>
      </c>
      <c r="B756" s="669">
        <f t="shared" si="60"/>
        <v>10319.32</v>
      </c>
      <c r="C756" s="670">
        <v>1570.82</v>
      </c>
      <c r="D756" s="671"/>
      <c r="E756" s="670">
        <f t="shared" si="62"/>
        <v>4032.6</v>
      </c>
      <c r="F756" s="671">
        <v>3949.5</v>
      </c>
      <c r="G756" s="671">
        <v>83.1</v>
      </c>
      <c r="H756" s="671">
        <v>0</v>
      </c>
      <c r="I756" s="671"/>
      <c r="J756" s="671">
        <f t="shared" si="61"/>
        <v>4510.5</v>
      </c>
      <c r="K756" s="672">
        <v>170.7</v>
      </c>
      <c r="L756" s="669">
        <v>4339.8</v>
      </c>
      <c r="M756" s="669">
        <v>0</v>
      </c>
      <c r="N756" s="672">
        <v>205.4</v>
      </c>
      <c r="O756" s="82"/>
      <c r="P756" s="656"/>
      <c r="Q756" s="656"/>
      <c r="R756" s="656"/>
    </row>
    <row r="757" spans="1:18" ht="9" customHeight="1" x14ac:dyDescent="0.2">
      <c r="A757" s="28" t="s">
        <v>57</v>
      </c>
      <c r="B757" s="669">
        <f t="shared" si="60"/>
        <v>3294.99</v>
      </c>
      <c r="C757" s="670">
        <v>596</v>
      </c>
      <c r="D757" s="671"/>
      <c r="E757" s="670">
        <f>SUM(F757:H757)</f>
        <v>1111.0999999999999</v>
      </c>
      <c r="F757" s="671">
        <v>1065</v>
      </c>
      <c r="G757" s="671">
        <v>46.1</v>
      </c>
      <c r="H757" s="671">
        <v>0</v>
      </c>
      <c r="I757" s="671"/>
      <c r="J757" s="671">
        <f t="shared" si="61"/>
        <v>1587.89</v>
      </c>
      <c r="K757" s="672">
        <v>301.25</v>
      </c>
      <c r="L757" s="669">
        <v>1286.6400000000001</v>
      </c>
      <c r="M757" s="669">
        <v>0</v>
      </c>
      <c r="N757" s="672">
        <v>0</v>
      </c>
      <c r="O757" s="82"/>
      <c r="P757" s="656"/>
      <c r="Q757" s="656"/>
      <c r="R757" s="656"/>
    </row>
    <row r="758" spans="1:18" ht="9" customHeight="1" x14ac:dyDescent="0.2">
      <c r="A758" s="28" t="s">
        <v>59</v>
      </c>
      <c r="B758" s="669">
        <f t="shared" si="60"/>
        <v>5797.63</v>
      </c>
      <c r="C758" s="670">
        <v>908.38</v>
      </c>
      <c r="D758" s="671"/>
      <c r="E758" s="670">
        <f t="shared" si="62"/>
        <v>1378.95</v>
      </c>
      <c r="F758" s="671">
        <v>1215.25</v>
      </c>
      <c r="G758" s="671">
        <v>163.69999999999999</v>
      </c>
      <c r="H758" s="671">
        <v>0</v>
      </c>
      <c r="I758" s="671"/>
      <c r="J758" s="671">
        <f t="shared" si="61"/>
        <v>3510.3</v>
      </c>
      <c r="K758" s="672">
        <v>1171</v>
      </c>
      <c r="L758" s="669">
        <v>2339.3000000000002</v>
      </c>
      <c r="M758" s="669">
        <v>0</v>
      </c>
      <c r="N758" s="669">
        <v>0</v>
      </c>
      <c r="O758" s="82"/>
      <c r="P758" s="656"/>
      <c r="Q758" s="656"/>
      <c r="R758" s="656"/>
    </row>
    <row r="759" spans="1:18" ht="9" customHeight="1" x14ac:dyDescent="0.2">
      <c r="A759" s="41" t="s">
        <v>63</v>
      </c>
      <c r="B759" s="673">
        <f t="shared" si="60"/>
        <v>11644.3</v>
      </c>
      <c r="C759" s="674">
        <v>1956</v>
      </c>
      <c r="D759" s="675"/>
      <c r="E759" s="674">
        <f t="shared" si="62"/>
        <v>3800.24</v>
      </c>
      <c r="F759" s="675">
        <v>3800.24</v>
      </c>
      <c r="G759" s="675">
        <v>0</v>
      </c>
      <c r="H759" s="675">
        <v>0</v>
      </c>
      <c r="I759" s="675"/>
      <c r="J759" s="675">
        <f t="shared" si="61"/>
        <v>5888.0599999999995</v>
      </c>
      <c r="K759" s="676">
        <v>0</v>
      </c>
      <c r="L759" s="673">
        <v>5783.66</v>
      </c>
      <c r="M759" s="673">
        <v>104.4</v>
      </c>
      <c r="N759" s="673">
        <v>0</v>
      </c>
      <c r="O759" s="82"/>
      <c r="P759" s="656"/>
      <c r="Q759" s="656"/>
      <c r="R759" s="656"/>
    </row>
    <row r="760" spans="1:18" ht="9" customHeight="1" x14ac:dyDescent="0.2">
      <c r="A760" s="28" t="s">
        <v>65</v>
      </c>
      <c r="B760" s="669">
        <f t="shared" si="60"/>
        <v>17002.099999999999</v>
      </c>
      <c r="C760" s="670">
        <v>1363</v>
      </c>
      <c r="D760" s="671"/>
      <c r="E760" s="670">
        <f t="shared" si="62"/>
        <v>3963.72</v>
      </c>
      <c r="F760" s="671">
        <v>3963.72</v>
      </c>
      <c r="G760" s="671">
        <v>0</v>
      </c>
      <c r="H760" s="671">
        <v>0</v>
      </c>
      <c r="I760" s="671"/>
      <c r="J760" s="671">
        <f t="shared" si="61"/>
        <v>6115.38</v>
      </c>
      <c r="K760" s="672">
        <v>0</v>
      </c>
      <c r="L760" s="669">
        <v>3289.88</v>
      </c>
      <c r="M760" s="669">
        <v>2825.5</v>
      </c>
      <c r="N760" s="669">
        <v>5560</v>
      </c>
      <c r="O760" s="82"/>
      <c r="P760" s="656"/>
      <c r="Q760" s="656"/>
      <c r="R760" s="656"/>
    </row>
    <row r="761" spans="1:18" ht="9" customHeight="1" x14ac:dyDescent="0.2">
      <c r="A761" s="28" t="s">
        <v>69</v>
      </c>
      <c r="B761" s="669">
        <f t="shared" si="60"/>
        <v>25128.7</v>
      </c>
      <c r="C761" s="670">
        <v>2168.85</v>
      </c>
      <c r="D761" s="671"/>
      <c r="E761" s="670">
        <f t="shared" si="62"/>
        <v>5071.84</v>
      </c>
      <c r="F761" s="671">
        <v>5071.84</v>
      </c>
      <c r="G761" s="671">
        <v>0</v>
      </c>
      <c r="H761" s="671">
        <v>0</v>
      </c>
      <c r="I761" s="671"/>
      <c r="J761" s="671">
        <f t="shared" si="61"/>
        <v>4412.21</v>
      </c>
      <c r="K761" s="672">
        <v>0</v>
      </c>
      <c r="L761" s="669">
        <v>4412.21</v>
      </c>
      <c r="M761" s="669">
        <v>0</v>
      </c>
      <c r="N761" s="672">
        <v>13475.8</v>
      </c>
      <c r="O761" s="82"/>
      <c r="P761" s="656"/>
      <c r="Q761" s="656"/>
      <c r="R761" s="656"/>
    </row>
    <row r="762" spans="1:18" ht="9" customHeight="1" x14ac:dyDescent="0.2">
      <c r="A762" s="28" t="s">
        <v>74</v>
      </c>
      <c r="B762" s="669">
        <f t="shared" si="60"/>
        <v>10641.84</v>
      </c>
      <c r="C762" s="670">
        <v>667</v>
      </c>
      <c r="D762" s="671"/>
      <c r="E762" s="670">
        <f>SUM(F762:H762)</f>
        <v>4458.6900000000005</v>
      </c>
      <c r="F762" s="671">
        <v>3276.19</v>
      </c>
      <c r="G762" s="671">
        <v>1182.5</v>
      </c>
      <c r="H762" s="671">
        <v>0</v>
      </c>
      <c r="I762" s="671"/>
      <c r="J762" s="671">
        <f t="shared" si="61"/>
        <v>5516.15</v>
      </c>
      <c r="K762" s="672">
        <v>2138.31</v>
      </c>
      <c r="L762" s="669">
        <v>2510.84</v>
      </c>
      <c r="M762" s="669">
        <v>867</v>
      </c>
      <c r="N762" s="672">
        <v>0</v>
      </c>
      <c r="O762" s="82"/>
      <c r="P762" s="656"/>
      <c r="Q762" s="656"/>
      <c r="R762" s="656"/>
    </row>
    <row r="763" spans="1:18" ht="9" customHeight="1" x14ac:dyDescent="0.2">
      <c r="A763" s="41" t="s">
        <v>76</v>
      </c>
      <c r="B763" s="673">
        <f t="shared" si="60"/>
        <v>14014.49</v>
      </c>
      <c r="C763" s="674">
        <v>2221.5100000000002</v>
      </c>
      <c r="D763" s="675"/>
      <c r="E763" s="674">
        <f t="shared" si="62"/>
        <v>3607.83</v>
      </c>
      <c r="F763" s="675">
        <v>2735.55</v>
      </c>
      <c r="G763" s="675">
        <v>872.28</v>
      </c>
      <c r="H763" s="675">
        <v>0</v>
      </c>
      <c r="I763" s="675"/>
      <c r="J763" s="675">
        <f t="shared" si="61"/>
        <v>8185.15</v>
      </c>
      <c r="K763" s="676">
        <v>370.11</v>
      </c>
      <c r="L763" s="673">
        <v>7693.4</v>
      </c>
      <c r="M763" s="673">
        <v>121.64</v>
      </c>
      <c r="N763" s="676">
        <v>0</v>
      </c>
      <c r="O763" s="82"/>
      <c r="P763" s="656"/>
      <c r="Q763" s="656"/>
      <c r="R763" s="656"/>
    </row>
    <row r="764" spans="1:18" ht="9" customHeight="1" x14ac:dyDescent="0.2">
      <c r="A764" s="28" t="s">
        <v>105</v>
      </c>
      <c r="B764" s="669">
        <f t="shared" si="60"/>
        <v>2967.59</v>
      </c>
      <c r="C764" s="670">
        <v>651.49</v>
      </c>
      <c r="D764" s="671"/>
      <c r="E764" s="670">
        <f t="shared" si="62"/>
        <v>1100.3</v>
      </c>
      <c r="F764" s="671">
        <v>1100.3</v>
      </c>
      <c r="G764" s="671">
        <v>0</v>
      </c>
      <c r="H764" s="671">
        <v>0</v>
      </c>
      <c r="I764" s="671"/>
      <c r="J764" s="671">
        <f t="shared" si="61"/>
        <v>1215.8</v>
      </c>
      <c r="K764" s="672">
        <v>0</v>
      </c>
      <c r="L764" s="669">
        <v>1215.8</v>
      </c>
      <c r="M764" s="669">
        <v>0</v>
      </c>
      <c r="N764" s="669">
        <v>0</v>
      </c>
      <c r="O764" s="82"/>
      <c r="P764" s="656"/>
      <c r="Q764" s="656"/>
      <c r="R764" s="656"/>
    </row>
    <row r="765" spans="1:18" ht="9" customHeight="1" x14ac:dyDescent="0.2">
      <c r="A765" s="28" t="s">
        <v>82</v>
      </c>
      <c r="B765" s="669">
        <f t="shared" si="60"/>
        <v>28655.800000000003</v>
      </c>
      <c r="C765" s="670">
        <v>3126</v>
      </c>
      <c r="D765" s="671"/>
      <c r="E765" s="670">
        <f t="shared" si="62"/>
        <v>7085.7999999999993</v>
      </c>
      <c r="F765" s="671">
        <v>4883.8</v>
      </c>
      <c r="G765" s="671">
        <v>1962.1</v>
      </c>
      <c r="H765" s="671">
        <v>239.9</v>
      </c>
      <c r="I765" s="671"/>
      <c r="J765" s="671">
        <f t="shared" si="61"/>
        <v>14525.6</v>
      </c>
      <c r="K765" s="672">
        <v>2188.59</v>
      </c>
      <c r="L765" s="669">
        <v>10876.51</v>
      </c>
      <c r="M765" s="669">
        <v>1460.5</v>
      </c>
      <c r="N765" s="669">
        <v>3918.4</v>
      </c>
      <c r="O765" s="82"/>
      <c r="P765" s="656"/>
      <c r="Q765" s="656"/>
      <c r="R765" s="656"/>
    </row>
    <row r="766" spans="1:18" ht="9" customHeight="1" x14ac:dyDescent="0.2">
      <c r="A766" s="28" t="s">
        <v>86</v>
      </c>
      <c r="B766" s="669">
        <f t="shared" si="60"/>
        <v>12403.24</v>
      </c>
      <c r="C766" s="670">
        <v>1463</v>
      </c>
      <c r="D766" s="671"/>
      <c r="E766" s="670">
        <f t="shared" si="62"/>
        <v>1944.88</v>
      </c>
      <c r="F766" s="671">
        <v>1944.88</v>
      </c>
      <c r="G766" s="671">
        <v>0</v>
      </c>
      <c r="H766" s="671">
        <v>0</v>
      </c>
      <c r="I766" s="671"/>
      <c r="J766" s="671">
        <f t="shared" si="61"/>
        <v>5376.76</v>
      </c>
      <c r="K766" s="672">
        <v>2865.67</v>
      </c>
      <c r="L766" s="669">
        <v>2511.09</v>
      </c>
      <c r="M766" s="669">
        <v>0</v>
      </c>
      <c r="N766" s="669">
        <v>3618.6</v>
      </c>
      <c r="O766" s="82"/>
      <c r="P766" s="656"/>
      <c r="Q766" s="656"/>
      <c r="R766" s="656"/>
    </row>
    <row r="767" spans="1:18" ht="9" customHeight="1" x14ac:dyDescent="0.2">
      <c r="A767" s="41" t="s">
        <v>88</v>
      </c>
      <c r="B767" s="673">
        <f t="shared" si="60"/>
        <v>12271.11</v>
      </c>
      <c r="C767" s="674">
        <v>1587.51</v>
      </c>
      <c r="D767" s="675"/>
      <c r="E767" s="674">
        <f t="shared" si="62"/>
        <v>4679.7</v>
      </c>
      <c r="F767" s="675">
        <v>4679.7</v>
      </c>
      <c r="G767" s="675">
        <v>0</v>
      </c>
      <c r="H767" s="675">
        <v>0</v>
      </c>
      <c r="I767" s="675"/>
      <c r="J767" s="675">
        <f t="shared" si="61"/>
        <v>4710.8999999999996</v>
      </c>
      <c r="K767" s="676">
        <v>0</v>
      </c>
      <c r="L767" s="673">
        <v>4710.8999999999996</v>
      </c>
      <c r="M767" s="673">
        <v>0</v>
      </c>
      <c r="N767" s="673">
        <v>1293</v>
      </c>
      <c r="O767" s="82"/>
      <c r="P767" s="656"/>
      <c r="Q767" s="656"/>
      <c r="R767" s="656"/>
    </row>
    <row r="768" spans="1:18" ht="9" customHeight="1" x14ac:dyDescent="0.25">
      <c r="A768" s="28"/>
      <c r="B768" s="79"/>
      <c r="C768" s="77"/>
      <c r="D768" s="77"/>
      <c r="E768" s="197"/>
      <c r="F768" s="77"/>
      <c r="G768" s="77"/>
      <c r="H768" s="77"/>
      <c r="I768" s="77"/>
      <c r="J768" s="77"/>
      <c r="K768" s="197"/>
      <c r="L768" s="77"/>
      <c r="M768" s="77"/>
      <c r="N768" s="77"/>
      <c r="P768" s="656"/>
      <c r="Q768" s="656"/>
      <c r="R768" s="656"/>
    </row>
    <row r="769" spans="1:18" ht="9" customHeight="1" x14ac:dyDescent="0.25">
      <c r="A769" s="25" t="s">
        <v>503</v>
      </c>
      <c r="B769" s="664"/>
      <c r="C769" s="665"/>
      <c r="D769" s="666"/>
      <c r="E769" s="665"/>
      <c r="F769" s="665"/>
      <c r="G769" s="665"/>
      <c r="H769" s="665"/>
      <c r="I769" s="665"/>
      <c r="J769" s="667"/>
      <c r="K769" s="665"/>
      <c r="L769" s="665"/>
      <c r="M769" s="667"/>
      <c r="N769" s="96"/>
      <c r="O769" s="96">
        <v>69462.37</v>
      </c>
      <c r="P769" s="656"/>
      <c r="Q769" s="656"/>
      <c r="R769" s="656"/>
    </row>
    <row r="770" spans="1:18" ht="9" customHeight="1" x14ac:dyDescent="0.25">
      <c r="A770" s="30" t="s">
        <v>129</v>
      </c>
      <c r="B770" s="668">
        <f>SUM(B772:B803)</f>
        <v>393473.60999999993</v>
      </c>
      <c r="C770" s="668">
        <f>SUM(C772:C803)</f>
        <v>50499.35</v>
      </c>
      <c r="D770" s="668"/>
      <c r="E770" s="668">
        <f>SUM(E772:E803)</f>
        <v>95854.780000000028</v>
      </c>
      <c r="F770" s="668">
        <f>SUM(F772:F803)</f>
        <v>86030.710000000021</v>
      </c>
      <c r="G770" s="668">
        <f>SUM(G772:G803)</f>
        <v>9206.6</v>
      </c>
      <c r="H770" s="668">
        <f>SUM(H772:H803)</f>
        <v>617.47</v>
      </c>
      <c r="I770" s="668"/>
      <c r="J770" s="668">
        <f>SUM(J772:J803)</f>
        <v>177657.11000000002</v>
      </c>
      <c r="K770" s="668">
        <f>SUM(K772:K803)</f>
        <v>27929.25</v>
      </c>
      <c r="L770" s="668">
        <f>SUM(L772:L803)</f>
        <v>139642.73000000001</v>
      </c>
      <c r="M770" s="668">
        <f>SUM(M772:M803)</f>
        <v>10085.130000000001</v>
      </c>
      <c r="N770" s="668">
        <f>SUM(N772:N803)</f>
        <v>69462.37</v>
      </c>
      <c r="O770" s="661"/>
      <c r="P770" s="656"/>
      <c r="Q770" s="656"/>
      <c r="R770" s="656"/>
    </row>
    <row r="771" spans="1:18" ht="3" customHeight="1" x14ac:dyDescent="0.2">
      <c r="A771" s="638"/>
      <c r="B771" s="668"/>
      <c r="C771" s="668"/>
      <c r="D771" s="668"/>
      <c r="E771" s="668"/>
      <c r="F771" s="668"/>
      <c r="G771" s="668"/>
      <c r="H771" s="668"/>
      <c r="I771" s="668"/>
      <c r="J771" s="668"/>
      <c r="K771" s="668"/>
      <c r="L771" s="668"/>
      <c r="M771" s="668"/>
      <c r="N771" s="668"/>
      <c r="O771" s="62"/>
      <c r="P771" s="656"/>
      <c r="Q771" s="656"/>
      <c r="R771" s="656"/>
    </row>
    <row r="772" spans="1:18" ht="9" customHeight="1" x14ac:dyDescent="0.2">
      <c r="A772" s="28" t="s">
        <v>14</v>
      </c>
      <c r="B772" s="669">
        <f t="shared" ref="B772:B803" si="63">SUM(C772,E772,J772,N772)</f>
        <v>2359.6999999999998</v>
      </c>
      <c r="C772" s="670">
        <v>365</v>
      </c>
      <c r="D772" s="671"/>
      <c r="E772" s="670">
        <f>SUM(F772:H772)</f>
        <v>1065.0999999999999</v>
      </c>
      <c r="F772" s="671">
        <v>986</v>
      </c>
      <c r="G772" s="671">
        <v>79.099999999999994</v>
      </c>
      <c r="H772" s="671">
        <v>0</v>
      </c>
      <c r="I772" s="671"/>
      <c r="J772" s="671">
        <f t="shared" ref="J772:J803" si="64">SUM(K772:M772)</f>
        <v>584.29999999999995</v>
      </c>
      <c r="K772" s="672">
        <v>0</v>
      </c>
      <c r="L772" s="669">
        <v>584.29999999999995</v>
      </c>
      <c r="M772" s="669">
        <v>0</v>
      </c>
      <c r="N772" s="669">
        <v>345.3</v>
      </c>
      <c r="O772" s="82"/>
      <c r="P772" s="656"/>
      <c r="Q772" s="656"/>
      <c r="R772" s="656"/>
    </row>
    <row r="773" spans="1:18" ht="9" customHeight="1" x14ac:dyDescent="0.2">
      <c r="A773" s="28" t="s">
        <v>15</v>
      </c>
      <c r="B773" s="669">
        <f t="shared" si="63"/>
        <v>12013.79</v>
      </c>
      <c r="C773" s="670">
        <v>1901</v>
      </c>
      <c r="D773" s="671"/>
      <c r="E773" s="670">
        <f t="shared" ref="E773:E783" si="65">SUM(F773:H773)</f>
        <v>1035.67</v>
      </c>
      <c r="F773" s="671">
        <v>1035.67</v>
      </c>
      <c r="G773" s="671">
        <v>0</v>
      </c>
      <c r="H773" s="671">
        <v>0</v>
      </c>
      <c r="I773" s="671"/>
      <c r="J773" s="671">
        <f t="shared" si="64"/>
        <v>4793.62</v>
      </c>
      <c r="K773" s="672">
        <v>0</v>
      </c>
      <c r="L773" s="669">
        <v>4172.24</v>
      </c>
      <c r="M773" s="669">
        <v>621.38</v>
      </c>
      <c r="N773" s="672">
        <v>4283.5</v>
      </c>
      <c r="O773" s="82"/>
      <c r="P773" s="656"/>
      <c r="Q773" s="656"/>
      <c r="R773" s="656"/>
    </row>
    <row r="774" spans="1:18" ht="9" customHeight="1" x14ac:dyDescent="0.2">
      <c r="A774" s="28" t="s">
        <v>112</v>
      </c>
      <c r="B774" s="669">
        <f t="shared" si="63"/>
        <v>5979.41</v>
      </c>
      <c r="C774" s="670">
        <v>1259</v>
      </c>
      <c r="D774" s="671"/>
      <c r="E774" s="670">
        <f t="shared" si="65"/>
        <v>1580.0800000000002</v>
      </c>
      <c r="F774" s="671">
        <v>857.73</v>
      </c>
      <c r="G774" s="671">
        <v>468.38</v>
      </c>
      <c r="H774" s="671">
        <v>253.97</v>
      </c>
      <c r="I774" s="671"/>
      <c r="J774" s="671">
        <f t="shared" si="64"/>
        <v>1870.0100000000002</v>
      </c>
      <c r="K774" s="672">
        <v>148.63999999999999</v>
      </c>
      <c r="L774" s="669">
        <v>958.22</v>
      </c>
      <c r="M774" s="669">
        <v>763.15</v>
      </c>
      <c r="N774" s="672">
        <v>1270.32</v>
      </c>
      <c r="O774" s="82"/>
      <c r="P774" s="656"/>
      <c r="Q774" s="656"/>
      <c r="R774" s="656"/>
    </row>
    <row r="775" spans="1:18" ht="9" customHeight="1" x14ac:dyDescent="0.2">
      <c r="A775" s="41" t="s">
        <v>21</v>
      </c>
      <c r="B775" s="673">
        <f t="shared" si="63"/>
        <v>5571.03</v>
      </c>
      <c r="C775" s="674">
        <v>1283.6300000000001</v>
      </c>
      <c r="D775" s="675"/>
      <c r="E775" s="674">
        <f t="shared" si="65"/>
        <v>1046.7</v>
      </c>
      <c r="F775" s="675">
        <v>1046.7</v>
      </c>
      <c r="G775" s="675">
        <v>0</v>
      </c>
      <c r="H775" s="675">
        <v>0</v>
      </c>
      <c r="I775" s="675"/>
      <c r="J775" s="675">
        <f t="shared" si="64"/>
        <v>2633</v>
      </c>
      <c r="K775" s="676">
        <v>1695.4</v>
      </c>
      <c r="L775" s="673">
        <v>272.3</v>
      </c>
      <c r="M775" s="673">
        <v>665.3</v>
      </c>
      <c r="N775" s="676">
        <v>607.70000000000005</v>
      </c>
      <c r="O775" s="82"/>
      <c r="P775" s="656"/>
      <c r="Q775" s="656"/>
      <c r="R775" s="656"/>
    </row>
    <row r="776" spans="1:18" ht="9" customHeight="1" x14ac:dyDescent="0.2">
      <c r="A776" s="28" t="s">
        <v>23</v>
      </c>
      <c r="B776" s="669">
        <f t="shared" si="63"/>
        <v>8826.5999999999985</v>
      </c>
      <c r="C776" s="670">
        <v>1808</v>
      </c>
      <c r="D776" s="671"/>
      <c r="E776" s="670">
        <f t="shared" si="65"/>
        <v>3261.7</v>
      </c>
      <c r="F776" s="671">
        <v>3089</v>
      </c>
      <c r="G776" s="671">
        <v>172.7</v>
      </c>
      <c r="H776" s="671">
        <v>0</v>
      </c>
      <c r="I776" s="671"/>
      <c r="J776" s="671">
        <f t="shared" si="64"/>
        <v>3756.8999999999996</v>
      </c>
      <c r="K776" s="672">
        <v>223.2</v>
      </c>
      <c r="L776" s="669">
        <v>3533.7</v>
      </c>
      <c r="M776" s="669">
        <v>0</v>
      </c>
      <c r="N776" s="669">
        <v>0</v>
      </c>
      <c r="O776" s="82"/>
      <c r="P776" s="656"/>
      <c r="Q776" s="656"/>
      <c r="R776" s="656"/>
    </row>
    <row r="777" spans="1:18" ht="9" customHeight="1" x14ac:dyDescent="0.2">
      <c r="A777" s="28" t="s">
        <v>25</v>
      </c>
      <c r="B777" s="669">
        <f t="shared" si="63"/>
        <v>3256.42</v>
      </c>
      <c r="C777" s="670">
        <v>350.21</v>
      </c>
      <c r="D777" s="671"/>
      <c r="E777" s="670">
        <f t="shared" si="65"/>
        <v>754.69999999999993</v>
      </c>
      <c r="F777" s="671">
        <v>718.5</v>
      </c>
      <c r="G777" s="671">
        <v>25.4</v>
      </c>
      <c r="H777" s="671">
        <v>10.8</v>
      </c>
      <c r="I777" s="671"/>
      <c r="J777" s="671">
        <f t="shared" si="64"/>
        <v>2014.71</v>
      </c>
      <c r="K777" s="672">
        <v>422.41</v>
      </c>
      <c r="L777" s="669">
        <v>1510.3</v>
      </c>
      <c r="M777" s="669">
        <v>82</v>
      </c>
      <c r="N777" s="672">
        <v>136.80000000000001</v>
      </c>
      <c r="O777" s="82"/>
      <c r="P777" s="656"/>
      <c r="Q777" s="656"/>
      <c r="R777" s="656"/>
    </row>
    <row r="778" spans="1:18" ht="9" customHeight="1" x14ac:dyDescent="0.2">
      <c r="A778" s="28" t="s">
        <v>27</v>
      </c>
      <c r="B778" s="669">
        <f t="shared" si="63"/>
        <v>22936.23</v>
      </c>
      <c r="C778" s="670">
        <v>2332</v>
      </c>
      <c r="D778" s="671"/>
      <c r="E778" s="670">
        <f t="shared" si="65"/>
        <v>5027.2000000000007</v>
      </c>
      <c r="F778" s="671">
        <v>4797.08</v>
      </c>
      <c r="G778" s="671">
        <v>222.52</v>
      </c>
      <c r="H778" s="671">
        <v>7.6</v>
      </c>
      <c r="I778" s="671"/>
      <c r="J778" s="671">
        <f t="shared" si="64"/>
        <v>15517.9</v>
      </c>
      <c r="K778" s="672">
        <v>0</v>
      </c>
      <c r="L778" s="669">
        <v>14524.73</v>
      </c>
      <c r="M778" s="669">
        <v>993.17</v>
      </c>
      <c r="N778" s="672">
        <v>59.13</v>
      </c>
      <c r="O778" s="82"/>
      <c r="P778" s="656"/>
      <c r="Q778" s="656"/>
      <c r="R778" s="656"/>
    </row>
    <row r="779" spans="1:18" ht="9" customHeight="1" x14ac:dyDescent="0.2">
      <c r="A779" s="41" t="s">
        <v>30</v>
      </c>
      <c r="B779" s="673">
        <f t="shared" si="63"/>
        <v>13571.3</v>
      </c>
      <c r="C779" s="674">
        <v>2846</v>
      </c>
      <c r="D779" s="675"/>
      <c r="E779" s="674">
        <f t="shared" si="65"/>
        <v>2937.5</v>
      </c>
      <c r="F779" s="675">
        <v>2937.5</v>
      </c>
      <c r="G779" s="675">
        <v>0</v>
      </c>
      <c r="H779" s="675">
        <v>0</v>
      </c>
      <c r="I779" s="675"/>
      <c r="J779" s="675">
        <f t="shared" si="64"/>
        <v>7787.8</v>
      </c>
      <c r="K779" s="676">
        <v>0</v>
      </c>
      <c r="L779" s="673">
        <v>6724.8</v>
      </c>
      <c r="M779" s="673">
        <v>1063</v>
      </c>
      <c r="N779" s="673">
        <v>0</v>
      </c>
      <c r="O779" s="82"/>
      <c r="P779" s="656"/>
      <c r="Q779" s="656"/>
      <c r="R779" s="656"/>
    </row>
    <row r="780" spans="1:18" ht="9" customHeight="1" x14ac:dyDescent="0.2">
      <c r="A780" s="28" t="s">
        <v>111</v>
      </c>
      <c r="B780" s="669">
        <f t="shared" si="63"/>
        <v>88</v>
      </c>
      <c r="C780" s="670">
        <v>88</v>
      </c>
      <c r="D780" s="671"/>
      <c r="E780" s="670">
        <f t="shared" si="65"/>
        <v>0</v>
      </c>
      <c r="F780" s="671">
        <v>0</v>
      </c>
      <c r="G780" s="671">
        <v>0</v>
      </c>
      <c r="H780" s="671">
        <v>0</v>
      </c>
      <c r="I780" s="671"/>
      <c r="J780" s="671">
        <f t="shared" si="64"/>
        <v>0</v>
      </c>
      <c r="K780" s="669">
        <v>0</v>
      </c>
      <c r="L780" s="669">
        <v>0</v>
      </c>
      <c r="M780" s="669">
        <v>0</v>
      </c>
      <c r="N780" s="669">
        <v>0</v>
      </c>
      <c r="O780" s="82"/>
      <c r="P780" s="656"/>
      <c r="Q780" s="656"/>
      <c r="R780" s="656"/>
    </row>
    <row r="781" spans="1:18" ht="9" customHeight="1" x14ac:dyDescent="0.2">
      <c r="A781" s="28" t="s">
        <v>33</v>
      </c>
      <c r="B781" s="669">
        <f t="shared" si="63"/>
        <v>15696</v>
      </c>
      <c r="C781" s="670">
        <v>2459</v>
      </c>
      <c r="D781" s="671"/>
      <c r="E781" s="670">
        <f t="shared" si="65"/>
        <v>2874.91</v>
      </c>
      <c r="F781" s="671">
        <v>2161.91</v>
      </c>
      <c r="G781" s="671">
        <v>713</v>
      </c>
      <c r="H781" s="671">
        <v>0</v>
      </c>
      <c r="I781" s="671"/>
      <c r="J781" s="671">
        <f t="shared" si="64"/>
        <v>9432.09</v>
      </c>
      <c r="K781" s="672">
        <v>0</v>
      </c>
      <c r="L781" s="669">
        <v>8182.09</v>
      </c>
      <c r="M781" s="669">
        <v>1250</v>
      </c>
      <c r="N781" s="672">
        <v>930</v>
      </c>
      <c r="O781" s="82"/>
      <c r="P781" s="656"/>
      <c r="Q781" s="656"/>
      <c r="R781" s="656"/>
    </row>
    <row r="782" spans="1:18" ht="9" customHeight="1" x14ac:dyDescent="0.2">
      <c r="A782" s="28" t="s">
        <v>34</v>
      </c>
      <c r="B782" s="669">
        <f t="shared" si="63"/>
        <v>13734.06</v>
      </c>
      <c r="C782" s="670">
        <v>1230</v>
      </c>
      <c r="D782" s="671"/>
      <c r="E782" s="670">
        <f t="shared" si="65"/>
        <v>3294.9</v>
      </c>
      <c r="F782" s="671">
        <v>3120.5</v>
      </c>
      <c r="G782" s="671">
        <v>174.4</v>
      </c>
      <c r="H782" s="671">
        <v>0</v>
      </c>
      <c r="I782" s="671"/>
      <c r="J782" s="671">
        <f t="shared" si="64"/>
        <v>8046.76</v>
      </c>
      <c r="K782" s="672">
        <v>2460.2600000000002</v>
      </c>
      <c r="L782" s="669">
        <v>5586.5</v>
      </c>
      <c r="M782" s="669">
        <v>0</v>
      </c>
      <c r="N782" s="672">
        <v>1162.4000000000001</v>
      </c>
      <c r="O782" s="82"/>
      <c r="P782" s="656"/>
      <c r="Q782" s="656"/>
      <c r="R782" s="656"/>
    </row>
    <row r="783" spans="1:18" ht="9" customHeight="1" x14ac:dyDescent="0.2">
      <c r="A783" s="41" t="s">
        <v>36</v>
      </c>
      <c r="B783" s="673">
        <f t="shared" si="63"/>
        <v>18864.400000000001</v>
      </c>
      <c r="C783" s="674">
        <v>2204</v>
      </c>
      <c r="D783" s="675"/>
      <c r="E783" s="674">
        <f t="shared" si="65"/>
        <v>4022.7999999999997</v>
      </c>
      <c r="F783" s="675">
        <v>2554.1999999999998</v>
      </c>
      <c r="G783" s="675">
        <v>1468.6</v>
      </c>
      <c r="H783" s="675">
        <v>0</v>
      </c>
      <c r="I783" s="675"/>
      <c r="J783" s="675">
        <f t="shared" si="64"/>
        <v>6527.5</v>
      </c>
      <c r="K783" s="676">
        <v>1848.2</v>
      </c>
      <c r="L783" s="673">
        <v>4679.3</v>
      </c>
      <c r="M783" s="673">
        <v>0</v>
      </c>
      <c r="N783" s="676">
        <v>6110.1</v>
      </c>
      <c r="O783" s="82"/>
      <c r="P783" s="656"/>
      <c r="Q783" s="656"/>
      <c r="R783" s="656"/>
    </row>
    <row r="784" spans="1:18" ht="9" customHeight="1" x14ac:dyDescent="0.2">
      <c r="A784" s="28" t="s">
        <v>130</v>
      </c>
      <c r="B784" s="669">
        <f t="shared" si="63"/>
        <v>11887.640000000001</v>
      </c>
      <c r="C784" s="670">
        <v>888</v>
      </c>
      <c r="D784" s="671"/>
      <c r="E784" s="670">
        <f>SUM(F784:H784)</f>
        <v>3702.02</v>
      </c>
      <c r="F784" s="671">
        <v>3594.31</v>
      </c>
      <c r="G784" s="671">
        <v>107.71</v>
      </c>
      <c r="H784" s="671">
        <v>0</v>
      </c>
      <c r="I784" s="671"/>
      <c r="J784" s="671">
        <f t="shared" si="64"/>
        <v>6029.4000000000005</v>
      </c>
      <c r="K784" s="672">
        <v>23.6</v>
      </c>
      <c r="L784" s="669">
        <v>5825.7</v>
      </c>
      <c r="M784" s="669">
        <v>180.1</v>
      </c>
      <c r="N784" s="669">
        <v>1268.22</v>
      </c>
      <c r="O784" s="82"/>
      <c r="P784" s="656"/>
      <c r="Q784" s="656"/>
      <c r="R784" s="656"/>
    </row>
    <row r="785" spans="1:18" ht="9" customHeight="1" x14ac:dyDescent="0.2">
      <c r="A785" s="28" t="s">
        <v>39</v>
      </c>
      <c r="B785" s="669">
        <f t="shared" si="63"/>
        <v>30663.480000000003</v>
      </c>
      <c r="C785" s="670">
        <v>2604</v>
      </c>
      <c r="D785" s="671"/>
      <c r="E785" s="670">
        <f t="shared" ref="E785:E792" si="66">SUM(F785:H785)</f>
        <v>4404.38</v>
      </c>
      <c r="F785" s="671">
        <v>4001.55</v>
      </c>
      <c r="G785" s="671">
        <v>217.93</v>
      </c>
      <c r="H785" s="671">
        <v>184.9</v>
      </c>
      <c r="I785" s="671"/>
      <c r="J785" s="671">
        <f t="shared" si="64"/>
        <v>9499.2000000000007</v>
      </c>
      <c r="K785" s="669">
        <v>2147.4</v>
      </c>
      <c r="L785" s="669">
        <v>7351.8</v>
      </c>
      <c r="M785" s="669">
        <v>0</v>
      </c>
      <c r="N785" s="669">
        <v>14155.9</v>
      </c>
      <c r="O785" s="82"/>
      <c r="P785" s="656"/>
      <c r="Q785" s="656"/>
      <c r="R785" s="656"/>
    </row>
    <row r="786" spans="1:18" ht="9" customHeight="1" x14ac:dyDescent="0.2">
      <c r="A786" s="28" t="s">
        <v>32</v>
      </c>
      <c r="B786" s="669">
        <f t="shared" si="63"/>
        <v>14778.01</v>
      </c>
      <c r="C786" s="670">
        <v>1569</v>
      </c>
      <c r="D786" s="671"/>
      <c r="E786" s="670">
        <f t="shared" si="66"/>
        <v>4326.67</v>
      </c>
      <c r="F786" s="671">
        <v>4032.97</v>
      </c>
      <c r="G786" s="671">
        <v>293.7</v>
      </c>
      <c r="H786" s="671">
        <v>0</v>
      </c>
      <c r="I786" s="671"/>
      <c r="J786" s="671">
        <f t="shared" si="64"/>
        <v>8882.34</v>
      </c>
      <c r="K786" s="672">
        <v>6519.94</v>
      </c>
      <c r="L786" s="669">
        <v>2362.4</v>
      </c>
      <c r="M786" s="669">
        <v>0</v>
      </c>
      <c r="N786" s="672">
        <v>0</v>
      </c>
      <c r="O786" s="82"/>
      <c r="P786" s="656"/>
      <c r="Q786" s="656"/>
      <c r="R786" s="656"/>
    </row>
    <row r="787" spans="1:18" ht="9" customHeight="1" x14ac:dyDescent="0.2">
      <c r="A787" s="41" t="s">
        <v>43</v>
      </c>
      <c r="B787" s="673">
        <f t="shared" si="63"/>
        <v>15498.310000000001</v>
      </c>
      <c r="C787" s="674">
        <v>2778</v>
      </c>
      <c r="D787" s="675"/>
      <c r="E787" s="674">
        <f t="shared" si="66"/>
        <v>2555.71</v>
      </c>
      <c r="F787" s="675">
        <v>2450.42</v>
      </c>
      <c r="G787" s="675">
        <v>105.29</v>
      </c>
      <c r="H787" s="675">
        <v>0</v>
      </c>
      <c r="I787" s="675"/>
      <c r="J787" s="675">
        <f t="shared" si="64"/>
        <v>6164.6</v>
      </c>
      <c r="K787" s="676">
        <v>1811.44</v>
      </c>
      <c r="L787" s="673">
        <v>4353.16</v>
      </c>
      <c r="M787" s="673">
        <v>0</v>
      </c>
      <c r="N787" s="673">
        <v>4000</v>
      </c>
      <c r="O787" s="82"/>
      <c r="P787" s="656"/>
      <c r="Q787" s="656"/>
      <c r="R787" s="656"/>
    </row>
    <row r="788" spans="1:18" ht="9" customHeight="1" x14ac:dyDescent="0.2">
      <c r="A788" s="28" t="s">
        <v>46</v>
      </c>
      <c r="B788" s="669">
        <f t="shared" si="63"/>
        <v>3022.2400000000002</v>
      </c>
      <c r="C788" s="670">
        <v>420</v>
      </c>
      <c r="D788" s="671"/>
      <c r="E788" s="670">
        <f t="shared" si="66"/>
        <v>1291.93</v>
      </c>
      <c r="F788" s="671">
        <v>1291.93</v>
      </c>
      <c r="G788" s="671">
        <v>0</v>
      </c>
      <c r="H788" s="671">
        <v>0</v>
      </c>
      <c r="I788" s="671"/>
      <c r="J788" s="671">
        <f t="shared" si="64"/>
        <v>401.41</v>
      </c>
      <c r="K788" s="672">
        <v>62.06</v>
      </c>
      <c r="L788" s="669">
        <v>339.35</v>
      </c>
      <c r="M788" s="669">
        <v>0</v>
      </c>
      <c r="N788" s="672">
        <v>908.9</v>
      </c>
      <c r="O788" s="82"/>
      <c r="P788" s="656"/>
      <c r="Q788" s="656"/>
      <c r="R788" s="656"/>
    </row>
    <row r="789" spans="1:18" ht="9" customHeight="1" x14ac:dyDescent="0.2">
      <c r="A789" s="28" t="s">
        <v>48</v>
      </c>
      <c r="B789" s="669">
        <f t="shared" si="63"/>
        <v>10055.99</v>
      </c>
      <c r="C789" s="670">
        <v>1078</v>
      </c>
      <c r="D789" s="671"/>
      <c r="E789" s="670">
        <f t="shared" si="66"/>
        <v>2053.75</v>
      </c>
      <c r="F789" s="671">
        <v>1831.67</v>
      </c>
      <c r="G789" s="671">
        <v>222.08</v>
      </c>
      <c r="H789" s="671">
        <v>0</v>
      </c>
      <c r="I789" s="671"/>
      <c r="J789" s="671">
        <f t="shared" si="64"/>
        <v>3176.34</v>
      </c>
      <c r="K789" s="672">
        <v>583.72</v>
      </c>
      <c r="L789" s="669">
        <v>2592.62</v>
      </c>
      <c r="M789" s="669">
        <v>0</v>
      </c>
      <c r="N789" s="669">
        <v>3747.9</v>
      </c>
      <c r="O789" s="82"/>
      <c r="P789" s="656"/>
      <c r="Q789" s="656"/>
      <c r="R789" s="656"/>
    </row>
    <row r="790" spans="1:18" ht="9" customHeight="1" x14ac:dyDescent="0.2">
      <c r="A790" s="28" t="s">
        <v>50</v>
      </c>
      <c r="B790" s="669">
        <f t="shared" si="63"/>
        <v>7440.9400000000005</v>
      </c>
      <c r="C790" s="670">
        <v>1563</v>
      </c>
      <c r="D790" s="671"/>
      <c r="E790" s="670">
        <f t="shared" si="66"/>
        <v>2889.44</v>
      </c>
      <c r="F790" s="671">
        <v>2864.44</v>
      </c>
      <c r="G790" s="671">
        <v>25</v>
      </c>
      <c r="H790" s="671">
        <v>0</v>
      </c>
      <c r="I790" s="671"/>
      <c r="J790" s="671">
        <f t="shared" si="64"/>
        <v>2988.5</v>
      </c>
      <c r="K790" s="672">
        <v>585.29999999999995</v>
      </c>
      <c r="L790" s="669">
        <v>2391.5</v>
      </c>
      <c r="M790" s="669">
        <v>11.7</v>
      </c>
      <c r="N790" s="672">
        <v>0</v>
      </c>
      <c r="O790" s="82"/>
      <c r="P790" s="656"/>
      <c r="Q790" s="656"/>
      <c r="R790" s="656"/>
    </row>
    <row r="791" spans="1:18" ht="9" customHeight="1" x14ac:dyDescent="0.2">
      <c r="A791" s="41" t="s">
        <v>52</v>
      </c>
      <c r="B791" s="673">
        <f t="shared" si="63"/>
        <v>23031.74</v>
      </c>
      <c r="C791" s="674">
        <v>3136</v>
      </c>
      <c r="D791" s="675"/>
      <c r="E791" s="674">
        <f t="shared" si="66"/>
        <v>4211.84</v>
      </c>
      <c r="F791" s="675">
        <v>4211.84</v>
      </c>
      <c r="G791" s="675">
        <v>0</v>
      </c>
      <c r="H791" s="675">
        <v>0</v>
      </c>
      <c r="I791" s="675"/>
      <c r="J791" s="675">
        <f t="shared" si="64"/>
        <v>13256.6</v>
      </c>
      <c r="K791" s="676">
        <v>0</v>
      </c>
      <c r="L791" s="673">
        <v>13256.6</v>
      </c>
      <c r="M791" s="673">
        <v>0</v>
      </c>
      <c r="N791" s="673">
        <v>2427.3000000000002</v>
      </c>
      <c r="O791" s="82"/>
      <c r="P791" s="656"/>
      <c r="Q791" s="656"/>
      <c r="R791" s="656"/>
    </row>
    <row r="792" spans="1:18" ht="9" customHeight="1" x14ac:dyDescent="0.2">
      <c r="A792" s="28" t="s">
        <v>55</v>
      </c>
      <c r="B792" s="669">
        <f t="shared" si="63"/>
        <v>10319.5</v>
      </c>
      <c r="C792" s="670">
        <v>1571</v>
      </c>
      <c r="D792" s="671"/>
      <c r="E792" s="670">
        <f t="shared" si="66"/>
        <v>4032.6</v>
      </c>
      <c r="F792" s="671">
        <v>3949.5</v>
      </c>
      <c r="G792" s="671">
        <v>83.1</v>
      </c>
      <c r="H792" s="671">
        <v>0</v>
      </c>
      <c r="I792" s="671"/>
      <c r="J792" s="671">
        <f t="shared" si="64"/>
        <v>4510.5</v>
      </c>
      <c r="K792" s="672">
        <v>170.7</v>
      </c>
      <c r="L792" s="669">
        <v>4339.8</v>
      </c>
      <c r="M792" s="669">
        <v>0</v>
      </c>
      <c r="N792" s="672">
        <v>205.4</v>
      </c>
      <c r="O792" s="82"/>
      <c r="P792" s="656"/>
      <c r="Q792" s="656"/>
      <c r="R792" s="656"/>
    </row>
    <row r="793" spans="1:18" ht="9" customHeight="1" x14ac:dyDescent="0.2">
      <c r="A793" s="28" t="s">
        <v>57</v>
      </c>
      <c r="B793" s="669">
        <f t="shared" si="63"/>
        <v>3362.8199999999997</v>
      </c>
      <c r="C793" s="670">
        <v>664</v>
      </c>
      <c r="D793" s="671"/>
      <c r="E793" s="670">
        <f>SUM(F793:H793)</f>
        <v>1111.1299999999999</v>
      </c>
      <c r="F793" s="671">
        <v>1067.03</v>
      </c>
      <c r="G793" s="671">
        <v>44.1</v>
      </c>
      <c r="H793" s="671">
        <v>0</v>
      </c>
      <c r="I793" s="671"/>
      <c r="J793" s="671">
        <f t="shared" si="64"/>
        <v>1587.69</v>
      </c>
      <c r="K793" s="672">
        <v>331.89</v>
      </c>
      <c r="L793" s="669">
        <v>1255.8</v>
      </c>
      <c r="M793" s="669">
        <v>0</v>
      </c>
      <c r="N793" s="672">
        <v>0</v>
      </c>
      <c r="O793" s="82"/>
      <c r="P793" s="656"/>
      <c r="Q793" s="656"/>
      <c r="R793" s="656"/>
    </row>
    <row r="794" spans="1:18" ht="9" customHeight="1" x14ac:dyDescent="0.2">
      <c r="A794" s="28" t="s">
        <v>59</v>
      </c>
      <c r="B794" s="669">
        <f t="shared" si="63"/>
        <v>5796.35</v>
      </c>
      <c r="C794" s="670">
        <v>909</v>
      </c>
      <c r="D794" s="671"/>
      <c r="E794" s="670">
        <f t="shared" ref="E794:E797" si="67">SUM(F794:H794)</f>
        <v>1377.05</v>
      </c>
      <c r="F794" s="671">
        <v>1213.3499999999999</v>
      </c>
      <c r="G794" s="671">
        <v>163.69999999999999</v>
      </c>
      <c r="H794" s="671">
        <v>0</v>
      </c>
      <c r="I794" s="671"/>
      <c r="J794" s="671">
        <f t="shared" si="64"/>
        <v>3510.3</v>
      </c>
      <c r="K794" s="672">
        <v>1171</v>
      </c>
      <c r="L794" s="669">
        <v>2339.3000000000002</v>
      </c>
      <c r="M794" s="669">
        <v>0</v>
      </c>
      <c r="N794" s="669">
        <v>0</v>
      </c>
      <c r="O794" s="82"/>
      <c r="P794" s="656"/>
      <c r="Q794" s="656"/>
      <c r="R794" s="656"/>
    </row>
    <row r="795" spans="1:18" ht="9" customHeight="1" x14ac:dyDescent="0.2">
      <c r="A795" s="41" t="s">
        <v>63</v>
      </c>
      <c r="B795" s="673">
        <f t="shared" si="63"/>
        <v>11653.3</v>
      </c>
      <c r="C795" s="674">
        <v>1965</v>
      </c>
      <c r="D795" s="675"/>
      <c r="E795" s="674">
        <f t="shared" si="67"/>
        <v>3850.35</v>
      </c>
      <c r="F795" s="675">
        <v>3850.35</v>
      </c>
      <c r="G795" s="675">
        <v>0</v>
      </c>
      <c r="H795" s="675">
        <v>0</v>
      </c>
      <c r="I795" s="675"/>
      <c r="J795" s="675">
        <f t="shared" si="64"/>
        <v>5837.95</v>
      </c>
      <c r="K795" s="676">
        <v>0</v>
      </c>
      <c r="L795" s="673">
        <v>5733.55</v>
      </c>
      <c r="M795" s="673">
        <v>104.4</v>
      </c>
      <c r="N795" s="673">
        <v>0</v>
      </c>
      <c r="O795" s="82"/>
      <c r="P795" s="656"/>
      <c r="Q795" s="656"/>
      <c r="R795" s="656"/>
    </row>
    <row r="796" spans="1:18" ht="9" customHeight="1" x14ac:dyDescent="0.2">
      <c r="A796" s="28" t="s">
        <v>65</v>
      </c>
      <c r="B796" s="669">
        <f t="shared" si="63"/>
        <v>17002.099999999999</v>
      </c>
      <c r="C796" s="670">
        <v>1363</v>
      </c>
      <c r="D796" s="671"/>
      <c r="E796" s="670">
        <f t="shared" si="67"/>
        <v>4066.17</v>
      </c>
      <c r="F796" s="671">
        <v>4066.17</v>
      </c>
      <c r="G796" s="671">
        <v>0</v>
      </c>
      <c r="H796" s="671">
        <v>0</v>
      </c>
      <c r="I796" s="671"/>
      <c r="J796" s="671">
        <f t="shared" si="64"/>
        <v>6012.93</v>
      </c>
      <c r="K796" s="672">
        <v>0</v>
      </c>
      <c r="L796" s="669">
        <v>3365.18</v>
      </c>
      <c r="M796" s="669">
        <v>2647.75</v>
      </c>
      <c r="N796" s="669">
        <v>5560</v>
      </c>
      <c r="O796" s="82"/>
      <c r="P796" s="656"/>
      <c r="Q796" s="656"/>
      <c r="R796" s="656"/>
    </row>
    <row r="797" spans="1:18" ht="9" customHeight="1" x14ac:dyDescent="0.2">
      <c r="A797" s="28" t="s">
        <v>69</v>
      </c>
      <c r="B797" s="669">
        <f t="shared" si="63"/>
        <v>25070.85</v>
      </c>
      <c r="C797" s="670">
        <v>2111</v>
      </c>
      <c r="D797" s="671"/>
      <c r="E797" s="670">
        <f t="shared" si="67"/>
        <v>5092.38</v>
      </c>
      <c r="F797" s="671">
        <v>5092.38</v>
      </c>
      <c r="G797" s="671">
        <v>0</v>
      </c>
      <c r="H797" s="671">
        <v>0</v>
      </c>
      <c r="I797" s="671"/>
      <c r="J797" s="671">
        <f t="shared" si="64"/>
        <v>4391.67</v>
      </c>
      <c r="K797" s="672">
        <v>0</v>
      </c>
      <c r="L797" s="669">
        <v>4391.67</v>
      </c>
      <c r="M797" s="669">
        <v>0</v>
      </c>
      <c r="N797" s="672">
        <v>13475.8</v>
      </c>
      <c r="O797" s="82"/>
      <c r="P797" s="656"/>
      <c r="Q797" s="656"/>
      <c r="R797" s="656"/>
    </row>
    <row r="798" spans="1:18" ht="9" customHeight="1" x14ac:dyDescent="0.2">
      <c r="A798" s="28" t="s">
        <v>74</v>
      </c>
      <c r="B798" s="669">
        <f t="shared" si="63"/>
        <v>10665.84</v>
      </c>
      <c r="C798" s="670">
        <v>691</v>
      </c>
      <c r="D798" s="671"/>
      <c r="E798" s="670">
        <f>SUM(F798:H798)</f>
        <v>5358.41</v>
      </c>
      <c r="F798" s="671">
        <v>3594.21</v>
      </c>
      <c r="G798" s="671">
        <v>1764.2</v>
      </c>
      <c r="H798" s="671">
        <v>0</v>
      </c>
      <c r="I798" s="671"/>
      <c r="J798" s="671">
        <f t="shared" si="64"/>
        <v>4616.4299999999994</v>
      </c>
      <c r="K798" s="672">
        <v>2215.31</v>
      </c>
      <c r="L798" s="669">
        <v>1817.84</v>
      </c>
      <c r="M798" s="669">
        <v>583.28</v>
      </c>
      <c r="N798" s="672">
        <v>0</v>
      </c>
      <c r="O798" s="82"/>
      <c r="P798" s="656"/>
      <c r="Q798" s="656"/>
      <c r="R798" s="656"/>
    </row>
    <row r="799" spans="1:18" ht="9" customHeight="1" x14ac:dyDescent="0.2">
      <c r="A799" s="41" t="s">
        <v>76</v>
      </c>
      <c r="B799" s="673">
        <f t="shared" si="63"/>
        <v>14015.820000000002</v>
      </c>
      <c r="C799" s="674">
        <v>2221.5100000000002</v>
      </c>
      <c r="D799" s="675"/>
      <c r="E799" s="674">
        <f t="shared" ref="E799:E803" si="68">SUM(F799:H799)</f>
        <v>3712.11</v>
      </c>
      <c r="F799" s="675">
        <v>2838.32</v>
      </c>
      <c r="G799" s="675">
        <v>873.79</v>
      </c>
      <c r="H799" s="675">
        <v>0</v>
      </c>
      <c r="I799" s="675"/>
      <c r="J799" s="675">
        <f t="shared" si="64"/>
        <v>8082.2000000000007</v>
      </c>
      <c r="K799" s="676">
        <v>291.31</v>
      </c>
      <c r="L799" s="673">
        <v>7669.29</v>
      </c>
      <c r="M799" s="673">
        <v>121.6</v>
      </c>
      <c r="N799" s="676">
        <v>0</v>
      </c>
      <c r="O799" s="82"/>
      <c r="P799" s="656"/>
      <c r="Q799" s="656"/>
      <c r="R799" s="656"/>
    </row>
    <row r="800" spans="1:18" ht="9" customHeight="1" x14ac:dyDescent="0.2">
      <c r="A800" s="28" t="s">
        <v>105</v>
      </c>
      <c r="B800" s="669">
        <f t="shared" si="63"/>
        <v>2968.1</v>
      </c>
      <c r="C800" s="670">
        <v>652</v>
      </c>
      <c r="D800" s="671"/>
      <c r="E800" s="670">
        <f t="shared" si="68"/>
        <v>1100.3</v>
      </c>
      <c r="F800" s="671">
        <v>1100.3</v>
      </c>
      <c r="G800" s="671">
        <v>0</v>
      </c>
      <c r="H800" s="671">
        <v>0</v>
      </c>
      <c r="I800" s="671"/>
      <c r="J800" s="671">
        <f t="shared" si="64"/>
        <v>1215.8</v>
      </c>
      <c r="K800" s="672">
        <v>0</v>
      </c>
      <c r="L800" s="669">
        <v>1215.8</v>
      </c>
      <c r="M800" s="669">
        <v>0</v>
      </c>
      <c r="N800" s="669">
        <v>0</v>
      </c>
      <c r="O800" s="82"/>
      <c r="P800" s="656"/>
      <c r="Q800" s="656"/>
      <c r="R800" s="656"/>
    </row>
    <row r="801" spans="1:18" ht="9" customHeight="1" x14ac:dyDescent="0.2">
      <c r="A801" s="28" t="s">
        <v>82</v>
      </c>
      <c r="B801" s="669">
        <f t="shared" si="63"/>
        <v>28655.799999999996</v>
      </c>
      <c r="C801" s="670">
        <v>3126</v>
      </c>
      <c r="D801" s="671"/>
      <c r="E801" s="670">
        <f t="shared" si="68"/>
        <v>7085.8</v>
      </c>
      <c r="F801" s="671">
        <v>4943.7</v>
      </c>
      <c r="G801" s="671">
        <v>1981.9</v>
      </c>
      <c r="H801" s="671">
        <v>160.19999999999999</v>
      </c>
      <c r="I801" s="671"/>
      <c r="J801" s="671">
        <f t="shared" si="64"/>
        <v>14547.899999999998</v>
      </c>
      <c r="K801" s="672">
        <v>2351.8000000000002</v>
      </c>
      <c r="L801" s="669">
        <v>11197.8</v>
      </c>
      <c r="M801" s="669">
        <v>998.3</v>
      </c>
      <c r="N801" s="669">
        <v>3896.1</v>
      </c>
      <c r="O801" s="82"/>
      <c r="P801" s="656"/>
      <c r="Q801" s="656"/>
      <c r="R801" s="656"/>
    </row>
    <row r="802" spans="1:18" ht="9" customHeight="1" x14ac:dyDescent="0.2">
      <c r="A802" s="28" t="s">
        <v>86</v>
      </c>
      <c r="B802" s="669">
        <f t="shared" si="63"/>
        <v>12417.24</v>
      </c>
      <c r="C802" s="670">
        <v>1477</v>
      </c>
      <c r="D802" s="671"/>
      <c r="E802" s="670">
        <f t="shared" si="68"/>
        <v>1944.88</v>
      </c>
      <c r="F802" s="671">
        <v>1944.88</v>
      </c>
      <c r="G802" s="671">
        <v>0</v>
      </c>
      <c r="H802" s="671">
        <v>0</v>
      </c>
      <c r="I802" s="671"/>
      <c r="J802" s="671">
        <f t="shared" si="64"/>
        <v>5376.76</v>
      </c>
      <c r="K802" s="672">
        <v>2865.67</v>
      </c>
      <c r="L802" s="669">
        <v>2511.09</v>
      </c>
      <c r="M802" s="669">
        <v>0</v>
      </c>
      <c r="N802" s="669">
        <v>3618.6</v>
      </c>
      <c r="O802" s="82"/>
      <c r="P802" s="656"/>
      <c r="Q802" s="656"/>
      <c r="R802" s="656"/>
    </row>
    <row r="803" spans="1:18" ht="9" customHeight="1" x14ac:dyDescent="0.2">
      <c r="A803" s="41" t="s">
        <v>88</v>
      </c>
      <c r="B803" s="673">
        <f t="shared" si="63"/>
        <v>12270.6</v>
      </c>
      <c r="C803" s="674">
        <v>1587</v>
      </c>
      <c r="D803" s="675"/>
      <c r="E803" s="674">
        <f t="shared" si="68"/>
        <v>4786.6000000000004</v>
      </c>
      <c r="F803" s="675">
        <v>4786.6000000000004</v>
      </c>
      <c r="G803" s="675">
        <v>0</v>
      </c>
      <c r="H803" s="675">
        <v>0</v>
      </c>
      <c r="I803" s="675"/>
      <c r="J803" s="675">
        <f t="shared" si="64"/>
        <v>4604</v>
      </c>
      <c r="K803" s="676">
        <v>0</v>
      </c>
      <c r="L803" s="673">
        <v>4604</v>
      </c>
      <c r="M803" s="673">
        <v>0</v>
      </c>
      <c r="N803" s="673">
        <v>1293</v>
      </c>
      <c r="O803" s="82"/>
      <c r="P803" s="656"/>
      <c r="Q803" s="656"/>
      <c r="R803" s="656"/>
    </row>
    <row r="804" spans="1:18" ht="9" customHeight="1" x14ac:dyDescent="0.25">
      <c r="A804" s="28"/>
      <c r="B804" s="79"/>
      <c r="C804" s="77"/>
      <c r="D804" s="77"/>
      <c r="E804" s="197"/>
      <c r="F804" s="77"/>
      <c r="G804" s="77"/>
      <c r="H804" s="77"/>
      <c r="I804" s="77"/>
      <c r="J804" s="77"/>
      <c r="K804" s="197"/>
      <c r="L804" s="77"/>
      <c r="M804" s="77"/>
      <c r="N804" s="77"/>
      <c r="P804" s="656"/>
      <c r="Q804" s="656"/>
      <c r="R804" s="656"/>
    </row>
    <row r="805" spans="1:18" ht="9" customHeight="1" x14ac:dyDescent="0.25">
      <c r="A805" s="25" t="s">
        <v>275</v>
      </c>
      <c r="B805" s="664"/>
      <c r="C805" s="665"/>
      <c r="D805" s="666"/>
      <c r="E805" s="670"/>
      <c r="F805" s="670"/>
      <c r="G805" s="670"/>
      <c r="H805" s="670"/>
      <c r="I805" s="670"/>
      <c r="J805" s="670"/>
      <c r="K805" s="670"/>
      <c r="L805" s="670"/>
      <c r="M805" s="670"/>
      <c r="N805" s="670"/>
      <c r="O805" s="96">
        <v>69462.37</v>
      </c>
      <c r="P805" s="656"/>
      <c r="Q805" s="656"/>
      <c r="R805" s="656"/>
    </row>
    <row r="806" spans="1:18" ht="9" customHeight="1" x14ac:dyDescent="0.25">
      <c r="A806" s="30" t="s">
        <v>129</v>
      </c>
      <c r="B806" s="668">
        <f>SUM(B808:B839)</f>
        <v>398149</v>
      </c>
      <c r="C806" s="668">
        <f>SUM(C808:C839)</f>
        <v>51019</v>
      </c>
      <c r="D806" s="668"/>
      <c r="E806" s="668">
        <f>SUM(E808:E839)-1</f>
        <v>133228</v>
      </c>
      <c r="F806" s="668">
        <f>SUM(F808:F839)-1</f>
        <v>123891</v>
      </c>
      <c r="G806" s="668">
        <f>SUM(G808:G839)-1</f>
        <v>8721</v>
      </c>
      <c r="H806" s="668">
        <f>SUM(H808:H839)-1</f>
        <v>615</v>
      </c>
      <c r="I806" s="668"/>
      <c r="J806" s="668">
        <f>SUM(J808:J839)</f>
        <v>144533</v>
      </c>
      <c r="K806" s="668">
        <f>SUM(K808:K839)</f>
        <v>0</v>
      </c>
      <c r="L806" s="668">
        <f>SUM(L808:L839)</f>
        <v>135349</v>
      </c>
      <c r="M806" s="668">
        <f>SUM(M808:M839)+1</f>
        <v>9185</v>
      </c>
      <c r="N806" s="668">
        <f>SUM(N808:N839)</f>
        <v>69367</v>
      </c>
      <c r="O806" s="661"/>
      <c r="P806" s="656"/>
      <c r="Q806" s="656"/>
      <c r="R806" s="656"/>
    </row>
    <row r="807" spans="1:18" ht="3" customHeight="1" x14ac:dyDescent="0.2">
      <c r="A807" s="638"/>
      <c r="B807" s="668"/>
      <c r="C807" s="668"/>
      <c r="D807" s="668"/>
      <c r="E807" s="668"/>
      <c r="F807" s="668"/>
      <c r="G807" s="668"/>
      <c r="H807" s="668"/>
      <c r="I807" s="668"/>
      <c r="J807" s="668"/>
      <c r="K807" s="668"/>
      <c r="L807" s="668"/>
      <c r="M807" s="668"/>
      <c r="N807" s="668"/>
      <c r="O807" s="62"/>
      <c r="P807" s="656"/>
      <c r="Q807" s="656"/>
      <c r="R807" s="656"/>
    </row>
    <row r="808" spans="1:18" ht="9" customHeight="1" x14ac:dyDescent="0.2">
      <c r="A808" s="28" t="s">
        <v>14</v>
      </c>
      <c r="B808" s="669">
        <f t="shared" ref="B808:B837" si="69">SUM(C808,E808,J808,N808)</f>
        <v>2381</v>
      </c>
      <c r="C808" s="670">
        <v>386</v>
      </c>
      <c r="D808" s="671"/>
      <c r="E808" s="670">
        <f>SUM(F808:H808)</f>
        <v>1098</v>
      </c>
      <c r="F808" s="671">
        <v>1025</v>
      </c>
      <c r="G808" s="671">
        <v>73</v>
      </c>
      <c r="H808" s="671">
        <v>0</v>
      </c>
      <c r="I808" s="671"/>
      <c r="J808" s="671">
        <f t="shared" ref="J808:J839" si="70">SUM(K808:M808)</f>
        <v>555</v>
      </c>
      <c r="K808" s="672">
        <v>0</v>
      </c>
      <c r="L808" s="669">
        <v>555</v>
      </c>
      <c r="M808" s="669">
        <v>0</v>
      </c>
      <c r="N808" s="669">
        <v>342</v>
      </c>
      <c r="O808" s="82"/>
      <c r="P808" s="656"/>
      <c r="Q808" s="656"/>
      <c r="R808" s="656"/>
    </row>
    <row r="809" spans="1:18" ht="9" customHeight="1" x14ac:dyDescent="0.2">
      <c r="A809" s="28" t="s">
        <v>15</v>
      </c>
      <c r="B809" s="669">
        <f>SUM(C809,E809,J809,N809)-1</f>
        <v>12014</v>
      </c>
      <c r="C809" s="670">
        <v>1902</v>
      </c>
      <c r="D809" s="671"/>
      <c r="E809" s="670">
        <f t="shared" ref="E809:E819" si="71">SUM(F809:H809)</f>
        <v>1049</v>
      </c>
      <c r="F809" s="671">
        <v>1049</v>
      </c>
      <c r="G809" s="671">
        <v>0</v>
      </c>
      <c r="H809" s="671">
        <v>0</v>
      </c>
      <c r="I809" s="671"/>
      <c r="J809" s="671">
        <f t="shared" si="70"/>
        <v>4780</v>
      </c>
      <c r="K809" s="672">
        <v>0</v>
      </c>
      <c r="L809" s="669">
        <v>4159</v>
      </c>
      <c r="M809" s="669">
        <v>621</v>
      </c>
      <c r="N809" s="672">
        <v>4284</v>
      </c>
      <c r="O809" s="82"/>
      <c r="P809" s="656"/>
      <c r="Q809" s="656"/>
      <c r="R809" s="656"/>
    </row>
    <row r="810" spans="1:18" ht="9" customHeight="1" x14ac:dyDescent="0.2">
      <c r="A810" s="28" t="s">
        <v>112</v>
      </c>
      <c r="B810" s="669">
        <f t="shared" si="69"/>
        <v>5971</v>
      </c>
      <c r="C810" s="670">
        <v>1251</v>
      </c>
      <c r="D810" s="671"/>
      <c r="E810" s="670">
        <f>SUM(F810:H810)+1</f>
        <v>1729</v>
      </c>
      <c r="F810" s="671">
        <v>1006</v>
      </c>
      <c r="G810" s="671">
        <v>468</v>
      </c>
      <c r="H810" s="671">
        <v>254</v>
      </c>
      <c r="I810" s="671"/>
      <c r="J810" s="671">
        <f t="shared" si="70"/>
        <v>1721</v>
      </c>
      <c r="K810" s="672">
        <v>0</v>
      </c>
      <c r="L810" s="669">
        <v>958</v>
      </c>
      <c r="M810" s="669">
        <v>763</v>
      </c>
      <c r="N810" s="672">
        <v>1270</v>
      </c>
      <c r="O810" s="82"/>
      <c r="P810" s="656"/>
      <c r="Q810" s="656"/>
      <c r="R810" s="656"/>
    </row>
    <row r="811" spans="1:18" ht="9" customHeight="1" x14ac:dyDescent="0.2">
      <c r="A811" s="41" t="s">
        <v>21</v>
      </c>
      <c r="B811" s="673">
        <f t="shared" si="69"/>
        <v>5620</v>
      </c>
      <c r="C811" s="674">
        <v>1284</v>
      </c>
      <c r="D811" s="675"/>
      <c r="E811" s="674">
        <f t="shared" si="71"/>
        <v>2791</v>
      </c>
      <c r="F811" s="675">
        <v>2791</v>
      </c>
      <c r="G811" s="675">
        <v>0</v>
      </c>
      <c r="H811" s="675">
        <v>0</v>
      </c>
      <c r="I811" s="675"/>
      <c r="J811" s="675">
        <f t="shared" si="70"/>
        <v>937</v>
      </c>
      <c r="K811" s="676">
        <v>0</v>
      </c>
      <c r="L811" s="673">
        <v>272</v>
      </c>
      <c r="M811" s="673">
        <v>665</v>
      </c>
      <c r="N811" s="676">
        <v>608</v>
      </c>
      <c r="O811" s="82"/>
      <c r="P811" s="656"/>
      <c r="Q811" s="656"/>
      <c r="R811" s="656"/>
    </row>
    <row r="812" spans="1:18" ht="9" customHeight="1" x14ac:dyDescent="0.2">
      <c r="A812" s="28" t="s">
        <v>23</v>
      </c>
      <c r="B812" s="669">
        <f t="shared" si="69"/>
        <v>8811</v>
      </c>
      <c r="C812" s="670">
        <v>1792</v>
      </c>
      <c r="D812" s="671"/>
      <c r="E812" s="670">
        <f t="shared" si="71"/>
        <v>3485</v>
      </c>
      <c r="F812" s="671">
        <v>3312</v>
      </c>
      <c r="G812" s="671">
        <v>173</v>
      </c>
      <c r="H812" s="671">
        <v>0</v>
      </c>
      <c r="I812" s="671"/>
      <c r="J812" s="671">
        <f t="shared" si="70"/>
        <v>3534</v>
      </c>
      <c r="K812" s="672">
        <v>0</v>
      </c>
      <c r="L812" s="669">
        <v>3534</v>
      </c>
      <c r="M812" s="669">
        <v>0</v>
      </c>
      <c r="N812" s="669">
        <v>0</v>
      </c>
      <c r="O812" s="82"/>
      <c r="P812" s="656"/>
      <c r="Q812" s="656"/>
      <c r="R812" s="656"/>
    </row>
    <row r="813" spans="1:18" ht="9" customHeight="1" x14ac:dyDescent="0.2">
      <c r="A813" s="28" t="s">
        <v>25</v>
      </c>
      <c r="B813" s="669">
        <f t="shared" si="69"/>
        <v>2776</v>
      </c>
      <c r="C813" s="670">
        <v>350</v>
      </c>
      <c r="D813" s="671"/>
      <c r="E813" s="670">
        <f t="shared" si="71"/>
        <v>889</v>
      </c>
      <c r="F813" s="671">
        <v>862</v>
      </c>
      <c r="G813" s="671">
        <v>25</v>
      </c>
      <c r="H813" s="671">
        <v>2</v>
      </c>
      <c r="I813" s="671"/>
      <c r="J813" s="671">
        <f t="shared" si="70"/>
        <v>1499</v>
      </c>
      <c r="K813" s="672">
        <v>0</v>
      </c>
      <c r="L813" s="669">
        <v>1467</v>
      </c>
      <c r="M813" s="669">
        <v>32</v>
      </c>
      <c r="N813" s="672">
        <v>38</v>
      </c>
      <c r="O813" s="82"/>
      <c r="P813" s="656"/>
      <c r="Q813" s="656"/>
      <c r="R813" s="656"/>
    </row>
    <row r="814" spans="1:18" ht="9" customHeight="1" x14ac:dyDescent="0.2">
      <c r="A814" s="28" t="s">
        <v>27</v>
      </c>
      <c r="B814" s="669">
        <f t="shared" si="69"/>
        <v>22936</v>
      </c>
      <c r="C814" s="670">
        <v>2332</v>
      </c>
      <c r="D814" s="671"/>
      <c r="E814" s="670">
        <f>SUM(F814:H814)-1</f>
        <v>5027</v>
      </c>
      <c r="F814" s="671">
        <v>4797</v>
      </c>
      <c r="G814" s="671">
        <v>223</v>
      </c>
      <c r="H814" s="671">
        <v>8</v>
      </c>
      <c r="I814" s="671"/>
      <c r="J814" s="671">
        <f t="shared" si="70"/>
        <v>15518</v>
      </c>
      <c r="K814" s="672">
        <v>0</v>
      </c>
      <c r="L814" s="669">
        <v>14525</v>
      </c>
      <c r="M814" s="669">
        <v>993</v>
      </c>
      <c r="N814" s="672">
        <v>59</v>
      </c>
      <c r="O814" s="82"/>
      <c r="P814" s="656"/>
      <c r="Q814" s="656"/>
      <c r="R814" s="656"/>
    </row>
    <row r="815" spans="1:18" ht="9" customHeight="1" x14ac:dyDescent="0.2">
      <c r="A815" s="41" t="s">
        <v>30</v>
      </c>
      <c r="B815" s="673">
        <f t="shared" si="69"/>
        <v>13905</v>
      </c>
      <c r="C815" s="674">
        <v>2843</v>
      </c>
      <c r="D815" s="675"/>
      <c r="E815" s="674">
        <f t="shared" si="71"/>
        <v>7124</v>
      </c>
      <c r="F815" s="675">
        <v>7124</v>
      </c>
      <c r="G815" s="675">
        <v>0</v>
      </c>
      <c r="H815" s="675">
        <v>0</v>
      </c>
      <c r="I815" s="675"/>
      <c r="J815" s="675">
        <f t="shared" si="70"/>
        <v>3938</v>
      </c>
      <c r="K815" s="676">
        <v>0</v>
      </c>
      <c r="L815" s="673">
        <v>3344</v>
      </c>
      <c r="M815" s="673">
        <v>594</v>
      </c>
      <c r="N815" s="673">
        <v>0</v>
      </c>
      <c r="O815" s="82"/>
      <c r="P815" s="656"/>
      <c r="Q815" s="656"/>
      <c r="R815" s="656"/>
    </row>
    <row r="816" spans="1:18" ht="9" customHeight="1" x14ac:dyDescent="0.2">
      <c r="A816" s="28" t="s">
        <v>111</v>
      </c>
      <c r="B816" s="669">
        <f t="shared" si="69"/>
        <v>105</v>
      </c>
      <c r="C816" s="670">
        <v>105</v>
      </c>
      <c r="D816" s="671"/>
      <c r="E816" s="670">
        <f t="shared" si="71"/>
        <v>0</v>
      </c>
      <c r="F816" s="671">
        <v>0</v>
      </c>
      <c r="G816" s="671">
        <v>0</v>
      </c>
      <c r="H816" s="671">
        <v>0</v>
      </c>
      <c r="I816" s="671"/>
      <c r="J816" s="671">
        <f t="shared" si="70"/>
        <v>0</v>
      </c>
      <c r="K816" s="669">
        <v>0</v>
      </c>
      <c r="L816" s="669">
        <v>0</v>
      </c>
      <c r="M816" s="669">
        <v>0</v>
      </c>
      <c r="N816" s="669">
        <v>0</v>
      </c>
      <c r="O816" s="82"/>
      <c r="P816" s="656"/>
      <c r="Q816" s="656"/>
      <c r="R816" s="656"/>
    </row>
    <row r="817" spans="1:18" ht="9" customHeight="1" x14ac:dyDescent="0.2">
      <c r="A817" s="28" t="s">
        <v>33</v>
      </c>
      <c r="B817" s="669">
        <f t="shared" si="69"/>
        <v>15712</v>
      </c>
      <c r="C817" s="670">
        <v>2475</v>
      </c>
      <c r="D817" s="671"/>
      <c r="E817" s="670">
        <f t="shared" si="71"/>
        <v>2875</v>
      </c>
      <c r="F817" s="671">
        <v>2162</v>
      </c>
      <c r="G817" s="671">
        <v>713</v>
      </c>
      <c r="H817" s="671">
        <v>0</v>
      </c>
      <c r="I817" s="671"/>
      <c r="J817" s="671">
        <f t="shared" si="70"/>
        <v>9432</v>
      </c>
      <c r="K817" s="672">
        <v>0</v>
      </c>
      <c r="L817" s="669">
        <v>8182</v>
      </c>
      <c r="M817" s="669">
        <v>1250</v>
      </c>
      <c r="N817" s="672">
        <v>930</v>
      </c>
      <c r="O817" s="82"/>
      <c r="P817" s="656"/>
      <c r="Q817" s="656"/>
      <c r="R817" s="656"/>
    </row>
    <row r="818" spans="1:18" ht="9" customHeight="1" x14ac:dyDescent="0.2">
      <c r="A818" s="28" t="s">
        <v>34</v>
      </c>
      <c r="B818" s="669">
        <f>SUM(C818,E818,J818,N818)-1</f>
        <v>13845</v>
      </c>
      <c r="C818" s="670">
        <v>1321</v>
      </c>
      <c r="D818" s="671"/>
      <c r="E818" s="670">
        <f>SUM(F818:H818)+1</f>
        <v>5935</v>
      </c>
      <c r="F818" s="671">
        <v>5907</v>
      </c>
      <c r="G818" s="671">
        <v>27</v>
      </c>
      <c r="H818" s="671">
        <v>0</v>
      </c>
      <c r="I818" s="671"/>
      <c r="J818" s="671">
        <f t="shared" si="70"/>
        <v>5460</v>
      </c>
      <c r="K818" s="672">
        <v>0</v>
      </c>
      <c r="L818" s="669">
        <v>5460</v>
      </c>
      <c r="M818" s="669">
        <v>0</v>
      </c>
      <c r="N818" s="672">
        <v>1130</v>
      </c>
      <c r="O818" s="82"/>
      <c r="P818" s="656"/>
      <c r="Q818" s="656"/>
      <c r="R818" s="656"/>
    </row>
    <row r="819" spans="1:18" ht="9" customHeight="1" x14ac:dyDescent="0.2">
      <c r="A819" s="41" t="s">
        <v>36</v>
      </c>
      <c r="B819" s="677">
        <f t="shared" si="69"/>
        <v>18885</v>
      </c>
      <c r="C819" s="674">
        <v>2224</v>
      </c>
      <c r="D819" s="675"/>
      <c r="E819" s="674">
        <f t="shared" si="71"/>
        <v>5920</v>
      </c>
      <c r="F819" s="675">
        <v>4507</v>
      </c>
      <c r="G819" s="675">
        <v>1413</v>
      </c>
      <c r="H819" s="675">
        <v>0</v>
      </c>
      <c r="I819" s="675"/>
      <c r="J819" s="675">
        <f t="shared" si="70"/>
        <v>4652</v>
      </c>
      <c r="K819" s="676">
        <v>0</v>
      </c>
      <c r="L819" s="673">
        <v>4652</v>
      </c>
      <c r="M819" s="673">
        <v>0</v>
      </c>
      <c r="N819" s="676">
        <v>6089</v>
      </c>
      <c r="O819" s="82"/>
      <c r="P819" s="656"/>
      <c r="Q819" s="656"/>
      <c r="R819" s="656"/>
    </row>
    <row r="820" spans="1:18" ht="9" customHeight="1" x14ac:dyDescent="0.2">
      <c r="A820" s="28" t="s">
        <v>130</v>
      </c>
      <c r="B820" s="669">
        <f t="shared" si="69"/>
        <v>11963</v>
      </c>
      <c r="C820" s="670">
        <v>900</v>
      </c>
      <c r="D820" s="671"/>
      <c r="E820" s="670">
        <f>SUM(F820:H820)</f>
        <v>3908</v>
      </c>
      <c r="F820" s="671">
        <v>3901</v>
      </c>
      <c r="G820" s="671">
        <v>0</v>
      </c>
      <c r="H820" s="671">
        <v>7</v>
      </c>
      <c r="I820" s="671"/>
      <c r="J820" s="671">
        <f t="shared" si="70"/>
        <v>5901</v>
      </c>
      <c r="K820" s="672">
        <v>0</v>
      </c>
      <c r="L820" s="669">
        <v>5901</v>
      </c>
      <c r="M820" s="669">
        <v>0</v>
      </c>
      <c r="N820" s="669">
        <v>1254</v>
      </c>
      <c r="O820" s="82"/>
      <c r="P820" s="656"/>
      <c r="Q820" s="656"/>
      <c r="R820" s="656"/>
    </row>
    <row r="821" spans="1:18" ht="9" customHeight="1" x14ac:dyDescent="0.2">
      <c r="A821" s="28" t="s">
        <v>39</v>
      </c>
      <c r="B821" s="669">
        <f>SUM(C821,E821,J821,N821)+1</f>
        <v>34053</v>
      </c>
      <c r="C821" s="670">
        <v>2676</v>
      </c>
      <c r="D821" s="671"/>
      <c r="E821" s="670">
        <f>SUM(F821:H821)-1</f>
        <v>10693</v>
      </c>
      <c r="F821" s="671">
        <v>10291</v>
      </c>
      <c r="G821" s="671">
        <v>218</v>
      </c>
      <c r="H821" s="671">
        <v>185</v>
      </c>
      <c r="I821" s="671"/>
      <c r="J821" s="671">
        <f t="shared" si="70"/>
        <v>6527</v>
      </c>
      <c r="K821" s="669">
        <v>0</v>
      </c>
      <c r="L821" s="669">
        <v>6527</v>
      </c>
      <c r="M821" s="669">
        <v>0</v>
      </c>
      <c r="N821" s="669">
        <v>14156</v>
      </c>
      <c r="O821" s="82"/>
      <c r="P821" s="656"/>
      <c r="Q821" s="656"/>
      <c r="R821" s="656"/>
    </row>
    <row r="822" spans="1:18" ht="9" customHeight="1" x14ac:dyDescent="0.2">
      <c r="A822" s="28" t="s">
        <v>32</v>
      </c>
      <c r="B822" s="669">
        <f t="shared" si="69"/>
        <v>14777</v>
      </c>
      <c r="C822" s="670">
        <v>1568</v>
      </c>
      <c r="D822" s="671"/>
      <c r="E822" s="670">
        <f t="shared" ref="E822:E827" si="72">SUM(F822:H822)</f>
        <v>10847</v>
      </c>
      <c r="F822" s="671">
        <v>10553</v>
      </c>
      <c r="G822" s="671">
        <v>294</v>
      </c>
      <c r="H822" s="671">
        <v>0</v>
      </c>
      <c r="I822" s="671"/>
      <c r="J822" s="671">
        <f t="shared" si="70"/>
        <v>2362</v>
      </c>
      <c r="K822" s="672">
        <v>0</v>
      </c>
      <c r="L822" s="669">
        <v>2362</v>
      </c>
      <c r="M822" s="669">
        <v>0</v>
      </c>
      <c r="N822" s="672">
        <v>0</v>
      </c>
      <c r="O822" s="82"/>
      <c r="P822" s="656"/>
      <c r="Q822" s="656"/>
      <c r="R822" s="656"/>
    </row>
    <row r="823" spans="1:18" ht="9" customHeight="1" x14ac:dyDescent="0.2">
      <c r="A823" s="41" t="s">
        <v>43</v>
      </c>
      <c r="B823" s="677">
        <f>SUM(C823,E823,J823,N823)+1</f>
        <v>15567</v>
      </c>
      <c r="C823" s="674">
        <v>2846</v>
      </c>
      <c r="D823" s="675"/>
      <c r="E823" s="674">
        <f t="shared" si="72"/>
        <v>4367</v>
      </c>
      <c r="F823" s="675">
        <v>4280</v>
      </c>
      <c r="G823" s="675">
        <v>87</v>
      </c>
      <c r="H823" s="675">
        <v>0</v>
      </c>
      <c r="I823" s="675"/>
      <c r="J823" s="675">
        <f t="shared" si="70"/>
        <v>4353</v>
      </c>
      <c r="K823" s="676">
        <v>0</v>
      </c>
      <c r="L823" s="673">
        <v>4353</v>
      </c>
      <c r="M823" s="673">
        <v>0</v>
      </c>
      <c r="N823" s="673">
        <v>4000</v>
      </c>
      <c r="O823" s="82"/>
      <c r="P823" s="656"/>
      <c r="Q823" s="656"/>
      <c r="R823" s="656"/>
    </row>
    <row r="824" spans="1:18" ht="9" customHeight="1" x14ac:dyDescent="0.2">
      <c r="A824" s="28" t="s">
        <v>46</v>
      </c>
      <c r="B824" s="669">
        <f>SUM(C824,E824,J824,N824)+1</f>
        <v>3025</v>
      </c>
      <c r="C824" s="670">
        <v>422</v>
      </c>
      <c r="D824" s="671"/>
      <c r="E824" s="670">
        <f t="shared" si="72"/>
        <v>1354</v>
      </c>
      <c r="F824" s="671">
        <v>1354</v>
      </c>
      <c r="G824" s="671">
        <v>0</v>
      </c>
      <c r="H824" s="671">
        <v>0</v>
      </c>
      <c r="I824" s="671"/>
      <c r="J824" s="671">
        <f t="shared" si="70"/>
        <v>339</v>
      </c>
      <c r="K824" s="672">
        <v>0</v>
      </c>
      <c r="L824" s="669">
        <v>339</v>
      </c>
      <c r="M824" s="669">
        <v>0</v>
      </c>
      <c r="N824" s="672">
        <v>909</v>
      </c>
      <c r="O824" s="82"/>
      <c r="P824" s="656"/>
      <c r="Q824" s="656"/>
      <c r="R824" s="656"/>
    </row>
    <row r="825" spans="1:18" ht="9" customHeight="1" x14ac:dyDescent="0.2">
      <c r="A825" s="28" t="s">
        <v>48</v>
      </c>
      <c r="B825" s="669">
        <f t="shared" si="69"/>
        <v>10293</v>
      </c>
      <c r="C825" s="670">
        <v>1145</v>
      </c>
      <c r="D825" s="671"/>
      <c r="E825" s="670">
        <f t="shared" si="72"/>
        <v>2646</v>
      </c>
      <c r="F825" s="671">
        <v>2434</v>
      </c>
      <c r="G825" s="671">
        <v>212</v>
      </c>
      <c r="H825" s="671">
        <v>0</v>
      </c>
      <c r="I825" s="671"/>
      <c r="J825" s="671">
        <f t="shared" si="70"/>
        <v>2641</v>
      </c>
      <c r="K825" s="672">
        <v>0</v>
      </c>
      <c r="L825" s="669">
        <v>2641</v>
      </c>
      <c r="M825" s="669">
        <v>0</v>
      </c>
      <c r="N825" s="669">
        <v>3861</v>
      </c>
      <c r="O825" s="82"/>
      <c r="P825" s="656"/>
      <c r="Q825" s="656"/>
      <c r="R825" s="656"/>
    </row>
    <row r="826" spans="1:18" ht="9" customHeight="1" x14ac:dyDescent="0.2">
      <c r="A826" s="28" t="s">
        <v>50</v>
      </c>
      <c r="B826" s="669">
        <f t="shared" si="69"/>
        <v>7393</v>
      </c>
      <c r="C826" s="670">
        <v>1505</v>
      </c>
      <c r="D826" s="671"/>
      <c r="E826" s="670">
        <f t="shared" si="72"/>
        <v>3465</v>
      </c>
      <c r="F826" s="671">
        <v>3440</v>
      </c>
      <c r="G826" s="671">
        <v>25</v>
      </c>
      <c r="H826" s="671">
        <v>0</v>
      </c>
      <c r="I826" s="671"/>
      <c r="J826" s="671">
        <f t="shared" si="70"/>
        <v>2423</v>
      </c>
      <c r="K826" s="672">
        <v>0</v>
      </c>
      <c r="L826" s="669">
        <v>2411</v>
      </c>
      <c r="M826" s="669">
        <v>12</v>
      </c>
      <c r="N826" s="672">
        <v>0</v>
      </c>
      <c r="O826" s="82"/>
      <c r="P826" s="656"/>
      <c r="Q826" s="656"/>
      <c r="R826" s="656"/>
    </row>
    <row r="827" spans="1:18" ht="9" customHeight="1" x14ac:dyDescent="0.2">
      <c r="A827" s="41" t="s">
        <v>52</v>
      </c>
      <c r="B827" s="677">
        <f>SUM(C827,E827,J827,N827)-1</f>
        <v>22978</v>
      </c>
      <c r="C827" s="674">
        <v>3083</v>
      </c>
      <c r="D827" s="675"/>
      <c r="E827" s="674">
        <f t="shared" si="72"/>
        <v>4212</v>
      </c>
      <c r="F827" s="675">
        <v>4212</v>
      </c>
      <c r="G827" s="675">
        <v>0</v>
      </c>
      <c r="H827" s="675">
        <v>0</v>
      </c>
      <c r="I827" s="675"/>
      <c r="J827" s="675">
        <f t="shared" si="70"/>
        <v>13257</v>
      </c>
      <c r="K827" s="676">
        <v>0</v>
      </c>
      <c r="L827" s="673">
        <v>13257</v>
      </c>
      <c r="M827" s="673">
        <v>0</v>
      </c>
      <c r="N827" s="673">
        <v>2427</v>
      </c>
      <c r="O827" s="82"/>
      <c r="P827" s="656"/>
      <c r="Q827" s="656"/>
      <c r="R827" s="656"/>
    </row>
    <row r="828" spans="1:18" ht="9" customHeight="1" x14ac:dyDescent="0.2">
      <c r="A828" s="28" t="s">
        <v>55</v>
      </c>
      <c r="B828" s="669">
        <f>SUM(C828,E828,J828,N828)+1</f>
        <v>10335</v>
      </c>
      <c r="C828" s="670">
        <v>1586</v>
      </c>
      <c r="D828" s="671"/>
      <c r="E828" s="678">
        <f>SUM(F828:H828)-1</f>
        <v>4220</v>
      </c>
      <c r="F828" s="671">
        <v>4143</v>
      </c>
      <c r="G828" s="671">
        <v>78</v>
      </c>
      <c r="H828" s="671">
        <v>0</v>
      </c>
      <c r="I828" s="671"/>
      <c r="J828" s="671">
        <f t="shared" si="70"/>
        <v>4323</v>
      </c>
      <c r="K828" s="672">
        <v>0</v>
      </c>
      <c r="L828" s="669">
        <v>4323</v>
      </c>
      <c r="M828" s="669">
        <v>0</v>
      </c>
      <c r="N828" s="672">
        <v>205</v>
      </c>
      <c r="O828" s="82"/>
      <c r="P828" s="656"/>
      <c r="Q828" s="656"/>
      <c r="R828" s="656"/>
    </row>
    <row r="829" spans="1:18" ht="9" customHeight="1" x14ac:dyDescent="0.2">
      <c r="A829" s="28" t="s">
        <v>57</v>
      </c>
      <c r="B829" s="669">
        <f>SUM(C829,E829,J829,N829)</f>
        <v>3362</v>
      </c>
      <c r="C829" s="670">
        <v>663</v>
      </c>
      <c r="D829" s="671"/>
      <c r="E829" s="670">
        <f>SUM(F829:H829)+1</f>
        <v>1459</v>
      </c>
      <c r="F829" s="671">
        <v>1414</v>
      </c>
      <c r="G829" s="671">
        <v>44</v>
      </c>
      <c r="H829" s="671">
        <v>0</v>
      </c>
      <c r="I829" s="671"/>
      <c r="J829" s="671">
        <f t="shared" si="70"/>
        <v>1240</v>
      </c>
      <c r="K829" s="672">
        <v>0</v>
      </c>
      <c r="L829" s="669">
        <v>1240</v>
      </c>
      <c r="M829" s="669">
        <v>0</v>
      </c>
      <c r="N829" s="672">
        <v>0</v>
      </c>
      <c r="O829" s="82"/>
      <c r="P829" s="656"/>
      <c r="Q829" s="656"/>
      <c r="R829" s="656"/>
    </row>
    <row r="830" spans="1:18" ht="9" customHeight="1" x14ac:dyDescent="0.2">
      <c r="A830" s="28" t="s">
        <v>59</v>
      </c>
      <c r="B830" s="669">
        <f>SUM(C830,E830,J830,N830)+1</f>
        <v>5810</v>
      </c>
      <c r="C830" s="670">
        <v>922</v>
      </c>
      <c r="D830" s="671"/>
      <c r="E830" s="670">
        <f t="shared" ref="E830:E833" si="73">SUM(F830:H830)</f>
        <v>2547</v>
      </c>
      <c r="F830" s="671">
        <v>2397</v>
      </c>
      <c r="G830" s="671">
        <v>150</v>
      </c>
      <c r="H830" s="671">
        <v>0</v>
      </c>
      <c r="I830" s="671"/>
      <c r="J830" s="671">
        <f t="shared" si="70"/>
        <v>2340</v>
      </c>
      <c r="K830" s="672">
        <v>0</v>
      </c>
      <c r="L830" s="669">
        <v>2340</v>
      </c>
      <c r="M830" s="669">
        <v>0</v>
      </c>
      <c r="N830" s="669">
        <v>0</v>
      </c>
      <c r="O830" s="82"/>
      <c r="P830" s="656"/>
      <c r="Q830" s="656"/>
      <c r="R830" s="656"/>
    </row>
    <row r="831" spans="1:18" ht="9" customHeight="1" x14ac:dyDescent="0.2">
      <c r="A831" s="41" t="s">
        <v>63</v>
      </c>
      <c r="B831" s="673">
        <f t="shared" si="69"/>
        <v>12284</v>
      </c>
      <c r="C831" s="674">
        <v>2007</v>
      </c>
      <c r="D831" s="675"/>
      <c r="E831" s="674">
        <f t="shared" si="73"/>
        <v>4456</v>
      </c>
      <c r="F831" s="675">
        <v>4456</v>
      </c>
      <c r="G831" s="675">
        <v>0</v>
      </c>
      <c r="H831" s="675">
        <v>0</v>
      </c>
      <c r="I831" s="675"/>
      <c r="J831" s="675">
        <f t="shared" si="70"/>
        <v>5821</v>
      </c>
      <c r="K831" s="676">
        <v>0</v>
      </c>
      <c r="L831" s="673">
        <v>5821</v>
      </c>
      <c r="M831" s="673">
        <v>0</v>
      </c>
      <c r="N831" s="673">
        <v>0</v>
      </c>
      <c r="O831" s="82"/>
      <c r="P831" s="656"/>
      <c r="Q831" s="656"/>
      <c r="R831" s="656"/>
    </row>
    <row r="832" spans="1:18" ht="9" customHeight="1" x14ac:dyDescent="0.2">
      <c r="A832" s="28" t="s">
        <v>65</v>
      </c>
      <c r="B832" s="669">
        <f t="shared" si="69"/>
        <v>16997</v>
      </c>
      <c r="C832" s="670">
        <v>1358</v>
      </c>
      <c r="D832" s="671"/>
      <c r="E832" s="670">
        <f t="shared" si="73"/>
        <v>4066</v>
      </c>
      <c r="F832" s="671">
        <v>4066</v>
      </c>
      <c r="G832" s="671">
        <v>0</v>
      </c>
      <c r="H832" s="671">
        <v>0</v>
      </c>
      <c r="I832" s="671"/>
      <c r="J832" s="671">
        <f t="shared" si="70"/>
        <v>6013</v>
      </c>
      <c r="K832" s="672">
        <v>0</v>
      </c>
      <c r="L832" s="669">
        <v>3457</v>
      </c>
      <c r="M832" s="669">
        <v>2556</v>
      </c>
      <c r="N832" s="669">
        <v>5560</v>
      </c>
      <c r="O832" s="82"/>
      <c r="P832" s="656"/>
      <c r="Q832" s="656"/>
      <c r="R832" s="656"/>
    </row>
    <row r="833" spans="1:31" ht="9" customHeight="1" x14ac:dyDescent="0.2">
      <c r="A833" s="28" t="s">
        <v>69</v>
      </c>
      <c r="B833" s="669">
        <f t="shared" si="69"/>
        <v>25230</v>
      </c>
      <c r="C833" s="670">
        <v>2270</v>
      </c>
      <c r="D833" s="671"/>
      <c r="E833" s="670">
        <f t="shared" si="73"/>
        <v>5108</v>
      </c>
      <c r="F833" s="671">
        <v>5108</v>
      </c>
      <c r="G833" s="671">
        <v>0</v>
      </c>
      <c r="H833" s="671">
        <v>0</v>
      </c>
      <c r="I833" s="671"/>
      <c r="J833" s="671">
        <f t="shared" si="70"/>
        <v>4376</v>
      </c>
      <c r="K833" s="672">
        <v>0</v>
      </c>
      <c r="L833" s="669">
        <v>4376</v>
      </c>
      <c r="M833" s="669">
        <v>0</v>
      </c>
      <c r="N833" s="672">
        <v>13476</v>
      </c>
      <c r="O833" s="82"/>
      <c r="P833" s="656"/>
      <c r="Q833" s="656"/>
      <c r="R833" s="656"/>
    </row>
    <row r="834" spans="1:31" ht="9" customHeight="1" x14ac:dyDescent="0.2">
      <c r="A834" s="28" t="s">
        <v>74</v>
      </c>
      <c r="B834" s="669">
        <f>SUM(C834,E834,J834,N834)+1</f>
        <v>10652</v>
      </c>
      <c r="C834" s="670">
        <v>672</v>
      </c>
      <c r="D834" s="671"/>
      <c r="E834" s="670">
        <f>SUM(F834:H834)</f>
        <v>7602</v>
      </c>
      <c r="F834" s="671">
        <v>5905</v>
      </c>
      <c r="G834" s="671">
        <v>1697</v>
      </c>
      <c r="H834" s="671">
        <v>0</v>
      </c>
      <c r="I834" s="671"/>
      <c r="J834" s="671">
        <f t="shared" si="70"/>
        <v>2377</v>
      </c>
      <c r="K834" s="672">
        <v>0</v>
      </c>
      <c r="L834" s="669">
        <v>1794</v>
      </c>
      <c r="M834" s="669">
        <v>583</v>
      </c>
      <c r="N834" s="672">
        <v>0</v>
      </c>
      <c r="O834" s="82"/>
      <c r="P834" s="656"/>
      <c r="Q834" s="656"/>
      <c r="R834" s="656"/>
    </row>
    <row r="835" spans="1:31" ht="9" customHeight="1" x14ac:dyDescent="0.2">
      <c r="A835" s="41" t="s">
        <v>76</v>
      </c>
      <c r="B835" s="673">
        <f t="shared" si="69"/>
        <v>14053</v>
      </c>
      <c r="C835" s="674">
        <v>2259</v>
      </c>
      <c r="D835" s="675"/>
      <c r="E835" s="674">
        <f>SUM(F835:H835)-1</f>
        <v>4003</v>
      </c>
      <c r="F835" s="675">
        <v>3130</v>
      </c>
      <c r="G835" s="675">
        <v>874</v>
      </c>
      <c r="H835" s="675">
        <v>0</v>
      </c>
      <c r="I835" s="675"/>
      <c r="J835" s="675">
        <f t="shared" si="70"/>
        <v>7791</v>
      </c>
      <c r="K835" s="676">
        <v>0</v>
      </c>
      <c r="L835" s="673">
        <v>7669</v>
      </c>
      <c r="M835" s="673">
        <v>122</v>
      </c>
      <c r="N835" s="676">
        <v>0</v>
      </c>
      <c r="O835" s="82"/>
      <c r="P835" s="656"/>
      <c r="Q835" s="656"/>
      <c r="R835" s="656"/>
    </row>
    <row r="836" spans="1:31" ht="9" customHeight="1" x14ac:dyDescent="0.2">
      <c r="A836" s="28" t="s">
        <v>105</v>
      </c>
      <c r="B836" s="669">
        <f t="shared" si="69"/>
        <v>3005</v>
      </c>
      <c r="C836" s="670">
        <v>668</v>
      </c>
      <c r="D836" s="671"/>
      <c r="E836" s="670">
        <f t="shared" ref="E836:E839" si="74">SUM(F836:H836)</f>
        <v>1121</v>
      </c>
      <c r="F836" s="671">
        <v>1121</v>
      </c>
      <c r="G836" s="671">
        <v>0</v>
      </c>
      <c r="H836" s="671">
        <v>0</v>
      </c>
      <c r="I836" s="671"/>
      <c r="J836" s="671">
        <f t="shared" si="70"/>
        <v>1216</v>
      </c>
      <c r="K836" s="672">
        <v>0</v>
      </c>
      <c r="L836" s="669">
        <v>1216</v>
      </c>
      <c r="M836" s="669">
        <v>0</v>
      </c>
      <c r="N836" s="669">
        <v>0</v>
      </c>
      <c r="O836" s="82"/>
      <c r="P836" s="656"/>
      <c r="Q836" s="656"/>
      <c r="R836" s="656"/>
    </row>
    <row r="837" spans="1:31" ht="9" customHeight="1" x14ac:dyDescent="0.2">
      <c r="A837" s="28" t="s">
        <v>82</v>
      </c>
      <c r="B837" s="669">
        <f t="shared" si="69"/>
        <v>28723</v>
      </c>
      <c r="C837" s="670">
        <v>3139</v>
      </c>
      <c r="D837" s="671"/>
      <c r="E837" s="670">
        <f t="shared" si="74"/>
        <v>9580</v>
      </c>
      <c r="F837" s="671">
        <v>7492</v>
      </c>
      <c r="G837" s="671">
        <v>1928</v>
      </c>
      <c r="H837" s="671">
        <v>160</v>
      </c>
      <c r="I837" s="671"/>
      <c r="J837" s="671">
        <f t="shared" si="70"/>
        <v>12147</v>
      </c>
      <c r="K837" s="672">
        <v>0</v>
      </c>
      <c r="L837" s="669">
        <v>11154</v>
      </c>
      <c r="M837" s="669">
        <v>993</v>
      </c>
      <c r="N837" s="669">
        <v>3857</v>
      </c>
      <c r="O837" s="82"/>
      <c r="P837" s="656"/>
      <c r="Q837" s="656"/>
      <c r="R837" s="656"/>
    </row>
    <row r="838" spans="1:31" ht="9" customHeight="1" x14ac:dyDescent="0.2">
      <c r="A838" s="28" t="s">
        <v>86</v>
      </c>
      <c r="B838" s="669">
        <f>SUM(C838,E838,J838,N838)-1</f>
        <v>12417</v>
      </c>
      <c r="C838" s="670">
        <v>1477</v>
      </c>
      <c r="D838" s="671"/>
      <c r="E838" s="670">
        <f t="shared" si="74"/>
        <v>4811</v>
      </c>
      <c r="F838" s="671">
        <v>4811</v>
      </c>
      <c r="G838" s="671">
        <v>0</v>
      </c>
      <c r="H838" s="671">
        <v>0</v>
      </c>
      <c r="I838" s="671"/>
      <c r="J838" s="671">
        <f t="shared" si="70"/>
        <v>2511</v>
      </c>
      <c r="K838" s="672">
        <v>0</v>
      </c>
      <c r="L838" s="669">
        <v>2511</v>
      </c>
      <c r="M838" s="669">
        <v>0</v>
      </c>
      <c r="N838" s="669">
        <v>3619</v>
      </c>
      <c r="O838" s="82"/>
      <c r="P838" s="656"/>
      <c r="Q838" s="656"/>
      <c r="R838" s="656"/>
    </row>
    <row r="839" spans="1:31" ht="9" customHeight="1" x14ac:dyDescent="0.2">
      <c r="A839" s="41" t="s">
        <v>88</v>
      </c>
      <c r="B839" s="673">
        <f>SUM(C839,E839,J839,N839)-1</f>
        <v>12271</v>
      </c>
      <c r="C839" s="674">
        <v>1588</v>
      </c>
      <c r="D839" s="675"/>
      <c r="E839" s="674">
        <f t="shared" si="74"/>
        <v>4842</v>
      </c>
      <c r="F839" s="675">
        <v>4842</v>
      </c>
      <c r="G839" s="675">
        <v>0</v>
      </c>
      <c r="H839" s="675">
        <v>0</v>
      </c>
      <c r="I839" s="675"/>
      <c r="J839" s="675">
        <f t="shared" si="70"/>
        <v>4549</v>
      </c>
      <c r="K839" s="676">
        <v>0</v>
      </c>
      <c r="L839" s="673">
        <v>4549</v>
      </c>
      <c r="M839" s="673">
        <v>0</v>
      </c>
      <c r="N839" s="673">
        <v>1293</v>
      </c>
      <c r="O839" s="82"/>
      <c r="P839" s="656"/>
      <c r="Q839" s="656"/>
      <c r="R839" s="656"/>
    </row>
    <row r="840" spans="1:31" ht="3" customHeight="1" x14ac:dyDescent="0.2">
      <c r="A840" s="679"/>
      <c r="B840" s="680"/>
      <c r="C840" s="680"/>
      <c r="D840" s="680"/>
      <c r="E840" s="680"/>
      <c r="F840" s="680"/>
      <c r="G840" s="680"/>
      <c r="H840" s="680"/>
      <c r="I840" s="680"/>
      <c r="J840" s="680"/>
      <c r="K840" s="680"/>
      <c r="L840" s="680"/>
      <c r="M840" s="680"/>
      <c r="N840" s="680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</row>
    <row r="841" spans="1:31" ht="3" customHeight="1" x14ac:dyDescent="0.25">
      <c r="A841" s="681"/>
      <c r="B841" s="681"/>
      <c r="C841" s="681"/>
      <c r="D841" s="681"/>
      <c r="E841" s="681"/>
      <c r="F841" s="682"/>
      <c r="G841" s="681"/>
      <c r="H841" s="681"/>
      <c r="I841" s="681"/>
      <c r="J841" s="681"/>
      <c r="L841" s="681"/>
      <c r="M841" s="681"/>
    </row>
    <row r="842" spans="1:31" s="121" customFormat="1" ht="9.6" customHeight="1" x14ac:dyDescent="0.15">
      <c r="A842" s="648" t="s">
        <v>584</v>
      </c>
      <c r="B842" s="682"/>
      <c r="C842" s="682"/>
      <c r="D842" s="682"/>
      <c r="E842" s="682"/>
      <c r="F842" s="649"/>
      <c r="G842" s="682"/>
      <c r="H842" s="682"/>
      <c r="I842" s="682"/>
      <c r="J842" s="682"/>
      <c r="K842" s="649"/>
      <c r="L842" s="684"/>
      <c r="M842" s="682"/>
      <c r="N842" s="649"/>
    </row>
    <row r="843" spans="1:31" s="121" customFormat="1" ht="9.6" customHeight="1" x14ac:dyDescent="0.15">
      <c r="A843" s="648" t="s">
        <v>585</v>
      </c>
      <c r="B843" s="682"/>
      <c r="C843" s="649"/>
      <c r="D843" s="649"/>
      <c r="E843" s="649"/>
      <c r="F843" s="649"/>
      <c r="G843" s="649"/>
      <c r="H843" s="649"/>
      <c r="I843" s="649"/>
      <c r="J843" s="649"/>
      <c r="K843" s="649"/>
      <c r="L843" s="684"/>
      <c r="M843" s="649"/>
      <c r="N843" s="649"/>
    </row>
    <row r="844" spans="1:31" s="121" customFormat="1" ht="9.6" customHeight="1" x14ac:dyDescent="0.15">
      <c r="A844" s="648" t="s">
        <v>571</v>
      </c>
      <c r="B844" s="682"/>
      <c r="C844" s="649"/>
      <c r="D844" s="649"/>
      <c r="E844" s="649"/>
      <c r="F844" s="649"/>
      <c r="G844" s="649"/>
      <c r="H844" s="649"/>
      <c r="I844" s="649"/>
      <c r="J844" s="649"/>
      <c r="K844" s="649"/>
      <c r="L844" s="684"/>
      <c r="M844" s="649"/>
      <c r="N844" s="649"/>
    </row>
    <row r="845" spans="1:31" s="121" customFormat="1" ht="9" customHeight="1" x14ac:dyDescent="0.15">
      <c r="A845" s="648" t="s">
        <v>586</v>
      </c>
      <c r="B845" s="682"/>
      <c r="C845" s="649"/>
      <c r="D845" s="649"/>
      <c r="E845" s="649"/>
      <c r="F845" s="649"/>
      <c r="G845" s="649"/>
      <c r="H845" s="649"/>
      <c r="I845" s="649"/>
      <c r="J845" s="649"/>
      <c r="K845" s="649"/>
      <c r="L845" s="684"/>
      <c r="M845" s="649"/>
      <c r="N845" s="649"/>
    </row>
    <row r="846" spans="1:31" ht="11.25" hidden="1" customHeight="1" x14ac:dyDescent="0.25">
      <c r="O846" s="96" t="s">
        <v>100</v>
      </c>
    </row>
    <row r="847" spans="1:31" ht="11.25" hidden="1" customHeight="1" x14ac:dyDescent="0.2">
      <c r="A847" s="681"/>
      <c r="B847" s="681"/>
      <c r="C847" s="681"/>
      <c r="D847" s="681"/>
      <c r="E847" s="681"/>
      <c r="F847" s="681"/>
      <c r="G847" s="681"/>
      <c r="H847" s="681"/>
      <c r="I847" s="681"/>
      <c r="J847" s="681"/>
      <c r="K847" s="685"/>
      <c r="L847" s="681"/>
      <c r="M847" s="681"/>
      <c r="N847" s="685"/>
      <c r="O847" s="62"/>
    </row>
    <row r="848" spans="1:31" ht="11.25" hidden="1" customHeight="1" x14ac:dyDescent="0.2">
      <c r="A848" s="686"/>
      <c r="B848" s="686"/>
      <c r="C848" s="687"/>
      <c r="D848" s="687"/>
      <c r="E848" s="635"/>
      <c r="F848" s="687"/>
      <c r="G848" s="687"/>
      <c r="H848" s="687"/>
      <c r="I848" s="687"/>
      <c r="J848" s="685"/>
      <c r="K848" s="688"/>
      <c r="L848" s="687"/>
      <c r="M848" s="687"/>
      <c r="N848" s="688"/>
      <c r="O848" s="62"/>
    </row>
    <row r="849" spans="1:15" ht="11.25" hidden="1" customHeight="1" x14ac:dyDescent="0.2">
      <c r="A849" s="689"/>
      <c r="B849" s="690"/>
      <c r="C849" s="690"/>
      <c r="D849" s="690"/>
      <c r="E849" s="635"/>
      <c r="F849" s="690"/>
      <c r="G849" s="690"/>
      <c r="H849" s="689"/>
      <c r="I849" s="690"/>
      <c r="J849" s="690"/>
      <c r="K849" s="689"/>
      <c r="L849" s="690"/>
      <c r="M849" s="690"/>
      <c r="N849" s="690"/>
      <c r="O849" s="62"/>
    </row>
    <row r="850" spans="1:15" ht="11.25" hidden="1" customHeight="1" x14ac:dyDescent="0.2">
      <c r="A850" s="681"/>
      <c r="B850" s="685"/>
      <c r="C850" s="681"/>
      <c r="D850" s="681"/>
      <c r="E850" s="635"/>
      <c r="F850" s="681"/>
      <c r="G850" s="681"/>
      <c r="H850" s="681"/>
      <c r="I850" s="681"/>
      <c r="J850" s="681"/>
      <c r="L850" s="681"/>
      <c r="M850" s="681"/>
      <c r="N850" s="681"/>
      <c r="O850" s="62"/>
    </row>
    <row r="851" spans="1:15" ht="11.25" hidden="1" customHeight="1" x14ac:dyDescent="0.2">
      <c r="A851" s="681"/>
      <c r="B851" s="685"/>
      <c r="C851" s="681"/>
      <c r="D851" s="681"/>
      <c r="E851" s="681"/>
      <c r="F851" s="681"/>
      <c r="G851" s="681"/>
      <c r="H851" s="681"/>
      <c r="I851" s="681"/>
      <c r="J851" s="681"/>
      <c r="L851" s="681"/>
      <c r="M851" s="681"/>
      <c r="O851" s="62"/>
    </row>
    <row r="852" spans="1:15" ht="11.25" hidden="1" customHeight="1" x14ac:dyDescent="0.2">
      <c r="A852" s="681"/>
      <c r="B852" s="685"/>
      <c r="C852" s="681"/>
      <c r="D852" s="681"/>
      <c r="E852" s="681"/>
      <c r="F852" s="681"/>
      <c r="G852" s="681"/>
      <c r="H852" s="681"/>
      <c r="I852" s="681"/>
      <c r="J852" s="681"/>
      <c r="L852" s="681"/>
      <c r="M852" s="681"/>
      <c r="O852" s="62"/>
    </row>
    <row r="853" spans="1:15" ht="11.25" hidden="1" customHeight="1" x14ac:dyDescent="0.2">
      <c r="A853" s="681"/>
      <c r="B853" s="685"/>
      <c r="C853" s="681"/>
      <c r="D853" s="681"/>
      <c r="E853" s="681"/>
      <c r="F853" s="681"/>
      <c r="G853" s="681"/>
      <c r="H853" s="681"/>
      <c r="I853" s="681"/>
      <c r="J853" s="681"/>
      <c r="L853" s="681"/>
      <c r="M853" s="681"/>
      <c r="O853" s="62"/>
    </row>
    <row r="854" spans="1:15" ht="11.25" hidden="1" customHeight="1" x14ac:dyDescent="0.2">
      <c r="A854" s="681"/>
      <c r="B854" s="685"/>
      <c r="C854" s="681"/>
      <c r="D854" s="681"/>
      <c r="E854" s="681"/>
      <c r="F854" s="681"/>
      <c r="G854" s="681"/>
      <c r="H854" s="681"/>
      <c r="I854" s="681"/>
      <c r="J854" s="681"/>
      <c r="L854" s="681"/>
      <c r="M854" s="681"/>
      <c r="N854" s="681"/>
      <c r="O854" s="62"/>
    </row>
    <row r="855" spans="1:15" ht="11.25" hidden="1" customHeight="1" x14ac:dyDescent="0.2">
      <c r="A855" s="681"/>
      <c r="B855" s="685"/>
      <c r="C855" s="681"/>
      <c r="D855" s="681"/>
      <c r="E855" s="681"/>
      <c r="F855" s="681"/>
      <c r="G855" s="681"/>
      <c r="H855" s="681"/>
      <c r="I855" s="681"/>
      <c r="J855" s="681"/>
      <c r="L855" s="681"/>
      <c r="M855" s="681"/>
      <c r="O855" s="62"/>
    </row>
    <row r="856" spans="1:15" ht="11.25" hidden="1" customHeight="1" x14ac:dyDescent="0.2">
      <c r="A856" s="681"/>
      <c r="B856" s="685"/>
      <c r="C856" s="681"/>
      <c r="D856" s="681"/>
      <c r="E856" s="681"/>
      <c r="F856" s="681"/>
      <c r="G856" s="681"/>
      <c r="H856" s="681"/>
      <c r="I856" s="681"/>
      <c r="J856" s="681"/>
      <c r="L856" s="681"/>
      <c r="M856" s="681"/>
      <c r="O856" s="62"/>
    </row>
    <row r="857" spans="1:15" ht="11.25" hidden="1" customHeight="1" x14ac:dyDescent="0.2">
      <c r="A857" s="681"/>
      <c r="B857" s="685"/>
      <c r="C857" s="681"/>
      <c r="D857" s="681"/>
      <c r="E857" s="681"/>
      <c r="F857" s="681"/>
      <c r="G857" s="681"/>
      <c r="H857" s="681"/>
      <c r="I857" s="681"/>
      <c r="J857" s="681"/>
      <c r="L857" s="681"/>
      <c r="M857" s="681"/>
      <c r="N857" s="681"/>
      <c r="O857" s="62"/>
    </row>
    <row r="858" spans="1:15" ht="11.25" hidden="1" customHeight="1" x14ac:dyDescent="0.2">
      <c r="A858" s="681"/>
      <c r="B858" s="685"/>
      <c r="C858" s="681"/>
      <c r="D858" s="681"/>
      <c r="E858" s="681"/>
      <c r="F858" s="681"/>
      <c r="G858" s="681"/>
      <c r="H858" s="681"/>
      <c r="I858" s="681"/>
      <c r="J858" s="681"/>
      <c r="K858" s="681"/>
      <c r="L858" s="681"/>
      <c r="M858" s="681"/>
      <c r="N858" s="681"/>
      <c r="O858" s="62"/>
    </row>
    <row r="859" spans="1:15" ht="11.25" hidden="1" customHeight="1" x14ac:dyDescent="0.2">
      <c r="A859" s="681"/>
      <c r="B859" s="685"/>
      <c r="C859" s="681"/>
      <c r="D859" s="681"/>
      <c r="E859" s="681"/>
      <c r="F859" s="681"/>
      <c r="G859" s="681"/>
      <c r="H859" s="681"/>
      <c r="I859" s="681"/>
      <c r="J859" s="681"/>
      <c r="L859" s="681"/>
      <c r="M859" s="681"/>
      <c r="O859" s="62"/>
    </row>
    <row r="860" spans="1:15" ht="11.25" hidden="1" customHeight="1" x14ac:dyDescent="0.2">
      <c r="A860" s="681"/>
      <c r="B860" s="685"/>
      <c r="C860" s="681"/>
      <c r="D860" s="681"/>
      <c r="E860" s="681"/>
      <c r="F860" s="681"/>
      <c r="G860" s="681"/>
      <c r="H860" s="681"/>
      <c r="I860" s="681"/>
      <c r="J860" s="681"/>
      <c r="L860" s="681"/>
      <c r="M860" s="681"/>
      <c r="O860" s="62"/>
    </row>
    <row r="861" spans="1:15" ht="11.25" hidden="1" customHeight="1" x14ac:dyDescent="0.2">
      <c r="A861" s="681"/>
      <c r="B861" s="685"/>
      <c r="C861" s="681"/>
      <c r="D861" s="681"/>
      <c r="E861" s="681"/>
      <c r="F861" s="681"/>
      <c r="G861" s="681"/>
      <c r="H861" s="681"/>
      <c r="I861" s="681"/>
      <c r="J861" s="681"/>
      <c r="L861" s="681"/>
      <c r="M861" s="681"/>
      <c r="O861" s="62"/>
    </row>
    <row r="862" spans="1:15" ht="11.25" hidden="1" customHeight="1" x14ac:dyDescent="0.2">
      <c r="A862" s="681"/>
      <c r="B862" s="685"/>
      <c r="C862" s="681"/>
      <c r="D862" s="681"/>
      <c r="E862" s="681"/>
      <c r="F862" s="681"/>
      <c r="G862" s="681"/>
      <c r="H862" s="681"/>
      <c r="I862" s="681"/>
      <c r="J862" s="681"/>
      <c r="L862" s="681"/>
      <c r="M862" s="681"/>
      <c r="N862" s="681"/>
      <c r="O862" s="62"/>
    </row>
    <row r="863" spans="1:15" ht="11.25" hidden="1" customHeight="1" x14ac:dyDescent="0.2">
      <c r="A863" s="681"/>
      <c r="B863" s="685"/>
      <c r="C863" s="681"/>
      <c r="D863" s="681"/>
      <c r="E863" s="681"/>
      <c r="F863" s="681"/>
      <c r="G863" s="681"/>
      <c r="H863" s="681"/>
      <c r="I863" s="681"/>
      <c r="J863" s="681"/>
      <c r="K863" s="681"/>
      <c r="L863" s="681"/>
      <c r="M863" s="681"/>
      <c r="O863" s="62"/>
    </row>
    <row r="864" spans="1:15" ht="11.25" hidden="1" customHeight="1" x14ac:dyDescent="0.2">
      <c r="A864" s="681"/>
      <c r="B864" s="685"/>
      <c r="C864" s="681"/>
      <c r="D864" s="681"/>
      <c r="E864" s="681"/>
      <c r="F864" s="681"/>
      <c r="G864" s="681"/>
      <c r="H864" s="681"/>
      <c r="I864" s="681"/>
      <c r="J864" s="681"/>
      <c r="L864" s="681"/>
      <c r="M864" s="681"/>
      <c r="N864" s="681"/>
      <c r="O864" s="62"/>
    </row>
    <row r="865" spans="1:15" ht="11.25" hidden="1" customHeight="1" x14ac:dyDescent="0.2">
      <c r="A865" s="681"/>
      <c r="B865" s="685"/>
      <c r="C865" s="681"/>
      <c r="D865" s="681"/>
      <c r="E865" s="681"/>
      <c r="F865" s="681"/>
      <c r="G865" s="681"/>
      <c r="H865" s="681"/>
      <c r="I865" s="681"/>
      <c r="J865" s="681"/>
      <c r="L865" s="681"/>
      <c r="M865" s="681"/>
      <c r="O865" s="62"/>
    </row>
    <row r="866" spans="1:15" ht="11.25" hidden="1" customHeight="1" x14ac:dyDescent="0.2">
      <c r="A866" s="681"/>
      <c r="B866" s="685"/>
      <c r="C866" s="681"/>
      <c r="D866" s="681"/>
      <c r="E866" s="681"/>
      <c r="F866" s="681"/>
      <c r="G866" s="681"/>
      <c r="H866" s="681"/>
      <c r="I866" s="681"/>
      <c r="J866" s="681"/>
      <c r="L866" s="681"/>
      <c r="M866" s="681"/>
      <c r="N866" s="681"/>
      <c r="O866" s="62"/>
    </row>
    <row r="867" spans="1:15" ht="11.25" hidden="1" customHeight="1" x14ac:dyDescent="0.2">
      <c r="A867" s="681"/>
      <c r="B867" s="685"/>
      <c r="C867" s="681"/>
      <c r="D867" s="681"/>
      <c r="E867" s="681"/>
      <c r="F867" s="681"/>
      <c r="G867" s="681"/>
      <c r="H867" s="681"/>
      <c r="I867" s="681"/>
      <c r="J867" s="681"/>
      <c r="L867" s="681"/>
      <c r="M867" s="681"/>
      <c r="O867" s="62"/>
    </row>
    <row r="868" spans="1:15" ht="11.25" hidden="1" customHeight="1" x14ac:dyDescent="0.2">
      <c r="A868" s="681"/>
      <c r="B868" s="685"/>
      <c r="C868" s="681"/>
      <c r="D868" s="681"/>
      <c r="E868" s="681"/>
      <c r="F868" s="681"/>
      <c r="G868" s="681"/>
      <c r="H868" s="681"/>
      <c r="I868" s="681"/>
      <c r="J868" s="681"/>
      <c r="L868" s="681"/>
      <c r="M868" s="681"/>
      <c r="N868" s="681"/>
      <c r="O868" s="62"/>
    </row>
    <row r="869" spans="1:15" ht="11.25" hidden="1" customHeight="1" x14ac:dyDescent="0.2">
      <c r="A869" s="681"/>
      <c r="B869" s="685"/>
      <c r="C869" s="681"/>
      <c r="D869" s="681"/>
      <c r="E869" s="681"/>
      <c r="F869" s="681"/>
      <c r="G869" s="681"/>
      <c r="H869" s="681"/>
      <c r="I869" s="681"/>
      <c r="J869" s="681"/>
      <c r="L869" s="681"/>
      <c r="M869" s="681"/>
      <c r="O869" s="62"/>
    </row>
  </sheetData>
  <sheetProtection sheet="1" objects="1" scenarios="1"/>
  <mergeCells count="9">
    <mergeCell ref="C7:C10"/>
    <mergeCell ref="N7:N10"/>
    <mergeCell ref="A8:A9"/>
    <mergeCell ref="F8:F9"/>
    <mergeCell ref="G8:G9"/>
    <mergeCell ref="H8:H9"/>
    <mergeCell ref="K8:K9"/>
    <mergeCell ref="L8:L9"/>
    <mergeCell ref="M8:M9"/>
  </mergeCells>
  <hyperlinks>
    <hyperlink ref="N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0" manualBreakCount="10">
    <brk id="84" max="16" man="1"/>
    <brk id="156" max="16" man="1"/>
    <brk id="228" max="16" man="1"/>
    <brk id="300" max="16" man="1"/>
    <brk id="372" max="16" man="1"/>
    <brk id="444" max="16" man="1"/>
    <brk id="516" max="16" man="1"/>
    <brk id="588" max="16" man="1"/>
    <brk id="660" max="16" man="1"/>
    <brk id="732" max="1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7"/>
  <sheetViews>
    <sheetView showGridLines="0" showRowColHeaders="0" zoomScale="130" zoomScaleNormal="130" workbookViewId="0"/>
  </sheetViews>
  <sheetFormatPr baseColWidth="10" defaultColWidth="0" defaultRowHeight="15" zeroHeight="1" x14ac:dyDescent="0.25"/>
  <cols>
    <col min="1" max="1" width="30.140625" style="263" customWidth="1"/>
    <col min="2" max="2" width="21" style="263" customWidth="1"/>
    <col min="3" max="3" width="8.85546875" style="263" customWidth="1"/>
    <col min="4" max="4" width="19.42578125" style="263" customWidth="1"/>
    <col min="5" max="5" width="6.28515625" style="263" customWidth="1"/>
    <col min="6" max="6" width="13.140625" style="263" customWidth="1"/>
    <col min="7" max="7" width="0.85546875" style="263" customWidth="1"/>
    <col min="8" max="16384" width="11.42578125" style="263" hidden="1"/>
  </cols>
  <sheetData>
    <row r="1" spans="1:7" s="271" customFormat="1" ht="12" customHeight="1" x14ac:dyDescent="0.2">
      <c r="A1" s="289" t="s">
        <v>175</v>
      </c>
      <c r="B1" s="3"/>
      <c r="C1" s="3"/>
      <c r="D1" s="3"/>
      <c r="E1" s="3"/>
      <c r="F1" s="470" t="s">
        <v>176</v>
      </c>
      <c r="G1" s="314"/>
    </row>
    <row r="2" spans="1:7" s="271" customFormat="1" ht="12" customHeight="1" x14ac:dyDescent="0.2">
      <c r="A2" s="289" t="s">
        <v>177</v>
      </c>
      <c r="B2" s="3"/>
      <c r="C2" s="3"/>
      <c r="D2" s="3"/>
      <c r="E2" s="3"/>
      <c r="F2" s="315"/>
      <c r="G2" s="314"/>
    </row>
    <row r="3" spans="1:7" s="271" customFormat="1" ht="12" customHeight="1" x14ac:dyDescent="0.2">
      <c r="A3" s="272" t="s">
        <v>178</v>
      </c>
      <c r="B3" s="3"/>
      <c r="C3" s="3"/>
      <c r="D3" s="3"/>
      <c r="E3" s="3"/>
      <c r="F3" s="3"/>
      <c r="G3" s="316"/>
    </row>
    <row r="4" spans="1:7" s="311" customFormat="1" ht="3" customHeight="1" x14ac:dyDescent="0.2">
      <c r="A4" s="302"/>
      <c r="B4" s="302"/>
      <c r="C4" s="302"/>
      <c r="D4" s="302"/>
      <c r="E4" s="302"/>
      <c r="F4" s="302"/>
    </row>
    <row r="5" spans="1:7" s="311" customFormat="1" ht="3" customHeight="1" x14ac:dyDescent="0.2">
      <c r="A5" s="306"/>
      <c r="B5" s="306"/>
      <c r="C5" s="306"/>
      <c r="D5" s="306"/>
      <c r="E5" s="306"/>
      <c r="F5" s="306"/>
    </row>
    <row r="6" spans="1:7" s="317" customFormat="1" ht="8.25" customHeight="1" x14ac:dyDescent="0.15">
      <c r="A6" s="597" t="s">
        <v>179</v>
      </c>
      <c r="B6" s="598" t="s">
        <v>3</v>
      </c>
      <c r="C6" s="274" t="s">
        <v>180</v>
      </c>
      <c r="D6" s="274"/>
      <c r="E6" s="274"/>
      <c r="F6" s="274"/>
    </row>
    <row r="7" spans="1:7" s="317" customFormat="1" ht="9" customHeight="1" x14ac:dyDescent="0.15">
      <c r="A7" s="598"/>
      <c r="B7" s="598"/>
      <c r="C7" s="464" t="s">
        <v>10</v>
      </c>
      <c r="D7" s="599" t="s">
        <v>181</v>
      </c>
      <c r="E7" s="463"/>
      <c r="F7" s="599" t="s">
        <v>182</v>
      </c>
    </row>
    <row r="8" spans="1:7" s="317" customFormat="1" ht="8.25" customHeight="1" x14ac:dyDescent="0.15">
      <c r="A8" s="598"/>
      <c r="B8" s="598"/>
      <c r="C8" s="464"/>
      <c r="D8" s="600"/>
      <c r="E8" s="464"/>
      <c r="F8" s="600"/>
    </row>
    <row r="9" spans="1:7" s="311" customFormat="1" ht="3" customHeight="1" x14ac:dyDescent="0.2">
      <c r="A9" s="304"/>
      <c r="B9" s="304"/>
      <c r="C9" s="304"/>
      <c r="D9" s="304"/>
      <c r="E9" s="304"/>
      <c r="F9" s="304"/>
    </row>
    <row r="10" spans="1:7" s="311" customFormat="1" ht="3" customHeight="1" x14ac:dyDescent="0.2">
      <c r="A10" s="306"/>
      <c r="B10" s="306"/>
      <c r="C10" s="306"/>
      <c r="D10" s="306"/>
      <c r="E10" s="306"/>
      <c r="F10" s="306"/>
    </row>
    <row r="11" spans="1:7" s="311" customFormat="1" ht="9" customHeight="1" x14ac:dyDescent="0.2">
      <c r="A11" s="318">
        <v>2001</v>
      </c>
      <c r="B11" s="319"/>
      <c r="C11" s="319"/>
      <c r="D11" s="319"/>
      <c r="E11" s="319"/>
      <c r="F11" s="319"/>
    </row>
    <row r="12" spans="1:7" s="218" customFormat="1" ht="9" customHeight="1" x14ac:dyDescent="0.25">
      <c r="A12" s="218" t="s">
        <v>183</v>
      </c>
      <c r="C12" s="320">
        <f>SUM(C14:C33)</f>
        <v>1226.4000000000001</v>
      </c>
      <c r="D12" s="320">
        <f>SUM(D14:D33)</f>
        <v>762.09999999999991</v>
      </c>
      <c r="E12" s="320"/>
      <c r="F12" s="320">
        <f>SUM(F14:F33)</f>
        <v>464.3</v>
      </c>
    </row>
    <row r="13" spans="1:7" s="218" customFormat="1" ht="3.95" customHeight="1" x14ac:dyDescent="0.25">
      <c r="C13" s="320"/>
      <c r="D13" s="320"/>
      <c r="E13" s="320"/>
      <c r="F13" s="320"/>
    </row>
    <row r="14" spans="1:7" s="38" customFormat="1" ht="9" customHeight="1" x14ac:dyDescent="0.25">
      <c r="A14" s="38" t="s">
        <v>184</v>
      </c>
      <c r="B14" s="38" t="s">
        <v>27</v>
      </c>
      <c r="C14" s="321">
        <f t="shared" ref="C14:C33" si="0">SUM(D14:F14)</f>
        <v>204.5</v>
      </c>
      <c r="D14" s="322">
        <v>0</v>
      </c>
      <c r="E14" s="322"/>
      <c r="F14" s="322">
        <v>204.5</v>
      </c>
    </row>
    <row r="15" spans="1:7" s="38" customFormat="1" ht="9" customHeight="1" x14ac:dyDescent="0.15">
      <c r="A15" s="323" t="s">
        <v>185</v>
      </c>
      <c r="B15" s="38" t="s">
        <v>34</v>
      </c>
      <c r="C15" s="321">
        <f t="shared" si="0"/>
        <v>59.3</v>
      </c>
      <c r="D15" s="321">
        <v>59.3</v>
      </c>
      <c r="E15" s="321"/>
      <c r="F15" s="322">
        <v>0</v>
      </c>
    </row>
    <row r="16" spans="1:7" s="38" customFormat="1" ht="9" customHeight="1" x14ac:dyDescent="0.25">
      <c r="A16" s="38" t="s">
        <v>186</v>
      </c>
      <c r="B16" s="38" t="s">
        <v>48</v>
      </c>
      <c r="C16" s="321">
        <f t="shared" si="0"/>
        <v>35.5</v>
      </c>
      <c r="D16" s="322">
        <v>0</v>
      </c>
      <c r="E16" s="322"/>
      <c r="F16" s="322">
        <v>35.5</v>
      </c>
    </row>
    <row r="17" spans="1:6" s="38" customFormat="1" ht="9" customHeight="1" x14ac:dyDescent="0.25">
      <c r="A17" s="42" t="s">
        <v>187</v>
      </c>
      <c r="B17" s="42" t="s">
        <v>82</v>
      </c>
      <c r="C17" s="324">
        <f t="shared" si="0"/>
        <v>30.7</v>
      </c>
      <c r="D17" s="324">
        <v>30.7</v>
      </c>
      <c r="E17" s="324"/>
      <c r="F17" s="325">
        <v>0</v>
      </c>
    </row>
    <row r="18" spans="1:6" s="38" customFormat="1" ht="9" customHeight="1" x14ac:dyDescent="0.25">
      <c r="A18" s="38" t="s">
        <v>188</v>
      </c>
      <c r="B18" s="38" t="s">
        <v>82</v>
      </c>
      <c r="C18" s="321">
        <f t="shared" si="0"/>
        <v>34</v>
      </c>
      <c r="D18" s="322">
        <v>34</v>
      </c>
      <c r="E18" s="322"/>
      <c r="F18" s="322">
        <v>0</v>
      </c>
    </row>
    <row r="19" spans="1:6" s="38" customFormat="1" ht="9" customHeight="1" x14ac:dyDescent="0.25">
      <c r="A19" s="38" t="s">
        <v>189</v>
      </c>
      <c r="B19" s="38" t="s">
        <v>15</v>
      </c>
      <c r="C19" s="321">
        <f t="shared" si="0"/>
        <v>55.5</v>
      </c>
      <c r="D19" s="322">
        <v>55.5</v>
      </c>
      <c r="E19" s="322"/>
      <c r="F19" s="322">
        <v>0</v>
      </c>
    </row>
    <row r="20" spans="1:6" s="38" customFormat="1" ht="9" customHeight="1" x14ac:dyDescent="0.15">
      <c r="A20" s="323" t="s">
        <v>190</v>
      </c>
      <c r="B20" s="38" t="s">
        <v>111</v>
      </c>
      <c r="C20" s="321">
        <f t="shared" si="0"/>
        <v>0.2</v>
      </c>
      <c r="D20" s="321">
        <v>0.2</v>
      </c>
      <c r="E20" s="321"/>
      <c r="F20" s="322">
        <v>0</v>
      </c>
    </row>
    <row r="21" spans="1:6" s="38" customFormat="1" ht="9" customHeight="1" x14ac:dyDescent="0.15">
      <c r="A21" s="326"/>
      <c r="B21" s="42" t="s">
        <v>32</v>
      </c>
      <c r="C21" s="324">
        <f t="shared" si="0"/>
        <v>46.6</v>
      </c>
      <c r="D21" s="324">
        <v>46.6</v>
      </c>
      <c r="E21" s="324"/>
      <c r="F21" s="325">
        <v>0</v>
      </c>
    </row>
    <row r="22" spans="1:6" s="38" customFormat="1" ht="9" customHeight="1" x14ac:dyDescent="0.15">
      <c r="A22" s="323"/>
      <c r="B22" s="38" t="s">
        <v>55</v>
      </c>
      <c r="C22" s="321">
        <f t="shared" si="0"/>
        <v>64.099999999999994</v>
      </c>
      <c r="D22" s="321">
        <v>64.099999999999994</v>
      </c>
      <c r="E22" s="321"/>
      <c r="F22" s="322">
        <v>0</v>
      </c>
    </row>
    <row r="23" spans="1:6" s="38" customFormat="1" ht="9" customHeight="1" x14ac:dyDescent="0.25">
      <c r="A23" s="38" t="s">
        <v>191</v>
      </c>
      <c r="B23" s="38" t="s">
        <v>130</v>
      </c>
      <c r="C23" s="321">
        <f t="shared" si="0"/>
        <v>24.4</v>
      </c>
      <c r="D23" s="321">
        <v>24.4</v>
      </c>
      <c r="E23" s="321"/>
      <c r="F23" s="322">
        <v>0</v>
      </c>
    </row>
    <row r="24" spans="1:6" s="38" customFormat="1" ht="9" customHeight="1" x14ac:dyDescent="0.25">
      <c r="B24" s="38" t="s">
        <v>32</v>
      </c>
      <c r="C24" s="321">
        <f t="shared" si="0"/>
        <v>90.7</v>
      </c>
      <c r="D24" s="321">
        <v>90.7</v>
      </c>
      <c r="E24" s="321"/>
      <c r="F24" s="322">
        <v>0</v>
      </c>
    </row>
    <row r="25" spans="1:6" s="38" customFormat="1" ht="9" customHeight="1" x14ac:dyDescent="0.25">
      <c r="A25" s="42"/>
      <c r="B25" s="42" t="s">
        <v>57</v>
      </c>
      <c r="C25" s="324">
        <f t="shared" si="0"/>
        <v>60.4</v>
      </c>
      <c r="D25" s="324">
        <v>60.4</v>
      </c>
      <c r="E25" s="324"/>
      <c r="F25" s="325">
        <v>0</v>
      </c>
    </row>
    <row r="26" spans="1:6" s="38" customFormat="1" ht="9" customHeight="1" x14ac:dyDescent="0.25">
      <c r="A26" s="38" t="s">
        <v>192</v>
      </c>
      <c r="B26" s="38" t="s">
        <v>55</v>
      </c>
      <c r="C26" s="321">
        <f t="shared" si="0"/>
        <v>104.6</v>
      </c>
      <c r="D26" s="321">
        <v>104.6</v>
      </c>
      <c r="E26" s="321"/>
      <c r="F26" s="322">
        <v>0</v>
      </c>
    </row>
    <row r="27" spans="1:6" s="38" customFormat="1" ht="9" customHeight="1" x14ac:dyDescent="0.25">
      <c r="B27" s="38" t="s">
        <v>82</v>
      </c>
      <c r="C27" s="321">
        <f t="shared" si="0"/>
        <v>30.6</v>
      </c>
      <c r="D27" s="321">
        <v>30.6</v>
      </c>
      <c r="E27" s="321"/>
      <c r="F27" s="322">
        <v>0</v>
      </c>
    </row>
    <row r="28" spans="1:6" s="38" customFormat="1" ht="9" customHeight="1" x14ac:dyDescent="0.15">
      <c r="A28" s="323" t="s">
        <v>193</v>
      </c>
      <c r="B28" s="38" t="s">
        <v>34</v>
      </c>
      <c r="C28" s="321">
        <f t="shared" si="0"/>
        <v>36.4</v>
      </c>
      <c r="D28" s="321">
        <v>36.4</v>
      </c>
      <c r="E28" s="321"/>
      <c r="F28" s="322">
        <v>0</v>
      </c>
    </row>
    <row r="29" spans="1:6" s="38" customFormat="1" ht="9" customHeight="1" x14ac:dyDescent="0.15">
      <c r="A29" s="326"/>
      <c r="B29" s="42" t="s">
        <v>57</v>
      </c>
      <c r="C29" s="324">
        <f t="shared" si="0"/>
        <v>8.1</v>
      </c>
      <c r="D29" s="324">
        <v>8.1</v>
      </c>
      <c r="E29" s="324"/>
      <c r="F29" s="325">
        <v>0</v>
      </c>
    </row>
    <row r="30" spans="1:6" s="38" customFormat="1" ht="9" customHeight="1" x14ac:dyDescent="0.25">
      <c r="A30" s="38" t="s">
        <v>194</v>
      </c>
      <c r="B30" s="38" t="s">
        <v>36</v>
      </c>
      <c r="C30" s="321">
        <f t="shared" si="0"/>
        <v>8.3000000000000007</v>
      </c>
      <c r="D30" s="322">
        <v>0</v>
      </c>
      <c r="E30" s="322"/>
      <c r="F30" s="322">
        <v>8.3000000000000007</v>
      </c>
    </row>
    <row r="31" spans="1:6" s="38" customFormat="1" ht="9" customHeight="1" x14ac:dyDescent="0.25">
      <c r="A31" s="38" t="s">
        <v>195</v>
      </c>
      <c r="B31" s="38" t="s">
        <v>52</v>
      </c>
      <c r="C31" s="321">
        <f t="shared" si="0"/>
        <v>159</v>
      </c>
      <c r="D31" s="322">
        <v>27</v>
      </c>
      <c r="E31" s="322"/>
      <c r="F31" s="322">
        <v>132</v>
      </c>
    </row>
    <row r="32" spans="1:6" s="38" customFormat="1" ht="9" customHeight="1" x14ac:dyDescent="0.25">
      <c r="B32" s="38" t="s">
        <v>55</v>
      </c>
      <c r="C32" s="321">
        <f t="shared" si="0"/>
        <v>84</v>
      </c>
      <c r="D32" s="322">
        <v>0</v>
      </c>
      <c r="E32" s="322"/>
      <c r="F32" s="322">
        <v>84</v>
      </c>
    </row>
    <row r="33" spans="1:7" s="38" customFormat="1" ht="9" customHeight="1" x14ac:dyDescent="0.25">
      <c r="A33" s="42" t="s">
        <v>196</v>
      </c>
      <c r="B33" s="42" t="s">
        <v>15</v>
      </c>
      <c r="C33" s="324">
        <f t="shared" si="0"/>
        <v>89.5</v>
      </c>
      <c r="D33" s="324">
        <v>89.5</v>
      </c>
      <c r="E33" s="324"/>
      <c r="F33" s="325">
        <v>0</v>
      </c>
    </row>
    <row r="34" spans="1:7" s="38" customFormat="1" ht="9" customHeight="1" x14ac:dyDescent="0.25">
      <c r="A34" s="327"/>
      <c r="B34" s="199"/>
      <c r="C34" s="321"/>
      <c r="D34" s="321"/>
      <c r="E34" s="321"/>
      <c r="F34" s="321"/>
    </row>
    <row r="35" spans="1:7" s="218" customFormat="1" ht="9" customHeight="1" x14ac:dyDescent="0.25">
      <c r="A35" s="328" t="s">
        <v>197</v>
      </c>
      <c r="B35" s="328"/>
      <c r="C35" s="328">
        <f>SUM(C37:C45)</f>
        <v>420.99999999999994</v>
      </c>
      <c r="D35" s="328">
        <f>SUM(D37:D45)</f>
        <v>261.10000000000002</v>
      </c>
      <c r="E35" s="328"/>
      <c r="F35" s="328">
        <f>SUM(F37:F45)</f>
        <v>159.9</v>
      </c>
    </row>
    <row r="36" spans="1:7" s="218" customFormat="1" ht="3.95" customHeight="1" x14ac:dyDescent="0.25">
      <c r="A36" s="328"/>
      <c r="B36" s="328"/>
      <c r="C36" s="328"/>
      <c r="D36" s="328"/>
      <c r="E36" s="328"/>
      <c r="F36" s="328"/>
    </row>
    <row r="37" spans="1:7" s="38" customFormat="1" ht="9" customHeight="1" x14ac:dyDescent="0.25">
      <c r="A37" s="321" t="s">
        <v>198</v>
      </c>
      <c r="B37" s="321" t="s">
        <v>130</v>
      </c>
      <c r="C37" s="321">
        <f t="shared" ref="C37:C45" si="1">SUM(D37:F37)</f>
        <v>18.5</v>
      </c>
      <c r="D37" s="321">
        <v>0</v>
      </c>
      <c r="E37" s="321"/>
      <c r="F37" s="321">
        <v>18.5</v>
      </c>
    </row>
    <row r="38" spans="1:7" s="38" customFormat="1" ht="9" customHeight="1" x14ac:dyDescent="0.25">
      <c r="A38" s="321" t="s">
        <v>199</v>
      </c>
      <c r="B38" s="321" t="s">
        <v>32</v>
      </c>
      <c r="C38" s="321">
        <f t="shared" si="1"/>
        <v>22.4</v>
      </c>
      <c r="D38" s="321">
        <v>0</v>
      </c>
      <c r="E38" s="321"/>
      <c r="F38" s="321">
        <v>22.4</v>
      </c>
    </row>
    <row r="39" spans="1:7" s="38" customFormat="1" ht="9" customHeight="1" x14ac:dyDescent="0.25">
      <c r="A39" s="321"/>
      <c r="B39" s="321" t="s">
        <v>43</v>
      </c>
      <c r="C39" s="321">
        <f t="shared" si="1"/>
        <v>42</v>
      </c>
      <c r="D39" s="321">
        <v>0</v>
      </c>
      <c r="E39" s="321"/>
      <c r="F39" s="321">
        <v>42</v>
      </c>
    </row>
    <row r="40" spans="1:7" s="38" customFormat="1" ht="9" customHeight="1" x14ac:dyDescent="0.25">
      <c r="A40" s="324" t="s">
        <v>200</v>
      </c>
      <c r="B40" s="324" t="s">
        <v>65</v>
      </c>
      <c r="C40" s="324">
        <f t="shared" si="1"/>
        <v>125.8</v>
      </c>
      <c r="D40" s="324">
        <v>125.8</v>
      </c>
      <c r="E40" s="324"/>
      <c r="F40" s="324">
        <v>0</v>
      </c>
    </row>
    <row r="41" spans="1:7" s="38" customFormat="1" ht="9" customHeight="1" x14ac:dyDescent="0.25">
      <c r="A41" s="321" t="s">
        <v>201</v>
      </c>
      <c r="B41" s="321" t="s">
        <v>25</v>
      </c>
      <c r="C41" s="321">
        <f t="shared" si="1"/>
        <v>16</v>
      </c>
      <c r="D41" s="321">
        <v>0</v>
      </c>
      <c r="E41" s="321"/>
      <c r="F41" s="321">
        <v>16</v>
      </c>
    </row>
    <row r="42" spans="1:7" s="38" customFormat="1" ht="9" customHeight="1" x14ac:dyDescent="0.25">
      <c r="A42" s="321"/>
      <c r="B42" s="321" t="s">
        <v>39</v>
      </c>
      <c r="C42" s="321">
        <f t="shared" si="1"/>
        <v>130</v>
      </c>
      <c r="D42" s="321">
        <v>69</v>
      </c>
      <c r="E42" s="321"/>
      <c r="F42" s="321">
        <v>61</v>
      </c>
    </row>
    <row r="43" spans="1:7" s="38" customFormat="1" ht="9" customHeight="1" x14ac:dyDescent="0.25">
      <c r="A43" s="321" t="s">
        <v>202</v>
      </c>
      <c r="B43" s="321" t="s">
        <v>130</v>
      </c>
      <c r="C43" s="321">
        <f t="shared" si="1"/>
        <v>11.4</v>
      </c>
      <c r="D43" s="321">
        <v>11.4</v>
      </c>
      <c r="E43" s="321"/>
      <c r="F43" s="321">
        <v>0</v>
      </c>
    </row>
    <row r="44" spans="1:7" s="38" customFormat="1" ht="9" customHeight="1" x14ac:dyDescent="0.25">
      <c r="A44" s="324"/>
      <c r="B44" s="324" t="s">
        <v>32</v>
      </c>
      <c r="C44" s="324">
        <f t="shared" si="1"/>
        <v>34.4</v>
      </c>
      <c r="D44" s="324">
        <v>34.4</v>
      </c>
      <c r="E44" s="324"/>
      <c r="F44" s="324">
        <v>0</v>
      </c>
    </row>
    <row r="45" spans="1:7" s="38" customFormat="1" ht="9" customHeight="1" x14ac:dyDescent="0.25">
      <c r="A45" s="321" t="s">
        <v>203</v>
      </c>
      <c r="B45" s="321" t="s">
        <v>48</v>
      </c>
      <c r="C45" s="321">
        <f t="shared" si="1"/>
        <v>20.5</v>
      </c>
      <c r="D45" s="321">
        <v>20.5</v>
      </c>
      <c r="E45" s="321"/>
      <c r="F45" s="321">
        <v>0</v>
      </c>
    </row>
    <row r="46" spans="1:7" s="38" customFormat="1" ht="9" customHeight="1" x14ac:dyDescent="0.25">
      <c r="C46" s="321"/>
      <c r="D46" s="322"/>
      <c r="E46" s="322"/>
      <c r="F46" s="322"/>
    </row>
    <row r="47" spans="1:7" s="218" customFormat="1" ht="9" customHeight="1" x14ac:dyDescent="0.25">
      <c r="A47" s="329" t="s">
        <v>204</v>
      </c>
      <c r="B47" s="329"/>
      <c r="C47" s="328">
        <f>SUM(C49:C86)</f>
        <v>3133.3</v>
      </c>
      <c r="D47" s="328">
        <f>SUM(D49:D86)</f>
        <v>2865.8999999999996</v>
      </c>
      <c r="E47" s="328"/>
      <c r="F47" s="328">
        <f>SUM(F49:F86)</f>
        <v>267.40000000000003</v>
      </c>
      <c r="G47" s="328"/>
    </row>
    <row r="48" spans="1:7" s="218" customFormat="1" ht="3.95" customHeight="1" x14ac:dyDescent="0.25">
      <c r="A48" s="329"/>
      <c r="B48" s="329"/>
      <c r="C48" s="328"/>
      <c r="D48" s="328"/>
      <c r="E48" s="328"/>
      <c r="F48" s="328"/>
      <c r="G48" s="328"/>
    </row>
    <row r="49" spans="1:7" s="38" customFormat="1" ht="9" customHeight="1" x14ac:dyDescent="0.25">
      <c r="A49" s="80" t="s">
        <v>205</v>
      </c>
      <c r="B49" s="199" t="s">
        <v>74</v>
      </c>
      <c r="C49" s="321">
        <f t="shared" ref="C49:C86" si="2">SUM(D49:F49)</f>
        <v>53.3</v>
      </c>
      <c r="D49" s="321">
        <v>53.3</v>
      </c>
      <c r="E49" s="321"/>
      <c r="F49" s="321">
        <v>0</v>
      </c>
      <c r="G49" s="321"/>
    </row>
    <row r="50" spans="1:7" s="38" customFormat="1" ht="9" customHeight="1" x14ac:dyDescent="0.25">
      <c r="A50" s="199" t="s">
        <v>206</v>
      </c>
      <c r="B50" s="199" t="s">
        <v>50</v>
      </c>
      <c r="C50" s="321">
        <f t="shared" si="2"/>
        <v>132</v>
      </c>
      <c r="D50" s="321">
        <v>132</v>
      </c>
      <c r="E50" s="321"/>
      <c r="F50" s="322">
        <v>0</v>
      </c>
      <c r="G50" s="321"/>
    </row>
    <row r="51" spans="1:7" s="38" customFormat="1" ht="9" customHeight="1" x14ac:dyDescent="0.25">
      <c r="A51" s="199" t="s">
        <v>207</v>
      </c>
      <c r="B51" s="199" t="s">
        <v>21</v>
      </c>
      <c r="C51" s="321">
        <f t="shared" si="2"/>
        <v>39.5</v>
      </c>
      <c r="D51" s="321">
        <v>39.5</v>
      </c>
      <c r="E51" s="321"/>
      <c r="F51" s="322">
        <v>0</v>
      </c>
      <c r="G51" s="321"/>
    </row>
    <row r="52" spans="1:7" s="38" customFormat="1" ht="9" customHeight="1" x14ac:dyDescent="0.25">
      <c r="A52" s="262" t="s">
        <v>208</v>
      </c>
      <c r="B52" s="262" t="s">
        <v>32</v>
      </c>
      <c r="C52" s="324">
        <f t="shared" si="2"/>
        <v>27.3</v>
      </c>
      <c r="D52" s="324">
        <v>27.3</v>
      </c>
      <c r="E52" s="324"/>
      <c r="F52" s="325">
        <v>0</v>
      </c>
      <c r="G52" s="321"/>
    </row>
    <row r="53" spans="1:7" s="38" customFormat="1" ht="9" customHeight="1" x14ac:dyDescent="0.25">
      <c r="A53" s="199" t="s">
        <v>209</v>
      </c>
      <c r="B53" s="199" t="s">
        <v>82</v>
      </c>
      <c r="C53" s="322">
        <f t="shared" si="2"/>
        <v>98</v>
      </c>
      <c r="D53" s="322">
        <v>98</v>
      </c>
      <c r="E53" s="322"/>
      <c r="F53" s="322">
        <v>0</v>
      </c>
      <c r="G53" s="321"/>
    </row>
    <row r="54" spans="1:7" s="38" customFormat="1" ht="9" customHeight="1" x14ac:dyDescent="0.25">
      <c r="A54" s="199" t="s">
        <v>210</v>
      </c>
      <c r="B54" s="199" t="s">
        <v>46</v>
      </c>
      <c r="C54" s="321">
        <f t="shared" si="2"/>
        <v>61</v>
      </c>
      <c r="D54" s="321">
        <v>61</v>
      </c>
      <c r="E54" s="321"/>
      <c r="F54" s="322">
        <v>0</v>
      </c>
      <c r="G54" s="321"/>
    </row>
    <row r="55" spans="1:7" s="38" customFormat="1" ht="9" customHeight="1" x14ac:dyDescent="0.25">
      <c r="A55" s="199"/>
      <c r="B55" s="199" t="s">
        <v>36</v>
      </c>
      <c r="C55" s="321">
        <f t="shared" si="2"/>
        <v>201.6</v>
      </c>
      <c r="D55" s="321">
        <v>201.6</v>
      </c>
      <c r="E55" s="321"/>
      <c r="F55" s="322">
        <v>0</v>
      </c>
      <c r="G55" s="321"/>
    </row>
    <row r="56" spans="1:7" s="38" customFormat="1" ht="9" customHeight="1" x14ac:dyDescent="0.25">
      <c r="A56" s="262" t="s">
        <v>211</v>
      </c>
      <c r="B56" s="262" t="s">
        <v>65</v>
      </c>
      <c r="C56" s="325">
        <f t="shared" si="2"/>
        <v>37</v>
      </c>
      <c r="D56" s="325">
        <v>37</v>
      </c>
      <c r="E56" s="325"/>
      <c r="F56" s="325">
        <v>0</v>
      </c>
      <c r="G56" s="321"/>
    </row>
    <row r="57" spans="1:7" s="38" customFormat="1" ht="9" customHeight="1" x14ac:dyDescent="0.25">
      <c r="A57" s="199" t="s">
        <v>212</v>
      </c>
      <c r="B57" s="199" t="s">
        <v>69</v>
      </c>
      <c r="C57" s="322">
        <f t="shared" si="2"/>
        <v>468.5</v>
      </c>
      <c r="D57" s="322">
        <v>468.5</v>
      </c>
      <c r="E57" s="322"/>
      <c r="F57" s="322">
        <v>0</v>
      </c>
      <c r="G57" s="321"/>
    </row>
    <row r="58" spans="1:7" s="38" customFormat="1" ht="9" customHeight="1" x14ac:dyDescent="0.25">
      <c r="A58" s="80" t="s">
        <v>213</v>
      </c>
      <c r="B58" s="199" t="s">
        <v>33</v>
      </c>
      <c r="C58" s="321">
        <f t="shared" si="2"/>
        <v>109.3</v>
      </c>
      <c r="D58" s="321">
        <v>109.3</v>
      </c>
      <c r="E58" s="321"/>
      <c r="F58" s="321">
        <v>0</v>
      </c>
      <c r="G58" s="321"/>
    </row>
    <row r="59" spans="1:7" s="38" customFormat="1" ht="9" customHeight="1" x14ac:dyDescent="0.25">
      <c r="A59" s="80"/>
      <c r="B59" s="199" t="s">
        <v>30</v>
      </c>
      <c r="C59" s="321">
        <f t="shared" si="2"/>
        <v>42</v>
      </c>
      <c r="D59" s="321">
        <v>42</v>
      </c>
      <c r="E59" s="321"/>
      <c r="F59" s="321">
        <v>0</v>
      </c>
      <c r="G59" s="321"/>
    </row>
    <row r="60" spans="1:7" s="38" customFormat="1" ht="9" customHeight="1" x14ac:dyDescent="0.25">
      <c r="A60" s="262" t="s">
        <v>214</v>
      </c>
      <c r="B60" s="262" t="s">
        <v>39</v>
      </c>
      <c r="C60" s="325">
        <f t="shared" si="2"/>
        <v>86.6</v>
      </c>
      <c r="D60" s="325">
        <v>86.6</v>
      </c>
      <c r="E60" s="325"/>
      <c r="F60" s="325">
        <v>0</v>
      </c>
      <c r="G60" s="321"/>
    </row>
    <row r="61" spans="1:7" s="38" customFormat="1" ht="9" customHeight="1" x14ac:dyDescent="0.25">
      <c r="A61" s="199"/>
      <c r="B61" s="199" t="s">
        <v>48</v>
      </c>
      <c r="C61" s="322">
        <f t="shared" si="2"/>
        <v>82</v>
      </c>
      <c r="D61" s="322">
        <v>82</v>
      </c>
      <c r="E61" s="322"/>
      <c r="F61" s="322">
        <v>0</v>
      </c>
      <c r="G61" s="321"/>
    </row>
    <row r="62" spans="1:7" s="38" customFormat="1" ht="9" customHeight="1" x14ac:dyDescent="0.25">
      <c r="A62" s="199" t="s">
        <v>215</v>
      </c>
      <c r="B62" s="199" t="s">
        <v>39</v>
      </c>
      <c r="C62" s="321">
        <f t="shared" si="2"/>
        <v>26</v>
      </c>
      <c r="D62" s="321">
        <v>26</v>
      </c>
      <c r="E62" s="321"/>
      <c r="F62" s="322">
        <v>0</v>
      </c>
      <c r="G62" s="321"/>
    </row>
    <row r="63" spans="1:7" s="38" customFormat="1" ht="9" customHeight="1" x14ac:dyDescent="0.25">
      <c r="A63" s="199" t="s">
        <v>216</v>
      </c>
      <c r="B63" s="199" t="s">
        <v>23</v>
      </c>
      <c r="C63" s="322">
        <f t="shared" si="2"/>
        <v>32</v>
      </c>
      <c r="D63" s="322">
        <v>32</v>
      </c>
      <c r="E63" s="322"/>
      <c r="F63" s="322">
        <v>0</v>
      </c>
      <c r="G63" s="321"/>
    </row>
    <row r="64" spans="1:7" s="38" customFormat="1" ht="9" customHeight="1" x14ac:dyDescent="0.25">
      <c r="A64" s="185" t="s">
        <v>217</v>
      </c>
      <c r="B64" s="262" t="s">
        <v>46</v>
      </c>
      <c r="C64" s="324">
        <f t="shared" si="2"/>
        <v>34.200000000000003</v>
      </c>
      <c r="D64" s="324">
        <v>0</v>
      </c>
      <c r="E64" s="324"/>
      <c r="F64" s="324">
        <v>34.200000000000003</v>
      </c>
      <c r="G64" s="321"/>
    </row>
    <row r="65" spans="1:7" s="38" customFormat="1" ht="9" customHeight="1" x14ac:dyDescent="0.25">
      <c r="A65" s="199" t="s">
        <v>218</v>
      </c>
      <c r="B65" s="199" t="s">
        <v>82</v>
      </c>
      <c r="C65" s="322">
        <f t="shared" si="2"/>
        <v>228</v>
      </c>
      <c r="D65" s="322">
        <v>228</v>
      </c>
      <c r="E65" s="322"/>
      <c r="F65" s="322">
        <v>0</v>
      </c>
      <c r="G65" s="321"/>
    </row>
    <row r="66" spans="1:7" s="38" customFormat="1" ht="9" customHeight="1" x14ac:dyDescent="0.25">
      <c r="A66" s="199" t="s">
        <v>219</v>
      </c>
      <c r="B66" s="199" t="s">
        <v>34</v>
      </c>
      <c r="C66" s="321">
        <f t="shared" si="2"/>
        <v>28</v>
      </c>
      <c r="D66" s="321">
        <v>28</v>
      </c>
      <c r="E66" s="321"/>
      <c r="F66" s="322">
        <v>0</v>
      </c>
      <c r="G66" s="321"/>
    </row>
    <row r="67" spans="1:7" s="38" customFormat="1" ht="9" customHeight="1" x14ac:dyDescent="0.25">
      <c r="A67" s="199"/>
      <c r="B67" s="199" t="s">
        <v>39</v>
      </c>
      <c r="C67" s="321">
        <f t="shared" si="2"/>
        <v>75.900000000000006</v>
      </c>
      <c r="D67" s="321">
        <v>75.900000000000006</v>
      </c>
      <c r="E67" s="321"/>
      <c r="F67" s="322">
        <v>0</v>
      </c>
      <c r="G67" s="321"/>
    </row>
    <row r="68" spans="1:7" s="38" customFormat="1" ht="9" customHeight="1" x14ac:dyDescent="0.25">
      <c r="A68" s="262" t="s">
        <v>220</v>
      </c>
      <c r="B68" s="262" t="s">
        <v>57</v>
      </c>
      <c r="C68" s="324">
        <f t="shared" si="2"/>
        <v>37.5</v>
      </c>
      <c r="D68" s="324">
        <v>37.5</v>
      </c>
      <c r="E68" s="324"/>
      <c r="F68" s="325">
        <v>0</v>
      </c>
      <c r="G68" s="321"/>
    </row>
    <row r="69" spans="1:7" s="38" customFormat="1" ht="9" customHeight="1" x14ac:dyDescent="0.25">
      <c r="A69" s="199" t="s">
        <v>221</v>
      </c>
      <c r="B69" s="199" t="s">
        <v>23</v>
      </c>
      <c r="C69" s="322">
        <f t="shared" si="2"/>
        <v>21</v>
      </c>
      <c r="D69" s="322">
        <v>21</v>
      </c>
      <c r="E69" s="322"/>
      <c r="F69" s="322">
        <v>0</v>
      </c>
      <c r="G69" s="321"/>
    </row>
    <row r="70" spans="1:7" s="38" customFormat="1" ht="9" customHeight="1" x14ac:dyDescent="0.25">
      <c r="A70" s="199" t="s">
        <v>222</v>
      </c>
      <c r="B70" s="199" t="s">
        <v>76</v>
      </c>
      <c r="C70" s="321">
        <f t="shared" si="2"/>
        <v>14.5</v>
      </c>
      <c r="D70" s="321">
        <v>0</v>
      </c>
      <c r="E70" s="321"/>
      <c r="F70" s="322">
        <v>14.5</v>
      </c>
      <c r="G70" s="321"/>
    </row>
    <row r="71" spans="1:7" s="38" customFormat="1" ht="9" customHeight="1" x14ac:dyDescent="0.25">
      <c r="A71" s="199" t="s">
        <v>223</v>
      </c>
      <c r="B71" s="199" t="s">
        <v>43</v>
      </c>
      <c r="C71" s="321">
        <f t="shared" si="2"/>
        <v>231.7</v>
      </c>
      <c r="D71" s="321">
        <v>231.7</v>
      </c>
      <c r="E71" s="321"/>
      <c r="F71" s="322">
        <v>0</v>
      </c>
      <c r="G71" s="321"/>
    </row>
    <row r="72" spans="1:7" s="38" customFormat="1" ht="9" customHeight="1" x14ac:dyDescent="0.25">
      <c r="A72" s="262" t="s">
        <v>223</v>
      </c>
      <c r="B72" s="262" t="s">
        <v>39</v>
      </c>
      <c r="C72" s="324">
        <f t="shared" si="2"/>
        <v>78</v>
      </c>
      <c r="D72" s="324">
        <v>78</v>
      </c>
      <c r="E72" s="324"/>
      <c r="F72" s="325">
        <v>0</v>
      </c>
      <c r="G72" s="321"/>
    </row>
    <row r="73" spans="1:7" s="38" customFormat="1" ht="9" customHeight="1" x14ac:dyDescent="0.25">
      <c r="A73" s="199" t="s">
        <v>224</v>
      </c>
      <c r="B73" s="199" t="s">
        <v>65</v>
      </c>
      <c r="C73" s="322">
        <f t="shared" si="2"/>
        <v>181.5</v>
      </c>
      <c r="D73" s="322">
        <v>181.5</v>
      </c>
      <c r="E73" s="322"/>
      <c r="F73" s="322">
        <v>0</v>
      </c>
      <c r="G73" s="321"/>
    </row>
    <row r="74" spans="1:7" s="38" customFormat="1" ht="9" customHeight="1" x14ac:dyDescent="0.25">
      <c r="A74" s="80" t="s">
        <v>225</v>
      </c>
      <c r="B74" s="199" t="s">
        <v>111</v>
      </c>
      <c r="C74" s="321">
        <f t="shared" si="2"/>
        <v>28.3</v>
      </c>
      <c r="D74" s="321">
        <v>28.3</v>
      </c>
      <c r="E74" s="321"/>
      <c r="F74" s="321">
        <v>0</v>
      </c>
      <c r="G74" s="321"/>
    </row>
    <row r="75" spans="1:7" s="38" customFormat="1" ht="9" customHeight="1" x14ac:dyDescent="0.25">
      <c r="A75" s="80"/>
      <c r="B75" s="199" t="s">
        <v>46</v>
      </c>
      <c r="C75" s="321">
        <f t="shared" si="2"/>
        <v>33.200000000000003</v>
      </c>
      <c r="D75" s="321">
        <v>33.200000000000003</v>
      </c>
      <c r="E75" s="321"/>
      <c r="F75" s="321">
        <v>0</v>
      </c>
      <c r="G75" s="321"/>
    </row>
    <row r="76" spans="1:7" s="38" customFormat="1" ht="9" customHeight="1" x14ac:dyDescent="0.25">
      <c r="A76" s="262" t="s">
        <v>226</v>
      </c>
      <c r="B76" s="262" t="s">
        <v>50</v>
      </c>
      <c r="C76" s="324">
        <f t="shared" si="2"/>
        <v>123.1</v>
      </c>
      <c r="D76" s="324">
        <v>123.1</v>
      </c>
      <c r="E76" s="324"/>
      <c r="F76" s="325">
        <v>0</v>
      </c>
      <c r="G76" s="321"/>
    </row>
    <row r="77" spans="1:7" s="38" customFormat="1" ht="9" customHeight="1" x14ac:dyDescent="0.25">
      <c r="A77" s="80" t="s">
        <v>227</v>
      </c>
      <c r="B77" s="199" t="s">
        <v>43</v>
      </c>
      <c r="C77" s="321">
        <f t="shared" si="2"/>
        <v>22</v>
      </c>
      <c r="D77" s="321">
        <v>0</v>
      </c>
      <c r="E77" s="321"/>
      <c r="F77" s="321">
        <v>22</v>
      </c>
      <c r="G77" s="321"/>
    </row>
    <row r="78" spans="1:7" s="38" customFormat="1" ht="9" customHeight="1" x14ac:dyDescent="0.25">
      <c r="A78" s="199" t="s">
        <v>228</v>
      </c>
      <c r="B78" s="199" t="s">
        <v>43</v>
      </c>
      <c r="C78" s="321">
        <f t="shared" si="2"/>
        <v>56.5</v>
      </c>
      <c r="D78" s="321">
        <v>0</v>
      </c>
      <c r="E78" s="321"/>
      <c r="F78" s="322">
        <v>56.5</v>
      </c>
      <c r="G78" s="321"/>
    </row>
    <row r="79" spans="1:7" s="38" customFormat="1" ht="9" customHeight="1" x14ac:dyDescent="0.25">
      <c r="A79" s="80" t="s">
        <v>229</v>
      </c>
      <c r="B79" s="199" t="s">
        <v>46</v>
      </c>
      <c r="C79" s="321">
        <f t="shared" si="2"/>
        <v>18.899999999999999</v>
      </c>
      <c r="D79" s="321">
        <v>0</v>
      </c>
      <c r="E79" s="321"/>
      <c r="F79" s="321">
        <v>18.899999999999999</v>
      </c>
      <c r="G79" s="321"/>
    </row>
    <row r="80" spans="1:7" s="38" customFormat="1" ht="9" customHeight="1" x14ac:dyDescent="0.25">
      <c r="A80" s="185"/>
      <c r="B80" s="262" t="s">
        <v>36</v>
      </c>
      <c r="C80" s="324">
        <f t="shared" si="2"/>
        <v>44.7</v>
      </c>
      <c r="D80" s="324">
        <v>0</v>
      </c>
      <c r="E80" s="324"/>
      <c r="F80" s="324">
        <v>44.7</v>
      </c>
      <c r="G80" s="321"/>
    </row>
    <row r="81" spans="1:7" s="38" customFormat="1" ht="9" customHeight="1" x14ac:dyDescent="0.25">
      <c r="A81" s="80" t="s">
        <v>230</v>
      </c>
      <c r="B81" s="199" t="s">
        <v>76</v>
      </c>
      <c r="C81" s="321">
        <f t="shared" si="2"/>
        <v>44</v>
      </c>
      <c r="D81" s="321">
        <v>44</v>
      </c>
      <c r="E81" s="321"/>
      <c r="F81" s="321">
        <v>0</v>
      </c>
      <c r="G81" s="321"/>
    </row>
    <row r="82" spans="1:7" s="38" customFormat="1" ht="9" customHeight="1" x14ac:dyDescent="0.25">
      <c r="A82" s="80" t="s">
        <v>231</v>
      </c>
      <c r="B82" s="199" t="s">
        <v>82</v>
      </c>
      <c r="C82" s="321">
        <f t="shared" si="2"/>
        <v>26.1</v>
      </c>
      <c r="D82" s="321">
        <v>26.1</v>
      </c>
      <c r="E82" s="321"/>
      <c r="F82" s="321">
        <v>0</v>
      </c>
      <c r="G82" s="321"/>
    </row>
    <row r="83" spans="1:7" s="38" customFormat="1" ht="9" customHeight="1" x14ac:dyDescent="0.25">
      <c r="A83" s="199" t="s">
        <v>232</v>
      </c>
      <c r="B83" s="199" t="s">
        <v>23</v>
      </c>
      <c r="C83" s="322">
        <f t="shared" si="2"/>
        <v>115</v>
      </c>
      <c r="D83" s="322">
        <v>115</v>
      </c>
      <c r="E83" s="322"/>
      <c r="F83" s="322">
        <v>0</v>
      </c>
      <c r="G83" s="321"/>
    </row>
    <row r="84" spans="1:7" s="38" customFormat="1" ht="9" customHeight="1" x14ac:dyDescent="0.25">
      <c r="A84" s="262" t="s">
        <v>233</v>
      </c>
      <c r="B84" s="42" t="s">
        <v>43</v>
      </c>
      <c r="C84" s="324">
        <f t="shared" si="2"/>
        <v>59.3</v>
      </c>
      <c r="D84" s="324">
        <v>0</v>
      </c>
      <c r="E84" s="324"/>
      <c r="F84" s="325">
        <v>59.3</v>
      </c>
      <c r="G84" s="321"/>
    </row>
    <row r="85" spans="1:7" s="38" customFormat="1" ht="9" customHeight="1" x14ac:dyDescent="0.25">
      <c r="A85" s="321" t="s">
        <v>234</v>
      </c>
      <c r="B85" s="321" t="s">
        <v>36</v>
      </c>
      <c r="C85" s="321">
        <f t="shared" si="2"/>
        <v>17.3</v>
      </c>
      <c r="D85" s="321">
        <v>0</v>
      </c>
      <c r="E85" s="321"/>
      <c r="F85" s="321">
        <v>17.3</v>
      </c>
      <c r="G85" s="321"/>
    </row>
    <row r="86" spans="1:7" s="38" customFormat="1" ht="9" customHeight="1" x14ac:dyDescent="0.25">
      <c r="A86" s="199" t="s">
        <v>235</v>
      </c>
      <c r="B86" s="199" t="s">
        <v>39</v>
      </c>
      <c r="C86" s="321">
        <f t="shared" si="2"/>
        <v>118.5</v>
      </c>
      <c r="D86" s="321">
        <v>118.5</v>
      </c>
      <c r="E86" s="321"/>
      <c r="F86" s="322">
        <v>0</v>
      </c>
      <c r="G86" s="321"/>
    </row>
    <row r="87" spans="1:7" s="38" customFormat="1" ht="9" customHeight="1" x14ac:dyDescent="0.25">
      <c r="A87" s="327"/>
      <c r="B87" s="199"/>
      <c r="C87" s="321"/>
      <c r="D87" s="321"/>
      <c r="E87" s="321"/>
      <c r="F87" s="321"/>
      <c r="G87" s="321"/>
    </row>
    <row r="88" spans="1:7" s="311" customFormat="1" ht="9" customHeight="1" x14ac:dyDescent="0.2">
      <c r="A88" s="318">
        <v>2002</v>
      </c>
      <c r="B88" s="319"/>
      <c r="C88" s="319"/>
      <c r="D88" s="319"/>
      <c r="E88" s="319"/>
      <c r="F88" s="319"/>
    </row>
    <row r="89" spans="1:7" s="218" customFormat="1" ht="9" customHeight="1" x14ac:dyDescent="0.25">
      <c r="A89" s="218" t="s">
        <v>183</v>
      </c>
      <c r="C89" s="320">
        <f>SUM(C91:C104)</f>
        <v>909.4</v>
      </c>
      <c r="D89" s="320">
        <f>SUM(D91:D104)</f>
        <v>371.9</v>
      </c>
      <c r="E89" s="320"/>
      <c r="F89" s="320">
        <f>SUM(F91:F104)</f>
        <v>537.5</v>
      </c>
      <c r="G89" s="329"/>
    </row>
    <row r="90" spans="1:7" s="218" customFormat="1" ht="3.95" customHeight="1" x14ac:dyDescent="0.25">
      <c r="C90" s="320"/>
      <c r="D90" s="320"/>
      <c r="E90" s="320"/>
      <c r="F90" s="320"/>
      <c r="G90" s="329"/>
    </row>
    <row r="91" spans="1:7" s="38" customFormat="1" ht="9" customHeight="1" x14ac:dyDescent="0.25">
      <c r="A91" s="330" t="s">
        <v>236</v>
      </c>
      <c r="B91" s="38" t="s">
        <v>112</v>
      </c>
      <c r="C91" s="321">
        <f t="shared" ref="C91:C104" si="3">SUM(D91:F91)</f>
        <v>20.2</v>
      </c>
      <c r="D91" s="322">
        <v>0</v>
      </c>
      <c r="E91" s="322"/>
      <c r="F91" s="322">
        <v>20.2</v>
      </c>
    </row>
    <row r="92" spans="1:7" s="38" customFormat="1" ht="9" customHeight="1" x14ac:dyDescent="0.25">
      <c r="A92" s="331" t="s">
        <v>184</v>
      </c>
      <c r="B92" s="38" t="s">
        <v>27</v>
      </c>
      <c r="C92" s="321">
        <f t="shared" si="3"/>
        <v>204.5</v>
      </c>
      <c r="D92" s="322">
        <v>0</v>
      </c>
      <c r="E92" s="322"/>
      <c r="F92" s="322">
        <v>204.5</v>
      </c>
    </row>
    <row r="93" spans="1:7" s="38" customFormat="1" ht="9" customHeight="1" x14ac:dyDescent="0.25">
      <c r="A93" s="331" t="s">
        <v>186</v>
      </c>
      <c r="B93" s="38" t="s">
        <v>48</v>
      </c>
      <c r="C93" s="321">
        <f t="shared" si="3"/>
        <v>35.5</v>
      </c>
      <c r="D93" s="322">
        <v>0</v>
      </c>
      <c r="E93" s="322"/>
      <c r="F93" s="322">
        <v>35.5</v>
      </c>
    </row>
    <row r="94" spans="1:7" s="38" customFormat="1" ht="9" customHeight="1" x14ac:dyDescent="0.25">
      <c r="A94" s="332" t="s">
        <v>187</v>
      </c>
      <c r="B94" s="42" t="s">
        <v>82</v>
      </c>
      <c r="C94" s="324">
        <f t="shared" si="3"/>
        <v>30.7</v>
      </c>
      <c r="D94" s="324">
        <v>30.7</v>
      </c>
      <c r="E94" s="324"/>
      <c r="F94" s="325">
        <v>0</v>
      </c>
    </row>
    <row r="95" spans="1:7" s="38" customFormat="1" ht="9" customHeight="1" x14ac:dyDescent="0.25">
      <c r="A95" s="331" t="s">
        <v>188</v>
      </c>
      <c r="B95" s="38" t="s">
        <v>82</v>
      </c>
      <c r="C95" s="321">
        <f t="shared" si="3"/>
        <v>34</v>
      </c>
      <c r="D95" s="322">
        <v>34</v>
      </c>
      <c r="E95" s="322"/>
      <c r="F95" s="322">
        <v>0</v>
      </c>
    </row>
    <row r="96" spans="1:7" s="38" customFormat="1" ht="9" customHeight="1" x14ac:dyDescent="0.25">
      <c r="A96" s="330" t="s">
        <v>237</v>
      </c>
      <c r="B96" s="38" t="s">
        <v>88</v>
      </c>
      <c r="C96" s="321">
        <f t="shared" si="3"/>
        <v>32</v>
      </c>
      <c r="D96" s="322">
        <v>0</v>
      </c>
      <c r="E96" s="322"/>
      <c r="F96" s="322">
        <v>32</v>
      </c>
    </row>
    <row r="97" spans="1:6" s="38" customFormat="1" ht="9" customHeight="1" x14ac:dyDescent="0.25">
      <c r="A97" s="331" t="s">
        <v>189</v>
      </c>
      <c r="B97" s="38" t="s">
        <v>15</v>
      </c>
      <c r="C97" s="321">
        <f t="shared" si="3"/>
        <v>55.5</v>
      </c>
      <c r="D97" s="322">
        <v>55.5</v>
      </c>
      <c r="E97" s="322"/>
      <c r="F97" s="322">
        <v>0</v>
      </c>
    </row>
    <row r="98" spans="1:6" s="38" customFormat="1" ht="9" customHeight="1" x14ac:dyDescent="0.25">
      <c r="A98" s="332" t="s">
        <v>192</v>
      </c>
      <c r="B98" s="42" t="s">
        <v>55</v>
      </c>
      <c r="C98" s="324">
        <f t="shared" si="3"/>
        <v>104.6</v>
      </c>
      <c r="D98" s="324">
        <v>104.6</v>
      </c>
      <c r="E98" s="324"/>
      <c r="F98" s="325">
        <v>0</v>
      </c>
    </row>
    <row r="99" spans="1:6" s="38" customFormat="1" ht="9" customHeight="1" x14ac:dyDescent="0.25">
      <c r="A99" s="331"/>
      <c r="B99" s="38" t="s">
        <v>82</v>
      </c>
      <c r="C99" s="321">
        <f t="shared" si="3"/>
        <v>30.6</v>
      </c>
      <c r="D99" s="321">
        <v>30.6</v>
      </c>
      <c r="E99" s="321"/>
      <c r="F99" s="322">
        <v>0</v>
      </c>
    </row>
    <row r="100" spans="1:6" s="38" customFormat="1" ht="9" customHeight="1" x14ac:dyDescent="0.25">
      <c r="A100" s="331" t="s">
        <v>194</v>
      </c>
      <c r="B100" s="38" t="s">
        <v>36</v>
      </c>
      <c r="C100" s="321">
        <f t="shared" si="3"/>
        <v>8.3000000000000007</v>
      </c>
      <c r="D100" s="322">
        <v>0</v>
      </c>
      <c r="E100" s="322"/>
      <c r="F100" s="322">
        <v>8.3000000000000007</v>
      </c>
    </row>
    <row r="101" spans="1:6" s="38" customFormat="1" ht="9" customHeight="1" x14ac:dyDescent="0.25">
      <c r="A101" s="331" t="s">
        <v>195</v>
      </c>
      <c r="B101" s="38" t="s">
        <v>52</v>
      </c>
      <c r="C101" s="321">
        <f t="shared" si="3"/>
        <v>159</v>
      </c>
      <c r="D101" s="322">
        <v>27</v>
      </c>
      <c r="E101" s="322"/>
      <c r="F101" s="322">
        <v>132</v>
      </c>
    </row>
    <row r="102" spans="1:6" s="38" customFormat="1" ht="9" customHeight="1" x14ac:dyDescent="0.25">
      <c r="A102" s="332"/>
      <c r="B102" s="42" t="s">
        <v>55</v>
      </c>
      <c r="C102" s="324">
        <f t="shared" si="3"/>
        <v>84</v>
      </c>
      <c r="D102" s="325">
        <v>0</v>
      </c>
      <c r="E102" s="325"/>
      <c r="F102" s="325">
        <v>84</v>
      </c>
    </row>
    <row r="103" spans="1:6" s="38" customFormat="1" ht="9" customHeight="1" x14ac:dyDescent="0.25">
      <c r="A103" s="331" t="s">
        <v>196</v>
      </c>
      <c r="B103" s="38" t="s">
        <v>15</v>
      </c>
      <c r="C103" s="321">
        <f t="shared" si="3"/>
        <v>89.5</v>
      </c>
      <c r="D103" s="321">
        <v>89.5</v>
      </c>
      <c r="E103" s="321"/>
      <c r="F103" s="322">
        <v>0</v>
      </c>
    </row>
    <row r="104" spans="1:6" s="38" customFormat="1" ht="9" customHeight="1" x14ac:dyDescent="0.25">
      <c r="A104" s="199" t="s">
        <v>238</v>
      </c>
      <c r="B104" s="199" t="s">
        <v>27</v>
      </c>
      <c r="C104" s="321">
        <f t="shared" si="3"/>
        <v>21</v>
      </c>
      <c r="D104" s="322">
        <v>0</v>
      </c>
      <c r="E104" s="322"/>
      <c r="F104" s="321">
        <v>21</v>
      </c>
    </row>
    <row r="105" spans="1:6" s="38" customFormat="1" ht="9" customHeight="1" x14ac:dyDescent="0.25">
      <c r="A105" s="327"/>
      <c r="B105" s="199"/>
      <c r="C105" s="321"/>
      <c r="D105" s="321"/>
      <c r="E105" s="321"/>
      <c r="F105" s="321"/>
    </row>
    <row r="106" spans="1:6" s="218" customFormat="1" ht="9" customHeight="1" x14ac:dyDescent="0.25">
      <c r="A106" s="328" t="s">
        <v>197</v>
      </c>
      <c r="B106" s="328"/>
      <c r="C106" s="328">
        <f>SUM(C108:C116)</f>
        <v>441.03</v>
      </c>
      <c r="D106" s="328">
        <f>SUM(D108:D116)</f>
        <v>261.10000000000002</v>
      </c>
      <c r="E106" s="328"/>
      <c r="F106" s="328">
        <f>SUM(F108:F116)</f>
        <v>179.93</v>
      </c>
    </row>
    <row r="107" spans="1:6" s="218" customFormat="1" ht="3.95" customHeight="1" x14ac:dyDescent="0.25">
      <c r="A107" s="328"/>
      <c r="B107" s="328"/>
      <c r="C107" s="328"/>
      <c r="D107" s="328"/>
      <c r="E107" s="328"/>
      <c r="F107" s="328"/>
    </row>
    <row r="108" spans="1:6" s="38" customFormat="1" ht="9" customHeight="1" x14ac:dyDescent="0.25">
      <c r="A108" s="333" t="s">
        <v>198</v>
      </c>
      <c r="B108" s="321" t="s">
        <v>130</v>
      </c>
      <c r="C108" s="321">
        <f t="shared" ref="C108:C116" si="4">SUM(D108:F108)</f>
        <v>38.53</v>
      </c>
      <c r="D108" s="321">
        <v>0</v>
      </c>
      <c r="E108" s="321"/>
      <c r="F108" s="321">
        <v>38.53</v>
      </c>
    </row>
    <row r="109" spans="1:6" s="38" customFormat="1" ht="9" customHeight="1" x14ac:dyDescent="0.25">
      <c r="A109" s="333" t="s">
        <v>199</v>
      </c>
      <c r="B109" s="321" t="s">
        <v>32</v>
      </c>
      <c r="C109" s="321">
        <f t="shared" si="4"/>
        <v>22.4</v>
      </c>
      <c r="D109" s="321">
        <v>0</v>
      </c>
      <c r="E109" s="321"/>
      <c r="F109" s="321">
        <v>22.4</v>
      </c>
    </row>
    <row r="110" spans="1:6" s="38" customFormat="1" ht="9" customHeight="1" x14ac:dyDescent="0.25">
      <c r="A110" s="333"/>
      <c r="B110" s="321" t="s">
        <v>43</v>
      </c>
      <c r="C110" s="321">
        <f t="shared" si="4"/>
        <v>42</v>
      </c>
      <c r="D110" s="321">
        <v>0</v>
      </c>
      <c r="E110" s="321"/>
      <c r="F110" s="321">
        <v>42</v>
      </c>
    </row>
    <row r="111" spans="1:6" s="38" customFormat="1" ht="9" customHeight="1" x14ac:dyDescent="0.25">
      <c r="A111" s="334" t="s">
        <v>200</v>
      </c>
      <c r="B111" s="324" t="s">
        <v>65</v>
      </c>
      <c r="C111" s="324">
        <f t="shared" si="4"/>
        <v>125.8</v>
      </c>
      <c r="D111" s="324">
        <v>125.8</v>
      </c>
      <c r="E111" s="324"/>
      <c r="F111" s="324">
        <v>0</v>
      </c>
    </row>
    <row r="112" spans="1:6" s="38" customFormat="1" ht="9" customHeight="1" x14ac:dyDescent="0.25">
      <c r="A112" s="333" t="s">
        <v>201</v>
      </c>
      <c r="B112" s="321" t="s">
        <v>25</v>
      </c>
      <c r="C112" s="321">
        <f t="shared" si="4"/>
        <v>16</v>
      </c>
      <c r="D112" s="321">
        <v>0</v>
      </c>
      <c r="E112" s="321"/>
      <c r="F112" s="321">
        <v>16</v>
      </c>
    </row>
    <row r="113" spans="1:7" s="38" customFormat="1" ht="9" customHeight="1" x14ac:dyDescent="0.25">
      <c r="A113" s="333"/>
      <c r="B113" s="321" t="s">
        <v>39</v>
      </c>
      <c r="C113" s="321">
        <f t="shared" si="4"/>
        <v>130</v>
      </c>
      <c r="D113" s="321">
        <v>69</v>
      </c>
      <c r="E113" s="321"/>
      <c r="F113" s="321">
        <v>61</v>
      </c>
    </row>
    <row r="114" spans="1:7" s="38" customFormat="1" ht="9" customHeight="1" x14ac:dyDescent="0.25">
      <c r="A114" s="333" t="s">
        <v>202</v>
      </c>
      <c r="B114" s="321" t="s">
        <v>130</v>
      </c>
      <c r="C114" s="321">
        <f t="shared" si="4"/>
        <v>11.4</v>
      </c>
      <c r="D114" s="321">
        <v>11.4</v>
      </c>
      <c r="E114" s="321"/>
      <c r="F114" s="321">
        <v>0</v>
      </c>
    </row>
    <row r="115" spans="1:7" s="38" customFormat="1" ht="9" customHeight="1" x14ac:dyDescent="0.25">
      <c r="A115" s="334"/>
      <c r="B115" s="324" t="s">
        <v>32</v>
      </c>
      <c r="C115" s="324">
        <f t="shared" si="4"/>
        <v>34.4</v>
      </c>
      <c r="D115" s="324">
        <v>34.4</v>
      </c>
      <c r="E115" s="324"/>
      <c r="F115" s="324">
        <v>0</v>
      </c>
    </row>
    <row r="116" spans="1:7" s="38" customFormat="1" ht="9" customHeight="1" x14ac:dyDescent="0.25">
      <c r="A116" s="333" t="s">
        <v>203</v>
      </c>
      <c r="B116" s="321" t="s">
        <v>48</v>
      </c>
      <c r="C116" s="321">
        <f t="shared" si="4"/>
        <v>20.5</v>
      </c>
      <c r="D116" s="321">
        <v>20.5</v>
      </c>
      <c r="E116" s="321"/>
      <c r="F116" s="321">
        <v>0</v>
      </c>
    </row>
    <row r="117" spans="1:7" s="38" customFormat="1" ht="9" customHeight="1" x14ac:dyDescent="0.25">
      <c r="C117" s="321"/>
      <c r="D117" s="322"/>
      <c r="E117" s="322"/>
      <c r="F117" s="322"/>
    </row>
    <row r="118" spans="1:7" s="218" customFormat="1" ht="9" customHeight="1" x14ac:dyDescent="0.25">
      <c r="A118" s="329" t="s">
        <v>204</v>
      </c>
      <c r="B118" s="329"/>
      <c r="C118" s="328">
        <f>SUM(C120:C167)</f>
        <v>3540.4999999999995</v>
      </c>
      <c r="D118" s="328">
        <f>SUM(D120:D167)</f>
        <v>3256.0999999999995</v>
      </c>
      <c r="E118" s="328"/>
      <c r="F118" s="328">
        <f>SUM(F120:F167)</f>
        <v>284.40000000000003</v>
      </c>
      <c r="G118" s="328"/>
    </row>
    <row r="119" spans="1:7" s="218" customFormat="1" ht="3.95" customHeight="1" x14ac:dyDescent="0.25">
      <c r="A119" s="329"/>
      <c r="B119" s="329"/>
      <c r="C119" s="328"/>
      <c r="D119" s="328"/>
      <c r="E119" s="328"/>
      <c r="F119" s="328"/>
      <c r="G119" s="328"/>
    </row>
    <row r="120" spans="1:7" s="38" customFormat="1" ht="9" customHeight="1" x14ac:dyDescent="0.25">
      <c r="A120" s="76" t="s">
        <v>205</v>
      </c>
      <c r="B120" s="199" t="s">
        <v>74</v>
      </c>
      <c r="C120" s="321">
        <f t="shared" ref="C120:C167" si="5">SUM(D120:F120)</f>
        <v>53.3</v>
      </c>
      <c r="D120" s="321">
        <v>53.3</v>
      </c>
      <c r="E120" s="321"/>
      <c r="F120" s="321">
        <v>0</v>
      </c>
      <c r="G120" s="321"/>
    </row>
    <row r="121" spans="1:7" s="38" customFormat="1" ht="9" customHeight="1" x14ac:dyDescent="0.25">
      <c r="A121" s="335" t="s">
        <v>206</v>
      </c>
      <c r="B121" s="199" t="s">
        <v>50</v>
      </c>
      <c r="C121" s="321">
        <f t="shared" si="5"/>
        <v>132</v>
      </c>
      <c r="D121" s="321">
        <v>132</v>
      </c>
      <c r="E121" s="321"/>
      <c r="F121" s="322">
        <v>0</v>
      </c>
      <c r="G121" s="321"/>
    </row>
    <row r="122" spans="1:7" s="38" customFormat="1" ht="9" customHeight="1" x14ac:dyDescent="0.25">
      <c r="A122" s="335" t="s">
        <v>207</v>
      </c>
      <c r="B122" s="199" t="s">
        <v>21</v>
      </c>
      <c r="C122" s="321">
        <f t="shared" si="5"/>
        <v>39.5</v>
      </c>
      <c r="D122" s="321">
        <v>39.5</v>
      </c>
      <c r="E122" s="321"/>
      <c r="F122" s="322">
        <v>0</v>
      </c>
      <c r="G122" s="321"/>
    </row>
    <row r="123" spans="1:7" s="38" customFormat="1" ht="9" customHeight="1" x14ac:dyDescent="0.25">
      <c r="A123" s="336" t="s">
        <v>185</v>
      </c>
      <c r="B123" s="42" t="s">
        <v>34</v>
      </c>
      <c r="C123" s="324">
        <f t="shared" si="5"/>
        <v>59.3</v>
      </c>
      <c r="D123" s="324">
        <v>59.3</v>
      </c>
      <c r="E123" s="324"/>
      <c r="F123" s="325">
        <v>0</v>
      </c>
      <c r="G123" s="321"/>
    </row>
    <row r="124" spans="1:7" s="38" customFormat="1" ht="9" customHeight="1" x14ac:dyDescent="0.25">
      <c r="A124" s="335" t="s">
        <v>208</v>
      </c>
      <c r="B124" s="199" t="s">
        <v>32</v>
      </c>
      <c r="C124" s="321">
        <f t="shared" si="5"/>
        <v>27.3</v>
      </c>
      <c r="D124" s="321">
        <v>27.3</v>
      </c>
      <c r="E124" s="321"/>
      <c r="F124" s="322">
        <v>0</v>
      </c>
      <c r="G124" s="321"/>
    </row>
    <row r="125" spans="1:7" s="38" customFormat="1" ht="9" customHeight="1" x14ac:dyDescent="0.25">
      <c r="A125" s="335" t="s">
        <v>209</v>
      </c>
      <c r="B125" s="199" t="s">
        <v>82</v>
      </c>
      <c r="C125" s="322">
        <f t="shared" si="5"/>
        <v>98</v>
      </c>
      <c r="D125" s="322">
        <v>98</v>
      </c>
      <c r="E125" s="322"/>
      <c r="F125" s="322">
        <v>0</v>
      </c>
      <c r="G125" s="321"/>
    </row>
    <row r="126" spans="1:7" s="38" customFormat="1" ht="9" customHeight="1" x14ac:dyDescent="0.25">
      <c r="A126" s="335" t="s">
        <v>210</v>
      </c>
      <c r="B126" s="199" t="s">
        <v>46</v>
      </c>
      <c r="C126" s="321">
        <f t="shared" si="5"/>
        <v>61</v>
      </c>
      <c r="D126" s="321">
        <v>61</v>
      </c>
      <c r="E126" s="321"/>
      <c r="F126" s="322">
        <v>0</v>
      </c>
      <c r="G126" s="321"/>
    </row>
    <row r="127" spans="1:7" s="38" customFormat="1" ht="9" customHeight="1" x14ac:dyDescent="0.25">
      <c r="A127" s="337"/>
      <c r="B127" s="262" t="s">
        <v>36</v>
      </c>
      <c r="C127" s="324">
        <f t="shared" si="5"/>
        <v>201.6</v>
      </c>
      <c r="D127" s="324">
        <v>201.6</v>
      </c>
      <c r="E127" s="324"/>
      <c r="F127" s="325">
        <v>0</v>
      </c>
      <c r="G127" s="321"/>
    </row>
    <row r="128" spans="1:7" s="38" customFormat="1" ht="9" customHeight="1" x14ac:dyDescent="0.25">
      <c r="A128" s="335" t="s">
        <v>211</v>
      </c>
      <c r="B128" s="199" t="s">
        <v>65</v>
      </c>
      <c r="C128" s="322">
        <f t="shared" si="5"/>
        <v>37</v>
      </c>
      <c r="D128" s="322">
        <v>37</v>
      </c>
      <c r="E128" s="322"/>
      <c r="F128" s="322">
        <v>0</v>
      </c>
      <c r="G128" s="321"/>
    </row>
    <row r="129" spans="1:7" s="38" customFormat="1" ht="9" customHeight="1" x14ac:dyDescent="0.25">
      <c r="A129" s="335" t="s">
        <v>212</v>
      </c>
      <c r="B129" s="199" t="s">
        <v>69</v>
      </c>
      <c r="C129" s="322">
        <f t="shared" si="5"/>
        <v>468.5</v>
      </c>
      <c r="D129" s="322">
        <v>468.5</v>
      </c>
      <c r="E129" s="322"/>
      <c r="F129" s="322">
        <v>0</v>
      </c>
      <c r="G129" s="321"/>
    </row>
    <row r="130" spans="1:7" s="38" customFormat="1" ht="9" customHeight="1" x14ac:dyDescent="0.25">
      <c r="A130" s="76" t="s">
        <v>213</v>
      </c>
      <c r="B130" s="199" t="s">
        <v>33</v>
      </c>
      <c r="C130" s="321">
        <f t="shared" si="5"/>
        <v>109.3</v>
      </c>
      <c r="D130" s="321">
        <v>109.3</v>
      </c>
      <c r="E130" s="321"/>
      <c r="F130" s="321">
        <v>0</v>
      </c>
      <c r="G130" s="321"/>
    </row>
    <row r="131" spans="1:7" s="38" customFormat="1" ht="9" customHeight="1" x14ac:dyDescent="0.25">
      <c r="A131" s="81"/>
      <c r="B131" s="262" t="s">
        <v>30</v>
      </c>
      <c r="C131" s="324">
        <f t="shared" si="5"/>
        <v>42</v>
      </c>
      <c r="D131" s="324">
        <v>42</v>
      </c>
      <c r="E131" s="324"/>
      <c r="F131" s="324">
        <v>0</v>
      </c>
      <c r="G131" s="321"/>
    </row>
    <row r="132" spans="1:7" s="38" customFormat="1" ht="9" customHeight="1" x14ac:dyDescent="0.25">
      <c r="A132" s="335" t="s">
        <v>214</v>
      </c>
      <c r="B132" s="199" t="s">
        <v>39</v>
      </c>
      <c r="C132" s="322">
        <f t="shared" si="5"/>
        <v>86.6</v>
      </c>
      <c r="D132" s="322">
        <v>86.6</v>
      </c>
      <c r="E132" s="322"/>
      <c r="F132" s="322">
        <v>0</v>
      </c>
      <c r="G132" s="321"/>
    </row>
    <row r="133" spans="1:7" s="38" customFormat="1" ht="9" customHeight="1" x14ac:dyDescent="0.25">
      <c r="A133" s="335"/>
      <c r="B133" s="199" t="s">
        <v>48</v>
      </c>
      <c r="C133" s="322">
        <f t="shared" si="5"/>
        <v>82</v>
      </c>
      <c r="D133" s="322">
        <v>82</v>
      </c>
      <c r="E133" s="322"/>
      <c r="F133" s="322">
        <v>0</v>
      </c>
      <c r="G133" s="321"/>
    </row>
    <row r="134" spans="1:7" s="38" customFormat="1" ht="9" customHeight="1" x14ac:dyDescent="0.25">
      <c r="A134" s="335" t="s">
        <v>215</v>
      </c>
      <c r="B134" s="199" t="s">
        <v>39</v>
      </c>
      <c r="C134" s="321">
        <f t="shared" si="5"/>
        <v>26</v>
      </c>
      <c r="D134" s="321">
        <v>26</v>
      </c>
      <c r="E134" s="321"/>
      <c r="F134" s="322">
        <v>0</v>
      </c>
      <c r="G134" s="321"/>
    </row>
    <row r="135" spans="1:7" s="38" customFormat="1" ht="9" customHeight="1" x14ac:dyDescent="0.25">
      <c r="A135" s="337" t="s">
        <v>216</v>
      </c>
      <c r="B135" s="262" t="s">
        <v>23</v>
      </c>
      <c r="C135" s="325">
        <f t="shared" si="5"/>
        <v>32</v>
      </c>
      <c r="D135" s="325">
        <v>32</v>
      </c>
      <c r="E135" s="325"/>
      <c r="F135" s="325">
        <v>0</v>
      </c>
      <c r="G135" s="321"/>
    </row>
    <row r="136" spans="1:7" s="38" customFormat="1" ht="9" customHeight="1" x14ac:dyDescent="0.25">
      <c r="A136" s="76" t="s">
        <v>217</v>
      </c>
      <c r="B136" s="199" t="s">
        <v>46</v>
      </c>
      <c r="C136" s="321">
        <f t="shared" si="5"/>
        <v>34.200000000000003</v>
      </c>
      <c r="D136" s="321">
        <v>0</v>
      </c>
      <c r="E136" s="321"/>
      <c r="F136" s="321">
        <v>34.200000000000003</v>
      </c>
      <c r="G136" s="321"/>
    </row>
    <row r="137" spans="1:7" s="38" customFormat="1" ht="9" customHeight="1" x14ac:dyDescent="0.25">
      <c r="A137" s="335" t="s">
        <v>218</v>
      </c>
      <c r="B137" s="199" t="s">
        <v>82</v>
      </c>
      <c r="C137" s="322">
        <f t="shared" si="5"/>
        <v>228</v>
      </c>
      <c r="D137" s="322">
        <v>228</v>
      </c>
      <c r="E137" s="322"/>
      <c r="F137" s="322">
        <v>0</v>
      </c>
      <c r="G137" s="321"/>
    </row>
    <row r="138" spans="1:7" s="38" customFormat="1" ht="9" customHeight="1" x14ac:dyDescent="0.25">
      <c r="A138" s="76" t="s">
        <v>239</v>
      </c>
      <c r="B138" s="199" t="s">
        <v>82</v>
      </c>
      <c r="C138" s="321">
        <f t="shared" si="5"/>
        <v>17</v>
      </c>
      <c r="D138" s="322">
        <v>0</v>
      </c>
      <c r="E138" s="322"/>
      <c r="F138" s="321">
        <v>17</v>
      </c>
      <c r="G138" s="321"/>
    </row>
    <row r="139" spans="1:7" s="38" customFormat="1" ht="9" customHeight="1" x14ac:dyDescent="0.25">
      <c r="A139" s="337" t="s">
        <v>219</v>
      </c>
      <c r="B139" s="262" t="s">
        <v>34</v>
      </c>
      <c r="C139" s="324">
        <f t="shared" si="5"/>
        <v>28</v>
      </c>
      <c r="D139" s="324">
        <v>28</v>
      </c>
      <c r="E139" s="324"/>
      <c r="F139" s="325">
        <v>0</v>
      </c>
      <c r="G139" s="321"/>
    </row>
    <row r="140" spans="1:7" s="38" customFormat="1" ht="9" customHeight="1" x14ac:dyDescent="0.25">
      <c r="A140" s="335"/>
      <c r="B140" s="199" t="s">
        <v>39</v>
      </c>
      <c r="C140" s="321">
        <f t="shared" si="5"/>
        <v>75.900000000000006</v>
      </c>
      <c r="D140" s="321">
        <v>75.900000000000006</v>
      </c>
      <c r="E140" s="321"/>
      <c r="F140" s="322">
        <v>0</v>
      </c>
      <c r="G140" s="321"/>
    </row>
    <row r="141" spans="1:7" s="38" customFormat="1" ht="9" customHeight="1" x14ac:dyDescent="0.25">
      <c r="A141" s="335" t="s">
        <v>220</v>
      </c>
      <c r="B141" s="199" t="s">
        <v>57</v>
      </c>
      <c r="C141" s="321">
        <f t="shared" si="5"/>
        <v>37.5</v>
      </c>
      <c r="D141" s="321">
        <v>37.5</v>
      </c>
      <c r="E141" s="321"/>
      <c r="F141" s="322">
        <v>0</v>
      </c>
      <c r="G141" s="321"/>
    </row>
    <row r="142" spans="1:7" s="38" customFormat="1" ht="9" customHeight="1" x14ac:dyDescent="0.25">
      <c r="A142" s="335" t="s">
        <v>221</v>
      </c>
      <c r="B142" s="199" t="s">
        <v>23</v>
      </c>
      <c r="C142" s="322">
        <f t="shared" si="5"/>
        <v>21</v>
      </c>
      <c r="D142" s="322">
        <v>21</v>
      </c>
      <c r="E142" s="322"/>
      <c r="F142" s="322">
        <v>0</v>
      </c>
      <c r="G142" s="321"/>
    </row>
    <row r="143" spans="1:7" s="38" customFormat="1" ht="9" customHeight="1" x14ac:dyDescent="0.25">
      <c r="A143" s="337" t="s">
        <v>222</v>
      </c>
      <c r="B143" s="262" t="s">
        <v>76</v>
      </c>
      <c r="C143" s="324">
        <f t="shared" si="5"/>
        <v>14.5</v>
      </c>
      <c r="D143" s="324">
        <v>0</v>
      </c>
      <c r="E143" s="324"/>
      <c r="F143" s="325">
        <v>14.5</v>
      </c>
      <c r="G143" s="321"/>
    </row>
    <row r="144" spans="1:7" s="38" customFormat="1" ht="9" customHeight="1" x14ac:dyDescent="0.25">
      <c r="A144" s="335" t="s">
        <v>223</v>
      </c>
      <c r="B144" s="199" t="s">
        <v>43</v>
      </c>
      <c r="C144" s="321">
        <f t="shared" si="5"/>
        <v>231.7</v>
      </c>
      <c r="D144" s="321">
        <v>231.7</v>
      </c>
      <c r="E144" s="321"/>
      <c r="F144" s="322">
        <v>0</v>
      </c>
      <c r="G144" s="321"/>
    </row>
    <row r="145" spans="1:7" s="38" customFormat="1" ht="9" customHeight="1" x14ac:dyDescent="0.25">
      <c r="A145" s="335"/>
      <c r="B145" s="199" t="s">
        <v>39</v>
      </c>
      <c r="C145" s="321">
        <f t="shared" si="5"/>
        <v>78</v>
      </c>
      <c r="D145" s="321">
        <v>78</v>
      </c>
      <c r="E145" s="321"/>
      <c r="F145" s="322">
        <v>0</v>
      </c>
      <c r="G145" s="321"/>
    </row>
    <row r="146" spans="1:7" s="38" customFormat="1" ht="9" customHeight="1" x14ac:dyDescent="0.25">
      <c r="A146" s="335" t="s">
        <v>224</v>
      </c>
      <c r="B146" s="199" t="s">
        <v>65</v>
      </c>
      <c r="C146" s="322">
        <f t="shared" si="5"/>
        <v>181.5</v>
      </c>
      <c r="D146" s="322">
        <v>181.5</v>
      </c>
      <c r="E146" s="322"/>
      <c r="F146" s="322">
        <v>0</v>
      </c>
      <c r="G146" s="321"/>
    </row>
    <row r="147" spans="1:7" s="38" customFormat="1" ht="9" customHeight="1" x14ac:dyDescent="0.25">
      <c r="A147" s="81" t="s">
        <v>225</v>
      </c>
      <c r="B147" s="262" t="s">
        <v>111</v>
      </c>
      <c r="C147" s="324">
        <f t="shared" si="5"/>
        <v>28.3</v>
      </c>
      <c r="D147" s="324">
        <v>28.3</v>
      </c>
      <c r="E147" s="324"/>
      <c r="F147" s="324">
        <v>0</v>
      </c>
      <c r="G147" s="321"/>
    </row>
    <row r="148" spans="1:7" s="38" customFormat="1" ht="9" customHeight="1" x14ac:dyDescent="0.25">
      <c r="A148" s="76"/>
      <c r="B148" s="199" t="s">
        <v>46</v>
      </c>
      <c r="C148" s="321">
        <f t="shared" si="5"/>
        <v>33.200000000000003</v>
      </c>
      <c r="D148" s="321">
        <v>33.200000000000003</v>
      </c>
      <c r="E148" s="321"/>
      <c r="F148" s="321">
        <v>0</v>
      </c>
      <c r="G148" s="321"/>
    </row>
    <row r="149" spans="1:7" s="38" customFormat="1" ht="9" customHeight="1" x14ac:dyDescent="0.25">
      <c r="A149" s="330" t="s">
        <v>190</v>
      </c>
      <c r="B149" s="38" t="s">
        <v>111</v>
      </c>
      <c r="C149" s="321">
        <f t="shared" si="5"/>
        <v>0.2</v>
      </c>
      <c r="D149" s="321">
        <v>0.2</v>
      </c>
      <c r="E149" s="321"/>
      <c r="F149" s="322">
        <v>0</v>
      </c>
      <c r="G149" s="321"/>
    </row>
    <row r="150" spans="1:7" s="38" customFormat="1" ht="9" customHeight="1" x14ac:dyDescent="0.25">
      <c r="A150" s="330"/>
      <c r="B150" s="38" t="s">
        <v>32</v>
      </c>
      <c r="C150" s="321">
        <f t="shared" si="5"/>
        <v>46.6</v>
      </c>
      <c r="D150" s="321">
        <v>46.6</v>
      </c>
      <c r="E150" s="321"/>
      <c r="F150" s="322">
        <v>0</v>
      </c>
      <c r="G150" s="321"/>
    </row>
    <row r="151" spans="1:7" s="38" customFormat="1" ht="9" customHeight="1" x14ac:dyDescent="0.25">
      <c r="A151" s="336"/>
      <c r="B151" s="42" t="s">
        <v>55</v>
      </c>
      <c r="C151" s="324">
        <f t="shared" si="5"/>
        <v>64.099999999999994</v>
      </c>
      <c r="D151" s="324">
        <v>64.099999999999994</v>
      </c>
      <c r="E151" s="324"/>
      <c r="F151" s="325">
        <v>0</v>
      </c>
      <c r="G151" s="321"/>
    </row>
    <row r="152" spans="1:7" s="38" customFormat="1" ht="9" customHeight="1" x14ac:dyDescent="0.25">
      <c r="A152" s="330" t="s">
        <v>191</v>
      </c>
      <c r="B152" s="38" t="s">
        <v>130</v>
      </c>
      <c r="C152" s="321">
        <f t="shared" si="5"/>
        <v>24.4</v>
      </c>
      <c r="D152" s="321">
        <v>24.4</v>
      </c>
      <c r="E152" s="321"/>
      <c r="F152" s="322">
        <v>0</v>
      </c>
      <c r="G152" s="321"/>
    </row>
    <row r="153" spans="1:7" s="38" customFormat="1" ht="9" customHeight="1" x14ac:dyDescent="0.25">
      <c r="A153" s="330"/>
      <c r="B153" s="38" t="s">
        <v>32</v>
      </c>
      <c r="C153" s="321">
        <f t="shared" si="5"/>
        <v>90.7</v>
      </c>
      <c r="D153" s="321">
        <v>90.7</v>
      </c>
      <c r="E153" s="321"/>
      <c r="F153" s="322">
        <v>0</v>
      </c>
      <c r="G153" s="321"/>
    </row>
    <row r="154" spans="1:7" s="38" customFormat="1" ht="9" customHeight="1" x14ac:dyDescent="0.25">
      <c r="A154" s="330"/>
      <c r="B154" s="38" t="s">
        <v>57</v>
      </c>
      <c r="C154" s="321">
        <f t="shared" si="5"/>
        <v>60.4</v>
      </c>
      <c r="D154" s="321">
        <v>60.4</v>
      </c>
      <c r="E154" s="321"/>
      <c r="F154" s="322">
        <v>0</v>
      </c>
      <c r="G154" s="321"/>
    </row>
    <row r="155" spans="1:7" s="38" customFormat="1" ht="9" customHeight="1" x14ac:dyDescent="0.25">
      <c r="A155" s="337" t="s">
        <v>226</v>
      </c>
      <c r="B155" s="262" t="s">
        <v>50</v>
      </c>
      <c r="C155" s="324">
        <f t="shared" si="5"/>
        <v>123.1</v>
      </c>
      <c r="D155" s="324">
        <v>123.1</v>
      </c>
      <c r="E155" s="324"/>
      <c r="F155" s="325">
        <v>0</v>
      </c>
      <c r="G155" s="321"/>
    </row>
    <row r="156" spans="1:7" s="38" customFormat="1" ht="9" customHeight="1" x14ac:dyDescent="0.25">
      <c r="A156" s="76" t="s">
        <v>227</v>
      </c>
      <c r="B156" s="199" t="s">
        <v>43</v>
      </c>
      <c r="C156" s="321">
        <f t="shared" si="5"/>
        <v>22</v>
      </c>
      <c r="D156" s="321">
        <v>0</v>
      </c>
      <c r="E156" s="321"/>
      <c r="F156" s="321">
        <v>22</v>
      </c>
      <c r="G156" s="321"/>
    </row>
    <row r="157" spans="1:7" s="38" customFormat="1" ht="9" customHeight="1" x14ac:dyDescent="0.25">
      <c r="A157" s="335" t="s">
        <v>228</v>
      </c>
      <c r="B157" s="199" t="s">
        <v>43</v>
      </c>
      <c r="C157" s="321">
        <f t="shared" si="5"/>
        <v>56.5</v>
      </c>
      <c r="D157" s="321">
        <v>0</v>
      </c>
      <c r="E157" s="321"/>
      <c r="F157" s="322">
        <v>56.5</v>
      </c>
      <c r="G157" s="321"/>
    </row>
    <row r="158" spans="1:7" s="38" customFormat="1" ht="9" customHeight="1" x14ac:dyDescent="0.25">
      <c r="A158" s="76" t="s">
        <v>229</v>
      </c>
      <c r="B158" s="199" t="s">
        <v>46</v>
      </c>
      <c r="C158" s="321">
        <f t="shared" si="5"/>
        <v>18.899999999999999</v>
      </c>
      <c r="D158" s="321">
        <v>0</v>
      </c>
      <c r="E158" s="321"/>
      <c r="F158" s="321">
        <v>18.899999999999999</v>
      </c>
      <c r="G158" s="321"/>
    </row>
    <row r="159" spans="1:7" s="38" customFormat="1" ht="9" customHeight="1" x14ac:dyDescent="0.25">
      <c r="A159" s="81"/>
      <c r="B159" s="262" t="s">
        <v>36</v>
      </c>
      <c r="C159" s="324">
        <f t="shared" si="5"/>
        <v>44.7</v>
      </c>
      <c r="D159" s="324">
        <v>0</v>
      </c>
      <c r="E159" s="324"/>
      <c r="F159" s="324">
        <v>44.7</v>
      </c>
      <c r="G159" s="321"/>
    </row>
    <row r="160" spans="1:7" s="38" customFormat="1" ht="9" customHeight="1" x14ac:dyDescent="0.25">
      <c r="A160" s="330" t="s">
        <v>193</v>
      </c>
      <c r="B160" s="38" t="s">
        <v>34</v>
      </c>
      <c r="C160" s="321">
        <f t="shared" si="5"/>
        <v>36.4</v>
      </c>
      <c r="D160" s="321">
        <v>36.4</v>
      </c>
      <c r="E160" s="321"/>
      <c r="F160" s="322">
        <v>0</v>
      </c>
      <c r="G160" s="321"/>
    </row>
    <row r="161" spans="1:7" s="38" customFormat="1" ht="9" customHeight="1" x14ac:dyDescent="0.25">
      <c r="A161" s="330"/>
      <c r="B161" s="38" t="s">
        <v>57</v>
      </c>
      <c r="C161" s="321">
        <f t="shared" si="5"/>
        <v>8.1</v>
      </c>
      <c r="D161" s="321">
        <v>8.1</v>
      </c>
      <c r="E161" s="321"/>
      <c r="F161" s="322">
        <v>0</v>
      </c>
      <c r="G161" s="321"/>
    </row>
    <row r="162" spans="1:7" s="38" customFormat="1" ht="9" customHeight="1" x14ac:dyDescent="0.25">
      <c r="A162" s="76" t="s">
        <v>230</v>
      </c>
      <c r="B162" s="199" t="s">
        <v>76</v>
      </c>
      <c r="C162" s="321">
        <f t="shared" si="5"/>
        <v>44</v>
      </c>
      <c r="D162" s="321">
        <v>44</v>
      </c>
      <c r="E162" s="321"/>
      <c r="F162" s="321">
        <v>0</v>
      </c>
      <c r="G162" s="321"/>
    </row>
    <row r="163" spans="1:7" s="38" customFormat="1" ht="9" customHeight="1" x14ac:dyDescent="0.25">
      <c r="A163" s="81" t="s">
        <v>231</v>
      </c>
      <c r="B163" s="262" t="s">
        <v>82</v>
      </c>
      <c r="C163" s="324">
        <f t="shared" si="5"/>
        <v>26.1</v>
      </c>
      <c r="D163" s="324">
        <v>26.1</v>
      </c>
      <c r="E163" s="324"/>
      <c r="F163" s="324">
        <v>0</v>
      </c>
      <c r="G163" s="321"/>
    </row>
    <row r="164" spans="1:7" s="38" customFormat="1" ht="9" customHeight="1" x14ac:dyDescent="0.25">
      <c r="A164" s="335" t="s">
        <v>232</v>
      </c>
      <c r="B164" s="199" t="s">
        <v>23</v>
      </c>
      <c r="C164" s="322">
        <f t="shared" si="5"/>
        <v>115</v>
      </c>
      <c r="D164" s="322">
        <v>115</v>
      </c>
      <c r="E164" s="322"/>
      <c r="F164" s="322">
        <v>0</v>
      </c>
      <c r="G164" s="321"/>
    </row>
    <row r="165" spans="1:7" s="38" customFormat="1" ht="9" customHeight="1" x14ac:dyDescent="0.25">
      <c r="A165" s="335" t="s">
        <v>233</v>
      </c>
      <c r="B165" s="38" t="s">
        <v>43</v>
      </c>
      <c r="C165" s="321">
        <f t="shared" si="5"/>
        <v>59.3</v>
      </c>
      <c r="D165" s="321">
        <v>0</v>
      </c>
      <c r="E165" s="321"/>
      <c r="F165" s="322">
        <v>59.3</v>
      </c>
      <c r="G165" s="321"/>
    </row>
    <row r="166" spans="1:7" s="38" customFormat="1" ht="9" customHeight="1" x14ac:dyDescent="0.25">
      <c r="A166" s="333" t="s">
        <v>234</v>
      </c>
      <c r="B166" s="321" t="s">
        <v>36</v>
      </c>
      <c r="C166" s="321">
        <f t="shared" si="5"/>
        <v>17.3</v>
      </c>
      <c r="D166" s="321">
        <v>0</v>
      </c>
      <c r="E166" s="321"/>
      <c r="F166" s="321">
        <v>17.3</v>
      </c>
      <c r="G166" s="321"/>
    </row>
    <row r="167" spans="1:7" s="38" customFormat="1" ht="9" customHeight="1" x14ac:dyDescent="0.25">
      <c r="A167" s="337" t="s">
        <v>235</v>
      </c>
      <c r="B167" s="262" t="s">
        <v>39</v>
      </c>
      <c r="C167" s="324">
        <f t="shared" si="5"/>
        <v>118.5</v>
      </c>
      <c r="D167" s="324">
        <v>118.5</v>
      </c>
      <c r="E167" s="324"/>
      <c r="F167" s="325">
        <v>0</v>
      </c>
      <c r="G167" s="321"/>
    </row>
    <row r="168" spans="1:7" s="38" customFormat="1" ht="9" customHeight="1" x14ac:dyDescent="0.25">
      <c r="A168" s="76"/>
      <c r="B168" s="199"/>
      <c r="C168" s="321"/>
      <c r="D168" s="322"/>
      <c r="E168" s="322"/>
      <c r="F168" s="321"/>
      <c r="G168" s="321"/>
    </row>
    <row r="169" spans="1:7" s="38" customFormat="1" ht="9" customHeight="1" x14ac:dyDescent="0.25">
      <c r="A169" s="318">
        <v>2003</v>
      </c>
      <c r="B169" s="199"/>
      <c r="C169" s="321"/>
      <c r="D169" s="322"/>
      <c r="E169" s="322"/>
      <c r="F169" s="321"/>
      <c r="G169" s="321"/>
    </row>
    <row r="170" spans="1:7" s="218" customFormat="1" ht="9" customHeight="1" x14ac:dyDescent="0.25">
      <c r="A170" s="218" t="s">
        <v>183</v>
      </c>
      <c r="C170" s="320">
        <f>SUM(C172:C187)</f>
        <v>976.41</v>
      </c>
      <c r="D170" s="320">
        <f>SUM(D172:D187)</f>
        <v>371.9</v>
      </c>
      <c r="E170" s="320"/>
      <c r="F170" s="320">
        <f>SUM(F172:F187)</f>
        <v>604.51</v>
      </c>
    </row>
    <row r="171" spans="1:7" s="218" customFormat="1" ht="3.95" customHeight="1" x14ac:dyDescent="0.25">
      <c r="C171" s="320"/>
      <c r="D171" s="320"/>
      <c r="E171" s="320"/>
      <c r="F171" s="320"/>
    </row>
    <row r="172" spans="1:7" s="38" customFormat="1" ht="9" customHeight="1" x14ac:dyDescent="0.25">
      <c r="A172" s="338" t="s">
        <v>236</v>
      </c>
      <c r="B172" s="38" t="s">
        <v>112</v>
      </c>
      <c r="C172" s="321">
        <f t="shared" ref="C172:C187" si="6">+F172+D172</f>
        <v>20.2</v>
      </c>
      <c r="D172" s="322">
        <v>0</v>
      </c>
      <c r="E172" s="322"/>
      <c r="F172" s="322">
        <v>20.2</v>
      </c>
    </row>
    <row r="173" spans="1:7" s="38" customFormat="1" ht="9" customHeight="1" x14ac:dyDescent="0.25">
      <c r="A173" s="38" t="s">
        <v>184</v>
      </c>
      <c r="B173" s="38" t="s">
        <v>27</v>
      </c>
      <c r="C173" s="321">
        <f t="shared" si="6"/>
        <v>204.5</v>
      </c>
      <c r="D173" s="322">
        <v>0</v>
      </c>
      <c r="E173" s="322"/>
      <c r="F173" s="322">
        <v>204.5</v>
      </c>
    </row>
    <row r="174" spans="1:7" s="38" customFormat="1" ht="9" customHeight="1" x14ac:dyDescent="0.25">
      <c r="A174" s="38" t="s">
        <v>186</v>
      </c>
      <c r="B174" s="38" t="s">
        <v>48</v>
      </c>
      <c r="C174" s="321">
        <f t="shared" si="6"/>
        <v>35.5</v>
      </c>
      <c r="D174" s="322">
        <v>0</v>
      </c>
      <c r="E174" s="322"/>
      <c r="F174" s="322">
        <v>35.5</v>
      </c>
    </row>
    <row r="175" spans="1:7" s="38" customFormat="1" ht="9" customHeight="1" x14ac:dyDescent="0.25">
      <c r="A175" s="42" t="s">
        <v>187</v>
      </c>
      <c r="B175" s="42" t="s">
        <v>82</v>
      </c>
      <c r="C175" s="324">
        <f t="shared" si="6"/>
        <v>30.7</v>
      </c>
      <c r="D175" s="324">
        <v>30.7</v>
      </c>
      <c r="E175" s="324"/>
      <c r="F175" s="325">
        <v>0</v>
      </c>
    </row>
    <row r="176" spans="1:7" s="38" customFormat="1" ht="9" customHeight="1" x14ac:dyDescent="0.25">
      <c r="A176" s="38" t="s">
        <v>188</v>
      </c>
      <c r="B176" s="38" t="s">
        <v>82</v>
      </c>
      <c r="C176" s="321">
        <f t="shared" si="6"/>
        <v>34</v>
      </c>
      <c r="D176" s="322">
        <v>34</v>
      </c>
      <c r="E176" s="322"/>
      <c r="F176" s="322">
        <v>0</v>
      </c>
    </row>
    <row r="177" spans="1:6" s="38" customFormat="1" ht="9" customHeight="1" x14ac:dyDescent="0.25">
      <c r="A177" s="338" t="s">
        <v>237</v>
      </c>
      <c r="B177" s="38" t="s">
        <v>88</v>
      </c>
      <c r="C177" s="321">
        <f t="shared" si="6"/>
        <v>42.31</v>
      </c>
      <c r="D177" s="322">
        <v>0</v>
      </c>
      <c r="E177" s="322"/>
      <c r="F177" s="322">
        <v>42.31</v>
      </c>
    </row>
    <row r="178" spans="1:6" s="38" customFormat="1" ht="9" customHeight="1" x14ac:dyDescent="0.25">
      <c r="A178" s="38" t="s">
        <v>189</v>
      </c>
      <c r="B178" s="38" t="s">
        <v>15</v>
      </c>
      <c r="C178" s="321">
        <f t="shared" si="6"/>
        <v>55.5</v>
      </c>
      <c r="D178" s="322">
        <v>55.5</v>
      </c>
      <c r="E178" s="322"/>
      <c r="F178" s="322">
        <v>0</v>
      </c>
    </row>
    <row r="179" spans="1:6" s="38" customFormat="1" ht="9" customHeight="1" x14ac:dyDescent="0.25">
      <c r="A179" s="42" t="s">
        <v>192</v>
      </c>
      <c r="B179" s="42" t="s">
        <v>55</v>
      </c>
      <c r="C179" s="324">
        <f t="shared" si="6"/>
        <v>104.6</v>
      </c>
      <c r="D179" s="324">
        <v>104.6</v>
      </c>
      <c r="E179" s="324"/>
      <c r="F179" s="325">
        <v>0</v>
      </c>
    </row>
    <row r="180" spans="1:6" s="38" customFormat="1" ht="9" customHeight="1" x14ac:dyDescent="0.25">
      <c r="B180" s="38" t="s">
        <v>82</v>
      </c>
      <c r="C180" s="321">
        <f t="shared" si="6"/>
        <v>30.6</v>
      </c>
      <c r="D180" s="321">
        <v>30.6</v>
      </c>
      <c r="E180" s="321"/>
      <c r="F180" s="322">
        <v>0</v>
      </c>
    </row>
    <row r="181" spans="1:6" s="38" customFormat="1" ht="9" customHeight="1" x14ac:dyDescent="0.25">
      <c r="A181" s="38" t="s">
        <v>194</v>
      </c>
      <c r="B181" s="38" t="s">
        <v>36</v>
      </c>
      <c r="C181" s="321">
        <f t="shared" si="6"/>
        <v>8.3000000000000007</v>
      </c>
      <c r="D181" s="322">
        <v>0</v>
      </c>
      <c r="E181" s="322"/>
      <c r="F181" s="322">
        <v>8.3000000000000007</v>
      </c>
    </row>
    <row r="182" spans="1:6" s="38" customFormat="1" ht="9" customHeight="1" x14ac:dyDescent="0.25">
      <c r="A182" s="199" t="s">
        <v>240</v>
      </c>
      <c r="B182" s="199" t="s">
        <v>65</v>
      </c>
      <c r="C182" s="321">
        <f t="shared" si="6"/>
        <v>34</v>
      </c>
      <c r="D182" s="322">
        <v>0</v>
      </c>
      <c r="E182" s="322"/>
      <c r="F182" s="321">
        <v>34</v>
      </c>
    </row>
    <row r="183" spans="1:6" s="38" customFormat="1" ht="9" customHeight="1" x14ac:dyDescent="0.25">
      <c r="A183" s="262" t="s">
        <v>241</v>
      </c>
      <c r="B183" s="262" t="s">
        <v>52</v>
      </c>
      <c r="C183" s="324">
        <f t="shared" si="6"/>
        <v>22.7</v>
      </c>
      <c r="D183" s="325">
        <v>0</v>
      </c>
      <c r="E183" s="325"/>
      <c r="F183" s="324">
        <v>22.7</v>
      </c>
    </row>
    <row r="184" spans="1:6" s="38" customFormat="1" ht="9" customHeight="1" x14ac:dyDescent="0.25">
      <c r="A184" s="38" t="s">
        <v>195</v>
      </c>
      <c r="B184" s="38" t="s">
        <v>52</v>
      </c>
      <c r="C184" s="321">
        <f t="shared" si="6"/>
        <v>159</v>
      </c>
      <c r="D184" s="322">
        <v>27</v>
      </c>
      <c r="E184" s="322"/>
      <c r="F184" s="322">
        <v>132</v>
      </c>
    </row>
    <row r="185" spans="1:6" s="38" customFormat="1" ht="9" customHeight="1" x14ac:dyDescent="0.25">
      <c r="B185" s="38" t="s">
        <v>55</v>
      </c>
      <c r="C185" s="321">
        <f t="shared" si="6"/>
        <v>84</v>
      </c>
      <c r="D185" s="322">
        <v>0</v>
      </c>
      <c r="E185" s="322"/>
      <c r="F185" s="322">
        <v>84</v>
      </c>
    </row>
    <row r="186" spans="1:6" s="38" customFormat="1" ht="9" customHeight="1" x14ac:dyDescent="0.25">
      <c r="A186" s="38" t="s">
        <v>196</v>
      </c>
      <c r="B186" s="38" t="s">
        <v>15</v>
      </c>
      <c r="C186" s="321">
        <f t="shared" si="6"/>
        <v>89.5</v>
      </c>
      <c r="D186" s="321">
        <v>89.5</v>
      </c>
      <c r="E186" s="321"/>
      <c r="F186" s="322">
        <v>0</v>
      </c>
    </row>
    <row r="187" spans="1:6" s="38" customFormat="1" ht="9" customHeight="1" x14ac:dyDescent="0.25">
      <c r="A187" s="262" t="s">
        <v>238</v>
      </c>
      <c r="B187" s="262" t="s">
        <v>27</v>
      </c>
      <c r="C187" s="324">
        <f t="shared" si="6"/>
        <v>21</v>
      </c>
      <c r="D187" s="325">
        <v>0</v>
      </c>
      <c r="E187" s="325"/>
      <c r="F187" s="324">
        <v>21</v>
      </c>
    </row>
    <row r="188" spans="1:6" s="38" customFormat="1" ht="9" customHeight="1" x14ac:dyDescent="0.25">
      <c r="A188" s="327"/>
      <c r="B188" s="199"/>
      <c r="C188" s="321"/>
      <c r="D188" s="321"/>
      <c r="E188" s="321"/>
      <c r="F188" s="321"/>
    </row>
    <row r="189" spans="1:6" s="218" customFormat="1" ht="9" customHeight="1" x14ac:dyDescent="0.25">
      <c r="A189" s="328" t="s">
        <v>197</v>
      </c>
      <c r="B189" s="328"/>
      <c r="C189" s="328">
        <f>SUM(C191:C199)</f>
        <v>440.99999999999994</v>
      </c>
      <c r="D189" s="328">
        <f>SUM(D191:D199)</f>
        <v>261.10000000000002</v>
      </c>
      <c r="E189" s="328"/>
      <c r="F189" s="328">
        <f>SUM(F191:F199)</f>
        <v>179.9</v>
      </c>
    </row>
    <row r="190" spans="1:6" s="218" customFormat="1" ht="3.95" customHeight="1" x14ac:dyDescent="0.25">
      <c r="A190" s="328"/>
      <c r="B190" s="328"/>
      <c r="C190" s="328"/>
      <c r="D190" s="328"/>
      <c r="E190" s="328"/>
      <c r="F190" s="328"/>
    </row>
    <row r="191" spans="1:6" s="38" customFormat="1" ht="9" customHeight="1" x14ac:dyDescent="0.25">
      <c r="A191" s="321" t="s">
        <v>198</v>
      </c>
      <c r="B191" s="321" t="s">
        <v>130</v>
      </c>
      <c r="C191" s="321">
        <v>38.5</v>
      </c>
      <c r="D191" s="321">
        <v>0</v>
      </c>
      <c r="E191" s="321"/>
      <c r="F191" s="321">
        <v>38.5</v>
      </c>
    </row>
    <row r="192" spans="1:6" s="38" customFormat="1" ht="9" customHeight="1" x14ac:dyDescent="0.25">
      <c r="A192" s="321" t="s">
        <v>199</v>
      </c>
      <c r="B192" s="321" t="s">
        <v>32</v>
      </c>
      <c r="C192" s="321">
        <v>22.4</v>
      </c>
      <c r="D192" s="321">
        <v>0</v>
      </c>
      <c r="E192" s="321"/>
      <c r="F192" s="321">
        <v>22.4</v>
      </c>
    </row>
    <row r="193" spans="1:6" s="38" customFormat="1" ht="9" customHeight="1" x14ac:dyDescent="0.25">
      <c r="A193" s="321"/>
      <c r="B193" s="321" t="s">
        <v>43</v>
      </c>
      <c r="C193" s="321">
        <v>42</v>
      </c>
      <c r="D193" s="321">
        <v>0</v>
      </c>
      <c r="E193" s="321"/>
      <c r="F193" s="321">
        <v>42</v>
      </c>
    </row>
    <row r="194" spans="1:6" s="38" customFormat="1" ht="9" customHeight="1" x14ac:dyDescent="0.25">
      <c r="A194" s="324" t="s">
        <v>200</v>
      </c>
      <c r="B194" s="324" t="s">
        <v>65</v>
      </c>
      <c r="C194" s="324">
        <v>125.8</v>
      </c>
      <c r="D194" s="324">
        <v>125.8</v>
      </c>
      <c r="E194" s="324"/>
      <c r="F194" s="324">
        <v>0</v>
      </c>
    </row>
    <row r="195" spans="1:6" s="38" customFormat="1" ht="9" customHeight="1" x14ac:dyDescent="0.25">
      <c r="A195" s="321" t="s">
        <v>201</v>
      </c>
      <c r="B195" s="321" t="s">
        <v>25</v>
      </c>
      <c r="C195" s="321">
        <v>16</v>
      </c>
      <c r="D195" s="321">
        <v>0</v>
      </c>
      <c r="E195" s="321"/>
      <c r="F195" s="321">
        <v>16</v>
      </c>
    </row>
    <row r="196" spans="1:6" s="38" customFormat="1" ht="9" customHeight="1" x14ac:dyDescent="0.25">
      <c r="A196" s="321"/>
      <c r="B196" s="321" t="s">
        <v>39</v>
      </c>
      <c r="C196" s="321">
        <v>130</v>
      </c>
      <c r="D196" s="321">
        <v>69</v>
      </c>
      <c r="E196" s="321"/>
      <c r="F196" s="321">
        <v>61</v>
      </c>
    </row>
    <row r="197" spans="1:6" s="38" customFormat="1" ht="9" customHeight="1" x14ac:dyDescent="0.25">
      <c r="A197" s="321" t="s">
        <v>202</v>
      </c>
      <c r="B197" s="321" t="s">
        <v>130</v>
      </c>
      <c r="C197" s="321">
        <v>11.4</v>
      </c>
      <c r="D197" s="321">
        <v>11.4</v>
      </c>
      <c r="E197" s="321"/>
      <c r="F197" s="321">
        <v>0</v>
      </c>
    </row>
    <row r="198" spans="1:6" s="38" customFormat="1" ht="9" customHeight="1" x14ac:dyDescent="0.25">
      <c r="A198" s="324"/>
      <c r="B198" s="324" t="s">
        <v>32</v>
      </c>
      <c r="C198" s="324">
        <v>34.4</v>
      </c>
      <c r="D198" s="324">
        <v>34.4</v>
      </c>
      <c r="E198" s="324"/>
      <c r="F198" s="324">
        <v>0</v>
      </c>
    </row>
    <row r="199" spans="1:6" s="38" customFormat="1" ht="9" customHeight="1" x14ac:dyDescent="0.25">
      <c r="A199" s="321" t="s">
        <v>203</v>
      </c>
      <c r="B199" s="321" t="s">
        <v>48</v>
      </c>
      <c r="C199" s="321">
        <v>20.5</v>
      </c>
      <c r="D199" s="321">
        <v>20.5</v>
      </c>
      <c r="E199" s="321"/>
      <c r="F199" s="321">
        <v>0</v>
      </c>
    </row>
    <row r="200" spans="1:6" s="38" customFormat="1" ht="9" customHeight="1" x14ac:dyDescent="0.25">
      <c r="C200" s="321"/>
      <c r="D200" s="322"/>
      <c r="E200" s="322"/>
      <c r="F200" s="322"/>
    </row>
    <row r="201" spans="1:6" s="218" customFormat="1" ht="9" customHeight="1" x14ac:dyDescent="0.25">
      <c r="A201" s="329" t="s">
        <v>204</v>
      </c>
      <c r="B201" s="329"/>
      <c r="C201" s="328">
        <f>SUM(C203:C251)</f>
        <v>3721.4999999999995</v>
      </c>
      <c r="D201" s="328">
        <f>SUM(D203:D251)</f>
        <v>3256.0999999999995</v>
      </c>
      <c r="E201" s="328"/>
      <c r="F201" s="328">
        <f>SUM(F203:F251)</f>
        <v>465.4</v>
      </c>
    </row>
    <row r="202" spans="1:6" s="218" customFormat="1" ht="3.95" customHeight="1" x14ac:dyDescent="0.25">
      <c r="A202" s="329"/>
      <c r="B202" s="329"/>
      <c r="C202" s="328"/>
      <c r="D202" s="328"/>
      <c r="E202" s="328"/>
      <c r="F202" s="328"/>
    </row>
    <row r="203" spans="1:6" s="38" customFormat="1" ht="9" customHeight="1" x14ac:dyDescent="0.25">
      <c r="A203" s="80" t="s">
        <v>205</v>
      </c>
      <c r="B203" s="199" t="s">
        <v>74</v>
      </c>
      <c r="C203" s="321">
        <v>53.3</v>
      </c>
      <c r="D203" s="321">
        <v>53.3</v>
      </c>
      <c r="E203" s="321"/>
      <c r="F203" s="321">
        <v>0</v>
      </c>
    </row>
    <row r="204" spans="1:6" s="38" customFormat="1" ht="9" customHeight="1" x14ac:dyDescent="0.25">
      <c r="A204" s="199" t="s">
        <v>206</v>
      </c>
      <c r="B204" s="199" t="s">
        <v>50</v>
      </c>
      <c r="C204" s="321">
        <v>132</v>
      </c>
      <c r="D204" s="321">
        <v>132</v>
      </c>
      <c r="E204" s="321"/>
      <c r="F204" s="322">
        <v>0</v>
      </c>
    </row>
    <row r="205" spans="1:6" s="38" customFormat="1" ht="9" customHeight="1" x14ac:dyDescent="0.25">
      <c r="A205" s="199" t="s">
        <v>207</v>
      </c>
      <c r="B205" s="199" t="s">
        <v>21</v>
      </c>
      <c r="C205" s="321">
        <v>39.5</v>
      </c>
      <c r="D205" s="321">
        <v>39.5</v>
      </c>
      <c r="E205" s="321"/>
      <c r="F205" s="322">
        <v>0</v>
      </c>
    </row>
    <row r="206" spans="1:6" s="38" customFormat="1" ht="9" customHeight="1" x14ac:dyDescent="0.25">
      <c r="A206" s="339" t="s">
        <v>185</v>
      </c>
      <c r="B206" s="42" t="s">
        <v>34</v>
      </c>
      <c r="C206" s="324">
        <v>59.3</v>
      </c>
      <c r="D206" s="324">
        <v>59.3</v>
      </c>
      <c r="E206" s="324"/>
      <c r="F206" s="325">
        <v>0</v>
      </c>
    </row>
    <row r="207" spans="1:6" s="38" customFormat="1" ht="9" customHeight="1" x14ac:dyDescent="0.25">
      <c r="A207" s="199" t="s">
        <v>208</v>
      </c>
      <c r="B207" s="199" t="s">
        <v>32</v>
      </c>
      <c r="C207" s="321">
        <v>27.3</v>
      </c>
      <c r="D207" s="321">
        <v>27.3</v>
      </c>
      <c r="E207" s="321"/>
      <c r="F207" s="322">
        <v>0</v>
      </c>
    </row>
    <row r="208" spans="1:6" s="38" customFormat="1" ht="9" customHeight="1" x14ac:dyDescent="0.25">
      <c r="A208" s="199" t="s">
        <v>209</v>
      </c>
      <c r="B208" s="199" t="s">
        <v>82</v>
      </c>
      <c r="C208" s="322">
        <v>98</v>
      </c>
      <c r="D208" s="322">
        <v>98</v>
      </c>
      <c r="E208" s="322"/>
      <c r="F208" s="322">
        <v>0</v>
      </c>
    </row>
    <row r="209" spans="1:6" s="38" customFormat="1" ht="9" customHeight="1" x14ac:dyDescent="0.25">
      <c r="A209" s="199" t="s">
        <v>210</v>
      </c>
      <c r="B209" s="199" t="s">
        <v>46</v>
      </c>
      <c r="C209" s="321">
        <v>61</v>
      </c>
      <c r="D209" s="321">
        <v>61</v>
      </c>
      <c r="E209" s="321"/>
      <c r="F209" s="322">
        <v>0</v>
      </c>
    </row>
    <row r="210" spans="1:6" s="38" customFormat="1" ht="9" customHeight="1" x14ac:dyDescent="0.25">
      <c r="A210" s="262"/>
      <c r="B210" s="262" t="s">
        <v>36</v>
      </c>
      <c r="C210" s="324">
        <v>201.6</v>
      </c>
      <c r="D210" s="324">
        <v>201.6</v>
      </c>
      <c r="E210" s="324"/>
      <c r="F210" s="325">
        <v>0</v>
      </c>
    </row>
    <row r="211" spans="1:6" s="38" customFormat="1" ht="9" customHeight="1" x14ac:dyDescent="0.25">
      <c r="A211" s="199" t="s">
        <v>211</v>
      </c>
      <c r="B211" s="199" t="s">
        <v>65</v>
      </c>
      <c r="C211" s="322">
        <v>37</v>
      </c>
      <c r="D211" s="322">
        <v>37</v>
      </c>
      <c r="E211" s="322"/>
      <c r="F211" s="322">
        <v>0</v>
      </c>
    </row>
    <row r="212" spans="1:6" s="38" customFormat="1" ht="9" customHeight="1" x14ac:dyDescent="0.25">
      <c r="A212" s="199" t="s">
        <v>212</v>
      </c>
      <c r="B212" s="199" t="s">
        <v>69</v>
      </c>
      <c r="C212" s="322">
        <v>468.5</v>
      </c>
      <c r="D212" s="322">
        <v>468.5</v>
      </c>
      <c r="E212" s="322"/>
      <c r="F212" s="322">
        <v>0</v>
      </c>
    </row>
    <row r="213" spans="1:6" s="38" customFormat="1" ht="9" customHeight="1" x14ac:dyDescent="0.25">
      <c r="A213" s="80" t="s">
        <v>213</v>
      </c>
      <c r="B213" s="199" t="s">
        <v>33</v>
      </c>
      <c r="C213" s="321">
        <v>109.3</v>
      </c>
      <c r="D213" s="321">
        <v>109.3</v>
      </c>
      <c r="E213" s="321"/>
      <c r="F213" s="321">
        <v>0</v>
      </c>
    </row>
    <row r="214" spans="1:6" s="38" customFormat="1" ht="9" customHeight="1" x14ac:dyDescent="0.25">
      <c r="A214" s="185"/>
      <c r="B214" s="262" t="s">
        <v>30</v>
      </c>
      <c r="C214" s="324">
        <v>42</v>
      </c>
      <c r="D214" s="324">
        <v>42</v>
      </c>
      <c r="E214" s="324"/>
      <c r="F214" s="324">
        <v>0</v>
      </c>
    </row>
    <row r="215" spans="1:6" s="38" customFormat="1" ht="9" customHeight="1" x14ac:dyDescent="0.25">
      <c r="A215" s="199" t="s">
        <v>214</v>
      </c>
      <c r="B215" s="199" t="s">
        <v>39</v>
      </c>
      <c r="C215" s="322">
        <v>86.6</v>
      </c>
      <c r="D215" s="322">
        <v>86.6</v>
      </c>
      <c r="E215" s="322"/>
      <c r="F215" s="322">
        <v>0</v>
      </c>
    </row>
    <row r="216" spans="1:6" s="38" customFormat="1" ht="9" customHeight="1" x14ac:dyDescent="0.25">
      <c r="A216" s="199"/>
      <c r="B216" s="199" t="s">
        <v>48</v>
      </c>
      <c r="C216" s="322">
        <v>82</v>
      </c>
      <c r="D216" s="322">
        <v>82</v>
      </c>
      <c r="E216" s="322"/>
      <c r="F216" s="322">
        <v>0</v>
      </c>
    </row>
    <row r="217" spans="1:6" s="38" customFormat="1" ht="9" customHeight="1" x14ac:dyDescent="0.25">
      <c r="A217" s="199" t="s">
        <v>215</v>
      </c>
      <c r="B217" s="199" t="s">
        <v>39</v>
      </c>
      <c r="C217" s="321">
        <v>26</v>
      </c>
      <c r="D217" s="321">
        <v>26</v>
      </c>
      <c r="E217" s="321"/>
      <c r="F217" s="322">
        <v>0</v>
      </c>
    </row>
    <row r="218" spans="1:6" s="38" customFormat="1" ht="9" customHeight="1" x14ac:dyDescent="0.25">
      <c r="A218" s="262" t="s">
        <v>216</v>
      </c>
      <c r="B218" s="262" t="s">
        <v>23</v>
      </c>
      <c r="C218" s="325">
        <v>32</v>
      </c>
      <c r="D218" s="325">
        <v>32</v>
      </c>
      <c r="E218" s="325"/>
      <c r="F218" s="325">
        <v>0</v>
      </c>
    </row>
    <row r="219" spans="1:6" s="38" customFormat="1" ht="9" customHeight="1" x14ac:dyDescent="0.25">
      <c r="A219" s="80" t="s">
        <v>217</v>
      </c>
      <c r="B219" s="199" t="s">
        <v>46</v>
      </c>
      <c r="C219" s="321">
        <v>34.200000000000003</v>
      </c>
      <c r="D219" s="321">
        <v>0</v>
      </c>
      <c r="E219" s="321"/>
      <c r="F219" s="321">
        <v>34.200000000000003</v>
      </c>
    </row>
    <row r="220" spans="1:6" s="38" customFormat="1" ht="9" customHeight="1" x14ac:dyDescent="0.25">
      <c r="A220" s="199" t="s">
        <v>218</v>
      </c>
      <c r="B220" s="199" t="s">
        <v>82</v>
      </c>
      <c r="C220" s="322">
        <v>228</v>
      </c>
      <c r="D220" s="322">
        <v>228</v>
      </c>
      <c r="E220" s="322"/>
      <c r="F220" s="322">
        <v>0</v>
      </c>
    </row>
    <row r="221" spans="1:6" s="38" customFormat="1" ht="9" customHeight="1" x14ac:dyDescent="0.25">
      <c r="A221" s="80" t="s">
        <v>239</v>
      </c>
      <c r="B221" s="199" t="s">
        <v>82</v>
      </c>
      <c r="C221" s="321">
        <v>105</v>
      </c>
      <c r="D221" s="322">
        <v>0</v>
      </c>
      <c r="E221" s="322"/>
      <c r="F221" s="321">
        <v>105</v>
      </c>
    </row>
    <row r="222" spans="1:6" s="38" customFormat="1" ht="9" customHeight="1" x14ac:dyDescent="0.25">
      <c r="A222" s="185"/>
      <c r="B222" s="262" t="s">
        <v>27</v>
      </c>
      <c r="C222" s="324">
        <v>93</v>
      </c>
      <c r="D222" s="324">
        <v>0</v>
      </c>
      <c r="E222" s="324"/>
      <c r="F222" s="324">
        <v>93</v>
      </c>
    </row>
    <row r="223" spans="1:6" s="38" customFormat="1" ht="9" customHeight="1" x14ac:dyDescent="0.25">
      <c r="A223" s="199" t="s">
        <v>219</v>
      </c>
      <c r="B223" s="199" t="s">
        <v>34</v>
      </c>
      <c r="C223" s="321">
        <v>28</v>
      </c>
      <c r="D223" s="321">
        <v>28</v>
      </c>
      <c r="E223" s="321"/>
      <c r="F223" s="322">
        <v>0</v>
      </c>
    </row>
    <row r="224" spans="1:6" s="38" customFormat="1" ht="9" customHeight="1" x14ac:dyDescent="0.25">
      <c r="A224" s="199"/>
      <c r="B224" s="199" t="s">
        <v>39</v>
      </c>
      <c r="C224" s="321">
        <v>75.900000000000006</v>
      </c>
      <c r="D224" s="321">
        <v>75.900000000000006</v>
      </c>
      <c r="E224" s="321"/>
      <c r="F224" s="322">
        <v>0</v>
      </c>
    </row>
    <row r="225" spans="1:6" s="38" customFormat="1" ht="9" customHeight="1" x14ac:dyDescent="0.25">
      <c r="A225" s="199" t="s">
        <v>220</v>
      </c>
      <c r="B225" s="199" t="s">
        <v>57</v>
      </c>
      <c r="C225" s="321">
        <v>37.5</v>
      </c>
      <c r="D225" s="321">
        <v>37.5</v>
      </c>
      <c r="E225" s="321"/>
      <c r="F225" s="322">
        <v>0</v>
      </c>
    </row>
    <row r="226" spans="1:6" s="38" customFormat="1" ht="9" customHeight="1" x14ac:dyDescent="0.25">
      <c r="A226" s="262" t="s">
        <v>221</v>
      </c>
      <c r="B226" s="262" t="s">
        <v>23</v>
      </c>
      <c r="C226" s="325">
        <v>21</v>
      </c>
      <c r="D226" s="325">
        <v>21</v>
      </c>
      <c r="E226" s="325"/>
      <c r="F226" s="325">
        <v>0</v>
      </c>
    </row>
    <row r="227" spans="1:6" s="38" customFormat="1" ht="9" customHeight="1" x14ac:dyDescent="0.25">
      <c r="A227" s="199" t="s">
        <v>222</v>
      </c>
      <c r="B227" s="199" t="s">
        <v>76</v>
      </c>
      <c r="C227" s="321">
        <v>14.5</v>
      </c>
      <c r="D227" s="321">
        <v>0</v>
      </c>
      <c r="E227" s="321"/>
      <c r="F227" s="322">
        <v>14.5</v>
      </c>
    </row>
    <row r="228" spans="1:6" s="38" customFormat="1" ht="9" customHeight="1" x14ac:dyDescent="0.25">
      <c r="A228" s="199" t="s">
        <v>223</v>
      </c>
      <c r="B228" s="199" t="s">
        <v>43</v>
      </c>
      <c r="C228" s="321">
        <v>231.7</v>
      </c>
      <c r="D228" s="321">
        <v>231.7</v>
      </c>
      <c r="E228" s="321"/>
      <c r="F228" s="322">
        <v>0</v>
      </c>
    </row>
    <row r="229" spans="1:6" s="38" customFormat="1" ht="9" customHeight="1" x14ac:dyDescent="0.25">
      <c r="A229" s="199"/>
      <c r="B229" s="199" t="s">
        <v>39</v>
      </c>
      <c r="C229" s="321">
        <v>78</v>
      </c>
      <c r="D229" s="321">
        <v>78</v>
      </c>
      <c r="E229" s="321"/>
      <c r="F229" s="322">
        <v>0</v>
      </c>
    </row>
    <row r="230" spans="1:6" s="38" customFormat="1" ht="9" customHeight="1" x14ac:dyDescent="0.25">
      <c r="A230" s="262" t="s">
        <v>224</v>
      </c>
      <c r="B230" s="262" t="s">
        <v>65</v>
      </c>
      <c r="C230" s="325">
        <v>181.5</v>
      </c>
      <c r="D230" s="325">
        <v>181.5</v>
      </c>
      <c r="E230" s="325"/>
      <c r="F230" s="325">
        <v>0</v>
      </c>
    </row>
    <row r="231" spans="1:6" s="38" customFormat="1" ht="9" customHeight="1" x14ac:dyDescent="0.25">
      <c r="A231" s="80" t="s">
        <v>225</v>
      </c>
      <c r="B231" s="199" t="s">
        <v>111</v>
      </c>
      <c r="C231" s="321">
        <v>28.3</v>
      </c>
      <c r="D231" s="321">
        <v>28.3</v>
      </c>
      <c r="E231" s="321"/>
      <c r="F231" s="321">
        <v>0</v>
      </c>
    </row>
    <row r="232" spans="1:6" s="38" customFormat="1" ht="9" customHeight="1" x14ac:dyDescent="0.25">
      <c r="A232" s="80"/>
      <c r="B232" s="199" t="s">
        <v>46</v>
      </c>
      <c r="C232" s="321">
        <v>33.200000000000003</v>
      </c>
      <c r="D232" s="321">
        <v>33.200000000000003</v>
      </c>
      <c r="E232" s="321"/>
      <c r="F232" s="321">
        <v>0</v>
      </c>
    </row>
    <row r="233" spans="1:6" s="38" customFormat="1" ht="9" customHeight="1" x14ac:dyDescent="0.25">
      <c r="A233" s="338" t="s">
        <v>190</v>
      </c>
      <c r="B233" s="38" t="s">
        <v>111</v>
      </c>
      <c r="C233" s="321">
        <v>0.2</v>
      </c>
      <c r="D233" s="321">
        <v>0.2</v>
      </c>
      <c r="E233" s="321"/>
      <c r="F233" s="322">
        <v>0</v>
      </c>
    </row>
    <row r="234" spans="1:6" s="38" customFormat="1" ht="9" customHeight="1" x14ac:dyDescent="0.25">
      <c r="A234" s="339"/>
      <c r="B234" s="42" t="s">
        <v>32</v>
      </c>
      <c r="C234" s="324">
        <v>46.6</v>
      </c>
      <c r="D234" s="324">
        <v>46.6</v>
      </c>
      <c r="E234" s="324"/>
      <c r="F234" s="325">
        <v>0</v>
      </c>
    </row>
    <row r="235" spans="1:6" s="38" customFormat="1" ht="9" customHeight="1" x14ac:dyDescent="0.25">
      <c r="A235" s="338"/>
      <c r="B235" s="38" t="s">
        <v>55</v>
      </c>
      <c r="C235" s="321">
        <v>64.099999999999994</v>
      </c>
      <c r="D235" s="321">
        <v>64.099999999999994</v>
      </c>
      <c r="E235" s="321"/>
      <c r="F235" s="322">
        <v>0</v>
      </c>
    </row>
    <row r="236" spans="1:6" s="38" customFormat="1" ht="9" customHeight="1" x14ac:dyDescent="0.25">
      <c r="A236" s="338" t="s">
        <v>191</v>
      </c>
      <c r="B236" s="38" t="s">
        <v>130</v>
      </c>
      <c r="C236" s="321">
        <v>24.4</v>
      </c>
      <c r="D236" s="321">
        <v>24.4</v>
      </c>
      <c r="E236" s="321"/>
      <c r="F236" s="322">
        <v>0</v>
      </c>
    </row>
    <row r="237" spans="1:6" s="38" customFormat="1" ht="9" customHeight="1" x14ac:dyDescent="0.25">
      <c r="A237" s="338"/>
      <c r="B237" s="38" t="s">
        <v>32</v>
      </c>
      <c r="C237" s="321">
        <v>90.7</v>
      </c>
      <c r="D237" s="321">
        <v>90.7</v>
      </c>
      <c r="E237" s="321"/>
      <c r="F237" s="322">
        <v>0</v>
      </c>
    </row>
    <row r="238" spans="1:6" s="38" customFormat="1" ht="9" customHeight="1" x14ac:dyDescent="0.25">
      <c r="A238" s="339"/>
      <c r="B238" s="42" t="s">
        <v>57</v>
      </c>
      <c r="C238" s="324">
        <v>60.4</v>
      </c>
      <c r="D238" s="324">
        <v>60.4</v>
      </c>
      <c r="E238" s="324"/>
      <c r="F238" s="325">
        <v>0</v>
      </c>
    </row>
    <row r="239" spans="1:6" s="38" customFormat="1" ht="9" customHeight="1" x14ac:dyDescent="0.25">
      <c r="A239" s="199" t="s">
        <v>226</v>
      </c>
      <c r="B239" s="199" t="s">
        <v>50</v>
      </c>
      <c r="C239" s="321">
        <v>123.1</v>
      </c>
      <c r="D239" s="321">
        <v>123.1</v>
      </c>
      <c r="E239" s="321"/>
      <c r="F239" s="322">
        <v>0</v>
      </c>
    </row>
    <row r="240" spans="1:6" s="38" customFormat="1" ht="9" customHeight="1" x14ac:dyDescent="0.25">
      <c r="A240" s="80" t="s">
        <v>227</v>
      </c>
      <c r="B240" s="199" t="s">
        <v>43</v>
      </c>
      <c r="C240" s="321">
        <v>22</v>
      </c>
      <c r="D240" s="321">
        <v>0</v>
      </c>
      <c r="E240" s="321"/>
      <c r="F240" s="321">
        <v>22</v>
      </c>
    </row>
    <row r="241" spans="1:7" s="38" customFormat="1" ht="9" customHeight="1" x14ac:dyDescent="0.25">
      <c r="A241" s="199" t="s">
        <v>228</v>
      </c>
      <c r="B241" s="199" t="s">
        <v>43</v>
      </c>
      <c r="C241" s="321">
        <v>56.5</v>
      </c>
      <c r="D241" s="321">
        <v>0</v>
      </c>
      <c r="E241" s="321"/>
      <c r="F241" s="322">
        <v>56.5</v>
      </c>
    </row>
    <row r="242" spans="1:7" s="38" customFormat="1" ht="9" customHeight="1" x14ac:dyDescent="0.25">
      <c r="A242" s="185" t="s">
        <v>229</v>
      </c>
      <c r="B242" s="262" t="s">
        <v>46</v>
      </c>
      <c r="C242" s="324">
        <v>18.899999999999999</v>
      </c>
      <c r="D242" s="324">
        <v>0</v>
      </c>
      <c r="E242" s="324"/>
      <c r="F242" s="324">
        <v>18.899999999999999</v>
      </c>
    </row>
    <row r="243" spans="1:7" s="38" customFormat="1" ht="9" customHeight="1" x14ac:dyDescent="0.25">
      <c r="A243" s="80"/>
      <c r="B243" s="199" t="s">
        <v>36</v>
      </c>
      <c r="C243" s="321">
        <v>44.7</v>
      </c>
      <c r="D243" s="321">
        <v>0</v>
      </c>
      <c r="E243" s="321"/>
      <c r="F243" s="321">
        <v>44.7</v>
      </c>
    </row>
    <row r="244" spans="1:7" s="38" customFormat="1" ht="9" customHeight="1" x14ac:dyDescent="0.25">
      <c r="A244" s="338" t="s">
        <v>193</v>
      </c>
      <c r="B244" s="38" t="s">
        <v>34</v>
      </c>
      <c r="C244" s="321">
        <v>36.4</v>
      </c>
      <c r="D244" s="321">
        <v>36.4</v>
      </c>
      <c r="E244" s="321"/>
      <c r="F244" s="322">
        <v>0</v>
      </c>
    </row>
    <row r="245" spans="1:7" s="38" customFormat="1" ht="9" customHeight="1" x14ac:dyDescent="0.25">
      <c r="A245" s="338"/>
      <c r="B245" s="38" t="s">
        <v>57</v>
      </c>
      <c r="C245" s="321">
        <v>8.1</v>
      </c>
      <c r="D245" s="321">
        <v>8.1</v>
      </c>
      <c r="E245" s="321"/>
      <c r="F245" s="322">
        <v>0</v>
      </c>
    </row>
    <row r="246" spans="1:7" s="38" customFormat="1" ht="9" customHeight="1" x14ac:dyDescent="0.25">
      <c r="A246" s="185" t="s">
        <v>230</v>
      </c>
      <c r="B246" s="262" t="s">
        <v>76</v>
      </c>
      <c r="C246" s="324">
        <v>44</v>
      </c>
      <c r="D246" s="324">
        <v>44</v>
      </c>
      <c r="E246" s="324"/>
      <c r="F246" s="324">
        <v>0</v>
      </c>
    </row>
    <row r="247" spans="1:7" s="38" customFormat="1" ht="9" customHeight="1" x14ac:dyDescent="0.25">
      <c r="A247" s="80" t="s">
        <v>231</v>
      </c>
      <c r="B247" s="199" t="s">
        <v>82</v>
      </c>
      <c r="C247" s="321">
        <v>26.1</v>
      </c>
      <c r="D247" s="321">
        <v>26.1</v>
      </c>
      <c r="E247" s="321"/>
      <c r="F247" s="321">
        <v>0</v>
      </c>
    </row>
    <row r="248" spans="1:7" s="38" customFormat="1" ht="9" customHeight="1" x14ac:dyDescent="0.25">
      <c r="A248" s="199" t="s">
        <v>232</v>
      </c>
      <c r="B248" s="199" t="s">
        <v>23</v>
      </c>
      <c r="C248" s="322">
        <v>115</v>
      </c>
      <c r="D248" s="322">
        <v>115</v>
      </c>
      <c r="E248" s="322"/>
      <c r="F248" s="322">
        <v>0</v>
      </c>
    </row>
    <row r="249" spans="1:7" s="38" customFormat="1" ht="9" customHeight="1" x14ac:dyDescent="0.25">
      <c r="A249" s="199" t="s">
        <v>233</v>
      </c>
      <c r="B249" s="38" t="s">
        <v>43</v>
      </c>
      <c r="C249" s="321">
        <v>59.3</v>
      </c>
      <c r="D249" s="321">
        <v>0</v>
      </c>
      <c r="E249" s="321"/>
      <c r="F249" s="322">
        <v>59.3</v>
      </c>
    </row>
    <row r="250" spans="1:7" s="38" customFormat="1" ht="9" customHeight="1" x14ac:dyDescent="0.25">
      <c r="A250" s="324" t="s">
        <v>234</v>
      </c>
      <c r="B250" s="324" t="s">
        <v>36</v>
      </c>
      <c r="C250" s="324">
        <v>17.3</v>
      </c>
      <c r="D250" s="324">
        <v>0</v>
      </c>
      <c r="E250" s="324"/>
      <c r="F250" s="324">
        <v>17.3</v>
      </c>
    </row>
    <row r="251" spans="1:7" s="38" customFormat="1" ht="9" customHeight="1" x14ac:dyDescent="0.25">
      <c r="A251" s="199" t="s">
        <v>235</v>
      </c>
      <c r="B251" s="199" t="s">
        <v>39</v>
      </c>
      <c r="C251" s="321">
        <v>118.5</v>
      </c>
      <c r="D251" s="321">
        <v>118.5</v>
      </c>
      <c r="E251" s="321"/>
      <c r="F251" s="322">
        <v>0</v>
      </c>
    </row>
    <row r="252" spans="1:7" s="38" customFormat="1" ht="9" customHeight="1" x14ac:dyDescent="0.25">
      <c r="A252" s="76"/>
      <c r="B252" s="199"/>
      <c r="C252" s="321"/>
      <c r="D252" s="322"/>
      <c r="E252" s="322"/>
      <c r="F252" s="321"/>
      <c r="G252" s="321"/>
    </row>
    <row r="253" spans="1:7" s="38" customFormat="1" ht="9" customHeight="1" x14ac:dyDescent="0.25">
      <c r="A253" s="318">
        <v>2004</v>
      </c>
      <c r="B253" s="199"/>
      <c r="C253" s="321"/>
      <c r="D253" s="322"/>
      <c r="E253" s="322"/>
      <c r="F253" s="321"/>
      <c r="G253" s="321"/>
    </row>
    <row r="254" spans="1:7" s="38" customFormat="1" ht="9" customHeight="1" x14ac:dyDescent="0.25">
      <c r="A254" s="218" t="s">
        <v>183</v>
      </c>
      <c r="B254" s="218"/>
      <c r="C254" s="320">
        <f>SUM(C256:C259)</f>
        <v>131.917</v>
      </c>
      <c r="D254" s="320">
        <f>SUM(D256:D259)</f>
        <v>0</v>
      </c>
      <c r="E254" s="320"/>
      <c r="F254" s="320">
        <f>SUM(F256:F259)</f>
        <v>131.917</v>
      </c>
      <c r="G254" s="329"/>
    </row>
    <row r="255" spans="1:7" s="38" customFormat="1" ht="3.95" customHeight="1" x14ac:dyDescent="0.25">
      <c r="A255" s="218"/>
      <c r="B255" s="218"/>
      <c r="C255" s="320"/>
      <c r="D255" s="320"/>
      <c r="E255" s="320"/>
      <c r="F255" s="320"/>
      <c r="G255" s="329"/>
    </row>
    <row r="256" spans="1:7" s="38" customFormat="1" ht="9" customHeight="1" x14ac:dyDescent="0.25">
      <c r="A256" s="38" t="s">
        <v>186</v>
      </c>
      <c r="B256" s="38" t="s">
        <v>48</v>
      </c>
      <c r="C256" s="321">
        <f>+F256+D256</f>
        <v>35.5</v>
      </c>
      <c r="D256" s="322">
        <v>0</v>
      </c>
      <c r="E256" s="322"/>
      <c r="F256" s="322">
        <v>35.5</v>
      </c>
    </row>
    <row r="257" spans="1:7" s="38" customFormat="1" ht="9" customHeight="1" x14ac:dyDescent="0.25">
      <c r="A257" s="38" t="s">
        <v>242</v>
      </c>
      <c r="B257" s="38" t="s">
        <v>88</v>
      </c>
      <c r="C257" s="321">
        <f>+F257+D257</f>
        <v>41.21</v>
      </c>
      <c r="D257" s="322">
        <v>0</v>
      </c>
      <c r="E257" s="322"/>
      <c r="F257" s="322">
        <v>41.21</v>
      </c>
    </row>
    <row r="258" spans="1:7" s="38" customFormat="1" ht="9" customHeight="1" x14ac:dyDescent="0.25">
      <c r="A258" s="199" t="s">
        <v>240</v>
      </c>
      <c r="B258" s="199" t="s">
        <v>65</v>
      </c>
      <c r="C258" s="321">
        <f>+F258+D258</f>
        <v>34</v>
      </c>
      <c r="D258" s="322">
        <v>0</v>
      </c>
      <c r="E258" s="322"/>
      <c r="F258" s="321">
        <v>34</v>
      </c>
    </row>
    <row r="259" spans="1:7" s="38" customFormat="1" ht="9" customHeight="1" x14ac:dyDescent="0.25">
      <c r="A259" s="262" t="s">
        <v>243</v>
      </c>
      <c r="B259" s="262" t="s">
        <v>27</v>
      </c>
      <c r="C259" s="324">
        <f>+F259+D259</f>
        <v>21.207000000000001</v>
      </c>
      <c r="D259" s="325">
        <v>0</v>
      </c>
      <c r="E259" s="325"/>
      <c r="F259" s="324">
        <v>21.207000000000001</v>
      </c>
    </row>
    <row r="260" spans="1:7" s="38" customFormat="1" ht="9" customHeight="1" x14ac:dyDescent="0.25">
      <c r="A260" s="327"/>
      <c r="B260" s="199"/>
      <c r="C260" s="321"/>
      <c r="D260" s="321"/>
      <c r="E260" s="321"/>
      <c r="F260" s="321"/>
    </row>
    <row r="261" spans="1:7" s="38" customFormat="1" ht="9" customHeight="1" x14ac:dyDescent="0.25">
      <c r="A261" s="328" t="s">
        <v>197</v>
      </c>
      <c r="B261" s="328"/>
      <c r="C261" s="328">
        <f>SUM(C263:C271)</f>
        <v>440.99999999999994</v>
      </c>
      <c r="D261" s="328">
        <f>SUM(D263:D271)</f>
        <v>261.10000000000002</v>
      </c>
      <c r="E261" s="328"/>
      <c r="F261" s="328">
        <f>SUM(F263:F271)</f>
        <v>179.9</v>
      </c>
      <c r="G261" s="218"/>
    </row>
    <row r="262" spans="1:7" s="38" customFormat="1" ht="3.95" customHeight="1" x14ac:dyDescent="0.25">
      <c r="A262" s="328"/>
      <c r="B262" s="328"/>
      <c r="C262" s="328"/>
      <c r="D262" s="328"/>
      <c r="E262" s="328"/>
      <c r="F262" s="328"/>
      <c r="G262" s="218"/>
    </row>
    <row r="263" spans="1:7" s="38" customFormat="1" ht="9" customHeight="1" x14ac:dyDescent="0.25">
      <c r="A263" s="321" t="s">
        <v>198</v>
      </c>
      <c r="B263" s="321" t="s">
        <v>130</v>
      </c>
      <c r="C263" s="321">
        <f t="shared" ref="C263:C271" si="7">+F263+D263</f>
        <v>38.5</v>
      </c>
      <c r="D263" s="321">
        <v>0</v>
      </c>
      <c r="E263" s="321"/>
      <c r="F263" s="321">
        <v>38.5</v>
      </c>
    </row>
    <row r="264" spans="1:7" s="38" customFormat="1" ht="9" customHeight="1" x14ac:dyDescent="0.25">
      <c r="A264" s="321" t="s">
        <v>199</v>
      </c>
      <c r="B264" s="321" t="s">
        <v>32</v>
      </c>
      <c r="C264" s="321">
        <f t="shared" si="7"/>
        <v>22.4</v>
      </c>
      <c r="D264" s="321">
        <v>0</v>
      </c>
      <c r="E264" s="321"/>
      <c r="F264" s="321">
        <v>22.4</v>
      </c>
    </row>
    <row r="265" spans="1:7" s="38" customFormat="1" ht="9" customHeight="1" x14ac:dyDescent="0.25">
      <c r="A265" s="321"/>
      <c r="B265" s="321" t="s">
        <v>43</v>
      </c>
      <c r="C265" s="321">
        <f t="shared" si="7"/>
        <v>42</v>
      </c>
      <c r="D265" s="321">
        <v>0</v>
      </c>
      <c r="E265" s="321"/>
      <c r="F265" s="321">
        <v>42</v>
      </c>
    </row>
    <row r="266" spans="1:7" s="38" customFormat="1" ht="9" customHeight="1" x14ac:dyDescent="0.25">
      <c r="A266" s="324" t="s">
        <v>200</v>
      </c>
      <c r="B266" s="324" t="s">
        <v>65</v>
      </c>
      <c r="C266" s="324">
        <f t="shared" si="7"/>
        <v>125.8</v>
      </c>
      <c r="D266" s="324">
        <v>125.8</v>
      </c>
      <c r="E266" s="324"/>
      <c r="F266" s="324">
        <v>0</v>
      </c>
    </row>
    <row r="267" spans="1:7" s="38" customFormat="1" ht="9" customHeight="1" x14ac:dyDescent="0.25">
      <c r="A267" s="321" t="s">
        <v>201</v>
      </c>
      <c r="B267" s="321" t="s">
        <v>25</v>
      </c>
      <c r="C267" s="321">
        <f t="shared" si="7"/>
        <v>16</v>
      </c>
      <c r="D267" s="321">
        <v>0</v>
      </c>
      <c r="E267" s="321"/>
      <c r="F267" s="321">
        <v>16</v>
      </c>
    </row>
    <row r="268" spans="1:7" s="38" customFormat="1" ht="9" customHeight="1" x14ac:dyDescent="0.25">
      <c r="A268" s="321"/>
      <c r="B268" s="321" t="s">
        <v>39</v>
      </c>
      <c r="C268" s="321">
        <f t="shared" si="7"/>
        <v>130</v>
      </c>
      <c r="D268" s="321">
        <v>69</v>
      </c>
      <c r="E268" s="321"/>
      <c r="F268" s="321">
        <v>61</v>
      </c>
    </row>
    <row r="269" spans="1:7" s="38" customFormat="1" ht="9" customHeight="1" x14ac:dyDescent="0.25">
      <c r="A269" s="321" t="s">
        <v>202</v>
      </c>
      <c r="B269" s="321" t="s">
        <v>130</v>
      </c>
      <c r="C269" s="321">
        <f t="shared" si="7"/>
        <v>11.4</v>
      </c>
      <c r="D269" s="321">
        <v>11.4</v>
      </c>
      <c r="E269" s="321"/>
      <c r="F269" s="321">
        <v>0</v>
      </c>
    </row>
    <row r="270" spans="1:7" s="38" customFormat="1" ht="9" customHeight="1" x14ac:dyDescent="0.25">
      <c r="A270" s="324"/>
      <c r="B270" s="324" t="s">
        <v>32</v>
      </c>
      <c r="C270" s="324">
        <f t="shared" si="7"/>
        <v>34.4</v>
      </c>
      <c r="D270" s="324">
        <v>34.4</v>
      </c>
      <c r="E270" s="324"/>
      <c r="F270" s="324">
        <v>0</v>
      </c>
    </row>
    <row r="271" spans="1:7" s="38" customFormat="1" ht="9" customHeight="1" x14ac:dyDescent="0.25">
      <c r="A271" s="321" t="s">
        <v>203</v>
      </c>
      <c r="B271" s="321" t="s">
        <v>48</v>
      </c>
      <c r="C271" s="321">
        <f t="shared" si="7"/>
        <v>20.5</v>
      </c>
      <c r="D271" s="321">
        <v>20.5</v>
      </c>
      <c r="E271" s="321"/>
      <c r="F271" s="321">
        <v>0</v>
      </c>
    </row>
    <row r="272" spans="1:7" s="38" customFormat="1" ht="9" customHeight="1" x14ac:dyDescent="0.25">
      <c r="C272" s="321"/>
      <c r="D272" s="322"/>
      <c r="E272" s="322"/>
      <c r="F272" s="322"/>
    </row>
    <row r="273" spans="1:7" s="38" customFormat="1" ht="9" customHeight="1" x14ac:dyDescent="0.25">
      <c r="A273" s="329" t="s">
        <v>204</v>
      </c>
      <c r="B273" s="329"/>
      <c r="C273" s="328">
        <f>SUM(C275:C333)</f>
        <v>4389.4699999999993</v>
      </c>
      <c r="D273" s="328">
        <f>SUM(D275:D333)</f>
        <v>3604.3699999999994</v>
      </c>
      <c r="E273" s="328"/>
      <c r="F273" s="328">
        <f>SUM(F275:F333)</f>
        <v>785.09999999999991</v>
      </c>
      <c r="G273" s="328"/>
    </row>
    <row r="274" spans="1:7" s="38" customFormat="1" ht="3.95" customHeight="1" x14ac:dyDescent="0.25">
      <c r="A274" s="329"/>
      <c r="B274" s="329"/>
      <c r="C274" s="328"/>
      <c r="D274" s="328"/>
      <c r="E274" s="328"/>
      <c r="F274" s="328"/>
      <c r="G274" s="328"/>
    </row>
    <row r="275" spans="1:7" s="38" customFormat="1" ht="9" customHeight="1" x14ac:dyDescent="0.25">
      <c r="A275" s="38" t="s">
        <v>236</v>
      </c>
      <c r="B275" s="38" t="s">
        <v>112</v>
      </c>
      <c r="C275" s="321">
        <f t="shared" ref="C275:C333" si="8">+F275+D275</f>
        <v>20.2</v>
      </c>
      <c r="D275" s="322">
        <v>0</v>
      </c>
      <c r="E275" s="322"/>
      <c r="F275" s="322">
        <v>20.2</v>
      </c>
      <c r="G275" s="321"/>
    </row>
    <row r="276" spans="1:7" s="38" customFormat="1" ht="9" customHeight="1" x14ac:dyDescent="0.25">
      <c r="A276" s="80" t="s">
        <v>205</v>
      </c>
      <c r="B276" s="199" t="s">
        <v>74</v>
      </c>
      <c r="C276" s="321">
        <f t="shared" si="8"/>
        <v>53.3</v>
      </c>
      <c r="D276" s="321">
        <v>53.3</v>
      </c>
      <c r="E276" s="321"/>
      <c r="F276" s="321">
        <v>0</v>
      </c>
      <c r="G276" s="321"/>
    </row>
    <row r="277" spans="1:7" s="38" customFormat="1" ht="9" customHeight="1" x14ac:dyDescent="0.25">
      <c r="A277" s="199" t="s">
        <v>206</v>
      </c>
      <c r="B277" s="199" t="s">
        <v>50</v>
      </c>
      <c r="C277" s="321">
        <f t="shared" si="8"/>
        <v>132</v>
      </c>
      <c r="D277" s="321">
        <v>132</v>
      </c>
      <c r="E277" s="321"/>
      <c r="F277" s="322">
        <v>0</v>
      </c>
      <c r="G277" s="321"/>
    </row>
    <row r="278" spans="1:7" s="38" customFormat="1" ht="9" customHeight="1" x14ac:dyDescent="0.25">
      <c r="A278" s="262" t="s">
        <v>207</v>
      </c>
      <c r="B278" s="262" t="s">
        <v>21</v>
      </c>
      <c r="C278" s="324">
        <f t="shared" si="8"/>
        <v>39.5</v>
      </c>
      <c r="D278" s="324">
        <v>39.5</v>
      </c>
      <c r="E278" s="324"/>
      <c r="F278" s="325">
        <v>0</v>
      </c>
      <c r="G278" s="321"/>
    </row>
    <row r="279" spans="1:7" s="38" customFormat="1" ht="9" customHeight="1" x14ac:dyDescent="0.25">
      <c r="A279" s="338" t="s">
        <v>185</v>
      </c>
      <c r="B279" s="38" t="s">
        <v>34</v>
      </c>
      <c r="C279" s="321">
        <f t="shared" si="8"/>
        <v>59.3</v>
      </c>
      <c r="D279" s="321">
        <v>59.3</v>
      </c>
      <c r="E279" s="321"/>
      <c r="F279" s="322">
        <v>0</v>
      </c>
      <c r="G279" s="321"/>
    </row>
    <row r="280" spans="1:7" s="38" customFormat="1" ht="9" customHeight="1" x14ac:dyDescent="0.25">
      <c r="A280" s="199" t="s">
        <v>208</v>
      </c>
      <c r="B280" s="199" t="s">
        <v>32</v>
      </c>
      <c r="C280" s="321">
        <f t="shared" si="8"/>
        <v>27.3</v>
      </c>
      <c r="D280" s="321">
        <v>27.3</v>
      </c>
      <c r="E280" s="321"/>
      <c r="F280" s="322">
        <v>0</v>
      </c>
      <c r="G280" s="321"/>
    </row>
    <row r="281" spans="1:7" s="38" customFormat="1" ht="9" customHeight="1" x14ac:dyDescent="0.25">
      <c r="A281" s="38" t="s">
        <v>187</v>
      </c>
      <c r="B281" s="199" t="s">
        <v>82</v>
      </c>
      <c r="C281" s="321">
        <f t="shared" si="8"/>
        <v>39.299999999999997</v>
      </c>
      <c r="D281" s="321">
        <v>39.299999999999997</v>
      </c>
      <c r="E281" s="321"/>
      <c r="F281" s="322">
        <v>0</v>
      </c>
      <c r="G281" s="321"/>
    </row>
    <row r="282" spans="1:7" s="38" customFormat="1" ht="9" customHeight="1" x14ac:dyDescent="0.25">
      <c r="A282" s="262" t="s">
        <v>209</v>
      </c>
      <c r="B282" s="262" t="s">
        <v>82</v>
      </c>
      <c r="C282" s="324">
        <f t="shared" si="8"/>
        <v>98</v>
      </c>
      <c r="D282" s="325">
        <v>98</v>
      </c>
      <c r="E282" s="325"/>
      <c r="F282" s="325">
        <v>0</v>
      </c>
      <c r="G282" s="321"/>
    </row>
    <row r="283" spans="1:7" s="38" customFormat="1" ht="9" customHeight="1" x14ac:dyDescent="0.25">
      <c r="A283" s="199" t="s">
        <v>210</v>
      </c>
      <c r="B283" s="199" t="s">
        <v>46</v>
      </c>
      <c r="C283" s="321">
        <f t="shared" si="8"/>
        <v>61</v>
      </c>
      <c r="D283" s="321">
        <v>61</v>
      </c>
      <c r="E283" s="321"/>
      <c r="F283" s="322">
        <v>0</v>
      </c>
      <c r="G283" s="321"/>
    </row>
    <row r="284" spans="1:7" s="38" customFormat="1" ht="9" customHeight="1" x14ac:dyDescent="0.25">
      <c r="A284" s="199"/>
      <c r="B284" s="199" t="s">
        <v>36</v>
      </c>
      <c r="C284" s="321">
        <f t="shared" si="8"/>
        <v>201.6</v>
      </c>
      <c r="D284" s="321">
        <v>201.6</v>
      </c>
      <c r="E284" s="321"/>
      <c r="F284" s="322">
        <v>0</v>
      </c>
      <c r="G284" s="321"/>
    </row>
    <row r="285" spans="1:7" s="38" customFormat="1" ht="9" customHeight="1" x14ac:dyDescent="0.25">
      <c r="A285" s="199" t="s">
        <v>211</v>
      </c>
      <c r="B285" s="199" t="s">
        <v>65</v>
      </c>
      <c r="C285" s="321">
        <f t="shared" si="8"/>
        <v>37</v>
      </c>
      <c r="D285" s="322">
        <v>37</v>
      </c>
      <c r="E285" s="322"/>
      <c r="F285" s="322">
        <v>0</v>
      </c>
      <c r="G285" s="321"/>
    </row>
    <row r="286" spans="1:7" s="38" customFormat="1" ht="9" customHeight="1" x14ac:dyDescent="0.25">
      <c r="A286" s="262" t="s">
        <v>212</v>
      </c>
      <c r="B286" s="262" t="s">
        <v>69</v>
      </c>
      <c r="C286" s="324">
        <f t="shared" si="8"/>
        <v>468.5</v>
      </c>
      <c r="D286" s="325">
        <v>468.5</v>
      </c>
      <c r="E286" s="325"/>
      <c r="F286" s="325">
        <v>0</v>
      </c>
    </row>
    <row r="287" spans="1:7" s="38" customFormat="1" ht="9" customHeight="1" x14ac:dyDescent="0.25">
      <c r="A287" s="80" t="s">
        <v>213</v>
      </c>
      <c r="B287" s="199" t="s">
        <v>33</v>
      </c>
      <c r="C287" s="321">
        <f t="shared" si="8"/>
        <v>109.3</v>
      </c>
      <c r="D287" s="321">
        <v>109.3</v>
      </c>
      <c r="E287" s="321"/>
      <c r="F287" s="321">
        <v>0</v>
      </c>
      <c r="G287" s="321"/>
    </row>
    <row r="288" spans="1:7" s="38" customFormat="1" ht="9" customHeight="1" x14ac:dyDescent="0.25">
      <c r="A288" s="80"/>
      <c r="B288" s="199" t="s">
        <v>30</v>
      </c>
      <c r="C288" s="321">
        <f t="shared" si="8"/>
        <v>42</v>
      </c>
      <c r="D288" s="321">
        <v>42</v>
      </c>
      <c r="E288" s="321"/>
      <c r="F288" s="321">
        <v>0</v>
      </c>
      <c r="G288" s="321"/>
    </row>
    <row r="289" spans="1:7" s="38" customFormat="1" ht="9" customHeight="1" x14ac:dyDescent="0.25">
      <c r="A289" s="199" t="s">
        <v>214</v>
      </c>
      <c r="B289" s="199" t="s">
        <v>39</v>
      </c>
      <c r="C289" s="321">
        <f t="shared" si="8"/>
        <v>86.6</v>
      </c>
      <c r="D289" s="322">
        <v>86.6</v>
      </c>
      <c r="E289" s="322"/>
      <c r="F289" s="322">
        <v>0</v>
      </c>
    </row>
    <row r="290" spans="1:7" s="38" customFormat="1" ht="9" customHeight="1" x14ac:dyDescent="0.25">
      <c r="A290" s="262"/>
      <c r="B290" s="262" t="s">
        <v>48</v>
      </c>
      <c r="C290" s="324">
        <f t="shared" si="8"/>
        <v>82</v>
      </c>
      <c r="D290" s="325">
        <v>82</v>
      </c>
      <c r="E290" s="325"/>
      <c r="F290" s="325">
        <v>0</v>
      </c>
      <c r="G290" s="321"/>
    </row>
    <row r="291" spans="1:7" s="38" customFormat="1" ht="9" customHeight="1" x14ac:dyDescent="0.25">
      <c r="A291" s="199" t="s">
        <v>215</v>
      </c>
      <c r="B291" s="199" t="s">
        <v>39</v>
      </c>
      <c r="C291" s="321">
        <f t="shared" si="8"/>
        <v>26</v>
      </c>
      <c r="D291" s="321">
        <v>26</v>
      </c>
      <c r="E291" s="321"/>
      <c r="F291" s="322">
        <v>0</v>
      </c>
      <c r="G291" s="321"/>
    </row>
    <row r="292" spans="1:7" s="38" customFormat="1" ht="9" customHeight="1" x14ac:dyDescent="0.25">
      <c r="A292" s="199" t="s">
        <v>216</v>
      </c>
      <c r="B292" s="199" t="s">
        <v>23</v>
      </c>
      <c r="C292" s="321">
        <f t="shared" si="8"/>
        <v>32</v>
      </c>
      <c r="D292" s="322">
        <v>32</v>
      </c>
      <c r="E292" s="322"/>
      <c r="F292" s="322">
        <v>0</v>
      </c>
      <c r="G292" s="321"/>
    </row>
    <row r="293" spans="1:7" s="38" customFormat="1" ht="9" customHeight="1" x14ac:dyDescent="0.25">
      <c r="A293" s="80" t="s">
        <v>217</v>
      </c>
      <c r="B293" s="199" t="s">
        <v>46</v>
      </c>
      <c r="C293" s="321">
        <f t="shared" si="8"/>
        <v>34.200000000000003</v>
      </c>
      <c r="D293" s="321">
        <v>0</v>
      </c>
      <c r="E293" s="321"/>
      <c r="F293" s="321">
        <v>34.200000000000003</v>
      </c>
      <c r="G293" s="321"/>
    </row>
    <row r="294" spans="1:7" s="38" customFormat="1" ht="9" customHeight="1" x14ac:dyDescent="0.25">
      <c r="A294" s="42" t="s">
        <v>189</v>
      </c>
      <c r="B294" s="42" t="s">
        <v>15</v>
      </c>
      <c r="C294" s="324">
        <f t="shared" si="8"/>
        <v>55.5</v>
      </c>
      <c r="D294" s="325">
        <v>55.5</v>
      </c>
      <c r="E294" s="325"/>
      <c r="F294" s="325">
        <v>0</v>
      </c>
      <c r="G294" s="321"/>
    </row>
    <row r="295" spans="1:7" s="38" customFormat="1" ht="9" customHeight="1" x14ac:dyDescent="0.25">
      <c r="A295" s="199" t="s">
        <v>218</v>
      </c>
      <c r="B295" s="199" t="s">
        <v>82</v>
      </c>
      <c r="C295" s="321">
        <f t="shared" si="8"/>
        <v>228</v>
      </c>
      <c r="D295" s="322">
        <v>228</v>
      </c>
      <c r="E295" s="322"/>
      <c r="F295" s="322">
        <v>0</v>
      </c>
      <c r="G295" s="321"/>
    </row>
    <row r="296" spans="1:7" s="38" customFormat="1" ht="9" customHeight="1" x14ac:dyDescent="0.25">
      <c r="A296" s="80" t="s">
        <v>244</v>
      </c>
      <c r="B296" s="199" t="s">
        <v>82</v>
      </c>
      <c r="C296" s="321">
        <f t="shared" si="8"/>
        <v>105</v>
      </c>
      <c r="D296" s="322">
        <v>0</v>
      </c>
      <c r="E296" s="322"/>
      <c r="F296" s="321">
        <v>105</v>
      </c>
      <c r="G296" s="321"/>
    </row>
    <row r="297" spans="1:7" s="38" customFormat="1" ht="9" customHeight="1" x14ac:dyDescent="0.25">
      <c r="A297" s="80"/>
      <c r="B297" s="199" t="s">
        <v>27</v>
      </c>
      <c r="C297" s="321">
        <f t="shared" si="8"/>
        <v>93</v>
      </c>
      <c r="D297" s="321">
        <v>0</v>
      </c>
      <c r="E297" s="321"/>
      <c r="F297" s="321">
        <v>93</v>
      </c>
      <c r="G297" s="321"/>
    </row>
    <row r="298" spans="1:7" s="38" customFormat="1" ht="9" customHeight="1" x14ac:dyDescent="0.25">
      <c r="A298" s="262" t="s">
        <v>219</v>
      </c>
      <c r="B298" s="262" t="s">
        <v>34</v>
      </c>
      <c r="C298" s="324">
        <f t="shared" si="8"/>
        <v>28</v>
      </c>
      <c r="D298" s="324">
        <v>28</v>
      </c>
      <c r="E298" s="324"/>
      <c r="F298" s="325">
        <v>0</v>
      </c>
      <c r="G298" s="321"/>
    </row>
    <row r="299" spans="1:7" s="38" customFormat="1" ht="9" customHeight="1" x14ac:dyDescent="0.25">
      <c r="A299" s="199"/>
      <c r="B299" s="199" t="s">
        <v>39</v>
      </c>
      <c r="C299" s="321">
        <f t="shared" si="8"/>
        <v>75.900000000000006</v>
      </c>
      <c r="D299" s="321">
        <v>75.900000000000006</v>
      </c>
      <c r="E299" s="321"/>
      <c r="F299" s="322">
        <v>0</v>
      </c>
      <c r="G299" s="321"/>
    </row>
    <row r="300" spans="1:7" s="38" customFormat="1" ht="9" customHeight="1" x14ac:dyDescent="0.25">
      <c r="A300" s="199" t="s">
        <v>220</v>
      </c>
      <c r="B300" s="199" t="s">
        <v>57</v>
      </c>
      <c r="C300" s="321">
        <f t="shared" si="8"/>
        <v>37.5</v>
      </c>
      <c r="D300" s="321">
        <v>37.5</v>
      </c>
      <c r="E300" s="321"/>
      <c r="F300" s="322">
        <v>0</v>
      </c>
      <c r="G300" s="321"/>
    </row>
    <row r="301" spans="1:7" s="38" customFormat="1" ht="9" customHeight="1" x14ac:dyDescent="0.25">
      <c r="A301" s="199" t="s">
        <v>221</v>
      </c>
      <c r="B301" s="199" t="s">
        <v>23</v>
      </c>
      <c r="C301" s="321">
        <f t="shared" si="8"/>
        <v>21</v>
      </c>
      <c r="D301" s="322">
        <v>21</v>
      </c>
      <c r="E301" s="322"/>
      <c r="F301" s="322">
        <v>0</v>
      </c>
      <c r="G301" s="321"/>
    </row>
    <row r="302" spans="1:7" s="38" customFormat="1" ht="9" customHeight="1" x14ac:dyDescent="0.25">
      <c r="A302" s="262" t="s">
        <v>222</v>
      </c>
      <c r="B302" s="262" t="s">
        <v>76</v>
      </c>
      <c r="C302" s="324">
        <f t="shared" si="8"/>
        <v>14.5</v>
      </c>
      <c r="D302" s="324">
        <v>0</v>
      </c>
      <c r="E302" s="324"/>
      <c r="F302" s="325">
        <v>14.5</v>
      </c>
      <c r="G302" s="321"/>
    </row>
    <row r="303" spans="1:7" s="38" customFormat="1" ht="9" customHeight="1" x14ac:dyDescent="0.25">
      <c r="A303" s="199" t="s">
        <v>223</v>
      </c>
      <c r="B303" s="199" t="s">
        <v>43</v>
      </c>
      <c r="C303" s="321">
        <f t="shared" si="8"/>
        <v>231.7</v>
      </c>
      <c r="D303" s="321">
        <v>231.7</v>
      </c>
      <c r="E303" s="321"/>
      <c r="F303" s="322">
        <v>0</v>
      </c>
      <c r="G303" s="321"/>
    </row>
    <row r="304" spans="1:7" s="38" customFormat="1" ht="9" customHeight="1" x14ac:dyDescent="0.25">
      <c r="A304" s="199"/>
      <c r="B304" s="199" t="s">
        <v>39</v>
      </c>
      <c r="C304" s="321">
        <f t="shared" si="8"/>
        <v>78</v>
      </c>
      <c r="D304" s="321">
        <v>78</v>
      </c>
      <c r="E304" s="321"/>
      <c r="F304" s="322">
        <v>0</v>
      </c>
      <c r="G304" s="321"/>
    </row>
    <row r="305" spans="1:7" s="38" customFormat="1" ht="9" customHeight="1" x14ac:dyDescent="0.25">
      <c r="A305" s="199" t="s">
        <v>224</v>
      </c>
      <c r="B305" s="199" t="s">
        <v>65</v>
      </c>
      <c r="C305" s="321">
        <f t="shared" si="8"/>
        <v>181.5</v>
      </c>
      <c r="D305" s="322">
        <v>181.5</v>
      </c>
      <c r="E305" s="322"/>
      <c r="F305" s="322">
        <v>0</v>
      </c>
      <c r="G305" s="321"/>
    </row>
    <row r="306" spans="1:7" s="38" customFormat="1" ht="9" customHeight="1" x14ac:dyDescent="0.25">
      <c r="A306" s="185" t="s">
        <v>225</v>
      </c>
      <c r="B306" s="262" t="s">
        <v>111</v>
      </c>
      <c r="C306" s="324">
        <f t="shared" si="8"/>
        <v>28.3</v>
      </c>
      <c r="D306" s="324">
        <v>28.3</v>
      </c>
      <c r="E306" s="324"/>
      <c r="F306" s="324">
        <v>0</v>
      </c>
      <c r="G306" s="321"/>
    </row>
    <row r="307" spans="1:7" s="38" customFormat="1" ht="9" customHeight="1" x14ac:dyDescent="0.25">
      <c r="A307" s="80"/>
      <c r="B307" s="199" t="s">
        <v>46</v>
      </c>
      <c r="C307" s="321">
        <f t="shared" si="8"/>
        <v>33.200000000000003</v>
      </c>
      <c r="D307" s="321">
        <v>33.200000000000003</v>
      </c>
      <c r="E307" s="321"/>
      <c r="F307" s="321">
        <v>0</v>
      </c>
      <c r="G307" s="321"/>
    </row>
    <row r="308" spans="1:7" s="38" customFormat="1" ht="9" customHeight="1" x14ac:dyDescent="0.25">
      <c r="A308" s="338" t="s">
        <v>190</v>
      </c>
      <c r="B308" s="38" t="s">
        <v>111</v>
      </c>
      <c r="C308" s="321">
        <f t="shared" si="8"/>
        <v>0.2</v>
      </c>
      <c r="D308" s="321">
        <v>0.2</v>
      </c>
      <c r="E308" s="321"/>
      <c r="F308" s="322">
        <v>0</v>
      </c>
      <c r="G308" s="321"/>
    </row>
    <row r="309" spans="1:7" s="38" customFormat="1" ht="9" customHeight="1" x14ac:dyDescent="0.25">
      <c r="A309" s="338"/>
      <c r="B309" s="38" t="s">
        <v>32</v>
      </c>
      <c r="C309" s="321">
        <f t="shared" si="8"/>
        <v>46.6</v>
      </c>
      <c r="D309" s="321">
        <v>46.6</v>
      </c>
      <c r="E309" s="321"/>
      <c r="F309" s="322">
        <v>0</v>
      </c>
      <c r="G309" s="321"/>
    </row>
    <row r="310" spans="1:7" s="38" customFormat="1" ht="9" customHeight="1" x14ac:dyDescent="0.25">
      <c r="A310" s="339"/>
      <c r="B310" s="42" t="s">
        <v>55</v>
      </c>
      <c r="C310" s="324">
        <f t="shared" si="8"/>
        <v>64.099999999999994</v>
      </c>
      <c r="D310" s="324">
        <v>64.099999999999994</v>
      </c>
      <c r="E310" s="324"/>
      <c r="F310" s="325">
        <v>0</v>
      </c>
      <c r="G310" s="321"/>
    </row>
    <row r="311" spans="1:7" s="38" customFormat="1" ht="9" customHeight="1" x14ac:dyDescent="0.25">
      <c r="A311" s="338" t="s">
        <v>191</v>
      </c>
      <c r="B311" s="38" t="s">
        <v>130</v>
      </c>
      <c r="C311" s="321">
        <f t="shared" si="8"/>
        <v>24.4</v>
      </c>
      <c r="D311" s="321">
        <v>24.4</v>
      </c>
      <c r="E311" s="321"/>
      <c r="F311" s="322">
        <v>0</v>
      </c>
    </row>
    <row r="312" spans="1:7" s="38" customFormat="1" ht="9" customHeight="1" x14ac:dyDescent="0.25">
      <c r="A312" s="338"/>
      <c r="B312" s="38" t="s">
        <v>32</v>
      </c>
      <c r="C312" s="321">
        <f t="shared" si="8"/>
        <v>90.7</v>
      </c>
      <c r="D312" s="321">
        <v>90.7</v>
      </c>
      <c r="E312" s="321"/>
      <c r="F312" s="322">
        <v>0</v>
      </c>
      <c r="G312" s="321"/>
    </row>
    <row r="313" spans="1:7" s="38" customFormat="1" ht="9" customHeight="1" x14ac:dyDescent="0.25">
      <c r="A313" s="338"/>
      <c r="B313" s="38" t="s">
        <v>57</v>
      </c>
      <c r="C313" s="321">
        <f t="shared" si="8"/>
        <v>60.4</v>
      </c>
      <c r="D313" s="321">
        <v>60.4</v>
      </c>
      <c r="E313" s="321"/>
      <c r="F313" s="322">
        <v>0</v>
      </c>
      <c r="G313" s="321"/>
    </row>
    <row r="314" spans="1:7" s="38" customFormat="1" ht="9" customHeight="1" x14ac:dyDescent="0.25">
      <c r="A314" s="262" t="s">
        <v>226</v>
      </c>
      <c r="B314" s="262" t="s">
        <v>50</v>
      </c>
      <c r="C314" s="324">
        <f t="shared" si="8"/>
        <v>123.1</v>
      </c>
      <c r="D314" s="324">
        <v>123.1</v>
      </c>
      <c r="E314" s="324"/>
      <c r="F314" s="325">
        <v>0</v>
      </c>
      <c r="G314" s="321"/>
    </row>
    <row r="315" spans="1:7" s="38" customFormat="1" ht="9" customHeight="1" x14ac:dyDescent="0.25">
      <c r="A315" s="80" t="s">
        <v>227</v>
      </c>
      <c r="B315" s="199" t="s">
        <v>43</v>
      </c>
      <c r="C315" s="321">
        <f t="shared" si="8"/>
        <v>22</v>
      </c>
      <c r="D315" s="321">
        <v>0</v>
      </c>
      <c r="E315" s="321"/>
      <c r="F315" s="321">
        <v>22</v>
      </c>
      <c r="G315" s="321"/>
    </row>
    <row r="316" spans="1:7" s="38" customFormat="1" ht="9" customHeight="1" x14ac:dyDescent="0.25">
      <c r="A316" s="199" t="s">
        <v>228</v>
      </c>
      <c r="B316" s="199" t="s">
        <v>43</v>
      </c>
      <c r="C316" s="321">
        <f t="shared" si="8"/>
        <v>56.063000000000002</v>
      </c>
      <c r="D316" s="321">
        <v>0</v>
      </c>
      <c r="E316" s="321"/>
      <c r="F316" s="322">
        <v>56.063000000000002</v>
      </c>
    </row>
    <row r="317" spans="1:7" s="38" customFormat="1" ht="9" customHeight="1" x14ac:dyDescent="0.25">
      <c r="A317" s="38" t="s">
        <v>192</v>
      </c>
      <c r="B317" s="38" t="s">
        <v>55</v>
      </c>
      <c r="C317" s="321">
        <f t="shared" si="8"/>
        <v>103.5</v>
      </c>
      <c r="D317" s="321">
        <f>104.6-1.1</f>
        <v>103.5</v>
      </c>
      <c r="E317" s="321"/>
      <c r="F317" s="322">
        <v>0</v>
      </c>
      <c r="G317" s="321"/>
    </row>
    <row r="318" spans="1:7" s="38" customFormat="1" ht="9" customHeight="1" x14ac:dyDescent="0.25">
      <c r="A318" s="42"/>
      <c r="B318" s="262" t="s">
        <v>82</v>
      </c>
      <c r="C318" s="324">
        <f t="shared" si="8"/>
        <v>30.6</v>
      </c>
      <c r="D318" s="324">
        <v>30.6</v>
      </c>
      <c r="E318" s="324"/>
      <c r="F318" s="325">
        <v>0</v>
      </c>
      <c r="G318" s="321"/>
    </row>
    <row r="319" spans="1:7" s="38" customFormat="1" ht="9" customHeight="1" x14ac:dyDescent="0.25">
      <c r="A319" s="80" t="s">
        <v>229</v>
      </c>
      <c r="B319" s="199" t="s">
        <v>46</v>
      </c>
      <c r="C319" s="321">
        <f t="shared" si="8"/>
        <v>18.899999999999999</v>
      </c>
      <c r="D319" s="321">
        <v>0</v>
      </c>
      <c r="E319" s="321"/>
      <c r="F319" s="321">
        <v>18.899999999999999</v>
      </c>
      <c r="G319" s="321"/>
    </row>
    <row r="320" spans="1:7" s="38" customFormat="1" ht="9" customHeight="1" x14ac:dyDescent="0.25">
      <c r="A320" s="80"/>
      <c r="B320" s="199" t="s">
        <v>36</v>
      </c>
      <c r="C320" s="321">
        <f t="shared" si="8"/>
        <v>44.7</v>
      </c>
      <c r="D320" s="321">
        <v>0</v>
      </c>
      <c r="E320" s="321"/>
      <c r="F320" s="321">
        <v>44.7</v>
      </c>
      <c r="G320" s="321"/>
    </row>
    <row r="321" spans="1:7" s="38" customFormat="1" ht="9" customHeight="1" x14ac:dyDescent="0.25">
      <c r="A321" s="338" t="s">
        <v>193</v>
      </c>
      <c r="B321" s="38" t="s">
        <v>34</v>
      </c>
      <c r="C321" s="321">
        <f t="shared" si="8"/>
        <v>37.4</v>
      </c>
      <c r="D321" s="321">
        <v>37.4</v>
      </c>
      <c r="E321" s="321"/>
      <c r="F321" s="322">
        <v>0</v>
      </c>
      <c r="G321" s="321"/>
    </row>
    <row r="322" spans="1:7" s="38" customFormat="1" ht="9" customHeight="1" x14ac:dyDescent="0.25">
      <c r="A322" s="339"/>
      <c r="B322" s="42" t="s">
        <v>57</v>
      </c>
      <c r="C322" s="324">
        <f t="shared" si="8"/>
        <v>8.1</v>
      </c>
      <c r="D322" s="324">
        <v>8.1</v>
      </c>
      <c r="E322" s="324"/>
      <c r="F322" s="325">
        <v>0</v>
      </c>
      <c r="G322" s="321"/>
    </row>
    <row r="323" spans="1:7" s="38" customFormat="1" ht="9" customHeight="1" x14ac:dyDescent="0.25">
      <c r="A323" s="38" t="s">
        <v>194</v>
      </c>
      <c r="B323" s="38" t="s">
        <v>36</v>
      </c>
      <c r="C323" s="321">
        <f t="shared" si="8"/>
        <v>8.3000000000000007</v>
      </c>
      <c r="D323" s="322">
        <v>0</v>
      </c>
      <c r="E323" s="322"/>
      <c r="F323" s="322">
        <v>8.3000000000000007</v>
      </c>
      <c r="G323" s="321"/>
    </row>
    <row r="324" spans="1:7" s="38" customFormat="1" ht="9" customHeight="1" x14ac:dyDescent="0.25">
      <c r="A324" s="80" t="s">
        <v>230</v>
      </c>
      <c r="B324" s="199" t="s">
        <v>76</v>
      </c>
      <c r="C324" s="321">
        <f t="shared" si="8"/>
        <v>44</v>
      </c>
      <c r="D324" s="321">
        <v>44</v>
      </c>
      <c r="E324" s="321"/>
      <c r="F324" s="321">
        <v>0</v>
      </c>
      <c r="G324" s="321"/>
    </row>
    <row r="325" spans="1:7" s="38" customFormat="1" ht="9" customHeight="1" x14ac:dyDescent="0.25">
      <c r="A325" s="199" t="s">
        <v>245</v>
      </c>
      <c r="B325" s="199" t="s">
        <v>52</v>
      </c>
      <c r="C325" s="321">
        <f t="shared" si="8"/>
        <v>75.5</v>
      </c>
      <c r="D325" s="322">
        <v>0</v>
      </c>
      <c r="E325" s="322"/>
      <c r="F325" s="321">
        <v>75.5</v>
      </c>
    </row>
    <row r="326" spans="1:7" s="38" customFormat="1" ht="9" customHeight="1" x14ac:dyDescent="0.25">
      <c r="A326" s="42" t="s">
        <v>195</v>
      </c>
      <c r="B326" s="42" t="s">
        <v>52</v>
      </c>
      <c r="C326" s="324">
        <f t="shared" si="8"/>
        <v>159</v>
      </c>
      <c r="D326" s="325">
        <v>27</v>
      </c>
      <c r="E326" s="325"/>
      <c r="F326" s="325">
        <v>132</v>
      </c>
      <c r="G326" s="321"/>
    </row>
    <row r="327" spans="1:7" s="38" customFormat="1" ht="9" customHeight="1" x14ac:dyDescent="0.25">
      <c r="B327" s="38" t="s">
        <v>55</v>
      </c>
      <c r="C327" s="321">
        <f t="shared" si="8"/>
        <v>84</v>
      </c>
      <c r="D327" s="322">
        <v>0</v>
      </c>
      <c r="E327" s="322"/>
      <c r="F327" s="322">
        <v>84</v>
      </c>
    </row>
    <row r="328" spans="1:7" s="38" customFormat="1" ht="9" customHeight="1" x14ac:dyDescent="0.25">
      <c r="A328" s="80" t="s">
        <v>231</v>
      </c>
      <c r="B328" s="199" t="s">
        <v>82</v>
      </c>
      <c r="C328" s="321">
        <f t="shared" si="8"/>
        <v>27.97</v>
      </c>
      <c r="D328" s="321">
        <v>27.97</v>
      </c>
      <c r="E328" s="321"/>
      <c r="F328" s="321">
        <v>0</v>
      </c>
    </row>
    <row r="329" spans="1:7" s="38" customFormat="1" ht="9" customHeight="1" x14ac:dyDescent="0.25">
      <c r="A329" s="38" t="s">
        <v>196</v>
      </c>
      <c r="B329" s="38" t="s">
        <v>15</v>
      </c>
      <c r="C329" s="321">
        <f t="shared" si="8"/>
        <v>89.5</v>
      </c>
      <c r="D329" s="321">
        <v>89.5</v>
      </c>
      <c r="E329" s="321"/>
      <c r="F329" s="322">
        <v>0</v>
      </c>
      <c r="G329" s="321"/>
    </row>
    <row r="330" spans="1:7" s="38" customFormat="1" ht="9" customHeight="1" x14ac:dyDescent="0.25">
      <c r="A330" s="262" t="s">
        <v>232</v>
      </c>
      <c r="B330" s="262" t="s">
        <v>23</v>
      </c>
      <c r="C330" s="324">
        <f t="shared" si="8"/>
        <v>115</v>
      </c>
      <c r="D330" s="325">
        <v>115</v>
      </c>
      <c r="E330" s="325"/>
      <c r="F330" s="325">
        <v>0</v>
      </c>
    </row>
    <row r="331" spans="1:7" s="38" customFormat="1" ht="9" customHeight="1" x14ac:dyDescent="0.25">
      <c r="A331" s="199" t="s">
        <v>233</v>
      </c>
      <c r="B331" s="38" t="s">
        <v>43</v>
      </c>
      <c r="C331" s="321">
        <f t="shared" si="8"/>
        <v>59.436999999999998</v>
      </c>
      <c r="D331" s="321">
        <v>0</v>
      </c>
      <c r="E331" s="321"/>
      <c r="F331" s="322">
        <v>59.436999999999998</v>
      </c>
    </row>
    <row r="332" spans="1:7" s="38" customFormat="1" ht="9" customHeight="1" x14ac:dyDescent="0.25">
      <c r="A332" s="321" t="s">
        <v>234</v>
      </c>
      <c r="B332" s="321" t="s">
        <v>36</v>
      </c>
      <c r="C332" s="321">
        <f t="shared" si="8"/>
        <v>17.3</v>
      </c>
      <c r="D332" s="321">
        <v>0</v>
      </c>
      <c r="E332" s="321"/>
      <c r="F332" s="321">
        <v>17.3</v>
      </c>
    </row>
    <row r="333" spans="1:7" s="38" customFormat="1" ht="9" customHeight="1" x14ac:dyDescent="0.25">
      <c r="A333" s="199" t="s">
        <v>235</v>
      </c>
      <c r="B333" s="199" t="s">
        <v>39</v>
      </c>
      <c r="C333" s="321">
        <f t="shared" si="8"/>
        <v>118.5</v>
      </c>
      <c r="D333" s="321">
        <v>118.5</v>
      </c>
      <c r="E333" s="321"/>
      <c r="F333" s="322">
        <v>0</v>
      </c>
    </row>
    <row r="334" spans="1:7" s="275" customFormat="1" ht="9" customHeight="1" x14ac:dyDescent="0.25">
      <c r="D334" s="340"/>
      <c r="E334" s="340"/>
      <c r="F334" s="340"/>
    </row>
    <row r="335" spans="1:7" s="311" customFormat="1" ht="9" customHeight="1" x14ac:dyDescent="0.2">
      <c r="A335" s="318">
        <v>2005</v>
      </c>
      <c r="B335" s="341"/>
      <c r="C335" s="93"/>
      <c r="D335" s="342"/>
      <c r="E335" s="342"/>
      <c r="F335" s="342"/>
    </row>
    <row r="336" spans="1:7" s="311" customFormat="1" ht="9" customHeight="1" x14ac:dyDescent="0.2">
      <c r="A336" s="218" t="s">
        <v>183</v>
      </c>
      <c r="B336" s="218"/>
      <c r="C336" s="320">
        <f>+F336+D336</f>
        <v>97.917000000000002</v>
      </c>
      <c r="D336" s="320">
        <f>SUM(D338:D340)</f>
        <v>0</v>
      </c>
      <c r="E336" s="320"/>
      <c r="F336" s="320">
        <f>SUM(F338:F340)</f>
        <v>97.917000000000002</v>
      </c>
    </row>
    <row r="337" spans="1:6" s="311" customFormat="1" ht="3.95" customHeight="1" x14ac:dyDescent="0.2">
      <c r="A337" s="218"/>
      <c r="B337" s="218"/>
      <c r="C337" s="320"/>
      <c r="D337" s="320"/>
      <c r="E337" s="320"/>
      <c r="F337" s="320"/>
    </row>
    <row r="338" spans="1:6" s="311" customFormat="1" ht="9" customHeight="1" x14ac:dyDescent="0.2">
      <c r="A338" s="38" t="s">
        <v>186</v>
      </c>
      <c r="B338" s="38" t="s">
        <v>48</v>
      </c>
      <c r="C338" s="321">
        <f>+F338+D338</f>
        <v>35.5</v>
      </c>
      <c r="D338" s="322">
        <v>0</v>
      </c>
      <c r="E338" s="322"/>
      <c r="F338" s="322">
        <v>35.5</v>
      </c>
    </row>
    <row r="339" spans="1:6" s="311" customFormat="1" ht="9" customHeight="1" x14ac:dyDescent="0.2">
      <c r="A339" s="38" t="s">
        <v>242</v>
      </c>
      <c r="B339" s="38" t="s">
        <v>88</v>
      </c>
      <c r="C339" s="322">
        <f>+F339+D339</f>
        <v>41.21</v>
      </c>
      <c r="D339" s="322">
        <v>0</v>
      </c>
      <c r="E339" s="322"/>
      <c r="F339" s="322">
        <v>41.21</v>
      </c>
    </row>
    <row r="340" spans="1:6" s="311" customFormat="1" ht="9" customHeight="1" x14ac:dyDescent="0.2">
      <c r="A340" s="199" t="s">
        <v>243</v>
      </c>
      <c r="B340" s="199" t="s">
        <v>27</v>
      </c>
      <c r="C340" s="322">
        <f>+F340+D340</f>
        <v>21.207000000000001</v>
      </c>
      <c r="D340" s="322">
        <v>0</v>
      </c>
      <c r="E340" s="322"/>
      <c r="F340" s="321">
        <v>21.207000000000001</v>
      </c>
    </row>
    <row r="341" spans="1:6" s="311" customFormat="1" ht="9" customHeight="1" x14ac:dyDescent="0.2">
      <c r="A341" s="80"/>
      <c r="B341" s="199"/>
      <c r="C341" s="321"/>
      <c r="D341" s="321"/>
      <c r="E341" s="321"/>
      <c r="F341" s="321"/>
    </row>
    <row r="342" spans="1:6" s="311" customFormat="1" ht="9" customHeight="1" x14ac:dyDescent="0.2">
      <c r="A342" s="328" t="s">
        <v>197</v>
      </c>
      <c r="B342" s="328"/>
      <c r="C342" s="328">
        <f>+F342+D342</f>
        <v>297.70000000000005</v>
      </c>
      <c r="D342" s="328">
        <f>SUM(D344:D350)</f>
        <v>114.80000000000001</v>
      </c>
      <c r="E342" s="328"/>
      <c r="F342" s="328">
        <f>SUM(F344:F350)</f>
        <v>182.9</v>
      </c>
    </row>
    <row r="343" spans="1:6" s="311" customFormat="1" ht="3.95" customHeight="1" x14ac:dyDescent="0.2">
      <c r="A343" s="328"/>
      <c r="B343" s="328"/>
      <c r="C343" s="328"/>
      <c r="D343" s="328"/>
      <c r="E343" s="328"/>
      <c r="F343" s="328"/>
    </row>
    <row r="344" spans="1:6" s="311" customFormat="1" ht="9" customHeight="1" x14ac:dyDescent="0.2">
      <c r="A344" s="321" t="s">
        <v>198</v>
      </c>
      <c r="B344" s="321" t="s">
        <v>130</v>
      </c>
      <c r="C344" s="321">
        <f t="shared" ref="C344:C350" si="9">+F344+D344</f>
        <v>41.5</v>
      </c>
      <c r="D344" s="321">
        <v>0</v>
      </c>
      <c r="E344" s="321"/>
      <c r="F344" s="321">
        <v>41.5</v>
      </c>
    </row>
    <row r="345" spans="1:6" s="311" customFormat="1" ht="9" customHeight="1" x14ac:dyDescent="0.2">
      <c r="A345" s="321" t="s">
        <v>199</v>
      </c>
      <c r="B345" s="321" t="s">
        <v>32</v>
      </c>
      <c r="C345" s="321">
        <f t="shared" si="9"/>
        <v>22.4</v>
      </c>
      <c r="D345" s="321">
        <v>0</v>
      </c>
      <c r="E345" s="321"/>
      <c r="F345" s="321">
        <v>22.4</v>
      </c>
    </row>
    <row r="346" spans="1:6" s="311" customFormat="1" ht="9" customHeight="1" x14ac:dyDescent="0.2">
      <c r="A346" s="321"/>
      <c r="B346" s="321" t="s">
        <v>43</v>
      </c>
      <c r="C346" s="321">
        <f t="shared" si="9"/>
        <v>42</v>
      </c>
      <c r="D346" s="321">
        <v>0</v>
      </c>
      <c r="E346" s="321"/>
      <c r="F346" s="321">
        <v>42</v>
      </c>
    </row>
    <row r="347" spans="1:6" s="311" customFormat="1" ht="9" customHeight="1" x14ac:dyDescent="0.2">
      <c r="A347" s="324" t="s">
        <v>201</v>
      </c>
      <c r="B347" s="324" t="s">
        <v>25</v>
      </c>
      <c r="C347" s="324">
        <f t="shared" si="9"/>
        <v>16</v>
      </c>
      <c r="D347" s="324">
        <v>0</v>
      </c>
      <c r="E347" s="324"/>
      <c r="F347" s="324">
        <v>16</v>
      </c>
    </row>
    <row r="348" spans="1:6" s="311" customFormat="1" ht="9" customHeight="1" x14ac:dyDescent="0.2">
      <c r="A348" s="321"/>
      <c r="B348" s="321" t="s">
        <v>39</v>
      </c>
      <c r="C348" s="321">
        <f t="shared" si="9"/>
        <v>130</v>
      </c>
      <c r="D348" s="321">
        <v>69</v>
      </c>
      <c r="E348" s="321"/>
      <c r="F348" s="321">
        <v>61</v>
      </c>
    </row>
    <row r="349" spans="1:6" s="311" customFormat="1" ht="9" customHeight="1" x14ac:dyDescent="0.2">
      <c r="A349" s="321" t="s">
        <v>202</v>
      </c>
      <c r="B349" s="321" t="s">
        <v>130</v>
      </c>
      <c r="C349" s="321">
        <f t="shared" si="9"/>
        <v>11.4</v>
      </c>
      <c r="D349" s="321">
        <v>11.4</v>
      </c>
      <c r="E349" s="321"/>
      <c r="F349" s="321">
        <v>0</v>
      </c>
    </row>
    <row r="350" spans="1:6" s="311" customFormat="1" ht="9" customHeight="1" x14ac:dyDescent="0.2">
      <c r="A350" s="321"/>
      <c r="B350" s="321" t="s">
        <v>32</v>
      </c>
      <c r="C350" s="321">
        <f t="shared" si="9"/>
        <v>34.4</v>
      </c>
      <c r="D350" s="321">
        <v>34.4</v>
      </c>
      <c r="E350" s="321"/>
      <c r="F350" s="321">
        <v>0</v>
      </c>
    </row>
    <row r="351" spans="1:6" s="311" customFormat="1" ht="9" customHeight="1" x14ac:dyDescent="0.2">
      <c r="A351" s="38"/>
      <c r="B351" s="38"/>
      <c r="C351" s="322"/>
      <c r="D351" s="322"/>
      <c r="E351" s="322"/>
      <c r="F351" s="322"/>
    </row>
    <row r="352" spans="1:6" s="311" customFormat="1" ht="9" customHeight="1" x14ac:dyDescent="0.2">
      <c r="A352" s="329" t="s">
        <v>204</v>
      </c>
      <c r="B352" s="329"/>
      <c r="C352" s="328">
        <f>+F352+D352</f>
        <v>4494.896999999999</v>
      </c>
      <c r="D352" s="328">
        <f>SUM(D354:D411)</f>
        <v>3576.7969999999996</v>
      </c>
      <c r="E352" s="328"/>
      <c r="F352" s="328">
        <f>SUM(F354:F411)</f>
        <v>918.09999999999991</v>
      </c>
    </row>
    <row r="353" spans="1:6" s="311" customFormat="1" ht="3.95" customHeight="1" x14ac:dyDescent="0.2">
      <c r="A353" s="329"/>
      <c r="B353" s="329"/>
      <c r="C353" s="328"/>
      <c r="D353" s="328"/>
      <c r="E353" s="328"/>
      <c r="F353" s="328"/>
    </row>
    <row r="354" spans="1:6" s="311" customFormat="1" ht="9" customHeight="1" x14ac:dyDescent="0.2">
      <c r="A354" s="38" t="s">
        <v>246</v>
      </c>
      <c r="B354" s="38" t="s">
        <v>112</v>
      </c>
      <c r="C354" s="322">
        <f t="shared" ref="C354:C411" si="10">+F354+D354</f>
        <v>20.2</v>
      </c>
      <c r="D354" s="322">
        <v>0</v>
      </c>
      <c r="E354" s="322"/>
      <c r="F354" s="322">
        <v>20.2</v>
      </c>
    </row>
    <row r="355" spans="1:6" s="311" customFormat="1" ht="9" customHeight="1" x14ac:dyDescent="0.2">
      <c r="A355" s="80" t="s">
        <v>205</v>
      </c>
      <c r="B355" s="199" t="s">
        <v>74</v>
      </c>
      <c r="C355" s="321">
        <f t="shared" si="10"/>
        <v>53.3</v>
      </c>
      <c r="D355" s="321">
        <v>53.3</v>
      </c>
      <c r="E355" s="321"/>
      <c r="F355" s="321">
        <v>0</v>
      </c>
    </row>
    <row r="356" spans="1:6" s="311" customFormat="1" ht="9" customHeight="1" x14ac:dyDescent="0.2">
      <c r="A356" s="199" t="s">
        <v>206</v>
      </c>
      <c r="B356" s="199" t="s">
        <v>50</v>
      </c>
      <c r="C356" s="321">
        <f t="shared" si="10"/>
        <v>132</v>
      </c>
      <c r="D356" s="321">
        <v>132</v>
      </c>
      <c r="E356" s="321"/>
      <c r="F356" s="322">
        <v>0</v>
      </c>
    </row>
    <row r="357" spans="1:6" s="311" customFormat="1" ht="9" customHeight="1" x14ac:dyDescent="0.2">
      <c r="A357" s="262" t="s">
        <v>207</v>
      </c>
      <c r="B357" s="262" t="s">
        <v>21</v>
      </c>
      <c r="C357" s="324">
        <f t="shared" si="10"/>
        <v>39.5</v>
      </c>
      <c r="D357" s="324">
        <v>39.5</v>
      </c>
      <c r="E357" s="324"/>
      <c r="F357" s="325">
        <v>0</v>
      </c>
    </row>
    <row r="358" spans="1:6" s="311" customFormat="1" ht="9" customHeight="1" x14ac:dyDescent="0.2">
      <c r="A358" s="338" t="s">
        <v>185</v>
      </c>
      <c r="B358" s="38" t="s">
        <v>34</v>
      </c>
      <c r="C358" s="321">
        <f t="shared" si="10"/>
        <v>59.3</v>
      </c>
      <c r="D358" s="321">
        <v>59.3</v>
      </c>
      <c r="E358" s="321"/>
      <c r="F358" s="322">
        <v>0</v>
      </c>
    </row>
    <row r="359" spans="1:6" s="311" customFormat="1" ht="9" customHeight="1" x14ac:dyDescent="0.2">
      <c r="A359" s="199" t="s">
        <v>208</v>
      </c>
      <c r="B359" s="199" t="s">
        <v>32</v>
      </c>
      <c r="C359" s="321">
        <f t="shared" si="10"/>
        <v>27.3</v>
      </c>
      <c r="D359" s="321">
        <v>27.3</v>
      </c>
      <c r="E359" s="321"/>
      <c r="F359" s="322">
        <v>0</v>
      </c>
    </row>
    <row r="360" spans="1:6" s="311" customFormat="1" ht="9" customHeight="1" x14ac:dyDescent="0.2">
      <c r="A360" s="38" t="s">
        <v>187</v>
      </c>
      <c r="B360" s="38" t="s">
        <v>82</v>
      </c>
      <c r="C360" s="321">
        <f t="shared" si="10"/>
        <v>39.299999999999997</v>
      </c>
      <c r="D360" s="321">
        <v>39.299999999999997</v>
      </c>
      <c r="E360" s="321"/>
      <c r="F360" s="322">
        <v>0</v>
      </c>
    </row>
    <row r="361" spans="1:6" s="311" customFormat="1" ht="9" customHeight="1" x14ac:dyDescent="0.2">
      <c r="A361" s="262" t="s">
        <v>209</v>
      </c>
      <c r="B361" s="262" t="s">
        <v>82</v>
      </c>
      <c r="C361" s="325">
        <f t="shared" si="10"/>
        <v>98</v>
      </c>
      <c r="D361" s="325">
        <v>98</v>
      </c>
      <c r="E361" s="325"/>
      <c r="F361" s="325">
        <v>0</v>
      </c>
    </row>
    <row r="362" spans="1:6" s="311" customFormat="1" ht="9" customHeight="1" x14ac:dyDescent="0.2">
      <c r="A362" s="199" t="s">
        <v>210</v>
      </c>
      <c r="B362" s="199" t="s">
        <v>46</v>
      </c>
      <c r="C362" s="321">
        <f t="shared" si="10"/>
        <v>61</v>
      </c>
      <c r="D362" s="321">
        <v>61</v>
      </c>
      <c r="E362" s="321"/>
      <c r="F362" s="322">
        <v>0</v>
      </c>
    </row>
    <row r="363" spans="1:6" s="311" customFormat="1" ht="9" customHeight="1" x14ac:dyDescent="0.2">
      <c r="A363" s="199"/>
      <c r="B363" s="199" t="s">
        <v>36</v>
      </c>
      <c r="C363" s="321">
        <f t="shared" si="10"/>
        <v>201.6</v>
      </c>
      <c r="D363" s="321">
        <v>201.6</v>
      </c>
      <c r="E363" s="321"/>
      <c r="F363" s="322">
        <v>0</v>
      </c>
    </row>
    <row r="364" spans="1:6" s="311" customFormat="1" ht="9" customHeight="1" x14ac:dyDescent="0.2">
      <c r="A364" s="199" t="s">
        <v>212</v>
      </c>
      <c r="B364" s="199" t="s">
        <v>69</v>
      </c>
      <c r="C364" s="322">
        <f t="shared" si="10"/>
        <v>468.5</v>
      </c>
      <c r="D364" s="322">
        <v>468.5</v>
      </c>
      <c r="E364" s="322"/>
      <c r="F364" s="322">
        <v>0</v>
      </c>
    </row>
    <row r="365" spans="1:6" s="311" customFormat="1" ht="9" customHeight="1" x14ac:dyDescent="0.2">
      <c r="A365" s="185" t="s">
        <v>213</v>
      </c>
      <c r="B365" s="262" t="s">
        <v>33</v>
      </c>
      <c r="C365" s="324">
        <f t="shared" si="10"/>
        <v>109.3</v>
      </c>
      <c r="D365" s="324">
        <v>109.3</v>
      </c>
      <c r="E365" s="324"/>
      <c r="F365" s="324">
        <v>0</v>
      </c>
    </row>
    <row r="366" spans="1:6" s="311" customFormat="1" ht="9" customHeight="1" x14ac:dyDescent="0.2">
      <c r="A366" s="80"/>
      <c r="B366" s="199" t="s">
        <v>30</v>
      </c>
      <c r="C366" s="321">
        <f t="shared" si="10"/>
        <v>42</v>
      </c>
      <c r="D366" s="321">
        <v>42</v>
      </c>
      <c r="E366" s="321"/>
      <c r="F366" s="321">
        <v>0</v>
      </c>
    </row>
    <row r="367" spans="1:6" s="311" customFormat="1" ht="9" customHeight="1" x14ac:dyDescent="0.2">
      <c r="A367" s="199" t="s">
        <v>214</v>
      </c>
      <c r="B367" s="199" t="s">
        <v>39</v>
      </c>
      <c r="C367" s="322">
        <f t="shared" si="10"/>
        <v>86.6</v>
      </c>
      <c r="D367" s="322">
        <v>86.6</v>
      </c>
      <c r="E367" s="322"/>
      <c r="F367" s="322">
        <v>0</v>
      </c>
    </row>
    <row r="368" spans="1:6" s="311" customFormat="1" ht="9" customHeight="1" x14ac:dyDescent="0.2">
      <c r="A368" s="199"/>
      <c r="B368" s="199" t="s">
        <v>48</v>
      </c>
      <c r="C368" s="322">
        <f t="shared" si="10"/>
        <v>82</v>
      </c>
      <c r="D368" s="322">
        <v>82</v>
      </c>
      <c r="E368" s="322"/>
      <c r="F368" s="322">
        <v>0</v>
      </c>
    </row>
    <row r="369" spans="1:6" s="311" customFormat="1" ht="9" customHeight="1" x14ac:dyDescent="0.2">
      <c r="A369" s="262" t="s">
        <v>215</v>
      </c>
      <c r="B369" s="262" t="s">
        <v>39</v>
      </c>
      <c r="C369" s="324">
        <f t="shared" si="10"/>
        <v>26</v>
      </c>
      <c r="D369" s="324">
        <v>26</v>
      </c>
      <c r="E369" s="324"/>
      <c r="F369" s="325">
        <v>0</v>
      </c>
    </row>
    <row r="370" spans="1:6" s="311" customFormat="1" ht="9" customHeight="1" x14ac:dyDescent="0.2">
      <c r="A370" s="199" t="s">
        <v>216</v>
      </c>
      <c r="B370" s="199" t="s">
        <v>23</v>
      </c>
      <c r="C370" s="322">
        <f t="shared" si="10"/>
        <v>32</v>
      </c>
      <c r="D370" s="322">
        <v>32</v>
      </c>
      <c r="E370" s="322"/>
      <c r="F370" s="322">
        <v>0</v>
      </c>
    </row>
    <row r="371" spans="1:6" s="311" customFormat="1" ht="9" customHeight="1" x14ac:dyDescent="0.2">
      <c r="A371" s="80" t="s">
        <v>217</v>
      </c>
      <c r="B371" s="199" t="s">
        <v>46</v>
      </c>
      <c r="C371" s="321">
        <f t="shared" si="10"/>
        <v>34.200000000000003</v>
      </c>
      <c r="D371" s="321">
        <v>0</v>
      </c>
      <c r="E371" s="321"/>
      <c r="F371" s="321">
        <v>34.200000000000003</v>
      </c>
    </row>
    <row r="372" spans="1:6" s="311" customFormat="1" ht="9" customHeight="1" x14ac:dyDescent="0.2">
      <c r="A372" s="38" t="s">
        <v>189</v>
      </c>
      <c r="B372" s="38" t="s">
        <v>15</v>
      </c>
      <c r="C372" s="322">
        <f t="shared" si="10"/>
        <v>55.5</v>
      </c>
      <c r="D372" s="322">
        <v>55.5</v>
      </c>
      <c r="E372" s="322"/>
      <c r="F372" s="322">
        <v>0</v>
      </c>
    </row>
    <row r="373" spans="1:6" s="311" customFormat="1" ht="9" customHeight="1" x14ac:dyDescent="0.2">
      <c r="A373" s="262" t="s">
        <v>218</v>
      </c>
      <c r="B373" s="262" t="s">
        <v>82</v>
      </c>
      <c r="C373" s="325">
        <f t="shared" si="10"/>
        <v>228</v>
      </c>
      <c r="D373" s="325">
        <v>228</v>
      </c>
      <c r="E373" s="325"/>
      <c r="F373" s="325">
        <v>0</v>
      </c>
    </row>
    <row r="374" spans="1:6" s="311" customFormat="1" ht="9" customHeight="1" x14ac:dyDescent="0.2">
      <c r="A374" s="80" t="s">
        <v>244</v>
      </c>
      <c r="B374" s="199" t="s">
        <v>82</v>
      </c>
      <c r="C374" s="322">
        <f t="shared" si="10"/>
        <v>105</v>
      </c>
      <c r="D374" s="322">
        <v>0</v>
      </c>
      <c r="E374" s="322"/>
      <c r="F374" s="321">
        <v>105</v>
      </c>
    </row>
    <row r="375" spans="1:6" s="311" customFormat="1" ht="9" customHeight="1" x14ac:dyDescent="0.2">
      <c r="A375" s="80"/>
      <c r="B375" s="199" t="s">
        <v>27</v>
      </c>
      <c r="C375" s="321">
        <f t="shared" si="10"/>
        <v>93</v>
      </c>
      <c r="D375" s="321">
        <v>0</v>
      </c>
      <c r="E375" s="321"/>
      <c r="F375" s="321">
        <v>93</v>
      </c>
    </row>
    <row r="376" spans="1:6" s="311" customFormat="1" ht="9" customHeight="1" x14ac:dyDescent="0.2">
      <c r="A376" s="199" t="s">
        <v>219</v>
      </c>
      <c r="B376" s="199" t="s">
        <v>34</v>
      </c>
      <c r="C376" s="321">
        <f t="shared" si="10"/>
        <v>28</v>
      </c>
      <c r="D376" s="321">
        <v>28</v>
      </c>
      <c r="E376" s="321"/>
      <c r="F376" s="322">
        <v>0</v>
      </c>
    </row>
    <row r="377" spans="1:6" s="311" customFormat="1" ht="9" customHeight="1" x14ac:dyDescent="0.2">
      <c r="A377" s="262"/>
      <c r="B377" s="262" t="s">
        <v>39</v>
      </c>
      <c r="C377" s="324">
        <f t="shared" si="10"/>
        <v>75.900000000000006</v>
      </c>
      <c r="D377" s="324">
        <v>75.900000000000006</v>
      </c>
      <c r="E377" s="324"/>
      <c r="F377" s="325">
        <v>0</v>
      </c>
    </row>
    <row r="378" spans="1:6" s="311" customFormat="1" ht="9" customHeight="1" x14ac:dyDescent="0.2">
      <c r="A378" s="199" t="s">
        <v>220</v>
      </c>
      <c r="B378" s="199" t="s">
        <v>57</v>
      </c>
      <c r="C378" s="321">
        <f t="shared" si="10"/>
        <v>37.5</v>
      </c>
      <c r="D378" s="321">
        <v>37.5</v>
      </c>
      <c r="E378" s="321"/>
      <c r="F378" s="322">
        <v>0</v>
      </c>
    </row>
    <row r="379" spans="1:6" s="311" customFormat="1" ht="9" customHeight="1" x14ac:dyDescent="0.2">
      <c r="A379" s="199" t="s">
        <v>221</v>
      </c>
      <c r="B379" s="199" t="s">
        <v>23</v>
      </c>
      <c r="C379" s="322">
        <f t="shared" si="10"/>
        <v>21</v>
      </c>
      <c r="D379" s="322">
        <v>21</v>
      </c>
      <c r="E379" s="322"/>
      <c r="F379" s="322">
        <v>0</v>
      </c>
    </row>
    <row r="380" spans="1:6" s="311" customFormat="1" ht="9" customHeight="1" x14ac:dyDescent="0.2">
      <c r="A380" s="199" t="s">
        <v>222</v>
      </c>
      <c r="B380" s="199" t="s">
        <v>76</v>
      </c>
      <c r="C380" s="321">
        <f t="shared" si="10"/>
        <v>14.5</v>
      </c>
      <c r="D380" s="321">
        <v>0</v>
      </c>
      <c r="E380" s="321"/>
      <c r="F380" s="322">
        <v>14.5</v>
      </c>
    </row>
    <row r="381" spans="1:6" s="311" customFormat="1" ht="9" customHeight="1" x14ac:dyDescent="0.2">
      <c r="A381" s="262" t="s">
        <v>223</v>
      </c>
      <c r="B381" s="262" t="s">
        <v>43</v>
      </c>
      <c r="C381" s="324">
        <f t="shared" si="10"/>
        <v>231.7</v>
      </c>
      <c r="D381" s="324">
        <v>231.7</v>
      </c>
      <c r="E381" s="324"/>
      <c r="F381" s="325">
        <v>0</v>
      </c>
    </row>
    <row r="382" spans="1:6" s="311" customFormat="1" ht="9" customHeight="1" x14ac:dyDescent="0.2">
      <c r="A382" s="199"/>
      <c r="B382" s="199" t="s">
        <v>39</v>
      </c>
      <c r="C382" s="321">
        <f t="shared" si="10"/>
        <v>78</v>
      </c>
      <c r="D382" s="321">
        <v>78</v>
      </c>
      <c r="E382" s="321"/>
      <c r="F382" s="322">
        <v>0</v>
      </c>
    </row>
    <row r="383" spans="1:6" s="311" customFormat="1" ht="9" customHeight="1" x14ac:dyDescent="0.2">
      <c r="A383" s="199" t="s">
        <v>224</v>
      </c>
      <c r="B383" s="199" t="s">
        <v>65</v>
      </c>
      <c r="C383" s="322">
        <f t="shared" si="10"/>
        <v>181.5</v>
      </c>
      <c r="D383" s="322">
        <v>181.5</v>
      </c>
      <c r="E383" s="322"/>
      <c r="F383" s="322">
        <v>0</v>
      </c>
    </row>
    <row r="384" spans="1:6" s="311" customFormat="1" ht="9" customHeight="1" x14ac:dyDescent="0.2">
      <c r="A384" s="80" t="s">
        <v>225</v>
      </c>
      <c r="B384" s="199" t="s">
        <v>111</v>
      </c>
      <c r="C384" s="321">
        <f t="shared" si="10"/>
        <v>28.3</v>
      </c>
      <c r="D384" s="321">
        <v>28.3</v>
      </c>
      <c r="E384" s="321"/>
      <c r="F384" s="321">
        <v>0</v>
      </c>
    </row>
    <row r="385" spans="1:6" s="311" customFormat="1" ht="9" customHeight="1" x14ac:dyDescent="0.2">
      <c r="A385" s="185"/>
      <c r="B385" s="262" t="s">
        <v>46</v>
      </c>
      <c r="C385" s="324">
        <f t="shared" si="10"/>
        <v>33.200000000000003</v>
      </c>
      <c r="D385" s="324">
        <v>33.200000000000003</v>
      </c>
      <c r="E385" s="324"/>
      <c r="F385" s="324">
        <v>0</v>
      </c>
    </row>
    <row r="386" spans="1:6" s="311" customFormat="1" ht="9" customHeight="1" x14ac:dyDescent="0.2">
      <c r="A386" s="338" t="s">
        <v>190</v>
      </c>
      <c r="B386" s="38" t="s">
        <v>111</v>
      </c>
      <c r="C386" s="321">
        <f t="shared" si="10"/>
        <v>0.2</v>
      </c>
      <c r="D386" s="321">
        <v>0.2</v>
      </c>
      <c r="E386" s="321"/>
      <c r="F386" s="322">
        <v>0</v>
      </c>
    </row>
    <row r="387" spans="1:6" s="311" customFormat="1" ht="9" customHeight="1" x14ac:dyDescent="0.2">
      <c r="A387" s="338"/>
      <c r="B387" s="38" t="s">
        <v>32</v>
      </c>
      <c r="C387" s="321">
        <f t="shared" si="10"/>
        <v>46.6</v>
      </c>
      <c r="D387" s="321">
        <v>46.6</v>
      </c>
      <c r="E387" s="321"/>
      <c r="F387" s="322">
        <v>0</v>
      </c>
    </row>
    <row r="388" spans="1:6" s="311" customFormat="1" ht="9" customHeight="1" x14ac:dyDescent="0.2">
      <c r="A388" s="338"/>
      <c r="B388" s="38" t="s">
        <v>55</v>
      </c>
      <c r="C388" s="321">
        <f t="shared" si="10"/>
        <v>64.099999999999994</v>
      </c>
      <c r="D388" s="321">
        <v>64.099999999999994</v>
      </c>
      <c r="E388" s="321"/>
      <c r="F388" s="322">
        <v>0</v>
      </c>
    </row>
    <row r="389" spans="1:6" s="311" customFormat="1" ht="9" customHeight="1" x14ac:dyDescent="0.2">
      <c r="A389" s="339" t="s">
        <v>247</v>
      </c>
      <c r="B389" s="42" t="s">
        <v>130</v>
      </c>
      <c r="C389" s="324">
        <f t="shared" si="10"/>
        <v>24.4</v>
      </c>
      <c r="D389" s="324">
        <v>24.4</v>
      </c>
      <c r="E389" s="324"/>
      <c r="F389" s="325">
        <v>0</v>
      </c>
    </row>
    <row r="390" spans="1:6" s="311" customFormat="1" ht="9" customHeight="1" x14ac:dyDescent="0.2">
      <c r="A390" s="338"/>
      <c r="B390" s="38" t="s">
        <v>32</v>
      </c>
      <c r="C390" s="321">
        <f t="shared" si="10"/>
        <v>90.7</v>
      </c>
      <c r="D390" s="321">
        <v>90.7</v>
      </c>
      <c r="E390" s="321"/>
      <c r="F390" s="322">
        <v>0</v>
      </c>
    </row>
    <row r="391" spans="1:6" s="311" customFormat="1" ht="9" customHeight="1" x14ac:dyDescent="0.2">
      <c r="A391" s="338"/>
      <c r="B391" s="199" t="s">
        <v>57</v>
      </c>
      <c r="C391" s="321">
        <f t="shared" si="10"/>
        <v>60.4</v>
      </c>
      <c r="D391" s="321">
        <v>60.4</v>
      </c>
      <c r="E391" s="321"/>
      <c r="F391" s="322">
        <v>0</v>
      </c>
    </row>
    <row r="392" spans="1:6" s="311" customFormat="1" ht="9" customHeight="1" x14ac:dyDescent="0.2">
      <c r="A392" s="199" t="s">
        <v>226</v>
      </c>
      <c r="B392" s="199" t="s">
        <v>50</v>
      </c>
      <c r="C392" s="321">
        <f t="shared" si="10"/>
        <v>123.1</v>
      </c>
      <c r="D392" s="321">
        <v>123.1</v>
      </c>
      <c r="E392" s="321"/>
      <c r="F392" s="322">
        <v>0</v>
      </c>
    </row>
    <row r="393" spans="1:6" s="311" customFormat="1" ht="9" customHeight="1" x14ac:dyDescent="0.2">
      <c r="A393" s="185" t="s">
        <v>227</v>
      </c>
      <c r="B393" s="262" t="s">
        <v>43</v>
      </c>
      <c r="C393" s="324">
        <f t="shared" si="10"/>
        <v>155</v>
      </c>
      <c r="D393" s="324">
        <v>0</v>
      </c>
      <c r="E393" s="324"/>
      <c r="F393" s="324">
        <v>155</v>
      </c>
    </row>
    <row r="394" spans="1:6" s="311" customFormat="1" ht="9" customHeight="1" x14ac:dyDescent="0.2">
      <c r="A394" s="199" t="s">
        <v>228</v>
      </c>
      <c r="B394" s="199" t="s">
        <v>43</v>
      </c>
      <c r="C394" s="321">
        <f t="shared" si="10"/>
        <v>56.063000000000002</v>
      </c>
      <c r="D394" s="321">
        <v>0</v>
      </c>
      <c r="E394" s="321"/>
      <c r="F394" s="322">
        <v>56.063000000000002</v>
      </c>
    </row>
    <row r="395" spans="1:6" s="311" customFormat="1" ht="9" customHeight="1" x14ac:dyDescent="0.2">
      <c r="A395" s="38" t="s">
        <v>192</v>
      </c>
      <c r="B395" s="38" t="s">
        <v>55</v>
      </c>
      <c r="C395" s="321">
        <f t="shared" si="10"/>
        <v>103.6</v>
      </c>
      <c r="D395" s="321">
        <v>103.6</v>
      </c>
      <c r="E395" s="321"/>
      <c r="F395" s="322">
        <v>0</v>
      </c>
    </row>
    <row r="396" spans="1:6" s="311" customFormat="1" ht="9" customHeight="1" x14ac:dyDescent="0.2">
      <c r="A396" s="38"/>
      <c r="B396" s="38" t="s">
        <v>82</v>
      </c>
      <c r="C396" s="321">
        <f t="shared" si="10"/>
        <v>30.6</v>
      </c>
      <c r="D396" s="321">
        <v>30.6</v>
      </c>
      <c r="E396" s="321"/>
      <c r="F396" s="322">
        <v>0</v>
      </c>
    </row>
    <row r="397" spans="1:6" s="311" customFormat="1" ht="9" customHeight="1" x14ac:dyDescent="0.2">
      <c r="A397" s="185" t="s">
        <v>229</v>
      </c>
      <c r="B397" s="262" t="s">
        <v>46</v>
      </c>
      <c r="C397" s="324">
        <f t="shared" si="10"/>
        <v>18.899999999999999</v>
      </c>
      <c r="D397" s="324">
        <v>0</v>
      </c>
      <c r="E397" s="324"/>
      <c r="F397" s="324">
        <v>18.899999999999999</v>
      </c>
    </row>
    <row r="398" spans="1:6" s="311" customFormat="1" ht="9" customHeight="1" x14ac:dyDescent="0.2">
      <c r="A398" s="80"/>
      <c r="B398" s="199" t="s">
        <v>36</v>
      </c>
      <c r="C398" s="321">
        <f t="shared" si="10"/>
        <v>44.7</v>
      </c>
      <c r="D398" s="321">
        <v>0</v>
      </c>
      <c r="E398" s="321"/>
      <c r="F398" s="321">
        <v>44.7</v>
      </c>
    </row>
    <row r="399" spans="1:6" s="311" customFormat="1" ht="9" customHeight="1" x14ac:dyDescent="0.2">
      <c r="A399" s="338" t="s">
        <v>193</v>
      </c>
      <c r="B399" s="38" t="s">
        <v>34</v>
      </c>
      <c r="C399" s="321">
        <f t="shared" si="10"/>
        <v>37.4</v>
      </c>
      <c r="D399" s="321">
        <v>37.4</v>
      </c>
      <c r="E399" s="321"/>
      <c r="F399" s="322">
        <v>0</v>
      </c>
    </row>
    <row r="400" spans="1:6" s="311" customFormat="1" ht="9" customHeight="1" x14ac:dyDescent="0.2">
      <c r="A400" s="338"/>
      <c r="B400" s="199" t="s">
        <v>57</v>
      </c>
      <c r="C400" s="321">
        <f t="shared" si="10"/>
        <v>8.1</v>
      </c>
      <c r="D400" s="321">
        <v>8.1</v>
      </c>
      <c r="E400" s="321"/>
      <c r="F400" s="322">
        <v>0</v>
      </c>
    </row>
    <row r="401" spans="1:6" s="311" customFormat="1" ht="9" customHeight="1" x14ac:dyDescent="0.2">
      <c r="A401" s="42" t="s">
        <v>194</v>
      </c>
      <c r="B401" s="42" t="s">
        <v>36</v>
      </c>
      <c r="C401" s="325">
        <f t="shared" si="10"/>
        <v>8.3000000000000007</v>
      </c>
      <c r="D401" s="325">
        <v>0</v>
      </c>
      <c r="E401" s="325"/>
      <c r="F401" s="325">
        <v>8.3000000000000007</v>
      </c>
    </row>
    <row r="402" spans="1:6" s="311" customFormat="1" ht="9" customHeight="1" x14ac:dyDescent="0.2">
      <c r="A402" s="80" t="s">
        <v>230</v>
      </c>
      <c r="B402" s="199" t="s">
        <v>76</v>
      </c>
      <c r="C402" s="321">
        <f t="shared" si="10"/>
        <v>44</v>
      </c>
      <c r="D402" s="321">
        <v>44</v>
      </c>
      <c r="E402" s="321"/>
      <c r="F402" s="321">
        <v>0</v>
      </c>
    </row>
    <row r="403" spans="1:6" s="311" customFormat="1" ht="9" customHeight="1" x14ac:dyDescent="0.2">
      <c r="A403" s="199" t="s">
        <v>245</v>
      </c>
      <c r="B403" s="199" t="s">
        <v>52</v>
      </c>
      <c r="C403" s="322">
        <f t="shared" si="10"/>
        <v>75.5</v>
      </c>
      <c r="D403" s="322">
        <v>0</v>
      </c>
      <c r="E403" s="322"/>
      <c r="F403" s="321">
        <v>75.5</v>
      </c>
    </row>
    <row r="404" spans="1:6" s="311" customFormat="1" ht="9" customHeight="1" x14ac:dyDescent="0.2">
      <c r="A404" s="38" t="s">
        <v>195</v>
      </c>
      <c r="B404" s="38" t="s">
        <v>52</v>
      </c>
      <c r="C404" s="322">
        <f t="shared" si="10"/>
        <v>159</v>
      </c>
      <c r="D404" s="322">
        <v>27</v>
      </c>
      <c r="E404" s="322"/>
      <c r="F404" s="322">
        <v>132</v>
      </c>
    </row>
    <row r="405" spans="1:6" s="311" customFormat="1" ht="9" customHeight="1" x14ac:dyDescent="0.2">
      <c r="A405" s="42"/>
      <c r="B405" s="42" t="s">
        <v>55</v>
      </c>
      <c r="C405" s="325">
        <f t="shared" si="10"/>
        <v>84</v>
      </c>
      <c r="D405" s="325">
        <v>0</v>
      </c>
      <c r="E405" s="325"/>
      <c r="F405" s="325">
        <v>84</v>
      </c>
    </row>
    <row r="406" spans="1:6" s="311" customFormat="1" ht="9" customHeight="1" x14ac:dyDescent="0.2">
      <c r="A406" s="80" t="s">
        <v>231</v>
      </c>
      <c r="B406" s="199" t="s">
        <v>82</v>
      </c>
      <c r="C406" s="321">
        <f t="shared" si="10"/>
        <v>37.296999999999997</v>
      </c>
      <c r="D406" s="321">
        <v>37.296999999999997</v>
      </c>
      <c r="E406" s="321"/>
      <c r="F406" s="321">
        <v>0</v>
      </c>
    </row>
    <row r="407" spans="1:6" s="311" customFormat="1" ht="9" customHeight="1" x14ac:dyDescent="0.2">
      <c r="A407" s="38" t="s">
        <v>196</v>
      </c>
      <c r="B407" s="38" t="s">
        <v>15</v>
      </c>
      <c r="C407" s="321">
        <f t="shared" si="10"/>
        <v>89.5</v>
      </c>
      <c r="D407" s="321">
        <v>89.5</v>
      </c>
      <c r="E407" s="321"/>
      <c r="F407" s="322">
        <v>0</v>
      </c>
    </row>
    <row r="408" spans="1:6" s="311" customFormat="1" ht="9" customHeight="1" x14ac:dyDescent="0.2">
      <c r="A408" s="199" t="s">
        <v>232</v>
      </c>
      <c r="B408" s="199" t="s">
        <v>23</v>
      </c>
      <c r="C408" s="322">
        <f t="shared" si="10"/>
        <v>115</v>
      </c>
      <c r="D408" s="322">
        <v>115</v>
      </c>
      <c r="E408" s="322"/>
      <c r="F408" s="322">
        <v>0</v>
      </c>
    </row>
    <row r="409" spans="1:6" s="311" customFormat="1" ht="9" customHeight="1" x14ac:dyDescent="0.2">
      <c r="A409" s="262" t="s">
        <v>233</v>
      </c>
      <c r="B409" s="42" t="s">
        <v>43</v>
      </c>
      <c r="C409" s="324">
        <f t="shared" si="10"/>
        <v>59.436999999999998</v>
      </c>
      <c r="D409" s="324">
        <v>0</v>
      </c>
      <c r="E409" s="324"/>
      <c r="F409" s="325">
        <v>59.436999999999998</v>
      </c>
    </row>
    <row r="410" spans="1:6" s="311" customFormat="1" ht="9" customHeight="1" x14ac:dyDescent="0.2">
      <c r="A410" s="321" t="s">
        <v>234</v>
      </c>
      <c r="B410" s="321" t="s">
        <v>36</v>
      </c>
      <c r="C410" s="321">
        <f t="shared" si="10"/>
        <v>17.3</v>
      </c>
      <c r="D410" s="321">
        <v>0</v>
      </c>
      <c r="E410" s="321"/>
      <c r="F410" s="321">
        <v>17.3</v>
      </c>
    </row>
    <row r="411" spans="1:6" s="311" customFormat="1" ht="9" customHeight="1" x14ac:dyDescent="0.2">
      <c r="A411" s="199" t="s">
        <v>235</v>
      </c>
      <c r="B411" s="199" t="s">
        <v>39</v>
      </c>
      <c r="C411" s="321">
        <f t="shared" si="10"/>
        <v>118.5</v>
      </c>
      <c r="D411" s="321">
        <v>118.5</v>
      </c>
      <c r="E411" s="321"/>
      <c r="F411" s="322">
        <v>0</v>
      </c>
    </row>
    <row r="412" spans="1:6" s="275" customFormat="1" ht="9" customHeight="1" x14ac:dyDescent="0.25">
      <c r="D412" s="340"/>
      <c r="E412" s="340"/>
      <c r="F412" s="340"/>
    </row>
    <row r="413" spans="1:6" s="311" customFormat="1" ht="9" customHeight="1" x14ac:dyDescent="0.2">
      <c r="A413" s="318">
        <v>2006</v>
      </c>
      <c r="B413" s="341"/>
      <c r="C413" s="93"/>
      <c r="D413" s="342"/>
      <c r="E413" s="342"/>
      <c r="F413" s="342"/>
    </row>
    <row r="414" spans="1:6" s="311" customFormat="1" ht="9" customHeight="1" x14ac:dyDescent="0.2">
      <c r="A414" s="218" t="s">
        <v>183</v>
      </c>
      <c r="B414" s="218"/>
      <c r="C414" s="320">
        <f>+F414+D414</f>
        <v>122.91000000000001</v>
      </c>
      <c r="D414" s="320">
        <f>SUM(D416:D418)</f>
        <v>0</v>
      </c>
      <c r="E414" s="320"/>
      <c r="F414" s="320">
        <f>SUM(F416:F418)</f>
        <v>122.91000000000001</v>
      </c>
    </row>
    <row r="415" spans="1:6" s="311" customFormat="1" ht="3.95" customHeight="1" x14ac:dyDescent="0.2">
      <c r="A415" s="218"/>
      <c r="B415" s="218"/>
      <c r="C415" s="320"/>
      <c r="D415" s="320"/>
      <c r="E415" s="320"/>
      <c r="F415" s="320"/>
    </row>
    <row r="416" spans="1:6" s="311" customFormat="1" ht="9" customHeight="1" x14ac:dyDescent="0.2">
      <c r="A416" s="38" t="s">
        <v>186</v>
      </c>
      <c r="B416" s="38" t="s">
        <v>48</v>
      </c>
      <c r="C416" s="321">
        <f>+F416+D416</f>
        <v>35.5</v>
      </c>
      <c r="D416" s="322">
        <v>0</v>
      </c>
      <c r="E416" s="322"/>
      <c r="F416" s="322">
        <v>35.5</v>
      </c>
    </row>
    <row r="417" spans="1:6" s="311" customFormat="1" ht="9" customHeight="1" x14ac:dyDescent="0.2">
      <c r="A417" s="38" t="s">
        <v>242</v>
      </c>
      <c r="B417" s="38" t="s">
        <v>88</v>
      </c>
      <c r="C417" s="322">
        <f>+F417+D417</f>
        <v>41.21</v>
      </c>
      <c r="D417" s="322">
        <v>0</v>
      </c>
      <c r="E417" s="322"/>
      <c r="F417" s="322">
        <v>41.21</v>
      </c>
    </row>
    <row r="418" spans="1:6" s="311" customFormat="1" ht="9" customHeight="1" x14ac:dyDescent="0.2">
      <c r="A418" s="199" t="s">
        <v>243</v>
      </c>
      <c r="B418" s="199" t="s">
        <v>27</v>
      </c>
      <c r="C418" s="322">
        <f>+F418+D418</f>
        <v>46.2</v>
      </c>
      <c r="D418" s="322">
        <v>0</v>
      </c>
      <c r="E418" s="322"/>
      <c r="F418" s="321">
        <v>46.2</v>
      </c>
    </row>
    <row r="419" spans="1:6" s="311" customFormat="1" ht="9" customHeight="1" x14ac:dyDescent="0.2">
      <c r="A419" s="80"/>
      <c r="B419" s="199"/>
      <c r="C419" s="321"/>
      <c r="D419" s="321"/>
      <c r="E419" s="321"/>
      <c r="F419" s="321"/>
    </row>
    <row r="420" spans="1:6" s="311" customFormat="1" ht="9" customHeight="1" x14ac:dyDescent="0.2">
      <c r="A420" s="328" t="s">
        <v>197</v>
      </c>
      <c r="B420" s="328"/>
      <c r="C420" s="328">
        <f>+F420+D420</f>
        <v>303.66000000000003</v>
      </c>
      <c r="D420" s="328">
        <f>SUM(D422:D428)</f>
        <v>114.80000000000001</v>
      </c>
      <c r="E420" s="328"/>
      <c r="F420" s="328">
        <f>SUM(F422:F428)</f>
        <v>188.86</v>
      </c>
    </row>
    <row r="421" spans="1:6" s="311" customFormat="1" ht="3.95" customHeight="1" x14ac:dyDescent="0.2">
      <c r="A421" s="328"/>
      <c r="B421" s="328"/>
      <c r="C421" s="328"/>
      <c r="D421" s="328"/>
      <c r="E421" s="328"/>
      <c r="F421" s="328"/>
    </row>
    <row r="422" spans="1:6" s="311" customFormat="1" ht="9" customHeight="1" x14ac:dyDescent="0.2">
      <c r="A422" s="321" t="s">
        <v>198</v>
      </c>
      <c r="B422" s="321" t="s">
        <v>130</v>
      </c>
      <c r="C422" s="321">
        <f t="shared" ref="C422:C428" si="11">+F422+D422</f>
        <v>47.46</v>
      </c>
      <c r="D422" s="321">
        <v>0</v>
      </c>
      <c r="E422" s="321"/>
      <c r="F422" s="321">
        <v>47.46</v>
      </c>
    </row>
    <row r="423" spans="1:6" s="311" customFormat="1" ht="9" customHeight="1" x14ac:dyDescent="0.2">
      <c r="A423" s="321" t="s">
        <v>199</v>
      </c>
      <c r="B423" s="321" t="s">
        <v>32</v>
      </c>
      <c r="C423" s="321">
        <f t="shared" si="11"/>
        <v>22.4</v>
      </c>
      <c r="D423" s="321">
        <v>0</v>
      </c>
      <c r="E423" s="321"/>
      <c r="F423" s="321">
        <v>22.4</v>
      </c>
    </row>
    <row r="424" spans="1:6" s="311" customFormat="1" ht="9" customHeight="1" x14ac:dyDescent="0.2">
      <c r="A424" s="321"/>
      <c r="B424" s="321" t="s">
        <v>43</v>
      </c>
      <c r="C424" s="321">
        <f t="shared" si="11"/>
        <v>42</v>
      </c>
      <c r="D424" s="321">
        <v>0</v>
      </c>
      <c r="E424" s="321"/>
      <c r="F424" s="321">
        <v>42</v>
      </c>
    </row>
    <row r="425" spans="1:6" s="311" customFormat="1" ht="9" customHeight="1" x14ac:dyDescent="0.2">
      <c r="A425" s="324" t="s">
        <v>201</v>
      </c>
      <c r="B425" s="324" t="s">
        <v>25</v>
      </c>
      <c r="C425" s="324">
        <f t="shared" si="11"/>
        <v>16</v>
      </c>
      <c r="D425" s="324">
        <v>0</v>
      </c>
      <c r="E425" s="324"/>
      <c r="F425" s="324">
        <v>16</v>
      </c>
    </row>
    <row r="426" spans="1:6" s="311" customFormat="1" ht="9" customHeight="1" x14ac:dyDescent="0.2">
      <c r="A426" s="321"/>
      <c r="B426" s="321" t="s">
        <v>39</v>
      </c>
      <c r="C426" s="321">
        <f t="shared" si="11"/>
        <v>130</v>
      </c>
      <c r="D426" s="321">
        <v>69</v>
      </c>
      <c r="E426" s="321"/>
      <c r="F426" s="321">
        <v>61</v>
      </c>
    </row>
    <row r="427" spans="1:6" s="311" customFormat="1" ht="9" customHeight="1" x14ac:dyDescent="0.2">
      <c r="A427" s="321" t="s">
        <v>202</v>
      </c>
      <c r="B427" s="321" t="s">
        <v>130</v>
      </c>
      <c r="C427" s="321">
        <f t="shared" si="11"/>
        <v>11.4</v>
      </c>
      <c r="D427" s="321">
        <v>11.4</v>
      </c>
      <c r="E427" s="321"/>
      <c r="F427" s="321">
        <v>0</v>
      </c>
    </row>
    <row r="428" spans="1:6" s="311" customFormat="1" ht="9" customHeight="1" x14ac:dyDescent="0.2">
      <c r="A428" s="321"/>
      <c r="B428" s="321" t="s">
        <v>32</v>
      </c>
      <c r="C428" s="321">
        <f t="shared" si="11"/>
        <v>34.4</v>
      </c>
      <c r="D428" s="321">
        <v>34.4</v>
      </c>
      <c r="E428" s="321"/>
      <c r="F428" s="321">
        <v>0</v>
      </c>
    </row>
    <row r="429" spans="1:6" s="311" customFormat="1" ht="9" customHeight="1" x14ac:dyDescent="0.2">
      <c r="A429" s="38"/>
      <c r="B429" s="38"/>
      <c r="C429" s="322"/>
      <c r="D429" s="322"/>
      <c r="E429" s="322"/>
      <c r="F429" s="322"/>
    </row>
    <row r="430" spans="1:6" s="311" customFormat="1" ht="9" customHeight="1" x14ac:dyDescent="0.2">
      <c r="A430" s="329" t="s">
        <v>204</v>
      </c>
      <c r="B430" s="329"/>
      <c r="C430" s="328">
        <f>+F430+D430</f>
        <v>4485.2969999999996</v>
      </c>
      <c r="D430" s="328">
        <f>SUM(D432:D489)</f>
        <v>3567.1969999999997</v>
      </c>
      <c r="E430" s="328"/>
      <c r="F430" s="328">
        <f>SUM(F432:F489)</f>
        <v>918.09999999999991</v>
      </c>
    </row>
    <row r="431" spans="1:6" s="311" customFormat="1" ht="3.95" customHeight="1" x14ac:dyDescent="0.2">
      <c r="A431" s="329"/>
      <c r="B431" s="329"/>
      <c r="C431" s="328"/>
      <c r="D431" s="328"/>
      <c r="E431" s="328"/>
      <c r="F431" s="328"/>
    </row>
    <row r="432" spans="1:6" s="311" customFormat="1" ht="9" customHeight="1" x14ac:dyDescent="0.2">
      <c r="A432" s="38" t="s">
        <v>236</v>
      </c>
      <c r="B432" s="38" t="s">
        <v>112</v>
      </c>
      <c r="C432" s="322">
        <f t="shared" ref="C432:C489" si="12">+F432+D432</f>
        <v>20.2</v>
      </c>
      <c r="D432" s="322">
        <v>0</v>
      </c>
      <c r="E432" s="322"/>
      <c r="F432" s="322">
        <v>20.2</v>
      </c>
    </row>
    <row r="433" spans="1:6" s="311" customFormat="1" ht="9" customHeight="1" x14ac:dyDescent="0.2">
      <c r="A433" s="80" t="s">
        <v>205</v>
      </c>
      <c r="B433" s="199" t="s">
        <v>74</v>
      </c>
      <c r="C433" s="321">
        <f t="shared" si="12"/>
        <v>53.3</v>
      </c>
      <c r="D433" s="321">
        <v>53.3</v>
      </c>
      <c r="E433" s="321"/>
      <c r="F433" s="321">
        <v>0</v>
      </c>
    </row>
    <row r="434" spans="1:6" s="311" customFormat="1" ht="9" customHeight="1" x14ac:dyDescent="0.2">
      <c r="A434" s="199" t="s">
        <v>206</v>
      </c>
      <c r="B434" s="199" t="s">
        <v>50</v>
      </c>
      <c r="C434" s="321">
        <f t="shared" si="12"/>
        <v>132</v>
      </c>
      <c r="D434" s="321">
        <v>132</v>
      </c>
      <c r="E434" s="321"/>
      <c r="F434" s="322">
        <v>0</v>
      </c>
    </row>
    <row r="435" spans="1:6" s="311" customFormat="1" ht="9" customHeight="1" x14ac:dyDescent="0.2">
      <c r="A435" s="262" t="s">
        <v>207</v>
      </c>
      <c r="B435" s="262" t="s">
        <v>21</v>
      </c>
      <c r="C435" s="324">
        <f t="shared" si="12"/>
        <v>39.5</v>
      </c>
      <c r="D435" s="324">
        <v>39.5</v>
      </c>
      <c r="E435" s="324"/>
      <c r="F435" s="325">
        <v>0</v>
      </c>
    </row>
    <row r="436" spans="1:6" s="311" customFormat="1" ht="9" customHeight="1" x14ac:dyDescent="0.2">
      <c r="A436" s="338" t="s">
        <v>185</v>
      </c>
      <c r="B436" s="38" t="s">
        <v>34</v>
      </c>
      <c r="C436" s="321">
        <f t="shared" si="12"/>
        <v>59.3</v>
      </c>
      <c r="D436" s="321">
        <v>59.3</v>
      </c>
      <c r="E436" s="321"/>
      <c r="F436" s="322">
        <v>0</v>
      </c>
    </row>
    <row r="437" spans="1:6" s="311" customFormat="1" ht="9" customHeight="1" x14ac:dyDescent="0.2">
      <c r="A437" s="199" t="s">
        <v>208</v>
      </c>
      <c r="B437" s="199" t="s">
        <v>32</v>
      </c>
      <c r="C437" s="321">
        <f t="shared" si="12"/>
        <v>27.3</v>
      </c>
      <c r="D437" s="321">
        <v>27.3</v>
      </c>
      <c r="E437" s="321"/>
      <c r="F437" s="322">
        <v>0</v>
      </c>
    </row>
    <row r="438" spans="1:6" s="311" customFormat="1" ht="9" customHeight="1" x14ac:dyDescent="0.2">
      <c r="A438" s="38" t="s">
        <v>187</v>
      </c>
      <c r="B438" s="38" t="s">
        <v>82</v>
      </c>
      <c r="C438" s="321">
        <f t="shared" si="12"/>
        <v>39.299999999999997</v>
      </c>
      <c r="D438" s="321">
        <v>39.299999999999997</v>
      </c>
      <c r="E438" s="321"/>
      <c r="F438" s="322">
        <v>0</v>
      </c>
    </row>
    <row r="439" spans="1:6" s="311" customFormat="1" ht="9" customHeight="1" x14ac:dyDescent="0.2">
      <c r="A439" s="262" t="s">
        <v>209</v>
      </c>
      <c r="B439" s="262" t="s">
        <v>82</v>
      </c>
      <c r="C439" s="325">
        <f t="shared" si="12"/>
        <v>98</v>
      </c>
      <c r="D439" s="325">
        <v>98</v>
      </c>
      <c r="E439" s="325"/>
      <c r="F439" s="325">
        <v>0</v>
      </c>
    </row>
    <row r="440" spans="1:6" s="311" customFormat="1" ht="9" customHeight="1" x14ac:dyDescent="0.2">
      <c r="A440" s="38" t="s">
        <v>248</v>
      </c>
      <c r="B440" s="38" t="s">
        <v>52</v>
      </c>
      <c r="C440" s="322">
        <f t="shared" si="12"/>
        <v>159</v>
      </c>
      <c r="D440" s="322">
        <v>27</v>
      </c>
      <c r="E440" s="322"/>
      <c r="F440" s="322">
        <v>132</v>
      </c>
    </row>
    <row r="441" spans="1:6" s="311" customFormat="1" ht="9" customHeight="1" x14ac:dyDescent="0.2">
      <c r="A441" s="38"/>
      <c r="B441" s="38" t="s">
        <v>55</v>
      </c>
      <c r="C441" s="322">
        <f t="shared" si="12"/>
        <v>84</v>
      </c>
      <c r="D441" s="322">
        <v>0</v>
      </c>
      <c r="E441" s="322"/>
      <c r="F441" s="322">
        <v>84</v>
      </c>
    </row>
    <row r="442" spans="1:6" s="311" customFormat="1" ht="9" customHeight="1" x14ac:dyDescent="0.2">
      <c r="A442" s="199" t="s">
        <v>210</v>
      </c>
      <c r="B442" s="199" t="s">
        <v>46</v>
      </c>
      <c r="C442" s="321">
        <f t="shared" si="12"/>
        <v>61</v>
      </c>
      <c r="D442" s="321">
        <v>61</v>
      </c>
      <c r="E442" s="321"/>
      <c r="F442" s="322">
        <v>0</v>
      </c>
    </row>
    <row r="443" spans="1:6" s="311" customFormat="1" ht="9" customHeight="1" x14ac:dyDescent="0.2">
      <c r="A443" s="262"/>
      <c r="B443" s="262" t="s">
        <v>36</v>
      </c>
      <c r="C443" s="324">
        <f t="shared" si="12"/>
        <v>201.6</v>
      </c>
      <c r="D443" s="324">
        <v>201.6</v>
      </c>
      <c r="E443" s="324"/>
      <c r="F443" s="325">
        <v>0</v>
      </c>
    </row>
    <row r="444" spans="1:6" s="311" customFormat="1" ht="9" customHeight="1" x14ac:dyDescent="0.2">
      <c r="A444" s="199" t="s">
        <v>212</v>
      </c>
      <c r="B444" s="199" t="s">
        <v>69</v>
      </c>
      <c r="C444" s="322">
        <f t="shared" si="12"/>
        <v>459</v>
      </c>
      <c r="D444" s="322">
        <v>459</v>
      </c>
      <c r="E444" s="322"/>
      <c r="F444" s="322">
        <v>0</v>
      </c>
    </row>
    <row r="445" spans="1:6" s="311" customFormat="1" ht="9" customHeight="1" x14ac:dyDescent="0.2">
      <c r="A445" s="80" t="s">
        <v>213</v>
      </c>
      <c r="B445" s="199" t="s">
        <v>33</v>
      </c>
      <c r="C445" s="321">
        <f t="shared" si="12"/>
        <v>109.3</v>
      </c>
      <c r="D445" s="321">
        <v>109.3</v>
      </c>
      <c r="E445" s="321"/>
      <c r="F445" s="321">
        <v>0</v>
      </c>
    </row>
    <row r="446" spans="1:6" s="311" customFormat="1" ht="9" customHeight="1" x14ac:dyDescent="0.2">
      <c r="A446" s="80"/>
      <c r="B446" s="199" t="s">
        <v>30</v>
      </c>
      <c r="C446" s="321">
        <f t="shared" si="12"/>
        <v>42</v>
      </c>
      <c r="D446" s="321">
        <v>42</v>
      </c>
      <c r="E446" s="321"/>
      <c r="F446" s="321">
        <v>0</v>
      </c>
    </row>
    <row r="447" spans="1:6" s="311" customFormat="1" ht="9" customHeight="1" x14ac:dyDescent="0.2">
      <c r="A447" s="262" t="s">
        <v>214</v>
      </c>
      <c r="B447" s="262" t="s">
        <v>39</v>
      </c>
      <c r="C447" s="325">
        <f t="shared" si="12"/>
        <v>86.6</v>
      </c>
      <c r="D447" s="325">
        <v>86.6</v>
      </c>
      <c r="E447" s="325"/>
      <c r="F447" s="325">
        <v>0</v>
      </c>
    </row>
    <row r="448" spans="1:6" s="311" customFormat="1" ht="9" customHeight="1" x14ac:dyDescent="0.2">
      <c r="A448" s="199"/>
      <c r="B448" s="199" t="s">
        <v>48</v>
      </c>
      <c r="C448" s="322">
        <f t="shared" si="12"/>
        <v>82</v>
      </c>
      <c r="D448" s="322">
        <v>82</v>
      </c>
      <c r="E448" s="322"/>
      <c r="F448" s="322">
        <v>0</v>
      </c>
    </row>
    <row r="449" spans="1:6" s="311" customFormat="1" ht="9" customHeight="1" x14ac:dyDescent="0.2">
      <c r="A449" s="199" t="s">
        <v>215</v>
      </c>
      <c r="B449" s="199" t="s">
        <v>39</v>
      </c>
      <c r="C449" s="321">
        <f t="shared" si="12"/>
        <v>26</v>
      </c>
      <c r="D449" s="321">
        <v>26</v>
      </c>
      <c r="E449" s="321"/>
      <c r="F449" s="322">
        <v>0</v>
      </c>
    </row>
    <row r="450" spans="1:6" s="311" customFormat="1" ht="9" customHeight="1" x14ac:dyDescent="0.2">
      <c r="A450" s="199" t="s">
        <v>216</v>
      </c>
      <c r="B450" s="199" t="s">
        <v>23</v>
      </c>
      <c r="C450" s="322">
        <f t="shared" si="12"/>
        <v>32</v>
      </c>
      <c r="D450" s="322">
        <v>32</v>
      </c>
      <c r="E450" s="322"/>
      <c r="F450" s="322">
        <v>0</v>
      </c>
    </row>
    <row r="451" spans="1:6" s="311" customFormat="1" ht="9" customHeight="1" x14ac:dyDescent="0.2">
      <c r="A451" s="185" t="s">
        <v>217</v>
      </c>
      <c r="B451" s="262" t="s">
        <v>46</v>
      </c>
      <c r="C451" s="324">
        <f t="shared" si="12"/>
        <v>34.200000000000003</v>
      </c>
      <c r="D451" s="324">
        <v>0</v>
      </c>
      <c r="E451" s="324"/>
      <c r="F451" s="324">
        <v>34.200000000000003</v>
      </c>
    </row>
    <row r="452" spans="1:6" s="311" customFormat="1" ht="9" customHeight="1" x14ac:dyDescent="0.2">
      <c r="A452" s="38" t="s">
        <v>189</v>
      </c>
      <c r="B452" s="38" t="s">
        <v>15</v>
      </c>
      <c r="C452" s="322">
        <f t="shared" si="12"/>
        <v>55.5</v>
      </c>
      <c r="D452" s="322">
        <v>55.5</v>
      </c>
      <c r="E452" s="322"/>
      <c r="F452" s="322">
        <v>0</v>
      </c>
    </row>
    <row r="453" spans="1:6" s="311" customFormat="1" ht="9" customHeight="1" x14ac:dyDescent="0.2">
      <c r="A453" s="199" t="s">
        <v>218</v>
      </c>
      <c r="B453" s="199" t="s">
        <v>82</v>
      </c>
      <c r="C453" s="322">
        <f t="shared" si="12"/>
        <v>228</v>
      </c>
      <c r="D453" s="322">
        <v>228</v>
      </c>
      <c r="E453" s="322"/>
      <c r="F453" s="322">
        <v>0</v>
      </c>
    </row>
    <row r="454" spans="1:6" s="311" customFormat="1" ht="9" customHeight="1" x14ac:dyDescent="0.2">
      <c r="A454" s="80" t="s">
        <v>244</v>
      </c>
      <c r="B454" s="38" t="s">
        <v>82</v>
      </c>
      <c r="C454" s="322">
        <f t="shared" si="12"/>
        <v>105</v>
      </c>
      <c r="D454" s="322">
        <v>0</v>
      </c>
      <c r="E454" s="322"/>
      <c r="F454" s="321">
        <v>105</v>
      </c>
    </row>
    <row r="455" spans="1:6" s="311" customFormat="1" ht="9" customHeight="1" x14ac:dyDescent="0.2">
      <c r="A455" s="185"/>
      <c r="B455" s="262" t="s">
        <v>27</v>
      </c>
      <c r="C455" s="324">
        <f t="shared" si="12"/>
        <v>93</v>
      </c>
      <c r="D455" s="324">
        <v>0</v>
      </c>
      <c r="E455" s="324"/>
      <c r="F455" s="324">
        <v>93</v>
      </c>
    </row>
    <row r="456" spans="1:6" s="311" customFormat="1" ht="9" customHeight="1" x14ac:dyDescent="0.2">
      <c r="A456" s="199" t="s">
        <v>219</v>
      </c>
      <c r="B456" s="199" t="s">
        <v>34</v>
      </c>
      <c r="C456" s="321">
        <f t="shared" si="12"/>
        <v>28</v>
      </c>
      <c r="D456" s="321">
        <v>28</v>
      </c>
      <c r="E456" s="321"/>
      <c r="F456" s="322">
        <v>0</v>
      </c>
    </row>
    <row r="457" spans="1:6" s="311" customFormat="1" ht="9" customHeight="1" x14ac:dyDescent="0.2">
      <c r="A457" s="199"/>
      <c r="B457" s="199" t="s">
        <v>39</v>
      </c>
      <c r="C457" s="321">
        <f t="shared" si="12"/>
        <v>75.900000000000006</v>
      </c>
      <c r="D457" s="321">
        <v>75.900000000000006</v>
      </c>
      <c r="E457" s="321"/>
      <c r="F457" s="322">
        <v>0</v>
      </c>
    </row>
    <row r="458" spans="1:6" s="311" customFormat="1" ht="9" customHeight="1" x14ac:dyDescent="0.2">
      <c r="A458" s="199" t="s">
        <v>220</v>
      </c>
      <c r="B458" s="199" t="s">
        <v>57</v>
      </c>
      <c r="C458" s="321">
        <f t="shared" si="12"/>
        <v>37.5</v>
      </c>
      <c r="D458" s="321">
        <v>37.5</v>
      </c>
      <c r="E458" s="321"/>
      <c r="F458" s="322">
        <v>0</v>
      </c>
    </row>
    <row r="459" spans="1:6" s="311" customFormat="1" ht="9" customHeight="1" x14ac:dyDescent="0.2">
      <c r="A459" s="262" t="s">
        <v>221</v>
      </c>
      <c r="B459" s="262" t="s">
        <v>23</v>
      </c>
      <c r="C459" s="325">
        <f t="shared" si="12"/>
        <v>21</v>
      </c>
      <c r="D459" s="325">
        <v>21</v>
      </c>
      <c r="E459" s="325"/>
      <c r="F459" s="325">
        <v>0</v>
      </c>
    </row>
    <row r="460" spans="1:6" s="311" customFormat="1" ht="9" customHeight="1" x14ac:dyDescent="0.2">
      <c r="A460" s="199" t="s">
        <v>222</v>
      </c>
      <c r="B460" s="199" t="s">
        <v>76</v>
      </c>
      <c r="C460" s="321">
        <f t="shared" si="12"/>
        <v>14.5</v>
      </c>
      <c r="D460" s="321">
        <v>0</v>
      </c>
      <c r="E460" s="321"/>
      <c r="F460" s="322">
        <v>14.5</v>
      </c>
    </row>
    <row r="461" spans="1:6" s="311" customFormat="1" ht="9" customHeight="1" x14ac:dyDescent="0.2">
      <c r="A461" s="199" t="s">
        <v>223</v>
      </c>
      <c r="B461" s="199" t="s">
        <v>43</v>
      </c>
      <c r="C461" s="321">
        <f t="shared" si="12"/>
        <v>231.7</v>
      </c>
      <c r="D461" s="321">
        <v>231.7</v>
      </c>
      <c r="E461" s="321"/>
      <c r="F461" s="322">
        <v>0</v>
      </c>
    </row>
    <row r="462" spans="1:6" s="311" customFormat="1" ht="9" customHeight="1" x14ac:dyDescent="0.2">
      <c r="A462" s="199"/>
      <c r="B462" s="199" t="s">
        <v>39</v>
      </c>
      <c r="C462" s="321">
        <f t="shared" si="12"/>
        <v>78</v>
      </c>
      <c r="D462" s="321">
        <v>78</v>
      </c>
      <c r="E462" s="321"/>
      <c r="F462" s="322">
        <v>0</v>
      </c>
    </row>
    <row r="463" spans="1:6" s="311" customFormat="1" ht="9" customHeight="1" x14ac:dyDescent="0.2">
      <c r="A463" s="262" t="s">
        <v>224</v>
      </c>
      <c r="B463" s="262" t="s">
        <v>65</v>
      </c>
      <c r="C463" s="325">
        <f t="shared" si="12"/>
        <v>181.5</v>
      </c>
      <c r="D463" s="325">
        <v>181.5</v>
      </c>
      <c r="E463" s="325"/>
      <c r="F463" s="325">
        <v>0</v>
      </c>
    </row>
    <row r="464" spans="1:6" s="311" customFormat="1" ht="9" customHeight="1" x14ac:dyDescent="0.2">
      <c r="A464" s="80" t="s">
        <v>225</v>
      </c>
      <c r="B464" s="199" t="s">
        <v>111</v>
      </c>
      <c r="C464" s="321">
        <f t="shared" si="12"/>
        <v>28.3</v>
      </c>
      <c r="D464" s="321">
        <v>28.3</v>
      </c>
      <c r="E464" s="321"/>
      <c r="F464" s="321">
        <v>0</v>
      </c>
    </row>
    <row r="465" spans="1:6" s="311" customFormat="1" ht="9" customHeight="1" x14ac:dyDescent="0.2">
      <c r="A465" s="80"/>
      <c r="B465" s="199" t="s">
        <v>46</v>
      </c>
      <c r="C465" s="321">
        <f t="shared" si="12"/>
        <v>33.200000000000003</v>
      </c>
      <c r="D465" s="321">
        <v>33.200000000000003</v>
      </c>
      <c r="E465" s="321"/>
      <c r="F465" s="321">
        <v>0</v>
      </c>
    </row>
    <row r="466" spans="1:6" s="311" customFormat="1" ht="9" customHeight="1" x14ac:dyDescent="0.2">
      <c r="A466" s="338" t="s">
        <v>190</v>
      </c>
      <c r="B466" s="38" t="s">
        <v>111</v>
      </c>
      <c r="C466" s="321">
        <f t="shared" si="12"/>
        <v>0.2</v>
      </c>
      <c r="D466" s="321">
        <v>0.2</v>
      </c>
      <c r="E466" s="321"/>
      <c r="F466" s="322">
        <v>0</v>
      </c>
    </row>
    <row r="467" spans="1:6" s="311" customFormat="1" ht="9" customHeight="1" x14ac:dyDescent="0.2">
      <c r="A467" s="339"/>
      <c r="B467" s="42" t="s">
        <v>32</v>
      </c>
      <c r="C467" s="324">
        <f t="shared" si="12"/>
        <v>46.6</v>
      </c>
      <c r="D467" s="324">
        <v>46.6</v>
      </c>
      <c r="E467" s="324"/>
      <c r="F467" s="325">
        <v>0</v>
      </c>
    </row>
    <row r="468" spans="1:6" s="311" customFormat="1" ht="9" customHeight="1" x14ac:dyDescent="0.2">
      <c r="A468" s="338"/>
      <c r="B468" s="38" t="s">
        <v>55</v>
      </c>
      <c r="C468" s="321">
        <f t="shared" si="12"/>
        <v>64.099999999999994</v>
      </c>
      <c r="D468" s="321">
        <v>64.099999999999994</v>
      </c>
      <c r="E468" s="321"/>
      <c r="F468" s="322">
        <v>0</v>
      </c>
    </row>
    <row r="469" spans="1:6" s="311" customFormat="1" ht="9" customHeight="1" x14ac:dyDescent="0.2">
      <c r="A469" s="338" t="s">
        <v>191</v>
      </c>
      <c r="B469" s="38" t="s">
        <v>130</v>
      </c>
      <c r="C469" s="321">
        <f t="shared" si="12"/>
        <v>24.4</v>
      </c>
      <c r="D469" s="321">
        <v>24.4</v>
      </c>
      <c r="E469" s="321"/>
      <c r="F469" s="322">
        <v>0</v>
      </c>
    </row>
    <row r="470" spans="1:6" s="311" customFormat="1" ht="9" customHeight="1" x14ac:dyDescent="0.2">
      <c r="A470" s="338"/>
      <c r="B470" s="38" t="s">
        <v>32</v>
      </c>
      <c r="C470" s="321">
        <f t="shared" si="12"/>
        <v>90.7</v>
      </c>
      <c r="D470" s="321">
        <v>90.7</v>
      </c>
      <c r="E470" s="321"/>
      <c r="F470" s="322">
        <v>0</v>
      </c>
    </row>
    <row r="471" spans="1:6" s="311" customFormat="1" ht="9" customHeight="1" x14ac:dyDescent="0.2">
      <c r="A471" s="339"/>
      <c r="B471" s="42" t="s">
        <v>57</v>
      </c>
      <c r="C471" s="324">
        <f t="shared" si="12"/>
        <v>60.4</v>
      </c>
      <c r="D471" s="324">
        <v>60.4</v>
      </c>
      <c r="E471" s="324"/>
      <c r="F471" s="325">
        <v>0</v>
      </c>
    </row>
    <row r="472" spans="1:6" s="311" customFormat="1" ht="9" customHeight="1" x14ac:dyDescent="0.2">
      <c r="A472" s="199" t="s">
        <v>226</v>
      </c>
      <c r="B472" s="199" t="s">
        <v>50</v>
      </c>
      <c r="C472" s="321">
        <f t="shared" si="12"/>
        <v>123.1</v>
      </c>
      <c r="D472" s="321">
        <v>123.1</v>
      </c>
      <c r="E472" s="321"/>
      <c r="F472" s="322">
        <v>0</v>
      </c>
    </row>
    <row r="473" spans="1:6" s="311" customFormat="1" ht="9" customHeight="1" x14ac:dyDescent="0.2">
      <c r="A473" s="80" t="s">
        <v>227</v>
      </c>
      <c r="B473" s="199" t="s">
        <v>43</v>
      </c>
      <c r="C473" s="321">
        <f t="shared" si="12"/>
        <v>155</v>
      </c>
      <c r="D473" s="321">
        <v>0</v>
      </c>
      <c r="E473" s="321"/>
      <c r="F473" s="321">
        <v>155</v>
      </c>
    </row>
    <row r="474" spans="1:6" s="311" customFormat="1" ht="9" customHeight="1" x14ac:dyDescent="0.2">
      <c r="A474" s="199" t="s">
        <v>228</v>
      </c>
      <c r="B474" s="199" t="s">
        <v>43</v>
      </c>
      <c r="C474" s="321">
        <f t="shared" si="12"/>
        <v>56.063000000000002</v>
      </c>
      <c r="D474" s="321">
        <v>0</v>
      </c>
      <c r="E474" s="321"/>
      <c r="F474" s="322">
        <v>56.063000000000002</v>
      </c>
    </row>
    <row r="475" spans="1:6" s="311" customFormat="1" ht="9" customHeight="1" x14ac:dyDescent="0.2">
      <c r="A475" s="42" t="s">
        <v>192</v>
      </c>
      <c r="B475" s="42" t="s">
        <v>55</v>
      </c>
      <c r="C475" s="324">
        <f t="shared" si="12"/>
        <v>103.5</v>
      </c>
      <c r="D475" s="324">
        <f>104.6-1.1</f>
        <v>103.5</v>
      </c>
      <c r="E475" s="324"/>
      <c r="F475" s="325">
        <v>0</v>
      </c>
    </row>
    <row r="476" spans="1:6" s="311" customFormat="1" ht="9" customHeight="1" x14ac:dyDescent="0.2">
      <c r="A476" s="38"/>
      <c r="B476" s="38" t="s">
        <v>82</v>
      </c>
      <c r="C476" s="321">
        <f t="shared" si="12"/>
        <v>30.6</v>
      </c>
      <c r="D476" s="321">
        <v>30.6</v>
      </c>
      <c r="E476" s="321"/>
      <c r="F476" s="322">
        <v>0</v>
      </c>
    </row>
    <row r="477" spans="1:6" s="311" customFormat="1" ht="9" customHeight="1" x14ac:dyDescent="0.2">
      <c r="A477" s="80" t="s">
        <v>229</v>
      </c>
      <c r="B477" s="199" t="s">
        <v>46</v>
      </c>
      <c r="C477" s="321">
        <f t="shared" si="12"/>
        <v>18.899999999999999</v>
      </c>
      <c r="D477" s="321">
        <v>0</v>
      </c>
      <c r="E477" s="321"/>
      <c r="F477" s="321">
        <v>18.899999999999999</v>
      </c>
    </row>
    <row r="478" spans="1:6" s="311" customFormat="1" ht="9" customHeight="1" x14ac:dyDescent="0.2">
      <c r="A478" s="80"/>
      <c r="B478" s="199" t="s">
        <v>36</v>
      </c>
      <c r="C478" s="321">
        <f t="shared" si="12"/>
        <v>44.7</v>
      </c>
      <c r="D478" s="321">
        <v>0</v>
      </c>
      <c r="E478" s="321"/>
      <c r="F478" s="321">
        <v>44.7</v>
      </c>
    </row>
    <row r="479" spans="1:6" s="311" customFormat="1" ht="9" customHeight="1" x14ac:dyDescent="0.2">
      <c r="A479" s="339" t="s">
        <v>193</v>
      </c>
      <c r="B479" s="42" t="s">
        <v>34</v>
      </c>
      <c r="C479" s="324">
        <f t="shared" si="12"/>
        <v>37.4</v>
      </c>
      <c r="D479" s="324">
        <v>37.4</v>
      </c>
      <c r="E479" s="324"/>
      <c r="F479" s="325">
        <v>0</v>
      </c>
    </row>
    <row r="480" spans="1:6" s="311" customFormat="1" ht="9" customHeight="1" x14ac:dyDescent="0.2">
      <c r="A480" s="338"/>
      <c r="B480" s="38" t="s">
        <v>57</v>
      </c>
      <c r="C480" s="321">
        <f t="shared" si="12"/>
        <v>8.1</v>
      </c>
      <c r="D480" s="321">
        <v>8.1</v>
      </c>
      <c r="E480" s="321"/>
      <c r="F480" s="322">
        <v>0</v>
      </c>
    </row>
    <row r="481" spans="1:6" s="311" customFormat="1" ht="9" customHeight="1" x14ac:dyDescent="0.2">
      <c r="A481" s="38" t="s">
        <v>194</v>
      </c>
      <c r="B481" s="38" t="s">
        <v>36</v>
      </c>
      <c r="C481" s="322">
        <f t="shared" si="12"/>
        <v>8.3000000000000007</v>
      </c>
      <c r="D481" s="322">
        <v>0</v>
      </c>
      <c r="E481" s="322"/>
      <c r="F481" s="322">
        <v>8.3000000000000007</v>
      </c>
    </row>
    <row r="482" spans="1:6" s="311" customFormat="1" ht="9" customHeight="1" x14ac:dyDescent="0.2">
      <c r="A482" s="80" t="s">
        <v>230</v>
      </c>
      <c r="B482" s="199" t="s">
        <v>76</v>
      </c>
      <c r="C482" s="321">
        <f t="shared" si="12"/>
        <v>44</v>
      </c>
      <c r="D482" s="321">
        <v>44</v>
      </c>
      <c r="E482" s="321"/>
      <c r="F482" s="321">
        <v>0</v>
      </c>
    </row>
    <row r="483" spans="1:6" s="311" customFormat="1" ht="9" customHeight="1" x14ac:dyDescent="0.2">
      <c r="A483" s="262" t="s">
        <v>249</v>
      </c>
      <c r="B483" s="262" t="s">
        <v>52</v>
      </c>
      <c r="C483" s="325">
        <f t="shared" si="12"/>
        <v>75.5</v>
      </c>
      <c r="D483" s="325">
        <v>0</v>
      </c>
      <c r="E483" s="325"/>
      <c r="F483" s="324">
        <v>75.5</v>
      </c>
    </row>
    <row r="484" spans="1:6" s="311" customFormat="1" ht="9" customHeight="1" x14ac:dyDescent="0.2">
      <c r="A484" s="80" t="s">
        <v>231</v>
      </c>
      <c r="B484" s="199" t="s">
        <v>82</v>
      </c>
      <c r="C484" s="321">
        <f t="shared" si="12"/>
        <v>37.296999999999997</v>
      </c>
      <c r="D484" s="321">
        <v>37.296999999999997</v>
      </c>
      <c r="E484" s="321"/>
      <c r="F484" s="321">
        <v>0</v>
      </c>
    </row>
    <row r="485" spans="1:6" s="311" customFormat="1" ht="9" customHeight="1" x14ac:dyDescent="0.2">
      <c r="A485" s="38" t="s">
        <v>196</v>
      </c>
      <c r="B485" s="38" t="s">
        <v>15</v>
      </c>
      <c r="C485" s="321">
        <f t="shared" si="12"/>
        <v>89.5</v>
      </c>
      <c r="D485" s="321">
        <v>89.5</v>
      </c>
      <c r="E485" s="321"/>
      <c r="F485" s="322">
        <v>0</v>
      </c>
    </row>
    <row r="486" spans="1:6" s="311" customFormat="1" ht="9" customHeight="1" x14ac:dyDescent="0.2">
      <c r="A486" s="199" t="s">
        <v>232</v>
      </c>
      <c r="B486" s="199" t="s">
        <v>23</v>
      </c>
      <c r="C486" s="322">
        <f t="shared" si="12"/>
        <v>115</v>
      </c>
      <c r="D486" s="322">
        <v>115</v>
      </c>
      <c r="E486" s="322"/>
      <c r="F486" s="322">
        <v>0</v>
      </c>
    </row>
    <row r="487" spans="1:6" s="311" customFormat="1" ht="9" customHeight="1" x14ac:dyDescent="0.2">
      <c r="A487" s="262" t="s">
        <v>233</v>
      </c>
      <c r="B487" s="42" t="s">
        <v>43</v>
      </c>
      <c r="C487" s="324">
        <f t="shared" si="12"/>
        <v>59.436999999999998</v>
      </c>
      <c r="D487" s="324">
        <v>0</v>
      </c>
      <c r="E487" s="324"/>
      <c r="F487" s="325">
        <v>59.436999999999998</v>
      </c>
    </row>
    <row r="488" spans="1:6" s="311" customFormat="1" ht="9" customHeight="1" x14ac:dyDescent="0.2">
      <c r="A488" s="321" t="s">
        <v>234</v>
      </c>
      <c r="B488" s="321" t="s">
        <v>36</v>
      </c>
      <c r="C488" s="321">
        <f t="shared" si="12"/>
        <v>17.3</v>
      </c>
      <c r="D488" s="321">
        <v>0</v>
      </c>
      <c r="E488" s="321"/>
      <c r="F488" s="321">
        <v>17.3</v>
      </c>
    </row>
    <row r="489" spans="1:6" s="311" customFormat="1" ht="9" customHeight="1" x14ac:dyDescent="0.2">
      <c r="A489" s="199" t="s">
        <v>235</v>
      </c>
      <c r="B489" s="199" t="s">
        <v>39</v>
      </c>
      <c r="C489" s="321">
        <f t="shared" si="12"/>
        <v>118.5</v>
      </c>
      <c r="D489" s="321">
        <v>118.5</v>
      </c>
      <c r="E489" s="321"/>
      <c r="F489" s="322">
        <v>0</v>
      </c>
    </row>
    <row r="490" spans="1:6" s="311" customFormat="1" ht="9" customHeight="1" x14ac:dyDescent="0.2">
      <c r="A490" s="275"/>
      <c r="B490" s="275"/>
      <c r="C490" s="275"/>
      <c r="D490" s="340"/>
      <c r="E490" s="340"/>
      <c r="F490" s="340"/>
    </row>
    <row r="491" spans="1:6" s="311" customFormat="1" ht="9" customHeight="1" x14ac:dyDescent="0.2">
      <c r="A491" s="318">
        <v>2007</v>
      </c>
      <c r="B491" s="199"/>
      <c r="C491" s="321"/>
      <c r="D491" s="321"/>
      <c r="E491" s="321"/>
      <c r="F491" s="321"/>
    </row>
    <row r="492" spans="1:6" s="311" customFormat="1" ht="9" customHeight="1" x14ac:dyDescent="0.2">
      <c r="A492" s="218" t="s">
        <v>183</v>
      </c>
      <c r="B492" s="218"/>
      <c r="C492" s="320">
        <f>+F492+D492</f>
        <v>76.710000000000008</v>
      </c>
      <c r="D492" s="320">
        <f>SUM(D494:D495)</f>
        <v>0</v>
      </c>
      <c r="E492" s="320"/>
      <c r="F492" s="320">
        <f>SUM(F494:F495)</f>
        <v>76.710000000000008</v>
      </c>
    </row>
    <row r="493" spans="1:6" s="311" customFormat="1" ht="3.95" customHeight="1" x14ac:dyDescent="0.2">
      <c r="A493" s="218"/>
      <c r="B493" s="218"/>
      <c r="C493" s="320"/>
      <c r="D493" s="320"/>
      <c r="E493" s="320"/>
      <c r="F493" s="320"/>
    </row>
    <row r="494" spans="1:6" s="311" customFormat="1" ht="9" customHeight="1" x14ac:dyDescent="0.2">
      <c r="A494" s="38" t="s">
        <v>186</v>
      </c>
      <c r="B494" s="38" t="s">
        <v>48</v>
      </c>
      <c r="C494" s="321">
        <f>+F494+D494</f>
        <v>35.5</v>
      </c>
      <c r="D494" s="322">
        <v>0</v>
      </c>
      <c r="E494" s="322"/>
      <c r="F494" s="322">
        <v>35.5</v>
      </c>
    </row>
    <row r="495" spans="1:6" s="311" customFormat="1" ht="9" customHeight="1" x14ac:dyDescent="0.2">
      <c r="A495" s="38" t="s">
        <v>242</v>
      </c>
      <c r="B495" s="38" t="s">
        <v>88</v>
      </c>
      <c r="C495" s="322">
        <f>+F495+D495</f>
        <v>41.21</v>
      </c>
      <c r="D495" s="322">
        <v>0</v>
      </c>
      <c r="E495" s="322"/>
      <c r="F495" s="322">
        <v>41.21</v>
      </c>
    </row>
    <row r="496" spans="1:6" s="311" customFormat="1" ht="9" customHeight="1" x14ac:dyDescent="0.2">
      <c r="A496" s="327"/>
      <c r="B496" s="199"/>
      <c r="C496" s="321"/>
      <c r="D496" s="321"/>
      <c r="E496" s="321"/>
      <c r="F496" s="321"/>
    </row>
    <row r="497" spans="1:6" s="311" customFormat="1" ht="9" customHeight="1" x14ac:dyDescent="0.2">
      <c r="A497" s="328" t="s">
        <v>197</v>
      </c>
      <c r="B497" s="328"/>
      <c r="C497" s="328">
        <f>+F497+D497</f>
        <v>314.06</v>
      </c>
      <c r="D497" s="328">
        <f>SUM(D499:D505)</f>
        <v>114.80000000000001</v>
      </c>
      <c r="E497" s="328"/>
      <c r="F497" s="328">
        <f>SUM(F499:F505)</f>
        <v>199.26</v>
      </c>
    </row>
    <row r="498" spans="1:6" s="311" customFormat="1" ht="3.95" customHeight="1" x14ac:dyDescent="0.2">
      <c r="A498" s="328"/>
      <c r="B498" s="328"/>
      <c r="C498" s="328"/>
      <c r="D498" s="328"/>
      <c r="E498" s="328"/>
      <c r="F498" s="328"/>
    </row>
    <row r="499" spans="1:6" s="311" customFormat="1" ht="9" customHeight="1" x14ac:dyDescent="0.2">
      <c r="A499" s="321" t="s">
        <v>198</v>
      </c>
      <c r="B499" s="321" t="s">
        <v>130</v>
      </c>
      <c r="C499" s="321">
        <f t="shared" ref="C499:C505" si="13">+F499+D499</f>
        <v>57.91</v>
      </c>
      <c r="D499" s="321">
        <v>0</v>
      </c>
      <c r="E499" s="321"/>
      <c r="F499" s="321">
        <v>57.91</v>
      </c>
    </row>
    <row r="500" spans="1:6" s="311" customFormat="1" ht="9" customHeight="1" x14ac:dyDescent="0.2">
      <c r="A500" s="321" t="s">
        <v>199</v>
      </c>
      <c r="B500" s="321" t="s">
        <v>32</v>
      </c>
      <c r="C500" s="321">
        <f t="shared" si="13"/>
        <v>22.35</v>
      </c>
      <c r="D500" s="321">
        <v>0</v>
      </c>
      <c r="E500" s="321"/>
      <c r="F500" s="321">
        <v>22.35</v>
      </c>
    </row>
    <row r="501" spans="1:6" s="311" customFormat="1" ht="9" customHeight="1" x14ac:dyDescent="0.2">
      <c r="A501" s="321"/>
      <c r="B501" s="321" t="s">
        <v>43</v>
      </c>
      <c r="C501" s="321">
        <f t="shared" si="13"/>
        <v>42</v>
      </c>
      <c r="D501" s="321">
        <v>0</v>
      </c>
      <c r="E501" s="321"/>
      <c r="F501" s="321">
        <v>42</v>
      </c>
    </row>
    <row r="502" spans="1:6" s="311" customFormat="1" ht="9" customHeight="1" x14ac:dyDescent="0.2">
      <c r="A502" s="324" t="s">
        <v>201</v>
      </c>
      <c r="B502" s="324" t="s">
        <v>25</v>
      </c>
      <c r="C502" s="324">
        <f t="shared" si="13"/>
        <v>16</v>
      </c>
      <c r="D502" s="324">
        <v>0</v>
      </c>
      <c r="E502" s="324"/>
      <c r="F502" s="324">
        <v>16</v>
      </c>
    </row>
    <row r="503" spans="1:6" s="311" customFormat="1" ht="9" customHeight="1" x14ac:dyDescent="0.2">
      <c r="A503" s="321"/>
      <c r="B503" s="321" t="s">
        <v>39</v>
      </c>
      <c r="C503" s="321">
        <f t="shared" si="13"/>
        <v>130</v>
      </c>
      <c r="D503" s="321">
        <v>69</v>
      </c>
      <c r="E503" s="321"/>
      <c r="F503" s="321">
        <v>61</v>
      </c>
    </row>
    <row r="504" spans="1:6" s="311" customFormat="1" ht="9" customHeight="1" x14ac:dyDescent="0.2">
      <c r="A504" s="321" t="s">
        <v>202</v>
      </c>
      <c r="B504" s="321" t="s">
        <v>130</v>
      </c>
      <c r="C504" s="321">
        <f t="shared" si="13"/>
        <v>11.4</v>
      </c>
      <c r="D504" s="321">
        <v>11.4</v>
      </c>
      <c r="E504" s="321"/>
      <c r="F504" s="321">
        <v>0</v>
      </c>
    </row>
    <row r="505" spans="1:6" s="311" customFormat="1" ht="9" customHeight="1" x14ac:dyDescent="0.2">
      <c r="A505" s="321"/>
      <c r="B505" s="321" t="s">
        <v>32</v>
      </c>
      <c r="C505" s="321">
        <f t="shared" si="13"/>
        <v>34.4</v>
      </c>
      <c r="D505" s="321">
        <v>34.4</v>
      </c>
      <c r="E505" s="321"/>
      <c r="F505" s="321">
        <v>0</v>
      </c>
    </row>
    <row r="506" spans="1:6" s="311" customFormat="1" ht="9" customHeight="1" x14ac:dyDescent="0.2">
      <c r="A506" s="38"/>
      <c r="B506" s="38"/>
      <c r="C506" s="322"/>
      <c r="D506" s="322"/>
      <c r="E506" s="322"/>
      <c r="F506" s="322"/>
    </row>
    <row r="507" spans="1:6" s="311" customFormat="1" ht="9" customHeight="1" x14ac:dyDescent="0.2">
      <c r="A507" s="329" t="s">
        <v>204</v>
      </c>
      <c r="B507" s="329"/>
      <c r="C507" s="328">
        <f>+F507+D507</f>
        <v>3939.0959999999995</v>
      </c>
      <c r="D507" s="328">
        <f>SUM(D509:D560)</f>
        <v>3020.9959999999996</v>
      </c>
      <c r="E507" s="328"/>
      <c r="F507" s="328">
        <f>SUM(F509:F560)</f>
        <v>918.09999999999991</v>
      </c>
    </row>
    <row r="508" spans="1:6" s="311" customFormat="1" ht="3.95" customHeight="1" x14ac:dyDescent="0.2">
      <c r="A508" s="329"/>
      <c r="B508" s="329"/>
      <c r="C508" s="328"/>
      <c r="D508" s="328"/>
      <c r="E508" s="328"/>
      <c r="F508" s="328"/>
    </row>
    <row r="509" spans="1:6" s="311" customFormat="1" ht="9" customHeight="1" x14ac:dyDescent="0.2">
      <c r="A509" s="38" t="s">
        <v>250</v>
      </c>
      <c r="B509" s="38" t="s">
        <v>112</v>
      </c>
      <c r="C509" s="322">
        <f t="shared" ref="C509:C560" si="14">+F509+D509</f>
        <v>20.2</v>
      </c>
      <c r="D509" s="322">
        <v>0</v>
      </c>
      <c r="E509" s="322"/>
      <c r="F509" s="322">
        <v>20.2</v>
      </c>
    </row>
    <row r="510" spans="1:6" s="311" customFormat="1" ht="9" customHeight="1" x14ac:dyDescent="0.2">
      <c r="A510" s="80" t="s">
        <v>205</v>
      </c>
      <c r="B510" s="199" t="s">
        <v>74</v>
      </c>
      <c r="C510" s="321">
        <f t="shared" si="14"/>
        <v>53.3</v>
      </c>
      <c r="D510" s="321">
        <v>53.3</v>
      </c>
      <c r="E510" s="321"/>
      <c r="F510" s="321">
        <v>0</v>
      </c>
    </row>
    <row r="511" spans="1:6" s="311" customFormat="1" ht="9" customHeight="1" x14ac:dyDescent="0.2">
      <c r="A511" s="199" t="s">
        <v>206</v>
      </c>
      <c r="B511" s="199" t="s">
        <v>50</v>
      </c>
      <c r="C511" s="321">
        <f t="shared" si="14"/>
        <v>132</v>
      </c>
      <c r="D511" s="321">
        <v>132</v>
      </c>
      <c r="E511" s="321"/>
      <c r="F511" s="322">
        <v>0</v>
      </c>
    </row>
    <row r="512" spans="1:6" s="311" customFormat="1" ht="9" customHeight="1" x14ac:dyDescent="0.2">
      <c r="A512" s="262" t="s">
        <v>207</v>
      </c>
      <c r="B512" s="262" t="s">
        <v>21</v>
      </c>
      <c r="C512" s="324">
        <f t="shared" si="14"/>
        <v>39.5</v>
      </c>
      <c r="D512" s="324">
        <v>39.5</v>
      </c>
      <c r="E512" s="324"/>
      <c r="F512" s="325">
        <v>0</v>
      </c>
    </row>
    <row r="513" spans="1:6" s="311" customFormat="1" ht="9" customHeight="1" x14ac:dyDescent="0.2">
      <c r="A513" s="338" t="s">
        <v>251</v>
      </c>
      <c r="B513" s="38" t="s">
        <v>34</v>
      </c>
      <c r="C513" s="321">
        <f t="shared" si="14"/>
        <v>59.3</v>
      </c>
      <c r="D513" s="321">
        <v>59.3</v>
      </c>
      <c r="E513" s="321"/>
      <c r="F513" s="322">
        <v>0</v>
      </c>
    </row>
    <row r="514" spans="1:6" s="311" customFormat="1" ht="9" customHeight="1" x14ac:dyDescent="0.2">
      <c r="A514" s="199" t="s">
        <v>208</v>
      </c>
      <c r="B514" s="199" t="s">
        <v>32</v>
      </c>
      <c r="C514" s="321">
        <f t="shared" si="14"/>
        <v>36.099000000000004</v>
      </c>
      <c r="D514" s="321">
        <f>27.3+8.799</f>
        <v>36.099000000000004</v>
      </c>
      <c r="E514" s="321"/>
      <c r="F514" s="322">
        <v>0</v>
      </c>
    </row>
    <row r="515" spans="1:6" s="311" customFormat="1" ht="9" customHeight="1" x14ac:dyDescent="0.2">
      <c r="A515" s="38" t="s">
        <v>252</v>
      </c>
      <c r="B515" s="38" t="s">
        <v>82</v>
      </c>
      <c r="C515" s="321">
        <f t="shared" si="14"/>
        <v>39.299999999999997</v>
      </c>
      <c r="D515" s="321">
        <v>39.299999999999997</v>
      </c>
      <c r="E515" s="321"/>
      <c r="F515" s="322">
        <v>0</v>
      </c>
    </row>
    <row r="516" spans="1:6" s="311" customFormat="1" ht="9" customHeight="1" x14ac:dyDescent="0.2">
      <c r="A516" s="262" t="s">
        <v>209</v>
      </c>
      <c r="B516" s="262" t="s">
        <v>82</v>
      </c>
      <c r="C516" s="325">
        <f t="shared" si="14"/>
        <v>98</v>
      </c>
      <c r="D516" s="325">
        <v>98</v>
      </c>
      <c r="E516" s="325"/>
      <c r="F516" s="325">
        <v>0</v>
      </c>
    </row>
    <row r="517" spans="1:6" s="311" customFormat="1" ht="9" customHeight="1" x14ac:dyDescent="0.2">
      <c r="A517" s="199" t="s">
        <v>210</v>
      </c>
      <c r="B517" s="199" t="s">
        <v>46</v>
      </c>
      <c r="C517" s="321">
        <f t="shared" si="14"/>
        <v>61</v>
      </c>
      <c r="D517" s="321">
        <v>61</v>
      </c>
      <c r="E517" s="321"/>
      <c r="F517" s="322">
        <v>0</v>
      </c>
    </row>
    <row r="518" spans="1:6" s="311" customFormat="1" ht="9" customHeight="1" x14ac:dyDescent="0.2">
      <c r="A518" s="199"/>
      <c r="B518" s="199" t="s">
        <v>36</v>
      </c>
      <c r="C518" s="321">
        <f t="shared" si="14"/>
        <v>201.6</v>
      </c>
      <c r="D518" s="321">
        <v>201.6</v>
      </c>
      <c r="E518" s="321"/>
      <c r="F518" s="322">
        <v>0</v>
      </c>
    </row>
    <row r="519" spans="1:6" s="311" customFormat="1" ht="9" customHeight="1" x14ac:dyDescent="0.2">
      <c r="A519" s="199" t="s">
        <v>212</v>
      </c>
      <c r="B519" s="199" t="s">
        <v>69</v>
      </c>
      <c r="C519" s="322">
        <f t="shared" si="14"/>
        <v>459</v>
      </c>
      <c r="D519" s="322">
        <v>459</v>
      </c>
      <c r="E519" s="322"/>
      <c r="F519" s="322">
        <v>0</v>
      </c>
    </row>
    <row r="520" spans="1:6" s="311" customFormat="1" ht="9" customHeight="1" x14ac:dyDescent="0.2">
      <c r="A520" s="185" t="s">
        <v>213</v>
      </c>
      <c r="B520" s="262" t="s">
        <v>33</v>
      </c>
      <c r="C520" s="324">
        <f t="shared" si="14"/>
        <v>109.3</v>
      </c>
      <c r="D520" s="324">
        <v>109.3</v>
      </c>
      <c r="E520" s="324"/>
      <c r="F520" s="324">
        <v>0</v>
      </c>
    </row>
    <row r="521" spans="1:6" s="311" customFormat="1" ht="9" customHeight="1" x14ac:dyDescent="0.2">
      <c r="A521" s="80"/>
      <c r="B521" s="199" t="s">
        <v>30</v>
      </c>
      <c r="C521" s="321">
        <f t="shared" si="14"/>
        <v>42</v>
      </c>
      <c r="D521" s="321">
        <v>42</v>
      </c>
      <c r="E521" s="321"/>
      <c r="F521" s="321">
        <v>0</v>
      </c>
    </row>
    <row r="522" spans="1:6" s="311" customFormat="1" ht="9" customHeight="1" x14ac:dyDescent="0.2">
      <c r="A522" s="199" t="s">
        <v>214</v>
      </c>
      <c r="B522" s="199" t="s">
        <v>39</v>
      </c>
      <c r="C522" s="322">
        <f t="shared" si="14"/>
        <v>86.6</v>
      </c>
      <c r="D522" s="322">
        <v>86.6</v>
      </c>
      <c r="E522" s="322"/>
      <c r="F522" s="322">
        <v>0</v>
      </c>
    </row>
    <row r="523" spans="1:6" s="311" customFormat="1" ht="9" customHeight="1" x14ac:dyDescent="0.2">
      <c r="A523" s="199"/>
      <c r="B523" s="199" t="s">
        <v>48</v>
      </c>
      <c r="C523" s="322">
        <f t="shared" si="14"/>
        <v>82</v>
      </c>
      <c r="D523" s="322">
        <v>82</v>
      </c>
      <c r="E523" s="322"/>
      <c r="F523" s="322">
        <v>0</v>
      </c>
    </row>
    <row r="524" spans="1:6" s="311" customFormat="1" ht="9" customHeight="1" x14ac:dyDescent="0.2">
      <c r="A524" s="262" t="s">
        <v>216</v>
      </c>
      <c r="B524" s="262" t="s">
        <v>23</v>
      </c>
      <c r="C524" s="325">
        <f t="shared" si="14"/>
        <v>35.1</v>
      </c>
      <c r="D524" s="325">
        <f>32+3.1</f>
        <v>35.1</v>
      </c>
      <c r="E524" s="325"/>
      <c r="F524" s="325">
        <v>0</v>
      </c>
    </row>
    <row r="525" spans="1:6" s="311" customFormat="1" ht="9" customHeight="1" x14ac:dyDescent="0.2">
      <c r="A525" s="80" t="s">
        <v>217</v>
      </c>
      <c r="B525" s="199" t="s">
        <v>46</v>
      </c>
      <c r="C525" s="321">
        <f t="shared" si="14"/>
        <v>34.200000000000003</v>
      </c>
      <c r="D525" s="321">
        <v>0</v>
      </c>
      <c r="E525" s="321"/>
      <c r="F525" s="321">
        <v>34.200000000000003</v>
      </c>
    </row>
    <row r="526" spans="1:6" s="311" customFormat="1" ht="9" customHeight="1" x14ac:dyDescent="0.2">
      <c r="A526" s="38" t="s">
        <v>253</v>
      </c>
      <c r="B526" s="38" t="s">
        <v>15</v>
      </c>
      <c r="C526" s="322">
        <f t="shared" si="14"/>
        <v>55.5</v>
      </c>
      <c r="D526" s="322">
        <v>55.5</v>
      </c>
      <c r="E526" s="322"/>
      <c r="F526" s="322">
        <v>0</v>
      </c>
    </row>
    <row r="527" spans="1:6" s="311" customFormat="1" ht="9" customHeight="1" x14ac:dyDescent="0.2">
      <c r="A527" s="199" t="s">
        <v>218</v>
      </c>
      <c r="B527" s="199" t="s">
        <v>82</v>
      </c>
      <c r="C527" s="322">
        <f t="shared" si="14"/>
        <v>228</v>
      </c>
      <c r="D527" s="322">
        <v>228</v>
      </c>
      <c r="E527" s="322"/>
      <c r="F527" s="322">
        <v>0</v>
      </c>
    </row>
    <row r="528" spans="1:6" s="311" customFormat="1" ht="9" customHeight="1" x14ac:dyDescent="0.2">
      <c r="A528" s="185" t="s">
        <v>244</v>
      </c>
      <c r="B528" s="262" t="s">
        <v>82</v>
      </c>
      <c r="C528" s="325">
        <f t="shared" si="14"/>
        <v>105</v>
      </c>
      <c r="D528" s="325">
        <v>0</v>
      </c>
      <c r="E528" s="325"/>
      <c r="F528" s="324">
        <v>105</v>
      </c>
    </row>
    <row r="529" spans="1:6" s="311" customFormat="1" ht="9" customHeight="1" x14ac:dyDescent="0.2">
      <c r="A529" s="80"/>
      <c r="B529" s="199" t="s">
        <v>27</v>
      </c>
      <c r="C529" s="321">
        <f t="shared" si="14"/>
        <v>93</v>
      </c>
      <c r="D529" s="321">
        <v>0</v>
      </c>
      <c r="E529" s="321"/>
      <c r="F529" s="321">
        <v>93</v>
      </c>
    </row>
    <row r="530" spans="1:6" s="311" customFormat="1" ht="9" customHeight="1" x14ac:dyDescent="0.2">
      <c r="A530" s="199" t="s">
        <v>220</v>
      </c>
      <c r="B530" s="199" t="s">
        <v>57</v>
      </c>
      <c r="C530" s="321">
        <f t="shared" si="14"/>
        <v>37.5</v>
      </c>
      <c r="D530" s="321">
        <v>37.5</v>
      </c>
      <c r="E530" s="321"/>
      <c r="F530" s="322">
        <v>0</v>
      </c>
    </row>
    <row r="531" spans="1:6" s="311" customFormat="1" ht="9" customHeight="1" x14ac:dyDescent="0.2">
      <c r="A531" s="199" t="s">
        <v>221</v>
      </c>
      <c r="B531" s="199" t="s">
        <v>23</v>
      </c>
      <c r="C531" s="322">
        <f t="shared" si="14"/>
        <v>21</v>
      </c>
      <c r="D531" s="322">
        <v>21</v>
      </c>
      <c r="E531" s="322"/>
      <c r="F531" s="322">
        <v>0</v>
      </c>
    </row>
    <row r="532" spans="1:6" s="311" customFormat="1" ht="9" customHeight="1" x14ac:dyDescent="0.2">
      <c r="A532" s="262" t="s">
        <v>222</v>
      </c>
      <c r="B532" s="262" t="s">
        <v>76</v>
      </c>
      <c r="C532" s="324">
        <f t="shared" si="14"/>
        <v>14.5</v>
      </c>
      <c r="D532" s="324">
        <v>0</v>
      </c>
      <c r="E532" s="324"/>
      <c r="F532" s="325">
        <v>14.5</v>
      </c>
    </row>
    <row r="533" spans="1:6" s="311" customFormat="1" ht="9" customHeight="1" x14ac:dyDescent="0.2">
      <c r="A533" s="199" t="s">
        <v>224</v>
      </c>
      <c r="B533" s="199" t="s">
        <v>65</v>
      </c>
      <c r="C533" s="322">
        <f t="shared" si="14"/>
        <v>181.5</v>
      </c>
      <c r="D533" s="322">
        <v>181.5</v>
      </c>
      <c r="E533" s="322"/>
      <c r="F533" s="322">
        <v>0</v>
      </c>
    </row>
    <row r="534" spans="1:6" s="311" customFormat="1" ht="9" customHeight="1" x14ac:dyDescent="0.2">
      <c r="A534" s="80" t="s">
        <v>225</v>
      </c>
      <c r="B534" s="199" t="s">
        <v>111</v>
      </c>
      <c r="C534" s="321">
        <f t="shared" si="14"/>
        <v>28.3</v>
      </c>
      <c r="D534" s="321">
        <v>28.3</v>
      </c>
      <c r="E534" s="321"/>
      <c r="F534" s="321">
        <v>0</v>
      </c>
    </row>
    <row r="535" spans="1:6" s="311" customFormat="1" ht="9" customHeight="1" x14ac:dyDescent="0.2">
      <c r="A535" s="80"/>
      <c r="B535" s="199" t="s">
        <v>46</v>
      </c>
      <c r="C535" s="321">
        <f t="shared" si="14"/>
        <v>33.200000000000003</v>
      </c>
      <c r="D535" s="321">
        <v>33.200000000000003</v>
      </c>
      <c r="E535" s="321"/>
      <c r="F535" s="321">
        <v>0</v>
      </c>
    </row>
    <row r="536" spans="1:6" s="311" customFormat="1" ht="9" customHeight="1" x14ac:dyDescent="0.2">
      <c r="A536" s="339" t="s">
        <v>254</v>
      </c>
      <c r="B536" s="42" t="s">
        <v>111</v>
      </c>
      <c r="C536" s="324">
        <f t="shared" si="14"/>
        <v>0.2</v>
      </c>
      <c r="D536" s="324">
        <v>0.2</v>
      </c>
      <c r="E536" s="324"/>
      <c r="F536" s="325">
        <v>0</v>
      </c>
    </row>
    <row r="537" spans="1:6" s="311" customFormat="1" ht="9" customHeight="1" x14ac:dyDescent="0.2">
      <c r="A537" s="338"/>
      <c r="B537" s="38" t="s">
        <v>32</v>
      </c>
      <c r="C537" s="321">
        <f t="shared" si="14"/>
        <v>46.6</v>
      </c>
      <c r="D537" s="321">
        <v>46.6</v>
      </c>
      <c r="E537" s="321"/>
      <c r="F537" s="322">
        <v>0</v>
      </c>
    </row>
    <row r="538" spans="1:6" s="311" customFormat="1" ht="9" customHeight="1" x14ac:dyDescent="0.2">
      <c r="A538" s="338"/>
      <c r="B538" s="38" t="s">
        <v>55</v>
      </c>
      <c r="C538" s="321">
        <f t="shared" si="14"/>
        <v>64.099999999999994</v>
      </c>
      <c r="D538" s="321">
        <v>64.099999999999994</v>
      </c>
      <c r="E538" s="321"/>
      <c r="F538" s="322">
        <v>0</v>
      </c>
    </row>
    <row r="539" spans="1:6" s="311" customFormat="1" ht="9" customHeight="1" x14ac:dyDescent="0.2">
      <c r="A539" s="338" t="s">
        <v>247</v>
      </c>
      <c r="B539" s="38" t="s">
        <v>130</v>
      </c>
      <c r="C539" s="321">
        <f t="shared" si="14"/>
        <v>24.4</v>
      </c>
      <c r="D539" s="321">
        <v>24.4</v>
      </c>
      <c r="E539" s="321"/>
      <c r="F539" s="322">
        <v>0</v>
      </c>
    </row>
    <row r="540" spans="1:6" s="311" customFormat="1" ht="9" customHeight="1" x14ac:dyDescent="0.2">
      <c r="A540" s="339"/>
      <c r="B540" s="42" t="s">
        <v>32</v>
      </c>
      <c r="C540" s="324">
        <f t="shared" si="14"/>
        <v>90.7</v>
      </c>
      <c r="D540" s="324">
        <v>90.7</v>
      </c>
      <c r="E540" s="324"/>
      <c r="F540" s="325">
        <v>0</v>
      </c>
    </row>
    <row r="541" spans="1:6" s="311" customFormat="1" ht="9" customHeight="1" x14ac:dyDescent="0.2">
      <c r="A541" s="338"/>
      <c r="B541" s="38" t="s">
        <v>57</v>
      </c>
      <c r="C541" s="321">
        <f t="shared" si="14"/>
        <v>60.4</v>
      </c>
      <c r="D541" s="321">
        <v>60.4</v>
      </c>
      <c r="E541" s="321"/>
      <c r="F541" s="322">
        <v>0</v>
      </c>
    </row>
    <row r="542" spans="1:6" s="311" customFormat="1" ht="9" customHeight="1" x14ac:dyDescent="0.2">
      <c r="A542" s="199" t="s">
        <v>226</v>
      </c>
      <c r="B542" s="199" t="s">
        <v>50</v>
      </c>
      <c r="C542" s="321">
        <f t="shared" si="14"/>
        <v>123.1</v>
      </c>
      <c r="D542" s="321">
        <v>123.1</v>
      </c>
      <c r="E542" s="321"/>
      <c r="F542" s="322">
        <v>0</v>
      </c>
    </row>
    <row r="543" spans="1:6" s="311" customFormat="1" ht="9" customHeight="1" x14ac:dyDescent="0.2">
      <c r="A543" s="80" t="s">
        <v>227</v>
      </c>
      <c r="B543" s="199" t="s">
        <v>43</v>
      </c>
      <c r="C543" s="321">
        <f t="shared" si="14"/>
        <v>155</v>
      </c>
      <c r="D543" s="321">
        <v>0</v>
      </c>
      <c r="E543" s="321"/>
      <c r="F543" s="321">
        <v>155</v>
      </c>
    </row>
    <row r="544" spans="1:6" s="311" customFormat="1" ht="9" customHeight="1" x14ac:dyDescent="0.2">
      <c r="A544" s="262" t="s">
        <v>228</v>
      </c>
      <c r="B544" s="262" t="s">
        <v>43</v>
      </c>
      <c r="C544" s="324">
        <f t="shared" si="14"/>
        <v>56.063000000000002</v>
      </c>
      <c r="D544" s="324">
        <v>0</v>
      </c>
      <c r="E544" s="324"/>
      <c r="F544" s="325">
        <v>56.063000000000002</v>
      </c>
    </row>
    <row r="545" spans="1:6" s="311" customFormat="1" ht="9" customHeight="1" x14ac:dyDescent="0.2">
      <c r="A545" s="38" t="s">
        <v>192</v>
      </c>
      <c r="B545" s="38" t="s">
        <v>55</v>
      </c>
      <c r="C545" s="321">
        <f t="shared" si="14"/>
        <v>103.5</v>
      </c>
      <c r="D545" s="321">
        <f>104.6-1.1</f>
        <v>103.5</v>
      </c>
      <c r="E545" s="321"/>
      <c r="F545" s="322">
        <v>0</v>
      </c>
    </row>
    <row r="546" spans="1:6" s="311" customFormat="1" ht="9" customHeight="1" x14ac:dyDescent="0.2">
      <c r="A546" s="38"/>
      <c r="B546" s="38" t="s">
        <v>82</v>
      </c>
      <c r="C546" s="321">
        <f t="shared" si="14"/>
        <v>30.6</v>
      </c>
      <c r="D546" s="321">
        <v>30.6</v>
      </c>
      <c r="E546" s="321"/>
      <c r="F546" s="322">
        <v>0</v>
      </c>
    </row>
    <row r="547" spans="1:6" s="311" customFormat="1" ht="9" customHeight="1" x14ac:dyDescent="0.2">
      <c r="A547" s="80" t="s">
        <v>229</v>
      </c>
      <c r="B547" s="199" t="s">
        <v>46</v>
      </c>
      <c r="C547" s="321">
        <f t="shared" si="14"/>
        <v>18.899999999999999</v>
      </c>
      <c r="D547" s="321">
        <v>0</v>
      </c>
      <c r="E547" s="321"/>
      <c r="F547" s="321">
        <v>18.899999999999999</v>
      </c>
    </row>
    <row r="548" spans="1:6" s="311" customFormat="1" ht="9" customHeight="1" x14ac:dyDescent="0.2">
      <c r="A548" s="185"/>
      <c r="B548" s="262" t="s">
        <v>36</v>
      </c>
      <c r="C548" s="324">
        <f t="shared" si="14"/>
        <v>44.7</v>
      </c>
      <c r="D548" s="324">
        <v>0</v>
      </c>
      <c r="E548" s="324"/>
      <c r="F548" s="324">
        <v>44.7</v>
      </c>
    </row>
    <row r="549" spans="1:6" s="311" customFormat="1" ht="9" customHeight="1" x14ac:dyDescent="0.2">
      <c r="A549" s="338" t="s">
        <v>255</v>
      </c>
      <c r="B549" s="38" t="s">
        <v>34</v>
      </c>
      <c r="C549" s="321">
        <f t="shared" si="14"/>
        <v>37.4</v>
      </c>
      <c r="D549" s="321">
        <v>37.4</v>
      </c>
      <c r="E549" s="321"/>
      <c r="F549" s="322">
        <v>0</v>
      </c>
    </row>
    <row r="550" spans="1:6" s="311" customFormat="1" ht="9" customHeight="1" x14ac:dyDescent="0.2">
      <c r="A550" s="338"/>
      <c r="B550" s="38" t="s">
        <v>57</v>
      </c>
      <c r="C550" s="321">
        <f t="shared" si="14"/>
        <v>8.1</v>
      </c>
      <c r="D550" s="321">
        <v>8.1</v>
      </c>
      <c r="E550" s="321"/>
      <c r="F550" s="322">
        <v>0</v>
      </c>
    </row>
    <row r="551" spans="1:6" s="311" customFormat="1" ht="9" customHeight="1" x14ac:dyDescent="0.2">
      <c r="A551" s="38" t="s">
        <v>256</v>
      </c>
      <c r="B551" s="38" t="s">
        <v>36</v>
      </c>
      <c r="C551" s="322">
        <f t="shared" si="14"/>
        <v>8.3000000000000007</v>
      </c>
      <c r="D551" s="322">
        <v>0</v>
      </c>
      <c r="E551" s="322"/>
      <c r="F551" s="322">
        <v>8.3000000000000007</v>
      </c>
    </row>
    <row r="552" spans="1:6" s="311" customFormat="1" ht="9" customHeight="1" x14ac:dyDescent="0.2">
      <c r="A552" s="185" t="s">
        <v>230</v>
      </c>
      <c r="B552" s="262" t="s">
        <v>76</v>
      </c>
      <c r="C552" s="324">
        <f t="shared" si="14"/>
        <v>44</v>
      </c>
      <c r="D552" s="324">
        <v>44</v>
      </c>
      <c r="E552" s="324"/>
      <c r="F552" s="324">
        <v>0</v>
      </c>
    </row>
    <row r="553" spans="1:6" s="311" customFormat="1" ht="9" customHeight="1" x14ac:dyDescent="0.2">
      <c r="A553" s="199" t="s">
        <v>257</v>
      </c>
      <c r="B553" s="199" t="s">
        <v>52</v>
      </c>
      <c r="C553" s="321">
        <f t="shared" si="14"/>
        <v>75.5</v>
      </c>
      <c r="D553" s="322">
        <v>0</v>
      </c>
      <c r="E553" s="322"/>
      <c r="F553" s="321">
        <v>75.5</v>
      </c>
    </row>
    <row r="554" spans="1:6" s="311" customFormat="1" ht="9" customHeight="1" x14ac:dyDescent="0.2">
      <c r="A554" s="38" t="s">
        <v>258</v>
      </c>
      <c r="B554" s="38" t="s">
        <v>52</v>
      </c>
      <c r="C554" s="322">
        <f t="shared" si="14"/>
        <v>159</v>
      </c>
      <c r="D554" s="322">
        <v>27</v>
      </c>
      <c r="E554" s="322"/>
      <c r="F554" s="322">
        <v>132</v>
      </c>
    </row>
    <row r="555" spans="1:6" s="311" customFormat="1" ht="9" customHeight="1" x14ac:dyDescent="0.2">
      <c r="A555" s="38"/>
      <c r="B555" s="38" t="s">
        <v>55</v>
      </c>
      <c r="C555" s="322">
        <f t="shared" si="14"/>
        <v>84</v>
      </c>
      <c r="D555" s="322">
        <v>0</v>
      </c>
      <c r="E555" s="322"/>
      <c r="F555" s="322">
        <v>84</v>
      </c>
    </row>
    <row r="556" spans="1:6" s="311" customFormat="1" ht="9" customHeight="1" x14ac:dyDescent="0.2">
      <c r="A556" s="185" t="s">
        <v>231</v>
      </c>
      <c r="B556" s="262" t="s">
        <v>82</v>
      </c>
      <c r="C556" s="324">
        <f t="shared" si="14"/>
        <v>37.296999999999997</v>
      </c>
      <c r="D556" s="324">
        <v>37.296999999999997</v>
      </c>
      <c r="E556" s="324"/>
      <c r="F556" s="324">
        <v>0</v>
      </c>
    </row>
    <row r="557" spans="1:6" s="311" customFormat="1" ht="9" customHeight="1" x14ac:dyDescent="0.2">
      <c r="A557" s="38" t="s">
        <v>259</v>
      </c>
      <c r="B557" s="38" t="s">
        <v>15</v>
      </c>
      <c r="C557" s="321">
        <f t="shared" si="14"/>
        <v>89.5</v>
      </c>
      <c r="D557" s="321">
        <v>89.5</v>
      </c>
      <c r="E557" s="321"/>
      <c r="F557" s="322">
        <v>0</v>
      </c>
    </row>
    <row r="558" spans="1:6" s="311" customFormat="1" ht="9" customHeight="1" x14ac:dyDescent="0.2">
      <c r="A558" s="199" t="s">
        <v>232</v>
      </c>
      <c r="B558" s="199" t="s">
        <v>23</v>
      </c>
      <c r="C558" s="322">
        <f t="shared" si="14"/>
        <v>115</v>
      </c>
      <c r="D558" s="322">
        <v>115</v>
      </c>
      <c r="E558" s="322"/>
      <c r="F558" s="322">
        <v>0</v>
      </c>
    </row>
    <row r="559" spans="1:6" s="311" customFormat="1" ht="9" customHeight="1" x14ac:dyDescent="0.2">
      <c r="A559" s="199" t="s">
        <v>233</v>
      </c>
      <c r="B559" s="38" t="s">
        <v>43</v>
      </c>
      <c r="C559" s="321">
        <f t="shared" si="14"/>
        <v>59.436999999999998</v>
      </c>
      <c r="D559" s="321">
        <v>0</v>
      </c>
      <c r="E559" s="321"/>
      <c r="F559" s="322">
        <v>59.436999999999998</v>
      </c>
    </row>
    <row r="560" spans="1:6" s="311" customFormat="1" ht="9" customHeight="1" x14ac:dyDescent="0.2">
      <c r="A560" s="324" t="s">
        <v>234</v>
      </c>
      <c r="B560" s="324" t="s">
        <v>36</v>
      </c>
      <c r="C560" s="324">
        <f t="shared" si="14"/>
        <v>17.3</v>
      </c>
      <c r="D560" s="324">
        <v>0</v>
      </c>
      <c r="E560" s="324"/>
      <c r="F560" s="324">
        <v>17.3</v>
      </c>
    </row>
    <row r="561" spans="1:7" s="311" customFormat="1" ht="9" customHeight="1" x14ac:dyDescent="0.2">
      <c r="A561" s="318"/>
      <c r="B561" s="199"/>
      <c r="C561" s="321"/>
      <c r="D561" s="321"/>
      <c r="E561" s="321"/>
      <c r="F561" s="321"/>
    </row>
    <row r="562" spans="1:7" s="311" customFormat="1" ht="9" customHeight="1" x14ac:dyDescent="0.2">
      <c r="A562" s="318">
        <v>2008</v>
      </c>
      <c r="B562" s="199"/>
      <c r="C562" s="321"/>
      <c r="D562" s="321"/>
      <c r="E562" s="321"/>
      <c r="F562" s="321"/>
    </row>
    <row r="563" spans="1:7" s="311" customFormat="1" ht="9" customHeight="1" x14ac:dyDescent="0.2">
      <c r="A563" s="218" t="s">
        <v>183</v>
      </c>
      <c r="B563" s="218"/>
      <c r="C563" s="320">
        <f>+F563+D563</f>
        <v>76.710000000000008</v>
      </c>
      <c r="D563" s="320">
        <v>0</v>
      </c>
      <c r="E563" s="320"/>
      <c r="F563" s="320">
        <f>SUM(F565:F566)</f>
        <v>76.710000000000008</v>
      </c>
    </row>
    <row r="564" spans="1:7" s="311" customFormat="1" ht="3.95" customHeight="1" x14ac:dyDescent="0.2">
      <c r="A564" s="218"/>
      <c r="B564" s="218"/>
      <c r="C564" s="320"/>
      <c r="D564" s="320"/>
      <c r="E564" s="320"/>
      <c r="F564" s="320"/>
    </row>
    <row r="565" spans="1:7" s="311" customFormat="1" ht="9" customHeight="1" x14ac:dyDescent="0.2">
      <c r="A565" s="38" t="s">
        <v>186</v>
      </c>
      <c r="B565" s="38" t="s">
        <v>48</v>
      </c>
      <c r="C565" s="321">
        <v>35.5</v>
      </c>
      <c r="D565" s="322">
        <v>0</v>
      </c>
      <c r="E565" s="322"/>
      <c r="F565" s="322">
        <v>35.5</v>
      </c>
    </row>
    <row r="566" spans="1:7" s="311" customFormat="1" ht="9" customHeight="1" x14ac:dyDescent="0.2">
      <c r="A566" s="38" t="s">
        <v>242</v>
      </c>
      <c r="B566" s="38" t="s">
        <v>88</v>
      </c>
      <c r="C566" s="322">
        <v>41.21</v>
      </c>
      <c r="D566" s="322">
        <v>0</v>
      </c>
      <c r="E566" s="322"/>
      <c r="F566" s="322">
        <v>41.21</v>
      </c>
    </row>
    <row r="567" spans="1:7" s="311" customFormat="1" ht="9" customHeight="1" x14ac:dyDescent="0.2">
      <c r="A567" s="327"/>
      <c r="B567" s="199"/>
      <c r="C567" s="321"/>
      <c r="D567" s="321"/>
      <c r="E567" s="321"/>
      <c r="F567" s="321"/>
    </row>
    <row r="568" spans="1:7" s="311" customFormat="1" ht="9" customHeight="1" x14ac:dyDescent="0.2">
      <c r="A568" s="328" t="s">
        <v>197</v>
      </c>
      <c r="B568" s="328"/>
      <c r="C568" s="328">
        <f>SUM(C570:C574)</f>
        <v>249.71</v>
      </c>
      <c r="D568" s="328">
        <f>SUM(D570:D574)</f>
        <v>114.8</v>
      </c>
      <c r="E568" s="328"/>
      <c r="F568" s="328">
        <f>SUM(F570:F574)</f>
        <v>134.91</v>
      </c>
    </row>
    <row r="569" spans="1:7" s="311" customFormat="1" ht="3.95" customHeight="1" x14ac:dyDescent="0.2">
      <c r="A569" s="328"/>
      <c r="B569" s="328"/>
      <c r="C569" s="328"/>
      <c r="D569" s="328"/>
      <c r="E569" s="328"/>
      <c r="F569" s="328"/>
    </row>
    <row r="570" spans="1:7" s="311" customFormat="1" ht="9" customHeight="1" x14ac:dyDescent="0.2">
      <c r="A570" s="321" t="s">
        <v>202</v>
      </c>
      <c r="B570" s="321" t="s">
        <v>130</v>
      </c>
      <c r="C570" s="321">
        <f>SUM(D570:F570)</f>
        <v>11.4</v>
      </c>
      <c r="D570" s="321">
        <v>11.4</v>
      </c>
      <c r="E570" s="321"/>
      <c r="F570" s="321">
        <v>0</v>
      </c>
    </row>
    <row r="571" spans="1:7" s="311" customFormat="1" ht="9" customHeight="1" x14ac:dyDescent="0.2">
      <c r="A571" s="321"/>
      <c r="B571" s="321" t="s">
        <v>32</v>
      </c>
      <c r="C571" s="321">
        <f t="shared" ref="C571:C574" si="15">SUM(D571:F571)</f>
        <v>34.4</v>
      </c>
      <c r="D571" s="321">
        <v>34.4</v>
      </c>
      <c r="E571" s="321"/>
      <c r="F571" s="321">
        <v>0</v>
      </c>
    </row>
    <row r="572" spans="1:7" s="311" customFormat="1" ht="9" customHeight="1" x14ac:dyDescent="0.2">
      <c r="A572" s="321" t="s">
        <v>201</v>
      </c>
      <c r="B572" s="321" t="s">
        <v>25</v>
      </c>
      <c r="C572" s="321">
        <f t="shared" si="15"/>
        <v>16</v>
      </c>
      <c r="D572" s="321">
        <v>0</v>
      </c>
      <c r="E572" s="321"/>
      <c r="F572" s="321">
        <v>16</v>
      </c>
    </row>
    <row r="573" spans="1:7" s="311" customFormat="1" ht="9" customHeight="1" x14ac:dyDescent="0.2">
      <c r="A573" s="324"/>
      <c r="B573" s="324" t="s">
        <v>39</v>
      </c>
      <c r="C573" s="324">
        <f t="shared" si="15"/>
        <v>130</v>
      </c>
      <c r="D573" s="324">
        <v>69</v>
      </c>
      <c r="E573" s="324"/>
      <c r="F573" s="324">
        <v>61</v>
      </c>
      <c r="G573" s="343"/>
    </row>
    <row r="574" spans="1:7" s="311" customFormat="1" ht="9" customHeight="1" x14ac:dyDescent="0.2">
      <c r="A574" s="321" t="s">
        <v>198</v>
      </c>
      <c r="B574" s="321" t="s">
        <v>130</v>
      </c>
      <c r="C574" s="321">
        <f t="shared" si="15"/>
        <v>57.91</v>
      </c>
      <c r="D574" s="321">
        <v>0</v>
      </c>
      <c r="E574" s="321"/>
      <c r="F574" s="321">
        <v>57.91</v>
      </c>
    </row>
    <row r="575" spans="1:7" s="311" customFormat="1" ht="9" customHeight="1" x14ac:dyDescent="0.2">
      <c r="A575" s="38"/>
      <c r="B575" s="38"/>
      <c r="C575" s="322"/>
      <c r="D575" s="322"/>
      <c r="E575" s="322"/>
      <c r="F575" s="322"/>
    </row>
    <row r="576" spans="1:7" s="311" customFormat="1" ht="9" customHeight="1" x14ac:dyDescent="0.2">
      <c r="A576" s="329" t="s">
        <v>204</v>
      </c>
      <c r="B576" s="329"/>
      <c r="C576" s="328">
        <f>SUM(C578:C629)</f>
        <v>3939.0959999999995</v>
      </c>
      <c r="D576" s="328">
        <f>SUM(D578:D629)</f>
        <v>3020.9959999999996</v>
      </c>
      <c r="E576" s="328"/>
      <c r="F576" s="328">
        <f>SUM(F578:F629)</f>
        <v>918.09999999999991</v>
      </c>
    </row>
    <row r="577" spans="1:6" s="311" customFormat="1" ht="3.95" customHeight="1" x14ac:dyDescent="0.2">
      <c r="A577" s="329"/>
      <c r="B577" s="329"/>
      <c r="C577" s="328"/>
      <c r="D577" s="328"/>
      <c r="E577" s="328"/>
      <c r="F577" s="328"/>
    </row>
    <row r="578" spans="1:6" s="311" customFormat="1" ht="9" customHeight="1" x14ac:dyDescent="0.2">
      <c r="A578" s="38" t="s">
        <v>250</v>
      </c>
      <c r="B578" s="38" t="s">
        <v>112</v>
      </c>
      <c r="C578" s="322">
        <v>20.2</v>
      </c>
      <c r="D578" s="322">
        <v>0</v>
      </c>
      <c r="E578" s="322"/>
      <c r="F578" s="322">
        <v>20.2</v>
      </c>
    </row>
    <row r="579" spans="1:6" s="311" customFormat="1" ht="9" customHeight="1" x14ac:dyDescent="0.2">
      <c r="A579" s="80" t="s">
        <v>205</v>
      </c>
      <c r="B579" s="199" t="s">
        <v>74</v>
      </c>
      <c r="C579" s="321">
        <v>53.3</v>
      </c>
      <c r="D579" s="321">
        <v>53.3</v>
      </c>
      <c r="E579" s="321"/>
      <c r="F579" s="321">
        <v>0</v>
      </c>
    </row>
    <row r="580" spans="1:6" s="311" customFormat="1" ht="9" customHeight="1" x14ac:dyDescent="0.2">
      <c r="A580" s="199" t="s">
        <v>206</v>
      </c>
      <c r="B580" s="199" t="s">
        <v>50</v>
      </c>
      <c r="C580" s="321">
        <v>132</v>
      </c>
      <c r="D580" s="321">
        <v>132</v>
      </c>
      <c r="E580" s="321"/>
      <c r="F580" s="322">
        <v>0</v>
      </c>
    </row>
    <row r="581" spans="1:6" s="311" customFormat="1" ht="9" customHeight="1" x14ac:dyDescent="0.2">
      <c r="A581" s="262" t="s">
        <v>207</v>
      </c>
      <c r="B581" s="262" t="s">
        <v>21</v>
      </c>
      <c r="C581" s="324">
        <v>39.5</v>
      </c>
      <c r="D581" s="324">
        <v>39.5</v>
      </c>
      <c r="E581" s="324"/>
      <c r="F581" s="325">
        <v>0</v>
      </c>
    </row>
    <row r="582" spans="1:6" s="311" customFormat="1" ht="9" customHeight="1" x14ac:dyDescent="0.2">
      <c r="A582" s="338" t="s">
        <v>251</v>
      </c>
      <c r="B582" s="38" t="s">
        <v>34</v>
      </c>
      <c r="C582" s="321">
        <v>59.3</v>
      </c>
      <c r="D582" s="321">
        <v>59.3</v>
      </c>
      <c r="E582" s="321"/>
      <c r="F582" s="322">
        <v>0</v>
      </c>
    </row>
    <row r="583" spans="1:6" s="311" customFormat="1" ht="9" customHeight="1" x14ac:dyDescent="0.2">
      <c r="A583" s="199" t="s">
        <v>208</v>
      </c>
      <c r="B583" s="199" t="s">
        <v>32</v>
      </c>
      <c r="C583" s="321">
        <v>36.099000000000004</v>
      </c>
      <c r="D583" s="321">
        <v>36.099000000000004</v>
      </c>
      <c r="E583" s="321"/>
      <c r="F583" s="322">
        <v>0</v>
      </c>
    </row>
    <row r="584" spans="1:6" s="311" customFormat="1" ht="9" customHeight="1" x14ac:dyDescent="0.2">
      <c r="A584" s="38" t="s">
        <v>252</v>
      </c>
      <c r="B584" s="38" t="s">
        <v>82</v>
      </c>
      <c r="C584" s="321">
        <v>39.299999999999997</v>
      </c>
      <c r="D584" s="321">
        <v>39.299999999999997</v>
      </c>
      <c r="E584" s="321"/>
      <c r="F584" s="322">
        <v>0</v>
      </c>
    </row>
    <row r="585" spans="1:6" s="311" customFormat="1" ht="9" customHeight="1" x14ac:dyDescent="0.2">
      <c r="A585" s="262" t="s">
        <v>209</v>
      </c>
      <c r="B585" s="262" t="s">
        <v>82</v>
      </c>
      <c r="C585" s="325">
        <v>98</v>
      </c>
      <c r="D585" s="325">
        <v>98</v>
      </c>
      <c r="E585" s="325"/>
      <c r="F585" s="325">
        <v>0</v>
      </c>
    </row>
    <row r="586" spans="1:6" s="311" customFormat="1" ht="9" customHeight="1" x14ac:dyDescent="0.2">
      <c r="A586" s="199" t="s">
        <v>210</v>
      </c>
      <c r="B586" s="199" t="s">
        <v>46</v>
      </c>
      <c r="C586" s="321">
        <v>61</v>
      </c>
      <c r="D586" s="321">
        <v>61</v>
      </c>
      <c r="E586" s="321"/>
      <c r="F586" s="322">
        <v>0</v>
      </c>
    </row>
    <row r="587" spans="1:6" s="311" customFormat="1" ht="9" customHeight="1" x14ac:dyDescent="0.2">
      <c r="A587" s="199"/>
      <c r="B587" s="199" t="s">
        <v>36</v>
      </c>
      <c r="C587" s="321">
        <v>201.6</v>
      </c>
      <c r="D587" s="321">
        <v>201.6</v>
      </c>
      <c r="E587" s="321"/>
      <c r="F587" s="322">
        <v>0</v>
      </c>
    </row>
    <row r="588" spans="1:6" s="311" customFormat="1" ht="9" customHeight="1" x14ac:dyDescent="0.2">
      <c r="A588" s="199" t="s">
        <v>212</v>
      </c>
      <c r="B588" s="199" t="s">
        <v>69</v>
      </c>
      <c r="C588" s="322">
        <v>459</v>
      </c>
      <c r="D588" s="322">
        <v>459</v>
      </c>
      <c r="E588" s="322"/>
      <c r="F588" s="322">
        <v>0</v>
      </c>
    </row>
    <row r="589" spans="1:6" s="311" customFormat="1" ht="9" customHeight="1" x14ac:dyDescent="0.2">
      <c r="A589" s="185" t="s">
        <v>213</v>
      </c>
      <c r="B589" s="262" t="s">
        <v>33</v>
      </c>
      <c r="C589" s="324">
        <v>109.3</v>
      </c>
      <c r="D589" s="324">
        <v>109.3</v>
      </c>
      <c r="E589" s="324"/>
      <c r="F589" s="324">
        <v>0</v>
      </c>
    </row>
    <row r="590" spans="1:6" s="311" customFormat="1" ht="9" customHeight="1" x14ac:dyDescent="0.2">
      <c r="A590" s="80"/>
      <c r="B590" s="199" t="s">
        <v>30</v>
      </c>
      <c r="C590" s="321">
        <v>42</v>
      </c>
      <c r="D590" s="321">
        <v>42</v>
      </c>
      <c r="E590" s="321"/>
      <c r="F590" s="321">
        <v>0</v>
      </c>
    </row>
    <row r="591" spans="1:6" s="311" customFormat="1" ht="9" customHeight="1" x14ac:dyDescent="0.2">
      <c r="A591" s="199" t="s">
        <v>214</v>
      </c>
      <c r="B591" s="199" t="s">
        <v>39</v>
      </c>
      <c r="C591" s="322">
        <v>86.6</v>
      </c>
      <c r="D591" s="322">
        <v>86.6</v>
      </c>
      <c r="E591" s="322"/>
      <c r="F591" s="322">
        <v>0</v>
      </c>
    </row>
    <row r="592" spans="1:6" s="311" customFormat="1" ht="9" customHeight="1" x14ac:dyDescent="0.2">
      <c r="A592" s="199"/>
      <c r="B592" s="199" t="s">
        <v>48</v>
      </c>
      <c r="C592" s="322">
        <v>82</v>
      </c>
      <c r="D592" s="322">
        <v>82</v>
      </c>
      <c r="E592" s="322"/>
      <c r="F592" s="322">
        <v>0</v>
      </c>
    </row>
    <row r="593" spans="1:6" s="311" customFormat="1" ht="9" customHeight="1" x14ac:dyDescent="0.2">
      <c r="A593" s="262" t="s">
        <v>216</v>
      </c>
      <c r="B593" s="262" t="s">
        <v>23</v>
      </c>
      <c r="C593" s="325">
        <v>35.1</v>
      </c>
      <c r="D593" s="325">
        <v>35.1</v>
      </c>
      <c r="E593" s="325"/>
      <c r="F593" s="325">
        <v>0</v>
      </c>
    </row>
    <row r="594" spans="1:6" s="311" customFormat="1" ht="9" customHeight="1" x14ac:dyDescent="0.2">
      <c r="A594" s="80" t="s">
        <v>217</v>
      </c>
      <c r="B594" s="199" t="s">
        <v>46</v>
      </c>
      <c r="C594" s="321">
        <v>34.200000000000003</v>
      </c>
      <c r="D594" s="321">
        <v>0</v>
      </c>
      <c r="E594" s="321"/>
      <c r="F594" s="321">
        <v>34.200000000000003</v>
      </c>
    </row>
    <row r="595" spans="1:6" s="311" customFormat="1" ht="9" customHeight="1" x14ac:dyDescent="0.2">
      <c r="A595" s="38" t="s">
        <v>253</v>
      </c>
      <c r="B595" s="38" t="s">
        <v>15</v>
      </c>
      <c r="C595" s="322">
        <v>55.5</v>
      </c>
      <c r="D595" s="322">
        <v>55.5</v>
      </c>
      <c r="E595" s="322"/>
      <c r="F595" s="322">
        <v>0</v>
      </c>
    </row>
    <row r="596" spans="1:6" s="311" customFormat="1" ht="9" customHeight="1" x14ac:dyDescent="0.2">
      <c r="A596" s="199" t="s">
        <v>218</v>
      </c>
      <c r="B596" s="199" t="s">
        <v>82</v>
      </c>
      <c r="C596" s="322">
        <v>228</v>
      </c>
      <c r="D596" s="322">
        <v>228</v>
      </c>
      <c r="E596" s="322"/>
      <c r="F596" s="322">
        <v>0</v>
      </c>
    </row>
    <row r="597" spans="1:6" s="311" customFormat="1" ht="9" customHeight="1" x14ac:dyDescent="0.2">
      <c r="A597" s="185" t="s">
        <v>244</v>
      </c>
      <c r="B597" s="262" t="s">
        <v>82</v>
      </c>
      <c r="C597" s="325">
        <v>105</v>
      </c>
      <c r="D597" s="325">
        <v>0</v>
      </c>
      <c r="E597" s="325"/>
      <c r="F597" s="324">
        <v>105</v>
      </c>
    </row>
    <row r="598" spans="1:6" s="311" customFormat="1" ht="9" customHeight="1" x14ac:dyDescent="0.2">
      <c r="A598" s="80"/>
      <c r="B598" s="199" t="s">
        <v>27</v>
      </c>
      <c r="C598" s="321">
        <v>93</v>
      </c>
      <c r="D598" s="321">
        <v>0</v>
      </c>
      <c r="E598" s="321"/>
      <c r="F598" s="321">
        <v>93</v>
      </c>
    </row>
    <row r="599" spans="1:6" s="311" customFormat="1" ht="9" customHeight="1" x14ac:dyDescent="0.2">
      <c r="A599" s="199" t="s">
        <v>220</v>
      </c>
      <c r="B599" s="199" t="s">
        <v>57</v>
      </c>
      <c r="C599" s="321">
        <v>37.5</v>
      </c>
      <c r="D599" s="321">
        <v>37.5</v>
      </c>
      <c r="E599" s="321"/>
      <c r="F599" s="322">
        <v>0</v>
      </c>
    </row>
    <row r="600" spans="1:6" s="311" customFormat="1" ht="9" customHeight="1" x14ac:dyDescent="0.2">
      <c r="A600" s="199" t="s">
        <v>221</v>
      </c>
      <c r="B600" s="199" t="s">
        <v>23</v>
      </c>
      <c r="C600" s="322">
        <v>21</v>
      </c>
      <c r="D600" s="322">
        <v>21</v>
      </c>
      <c r="E600" s="322"/>
      <c r="F600" s="322">
        <v>0</v>
      </c>
    </row>
    <row r="601" spans="1:6" s="311" customFormat="1" ht="9" customHeight="1" x14ac:dyDescent="0.2">
      <c r="A601" s="262" t="s">
        <v>222</v>
      </c>
      <c r="B601" s="262" t="s">
        <v>76</v>
      </c>
      <c r="C601" s="324">
        <v>14.5</v>
      </c>
      <c r="D601" s="324">
        <v>0</v>
      </c>
      <c r="E601" s="324"/>
      <c r="F601" s="325">
        <v>14.5</v>
      </c>
    </row>
    <row r="602" spans="1:6" s="311" customFormat="1" ht="9" customHeight="1" x14ac:dyDescent="0.2">
      <c r="A602" s="199" t="s">
        <v>224</v>
      </c>
      <c r="B602" s="199" t="s">
        <v>65</v>
      </c>
      <c r="C602" s="322">
        <v>181.5</v>
      </c>
      <c r="D602" s="322">
        <v>181.5</v>
      </c>
      <c r="E602" s="322"/>
      <c r="F602" s="322">
        <v>0</v>
      </c>
    </row>
    <row r="603" spans="1:6" s="311" customFormat="1" ht="9" customHeight="1" x14ac:dyDescent="0.2">
      <c r="A603" s="80" t="s">
        <v>225</v>
      </c>
      <c r="B603" s="199" t="s">
        <v>111</v>
      </c>
      <c r="C603" s="321">
        <v>28.3</v>
      </c>
      <c r="D603" s="321">
        <v>28.3</v>
      </c>
      <c r="E603" s="321"/>
      <c r="F603" s="321">
        <v>0</v>
      </c>
    </row>
    <row r="604" spans="1:6" s="311" customFormat="1" ht="9" customHeight="1" x14ac:dyDescent="0.2">
      <c r="A604" s="80"/>
      <c r="B604" s="199" t="s">
        <v>46</v>
      </c>
      <c r="C604" s="321">
        <v>33.200000000000003</v>
      </c>
      <c r="D604" s="321">
        <v>33.200000000000003</v>
      </c>
      <c r="E604" s="321"/>
      <c r="F604" s="321">
        <v>0</v>
      </c>
    </row>
    <row r="605" spans="1:6" s="311" customFormat="1" ht="9" customHeight="1" x14ac:dyDescent="0.2">
      <c r="A605" s="339" t="s">
        <v>254</v>
      </c>
      <c r="B605" s="42" t="s">
        <v>111</v>
      </c>
      <c r="C605" s="324">
        <v>0.2</v>
      </c>
      <c r="D605" s="324">
        <v>0.2</v>
      </c>
      <c r="E605" s="324"/>
      <c r="F605" s="325">
        <v>0</v>
      </c>
    </row>
    <row r="606" spans="1:6" s="311" customFormat="1" ht="9" customHeight="1" x14ac:dyDescent="0.2">
      <c r="A606" s="338"/>
      <c r="B606" s="38" t="s">
        <v>32</v>
      </c>
      <c r="C606" s="321">
        <v>46.6</v>
      </c>
      <c r="D606" s="321">
        <v>46.6</v>
      </c>
      <c r="E606" s="321"/>
      <c r="F606" s="322">
        <v>0</v>
      </c>
    </row>
    <row r="607" spans="1:6" s="311" customFormat="1" ht="9" customHeight="1" x14ac:dyDescent="0.2">
      <c r="A607" s="338"/>
      <c r="B607" s="38" t="s">
        <v>55</v>
      </c>
      <c r="C607" s="321">
        <v>64.099999999999994</v>
      </c>
      <c r="D607" s="321">
        <v>64.099999999999994</v>
      </c>
      <c r="E607" s="321"/>
      <c r="F607" s="322">
        <v>0</v>
      </c>
    </row>
    <row r="608" spans="1:6" s="311" customFormat="1" ht="9" customHeight="1" x14ac:dyDescent="0.2">
      <c r="A608" s="338" t="s">
        <v>247</v>
      </c>
      <c r="B608" s="38" t="s">
        <v>130</v>
      </c>
      <c r="C608" s="321">
        <v>24.4</v>
      </c>
      <c r="D608" s="321">
        <v>24.4</v>
      </c>
      <c r="E608" s="321"/>
      <c r="F608" s="322">
        <v>0</v>
      </c>
    </row>
    <row r="609" spans="1:6" s="311" customFormat="1" ht="9" customHeight="1" x14ac:dyDescent="0.2">
      <c r="A609" s="339"/>
      <c r="B609" s="42" t="s">
        <v>32</v>
      </c>
      <c r="C609" s="324">
        <v>90.7</v>
      </c>
      <c r="D609" s="324">
        <v>90.7</v>
      </c>
      <c r="E609" s="324"/>
      <c r="F609" s="325">
        <v>0</v>
      </c>
    </row>
    <row r="610" spans="1:6" s="311" customFormat="1" ht="9" customHeight="1" x14ac:dyDescent="0.2">
      <c r="A610" s="338"/>
      <c r="B610" s="38" t="s">
        <v>57</v>
      </c>
      <c r="C610" s="321">
        <v>60.4</v>
      </c>
      <c r="D610" s="321">
        <v>60.4</v>
      </c>
      <c r="E610" s="321"/>
      <c r="F610" s="322">
        <v>0</v>
      </c>
    </row>
    <row r="611" spans="1:6" s="311" customFormat="1" ht="9" customHeight="1" x14ac:dyDescent="0.2">
      <c r="A611" s="199" t="s">
        <v>226</v>
      </c>
      <c r="B611" s="199" t="s">
        <v>50</v>
      </c>
      <c r="C611" s="321">
        <v>123.1</v>
      </c>
      <c r="D611" s="321">
        <v>123.1</v>
      </c>
      <c r="E611" s="321"/>
      <c r="F611" s="322">
        <v>0</v>
      </c>
    </row>
    <row r="612" spans="1:6" s="311" customFormat="1" ht="9" customHeight="1" x14ac:dyDescent="0.2">
      <c r="A612" s="80" t="s">
        <v>227</v>
      </c>
      <c r="B612" s="199" t="s">
        <v>43</v>
      </c>
      <c r="C612" s="321">
        <v>155</v>
      </c>
      <c r="D612" s="321">
        <v>0</v>
      </c>
      <c r="E612" s="321"/>
      <c r="F612" s="321">
        <v>155</v>
      </c>
    </row>
    <row r="613" spans="1:6" s="311" customFormat="1" ht="9" customHeight="1" x14ac:dyDescent="0.2">
      <c r="A613" s="262" t="s">
        <v>228</v>
      </c>
      <c r="B613" s="262" t="s">
        <v>43</v>
      </c>
      <c r="C613" s="324">
        <v>56.063000000000002</v>
      </c>
      <c r="D613" s="324">
        <v>0</v>
      </c>
      <c r="E613" s="324"/>
      <c r="F613" s="325">
        <v>56.063000000000002</v>
      </c>
    </row>
    <row r="614" spans="1:6" s="311" customFormat="1" ht="9" customHeight="1" x14ac:dyDescent="0.2">
      <c r="A614" s="38" t="s">
        <v>192</v>
      </c>
      <c r="B614" s="38" t="s">
        <v>55</v>
      </c>
      <c r="C614" s="321">
        <v>103.5</v>
      </c>
      <c r="D614" s="321">
        <v>103.5</v>
      </c>
      <c r="E614" s="321"/>
      <c r="F614" s="322">
        <v>0</v>
      </c>
    </row>
    <row r="615" spans="1:6" s="311" customFormat="1" ht="9" customHeight="1" x14ac:dyDescent="0.2">
      <c r="A615" s="38"/>
      <c r="B615" s="38" t="s">
        <v>82</v>
      </c>
      <c r="C615" s="321">
        <v>30.6</v>
      </c>
      <c r="D615" s="321">
        <v>30.6</v>
      </c>
      <c r="E615" s="321"/>
      <c r="F615" s="322">
        <v>0</v>
      </c>
    </row>
    <row r="616" spans="1:6" s="311" customFormat="1" ht="9" customHeight="1" x14ac:dyDescent="0.2">
      <c r="A616" s="80" t="s">
        <v>229</v>
      </c>
      <c r="B616" s="199" t="s">
        <v>46</v>
      </c>
      <c r="C616" s="321">
        <v>18.899999999999999</v>
      </c>
      <c r="D616" s="321">
        <v>0</v>
      </c>
      <c r="E616" s="321"/>
      <c r="F616" s="321">
        <v>18.899999999999999</v>
      </c>
    </row>
    <row r="617" spans="1:6" s="311" customFormat="1" ht="9" customHeight="1" x14ac:dyDescent="0.2">
      <c r="A617" s="185"/>
      <c r="B617" s="262" t="s">
        <v>36</v>
      </c>
      <c r="C617" s="324">
        <v>44.7</v>
      </c>
      <c r="D617" s="324">
        <v>0</v>
      </c>
      <c r="E617" s="324"/>
      <c r="F617" s="324">
        <v>44.7</v>
      </c>
    </row>
    <row r="618" spans="1:6" s="311" customFormat="1" ht="9" customHeight="1" x14ac:dyDescent="0.2">
      <c r="A618" s="338" t="s">
        <v>255</v>
      </c>
      <c r="B618" s="38" t="s">
        <v>34</v>
      </c>
      <c r="C618" s="321">
        <v>37.4</v>
      </c>
      <c r="D618" s="321">
        <v>37.4</v>
      </c>
      <c r="E618" s="321"/>
      <c r="F618" s="322">
        <v>0</v>
      </c>
    </row>
    <row r="619" spans="1:6" s="311" customFormat="1" ht="9" customHeight="1" x14ac:dyDescent="0.2">
      <c r="A619" s="338"/>
      <c r="B619" s="38" t="s">
        <v>57</v>
      </c>
      <c r="C619" s="321">
        <v>8.1</v>
      </c>
      <c r="D619" s="321">
        <v>8.1</v>
      </c>
      <c r="E619" s="321"/>
      <c r="F619" s="322">
        <v>0</v>
      </c>
    </row>
    <row r="620" spans="1:6" s="311" customFormat="1" ht="9" customHeight="1" x14ac:dyDescent="0.2">
      <c r="A620" s="38" t="s">
        <v>256</v>
      </c>
      <c r="B620" s="38" t="s">
        <v>36</v>
      </c>
      <c r="C620" s="322">
        <v>8.3000000000000007</v>
      </c>
      <c r="D620" s="322">
        <v>0</v>
      </c>
      <c r="E620" s="322"/>
      <c r="F620" s="322">
        <v>8.3000000000000007</v>
      </c>
    </row>
    <row r="621" spans="1:6" s="311" customFormat="1" ht="9" customHeight="1" x14ac:dyDescent="0.2">
      <c r="A621" s="185" t="s">
        <v>230</v>
      </c>
      <c r="B621" s="262" t="s">
        <v>76</v>
      </c>
      <c r="C621" s="324">
        <v>44</v>
      </c>
      <c r="D621" s="324">
        <v>44</v>
      </c>
      <c r="E621" s="324"/>
      <c r="F621" s="324">
        <v>0</v>
      </c>
    </row>
    <row r="622" spans="1:6" s="311" customFormat="1" ht="9" customHeight="1" x14ac:dyDescent="0.2">
      <c r="A622" s="199" t="s">
        <v>257</v>
      </c>
      <c r="B622" s="199" t="s">
        <v>52</v>
      </c>
      <c r="C622" s="321">
        <v>75.5</v>
      </c>
      <c r="D622" s="322">
        <v>0</v>
      </c>
      <c r="E622" s="322"/>
      <c r="F622" s="321">
        <v>75.5</v>
      </c>
    </row>
    <row r="623" spans="1:6" s="311" customFormat="1" ht="9" customHeight="1" x14ac:dyDescent="0.2">
      <c r="A623" s="38" t="s">
        <v>258</v>
      </c>
      <c r="B623" s="38" t="s">
        <v>52</v>
      </c>
      <c r="C623" s="322">
        <v>159</v>
      </c>
      <c r="D623" s="322">
        <v>27</v>
      </c>
      <c r="E623" s="322"/>
      <c r="F623" s="322">
        <v>132</v>
      </c>
    </row>
    <row r="624" spans="1:6" s="311" customFormat="1" ht="9" customHeight="1" x14ac:dyDescent="0.2">
      <c r="A624" s="38"/>
      <c r="B624" s="38" t="s">
        <v>55</v>
      </c>
      <c r="C624" s="322">
        <v>84</v>
      </c>
      <c r="D624" s="322">
        <v>0</v>
      </c>
      <c r="E624" s="322"/>
      <c r="F624" s="322">
        <v>84</v>
      </c>
    </row>
    <row r="625" spans="1:6" s="311" customFormat="1" ht="9" customHeight="1" x14ac:dyDescent="0.2">
      <c r="A625" s="185" t="s">
        <v>231</v>
      </c>
      <c r="B625" s="262" t="s">
        <v>82</v>
      </c>
      <c r="C625" s="324">
        <v>37.296999999999997</v>
      </c>
      <c r="D625" s="324">
        <v>37.296999999999997</v>
      </c>
      <c r="E625" s="324"/>
      <c r="F625" s="324">
        <v>0</v>
      </c>
    </row>
    <row r="626" spans="1:6" s="311" customFormat="1" ht="9" customHeight="1" x14ac:dyDescent="0.2">
      <c r="A626" s="38" t="s">
        <v>259</v>
      </c>
      <c r="B626" s="38" t="s">
        <v>15</v>
      </c>
      <c r="C626" s="321">
        <v>89.5</v>
      </c>
      <c r="D626" s="321">
        <v>89.5</v>
      </c>
      <c r="E626" s="321"/>
      <c r="F626" s="322">
        <v>0</v>
      </c>
    </row>
    <row r="627" spans="1:6" s="311" customFormat="1" ht="9" customHeight="1" x14ac:dyDescent="0.2">
      <c r="A627" s="199" t="s">
        <v>232</v>
      </c>
      <c r="B627" s="199" t="s">
        <v>23</v>
      </c>
      <c r="C627" s="322">
        <v>115</v>
      </c>
      <c r="D627" s="322">
        <v>115</v>
      </c>
      <c r="E627" s="322"/>
      <c r="F627" s="322">
        <v>0</v>
      </c>
    </row>
    <row r="628" spans="1:6" s="311" customFormat="1" ht="9" customHeight="1" x14ac:dyDescent="0.2">
      <c r="A628" s="199" t="s">
        <v>233</v>
      </c>
      <c r="B628" s="38" t="s">
        <v>43</v>
      </c>
      <c r="C628" s="321">
        <v>59.436999999999998</v>
      </c>
      <c r="D628" s="321">
        <v>0</v>
      </c>
      <c r="E628" s="321"/>
      <c r="F628" s="322">
        <v>59.436999999999998</v>
      </c>
    </row>
    <row r="629" spans="1:6" s="311" customFormat="1" ht="9" customHeight="1" x14ac:dyDescent="0.2">
      <c r="A629" s="324" t="s">
        <v>234</v>
      </c>
      <c r="B629" s="324" t="s">
        <v>36</v>
      </c>
      <c r="C629" s="324">
        <v>17.3</v>
      </c>
      <c r="D629" s="324">
        <v>0</v>
      </c>
      <c r="E629" s="324"/>
      <c r="F629" s="324">
        <v>17.3</v>
      </c>
    </row>
    <row r="630" spans="1:6" s="311" customFormat="1" ht="9" customHeight="1" x14ac:dyDescent="0.2">
      <c r="A630" s="318"/>
      <c r="B630" s="199"/>
      <c r="C630" s="321"/>
      <c r="D630" s="321"/>
      <c r="E630" s="321"/>
      <c r="F630" s="321"/>
    </row>
    <row r="631" spans="1:6" s="311" customFormat="1" ht="9" customHeight="1" x14ac:dyDescent="0.2">
      <c r="A631" s="318">
        <v>2009</v>
      </c>
      <c r="B631" s="199"/>
      <c r="C631" s="321"/>
      <c r="D631" s="321"/>
      <c r="E631" s="321"/>
      <c r="F631" s="321"/>
    </row>
    <row r="632" spans="1:6" s="311" customFormat="1" ht="9" customHeight="1" x14ac:dyDescent="0.2">
      <c r="A632" s="218" t="s">
        <v>183</v>
      </c>
      <c r="B632" s="218"/>
      <c r="C632" s="320">
        <f>+F632+D632</f>
        <v>121.11000000000001</v>
      </c>
      <c r="D632" s="320">
        <v>0</v>
      </c>
      <c r="E632" s="320"/>
      <c r="F632" s="320">
        <f>SUM(F634:F636)</f>
        <v>121.11000000000001</v>
      </c>
    </row>
    <row r="633" spans="1:6" s="311" customFormat="1" ht="3.95" customHeight="1" x14ac:dyDescent="0.2">
      <c r="A633" s="218"/>
      <c r="B633" s="218"/>
      <c r="C633" s="320"/>
      <c r="D633" s="320"/>
      <c r="E633" s="320"/>
      <c r="F633" s="320"/>
    </row>
    <row r="634" spans="1:6" s="311" customFormat="1" ht="9" customHeight="1" x14ac:dyDescent="0.2">
      <c r="A634" s="38" t="s">
        <v>186</v>
      </c>
      <c r="B634" s="38" t="s">
        <v>48</v>
      </c>
      <c r="C634" s="321">
        <v>35.5</v>
      </c>
      <c r="D634" s="322">
        <v>0</v>
      </c>
      <c r="E634" s="322"/>
      <c r="F634" s="322">
        <v>35.5</v>
      </c>
    </row>
    <row r="635" spans="1:6" s="311" customFormat="1" ht="9" customHeight="1" x14ac:dyDescent="0.2">
      <c r="A635" s="38" t="s">
        <v>242</v>
      </c>
      <c r="B635" s="38" t="s">
        <v>88</v>
      </c>
      <c r="C635" s="322">
        <v>41.21</v>
      </c>
      <c r="D635" s="322">
        <v>0</v>
      </c>
      <c r="E635" s="322"/>
      <c r="F635" s="322">
        <v>41.21</v>
      </c>
    </row>
    <row r="636" spans="1:6" s="311" customFormat="1" ht="9" customHeight="1" x14ac:dyDescent="0.2">
      <c r="A636" s="38" t="s">
        <v>260</v>
      </c>
      <c r="B636" s="199" t="s">
        <v>33</v>
      </c>
      <c r="C636" s="321">
        <v>44.4</v>
      </c>
      <c r="D636" s="321">
        <v>0</v>
      </c>
      <c r="E636" s="321"/>
      <c r="F636" s="321">
        <v>44.4</v>
      </c>
    </row>
    <row r="637" spans="1:6" s="311" customFormat="1" ht="9" customHeight="1" x14ac:dyDescent="0.2">
      <c r="A637" s="38"/>
      <c r="B637" s="199"/>
      <c r="C637" s="321"/>
      <c r="D637" s="321"/>
      <c r="E637" s="321"/>
      <c r="F637" s="321"/>
    </row>
    <row r="638" spans="1:6" s="311" customFormat="1" ht="9" customHeight="1" x14ac:dyDescent="0.2">
      <c r="A638" s="328" t="s">
        <v>197</v>
      </c>
      <c r="B638" s="328"/>
      <c r="C638" s="328">
        <f>SUM(C640:C644)</f>
        <v>249.71</v>
      </c>
      <c r="D638" s="328">
        <f>SUM(D640:D644)</f>
        <v>114.80000000000001</v>
      </c>
      <c r="E638" s="328"/>
      <c r="F638" s="328">
        <f>SUM(F640:F644)</f>
        <v>134.91</v>
      </c>
    </row>
    <row r="639" spans="1:6" s="311" customFormat="1" ht="3.95" customHeight="1" x14ac:dyDescent="0.2">
      <c r="A639" s="328"/>
      <c r="B639" s="328"/>
      <c r="C639" s="328"/>
      <c r="D639" s="328"/>
      <c r="E639" s="328"/>
      <c r="F639" s="328"/>
    </row>
    <row r="640" spans="1:6" s="311" customFormat="1" ht="9" customHeight="1" x14ac:dyDescent="0.2">
      <c r="A640" s="321" t="s">
        <v>198</v>
      </c>
      <c r="B640" s="321" t="s">
        <v>130</v>
      </c>
      <c r="C640" s="321">
        <f>SUM(D640:F640)</f>
        <v>57.91</v>
      </c>
      <c r="D640" s="321">
        <v>0</v>
      </c>
      <c r="E640" s="321"/>
      <c r="F640" s="321">
        <v>57.91</v>
      </c>
    </row>
    <row r="641" spans="1:7" s="311" customFormat="1" ht="9" customHeight="1" x14ac:dyDescent="0.2">
      <c r="A641" s="321" t="s">
        <v>201</v>
      </c>
      <c r="B641" s="321" t="s">
        <v>25</v>
      </c>
      <c r="C641" s="321">
        <f>SUM(D641:F641)</f>
        <v>16</v>
      </c>
      <c r="D641" s="321">
        <v>0</v>
      </c>
      <c r="E641" s="321"/>
      <c r="F641" s="321">
        <v>16</v>
      </c>
    </row>
    <row r="642" spans="1:7" s="311" customFormat="1" ht="9" customHeight="1" x14ac:dyDescent="0.2">
      <c r="A642" s="321"/>
      <c r="B642" s="321" t="s">
        <v>39</v>
      </c>
      <c r="C642" s="321">
        <f>SUM(D642:F642)</f>
        <v>130</v>
      </c>
      <c r="D642" s="321">
        <v>69</v>
      </c>
      <c r="E642" s="321"/>
      <c r="F642" s="321">
        <v>61</v>
      </c>
    </row>
    <row r="643" spans="1:7" s="311" customFormat="1" ht="9" customHeight="1" x14ac:dyDescent="0.2">
      <c r="A643" s="324" t="s">
        <v>202</v>
      </c>
      <c r="B643" s="324" t="s">
        <v>130</v>
      </c>
      <c r="C643" s="324">
        <f>SUM(D643:F643)</f>
        <v>11.4</v>
      </c>
      <c r="D643" s="324">
        <v>11.4</v>
      </c>
      <c r="E643" s="324"/>
      <c r="F643" s="324">
        <v>0</v>
      </c>
      <c r="G643" s="344"/>
    </row>
    <row r="644" spans="1:7" s="311" customFormat="1" ht="9" customHeight="1" x14ac:dyDescent="0.2">
      <c r="A644" s="321"/>
      <c r="B644" s="321" t="s">
        <v>32</v>
      </c>
      <c r="C644" s="321">
        <f>SUM(D644:F644)</f>
        <v>34.4</v>
      </c>
      <c r="D644" s="321">
        <v>34.4</v>
      </c>
      <c r="E644" s="321"/>
      <c r="F644" s="321">
        <v>0</v>
      </c>
    </row>
    <row r="645" spans="1:7" s="311" customFormat="1" ht="9" customHeight="1" x14ac:dyDescent="0.2">
      <c r="A645" s="38"/>
      <c r="B645" s="38"/>
      <c r="C645" s="322"/>
      <c r="D645" s="322"/>
      <c r="E645" s="322"/>
      <c r="F645" s="322"/>
    </row>
    <row r="646" spans="1:7" s="311" customFormat="1" ht="9" customHeight="1" x14ac:dyDescent="0.2">
      <c r="A646" s="329" t="s">
        <v>204</v>
      </c>
      <c r="B646" s="329"/>
      <c r="C646" s="328">
        <f>+F646+D646</f>
        <v>3757.5959999999995</v>
      </c>
      <c r="D646" s="328">
        <f>SUM(D648:D698)-0.3</f>
        <v>2839.4959999999996</v>
      </c>
      <c r="E646" s="328"/>
      <c r="F646" s="328">
        <f>SUM(F648:F698)</f>
        <v>918.09999999999991</v>
      </c>
    </row>
    <row r="647" spans="1:7" s="311" customFormat="1" ht="3.95" customHeight="1" x14ac:dyDescent="0.2">
      <c r="A647" s="329"/>
      <c r="B647" s="329"/>
      <c r="C647" s="328"/>
      <c r="D647" s="328"/>
      <c r="E647" s="328"/>
      <c r="F647" s="328"/>
    </row>
    <row r="648" spans="1:7" s="311" customFormat="1" ht="9" customHeight="1" x14ac:dyDescent="0.2">
      <c r="A648" s="38" t="s">
        <v>250</v>
      </c>
      <c r="B648" s="38" t="s">
        <v>112</v>
      </c>
      <c r="C648" s="322">
        <v>20.2</v>
      </c>
      <c r="D648" s="322">
        <v>0</v>
      </c>
      <c r="E648" s="322"/>
      <c r="F648" s="322">
        <v>20.2</v>
      </c>
    </row>
    <row r="649" spans="1:7" s="311" customFormat="1" ht="9" customHeight="1" x14ac:dyDescent="0.2">
      <c r="A649" s="80" t="s">
        <v>205</v>
      </c>
      <c r="B649" s="199" t="s">
        <v>74</v>
      </c>
      <c r="C649" s="321">
        <v>53.3</v>
      </c>
      <c r="D649" s="321">
        <v>53.3</v>
      </c>
      <c r="E649" s="321"/>
      <c r="F649" s="321">
        <v>0</v>
      </c>
    </row>
    <row r="650" spans="1:7" s="311" customFormat="1" ht="9" customHeight="1" x14ac:dyDescent="0.2">
      <c r="A650" s="199" t="s">
        <v>206</v>
      </c>
      <c r="B650" s="199" t="s">
        <v>50</v>
      </c>
      <c r="C650" s="321">
        <v>132</v>
      </c>
      <c r="D650" s="321">
        <v>132</v>
      </c>
      <c r="E650" s="321"/>
      <c r="F650" s="322">
        <v>0</v>
      </c>
    </row>
    <row r="651" spans="1:7" s="311" customFormat="1" ht="9" customHeight="1" x14ac:dyDescent="0.2">
      <c r="A651" s="262" t="s">
        <v>207</v>
      </c>
      <c r="B651" s="262" t="s">
        <v>21</v>
      </c>
      <c r="C651" s="324">
        <v>39.5</v>
      </c>
      <c r="D651" s="324">
        <v>39.5</v>
      </c>
      <c r="E651" s="324"/>
      <c r="F651" s="325">
        <v>0</v>
      </c>
    </row>
    <row r="652" spans="1:7" s="311" customFormat="1" ht="9" customHeight="1" x14ac:dyDescent="0.2">
      <c r="A652" s="338" t="s">
        <v>251</v>
      </c>
      <c r="B652" s="38" t="s">
        <v>34</v>
      </c>
      <c r="C652" s="321">
        <v>59.3</v>
      </c>
      <c r="D652" s="321">
        <v>59.3</v>
      </c>
      <c r="E652" s="321"/>
      <c r="F652" s="322">
        <v>0</v>
      </c>
    </row>
    <row r="653" spans="1:7" s="311" customFormat="1" ht="9" customHeight="1" x14ac:dyDescent="0.2">
      <c r="A653" s="199" t="s">
        <v>208</v>
      </c>
      <c r="B653" s="199" t="s">
        <v>32</v>
      </c>
      <c r="C653" s="321">
        <v>36.099000000000004</v>
      </c>
      <c r="D653" s="321">
        <v>36.099000000000004</v>
      </c>
      <c r="E653" s="321"/>
      <c r="F653" s="322">
        <v>0</v>
      </c>
    </row>
    <row r="654" spans="1:7" s="311" customFormat="1" ht="9" customHeight="1" x14ac:dyDescent="0.2">
      <c r="A654" s="38" t="s">
        <v>252</v>
      </c>
      <c r="B654" s="38" t="s">
        <v>82</v>
      </c>
      <c r="C654" s="321">
        <v>39.299999999999997</v>
      </c>
      <c r="D654" s="321">
        <v>39.299999999999997</v>
      </c>
      <c r="E654" s="321"/>
      <c r="F654" s="322">
        <v>0</v>
      </c>
    </row>
    <row r="655" spans="1:7" s="311" customFormat="1" ht="9" customHeight="1" x14ac:dyDescent="0.2">
      <c r="A655" s="262" t="s">
        <v>209</v>
      </c>
      <c r="B655" s="262" t="s">
        <v>82</v>
      </c>
      <c r="C655" s="325">
        <v>98</v>
      </c>
      <c r="D655" s="325">
        <v>98</v>
      </c>
      <c r="E655" s="325"/>
      <c r="F655" s="325">
        <v>0</v>
      </c>
    </row>
    <row r="656" spans="1:7" s="311" customFormat="1" ht="9" customHeight="1" x14ac:dyDescent="0.2">
      <c r="A656" s="199" t="s">
        <v>210</v>
      </c>
      <c r="B656" s="199" t="s">
        <v>46</v>
      </c>
      <c r="C656" s="321">
        <v>61</v>
      </c>
      <c r="D656" s="321">
        <v>61</v>
      </c>
      <c r="E656" s="321"/>
      <c r="F656" s="322">
        <v>0</v>
      </c>
    </row>
    <row r="657" spans="1:6" s="311" customFormat="1" ht="9" customHeight="1" x14ac:dyDescent="0.2">
      <c r="A657" s="199"/>
      <c r="B657" s="199" t="s">
        <v>36</v>
      </c>
      <c r="C657" s="321">
        <v>201.6</v>
      </c>
      <c r="D657" s="321">
        <v>201.6</v>
      </c>
      <c r="E657" s="321"/>
      <c r="F657" s="322">
        <v>0</v>
      </c>
    </row>
    <row r="658" spans="1:6" s="311" customFormat="1" ht="9" customHeight="1" x14ac:dyDescent="0.2">
      <c r="A658" s="199" t="s">
        <v>212</v>
      </c>
      <c r="B658" s="199" t="s">
        <v>69</v>
      </c>
      <c r="C658" s="322">
        <v>459</v>
      </c>
      <c r="D658" s="322">
        <v>459</v>
      </c>
      <c r="E658" s="322"/>
      <c r="F658" s="322">
        <v>0</v>
      </c>
    </row>
    <row r="659" spans="1:6" s="311" customFormat="1" ht="9" customHeight="1" x14ac:dyDescent="0.2">
      <c r="A659" s="185" t="s">
        <v>213</v>
      </c>
      <c r="B659" s="262" t="s">
        <v>33</v>
      </c>
      <c r="C659" s="324">
        <v>109.3</v>
      </c>
      <c r="D659" s="324">
        <v>109.3</v>
      </c>
      <c r="E659" s="324"/>
      <c r="F659" s="324">
        <v>0</v>
      </c>
    </row>
    <row r="660" spans="1:6" s="311" customFormat="1" ht="9" customHeight="1" x14ac:dyDescent="0.2">
      <c r="A660" s="80"/>
      <c r="B660" s="199" t="s">
        <v>30</v>
      </c>
      <c r="C660" s="321">
        <v>42</v>
      </c>
      <c r="D660" s="321">
        <v>42</v>
      </c>
      <c r="E660" s="321"/>
      <c r="F660" s="321">
        <v>0</v>
      </c>
    </row>
    <row r="661" spans="1:6" s="311" customFormat="1" ht="9" customHeight="1" x14ac:dyDescent="0.2">
      <c r="A661" s="199" t="s">
        <v>214</v>
      </c>
      <c r="B661" s="199" t="s">
        <v>39</v>
      </c>
      <c r="C661" s="322">
        <v>86.6</v>
      </c>
      <c r="D661" s="322">
        <v>86.6</v>
      </c>
      <c r="E661" s="322"/>
      <c r="F661" s="322">
        <v>0</v>
      </c>
    </row>
    <row r="662" spans="1:6" s="311" customFormat="1" ht="9" customHeight="1" x14ac:dyDescent="0.2">
      <c r="A662" s="199"/>
      <c r="B662" s="199" t="s">
        <v>48</v>
      </c>
      <c r="C662" s="322">
        <v>82</v>
      </c>
      <c r="D662" s="322">
        <v>82</v>
      </c>
      <c r="E662" s="322"/>
      <c r="F662" s="322">
        <v>0</v>
      </c>
    </row>
    <row r="663" spans="1:6" s="311" customFormat="1" ht="9" customHeight="1" x14ac:dyDescent="0.2">
      <c r="A663" s="262" t="s">
        <v>216</v>
      </c>
      <c r="B663" s="262" t="s">
        <v>23</v>
      </c>
      <c r="C663" s="325">
        <v>35.1</v>
      </c>
      <c r="D663" s="325">
        <v>35.1</v>
      </c>
      <c r="E663" s="325"/>
      <c r="F663" s="325">
        <v>0</v>
      </c>
    </row>
    <row r="664" spans="1:6" s="311" customFormat="1" ht="9" customHeight="1" x14ac:dyDescent="0.2">
      <c r="A664" s="80" t="s">
        <v>217</v>
      </c>
      <c r="B664" s="199" t="s">
        <v>46</v>
      </c>
      <c r="C664" s="321">
        <v>34.200000000000003</v>
      </c>
      <c r="D664" s="321">
        <v>0</v>
      </c>
      <c r="E664" s="321"/>
      <c r="F664" s="321">
        <v>34.200000000000003</v>
      </c>
    </row>
    <row r="665" spans="1:6" s="311" customFormat="1" ht="9" customHeight="1" x14ac:dyDescent="0.2">
      <c r="A665" s="38" t="s">
        <v>253</v>
      </c>
      <c r="B665" s="38" t="s">
        <v>15</v>
      </c>
      <c r="C665" s="322">
        <v>55.5</v>
      </c>
      <c r="D665" s="322">
        <v>55.5</v>
      </c>
      <c r="E665" s="322"/>
      <c r="F665" s="322">
        <v>0</v>
      </c>
    </row>
    <row r="666" spans="1:6" s="311" customFormat="1" ht="9" customHeight="1" x14ac:dyDescent="0.2">
      <c r="A666" s="199" t="s">
        <v>218</v>
      </c>
      <c r="B666" s="199" t="s">
        <v>82</v>
      </c>
      <c r="C666" s="322">
        <v>228</v>
      </c>
      <c r="D666" s="322">
        <v>228</v>
      </c>
      <c r="E666" s="322"/>
      <c r="F666" s="322">
        <v>0</v>
      </c>
    </row>
    <row r="667" spans="1:6" s="311" customFormat="1" ht="9" customHeight="1" x14ac:dyDescent="0.2">
      <c r="A667" s="185" t="s">
        <v>244</v>
      </c>
      <c r="B667" s="262" t="s">
        <v>82</v>
      </c>
      <c r="C667" s="325">
        <v>105</v>
      </c>
      <c r="D667" s="325">
        <v>0</v>
      </c>
      <c r="E667" s="325"/>
      <c r="F667" s="324">
        <v>105</v>
      </c>
    </row>
    <row r="668" spans="1:6" s="311" customFormat="1" ht="9" customHeight="1" x14ac:dyDescent="0.2">
      <c r="A668" s="80"/>
      <c r="B668" s="199" t="s">
        <v>27</v>
      </c>
      <c r="C668" s="321">
        <v>93</v>
      </c>
      <c r="D668" s="321">
        <v>0</v>
      </c>
      <c r="E668" s="321"/>
      <c r="F668" s="321">
        <v>93</v>
      </c>
    </row>
    <row r="669" spans="1:6" s="311" customFormat="1" ht="9" customHeight="1" x14ac:dyDescent="0.2">
      <c r="A669" s="199" t="s">
        <v>220</v>
      </c>
      <c r="B669" s="199" t="s">
        <v>57</v>
      </c>
      <c r="C669" s="321">
        <v>37.5</v>
      </c>
      <c r="D669" s="321">
        <v>37.5</v>
      </c>
      <c r="E669" s="321"/>
      <c r="F669" s="322">
        <v>0</v>
      </c>
    </row>
    <row r="670" spans="1:6" s="311" customFormat="1" ht="9" customHeight="1" x14ac:dyDescent="0.2">
      <c r="A670" s="199" t="s">
        <v>221</v>
      </c>
      <c r="B670" s="199" t="s">
        <v>23</v>
      </c>
      <c r="C670" s="322">
        <v>21</v>
      </c>
      <c r="D670" s="322">
        <v>21</v>
      </c>
      <c r="E670" s="322"/>
      <c r="F670" s="322">
        <v>0</v>
      </c>
    </row>
    <row r="671" spans="1:6" s="311" customFormat="1" ht="9" customHeight="1" x14ac:dyDescent="0.2">
      <c r="A671" s="262" t="s">
        <v>222</v>
      </c>
      <c r="B671" s="262" t="s">
        <v>76</v>
      </c>
      <c r="C671" s="324">
        <v>14.5</v>
      </c>
      <c r="D671" s="324">
        <v>0</v>
      </c>
      <c r="E671" s="324"/>
      <c r="F671" s="325">
        <v>14.5</v>
      </c>
    </row>
    <row r="672" spans="1:6" s="311" customFormat="1" ht="9" customHeight="1" x14ac:dyDescent="0.2">
      <c r="A672" s="80" t="s">
        <v>225</v>
      </c>
      <c r="B672" s="199" t="s">
        <v>111</v>
      </c>
      <c r="C672" s="321">
        <v>28.3</v>
      </c>
      <c r="D672" s="321">
        <v>28.3</v>
      </c>
      <c r="E672" s="321"/>
      <c r="F672" s="321">
        <v>0</v>
      </c>
    </row>
    <row r="673" spans="1:6" s="311" customFormat="1" ht="9" customHeight="1" x14ac:dyDescent="0.2">
      <c r="A673" s="80"/>
      <c r="B673" s="199" t="s">
        <v>46</v>
      </c>
      <c r="C673" s="321">
        <v>33.200000000000003</v>
      </c>
      <c r="D673" s="321">
        <v>33.200000000000003</v>
      </c>
      <c r="E673" s="321"/>
      <c r="F673" s="321">
        <v>0</v>
      </c>
    </row>
    <row r="674" spans="1:6" s="311" customFormat="1" ht="9" customHeight="1" x14ac:dyDescent="0.2">
      <c r="A674" s="338" t="s">
        <v>254</v>
      </c>
      <c r="B674" s="38" t="s">
        <v>111</v>
      </c>
      <c r="C674" s="321">
        <v>0.2</v>
      </c>
      <c r="D674" s="321">
        <v>0.2</v>
      </c>
      <c r="E674" s="321"/>
      <c r="F674" s="322">
        <v>0</v>
      </c>
    </row>
    <row r="675" spans="1:6" s="311" customFormat="1" ht="9" customHeight="1" x14ac:dyDescent="0.2">
      <c r="A675" s="339"/>
      <c r="B675" s="42" t="s">
        <v>32</v>
      </c>
      <c r="C675" s="324">
        <v>46.6</v>
      </c>
      <c r="D675" s="324">
        <v>46.6</v>
      </c>
      <c r="E675" s="324"/>
      <c r="F675" s="325">
        <v>0</v>
      </c>
    </row>
    <row r="676" spans="1:6" s="311" customFormat="1" ht="9" customHeight="1" x14ac:dyDescent="0.2">
      <c r="A676" s="338"/>
      <c r="B676" s="38" t="s">
        <v>55</v>
      </c>
      <c r="C676" s="321">
        <v>64.099999999999994</v>
      </c>
      <c r="D676" s="321">
        <v>64.099999999999994</v>
      </c>
      <c r="E676" s="321"/>
      <c r="F676" s="322">
        <v>0</v>
      </c>
    </row>
    <row r="677" spans="1:6" s="311" customFormat="1" ht="9" customHeight="1" x14ac:dyDescent="0.2">
      <c r="A677" s="338" t="s">
        <v>247</v>
      </c>
      <c r="B677" s="38" t="s">
        <v>130</v>
      </c>
      <c r="C677" s="321">
        <v>24.4</v>
      </c>
      <c r="D677" s="321">
        <v>24.4</v>
      </c>
      <c r="E677" s="321"/>
      <c r="F677" s="322">
        <v>0</v>
      </c>
    </row>
    <row r="678" spans="1:6" s="311" customFormat="1" ht="9" customHeight="1" x14ac:dyDescent="0.2">
      <c r="A678" s="338"/>
      <c r="B678" s="38" t="s">
        <v>32</v>
      </c>
      <c r="C678" s="321">
        <v>90.7</v>
      </c>
      <c r="D678" s="321">
        <v>90.7</v>
      </c>
      <c r="E678" s="321"/>
      <c r="F678" s="322">
        <v>0</v>
      </c>
    </row>
    <row r="679" spans="1:6" s="311" customFormat="1" ht="9" customHeight="1" x14ac:dyDescent="0.2">
      <c r="A679" s="339"/>
      <c r="B679" s="42" t="s">
        <v>57</v>
      </c>
      <c r="C679" s="324">
        <v>60.4</v>
      </c>
      <c r="D679" s="324">
        <v>60.4</v>
      </c>
      <c r="E679" s="324"/>
      <c r="F679" s="325">
        <v>0</v>
      </c>
    </row>
    <row r="680" spans="1:6" s="311" customFormat="1" ht="9" customHeight="1" x14ac:dyDescent="0.2">
      <c r="A680" s="199" t="s">
        <v>226</v>
      </c>
      <c r="B680" s="199" t="s">
        <v>50</v>
      </c>
      <c r="C680" s="321">
        <v>123.1</v>
      </c>
      <c r="D680" s="321">
        <v>123.1</v>
      </c>
      <c r="E680" s="321"/>
      <c r="F680" s="322">
        <v>0</v>
      </c>
    </row>
    <row r="681" spans="1:6" s="311" customFormat="1" ht="9" customHeight="1" x14ac:dyDescent="0.2">
      <c r="A681" s="80" t="s">
        <v>227</v>
      </c>
      <c r="B681" s="199" t="s">
        <v>43</v>
      </c>
      <c r="C681" s="321">
        <v>155</v>
      </c>
      <c r="D681" s="321">
        <v>0</v>
      </c>
      <c r="E681" s="321"/>
      <c r="F681" s="321">
        <v>155</v>
      </c>
    </row>
    <row r="682" spans="1:6" s="311" customFormat="1" ht="9" customHeight="1" x14ac:dyDescent="0.2">
      <c r="A682" s="199" t="s">
        <v>228</v>
      </c>
      <c r="B682" s="199" t="s">
        <v>43</v>
      </c>
      <c r="C682" s="321">
        <v>56.063000000000002</v>
      </c>
      <c r="D682" s="321">
        <v>0</v>
      </c>
      <c r="E682" s="321"/>
      <c r="F682" s="322">
        <v>56.063000000000002</v>
      </c>
    </row>
    <row r="683" spans="1:6" s="311" customFormat="1" ht="9" customHeight="1" x14ac:dyDescent="0.2">
      <c r="A683" s="42" t="s">
        <v>192</v>
      </c>
      <c r="B683" s="42" t="s">
        <v>55</v>
      </c>
      <c r="C683" s="324">
        <v>103.6</v>
      </c>
      <c r="D683" s="324">
        <v>103.6</v>
      </c>
      <c r="E683" s="324"/>
      <c r="F683" s="325">
        <v>0</v>
      </c>
    </row>
    <row r="684" spans="1:6" s="311" customFormat="1" ht="9" customHeight="1" x14ac:dyDescent="0.2">
      <c r="A684" s="38"/>
      <c r="B684" s="38" t="s">
        <v>82</v>
      </c>
      <c r="C684" s="321">
        <v>30.6</v>
      </c>
      <c r="D684" s="321">
        <v>30.6</v>
      </c>
      <c r="E684" s="321"/>
      <c r="F684" s="322">
        <v>0</v>
      </c>
    </row>
    <row r="685" spans="1:6" s="311" customFormat="1" ht="9" customHeight="1" x14ac:dyDescent="0.2">
      <c r="A685" s="80" t="s">
        <v>229</v>
      </c>
      <c r="B685" s="199" t="s">
        <v>46</v>
      </c>
      <c r="C685" s="321">
        <v>18.899999999999999</v>
      </c>
      <c r="D685" s="321">
        <v>0</v>
      </c>
      <c r="E685" s="321"/>
      <c r="F685" s="321">
        <v>18.899999999999999</v>
      </c>
    </row>
    <row r="686" spans="1:6" s="311" customFormat="1" ht="9" customHeight="1" x14ac:dyDescent="0.2">
      <c r="A686" s="80"/>
      <c r="B686" s="199" t="s">
        <v>36</v>
      </c>
      <c r="C686" s="321">
        <v>44.7</v>
      </c>
      <c r="D686" s="321">
        <v>0</v>
      </c>
      <c r="E686" s="321"/>
      <c r="F686" s="321">
        <v>44.7</v>
      </c>
    </row>
    <row r="687" spans="1:6" s="311" customFormat="1" ht="9" customHeight="1" x14ac:dyDescent="0.2">
      <c r="A687" s="339"/>
      <c r="B687" s="42" t="s">
        <v>34</v>
      </c>
      <c r="C687" s="324">
        <v>37.4</v>
      </c>
      <c r="D687" s="324">
        <v>37.4</v>
      </c>
      <c r="E687" s="324"/>
      <c r="F687" s="325">
        <v>0</v>
      </c>
    </row>
    <row r="688" spans="1:6" s="311" customFormat="1" ht="9" customHeight="1" x14ac:dyDescent="0.2">
      <c r="A688" s="338" t="s">
        <v>255</v>
      </c>
      <c r="B688" s="38" t="s">
        <v>57</v>
      </c>
      <c r="C688" s="321">
        <v>8.3000000000000007</v>
      </c>
      <c r="D688" s="321">
        <v>8.3000000000000007</v>
      </c>
      <c r="E688" s="321"/>
      <c r="F688" s="322">
        <v>0</v>
      </c>
    </row>
    <row r="689" spans="1:6" s="311" customFormat="1" ht="9" customHeight="1" x14ac:dyDescent="0.2">
      <c r="A689" s="38" t="s">
        <v>256</v>
      </c>
      <c r="B689" s="38" t="s">
        <v>36</v>
      </c>
      <c r="C689" s="322">
        <v>8.3000000000000007</v>
      </c>
      <c r="D689" s="322">
        <v>0</v>
      </c>
      <c r="E689" s="322"/>
      <c r="F689" s="322">
        <v>8.3000000000000007</v>
      </c>
    </row>
    <row r="690" spans="1:6" s="311" customFormat="1" ht="9" customHeight="1" x14ac:dyDescent="0.2">
      <c r="A690" s="80" t="s">
        <v>230</v>
      </c>
      <c r="B690" s="199" t="s">
        <v>76</v>
      </c>
      <c r="C690" s="321">
        <v>44</v>
      </c>
      <c r="D690" s="321">
        <v>44</v>
      </c>
      <c r="E690" s="321"/>
      <c r="F690" s="321">
        <v>0</v>
      </c>
    </row>
    <row r="691" spans="1:6" s="311" customFormat="1" ht="9" customHeight="1" x14ac:dyDescent="0.2">
      <c r="A691" s="262" t="s">
        <v>257</v>
      </c>
      <c r="B691" s="262" t="s">
        <v>52</v>
      </c>
      <c r="C691" s="324">
        <v>75.5</v>
      </c>
      <c r="D691" s="325">
        <v>0</v>
      </c>
      <c r="E691" s="325"/>
      <c r="F691" s="324">
        <v>75.5</v>
      </c>
    </row>
    <row r="692" spans="1:6" s="311" customFormat="1" ht="9" customHeight="1" x14ac:dyDescent="0.2">
      <c r="A692" s="38" t="s">
        <v>258</v>
      </c>
      <c r="B692" s="38" t="s">
        <v>52</v>
      </c>
      <c r="C692" s="322">
        <v>159</v>
      </c>
      <c r="D692" s="322">
        <v>27</v>
      </c>
      <c r="E692" s="322"/>
      <c r="F692" s="322">
        <v>132</v>
      </c>
    </row>
    <row r="693" spans="1:6" s="311" customFormat="1" ht="9" customHeight="1" x14ac:dyDescent="0.2">
      <c r="A693" s="38"/>
      <c r="B693" s="38" t="s">
        <v>55</v>
      </c>
      <c r="C693" s="322">
        <v>84</v>
      </c>
      <c r="D693" s="322">
        <v>0</v>
      </c>
      <c r="E693" s="322"/>
      <c r="F693" s="322">
        <v>84</v>
      </c>
    </row>
    <row r="694" spans="1:6" s="311" customFormat="1" ht="9" customHeight="1" x14ac:dyDescent="0.2">
      <c r="A694" s="80" t="s">
        <v>231</v>
      </c>
      <c r="B694" s="199" t="s">
        <v>82</v>
      </c>
      <c r="C694" s="321">
        <v>37.296999999999997</v>
      </c>
      <c r="D694" s="321">
        <v>37.296999999999997</v>
      </c>
      <c r="E694" s="321"/>
      <c r="F694" s="321">
        <v>0</v>
      </c>
    </row>
    <row r="695" spans="1:6" s="311" customFormat="1" ht="9" customHeight="1" x14ac:dyDescent="0.2">
      <c r="A695" s="42" t="s">
        <v>259</v>
      </c>
      <c r="B695" s="42" t="s">
        <v>15</v>
      </c>
      <c r="C695" s="324">
        <v>89.5</v>
      </c>
      <c r="D695" s="324">
        <v>89.5</v>
      </c>
      <c r="E695" s="324"/>
      <c r="F695" s="325">
        <v>0</v>
      </c>
    </row>
    <row r="696" spans="1:6" s="311" customFormat="1" ht="9" customHeight="1" x14ac:dyDescent="0.2">
      <c r="A696" s="199" t="s">
        <v>232</v>
      </c>
      <c r="B696" s="199" t="s">
        <v>23</v>
      </c>
      <c r="C696" s="322">
        <v>115</v>
      </c>
      <c r="D696" s="322">
        <v>115</v>
      </c>
      <c r="E696" s="322"/>
      <c r="F696" s="322">
        <v>0</v>
      </c>
    </row>
    <row r="697" spans="1:6" s="311" customFormat="1" ht="9" customHeight="1" x14ac:dyDescent="0.2">
      <c r="A697" s="199" t="s">
        <v>233</v>
      </c>
      <c r="B697" s="38" t="s">
        <v>43</v>
      </c>
      <c r="C697" s="321">
        <v>59.436999999999998</v>
      </c>
      <c r="D697" s="321">
        <v>0</v>
      </c>
      <c r="E697" s="321"/>
      <c r="F697" s="322">
        <v>59.436999999999998</v>
      </c>
    </row>
    <row r="698" spans="1:6" s="311" customFormat="1" ht="9" customHeight="1" x14ac:dyDescent="0.2">
      <c r="A698" s="321" t="s">
        <v>234</v>
      </c>
      <c r="B698" s="321" t="s">
        <v>36</v>
      </c>
      <c r="C698" s="321">
        <v>17.3</v>
      </c>
      <c r="D698" s="321">
        <v>0</v>
      </c>
      <c r="E698" s="321"/>
      <c r="F698" s="321">
        <v>17.3</v>
      </c>
    </row>
    <row r="699" spans="1:6" s="347" customFormat="1" ht="9" customHeight="1" x14ac:dyDescent="0.2">
      <c r="A699" s="345"/>
      <c r="B699" s="345"/>
      <c r="C699" s="345"/>
      <c r="D699" s="346"/>
      <c r="E699" s="346"/>
      <c r="F699" s="346"/>
    </row>
    <row r="700" spans="1:6" s="347" customFormat="1" ht="9" customHeight="1" x14ac:dyDescent="0.2">
      <c r="A700" s="348">
        <v>2010</v>
      </c>
      <c r="B700" s="349"/>
      <c r="C700" s="350"/>
      <c r="D700" s="350"/>
      <c r="E700" s="350"/>
      <c r="F700" s="350"/>
    </row>
    <row r="701" spans="1:6" s="347" customFormat="1" ht="9" customHeight="1" x14ac:dyDescent="0.2">
      <c r="A701" s="351" t="s">
        <v>183</v>
      </c>
      <c r="B701" s="351"/>
      <c r="C701" s="352">
        <f>+F701+D701</f>
        <v>121.11000000000001</v>
      </c>
      <c r="D701" s="352">
        <v>0</v>
      </c>
      <c r="E701" s="352"/>
      <c r="F701" s="352">
        <f>SUM(F703:F705)</f>
        <v>121.11000000000001</v>
      </c>
    </row>
    <row r="702" spans="1:6" s="347" customFormat="1" ht="3.95" customHeight="1" x14ac:dyDescent="0.2">
      <c r="A702" s="351"/>
      <c r="B702" s="351"/>
      <c r="C702" s="352"/>
      <c r="D702" s="352"/>
      <c r="E702" s="352"/>
      <c r="F702" s="352"/>
    </row>
    <row r="703" spans="1:6" s="347" customFormat="1" ht="9" customHeight="1" x14ac:dyDescent="0.2">
      <c r="A703" s="353" t="s">
        <v>186</v>
      </c>
      <c r="B703" s="353" t="s">
        <v>48</v>
      </c>
      <c r="C703" s="350">
        <v>35.5</v>
      </c>
      <c r="D703" s="354">
        <v>0</v>
      </c>
      <c r="E703" s="354"/>
      <c r="F703" s="354">
        <v>35.5</v>
      </c>
    </row>
    <row r="704" spans="1:6" s="347" customFormat="1" ht="9" customHeight="1" x14ac:dyDescent="0.2">
      <c r="A704" s="353" t="s">
        <v>242</v>
      </c>
      <c r="B704" s="353" t="s">
        <v>88</v>
      </c>
      <c r="C704" s="354">
        <v>41.21</v>
      </c>
      <c r="D704" s="354">
        <v>0</v>
      </c>
      <c r="E704" s="354"/>
      <c r="F704" s="354">
        <v>41.21</v>
      </c>
    </row>
    <row r="705" spans="1:7" s="347" customFormat="1" ht="9" customHeight="1" x14ac:dyDescent="0.2">
      <c r="A705" s="353" t="s">
        <v>260</v>
      </c>
      <c r="B705" s="349" t="s">
        <v>33</v>
      </c>
      <c r="C705" s="350">
        <v>44.4</v>
      </c>
      <c r="D705" s="350">
        <v>0</v>
      </c>
      <c r="E705" s="350"/>
      <c r="F705" s="350">
        <v>44.4</v>
      </c>
    </row>
    <row r="706" spans="1:7" s="347" customFormat="1" ht="9" customHeight="1" x14ac:dyDescent="0.2">
      <c r="A706" s="355"/>
      <c r="B706" s="356"/>
      <c r="C706" s="357"/>
      <c r="D706" s="357"/>
      <c r="E706" s="357"/>
      <c r="F706" s="357"/>
      <c r="G706" s="358"/>
    </row>
    <row r="707" spans="1:7" s="347" customFormat="1" ht="9" customHeight="1" x14ac:dyDescent="0.2">
      <c r="A707" s="359" t="s">
        <v>197</v>
      </c>
      <c r="B707" s="359"/>
      <c r="C707" s="359">
        <f>SUM(C709:C713)</f>
        <v>249.71</v>
      </c>
      <c r="D707" s="359">
        <f t="shared" ref="D707:F707" si="16">SUM(D709:D713)</f>
        <v>114.80000000000001</v>
      </c>
      <c r="E707" s="359"/>
      <c r="F707" s="359">
        <f t="shared" si="16"/>
        <v>134.91</v>
      </c>
    </row>
    <row r="708" spans="1:7" s="347" customFormat="1" ht="3.95" customHeight="1" x14ac:dyDescent="0.2">
      <c r="A708" s="359"/>
      <c r="B708" s="359"/>
      <c r="C708" s="359"/>
      <c r="D708" s="359"/>
      <c r="E708" s="359"/>
      <c r="F708" s="359"/>
    </row>
    <row r="709" spans="1:7" s="347" customFormat="1" ht="9" customHeight="1" x14ac:dyDescent="0.2">
      <c r="A709" s="350" t="s">
        <v>201</v>
      </c>
      <c r="B709" s="350" t="s">
        <v>25</v>
      </c>
      <c r="C709" s="350">
        <f>SUM(D709:F709)</f>
        <v>16</v>
      </c>
      <c r="D709" s="350">
        <v>0</v>
      </c>
      <c r="E709" s="350"/>
      <c r="F709" s="350">
        <v>16</v>
      </c>
    </row>
    <row r="710" spans="1:7" s="347" customFormat="1" ht="9" customHeight="1" x14ac:dyDescent="0.2">
      <c r="A710" s="350"/>
      <c r="B710" s="350" t="s">
        <v>39</v>
      </c>
      <c r="C710" s="350">
        <f>SUM(D710:F710)</f>
        <v>130</v>
      </c>
      <c r="D710" s="350">
        <v>69</v>
      </c>
      <c r="E710" s="350"/>
      <c r="F710" s="350">
        <v>61</v>
      </c>
    </row>
    <row r="711" spans="1:7" s="347" customFormat="1" ht="9" customHeight="1" x14ac:dyDescent="0.2">
      <c r="A711" s="357" t="s">
        <v>261</v>
      </c>
      <c r="B711" s="357" t="s">
        <v>130</v>
      </c>
      <c r="C711" s="357">
        <f>SUM(D711:F711)</f>
        <v>57.91</v>
      </c>
      <c r="D711" s="357">
        <v>0</v>
      </c>
      <c r="E711" s="357"/>
      <c r="F711" s="357">
        <v>57.91</v>
      </c>
      <c r="G711" s="358"/>
    </row>
    <row r="712" spans="1:7" s="347" customFormat="1" ht="9" customHeight="1" x14ac:dyDescent="0.2">
      <c r="A712" s="350" t="s">
        <v>202</v>
      </c>
      <c r="B712" s="350" t="s">
        <v>130</v>
      </c>
      <c r="C712" s="350">
        <f>SUM(D712:F712)</f>
        <v>11.4</v>
      </c>
      <c r="D712" s="350">
        <v>11.4</v>
      </c>
      <c r="E712" s="350"/>
      <c r="F712" s="350">
        <v>0</v>
      </c>
    </row>
    <row r="713" spans="1:7" s="347" customFormat="1" ht="9" customHeight="1" x14ac:dyDescent="0.2">
      <c r="A713" s="350"/>
      <c r="B713" s="350" t="s">
        <v>32</v>
      </c>
      <c r="C713" s="350">
        <f>SUM(D713:F713)</f>
        <v>34.4</v>
      </c>
      <c r="D713" s="350">
        <v>34.4</v>
      </c>
      <c r="E713" s="350"/>
      <c r="F713" s="350">
        <v>0</v>
      </c>
    </row>
    <row r="714" spans="1:7" s="347" customFormat="1" ht="9" customHeight="1" x14ac:dyDescent="0.2">
      <c r="A714" s="353"/>
      <c r="B714" s="353"/>
      <c r="C714" s="354"/>
      <c r="D714" s="354"/>
      <c r="E714" s="354"/>
      <c r="F714" s="354"/>
    </row>
    <row r="715" spans="1:7" s="347" customFormat="1" ht="9" customHeight="1" x14ac:dyDescent="0.2">
      <c r="A715" s="360" t="s">
        <v>204</v>
      </c>
      <c r="B715" s="360"/>
      <c r="C715" s="359">
        <f>SUM(C717:C767)</f>
        <v>3757.5959999999995</v>
      </c>
      <c r="D715" s="359">
        <f>SUM(D717:D767)</f>
        <v>2839.4959999999996</v>
      </c>
      <c r="E715" s="359"/>
      <c r="F715" s="359">
        <f>SUM(F717:F767)</f>
        <v>918.09999999999991</v>
      </c>
    </row>
    <row r="716" spans="1:7" s="347" customFormat="1" ht="3.95" customHeight="1" x14ac:dyDescent="0.2">
      <c r="A716" s="360"/>
      <c r="B716" s="360"/>
      <c r="C716" s="359"/>
      <c r="D716" s="359"/>
      <c r="E716" s="359"/>
      <c r="F716" s="359"/>
    </row>
    <row r="717" spans="1:7" s="347" customFormat="1" ht="9" customHeight="1" x14ac:dyDescent="0.2">
      <c r="A717" s="353" t="s">
        <v>250</v>
      </c>
      <c r="B717" s="353" t="s">
        <v>112</v>
      </c>
      <c r="C717" s="354">
        <v>20.2</v>
      </c>
      <c r="D717" s="354">
        <v>0</v>
      </c>
      <c r="E717" s="354"/>
      <c r="F717" s="354">
        <v>20.2</v>
      </c>
    </row>
    <row r="718" spans="1:7" s="347" customFormat="1" ht="9" customHeight="1" x14ac:dyDescent="0.2">
      <c r="A718" s="361" t="s">
        <v>205</v>
      </c>
      <c r="B718" s="349" t="s">
        <v>74</v>
      </c>
      <c r="C718" s="350">
        <v>53.3</v>
      </c>
      <c r="D718" s="350">
        <v>53.3</v>
      </c>
      <c r="E718" s="350"/>
      <c r="F718" s="350">
        <v>0</v>
      </c>
    </row>
    <row r="719" spans="1:7" s="347" customFormat="1" ht="9" customHeight="1" x14ac:dyDescent="0.2">
      <c r="A719" s="349" t="s">
        <v>206</v>
      </c>
      <c r="B719" s="349" t="s">
        <v>50</v>
      </c>
      <c r="C719" s="350">
        <v>132</v>
      </c>
      <c r="D719" s="350">
        <v>132</v>
      </c>
      <c r="E719" s="350"/>
      <c r="F719" s="354">
        <v>0</v>
      </c>
    </row>
    <row r="720" spans="1:7" s="347" customFormat="1" ht="9" customHeight="1" x14ac:dyDescent="0.2">
      <c r="A720" s="362" t="s">
        <v>251</v>
      </c>
      <c r="B720" s="355" t="s">
        <v>34</v>
      </c>
      <c r="C720" s="357">
        <v>59.3</v>
      </c>
      <c r="D720" s="357">
        <v>59.3</v>
      </c>
      <c r="E720" s="357"/>
      <c r="F720" s="363">
        <v>0</v>
      </c>
    </row>
    <row r="721" spans="1:6" s="347" customFormat="1" ht="9" customHeight="1" x14ac:dyDescent="0.2">
      <c r="A721" s="349" t="s">
        <v>208</v>
      </c>
      <c r="B721" s="349" t="s">
        <v>32</v>
      </c>
      <c r="C721" s="350">
        <v>36.099000000000004</v>
      </c>
      <c r="D721" s="350">
        <v>36.099000000000004</v>
      </c>
      <c r="E721" s="350"/>
      <c r="F721" s="354">
        <v>0</v>
      </c>
    </row>
    <row r="722" spans="1:6" s="347" customFormat="1" ht="9" customHeight="1" x14ac:dyDescent="0.2">
      <c r="A722" s="349" t="s">
        <v>262</v>
      </c>
      <c r="B722" s="349" t="s">
        <v>21</v>
      </c>
      <c r="C722" s="350">
        <v>39.5</v>
      </c>
      <c r="D722" s="350">
        <v>39.5</v>
      </c>
      <c r="E722" s="350"/>
      <c r="F722" s="354">
        <v>0</v>
      </c>
    </row>
    <row r="723" spans="1:6" s="347" customFormat="1" ht="9" customHeight="1" x14ac:dyDescent="0.2">
      <c r="A723" s="353" t="s">
        <v>252</v>
      </c>
      <c r="B723" s="353" t="s">
        <v>82</v>
      </c>
      <c r="C723" s="350">
        <v>39.299999999999997</v>
      </c>
      <c r="D723" s="350">
        <v>39.299999999999997</v>
      </c>
      <c r="E723" s="350"/>
      <c r="F723" s="354">
        <v>0</v>
      </c>
    </row>
    <row r="724" spans="1:6" s="347" customFormat="1" ht="9" customHeight="1" x14ac:dyDescent="0.2">
      <c r="A724" s="356" t="s">
        <v>209</v>
      </c>
      <c r="B724" s="356" t="s">
        <v>82</v>
      </c>
      <c r="C724" s="363">
        <v>98</v>
      </c>
      <c r="D724" s="363">
        <v>98</v>
      </c>
      <c r="E724" s="363"/>
      <c r="F724" s="363">
        <v>0</v>
      </c>
    </row>
    <row r="725" spans="1:6" s="347" customFormat="1" ht="9" customHeight="1" x14ac:dyDescent="0.2">
      <c r="A725" s="349" t="s">
        <v>210</v>
      </c>
      <c r="B725" s="349" t="s">
        <v>46</v>
      </c>
      <c r="C725" s="350">
        <v>61</v>
      </c>
      <c r="D725" s="350">
        <v>61</v>
      </c>
      <c r="E725" s="350"/>
      <c r="F725" s="354">
        <v>0</v>
      </c>
    </row>
    <row r="726" spans="1:6" s="347" customFormat="1" ht="9" customHeight="1" x14ac:dyDescent="0.2">
      <c r="A726" s="349"/>
      <c r="B726" s="349" t="s">
        <v>36</v>
      </c>
      <c r="C726" s="350">
        <v>201.6</v>
      </c>
      <c r="D726" s="350">
        <v>201.6</v>
      </c>
      <c r="E726" s="350"/>
      <c r="F726" s="354">
        <v>0</v>
      </c>
    </row>
    <row r="727" spans="1:6" s="347" customFormat="1" ht="9" customHeight="1" x14ac:dyDescent="0.2">
      <c r="A727" s="349" t="s">
        <v>212</v>
      </c>
      <c r="B727" s="349" t="s">
        <v>69</v>
      </c>
      <c r="C727" s="354">
        <v>459</v>
      </c>
      <c r="D727" s="354">
        <v>459</v>
      </c>
      <c r="E727" s="354"/>
      <c r="F727" s="354">
        <v>0</v>
      </c>
    </row>
    <row r="728" spans="1:6" s="347" customFormat="1" ht="9" customHeight="1" x14ac:dyDescent="0.2">
      <c r="A728" s="364" t="s">
        <v>213</v>
      </c>
      <c r="B728" s="356" t="s">
        <v>33</v>
      </c>
      <c r="C728" s="357">
        <v>109.3</v>
      </c>
      <c r="D728" s="357">
        <v>109.3</v>
      </c>
      <c r="E728" s="357"/>
      <c r="F728" s="357">
        <v>0</v>
      </c>
    </row>
    <row r="729" spans="1:6" s="347" customFormat="1" ht="9" customHeight="1" x14ac:dyDescent="0.2">
      <c r="A729" s="361"/>
      <c r="B729" s="349" t="s">
        <v>30</v>
      </c>
      <c r="C729" s="350">
        <v>42</v>
      </c>
      <c r="D729" s="350">
        <v>42</v>
      </c>
      <c r="E729" s="350"/>
      <c r="F729" s="350">
        <v>0</v>
      </c>
    </row>
    <row r="730" spans="1:6" s="347" customFormat="1" ht="9" customHeight="1" x14ac:dyDescent="0.2">
      <c r="A730" s="349" t="s">
        <v>214</v>
      </c>
      <c r="B730" s="349" t="s">
        <v>39</v>
      </c>
      <c r="C730" s="354">
        <v>86.6</v>
      </c>
      <c r="D730" s="354">
        <v>86.6</v>
      </c>
      <c r="E730" s="354"/>
      <c r="F730" s="354">
        <v>0</v>
      </c>
    </row>
    <row r="731" spans="1:6" s="347" customFormat="1" ht="9" customHeight="1" x14ac:dyDescent="0.2">
      <c r="A731" s="349"/>
      <c r="B731" s="349" t="s">
        <v>48</v>
      </c>
      <c r="C731" s="354">
        <v>82</v>
      </c>
      <c r="D731" s="354">
        <v>82</v>
      </c>
      <c r="E731" s="354"/>
      <c r="F731" s="354">
        <v>0</v>
      </c>
    </row>
    <row r="732" spans="1:6" s="347" customFormat="1" ht="9" customHeight="1" x14ac:dyDescent="0.2">
      <c r="A732" s="356" t="s">
        <v>216</v>
      </c>
      <c r="B732" s="356" t="s">
        <v>23</v>
      </c>
      <c r="C732" s="363">
        <v>35.1</v>
      </c>
      <c r="D732" s="363">
        <v>35.1</v>
      </c>
      <c r="E732" s="363"/>
      <c r="F732" s="363">
        <v>0</v>
      </c>
    </row>
    <row r="733" spans="1:6" s="347" customFormat="1" ht="9" customHeight="1" x14ac:dyDescent="0.2">
      <c r="A733" s="361" t="s">
        <v>217</v>
      </c>
      <c r="B733" s="349" t="s">
        <v>46</v>
      </c>
      <c r="C733" s="350">
        <v>34.200000000000003</v>
      </c>
      <c r="D733" s="350">
        <v>0</v>
      </c>
      <c r="E733" s="350"/>
      <c r="F733" s="350">
        <v>34.200000000000003</v>
      </c>
    </row>
    <row r="734" spans="1:6" s="347" customFormat="1" ht="9" customHeight="1" x14ac:dyDescent="0.2">
      <c r="A734" s="353" t="s">
        <v>253</v>
      </c>
      <c r="B734" s="353" t="s">
        <v>15</v>
      </c>
      <c r="C734" s="354">
        <v>55.5</v>
      </c>
      <c r="D734" s="354">
        <v>55.5</v>
      </c>
      <c r="E734" s="354"/>
      <c r="F734" s="354">
        <v>0</v>
      </c>
    </row>
    <row r="735" spans="1:6" s="347" customFormat="1" ht="9" customHeight="1" x14ac:dyDescent="0.2">
      <c r="A735" s="349" t="s">
        <v>218</v>
      </c>
      <c r="B735" s="349" t="s">
        <v>82</v>
      </c>
      <c r="C735" s="354">
        <v>228</v>
      </c>
      <c r="D735" s="354">
        <v>228</v>
      </c>
      <c r="E735" s="354"/>
      <c r="F735" s="354">
        <v>0</v>
      </c>
    </row>
    <row r="736" spans="1:6" s="347" customFormat="1" ht="9" customHeight="1" x14ac:dyDescent="0.2">
      <c r="A736" s="364" t="s">
        <v>244</v>
      </c>
      <c r="B736" s="356" t="s">
        <v>82</v>
      </c>
      <c r="C736" s="363">
        <v>105</v>
      </c>
      <c r="D736" s="363">
        <v>0</v>
      </c>
      <c r="E736" s="363"/>
      <c r="F736" s="357">
        <v>105</v>
      </c>
    </row>
    <row r="737" spans="1:6" s="347" customFormat="1" ht="9" customHeight="1" x14ac:dyDescent="0.2">
      <c r="A737" s="361"/>
      <c r="B737" s="349" t="s">
        <v>27</v>
      </c>
      <c r="C737" s="350">
        <v>93</v>
      </c>
      <c r="D737" s="350">
        <v>0</v>
      </c>
      <c r="E737" s="350"/>
      <c r="F737" s="350">
        <v>93</v>
      </c>
    </row>
    <row r="738" spans="1:6" s="347" customFormat="1" ht="9" customHeight="1" x14ac:dyDescent="0.2">
      <c r="A738" s="349" t="s">
        <v>220</v>
      </c>
      <c r="B738" s="349" t="s">
        <v>57</v>
      </c>
      <c r="C738" s="350">
        <v>37.5</v>
      </c>
      <c r="D738" s="350">
        <v>37.5</v>
      </c>
      <c r="E738" s="350"/>
      <c r="F738" s="354">
        <v>0</v>
      </c>
    </row>
    <row r="739" spans="1:6" s="347" customFormat="1" ht="9" customHeight="1" x14ac:dyDescent="0.2">
      <c r="A739" s="349" t="s">
        <v>221</v>
      </c>
      <c r="B739" s="349" t="s">
        <v>23</v>
      </c>
      <c r="C739" s="354">
        <v>21</v>
      </c>
      <c r="D739" s="354">
        <v>21</v>
      </c>
      <c r="E739" s="354"/>
      <c r="F739" s="354">
        <v>0</v>
      </c>
    </row>
    <row r="740" spans="1:6" s="347" customFormat="1" ht="9" customHeight="1" x14ac:dyDescent="0.2">
      <c r="A740" s="356" t="s">
        <v>222</v>
      </c>
      <c r="B740" s="356" t="s">
        <v>76</v>
      </c>
      <c r="C740" s="357">
        <v>14.5</v>
      </c>
      <c r="D740" s="357">
        <v>0</v>
      </c>
      <c r="E740" s="357"/>
      <c r="F740" s="363">
        <v>14.5</v>
      </c>
    </row>
    <row r="741" spans="1:6" s="347" customFormat="1" ht="9" customHeight="1" x14ac:dyDescent="0.2">
      <c r="A741" s="361" t="s">
        <v>225</v>
      </c>
      <c r="B741" s="349" t="s">
        <v>111</v>
      </c>
      <c r="C741" s="350">
        <v>28.3</v>
      </c>
      <c r="D741" s="350">
        <v>28.3</v>
      </c>
      <c r="E741" s="350"/>
      <c r="F741" s="350">
        <v>0</v>
      </c>
    </row>
    <row r="742" spans="1:6" s="347" customFormat="1" ht="9" customHeight="1" x14ac:dyDescent="0.2">
      <c r="A742" s="361"/>
      <c r="B742" s="349" t="s">
        <v>46</v>
      </c>
      <c r="C742" s="350">
        <v>33.200000000000003</v>
      </c>
      <c r="D742" s="350">
        <v>33.200000000000003</v>
      </c>
      <c r="E742" s="350"/>
      <c r="F742" s="350">
        <v>0</v>
      </c>
    </row>
    <row r="743" spans="1:6" s="347" customFormat="1" ht="9" customHeight="1" x14ac:dyDescent="0.2">
      <c r="A743" s="365" t="s">
        <v>254</v>
      </c>
      <c r="B743" s="353" t="s">
        <v>111</v>
      </c>
      <c r="C743" s="350">
        <v>0.2</v>
      </c>
      <c r="D743" s="350">
        <v>0.2</v>
      </c>
      <c r="E743" s="350"/>
      <c r="F743" s="354">
        <v>0</v>
      </c>
    </row>
    <row r="744" spans="1:6" s="347" customFormat="1" ht="9" customHeight="1" x14ac:dyDescent="0.2">
      <c r="A744" s="362"/>
      <c r="B744" s="355" t="s">
        <v>32</v>
      </c>
      <c r="C744" s="357">
        <v>46.6</v>
      </c>
      <c r="D744" s="357">
        <v>46.6</v>
      </c>
      <c r="E744" s="357"/>
      <c r="F744" s="363">
        <v>0</v>
      </c>
    </row>
    <row r="745" spans="1:6" s="347" customFormat="1" ht="9" customHeight="1" x14ac:dyDescent="0.2">
      <c r="A745" s="365"/>
      <c r="B745" s="353" t="s">
        <v>55</v>
      </c>
      <c r="C745" s="350">
        <v>64.099999999999994</v>
      </c>
      <c r="D745" s="350">
        <v>64.099999999999994</v>
      </c>
      <c r="E745" s="350"/>
      <c r="F745" s="354">
        <v>0</v>
      </c>
    </row>
    <row r="746" spans="1:6" s="347" customFormat="1" ht="9" customHeight="1" x14ac:dyDescent="0.2">
      <c r="A746" s="365" t="s">
        <v>247</v>
      </c>
      <c r="B746" s="353" t="s">
        <v>130</v>
      </c>
      <c r="C746" s="350">
        <v>24.4</v>
      </c>
      <c r="D746" s="350">
        <v>24.4</v>
      </c>
      <c r="E746" s="350"/>
      <c r="F746" s="354">
        <v>0</v>
      </c>
    </row>
    <row r="747" spans="1:6" s="347" customFormat="1" ht="9" customHeight="1" x14ac:dyDescent="0.2">
      <c r="A747" s="365"/>
      <c r="B747" s="353" t="s">
        <v>32</v>
      </c>
      <c r="C747" s="350">
        <v>90.7</v>
      </c>
      <c r="D747" s="350">
        <v>90.7</v>
      </c>
      <c r="E747" s="350"/>
      <c r="F747" s="354">
        <v>0</v>
      </c>
    </row>
    <row r="748" spans="1:6" s="347" customFormat="1" ht="9" customHeight="1" x14ac:dyDescent="0.2">
      <c r="A748" s="362"/>
      <c r="B748" s="355" t="s">
        <v>57</v>
      </c>
      <c r="C748" s="357">
        <v>60.4</v>
      </c>
      <c r="D748" s="357">
        <v>60.4</v>
      </c>
      <c r="E748" s="357"/>
      <c r="F748" s="363">
        <v>0</v>
      </c>
    </row>
    <row r="749" spans="1:6" s="347" customFormat="1" ht="9" customHeight="1" x14ac:dyDescent="0.2">
      <c r="A749" s="349" t="s">
        <v>226</v>
      </c>
      <c r="B749" s="349" t="s">
        <v>50</v>
      </c>
      <c r="C749" s="350">
        <v>123.1</v>
      </c>
      <c r="D749" s="350">
        <v>123.1</v>
      </c>
      <c r="E749" s="350"/>
      <c r="F749" s="354">
        <v>0</v>
      </c>
    </row>
    <row r="750" spans="1:6" s="347" customFormat="1" ht="9" customHeight="1" x14ac:dyDescent="0.2">
      <c r="A750" s="361" t="s">
        <v>227</v>
      </c>
      <c r="B750" s="349" t="s">
        <v>43</v>
      </c>
      <c r="C750" s="350">
        <v>155</v>
      </c>
      <c r="D750" s="350">
        <v>0</v>
      </c>
      <c r="E750" s="350"/>
      <c r="F750" s="350">
        <v>155</v>
      </c>
    </row>
    <row r="751" spans="1:6" s="347" customFormat="1" ht="9" customHeight="1" x14ac:dyDescent="0.2">
      <c r="A751" s="349" t="s">
        <v>228</v>
      </c>
      <c r="B751" s="349" t="s">
        <v>43</v>
      </c>
      <c r="C751" s="350">
        <v>56.063000000000002</v>
      </c>
      <c r="D751" s="350">
        <v>0</v>
      </c>
      <c r="E751" s="350"/>
      <c r="F751" s="354">
        <v>56.063000000000002</v>
      </c>
    </row>
    <row r="752" spans="1:6" s="347" customFormat="1" ht="9" customHeight="1" x14ac:dyDescent="0.2">
      <c r="A752" s="355" t="s">
        <v>192</v>
      </c>
      <c r="B752" s="355" t="s">
        <v>55</v>
      </c>
      <c r="C752" s="357">
        <v>103.5</v>
      </c>
      <c r="D752" s="357">
        <v>103.5</v>
      </c>
      <c r="E752" s="357"/>
      <c r="F752" s="363">
        <v>0</v>
      </c>
    </row>
    <row r="753" spans="1:6" s="347" customFormat="1" ht="9" customHeight="1" x14ac:dyDescent="0.2">
      <c r="A753" s="353"/>
      <c r="B753" s="353" t="s">
        <v>82</v>
      </c>
      <c r="C753" s="350">
        <v>30.6</v>
      </c>
      <c r="D753" s="350">
        <v>30.6</v>
      </c>
      <c r="E753" s="350"/>
      <c r="F753" s="354">
        <v>0</v>
      </c>
    </row>
    <row r="754" spans="1:6" s="347" customFormat="1" ht="9" customHeight="1" x14ac:dyDescent="0.2">
      <c r="A754" s="361" t="s">
        <v>229</v>
      </c>
      <c r="B754" s="349" t="s">
        <v>46</v>
      </c>
      <c r="C754" s="350">
        <v>18.899999999999999</v>
      </c>
      <c r="D754" s="350">
        <v>0</v>
      </c>
      <c r="E754" s="350"/>
      <c r="F754" s="350">
        <v>18.899999999999999</v>
      </c>
    </row>
    <row r="755" spans="1:6" s="347" customFormat="1" ht="9" customHeight="1" x14ac:dyDescent="0.2">
      <c r="A755" s="361"/>
      <c r="B755" s="349" t="s">
        <v>36</v>
      </c>
      <c r="C755" s="350">
        <v>44.7</v>
      </c>
      <c r="D755" s="350">
        <v>0</v>
      </c>
      <c r="E755" s="350"/>
      <c r="F755" s="350">
        <v>44.7</v>
      </c>
    </row>
    <row r="756" spans="1:6" s="347" customFormat="1" ht="9" customHeight="1" x14ac:dyDescent="0.2">
      <c r="A756" s="362" t="s">
        <v>255</v>
      </c>
      <c r="B756" s="355" t="s">
        <v>34</v>
      </c>
      <c r="C756" s="357">
        <v>37.4</v>
      </c>
      <c r="D756" s="357">
        <v>37.4</v>
      </c>
      <c r="E756" s="357"/>
      <c r="F756" s="363">
        <v>0</v>
      </c>
    </row>
    <row r="757" spans="1:6" s="347" customFormat="1" ht="9" customHeight="1" x14ac:dyDescent="0.2">
      <c r="A757" s="365"/>
      <c r="B757" s="353" t="s">
        <v>57</v>
      </c>
      <c r="C757" s="350">
        <v>8.1</v>
      </c>
      <c r="D757" s="350">
        <v>8.1</v>
      </c>
      <c r="E757" s="350"/>
      <c r="F757" s="354">
        <v>0</v>
      </c>
    </row>
    <row r="758" spans="1:6" s="347" customFormat="1" ht="9" customHeight="1" x14ac:dyDescent="0.2">
      <c r="A758" s="353" t="s">
        <v>256</v>
      </c>
      <c r="B758" s="353" t="s">
        <v>36</v>
      </c>
      <c r="C758" s="354">
        <v>8.3000000000000007</v>
      </c>
      <c r="D758" s="354">
        <v>0</v>
      </c>
      <c r="E758" s="354"/>
      <c r="F758" s="354">
        <v>8.3000000000000007</v>
      </c>
    </row>
    <row r="759" spans="1:6" s="347" customFormat="1" ht="9" customHeight="1" x14ac:dyDescent="0.2">
      <c r="A759" s="361" t="s">
        <v>230</v>
      </c>
      <c r="B759" s="349" t="s">
        <v>76</v>
      </c>
      <c r="C759" s="350">
        <v>44</v>
      </c>
      <c r="D759" s="350">
        <v>44</v>
      </c>
      <c r="E759" s="350"/>
      <c r="F759" s="350">
        <v>0</v>
      </c>
    </row>
    <row r="760" spans="1:6" s="347" customFormat="1" ht="9" customHeight="1" x14ac:dyDescent="0.2">
      <c r="A760" s="356" t="s">
        <v>257</v>
      </c>
      <c r="B760" s="356" t="s">
        <v>52</v>
      </c>
      <c r="C760" s="357">
        <v>75.5</v>
      </c>
      <c r="D760" s="363">
        <v>0</v>
      </c>
      <c r="E760" s="363"/>
      <c r="F760" s="357">
        <v>75.5</v>
      </c>
    </row>
    <row r="761" spans="1:6" s="347" customFormat="1" ht="9" customHeight="1" x14ac:dyDescent="0.2">
      <c r="A761" s="353" t="s">
        <v>258</v>
      </c>
      <c r="B761" s="353" t="s">
        <v>52</v>
      </c>
      <c r="C761" s="354">
        <v>159</v>
      </c>
      <c r="D761" s="354">
        <v>27</v>
      </c>
      <c r="E761" s="354"/>
      <c r="F761" s="354">
        <v>132</v>
      </c>
    </row>
    <row r="762" spans="1:6" s="347" customFormat="1" ht="9" customHeight="1" x14ac:dyDescent="0.2">
      <c r="A762" s="353"/>
      <c r="B762" s="353" t="s">
        <v>55</v>
      </c>
      <c r="C762" s="354">
        <v>84</v>
      </c>
      <c r="D762" s="354">
        <v>0</v>
      </c>
      <c r="E762" s="354"/>
      <c r="F762" s="354">
        <v>84</v>
      </c>
    </row>
    <row r="763" spans="1:6" s="347" customFormat="1" ht="9" customHeight="1" x14ac:dyDescent="0.2">
      <c r="A763" s="361" t="s">
        <v>231</v>
      </c>
      <c r="B763" s="349" t="s">
        <v>82</v>
      </c>
      <c r="C763" s="350">
        <v>37.296999999999997</v>
      </c>
      <c r="D763" s="350">
        <v>37.296999999999997</v>
      </c>
      <c r="E763" s="350"/>
      <c r="F763" s="350">
        <v>0</v>
      </c>
    </row>
    <row r="764" spans="1:6" s="347" customFormat="1" ht="9" customHeight="1" x14ac:dyDescent="0.2">
      <c r="A764" s="355" t="s">
        <v>259</v>
      </c>
      <c r="B764" s="355" t="s">
        <v>15</v>
      </c>
      <c r="C764" s="357">
        <v>89.5</v>
      </c>
      <c r="D764" s="357">
        <v>89.5</v>
      </c>
      <c r="E764" s="357"/>
      <c r="F764" s="363">
        <v>0</v>
      </c>
    </row>
    <row r="765" spans="1:6" s="347" customFormat="1" ht="9" customHeight="1" x14ac:dyDescent="0.2">
      <c r="A765" s="349" t="s">
        <v>232</v>
      </c>
      <c r="B765" s="349" t="s">
        <v>23</v>
      </c>
      <c r="C765" s="354">
        <v>115</v>
      </c>
      <c r="D765" s="354">
        <v>115</v>
      </c>
      <c r="E765" s="354"/>
      <c r="F765" s="354">
        <v>0</v>
      </c>
    </row>
    <row r="766" spans="1:6" s="347" customFormat="1" ht="9" customHeight="1" x14ac:dyDescent="0.2">
      <c r="A766" s="349" t="s">
        <v>233</v>
      </c>
      <c r="B766" s="353" t="s">
        <v>43</v>
      </c>
      <c r="C766" s="350">
        <v>59.436999999999998</v>
      </c>
      <c r="D766" s="350">
        <v>0</v>
      </c>
      <c r="E766" s="350"/>
      <c r="F766" s="354">
        <v>59.436999999999998</v>
      </c>
    </row>
    <row r="767" spans="1:6" s="347" customFormat="1" ht="9" customHeight="1" x14ac:dyDescent="0.2">
      <c r="A767" s="350" t="s">
        <v>234</v>
      </c>
      <c r="B767" s="350" t="s">
        <v>36</v>
      </c>
      <c r="C767" s="350">
        <v>17.3</v>
      </c>
      <c r="D767" s="350">
        <v>0</v>
      </c>
      <c r="E767" s="350"/>
      <c r="F767" s="350">
        <v>17.3</v>
      </c>
    </row>
    <row r="768" spans="1:6" s="347" customFormat="1" ht="9" customHeight="1" x14ac:dyDescent="0.2">
      <c r="A768" s="349"/>
      <c r="B768" s="349"/>
      <c r="C768" s="350"/>
      <c r="D768" s="354"/>
      <c r="E768" s="354"/>
      <c r="F768" s="350"/>
    </row>
    <row r="769" spans="1:6" s="347" customFormat="1" ht="9" customHeight="1" x14ac:dyDescent="0.2">
      <c r="A769" s="348">
        <v>2011</v>
      </c>
      <c r="B769" s="349"/>
      <c r="C769" s="350"/>
      <c r="D769" s="350"/>
      <c r="E769" s="350"/>
      <c r="F769" s="350"/>
    </row>
    <row r="770" spans="1:6" s="347" customFormat="1" ht="3.95" customHeight="1" x14ac:dyDescent="0.2">
      <c r="A770" s="348"/>
      <c r="B770" s="349"/>
      <c r="C770" s="350"/>
      <c r="D770" s="350"/>
      <c r="E770" s="350"/>
      <c r="F770" s="350"/>
    </row>
    <row r="771" spans="1:6" s="347" customFormat="1" ht="9" customHeight="1" x14ac:dyDescent="0.2">
      <c r="A771" s="351" t="s">
        <v>183</v>
      </c>
      <c r="B771" s="351"/>
      <c r="C771" s="352">
        <f>SUM(C773:C774)</f>
        <v>76.710000000000008</v>
      </c>
      <c r="D771" s="352">
        <f>SUM(D773:D774)</f>
        <v>0</v>
      </c>
      <c r="E771" s="352"/>
      <c r="F771" s="352">
        <f>SUM(F773:F774)</f>
        <v>76.710000000000008</v>
      </c>
    </row>
    <row r="772" spans="1:6" s="347" customFormat="1" ht="3.95" customHeight="1" x14ac:dyDescent="0.2">
      <c r="A772" s="351"/>
      <c r="B772" s="351"/>
      <c r="C772" s="352"/>
      <c r="D772" s="352"/>
      <c r="E772" s="352"/>
      <c r="F772" s="352"/>
    </row>
    <row r="773" spans="1:6" s="347" customFormat="1" ht="9" customHeight="1" x14ac:dyDescent="0.2">
      <c r="A773" s="353" t="s">
        <v>186</v>
      </c>
      <c r="B773" s="353" t="s">
        <v>48</v>
      </c>
      <c r="C773" s="354">
        <f>SUM(D773:F773)</f>
        <v>35.5</v>
      </c>
      <c r="D773" s="354">
        <v>0</v>
      </c>
      <c r="E773" s="354"/>
      <c r="F773" s="354">
        <v>35.5</v>
      </c>
    </row>
    <row r="774" spans="1:6" s="347" customFormat="1" ht="9" customHeight="1" x14ac:dyDescent="0.2">
      <c r="A774" s="353" t="s">
        <v>242</v>
      </c>
      <c r="B774" s="353" t="s">
        <v>88</v>
      </c>
      <c r="C774" s="354">
        <f>SUM(D774:F774)</f>
        <v>41.21</v>
      </c>
      <c r="D774" s="354">
        <v>0</v>
      </c>
      <c r="E774" s="354"/>
      <c r="F774" s="354">
        <v>41.21</v>
      </c>
    </row>
    <row r="775" spans="1:6" s="347" customFormat="1" ht="9" customHeight="1" x14ac:dyDescent="0.2">
      <c r="A775" s="353"/>
      <c r="B775" s="349"/>
      <c r="C775" s="350"/>
      <c r="D775" s="354"/>
      <c r="E775" s="354"/>
      <c r="F775" s="350"/>
    </row>
    <row r="776" spans="1:6" s="347" customFormat="1" ht="9" customHeight="1" x14ac:dyDescent="0.2">
      <c r="A776" s="351" t="s">
        <v>197</v>
      </c>
      <c r="B776" s="349"/>
      <c r="C776" s="359">
        <f>SUM(C778:C784)</f>
        <v>307.80999999999995</v>
      </c>
      <c r="D776" s="359">
        <f>SUM(D778:D784)</f>
        <v>114.80000000000001</v>
      </c>
      <c r="E776" s="359"/>
      <c r="F776" s="359">
        <f>SUM(F778:F784)</f>
        <v>193.01</v>
      </c>
    </row>
    <row r="777" spans="1:6" s="347" customFormat="1" ht="3.95" customHeight="1" x14ac:dyDescent="0.2">
      <c r="A777" s="351"/>
      <c r="B777" s="349"/>
      <c r="C777" s="359"/>
      <c r="D777" s="359"/>
      <c r="E777" s="359"/>
      <c r="F777" s="359"/>
    </row>
    <row r="778" spans="1:6" s="347" customFormat="1" ht="9" customHeight="1" x14ac:dyDescent="0.2">
      <c r="A778" s="353" t="s">
        <v>263</v>
      </c>
      <c r="B778" s="353" t="s">
        <v>82</v>
      </c>
      <c r="C778" s="354">
        <f t="shared" ref="C778:C784" si="17">SUM(D778:F778)</f>
        <v>37.5</v>
      </c>
      <c r="D778" s="354">
        <v>0</v>
      </c>
      <c r="E778" s="354"/>
      <c r="F778" s="354">
        <v>37.5</v>
      </c>
    </row>
    <row r="779" spans="1:6" s="347" customFormat="1" ht="9" customHeight="1" x14ac:dyDescent="0.2">
      <c r="A779" s="350" t="s">
        <v>201</v>
      </c>
      <c r="B779" s="350" t="s">
        <v>25</v>
      </c>
      <c r="C779" s="350">
        <f t="shared" si="17"/>
        <v>16</v>
      </c>
      <c r="D779" s="350">
        <v>0</v>
      </c>
      <c r="E779" s="350"/>
      <c r="F779" s="350">
        <v>16</v>
      </c>
    </row>
    <row r="780" spans="1:6" s="347" customFormat="1" ht="9" customHeight="1" x14ac:dyDescent="0.2">
      <c r="A780" s="357"/>
      <c r="B780" s="357" t="s">
        <v>39</v>
      </c>
      <c r="C780" s="357">
        <f t="shared" si="17"/>
        <v>130</v>
      </c>
      <c r="D780" s="357">
        <v>69</v>
      </c>
      <c r="E780" s="357"/>
      <c r="F780" s="357">
        <v>61</v>
      </c>
    </row>
    <row r="781" spans="1:6" s="347" customFormat="1" ht="9" customHeight="1" x14ac:dyDescent="0.2">
      <c r="A781" s="350" t="s">
        <v>264</v>
      </c>
      <c r="B781" s="350" t="s">
        <v>36</v>
      </c>
      <c r="C781" s="350">
        <f t="shared" si="17"/>
        <v>20.6</v>
      </c>
      <c r="D781" s="350">
        <v>0</v>
      </c>
      <c r="E781" s="350"/>
      <c r="F781" s="350">
        <v>20.6</v>
      </c>
    </row>
    <row r="782" spans="1:6" s="347" customFormat="1" ht="9" customHeight="1" x14ac:dyDescent="0.2">
      <c r="A782" s="350" t="s">
        <v>261</v>
      </c>
      <c r="B782" s="350" t="s">
        <v>130</v>
      </c>
      <c r="C782" s="350">
        <f t="shared" si="17"/>
        <v>57.91</v>
      </c>
      <c r="D782" s="350">
        <v>0</v>
      </c>
      <c r="E782" s="350"/>
      <c r="F782" s="350">
        <v>57.91</v>
      </c>
    </row>
    <row r="783" spans="1:6" s="347" customFormat="1" ht="9" customHeight="1" x14ac:dyDescent="0.2">
      <c r="A783" s="350" t="s">
        <v>202</v>
      </c>
      <c r="B783" s="350" t="s">
        <v>130</v>
      </c>
      <c r="C783" s="350">
        <f t="shared" si="17"/>
        <v>11.4</v>
      </c>
      <c r="D783" s="350">
        <v>11.4</v>
      </c>
      <c r="E783" s="350"/>
      <c r="F783" s="350">
        <v>0</v>
      </c>
    </row>
    <row r="784" spans="1:6" s="347" customFormat="1" ht="9" customHeight="1" x14ac:dyDescent="0.2">
      <c r="A784" s="357"/>
      <c r="B784" s="357" t="s">
        <v>32</v>
      </c>
      <c r="C784" s="357">
        <f t="shared" si="17"/>
        <v>34.4</v>
      </c>
      <c r="D784" s="357">
        <v>34.4</v>
      </c>
      <c r="E784" s="357"/>
      <c r="F784" s="357">
        <v>0</v>
      </c>
    </row>
    <row r="785" spans="1:6" s="347" customFormat="1" ht="9" customHeight="1" x14ac:dyDescent="0.2">
      <c r="A785" s="360"/>
      <c r="B785" s="360"/>
      <c r="C785" s="359"/>
      <c r="D785" s="359"/>
      <c r="E785" s="359"/>
      <c r="F785" s="359"/>
    </row>
    <row r="786" spans="1:6" s="347" customFormat="1" ht="9" customHeight="1" x14ac:dyDescent="0.2">
      <c r="A786" s="360" t="s">
        <v>204</v>
      </c>
      <c r="B786" s="360"/>
      <c r="C786" s="359">
        <f>SUM(C788:C837)</f>
        <v>3684.4599999999991</v>
      </c>
      <c r="D786" s="359">
        <f>SUM(D788:D837)</f>
        <v>2673.8679999999999</v>
      </c>
      <c r="E786" s="359"/>
      <c r="F786" s="359">
        <f>SUM(F788:F837)</f>
        <v>1010.592</v>
      </c>
    </row>
    <row r="787" spans="1:6" s="347" customFormat="1" ht="3.95" customHeight="1" x14ac:dyDescent="0.2">
      <c r="A787" s="360"/>
      <c r="B787" s="360"/>
      <c r="C787" s="359"/>
      <c r="D787" s="359"/>
      <c r="E787" s="359"/>
      <c r="F787" s="359"/>
    </row>
    <row r="788" spans="1:6" s="347" customFormat="1" ht="9" customHeight="1" x14ac:dyDescent="0.2">
      <c r="A788" s="349" t="s">
        <v>250</v>
      </c>
      <c r="B788" s="349" t="s">
        <v>112</v>
      </c>
      <c r="C788" s="354">
        <f t="shared" ref="C788:C837" si="18">SUM(D788:F788)</f>
        <v>20.2</v>
      </c>
      <c r="D788" s="354">
        <v>0</v>
      </c>
      <c r="E788" s="354"/>
      <c r="F788" s="350">
        <v>20.2</v>
      </c>
    </row>
    <row r="789" spans="1:6" s="347" customFormat="1" ht="9" customHeight="1" x14ac:dyDescent="0.2">
      <c r="A789" s="361" t="s">
        <v>205</v>
      </c>
      <c r="B789" s="349" t="s">
        <v>74</v>
      </c>
      <c r="C789" s="350">
        <f t="shared" si="18"/>
        <v>57.4</v>
      </c>
      <c r="D789" s="350">
        <v>57.4</v>
      </c>
      <c r="E789" s="350"/>
      <c r="F789" s="350">
        <v>0</v>
      </c>
    </row>
    <row r="790" spans="1:6" s="347" customFormat="1" ht="9" customHeight="1" x14ac:dyDescent="0.2">
      <c r="A790" s="349" t="s">
        <v>206</v>
      </c>
      <c r="B790" s="349" t="s">
        <v>50</v>
      </c>
      <c r="C790" s="350">
        <f t="shared" si="18"/>
        <v>132</v>
      </c>
      <c r="D790" s="350">
        <v>132</v>
      </c>
      <c r="E790" s="350"/>
      <c r="F790" s="354">
        <v>0</v>
      </c>
    </row>
    <row r="791" spans="1:6" s="347" customFormat="1" ht="9" customHeight="1" x14ac:dyDescent="0.2">
      <c r="A791" s="362" t="s">
        <v>251</v>
      </c>
      <c r="B791" s="355" t="s">
        <v>34</v>
      </c>
      <c r="C791" s="357">
        <f t="shared" si="18"/>
        <v>59.3</v>
      </c>
      <c r="D791" s="357">
        <v>59.3</v>
      </c>
      <c r="E791" s="357"/>
      <c r="F791" s="363">
        <v>0</v>
      </c>
    </row>
    <row r="792" spans="1:6" s="347" customFormat="1" ht="9" customHeight="1" x14ac:dyDescent="0.2">
      <c r="A792" s="349" t="s">
        <v>208</v>
      </c>
      <c r="B792" s="349" t="s">
        <v>32</v>
      </c>
      <c r="C792" s="350">
        <f t="shared" si="18"/>
        <v>36.099000000000004</v>
      </c>
      <c r="D792" s="350">
        <v>36.099000000000004</v>
      </c>
      <c r="E792" s="350"/>
      <c r="F792" s="354">
        <v>0</v>
      </c>
    </row>
    <row r="793" spans="1:6" s="347" customFormat="1" ht="9" customHeight="1" x14ac:dyDescent="0.2">
      <c r="A793" s="349" t="s">
        <v>262</v>
      </c>
      <c r="B793" s="349" t="s">
        <v>21</v>
      </c>
      <c r="C793" s="350">
        <f t="shared" si="18"/>
        <v>39.5</v>
      </c>
      <c r="D793" s="350">
        <v>39.5</v>
      </c>
      <c r="E793" s="350"/>
      <c r="F793" s="354">
        <v>0</v>
      </c>
    </row>
    <row r="794" spans="1:6" s="347" customFormat="1" ht="9" customHeight="1" x14ac:dyDescent="0.2">
      <c r="A794" s="353" t="s">
        <v>252</v>
      </c>
      <c r="B794" s="353" t="s">
        <v>82</v>
      </c>
      <c r="C794" s="354">
        <f t="shared" si="18"/>
        <v>39.299999999999997</v>
      </c>
      <c r="D794" s="354">
        <v>39.299999999999997</v>
      </c>
      <c r="E794" s="354"/>
      <c r="F794" s="354">
        <v>0</v>
      </c>
    </row>
    <row r="795" spans="1:6" s="347" customFormat="1" ht="9" customHeight="1" x14ac:dyDescent="0.2">
      <c r="A795" s="356" t="s">
        <v>209</v>
      </c>
      <c r="B795" s="356" t="s">
        <v>82</v>
      </c>
      <c r="C795" s="363">
        <f t="shared" si="18"/>
        <v>98</v>
      </c>
      <c r="D795" s="363">
        <v>98</v>
      </c>
      <c r="E795" s="363"/>
      <c r="F795" s="363">
        <v>0</v>
      </c>
    </row>
    <row r="796" spans="1:6" s="347" customFormat="1" ht="9" customHeight="1" x14ac:dyDescent="0.2">
      <c r="A796" s="349" t="s">
        <v>210</v>
      </c>
      <c r="B796" s="349" t="s">
        <v>46</v>
      </c>
      <c r="C796" s="350">
        <f t="shared" si="18"/>
        <v>61</v>
      </c>
      <c r="D796" s="350">
        <v>61</v>
      </c>
      <c r="E796" s="350"/>
      <c r="F796" s="354">
        <v>0</v>
      </c>
    </row>
    <row r="797" spans="1:6" s="347" customFormat="1" ht="9" customHeight="1" x14ac:dyDescent="0.2">
      <c r="A797" s="349"/>
      <c r="B797" s="349" t="s">
        <v>36</v>
      </c>
      <c r="C797" s="350">
        <f t="shared" si="18"/>
        <v>201.6</v>
      </c>
      <c r="D797" s="350">
        <v>201.6</v>
      </c>
      <c r="E797" s="350"/>
      <c r="F797" s="354">
        <v>0</v>
      </c>
    </row>
    <row r="798" spans="1:6" s="347" customFormat="1" ht="9" customHeight="1" x14ac:dyDescent="0.2">
      <c r="A798" s="349" t="s">
        <v>212</v>
      </c>
      <c r="B798" s="349" t="s">
        <v>69</v>
      </c>
      <c r="C798" s="354">
        <f t="shared" si="18"/>
        <v>459</v>
      </c>
      <c r="D798" s="354">
        <v>459</v>
      </c>
      <c r="E798" s="354"/>
      <c r="F798" s="354">
        <v>0</v>
      </c>
    </row>
    <row r="799" spans="1:6" s="347" customFormat="1" ht="9" customHeight="1" x14ac:dyDescent="0.2">
      <c r="A799" s="364" t="s">
        <v>213</v>
      </c>
      <c r="B799" s="356" t="s">
        <v>33</v>
      </c>
      <c r="C799" s="357">
        <f t="shared" si="18"/>
        <v>109.3</v>
      </c>
      <c r="D799" s="357">
        <v>109.3</v>
      </c>
      <c r="E799" s="357"/>
      <c r="F799" s="357">
        <v>0</v>
      </c>
    </row>
    <row r="800" spans="1:6" s="347" customFormat="1" ht="9" customHeight="1" x14ac:dyDescent="0.2">
      <c r="A800" s="361"/>
      <c r="B800" s="349" t="s">
        <v>30</v>
      </c>
      <c r="C800" s="350">
        <f t="shared" si="18"/>
        <v>42</v>
      </c>
      <c r="D800" s="350">
        <v>42</v>
      </c>
      <c r="E800" s="350"/>
      <c r="F800" s="350">
        <v>0</v>
      </c>
    </row>
    <row r="801" spans="1:6" s="347" customFormat="1" ht="9" customHeight="1" x14ac:dyDescent="0.2">
      <c r="A801" s="349" t="s">
        <v>216</v>
      </c>
      <c r="B801" s="349" t="s">
        <v>23</v>
      </c>
      <c r="C801" s="354">
        <f t="shared" si="18"/>
        <v>35.1</v>
      </c>
      <c r="D801" s="354">
        <v>35.1</v>
      </c>
      <c r="E801" s="354"/>
      <c r="F801" s="354">
        <v>0</v>
      </c>
    </row>
    <row r="802" spans="1:6" s="347" customFormat="1" ht="9" customHeight="1" x14ac:dyDescent="0.2">
      <c r="A802" s="350" t="s">
        <v>217</v>
      </c>
      <c r="B802" s="350" t="s">
        <v>46</v>
      </c>
      <c r="C802" s="350">
        <f t="shared" si="18"/>
        <v>34.200000000000003</v>
      </c>
      <c r="D802" s="350">
        <v>0</v>
      </c>
      <c r="E802" s="350"/>
      <c r="F802" s="350">
        <v>34.200000000000003</v>
      </c>
    </row>
    <row r="803" spans="1:6" s="347" customFormat="1" ht="9" customHeight="1" x14ac:dyDescent="0.2">
      <c r="A803" s="355" t="s">
        <v>253</v>
      </c>
      <c r="B803" s="355" t="s">
        <v>15</v>
      </c>
      <c r="C803" s="363">
        <f t="shared" si="18"/>
        <v>55.5</v>
      </c>
      <c r="D803" s="363">
        <v>55.5</v>
      </c>
      <c r="E803" s="363"/>
      <c r="F803" s="363">
        <v>0</v>
      </c>
    </row>
    <row r="804" spans="1:6" s="347" customFormat="1" ht="9" customHeight="1" x14ac:dyDescent="0.2">
      <c r="A804" s="349" t="s">
        <v>218</v>
      </c>
      <c r="B804" s="349" t="s">
        <v>82</v>
      </c>
      <c r="C804" s="354">
        <f t="shared" si="18"/>
        <v>228</v>
      </c>
      <c r="D804" s="354">
        <v>228</v>
      </c>
      <c r="E804" s="354"/>
      <c r="F804" s="354">
        <v>0</v>
      </c>
    </row>
    <row r="805" spans="1:6" s="347" customFormat="1" ht="9" customHeight="1" x14ac:dyDescent="0.2">
      <c r="A805" s="361" t="s">
        <v>244</v>
      </c>
      <c r="B805" s="349" t="s">
        <v>82</v>
      </c>
      <c r="C805" s="350">
        <f t="shared" si="18"/>
        <v>105</v>
      </c>
      <c r="D805" s="350">
        <v>0</v>
      </c>
      <c r="E805" s="350"/>
      <c r="F805" s="350">
        <v>105</v>
      </c>
    </row>
    <row r="806" spans="1:6" s="347" customFormat="1" ht="9" customHeight="1" x14ac:dyDescent="0.2">
      <c r="A806" s="361"/>
      <c r="B806" s="353" t="s">
        <v>27</v>
      </c>
      <c r="C806" s="350">
        <f t="shared" si="18"/>
        <v>93</v>
      </c>
      <c r="D806" s="350">
        <v>0</v>
      </c>
      <c r="E806" s="350"/>
      <c r="F806" s="354">
        <v>93</v>
      </c>
    </row>
    <row r="807" spans="1:6" s="347" customFormat="1" ht="9" customHeight="1" x14ac:dyDescent="0.2">
      <c r="A807" s="356" t="s">
        <v>265</v>
      </c>
      <c r="B807" s="356" t="s">
        <v>33</v>
      </c>
      <c r="C807" s="363">
        <f t="shared" si="18"/>
        <v>92.6</v>
      </c>
      <c r="D807" s="363">
        <v>0</v>
      </c>
      <c r="E807" s="363"/>
      <c r="F807" s="357">
        <v>92.6</v>
      </c>
    </row>
    <row r="808" spans="1:6" s="347" customFormat="1" ht="9" customHeight="1" x14ac:dyDescent="0.2">
      <c r="A808" s="349" t="s">
        <v>220</v>
      </c>
      <c r="B808" s="349" t="s">
        <v>57</v>
      </c>
      <c r="C808" s="350">
        <f t="shared" si="18"/>
        <v>37.5</v>
      </c>
      <c r="D808" s="350">
        <v>37.5</v>
      </c>
      <c r="E808" s="350"/>
      <c r="F808" s="354">
        <v>0</v>
      </c>
    </row>
    <row r="809" spans="1:6" s="347" customFormat="1" ht="9" customHeight="1" x14ac:dyDescent="0.2">
      <c r="A809" s="349" t="s">
        <v>221</v>
      </c>
      <c r="B809" s="349" t="s">
        <v>23</v>
      </c>
      <c r="C809" s="354">
        <f t="shared" si="18"/>
        <v>21</v>
      </c>
      <c r="D809" s="354">
        <v>21</v>
      </c>
      <c r="E809" s="354"/>
      <c r="F809" s="354">
        <v>0</v>
      </c>
    </row>
    <row r="810" spans="1:6" s="347" customFormat="1" ht="9" customHeight="1" x14ac:dyDescent="0.2">
      <c r="A810" s="349" t="s">
        <v>222</v>
      </c>
      <c r="B810" s="349" t="s">
        <v>76</v>
      </c>
      <c r="C810" s="350">
        <f t="shared" si="18"/>
        <v>14.5</v>
      </c>
      <c r="D810" s="350">
        <v>0</v>
      </c>
      <c r="E810" s="350"/>
      <c r="F810" s="354">
        <v>14.5</v>
      </c>
    </row>
    <row r="811" spans="1:6" s="347" customFormat="1" ht="9" customHeight="1" x14ac:dyDescent="0.2">
      <c r="A811" s="364" t="s">
        <v>225</v>
      </c>
      <c r="B811" s="356" t="s">
        <v>111</v>
      </c>
      <c r="C811" s="357">
        <f t="shared" si="18"/>
        <v>28.3</v>
      </c>
      <c r="D811" s="357">
        <v>28.3</v>
      </c>
      <c r="E811" s="357"/>
      <c r="F811" s="357">
        <v>0</v>
      </c>
    </row>
    <row r="812" spans="1:6" s="347" customFormat="1" ht="9" customHeight="1" x14ac:dyDescent="0.2">
      <c r="A812" s="361"/>
      <c r="B812" s="349" t="s">
        <v>46</v>
      </c>
      <c r="C812" s="350">
        <f t="shared" si="18"/>
        <v>33.200000000000003</v>
      </c>
      <c r="D812" s="350">
        <v>33.200000000000003</v>
      </c>
      <c r="E812" s="350"/>
      <c r="F812" s="350">
        <v>0</v>
      </c>
    </row>
    <row r="813" spans="1:6" s="347" customFormat="1" ht="9" customHeight="1" x14ac:dyDescent="0.2">
      <c r="A813" s="353" t="s">
        <v>254</v>
      </c>
      <c r="B813" s="353" t="s">
        <v>111</v>
      </c>
      <c r="C813" s="350">
        <f t="shared" si="18"/>
        <v>0.2</v>
      </c>
      <c r="D813" s="350">
        <v>0.2</v>
      </c>
      <c r="E813" s="350"/>
      <c r="F813" s="354">
        <v>0</v>
      </c>
    </row>
    <row r="814" spans="1:6" s="347" customFormat="1" ht="9" customHeight="1" x14ac:dyDescent="0.2">
      <c r="A814" s="353"/>
      <c r="B814" s="353" t="s">
        <v>32</v>
      </c>
      <c r="C814" s="350">
        <f t="shared" si="18"/>
        <v>46.6</v>
      </c>
      <c r="D814" s="350">
        <v>46.6</v>
      </c>
      <c r="E814" s="350"/>
      <c r="F814" s="354">
        <v>0</v>
      </c>
    </row>
    <row r="815" spans="1:6" s="347" customFormat="1" ht="9" customHeight="1" x14ac:dyDescent="0.2">
      <c r="A815" s="355"/>
      <c r="B815" s="356" t="s">
        <v>55</v>
      </c>
      <c r="C815" s="363">
        <f t="shared" si="18"/>
        <v>64.099999999999994</v>
      </c>
      <c r="D815" s="363">
        <v>64.099999999999994</v>
      </c>
      <c r="E815" s="363"/>
      <c r="F815" s="357">
        <v>0</v>
      </c>
    </row>
    <row r="816" spans="1:6" s="347" customFormat="1" ht="9" customHeight="1" x14ac:dyDescent="0.2">
      <c r="A816" s="353" t="s">
        <v>247</v>
      </c>
      <c r="B816" s="353" t="s">
        <v>130</v>
      </c>
      <c r="C816" s="350">
        <f t="shared" si="18"/>
        <v>24.4</v>
      </c>
      <c r="D816" s="350">
        <v>24.4</v>
      </c>
      <c r="E816" s="350"/>
      <c r="F816" s="354">
        <v>0</v>
      </c>
    </row>
    <row r="817" spans="1:6" s="347" customFormat="1" ht="9" customHeight="1" x14ac:dyDescent="0.2">
      <c r="A817" s="353"/>
      <c r="B817" s="353" t="s">
        <v>32</v>
      </c>
      <c r="C817" s="350">
        <f t="shared" si="18"/>
        <v>90.7</v>
      </c>
      <c r="D817" s="350">
        <v>90.7</v>
      </c>
      <c r="E817" s="350"/>
      <c r="F817" s="354">
        <v>0</v>
      </c>
    </row>
    <row r="818" spans="1:6" s="347" customFormat="1" ht="9" customHeight="1" x14ac:dyDescent="0.2">
      <c r="A818" s="353"/>
      <c r="B818" s="353" t="s">
        <v>57</v>
      </c>
      <c r="C818" s="350">
        <f t="shared" si="18"/>
        <v>59.372</v>
      </c>
      <c r="D818" s="350">
        <v>59.372</v>
      </c>
      <c r="E818" s="350"/>
      <c r="F818" s="354">
        <v>0</v>
      </c>
    </row>
    <row r="819" spans="1:6" s="347" customFormat="1" ht="9" customHeight="1" x14ac:dyDescent="0.2">
      <c r="A819" s="356" t="s">
        <v>226</v>
      </c>
      <c r="B819" s="356" t="s">
        <v>50</v>
      </c>
      <c r="C819" s="357">
        <f t="shared" si="18"/>
        <v>123.1</v>
      </c>
      <c r="D819" s="357">
        <v>123.1</v>
      </c>
      <c r="E819" s="357"/>
      <c r="F819" s="363">
        <v>0</v>
      </c>
    </row>
    <row r="820" spans="1:6" s="347" customFormat="1" ht="9" customHeight="1" x14ac:dyDescent="0.2">
      <c r="A820" s="365" t="s">
        <v>227</v>
      </c>
      <c r="B820" s="353" t="s">
        <v>43</v>
      </c>
      <c r="C820" s="350">
        <f t="shared" si="18"/>
        <v>155</v>
      </c>
      <c r="D820" s="350">
        <v>0</v>
      </c>
      <c r="E820" s="350"/>
      <c r="F820" s="354">
        <v>155</v>
      </c>
    </row>
    <row r="821" spans="1:6" s="347" customFormat="1" ht="9" customHeight="1" x14ac:dyDescent="0.2">
      <c r="A821" s="349" t="s">
        <v>228</v>
      </c>
      <c r="B821" s="353" t="s">
        <v>43</v>
      </c>
      <c r="C821" s="350">
        <f t="shared" si="18"/>
        <v>56.063000000000002</v>
      </c>
      <c r="D821" s="350">
        <v>0</v>
      </c>
      <c r="E821" s="350"/>
      <c r="F821" s="354">
        <v>56.063000000000002</v>
      </c>
    </row>
    <row r="822" spans="1:6" s="347" customFormat="1" ht="9" customHeight="1" x14ac:dyDescent="0.2">
      <c r="A822" s="353" t="s">
        <v>192</v>
      </c>
      <c r="B822" s="353" t="s">
        <v>55</v>
      </c>
      <c r="C822" s="350">
        <f t="shared" si="18"/>
        <v>103.5</v>
      </c>
      <c r="D822" s="350">
        <v>103.5</v>
      </c>
      <c r="E822" s="350"/>
      <c r="F822" s="354">
        <v>0</v>
      </c>
    </row>
    <row r="823" spans="1:6" s="347" customFormat="1" ht="9" customHeight="1" x14ac:dyDescent="0.2">
      <c r="A823" s="355"/>
      <c r="B823" s="355" t="s">
        <v>82</v>
      </c>
      <c r="C823" s="357">
        <f t="shared" si="18"/>
        <v>30.6</v>
      </c>
      <c r="D823" s="357">
        <v>30.6</v>
      </c>
      <c r="E823" s="357"/>
      <c r="F823" s="363">
        <v>0</v>
      </c>
    </row>
    <row r="824" spans="1:6" s="347" customFormat="1" ht="9" customHeight="1" x14ac:dyDescent="0.2">
      <c r="A824" s="361" t="s">
        <v>229</v>
      </c>
      <c r="B824" s="349" t="s">
        <v>46</v>
      </c>
      <c r="C824" s="350">
        <f t="shared" si="18"/>
        <v>18.899999999999999</v>
      </c>
      <c r="D824" s="350">
        <v>0</v>
      </c>
      <c r="E824" s="350"/>
      <c r="F824" s="350">
        <v>18.899999999999999</v>
      </c>
    </row>
    <row r="825" spans="1:6" s="347" customFormat="1" ht="9" customHeight="1" x14ac:dyDescent="0.2">
      <c r="A825" s="361"/>
      <c r="B825" s="349" t="s">
        <v>36</v>
      </c>
      <c r="C825" s="350">
        <f t="shared" si="18"/>
        <v>44.7</v>
      </c>
      <c r="D825" s="350">
        <v>0</v>
      </c>
      <c r="E825" s="350"/>
      <c r="F825" s="350">
        <v>44.7</v>
      </c>
    </row>
    <row r="826" spans="1:6" s="347" customFormat="1" ht="9" customHeight="1" x14ac:dyDescent="0.2">
      <c r="A826" s="353" t="s">
        <v>255</v>
      </c>
      <c r="B826" s="353" t="s">
        <v>34</v>
      </c>
      <c r="C826" s="350">
        <f t="shared" si="18"/>
        <v>37.4</v>
      </c>
      <c r="D826" s="350">
        <v>37.4</v>
      </c>
      <c r="E826" s="350"/>
      <c r="F826" s="354">
        <v>0</v>
      </c>
    </row>
    <row r="827" spans="1:6" s="347" customFormat="1" ht="9" customHeight="1" x14ac:dyDescent="0.2">
      <c r="A827" s="355"/>
      <c r="B827" s="355" t="s">
        <v>57</v>
      </c>
      <c r="C827" s="357">
        <f t="shared" si="18"/>
        <v>8.1</v>
      </c>
      <c r="D827" s="357">
        <v>8.1</v>
      </c>
      <c r="E827" s="357"/>
      <c r="F827" s="363">
        <v>0</v>
      </c>
    </row>
    <row r="828" spans="1:6" s="347" customFormat="1" ht="9" customHeight="1" x14ac:dyDescent="0.2">
      <c r="A828" s="353" t="s">
        <v>256</v>
      </c>
      <c r="B828" s="353" t="s">
        <v>36</v>
      </c>
      <c r="C828" s="354">
        <f t="shared" si="18"/>
        <v>8.3000000000000007</v>
      </c>
      <c r="D828" s="354">
        <v>0</v>
      </c>
      <c r="E828" s="354"/>
      <c r="F828" s="354">
        <v>8.3000000000000007</v>
      </c>
    </row>
    <row r="829" spans="1:6" s="347" customFormat="1" ht="9" customHeight="1" x14ac:dyDescent="0.2">
      <c r="A829" s="361" t="s">
        <v>230</v>
      </c>
      <c r="B829" s="349" t="s">
        <v>76</v>
      </c>
      <c r="C829" s="350">
        <f t="shared" si="18"/>
        <v>44</v>
      </c>
      <c r="D829" s="350">
        <v>44</v>
      </c>
      <c r="E829" s="350"/>
      <c r="F829" s="350">
        <v>0</v>
      </c>
    </row>
    <row r="830" spans="1:6" s="347" customFormat="1" ht="9" customHeight="1" x14ac:dyDescent="0.2">
      <c r="A830" s="349" t="s">
        <v>257</v>
      </c>
      <c r="B830" s="349" t="s">
        <v>52</v>
      </c>
      <c r="C830" s="354">
        <f t="shared" si="18"/>
        <v>75.391999999999996</v>
      </c>
      <c r="D830" s="354">
        <v>0</v>
      </c>
      <c r="E830" s="354"/>
      <c r="F830" s="350">
        <v>75.391999999999996</v>
      </c>
    </row>
    <row r="831" spans="1:6" s="347" customFormat="1" ht="9" customHeight="1" x14ac:dyDescent="0.2">
      <c r="A831" s="355" t="s">
        <v>258</v>
      </c>
      <c r="B831" s="355" t="s">
        <v>52</v>
      </c>
      <c r="C831" s="363">
        <f t="shared" si="18"/>
        <v>159</v>
      </c>
      <c r="D831" s="363">
        <v>27</v>
      </c>
      <c r="E831" s="363"/>
      <c r="F831" s="363">
        <v>132</v>
      </c>
    </row>
    <row r="832" spans="1:6" s="347" customFormat="1" ht="9" customHeight="1" x14ac:dyDescent="0.2">
      <c r="A832" s="353"/>
      <c r="B832" s="353" t="s">
        <v>55</v>
      </c>
      <c r="C832" s="354">
        <f t="shared" si="18"/>
        <v>84</v>
      </c>
      <c r="D832" s="354">
        <v>0</v>
      </c>
      <c r="E832" s="354"/>
      <c r="F832" s="354">
        <v>84</v>
      </c>
    </row>
    <row r="833" spans="1:9" s="347" customFormat="1" ht="9" customHeight="1" x14ac:dyDescent="0.2">
      <c r="A833" s="361" t="s">
        <v>231</v>
      </c>
      <c r="B833" s="349" t="s">
        <v>82</v>
      </c>
      <c r="C833" s="350">
        <f t="shared" si="18"/>
        <v>37.197000000000003</v>
      </c>
      <c r="D833" s="350">
        <v>37.197000000000003</v>
      </c>
      <c r="E833" s="350"/>
      <c r="F833" s="350">
        <v>0</v>
      </c>
    </row>
    <row r="834" spans="1:9" s="347" customFormat="1" ht="9" customHeight="1" x14ac:dyDescent="0.2">
      <c r="A834" s="353" t="s">
        <v>259</v>
      </c>
      <c r="B834" s="353" t="s">
        <v>15</v>
      </c>
      <c r="C834" s="350">
        <f t="shared" si="18"/>
        <v>89.5</v>
      </c>
      <c r="D834" s="350">
        <v>89.5</v>
      </c>
      <c r="E834" s="350"/>
      <c r="F834" s="354">
        <v>0</v>
      </c>
    </row>
    <row r="835" spans="1:9" s="347" customFormat="1" ht="9" customHeight="1" x14ac:dyDescent="0.2">
      <c r="A835" s="364" t="s">
        <v>232</v>
      </c>
      <c r="B835" s="356" t="s">
        <v>23</v>
      </c>
      <c r="C835" s="357">
        <f t="shared" si="18"/>
        <v>115</v>
      </c>
      <c r="D835" s="357">
        <v>115</v>
      </c>
      <c r="E835" s="357"/>
      <c r="F835" s="357">
        <v>0</v>
      </c>
    </row>
    <row r="836" spans="1:9" s="347" customFormat="1" ht="9" customHeight="1" x14ac:dyDescent="0.2">
      <c r="A836" s="349" t="s">
        <v>233</v>
      </c>
      <c r="B836" s="349" t="s">
        <v>43</v>
      </c>
      <c r="C836" s="354">
        <f t="shared" si="18"/>
        <v>59.436999999999998</v>
      </c>
      <c r="D836" s="354">
        <v>0</v>
      </c>
      <c r="E836" s="354"/>
      <c r="F836" s="354">
        <v>59.436999999999998</v>
      </c>
    </row>
    <row r="837" spans="1:9" s="347" customFormat="1" ht="9" customHeight="1" x14ac:dyDescent="0.2">
      <c r="A837" s="361" t="s">
        <v>234</v>
      </c>
      <c r="B837" s="349" t="s">
        <v>36</v>
      </c>
      <c r="C837" s="350">
        <f t="shared" si="18"/>
        <v>17.3</v>
      </c>
      <c r="D837" s="350">
        <v>0</v>
      </c>
      <c r="E837" s="350"/>
      <c r="F837" s="350">
        <v>17.3</v>
      </c>
    </row>
    <row r="838" spans="1:9" s="347" customFormat="1" ht="9" customHeight="1" x14ac:dyDescent="0.2">
      <c r="A838" s="349"/>
      <c r="B838" s="349"/>
      <c r="C838" s="350"/>
      <c r="D838" s="354"/>
      <c r="E838" s="354"/>
      <c r="F838" s="350"/>
    </row>
    <row r="839" spans="1:9" s="347" customFormat="1" ht="9" customHeight="1" x14ac:dyDescent="0.2">
      <c r="A839" s="348">
        <v>2012</v>
      </c>
      <c r="B839" s="349"/>
      <c r="C839" s="350"/>
      <c r="D839" s="350"/>
      <c r="E839" s="350"/>
      <c r="F839" s="350"/>
    </row>
    <row r="840" spans="1:9" s="347" customFormat="1" ht="9" customHeight="1" x14ac:dyDescent="0.2">
      <c r="A840" s="351" t="s">
        <v>183</v>
      </c>
      <c r="B840" s="351"/>
      <c r="C840" s="352">
        <f>SUM(C842:C844)</f>
        <v>82.81</v>
      </c>
      <c r="D840" s="352">
        <f>SUM(D842:D844)</f>
        <v>0</v>
      </c>
      <c r="E840" s="352"/>
      <c r="F840" s="352">
        <f>SUM(F842:F844)</f>
        <v>82.81</v>
      </c>
    </row>
    <row r="841" spans="1:9" s="347" customFormat="1" ht="3.95" customHeight="1" x14ac:dyDescent="0.2">
      <c r="A841" s="351"/>
      <c r="B841" s="351"/>
      <c r="C841" s="352"/>
      <c r="D841" s="352"/>
      <c r="E841" s="352"/>
      <c r="F841" s="352"/>
    </row>
    <row r="842" spans="1:9" s="347" customFormat="1" ht="9" customHeight="1" x14ac:dyDescent="0.2">
      <c r="A842" s="353" t="s">
        <v>186</v>
      </c>
      <c r="B842" s="353" t="s">
        <v>48</v>
      </c>
      <c r="C842" s="354">
        <f>SUM(D842:F842)</f>
        <v>35.5</v>
      </c>
      <c r="D842" s="354">
        <v>0</v>
      </c>
      <c r="E842" s="354"/>
      <c r="F842" s="354">
        <v>35.5</v>
      </c>
    </row>
    <row r="843" spans="1:9" s="347" customFormat="1" ht="9" customHeight="1" x14ac:dyDescent="0.2">
      <c r="A843" s="353" t="s">
        <v>242</v>
      </c>
      <c r="B843" s="353" t="s">
        <v>88</v>
      </c>
      <c r="C843" s="354">
        <f>SUM(D843:F843)</f>
        <v>41.21</v>
      </c>
      <c r="D843" s="354">
        <v>0</v>
      </c>
      <c r="E843" s="354"/>
      <c r="F843" s="354">
        <v>41.21</v>
      </c>
    </row>
    <row r="844" spans="1:9" s="347" customFormat="1" ht="9" customHeight="1" x14ac:dyDescent="0.2">
      <c r="A844" s="353" t="s">
        <v>266</v>
      </c>
      <c r="B844" s="353" t="s">
        <v>76</v>
      </c>
      <c r="C844" s="354">
        <f>SUM(D844:F844)</f>
        <v>6.1</v>
      </c>
      <c r="D844" s="354">
        <v>0</v>
      </c>
      <c r="E844" s="354"/>
      <c r="F844" s="354">
        <v>6.1</v>
      </c>
    </row>
    <row r="845" spans="1:9" s="347" customFormat="1" ht="9" customHeight="1" x14ac:dyDescent="0.2">
      <c r="A845" s="355"/>
      <c r="B845" s="356"/>
      <c r="C845" s="357"/>
      <c r="D845" s="363"/>
      <c r="E845" s="363"/>
      <c r="F845" s="357"/>
    </row>
    <row r="846" spans="1:9" s="347" customFormat="1" ht="9" customHeight="1" x14ac:dyDescent="0.2">
      <c r="A846" s="351" t="s">
        <v>197</v>
      </c>
      <c r="B846" s="349"/>
      <c r="C846" s="359">
        <f>SUM(C848:C852)</f>
        <v>161.81</v>
      </c>
      <c r="D846" s="359">
        <f>SUM(D848:D852)</f>
        <v>45.8</v>
      </c>
      <c r="E846" s="359"/>
      <c r="F846" s="359">
        <f>SUM(F848:F852)</f>
        <v>116.00999999999999</v>
      </c>
      <c r="G846" s="359"/>
      <c r="H846" s="359"/>
      <c r="I846" s="359"/>
    </row>
    <row r="847" spans="1:9" s="347" customFormat="1" ht="3.95" customHeight="1" x14ac:dyDescent="0.2">
      <c r="A847" s="359"/>
      <c r="B847" s="359"/>
      <c r="C847" s="359"/>
      <c r="D847" s="359"/>
      <c r="E847" s="359"/>
      <c r="F847" s="359"/>
    </row>
    <row r="848" spans="1:9" s="347" customFormat="1" ht="9" customHeight="1" x14ac:dyDescent="0.2">
      <c r="A848" s="353" t="s">
        <v>267</v>
      </c>
      <c r="B848" s="353" t="s">
        <v>82</v>
      </c>
      <c r="C848" s="354">
        <f>SUM(D848:F848)</f>
        <v>37.5</v>
      </c>
      <c r="D848" s="350">
        <v>0</v>
      </c>
      <c r="E848" s="350"/>
      <c r="F848" s="350">
        <v>37.5</v>
      </c>
    </row>
    <row r="849" spans="1:7" s="347" customFormat="1" ht="9" customHeight="1" x14ac:dyDescent="0.2">
      <c r="A849" s="357" t="s">
        <v>264</v>
      </c>
      <c r="B849" s="357" t="s">
        <v>36</v>
      </c>
      <c r="C849" s="357">
        <f>SUM(D849:F849)</f>
        <v>20.6</v>
      </c>
      <c r="D849" s="357">
        <v>0</v>
      </c>
      <c r="E849" s="357"/>
      <c r="F849" s="357">
        <v>20.6</v>
      </c>
    </row>
    <row r="850" spans="1:7" s="347" customFormat="1" ht="9" customHeight="1" x14ac:dyDescent="0.2">
      <c r="A850" s="350" t="s">
        <v>261</v>
      </c>
      <c r="B850" s="350" t="s">
        <v>130</v>
      </c>
      <c r="C850" s="350">
        <f>SUM(D850:F850)</f>
        <v>57.91</v>
      </c>
      <c r="D850" s="350">
        <v>0</v>
      </c>
      <c r="E850" s="350"/>
      <c r="F850" s="350">
        <v>57.91</v>
      </c>
    </row>
    <row r="851" spans="1:7" s="347" customFormat="1" ht="9" customHeight="1" x14ac:dyDescent="0.2">
      <c r="A851" s="350" t="s">
        <v>202</v>
      </c>
      <c r="B851" s="350" t="s">
        <v>130</v>
      </c>
      <c r="C851" s="350">
        <f>SUM(D851:F851)</f>
        <v>11.4</v>
      </c>
      <c r="D851" s="350">
        <v>11.4</v>
      </c>
      <c r="E851" s="350"/>
      <c r="F851" s="350">
        <v>0</v>
      </c>
    </row>
    <row r="852" spans="1:7" s="347" customFormat="1" ht="9" customHeight="1" x14ac:dyDescent="0.2">
      <c r="A852" s="350"/>
      <c r="B852" s="350" t="s">
        <v>32</v>
      </c>
      <c r="C852" s="350">
        <f>SUM(D852:F852)</f>
        <v>34.4</v>
      </c>
      <c r="D852" s="350">
        <v>34.4</v>
      </c>
      <c r="E852" s="350"/>
      <c r="F852" s="350">
        <v>0</v>
      </c>
    </row>
    <row r="853" spans="1:7" s="347" customFormat="1" ht="9" customHeight="1" x14ac:dyDescent="0.2">
      <c r="A853" s="360"/>
      <c r="B853" s="360"/>
      <c r="C853" s="359"/>
      <c r="D853" s="359"/>
      <c r="E853" s="359"/>
      <c r="F853" s="359"/>
    </row>
    <row r="854" spans="1:7" s="347" customFormat="1" ht="9" customHeight="1" x14ac:dyDescent="0.2">
      <c r="A854" s="360" t="s">
        <v>204</v>
      </c>
      <c r="B854" s="360"/>
      <c r="C854" s="359">
        <f>SUM(C856:C903)</f>
        <v>3549.7059999999997</v>
      </c>
      <c r="D854" s="359">
        <f>SUM(D856:D903)</f>
        <v>2673.8679999999999</v>
      </c>
      <c r="E854" s="359"/>
      <c r="F854" s="359">
        <f>SUM(F856:F903)</f>
        <v>875.83799999999997</v>
      </c>
      <c r="G854" s="366"/>
    </row>
    <row r="855" spans="1:7" s="347" customFormat="1" ht="3.95" customHeight="1" x14ac:dyDescent="0.2">
      <c r="A855" s="349"/>
      <c r="B855" s="349"/>
      <c r="C855" s="350"/>
      <c r="D855" s="350"/>
      <c r="E855" s="350"/>
      <c r="F855" s="354"/>
    </row>
    <row r="856" spans="1:7" s="347" customFormat="1" ht="9" customHeight="1" x14ac:dyDescent="0.2">
      <c r="A856" s="349" t="s">
        <v>250</v>
      </c>
      <c r="B856" s="349" t="s">
        <v>112</v>
      </c>
      <c r="C856" s="354">
        <f t="shared" ref="C856:C903" si="19">SUM(D856:F856)</f>
        <v>20.2</v>
      </c>
      <c r="D856" s="354">
        <v>0</v>
      </c>
      <c r="E856" s="354"/>
      <c r="F856" s="354">
        <v>20.2</v>
      </c>
      <c r="G856" s="367"/>
    </row>
    <row r="857" spans="1:7" s="347" customFormat="1" ht="9" customHeight="1" x14ac:dyDescent="0.2">
      <c r="A857" s="361" t="s">
        <v>205</v>
      </c>
      <c r="B857" s="349" t="s">
        <v>74</v>
      </c>
      <c r="C857" s="350">
        <f t="shared" si="19"/>
        <v>57.4</v>
      </c>
      <c r="D857" s="350">
        <v>57.4</v>
      </c>
      <c r="E857" s="350"/>
      <c r="F857" s="350">
        <v>0</v>
      </c>
      <c r="G857" s="367"/>
    </row>
    <row r="858" spans="1:7" s="347" customFormat="1" ht="9" customHeight="1" x14ac:dyDescent="0.2">
      <c r="A858" s="349" t="s">
        <v>206</v>
      </c>
      <c r="B858" s="349" t="s">
        <v>50</v>
      </c>
      <c r="C858" s="350">
        <f t="shared" si="19"/>
        <v>132</v>
      </c>
      <c r="D858" s="350">
        <v>132</v>
      </c>
      <c r="E858" s="350"/>
      <c r="F858" s="354">
        <v>0</v>
      </c>
      <c r="G858" s="367"/>
    </row>
    <row r="859" spans="1:7" s="347" customFormat="1" ht="9" customHeight="1" x14ac:dyDescent="0.2">
      <c r="A859" s="362" t="s">
        <v>251</v>
      </c>
      <c r="B859" s="355" t="s">
        <v>34</v>
      </c>
      <c r="C859" s="357">
        <f t="shared" si="19"/>
        <v>59.3</v>
      </c>
      <c r="D859" s="357">
        <v>59.3</v>
      </c>
      <c r="E859" s="357"/>
      <c r="F859" s="363">
        <v>0</v>
      </c>
      <c r="G859" s="367"/>
    </row>
    <row r="860" spans="1:7" s="347" customFormat="1" ht="9" customHeight="1" x14ac:dyDescent="0.2">
      <c r="A860" s="349" t="s">
        <v>208</v>
      </c>
      <c r="B860" s="349" t="s">
        <v>32</v>
      </c>
      <c r="C860" s="350">
        <f t="shared" si="19"/>
        <v>36.099000000000004</v>
      </c>
      <c r="D860" s="350">
        <v>36.099000000000004</v>
      </c>
      <c r="E860" s="350"/>
      <c r="F860" s="350">
        <v>0</v>
      </c>
      <c r="G860" s="367"/>
    </row>
    <row r="861" spans="1:7" s="347" customFormat="1" ht="9" customHeight="1" x14ac:dyDescent="0.2">
      <c r="A861" s="349" t="s">
        <v>262</v>
      </c>
      <c r="B861" s="349" t="s">
        <v>21</v>
      </c>
      <c r="C861" s="350">
        <f t="shared" si="19"/>
        <v>39.5</v>
      </c>
      <c r="D861" s="350">
        <v>39.5</v>
      </c>
      <c r="E861" s="350"/>
      <c r="F861" s="354">
        <v>0</v>
      </c>
      <c r="G861" s="367"/>
    </row>
    <row r="862" spans="1:7" s="347" customFormat="1" ht="9" customHeight="1" x14ac:dyDescent="0.2">
      <c r="A862" s="353" t="s">
        <v>252</v>
      </c>
      <c r="B862" s="353" t="s">
        <v>82</v>
      </c>
      <c r="C862" s="354">
        <f t="shared" si="19"/>
        <v>39.299999999999997</v>
      </c>
      <c r="D862" s="350">
        <v>39.299999999999997</v>
      </c>
      <c r="E862" s="350"/>
      <c r="F862" s="350">
        <v>0</v>
      </c>
      <c r="G862" s="367"/>
    </row>
    <row r="863" spans="1:7" s="347" customFormat="1" ht="9" customHeight="1" x14ac:dyDescent="0.2">
      <c r="A863" s="356" t="s">
        <v>209</v>
      </c>
      <c r="B863" s="356" t="s">
        <v>82</v>
      </c>
      <c r="C863" s="363">
        <f t="shared" si="19"/>
        <v>98</v>
      </c>
      <c r="D863" s="357">
        <v>98</v>
      </c>
      <c r="E863" s="357"/>
      <c r="F863" s="357">
        <v>0</v>
      </c>
      <c r="G863" s="367"/>
    </row>
    <row r="864" spans="1:7" s="347" customFormat="1" ht="9" customHeight="1" x14ac:dyDescent="0.2">
      <c r="A864" s="349" t="s">
        <v>210</v>
      </c>
      <c r="B864" s="349" t="s">
        <v>46</v>
      </c>
      <c r="C864" s="350">
        <f t="shared" si="19"/>
        <v>61</v>
      </c>
      <c r="D864" s="350">
        <v>61</v>
      </c>
      <c r="E864" s="350"/>
      <c r="F864" s="354">
        <v>0</v>
      </c>
      <c r="G864" s="367"/>
    </row>
    <row r="865" spans="1:7" s="347" customFormat="1" ht="9" customHeight="1" x14ac:dyDescent="0.2">
      <c r="A865" s="349"/>
      <c r="B865" s="349" t="s">
        <v>36</v>
      </c>
      <c r="C865" s="350">
        <f t="shared" si="19"/>
        <v>201.6</v>
      </c>
      <c r="D865" s="350">
        <v>201.6</v>
      </c>
      <c r="E865" s="350"/>
      <c r="F865" s="350">
        <v>0</v>
      </c>
      <c r="G865" s="367"/>
    </row>
    <row r="866" spans="1:7" s="347" customFormat="1" ht="9" customHeight="1" x14ac:dyDescent="0.2">
      <c r="A866" s="349" t="s">
        <v>268</v>
      </c>
      <c r="B866" s="349" t="s">
        <v>33</v>
      </c>
      <c r="C866" s="354">
        <f t="shared" si="19"/>
        <v>162.30000000000001</v>
      </c>
      <c r="D866" s="354">
        <v>0</v>
      </c>
      <c r="E866" s="354"/>
      <c r="F866" s="350">
        <v>162.30000000000001</v>
      </c>
      <c r="G866" s="367"/>
    </row>
    <row r="867" spans="1:7" s="347" customFormat="1" ht="9" customHeight="1" x14ac:dyDescent="0.2">
      <c r="A867" s="356" t="s">
        <v>212</v>
      </c>
      <c r="B867" s="356" t="s">
        <v>69</v>
      </c>
      <c r="C867" s="363">
        <f t="shared" si="19"/>
        <v>459</v>
      </c>
      <c r="D867" s="363">
        <v>459</v>
      </c>
      <c r="E867" s="363"/>
      <c r="F867" s="363">
        <v>0</v>
      </c>
      <c r="G867" s="367"/>
    </row>
    <row r="868" spans="1:7" s="347" customFormat="1" ht="9" customHeight="1" x14ac:dyDescent="0.2">
      <c r="A868" s="361" t="s">
        <v>213</v>
      </c>
      <c r="B868" s="349" t="s">
        <v>33</v>
      </c>
      <c r="C868" s="350">
        <f t="shared" si="19"/>
        <v>109.3</v>
      </c>
      <c r="D868" s="350">
        <v>109.3</v>
      </c>
      <c r="E868" s="350"/>
      <c r="F868" s="350">
        <v>0</v>
      </c>
      <c r="G868" s="367"/>
    </row>
    <row r="869" spans="1:7" s="347" customFormat="1" ht="9" customHeight="1" x14ac:dyDescent="0.2">
      <c r="A869" s="361"/>
      <c r="B869" s="349" t="s">
        <v>30</v>
      </c>
      <c r="C869" s="350">
        <f t="shared" si="19"/>
        <v>42</v>
      </c>
      <c r="D869" s="350">
        <v>42</v>
      </c>
      <c r="E869" s="350"/>
      <c r="F869" s="350">
        <v>0</v>
      </c>
      <c r="G869" s="367"/>
    </row>
    <row r="870" spans="1:7" s="347" customFormat="1" ht="9" customHeight="1" x14ac:dyDescent="0.2">
      <c r="A870" s="349" t="s">
        <v>216</v>
      </c>
      <c r="B870" s="349" t="s">
        <v>23</v>
      </c>
      <c r="C870" s="354">
        <f t="shared" si="19"/>
        <v>35.1</v>
      </c>
      <c r="D870" s="350">
        <v>35.1</v>
      </c>
      <c r="E870" s="350"/>
      <c r="F870" s="350">
        <v>0</v>
      </c>
      <c r="G870" s="367"/>
    </row>
    <row r="871" spans="1:7" s="347" customFormat="1" ht="9" customHeight="1" x14ac:dyDescent="0.2">
      <c r="A871" s="357" t="s">
        <v>217</v>
      </c>
      <c r="B871" s="357" t="s">
        <v>46</v>
      </c>
      <c r="C871" s="357">
        <f t="shared" si="19"/>
        <v>34.200000000000003</v>
      </c>
      <c r="D871" s="357">
        <v>0</v>
      </c>
      <c r="E871" s="357"/>
      <c r="F871" s="357">
        <v>34.200000000000003</v>
      </c>
      <c r="G871" s="367"/>
    </row>
    <row r="872" spans="1:7" s="347" customFormat="1" ht="9" customHeight="1" x14ac:dyDescent="0.2">
      <c r="A872" s="353" t="s">
        <v>253</v>
      </c>
      <c r="B872" s="353" t="s">
        <v>15</v>
      </c>
      <c r="C872" s="354">
        <f t="shared" si="19"/>
        <v>55.5</v>
      </c>
      <c r="D872" s="350">
        <v>55.5</v>
      </c>
      <c r="E872" s="350"/>
      <c r="F872" s="350">
        <v>0</v>
      </c>
      <c r="G872" s="367"/>
    </row>
    <row r="873" spans="1:7" s="347" customFormat="1" ht="9" customHeight="1" x14ac:dyDescent="0.2">
      <c r="A873" s="349" t="s">
        <v>218</v>
      </c>
      <c r="B873" s="349" t="s">
        <v>82</v>
      </c>
      <c r="C873" s="354">
        <f t="shared" si="19"/>
        <v>228</v>
      </c>
      <c r="D873" s="354">
        <v>228</v>
      </c>
      <c r="E873" s="354"/>
      <c r="F873" s="354">
        <v>0</v>
      </c>
      <c r="G873" s="367"/>
    </row>
    <row r="874" spans="1:7" s="347" customFormat="1" ht="9" customHeight="1" x14ac:dyDescent="0.2">
      <c r="A874" s="349" t="s">
        <v>269</v>
      </c>
      <c r="B874" s="349" t="s">
        <v>39</v>
      </c>
      <c r="C874" s="354">
        <f t="shared" si="19"/>
        <v>66.046000000000006</v>
      </c>
      <c r="D874" s="354">
        <v>0</v>
      </c>
      <c r="E874" s="354"/>
      <c r="F874" s="350">
        <v>66.046000000000006</v>
      </c>
      <c r="G874" s="367"/>
    </row>
    <row r="875" spans="1:7" s="347" customFormat="1" ht="9" customHeight="1" x14ac:dyDescent="0.2">
      <c r="A875" s="364" t="s">
        <v>244</v>
      </c>
      <c r="B875" s="356" t="s">
        <v>82</v>
      </c>
      <c r="C875" s="357">
        <f t="shared" si="19"/>
        <v>105</v>
      </c>
      <c r="D875" s="363">
        <v>0</v>
      </c>
      <c r="E875" s="363"/>
      <c r="F875" s="357">
        <v>105</v>
      </c>
      <c r="G875" s="367"/>
    </row>
    <row r="876" spans="1:7" s="347" customFormat="1" ht="9" customHeight="1" x14ac:dyDescent="0.2">
      <c r="A876" s="361"/>
      <c r="B876" s="353" t="s">
        <v>27</v>
      </c>
      <c r="C876" s="350">
        <f t="shared" si="19"/>
        <v>93</v>
      </c>
      <c r="D876" s="350">
        <v>0</v>
      </c>
      <c r="E876" s="350"/>
      <c r="F876" s="350">
        <v>93</v>
      </c>
      <c r="G876" s="367"/>
    </row>
    <row r="877" spans="1:7" s="347" customFormat="1" ht="9" customHeight="1" x14ac:dyDescent="0.2">
      <c r="A877" s="349" t="s">
        <v>220</v>
      </c>
      <c r="B877" s="349" t="s">
        <v>57</v>
      </c>
      <c r="C877" s="350">
        <f t="shared" si="19"/>
        <v>37.5</v>
      </c>
      <c r="D877" s="350">
        <v>37.5</v>
      </c>
      <c r="E877" s="350"/>
      <c r="F877" s="354">
        <v>0</v>
      </c>
      <c r="G877" s="367"/>
    </row>
    <row r="878" spans="1:7" s="347" customFormat="1" ht="9" customHeight="1" x14ac:dyDescent="0.2">
      <c r="A878" s="349" t="s">
        <v>221</v>
      </c>
      <c r="B878" s="349" t="s">
        <v>23</v>
      </c>
      <c r="C878" s="354">
        <f t="shared" si="19"/>
        <v>21</v>
      </c>
      <c r="D878" s="354">
        <v>21</v>
      </c>
      <c r="E878" s="354"/>
      <c r="F878" s="354">
        <v>0</v>
      </c>
      <c r="G878" s="367"/>
    </row>
    <row r="879" spans="1:7" s="347" customFormat="1" ht="9" customHeight="1" x14ac:dyDescent="0.2">
      <c r="A879" s="356" t="s">
        <v>222</v>
      </c>
      <c r="B879" s="356" t="s">
        <v>76</v>
      </c>
      <c r="C879" s="357">
        <f t="shared" si="19"/>
        <v>14.5</v>
      </c>
      <c r="D879" s="357">
        <v>0</v>
      </c>
      <c r="E879" s="357"/>
      <c r="F879" s="363">
        <v>14.5</v>
      </c>
      <c r="G879" s="367"/>
    </row>
    <row r="880" spans="1:7" s="347" customFormat="1" ht="9" customHeight="1" x14ac:dyDescent="0.2">
      <c r="A880" s="361" t="s">
        <v>225</v>
      </c>
      <c r="B880" s="349" t="s">
        <v>111</v>
      </c>
      <c r="C880" s="350">
        <f t="shared" si="19"/>
        <v>28.3</v>
      </c>
      <c r="D880" s="350">
        <v>28.3</v>
      </c>
      <c r="E880" s="350"/>
      <c r="F880" s="350">
        <v>0</v>
      </c>
      <c r="G880" s="367"/>
    </row>
    <row r="881" spans="1:7" s="347" customFormat="1" ht="9" customHeight="1" x14ac:dyDescent="0.2">
      <c r="A881" s="361"/>
      <c r="B881" s="349" t="s">
        <v>46</v>
      </c>
      <c r="C881" s="350">
        <f t="shared" si="19"/>
        <v>33.200000000000003</v>
      </c>
      <c r="D881" s="350">
        <v>33.200000000000003</v>
      </c>
      <c r="E881" s="350"/>
      <c r="F881" s="350">
        <v>0</v>
      </c>
      <c r="G881" s="367"/>
    </row>
    <row r="882" spans="1:7" s="347" customFormat="1" ht="9" customHeight="1" x14ac:dyDescent="0.2">
      <c r="A882" s="353" t="s">
        <v>254</v>
      </c>
      <c r="B882" s="353" t="s">
        <v>111</v>
      </c>
      <c r="C882" s="350">
        <f t="shared" si="19"/>
        <v>0.2</v>
      </c>
      <c r="D882" s="350">
        <v>0.2</v>
      </c>
      <c r="E882" s="350"/>
      <c r="F882" s="350">
        <v>0</v>
      </c>
      <c r="G882" s="367"/>
    </row>
    <row r="883" spans="1:7" s="347" customFormat="1" ht="9" customHeight="1" x14ac:dyDescent="0.2">
      <c r="A883" s="355"/>
      <c r="B883" s="355" t="s">
        <v>32</v>
      </c>
      <c r="C883" s="357">
        <f t="shared" si="19"/>
        <v>46.6</v>
      </c>
      <c r="D883" s="357">
        <v>46.6</v>
      </c>
      <c r="E883" s="357"/>
      <c r="F883" s="363">
        <v>0</v>
      </c>
      <c r="G883" s="367"/>
    </row>
    <row r="884" spans="1:7" s="347" customFormat="1" ht="9" customHeight="1" x14ac:dyDescent="0.2">
      <c r="A884" s="353"/>
      <c r="B884" s="349" t="s">
        <v>55</v>
      </c>
      <c r="C884" s="354">
        <f t="shared" si="19"/>
        <v>64.099999999999994</v>
      </c>
      <c r="D884" s="350">
        <v>64.099999999999994</v>
      </c>
      <c r="E884" s="350"/>
      <c r="F884" s="354">
        <v>0</v>
      </c>
      <c r="G884" s="367"/>
    </row>
    <row r="885" spans="1:7" s="347" customFormat="1" ht="9" customHeight="1" x14ac:dyDescent="0.2">
      <c r="A885" s="353" t="s">
        <v>247</v>
      </c>
      <c r="B885" s="353" t="s">
        <v>130</v>
      </c>
      <c r="C885" s="350">
        <f t="shared" si="19"/>
        <v>24.4</v>
      </c>
      <c r="D885" s="350">
        <v>24.4</v>
      </c>
      <c r="E885" s="350"/>
      <c r="F885" s="354">
        <v>0</v>
      </c>
      <c r="G885" s="367"/>
    </row>
    <row r="886" spans="1:7" s="347" customFormat="1" ht="9" customHeight="1" x14ac:dyDescent="0.2">
      <c r="A886" s="353"/>
      <c r="B886" s="353" t="s">
        <v>32</v>
      </c>
      <c r="C886" s="350">
        <f t="shared" si="19"/>
        <v>90.7</v>
      </c>
      <c r="D886" s="350">
        <v>90.7</v>
      </c>
      <c r="E886" s="350"/>
      <c r="F886" s="354">
        <v>0</v>
      </c>
      <c r="G886" s="367"/>
    </row>
    <row r="887" spans="1:7" s="347" customFormat="1" ht="9" customHeight="1" x14ac:dyDescent="0.2">
      <c r="A887" s="355"/>
      <c r="B887" s="355" t="s">
        <v>57</v>
      </c>
      <c r="C887" s="357">
        <f t="shared" si="19"/>
        <v>59.372</v>
      </c>
      <c r="D887" s="357">
        <f>60.4-1.028</f>
        <v>59.372</v>
      </c>
      <c r="E887" s="357"/>
      <c r="F887" s="357">
        <v>0</v>
      </c>
      <c r="G887" s="367"/>
    </row>
    <row r="888" spans="1:7" s="347" customFormat="1" ht="9" customHeight="1" x14ac:dyDescent="0.2">
      <c r="A888" s="349" t="s">
        <v>226</v>
      </c>
      <c r="B888" s="349" t="s">
        <v>50</v>
      </c>
      <c r="C888" s="350">
        <f t="shared" si="19"/>
        <v>123.1</v>
      </c>
      <c r="D888" s="350">
        <v>123.1</v>
      </c>
      <c r="E888" s="350"/>
      <c r="F888" s="354">
        <v>0</v>
      </c>
      <c r="G888" s="367"/>
    </row>
    <row r="889" spans="1:7" s="347" customFormat="1" ht="9" customHeight="1" x14ac:dyDescent="0.2">
      <c r="A889" s="353" t="s">
        <v>192</v>
      </c>
      <c r="B889" s="353" t="s">
        <v>55</v>
      </c>
      <c r="C889" s="350">
        <f t="shared" si="19"/>
        <v>103.5</v>
      </c>
      <c r="D889" s="350">
        <v>103.5</v>
      </c>
      <c r="E889" s="350"/>
      <c r="F889" s="354">
        <v>0</v>
      </c>
      <c r="G889" s="367"/>
    </row>
    <row r="890" spans="1:7" s="347" customFormat="1" ht="9" customHeight="1" x14ac:dyDescent="0.2">
      <c r="A890" s="353"/>
      <c r="B890" s="353" t="s">
        <v>82</v>
      </c>
      <c r="C890" s="350">
        <f t="shared" si="19"/>
        <v>30.6</v>
      </c>
      <c r="D890" s="350">
        <v>30.6</v>
      </c>
      <c r="E890" s="350"/>
      <c r="F890" s="354">
        <v>0</v>
      </c>
      <c r="G890" s="367"/>
    </row>
    <row r="891" spans="1:7" s="347" customFormat="1" ht="9" customHeight="1" x14ac:dyDescent="0.2">
      <c r="A891" s="364" t="s">
        <v>229</v>
      </c>
      <c r="B891" s="356" t="s">
        <v>46</v>
      </c>
      <c r="C891" s="357">
        <f t="shared" si="19"/>
        <v>18.899999999999999</v>
      </c>
      <c r="D891" s="357">
        <v>0</v>
      </c>
      <c r="E891" s="357"/>
      <c r="F891" s="357">
        <v>18.899999999999999</v>
      </c>
      <c r="G891" s="367"/>
    </row>
    <row r="892" spans="1:7" s="347" customFormat="1" ht="9" customHeight="1" x14ac:dyDescent="0.2">
      <c r="A892" s="361"/>
      <c r="B892" s="349" t="s">
        <v>36</v>
      </c>
      <c r="C892" s="350">
        <f t="shared" si="19"/>
        <v>44.7</v>
      </c>
      <c r="D892" s="350">
        <v>0</v>
      </c>
      <c r="E892" s="350"/>
      <c r="F892" s="350">
        <v>44.7</v>
      </c>
      <c r="G892" s="367"/>
    </row>
    <row r="893" spans="1:7" s="347" customFormat="1" ht="9" customHeight="1" x14ac:dyDescent="0.2">
      <c r="A893" s="353" t="s">
        <v>255</v>
      </c>
      <c r="B893" s="353" t="s">
        <v>34</v>
      </c>
      <c r="C893" s="350">
        <f t="shared" si="19"/>
        <v>37.4</v>
      </c>
      <c r="D893" s="350">
        <v>37.4</v>
      </c>
      <c r="E893" s="350"/>
      <c r="F893" s="354">
        <v>0</v>
      </c>
      <c r="G893" s="367"/>
    </row>
    <row r="894" spans="1:7" s="347" customFormat="1" ht="9" customHeight="1" x14ac:dyDescent="0.2">
      <c r="A894" s="353"/>
      <c r="B894" s="353" t="s">
        <v>57</v>
      </c>
      <c r="C894" s="350">
        <f t="shared" si="19"/>
        <v>8.1</v>
      </c>
      <c r="D894" s="350">
        <v>8.1</v>
      </c>
      <c r="E894" s="350"/>
      <c r="F894" s="354">
        <v>0</v>
      </c>
      <c r="G894" s="367"/>
    </row>
    <row r="895" spans="1:7" s="347" customFormat="1" ht="9" customHeight="1" x14ac:dyDescent="0.2">
      <c r="A895" s="355" t="s">
        <v>256</v>
      </c>
      <c r="B895" s="355" t="s">
        <v>36</v>
      </c>
      <c r="C895" s="363">
        <f t="shared" si="19"/>
        <v>8.3000000000000007</v>
      </c>
      <c r="D895" s="363">
        <v>0</v>
      </c>
      <c r="E895" s="363"/>
      <c r="F895" s="363">
        <v>8.3000000000000007</v>
      </c>
      <c r="G895" s="367"/>
    </row>
    <row r="896" spans="1:7" s="347" customFormat="1" ht="9" customHeight="1" x14ac:dyDescent="0.2">
      <c r="A896" s="361" t="s">
        <v>230</v>
      </c>
      <c r="B896" s="349" t="s">
        <v>76</v>
      </c>
      <c r="C896" s="350">
        <f t="shared" si="19"/>
        <v>44</v>
      </c>
      <c r="D896" s="350">
        <v>44</v>
      </c>
      <c r="E896" s="350"/>
      <c r="F896" s="350">
        <v>0</v>
      </c>
      <c r="G896" s="367"/>
    </row>
    <row r="897" spans="1:7" s="347" customFormat="1" ht="9" customHeight="1" x14ac:dyDescent="0.2">
      <c r="A897" s="349" t="s">
        <v>257</v>
      </c>
      <c r="B897" s="349" t="s">
        <v>52</v>
      </c>
      <c r="C897" s="354">
        <f t="shared" si="19"/>
        <v>75.391999999999996</v>
      </c>
      <c r="D897" s="354">
        <v>0</v>
      </c>
      <c r="E897" s="354"/>
      <c r="F897" s="350">
        <v>75.391999999999996</v>
      </c>
      <c r="G897" s="367"/>
    </row>
    <row r="898" spans="1:7" s="347" customFormat="1" ht="9" customHeight="1" x14ac:dyDescent="0.2">
      <c r="A898" s="353" t="s">
        <v>258</v>
      </c>
      <c r="B898" s="353" t="s">
        <v>52</v>
      </c>
      <c r="C898" s="354">
        <f t="shared" si="19"/>
        <v>159</v>
      </c>
      <c r="D898" s="354">
        <v>27</v>
      </c>
      <c r="E898" s="354"/>
      <c r="F898" s="354">
        <v>132</v>
      </c>
      <c r="G898" s="367"/>
    </row>
    <row r="899" spans="1:7" s="347" customFormat="1" ht="9" customHeight="1" x14ac:dyDescent="0.2">
      <c r="A899" s="355"/>
      <c r="B899" s="355" t="s">
        <v>55</v>
      </c>
      <c r="C899" s="363">
        <f t="shared" si="19"/>
        <v>84</v>
      </c>
      <c r="D899" s="363">
        <v>0</v>
      </c>
      <c r="E899" s="363"/>
      <c r="F899" s="363">
        <v>84</v>
      </c>
      <c r="G899" s="367"/>
    </row>
    <row r="900" spans="1:7" s="347" customFormat="1" ht="9" customHeight="1" x14ac:dyDescent="0.2">
      <c r="A900" s="361" t="s">
        <v>231</v>
      </c>
      <c r="B900" s="349" t="s">
        <v>82</v>
      </c>
      <c r="C900" s="350">
        <f t="shared" si="19"/>
        <v>37.197000000000003</v>
      </c>
      <c r="D900" s="350">
        <v>37.197000000000003</v>
      </c>
      <c r="E900" s="350"/>
      <c r="F900" s="350">
        <v>0</v>
      </c>
      <c r="G900" s="367"/>
    </row>
    <row r="901" spans="1:7" s="347" customFormat="1" ht="9" customHeight="1" x14ac:dyDescent="0.2">
      <c r="A901" s="353" t="s">
        <v>259</v>
      </c>
      <c r="B901" s="353" t="s">
        <v>15</v>
      </c>
      <c r="C901" s="350">
        <f t="shared" si="19"/>
        <v>89.5</v>
      </c>
      <c r="D901" s="350">
        <v>89.5</v>
      </c>
      <c r="E901" s="350"/>
      <c r="F901" s="354">
        <v>0</v>
      </c>
      <c r="G901" s="367"/>
    </row>
    <row r="902" spans="1:7" s="347" customFormat="1" ht="9" customHeight="1" x14ac:dyDescent="0.2">
      <c r="A902" s="361" t="s">
        <v>232</v>
      </c>
      <c r="B902" s="349" t="s">
        <v>23</v>
      </c>
      <c r="C902" s="350">
        <f t="shared" si="19"/>
        <v>115</v>
      </c>
      <c r="D902" s="354">
        <v>115</v>
      </c>
      <c r="E902" s="354"/>
      <c r="F902" s="354">
        <v>0</v>
      </c>
      <c r="G902" s="367"/>
    </row>
    <row r="903" spans="1:7" s="347" customFormat="1" ht="9" customHeight="1" x14ac:dyDescent="0.2">
      <c r="A903" s="364" t="s">
        <v>234</v>
      </c>
      <c r="B903" s="356" t="s">
        <v>36</v>
      </c>
      <c r="C903" s="357">
        <f t="shared" si="19"/>
        <v>17.3</v>
      </c>
      <c r="D903" s="357">
        <v>0</v>
      </c>
      <c r="E903" s="357"/>
      <c r="F903" s="357">
        <v>17.3</v>
      </c>
      <c r="G903" s="367"/>
    </row>
    <row r="904" spans="1:7" s="347" customFormat="1" ht="9" customHeight="1" x14ac:dyDescent="0.2">
      <c r="A904" s="349"/>
      <c r="B904" s="349"/>
      <c r="C904" s="350"/>
      <c r="D904" s="354"/>
      <c r="E904" s="354"/>
      <c r="F904" s="350"/>
    </row>
    <row r="905" spans="1:7" s="347" customFormat="1" ht="9" customHeight="1" x14ac:dyDescent="0.2">
      <c r="A905" s="348">
        <v>2013</v>
      </c>
      <c r="B905" s="350"/>
      <c r="C905" s="368"/>
      <c r="D905" s="368"/>
      <c r="E905" s="368"/>
      <c r="F905" s="368"/>
    </row>
    <row r="906" spans="1:7" s="347" customFormat="1" ht="9" customHeight="1" x14ac:dyDescent="0.2">
      <c r="A906" s="351" t="s">
        <v>183</v>
      </c>
      <c r="B906" s="351"/>
      <c r="C906" s="352">
        <f>SUM(C908:C909)</f>
        <v>76.710000000000008</v>
      </c>
      <c r="D906" s="352">
        <f>SUM(D908:D909)</f>
        <v>0</v>
      </c>
      <c r="E906" s="352"/>
      <c r="F906" s="352">
        <f>SUM(F908:F909)</f>
        <v>76.710000000000008</v>
      </c>
    </row>
    <row r="907" spans="1:7" s="347" customFormat="1" ht="3.95" customHeight="1" x14ac:dyDescent="0.2">
      <c r="A907" s="351"/>
      <c r="B907" s="351"/>
      <c r="C907" s="352"/>
      <c r="D907" s="352"/>
      <c r="E907" s="352"/>
      <c r="F907" s="352"/>
    </row>
    <row r="908" spans="1:7" s="347" customFormat="1" ht="9" customHeight="1" x14ac:dyDescent="0.2">
      <c r="A908" s="353" t="s">
        <v>186</v>
      </c>
      <c r="B908" s="353" t="s">
        <v>48</v>
      </c>
      <c r="C908" s="354">
        <f>SUM(D908:F908)</f>
        <v>35.5</v>
      </c>
      <c r="D908" s="354">
        <v>0</v>
      </c>
      <c r="E908" s="354"/>
      <c r="F908" s="354">
        <v>35.5</v>
      </c>
    </row>
    <row r="909" spans="1:7" s="347" customFormat="1" ht="9" customHeight="1" x14ac:dyDescent="0.2">
      <c r="A909" s="353" t="s">
        <v>242</v>
      </c>
      <c r="B909" s="353" t="s">
        <v>88</v>
      </c>
      <c r="C909" s="354">
        <f>SUM(D909:F909)</f>
        <v>41.21</v>
      </c>
      <c r="D909" s="354">
        <v>0</v>
      </c>
      <c r="E909" s="354"/>
      <c r="F909" s="354">
        <v>41.21</v>
      </c>
    </row>
    <row r="910" spans="1:7" s="347" customFormat="1" ht="9" customHeight="1" x14ac:dyDescent="0.2">
      <c r="A910" s="353"/>
      <c r="B910" s="349"/>
      <c r="C910" s="350"/>
      <c r="D910" s="354"/>
      <c r="E910" s="354"/>
      <c r="F910" s="350"/>
    </row>
    <row r="911" spans="1:7" s="347" customFormat="1" ht="9" customHeight="1" x14ac:dyDescent="0.2">
      <c r="A911" s="351" t="s">
        <v>197</v>
      </c>
      <c r="B911" s="349"/>
      <c r="C911" s="359">
        <f>SUM(C913:C918)</f>
        <v>161.81</v>
      </c>
      <c r="D911" s="359">
        <f>SUM(D913:D918)</f>
        <v>45.8</v>
      </c>
      <c r="E911" s="359"/>
      <c r="F911" s="359">
        <f>SUM(F913:F918)</f>
        <v>116.00999999999999</v>
      </c>
    </row>
    <row r="912" spans="1:7" s="347" customFormat="1" ht="3.95" customHeight="1" x14ac:dyDescent="0.2">
      <c r="A912" s="359"/>
      <c r="B912" s="359"/>
      <c r="C912" s="359"/>
      <c r="D912" s="359"/>
      <c r="E912" s="359"/>
      <c r="F912" s="359"/>
    </row>
    <row r="913" spans="1:6" s="347" customFormat="1" ht="9" customHeight="1" x14ac:dyDescent="0.2">
      <c r="A913" s="353" t="s">
        <v>270</v>
      </c>
      <c r="B913" s="353" t="s">
        <v>82</v>
      </c>
      <c r="C913" s="354">
        <f t="shared" ref="C913:C918" si="20">SUM(D913:F913)</f>
        <v>37.5</v>
      </c>
      <c r="D913" s="350">
        <v>0</v>
      </c>
      <c r="E913" s="350"/>
      <c r="F913" s="350">
        <v>37.5</v>
      </c>
    </row>
    <row r="914" spans="1:6" s="347" customFormat="1" ht="9" customHeight="1" x14ac:dyDescent="0.2">
      <c r="A914" s="350" t="s">
        <v>264</v>
      </c>
      <c r="B914" s="350" t="s">
        <v>36</v>
      </c>
      <c r="C914" s="350">
        <f t="shared" si="20"/>
        <v>20.6</v>
      </c>
      <c r="D914" s="350">
        <v>0</v>
      </c>
      <c r="E914" s="350"/>
      <c r="F914" s="350">
        <v>20.6</v>
      </c>
    </row>
    <row r="915" spans="1:6" s="347" customFormat="1" ht="9" customHeight="1" x14ac:dyDescent="0.2">
      <c r="A915" s="357" t="s">
        <v>261</v>
      </c>
      <c r="B915" s="357" t="s">
        <v>130</v>
      </c>
      <c r="C915" s="357">
        <f t="shared" si="20"/>
        <v>42</v>
      </c>
      <c r="D915" s="357">
        <v>0</v>
      </c>
      <c r="E915" s="357"/>
      <c r="F915" s="357">
        <v>42</v>
      </c>
    </row>
    <row r="916" spans="1:6" s="347" customFormat="1" ht="9" customHeight="1" x14ac:dyDescent="0.2">
      <c r="A916" s="350"/>
      <c r="B916" s="349" t="s">
        <v>55</v>
      </c>
      <c r="C916" s="350">
        <f t="shared" si="20"/>
        <v>15.91</v>
      </c>
      <c r="D916" s="350">
        <v>0</v>
      </c>
      <c r="E916" s="350"/>
      <c r="F916" s="350">
        <v>15.91</v>
      </c>
    </row>
    <row r="917" spans="1:6" s="347" customFormat="1" ht="9" customHeight="1" x14ac:dyDescent="0.2">
      <c r="A917" s="350" t="s">
        <v>202</v>
      </c>
      <c r="B917" s="350" t="s">
        <v>130</v>
      </c>
      <c r="C917" s="350">
        <f t="shared" si="20"/>
        <v>11.4</v>
      </c>
      <c r="D917" s="350">
        <v>11.4</v>
      </c>
      <c r="E917" s="350"/>
      <c r="F917" s="350">
        <v>0</v>
      </c>
    </row>
    <row r="918" spans="1:6" s="347" customFormat="1" ht="9" customHeight="1" x14ac:dyDescent="0.2">
      <c r="A918" s="350"/>
      <c r="B918" s="350" t="s">
        <v>32</v>
      </c>
      <c r="C918" s="350">
        <f t="shared" si="20"/>
        <v>34.4</v>
      </c>
      <c r="D918" s="350">
        <v>34.4</v>
      </c>
      <c r="E918" s="350"/>
      <c r="F918" s="350">
        <v>0</v>
      </c>
    </row>
    <row r="919" spans="1:6" s="347" customFormat="1" ht="9" customHeight="1" x14ac:dyDescent="0.2">
      <c r="A919" s="360"/>
      <c r="B919" s="360"/>
      <c r="C919" s="359"/>
      <c r="D919" s="359"/>
      <c r="E919" s="359"/>
      <c r="F919" s="359"/>
    </row>
    <row r="920" spans="1:6" s="347" customFormat="1" ht="9" customHeight="1" x14ac:dyDescent="0.2">
      <c r="A920" s="360" t="s">
        <v>204</v>
      </c>
      <c r="B920" s="360"/>
      <c r="C920" s="359">
        <f>SUM(C922:C973)</f>
        <v>3625.4749999999995</v>
      </c>
      <c r="D920" s="359">
        <f t="shared" ref="D920:F920" si="21">SUM(D922:D973)</f>
        <v>2679.8050000000003</v>
      </c>
      <c r="E920" s="359"/>
      <c r="F920" s="359">
        <f t="shared" si="21"/>
        <v>945.67000000000007</v>
      </c>
    </row>
    <row r="921" spans="1:6" s="347" customFormat="1" ht="3.95" customHeight="1" x14ac:dyDescent="0.2">
      <c r="A921" s="349"/>
      <c r="B921" s="349"/>
      <c r="C921" s="350"/>
      <c r="D921" s="350"/>
      <c r="E921" s="350"/>
      <c r="F921" s="354"/>
    </row>
    <row r="922" spans="1:6" s="347" customFormat="1" ht="9" customHeight="1" x14ac:dyDescent="0.2">
      <c r="A922" s="349" t="s">
        <v>250</v>
      </c>
      <c r="B922" s="349" t="s">
        <v>112</v>
      </c>
      <c r="C922" s="354">
        <f t="shared" ref="C922:C953" si="22">SUM(D922:F922)</f>
        <v>20.2</v>
      </c>
      <c r="D922" s="354">
        <v>0</v>
      </c>
      <c r="E922" s="354"/>
      <c r="F922" s="354">
        <v>20.2</v>
      </c>
    </row>
    <row r="923" spans="1:6" s="347" customFormat="1" ht="9" customHeight="1" x14ac:dyDescent="0.2">
      <c r="A923" s="361" t="s">
        <v>205</v>
      </c>
      <c r="B923" s="349" t="s">
        <v>74</v>
      </c>
      <c r="C923" s="350">
        <f t="shared" si="22"/>
        <v>54.112000000000002</v>
      </c>
      <c r="D923" s="350">
        <v>54.112000000000002</v>
      </c>
      <c r="E923" s="350"/>
      <c r="F923" s="350">
        <v>0</v>
      </c>
    </row>
    <row r="924" spans="1:6" s="347" customFormat="1" ht="9" customHeight="1" x14ac:dyDescent="0.2">
      <c r="A924" s="349" t="s">
        <v>206</v>
      </c>
      <c r="B924" s="349" t="s">
        <v>50</v>
      </c>
      <c r="C924" s="350">
        <f t="shared" si="22"/>
        <v>132</v>
      </c>
      <c r="D924" s="350">
        <v>132</v>
      </c>
      <c r="E924" s="350"/>
      <c r="F924" s="354">
        <v>0</v>
      </c>
    </row>
    <row r="925" spans="1:6" s="347" customFormat="1" ht="9" customHeight="1" x14ac:dyDescent="0.2">
      <c r="A925" s="362" t="s">
        <v>251</v>
      </c>
      <c r="B925" s="355" t="s">
        <v>34</v>
      </c>
      <c r="C925" s="357">
        <f t="shared" si="22"/>
        <v>59.3</v>
      </c>
      <c r="D925" s="357">
        <v>59.3</v>
      </c>
      <c r="E925" s="357"/>
      <c r="F925" s="363">
        <v>0</v>
      </c>
    </row>
    <row r="926" spans="1:6" s="347" customFormat="1" ht="9" customHeight="1" x14ac:dyDescent="0.2">
      <c r="A926" s="349" t="s">
        <v>208</v>
      </c>
      <c r="B926" s="349" t="s">
        <v>32</v>
      </c>
      <c r="C926" s="350">
        <f t="shared" si="22"/>
        <v>36.099000000000004</v>
      </c>
      <c r="D926" s="350">
        <v>36.099000000000004</v>
      </c>
      <c r="E926" s="350"/>
      <c r="F926" s="350">
        <v>0</v>
      </c>
    </row>
    <row r="927" spans="1:6" s="347" customFormat="1" ht="9" customHeight="1" x14ac:dyDescent="0.2">
      <c r="A927" s="349" t="s">
        <v>262</v>
      </c>
      <c r="B927" s="349" t="s">
        <v>21</v>
      </c>
      <c r="C927" s="350">
        <f t="shared" si="22"/>
        <v>39.5</v>
      </c>
      <c r="D927" s="350">
        <v>39.5</v>
      </c>
      <c r="E927" s="350"/>
      <c r="F927" s="354">
        <v>0</v>
      </c>
    </row>
    <row r="928" spans="1:6" s="347" customFormat="1" ht="9" customHeight="1" x14ac:dyDescent="0.2">
      <c r="A928" s="353" t="s">
        <v>252</v>
      </c>
      <c r="B928" s="353" t="s">
        <v>82</v>
      </c>
      <c r="C928" s="354">
        <f t="shared" si="22"/>
        <v>39.299999999999997</v>
      </c>
      <c r="D928" s="350">
        <v>39.299999999999997</v>
      </c>
      <c r="E928" s="350"/>
      <c r="F928" s="350">
        <v>0</v>
      </c>
    </row>
    <row r="929" spans="1:6" s="347" customFormat="1" ht="9" customHeight="1" x14ac:dyDescent="0.2">
      <c r="A929" s="356" t="s">
        <v>209</v>
      </c>
      <c r="B929" s="356" t="s">
        <v>82</v>
      </c>
      <c r="C929" s="363">
        <f t="shared" si="22"/>
        <v>98</v>
      </c>
      <c r="D929" s="357">
        <v>98</v>
      </c>
      <c r="E929" s="357"/>
      <c r="F929" s="357">
        <v>0</v>
      </c>
    </row>
    <row r="930" spans="1:6" s="347" customFormat="1" ht="9" customHeight="1" x14ac:dyDescent="0.2">
      <c r="A930" s="349" t="s">
        <v>210</v>
      </c>
      <c r="B930" s="349" t="s">
        <v>46</v>
      </c>
      <c r="C930" s="350">
        <f t="shared" si="22"/>
        <v>61</v>
      </c>
      <c r="D930" s="350">
        <v>61</v>
      </c>
      <c r="E930" s="350"/>
      <c r="F930" s="354">
        <v>0</v>
      </c>
    </row>
    <row r="931" spans="1:6" s="347" customFormat="1" ht="9" customHeight="1" x14ac:dyDescent="0.2">
      <c r="A931" s="349"/>
      <c r="B931" s="349" t="s">
        <v>36</v>
      </c>
      <c r="C931" s="350">
        <f t="shared" si="22"/>
        <v>201.6</v>
      </c>
      <c r="D931" s="350">
        <v>201.6</v>
      </c>
      <c r="E931" s="350"/>
      <c r="F931" s="350">
        <v>0</v>
      </c>
    </row>
    <row r="932" spans="1:6" s="347" customFormat="1" ht="9" customHeight="1" x14ac:dyDescent="0.2">
      <c r="A932" s="349" t="s">
        <v>268</v>
      </c>
      <c r="B932" s="349" t="s">
        <v>33</v>
      </c>
      <c r="C932" s="354">
        <f t="shared" si="22"/>
        <v>160.1</v>
      </c>
      <c r="D932" s="350">
        <v>10</v>
      </c>
      <c r="E932" s="350"/>
      <c r="F932" s="350">
        <v>150.1</v>
      </c>
    </row>
    <row r="933" spans="1:6" s="347" customFormat="1" ht="9" customHeight="1" x14ac:dyDescent="0.2">
      <c r="A933" s="356"/>
      <c r="B933" s="356" t="s">
        <v>65</v>
      </c>
      <c r="C933" s="363">
        <f t="shared" si="22"/>
        <v>70</v>
      </c>
      <c r="D933" s="357">
        <v>0</v>
      </c>
      <c r="E933" s="357"/>
      <c r="F933" s="357">
        <v>70</v>
      </c>
    </row>
    <row r="934" spans="1:6" s="347" customFormat="1" ht="9" customHeight="1" x14ac:dyDescent="0.2">
      <c r="A934" s="349" t="s">
        <v>212</v>
      </c>
      <c r="B934" s="349" t="s">
        <v>69</v>
      </c>
      <c r="C934" s="354">
        <f t="shared" si="22"/>
        <v>459</v>
      </c>
      <c r="D934" s="354">
        <v>459</v>
      </c>
      <c r="E934" s="354"/>
      <c r="F934" s="354">
        <v>0</v>
      </c>
    </row>
    <row r="935" spans="1:6" s="347" customFormat="1" ht="9" customHeight="1" x14ac:dyDescent="0.2">
      <c r="A935" s="361" t="s">
        <v>213</v>
      </c>
      <c r="B935" s="349" t="s">
        <v>33</v>
      </c>
      <c r="C935" s="350">
        <f t="shared" si="22"/>
        <v>108.593</v>
      </c>
      <c r="D935" s="350">
        <f>109.3-0.707</f>
        <v>108.593</v>
      </c>
      <c r="E935" s="350"/>
      <c r="F935" s="350">
        <v>0</v>
      </c>
    </row>
    <row r="936" spans="1:6" s="347" customFormat="1" ht="9" customHeight="1" x14ac:dyDescent="0.2">
      <c r="A936" s="361"/>
      <c r="B936" s="349" t="s">
        <v>30</v>
      </c>
      <c r="C936" s="350">
        <f t="shared" si="22"/>
        <v>42</v>
      </c>
      <c r="D936" s="350">
        <v>42</v>
      </c>
      <c r="E936" s="350"/>
      <c r="F936" s="350">
        <v>0</v>
      </c>
    </row>
    <row r="937" spans="1:6" s="347" customFormat="1" ht="9" customHeight="1" x14ac:dyDescent="0.2">
      <c r="A937" s="356" t="s">
        <v>216</v>
      </c>
      <c r="B937" s="356" t="s">
        <v>23</v>
      </c>
      <c r="C937" s="363">
        <f t="shared" si="22"/>
        <v>35.1</v>
      </c>
      <c r="D937" s="357">
        <v>35.1</v>
      </c>
      <c r="E937" s="357"/>
      <c r="F937" s="357">
        <v>0</v>
      </c>
    </row>
    <row r="938" spans="1:6" s="347" customFormat="1" ht="9" customHeight="1" x14ac:dyDescent="0.2">
      <c r="A938" s="350" t="s">
        <v>217</v>
      </c>
      <c r="B938" s="350" t="s">
        <v>46</v>
      </c>
      <c r="C938" s="350">
        <f t="shared" si="22"/>
        <v>34.200000000000003</v>
      </c>
      <c r="D938" s="350">
        <v>0</v>
      </c>
      <c r="E938" s="350"/>
      <c r="F938" s="350">
        <v>34.200000000000003</v>
      </c>
    </row>
    <row r="939" spans="1:6" s="347" customFormat="1" ht="9" customHeight="1" x14ac:dyDescent="0.2">
      <c r="A939" s="353" t="s">
        <v>253</v>
      </c>
      <c r="B939" s="353" t="s">
        <v>15</v>
      </c>
      <c r="C939" s="354">
        <f t="shared" si="22"/>
        <v>55.5</v>
      </c>
      <c r="D939" s="350">
        <v>55.5</v>
      </c>
      <c r="E939" s="350"/>
      <c r="F939" s="350">
        <v>0</v>
      </c>
    </row>
    <row r="940" spans="1:6" s="347" customFormat="1" ht="9" customHeight="1" x14ac:dyDescent="0.2">
      <c r="A940" s="349" t="s">
        <v>218</v>
      </c>
      <c r="B940" s="349" t="s">
        <v>82</v>
      </c>
      <c r="C940" s="354">
        <f t="shared" si="22"/>
        <v>228</v>
      </c>
      <c r="D940" s="354">
        <v>228</v>
      </c>
      <c r="E940" s="354"/>
      <c r="F940" s="354">
        <v>0</v>
      </c>
    </row>
    <row r="941" spans="1:6" s="347" customFormat="1" ht="9" customHeight="1" x14ac:dyDescent="0.2">
      <c r="A941" s="356" t="s">
        <v>269</v>
      </c>
      <c r="B941" s="356" t="s">
        <v>39</v>
      </c>
      <c r="C941" s="363">
        <f t="shared" si="22"/>
        <v>35.247999999999998</v>
      </c>
      <c r="D941" s="357">
        <v>0</v>
      </c>
      <c r="E941" s="357"/>
      <c r="F941" s="357">
        <v>35.247999999999998</v>
      </c>
    </row>
    <row r="942" spans="1:6" s="347" customFormat="1" ht="9" customHeight="1" x14ac:dyDescent="0.2">
      <c r="A942" s="349"/>
      <c r="B942" s="353" t="s">
        <v>34</v>
      </c>
      <c r="C942" s="354">
        <f t="shared" si="22"/>
        <v>21.4</v>
      </c>
      <c r="D942" s="350">
        <v>0</v>
      </c>
      <c r="E942" s="350"/>
      <c r="F942" s="350">
        <v>21.4</v>
      </c>
    </row>
    <row r="943" spans="1:6" s="347" customFormat="1" ht="9" customHeight="1" x14ac:dyDescent="0.2">
      <c r="A943" s="349"/>
      <c r="B943" s="349" t="s">
        <v>63</v>
      </c>
      <c r="C943" s="354">
        <f t="shared" si="22"/>
        <v>9.4</v>
      </c>
      <c r="D943" s="350">
        <v>0</v>
      </c>
      <c r="E943" s="350"/>
      <c r="F943" s="350">
        <v>9.4</v>
      </c>
    </row>
    <row r="944" spans="1:6" s="347" customFormat="1" ht="9" customHeight="1" x14ac:dyDescent="0.2">
      <c r="A944" s="361" t="s">
        <v>244</v>
      </c>
      <c r="B944" s="349" t="s">
        <v>82</v>
      </c>
      <c r="C944" s="350">
        <f t="shared" si="22"/>
        <v>104.5</v>
      </c>
      <c r="D944" s="354">
        <v>0</v>
      </c>
      <c r="E944" s="354"/>
      <c r="F944" s="350">
        <v>104.5</v>
      </c>
    </row>
    <row r="945" spans="1:6" s="347" customFormat="1" ht="9" customHeight="1" x14ac:dyDescent="0.2">
      <c r="A945" s="364"/>
      <c r="B945" s="355" t="s">
        <v>27</v>
      </c>
      <c r="C945" s="357">
        <f t="shared" si="22"/>
        <v>93</v>
      </c>
      <c r="D945" s="357">
        <v>0</v>
      </c>
      <c r="E945" s="357"/>
      <c r="F945" s="357">
        <v>93</v>
      </c>
    </row>
    <row r="946" spans="1:6" s="347" customFormat="1" ht="9" customHeight="1" x14ac:dyDescent="0.2">
      <c r="A946" s="349" t="s">
        <v>220</v>
      </c>
      <c r="B946" s="349" t="s">
        <v>57</v>
      </c>
      <c r="C946" s="350">
        <f t="shared" si="22"/>
        <v>37.5</v>
      </c>
      <c r="D946" s="350">
        <v>37.5</v>
      </c>
      <c r="E946" s="350"/>
      <c r="F946" s="354">
        <v>0</v>
      </c>
    </row>
    <row r="947" spans="1:6" s="347" customFormat="1" ht="9" customHeight="1" x14ac:dyDescent="0.2">
      <c r="A947" s="349" t="s">
        <v>221</v>
      </c>
      <c r="B947" s="349" t="s">
        <v>23</v>
      </c>
      <c r="C947" s="354">
        <f t="shared" si="22"/>
        <v>21</v>
      </c>
      <c r="D947" s="354">
        <v>21</v>
      </c>
      <c r="E947" s="354"/>
      <c r="F947" s="354">
        <v>0</v>
      </c>
    </row>
    <row r="948" spans="1:6" s="347" customFormat="1" ht="9" customHeight="1" x14ac:dyDescent="0.2">
      <c r="A948" s="349" t="s">
        <v>222</v>
      </c>
      <c r="B948" s="349" t="s">
        <v>76</v>
      </c>
      <c r="C948" s="350">
        <f t="shared" si="22"/>
        <v>14.5</v>
      </c>
      <c r="D948" s="350">
        <v>0</v>
      </c>
      <c r="E948" s="350"/>
      <c r="F948" s="354">
        <v>14.5</v>
      </c>
    </row>
    <row r="949" spans="1:6" s="347" customFormat="1" ht="9" customHeight="1" x14ac:dyDescent="0.2">
      <c r="A949" s="355" t="s">
        <v>266</v>
      </c>
      <c r="B949" s="355" t="s">
        <v>76</v>
      </c>
      <c r="C949" s="363">
        <f t="shared" si="22"/>
        <v>12.7</v>
      </c>
      <c r="D949" s="363">
        <v>0</v>
      </c>
      <c r="E949" s="363"/>
      <c r="F949" s="363">
        <v>12.7</v>
      </c>
    </row>
    <row r="950" spans="1:6" s="347" customFormat="1" ht="9" customHeight="1" x14ac:dyDescent="0.2">
      <c r="A950" s="361" t="s">
        <v>225</v>
      </c>
      <c r="B950" s="349" t="s">
        <v>111</v>
      </c>
      <c r="C950" s="350">
        <f t="shared" si="22"/>
        <v>28.3</v>
      </c>
      <c r="D950" s="350">
        <v>28.3</v>
      </c>
      <c r="E950" s="350"/>
      <c r="F950" s="350">
        <v>0</v>
      </c>
    </row>
    <row r="951" spans="1:6" s="347" customFormat="1" ht="9" customHeight="1" x14ac:dyDescent="0.2">
      <c r="A951" s="361"/>
      <c r="B951" s="349" t="s">
        <v>46</v>
      </c>
      <c r="C951" s="350">
        <f t="shared" si="22"/>
        <v>33.200000000000003</v>
      </c>
      <c r="D951" s="350">
        <v>33.200000000000003</v>
      </c>
      <c r="E951" s="350"/>
      <c r="F951" s="350">
        <v>0</v>
      </c>
    </row>
    <row r="952" spans="1:6" s="347" customFormat="1" ht="9" customHeight="1" x14ac:dyDescent="0.2">
      <c r="A952" s="353" t="s">
        <v>254</v>
      </c>
      <c r="B952" s="353" t="s">
        <v>111</v>
      </c>
      <c r="C952" s="350">
        <f t="shared" si="22"/>
        <v>0.2</v>
      </c>
      <c r="D952" s="350">
        <v>0.2</v>
      </c>
      <c r="E952" s="350"/>
      <c r="F952" s="350">
        <v>0</v>
      </c>
    </row>
    <row r="953" spans="1:6" s="347" customFormat="1" ht="9" customHeight="1" x14ac:dyDescent="0.2">
      <c r="A953" s="355"/>
      <c r="B953" s="355" t="s">
        <v>32</v>
      </c>
      <c r="C953" s="357">
        <f t="shared" si="22"/>
        <v>46.6</v>
      </c>
      <c r="D953" s="357">
        <v>46.6</v>
      </c>
      <c r="E953" s="357"/>
      <c r="F953" s="363">
        <v>0</v>
      </c>
    </row>
    <row r="954" spans="1:6" s="347" customFormat="1" ht="9" customHeight="1" x14ac:dyDescent="0.2">
      <c r="A954" s="353"/>
      <c r="B954" s="349" t="s">
        <v>55</v>
      </c>
      <c r="C954" s="354">
        <f t="shared" ref="C954:C973" si="23">SUM(D954:F954)</f>
        <v>64.099999999999994</v>
      </c>
      <c r="D954" s="350">
        <v>64.099999999999994</v>
      </c>
      <c r="E954" s="350"/>
      <c r="F954" s="354">
        <v>0</v>
      </c>
    </row>
    <row r="955" spans="1:6" s="347" customFormat="1" ht="9" customHeight="1" x14ac:dyDescent="0.2">
      <c r="A955" s="353" t="s">
        <v>247</v>
      </c>
      <c r="B955" s="353" t="s">
        <v>130</v>
      </c>
      <c r="C955" s="350">
        <f t="shared" si="23"/>
        <v>24.4</v>
      </c>
      <c r="D955" s="350">
        <v>24.4</v>
      </c>
      <c r="E955" s="350"/>
      <c r="F955" s="354">
        <v>0</v>
      </c>
    </row>
    <row r="956" spans="1:6" s="347" customFormat="1" ht="9" customHeight="1" x14ac:dyDescent="0.2">
      <c r="A956" s="353"/>
      <c r="B956" s="353" t="s">
        <v>32</v>
      </c>
      <c r="C956" s="350">
        <f t="shared" si="23"/>
        <v>90.7</v>
      </c>
      <c r="D956" s="350">
        <v>90.7</v>
      </c>
      <c r="E956" s="350"/>
      <c r="F956" s="354">
        <v>0</v>
      </c>
    </row>
    <row r="957" spans="1:6" s="347" customFormat="1" ht="9" customHeight="1" x14ac:dyDescent="0.2">
      <c r="A957" s="355"/>
      <c r="B957" s="355" t="s">
        <v>57</v>
      </c>
      <c r="C957" s="357">
        <f t="shared" si="23"/>
        <v>59.372</v>
      </c>
      <c r="D957" s="357">
        <f>60.4-1.028</f>
        <v>59.372</v>
      </c>
      <c r="E957" s="357"/>
      <c r="F957" s="357">
        <v>0</v>
      </c>
    </row>
    <row r="958" spans="1:6" s="347" customFormat="1" ht="9" customHeight="1" x14ac:dyDescent="0.2">
      <c r="A958" s="349" t="s">
        <v>226</v>
      </c>
      <c r="B958" s="349" t="s">
        <v>50</v>
      </c>
      <c r="C958" s="350">
        <f t="shared" si="23"/>
        <v>123.1</v>
      </c>
      <c r="D958" s="350">
        <v>123.1</v>
      </c>
      <c r="E958" s="350"/>
      <c r="F958" s="354">
        <v>0</v>
      </c>
    </row>
    <row r="959" spans="1:6" s="347" customFormat="1" ht="9" customHeight="1" x14ac:dyDescent="0.2">
      <c r="A959" s="353" t="s">
        <v>192</v>
      </c>
      <c r="B959" s="353" t="s">
        <v>55</v>
      </c>
      <c r="C959" s="350">
        <f t="shared" si="23"/>
        <v>97.5</v>
      </c>
      <c r="D959" s="350">
        <v>97.5</v>
      </c>
      <c r="E959" s="350"/>
      <c r="F959" s="354">
        <v>0</v>
      </c>
    </row>
    <row r="960" spans="1:6" s="347" customFormat="1" ht="9" customHeight="1" x14ac:dyDescent="0.2">
      <c r="A960" s="353"/>
      <c r="B960" s="353" t="s">
        <v>82</v>
      </c>
      <c r="C960" s="350">
        <f t="shared" si="23"/>
        <v>36.6</v>
      </c>
      <c r="D960" s="350">
        <v>36.6</v>
      </c>
      <c r="E960" s="350"/>
      <c r="F960" s="354">
        <v>0</v>
      </c>
    </row>
    <row r="961" spans="1:6" s="347" customFormat="1" ht="9" customHeight="1" x14ac:dyDescent="0.2">
      <c r="A961" s="364" t="s">
        <v>229</v>
      </c>
      <c r="B961" s="356" t="s">
        <v>46</v>
      </c>
      <c r="C961" s="357">
        <f t="shared" si="23"/>
        <v>18.899999999999999</v>
      </c>
      <c r="D961" s="357">
        <v>0</v>
      </c>
      <c r="E961" s="357"/>
      <c r="F961" s="357">
        <v>18.899999999999999</v>
      </c>
    </row>
    <row r="962" spans="1:6" s="347" customFormat="1" ht="9" customHeight="1" x14ac:dyDescent="0.2">
      <c r="A962" s="361"/>
      <c r="B962" s="349" t="s">
        <v>36</v>
      </c>
      <c r="C962" s="350">
        <f t="shared" si="23"/>
        <v>44.7</v>
      </c>
      <c r="D962" s="350">
        <v>0</v>
      </c>
      <c r="E962" s="350"/>
      <c r="F962" s="350">
        <v>44.7</v>
      </c>
    </row>
    <row r="963" spans="1:6" s="347" customFormat="1" ht="9" customHeight="1" x14ac:dyDescent="0.2">
      <c r="A963" s="353" t="s">
        <v>255</v>
      </c>
      <c r="B963" s="353" t="s">
        <v>34</v>
      </c>
      <c r="C963" s="350">
        <f t="shared" si="23"/>
        <v>37.4</v>
      </c>
      <c r="D963" s="350">
        <v>37.4</v>
      </c>
      <c r="E963" s="350"/>
      <c r="F963" s="354">
        <v>0</v>
      </c>
    </row>
    <row r="964" spans="1:6" s="347" customFormat="1" ht="9" customHeight="1" x14ac:dyDescent="0.2">
      <c r="A964" s="353"/>
      <c r="B964" s="353" t="s">
        <v>57</v>
      </c>
      <c r="C964" s="350">
        <f t="shared" si="23"/>
        <v>8.1</v>
      </c>
      <c r="D964" s="350">
        <v>8.1</v>
      </c>
      <c r="E964" s="350"/>
      <c r="F964" s="354">
        <v>0</v>
      </c>
    </row>
    <row r="965" spans="1:6" s="347" customFormat="1" ht="9" customHeight="1" x14ac:dyDescent="0.2">
      <c r="A965" s="355" t="s">
        <v>256</v>
      </c>
      <c r="B965" s="355" t="s">
        <v>36</v>
      </c>
      <c r="C965" s="363">
        <f t="shared" si="23"/>
        <v>8.3000000000000007</v>
      </c>
      <c r="D965" s="363">
        <v>0</v>
      </c>
      <c r="E965" s="363"/>
      <c r="F965" s="363">
        <v>8.3000000000000007</v>
      </c>
    </row>
    <row r="966" spans="1:6" s="347" customFormat="1" ht="9" customHeight="1" x14ac:dyDescent="0.2">
      <c r="A966" s="361" t="s">
        <v>230</v>
      </c>
      <c r="B966" s="349" t="s">
        <v>76</v>
      </c>
      <c r="C966" s="350">
        <f t="shared" si="23"/>
        <v>44.04</v>
      </c>
      <c r="D966" s="350">
        <v>44.04</v>
      </c>
      <c r="E966" s="350"/>
      <c r="F966" s="350">
        <v>0</v>
      </c>
    </row>
    <row r="967" spans="1:6" s="347" customFormat="1" ht="9" customHeight="1" x14ac:dyDescent="0.2">
      <c r="A967" s="349" t="s">
        <v>257</v>
      </c>
      <c r="B967" s="349" t="s">
        <v>52</v>
      </c>
      <c r="C967" s="354">
        <f t="shared" si="23"/>
        <v>75.397999999999996</v>
      </c>
      <c r="D967" s="354">
        <v>0</v>
      </c>
      <c r="E967" s="354"/>
      <c r="F967" s="350">
        <v>75.397999999999996</v>
      </c>
    </row>
    <row r="968" spans="1:6" s="347" customFormat="1" ht="9" customHeight="1" x14ac:dyDescent="0.2">
      <c r="A968" s="353" t="s">
        <v>258</v>
      </c>
      <c r="B968" s="353" t="s">
        <v>52</v>
      </c>
      <c r="C968" s="354">
        <f t="shared" si="23"/>
        <v>159</v>
      </c>
      <c r="D968" s="354">
        <v>27</v>
      </c>
      <c r="E968" s="354"/>
      <c r="F968" s="354">
        <v>132</v>
      </c>
    </row>
    <row r="969" spans="1:6" s="347" customFormat="1" ht="9" customHeight="1" x14ac:dyDescent="0.2">
      <c r="A969" s="355"/>
      <c r="B969" s="355" t="s">
        <v>55</v>
      </c>
      <c r="C969" s="363">
        <f t="shared" si="23"/>
        <v>84</v>
      </c>
      <c r="D969" s="363">
        <v>0</v>
      </c>
      <c r="E969" s="363"/>
      <c r="F969" s="363">
        <v>84</v>
      </c>
    </row>
    <row r="970" spans="1:6" s="347" customFormat="1" ht="9" customHeight="1" x14ac:dyDescent="0.2">
      <c r="A970" s="361" t="s">
        <v>231</v>
      </c>
      <c r="B970" s="349" t="s">
        <v>82</v>
      </c>
      <c r="C970" s="350">
        <f t="shared" si="23"/>
        <v>37.289000000000001</v>
      </c>
      <c r="D970" s="350">
        <v>37.289000000000001</v>
      </c>
      <c r="E970" s="350"/>
      <c r="F970" s="350">
        <v>0</v>
      </c>
    </row>
    <row r="971" spans="1:6" s="347" customFormat="1" ht="9" customHeight="1" x14ac:dyDescent="0.2">
      <c r="A971" s="353" t="s">
        <v>259</v>
      </c>
      <c r="B971" s="353" t="s">
        <v>15</v>
      </c>
      <c r="C971" s="350">
        <f t="shared" si="23"/>
        <v>89.5</v>
      </c>
      <c r="D971" s="350">
        <v>89.5</v>
      </c>
      <c r="E971" s="350"/>
      <c r="F971" s="354">
        <v>0</v>
      </c>
    </row>
    <row r="972" spans="1:6" s="347" customFormat="1" ht="9" customHeight="1" x14ac:dyDescent="0.2">
      <c r="A972" s="361" t="s">
        <v>232</v>
      </c>
      <c r="B972" s="349" t="s">
        <v>23</v>
      </c>
      <c r="C972" s="350">
        <f t="shared" si="23"/>
        <v>114.8</v>
      </c>
      <c r="D972" s="354">
        <v>114.8</v>
      </c>
      <c r="E972" s="354"/>
      <c r="F972" s="354">
        <v>0</v>
      </c>
    </row>
    <row r="973" spans="1:6" s="347" customFormat="1" ht="9" customHeight="1" x14ac:dyDescent="0.2">
      <c r="A973" s="364" t="s">
        <v>234</v>
      </c>
      <c r="B973" s="356" t="s">
        <v>36</v>
      </c>
      <c r="C973" s="357">
        <f t="shared" si="23"/>
        <v>17.123999999999999</v>
      </c>
      <c r="D973" s="357">
        <v>0</v>
      </c>
      <c r="E973" s="357"/>
      <c r="F973" s="357">
        <v>17.123999999999999</v>
      </c>
    </row>
    <row r="974" spans="1:6" s="347" customFormat="1" ht="9" customHeight="1" x14ac:dyDescent="0.2">
      <c r="A974" s="349"/>
      <c r="B974" s="349"/>
      <c r="C974" s="350"/>
      <c r="D974" s="354"/>
      <c r="E974" s="354"/>
      <c r="F974" s="350"/>
    </row>
    <row r="975" spans="1:6" s="311" customFormat="1" ht="9" customHeight="1" x14ac:dyDescent="0.2">
      <c r="A975" s="348">
        <v>2014</v>
      </c>
      <c r="B975" s="350"/>
      <c r="C975" s="368"/>
      <c r="D975" s="368"/>
      <c r="E975" s="368"/>
      <c r="F975" s="368"/>
    </row>
    <row r="976" spans="1:6" s="311" customFormat="1" ht="9" customHeight="1" x14ac:dyDescent="0.2">
      <c r="A976" s="351" t="s">
        <v>183</v>
      </c>
      <c r="B976" s="351"/>
      <c r="C976" s="352">
        <f>SUM(C978:C979)</f>
        <v>76.710000000000008</v>
      </c>
      <c r="D976" s="352">
        <f>SUM(D978:D979)</f>
        <v>0</v>
      </c>
      <c r="E976" s="352"/>
      <c r="F976" s="352">
        <f>SUM(F978:F979)</f>
        <v>76.710000000000008</v>
      </c>
    </row>
    <row r="977" spans="1:6" s="311" customFormat="1" ht="3.95" customHeight="1" x14ac:dyDescent="0.2">
      <c r="A977" s="351"/>
      <c r="B977" s="351"/>
      <c r="C977" s="352"/>
      <c r="D977" s="352"/>
      <c r="E977" s="352"/>
      <c r="F977" s="352"/>
    </row>
    <row r="978" spans="1:6" s="311" customFormat="1" ht="9" customHeight="1" x14ac:dyDescent="0.2">
      <c r="A978" s="353" t="s">
        <v>186</v>
      </c>
      <c r="B978" s="353" t="s">
        <v>48</v>
      </c>
      <c r="C978" s="354">
        <f>SUM(D978:F978)</f>
        <v>35.5</v>
      </c>
      <c r="D978" s="354">
        <v>0</v>
      </c>
      <c r="E978" s="354"/>
      <c r="F978" s="354">
        <v>35.5</v>
      </c>
    </row>
    <row r="979" spans="1:6" s="311" customFormat="1" ht="9" customHeight="1" x14ac:dyDescent="0.2">
      <c r="A979" s="353" t="s">
        <v>242</v>
      </c>
      <c r="B979" s="353" t="s">
        <v>88</v>
      </c>
      <c r="C979" s="354">
        <f>SUM(D979:F979)</f>
        <v>41.21</v>
      </c>
      <c r="D979" s="354">
        <v>0</v>
      </c>
      <c r="E979" s="354"/>
      <c r="F979" s="354">
        <v>41.21</v>
      </c>
    </row>
    <row r="980" spans="1:6" s="311" customFormat="1" ht="9" customHeight="1" x14ac:dyDescent="0.2">
      <c r="A980" s="353"/>
      <c r="B980" s="349"/>
      <c r="C980" s="350"/>
      <c r="D980" s="354"/>
      <c r="E980" s="354"/>
      <c r="F980" s="350"/>
    </row>
    <row r="981" spans="1:6" s="311" customFormat="1" ht="9" customHeight="1" x14ac:dyDescent="0.2">
      <c r="A981" s="351" t="s">
        <v>197</v>
      </c>
      <c r="B981" s="349"/>
      <c r="C981" s="359">
        <f>SUM(C983:C987)</f>
        <v>141.20999999999998</v>
      </c>
      <c r="D981" s="359">
        <f>SUM(D983:D987)</f>
        <v>45.8</v>
      </c>
      <c r="E981" s="359"/>
      <c r="F981" s="359">
        <f>SUM(F983:F987)</f>
        <v>95.41</v>
      </c>
    </row>
    <row r="982" spans="1:6" s="311" customFormat="1" ht="3.95" customHeight="1" x14ac:dyDescent="0.2">
      <c r="A982" s="359"/>
      <c r="B982" s="359"/>
      <c r="C982" s="359"/>
      <c r="D982" s="359"/>
      <c r="E982" s="359"/>
      <c r="F982" s="359"/>
    </row>
    <row r="983" spans="1:6" s="311" customFormat="1" ht="9" customHeight="1" x14ac:dyDescent="0.2">
      <c r="A983" s="350" t="s">
        <v>202</v>
      </c>
      <c r="B983" s="350" t="s">
        <v>130</v>
      </c>
      <c r="C983" s="350">
        <f t="shared" ref="C983:C987" si="24">SUM(D983:F983)</f>
        <v>11.4</v>
      </c>
      <c r="D983" s="350">
        <v>11.4</v>
      </c>
      <c r="E983" s="350"/>
      <c r="F983" s="350">
        <v>0</v>
      </c>
    </row>
    <row r="984" spans="1:6" s="311" customFormat="1" ht="9" customHeight="1" x14ac:dyDescent="0.2">
      <c r="A984" s="350"/>
      <c r="B984" s="350" t="s">
        <v>32</v>
      </c>
      <c r="C984" s="350">
        <f t="shared" si="24"/>
        <v>34.4</v>
      </c>
      <c r="D984" s="350">
        <v>34.4</v>
      </c>
      <c r="E984" s="350"/>
      <c r="F984" s="350">
        <v>0</v>
      </c>
    </row>
    <row r="985" spans="1:6" s="311" customFormat="1" ht="9" customHeight="1" x14ac:dyDescent="0.2">
      <c r="A985" s="350" t="s">
        <v>261</v>
      </c>
      <c r="B985" s="350" t="s">
        <v>130</v>
      </c>
      <c r="C985" s="350">
        <f t="shared" si="24"/>
        <v>42</v>
      </c>
      <c r="D985" s="350">
        <v>0</v>
      </c>
      <c r="E985" s="350"/>
      <c r="F985" s="350">
        <v>42</v>
      </c>
    </row>
    <row r="986" spans="1:6" s="311" customFormat="1" ht="9" customHeight="1" x14ac:dyDescent="0.2">
      <c r="A986" s="357"/>
      <c r="B986" s="356" t="s">
        <v>55</v>
      </c>
      <c r="C986" s="357">
        <f t="shared" si="24"/>
        <v>15.91</v>
      </c>
      <c r="D986" s="357">
        <v>0</v>
      </c>
      <c r="E986" s="357"/>
      <c r="F986" s="363">
        <v>15.91</v>
      </c>
    </row>
    <row r="987" spans="1:6" s="311" customFormat="1" ht="9" customHeight="1" x14ac:dyDescent="0.2">
      <c r="A987" s="353" t="s">
        <v>270</v>
      </c>
      <c r="B987" s="353" t="s">
        <v>82</v>
      </c>
      <c r="C987" s="354">
        <f t="shared" si="24"/>
        <v>37.5</v>
      </c>
      <c r="D987" s="350">
        <v>0</v>
      </c>
      <c r="E987" s="350"/>
      <c r="F987" s="350">
        <v>37.5</v>
      </c>
    </row>
    <row r="988" spans="1:6" s="311" customFormat="1" ht="9" customHeight="1" x14ac:dyDescent="0.2">
      <c r="A988" s="360"/>
      <c r="B988" s="360"/>
      <c r="C988" s="359"/>
      <c r="D988" s="359"/>
      <c r="E988" s="359"/>
      <c r="F988" s="359"/>
    </row>
    <row r="989" spans="1:6" s="311" customFormat="1" ht="9" customHeight="1" x14ac:dyDescent="0.2">
      <c r="A989" s="360" t="s">
        <v>204</v>
      </c>
      <c r="B989" s="360"/>
      <c r="C989" s="359">
        <f>SUM(C991:C1044)</f>
        <v>3652.2849999999994</v>
      </c>
      <c r="D989" s="359">
        <f>SUM(D991:D1044)</f>
        <v>2706.6150000000002</v>
      </c>
      <c r="E989" s="359"/>
      <c r="F989" s="359">
        <f>SUM(F991:F1044)</f>
        <v>945.67000000000007</v>
      </c>
    </row>
    <row r="990" spans="1:6" s="311" customFormat="1" ht="3.95" customHeight="1" x14ac:dyDescent="0.2">
      <c r="A990" s="360"/>
      <c r="B990" s="360"/>
      <c r="C990" s="359"/>
      <c r="D990" s="359"/>
      <c r="E990" s="359"/>
      <c r="F990" s="359"/>
    </row>
    <row r="991" spans="1:6" s="311" customFormat="1" ht="9" customHeight="1" x14ac:dyDescent="0.2">
      <c r="A991" s="349" t="s">
        <v>262</v>
      </c>
      <c r="B991" s="349" t="s">
        <v>21</v>
      </c>
      <c r="C991" s="350">
        <f t="shared" ref="C991:C1022" si="25">SUM(D991:F991)</f>
        <v>39.5</v>
      </c>
      <c r="D991" s="350">
        <v>39.5</v>
      </c>
      <c r="E991" s="350"/>
      <c r="F991" s="354">
        <v>0</v>
      </c>
    </row>
    <row r="992" spans="1:6" s="311" customFormat="1" ht="9" customHeight="1" x14ac:dyDescent="0.2">
      <c r="A992" s="349" t="s">
        <v>250</v>
      </c>
      <c r="B992" s="349" t="s">
        <v>112</v>
      </c>
      <c r="C992" s="354">
        <f t="shared" si="25"/>
        <v>20.2</v>
      </c>
      <c r="D992" s="354">
        <v>0</v>
      </c>
      <c r="E992" s="354"/>
      <c r="F992" s="354">
        <v>20.2</v>
      </c>
    </row>
    <row r="993" spans="1:6" s="311" customFormat="1" ht="9" customHeight="1" x14ac:dyDescent="0.2">
      <c r="A993" s="361" t="s">
        <v>205</v>
      </c>
      <c r="B993" s="349" t="s">
        <v>74</v>
      </c>
      <c r="C993" s="350">
        <f t="shared" si="25"/>
        <v>54.112000000000002</v>
      </c>
      <c r="D993" s="350">
        <v>54.112000000000002</v>
      </c>
      <c r="E993" s="350"/>
      <c r="F993" s="350">
        <v>0</v>
      </c>
    </row>
    <row r="994" spans="1:6" s="311" customFormat="1" ht="9" customHeight="1" x14ac:dyDescent="0.2">
      <c r="A994" s="356" t="s">
        <v>206</v>
      </c>
      <c r="B994" s="356" t="s">
        <v>50</v>
      </c>
      <c r="C994" s="357">
        <f t="shared" si="25"/>
        <v>132</v>
      </c>
      <c r="D994" s="357">
        <v>132</v>
      </c>
      <c r="E994" s="357"/>
      <c r="F994" s="363">
        <v>0</v>
      </c>
    </row>
    <row r="995" spans="1:6" s="311" customFormat="1" ht="9" customHeight="1" x14ac:dyDescent="0.2">
      <c r="A995" s="365" t="s">
        <v>251</v>
      </c>
      <c r="B995" s="353" t="s">
        <v>34</v>
      </c>
      <c r="C995" s="350">
        <f t="shared" si="25"/>
        <v>59.3</v>
      </c>
      <c r="D995" s="350">
        <v>59.3</v>
      </c>
      <c r="E995" s="350"/>
      <c r="F995" s="354">
        <v>0</v>
      </c>
    </row>
    <row r="996" spans="1:6" s="311" customFormat="1" ht="9" customHeight="1" x14ac:dyDescent="0.2">
      <c r="A996" s="349" t="s">
        <v>208</v>
      </c>
      <c r="B996" s="349" t="s">
        <v>32</v>
      </c>
      <c r="C996" s="350">
        <f t="shared" si="25"/>
        <v>36.099000000000004</v>
      </c>
      <c r="D996" s="350">
        <v>36.099000000000004</v>
      </c>
      <c r="E996" s="350"/>
      <c r="F996" s="350">
        <v>0</v>
      </c>
    </row>
    <row r="997" spans="1:6" s="311" customFormat="1" ht="9" customHeight="1" x14ac:dyDescent="0.2">
      <c r="A997" s="353" t="s">
        <v>252</v>
      </c>
      <c r="B997" s="353" t="s">
        <v>82</v>
      </c>
      <c r="C997" s="350">
        <f t="shared" si="25"/>
        <v>39.299999999999997</v>
      </c>
      <c r="D997" s="350">
        <v>39.299999999999997</v>
      </c>
      <c r="E997" s="350"/>
      <c r="F997" s="350">
        <v>0</v>
      </c>
    </row>
    <row r="998" spans="1:6" s="311" customFormat="1" ht="9" customHeight="1" x14ac:dyDescent="0.2">
      <c r="A998" s="356" t="s">
        <v>209</v>
      </c>
      <c r="B998" s="356" t="s">
        <v>82</v>
      </c>
      <c r="C998" s="363">
        <f t="shared" si="25"/>
        <v>98</v>
      </c>
      <c r="D998" s="357">
        <v>98</v>
      </c>
      <c r="E998" s="357"/>
      <c r="F998" s="357">
        <v>0</v>
      </c>
    </row>
    <row r="999" spans="1:6" s="311" customFormat="1" ht="9" customHeight="1" x14ac:dyDescent="0.2">
      <c r="A999" s="349" t="s">
        <v>210</v>
      </c>
      <c r="B999" s="349" t="s">
        <v>46</v>
      </c>
      <c r="C999" s="350">
        <f t="shared" si="25"/>
        <v>61</v>
      </c>
      <c r="D999" s="350">
        <v>61</v>
      </c>
      <c r="E999" s="350"/>
      <c r="F999" s="354">
        <v>0</v>
      </c>
    </row>
    <row r="1000" spans="1:6" s="311" customFormat="1" ht="9" customHeight="1" x14ac:dyDescent="0.2">
      <c r="A1000" s="349"/>
      <c r="B1000" s="349" t="s">
        <v>36</v>
      </c>
      <c r="C1000" s="350">
        <f t="shared" si="25"/>
        <v>201.6</v>
      </c>
      <c r="D1000" s="350">
        <v>201.6</v>
      </c>
      <c r="E1000" s="350"/>
      <c r="F1000" s="350">
        <v>0</v>
      </c>
    </row>
    <row r="1001" spans="1:6" s="311" customFormat="1" ht="9" customHeight="1" x14ac:dyDescent="0.2">
      <c r="A1001" s="349" t="s">
        <v>268</v>
      </c>
      <c r="B1001" s="349" t="s">
        <v>33</v>
      </c>
      <c r="C1001" s="354">
        <f t="shared" si="25"/>
        <v>160.1</v>
      </c>
      <c r="D1001" s="350">
        <v>10</v>
      </c>
      <c r="E1001" s="350"/>
      <c r="F1001" s="350">
        <v>150.1</v>
      </c>
    </row>
    <row r="1002" spans="1:6" s="311" customFormat="1" ht="9" customHeight="1" x14ac:dyDescent="0.2">
      <c r="A1002" s="356"/>
      <c r="B1002" s="355" t="s">
        <v>65</v>
      </c>
      <c r="C1002" s="357">
        <f t="shared" si="25"/>
        <v>70</v>
      </c>
      <c r="D1002" s="357">
        <v>0</v>
      </c>
      <c r="E1002" s="357"/>
      <c r="F1002" s="357">
        <v>70</v>
      </c>
    </row>
    <row r="1003" spans="1:6" s="311" customFormat="1" ht="9" customHeight="1" x14ac:dyDescent="0.2">
      <c r="A1003" s="349" t="s">
        <v>212</v>
      </c>
      <c r="B1003" s="349" t="s">
        <v>69</v>
      </c>
      <c r="C1003" s="354">
        <f t="shared" si="25"/>
        <v>459</v>
      </c>
      <c r="D1003" s="354">
        <v>459</v>
      </c>
      <c r="E1003" s="354"/>
      <c r="F1003" s="354">
        <v>0</v>
      </c>
    </row>
    <row r="1004" spans="1:6" s="311" customFormat="1" ht="9" customHeight="1" x14ac:dyDescent="0.2">
      <c r="A1004" s="361" t="s">
        <v>213</v>
      </c>
      <c r="B1004" s="349" t="s">
        <v>33</v>
      </c>
      <c r="C1004" s="350">
        <f t="shared" si="25"/>
        <v>108.593</v>
      </c>
      <c r="D1004" s="350">
        <f>109.3-0.707</f>
        <v>108.593</v>
      </c>
      <c r="E1004" s="350"/>
      <c r="F1004" s="350">
        <v>0</v>
      </c>
    </row>
    <row r="1005" spans="1:6" s="311" customFormat="1" ht="9" customHeight="1" x14ac:dyDescent="0.2">
      <c r="A1005" s="361"/>
      <c r="B1005" s="349" t="s">
        <v>30</v>
      </c>
      <c r="C1005" s="350">
        <f t="shared" si="25"/>
        <v>42</v>
      </c>
      <c r="D1005" s="350">
        <v>42</v>
      </c>
      <c r="E1005" s="350"/>
      <c r="F1005" s="350">
        <v>0</v>
      </c>
    </row>
    <row r="1006" spans="1:6" s="311" customFormat="1" ht="9" customHeight="1" x14ac:dyDescent="0.2">
      <c r="A1006" s="356" t="s">
        <v>216</v>
      </c>
      <c r="B1006" s="356" t="s">
        <v>23</v>
      </c>
      <c r="C1006" s="363">
        <f t="shared" si="25"/>
        <v>35.1</v>
      </c>
      <c r="D1006" s="357">
        <v>35.1</v>
      </c>
      <c r="E1006" s="357"/>
      <c r="F1006" s="357">
        <v>0</v>
      </c>
    </row>
    <row r="1007" spans="1:6" s="311" customFormat="1" ht="9" customHeight="1" x14ac:dyDescent="0.2">
      <c r="A1007" s="350" t="s">
        <v>217</v>
      </c>
      <c r="B1007" s="350" t="s">
        <v>46</v>
      </c>
      <c r="C1007" s="350">
        <f t="shared" si="25"/>
        <v>34.200000000000003</v>
      </c>
      <c r="D1007" s="350">
        <v>0</v>
      </c>
      <c r="E1007" s="350"/>
      <c r="F1007" s="350">
        <v>34.200000000000003</v>
      </c>
    </row>
    <row r="1008" spans="1:6" s="311" customFormat="1" ht="9" customHeight="1" x14ac:dyDescent="0.2">
      <c r="A1008" s="353" t="s">
        <v>253</v>
      </c>
      <c r="B1008" s="353" t="s">
        <v>15</v>
      </c>
      <c r="C1008" s="350">
        <f t="shared" si="25"/>
        <v>55.5</v>
      </c>
      <c r="D1008" s="350">
        <v>55.5</v>
      </c>
      <c r="E1008" s="350"/>
      <c r="F1008" s="350">
        <v>0</v>
      </c>
    </row>
    <row r="1009" spans="1:6" s="311" customFormat="1" ht="9" customHeight="1" x14ac:dyDescent="0.2">
      <c r="A1009" s="349" t="s">
        <v>218</v>
      </c>
      <c r="B1009" s="349" t="s">
        <v>82</v>
      </c>
      <c r="C1009" s="354">
        <f t="shared" si="25"/>
        <v>228</v>
      </c>
      <c r="D1009" s="354">
        <v>228</v>
      </c>
      <c r="E1009" s="354"/>
      <c r="F1009" s="354">
        <v>0</v>
      </c>
    </row>
    <row r="1010" spans="1:6" s="311" customFormat="1" ht="9" customHeight="1" x14ac:dyDescent="0.2">
      <c r="A1010" s="356" t="s">
        <v>269</v>
      </c>
      <c r="B1010" s="356" t="s">
        <v>39</v>
      </c>
      <c r="C1010" s="363">
        <f t="shared" si="25"/>
        <v>35.247999999999998</v>
      </c>
      <c r="D1010" s="357">
        <v>0</v>
      </c>
      <c r="E1010" s="357"/>
      <c r="F1010" s="357">
        <v>35.247999999999998</v>
      </c>
    </row>
    <row r="1011" spans="1:6" s="311" customFormat="1" ht="9" customHeight="1" x14ac:dyDescent="0.2">
      <c r="A1011" s="349"/>
      <c r="B1011" s="353" t="s">
        <v>34</v>
      </c>
      <c r="C1011" s="354">
        <f t="shared" si="25"/>
        <v>21.4</v>
      </c>
      <c r="D1011" s="350">
        <v>0</v>
      </c>
      <c r="E1011" s="350"/>
      <c r="F1011" s="350">
        <v>21.4</v>
      </c>
    </row>
    <row r="1012" spans="1:6" s="311" customFormat="1" ht="9" customHeight="1" x14ac:dyDescent="0.2">
      <c r="A1012" s="349"/>
      <c r="B1012" s="349" t="s">
        <v>63</v>
      </c>
      <c r="C1012" s="354">
        <f t="shared" si="25"/>
        <v>9.4</v>
      </c>
      <c r="D1012" s="350">
        <v>0</v>
      </c>
      <c r="E1012" s="350"/>
      <c r="F1012" s="350">
        <v>9.4</v>
      </c>
    </row>
    <row r="1013" spans="1:6" s="311" customFormat="1" ht="9" customHeight="1" x14ac:dyDescent="0.2">
      <c r="A1013" s="361" t="s">
        <v>244</v>
      </c>
      <c r="B1013" s="349" t="s">
        <v>82</v>
      </c>
      <c r="C1013" s="350">
        <f t="shared" si="25"/>
        <v>104.5</v>
      </c>
      <c r="D1013" s="354">
        <v>0</v>
      </c>
      <c r="E1013" s="354"/>
      <c r="F1013" s="350">
        <v>104.5</v>
      </c>
    </row>
    <row r="1014" spans="1:6" s="311" customFormat="1" ht="9" customHeight="1" x14ac:dyDescent="0.2">
      <c r="A1014" s="364"/>
      <c r="B1014" s="355" t="s">
        <v>27</v>
      </c>
      <c r="C1014" s="357">
        <f t="shared" si="25"/>
        <v>93</v>
      </c>
      <c r="D1014" s="357">
        <v>0</v>
      </c>
      <c r="E1014" s="357"/>
      <c r="F1014" s="357">
        <v>93</v>
      </c>
    </row>
    <row r="1015" spans="1:6" s="311" customFormat="1" ht="9" customHeight="1" x14ac:dyDescent="0.2">
      <c r="A1015" s="353" t="s">
        <v>271</v>
      </c>
      <c r="B1015" s="353" t="s">
        <v>32</v>
      </c>
      <c r="C1015" s="354">
        <f t="shared" si="25"/>
        <v>22.22</v>
      </c>
      <c r="D1015" s="354">
        <v>22.22</v>
      </c>
      <c r="E1015" s="354"/>
      <c r="F1015" s="354">
        <v>0</v>
      </c>
    </row>
    <row r="1016" spans="1:6" s="311" customFormat="1" ht="9" customHeight="1" x14ac:dyDescent="0.2">
      <c r="A1016" s="353"/>
      <c r="B1016" s="349" t="s">
        <v>46</v>
      </c>
      <c r="C1016" s="354">
        <f t="shared" si="25"/>
        <v>4.59</v>
      </c>
      <c r="D1016" s="354">
        <v>4.59</v>
      </c>
      <c r="E1016" s="354"/>
      <c r="F1016" s="354">
        <v>0</v>
      </c>
    </row>
    <row r="1017" spans="1:6" s="311" customFormat="1" ht="9" customHeight="1" x14ac:dyDescent="0.2">
      <c r="A1017" s="349" t="s">
        <v>220</v>
      </c>
      <c r="B1017" s="349" t="s">
        <v>57</v>
      </c>
      <c r="C1017" s="350">
        <f t="shared" si="25"/>
        <v>37.5</v>
      </c>
      <c r="D1017" s="350">
        <v>37.5</v>
      </c>
      <c r="E1017" s="350"/>
      <c r="F1017" s="354">
        <v>0</v>
      </c>
    </row>
    <row r="1018" spans="1:6" s="311" customFormat="1" ht="9" customHeight="1" x14ac:dyDescent="0.2">
      <c r="A1018" s="356" t="s">
        <v>221</v>
      </c>
      <c r="B1018" s="356" t="s">
        <v>23</v>
      </c>
      <c r="C1018" s="363">
        <f t="shared" si="25"/>
        <v>21</v>
      </c>
      <c r="D1018" s="363">
        <v>21</v>
      </c>
      <c r="E1018" s="363"/>
      <c r="F1018" s="363">
        <v>0</v>
      </c>
    </row>
    <row r="1019" spans="1:6" s="311" customFormat="1" ht="9" customHeight="1" x14ac:dyDescent="0.2">
      <c r="A1019" s="349" t="s">
        <v>222</v>
      </c>
      <c r="B1019" s="349" t="s">
        <v>76</v>
      </c>
      <c r="C1019" s="350">
        <f t="shared" si="25"/>
        <v>14.5</v>
      </c>
      <c r="D1019" s="350">
        <v>0</v>
      </c>
      <c r="E1019" s="350"/>
      <c r="F1019" s="354">
        <v>14.5</v>
      </c>
    </row>
    <row r="1020" spans="1:6" s="311" customFormat="1" ht="9" customHeight="1" x14ac:dyDescent="0.2">
      <c r="A1020" s="353" t="s">
        <v>266</v>
      </c>
      <c r="B1020" s="353" t="s">
        <v>76</v>
      </c>
      <c r="C1020" s="350">
        <f t="shared" si="25"/>
        <v>12.7</v>
      </c>
      <c r="D1020" s="350">
        <v>0</v>
      </c>
      <c r="E1020" s="350"/>
      <c r="F1020" s="350">
        <v>12.7</v>
      </c>
    </row>
    <row r="1021" spans="1:6" s="311" customFormat="1" ht="9" customHeight="1" x14ac:dyDescent="0.2">
      <c r="A1021" s="361" t="s">
        <v>225</v>
      </c>
      <c r="B1021" s="349" t="s">
        <v>111</v>
      </c>
      <c r="C1021" s="350">
        <f t="shared" si="25"/>
        <v>28.3</v>
      </c>
      <c r="D1021" s="350">
        <v>28.3</v>
      </c>
      <c r="E1021" s="350"/>
      <c r="F1021" s="350">
        <v>0</v>
      </c>
    </row>
    <row r="1022" spans="1:6" s="311" customFormat="1" ht="9" customHeight="1" x14ac:dyDescent="0.2">
      <c r="A1022" s="364"/>
      <c r="B1022" s="356" t="s">
        <v>46</v>
      </c>
      <c r="C1022" s="357">
        <f t="shared" si="25"/>
        <v>33.200000000000003</v>
      </c>
      <c r="D1022" s="357">
        <v>33.200000000000003</v>
      </c>
      <c r="E1022" s="357"/>
      <c r="F1022" s="357">
        <v>0</v>
      </c>
    </row>
    <row r="1023" spans="1:6" s="311" customFormat="1" ht="9" customHeight="1" x14ac:dyDescent="0.2">
      <c r="A1023" s="353" t="s">
        <v>254</v>
      </c>
      <c r="B1023" s="353" t="s">
        <v>111</v>
      </c>
      <c r="C1023" s="350">
        <f t="shared" ref="C1023:C1044" si="26">SUM(D1023:F1023)</f>
        <v>0.2</v>
      </c>
      <c r="D1023" s="350">
        <v>0.2</v>
      </c>
      <c r="E1023" s="350"/>
      <c r="F1023" s="350">
        <v>0</v>
      </c>
    </row>
    <row r="1024" spans="1:6" s="311" customFormat="1" ht="9" customHeight="1" x14ac:dyDescent="0.2">
      <c r="A1024" s="353"/>
      <c r="B1024" s="353" t="s">
        <v>32</v>
      </c>
      <c r="C1024" s="350">
        <f t="shared" si="26"/>
        <v>46.6</v>
      </c>
      <c r="D1024" s="350">
        <v>46.6</v>
      </c>
      <c r="E1024" s="350"/>
      <c r="F1024" s="354">
        <v>0</v>
      </c>
    </row>
    <row r="1025" spans="1:6" s="311" customFormat="1" ht="9" customHeight="1" x14ac:dyDescent="0.2">
      <c r="A1025" s="353"/>
      <c r="B1025" s="349" t="s">
        <v>55</v>
      </c>
      <c r="C1025" s="354">
        <f t="shared" si="26"/>
        <v>64.099999999999994</v>
      </c>
      <c r="D1025" s="350">
        <v>64.099999999999994</v>
      </c>
      <c r="E1025" s="350"/>
      <c r="F1025" s="354">
        <v>0</v>
      </c>
    </row>
    <row r="1026" spans="1:6" s="311" customFormat="1" ht="9" customHeight="1" x14ac:dyDescent="0.2">
      <c r="A1026" s="355" t="s">
        <v>247</v>
      </c>
      <c r="B1026" s="355" t="s">
        <v>130</v>
      </c>
      <c r="C1026" s="357">
        <f t="shared" si="26"/>
        <v>24.4</v>
      </c>
      <c r="D1026" s="357">
        <v>24.4</v>
      </c>
      <c r="E1026" s="357"/>
      <c r="F1026" s="363">
        <v>0</v>
      </c>
    </row>
    <row r="1027" spans="1:6" s="311" customFormat="1" ht="9" customHeight="1" x14ac:dyDescent="0.2">
      <c r="A1027" s="353"/>
      <c r="B1027" s="353" t="s">
        <v>32</v>
      </c>
      <c r="C1027" s="350">
        <f t="shared" si="26"/>
        <v>90.7</v>
      </c>
      <c r="D1027" s="350">
        <v>90.7</v>
      </c>
      <c r="E1027" s="350"/>
      <c r="F1027" s="354">
        <v>0</v>
      </c>
    </row>
    <row r="1028" spans="1:6" s="311" customFormat="1" ht="9" customHeight="1" x14ac:dyDescent="0.2">
      <c r="A1028" s="353"/>
      <c r="B1028" s="353" t="s">
        <v>57</v>
      </c>
      <c r="C1028" s="350">
        <f t="shared" si="26"/>
        <v>59.372</v>
      </c>
      <c r="D1028" s="350">
        <f>60.4-1.028</f>
        <v>59.372</v>
      </c>
      <c r="E1028" s="350"/>
      <c r="F1028" s="354">
        <v>0</v>
      </c>
    </row>
    <row r="1029" spans="1:6" s="311" customFormat="1" ht="9" customHeight="1" x14ac:dyDescent="0.2">
      <c r="A1029" s="349" t="s">
        <v>226</v>
      </c>
      <c r="B1029" s="349" t="s">
        <v>50</v>
      </c>
      <c r="C1029" s="350">
        <f t="shared" si="26"/>
        <v>123.1</v>
      </c>
      <c r="D1029" s="350">
        <v>123.1</v>
      </c>
      <c r="E1029" s="350"/>
      <c r="F1029" s="354">
        <v>0</v>
      </c>
    </row>
    <row r="1030" spans="1:6" s="311" customFormat="1" ht="9" customHeight="1" x14ac:dyDescent="0.2">
      <c r="A1030" s="355" t="s">
        <v>192</v>
      </c>
      <c r="B1030" s="355" t="s">
        <v>55</v>
      </c>
      <c r="C1030" s="357">
        <f t="shared" si="26"/>
        <v>97.5</v>
      </c>
      <c r="D1030" s="357">
        <v>97.5</v>
      </c>
      <c r="E1030" s="357"/>
      <c r="F1030" s="363">
        <v>0</v>
      </c>
    </row>
    <row r="1031" spans="1:6" s="311" customFormat="1" ht="9" customHeight="1" x14ac:dyDescent="0.2">
      <c r="A1031" s="353"/>
      <c r="B1031" s="353" t="s">
        <v>82</v>
      </c>
      <c r="C1031" s="350">
        <f t="shared" si="26"/>
        <v>36.6</v>
      </c>
      <c r="D1031" s="350">
        <v>36.6</v>
      </c>
      <c r="E1031" s="350"/>
      <c r="F1031" s="354">
        <v>0</v>
      </c>
    </row>
    <row r="1032" spans="1:6" s="311" customFormat="1" ht="9" customHeight="1" x14ac:dyDescent="0.2">
      <c r="A1032" s="361" t="s">
        <v>229</v>
      </c>
      <c r="B1032" s="349" t="s">
        <v>46</v>
      </c>
      <c r="C1032" s="350">
        <f t="shared" si="26"/>
        <v>18.899999999999999</v>
      </c>
      <c r="D1032" s="350">
        <v>0</v>
      </c>
      <c r="E1032" s="350"/>
      <c r="F1032" s="350">
        <v>18.899999999999999</v>
      </c>
    </row>
    <row r="1033" spans="1:6" s="311" customFormat="1" ht="9" customHeight="1" x14ac:dyDescent="0.2">
      <c r="A1033" s="361"/>
      <c r="B1033" s="349" t="s">
        <v>36</v>
      </c>
      <c r="C1033" s="350">
        <f t="shared" si="26"/>
        <v>44.7</v>
      </c>
      <c r="D1033" s="350">
        <v>0</v>
      </c>
      <c r="E1033" s="350"/>
      <c r="F1033" s="350">
        <v>44.7</v>
      </c>
    </row>
    <row r="1034" spans="1:6" s="311" customFormat="1" ht="9" customHeight="1" x14ac:dyDescent="0.2">
      <c r="A1034" s="355" t="s">
        <v>255</v>
      </c>
      <c r="B1034" s="355" t="s">
        <v>34</v>
      </c>
      <c r="C1034" s="357">
        <f t="shared" si="26"/>
        <v>37.4</v>
      </c>
      <c r="D1034" s="357">
        <v>37.4</v>
      </c>
      <c r="E1034" s="357"/>
      <c r="F1034" s="363">
        <v>0</v>
      </c>
    </row>
    <row r="1035" spans="1:6" s="311" customFormat="1" ht="9" customHeight="1" x14ac:dyDescent="0.2">
      <c r="A1035" s="353"/>
      <c r="B1035" s="353" t="s">
        <v>57</v>
      </c>
      <c r="C1035" s="350">
        <f t="shared" si="26"/>
        <v>8.1</v>
      </c>
      <c r="D1035" s="350">
        <v>8.1</v>
      </c>
      <c r="E1035" s="350"/>
      <c r="F1035" s="354">
        <v>0</v>
      </c>
    </row>
    <row r="1036" spans="1:6" s="311" customFormat="1" ht="9" customHeight="1" x14ac:dyDescent="0.2">
      <c r="A1036" s="353" t="s">
        <v>256</v>
      </c>
      <c r="B1036" s="353" t="s">
        <v>36</v>
      </c>
      <c r="C1036" s="354">
        <f t="shared" si="26"/>
        <v>8.3000000000000007</v>
      </c>
      <c r="D1036" s="354">
        <v>0</v>
      </c>
      <c r="E1036" s="354"/>
      <c r="F1036" s="354">
        <v>8.3000000000000007</v>
      </c>
    </row>
    <row r="1037" spans="1:6" s="311" customFormat="1" ht="9" customHeight="1" x14ac:dyDescent="0.2">
      <c r="A1037" s="361" t="s">
        <v>230</v>
      </c>
      <c r="B1037" s="349" t="s">
        <v>76</v>
      </c>
      <c r="C1037" s="350">
        <f t="shared" si="26"/>
        <v>44.04</v>
      </c>
      <c r="D1037" s="350">
        <v>44.04</v>
      </c>
      <c r="E1037" s="350"/>
      <c r="F1037" s="350">
        <v>0</v>
      </c>
    </row>
    <row r="1038" spans="1:6" s="311" customFormat="1" ht="9" customHeight="1" x14ac:dyDescent="0.2">
      <c r="A1038" s="356" t="s">
        <v>257</v>
      </c>
      <c r="B1038" s="356" t="s">
        <v>52</v>
      </c>
      <c r="C1038" s="363">
        <f t="shared" si="26"/>
        <v>75.397999999999996</v>
      </c>
      <c r="D1038" s="363">
        <v>0</v>
      </c>
      <c r="E1038" s="363"/>
      <c r="F1038" s="357">
        <v>75.397999999999996</v>
      </c>
    </row>
    <row r="1039" spans="1:6" s="311" customFormat="1" ht="9" customHeight="1" x14ac:dyDescent="0.2">
      <c r="A1039" s="353" t="s">
        <v>258</v>
      </c>
      <c r="B1039" s="353" t="s">
        <v>52</v>
      </c>
      <c r="C1039" s="354">
        <f t="shared" si="26"/>
        <v>159</v>
      </c>
      <c r="D1039" s="354">
        <v>27</v>
      </c>
      <c r="E1039" s="354"/>
      <c r="F1039" s="354">
        <v>132</v>
      </c>
    </row>
    <row r="1040" spans="1:6" s="311" customFormat="1" ht="9" customHeight="1" x14ac:dyDescent="0.2">
      <c r="A1040" s="353"/>
      <c r="B1040" s="353" t="s">
        <v>55</v>
      </c>
      <c r="C1040" s="354">
        <f t="shared" si="26"/>
        <v>84</v>
      </c>
      <c r="D1040" s="354">
        <v>0</v>
      </c>
      <c r="E1040" s="354"/>
      <c r="F1040" s="354">
        <v>84</v>
      </c>
    </row>
    <row r="1041" spans="1:6" s="311" customFormat="1" ht="9" customHeight="1" x14ac:dyDescent="0.2">
      <c r="A1041" s="361" t="s">
        <v>231</v>
      </c>
      <c r="B1041" s="349" t="s">
        <v>82</v>
      </c>
      <c r="C1041" s="350">
        <f t="shared" si="26"/>
        <v>37.289000000000001</v>
      </c>
      <c r="D1041" s="350">
        <v>37.289000000000001</v>
      </c>
      <c r="E1041" s="350"/>
      <c r="F1041" s="350">
        <v>0</v>
      </c>
    </row>
    <row r="1042" spans="1:6" s="311" customFormat="1" ht="9" customHeight="1" x14ac:dyDescent="0.2">
      <c r="A1042" s="355" t="s">
        <v>259</v>
      </c>
      <c r="B1042" s="355" t="s">
        <v>15</v>
      </c>
      <c r="C1042" s="357">
        <f t="shared" si="26"/>
        <v>89.5</v>
      </c>
      <c r="D1042" s="357">
        <v>89.5</v>
      </c>
      <c r="E1042" s="357"/>
      <c r="F1042" s="363">
        <v>0</v>
      </c>
    </row>
    <row r="1043" spans="1:6" s="311" customFormat="1" ht="9" customHeight="1" x14ac:dyDescent="0.2">
      <c r="A1043" s="361" t="s">
        <v>232</v>
      </c>
      <c r="B1043" s="349" t="s">
        <v>23</v>
      </c>
      <c r="C1043" s="350">
        <f t="shared" si="26"/>
        <v>114.8</v>
      </c>
      <c r="D1043" s="354">
        <v>114.8</v>
      </c>
      <c r="E1043" s="354"/>
      <c r="F1043" s="354">
        <v>0</v>
      </c>
    </row>
    <row r="1044" spans="1:6" s="311" customFormat="1" ht="9" customHeight="1" x14ac:dyDescent="0.2">
      <c r="A1044" s="350" t="s">
        <v>234</v>
      </c>
      <c r="B1044" s="350" t="s">
        <v>36</v>
      </c>
      <c r="C1044" s="350">
        <f t="shared" si="26"/>
        <v>17.123999999999999</v>
      </c>
      <c r="D1044" s="350">
        <v>0</v>
      </c>
      <c r="E1044" s="350"/>
      <c r="F1044" s="350">
        <v>17.123999999999999</v>
      </c>
    </row>
    <row r="1045" spans="1:6" s="347" customFormat="1" ht="9" customHeight="1" x14ac:dyDescent="0.2">
      <c r="A1045" s="349"/>
      <c r="B1045" s="349"/>
      <c r="C1045" s="350"/>
      <c r="D1045" s="354"/>
      <c r="E1045" s="354"/>
      <c r="F1045" s="350"/>
    </row>
    <row r="1046" spans="1:6" s="311" customFormat="1" ht="9" customHeight="1" x14ac:dyDescent="0.2">
      <c r="A1046" s="369">
        <v>2015</v>
      </c>
      <c r="B1046" s="370"/>
      <c r="C1046" s="359"/>
      <c r="D1046" s="359"/>
      <c r="E1046" s="359"/>
      <c r="F1046" s="359"/>
    </row>
    <row r="1047" spans="1:6" s="311" customFormat="1" ht="9" customHeight="1" x14ac:dyDescent="0.2">
      <c r="A1047" s="371" t="s">
        <v>183</v>
      </c>
      <c r="B1047" s="371"/>
      <c r="C1047" s="372">
        <f>SUM(C1049:C1051)</f>
        <v>76.710000000000008</v>
      </c>
      <c r="D1047" s="372">
        <f>SUM(D1049:D1051)</f>
        <v>0</v>
      </c>
      <c r="E1047" s="372"/>
      <c r="F1047" s="372">
        <f>SUM(F1049:F1051)</f>
        <v>76.710000000000008</v>
      </c>
    </row>
    <row r="1048" spans="1:6" s="311" customFormat="1" ht="3.95" customHeight="1" x14ac:dyDescent="0.2">
      <c r="A1048" s="371"/>
      <c r="B1048" s="371"/>
      <c r="C1048" s="372"/>
      <c r="D1048" s="372"/>
      <c r="E1048" s="372"/>
      <c r="F1048" s="372"/>
    </row>
    <row r="1049" spans="1:6" s="311" customFormat="1" ht="9" customHeight="1" x14ac:dyDescent="0.2">
      <c r="A1049" s="353" t="s">
        <v>186</v>
      </c>
      <c r="B1049" s="353" t="s">
        <v>48</v>
      </c>
      <c r="C1049" s="354">
        <v>35.5</v>
      </c>
      <c r="D1049" s="354">
        <v>0</v>
      </c>
      <c r="E1049" s="354"/>
      <c r="F1049" s="354">
        <v>35.5</v>
      </c>
    </row>
    <row r="1050" spans="1:6" s="311" customFormat="1" ht="9" customHeight="1" x14ac:dyDescent="0.2">
      <c r="A1050" s="373" t="s">
        <v>242</v>
      </c>
      <c r="B1050" s="373" t="s">
        <v>88</v>
      </c>
      <c r="C1050" s="374">
        <v>41.21</v>
      </c>
      <c r="D1050" s="374">
        <v>0</v>
      </c>
      <c r="E1050" s="374"/>
      <c r="F1050" s="374">
        <v>41.21</v>
      </c>
    </row>
    <row r="1051" spans="1:6" s="311" customFormat="1" ht="9" customHeight="1" x14ac:dyDescent="0.2">
      <c r="A1051" s="373"/>
      <c r="B1051" s="373"/>
      <c r="C1051" s="374"/>
      <c r="D1051" s="374"/>
      <c r="E1051" s="374"/>
      <c r="F1051" s="374"/>
    </row>
    <row r="1052" spans="1:6" s="311" customFormat="1" ht="9" customHeight="1" x14ac:dyDescent="0.2">
      <c r="A1052" s="371" t="s">
        <v>197</v>
      </c>
      <c r="B1052" s="375"/>
      <c r="C1052" s="376">
        <f>SUM(C1054:C1058)</f>
        <v>141.20999999999998</v>
      </c>
      <c r="D1052" s="376">
        <f>SUM(D1054:D1058)</f>
        <v>45.8</v>
      </c>
      <c r="E1052" s="376"/>
      <c r="F1052" s="376">
        <f>SUM(F1054:F1058)</f>
        <v>95.41</v>
      </c>
    </row>
    <row r="1053" spans="1:6" s="311" customFormat="1" ht="3.95" customHeight="1" x14ac:dyDescent="0.2">
      <c r="A1053" s="376"/>
      <c r="B1053" s="376"/>
      <c r="C1053" s="376"/>
      <c r="D1053" s="376"/>
      <c r="E1053" s="376"/>
      <c r="F1053" s="376"/>
    </row>
    <row r="1054" spans="1:6" s="311" customFormat="1" ht="9" customHeight="1" x14ac:dyDescent="0.2">
      <c r="A1054" s="350" t="s">
        <v>202</v>
      </c>
      <c r="B1054" s="350" t="s">
        <v>130</v>
      </c>
      <c r="C1054" s="350">
        <v>11.4</v>
      </c>
      <c r="D1054" s="350">
        <v>11.4</v>
      </c>
      <c r="E1054" s="350"/>
      <c r="F1054" s="350">
        <v>0</v>
      </c>
    </row>
    <row r="1055" spans="1:6" s="311" customFormat="1" ht="9" customHeight="1" x14ac:dyDescent="0.2">
      <c r="A1055" s="350"/>
      <c r="B1055" s="350" t="s">
        <v>32</v>
      </c>
      <c r="C1055" s="350">
        <v>34.4</v>
      </c>
      <c r="D1055" s="350">
        <v>34.4</v>
      </c>
      <c r="E1055" s="350"/>
      <c r="F1055" s="350">
        <v>0</v>
      </c>
    </row>
    <row r="1056" spans="1:6" s="311" customFormat="1" ht="9" customHeight="1" x14ac:dyDescent="0.2">
      <c r="A1056" s="370" t="s">
        <v>261</v>
      </c>
      <c r="B1056" s="370" t="s">
        <v>130</v>
      </c>
      <c r="C1056" s="370">
        <v>42</v>
      </c>
      <c r="D1056" s="370">
        <v>0</v>
      </c>
      <c r="E1056" s="370"/>
      <c r="F1056" s="370">
        <v>42</v>
      </c>
    </row>
    <row r="1057" spans="1:6" s="311" customFormat="1" ht="9" customHeight="1" x14ac:dyDescent="0.2">
      <c r="A1057" s="377"/>
      <c r="B1057" s="377" t="s">
        <v>55</v>
      </c>
      <c r="C1057" s="378">
        <v>15.91</v>
      </c>
      <c r="D1057" s="378">
        <v>0</v>
      </c>
      <c r="E1057" s="379"/>
      <c r="F1057" s="379">
        <v>15.91</v>
      </c>
    </row>
    <row r="1058" spans="1:6" s="311" customFormat="1" ht="9" customHeight="1" x14ac:dyDescent="0.2">
      <c r="A1058" s="373" t="s">
        <v>267</v>
      </c>
      <c r="B1058" s="353" t="s">
        <v>82</v>
      </c>
      <c r="C1058" s="374">
        <v>37.5</v>
      </c>
      <c r="D1058" s="370">
        <v>0</v>
      </c>
      <c r="E1058" s="370"/>
      <c r="F1058" s="370">
        <v>37.5</v>
      </c>
    </row>
    <row r="1059" spans="1:6" s="311" customFormat="1" ht="9" customHeight="1" x14ac:dyDescent="0.2">
      <c r="A1059" s="380"/>
      <c r="B1059" s="380"/>
      <c r="C1059" s="376"/>
      <c r="D1059" s="376"/>
      <c r="E1059" s="376"/>
      <c r="F1059" s="376"/>
    </row>
    <row r="1060" spans="1:6" s="311" customFormat="1" ht="9" customHeight="1" x14ac:dyDescent="0.2">
      <c r="A1060" s="380" t="s">
        <v>204</v>
      </c>
      <c r="B1060" s="380"/>
      <c r="C1060" s="376">
        <f>SUM(C1062:C1115)</f>
        <v>3779.9689999999996</v>
      </c>
      <c r="D1060" s="376">
        <f t="shared" ref="D1060" si="27">SUM(D1062:D1115)</f>
        <v>2795.6149999999998</v>
      </c>
      <c r="E1060" s="376"/>
      <c r="F1060" s="376">
        <f t="shared" ref="F1060" si="28">SUM(F1062:F1115)</f>
        <v>984.35400000000004</v>
      </c>
    </row>
    <row r="1061" spans="1:6" s="311" customFormat="1" ht="3.95" customHeight="1" x14ac:dyDescent="0.2">
      <c r="A1061" s="375"/>
      <c r="B1061" s="375"/>
      <c r="C1061" s="370"/>
      <c r="D1061" s="370"/>
      <c r="E1061" s="374"/>
      <c r="F1061" s="374"/>
    </row>
    <row r="1062" spans="1:6" s="311" customFormat="1" ht="9" customHeight="1" x14ac:dyDescent="0.2">
      <c r="A1062" s="349" t="s">
        <v>262</v>
      </c>
      <c r="B1062" s="349" t="s">
        <v>21</v>
      </c>
      <c r="C1062" s="350">
        <v>39.5</v>
      </c>
      <c r="D1062" s="350">
        <v>39.5</v>
      </c>
      <c r="E1062" s="354"/>
      <c r="F1062" s="354">
        <v>0</v>
      </c>
    </row>
    <row r="1063" spans="1:6" s="311" customFormat="1" ht="9" customHeight="1" x14ac:dyDescent="0.2">
      <c r="A1063" s="375" t="s">
        <v>210</v>
      </c>
      <c r="B1063" s="375" t="s">
        <v>46</v>
      </c>
      <c r="C1063" s="370">
        <v>61</v>
      </c>
      <c r="D1063" s="370">
        <v>61</v>
      </c>
      <c r="E1063" s="374"/>
      <c r="F1063" s="374">
        <v>0</v>
      </c>
    </row>
    <row r="1064" spans="1:6" s="311" customFormat="1" ht="9" customHeight="1" x14ac:dyDescent="0.2">
      <c r="A1064" s="375"/>
      <c r="B1064" s="375" t="s">
        <v>36</v>
      </c>
      <c r="C1064" s="370">
        <v>201.6</v>
      </c>
      <c r="D1064" s="370">
        <v>201.6</v>
      </c>
      <c r="E1064" s="370"/>
      <c r="F1064" s="370">
        <v>0</v>
      </c>
    </row>
    <row r="1065" spans="1:6" s="311" customFormat="1" ht="9" customHeight="1" x14ac:dyDescent="0.2">
      <c r="A1065" s="377" t="s">
        <v>226</v>
      </c>
      <c r="B1065" s="377" t="s">
        <v>50</v>
      </c>
      <c r="C1065" s="378">
        <v>123.1</v>
      </c>
      <c r="D1065" s="378">
        <v>123.1</v>
      </c>
      <c r="E1065" s="379"/>
      <c r="F1065" s="379">
        <v>0</v>
      </c>
    </row>
    <row r="1066" spans="1:6" s="311" customFormat="1" ht="9" customHeight="1" x14ac:dyDescent="0.2">
      <c r="A1066" s="375" t="s">
        <v>222</v>
      </c>
      <c r="B1066" s="375" t="s">
        <v>76</v>
      </c>
      <c r="C1066" s="370">
        <v>14.5</v>
      </c>
      <c r="D1066" s="370">
        <v>0</v>
      </c>
      <c r="E1066" s="374"/>
      <c r="F1066" s="374">
        <v>14.5</v>
      </c>
    </row>
    <row r="1067" spans="1:6" s="311" customFormat="1" ht="9" customHeight="1" x14ac:dyDescent="0.2">
      <c r="A1067" s="349" t="s">
        <v>206</v>
      </c>
      <c r="B1067" s="349" t="s">
        <v>50</v>
      </c>
      <c r="C1067" s="350">
        <v>132</v>
      </c>
      <c r="D1067" s="350">
        <v>132</v>
      </c>
      <c r="E1067" s="354"/>
      <c r="F1067" s="354">
        <v>0</v>
      </c>
    </row>
    <row r="1068" spans="1:6" s="311" customFormat="1" ht="9" customHeight="1" x14ac:dyDescent="0.2">
      <c r="A1068" s="375" t="s">
        <v>208</v>
      </c>
      <c r="B1068" s="375" t="s">
        <v>32</v>
      </c>
      <c r="C1068" s="370">
        <v>36.099000000000004</v>
      </c>
      <c r="D1068" s="370">
        <v>36.099000000000004</v>
      </c>
      <c r="E1068" s="370"/>
      <c r="F1068" s="370">
        <v>0</v>
      </c>
    </row>
    <row r="1069" spans="1:6" s="311" customFormat="1" ht="9" customHeight="1" x14ac:dyDescent="0.2">
      <c r="A1069" s="377" t="s">
        <v>220</v>
      </c>
      <c r="B1069" s="377" t="s">
        <v>57</v>
      </c>
      <c r="C1069" s="378">
        <v>37.5</v>
      </c>
      <c r="D1069" s="378">
        <v>37.5</v>
      </c>
      <c r="E1069" s="379"/>
      <c r="F1069" s="379">
        <v>0</v>
      </c>
    </row>
    <row r="1070" spans="1:6" s="311" customFormat="1" ht="9" customHeight="1" x14ac:dyDescent="0.2">
      <c r="A1070" s="375" t="s">
        <v>209</v>
      </c>
      <c r="B1070" s="375" t="s">
        <v>82</v>
      </c>
      <c r="C1070" s="374">
        <v>98</v>
      </c>
      <c r="D1070" s="370">
        <v>98</v>
      </c>
      <c r="E1070" s="370"/>
      <c r="F1070" s="370">
        <v>0</v>
      </c>
    </row>
    <row r="1071" spans="1:6" s="311" customFormat="1" ht="9" customHeight="1" x14ac:dyDescent="0.2">
      <c r="A1071" s="349" t="s">
        <v>218</v>
      </c>
      <c r="B1071" s="349" t="s">
        <v>82</v>
      </c>
      <c r="C1071" s="354">
        <v>228</v>
      </c>
      <c r="D1071" s="354">
        <v>228</v>
      </c>
      <c r="E1071" s="354"/>
      <c r="F1071" s="354">
        <v>0</v>
      </c>
    </row>
    <row r="1072" spans="1:6" s="311" customFormat="1" ht="9" customHeight="1" x14ac:dyDescent="0.2">
      <c r="A1072" s="375" t="s">
        <v>212</v>
      </c>
      <c r="B1072" s="375" t="s">
        <v>69</v>
      </c>
      <c r="C1072" s="374">
        <v>548</v>
      </c>
      <c r="D1072" s="374">
        <v>548</v>
      </c>
      <c r="E1072" s="374"/>
      <c r="F1072" s="374">
        <v>0</v>
      </c>
    </row>
    <row r="1073" spans="1:6" s="311" customFormat="1" ht="9" customHeight="1" x14ac:dyDescent="0.2">
      <c r="A1073" s="377" t="s">
        <v>221</v>
      </c>
      <c r="B1073" s="377" t="s">
        <v>23</v>
      </c>
      <c r="C1073" s="379">
        <v>21</v>
      </c>
      <c r="D1073" s="379">
        <v>21</v>
      </c>
      <c r="E1073" s="379"/>
      <c r="F1073" s="379">
        <v>0</v>
      </c>
    </row>
    <row r="1074" spans="1:6" s="311" customFormat="1" ht="9" customHeight="1" x14ac:dyDescent="0.2">
      <c r="A1074" s="375" t="s">
        <v>216</v>
      </c>
      <c r="B1074" s="375" t="s">
        <v>23</v>
      </c>
      <c r="C1074" s="374">
        <v>35.1</v>
      </c>
      <c r="D1074" s="370">
        <v>35.1</v>
      </c>
      <c r="E1074" s="370"/>
      <c r="F1074" s="370">
        <v>0</v>
      </c>
    </row>
    <row r="1075" spans="1:6" s="311" customFormat="1" ht="9" customHeight="1" x14ac:dyDescent="0.2">
      <c r="A1075" s="361" t="s">
        <v>232</v>
      </c>
      <c r="B1075" s="349" t="s">
        <v>23</v>
      </c>
      <c r="C1075" s="350">
        <v>114.8</v>
      </c>
      <c r="D1075" s="354">
        <v>114.8</v>
      </c>
      <c r="E1075" s="354"/>
      <c r="F1075" s="354">
        <v>0</v>
      </c>
    </row>
    <row r="1076" spans="1:6" s="311" customFormat="1" ht="9" customHeight="1" x14ac:dyDescent="0.2">
      <c r="A1076" s="381" t="s">
        <v>213</v>
      </c>
      <c r="B1076" s="375" t="s">
        <v>33</v>
      </c>
      <c r="C1076" s="370">
        <v>108.593</v>
      </c>
      <c r="D1076" s="370">
        <v>108.593</v>
      </c>
      <c r="E1076" s="370"/>
      <c r="F1076" s="370">
        <v>0</v>
      </c>
    </row>
    <row r="1077" spans="1:6" s="311" customFormat="1" ht="9" customHeight="1" x14ac:dyDescent="0.2">
      <c r="A1077" s="382"/>
      <c r="B1077" s="377" t="s">
        <v>30</v>
      </c>
      <c r="C1077" s="378">
        <v>42</v>
      </c>
      <c r="D1077" s="378">
        <v>42</v>
      </c>
      <c r="E1077" s="378"/>
      <c r="F1077" s="378">
        <v>0</v>
      </c>
    </row>
    <row r="1078" spans="1:6" s="311" customFormat="1" ht="9" customHeight="1" x14ac:dyDescent="0.2">
      <c r="A1078" s="361" t="s">
        <v>230</v>
      </c>
      <c r="B1078" s="349" t="s">
        <v>76</v>
      </c>
      <c r="C1078" s="350">
        <v>44.04</v>
      </c>
      <c r="D1078" s="350">
        <v>44.04</v>
      </c>
      <c r="E1078" s="350"/>
      <c r="F1078" s="350">
        <v>0</v>
      </c>
    </row>
    <row r="1079" spans="1:6" s="311" customFormat="1" ht="9" customHeight="1" x14ac:dyDescent="0.2">
      <c r="A1079" s="361" t="s">
        <v>205</v>
      </c>
      <c r="B1079" s="349" t="s">
        <v>74</v>
      </c>
      <c r="C1079" s="350">
        <v>54.112000000000002</v>
      </c>
      <c r="D1079" s="350">
        <v>54.112000000000002</v>
      </c>
      <c r="E1079" s="350"/>
      <c r="F1079" s="350">
        <v>0</v>
      </c>
    </row>
    <row r="1080" spans="1:6" s="311" customFormat="1" ht="9" customHeight="1" x14ac:dyDescent="0.2">
      <c r="A1080" s="361" t="s">
        <v>225</v>
      </c>
      <c r="B1080" s="349" t="s">
        <v>111</v>
      </c>
      <c r="C1080" s="350">
        <v>28.3</v>
      </c>
      <c r="D1080" s="350">
        <v>28.3</v>
      </c>
      <c r="E1080" s="350"/>
      <c r="F1080" s="350">
        <v>0</v>
      </c>
    </row>
    <row r="1081" spans="1:6" s="311" customFormat="1" ht="9" customHeight="1" x14ac:dyDescent="0.2">
      <c r="A1081" s="382"/>
      <c r="B1081" s="377" t="s">
        <v>46</v>
      </c>
      <c r="C1081" s="378">
        <v>33.200000000000003</v>
      </c>
      <c r="D1081" s="378">
        <v>33.200000000000003</v>
      </c>
      <c r="E1081" s="378"/>
      <c r="F1081" s="378">
        <v>0</v>
      </c>
    </row>
    <row r="1082" spans="1:6" s="311" customFormat="1" ht="9" customHeight="1" x14ac:dyDescent="0.2">
      <c r="A1082" s="381" t="s">
        <v>229</v>
      </c>
      <c r="B1082" s="375" t="s">
        <v>46</v>
      </c>
      <c r="C1082" s="370">
        <v>18.899999999999999</v>
      </c>
      <c r="D1082" s="370">
        <v>0</v>
      </c>
      <c r="E1082" s="370"/>
      <c r="F1082" s="370">
        <v>18.899999999999999</v>
      </c>
    </row>
    <row r="1083" spans="1:6" s="311" customFormat="1" ht="9" customHeight="1" x14ac:dyDescent="0.2">
      <c r="A1083" s="381"/>
      <c r="B1083" s="375" t="s">
        <v>36</v>
      </c>
      <c r="C1083" s="370">
        <v>44.7</v>
      </c>
      <c r="D1083" s="370">
        <v>0</v>
      </c>
      <c r="E1083" s="370"/>
      <c r="F1083" s="370">
        <v>44.7</v>
      </c>
    </row>
    <row r="1084" spans="1:6" s="311" customFormat="1" ht="9" customHeight="1" x14ac:dyDescent="0.2">
      <c r="A1084" s="350" t="s">
        <v>217</v>
      </c>
      <c r="B1084" s="350" t="s">
        <v>46</v>
      </c>
      <c r="C1084" s="350">
        <v>34.200000000000003</v>
      </c>
      <c r="D1084" s="350">
        <v>0</v>
      </c>
      <c r="E1084" s="350"/>
      <c r="F1084" s="350">
        <v>34.200000000000003</v>
      </c>
    </row>
    <row r="1085" spans="1:6" s="311" customFormat="1" ht="9" customHeight="1" x14ac:dyDescent="0.2">
      <c r="A1085" s="378" t="s">
        <v>234</v>
      </c>
      <c r="B1085" s="378" t="s">
        <v>36</v>
      </c>
      <c r="C1085" s="378">
        <v>17.123999999999999</v>
      </c>
      <c r="D1085" s="378">
        <v>0</v>
      </c>
      <c r="E1085" s="378"/>
      <c r="F1085" s="378">
        <v>17.123999999999999</v>
      </c>
    </row>
    <row r="1086" spans="1:6" s="311" customFormat="1" ht="9" customHeight="1" x14ac:dyDescent="0.2">
      <c r="A1086" s="361" t="s">
        <v>231</v>
      </c>
      <c r="B1086" s="349" t="s">
        <v>82</v>
      </c>
      <c r="C1086" s="350">
        <v>37.289000000000001</v>
      </c>
      <c r="D1086" s="350">
        <v>37.289000000000001</v>
      </c>
      <c r="E1086" s="350"/>
      <c r="F1086" s="350">
        <v>0</v>
      </c>
    </row>
    <row r="1087" spans="1:6" s="311" customFormat="1" ht="9" customHeight="1" x14ac:dyDescent="0.2">
      <c r="A1087" s="373" t="s">
        <v>247</v>
      </c>
      <c r="B1087" s="373" t="s">
        <v>130</v>
      </c>
      <c r="C1087" s="370">
        <v>24.4</v>
      </c>
      <c r="D1087" s="370">
        <v>24.4</v>
      </c>
      <c r="E1087" s="374"/>
      <c r="F1087" s="374">
        <v>0</v>
      </c>
    </row>
    <row r="1088" spans="1:6" s="311" customFormat="1" ht="9" customHeight="1" x14ac:dyDescent="0.2">
      <c r="A1088" s="373"/>
      <c r="B1088" s="373" t="s">
        <v>32</v>
      </c>
      <c r="C1088" s="370">
        <v>90.7</v>
      </c>
      <c r="D1088" s="370">
        <v>90.7</v>
      </c>
      <c r="E1088" s="374"/>
      <c r="F1088" s="374">
        <v>0</v>
      </c>
    </row>
    <row r="1089" spans="1:6" s="311" customFormat="1" ht="9" customHeight="1" x14ac:dyDescent="0.2">
      <c r="A1089" s="383"/>
      <c r="B1089" s="383" t="s">
        <v>57</v>
      </c>
      <c r="C1089" s="378">
        <v>59.372</v>
      </c>
      <c r="D1089" s="378">
        <v>59.372</v>
      </c>
      <c r="E1089" s="379"/>
      <c r="F1089" s="379">
        <v>0</v>
      </c>
    </row>
    <row r="1090" spans="1:6" s="311" customFormat="1" ht="9" customHeight="1" x14ac:dyDescent="0.2">
      <c r="A1090" s="353" t="s">
        <v>255</v>
      </c>
      <c r="B1090" s="353" t="s">
        <v>34</v>
      </c>
      <c r="C1090" s="350">
        <v>37.4</v>
      </c>
      <c r="D1090" s="350">
        <v>37.4</v>
      </c>
      <c r="E1090" s="354"/>
      <c r="F1090" s="354">
        <v>0</v>
      </c>
    </row>
    <row r="1091" spans="1:6" s="311" customFormat="1" ht="9" customHeight="1" x14ac:dyDescent="0.2">
      <c r="A1091" s="365"/>
      <c r="B1091" s="353" t="s">
        <v>57</v>
      </c>
      <c r="C1091" s="350">
        <v>8.1</v>
      </c>
      <c r="D1091" s="350">
        <v>8.1</v>
      </c>
      <c r="E1091" s="354"/>
      <c r="F1091" s="354">
        <v>0</v>
      </c>
    </row>
    <row r="1092" spans="1:6" s="311" customFormat="1" ht="9" customHeight="1" x14ac:dyDescent="0.2">
      <c r="A1092" s="384" t="s">
        <v>251</v>
      </c>
      <c r="B1092" s="373" t="s">
        <v>34</v>
      </c>
      <c r="C1092" s="370">
        <v>59.3</v>
      </c>
      <c r="D1092" s="370">
        <v>59.3</v>
      </c>
      <c r="E1092" s="374"/>
      <c r="F1092" s="374">
        <v>0</v>
      </c>
    </row>
    <row r="1093" spans="1:6" s="311" customFormat="1" ht="9" customHeight="1" x14ac:dyDescent="0.2">
      <c r="A1093" s="383" t="s">
        <v>254</v>
      </c>
      <c r="B1093" s="383" t="s">
        <v>111</v>
      </c>
      <c r="C1093" s="378">
        <v>0.2</v>
      </c>
      <c r="D1093" s="378">
        <v>0.2</v>
      </c>
      <c r="E1093" s="378"/>
      <c r="F1093" s="378">
        <v>0</v>
      </c>
    </row>
    <row r="1094" spans="1:6" s="311" customFormat="1" ht="9" customHeight="1" x14ac:dyDescent="0.2">
      <c r="A1094" s="353"/>
      <c r="B1094" s="353" t="s">
        <v>32</v>
      </c>
      <c r="C1094" s="350">
        <v>46.6</v>
      </c>
      <c r="D1094" s="350">
        <v>46.6</v>
      </c>
      <c r="E1094" s="354"/>
      <c r="F1094" s="354">
        <v>0</v>
      </c>
    </row>
    <row r="1095" spans="1:6" s="311" customFormat="1" ht="9" customHeight="1" x14ac:dyDescent="0.2">
      <c r="A1095" s="361"/>
      <c r="B1095" s="349" t="s">
        <v>55</v>
      </c>
      <c r="C1095" s="354">
        <v>64.099999999999994</v>
      </c>
      <c r="D1095" s="350">
        <v>64.099999999999994</v>
      </c>
      <c r="E1095" s="354"/>
      <c r="F1095" s="354">
        <v>0</v>
      </c>
    </row>
    <row r="1096" spans="1:6" s="311" customFormat="1" ht="9" customHeight="1" x14ac:dyDescent="0.2">
      <c r="A1096" s="361" t="s">
        <v>244</v>
      </c>
      <c r="B1096" s="349" t="s">
        <v>82</v>
      </c>
      <c r="C1096" s="350">
        <v>104.5</v>
      </c>
      <c r="D1096" s="354">
        <v>0</v>
      </c>
      <c r="E1096" s="350"/>
      <c r="F1096" s="350">
        <v>104.5</v>
      </c>
    </row>
    <row r="1097" spans="1:6" s="311" customFormat="1" ht="9" customHeight="1" x14ac:dyDescent="0.2">
      <c r="A1097" s="383"/>
      <c r="B1097" s="383" t="s">
        <v>27</v>
      </c>
      <c r="C1097" s="378">
        <v>93</v>
      </c>
      <c r="D1097" s="378">
        <v>0</v>
      </c>
      <c r="E1097" s="378"/>
      <c r="F1097" s="378">
        <v>93</v>
      </c>
    </row>
    <row r="1098" spans="1:6" s="311" customFormat="1" ht="9" customHeight="1" x14ac:dyDescent="0.2">
      <c r="A1098" s="353" t="s">
        <v>192</v>
      </c>
      <c r="B1098" s="353" t="s">
        <v>55</v>
      </c>
      <c r="C1098" s="350">
        <v>97.5</v>
      </c>
      <c r="D1098" s="350">
        <v>97.5</v>
      </c>
      <c r="E1098" s="354"/>
      <c r="F1098" s="354">
        <v>0</v>
      </c>
    </row>
    <row r="1099" spans="1:6" s="311" customFormat="1" ht="9" customHeight="1" x14ac:dyDescent="0.2">
      <c r="A1099" s="353"/>
      <c r="B1099" s="353" t="s">
        <v>82</v>
      </c>
      <c r="C1099" s="350">
        <v>36.6</v>
      </c>
      <c r="D1099" s="350">
        <v>36.6</v>
      </c>
      <c r="E1099" s="354"/>
      <c r="F1099" s="354">
        <v>0</v>
      </c>
    </row>
    <row r="1100" spans="1:6" s="311" customFormat="1" ht="9" customHeight="1" x14ac:dyDescent="0.2">
      <c r="A1100" s="353" t="s">
        <v>259</v>
      </c>
      <c r="B1100" s="353" t="s">
        <v>15</v>
      </c>
      <c r="C1100" s="350">
        <v>89.5</v>
      </c>
      <c r="D1100" s="350">
        <v>89.5</v>
      </c>
      <c r="E1100" s="354"/>
      <c r="F1100" s="354">
        <v>0</v>
      </c>
    </row>
    <row r="1101" spans="1:6" s="311" customFormat="1" ht="9" customHeight="1" x14ac:dyDescent="0.2">
      <c r="A1101" s="383" t="s">
        <v>252</v>
      </c>
      <c r="B1101" s="383" t="s">
        <v>82</v>
      </c>
      <c r="C1101" s="378">
        <v>39.299999999999997</v>
      </c>
      <c r="D1101" s="378">
        <v>39.299999999999997</v>
      </c>
      <c r="E1101" s="378"/>
      <c r="F1101" s="378">
        <v>0</v>
      </c>
    </row>
    <row r="1102" spans="1:6" s="311" customFormat="1" ht="9" customHeight="1" x14ac:dyDescent="0.2">
      <c r="A1102" s="353" t="s">
        <v>256</v>
      </c>
      <c r="B1102" s="353" t="s">
        <v>36</v>
      </c>
      <c r="C1102" s="354">
        <v>8.3000000000000007</v>
      </c>
      <c r="D1102" s="354">
        <v>0</v>
      </c>
      <c r="E1102" s="354"/>
      <c r="F1102" s="354">
        <v>8.3000000000000007</v>
      </c>
    </row>
    <row r="1103" spans="1:6" s="311" customFormat="1" ht="9" customHeight="1" x14ac:dyDescent="0.2">
      <c r="A1103" s="353" t="s">
        <v>258</v>
      </c>
      <c r="B1103" s="353" t="s">
        <v>52</v>
      </c>
      <c r="C1103" s="354">
        <v>159</v>
      </c>
      <c r="D1103" s="354">
        <v>27</v>
      </c>
      <c r="E1103" s="354"/>
      <c r="F1103" s="354">
        <v>132</v>
      </c>
    </row>
    <row r="1104" spans="1:6" s="311" customFormat="1" ht="9" customHeight="1" x14ac:dyDescent="0.2">
      <c r="A1104" s="353"/>
      <c r="B1104" s="353" t="s">
        <v>55</v>
      </c>
      <c r="C1104" s="354">
        <v>84</v>
      </c>
      <c r="D1104" s="354">
        <v>0</v>
      </c>
      <c r="E1104" s="354"/>
      <c r="F1104" s="354">
        <v>84</v>
      </c>
    </row>
    <row r="1105" spans="1:6" s="311" customFormat="1" ht="9" customHeight="1" x14ac:dyDescent="0.2">
      <c r="A1105" s="383" t="s">
        <v>253</v>
      </c>
      <c r="B1105" s="383" t="s">
        <v>15</v>
      </c>
      <c r="C1105" s="378">
        <v>55.5</v>
      </c>
      <c r="D1105" s="378">
        <v>55.5</v>
      </c>
      <c r="E1105" s="378"/>
      <c r="F1105" s="378">
        <v>0</v>
      </c>
    </row>
    <row r="1106" spans="1:6" s="311" customFormat="1" ht="9" customHeight="1" x14ac:dyDescent="0.2">
      <c r="A1106" s="349" t="s">
        <v>250</v>
      </c>
      <c r="B1106" s="349" t="s">
        <v>112</v>
      </c>
      <c r="C1106" s="354">
        <v>20.2</v>
      </c>
      <c r="D1106" s="354">
        <v>0</v>
      </c>
      <c r="E1106" s="354"/>
      <c r="F1106" s="354">
        <v>20.2</v>
      </c>
    </row>
    <row r="1107" spans="1:6" s="311" customFormat="1" ht="9" customHeight="1" x14ac:dyDescent="0.2">
      <c r="A1107" s="349" t="s">
        <v>257</v>
      </c>
      <c r="B1107" s="349" t="s">
        <v>52</v>
      </c>
      <c r="C1107" s="354">
        <v>75.397999999999996</v>
      </c>
      <c r="D1107" s="354">
        <v>0</v>
      </c>
      <c r="E1107" s="350"/>
      <c r="F1107" s="350">
        <v>75.397999999999996</v>
      </c>
    </row>
    <row r="1108" spans="1:6" s="311" customFormat="1" ht="9" customHeight="1" x14ac:dyDescent="0.2">
      <c r="A1108" s="349" t="s">
        <v>268</v>
      </c>
      <c r="B1108" s="349" t="s">
        <v>33</v>
      </c>
      <c r="C1108" s="354">
        <v>160.1</v>
      </c>
      <c r="D1108" s="350">
        <v>10</v>
      </c>
      <c r="E1108" s="350"/>
      <c r="F1108" s="350">
        <v>150.1</v>
      </c>
    </row>
    <row r="1109" spans="1:6" s="311" customFormat="1" ht="9" customHeight="1" x14ac:dyDescent="0.2">
      <c r="A1109" s="383"/>
      <c r="B1109" s="383" t="s">
        <v>65</v>
      </c>
      <c r="C1109" s="378">
        <v>70</v>
      </c>
      <c r="D1109" s="378">
        <v>0</v>
      </c>
      <c r="E1109" s="378"/>
      <c r="F1109" s="378">
        <v>70</v>
      </c>
    </row>
    <row r="1110" spans="1:6" s="311" customFormat="1" ht="9" customHeight="1" x14ac:dyDescent="0.2">
      <c r="A1110" s="349" t="s">
        <v>269</v>
      </c>
      <c r="B1110" s="349" t="s">
        <v>39</v>
      </c>
      <c r="C1110" s="354">
        <v>35.247999999999998</v>
      </c>
      <c r="D1110" s="350">
        <v>0</v>
      </c>
      <c r="E1110" s="350"/>
      <c r="F1110" s="350">
        <v>35.247999999999998</v>
      </c>
    </row>
    <row r="1111" spans="1:6" s="311" customFormat="1" ht="9" customHeight="1" x14ac:dyDescent="0.2">
      <c r="A1111" s="349"/>
      <c r="B1111" s="353" t="s">
        <v>34</v>
      </c>
      <c r="C1111" s="354">
        <v>21.4</v>
      </c>
      <c r="D1111" s="350">
        <v>0</v>
      </c>
      <c r="E1111" s="350"/>
      <c r="F1111" s="350">
        <v>21.4</v>
      </c>
    </row>
    <row r="1112" spans="1:6" s="311" customFormat="1" ht="9" customHeight="1" x14ac:dyDescent="0.2">
      <c r="A1112" s="349"/>
      <c r="B1112" s="349" t="s">
        <v>63</v>
      </c>
      <c r="C1112" s="354">
        <v>9.4</v>
      </c>
      <c r="D1112" s="350">
        <v>0</v>
      </c>
      <c r="E1112" s="350"/>
      <c r="F1112" s="350">
        <v>9.4</v>
      </c>
    </row>
    <row r="1113" spans="1:6" s="311" customFormat="1" ht="9" customHeight="1" x14ac:dyDescent="0.2">
      <c r="A1113" s="383" t="s">
        <v>266</v>
      </c>
      <c r="B1113" s="383" t="s">
        <v>76</v>
      </c>
      <c r="C1113" s="378">
        <v>12.7</v>
      </c>
      <c r="D1113" s="378">
        <v>0</v>
      </c>
      <c r="E1113" s="378"/>
      <c r="F1113" s="378">
        <v>12.7</v>
      </c>
    </row>
    <row r="1114" spans="1:6" s="311" customFormat="1" ht="9" customHeight="1" x14ac:dyDescent="0.2">
      <c r="A1114" s="373" t="s">
        <v>272</v>
      </c>
      <c r="B1114" s="373" t="s">
        <v>32</v>
      </c>
      <c r="C1114" s="374">
        <v>26.81</v>
      </c>
      <c r="D1114" s="374">
        <v>26.81</v>
      </c>
      <c r="E1114" s="374"/>
      <c r="F1114" s="354">
        <v>0</v>
      </c>
    </row>
    <row r="1115" spans="1:6" s="311" customFormat="1" ht="9" customHeight="1" x14ac:dyDescent="0.2">
      <c r="A1115" s="373" t="s">
        <v>273</v>
      </c>
      <c r="B1115" s="375" t="s">
        <v>112</v>
      </c>
      <c r="C1115" s="374">
        <v>38.683999999999997</v>
      </c>
      <c r="D1115" s="374">
        <v>0</v>
      </c>
      <c r="E1115" s="374"/>
      <c r="F1115" s="374">
        <v>38.683999999999997</v>
      </c>
    </row>
    <row r="1116" spans="1:6" s="311" customFormat="1" ht="9" customHeight="1" x14ac:dyDescent="0.2">
      <c r="A1116" s="385"/>
      <c r="B1116" s="385"/>
      <c r="C1116" s="385"/>
      <c r="D1116" s="386"/>
      <c r="E1116" s="386"/>
      <c r="F1116" s="386"/>
    </row>
    <row r="1117" spans="1:6" s="311" customFormat="1" ht="9" customHeight="1" x14ac:dyDescent="0.2">
      <c r="A1117" s="387">
        <v>2016</v>
      </c>
      <c r="B1117" s="388"/>
      <c r="C1117" s="389"/>
      <c r="D1117" s="389"/>
      <c r="E1117" s="389"/>
      <c r="F1117" s="389"/>
    </row>
    <row r="1118" spans="1:6" s="311" customFormat="1" ht="9" customHeight="1" x14ac:dyDescent="0.2">
      <c r="A1118" s="371" t="s">
        <v>183</v>
      </c>
      <c r="B1118" s="371"/>
      <c r="C1118" s="372">
        <f>SUM(C1120:C1121)</f>
        <v>76.710000000000008</v>
      </c>
      <c r="D1118" s="372">
        <f>SUM(D1120:D1121)</f>
        <v>0</v>
      </c>
      <c r="E1118" s="372"/>
      <c r="F1118" s="372">
        <f>SUM(F1120:F1121)</f>
        <v>76.710000000000008</v>
      </c>
    </row>
    <row r="1119" spans="1:6" s="311" customFormat="1" ht="3.95" customHeight="1" x14ac:dyDescent="0.2">
      <c r="A1119" s="371"/>
      <c r="B1119" s="371"/>
      <c r="C1119" s="372"/>
      <c r="D1119" s="372"/>
      <c r="E1119" s="372"/>
      <c r="F1119" s="372"/>
    </row>
    <row r="1120" spans="1:6" s="311" customFormat="1" ht="9" customHeight="1" x14ac:dyDescent="0.2">
      <c r="A1120" s="353" t="s">
        <v>186</v>
      </c>
      <c r="B1120" s="353" t="s">
        <v>48</v>
      </c>
      <c r="C1120" s="354">
        <v>35.5</v>
      </c>
      <c r="D1120" s="354">
        <v>0</v>
      </c>
      <c r="E1120" s="354"/>
      <c r="F1120" s="354">
        <v>35.5</v>
      </c>
    </row>
    <row r="1121" spans="1:6" s="311" customFormat="1" ht="9" customHeight="1" x14ac:dyDescent="0.2">
      <c r="A1121" s="373" t="s">
        <v>242</v>
      </c>
      <c r="B1121" s="373" t="s">
        <v>88</v>
      </c>
      <c r="C1121" s="374">
        <v>41.21</v>
      </c>
      <c r="D1121" s="374">
        <v>0</v>
      </c>
      <c r="E1121" s="374"/>
      <c r="F1121" s="374">
        <v>41.21</v>
      </c>
    </row>
    <row r="1122" spans="1:6" s="311" customFormat="1" ht="9" customHeight="1" x14ac:dyDescent="0.2">
      <c r="A1122" s="373"/>
      <c r="B1122" s="373"/>
      <c r="C1122" s="374"/>
      <c r="D1122" s="374"/>
      <c r="E1122" s="374"/>
      <c r="F1122" s="374"/>
    </row>
    <row r="1123" spans="1:6" s="311" customFormat="1" ht="9" customHeight="1" x14ac:dyDescent="0.2">
      <c r="A1123" s="371" t="s">
        <v>197</v>
      </c>
      <c r="B1123" s="375"/>
      <c r="C1123" s="376">
        <f>SUM(C1125:C1129)</f>
        <v>141.20999999999998</v>
      </c>
      <c r="D1123" s="376">
        <f>SUM(D1125:D1129)</f>
        <v>45.8</v>
      </c>
      <c r="E1123" s="376"/>
      <c r="F1123" s="376">
        <f>SUM(F1125:F1129)</f>
        <v>95.41</v>
      </c>
    </row>
    <row r="1124" spans="1:6" s="311" customFormat="1" ht="3.95" customHeight="1" x14ac:dyDescent="0.2">
      <c r="A1124" s="376"/>
      <c r="B1124" s="376"/>
      <c r="C1124" s="376"/>
      <c r="D1124" s="376"/>
      <c r="E1124" s="376"/>
      <c r="F1124" s="376"/>
    </row>
    <row r="1125" spans="1:6" s="311" customFormat="1" ht="9" customHeight="1" x14ac:dyDescent="0.2">
      <c r="A1125" s="350" t="s">
        <v>202</v>
      </c>
      <c r="B1125" s="350" t="s">
        <v>130</v>
      </c>
      <c r="C1125" s="350">
        <v>11.4</v>
      </c>
      <c r="D1125" s="350">
        <v>11.4</v>
      </c>
      <c r="E1125" s="350"/>
      <c r="F1125" s="350">
        <v>0</v>
      </c>
    </row>
    <row r="1126" spans="1:6" s="311" customFormat="1" ht="9" customHeight="1" x14ac:dyDescent="0.2">
      <c r="A1126" s="350"/>
      <c r="B1126" s="350" t="s">
        <v>32</v>
      </c>
      <c r="C1126" s="350">
        <v>34.4</v>
      </c>
      <c r="D1126" s="350">
        <v>34.4</v>
      </c>
      <c r="E1126" s="350"/>
      <c r="F1126" s="350">
        <v>0</v>
      </c>
    </row>
    <row r="1127" spans="1:6" s="311" customFormat="1" ht="9" customHeight="1" x14ac:dyDescent="0.2">
      <c r="A1127" s="370" t="s">
        <v>261</v>
      </c>
      <c r="B1127" s="370" t="s">
        <v>130</v>
      </c>
      <c r="C1127" s="370">
        <v>42</v>
      </c>
      <c r="D1127" s="370">
        <v>0</v>
      </c>
      <c r="E1127" s="370"/>
      <c r="F1127" s="370">
        <v>42</v>
      </c>
    </row>
    <row r="1128" spans="1:6" s="311" customFormat="1" ht="9" customHeight="1" x14ac:dyDescent="0.2">
      <c r="A1128" s="377"/>
      <c r="B1128" s="377" t="s">
        <v>55</v>
      </c>
      <c r="C1128" s="378">
        <v>15.91</v>
      </c>
      <c r="D1128" s="378">
        <v>0</v>
      </c>
      <c r="E1128" s="379"/>
      <c r="F1128" s="379">
        <v>15.91</v>
      </c>
    </row>
    <row r="1129" spans="1:6" s="311" customFormat="1" ht="9" customHeight="1" x14ac:dyDescent="0.2">
      <c r="A1129" s="373" t="s">
        <v>267</v>
      </c>
      <c r="B1129" s="373" t="s">
        <v>82</v>
      </c>
      <c r="C1129" s="374">
        <v>37.5</v>
      </c>
      <c r="D1129" s="370">
        <v>0</v>
      </c>
      <c r="E1129" s="370"/>
      <c r="F1129" s="370">
        <v>37.5</v>
      </c>
    </row>
    <row r="1130" spans="1:6" s="311" customFormat="1" ht="9" customHeight="1" x14ac:dyDescent="0.2">
      <c r="A1130" s="380"/>
      <c r="B1130" s="380"/>
      <c r="C1130" s="376"/>
      <c r="D1130" s="376"/>
      <c r="E1130" s="376"/>
      <c r="F1130" s="376"/>
    </row>
    <row r="1131" spans="1:6" s="311" customFormat="1" ht="9" customHeight="1" x14ac:dyDescent="0.2">
      <c r="A1131" s="380" t="s">
        <v>204</v>
      </c>
      <c r="B1131" s="380"/>
      <c r="C1131" s="376">
        <f>SUM(C1133:C1186)</f>
        <v>3867.4690000000001</v>
      </c>
      <c r="D1131" s="376">
        <f>SUM(D1133:D1186)</f>
        <v>2883.1150000000002</v>
      </c>
      <c r="E1131" s="376"/>
      <c r="F1131" s="376">
        <f>SUM(F1133:F1186)</f>
        <v>984.35400000000004</v>
      </c>
    </row>
    <row r="1132" spans="1:6" s="311" customFormat="1" ht="3.95" customHeight="1" x14ac:dyDescent="0.2">
      <c r="A1132" s="375"/>
      <c r="B1132" s="375"/>
      <c r="C1132" s="370"/>
      <c r="D1132" s="370"/>
      <c r="E1132" s="374"/>
      <c r="F1132" s="374"/>
    </row>
    <row r="1133" spans="1:6" s="311" customFormat="1" ht="9" customHeight="1" x14ac:dyDescent="0.2">
      <c r="A1133" s="349" t="s">
        <v>262</v>
      </c>
      <c r="B1133" s="349" t="s">
        <v>21</v>
      </c>
      <c r="C1133" s="350">
        <v>39.5</v>
      </c>
      <c r="D1133" s="350">
        <v>39.5</v>
      </c>
      <c r="E1133" s="354"/>
      <c r="F1133" s="354">
        <v>0</v>
      </c>
    </row>
    <row r="1134" spans="1:6" s="311" customFormat="1" ht="9" customHeight="1" x14ac:dyDescent="0.2">
      <c r="A1134" s="349" t="s">
        <v>210</v>
      </c>
      <c r="B1134" s="349" t="s">
        <v>46</v>
      </c>
      <c r="C1134" s="350">
        <v>61</v>
      </c>
      <c r="D1134" s="350">
        <v>61</v>
      </c>
      <c r="E1134" s="354"/>
      <c r="F1134" s="354">
        <v>0</v>
      </c>
    </row>
    <row r="1135" spans="1:6" s="311" customFormat="1" ht="9" customHeight="1" x14ac:dyDescent="0.2">
      <c r="A1135" s="349"/>
      <c r="B1135" s="349" t="s">
        <v>36</v>
      </c>
      <c r="C1135" s="350">
        <v>201.6</v>
      </c>
      <c r="D1135" s="350">
        <v>201.6</v>
      </c>
      <c r="E1135" s="350"/>
      <c r="F1135" s="350">
        <v>0</v>
      </c>
    </row>
    <row r="1136" spans="1:6" s="311" customFormat="1" ht="9" customHeight="1" x14ac:dyDescent="0.2">
      <c r="A1136" s="377" t="s">
        <v>226</v>
      </c>
      <c r="B1136" s="377" t="s">
        <v>50</v>
      </c>
      <c r="C1136" s="378">
        <v>123.1</v>
      </c>
      <c r="D1136" s="378">
        <v>123.1</v>
      </c>
      <c r="E1136" s="379"/>
      <c r="F1136" s="379">
        <v>0</v>
      </c>
    </row>
    <row r="1137" spans="1:6" s="311" customFormat="1" ht="9" customHeight="1" x14ac:dyDescent="0.2">
      <c r="A1137" s="349" t="s">
        <v>222</v>
      </c>
      <c r="B1137" s="349" t="s">
        <v>76</v>
      </c>
      <c r="C1137" s="350">
        <v>14.5</v>
      </c>
      <c r="D1137" s="350">
        <v>0</v>
      </c>
      <c r="E1137" s="354"/>
      <c r="F1137" s="354">
        <v>14.5</v>
      </c>
    </row>
    <row r="1138" spans="1:6" s="311" customFormat="1" ht="9" customHeight="1" x14ac:dyDescent="0.2">
      <c r="A1138" s="349" t="s">
        <v>206</v>
      </c>
      <c r="B1138" s="349" t="s">
        <v>50</v>
      </c>
      <c r="C1138" s="350">
        <v>132</v>
      </c>
      <c r="D1138" s="350">
        <v>132</v>
      </c>
      <c r="E1138" s="354"/>
      <c r="F1138" s="354">
        <v>0</v>
      </c>
    </row>
    <row r="1139" spans="1:6" s="311" customFormat="1" ht="9" customHeight="1" x14ac:dyDescent="0.2">
      <c r="A1139" s="349" t="s">
        <v>208</v>
      </c>
      <c r="B1139" s="349" t="s">
        <v>32</v>
      </c>
      <c r="C1139" s="350">
        <v>36.099000000000004</v>
      </c>
      <c r="D1139" s="350">
        <v>36.099000000000004</v>
      </c>
      <c r="E1139" s="350"/>
      <c r="F1139" s="350">
        <v>0</v>
      </c>
    </row>
    <row r="1140" spans="1:6" s="311" customFormat="1" ht="9" customHeight="1" x14ac:dyDescent="0.2">
      <c r="A1140" s="377" t="s">
        <v>220</v>
      </c>
      <c r="B1140" s="377" t="s">
        <v>57</v>
      </c>
      <c r="C1140" s="378">
        <v>37.5</v>
      </c>
      <c r="D1140" s="378">
        <v>37.5</v>
      </c>
      <c r="E1140" s="379"/>
      <c r="F1140" s="379">
        <v>0</v>
      </c>
    </row>
    <row r="1141" spans="1:6" s="311" customFormat="1" ht="9" customHeight="1" x14ac:dyDescent="0.2">
      <c r="A1141" s="349" t="s">
        <v>209</v>
      </c>
      <c r="B1141" s="349" t="s">
        <v>82</v>
      </c>
      <c r="C1141" s="354">
        <v>98</v>
      </c>
      <c r="D1141" s="350">
        <v>98</v>
      </c>
      <c r="E1141" s="350"/>
      <c r="F1141" s="350">
        <v>0</v>
      </c>
    </row>
    <row r="1142" spans="1:6" s="311" customFormat="1" ht="9" customHeight="1" x14ac:dyDescent="0.2">
      <c r="A1142" s="349" t="s">
        <v>218</v>
      </c>
      <c r="B1142" s="349" t="s">
        <v>82</v>
      </c>
      <c r="C1142" s="354">
        <v>228</v>
      </c>
      <c r="D1142" s="354">
        <v>228</v>
      </c>
      <c r="E1142" s="354"/>
      <c r="F1142" s="354">
        <v>0</v>
      </c>
    </row>
    <row r="1143" spans="1:6" s="311" customFormat="1" ht="9" customHeight="1" x14ac:dyDescent="0.2">
      <c r="A1143" s="349" t="s">
        <v>212</v>
      </c>
      <c r="B1143" s="349" t="s">
        <v>69</v>
      </c>
      <c r="C1143" s="354">
        <v>650.70000000000005</v>
      </c>
      <c r="D1143" s="354">
        <v>650.70000000000005</v>
      </c>
      <c r="E1143" s="354"/>
      <c r="F1143" s="354">
        <v>0</v>
      </c>
    </row>
    <row r="1144" spans="1:6" s="311" customFormat="1" ht="9" customHeight="1" x14ac:dyDescent="0.2">
      <c r="A1144" s="377" t="s">
        <v>221</v>
      </c>
      <c r="B1144" s="377" t="s">
        <v>23</v>
      </c>
      <c r="C1144" s="378">
        <v>21</v>
      </c>
      <c r="D1144" s="378">
        <v>21</v>
      </c>
      <c r="E1144" s="379"/>
      <c r="F1144" s="379">
        <v>0</v>
      </c>
    </row>
    <row r="1145" spans="1:6" s="311" customFormat="1" ht="9" customHeight="1" x14ac:dyDescent="0.2">
      <c r="A1145" s="349" t="s">
        <v>216</v>
      </c>
      <c r="B1145" s="349" t="s">
        <v>23</v>
      </c>
      <c r="C1145" s="354">
        <v>35.1</v>
      </c>
      <c r="D1145" s="350">
        <v>35.1</v>
      </c>
      <c r="E1145" s="350"/>
      <c r="F1145" s="350">
        <v>0</v>
      </c>
    </row>
    <row r="1146" spans="1:6" s="311" customFormat="1" ht="9" customHeight="1" x14ac:dyDescent="0.2">
      <c r="A1146" s="361" t="s">
        <v>232</v>
      </c>
      <c r="B1146" s="349" t="s">
        <v>23</v>
      </c>
      <c r="C1146" s="350">
        <v>114.8</v>
      </c>
      <c r="D1146" s="354">
        <v>114.8</v>
      </c>
      <c r="E1146" s="354"/>
      <c r="F1146" s="354">
        <v>0</v>
      </c>
    </row>
    <row r="1147" spans="1:6" s="311" customFormat="1" ht="9" customHeight="1" x14ac:dyDescent="0.2">
      <c r="A1147" s="361" t="s">
        <v>213</v>
      </c>
      <c r="B1147" s="349" t="s">
        <v>33</v>
      </c>
      <c r="C1147" s="350">
        <v>108.593</v>
      </c>
      <c r="D1147" s="350">
        <v>108.593</v>
      </c>
      <c r="E1147" s="350"/>
      <c r="F1147" s="350">
        <v>0</v>
      </c>
    </row>
    <row r="1148" spans="1:6" s="311" customFormat="1" ht="9" customHeight="1" x14ac:dyDescent="0.2">
      <c r="A1148" s="377"/>
      <c r="B1148" s="377" t="s">
        <v>30</v>
      </c>
      <c r="C1148" s="378">
        <v>42</v>
      </c>
      <c r="D1148" s="378">
        <v>42</v>
      </c>
      <c r="E1148" s="379"/>
      <c r="F1148" s="379">
        <v>0</v>
      </c>
    </row>
    <row r="1149" spans="1:6" s="311" customFormat="1" ht="9" customHeight="1" x14ac:dyDescent="0.2">
      <c r="A1149" s="361" t="s">
        <v>230</v>
      </c>
      <c r="B1149" s="349" t="s">
        <v>76</v>
      </c>
      <c r="C1149" s="350">
        <v>44.04</v>
      </c>
      <c r="D1149" s="350">
        <v>44.04</v>
      </c>
      <c r="E1149" s="350"/>
      <c r="F1149" s="350">
        <v>0</v>
      </c>
    </row>
    <row r="1150" spans="1:6" s="311" customFormat="1" ht="9" customHeight="1" x14ac:dyDescent="0.2">
      <c r="A1150" s="361" t="s">
        <v>205</v>
      </c>
      <c r="B1150" s="349" t="s">
        <v>74</v>
      </c>
      <c r="C1150" s="350">
        <v>54.112000000000002</v>
      </c>
      <c r="D1150" s="350">
        <v>54.112000000000002</v>
      </c>
      <c r="E1150" s="350"/>
      <c r="F1150" s="350">
        <v>0</v>
      </c>
    </row>
    <row r="1151" spans="1:6" s="311" customFormat="1" ht="9" customHeight="1" x14ac:dyDescent="0.2">
      <c r="A1151" s="361" t="s">
        <v>225</v>
      </c>
      <c r="B1151" s="349" t="s">
        <v>111</v>
      </c>
      <c r="C1151" s="350">
        <v>28.3</v>
      </c>
      <c r="D1151" s="350">
        <v>28.3</v>
      </c>
      <c r="E1151" s="350"/>
      <c r="F1151" s="350">
        <v>0</v>
      </c>
    </row>
    <row r="1152" spans="1:6" s="311" customFormat="1" ht="9" customHeight="1" x14ac:dyDescent="0.2">
      <c r="A1152" s="377"/>
      <c r="B1152" s="377" t="s">
        <v>46</v>
      </c>
      <c r="C1152" s="378">
        <v>33.200000000000003</v>
      </c>
      <c r="D1152" s="378">
        <v>33.200000000000003</v>
      </c>
      <c r="E1152" s="379"/>
      <c r="F1152" s="379">
        <v>0</v>
      </c>
    </row>
    <row r="1153" spans="1:6" s="311" customFormat="1" ht="9" customHeight="1" x14ac:dyDescent="0.2">
      <c r="A1153" s="361" t="s">
        <v>229</v>
      </c>
      <c r="B1153" s="349" t="s">
        <v>46</v>
      </c>
      <c r="C1153" s="350">
        <v>18.899999999999999</v>
      </c>
      <c r="D1153" s="350">
        <v>0</v>
      </c>
      <c r="E1153" s="350"/>
      <c r="F1153" s="350">
        <v>18.899999999999999</v>
      </c>
    </row>
    <row r="1154" spans="1:6" s="311" customFormat="1" ht="9" customHeight="1" x14ac:dyDescent="0.2">
      <c r="A1154" s="361"/>
      <c r="B1154" s="349" t="s">
        <v>36</v>
      </c>
      <c r="C1154" s="350">
        <v>44.7</v>
      </c>
      <c r="D1154" s="350">
        <v>0</v>
      </c>
      <c r="E1154" s="350"/>
      <c r="F1154" s="350">
        <v>44.7</v>
      </c>
    </row>
    <row r="1155" spans="1:6" s="311" customFormat="1" ht="9" customHeight="1" x14ac:dyDescent="0.2">
      <c r="A1155" s="350" t="s">
        <v>217</v>
      </c>
      <c r="B1155" s="350" t="s">
        <v>46</v>
      </c>
      <c r="C1155" s="350">
        <v>34.200000000000003</v>
      </c>
      <c r="D1155" s="350">
        <v>0</v>
      </c>
      <c r="E1155" s="350"/>
      <c r="F1155" s="350">
        <v>34.200000000000003</v>
      </c>
    </row>
    <row r="1156" spans="1:6" s="311" customFormat="1" ht="9" customHeight="1" x14ac:dyDescent="0.2">
      <c r="A1156" s="377" t="s">
        <v>234</v>
      </c>
      <c r="B1156" s="377" t="s">
        <v>36</v>
      </c>
      <c r="C1156" s="378">
        <v>17.123999999999999</v>
      </c>
      <c r="D1156" s="378">
        <v>0</v>
      </c>
      <c r="E1156" s="379"/>
      <c r="F1156" s="379">
        <v>17.123999999999999</v>
      </c>
    </row>
    <row r="1157" spans="1:6" s="311" customFormat="1" ht="9" customHeight="1" x14ac:dyDescent="0.2">
      <c r="A1157" s="361" t="s">
        <v>231</v>
      </c>
      <c r="B1157" s="349" t="s">
        <v>82</v>
      </c>
      <c r="C1157" s="350">
        <v>37.289000000000001</v>
      </c>
      <c r="D1157" s="350">
        <v>37.289000000000001</v>
      </c>
      <c r="E1157" s="350"/>
      <c r="F1157" s="350">
        <v>0</v>
      </c>
    </row>
    <row r="1158" spans="1:6" s="311" customFormat="1" ht="9" customHeight="1" x14ac:dyDescent="0.2">
      <c r="A1158" s="353" t="s">
        <v>247</v>
      </c>
      <c r="B1158" s="353" t="s">
        <v>130</v>
      </c>
      <c r="C1158" s="350">
        <v>24.4</v>
      </c>
      <c r="D1158" s="350">
        <v>24.4</v>
      </c>
      <c r="E1158" s="354"/>
      <c r="F1158" s="354">
        <v>0</v>
      </c>
    </row>
    <row r="1159" spans="1:6" s="311" customFormat="1" ht="9" customHeight="1" x14ac:dyDescent="0.2">
      <c r="A1159" s="353"/>
      <c r="B1159" s="353" t="s">
        <v>32</v>
      </c>
      <c r="C1159" s="350">
        <v>90.7</v>
      </c>
      <c r="D1159" s="350">
        <v>90.7</v>
      </c>
      <c r="E1159" s="354"/>
      <c r="F1159" s="354">
        <v>0</v>
      </c>
    </row>
    <row r="1160" spans="1:6" s="311" customFormat="1" ht="9" customHeight="1" x14ac:dyDescent="0.2">
      <c r="A1160" s="377"/>
      <c r="B1160" s="377" t="s">
        <v>57</v>
      </c>
      <c r="C1160" s="378">
        <v>59.372</v>
      </c>
      <c r="D1160" s="378">
        <v>59.372</v>
      </c>
      <c r="E1160" s="379"/>
      <c r="F1160" s="379">
        <v>0</v>
      </c>
    </row>
    <row r="1161" spans="1:6" s="311" customFormat="1" ht="9" customHeight="1" x14ac:dyDescent="0.2">
      <c r="A1161" s="353" t="s">
        <v>255</v>
      </c>
      <c r="B1161" s="353" t="s">
        <v>34</v>
      </c>
      <c r="C1161" s="350">
        <v>37.4</v>
      </c>
      <c r="D1161" s="350">
        <v>37.4</v>
      </c>
      <c r="E1161" s="354"/>
      <c r="F1161" s="354">
        <v>0</v>
      </c>
    </row>
    <row r="1162" spans="1:6" s="311" customFormat="1" ht="9" customHeight="1" x14ac:dyDescent="0.2">
      <c r="A1162" s="365"/>
      <c r="B1162" s="353" t="s">
        <v>57</v>
      </c>
      <c r="C1162" s="350">
        <v>8.1</v>
      </c>
      <c r="D1162" s="350">
        <v>8.1</v>
      </c>
      <c r="E1162" s="354"/>
      <c r="F1162" s="354">
        <v>0</v>
      </c>
    </row>
    <row r="1163" spans="1:6" s="311" customFormat="1" ht="9" customHeight="1" x14ac:dyDescent="0.2">
      <c r="A1163" s="365" t="s">
        <v>251</v>
      </c>
      <c r="B1163" s="353" t="s">
        <v>34</v>
      </c>
      <c r="C1163" s="350">
        <v>59.3</v>
      </c>
      <c r="D1163" s="350">
        <v>59.3</v>
      </c>
      <c r="E1163" s="354"/>
      <c r="F1163" s="354">
        <v>0</v>
      </c>
    </row>
    <row r="1164" spans="1:6" s="311" customFormat="1" ht="9" customHeight="1" x14ac:dyDescent="0.2">
      <c r="A1164" s="377" t="s">
        <v>254</v>
      </c>
      <c r="B1164" s="377" t="s">
        <v>111</v>
      </c>
      <c r="C1164" s="378">
        <v>0.2</v>
      </c>
      <c r="D1164" s="378">
        <v>0.2</v>
      </c>
      <c r="E1164" s="379"/>
      <c r="F1164" s="379">
        <v>0</v>
      </c>
    </row>
    <row r="1165" spans="1:6" s="311" customFormat="1" ht="9" customHeight="1" x14ac:dyDescent="0.2">
      <c r="A1165" s="353"/>
      <c r="B1165" s="353" t="s">
        <v>32</v>
      </c>
      <c r="C1165" s="350">
        <v>46.6</v>
      </c>
      <c r="D1165" s="350">
        <v>46.6</v>
      </c>
      <c r="E1165" s="354"/>
      <c r="F1165" s="354">
        <v>0</v>
      </c>
    </row>
    <row r="1166" spans="1:6" s="311" customFormat="1" ht="9" customHeight="1" x14ac:dyDescent="0.2">
      <c r="A1166" s="361"/>
      <c r="B1166" s="349" t="s">
        <v>55</v>
      </c>
      <c r="C1166" s="354">
        <v>50.3</v>
      </c>
      <c r="D1166" s="350">
        <v>50.3</v>
      </c>
      <c r="E1166" s="354"/>
      <c r="F1166" s="354">
        <v>0</v>
      </c>
    </row>
    <row r="1167" spans="1:6" s="311" customFormat="1" ht="9" customHeight="1" x14ac:dyDescent="0.2">
      <c r="A1167" s="361" t="s">
        <v>244</v>
      </c>
      <c r="B1167" s="349" t="s">
        <v>82</v>
      </c>
      <c r="C1167" s="350">
        <v>104.5</v>
      </c>
      <c r="D1167" s="354">
        <v>0</v>
      </c>
      <c r="E1167" s="350"/>
      <c r="F1167" s="350">
        <v>104.5</v>
      </c>
    </row>
    <row r="1168" spans="1:6" s="311" customFormat="1" ht="9" customHeight="1" x14ac:dyDescent="0.2">
      <c r="A1168" s="377"/>
      <c r="B1168" s="377" t="s">
        <v>27</v>
      </c>
      <c r="C1168" s="378">
        <v>93</v>
      </c>
      <c r="D1168" s="378">
        <v>0</v>
      </c>
      <c r="E1168" s="379"/>
      <c r="F1168" s="379">
        <v>93</v>
      </c>
    </row>
    <row r="1169" spans="1:6" s="311" customFormat="1" ht="9" customHeight="1" x14ac:dyDescent="0.2">
      <c r="A1169" s="353" t="s">
        <v>192</v>
      </c>
      <c r="B1169" s="353" t="s">
        <v>55</v>
      </c>
      <c r="C1169" s="350">
        <v>96.1</v>
      </c>
      <c r="D1169" s="350">
        <v>96.1</v>
      </c>
      <c r="E1169" s="354"/>
      <c r="F1169" s="354">
        <v>0</v>
      </c>
    </row>
    <row r="1170" spans="1:6" s="311" customFormat="1" ht="9" customHeight="1" x14ac:dyDescent="0.2">
      <c r="A1170" s="353"/>
      <c r="B1170" s="353" t="s">
        <v>82</v>
      </c>
      <c r="C1170" s="350">
        <v>36.6</v>
      </c>
      <c r="D1170" s="350">
        <v>36.6</v>
      </c>
      <c r="E1170" s="354"/>
      <c r="F1170" s="354">
        <v>0</v>
      </c>
    </row>
    <row r="1171" spans="1:6" s="311" customFormat="1" ht="9" customHeight="1" x14ac:dyDescent="0.2">
      <c r="A1171" s="353" t="s">
        <v>259</v>
      </c>
      <c r="B1171" s="353" t="s">
        <v>15</v>
      </c>
      <c r="C1171" s="350">
        <v>89.5</v>
      </c>
      <c r="D1171" s="350">
        <v>89.5</v>
      </c>
      <c r="E1171" s="354"/>
      <c r="F1171" s="354">
        <v>0</v>
      </c>
    </row>
    <row r="1172" spans="1:6" s="311" customFormat="1" ht="9" customHeight="1" x14ac:dyDescent="0.2">
      <c r="A1172" s="377" t="s">
        <v>252</v>
      </c>
      <c r="B1172" s="377" t="s">
        <v>82</v>
      </c>
      <c r="C1172" s="378">
        <v>39.299999999999997</v>
      </c>
      <c r="D1172" s="378">
        <v>39.299999999999997</v>
      </c>
      <c r="E1172" s="379"/>
      <c r="F1172" s="379">
        <v>0</v>
      </c>
    </row>
    <row r="1173" spans="1:6" s="311" customFormat="1" ht="9" customHeight="1" x14ac:dyDescent="0.2">
      <c r="A1173" s="353" t="s">
        <v>256</v>
      </c>
      <c r="B1173" s="353" t="s">
        <v>36</v>
      </c>
      <c r="C1173" s="354">
        <v>8.3000000000000007</v>
      </c>
      <c r="D1173" s="354">
        <v>0</v>
      </c>
      <c r="E1173" s="354"/>
      <c r="F1173" s="354">
        <v>8.3000000000000007</v>
      </c>
    </row>
    <row r="1174" spans="1:6" s="311" customFormat="1" ht="9" customHeight="1" x14ac:dyDescent="0.2">
      <c r="A1174" s="353" t="s">
        <v>258</v>
      </c>
      <c r="B1174" s="353" t="s">
        <v>52</v>
      </c>
      <c r="C1174" s="354">
        <v>159</v>
      </c>
      <c r="D1174" s="354">
        <v>27</v>
      </c>
      <c r="E1174" s="354"/>
      <c r="F1174" s="354">
        <v>132</v>
      </c>
    </row>
    <row r="1175" spans="1:6" s="311" customFormat="1" ht="9" customHeight="1" x14ac:dyDescent="0.2">
      <c r="A1175" s="353"/>
      <c r="B1175" s="353" t="s">
        <v>55</v>
      </c>
      <c r="C1175" s="354">
        <v>84</v>
      </c>
      <c r="D1175" s="354">
        <v>0</v>
      </c>
      <c r="E1175" s="354"/>
      <c r="F1175" s="354">
        <v>84</v>
      </c>
    </row>
    <row r="1176" spans="1:6" s="311" customFormat="1" ht="9" customHeight="1" x14ac:dyDescent="0.2">
      <c r="A1176" s="377" t="s">
        <v>253</v>
      </c>
      <c r="B1176" s="377" t="s">
        <v>15</v>
      </c>
      <c r="C1176" s="378">
        <v>55.5</v>
      </c>
      <c r="D1176" s="378">
        <v>55.5</v>
      </c>
      <c r="E1176" s="379"/>
      <c r="F1176" s="379">
        <v>0</v>
      </c>
    </row>
    <row r="1177" spans="1:6" s="311" customFormat="1" ht="9" customHeight="1" x14ac:dyDescent="0.2">
      <c r="A1177" s="349" t="s">
        <v>250</v>
      </c>
      <c r="B1177" s="349" t="s">
        <v>112</v>
      </c>
      <c r="C1177" s="354">
        <v>20.2</v>
      </c>
      <c r="D1177" s="354">
        <v>0</v>
      </c>
      <c r="E1177" s="354"/>
      <c r="F1177" s="354">
        <v>20.2</v>
      </c>
    </row>
    <row r="1178" spans="1:6" s="311" customFormat="1" ht="9" customHeight="1" x14ac:dyDescent="0.2">
      <c r="A1178" s="349" t="s">
        <v>257</v>
      </c>
      <c r="B1178" s="349" t="s">
        <v>52</v>
      </c>
      <c r="C1178" s="354">
        <v>75.397999999999996</v>
      </c>
      <c r="D1178" s="354">
        <v>0</v>
      </c>
      <c r="E1178" s="350"/>
      <c r="F1178" s="350">
        <v>75.397999999999996</v>
      </c>
    </row>
    <row r="1179" spans="1:6" s="311" customFormat="1" ht="9" customHeight="1" x14ac:dyDescent="0.2">
      <c r="A1179" s="349" t="s">
        <v>268</v>
      </c>
      <c r="B1179" s="349" t="s">
        <v>33</v>
      </c>
      <c r="C1179" s="354">
        <v>160.1</v>
      </c>
      <c r="D1179" s="350">
        <v>10</v>
      </c>
      <c r="E1179" s="350"/>
      <c r="F1179" s="350">
        <v>150.1</v>
      </c>
    </row>
    <row r="1180" spans="1:6" s="311" customFormat="1" ht="9" customHeight="1" x14ac:dyDescent="0.2">
      <c r="A1180" s="377"/>
      <c r="B1180" s="377" t="s">
        <v>65</v>
      </c>
      <c r="C1180" s="378">
        <v>70</v>
      </c>
      <c r="D1180" s="378">
        <v>0</v>
      </c>
      <c r="E1180" s="379"/>
      <c r="F1180" s="379">
        <v>70</v>
      </c>
    </row>
    <row r="1181" spans="1:6" s="311" customFormat="1" ht="9" customHeight="1" x14ac:dyDescent="0.2">
      <c r="A1181" s="349" t="s">
        <v>269</v>
      </c>
      <c r="B1181" s="349" t="s">
        <v>39</v>
      </c>
      <c r="C1181" s="354">
        <v>35.247999999999998</v>
      </c>
      <c r="D1181" s="350">
        <v>0</v>
      </c>
      <c r="E1181" s="350"/>
      <c r="F1181" s="350">
        <v>35.247999999999998</v>
      </c>
    </row>
    <row r="1182" spans="1:6" s="311" customFormat="1" ht="9" customHeight="1" x14ac:dyDescent="0.2">
      <c r="A1182" s="349"/>
      <c r="B1182" s="353" t="s">
        <v>34</v>
      </c>
      <c r="C1182" s="354">
        <v>21.4</v>
      </c>
      <c r="D1182" s="350">
        <v>0</v>
      </c>
      <c r="E1182" s="350"/>
      <c r="F1182" s="350">
        <v>21.4</v>
      </c>
    </row>
    <row r="1183" spans="1:6" s="311" customFormat="1" ht="9" customHeight="1" x14ac:dyDescent="0.2">
      <c r="A1183" s="349"/>
      <c r="B1183" s="349" t="s">
        <v>63</v>
      </c>
      <c r="C1183" s="354">
        <v>9.4</v>
      </c>
      <c r="D1183" s="350">
        <v>0</v>
      </c>
      <c r="E1183" s="350"/>
      <c r="F1183" s="350">
        <v>9.4</v>
      </c>
    </row>
    <row r="1184" spans="1:6" s="311" customFormat="1" ht="9" customHeight="1" x14ac:dyDescent="0.2">
      <c r="A1184" s="377" t="s">
        <v>266</v>
      </c>
      <c r="B1184" s="377" t="s">
        <v>76</v>
      </c>
      <c r="C1184" s="378">
        <v>12.7</v>
      </c>
      <c r="D1184" s="378">
        <v>0</v>
      </c>
      <c r="E1184" s="379"/>
      <c r="F1184" s="379">
        <v>12.7</v>
      </c>
    </row>
    <row r="1185" spans="1:6" s="311" customFormat="1" ht="9" customHeight="1" x14ac:dyDescent="0.2">
      <c r="A1185" s="353" t="s">
        <v>272</v>
      </c>
      <c r="B1185" s="353" t="s">
        <v>32</v>
      </c>
      <c r="C1185" s="354">
        <v>26.81</v>
      </c>
      <c r="D1185" s="354">
        <v>26.81</v>
      </c>
      <c r="E1185" s="354"/>
      <c r="F1185" s="354">
        <v>0</v>
      </c>
    </row>
    <row r="1186" spans="1:6" s="311" customFormat="1" ht="9" customHeight="1" x14ac:dyDescent="0.2">
      <c r="A1186" s="349" t="s">
        <v>274</v>
      </c>
      <c r="B1186" s="349" t="s">
        <v>112</v>
      </c>
      <c r="C1186" s="354">
        <v>38.683999999999997</v>
      </c>
      <c r="D1186" s="354">
        <v>0</v>
      </c>
      <c r="E1186" s="354"/>
      <c r="F1186" s="354">
        <v>38.683999999999997</v>
      </c>
    </row>
    <row r="1187" spans="1:6" s="311" customFormat="1" ht="9" customHeight="1" x14ac:dyDescent="0.2">
      <c r="A1187" s="387"/>
      <c r="B1187" s="388"/>
      <c r="C1187" s="389"/>
      <c r="D1187" s="389"/>
      <c r="E1187" s="389"/>
      <c r="F1187" s="389"/>
    </row>
    <row r="1188" spans="1:6" s="311" customFormat="1" ht="9" customHeight="1" x14ac:dyDescent="0.2">
      <c r="A1188" s="387" t="s">
        <v>275</v>
      </c>
      <c r="B1188" s="370"/>
      <c r="C1188" s="359"/>
      <c r="D1188" s="359"/>
      <c r="E1188" s="359"/>
      <c r="F1188" s="359"/>
    </row>
    <row r="1189" spans="1:6" s="311" customFormat="1" ht="9" customHeight="1" x14ac:dyDescent="0.2">
      <c r="A1189" s="371" t="s">
        <v>183</v>
      </c>
      <c r="B1189" s="371"/>
      <c r="C1189" s="372">
        <f>SUM(C1191:C1193)</f>
        <v>76.710000000000008</v>
      </c>
      <c r="D1189" s="372">
        <f>SUM(D1191:D1193)</f>
        <v>0</v>
      </c>
      <c r="E1189" s="372"/>
      <c r="F1189" s="372">
        <f>SUM(F1191:F1193)</f>
        <v>76.710000000000008</v>
      </c>
    </row>
    <row r="1190" spans="1:6" s="311" customFormat="1" ht="3.95" customHeight="1" x14ac:dyDescent="0.2">
      <c r="A1190" s="376"/>
      <c r="B1190" s="376"/>
      <c r="C1190" s="376"/>
      <c r="D1190" s="376"/>
      <c r="E1190" s="376"/>
      <c r="F1190" s="376"/>
    </row>
    <row r="1191" spans="1:6" s="311" customFormat="1" ht="9" customHeight="1" x14ac:dyDescent="0.2">
      <c r="A1191" s="353" t="s">
        <v>186</v>
      </c>
      <c r="B1191" s="353" t="s">
        <v>48</v>
      </c>
      <c r="C1191" s="354">
        <v>35.5</v>
      </c>
      <c r="D1191" s="354">
        <v>0</v>
      </c>
      <c r="E1191" s="354"/>
      <c r="F1191" s="354">
        <v>35.5</v>
      </c>
    </row>
    <row r="1192" spans="1:6" s="311" customFormat="1" ht="9" customHeight="1" x14ac:dyDescent="0.2">
      <c r="A1192" s="373" t="s">
        <v>242</v>
      </c>
      <c r="B1192" s="373" t="s">
        <v>88</v>
      </c>
      <c r="C1192" s="374">
        <v>41.21</v>
      </c>
      <c r="D1192" s="374">
        <v>0</v>
      </c>
      <c r="E1192" s="374"/>
      <c r="F1192" s="374">
        <v>41.21</v>
      </c>
    </row>
    <row r="1193" spans="1:6" s="311" customFormat="1" ht="9" customHeight="1" x14ac:dyDescent="0.2">
      <c r="A1193" s="373"/>
      <c r="B1193" s="373"/>
      <c r="C1193" s="374"/>
      <c r="D1193" s="374"/>
      <c r="E1193" s="374"/>
      <c r="F1193" s="374"/>
    </row>
    <row r="1194" spans="1:6" s="311" customFormat="1" ht="9" customHeight="1" x14ac:dyDescent="0.2">
      <c r="A1194" s="380" t="s">
        <v>204</v>
      </c>
      <c r="B1194" s="380"/>
      <c r="C1194" s="376">
        <f>SUM(C1196:C1254)</f>
        <v>4038.9370000000004</v>
      </c>
      <c r="D1194" s="376">
        <f t="shared" ref="D1194:F1194" si="29">SUM(D1196:D1254)</f>
        <v>2928.8700000000003</v>
      </c>
      <c r="E1194" s="376"/>
      <c r="F1194" s="376">
        <f t="shared" si="29"/>
        <v>1110.0670000000002</v>
      </c>
    </row>
    <row r="1195" spans="1:6" s="311" customFormat="1" ht="3.95" customHeight="1" x14ac:dyDescent="0.2">
      <c r="A1195" s="376"/>
      <c r="B1195" s="376"/>
      <c r="C1195" s="376"/>
      <c r="D1195" s="376"/>
      <c r="E1195" s="376"/>
      <c r="F1195" s="376"/>
    </row>
    <row r="1196" spans="1:6" s="311" customFormat="1" ht="9" customHeight="1" x14ac:dyDescent="0.2">
      <c r="A1196" s="349" t="s">
        <v>262</v>
      </c>
      <c r="B1196" s="349" t="s">
        <v>21</v>
      </c>
      <c r="C1196" s="350">
        <v>39.5</v>
      </c>
      <c r="D1196" s="350">
        <v>39.5</v>
      </c>
      <c r="E1196" s="354"/>
      <c r="F1196" s="354">
        <v>0</v>
      </c>
    </row>
    <row r="1197" spans="1:6" s="311" customFormat="1" ht="9" customHeight="1" x14ac:dyDescent="0.2">
      <c r="A1197" s="375" t="s">
        <v>210</v>
      </c>
      <c r="B1197" s="375" t="s">
        <v>46</v>
      </c>
      <c r="C1197" s="370">
        <v>61</v>
      </c>
      <c r="D1197" s="370">
        <v>61</v>
      </c>
      <c r="E1197" s="374"/>
      <c r="F1197" s="374">
        <v>0</v>
      </c>
    </row>
    <row r="1198" spans="1:6" s="311" customFormat="1" ht="9" customHeight="1" x14ac:dyDescent="0.2">
      <c r="A1198" s="375"/>
      <c r="B1198" s="375" t="s">
        <v>36</v>
      </c>
      <c r="C1198" s="370">
        <v>201.6</v>
      </c>
      <c r="D1198" s="370">
        <v>201.6</v>
      </c>
      <c r="E1198" s="370"/>
      <c r="F1198" s="370">
        <v>0</v>
      </c>
    </row>
    <row r="1199" spans="1:6" s="311" customFormat="1" ht="9" customHeight="1" x14ac:dyDescent="0.2">
      <c r="A1199" s="377" t="s">
        <v>226</v>
      </c>
      <c r="B1199" s="377" t="s">
        <v>50</v>
      </c>
      <c r="C1199" s="378">
        <v>123.1</v>
      </c>
      <c r="D1199" s="378">
        <v>123.1</v>
      </c>
      <c r="E1199" s="379"/>
      <c r="F1199" s="379">
        <v>0</v>
      </c>
    </row>
    <row r="1200" spans="1:6" s="311" customFormat="1" ht="9" customHeight="1" x14ac:dyDescent="0.2">
      <c r="A1200" s="375" t="s">
        <v>222</v>
      </c>
      <c r="B1200" s="375" t="s">
        <v>76</v>
      </c>
      <c r="C1200" s="370">
        <v>14.5</v>
      </c>
      <c r="D1200" s="370">
        <v>0</v>
      </c>
      <c r="E1200" s="374"/>
      <c r="F1200" s="374">
        <v>14.5</v>
      </c>
    </row>
    <row r="1201" spans="1:6" s="311" customFormat="1" ht="9" customHeight="1" x14ac:dyDescent="0.2">
      <c r="A1201" s="349" t="s">
        <v>206</v>
      </c>
      <c r="B1201" s="349" t="s">
        <v>50</v>
      </c>
      <c r="C1201" s="350">
        <v>132</v>
      </c>
      <c r="D1201" s="350">
        <v>132</v>
      </c>
      <c r="E1201" s="354"/>
      <c r="F1201" s="354">
        <v>0</v>
      </c>
    </row>
    <row r="1202" spans="1:6" s="311" customFormat="1" ht="9" customHeight="1" x14ac:dyDescent="0.2">
      <c r="A1202" s="375" t="s">
        <v>208</v>
      </c>
      <c r="B1202" s="375" t="s">
        <v>32</v>
      </c>
      <c r="C1202" s="370">
        <v>36.099000000000004</v>
      </c>
      <c r="D1202" s="370">
        <v>36.099000000000004</v>
      </c>
      <c r="E1202" s="370"/>
      <c r="F1202" s="370">
        <v>0</v>
      </c>
    </row>
    <row r="1203" spans="1:6" s="311" customFormat="1" ht="9" customHeight="1" x14ac:dyDescent="0.2">
      <c r="A1203" s="377" t="s">
        <v>220</v>
      </c>
      <c r="B1203" s="377" t="s">
        <v>57</v>
      </c>
      <c r="C1203" s="378">
        <v>37.5</v>
      </c>
      <c r="D1203" s="378">
        <v>37.5</v>
      </c>
      <c r="E1203" s="379"/>
      <c r="F1203" s="379">
        <v>0</v>
      </c>
    </row>
    <row r="1204" spans="1:6" s="311" customFormat="1" ht="9" customHeight="1" x14ac:dyDescent="0.2">
      <c r="A1204" s="375" t="s">
        <v>209</v>
      </c>
      <c r="B1204" s="375" t="s">
        <v>82</v>
      </c>
      <c r="C1204" s="374">
        <v>98</v>
      </c>
      <c r="D1204" s="370">
        <v>98</v>
      </c>
      <c r="E1204" s="370"/>
      <c r="F1204" s="370">
        <v>0</v>
      </c>
    </row>
    <row r="1205" spans="1:6" s="311" customFormat="1" ht="9" customHeight="1" x14ac:dyDescent="0.2">
      <c r="A1205" s="349" t="s">
        <v>218</v>
      </c>
      <c r="B1205" s="349" t="s">
        <v>82</v>
      </c>
      <c r="C1205" s="354">
        <v>228</v>
      </c>
      <c r="D1205" s="354">
        <v>228</v>
      </c>
      <c r="E1205" s="354"/>
      <c r="F1205" s="354">
        <v>0</v>
      </c>
    </row>
    <row r="1206" spans="1:6" s="311" customFormat="1" ht="9" customHeight="1" x14ac:dyDescent="0.2">
      <c r="A1206" s="375" t="s">
        <v>212</v>
      </c>
      <c r="B1206" s="375" t="s">
        <v>69</v>
      </c>
      <c r="C1206" s="374">
        <f>SUM(D1206:F1206)</f>
        <v>650.70000000000005</v>
      </c>
      <c r="D1206" s="374">
        <v>650.70000000000005</v>
      </c>
      <c r="E1206" s="374"/>
      <c r="F1206" s="374">
        <v>0</v>
      </c>
    </row>
    <row r="1207" spans="1:6" s="311" customFormat="1" ht="9" customHeight="1" x14ac:dyDescent="0.2">
      <c r="A1207" s="377" t="s">
        <v>221</v>
      </c>
      <c r="B1207" s="377" t="s">
        <v>23</v>
      </c>
      <c r="C1207" s="379">
        <v>21</v>
      </c>
      <c r="D1207" s="379">
        <v>21</v>
      </c>
      <c r="E1207" s="379"/>
      <c r="F1207" s="379">
        <v>0</v>
      </c>
    </row>
    <row r="1208" spans="1:6" s="311" customFormat="1" ht="9" customHeight="1" x14ac:dyDescent="0.2">
      <c r="A1208" s="375" t="s">
        <v>216</v>
      </c>
      <c r="B1208" s="375" t="s">
        <v>23</v>
      </c>
      <c r="C1208" s="374">
        <v>35.1</v>
      </c>
      <c r="D1208" s="370">
        <v>35.1</v>
      </c>
      <c r="E1208" s="370"/>
      <c r="F1208" s="370">
        <v>0</v>
      </c>
    </row>
    <row r="1209" spans="1:6" s="311" customFormat="1" ht="9" customHeight="1" x14ac:dyDescent="0.2">
      <c r="A1209" s="361" t="s">
        <v>232</v>
      </c>
      <c r="B1209" s="349" t="s">
        <v>23</v>
      </c>
      <c r="C1209" s="350">
        <v>114.8</v>
      </c>
      <c r="D1209" s="354">
        <v>114.8</v>
      </c>
      <c r="E1209" s="354"/>
      <c r="F1209" s="354">
        <v>0</v>
      </c>
    </row>
    <row r="1210" spans="1:6" s="311" customFormat="1" ht="9" customHeight="1" x14ac:dyDescent="0.2">
      <c r="A1210" s="381" t="s">
        <v>213</v>
      </c>
      <c r="B1210" s="375" t="s">
        <v>33</v>
      </c>
      <c r="C1210" s="370">
        <v>108.593</v>
      </c>
      <c r="D1210" s="370">
        <v>108.593</v>
      </c>
      <c r="E1210" s="370"/>
      <c r="F1210" s="370">
        <v>0</v>
      </c>
    </row>
    <row r="1211" spans="1:6" s="311" customFormat="1" ht="9" customHeight="1" x14ac:dyDescent="0.2">
      <c r="A1211" s="382"/>
      <c r="B1211" s="377" t="s">
        <v>30</v>
      </c>
      <c r="C1211" s="378">
        <v>42</v>
      </c>
      <c r="D1211" s="378">
        <v>42</v>
      </c>
      <c r="E1211" s="378"/>
      <c r="F1211" s="378">
        <v>0</v>
      </c>
    </row>
    <row r="1212" spans="1:6" s="311" customFormat="1" ht="9" customHeight="1" x14ac:dyDescent="0.2">
      <c r="A1212" s="361" t="s">
        <v>230</v>
      </c>
      <c r="B1212" s="349" t="s">
        <v>76</v>
      </c>
      <c r="C1212" s="350">
        <v>44.04</v>
      </c>
      <c r="D1212" s="350">
        <v>44.04</v>
      </c>
      <c r="E1212" s="350"/>
      <c r="F1212" s="350">
        <v>0</v>
      </c>
    </row>
    <row r="1213" spans="1:6" s="311" customFormat="1" ht="9" customHeight="1" x14ac:dyDescent="0.2">
      <c r="A1213" s="361" t="s">
        <v>205</v>
      </c>
      <c r="B1213" s="349" t="s">
        <v>74</v>
      </c>
      <c r="C1213" s="350">
        <v>54.112000000000002</v>
      </c>
      <c r="D1213" s="350">
        <v>54.112000000000002</v>
      </c>
      <c r="E1213" s="350"/>
      <c r="F1213" s="350">
        <v>0</v>
      </c>
    </row>
    <row r="1214" spans="1:6" s="311" customFormat="1" ht="9" customHeight="1" x14ac:dyDescent="0.2">
      <c r="A1214" s="361" t="s">
        <v>225</v>
      </c>
      <c r="B1214" s="349" t="s">
        <v>111</v>
      </c>
      <c r="C1214" s="350">
        <v>28.3</v>
      </c>
      <c r="D1214" s="350">
        <v>28.3</v>
      </c>
      <c r="E1214" s="350"/>
      <c r="F1214" s="350">
        <v>0</v>
      </c>
    </row>
    <row r="1215" spans="1:6" s="311" customFormat="1" ht="9" customHeight="1" x14ac:dyDescent="0.2">
      <c r="A1215" s="382"/>
      <c r="B1215" s="377" t="s">
        <v>46</v>
      </c>
      <c r="C1215" s="378">
        <v>33.200000000000003</v>
      </c>
      <c r="D1215" s="378">
        <v>33.200000000000003</v>
      </c>
      <c r="E1215" s="378"/>
      <c r="F1215" s="378">
        <v>0</v>
      </c>
    </row>
    <row r="1216" spans="1:6" s="311" customFormat="1" ht="9" customHeight="1" x14ac:dyDescent="0.2">
      <c r="A1216" s="381" t="s">
        <v>229</v>
      </c>
      <c r="B1216" s="375" t="s">
        <v>46</v>
      </c>
      <c r="C1216" s="370">
        <v>18.899999999999999</v>
      </c>
      <c r="D1216" s="370">
        <v>0</v>
      </c>
      <c r="E1216" s="370"/>
      <c r="F1216" s="370">
        <v>18.899999999999999</v>
      </c>
    </row>
    <row r="1217" spans="1:6" s="311" customFormat="1" ht="9" customHeight="1" x14ac:dyDescent="0.2">
      <c r="A1217" s="381"/>
      <c r="B1217" s="375" t="s">
        <v>36</v>
      </c>
      <c r="C1217" s="370">
        <v>44.7</v>
      </c>
      <c r="D1217" s="370">
        <v>0</v>
      </c>
      <c r="E1217" s="370"/>
      <c r="F1217" s="370">
        <v>44.7</v>
      </c>
    </row>
    <row r="1218" spans="1:6" s="311" customFormat="1" ht="9" customHeight="1" x14ac:dyDescent="0.2">
      <c r="A1218" s="350" t="s">
        <v>217</v>
      </c>
      <c r="B1218" s="350" t="s">
        <v>46</v>
      </c>
      <c r="C1218" s="350">
        <v>34.200000000000003</v>
      </c>
      <c r="D1218" s="350">
        <v>0</v>
      </c>
      <c r="E1218" s="350"/>
      <c r="F1218" s="350">
        <v>34.200000000000003</v>
      </c>
    </row>
    <row r="1219" spans="1:6" s="311" customFormat="1" ht="9" customHeight="1" x14ac:dyDescent="0.2">
      <c r="A1219" s="378" t="s">
        <v>234</v>
      </c>
      <c r="B1219" s="378" t="s">
        <v>36</v>
      </c>
      <c r="C1219" s="378">
        <v>17.123999999999999</v>
      </c>
      <c r="D1219" s="378">
        <v>0</v>
      </c>
      <c r="E1219" s="378"/>
      <c r="F1219" s="378">
        <v>17.123999999999999</v>
      </c>
    </row>
    <row r="1220" spans="1:6" s="311" customFormat="1" ht="9" customHeight="1" x14ac:dyDescent="0.2">
      <c r="A1220" s="361" t="s">
        <v>231</v>
      </c>
      <c r="B1220" s="349" t="s">
        <v>82</v>
      </c>
      <c r="C1220" s="350">
        <v>37.289000000000001</v>
      </c>
      <c r="D1220" s="350">
        <v>37.289000000000001</v>
      </c>
      <c r="E1220" s="350"/>
      <c r="F1220" s="350">
        <v>0</v>
      </c>
    </row>
    <row r="1221" spans="1:6" s="311" customFormat="1" ht="9" customHeight="1" x14ac:dyDescent="0.2">
      <c r="A1221" s="373" t="s">
        <v>247</v>
      </c>
      <c r="B1221" s="373" t="s">
        <v>130</v>
      </c>
      <c r="C1221" s="370">
        <v>24.4</v>
      </c>
      <c r="D1221" s="370">
        <v>24.4</v>
      </c>
      <c r="E1221" s="374"/>
      <c r="F1221" s="374">
        <v>0</v>
      </c>
    </row>
    <row r="1222" spans="1:6" s="311" customFormat="1" ht="9" customHeight="1" x14ac:dyDescent="0.2">
      <c r="A1222" s="373"/>
      <c r="B1222" s="373" t="s">
        <v>32</v>
      </c>
      <c r="C1222" s="370">
        <v>90.7</v>
      </c>
      <c r="D1222" s="370">
        <v>90.7</v>
      </c>
      <c r="E1222" s="374"/>
      <c r="F1222" s="374">
        <v>0</v>
      </c>
    </row>
    <row r="1223" spans="1:6" s="311" customFormat="1" ht="9" customHeight="1" x14ac:dyDescent="0.2">
      <c r="A1223" s="383"/>
      <c r="B1223" s="383" t="s">
        <v>57</v>
      </c>
      <c r="C1223" s="378">
        <v>59.372</v>
      </c>
      <c r="D1223" s="378">
        <v>59.372</v>
      </c>
      <c r="E1223" s="379"/>
      <c r="F1223" s="379">
        <v>0</v>
      </c>
    </row>
    <row r="1224" spans="1:6" s="311" customFormat="1" ht="9" customHeight="1" x14ac:dyDescent="0.2">
      <c r="A1224" s="353" t="s">
        <v>255</v>
      </c>
      <c r="B1224" s="353" t="s">
        <v>34</v>
      </c>
      <c r="C1224" s="350">
        <v>37.4</v>
      </c>
      <c r="D1224" s="350">
        <v>37.4</v>
      </c>
      <c r="E1224" s="354"/>
      <c r="F1224" s="354">
        <v>0</v>
      </c>
    </row>
    <row r="1225" spans="1:6" s="311" customFormat="1" ht="9" customHeight="1" x14ac:dyDescent="0.2">
      <c r="A1225" s="365"/>
      <c r="B1225" s="353" t="s">
        <v>57</v>
      </c>
      <c r="C1225" s="350">
        <v>8.1</v>
      </c>
      <c r="D1225" s="350">
        <v>8.1</v>
      </c>
      <c r="E1225" s="354"/>
      <c r="F1225" s="354">
        <v>0</v>
      </c>
    </row>
    <row r="1226" spans="1:6" s="311" customFormat="1" ht="9" customHeight="1" x14ac:dyDescent="0.2">
      <c r="A1226" s="384" t="s">
        <v>251</v>
      </c>
      <c r="B1226" s="373" t="s">
        <v>34</v>
      </c>
      <c r="C1226" s="370">
        <v>59.3</v>
      </c>
      <c r="D1226" s="370">
        <v>59.3</v>
      </c>
      <c r="E1226" s="374"/>
      <c r="F1226" s="374">
        <v>0</v>
      </c>
    </row>
    <row r="1227" spans="1:6" s="311" customFormat="1" ht="9" customHeight="1" x14ac:dyDescent="0.2">
      <c r="A1227" s="383" t="s">
        <v>254</v>
      </c>
      <c r="B1227" s="383" t="s">
        <v>111</v>
      </c>
      <c r="C1227" s="378">
        <v>0.2</v>
      </c>
      <c r="D1227" s="378">
        <v>0.2</v>
      </c>
      <c r="E1227" s="378"/>
      <c r="F1227" s="378">
        <v>0</v>
      </c>
    </row>
    <row r="1228" spans="1:6" s="311" customFormat="1" ht="9" customHeight="1" x14ac:dyDescent="0.2">
      <c r="A1228" s="353"/>
      <c r="B1228" s="353" t="s">
        <v>32</v>
      </c>
      <c r="C1228" s="350">
        <v>46.6</v>
      </c>
      <c r="D1228" s="350">
        <v>46.6</v>
      </c>
      <c r="E1228" s="354"/>
      <c r="F1228" s="354">
        <v>0</v>
      </c>
    </row>
    <row r="1229" spans="1:6" s="311" customFormat="1" ht="9" customHeight="1" x14ac:dyDescent="0.2">
      <c r="A1229" s="361"/>
      <c r="B1229" s="349" t="s">
        <v>55</v>
      </c>
      <c r="C1229" s="354">
        <f>64.1-13.845</f>
        <v>50.254999999999995</v>
      </c>
      <c r="D1229" s="354">
        <f>64.1-13.845</f>
        <v>50.254999999999995</v>
      </c>
      <c r="E1229" s="354"/>
      <c r="F1229" s="354">
        <v>0</v>
      </c>
    </row>
    <row r="1230" spans="1:6" s="311" customFormat="1" ht="9" customHeight="1" x14ac:dyDescent="0.2">
      <c r="A1230" s="361" t="s">
        <v>244</v>
      </c>
      <c r="B1230" s="349" t="s">
        <v>82</v>
      </c>
      <c r="C1230" s="350">
        <v>104.5</v>
      </c>
      <c r="D1230" s="354">
        <v>0</v>
      </c>
      <c r="E1230" s="350"/>
      <c r="F1230" s="350">
        <v>104.5</v>
      </c>
    </row>
    <row r="1231" spans="1:6" s="311" customFormat="1" ht="9" customHeight="1" x14ac:dyDescent="0.2">
      <c r="A1231" s="383"/>
      <c r="B1231" s="383" t="s">
        <v>27</v>
      </c>
      <c r="C1231" s="378">
        <v>93</v>
      </c>
      <c r="D1231" s="378">
        <v>0</v>
      </c>
      <c r="E1231" s="378"/>
      <c r="F1231" s="378">
        <v>93</v>
      </c>
    </row>
    <row r="1232" spans="1:6" s="311" customFormat="1" ht="9" customHeight="1" x14ac:dyDescent="0.2">
      <c r="A1232" s="353" t="s">
        <v>192</v>
      </c>
      <c r="B1232" s="353" t="s">
        <v>55</v>
      </c>
      <c r="C1232" s="370">
        <f>97.5-1.4</f>
        <v>96.1</v>
      </c>
      <c r="D1232" s="370">
        <f>97.5-1.4</f>
        <v>96.1</v>
      </c>
      <c r="E1232" s="354"/>
      <c r="F1232" s="354">
        <v>0</v>
      </c>
    </row>
    <row r="1233" spans="1:6" s="311" customFormat="1" ht="9" customHeight="1" x14ac:dyDescent="0.2">
      <c r="A1233" s="353"/>
      <c r="B1233" s="353" t="s">
        <v>82</v>
      </c>
      <c r="C1233" s="370">
        <v>36.6</v>
      </c>
      <c r="D1233" s="350">
        <v>36.6</v>
      </c>
      <c r="E1233" s="354"/>
      <c r="F1233" s="354">
        <v>0</v>
      </c>
    </row>
    <row r="1234" spans="1:6" s="311" customFormat="1" ht="9" customHeight="1" x14ac:dyDescent="0.2">
      <c r="A1234" s="353" t="s">
        <v>259</v>
      </c>
      <c r="B1234" s="353" t="s">
        <v>15</v>
      </c>
      <c r="C1234" s="350">
        <v>89.5</v>
      </c>
      <c r="D1234" s="350">
        <v>89.5</v>
      </c>
      <c r="E1234" s="354"/>
      <c r="F1234" s="354">
        <v>0</v>
      </c>
    </row>
    <row r="1235" spans="1:6" s="311" customFormat="1" ht="9" customHeight="1" x14ac:dyDescent="0.2">
      <c r="A1235" s="383" t="s">
        <v>252</v>
      </c>
      <c r="B1235" s="383" t="s">
        <v>82</v>
      </c>
      <c r="C1235" s="378">
        <v>39.299999999999997</v>
      </c>
      <c r="D1235" s="378">
        <v>39.299999999999997</v>
      </c>
      <c r="E1235" s="378"/>
      <c r="F1235" s="378">
        <v>0</v>
      </c>
    </row>
    <row r="1236" spans="1:6" s="311" customFormat="1" ht="9" customHeight="1" x14ac:dyDescent="0.2">
      <c r="A1236" s="353" t="s">
        <v>256</v>
      </c>
      <c r="B1236" s="353" t="s">
        <v>36</v>
      </c>
      <c r="C1236" s="354">
        <v>8.3000000000000007</v>
      </c>
      <c r="D1236" s="354">
        <v>0</v>
      </c>
      <c r="E1236" s="354"/>
      <c r="F1236" s="354">
        <v>8.3000000000000007</v>
      </c>
    </row>
    <row r="1237" spans="1:6" s="311" customFormat="1" ht="9" customHeight="1" x14ac:dyDescent="0.2">
      <c r="A1237" s="353" t="s">
        <v>258</v>
      </c>
      <c r="B1237" s="353" t="s">
        <v>52</v>
      </c>
      <c r="C1237" s="354">
        <v>159</v>
      </c>
      <c r="D1237" s="354">
        <v>27</v>
      </c>
      <c r="E1237" s="354"/>
      <c r="F1237" s="354">
        <v>132</v>
      </c>
    </row>
    <row r="1238" spans="1:6" s="311" customFormat="1" ht="9" customHeight="1" x14ac:dyDescent="0.2">
      <c r="A1238" s="353"/>
      <c r="B1238" s="353" t="s">
        <v>55</v>
      </c>
      <c r="C1238" s="354">
        <v>84</v>
      </c>
      <c r="D1238" s="354">
        <v>0</v>
      </c>
      <c r="E1238" s="354"/>
      <c r="F1238" s="354">
        <v>84</v>
      </c>
    </row>
    <row r="1239" spans="1:6" s="311" customFormat="1" ht="9" customHeight="1" x14ac:dyDescent="0.2">
      <c r="A1239" s="383" t="s">
        <v>253</v>
      </c>
      <c r="B1239" s="383" t="s">
        <v>15</v>
      </c>
      <c r="C1239" s="378">
        <v>55.5</v>
      </c>
      <c r="D1239" s="378">
        <v>55.5</v>
      </c>
      <c r="E1239" s="378"/>
      <c r="F1239" s="378">
        <v>0</v>
      </c>
    </row>
    <row r="1240" spans="1:6" s="311" customFormat="1" ht="9" customHeight="1" x14ac:dyDescent="0.2">
      <c r="A1240" s="349" t="s">
        <v>250</v>
      </c>
      <c r="B1240" s="349" t="s">
        <v>112</v>
      </c>
      <c r="C1240" s="354">
        <v>20.2</v>
      </c>
      <c r="D1240" s="354">
        <v>0</v>
      </c>
      <c r="E1240" s="354"/>
      <c r="F1240" s="354">
        <v>20.2</v>
      </c>
    </row>
    <row r="1241" spans="1:6" s="311" customFormat="1" ht="9" customHeight="1" x14ac:dyDescent="0.2">
      <c r="A1241" s="349" t="s">
        <v>257</v>
      </c>
      <c r="B1241" s="349" t="s">
        <v>52</v>
      </c>
      <c r="C1241" s="354">
        <v>75.397999999999996</v>
      </c>
      <c r="D1241" s="354">
        <v>0</v>
      </c>
      <c r="E1241" s="350"/>
      <c r="F1241" s="350">
        <v>75.397999999999996</v>
      </c>
    </row>
    <row r="1242" spans="1:6" s="311" customFormat="1" ht="9" customHeight="1" x14ac:dyDescent="0.2">
      <c r="A1242" s="349" t="s">
        <v>268</v>
      </c>
      <c r="B1242" s="349" t="s">
        <v>33</v>
      </c>
      <c r="C1242" s="354">
        <v>160.1</v>
      </c>
      <c r="D1242" s="350">
        <v>10</v>
      </c>
      <c r="E1242" s="350"/>
      <c r="F1242" s="350">
        <v>150.1</v>
      </c>
    </row>
    <row r="1243" spans="1:6" s="311" customFormat="1" ht="9" customHeight="1" x14ac:dyDescent="0.2">
      <c r="A1243" s="383"/>
      <c r="B1243" s="383" t="s">
        <v>65</v>
      </c>
      <c r="C1243" s="378">
        <v>70</v>
      </c>
      <c r="D1243" s="378">
        <v>0</v>
      </c>
      <c r="E1243" s="378"/>
      <c r="F1243" s="378">
        <v>70</v>
      </c>
    </row>
    <row r="1244" spans="1:6" s="311" customFormat="1" ht="9" customHeight="1" x14ac:dyDescent="0.2">
      <c r="A1244" s="349" t="s">
        <v>269</v>
      </c>
      <c r="B1244" s="349" t="s">
        <v>39</v>
      </c>
      <c r="C1244" s="354">
        <v>35.247999999999998</v>
      </c>
      <c r="D1244" s="350">
        <v>0</v>
      </c>
      <c r="E1244" s="350"/>
      <c r="F1244" s="350">
        <v>35.247999999999998</v>
      </c>
    </row>
    <row r="1245" spans="1:6" s="311" customFormat="1" ht="9" customHeight="1" x14ac:dyDescent="0.2">
      <c r="A1245" s="349"/>
      <c r="B1245" s="353" t="s">
        <v>34</v>
      </c>
      <c r="C1245" s="354">
        <v>21.4</v>
      </c>
      <c r="D1245" s="350">
        <v>0</v>
      </c>
      <c r="E1245" s="350"/>
      <c r="F1245" s="350">
        <v>21.4</v>
      </c>
    </row>
    <row r="1246" spans="1:6" s="311" customFormat="1" ht="9" customHeight="1" x14ac:dyDescent="0.2">
      <c r="A1246" s="349"/>
      <c r="B1246" s="349" t="s">
        <v>63</v>
      </c>
      <c r="C1246" s="354">
        <v>9.4</v>
      </c>
      <c r="D1246" s="350">
        <v>0</v>
      </c>
      <c r="E1246" s="350"/>
      <c r="F1246" s="350">
        <v>9.4</v>
      </c>
    </row>
    <row r="1247" spans="1:6" s="311" customFormat="1" ht="9" customHeight="1" x14ac:dyDescent="0.2">
      <c r="A1247" s="383" t="s">
        <v>266</v>
      </c>
      <c r="B1247" s="383" t="s">
        <v>76</v>
      </c>
      <c r="C1247" s="378">
        <f>SUM(D1247:F1247)</f>
        <v>43.003</v>
      </c>
      <c r="D1247" s="378">
        <v>0</v>
      </c>
      <c r="E1247" s="378"/>
      <c r="F1247" s="378">
        <v>43.003</v>
      </c>
    </row>
    <row r="1248" spans="1:6" s="311" customFormat="1" ht="9" customHeight="1" x14ac:dyDescent="0.2">
      <c r="A1248" s="373" t="s">
        <v>272</v>
      </c>
      <c r="B1248" s="373" t="s">
        <v>32</v>
      </c>
      <c r="C1248" s="374">
        <v>26.81</v>
      </c>
      <c r="D1248" s="374">
        <v>26.81</v>
      </c>
      <c r="E1248" s="374"/>
      <c r="F1248" s="374">
        <v>0</v>
      </c>
    </row>
    <row r="1249" spans="1:6" s="311" customFormat="1" ht="9" customHeight="1" x14ac:dyDescent="0.2">
      <c r="A1249" s="373" t="s">
        <v>273</v>
      </c>
      <c r="B1249" s="375" t="s">
        <v>112</v>
      </c>
      <c r="C1249" s="374">
        <v>38.683999999999997</v>
      </c>
      <c r="D1249" s="374">
        <v>0</v>
      </c>
      <c r="E1249" s="374"/>
      <c r="F1249" s="374">
        <v>38.683999999999997</v>
      </c>
    </row>
    <row r="1250" spans="1:6" s="311" customFormat="1" ht="9" customHeight="1" x14ac:dyDescent="0.2">
      <c r="A1250" s="350" t="s">
        <v>202</v>
      </c>
      <c r="B1250" s="350" t="s">
        <v>130</v>
      </c>
      <c r="C1250" s="350">
        <v>11.4</v>
      </c>
      <c r="D1250" s="350">
        <v>11.4</v>
      </c>
      <c r="E1250" s="350"/>
      <c r="F1250" s="350">
        <v>0</v>
      </c>
    </row>
    <row r="1251" spans="1:6" s="311" customFormat="1" ht="9" customHeight="1" x14ac:dyDescent="0.2">
      <c r="A1251" s="378"/>
      <c r="B1251" s="378" t="s">
        <v>32</v>
      </c>
      <c r="C1251" s="378">
        <v>34.4</v>
      </c>
      <c r="D1251" s="378">
        <v>34.4</v>
      </c>
      <c r="E1251" s="378"/>
      <c r="F1251" s="378">
        <v>0</v>
      </c>
    </row>
    <row r="1252" spans="1:6" s="311" customFormat="1" ht="9" customHeight="1" x14ac:dyDescent="0.2">
      <c r="A1252" s="370" t="s">
        <v>261</v>
      </c>
      <c r="B1252" s="370" t="s">
        <v>130</v>
      </c>
      <c r="C1252" s="370">
        <v>42</v>
      </c>
      <c r="D1252" s="370">
        <v>0</v>
      </c>
      <c r="E1252" s="370"/>
      <c r="F1252" s="370">
        <v>42</v>
      </c>
    </row>
    <row r="1253" spans="1:6" s="311" customFormat="1" ht="9" customHeight="1" x14ac:dyDescent="0.2">
      <c r="A1253" s="349"/>
      <c r="B1253" s="349" t="s">
        <v>55</v>
      </c>
      <c r="C1253" s="350">
        <v>15.91</v>
      </c>
      <c r="D1253" s="350">
        <v>0</v>
      </c>
      <c r="E1253" s="354"/>
      <c r="F1253" s="354">
        <v>15.91</v>
      </c>
    </row>
    <row r="1254" spans="1:6" s="311" customFormat="1" ht="9" customHeight="1" x14ac:dyDescent="0.2">
      <c r="A1254" s="373" t="s">
        <v>267</v>
      </c>
      <c r="B1254" s="353" t="s">
        <v>82</v>
      </c>
      <c r="C1254" s="374">
        <v>37.5</v>
      </c>
      <c r="D1254" s="370">
        <v>0</v>
      </c>
      <c r="E1254" s="370"/>
      <c r="F1254" s="370">
        <v>37.5</v>
      </c>
    </row>
    <row r="1255" spans="1:6" s="311" customFormat="1" ht="3" customHeight="1" x14ac:dyDescent="0.2">
      <c r="A1255" s="390"/>
      <c r="B1255" s="390"/>
      <c r="C1255" s="390"/>
      <c r="D1255" s="391"/>
      <c r="E1255" s="391"/>
      <c r="F1255" s="391"/>
    </row>
    <row r="1256" spans="1:6" s="311" customFormat="1" ht="3" customHeight="1" x14ac:dyDescent="0.2">
      <c r="A1256" s="392"/>
      <c r="B1256" s="392"/>
      <c r="C1256" s="392"/>
      <c r="D1256" s="393"/>
      <c r="E1256" s="393"/>
      <c r="F1256" s="393"/>
    </row>
    <row r="1257" spans="1:6" s="311" customFormat="1" ht="9" customHeight="1" x14ac:dyDescent="0.2">
      <c r="A1257" s="394" t="s">
        <v>276</v>
      </c>
      <c r="B1257" s="349"/>
      <c r="C1257" s="350"/>
      <c r="D1257" s="354"/>
      <c r="E1257" s="350"/>
      <c r="F1257" s="303"/>
    </row>
  </sheetData>
  <sheetProtection sheet="1" objects="1" scenarios="1"/>
  <mergeCells count="4">
    <mergeCell ref="A6:A8"/>
    <mergeCell ref="B6:B8"/>
    <mergeCell ref="D7:D8"/>
    <mergeCell ref="F7:F8"/>
  </mergeCells>
  <hyperlinks>
    <hyperlink ref="F1" location="Índice!A1" display="Índice!A1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7" manualBreakCount="17">
    <brk id="87" max="5" man="1"/>
    <brk id="161" max="5" man="1"/>
    <brk id="232" max="5" man="1"/>
    <brk id="307" max="5" man="1"/>
    <brk id="382" max="5" man="1"/>
    <brk id="457" max="5" man="1"/>
    <brk id="529" max="5" man="1"/>
    <brk id="604" max="5" man="1"/>
    <brk id="679" max="5" man="1"/>
    <brk id="753" max="5" man="1"/>
    <brk id="827" max="5" man="1"/>
    <brk id="904" max="5" man="1"/>
    <brk id="974" max="5" man="1"/>
    <brk id="1045" max="5" man="1"/>
    <brk id="1116" max="5" man="1"/>
    <brk id="1187" max="5" man="1"/>
    <brk id="1246" max="5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1"/>
  <sheetViews>
    <sheetView showGridLines="0" showRowColHeaders="0" zoomScale="130" zoomScaleNormal="130" workbookViewId="0"/>
  </sheetViews>
  <sheetFormatPr baseColWidth="10" defaultColWidth="0" defaultRowHeight="11.25" customHeight="1" zeroHeight="1" x14ac:dyDescent="0.25"/>
  <cols>
    <col min="1" max="1" width="27.42578125" style="264" customWidth="1"/>
    <col min="2" max="2" width="10" style="264" customWidth="1"/>
    <col min="3" max="3" width="18.7109375" style="264" customWidth="1"/>
    <col min="4" max="4" width="21.5703125" style="264" customWidth="1"/>
    <col min="5" max="5" width="13.42578125" style="264" customWidth="1"/>
    <col min="6" max="6" width="0.85546875" style="264" customWidth="1"/>
    <col min="7" max="16384" width="11.42578125" style="264" hidden="1"/>
  </cols>
  <sheetData>
    <row r="1" spans="1:6" s="271" customFormat="1" ht="12" customHeight="1" x14ac:dyDescent="0.2">
      <c r="A1" s="395" t="s">
        <v>277</v>
      </c>
      <c r="B1" s="395"/>
      <c r="C1" s="396"/>
      <c r="D1" s="396"/>
      <c r="E1" s="397" t="s">
        <v>278</v>
      </c>
      <c r="F1" s="395"/>
    </row>
    <row r="2" spans="1:6" s="271" customFormat="1" ht="12" customHeight="1" x14ac:dyDescent="0.2">
      <c r="A2" s="395" t="s">
        <v>279</v>
      </c>
      <c r="B2" s="395"/>
      <c r="C2" s="396"/>
      <c r="D2" s="396"/>
      <c r="E2" s="396"/>
      <c r="F2" s="395"/>
    </row>
    <row r="3" spans="1:6" s="271" customFormat="1" ht="12" customHeight="1" x14ac:dyDescent="0.2">
      <c r="A3" s="398" t="s">
        <v>110</v>
      </c>
      <c r="B3" s="398"/>
      <c r="C3" s="399"/>
      <c r="D3" s="399"/>
      <c r="E3" s="399"/>
      <c r="F3" s="314"/>
    </row>
    <row r="4" spans="1:6" ht="3" customHeight="1" x14ac:dyDescent="0.25">
      <c r="A4" s="400"/>
      <c r="B4" s="400"/>
      <c r="C4" s="400"/>
      <c r="D4" s="400"/>
      <c r="E4" s="400"/>
    </row>
    <row r="5" spans="1:6" ht="3" customHeight="1" x14ac:dyDescent="0.25">
      <c r="A5" s="401"/>
      <c r="B5" s="401"/>
      <c r="C5" s="401"/>
      <c r="D5" s="401"/>
      <c r="E5" s="401"/>
    </row>
    <row r="6" spans="1:6" s="275" customFormat="1" ht="9.6" customHeight="1" x14ac:dyDescent="0.15">
      <c r="A6" s="601" t="s">
        <v>280</v>
      </c>
      <c r="B6" s="465"/>
      <c r="C6" s="402" t="s">
        <v>281</v>
      </c>
      <c r="D6" s="402"/>
      <c r="E6" s="402" t="s">
        <v>282</v>
      </c>
    </row>
    <row r="7" spans="1:6" s="275" customFormat="1" ht="9" customHeight="1" x14ac:dyDescent="0.25">
      <c r="A7" s="602"/>
      <c r="B7" s="466"/>
      <c r="C7" s="403"/>
      <c r="D7" s="403"/>
      <c r="E7" s="404" t="s">
        <v>283</v>
      </c>
    </row>
    <row r="8" spans="1:6" ht="3" customHeight="1" x14ac:dyDescent="0.25">
      <c r="A8" s="405"/>
      <c r="B8" s="405"/>
      <c r="C8" s="405"/>
      <c r="D8" s="405"/>
      <c r="E8" s="405"/>
    </row>
    <row r="9" spans="1:6" ht="3" customHeight="1" x14ac:dyDescent="0.25">
      <c r="A9" s="406"/>
      <c r="B9" s="406"/>
      <c r="C9" s="406"/>
      <c r="D9" s="406"/>
      <c r="E9" s="406"/>
    </row>
    <row r="10" spans="1:6" ht="9" customHeight="1" x14ac:dyDescent="0.25">
      <c r="A10" s="31">
        <v>1995</v>
      </c>
      <c r="B10" s="31"/>
      <c r="C10" s="407"/>
      <c r="D10" s="407"/>
      <c r="E10" s="407"/>
    </row>
    <row r="11" spans="1:6" s="38" customFormat="1" ht="9" customHeight="1" x14ac:dyDescent="0.25">
      <c r="A11" s="215" t="s">
        <v>10</v>
      </c>
      <c r="B11" s="215"/>
      <c r="C11" s="407">
        <f>SUM(C13,C24)</f>
        <v>118931053</v>
      </c>
      <c r="D11" s="407"/>
      <c r="E11" s="407">
        <f>SUM(E13,E24)</f>
        <v>1915782.202</v>
      </c>
    </row>
    <row r="12" spans="1:6" s="38" customFormat="1" ht="3.95" customHeight="1" x14ac:dyDescent="0.25">
      <c r="A12" s="215"/>
      <c r="B12" s="215"/>
      <c r="C12" s="407"/>
      <c r="D12" s="407"/>
      <c r="E12" s="407"/>
    </row>
    <row r="13" spans="1:6" s="38" customFormat="1" ht="9" customHeight="1" x14ac:dyDescent="0.25">
      <c r="A13" s="37" t="s">
        <v>284</v>
      </c>
      <c r="B13" s="37"/>
      <c r="C13" s="408">
        <f>SUM(C14:C22)</f>
        <v>67929079</v>
      </c>
      <c r="D13" s="408"/>
      <c r="E13" s="408">
        <f>SUM(E14:E22)</f>
        <v>1451020.8360000001</v>
      </c>
    </row>
    <row r="14" spans="1:6" s="38" customFormat="1" ht="9" customHeight="1" x14ac:dyDescent="0.25">
      <c r="A14" s="409" t="s">
        <v>285</v>
      </c>
      <c r="B14" s="409"/>
      <c r="C14" s="408">
        <v>1964710</v>
      </c>
      <c r="D14" s="408"/>
      <c r="E14" s="408">
        <v>103115.81</v>
      </c>
    </row>
    <row r="15" spans="1:6" s="38" customFormat="1" ht="9" customHeight="1" x14ac:dyDescent="0.25">
      <c r="A15" s="409" t="s">
        <v>186</v>
      </c>
      <c r="B15" s="409"/>
      <c r="C15" s="408">
        <v>662044</v>
      </c>
      <c r="D15" s="408"/>
      <c r="E15" s="408">
        <v>9881.7209999999995</v>
      </c>
    </row>
    <row r="16" spans="1:6" s="38" customFormat="1" ht="9" customHeight="1" x14ac:dyDescent="0.25">
      <c r="A16" s="409" t="s">
        <v>187</v>
      </c>
      <c r="B16" s="409"/>
      <c r="C16" s="408">
        <v>4959302</v>
      </c>
      <c r="D16" s="408"/>
      <c r="E16" s="408">
        <v>53408.095999999998</v>
      </c>
    </row>
    <row r="17" spans="1:6" s="38" customFormat="1" ht="9" customHeight="1" x14ac:dyDescent="0.25">
      <c r="A17" s="410" t="s">
        <v>190</v>
      </c>
      <c r="B17" s="410"/>
      <c r="C17" s="411">
        <v>20216181</v>
      </c>
      <c r="D17" s="411"/>
      <c r="E17" s="411">
        <v>329297.13</v>
      </c>
    </row>
    <row r="18" spans="1:6" s="38" customFormat="1" ht="9" customHeight="1" x14ac:dyDescent="0.25">
      <c r="A18" s="409" t="s">
        <v>191</v>
      </c>
      <c r="B18" s="409"/>
      <c r="C18" s="408">
        <v>16982317</v>
      </c>
      <c r="D18" s="408"/>
      <c r="E18" s="408">
        <v>579558.76599999995</v>
      </c>
    </row>
    <row r="19" spans="1:6" s="38" customFormat="1" ht="9" customHeight="1" x14ac:dyDescent="0.25">
      <c r="A19" s="409" t="s">
        <v>286</v>
      </c>
      <c r="B19" s="409"/>
      <c r="C19" s="408">
        <v>4986315</v>
      </c>
      <c r="D19" s="408"/>
      <c r="E19" s="408">
        <v>86960.372000000003</v>
      </c>
    </row>
    <row r="20" spans="1:6" s="38" customFormat="1" ht="9" customHeight="1" x14ac:dyDescent="0.25">
      <c r="A20" s="409" t="s">
        <v>287</v>
      </c>
      <c r="B20" s="409"/>
      <c r="C20" s="408">
        <v>7736656</v>
      </c>
      <c r="D20" s="408"/>
      <c r="E20" s="408">
        <v>172254.098</v>
      </c>
    </row>
    <row r="21" spans="1:6" s="38" customFormat="1" ht="9" customHeight="1" x14ac:dyDescent="0.25">
      <c r="A21" s="410" t="s">
        <v>195</v>
      </c>
      <c r="B21" s="410"/>
      <c r="C21" s="411">
        <v>2557892</v>
      </c>
      <c r="D21" s="411"/>
      <c r="E21" s="411">
        <v>45372.811000000002</v>
      </c>
    </row>
    <row r="22" spans="1:6" s="38" customFormat="1" ht="9" customHeight="1" x14ac:dyDescent="0.25">
      <c r="A22" s="409" t="s">
        <v>196</v>
      </c>
      <c r="B22" s="409"/>
      <c r="C22" s="408">
        <v>7863662</v>
      </c>
      <c r="D22" s="408"/>
      <c r="E22" s="408">
        <v>71172.032000000007</v>
      </c>
    </row>
    <row r="23" spans="1:6" s="38" customFormat="1" ht="9" customHeight="1" x14ac:dyDescent="0.25">
      <c r="A23" s="37"/>
      <c r="B23" s="37"/>
      <c r="C23" s="412"/>
      <c r="D23" s="412"/>
      <c r="E23" s="412"/>
    </row>
    <row r="24" spans="1:6" s="38" customFormat="1" ht="9" customHeight="1" x14ac:dyDescent="0.25">
      <c r="A24" s="37" t="s">
        <v>288</v>
      </c>
      <c r="B24" s="37"/>
      <c r="C24" s="408">
        <f>SUM(C25,C44)</f>
        <v>51001974</v>
      </c>
      <c r="D24" s="408"/>
      <c r="E24" s="408">
        <f>SUM(E25,E44)</f>
        <v>464761.36600000004</v>
      </c>
      <c r="F24" s="80"/>
    </row>
    <row r="25" spans="1:6" s="38" customFormat="1" ht="9" customHeight="1" x14ac:dyDescent="0.25">
      <c r="A25" s="409" t="s">
        <v>125</v>
      </c>
      <c r="B25" s="413"/>
      <c r="C25" s="408">
        <f>SUM(C26:C42)</f>
        <v>25314522</v>
      </c>
      <c r="D25" s="408"/>
      <c r="E25" s="408">
        <f>SUM(E26:E42)</f>
        <v>232889.50200000004</v>
      </c>
    </row>
    <row r="26" spans="1:6" s="38" customFormat="1" ht="9" customHeight="1" x14ac:dyDescent="0.25">
      <c r="A26" s="413" t="s">
        <v>289</v>
      </c>
      <c r="B26" s="413"/>
      <c r="C26" s="408">
        <v>1283089</v>
      </c>
      <c r="D26" s="408"/>
      <c r="E26" s="408">
        <v>13468.062</v>
      </c>
    </row>
    <row r="27" spans="1:6" s="38" customFormat="1" ht="9" customHeight="1" x14ac:dyDescent="0.25">
      <c r="A27" s="414" t="s">
        <v>290</v>
      </c>
      <c r="B27" s="414"/>
      <c r="C27" s="411">
        <v>1224603</v>
      </c>
      <c r="D27" s="411"/>
      <c r="E27" s="411">
        <v>3574.0940000000001</v>
      </c>
    </row>
    <row r="28" spans="1:6" s="38" customFormat="1" ht="9" customHeight="1" x14ac:dyDescent="0.25">
      <c r="A28" s="413" t="s">
        <v>291</v>
      </c>
      <c r="B28" s="413"/>
      <c r="C28" s="408">
        <v>1518380</v>
      </c>
      <c r="D28" s="408"/>
      <c r="E28" s="408">
        <v>13666.537</v>
      </c>
    </row>
    <row r="29" spans="1:6" s="38" customFormat="1" ht="9" customHeight="1" x14ac:dyDescent="0.25">
      <c r="A29" s="413" t="s">
        <v>292</v>
      </c>
      <c r="B29" s="413"/>
      <c r="C29" s="408">
        <v>4739827</v>
      </c>
      <c r="D29" s="408"/>
      <c r="E29" s="408">
        <v>24391.302</v>
      </c>
    </row>
    <row r="30" spans="1:6" s="38" customFormat="1" ht="9" customHeight="1" x14ac:dyDescent="0.25">
      <c r="A30" s="413" t="s">
        <v>66</v>
      </c>
      <c r="B30" s="413"/>
      <c r="C30" s="408">
        <v>1398775</v>
      </c>
      <c r="D30" s="408"/>
      <c r="E30" s="408">
        <v>14175.913</v>
      </c>
    </row>
    <row r="31" spans="1:6" s="38" customFormat="1" ht="9" customHeight="1" x14ac:dyDescent="0.25">
      <c r="A31" s="414" t="s">
        <v>293</v>
      </c>
      <c r="B31" s="414"/>
      <c r="C31" s="411">
        <v>1536250</v>
      </c>
      <c r="D31" s="411"/>
      <c r="E31" s="411">
        <v>23782.169000000002</v>
      </c>
    </row>
    <row r="32" spans="1:6" s="38" customFormat="1" ht="9" customHeight="1" x14ac:dyDescent="0.25">
      <c r="A32" s="413" t="s">
        <v>294</v>
      </c>
      <c r="B32" s="413"/>
      <c r="C32" s="408">
        <v>1990760</v>
      </c>
      <c r="D32" s="408"/>
      <c r="E32" s="408">
        <v>18781.434000000001</v>
      </c>
    </row>
    <row r="33" spans="1:5" s="38" customFormat="1" ht="9" customHeight="1" x14ac:dyDescent="0.25">
      <c r="A33" s="413" t="s">
        <v>295</v>
      </c>
      <c r="B33" s="413"/>
      <c r="C33" s="408">
        <v>1651369</v>
      </c>
      <c r="D33" s="408"/>
      <c r="E33" s="408">
        <v>19247.599999999999</v>
      </c>
    </row>
    <row r="34" spans="1:5" s="38" customFormat="1" ht="9" customHeight="1" x14ac:dyDescent="0.25">
      <c r="A34" s="413" t="s">
        <v>296</v>
      </c>
      <c r="B34" s="413"/>
      <c r="C34" s="408">
        <v>2070520</v>
      </c>
      <c r="D34" s="408"/>
      <c r="E34" s="408">
        <v>11469.236000000001</v>
      </c>
    </row>
    <row r="35" spans="1:5" s="38" customFormat="1" ht="9" customHeight="1" x14ac:dyDescent="0.25">
      <c r="A35" s="414" t="s">
        <v>297</v>
      </c>
      <c r="B35" s="414"/>
      <c r="C35" s="411">
        <v>631345</v>
      </c>
      <c r="D35" s="411"/>
      <c r="E35" s="411">
        <v>8182.4960000000001</v>
      </c>
    </row>
    <row r="36" spans="1:5" s="38" customFormat="1" ht="9" customHeight="1" x14ac:dyDescent="0.25">
      <c r="A36" s="413" t="s">
        <v>298</v>
      </c>
      <c r="B36" s="413"/>
      <c r="C36" s="408">
        <v>1103800</v>
      </c>
      <c r="D36" s="408"/>
      <c r="E36" s="408">
        <v>11461.585999999999</v>
      </c>
    </row>
    <row r="37" spans="1:5" s="38" customFormat="1" ht="9" customHeight="1" x14ac:dyDescent="0.25">
      <c r="A37" s="413" t="s">
        <v>299</v>
      </c>
      <c r="B37" s="413"/>
      <c r="C37" s="408">
        <v>907592</v>
      </c>
      <c r="D37" s="408"/>
      <c r="E37" s="408">
        <v>7746.259</v>
      </c>
    </row>
    <row r="38" spans="1:5" s="38" customFormat="1" ht="9" customHeight="1" x14ac:dyDescent="0.25">
      <c r="A38" s="413" t="s">
        <v>65</v>
      </c>
      <c r="B38" s="413"/>
      <c r="C38" s="408">
        <v>2006508</v>
      </c>
      <c r="D38" s="408"/>
      <c r="E38" s="408">
        <v>22892.516</v>
      </c>
    </row>
    <row r="39" spans="1:5" s="38" customFormat="1" ht="9" customHeight="1" x14ac:dyDescent="0.25">
      <c r="A39" s="414" t="s">
        <v>300</v>
      </c>
      <c r="B39" s="414"/>
      <c r="C39" s="411">
        <v>550094</v>
      </c>
      <c r="D39" s="411"/>
      <c r="E39" s="411">
        <v>3540.2750000000001</v>
      </c>
    </row>
    <row r="40" spans="1:5" s="38" customFormat="1" ht="9" customHeight="1" x14ac:dyDescent="0.25">
      <c r="A40" s="413" t="s">
        <v>81</v>
      </c>
      <c r="B40" s="413"/>
      <c r="C40" s="408">
        <v>1320723</v>
      </c>
      <c r="D40" s="408"/>
      <c r="E40" s="408">
        <v>22212.256000000001</v>
      </c>
    </row>
    <row r="41" spans="1:5" s="38" customFormat="1" ht="9" customHeight="1" x14ac:dyDescent="0.25">
      <c r="A41" s="413" t="s">
        <v>301</v>
      </c>
      <c r="B41" s="413"/>
      <c r="C41" s="408">
        <v>1079856</v>
      </c>
      <c r="D41" s="408"/>
      <c r="E41" s="408">
        <v>11995.632</v>
      </c>
    </row>
    <row r="42" spans="1:5" s="38" customFormat="1" ht="9" customHeight="1" x14ac:dyDescent="0.25">
      <c r="A42" s="413" t="s">
        <v>302</v>
      </c>
      <c r="B42" s="413"/>
      <c r="C42" s="408">
        <v>301031</v>
      </c>
      <c r="D42" s="408"/>
      <c r="E42" s="408">
        <v>2302.1350000000002</v>
      </c>
    </row>
    <row r="43" spans="1:5" s="38" customFormat="1" ht="9" customHeight="1" x14ac:dyDescent="0.25">
      <c r="A43" s="413"/>
      <c r="B43" s="413"/>
      <c r="C43" s="80"/>
      <c r="D43" s="80"/>
      <c r="E43" s="80"/>
    </row>
    <row r="44" spans="1:5" s="38" customFormat="1" ht="9" customHeight="1" x14ac:dyDescent="0.25">
      <c r="A44" s="415" t="s">
        <v>303</v>
      </c>
      <c r="B44" s="415"/>
      <c r="C44" s="408">
        <f>SUM(C45:C56)</f>
        <v>25687452</v>
      </c>
      <c r="D44" s="408"/>
      <c r="E44" s="408">
        <f>SUM(E45:E56)</f>
        <v>231871.86399999997</v>
      </c>
    </row>
    <row r="45" spans="1:5" s="38" customFormat="1" ht="9" customHeight="1" x14ac:dyDescent="0.25">
      <c r="A45" s="413" t="s">
        <v>304</v>
      </c>
      <c r="B45" s="413"/>
      <c r="C45" s="408">
        <v>1418957</v>
      </c>
      <c r="D45" s="408"/>
      <c r="E45" s="408">
        <v>10863.796</v>
      </c>
    </row>
    <row r="46" spans="1:5" s="38" customFormat="1" ht="9" customHeight="1" x14ac:dyDescent="0.25">
      <c r="A46" s="413" t="s">
        <v>305</v>
      </c>
      <c r="B46" s="413"/>
      <c r="C46" s="408">
        <v>487974</v>
      </c>
      <c r="D46" s="408"/>
      <c r="E46" s="408">
        <v>3859.3919999999998</v>
      </c>
    </row>
    <row r="47" spans="1:5" s="38" customFormat="1" ht="9" customHeight="1" x14ac:dyDescent="0.25">
      <c r="A47" s="414" t="s">
        <v>306</v>
      </c>
      <c r="B47" s="414"/>
      <c r="C47" s="411">
        <v>4843662</v>
      </c>
      <c r="D47" s="411"/>
      <c r="E47" s="411">
        <v>54024.966999999997</v>
      </c>
    </row>
    <row r="48" spans="1:5" s="38" customFormat="1" ht="9" customHeight="1" x14ac:dyDescent="0.25">
      <c r="A48" s="413" t="s">
        <v>307</v>
      </c>
      <c r="B48" s="413"/>
      <c r="C48" s="408">
        <v>2092341</v>
      </c>
      <c r="D48" s="408"/>
      <c r="E48" s="408">
        <v>19557.48</v>
      </c>
    </row>
    <row r="49" spans="1:6" s="38" customFormat="1" ht="9" customHeight="1" x14ac:dyDescent="0.25">
      <c r="A49" s="413" t="s">
        <v>308</v>
      </c>
      <c r="B49" s="413"/>
      <c r="C49" s="408">
        <v>840247</v>
      </c>
      <c r="D49" s="408"/>
      <c r="E49" s="408">
        <v>7807.549</v>
      </c>
    </row>
    <row r="50" spans="1:6" s="38" customFormat="1" ht="9" customHeight="1" x14ac:dyDescent="0.25">
      <c r="A50" s="413" t="s">
        <v>78</v>
      </c>
      <c r="B50" s="413"/>
      <c r="C50" s="408">
        <v>2731440</v>
      </c>
      <c r="D50" s="408"/>
      <c r="E50" s="408">
        <v>28760.135999999999</v>
      </c>
    </row>
    <row r="51" spans="1:6" s="38" customFormat="1" ht="9" customHeight="1" x14ac:dyDescent="0.25">
      <c r="A51" s="414" t="s">
        <v>309</v>
      </c>
      <c r="B51" s="414"/>
      <c r="C51" s="411">
        <v>801528</v>
      </c>
      <c r="D51" s="411"/>
      <c r="E51" s="411">
        <v>5888.8440000000001</v>
      </c>
    </row>
    <row r="52" spans="1:6" s="38" customFormat="1" ht="9" customHeight="1" x14ac:dyDescent="0.25">
      <c r="A52" s="413" t="s">
        <v>310</v>
      </c>
      <c r="B52" s="413"/>
      <c r="C52" s="408">
        <v>539181</v>
      </c>
      <c r="D52" s="408"/>
      <c r="E52" s="408">
        <v>3794.74</v>
      </c>
    </row>
    <row r="53" spans="1:6" s="38" customFormat="1" ht="9" customHeight="1" x14ac:dyDescent="0.25">
      <c r="A53" s="413" t="s">
        <v>311</v>
      </c>
      <c r="B53" s="413"/>
      <c r="C53" s="408">
        <v>4580904</v>
      </c>
      <c r="D53" s="408"/>
      <c r="E53" s="408">
        <v>38710.71</v>
      </c>
    </row>
    <row r="54" spans="1:6" s="38" customFormat="1" ht="9" customHeight="1" x14ac:dyDescent="0.25">
      <c r="A54" s="413" t="s">
        <v>312</v>
      </c>
      <c r="B54" s="413"/>
      <c r="C54" s="408">
        <v>2390339</v>
      </c>
      <c r="D54" s="408"/>
      <c r="E54" s="408">
        <v>18965.400000000001</v>
      </c>
    </row>
    <row r="55" spans="1:6" s="38" customFormat="1" ht="9" customHeight="1" x14ac:dyDescent="0.25">
      <c r="A55" s="414" t="s">
        <v>80</v>
      </c>
      <c r="B55" s="414"/>
      <c r="C55" s="411">
        <v>4675697</v>
      </c>
      <c r="D55" s="411"/>
      <c r="E55" s="411">
        <v>37344.302000000003</v>
      </c>
    </row>
    <row r="56" spans="1:6" s="38" customFormat="1" ht="9" customHeight="1" x14ac:dyDescent="0.25">
      <c r="A56" s="413" t="s">
        <v>313</v>
      </c>
      <c r="B56" s="413"/>
      <c r="C56" s="408">
        <v>285182</v>
      </c>
      <c r="D56" s="408"/>
      <c r="E56" s="408">
        <v>2294.5479999999998</v>
      </c>
    </row>
    <row r="57" spans="1:6" s="38" customFormat="1" ht="9" customHeight="1" x14ac:dyDescent="0.25">
      <c r="A57" s="416"/>
      <c r="B57" s="416"/>
      <c r="C57" s="416"/>
      <c r="D57" s="416"/>
      <c r="E57" s="416"/>
      <c r="F57" s="27"/>
    </row>
    <row r="58" spans="1:6" ht="9" customHeight="1" x14ac:dyDescent="0.25">
      <c r="A58" s="31">
        <v>1996</v>
      </c>
      <c r="B58" s="31"/>
      <c r="C58" s="407"/>
      <c r="D58" s="407"/>
      <c r="E58" s="407"/>
    </row>
    <row r="59" spans="1:6" s="38" customFormat="1" ht="9" customHeight="1" x14ac:dyDescent="0.25">
      <c r="A59" s="215" t="s">
        <v>10</v>
      </c>
      <c r="B59" s="215"/>
      <c r="C59" s="407">
        <f>SUM(C61,C74)</f>
        <v>124762203</v>
      </c>
      <c r="D59" s="407"/>
      <c r="E59" s="407">
        <f>SUM(E61,E74)</f>
        <v>2514670.5280000004</v>
      </c>
    </row>
    <row r="60" spans="1:6" s="38" customFormat="1" ht="3.95" customHeight="1" x14ac:dyDescent="0.25">
      <c r="A60" s="215"/>
      <c r="B60" s="215"/>
      <c r="C60" s="407"/>
      <c r="D60" s="407"/>
      <c r="E60" s="407"/>
    </row>
    <row r="61" spans="1:6" s="38" customFormat="1" ht="9" customHeight="1" x14ac:dyDescent="0.25">
      <c r="A61" s="37" t="s">
        <v>284</v>
      </c>
      <c r="B61" s="37"/>
      <c r="C61" s="408">
        <f>SUM(C62:C72)</f>
        <v>72003436</v>
      </c>
      <c r="D61" s="408"/>
      <c r="E61" s="408">
        <f>SUM(E62:E72)</f>
        <v>1939769.1790000005</v>
      </c>
    </row>
    <row r="62" spans="1:6" s="38" customFormat="1" ht="9" customHeight="1" x14ac:dyDescent="0.25">
      <c r="A62" s="409" t="s">
        <v>285</v>
      </c>
      <c r="B62" s="409"/>
      <c r="C62" s="408">
        <v>2235683</v>
      </c>
      <c r="D62" s="408"/>
      <c r="E62" s="408">
        <v>137416.23800000001</v>
      </c>
    </row>
    <row r="63" spans="1:6" s="38" customFormat="1" ht="9" customHeight="1" x14ac:dyDescent="0.25">
      <c r="A63" s="409" t="s">
        <v>184</v>
      </c>
      <c r="B63" s="409"/>
      <c r="C63" s="408">
        <v>14684</v>
      </c>
      <c r="D63" s="408"/>
      <c r="E63" s="408">
        <v>268.29700000000003</v>
      </c>
    </row>
    <row r="64" spans="1:6" s="38" customFormat="1" ht="9" customHeight="1" x14ac:dyDescent="0.25">
      <c r="A64" s="410" t="s">
        <v>186</v>
      </c>
      <c r="B64" s="410"/>
      <c r="C64" s="411">
        <v>738070</v>
      </c>
      <c r="D64" s="411"/>
      <c r="E64" s="411">
        <v>12784.468000000001</v>
      </c>
    </row>
    <row r="65" spans="1:6" s="38" customFormat="1" ht="9" customHeight="1" x14ac:dyDescent="0.25">
      <c r="A65" s="409" t="s">
        <v>187</v>
      </c>
      <c r="B65" s="409"/>
      <c r="C65" s="408">
        <v>4515840</v>
      </c>
      <c r="D65" s="408"/>
      <c r="E65" s="408">
        <v>65195.07</v>
      </c>
    </row>
    <row r="66" spans="1:6" s="38" customFormat="1" ht="9" customHeight="1" x14ac:dyDescent="0.25">
      <c r="A66" s="409" t="s">
        <v>190</v>
      </c>
      <c r="B66" s="409"/>
      <c r="C66" s="408">
        <v>21035513</v>
      </c>
      <c r="D66" s="408"/>
      <c r="E66" s="408">
        <v>443587.85200000001</v>
      </c>
    </row>
    <row r="67" spans="1:6" s="38" customFormat="1" ht="9" customHeight="1" x14ac:dyDescent="0.25">
      <c r="A67" s="409" t="s">
        <v>191</v>
      </c>
      <c r="B67" s="409"/>
      <c r="C67" s="408">
        <v>18066995</v>
      </c>
      <c r="D67" s="408"/>
      <c r="E67" s="408">
        <v>757489.92</v>
      </c>
    </row>
    <row r="68" spans="1:6" s="38" customFormat="1" ht="9" customHeight="1" x14ac:dyDescent="0.25">
      <c r="A68" s="410" t="s">
        <v>286</v>
      </c>
      <c r="B68" s="410"/>
      <c r="C68" s="411">
        <v>5198573</v>
      </c>
      <c r="D68" s="411"/>
      <c r="E68" s="411">
        <v>114062.533</v>
      </c>
    </row>
    <row r="69" spans="1:6" s="38" customFormat="1" ht="9" customHeight="1" x14ac:dyDescent="0.25">
      <c r="A69" s="409" t="s">
        <v>287</v>
      </c>
      <c r="B69" s="409"/>
      <c r="C69" s="408">
        <v>8560490</v>
      </c>
      <c r="D69" s="408"/>
      <c r="E69" s="408">
        <v>243662.91099999999</v>
      </c>
    </row>
    <row r="70" spans="1:6" s="38" customFormat="1" ht="9" customHeight="1" x14ac:dyDescent="0.25">
      <c r="A70" s="415" t="s">
        <v>194</v>
      </c>
      <c r="B70" s="415"/>
      <c r="C70" s="412">
        <v>266850</v>
      </c>
      <c r="D70" s="412"/>
      <c r="E70" s="412">
        <v>1318.1790000000001</v>
      </c>
    </row>
    <row r="71" spans="1:6" s="38" customFormat="1" ht="9" customHeight="1" x14ac:dyDescent="0.25">
      <c r="A71" s="409" t="s">
        <v>195</v>
      </c>
      <c r="B71" s="409"/>
      <c r="C71" s="408">
        <v>2832609</v>
      </c>
      <c r="D71" s="408"/>
      <c r="E71" s="408">
        <v>65720.653999999995</v>
      </c>
    </row>
    <row r="72" spans="1:6" s="38" customFormat="1" ht="9" customHeight="1" x14ac:dyDescent="0.25">
      <c r="A72" s="410" t="s">
        <v>196</v>
      </c>
      <c r="B72" s="410"/>
      <c r="C72" s="411">
        <v>8538129</v>
      </c>
      <c r="D72" s="411"/>
      <c r="E72" s="411">
        <v>98263.057000000001</v>
      </c>
    </row>
    <row r="73" spans="1:6" s="38" customFormat="1" ht="9" customHeight="1" x14ac:dyDescent="0.25">
      <c r="A73" s="37"/>
      <c r="B73" s="37"/>
      <c r="C73" s="412"/>
      <c r="D73" s="412"/>
      <c r="E73" s="412"/>
    </row>
    <row r="74" spans="1:6" s="38" customFormat="1" ht="9" customHeight="1" x14ac:dyDescent="0.25">
      <c r="A74" s="37" t="s">
        <v>288</v>
      </c>
      <c r="B74" s="37"/>
      <c r="C74" s="408">
        <f>SUM(C75,C94)</f>
        <v>52758767</v>
      </c>
      <c r="D74" s="408"/>
      <c r="E74" s="408">
        <f>SUM(E75,E94)</f>
        <v>574901.34899999993</v>
      </c>
      <c r="F74" s="80"/>
    </row>
    <row r="75" spans="1:6" s="38" customFormat="1" ht="9" customHeight="1" x14ac:dyDescent="0.25">
      <c r="A75" s="409" t="s">
        <v>125</v>
      </c>
      <c r="B75" s="409"/>
      <c r="C75" s="408">
        <f>SUM(C76:C92)</f>
        <v>26265648</v>
      </c>
      <c r="D75" s="408"/>
      <c r="E75" s="408">
        <f>SUM(E76:E92)</f>
        <v>284776.90599999996</v>
      </c>
    </row>
    <row r="76" spans="1:6" s="38" customFormat="1" ht="9" customHeight="1" x14ac:dyDescent="0.25">
      <c r="A76" s="414" t="s">
        <v>289</v>
      </c>
      <c r="B76" s="414"/>
      <c r="C76" s="411">
        <v>1248276</v>
      </c>
      <c r="D76" s="411"/>
      <c r="E76" s="411">
        <v>15889.335999999999</v>
      </c>
    </row>
    <row r="77" spans="1:6" s="38" customFormat="1" ht="9" customHeight="1" x14ac:dyDescent="0.25">
      <c r="A77" s="413" t="s">
        <v>290</v>
      </c>
      <c r="B77" s="413"/>
      <c r="C77" s="408">
        <v>1162872</v>
      </c>
      <c r="D77" s="408"/>
      <c r="E77" s="408">
        <v>4758.7650000000003</v>
      </c>
    </row>
    <row r="78" spans="1:6" s="38" customFormat="1" ht="9" customHeight="1" x14ac:dyDescent="0.25">
      <c r="A78" s="413" t="s">
        <v>291</v>
      </c>
      <c r="B78" s="413"/>
      <c r="C78" s="408">
        <v>1416631</v>
      </c>
      <c r="D78" s="408"/>
      <c r="E78" s="408">
        <v>15751.398999999999</v>
      </c>
    </row>
    <row r="79" spans="1:6" s="38" customFormat="1" ht="9" customHeight="1" x14ac:dyDescent="0.25">
      <c r="A79" s="413" t="s">
        <v>292</v>
      </c>
      <c r="B79" s="413"/>
      <c r="C79" s="408">
        <v>4922240</v>
      </c>
      <c r="D79" s="408"/>
      <c r="E79" s="408">
        <v>30435.643</v>
      </c>
    </row>
    <row r="80" spans="1:6" s="38" customFormat="1" ht="9" customHeight="1" x14ac:dyDescent="0.25">
      <c r="A80" s="414" t="s">
        <v>66</v>
      </c>
      <c r="B80" s="414"/>
      <c r="C80" s="411">
        <v>1459529</v>
      </c>
      <c r="D80" s="411"/>
      <c r="E80" s="411">
        <v>16816.601999999999</v>
      </c>
    </row>
    <row r="81" spans="1:5" s="38" customFormat="1" ht="9" customHeight="1" x14ac:dyDescent="0.25">
      <c r="A81" s="413" t="s">
        <v>294</v>
      </c>
      <c r="B81" s="413"/>
      <c r="C81" s="408">
        <v>2175729</v>
      </c>
      <c r="D81" s="408"/>
      <c r="E81" s="408">
        <v>25537.655999999999</v>
      </c>
    </row>
    <row r="82" spans="1:5" s="38" customFormat="1" ht="9" customHeight="1" x14ac:dyDescent="0.25">
      <c r="A82" s="413" t="s">
        <v>295</v>
      </c>
      <c r="B82" s="413"/>
      <c r="C82" s="408">
        <v>1821134</v>
      </c>
      <c r="D82" s="408"/>
      <c r="E82" s="408">
        <v>23137.45</v>
      </c>
    </row>
    <row r="83" spans="1:5" s="38" customFormat="1" ht="9" customHeight="1" x14ac:dyDescent="0.25">
      <c r="A83" s="413" t="s">
        <v>296</v>
      </c>
      <c r="B83" s="413"/>
      <c r="C83" s="408">
        <v>2239614</v>
      </c>
      <c r="D83" s="408"/>
      <c r="E83" s="408">
        <v>14460.31</v>
      </c>
    </row>
    <row r="84" spans="1:5" s="38" customFormat="1" ht="9" customHeight="1" x14ac:dyDescent="0.25">
      <c r="A84" s="414" t="s">
        <v>298</v>
      </c>
      <c r="B84" s="414"/>
      <c r="C84" s="411">
        <v>1120552</v>
      </c>
      <c r="D84" s="411"/>
      <c r="E84" s="411">
        <v>14637.028</v>
      </c>
    </row>
    <row r="85" spans="1:5" s="38" customFormat="1" ht="9" customHeight="1" x14ac:dyDescent="0.25">
      <c r="A85" s="413" t="s">
        <v>299</v>
      </c>
      <c r="B85" s="413"/>
      <c r="C85" s="408">
        <v>939962</v>
      </c>
      <c r="D85" s="408"/>
      <c r="E85" s="408">
        <v>10171.755999999999</v>
      </c>
    </row>
    <row r="86" spans="1:5" s="38" customFormat="1" ht="9" customHeight="1" x14ac:dyDescent="0.25">
      <c r="A86" s="413" t="s">
        <v>293</v>
      </c>
      <c r="B86" s="409"/>
      <c r="C86" s="408">
        <v>1440385</v>
      </c>
      <c r="D86" s="408"/>
      <c r="E86" s="408">
        <v>26889.335999999999</v>
      </c>
    </row>
    <row r="87" spans="1:5" s="38" customFormat="1" ht="9" customHeight="1" x14ac:dyDescent="0.25">
      <c r="A87" s="413" t="s">
        <v>300</v>
      </c>
      <c r="B87" s="409"/>
      <c r="C87" s="408">
        <v>642289</v>
      </c>
      <c r="D87" s="408"/>
      <c r="E87" s="408">
        <v>4923.6909999999998</v>
      </c>
    </row>
    <row r="88" spans="1:5" s="38" customFormat="1" ht="9" customHeight="1" x14ac:dyDescent="0.25">
      <c r="A88" s="414" t="s">
        <v>65</v>
      </c>
      <c r="B88" s="410"/>
      <c r="C88" s="411">
        <v>2213666</v>
      </c>
      <c r="D88" s="411"/>
      <c r="E88" s="411">
        <v>30425.4</v>
      </c>
    </row>
    <row r="89" spans="1:5" s="38" customFormat="1" ht="9" customHeight="1" x14ac:dyDescent="0.25">
      <c r="A89" s="413" t="s">
        <v>81</v>
      </c>
      <c r="B89" s="413"/>
      <c r="C89" s="408">
        <v>1336720</v>
      </c>
      <c r="D89" s="408"/>
      <c r="E89" s="408">
        <v>21983.797999999999</v>
      </c>
    </row>
    <row r="90" spans="1:5" s="38" customFormat="1" ht="9" customHeight="1" x14ac:dyDescent="0.25">
      <c r="A90" s="413" t="s">
        <v>301</v>
      </c>
      <c r="B90" s="413"/>
      <c r="C90" s="408">
        <v>1089333</v>
      </c>
      <c r="D90" s="408"/>
      <c r="E90" s="408">
        <v>15018.713</v>
      </c>
    </row>
    <row r="91" spans="1:5" s="38" customFormat="1" ht="9" customHeight="1" x14ac:dyDescent="0.25">
      <c r="A91" s="413" t="s">
        <v>302</v>
      </c>
      <c r="B91" s="413"/>
      <c r="C91" s="408">
        <v>304810</v>
      </c>
      <c r="D91" s="408"/>
      <c r="E91" s="408">
        <v>3068.8960000000002</v>
      </c>
    </row>
    <row r="92" spans="1:5" s="38" customFormat="1" ht="9" customHeight="1" x14ac:dyDescent="0.25">
      <c r="A92" s="414" t="s">
        <v>297</v>
      </c>
      <c r="B92" s="410"/>
      <c r="C92" s="411">
        <v>731906</v>
      </c>
      <c r="D92" s="411"/>
      <c r="E92" s="411">
        <v>10871.127</v>
      </c>
    </row>
    <row r="93" spans="1:5" s="38" customFormat="1" ht="9" customHeight="1" x14ac:dyDescent="0.25">
      <c r="A93" s="413"/>
      <c r="B93" s="413"/>
      <c r="C93" s="80"/>
      <c r="D93" s="80"/>
      <c r="E93" s="80"/>
    </row>
    <row r="94" spans="1:5" s="38" customFormat="1" ht="9" customHeight="1" x14ac:dyDescent="0.25">
      <c r="A94" s="415" t="s">
        <v>303</v>
      </c>
      <c r="B94" s="415"/>
      <c r="C94" s="408">
        <f>SUM(C95:C106)</f>
        <v>26493119</v>
      </c>
      <c r="D94" s="408"/>
      <c r="E94" s="408">
        <f>SUM(E95:E106)</f>
        <v>290124.44299999997</v>
      </c>
    </row>
    <row r="95" spans="1:5" s="38" customFormat="1" ht="9" customHeight="1" x14ac:dyDescent="0.25">
      <c r="A95" s="413" t="s">
        <v>304</v>
      </c>
      <c r="B95" s="413"/>
      <c r="C95" s="408">
        <v>1552712</v>
      </c>
      <c r="D95" s="408"/>
      <c r="E95" s="408">
        <v>15201.664000000001</v>
      </c>
    </row>
    <row r="96" spans="1:5" s="38" customFormat="1" ht="9" customHeight="1" x14ac:dyDescent="0.25">
      <c r="A96" s="413" t="s">
        <v>305</v>
      </c>
      <c r="B96" s="413"/>
      <c r="C96" s="408">
        <v>555225</v>
      </c>
      <c r="D96" s="408"/>
      <c r="E96" s="408">
        <v>5796.9139999999998</v>
      </c>
    </row>
    <row r="97" spans="1:6" s="38" customFormat="1" ht="9" customHeight="1" x14ac:dyDescent="0.25">
      <c r="A97" s="414" t="s">
        <v>306</v>
      </c>
      <c r="B97" s="414"/>
      <c r="C97" s="411">
        <v>4814936</v>
      </c>
      <c r="D97" s="411"/>
      <c r="E97" s="411">
        <v>58358.415000000001</v>
      </c>
    </row>
    <row r="98" spans="1:6" s="38" customFormat="1" ht="9" customHeight="1" x14ac:dyDescent="0.25">
      <c r="A98" s="413" t="s">
        <v>307</v>
      </c>
      <c r="B98" s="413"/>
      <c r="C98" s="408">
        <v>2045946</v>
      </c>
      <c r="D98" s="408"/>
      <c r="E98" s="408">
        <v>24083.999</v>
      </c>
    </row>
    <row r="99" spans="1:6" s="38" customFormat="1" ht="9" customHeight="1" x14ac:dyDescent="0.25">
      <c r="A99" s="413" t="s">
        <v>308</v>
      </c>
      <c r="B99" s="413"/>
      <c r="C99" s="408">
        <v>935503</v>
      </c>
      <c r="D99" s="408"/>
      <c r="E99" s="408">
        <v>11027.263999999999</v>
      </c>
    </row>
    <row r="100" spans="1:6" s="38" customFormat="1" ht="9" customHeight="1" x14ac:dyDescent="0.25">
      <c r="A100" s="413" t="s">
        <v>78</v>
      </c>
      <c r="B100" s="413"/>
      <c r="C100" s="408">
        <v>3005092</v>
      </c>
      <c r="D100" s="408"/>
      <c r="E100" s="408">
        <v>36894.519</v>
      </c>
    </row>
    <row r="101" spans="1:6" s="38" customFormat="1" ht="9" customHeight="1" x14ac:dyDescent="0.25">
      <c r="A101" s="414" t="s">
        <v>309</v>
      </c>
      <c r="B101" s="414"/>
      <c r="C101" s="411">
        <v>909849</v>
      </c>
      <c r="D101" s="411"/>
      <c r="E101" s="411">
        <v>8663.9670000000006</v>
      </c>
    </row>
    <row r="102" spans="1:6" s="38" customFormat="1" ht="9" customHeight="1" x14ac:dyDescent="0.25">
      <c r="A102" s="413" t="s">
        <v>310</v>
      </c>
      <c r="B102" s="413"/>
      <c r="C102" s="408">
        <v>582031</v>
      </c>
      <c r="D102" s="408"/>
      <c r="E102" s="408">
        <v>5284.7139999999999</v>
      </c>
    </row>
    <row r="103" spans="1:6" s="38" customFormat="1" ht="9" customHeight="1" x14ac:dyDescent="0.25">
      <c r="A103" s="413" t="s">
        <v>311</v>
      </c>
      <c r="B103" s="413"/>
      <c r="C103" s="408">
        <v>4583891</v>
      </c>
      <c r="D103" s="408"/>
      <c r="E103" s="408">
        <v>50809.038999999997</v>
      </c>
    </row>
    <row r="104" spans="1:6" s="38" customFormat="1" ht="9" customHeight="1" x14ac:dyDescent="0.25">
      <c r="A104" s="413" t="s">
        <v>312</v>
      </c>
      <c r="B104" s="413"/>
      <c r="C104" s="408">
        <v>2359336</v>
      </c>
      <c r="D104" s="408"/>
      <c r="E104" s="408">
        <v>24093.550999999999</v>
      </c>
    </row>
    <row r="105" spans="1:6" s="38" customFormat="1" ht="9" customHeight="1" x14ac:dyDescent="0.25">
      <c r="A105" s="414" t="s">
        <v>80</v>
      </c>
      <c r="B105" s="414"/>
      <c r="C105" s="411">
        <v>4792774</v>
      </c>
      <c r="D105" s="411"/>
      <c r="E105" s="411">
        <v>47137.851000000002</v>
      </c>
    </row>
    <row r="106" spans="1:6" s="38" customFormat="1" ht="9" customHeight="1" x14ac:dyDescent="0.25">
      <c r="A106" s="413" t="s">
        <v>313</v>
      </c>
      <c r="B106" s="413"/>
      <c r="C106" s="408">
        <v>355824</v>
      </c>
      <c r="D106" s="408"/>
      <c r="E106" s="408">
        <v>2772.5459999999998</v>
      </c>
    </row>
    <row r="107" spans="1:6" s="38" customFormat="1" ht="9" customHeight="1" x14ac:dyDescent="0.25">
      <c r="A107" s="416"/>
      <c r="B107" s="416"/>
      <c r="C107" s="416"/>
      <c r="D107" s="416"/>
      <c r="E107" s="416"/>
      <c r="F107" s="27"/>
    </row>
    <row r="108" spans="1:6" ht="9" customHeight="1" x14ac:dyDescent="0.25">
      <c r="A108" s="31">
        <v>1997</v>
      </c>
      <c r="B108" s="31"/>
      <c r="C108" s="407"/>
      <c r="D108" s="407"/>
      <c r="E108" s="407"/>
    </row>
    <row r="109" spans="1:6" s="38" customFormat="1" ht="9" customHeight="1" x14ac:dyDescent="0.25">
      <c r="A109" s="215" t="s">
        <v>10</v>
      </c>
      <c r="B109" s="215"/>
      <c r="C109" s="407">
        <f>SUM(C111,C124)</f>
        <v>134912064</v>
      </c>
      <c r="D109" s="407"/>
      <c r="E109" s="407">
        <f>SUM(E111,E124)</f>
        <v>3213635.355</v>
      </c>
    </row>
    <row r="110" spans="1:6" s="38" customFormat="1" ht="3.95" customHeight="1" x14ac:dyDescent="0.25">
      <c r="A110" s="215"/>
      <c r="B110" s="215"/>
      <c r="C110" s="407"/>
      <c r="D110" s="407"/>
      <c r="E110" s="407"/>
    </row>
    <row r="111" spans="1:6" s="38" customFormat="1" ht="9" customHeight="1" x14ac:dyDescent="0.25">
      <c r="A111" s="37" t="s">
        <v>284</v>
      </c>
      <c r="B111" s="37"/>
      <c r="C111" s="408">
        <f>SUM(C112:C122)</f>
        <v>80522948</v>
      </c>
      <c r="D111" s="408"/>
      <c r="E111" s="408">
        <f>SUM(E112:E122)</f>
        <v>2548958.2039999999</v>
      </c>
    </row>
    <row r="112" spans="1:6" s="38" customFormat="1" ht="9" customHeight="1" x14ac:dyDescent="0.25">
      <c r="A112" s="409" t="s">
        <v>285</v>
      </c>
      <c r="B112" s="409"/>
      <c r="C112" s="408">
        <v>1916261</v>
      </c>
      <c r="D112" s="408"/>
      <c r="E112" s="408">
        <v>145542.53200000001</v>
      </c>
    </row>
    <row r="113" spans="1:6" s="38" customFormat="1" ht="9" customHeight="1" x14ac:dyDescent="0.25">
      <c r="A113" s="409" t="s">
        <v>184</v>
      </c>
      <c r="B113" s="413"/>
      <c r="C113" s="408">
        <v>410949</v>
      </c>
      <c r="D113" s="408"/>
      <c r="E113" s="408">
        <v>8875.8040000000001</v>
      </c>
    </row>
    <row r="114" spans="1:6" s="38" customFormat="1" ht="9" customHeight="1" x14ac:dyDescent="0.25">
      <c r="A114" s="410" t="s">
        <v>186</v>
      </c>
      <c r="B114" s="410"/>
      <c r="C114" s="411">
        <v>811606</v>
      </c>
      <c r="D114" s="411"/>
      <c r="E114" s="411">
        <v>16479.11</v>
      </c>
    </row>
    <row r="115" spans="1:6" s="38" customFormat="1" ht="9" customHeight="1" x14ac:dyDescent="0.25">
      <c r="A115" s="409" t="s">
        <v>187</v>
      </c>
      <c r="B115" s="409"/>
      <c r="C115" s="408">
        <v>5512895</v>
      </c>
      <c r="D115" s="408"/>
      <c r="E115" s="408">
        <v>80260.165999999997</v>
      </c>
    </row>
    <row r="116" spans="1:6" s="38" customFormat="1" ht="9" customHeight="1" x14ac:dyDescent="0.25">
      <c r="A116" s="409" t="s">
        <v>190</v>
      </c>
      <c r="B116" s="413"/>
      <c r="C116" s="408">
        <v>23389596</v>
      </c>
      <c r="D116" s="408"/>
      <c r="E116" s="408">
        <v>594453.83299999998</v>
      </c>
    </row>
    <row r="117" spans="1:6" s="38" customFormat="1" ht="9" customHeight="1" x14ac:dyDescent="0.25">
      <c r="A117" s="409" t="s">
        <v>191</v>
      </c>
      <c r="B117" s="409"/>
      <c r="C117" s="408">
        <v>19657014</v>
      </c>
      <c r="D117" s="408"/>
      <c r="E117" s="408">
        <v>989356.21299999999</v>
      </c>
    </row>
    <row r="118" spans="1:6" s="38" customFormat="1" ht="9" customHeight="1" x14ac:dyDescent="0.25">
      <c r="A118" s="410" t="s">
        <v>286</v>
      </c>
      <c r="B118" s="410"/>
      <c r="C118" s="411">
        <v>5923433</v>
      </c>
      <c r="D118" s="411"/>
      <c r="E118" s="411">
        <v>157686.70699999999</v>
      </c>
    </row>
    <row r="119" spans="1:6" s="38" customFormat="1" ht="9" customHeight="1" x14ac:dyDescent="0.25">
      <c r="A119" s="409" t="s">
        <v>287</v>
      </c>
      <c r="B119" s="409"/>
      <c r="C119" s="408">
        <v>9704121</v>
      </c>
      <c r="D119" s="408"/>
      <c r="E119" s="408">
        <v>339904.66899999999</v>
      </c>
    </row>
    <row r="120" spans="1:6" s="38" customFormat="1" ht="9" customHeight="1" x14ac:dyDescent="0.25">
      <c r="A120" s="415" t="s">
        <v>194</v>
      </c>
      <c r="B120" s="415"/>
      <c r="C120" s="412">
        <v>660212</v>
      </c>
      <c r="D120" s="412"/>
      <c r="E120" s="412">
        <v>3261.8150000000001</v>
      </c>
    </row>
    <row r="121" spans="1:6" s="38" customFormat="1" ht="9" customHeight="1" x14ac:dyDescent="0.25">
      <c r="A121" s="409" t="s">
        <v>195</v>
      </c>
      <c r="B121" s="409"/>
      <c r="C121" s="408">
        <v>3345479</v>
      </c>
      <c r="D121" s="408"/>
      <c r="E121" s="408">
        <v>91139.024000000005</v>
      </c>
    </row>
    <row r="122" spans="1:6" s="38" customFormat="1" ht="9" customHeight="1" x14ac:dyDescent="0.25">
      <c r="A122" s="410" t="s">
        <v>196</v>
      </c>
      <c r="B122" s="414"/>
      <c r="C122" s="411">
        <v>9191382</v>
      </c>
      <c r="D122" s="411"/>
      <c r="E122" s="411">
        <v>121998.33100000001</v>
      </c>
    </row>
    <row r="123" spans="1:6" s="38" customFormat="1" ht="9" customHeight="1" x14ac:dyDescent="0.25">
      <c r="A123" s="37"/>
      <c r="B123" s="37"/>
      <c r="C123" s="412"/>
      <c r="D123" s="412"/>
      <c r="E123" s="412"/>
    </row>
    <row r="124" spans="1:6" s="38" customFormat="1" ht="9" customHeight="1" x14ac:dyDescent="0.25">
      <c r="A124" s="37" t="s">
        <v>288</v>
      </c>
      <c r="B124" s="37"/>
      <c r="C124" s="408">
        <f>SUM(C125,C144)</f>
        <v>54389116</v>
      </c>
      <c r="D124" s="408"/>
      <c r="E124" s="408">
        <f>SUM(E125,E144)</f>
        <v>664677.15100000007</v>
      </c>
      <c r="F124" s="80"/>
    </row>
    <row r="125" spans="1:6" s="38" customFormat="1" ht="9" customHeight="1" x14ac:dyDescent="0.25">
      <c r="A125" s="409" t="s">
        <v>125</v>
      </c>
      <c r="B125" s="409"/>
      <c r="C125" s="408">
        <f>SUM(C126:C142)</f>
        <v>27837668</v>
      </c>
      <c r="D125" s="408"/>
      <c r="E125" s="408">
        <f>SUM(E126:E142)</f>
        <v>351450.15399999998</v>
      </c>
    </row>
    <row r="126" spans="1:6" s="38" customFormat="1" ht="9" customHeight="1" x14ac:dyDescent="0.25">
      <c r="A126" s="413" t="s">
        <v>289</v>
      </c>
      <c r="B126" s="413"/>
      <c r="C126" s="408">
        <v>1287462</v>
      </c>
      <c r="D126" s="408"/>
      <c r="E126" s="408">
        <v>19169.554</v>
      </c>
    </row>
    <row r="127" spans="1:6" s="38" customFormat="1" ht="9" customHeight="1" x14ac:dyDescent="0.25">
      <c r="A127" s="414" t="s">
        <v>290</v>
      </c>
      <c r="B127" s="414"/>
      <c r="C127" s="411">
        <v>1277746</v>
      </c>
      <c r="D127" s="411"/>
      <c r="E127" s="411">
        <v>6672.4170000000004</v>
      </c>
    </row>
    <row r="128" spans="1:6" s="38" customFormat="1" ht="9" customHeight="1" x14ac:dyDescent="0.25">
      <c r="A128" s="413" t="s">
        <v>291</v>
      </c>
      <c r="B128" s="413"/>
      <c r="C128" s="408">
        <v>1403978</v>
      </c>
      <c r="D128" s="408"/>
      <c r="E128" s="408">
        <v>17891.027999999998</v>
      </c>
    </row>
    <row r="129" spans="1:5" s="38" customFormat="1" ht="9" customHeight="1" x14ac:dyDescent="0.25">
      <c r="A129" s="413" t="s">
        <v>292</v>
      </c>
      <c r="B129" s="413"/>
      <c r="C129" s="408">
        <v>5071237</v>
      </c>
      <c r="D129" s="408"/>
      <c r="E129" s="408">
        <v>35904.796999999999</v>
      </c>
    </row>
    <row r="130" spans="1:5" s="38" customFormat="1" ht="9" customHeight="1" x14ac:dyDescent="0.25">
      <c r="A130" s="413" t="s">
        <v>66</v>
      </c>
      <c r="B130" s="413"/>
      <c r="C130" s="408">
        <v>1622191</v>
      </c>
      <c r="D130" s="408"/>
      <c r="E130" s="408">
        <v>22418.774000000001</v>
      </c>
    </row>
    <row r="131" spans="1:5" s="38" customFormat="1" ht="9" customHeight="1" x14ac:dyDescent="0.25">
      <c r="A131" s="414" t="s">
        <v>294</v>
      </c>
      <c r="B131" s="414"/>
      <c r="C131" s="411">
        <v>2359293</v>
      </c>
      <c r="D131" s="411"/>
      <c r="E131" s="411">
        <v>32676.216</v>
      </c>
    </row>
    <row r="132" spans="1:5" s="38" customFormat="1" ht="9" customHeight="1" x14ac:dyDescent="0.25">
      <c r="A132" s="413" t="s">
        <v>295</v>
      </c>
      <c r="B132" s="413"/>
      <c r="C132" s="408">
        <v>2021072</v>
      </c>
      <c r="D132" s="408"/>
      <c r="E132" s="408">
        <v>29116.7</v>
      </c>
    </row>
    <row r="133" spans="1:5" s="38" customFormat="1" ht="9" customHeight="1" x14ac:dyDescent="0.25">
      <c r="A133" s="413" t="s">
        <v>296</v>
      </c>
      <c r="B133" s="413"/>
      <c r="C133" s="408">
        <v>2381193</v>
      </c>
      <c r="D133" s="408"/>
      <c r="E133" s="408">
        <v>19085.866999999998</v>
      </c>
    </row>
    <row r="134" spans="1:5" s="38" customFormat="1" ht="9" customHeight="1" x14ac:dyDescent="0.25">
      <c r="A134" s="413" t="s">
        <v>298</v>
      </c>
      <c r="B134" s="413"/>
      <c r="C134" s="408">
        <v>1190073</v>
      </c>
      <c r="D134" s="408"/>
      <c r="E134" s="408">
        <v>18394.921999999999</v>
      </c>
    </row>
    <row r="135" spans="1:5" s="38" customFormat="1" ht="9" customHeight="1" x14ac:dyDescent="0.25">
      <c r="A135" s="414" t="s">
        <v>299</v>
      </c>
      <c r="B135" s="414"/>
      <c r="C135" s="411">
        <v>1037633</v>
      </c>
      <c r="D135" s="411"/>
      <c r="E135" s="411">
        <v>11839.951999999999</v>
      </c>
    </row>
    <row r="136" spans="1:5" s="38" customFormat="1" ht="9" customHeight="1" x14ac:dyDescent="0.25">
      <c r="A136" s="413" t="s">
        <v>293</v>
      </c>
      <c r="B136" s="413"/>
      <c r="C136" s="408">
        <v>1429813</v>
      </c>
      <c r="D136" s="408"/>
      <c r="E136" s="408">
        <v>31484.717000000001</v>
      </c>
    </row>
    <row r="137" spans="1:5" s="38" customFormat="1" ht="9" customHeight="1" x14ac:dyDescent="0.25">
      <c r="A137" s="413" t="s">
        <v>300</v>
      </c>
      <c r="B137" s="413"/>
      <c r="C137" s="408">
        <v>703836</v>
      </c>
      <c r="D137" s="408"/>
      <c r="E137" s="408">
        <v>7146.3320000000003</v>
      </c>
    </row>
    <row r="138" spans="1:5" s="38" customFormat="1" ht="9" customHeight="1" x14ac:dyDescent="0.25">
      <c r="A138" s="413" t="s">
        <v>65</v>
      </c>
      <c r="B138" s="413"/>
      <c r="C138" s="408">
        <v>2381381</v>
      </c>
      <c r="D138" s="408"/>
      <c r="E138" s="408">
        <v>38351.714999999997</v>
      </c>
    </row>
    <row r="139" spans="1:5" s="38" customFormat="1" ht="9" customHeight="1" x14ac:dyDescent="0.25">
      <c r="A139" s="414" t="s">
        <v>81</v>
      </c>
      <c r="B139" s="414"/>
      <c r="C139" s="411">
        <v>1442765</v>
      </c>
      <c r="D139" s="411"/>
      <c r="E139" s="411">
        <v>25332.116000000002</v>
      </c>
    </row>
    <row r="140" spans="1:5" s="38" customFormat="1" ht="9" customHeight="1" x14ac:dyDescent="0.25">
      <c r="A140" s="413" t="s">
        <v>301</v>
      </c>
      <c r="B140" s="413"/>
      <c r="C140" s="408">
        <v>1142370</v>
      </c>
      <c r="D140" s="408"/>
      <c r="E140" s="408">
        <v>18661.458999999999</v>
      </c>
    </row>
    <row r="141" spans="1:5" s="38" customFormat="1" ht="9" customHeight="1" x14ac:dyDescent="0.25">
      <c r="A141" s="413" t="s">
        <v>302</v>
      </c>
      <c r="B141" s="413"/>
      <c r="C141" s="408">
        <v>312497</v>
      </c>
      <c r="D141" s="408"/>
      <c r="E141" s="408">
        <v>3589.665</v>
      </c>
    </row>
    <row r="142" spans="1:5" s="38" customFormat="1" ht="9" customHeight="1" x14ac:dyDescent="0.25">
      <c r="A142" s="413" t="s">
        <v>297</v>
      </c>
      <c r="B142" s="413"/>
      <c r="C142" s="408">
        <v>773128</v>
      </c>
      <c r="D142" s="408"/>
      <c r="E142" s="408">
        <v>13713.923000000001</v>
      </c>
    </row>
    <row r="143" spans="1:5" s="38" customFormat="1" ht="9" customHeight="1" x14ac:dyDescent="0.25">
      <c r="A143" s="413"/>
      <c r="B143" s="413"/>
      <c r="C143" s="80"/>
      <c r="D143" s="80"/>
      <c r="E143" s="80"/>
    </row>
    <row r="144" spans="1:5" s="38" customFormat="1" ht="9" customHeight="1" x14ac:dyDescent="0.25">
      <c r="A144" s="409" t="s">
        <v>303</v>
      </c>
      <c r="B144" s="413"/>
      <c r="C144" s="408">
        <f>SUM(C145:C156)</f>
        <v>26551448</v>
      </c>
      <c r="D144" s="408"/>
      <c r="E144" s="408">
        <f>SUM(E145:E156)</f>
        <v>313226.99700000003</v>
      </c>
    </row>
    <row r="145" spans="1:6" s="38" customFormat="1" ht="9" customHeight="1" x14ac:dyDescent="0.25">
      <c r="A145" s="413" t="s">
        <v>304</v>
      </c>
      <c r="B145" s="413"/>
      <c r="C145" s="408">
        <v>1675374</v>
      </c>
      <c r="D145" s="408"/>
      <c r="E145" s="408">
        <v>18629.716</v>
      </c>
    </row>
    <row r="146" spans="1:6" s="38" customFormat="1" ht="9" customHeight="1" x14ac:dyDescent="0.25">
      <c r="A146" s="414" t="s">
        <v>305</v>
      </c>
      <c r="B146" s="414"/>
      <c r="C146" s="411">
        <v>609920</v>
      </c>
      <c r="D146" s="411"/>
      <c r="E146" s="411">
        <v>7301.7610000000004</v>
      </c>
    </row>
    <row r="147" spans="1:6" s="38" customFormat="1" ht="9" customHeight="1" x14ac:dyDescent="0.25">
      <c r="A147" s="413" t="s">
        <v>306</v>
      </c>
      <c r="B147" s="413"/>
      <c r="C147" s="408">
        <v>4648799</v>
      </c>
      <c r="D147" s="408"/>
      <c r="E147" s="408">
        <v>57946.745999999999</v>
      </c>
    </row>
    <row r="148" spans="1:6" s="38" customFormat="1" ht="9" customHeight="1" x14ac:dyDescent="0.25">
      <c r="A148" s="413" t="s">
        <v>307</v>
      </c>
      <c r="B148" s="413"/>
      <c r="C148" s="408">
        <v>1800573</v>
      </c>
      <c r="D148" s="408"/>
      <c r="E148" s="408">
        <v>23942.929</v>
      </c>
    </row>
    <row r="149" spans="1:6" s="38" customFormat="1" ht="9" customHeight="1" x14ac:dyDescent="0.25">
      <c r="A149" s="413" t="s">
        <v>308</v>
      </c>
      <c r="B149" s="413"/>
      <c r="C149" s="408">
        <v>971782</v>
      </c>
      <c r="D149" s="408"/>
      <c r="E149" s="408">
        <v>12109.914000000001</v>
      </c>
    </row>
    <row r="150" spans="1:6" s="38" customFormat="1" ht="9" customHeight="1" x14ac:dyDescent="0.25">
      <c r="A150" s="414" t="s">
        <v>78</v>
      </c>
      <c r="B150" s="414"/>
      <c r="C150" s="411">
        <v>2899685</v>
      </c>
      <c r="D150" s="411"/>
      <c r="E150" s="411">
        <v>38650.54</v>
      </c>
    </row>
    <row r="151" spans="1:6" s="38" customFormat="1" ht="9" customHeight="1" x14ac:dyDescent="0.25">
      <c r="A151" s="413" t="s">
        <v>309</v>
      </c>
      <c r="B151" s="413"/>
      <c r="C151" s="408">
        <v>906988</v>
      </c>
      <c r="D151" s="408"/>
      <c r="E151" s="408">
        <v>9702.1190000000006</v>
      </c>
    </row>
    <row r="152" spans="1:6" s="38" customFormat="1" ht="9" customHeight="1" x14ac:dyDescent="0.25">
      <c r="A152" s="413" t="s">
        <v>310</v>
      </c>
      <c r="B152" s="413"/>
      <c r="C152" s="408">
        <v>622196</v>
      </c>
      <c r="D152" s="408"/>
      <c r="E152" s="408">
        <v>6570.5190000000002</v>
      </c>
    </row>
    <row r="153" spans="1:6" s="38" customFormat="1" ht="9" customHeight="1" x14ac:dyDescent="0.25">
      <c r="A153" s="413" t="s">
        <v>311</v>
      </c>
      <c r="B153" s="413"/>
      <c r="C153" s="408">
        <v>4823477</v>
      </c>
      <c r="D153" s="408"/>
      <c r="E153" s="408">
        <v>55485.623</v>
      </c>
    </row>
    <row r="154" spans="1:6" s="38" customFormat="1" ht="9" customHeight="1" x14ac:dyDescent="0.25">
      <c r="A154" s="414" t="s">
        <v>312</v>
      </c>
      <c r="B154" s="414"/>
      <c r="C154" s="411">
        <v>2557819</v>
      </c>
      <c r="D154" s="411"/>
      <c r="E154" s="411">
        <v>29987.502</v>
      </c>
    </row>
    <row r="155" spans="1:6" s="38" customFormat="1" ht="9" customHeight="1" x14ac:dyDescent="0.25">
      <c r="A155" s="413" t="s">
        <v>80</v>
      </c>
      <c r="B155" s="413"/>
      <c r="C155" s="408">
        <v>4742760</v>
      </c>
      <c r="D155" s="408"/>
      <c r="E155" s="408">
        <v>49711.383999999998</v>
      </c>
    </row>
    <row r="156" spans="1:6" s="38" customFormat="1" ht="9" customHeight="1" x14ac:dyDescent="0.25">
      <c r="A156" s="413" t="s">
        <v>313</v>
      </c>
      <c r="B156" s="413"/>
      <c r="C156" s="408">
        <v>292075</v>
      </c>
      <c r="D156" s="408"/>
      <c r="E156" s="408">
        <v>3188.2440000000001</v>
      </c>
    </row>
    <row r="157" spans="1:6" s="38" customFormat="1" ht="9" customHeight="1" x14ac:dyDescent="0.25">
      <c r="A157" s="416"/>
      <c r="B157" s="416"/>
      <c r="C157" s="416"/>
      <c r="D157" s="416"/>
      <c r="E157" s="416"/>
      <c r="F157" s="27"/>
    </row>
    <row r="158" spans="1:6" ht="9" customHeight="1" x14ac:dyDescent="0.25">
      <c r="A158" s="31">
        <v>1998</v>
      </c>
      <c r="B158" s="31"/>
      <c r="C158" s="407"/>
      <c r="D158" s="407"/>
      <c r="E158" s="407"/>
    </row>
    <row r="159" spans="1:6" s="38" customFormat="1" ht="9" customHeight="1" x14ac:dyDescent="0.25">
      <c r="A159" s="215" t="s">
        <v>10</v>
      </c>
      <c r="B159" s="215"/>
      <c r="C159" s="407">
        <f>SUM(C161,C174)</f>
        <v>142496354</v>
      </c>
      <c r="D159" s="407"/>
      <c r="E159" s="407">
        <f>SUM(E161,E174)</f>
        <v>3935205.3770000003</v>
      </c>
    </row>
    <row r="160" spans="1:6" s="38" customFormat="1" ht="3.95" customHeight="1" x14ac:dyDescent="0.25">
      <c r="A160" s="215"/>
      <c r="B160" s="215"/>
      <c r="C160" s="407"/>
      <c r="D160" s="407"/>
      <c r="E160" s="407"/>
    </row>
    <row r="161" spans="1:6" s="38" customFormat="1" ht="9" customHeight="1" x14ac:dyDescent="0.25">
      <c r="A161" s="37" t="s">
        <v>284</v>
      </c>
      <c r="B161" s="37"/>
      <c r="C161" s="408">
        <f>SUM(C162:C172)</f>
        <v>86584341</v>
      </c>
      <c r="D161" s="408"/>
      <c r="E161" s="408">
        <f>SUM(E162:E172)</f>
        <v>3156094.9610000001</v>
      </c>
    </row>
    <row r="162" spans="1:6" s="38" customFormat="1" ht="9" customHeight="1" x14ac:dyDescent="0.25">
      <c r="A162" s="409" t="s">
        <v>285</v>
      </c>
      <c r="B162" s="409"/>
      <c r="C162" s="408">
        <v>2097553</v>
      </c>
      <c r="D162" s="408"/>
      <c r="E162" s="408">
        <v>188827.057</v>
      </c>
    </row>
    <row r="163" spans="1:6" s="38" customFormat="1" ht="9" customHeight="1" x14ac:dyDescent="0.25">
      <c r="A163" s="409" t="s">
        <v>184</v>
      </c>
      <c r="B163" s="413"/>
      <c r="C163" s="408">
        <v>572894</v>
      </c>
      <c r="D163" s="408"/>
      <c r="E163" s="408">
        <v>14194.504999999999</v>
      </c>
    </row>
    <row r="164" spans="1:6" s="38" customFormat="1" ht="9" customHeight="1" x14ac:dyDescent="0.25">
      <c r="A164" s="409" t="s">
        <v>186</v>
      </c>
      <c r="B164" s="409"/>
      <c r="C164" s="408">
        <v>896406</v>
      </c>
      <c r="D164" s="408"/>
      <c r="E164" s="408">
        <v>21198.427</v>
      </c>
    </row>
    <row r="165" spans="1:6" s="38" customFormat="1" ht="9" customHeight="1" x14ac:dyDescent="0.25">
      <c r="A165" s="410" t="s">
        <v>187</v>
      </c>
      <c r="B165" s="410"/>
      <c r="C165" s="411">
        <v>6262425</v>
      </c>
      <c r="D165" s="411"/>
      <c r="E165" s="411">
        <v>100067.51300000001</v>
      </c>
    </row>
    <row r="166" spans="1:6" s="38" customFormat="1" ht="9" customHeight="1" x14ac:dyDescent="0.25">
      <c r="A166" s="409" t="s">
        <v>190</v>
      </c>
      <c r="B166" s="413"/>
      <c r="C166" s="408">
        <v>25058351</v>
      </c>
      <c r="D166" s="408"/>
      <c r="E166" s="408">
        <v>730968.32799999998</v>
      </c>
    </row>
    <row r="167" spans="1:6" s="38" customFormat="1" ht="9" customHeight="1" x14ac:dyDescent="0.25">
      <c r="A167" s="409" t="s">
        <v>191</v>
      </c>
      <c r="B167" s="409"/>
      <c r="C167" s="408">
        <v>20594161</v>
      </c>
      <c r="D167" s="408"/>
      <c r="E167" s="408">
        <v>1196512.17</v>
      </c>
    </row>
    <row r="168" spans="1:6" s="38" customFormat="1" ht="9" customHeight="1" x14ac:dyDescent="0.25">
      <c r="A168" s="409" t="s">
        <v>286</v>
      </c>
      <c r="B168" s="409"/>
      <c r="C168" s="408">
        <v>6450436</v>
      </c>
      <c r="D168" s="408"/>
      <c r="E168" s="408">
        <v>209202.46400000001</v>
      </c>
    </row>
    <row r="169" spans="1:6" s="38" customFormat="1" ht="9" customHeight="1" x14ac:dyDescent="0.25">
      <c r="A169" s="410" t="s">
        <v>287</v>
      </c>
      <c r="B169" s="410"/>
      <c r="C169" s="411">
        <v>10493016</v>
      </c>
      <c r="D169" s="411"/>
      <c r="E169" s="411">
        <v>434117.614</v>
      </c>
    </row>
    <row r="170" spans="1:6" s="38" customFormat="1" ht="9" customHeight="1" x14ac:dyDescent="0.25">
      <c r="A170" s="415" t="s">
        <v>194</v>
      </c>
      <c r="B170" s="415"/>
      <c r="C170" s="412">
        <v>667125</v>
      </c>
      <c r="D170" s="412"/>
      <c r="E170" s="412">
        <v>3919.1190000000001</v>
      </c>
    </row>
    <row r="171" spans="1:6" s="38" customFormat="1" ht="9" customHeight="1" x14ac:dyDescent="0.25">
      <c r="A171" s="409" t="s">
        <v>195</v>
      </c>
      <c r="B171" s="409"/>
      <c r="C171" s="408">
        <v>3695740</v>
      </c>
      <c r="D171" s="408"/>
      <c r="E171" s="408">
        <v>115080.91099999999</v>
      </c>
    </row>
    <row r="172" spans="1:6" s="38" customFormat="1" ht="9" customHeight="1" x14ac:dyDescent="0.25">
      <c r="A172" s="409" t="s">
        <v>196</v>
      </c>
      <c r="B172" s="413"/>
      <c r="C172" s="408">
        <v>9796234</v>
      </c>
      <c r="D172" s="408"/>
      <c r="E172" s="408">
        <v>142006.853</v>
      </c>
    </row>
    <row r="173" spans="1:6" s="38" customFormat="1" ht="9" customHeight="1" x14ac:dyDescent="0.25">
      <c r="A173" s="37"/>
      <c r="B173" s="37"/>
      <c r="C173" s="412"/>
      <c r="D173" s="412"/>
      <c r="E173" s="412"/>
    </row>
    <row r="174" spans="1:6" s="38" customFormat="1" ht="9" customHeight="1" x14ac:dyDescent="0.25">
      <c r="A174" s="37" t="s">
        <v>288</v>
      </c>
      <c r="B174" s="37"/>
      <c r="C174" s="408">
        <f>SUM(C175,C194)</f>
        <v>55912013</v>
      </c>
      <c r="D174" s="408"/>
      <c r="E174" s="408">
        <f>SUM(E175,E194)</f>
        <v>779110.41599999997</v>
      </c>
      <c r="F174" s="80"/>
    </row>
    <row r="175" spans="1:6" s="38" customFormat="1" ht="9" customHeight="1" x14ac:dyDescent="0.25">
      <c r="A175" s="409" t="s">
        <v>125</v>
      </c>
      <c r="B175" s="409"/>
      <c r="C175" s="408">
        <f>SUM(C176:C192)</f>
        <v>28640083</v>
      </c>
      <c r="D175" s="408"/>
      <c r="E175" s="408">
        <f>SUM(E176:E192)</f>
        <v>420688.902</v>
      </c>
    </row>
    <row r="176" spans="1:6" s="38" customFormat="1" ht="9" customHeight="1" x14ac:dyDescent="0.25">
      <c r="A176" s="413" t="s">
        <v>289</v>
      </c>
      <c r="B176" s="413"/>
      <c r="C176" s="408">
        <v>1271785</v>
      </c>
      <c r="D176" s="408"/>
      <c r="E176" s="408">
        <v>21237.438999999998</v>
      </c>
    </row>
    <row r="177" spans="1:5" s="38" customFormat="1" ht="9" customHeight="1" x14ac:dyDescent="0.25">
      <c r="A177" s="413" t="s">
        <v>290</v>
      </c>
      <c r="B177" s="413"/>
      <c r="C177" s="408">
        <v>1286643</v>
      </c>
      <c r="D177" s="408"/>
      <c r="E177" s="408">
        <v>9017.0460000000003</v>
      </c>
    </row>
    <row r="178" spans="1:5" s="38" customFormat="1" ht="9" customHeight="1" x14ac:dyDescent="0.25">
      <c r="A178" s="414" t="s">
        <v>291</v>
      </c>
      <c r="B178" s="414"/>
      <c r="C178" s="411">
        <v>1393884</v>
      </c>
      <c r="D178" s="411"/>
      <c r="E178" s="411">
        <v>20317.547999999999</v>
      </c>
    </row>
    <row r="179" spans="1:5" s="38" customFormat="1" ht="9" customHeight="1" x14ac:dyDescent="0.25">
      <c r="A179" s="413" t="s">
        <v>292</v>
      </c>
      <c r="B179" s="413"/>
      <c r="C179" s="408">
        <v>5269979</v>
      </c>
      <c r="D179" s="408"/>
      <c r="E179" s="408">
        <v>43175.254999999997</v>
      </c>
    </row>
    <row r="180" spans="1:5" s="38" customFormat="1" ht="9" customHeight="1" x14ac:dyDescent="0.25">
      <c r="A180" s="413" t="s">
        <v>66</v>
      </c>
      <c r="B180" s="413"/>
      <c r="C180" s="408">
        <v>1630538</v>
      </c>
      <c r="D180" s="408"/>
      <c r="E180" s="408">
        <v>25932.808000000001</v>
      </c>
    </row>
    <row r="181" spans="1:5" s="38" customFormat="1" ht="9" customHeight="1" x14ac:dyDescent="0.25">
      <c r="A181" s="413" t="s">
        <v>294</v>
      </c>
      <c r="B181" s="413"/>
      <c r="C181" s="408">
        <v>2473953</v>
      </c>
      <c r="D181" s="408"/>
      <c r="E181" s="408">
        <v>39811.383999999998</v>
      </c>
    </row>
    <row r="182" spans="1:5" s="38" customFormat="1" ht="9" customHeight="1" x14ac:dyDescent="0.25">
      <c r="A182" s="414" t="s">
        <v>295</v>
      </c>
      <c r="B182" s="414"/>
      <c r="C182" s="411">
        <v>2138631</v>
      </c>
      <c r="D182" s="411"/>
      <c r="E182" s="411">
        <v>35874.482000000004</v>
      </c>
    </row>
    <row r="183" spans="1:5" s="38" customFormat="1" ht="9" customHeight="1" x14ac:dyDescent="0.25">
      <c r="A183" s="413" t="s">
        <v>296</v>
      </c>
      <c r="B183" s="413"/>
      <c r="C183" s="408">
        <v>2415291</v>
      </c>
      <c r="D183" s="408"/>
      <c r="E183" s="408">
        <v>23710.386999999999</v>
      </c>
    </row>
    <row r="184" spans="1:5" s="38" customFormat="1" ht="9" customHeight="1" x14ac:dyDescent="0.25">
      <c r="A184" s="413" t="s">
        <v>298</v>
      </c>
      <c r="B184" s="413"/>
      <c r="C184" s="408">
        <v>1268086</v>
      </c>
      <c r="D184" s="408"/>
      <c r="E184" s="408">
        <v>22256.319</v>
      </c>
    </row>
    <row r="185" spans="1:5" s="38" customFormat="1" ht="9" customHeight="1" x14ac:dyDescent="0.25">
      <c r="A185" s="413" t="s">
        <v>299</v>
      </c>
      <c r="B185" s="413"/>
      <c r="C185" s="408">
        <v>1092213</v>
      </c>
      <c r="D185" s="408"/>
      <c r="E185" s="408">
        <v>13697.547</v>
      </c>
    </row>
    <row r="186" spans="1:5" s="38" customFormat="1" ht="9" customHeight="1" x14ac:dyDescent="0.25">
      <c r="A186" s="414" t="s">
        <v>293</v>
      </c>
      <c r="B186" s="414"/>
      <c r="C186" s="411">
        <v>1419415</v>
      </c>
      <c r="D186" s="411"/>
      <c r="E186" s="411">
        <v>37059.656999999999</v>
      </c>
    </row>
    <row r="187" spans="1:5" s="38" customFormat="1" ht="9" customHeight="1" x14ac:dyDescent="0.25">
      <c r="A187" s="413" t="s">
        <v>300</v>
      </c>
      <c r="B187" s="413"/>
      <c r="C187" s="408">
        <v>758031</v>
      </c>
      <c r="D187" s="408"/>
      <c r="E187" s="408">
        <v>9093.0920000000006</v>
      </c>
    </row>
    <row r="188" spans="1:5" s="38" customFormat="1" ht="9" customHeight="1" x14ac:dyDescent="0.25">
      <c r="A188" s="413" t="s">
        <v>65</v>
      </c>
      <c r="B188" s="413"/>
      <c r="C188" s="408">
        <v>2290056</v>
      </c>
      <c r="D188" s="408"/>
      <c r="E188" s="408">
        <v>42964.178</v>
      </c>
    </row>
    <row r="189" spans="1:5" s="38" customFormat="1" ht="9" customHeight="1" x14ac:dyDescent="0.25">
      <c r="A189" s="413" t="s">
        <v>81</v>
      </c>
      <c r="B189" s="413"/>
      <c r="C189" s="408">
        <v>1575746</v>
      </c>
      <c r="D189" s="408"/>
      <c r="E189" s="408">
        <v>32053.722000000002</v>
      </c>
    </row>
    <row r="190" spans="1:5" s="38" customFormat="1" ht="9" customHeight="1" x14ac:dyDescent="0.25">
      <c r="A190" s="414" t="s">
        <v>301</v>
      </c>
      <c r="B190" s="414"/>
      <c r="C190" s="411">
        <v>1255879</v>
      </c>
      <c r="D190" s="411"/>
      <c r="E190" s="411">
        <v>23324.823</v>
      </c>
    </row>
    <row r="191" spans="1:5" s="38" customFormat="1" ht="9" customHeight="1" x14ac:dyDescent="0.25">
      <c r="A191" s="413" t="s">
        <v>302</v>
      </c>
      <c r="B191" s="413"/>
      <c r="C191" s="408">
        <v>317070</v>
      </c>
      <c r="D191" s="408"/>
      <c r="E191" s="408">
        <v>4184.6580000000004</v>
      </c>
    </row>
    <row r="192" spans="1:5" s="38" customFormat="1" ht="9" customHeight="1" x14ac:dyDescent="0.25">
      <c r="A192" s="413" t="s">
        <v>297</v>
      </c>
      <c r="B192" s="413"/>
      <c r="C192" s="408">
        <v>782883</v>
      </c>
      <c r="D192" s="408"/>
      <c r="E192" s="408">
        <v>16978.557000000001</v>
      </c>
    </row>
    <row r="193" spans="1:6" s="38" customFormat="1" ht="9" customHeight="1" x14ac:dyDescent="0.25">
      <c r="A193" s="413"/>
      <c r="B193" s="413"/>
      <c r="C193" s="80"/>
      <c r="D193" s="80"/>
      <c r="E193" s="80"/>
    </row>
    <row r="194" spans="1:6" s="38" customFormat="1" ht="9" customHeight="1" x14ac:dyDescent="0.25">
      <c r="A194" s="415" t="s">
        <v>303</v>
      </c>
      <c r="B194" s="415"/>
      <c r="C194" s="408">
        <f>SUM(C195:C206)</f>
        <v>27271930</v>
      </c>
      <c r="D194" s="408"/>
      <c r="E194" s="408">
        <f>SUM(E195:E206)</f>
        <v>358421.51399999997</v>
      </c>
    </row>
    <row r="195" spans="1:6" s="38" customFormat="1" ht="9" customHeight="1" x14ac:dyDescent="0.25">
      <c r="A195" s="413" t="s">
        <v>304</v>
      </c>
      <c r="B195" s="413"/>
      <c r="C195" s="408">
        <v>1536654</v>
      </c>
      <c r="D195" s="408"/>
      <c r="E195" s="408">
        <v>18451</v>
      </c>
    </row>
    <row r="196" spans="1:6" s="38" customFormat="1" ht="9" customHeight="1" x14ac:dyDescent="0.25">
      <c r="A196" s="414" t="s">
        <v>305</v>
      </c>
      <c r="B196" s="414"/>
      <c r="C196" s="411">
        <v>648285</v>
      </c>
      <c r="D196" s="411"/>
      <c r="E196" s="411">
        <v>7749.134</v>
      </c>
    </row>
    <row r="197" spans="1:6" s="38" customFormat="1" ht="9" customHeight="1" x14ac:dyDescent="0.25">
      <c r="A197" s="413" t="s">
        <v>306</v>
      </c>
      <c r="B197" s="413"/>
      <c r="C197" s="408">
        <v>5254102</v>
      </c>
      <c r="D197" s="408"/>
      <c r="E197" s="408">
        <v>75834.657999999996</v>
      </c>
    </row>
    <row r="198" spans="1:6" s="38" customFormat="1" ht="9" customHeight="1" x14ac:dyDescent="0.25">
      <c r="A198" s="413" t="s">
        <v>307</v>
      </c>
      <c r="B198" s="413"/>
      <c r="C198" s="408">
        <v>1670953</v>
      </c>
      <c r="D198" s="408"/>
      <c r="E198" s="408">
        <v>25551.690999999999</v>
      </c>
    </row>
    <row r="199" spans="1:6" s="38" customFormat="1" ht="9" customHeight="1" x14ac:dyDescent="0.25">
      <c r="A199" s="413" t="s">
        <v>308</v>
      </c>
      <c r="B199" s="413"/>
      <c r="C199" s="408">
        <v>979074</v>
      </c>
      <c r="D199" s="408"/>
      <c r="E199" s="408">
        <v>13026.557000000001</v>
      </c>
    </row>
    <row r="200" spans="1:6" s="38" customFormat="1" ht="9" customHeight="1" x14ac:dyDescent="0.25">
      <c r="A200" s="414" t="s">
        <v>78</v>
      </c>
      <c r="B200" s="414"/>
      <c r="C200" s="411">
        <v>2964246</v>
      </c>
      <c r="D200" s="411"/>
      <c r="E200" s="411">
        <v>39996.298999999999</v>
      </c>
    </row>
    <row r="201" spans="1:6" s="38" customFormat="1" ht="9" customHeight="1" x14ac:dyDescent="0.25">
      <c r="A201" s="413" t="s">
        <v>309</v>
      </c>
      <c r="B201" s="413"/>
      <c r="C201" s="408">
        <v>986835</v>
      </c>
      <c r="D201" s="408"/>
      <c r="E201" s="408">
        <v>11995.184999999999</v>
      </c>
    </row>
    <row r="202" spans="1:6" s="38" customFormat="1" ht="9" customHeight="1" x14ac:dyDescent="0.25">
      <c r="A202" s="413" t="s">
        <v>310</v>
      </c>
      <c r="B202" s="413"/>
      <c r="C202" s="408">
        <v>674652</v>
      </c>
      <c r="D202" s="408"/>
      <c r="E202" s="408">
        <v>7466.9340000000002</v>
      </c>
    </row>
    <row r="203" spans="1:6" s="38" customFormat="1" ht="9" customHeight="1" x14ac:dyDescent="0.25">
      <c r="A203" s="413" t="s">
        <v>311</v>
      </c>
      <c r="B203" s="413"/>
      <c r="C203" s="408">
        <v>4710998</v>
      </c>
      <c r="D203" s="408"/>
      <c r="E203" s="408">
        <v>62576.360999999997</v>
      </c>
    </row>
    <row r="204" spans="1:6" s="38" customFormat="1" ht="9" customHeight="1" x14ac:dyDescent="0.25">
      <c r="A204" s="414" t="s">
        <v>312</v>
      </c>
      <c r="B204" s="414"/>
      <c r="C204" s="411">
        <v>2577685</v>
      </c>
      <c r="D204" s="411"/>
      <c r="E204" s="411">
        <v>31894.81</v>
      </c>
    </row>
    <row r="205" spans="1:6" s="38" customFormat="1" ht="9" customHeight="1" x14ac:dyDescent="0.25">
      <c r="A205" s="413" t="s">
        <v>80</v>
      </c>
      <c r="B205" s="413"/>
      <c r="C205" s="408">
        <v>4936747</v>
      </c>
      <c r="D205" s="408"/>
      <c r="E205" s="408">
        <v>60103.087</v>
      </c>
    </row>
    <row r="206" spans="1:6" s="38" customFormat="1" ht="9" customHeight="1" x14ac:dyDescent="0.25">
      <c r="A206" s="413" t="s">
        <v>313</v>
      </c>
      <c r="B206" s="413"/>
      <c r="C206" s="408">
        <v>331699</v>
      </c>
      <c r="D206" s="408"/>
      <c r="E206" s="408">
        <v>3775.7979999999998</v>
      </c>
    </row>
    <row r="207" spans="1:6" s="38" customFormat="1" ht="9" customHeight="1" x14ac:dyDescent="0.25">
      <c r="A207" s="416"/>
      <c r="B207" s="416"/>
      <c r="C207" s="416"/>
      <c r="D207" s="416"/>
      <c r="E207" s="416"/>
      <c r="F207" s="27"/>
    </row>
    <row r="208" spans="1:6" ht="9" customHeight="1" x14ac:dyDescent="0.25">
      <c r="A208" s="31">
        <v>1999</v>
      </c>
      <c r="B208" s="31"/>
      <c r="C208" s="407"/>
      <c r="D208" s="407"/>
      <c r="E208" s="407"/>
    </row>
    <row r="209" spans="1:6" s="38" customFormat="1" ht="9" customHeight="1" x14ac:dyDescent="0.25">
      <c r="A209" s="215" t="s">
        <v>10</v>
      </c>
      <c r="B209" s="215"/>
      <c r="C209" s="407">
        <f>SUM(C211,C225)</f>
        <v>152662186</v>
      </c>
      <c r="D209" s="407"/>
      <c r="E209" s="407">
        <f>SUM(E211,E225)-1</f>
        <v>4761858</v>
      </c>
    </row>
    <row r="210" spans="1:6" s="38" customFormat="1" ht="3.95" customHeight="1" x14ac:dyDescent="0.25">
      <c r="A210" s="215"/>
      <c r="B210" s="215"/>
      <c r="C210" s="407"/>
      <c r="D210" s="407"/>
      <c r="E210" s="407"/>
    </row>
    <row r="211" spans="1:6" s="38" customFormat="1" ht="9" customHeight="1" x14ac:dyDescent="0.25">
      <c r="A211" s="37" t="s">
        <v>284</v>
      </c>
      <c r="B211" s="37"/>
      <c r="C211" s="408">
        <f>SUM(C212:C223)</f>
        <v>93911111</v>
      </c>
      <c r="D211" s="408"/>
      <c r="E211" s="408">
        <f>SUM(E212:E223)</f>
        <v>3830667</v>
      </c>
      <c r="F211" s="417"/>
    </row>
    <row r="212" spans="1:6" s="38" customFormat="1" ht="9" customHeight="1" x14ac:dyDescent="0.25">
      <c r="A212" s="409" t="s">
        <v>285</v>
      </c>
      <c r="B212" s="409"/>
      <c r="C212" s="408">
        <v>2233802</v>
      </c>
      <c r="D212" s="408"/>
      <c r="E212" s="408">
        <v>230089</v>
      </c>
    </row>
    <row r="213" spans="1:6" s="38" customFormat="1" ht="9" customHeight="1" x14ac:dyDescent="0.25">
      <c r="A213" s="415" t="s">
        <v>184</v>
      </c>
      <c r="B213" s="415"/>
      <c r="C213" s="412">
        <v>160986</v>
      </c>
      <c r="D213" s="412"/>
      <c r="E213" s="412">
        <v>13005</v>
      </c>
    </row>
    <row r="214" spans="1:6" s="38" customFormat="1" ht="9" customHeight="1" x14ac:dyDescent="0.25">
      <c r="A214" s="410" t="s">
        <v>186</v>
      </c>
      <c r="B214" s="410"/>
      <c r="C214" s="411">
        <v>977939</v>
      </c>
      <c r="D214" s="411"/>
      <c r="E214" s="411">
        <v>26886</v>
      </c>
    </row>
    <row r="215" spans="1:6" s="38" customFormat="1" ht="9" customHeight="1" x14ac:dyDescent="0.25">
      <c r="A215" s="409" t="s">
        <v>187</v>
      </c>
      <c r="B215" s="409"/>
      <c r="C215" s="408">
        <v>6713387</v>
      </c>
      <c r="D215" s="408"/>
      <c r="E215" s="408">
        <v>122577</v>
      </c>
    </row>
    <row r="216" spans="1:6" s="38" customFormat="1" ht="9" customHeight="1" x14ac:dyDescent="0.25">
      <c r="A216" s="415" t="s">
        <v>189</v>
      </c>
      <c r="B216" s="415"/>
      <c r="C216" s="412">
        <v>1424204</v>
      </c>
      <c r="D216" s="412"/>
      <c r="E216" s="412">
        <v>20323</v>
      </c>
    </row>
    <row r="217" spans="1:6" s="38" customFormat="1" ht="9" customHeight="1" x14ac:dyDescent="0.25">
      <c r="A217" s="409" t="s">
        <v>190</v>
      </c>
      <c r="B217" s="409"/>
      <c r="C217" s="408">
        <v>27570963</v>
      </c>
      <c r="D217" s="408"/>
      <c r="E217" s="408">
        <v>892224</v>
      </c>
    </row>
    <row r="218" spans="1:6" s="38" customFormat="1" ht="9" customHeight="1" x14ac:dyDescent="0.25">
      <c r="A218" s="410" t="s">
        <v>191</v>
      </c>
      <c r="B218" s="410"/>
      <c r="C218" s="411">
        <v>21721654</v>
      </c>
      <c r="D218" s="411"/>
      <c r="E218" s="411">
        <v>1411699</v>
      </c>
    </row>
    <row r="219" spans="1:6" s="38" customFormat="1" ht="9" customHeight="1" x14ac:dyDescent="0.25">
      <c r="A219" s="409" t="s">
        <v>286</v>
      </c>
      <c r="B219" s="409"/>
      <c r="C219" s="408">
        <v>7048686</v>
      </c>
      <c r="D219" s="408"/>
      <c r="E219" s="408">
        <v>260505</v>
      </c>
    </row>
    <row r="220" spans="1:6" s="38" customFormat="1" ht="9" customHeight="1" x14ac:dyDescent="0.25">
      <c r="A220" s="409" t="s">
        <v>287</v>
      </c>
      <c r="B220" s="409"/>
      <c r="C220" s="408">
        <v>11185683</v>
      </c>
      <c r="D220" s="408"/>
      <c r="E220" s="408">
        <v>529943</v>
      </c>
    </row>
    <row r="221" spans="1:6" s="38" customFormat="1" ht="9" customHeight="1" x14ac:dyDescent="0.25">
      <c r="A221" s="415" t="s">
        <v>194</v>
      </c>
      <c r="B221" s="415"/>
      <c r="C221" s="412">
        <v>736837</v>
      </c>
      <c r="D221" s="412"/>
      <c r="E221" s="412">
        <v>4543</v>
      </c>
    </row>
    <row r="222" spans="1:6" s="38" customFormat="1" ht="9" customHeight="1" x14ac:dyDescent="0.25">
      <c r="A222" s="410" t="s">
        <v>195</v>
      </c>
      <c r="B222" s="410"/>
      <c r="C222" s="411">
        <v>3962653</v>
      </c>
      <c r="D222" s="411"/>
      <c r="E222" s="411">
        <v>140031</v>
      </c>
    </row>
    <row r="223" spans="1:6" s="38" customFormat="1" ht="9" customHeight="1" x14ac:dyDescent="0.25">
      <c r="A223" s="409" t="s">
        <v>196</v>
      </c>
      <c r="B223" s="409"/>
      <c r="C223" s="408">
        <v>10174317</v>
      </c>
      <c r="D223" s="408"/>
      <c r="E223" s="408">
        <v>178842</v>
      </c>
    </row>
    <row r="224" spans="1:6" s="38" customFormat="1" ht="9" customHeight="1" x14ac:dyDescent="0.25">
      <c r="A224" s="37"/>
      <c r="B224" s="37"/>
      <c r="C224" s="412"/>
      <c r="D224" s="412"/>
      <c r="E224" s="412"/>
    </row>
    <row r="225" spans="1:6" s="38" customFormat="1" ht="9" customHeight="1" x14ac:dyDescent="0.25">
      <c r="A225" s="37" t="s">
        <v>288</v>
      </c>
      <c r="B225" s="37"/>
      <c r="C225" s="408">
        <f>SUM(C226,C246)</f>
        <v>58751075</v>
      </c>
      <c r="D225" s="408"/>
      <c r="E225" s="408">
        <f>SUM(E226,E246)</f>
        <v>931192</v>
      </c>
      <c r="F225" s="80"/>
    </row>
    <row r="226" spans="1:6" s="38" customFormat="1" ht="9" customHeight="1" x14ac:dyDescent="0.25">
      <c r="A226" s="409" t="s">
        <v>125</v>
      </c>
      <c r="B226" s="409"/>
      <c r="C226" s="408">
        <f>SUM(C227:C244)</f>
        <v>29413145</v>
      </c>
      <c r="D226" s="408"/>
      <c r="E226" s="408">
        <f>SUM(E227:E244)</f>
        <v>482857</v>
      </c>
      <c r="F226" s="417"/>
    </row>
    <row r="227" spans="1:6" s="38" customFormat="1" ht="9" customHeight="1" x14ac:dyDescent="0.25">
      <c r="A227" s="413" t="s">
        <v>289</v>
      </c>
      <c r="B227" s="413"/>
      <c r="C227" s="408">
        <v>1274505</v>
      </c>
      <c r="D227" s="408"/>
      <c r="E227" s="408">
        <v>22980</v>
      </c>
    </row>
    <row r="228" spans="1:6" s="38" customFormat="1" ht="9" customHeight="1" x14ac:dyDescent="0.25">
      <c r="A228" s="414" t="s">
        <v>290</v>
      </c>
      <c r="B228" s="414"/>
      <c r="C228" s="411">
        <v>1479618</v>
      </c>
      <c r="D228" s="411"/>
      <c r="E228" s="411">
        <v>11108</v>
      </c>
    </row>
    <row r="229" spans="1:6" s="38" customFormat="1" ht="9" customHeight="1" x14ac:dyDescent="0.25">
      <c r="A229" s="413" t="s">
        <v>291</v>
      </c>
      <c r="B229" s="413"/>
      <c r="C229" s="408">
        <v>1430031</v>
      </c>
      <c r="D229" s="408"/>
      <c r="E229" s="408">
        <v>23996</v>
      </c>
    </row>
    <row r="230" spans="1:6" s="38" customFormat="1" ht="9" customHeight="1" x14ac:dyDescent="0.25">
      <c r="A230" s="413" t="s">
        <v>292</v>
      </c>
      <c r="B230" s="413"/>
      <c r="C230" s="408">
        <v>5326961</v>
      </c>
      <c r="D230" s="408"/>
      <c r="E230" s="408">
        <v>50160</v>
      </c>
    </row>
    <row r="231" spans="1:6" s="38" customFormat="1" ht="9" customHeight="1" x14ac:dyDescent="0.25">
      <c r="A231" s="416" t="s">
        <v>314</v>
      </c>
      <c r="B231" s="416"/>
      <c r="C231" s="412" t="s">
        <v>13</v>
      </c>
      <c r="D231" s="412"/>
      <c r="E231" s="80">
        <v>5757</v>
      </c>
    </row>
    <row r="232" spans="1:6" s="38" customFormat="1" ht="9" customHeight="1" x14ac:dyDescent="0.25">
      <c r="A232" s="414" t="s">
        <v>66</v>
      </c>
      <c r="B232" s="414"/>
      <c r="C232" s="411">
        <v>1676006</v>
      </c>
      <c r="D232" s="411"/>
      <c r="E232" s="411">
        <v>31045</v>
      </c>
    </row>
    <row r="233" spans="1:6" s="38" customFormat="1" ht="9" customHeight="1" x14ac:dyDescent="0.25">
      <c r="A233" s="413" t="s">
        <v>294</v>
      </c>
      <c r="B233" s="413"/>
      <c r="C233" s="408">
        <v>2591360</v>
      </c>
      <c r="D233" s="408"/>
      <c r="E233" s="408">
        <v>45472</v>
      </c>
    </row>
    <row r="234" spans="1:6" s="38" customFormat="1" ht="9" customHeight="1" x14ac:dyDescent="0.25">
      <c r="A234" s="413" t="s">
        <v>295</v>
      </c>
      <c r="B234" s="413"/>
      <c r="C234" s="408">
        <v>2015681</v>
      </c>
      <c r="D234" s="408"/>
      <c r="E234" s="408">
        <v>37966</v>
      </c>
    </row>
    <row r="235" spans="1:6" s="38" customFormat="1" ht="9" customHeight="1" x14ac:dyDescent="0.25">
      <c r="A235" s="413" t="s">
        <v>296</v>
      </c>
      <c r="B235" s="413"/>
      <c r="C235" s="408">
        <v>2540256</v>
      </c>
      <c r="D235" s="408"/>
      <c r="E235" s="408">
        <v>27423</v>
      </c>
    </row>
    <row r="236" spans="1:6" s="38" customFormat="1" ht="9" customHeight="1" x14ac:dyDescent="0.25">
      <c r="A236" s="414" t="s">
        <v>298</v>
      </c>
      <c r="B236" s="414"/>
      <c r="C236" s="411">
        <v>1117369</v>
      </c>
      <c r="D236" s="411"/>
      <c r="E236" s="411">
        <v>21627</v>
      </c>
    </row>
    <row r="237" spans="1:6" s="38" customFormat="1" ht="9" customHeight="1" x14ac:dyDescent="0.25">
      <c r="A237" s="413" t="s">
        <v>299</v>
      </c>
      <c r="B237" s="413"/>
      <c r="C237" s="408">
        <v>1399032</v>
      </c>
      <c r="D237" s="408"/>
      <c r="E237" s="408">
        <v>16217</v>
      </c>
    </row>
    <row r="238" spans="1:6" s="38" customFormat="1" ht="9" customHeight="1" x14ac:dyDescent="0.25">
      <c r="A238" s="413" t="s">
        <v>293</v>
      </c>
      <c r="B238" s="413"/>
      <c r="C238" s="408">
        <v>1421838</v>
      </c>
      <c r="D238" s="408"/>
      <c r="E238" s="408">
        <v>41975</v>
      </c>
    </row>
    <row r="239" spans="1:6" s="38" customFormat="1" ht="9" customHeight="1" x14ac:dyDescent="0.25">
      <c r="A239" s="413" t="s">
        <v>300</v>
      </c>
      <c r="B239" s="413"/>
      <c r="C239" s="408">
        <v>759837</v>
      </c>
      <c r="D239" s="408"/>
      <c r="E239" s="408">
        <v>10411</v>
      </c>
    </row>
    <row r="240" spans="1:6" s="38" customFormat="1" ht="9" customHeight="1" x14ac:dyDescent="0.25">
      <c r="A240" s="414" t="s">
        <v>65</v>
      </c>
      <c r="B240" s="414"/>
      <c r="C240" s="411">
        <v>2469118</v>
      </c>
      <c r="D240" s="411"/>
      <c r="E240" s="411">
        <v>53311</v>
      </c>
    </row>
    <row r="241" spans="1:6" s="38" customFormat="1" ht="9" customHeight="1" x14ac:dyDescent="0.25">
      <c r="A241" s="413" t="s">
        <v>81</v>
      </c>
      <c r="B241" s="413"/>
      <c r="C241" s="408">
        <v>1715780</v>
      </c>
      <c r="D241" s="408"/>
      <c r="E241" s="408">
        <v>36817</v>
      </c>
    </row>
    <row r="242" spans="1:6" s="38" customFormat="1" ht="9" customHeight="1" x14ac:dyDescent="0.25">
      <c r="A242" s="413" t="s">
        <v>301</v>
      </c>
      <c r="B242" s="413"/>
      <c r="C242" s="408">
        <v>1064889</v>
      </c>
      <c r="D242" s="408"/>
      <c r="E242" s="408">
        <v>21565</v>
      </c>
    </row>
    <row r="243" spans="1:6" s="38" customFormat="1" ht="9" customHeight="1" x14ac:dyDescent="0.25">
      <c r="A243" s="413" t="s">
        <v>302</v>
      </c>
      <c r="B243" s="413"/>
      <c r="C243" s="408">
        <v>324482</v>
      </c>
      <c r="D243" s="408"/>
      <c r="E243" s="408">
        <v>4848</v>
      </c>
    </row>
    <row r="244" spans="1:6" s="38" customFormat="1" ht="9" customHeight="1" x14ac:dyDescent="0.25">
      <c r="A244" s="414" t="s">
        <v>297</v>
      </c>
      <c r="B244" s="414"/>
      <c r="C244" s="411">
        <v>806382</v>
      </c>
      <c r="D244" s="411"/>
      <c r="E244" s="411">
        <v>20179</v>
      </c>
    </row>
    <row r="245" spans="1:6" s="38" customFormat="1" ht="9" customHeight="1" x14ac:dyDescent="0.25">
      <c r="A245" s="413"/>
      <c r="B245" s="413"/>
      <c r="C245" s="80"/>
      <c r="D245" s="80"/>
      <c r="E245" s="80"/>
    </row>
    <row r="246" spans="1:6" s="38" customFormat="1" ht="9" customHeight="1" x14ac:dyDescent="0.25">
      <c r="A246" s="415" t="s">
        <v>303</v>
      </c>
      <c r="B246" s="415"/>
      <c r="C246" s="408">
        <f>SUM(C247:C259)</f>
        <v>29337930</v>
      </c>
      <c r="D246" s="408"/>
      <c r="E246" s="408">
        <f>SUM(E247:E259)</f>
        <v>448335</v>
      </c>
      <c r="F246" s="417"/>
    </row>
    <row r="247" spans="1:6" s="38" customFormat="1" ht="9" customHeight="1" x14ac:dyDescent="0.25">
      <c r="A247" s="413" t="s">
        <v>304</v>
      </c>
      <c r="B247" s="413"/>
      <c r="C247" s="408">
        <v>1844171</v>
      </c>
      <c r="D247" s="408"/>
      <c r="E247" s="408">
        <v>26327</v>
      </c>
    </row>
    <row r="248" spans="1:6" s="38" customFormat="1" ht="9" customHeight="1" x14ac:dyDescent="0.25">
      <c r="A248" s="413" t="s">
        <v>305</v>
      </c>
      <c r="B248" s="413"/>
      <c r="C248" s="408">
        <v>678191</v>
      </c>
      <c r="D248" s="408"/>
      <c r="E248" s="408">
        <v>9619</v>
      </c>
    </row>
    <row r="249" spans="1:6" s="38" customFormat="1" ht="9" customHeight="1" x14ac:dyDescent="0.25">
      <c r="A249" s="414" t="s">
        <v>306</v>
      </c>
      <c r="B249" s="414"/>
      <c r="C249" s="411">
        <v>5831924</v>
      </c>
      <c r="D249" s="411"/>
      <c r="E249" s="411">
        <v>98100</v>
      </c>
    </row>
    <row r="250" spans="1:6" s="38" customFormat="1" ht="9" customHeight="1" x14ac:dyDescent="0.25">
      <c r="A250" s="413" t="s">
        <v>307</v>
      </c>
      <c r="B250" s="413"/>
      <c r="C250" s="408">
        <v>1712908</v>
      </c>
      <c r="D250" s="408"/>
      <c r="E250" s="408">
        <v>30734</v>
      </c>
    </row>
    <row r="251" spans="1:6" s="38" customFormat="1" ht="9" customHeight="1" x14ac:dyDescent="0.25">
      <c r="A251" s="413" t="s">
        <v>308</v>
      </c>
      <c r="B251" s="413"/>
      <c r="C251" s="408">
        <v>1099129</v>
      </c>
      <c r="D251" s="408"/>
      <c r="E251" s="408">
        <v>17194</v>
      </c>
    </row>
    <row r="252" spans="1:6" s="38" customFormat="1" ht="9" customHeight="1" x14ac:dyDescent="0.25">
      <c r="A252" s="416" t="s">
        <v>315</v>
      </c>
      <c r="B252" s="416"/>
      <c r="C252" s="412" t="s">
        <v>13</v>
      </c>
      <c r="D252" s="412"/>
      <c r="E252" s="408">
        <v>1684</v>
      </c>
    </row>
    <row r="253" spans="1:6" s="38" customFormat="1" ht="9" customHeight="1" x14ac:dyDescent="0.25">
      <c r="A253" s="414" t="s">
        <v>78</v>
      </c>
      <c r="B253" s="414"/>
      <c r="C253" s="411">
        <v>2752730</v>
      </c>
      <c r="D253" s="411"/>
      <c r="E253" s="411">
        <v>42623</v>
      </c>
    </row>
    <row r="254" spans="1:6" s="38" customFormat="1" ht="9" customHeight="1" x14ac:dyDescent="0.25">
      <c r="A254" s="413" t="s">
        <v>309</v>
      </c>
      <c r="B254" s="413"/>
      <c r="C254" s="408">
        <v>1132197</v>
      </c>
      <c r="D254" s="408"/>
      <c r="E254" s="408">
        <v>16142</v>
      </c>
    </row>
    <row r="255" spans="1:6" s="38" customFormat="1" ht="9" customHeight="1" x14ac:dyDescent="0.25">
      <c r="A255" s="413" t="s">
        <v>310</v>
      </c>
      <c r="B255" s="413"/>
      <c r="C255" s="408">
        <v>765082</v>
      </c>
      <c r="D255" s="408"/>
      <c r="E255" s="408">
        <v>9946</v>
      </c>
    </row>
    <row r="256" spans="1:6" s="38" customFormat="1" ht="9" customHeight="1" x14ac:dyDescent="0.25">
      <c r="A256" s="413" t="s">
        <v>311</v>
      </c>
      <c r="B256" s="413"/>
      <c r="C256" s="408">
        <v>5082481</v>
      </c>
      <c r="D256" s="408"/>
      <c r="E256" s="408">
        <v>76918</v>
      </c>
    </row>
    <row r="257" spans="1:6" s="38" customFormat="1" ht="9" customHeight="1" x14ac:dyDescent="0.25">
      <c r="A257" s="414" t="s">
        <v>312</v>
      </c>
      <c r="B257" s="414"/>
      <c r="C257" s="411">
        <v>2291224</v>
      </c>
      <c r="D257" s="411"/>
      <c r="E257" s="411">
        <v>33750</v>
      </c>
    </row>
    <row r="258" spans="1:6" s="38" customFormat="1" ht="9" customHeight="1" x14ac:dyDescent="0.25">
      <c r="A258" s="413" t="s">
        <v>80</v>
      </c>
      <c r="B258" s="413"/>
      <c r="C258" s="408">
        <v>5791193</v>
      </c>
      <c r="D258" s="408"/>
      <c r="E258" s="408">
        <v>81566</v>
      </c>
    </row>
    <row r="259" spans="1:6" s="38" customFormat="1" ht="9" customHeight="1" x14ac:dyDescent="0.25">
      <c r="A259" s="413" t="s">
        <v>313</v>
      </c>
      <c r="B259" s="413"/>
      <c r="C259" s="408">
        <v>356700</v>
      </c>
      <c r="D259" s="408"/>
      <c r="E259" s="408">
        <v>3732</v>
      </c>
    </row>
    <row r="260" spans="1:6" s="38" customFormat="1" ht="9" customHeight="1" x14ac:dyDescent="0.25">
      <c r="A260" s="416"/>
      <c r="B260" s="416"/>
      <c r="C260" s="416"/>
      <c r="D260" s="416"/>
      <c r="E260" s="416"/>
      <c r="F260" s="27"/>
    </row>
    <row r="261" spans="1:6" ht="9" customHeight="1" x14ac:dyDescent="0.25">
      <c r="A261" s="31">
        <v>2000</v>
      </c>
      <c r="B261" s="31"/>
      <c r="C261" s="407"/>
      <c r="D261" s="407"/>
      <c r="E261" s="407"/>
    </row>
    <row r="262" spans="1:6" s="38" customFormat="1" ht="9" customHeight="1" x14ac:dyDescent="0.25">
      <c r="A262" s="215" t="s">
        <v>10</v>
      </c>
      <c r="B262" s="215"/>
      <c r="C262" s="407">
        <f>SUM(C264,C278)+10</f>
        <v>161868594</v>
      </c>
      <c r="D262" s="407"/>
      <c r="E262" s="407">
        <f>SUM(E264,E278)+6</f>
        <v>5763165</v>
      </c>
    </row>
    <row r="263" spans="1:6" s="38" customFormat="1" ht="3.95" customHeight="1" x14ac:dyDescent="0.25">
      <c r="A263" s="215"/>
      <c r="B263" s="215"/>
      <c r="C263" s="407"/>
      <c r="D263" s="407"/>
      <c r="E263" s="407"/>
    </row>
    <row r="264" spans="1:6" s="38" customFormat="1" ht="9" customHeight="1" x14ac:dyDescent="0.25">
      <c r="A264" s="37" t="s">
        <v>284</v>
      </c>
      <c r="B264" s="37"/>
      <c r="C264" s="408">
        <f>SUM(C265:C276)</f>
        <v>102036628</v>
      </c>
      <c r="D264" s="408"/>
      <c r="E264" s="408">
        <f>SUM(E265:E276)</f>
        <v>4720393</v>
      </c>
      <c r="F264" s="417"/>
    </row>
    <row r="265" spans="1:6" s="38" customFormat="1" ht="9" customHeight="1" x14ac:dyDescent="0.25">
      <c r="A265" s="409" t="s">
        <v>285</v>
      </c>
      <c r="B265" s="409"/>
      <c r="C265" s="408">
        <v>2476790</v>
      </c>
      <c r="D265" s="408"/>
      <c r="E265" s="408">
        <v>278811</v>
      </c>
    </row>
    <row r="266" spans="1:6" s="38" customFormat="1" ht="9" customHeight="1" x14ac:dyDescent="0.25">
      <c r="A266" s="415" t="s">
        <v>184</v>
      </c>
      <c r="B266" s="415"/>
      <c r="C266" s="412">
        <v>528485</v>
      </c>
      <c r="D266" s="412"/>
      <c r="E266" s="412">
        <v>38433</v>
      </c>
    </row>
    <row r="267" spans="1:6" s="38" customFormat="1" ht="9" customHeight="1" x14ac:dyDescent="0.25">
      <c r="A267" s="410" t="s">
        <v>186</v>
      </c>
      <c r="B267" s="410"/>
      <c r="C267" s="411">
        <v>1091186</v>
      </c>
      <c r="D267" s="411"/>
      <c r="E267" s="411">
        <v>32109</v>
      </c>
    </row>
    <row r="268" spans="1:6" s="38" customFormat="1" ht="9" customHeight="1" x14ac:dyDescent="0.25">
      <c r="A268" s="409" t="s">
        <v>187</v>
      </c>
      <c r="B268" s="409"/>
      <c r="C268" s="408">
        <v>7151879</v>
      </c>
      <c r="D268" s="408"/>
      <c r="E268" s="408">
        <v>145636</v>
      </c>
    </row>
    <row r="269" spans="1:6" s="38" customFormat="1" ht="9" customHeight="1" x14ac:dyDescent="0.25">
      <c r="A269" s="415" t="s">
        <v>189</v>
      </c>
      <c r="B269" s="415"/>
      <c r="C269" s="412">
        <v>1612581</v>
      </c>
      <c r="D269" s="412"/>
      <c r="E269" s="412">
        <v>66353</v>
      </c>
    </row>
    <row r="270" spans="1:6" s="38" customFormat="1" ht="9" customHeight="1" x14ac:dyDescent="0.25">
      <c r="A270" s="409" t="s">
        <v>190</v>
      </c>
      <c r="B270" s="409"/>
      <c r="C270" s="408">
        <v>30455751</v>
      </c>
      <c r="D270" s="408"/>
      <c r="E270" s="408">
        <v>1079935</v>
      </c>
    </row>
    <row r="271" spans="1:6" s="38" customFormat="1" ht="9" customHeight="1" x14ac:dyDescent="0.25">
      <c r="A271" s="410" t="s">
        <v>191</v>
      </c>
      <c r="B271" s="410"/>
      <c r="C271" s="411">
        <v>23160665</v>
      </c>
      <c r="D271" s="411"/>
      <c r="E271" s="411">
        <v>1737187</v>
      </c>
    </row>
    <row r="272" spans="1:6" s="38" customFormat="1" ht="9" customHeight="1" x14ac:dyDescent="0.25">
      <c r="A272" s="409" t="s">
        <v>286</v>
      </c>
      <c r="B272" s="409"/>
      <c r="C272" s="408">
        <v>7686803</v>
      </c>
      <c r="D272" s="408"/>
      <c r="E272" s="408">
        <v>316258</v>
      </c>
    </row>
    <row r="273" spans="1:6" s="38" customFormat="1" ht="9" customHeight="1" x14ac:dyDescent="0.25">
      <c r="A273" s="409" t="s">
        <v>287</v>
      </c>
      <c r="B273" s="409"/>
      <c r="C273" s="408">
        <v>11878268</v>
      </c>
      <c r="D273" s="408"/>
      <c r="E273" s="408">
        <v>635801</v>
      </c>
    </row>
    <row r="274" spans="1:6" s="38" customFormat="1" ht="9" customHeight="1" x14ac:dyDescent="0.25">
      <c r="A274" s="415" t="s">
        <v>194</v>
      </c>
      <c r="B274" s="415"/>
      <c r="C274" s="412">
        <v>789003</v>
      </c>
      <c r="D274" s="412"/>
      <c r="E274" s="412">
        <v>5543</v>
      </c>
    </row>
    <row r="275" spans="1:6" s="38" customFormat="1" ht="9" customHeight="1" x14ac:dyDescent="0.25">
      <c r="A275" s="410" t="s">
        <v>195</v>
      </c>
      <c r="B275" s="410"/>
      <c r="C275" s="411">
        <v>4589906</v>
      </c>
      <c r="D275" s="411"/>
      <c r="E275" s="411">
        <v>177050</v>
      </c>
    </row>
    <row r="276" spans="1:6" s="38" customFormat="1" ht="9" customHeight="1" x14ac:dyDescent="0.25">
      <c r="A276" s="409" t="s">
        <v>196</v>
      </c>
      <c r="B276" s="409"/>
      <c r="C276" s="408">
        <v>10615311</v>
      </c>
      <c r="D276" s="408"/>
      <c r="E276" s="408">
        <v>207277</v>
      </c>
    </row>
    <row r="277" spans="1:6" s="38" customFormat="1" ht="9" customHeight="1" x14ac:dyDescent="0.25">
      <c r="A277" s="37"/>
      <c r="B277" s="37"/>
      <c r="C277" s="412"/>
      <c r="D277" s="412"/>
      <c r="E277" s="418"/>
    </row>
    <row r="278" spans="1:6" s="38" customFormat="1" ht="9" customHeight="1" x14ac:dyDescent="0.25">
      <c r="A278" s="37" t="s">
        <v>288</v>
      </c>
      <c r="B278" s="37"/>
      <c r="C278" s="408">
        <f>SUM(C279,C299)</f>
        <v>59831956</v>
      </c>
      <c r="D278" s="408"/>
      <c r="E278" s="408">
        <f>SUM(E279,E299)</f>
        <v>1042766</v>
      </c>
      <c r="F278" s="80"/>
    </row>
    <row r="279" spans="1:6" s="38" customFormat="1" ht="9" customHeight="1" x14ac:dyDescent="0.25">
      <c r="A279" s="409" t="s">
        <v>125</v>
      </c>
      <c r="B279" s="409"/>
      <c r="C279" s="408">
        <f>SUM(C280:C297)</f>
        <v>31822380</v>
      </c>
      <c r="D279" s="408"/>
      <c r="E279" s="408">
        <f>SUM(E280:E297)</f>
        <v>572602</v>
      </c>
      <c r="F279" s="417"/>
    </row>
    <row r="280" spans="1:6" s="38" customFormat="1" ht="9" customHeight="1" x14ac:dyDescent="0.25">
      <c r="A280" s="413" t="s">
        <v>289</v>
      </c>
      <c r="B280" s="413"/>
      <c r="C280" s="408">
        <v>1341811</v>
      </c>
      <c r="D280" s="408"/>
      <c r="E280" s="408">
        <v>25436</v>
      </c>
    </row>
    <row r="281" spans="1:6" s="38" customFormat="1" ht="9" customHeight="1" x14ac:dyDescent="0.25">
      <c r="A281" s="414" t="s">
        <v>290</v>
      </c>
      <c r="B281" s="414"/>
      <c r="C281" s="411">
        <v>1566723</v>
      </c>
      <c r="D281" s="411"/>
      <c r="E281" s="411">
        <v>13632</v>
      </c>
    </row>
    <row r="282" spans="1:6" s="38" customFormat="1" ht="9" customHeight="1" x14ac:dyDescent="0.25">
      <c r="A282" s="413" t="s">
        <v>291</v>
      </c>
      <c r="B282" s="413"/>
      <c r="C282" s="408">
        <v>1587360</v>
      </c>
      <c r="D282" s="408"/>
      <c r="E282" s="408">
        <v>29623</v>
      </c>
    </row>
    <row r="283" spans="1:6" s="38" customFormat="1" ht="9" customHeight="1" x14ac:dyDescent="0.25">
      <c r="A283" s="413" t="s">
        <v>292</v>
      </c>
      <c r="B283" s="413"/>
      <c r="C283" s="408">
        <v>5644753</v>
      </c>
      <c r="D283" s="408"/>
      <c r="E283" s="408">
        <v>59808</v>
      </c>
    </row>
    <row r="284" spans="1:6" s="38" customFormat="1" ht="9" customHeight="1" x14ac:dyDescent="0.25">
      <c r="A284" s="416" t="s">
        <v>314</v>
      </c>
      <c r="B284" s="416"/>
      <c r="C284" s="412" t="s">
        <v>13</v>
      </c>
      <c r="D284" s="412"/>
      <c r="E284" s="80">
        <v>2892</v>
      </c>
    </row>
    <row r="285" spans="1:6" s="38" customFormat="1" ht="9" customHeight="1" x14ac:dyDescent="0.25">
      <c r="A285" s="414" t="s">
        <v>66</v>
      </c>
      <c r="B285" s="414"/>
      <c r="C285" s="411">
        <v>1690424</v>
      </c>
      <c r="D285" s="411"/>
      <c r="E285" s="411">
        <v>33486</v>
      </c>
    </row>
    <row r="286" spans="1:6" s="38" customFormat="1" ht="9" customHeight="1" x14ac:dyDescent="0.25">
      <c r="A286" s="413" t="s">
        <v>294</v>
      </c>
      <c r="B286" s="413"/>
      <c r="C286" s="408">
        <v>2840915</v>
      </c>
      <c r="D286" s="408"/>
      <c r="E286" s="408">
        <v>56296</v>
      </c>
    </row>
    <row r="287" spans="1:6" s="38" customFormat="1" ht="9" customHeight="1" x14ac:dyDescent="0.25">
      <c r="A287" s="413" t="s">
        <v>295</v>
      </c>
      <c r="B287" s="413"/>
      <c r="C287" s="408">
        <v>2152154</v>
      </c>
      <c r="D287" s="408"/>
      <c r="E287" s="408">
        <v>42530</v>
      </c>
    </row>
    <row r="288" spans="1:6" s="38" customFormat="1" ht="9" customHeight="1" x14ac:dyDescent="0.25">
      <c r="A288" s="413" t="s">
        <v>296</v>
      </c>
      <c r="B288" s="413"/>
      <c r="C288" s="408">
        <v>2713808</v>
      </c>
      <c r="D288" s="408"/>
      <c r="E288" s="408">
        <v>32755</v>
      </c>
    </row>
    <row r="289" spans="1:6" s="38" customFormat="1" ht="9" customHeight="1" x14ac:dyDescent="0.25">
      <c r="A289" s="414" t="s">
        <v>298</v>
      </c>
      <c r="B289" s="414"/>
      <c r="C289" s="411">
        <v>1373372</v>
      </c>
      <c r="D289" s="411"/>
      <c r="E289" s="411">
        <v>28701</v>
      </c>
    </row>
    <row r="290" spans="1:6" s="38" customFormat="1" ht="9" customHeight="1" x14ac:dyDescent="0.25">
      <c r="A290" s="413" t="s">
        <v>299</v>
      </c>
      <c r="B290" s="413"/>
      <c r="C290" s="408">
        <v>1269375</v>
      </c>
      <c r="D290" s="408"/>
      <c r="E290" s="408">
        <v>19769</v>
      </c>
    </row>
    <row r="291" spans="1:6" s="38" customFormat="1" ht="9" customHeight="1" x14ac:dyDescent="0.25">
      <c r="A291" s="413" t="s">
        <v>293</v>
      </c>
      <c r="B291" s="413"/>
      <c r="C291" s="408">
        <v>1489655</v>
      </c>
      <c r="D291" s="408"/>
      <c r="E291" s="408">
        <v>47105</v>
      </c>
    </row>
    <row r="292" spans="1:6" s="38" customFormat="1" ht="9" customHeight="1" x14ac:dyDescent="0.25">
      <c r="A292" s="413" t="s">
        <v>300</v>
      </c>
      <c r="B292" s="413"/>
      <c r="C292" s="408">
        <v>806378</v>
      </c>
      <c r="D292" s="408"/>
      <c r="E292" s="408">
        <v>10842</v>
      </c>
    </row>
    <row r="293" spans="1:6" s="38" customFormat="1" ht="9" customHeight="1" x14ac:dyDescent="0.25">
      <c r="A293" s="414" t="s">
        <v>65</v>
      </c>
      <c r="B293" s="414"/>
      <c r="C293" s="411">
        <v>2766821</v>
      </c>
      <c r="D293" s="411"/>
      <c r="E293" s="411">
        <v>63026</v>
      </c>
    </row>
    <row r="294" spans="1:6" s="38" customFormat="1" ht="9" customHeight="1" x14ac:dyDescent="0.25">
      <c r="A294" s="413" t="s">
        <v>81</v>
      </c>
      <c r="B294" s="413"/>
      <c r="C294" s="408">
        <v>1964952</v>
      </c>
      <c r="D294" s="408"/>
      <c r="E294" s="408">
        <v>46752</v>
      </c>
    </row>
    <row r="295" spans="1:6" s="38" customFormat="1" ht="9" customHeight="1" x14ac:dyDescent="0.25">
      <c r="A295" s="413" t="s">
        <v>301</v>
      </c>
      <c r="B295" s="413"/>
      <c r="C295" s="408">
        <v>1399312</v>
      </c>
      <c r="D295" s="408"/>
      <c r="E295" s="408">
        <v>30552</v>
      </c>
    </row>
    <row r="296" spans="1:6" s="38" customFormat="1" ht="9" customHeight="1" x14ac:dyDescent="0.25">
      <c r="A296" s="413" t="s">
        <v>302</v>
      </c>
      <c r="B296" s="413"/>
      <c r="C296" s="408">
        <v>334032</v>
      </c>
      <c r="D296" s="408"/>
      <c r="E296" s="408">
        <v>5323</v>
      </c>
    </row>
    <row r="297" spans="1:6" s="38" customFormat="1" ht="9" customHeight="1" x14ac:dyDescent="0.25">
      <c r="A297" s="414" t="s">
        <v>297</v>
      </c>
      <c r="B297" s="414"/>
      <c r="C297" s="411">
        <v>880535</v>
      </c>
      <c r="D297" s="411"/>
      <c r="E297" s="411">
        <v>24074</v>
      </c>
    </row>
    <row r="298" spans="1:6" s="38" customFormat="1" ht="9" customHeight="1" x14ac:dyDescent="0.25">
      <c r="A298" s="413"/>
      <c r="B298" s="413"/>
      <c r="C298" s="80"/>
      <c r="D298" s="80"/>
      <c r="E298" s="80"/>
    </row>
    <row r="299" spans="1:6" s="38" customFormat="1" ht="9" customHeight="1" x14ac:dyDescent="0.25">
      <c r="A299" s="415" t="s">
        <v>303</v>
      </c>
      <c r="B299" s="415"/>
      <c r="C299" s="408">
        <f>SUM(C300:C312)</f>
        <v>28009576</v>
      </c>
      <c r="D299" s="408"/>
      <c r="E299" s="408">
        <f>SUM(E300:E312)</f>
        <v>470164</v>
      </c>
      <c r="F299" s="417"/>
    </row>
    <row r="300" spans="1:6" s="38" customFormat="1" ht="9" customHeight="1" x14ac:dyDescent="0.25">
      <c r="A300" s="413" t="s">
        <v>304</v>
      </c>
      <c r="B300" s="413"/>
      <c r="C300" s="408">
        <v>1978291</v>
      </c>
      <c r="D300" s="408"/>
      <c r="E300" s="408">
        <v>31972</v>
      </c>
    </row>
    <row r="301" spans="1:6" s="38" customFormat="1" ht="9" customHeight="1" x14ac:dyDescent="0.25">
      <c r="A301" s="413" t="s">
        <v>305</v>
      </c>
      <c r="B301" s="413"/>
      <c r="C301" s="408">
        <v>663175</v>
      </c>
      <c r="D301" s="408"/>
      <c r="E301" s="408">
        <v>10692</v>
      </c>
    </row>
    <row r="302" spans="1:6" s="38" customFormat="1" ht="9" customHeight="1" x14ac:dyDescent="0.25">
      <c r="A302" s="414" t="s">
        <v>306</v>
      </c>
      <c r="B302" s="414"/>
      <c r="C302" s="411">
        <v>5550998</v>
      </c>
      <c r="D302" s="411"/>
      <c r="E302" s="411">
        <v>92075</v>
      </c>
    </row>
    <row r="303" spans="1:6" s="38" customFormat="1" ht="9" customHeight="1" x14ac:dyDescent="0.25">
      <c r="A303" s="413" t="s">
        <v>307</v>
      </c>
      <c r="B303" s="413"/>
      <c r="C303" s="408">
        <v>1862952</v>
      </c>
      <c r="D303" s="408"/>
      <c r="E303" s="408">
        <v>38123</v>
      </c>
    </row>
    <row r="304" spans="1:6" s="38" customFormat="1" ht="9" customHeight="1" x14ac:dyDescent="0.25">
      <c r="A304" s="413" t="s">
        <v>308</v>
      </c>
      <c r="B304" s="413"/>
      <c r="C304" s="408">
        <v>1089010</v>
      </c>
      <c r="D304" s="408"/>
      <c r="E304" s="408">
        <v>19690</v>
      </c>
    </row>
    <row r="305" spans="1:6" s="38" customFormat="1" ht="9" customHeight="1" x14ac:dyDescent="0.25">
      <c r="A305" s="416" t="s">
        <v>315</v>
      </c>
      <c r="B305" s="416"/>
      <c r="C305" s="412" t="s">
        <v>13</v>
      </c>
      <c r="D305" s="412"/>
      <c r="E305" s="408">
        <v>4473</v>
      </c>
    </row>
    <row r="306" spans="1:6" s="38" customFormat="1" ht="9" customHeight="1" x14ac:dyDescent="0.25">
      <c r="A306" s="414" t="s">
        <v>78</v>
      </c>
      <c r="B306" s="414"/>
      <c r="C306" s="411">
        <v>2540763</v>
      </c>
      <c r="D306" s="411"/>
      <c r="E306" s="411">
        <v>44997</v>
      </c>
    </row>
    <row r="307" spans="1:6" s="38" customFormat="1" ht="9" customHeight="1" x14ac:dyDescent="0.25">
      <c r="A307" s="413" t="s">
        <v>309</v>
      </c>
      <c r="B307" s="413"/>
      <c r="C307" s="408">
        <v>1184148</v>
      </c>
      <c r="D307" s="408"/>
      <c r="E307" s="408">
        <v>19017</v>
      </c>
    </row>
    <row r="308" spans="1:6" s="38" customFormat="1" ht="9" customHeight="1" x14ac:dyDescent="0.25">
      <c r="A308" s="413" t="s">
        <v>310</v>
      </c>
      <c r="B308" s="413"/>
      <c r="C308" s="408">
        <v>745858</v>
      </c>
      <c r="D308" s="408"/>
      <c r="E308" s="408">
        <v>10476</v>
      </c>
    </row>
    <row r="309" spans="1:6" s="38" customFormat="1" ht="9" customHeight="1" x14ac:dyDescent="0.25">
      <c r="A309" s="413" t="s">
        <v>311</v>
      </c>
      <c r="B309" s="413"/>
      <c r="C309" s="408">
        <v>5167880</v>
      </c>
      <c r="D309" s="408"/>
      <c r="E309" s="408">
        <v>83952</v>
      </c>
    </row>
    <row r="310" spans="1:6" s="38" customFormat="1" ht="9" customHeight="1" x14ac:dyDescent="0.25">
      <c r="A310" s="414" t="s">
        <v>312</v>
      </c>
      <c r="B310" s="414"/>
      <c r="C310" s="411">
        <v>1157403</v>
      </c>
      <c r="D310" s="411"/>
      <c r="E310" s="411">
        <v>19478</v>
      </c>
    </row>
    <row r="311" spans="1:6" s="38" customFormat="1" ht="9" customHeight="1" x14ac:dyDescent="0.25">
      <c r="A311" s="413" t="s">
        <v>80</v>
      </c>
      <c r="B311" s="413"/>
      <c r="C311" s="408">
        <v>5694829</v>
      </c>
      <c r="D311" s="408"/>
      <c r="E311" s="408">
        <v>91501</v>
      </c>
    </row>
    <row r="312" spans="1:6" s="38" customFormat="1" ht="9" customHeight="1" x14ac:dyDescent="0.25">
      <c r="A312" s="413" t="s">
        <v>313</v>
      </c>
      <c r="B312" s="413"/>
      <c r="C312" s="408">
        <v>374269</v>
      </c>
      <c r="D312" s="408"/>
      <c r="E312" s="408">
        <v>3718</v>
      </c>
    </row>
    <row r="313" spans="1:6" s="38" customFormat="1" ht="9" customHeight="1" x14ac:dyDescent="0.25">
      <c r="A313" s="416"/>
      <c r="B313" s="416"/>
      <c r="C313" s="416"/>
      <c r="D313" s="416"/>
      <c r="E313" s="416"/>
      <c r="F313" s="27"/>
    </row>
    <row r="314" spans="1:6" ht="9" customHeight="1" x14ac:dyDescent="0.25">
      <c r="A314" s="31">
        <v>2001</v>
      </c>
      <c r="B314" s="31"/>
      <c r="C314" s="407"/>
      <c r="D314" s="407"/>
      <c r="E314" s="407"/>
    </row>
    <row r="315" spans="1:6" s="38" customFormat="1" ht="9" customHeight="1" x14ac:dyDescent="0.25">
      <c r="A315" s="215" t="s">
        <v>10</v>
      </c>
      <c r="B315" s="215"/>
      <c r="C315" s="407">
        <f>SUM(C317,C331)</f>
        <v>168325717</v>
      </c>
      <c r="D315" s="407"/>
      <c r="E315" s="407">
        <f>SUM(E317,E331)+1</f>
        <v>6420080</v>
      </c>
    </row>
    <row r="316" spans="1:6" s="38" customFormat="1" ht="3.95" customHeight="1" x14ac:dyDescent="0.25">
      <c r="A316" s="215"/>
      <c r="B316" s="215"/>
      <c r="C316" s="407"/>
      <c r="D316" s="407"/>
      <c r="E316" s="407"/>
    </row>
    <row r="317" spans="1:6" s="38" customFormat="1" ht="9" customHeight="1" x14ac:dyDescent="0.25">
      <c r="A317" s="37" t="s">
        <v>284</v>
      </c>
      <c r="B317" s="37"/>
      <c r="C317" s="408">
        <f>SUM(C318:C329)</f>
        <v>109120117</v>
      </c>
      <c r="D317" s="408"/>
      <c r="E317" s="408">
        <f>SUM(E318:E329)</f>
        <v>5336729</v>
      </c>
      <c r="F317" s="417"/>
    </row>
    <row r="318" spans="1:6" s="38" customFormat="1" ht="9" customHeight="1" x14ac:dyDescent="0.25">
      <c r="A318" s="409" t="s">
        <v>285</v>
      </c>
      <c r="B318" s="409"/>
      <c r="C318" s="408">
        <v>2581137</v>
      </c>
      <c r="D318" s="408"/>
      <c r="E318" s="408">
        <v>315661</v>
      </c>
    </row>
    <row r="319" spans="1:6" s="38" customFormat="1" ht="9" customHeight="1" x14ac:dyDescent="0.25">
      <c r="A319" s="415" t="s">
        <v>184</v>
      </c>
      <c r="B319" s="415"/>
      <c r="C319" s="412">
        <v>509153</v>
      </c>
      <c r="D319" s="412"/>
      <c r="E319" s="412">
        <v>38893</v>
      </c>
    </row>
    <row r="320" spans="1:6" s="38" customFormat="1" ht="9" customHeight="1" x14ac:dyDescent="0.25">
      <c r="A320" s="410" t="s">
        <v>186</v>
      </c>
      <c r="B320" s="410"/>
      <c r="C320" s="411">
        <v>1181309</v>
      </c>
      <c r="D320" s="411"/>
      <c r="E320" s="411">
        <v>37049</v>
      </c>
    </row>
    <row r="321" spans="1:6" s="38" customFormat="1" ht="9" customHeight="1" x14ac:dyDescent="0.25">
      <c r="A321" s="409" t="s">
        <v>187</v>
      </c>
      <c r="B321" s="409"/>
      <c r="C321" s="408">
        <v>7622158</v>
      </c>
      <c r="D321" s="408"/>
      <c r="E321" s="408">
        <v>162691</v>
      </c>
    </row>
    <row r="322" spans="1:6" s="38" customFormat="1" ht="9" customHeight="1" x14ac:dyDescent="0.25">
      <c r="A322" s="415" t="s">
        <v>189</v>
      </c>
      <c r="B322" s="415"/>
      <c r="C322" s="412">
        <v>1711480</v>
      </c>
      <c r="D322" s="412"/>
      <c r="E322" s="412">
        <v>75383</v>
      </c>
    </row>
    <row r="323" spans="1:6" s="38" customFormat="1" ht="9" customHeight="1" x14ac:dyDescent="0.25">
      <c r="A323" s="409" t="s">
        <v>190</v>
      </c>
      <c r="B323" s="409"/>
      <c r="C323" s="408">
        <v>33658608</v>
      </c>
      <c r="D323" s="408"/>
      <c r="E323" s="408">
        <v>1228203</v>
      </c>
    </row>
    <row r="324" spans="1:6" s="38" customFormat="1" ht="9" customHeight="1" x14ac:dyDescent="0.25">
      <c r="A324" s="410" t="s">
        <v>191</v>
      </c>
      <c r="B324" s="410"/>
      <c r="C324" s="411">
        <v>24562673</v>
      </c>
      <c r="D324" s="411"/>
      <c r="E324" s="411">
        <v>1958493</v>
      </c>
    </row>
    <row r="325" spans="1:6" s="38" customFormat="1" ht="9" customHeight="1" x14ac:dyDescent="0.25">
      <c r="A325" s="409" t="s">
        <v>286</v>
      </c>
      <c r="B325" s="409"/>
      <c r="C325" s="408">
        <v>8458301</v>
      </c>
      <c r="D325" s="408"/>
      <c r="E325" s="408">
        <v>364795</v>
      </c>
    </row>
    <row r="326" spans="1:6" s="38" customFormat="1" ht="9" customHeight="1" x14ac:dyDescent="0.25">
      <c r="A326" s="409" t="s">
        <v>287</v>
      </c>
      <c r="B326" s="409"/>
      <c r="C326" s="408">
        <v>12497113</v>
      </c>
      <c r="D326" s="408"/>
      <c r="E326" s="408">
        <v>726919</v>
      </c>
    </row>
    <row r="327" spans="1:6" s="38" customFormat="1" ht="9" customHeight="1" x14ac:dyDescent="0.25">
      <c r="A327" s="415" t="s">
        <v>194</v>
      </c>
      <c r="B327" s="415"/>
      <c r="C327" s="412">
        <v>798001</v>
      </c>
      <c r="D327" s="412"/>
      <c r="E327" s="412">
        <v>6306</v>
      </c>
    </row>
    <row r="328" spans="1:6" s="38" customFormat="1" ht="9" customHeight="1" x14ac:dyDescent="0.25">
      <c r="A328" s="410" t="s">
        <v>195</v>
      </c>
      <c r="B328" s="410"/>
      <c r="C328" s="411">
        <v>5108125</v>
      </c>
      <c r="D328" s="411"/>
      <c r="E328" s="411">
        <v>208223</v>
      </c>
    </row>
    <row r="329" spans="1:6" s="38" customFormat="1" ht="9" customHeight="1" x14ac:dyDescent="0.25">
      <c r="A329" s="409" t="s">
        <v>196</v>
      </c>
      <c r="B329" s="409"/>
      <c r="C329" s="408">
        <v>10432059</v>
      </c>
      <c r="D329" s="408"/>
      <c r="E329" s="408">
        <v>214113</v>
      </c>
    </row>
    <row r="330" spans="1:6" s="38" customFormat="1" ht="9" customHeight="1" x14ac:dyDescent="0.25">
      <c r="A330" s="37"/>
      <c r="B330" s="37"/>
      <c r="C330" s="412"/>
      <c r="D330" s="412"/>
      <c r="E330" s="412"/>
    </row>
    <row r="331" spans="1:6" s="38" customFormat="1" ht="9" customHeight="1" x14ac:dyDescent="0.25">
      <c r="A331" s="37" t="s">
        <v>288</v>
      </c>
      <c r="B331" s="37"/>
      <c r="C331" s="408">
        <f>SUM(C332,C351)</f>
        <v>59205600</v>
      </c>
      <c r="D331" s="408"/>
      <c r="E331" s="408">
        <f>SUM(E332,E351)+1</f>
        <v>1083350</v>
      </c>
      <c r="F331" s="80"/>
    </row>
    <row r="332" spans="1:6" s="38" customFormat="1" ht="9" customHeight="1" x14ac:dyDescent="0.25">
      <c r="A332" s="409" t="s">
        <v>125</v>
      </c>
      <c r="B332" s="409"/>
      <c r="C332" s="408">
        <f>SUM(C333:C349)</f>
        <v>32622577</v>
      </c>
      <c r="D332" s="408"/>
      <c r="E332" s="408">
        <f>SUM(E333:E349)</f>
        <v>609098</v>
      </c>
      <c r="F332" s="417"/>
    </row>
    <row r="333" spans="1:6" s="38" customFormat="1" ht="9" customHeight="1" x14ac:dyDescent="0.25">
      <c r="A333" s="413" t="s">
        <v>289</v>
      </c>
      <c r="B333" s="413"/>
      <c r="C333" s="408">
        <v>1351981</v>
      </c>
      <c r="D333" s="408"/>
      <c r="E333" s="408">
        <v>26778</v>
      </c>
    </row>
    <row r="334" spans="1:6" s="38" customFormat="1" ht="9" customHeight="1" x14ac:dyDescent="0.25">
      <c r="A334" s="414" t="s">
        <v>290</v>
      </c>
      <c r="B334" s="414"/>
      <c r="C334" s="411">
        <v>1612733</v>
      </c>
      <c r="D334" s="411"/>
      <c r="E334" s="411">
        <v>15029</v>
      </c>
    </row>
    <row r="335" spans="1:6" s="38" customFormat="1" ht="9" customHeight="1" x14ac:dyDescent="0.25">
      <c r="A335" s="413" t="s">
        <v>291</v>
      </c>
      <c r="B335" s="413"/>
      <c r="C335" s="408">
        <v>1621012</v>
      </c>
      <c r="D335" s="408"/>
      <c r="E335" s="408">
        <v>31603</v>
      </c>
    </row>
    <row r="336" spans="1:6" s="38" customFormat="1" ht="9" customHeight="1" x14ac:dyDescent="0.25">
      <c r="A336" s="413" t="s">
        <v>292</v>
      </c>
      <c r="B336" s="413"/>
      <c r="C336" s="408">
        <v>5737108</v>
      </c>
      <c r="D336" s="408"/>
      <c r="E336" s="408">
        <v>65589</v>
      </c>
    </row>
    <row r="337" spans="1:6" s="38" customFormat="1" ht="9" customHeight="1" x14ac:dyDescent="0.25">
      <c r="A337" s="413" t="s">
        <v>66</v>
      </c>
      <c r="B337" s="413"/>
      <c r="C337" s="408">
        <v>1681899</v>
      </c>
      <c r="D337" s="408"/>
      <c r="E337" s="408">
        <v>34528</v>
      </c>
    </row>
    <row r="338" spans="1:6" s="38" customFormat="1" ht="9" customHeight="1" x14ac:dyDescent="0.25">
      <c r="A338" s="414" t="s">
        <v>294</v>
      </c>
      <c r="B338" s="414"/>
      <c r="C338" s="411">
        <v>3039021</v>
      </c>
      <c r="D338" s="411"/>
      <c r="E338" s="411">
        <v>62998</v>
      </c>
    </row>
    <row r="339" spans="1:6" s="38" customFormat="1" ht="9" customHeight="1" x14ac:dyDescent="0.25">
      <c r="A339" s="413" t="s">
        <v>295</v>
      </c>
      <c r="B339" s="413"/>
      <c r="C339" s="408">
        <v>2297140</v>
      </c>
      <c r="D339" s="408"/>
      <c r="E339" s="408">
        <v>48001</v>
      </c>
    </row>
    <row r="340" spans="1:6" s="38" customFormat="1" ht="9" customHeight="1" x14ac:dyDescent="0.25">
      <c r="A340" s="413" t="s">
        <v>296</v>
      </c>
      <c r="B340" s="413"/>
      <c r="C340" s="408">
        <v>2763071</v>
      </c>
      <c r="D340" s="408"/>
      <c r="E340" s="408">
        <v>35891</v>
      </c>
    </row>
    <row r="341" spans="1:6" s="38" customFormat="1" ht="9" customHeight="1" x14ac:dyDescent="0.25">
      <c r="A341" s="413" t="s">
        <v>298</v>
      </c>
      <c r="B341" s="413"/>
      <c r="C341" s="408">
        <v>1437951</v>
      </c>
      <c r="D341" s="408"/>
      <c r="E341" s="408">
        <v>31143</v>
      </c>
    </row>
    <row r="342" spans="1:6" s="38" customFormat="1" ht="9" customHeight="1" x14ac:dyDescent="0.25">
      <c r="A342" s="414" t="s">
        <v>299</v>
      </c>
      <c r="B342" s="414"/>
      <c r="C342" s="411">
        <v>1357157</v>
      </c>
      <c r="D342" s="411"/>
      <c r="E342" s="411">
        <v>21840</v>
      </c>
    </row>
    <row r="343" spans="1:6" s="38" customFormat="1" ht="9" customHeight="1" x14ac:dyDescent="0.25">
      <c r="A343" s="413" t="s">
        <v>293</v>
      </c>
      <c r="B343" s="413"/>
      <c r="C343" s="408">
        <v>1243944</v>
      </c>
      <c r="D343" s="408"/>
      <c r="E343" s="408">
        <v>38683</v>
      </c>
    </row>
    <row r="344" spans="1:6" s="38" customFormat="1" ht="9" customHeight="1" x14ac:dyDescent="0.25">
      <c r="A344" s="413" t="s">
        <v>300</v>
      </c>
      <c r="B344" s="413"/>
      <c r="C344" s="408">
        <v>823321</v>
      </c>
      <c r="D344" s="408"/>
      <c r="E344" s="408">
        <v>11888</v>
      </c>
    </row>
    <row r="345" spans="1:6" s="38" customFormat="1" ht="9" customHeight="1" x14ac:dyDescent="0.25">
      <c r="A345" s="413" t="s">
        <v>65</v>
      </c>
      <c r="B345" s="413"/>
      <c r="C345" s="408">
        <v>2788017</v>
      </c>
      <c r="D345" s="408"/>
      <c r="E345" s="408">
        <v>67317</v>
      </c>
    </row>
    <row r="346" spans="1:6" s="38" customFormat="1" ht="9" customHeight="1" x14ac:dyDescent="0.25">
      <c r="A346" s="414" t="s">
        <v>81</v>
      </c>
      <c r="B346" s="414"/>
      <c r="C346" s="411">
        <v>2162300</v>
      </c>
      <c r="D346" s="411"/>
      <c r="E346" s="411">
        <v>53090</v>
      </c>
    </row>
    <row r="347" spans="1:6" s="38" customFormat="1" ht="9" customHeight="1" x14ac:dyDescent="0.25">
      <c r="A347" s="413" t="s">
        <v>301</v>
      </c>
      <c r="B347" s="413"/>
      <c r="C347" s="408">
        <v>1440904</v>
      </c>
      <c r="D347" s="408"/>
      <c r="E347" s="408">
        <v>32566</v>
      </c>
    </row>
    <row r="348" spans="1:6" s="38" customFormat="1" ht="9" customHeight="1" x14ac:dyDescent="0.25">
      <c r="A348" s="413" t="s">
        <v>302</v>
      </c>
      <c r="B348" s="413"/>
      <c r="C348" s="408">
        <v>327275</v>
      </c>
      <c r="D348" s="408"/>
      <c r="E348" s="408">
        <v>5493</v>
      </c>
    </row>
    <row r="349" spans="1:6" s="38" customFormat="1" ht="9" customHeight="1" x14ac:dyDescent="0.25">
      <c r="A349" s="413" t="s">
        <v>297</v>
      </c>
      <c r="B349" s="413"/>
      <c r="C349" s="408">
        <v>937743</v>
      </c>
      <c r="D349" s="408"/>
      <c r="E349" s="408">
        <v>26661</v>
      </c>
    </row>
    <row r="350" spans="1:6" s="38" customFormat="1" ht="9" customHeight="1" x14ac:dyDescent="0.25">
      <c r="A350" s="413"/>
      <c r="B350" s="413"/>
      <c r="C350" s="80"/>
      <c r="D350" s="80"/>
      <c r="E350" s="80"/>
    </row>
    <row r="351" spans="1:6" s="38" customFormat="1" ht="9" customHeight="1" x14ac:dyDescent="0.25">
      <c r="A351" s="415" t="s">
        <v>303</v>
      </c>
      <c r="B351" s="415"/>
      <c r="C351" s="408">
        <f>SUM(C352:C365)</f>
        <v>26583023</v>
      </c>
      <c r="D351" s="408"/>
      <c r="E351" s="408">
        <f>SUM(E352:E365)</f>
        <v>474251</v>
      </c>
      <c r="F351" s="417"/>
    </row>
    <row r="352" spans="1:6" s="38" customFormat="1" ht="9" customHeight="1" x14ac:dyDescent="0.25">
      <c r="A352" s="413" t="s">
        <v>304</v>
      </c>
      <c r="B352" s="413"/>
      <c r="C352" s="408">
        <v>1956960</v>
      </c>
      <c r="D352" s="408"/>
      <c r="E352" s="408">
        <v>33571</v>
      </c>
    </row>
    <row r="353" spans="1:6" s="38" customFormat="1" ht="9" customHeight="1" x14ac:dyDescent="0.25">
      <c r="A353" s="413" t="s">
        <v>305</v>
      </c>
      <c r="B353" s="413"/>
      <c r="C353" s="408">
        <v>661918</v>
      </c>
      <c r="D353" s="408"/>
      <c r="E353" s="408">
        <v>11310</v>
      </c>
    </row>
    <row r="354" spans="1:6" s="38" customFormat="1" ht="9" customHeight="1" x14ac:dyDescent="0.25">
      <c r="A354" s="414" t="s">
        <v>306</v>
      </c>
      <c r="B354" s="414"/>
      <c r="C354" s="411">
        <v>5411090</v>
      </c>
      <c r="D354" s="411"/>
      <c r="E354" s="411">
        <v>89940</v>
      </c>
    </row>
    <row r="355" spans="1:6" s="38" customFormat="1" ht="9" customHeight="1" x14ac:dyDescent="0.25">
      <c r="A355" s="413" t="s">
        <v>307</v>
      </c>
      <c r="B355" s="413"/>
      <c r="C355" s="408">
        <v>1730983</v>
      </c>
      <c r="D355" s="408"/>
      <c r="E355" s="408">
        <v>37379</v>
      </c>
    </row>
    <row r="356" spans="1:6" s="38" customFormat="1" ht="9" customHeight="1" x14ac:dyDescent="0.25">
      <c r="A356" s="413" t="s">
        <v>308</v>
      </c>
      <c r="B356" s="413"/>
      <c r="C356" s="408">
        <v>1137123</v>
      </c>
      <c r="D356" s="408"/>
      <c r="E356" s="408">
        <v>21724</v>
      </c>
    </row>
    <row r="357" spans="1:6" s="38" customFormat="1" ht="9" customHeight="1" x14ac:dyDescent="0.25">
      <c r="A357" s="416" t="s">
        <v>315</v>
      </c>
      <c r="B357" s="416"/>
      <c r="C357" s="412" t="s">
        <v>13</v>
      </c>
      <c r="D357" s="412"/>
      <c r="E357" s="408">
        <v>8968</v>
      </c>
    </row>
    <row r="358" spans="1:6" s="38" customFormat="1" ht="9" customHeight="1" x14ac:dyDescent="0.25">
      <c r="A358" s="414" t="s">
        <v>78</v>
      </c>
      <c r="B358" s="414"/>
      <c r="C358" s="411">
        <v>2326160</v>
      </c>
      <c r="D358" s="411"/>
      <c r="E358" s="411">
        <v>43961</v>
      </c>
    </row>
    <row r="359" spans="1:6" s="38" customFormat="1" ht="9" customHeight="1" x14ac:dyDescent="0.25">
      <c r="A359" s="413" t="s">
        <v>309</v>
      </c>
      <c r="B359" s="413"/>
      <c r="C359" s="408">
        <v>1191862</v>
      </c>
      <c r="D359" s="408"/>
      <c r="E359" s="408">
        <v>20267</v>
      </c>
    </row>
    <row r="360" spans="1:6" s="38" customFormat="1" ht="9" customHeight="1" x14ac:dyDescent="0.25">
      <c r="A360" s="413" t="s">
        <v>310</v>
      </c>
      <c r="B360" s="413"/>
      <c r="C360" s="408">
        <v>736724</v>
      </c>
      <c r="D360" s="408"/>
      <c r="E360" s="408">
        <v>10978</v>
      </c>
    </row>
    <row r="361" spans="1:6" s="38" customFormat="1" ht="9" customHeight="1" x14ac:dyDescent="0.25">
      <c r="A361" s="413" t="s">
        <v>311</v>
      </c>
      <c r="B361" s="413"/>
      <c r="C361" s="408">
        <v>4551704</v>
      </c>
      <c r="D361" s="408"/>
      <c r="E361" s="408">
        <v>79903</v>
      </c>
    </row>
    <row r="362" spans="1:6" s="38" customFormat="1" ht="9" customHeight="1" x14ac:dyDescent="0.25">
      <c r="A362" s="414" t="s">
        <v>312</v>
      </c>
      <c r="B362" s="414"/>
      <c r="C362" s="411">
        <v>1091774</v>
      </c>
      <c r="D362" s="411"/>
      <c r="E362" s="411">
        <v>19550</v>
      </c>
    </row>
    <row r="363" spans="1:6" s="38" customFormat="1" ht="9" customHeight="1" x14ac:dyDescent="0.25">
      <c r="A363" s="413" t="s">
        <v>80</v>
      </c>
      <c r="B363" s="413"/>
      <c r="C363" s="408">
        <v>5401575</v>
      </c>
      <c r="D363" s="408"/>
      <c r="E363" s="408">
        <v>92948</v>
      </c>
    </row>
    <row r="364" spans="1:6" s="38" customFormat="1" ht="9" customHeight="1" x14ac:dyDescent="0.25">
      <c r="A364" s="413" t="s">
        <v>313</v>
      </c>
      <c r="B364" s="413"/>
      <c r="C364" s="408">
        <v>360320</v>
      </c>
      <c r="D364" s="408"/>
      <c r="E364" s="408">
        <v>2859</v>
      </c>
    </row>
    <row r="365" spans="1:6" s="38" customFormat="1" ht="9" customHeight="1" x14ac:dyDescent="0.25">
      <c r="A365" s="416" t="s">
        <v>316</v>
      </c>
      <c r="B365" s="416"/>
      <c r="C365" s="412">
        <v>24830</v>
      </c>
      <c r="D365" s="412"/>
      <c r="E365" s="412">
        <v>893</v>
      </c>
      <c r="F365" s="27"/>
    </row>
    <row r="366" spans="1:6" s="38" customFormat="1" ht="9" customHeight="1" x14ac:dyDescent="0.25">
      <c r="A366" s="416"/>
      <c r="B366" s="416"/>
      <c r="C366" s="416"/>
      <c r="D366" s="416"/>
      <c r="E366" s="416"/>
      <c r="F366" s="27"/>
    </row>
    <row r="367" spans="1:6" ht="9" customHeight="1" x14ac:dyDescent="0.25">
      <c r="A367" s="31">
        <v>2002</v>
      </c>
      <c r="B367" s="31"/>
      <c r="C367" s="407"/>
      <c r="D367" s="407"/>
      <c r="E367" s="407"/>
    </row>
    <row r="368" spans="1:6" s="38" customFormat="1" ht="9" customHeight="1" x14ac:dyDescent="0.25">
      <c r="A368" s="215" t="s">
        <v>10</v>
      </c>
      <c r="B368" s="215"/>
      <c r="C368" s="407">
        <f>SUM(C370,C384)</f>
        <v>101377411</v>
      </c>
      <c r="D368" s="407"/>
      <c r="E368" s="407">
        <f>SUM(E370,E384)</f>
        <v>2799074.9210000001</v>
      </c>
    </row>
    <row r="369" spans="1:6" s="38" customFormat="1" ht="3.95" customHeight="1" x14ac:dyDescent="0.25">
      <c r="A369" s="215"/>
      <c r="B369" s="215"/>
      <c r="C369" s="407"/>
      <c r="D369" s="407"/>
      <c r="E369" s="407"/>
    </row>
    <row r="370" spans="1:6" s="38" customFormat="1" ht="9" customHeight="1" x14ac:dyDescent="0.25">
      <c r="A370" s="37" t="s">
        <v>284</v>
      </c>
      <c r="B370" s="37"/>
      <c r="C370" s="408">
        <f>SUM(C371:C382)</f>
        <v>41219333</v>
      </c>
      <c r="D370" s="408"/>
      <c r="E370" s="408">
        <f>SUM(E371:E382)</f>
        <v>1633755.3660000002</v>
      </c>
    </row>
    <row r="371" spans="1:6" s="38" customFormat="1" ht="9" customHeight="1" x14ac:dyDescent="0.25">
      <c r="A371" s="409" t="s">
        <v>285</v>
      </c>
      <c r="B371" s="409"/>
      <c r="C371" s="408">
        <v>3250797</v>
      </c>
      <c r="D371" s="408"/>
      <c r="E371" s="408">
        <v>408593.38199999998</v>
      </c>
    </row>
    <row r="372" spans="1:6" s="38" customFormat="1" ht="9" customHeight="1" x14ac:dyDescent="0.25">
      <c r="A372" s="419" t="s">
        <v>236</v>
      </c>
      <c r="B372" s="419"/>
      <c r="C372" s="412">
        <v>55136</v>
      </c>
      <c r="D372" s="412"/>
      <c r="E372" s="412">
        <v>1312.962</v>
      </c>
    </row>
    <row r="373" spans="1:6" s="38" customFormat="1" ht="9" customHeight="1" x14ac:dyDescent="0.25">
      <c r="A373" s="420" t="s">
        <v>184</v>
      </c>
      <c r="B373" s="420"/>
      <c r="C373" s="421">
        <v>544980</v>
      </c>
      <c r="D373" s="421"/>
      <c r="E373" s="421">
        <v>41961.616000000002</v>
      </c>
    </row>
    <row r="374" spans="1:6" s="38" customFormat="1" ht="9" customHeight="1" x14ac:dyDescent="0.25">
      <c r="A374" s="409" t="s">
        <v>186</v>
      </c>
      <c r="B374" s="409"/>
      <c r="C374" s="408">
        <v>1217983</v>
      </c>
      <c r="D374" s="408"/>
      <c r="E374" s="408">
        <v>39750.33</v>
      </c>
    </row>
    <row r="375" spans="1:6" s="38" customFormat="1" ht="9" customHeight="1" x14ac:dyDescent="0.25">
      <c r="A375" s="409" t="s">
        <v>187</v>
      </c>
      <c r="B375" s="409"/>
      <c r="C375" s="408">
        <v>8034263</v>
      </c>
      <c r="D375" s="408"/>
      <c r="E375" s="408">
        <v>180034.416</v>
      </c>
    </row>
    <row r="376" spans="1:6" s="38" customFormat="1" ht="9" customHeight="1" x14ac:dyDescent="0.25">
      <c r="A376" s="419" t="s">
        <v>237</v>
      </c>
      <c r="B376" s="419"/>
      <c r="C376" s="412">
        <v>37195</v>
      </c>
      <c r="D376" s="412"/>
      <c r="E376" s="412">
        <v>879.10900000000004</v>
      </c>
    </row>
    <row r="377" spans="1:6" s="38" customFormat="1" ht="9" customHeight="1" x14ac:dyDescent="0.25">
      <c r="A377" s="420" t="s">
        <v>189</v>
      </c>
      <c r="B377" s="420"/>
      <c r="C377" s="421">
        <v>1780567</v>
      </c>
      <c r="D377" s="421"/>
      <c r="E377" s="421">
        <v>81773.626000000004</v>
      </c>
    </row>
    <row r="378" spans="1:6" s="38" customFormat="1" ht="9" customHeight="1" x14ac:dyDescent="0.25">
      <c r="A378" s="409" t="s">
        <v>286</v>
      </c>
      <c r="B378" s="409"/>
      <c r="C378" s="408">
        <v>9007352</v>
      </c>
      <c r="D378" s="408"/>
      <c r="E378" s="408">
        <v>401933.29200000002</v>
      </c>
    </row>
    <row r="379" spans="1:6" s="38" customFormat="1" ht="9" customHeight="1" x14ac:dyDescent="0.25">
      <c r="A379" s="415" t="s">
        <v>194</v>
      </c>
      <c r="B379" s="415"/>
      <c r="C379" s="412">
        <v>815060</v>
      </c>
      <c r="D379" s="412"/>
      <c r="E379" s="412">
        <v>7129.5389999999998</v>
      </c>
    </row>
    <row r="380" spans="1:6" s="38" customFormat="1" ht="9" customHeight="1" x14ac:dyDescent="0.25">
      <c r="A380" s="409" t="s">
        <v>195</v>
      </c>
      <c r="B380" s="409"/>
      <c r="C380" s="408">
        <v>5545438</v>
      </c>
      <c r="D380" s="408"/>
      <c r="E380" s="408">
        <v>234330.598</v>
      </c>
    </row>
    <row r="381" spans="1:6" s="38" customFormat="1" ht="9" customHeight="1" x14ac:dyDescent="0.25">
      <c r="A381" s="410" t="s">
        <v>196</v>
      </c>
      <c r="B381" s="410"/>
      <c r="C381" s="411">
        <v>10905829</v>
      </c>
      <c r="D381" s="411"/>
      <c r="E381" s="411">
        <v>235727.70199999999</v>
      </c>
    </row>
    <row r="382" spans="1:6" s="38" customFormat="1" ht="9" customHeight="1" x14ac:dyDescent="0.25">
      <c r="A382" s="422" t="s">
        <v>238</v>
      </c>
      <c r="B382" s="199"/>
      <c r="C382" s="412">
        <v>24733</v>
      </c>
      <c r="D382" s="412"/>
      <c r="E382" s="412">
        <v>328.79399999999998</v>
      </c>
    </row>
    <row r="383" spans="1:6" s="38" customFormat="1" ht="9" customHeight="1" x14ac:dyDescent="0.25">
      <c r="A383" s="37"/>
      <c r="B383" s="37"/>
      <c r="C383" s="412"/>
      <c r="D383" s="412"/>
      <c r="E383" s="412"/>
    </row>
    <row r="384" spans="1:6" s="38" customFormat="1" ht="9" customHeight="1" x14ac:dyDescent="0.25">
      <c r="A384" s="37" t="s">
        <v>288</v>
      </c>
      <c r="B384" s="37"/>
      <c r="C384" s="408">
        <f>SUM(C385,C404)</f>
        <v>60158078</v>
      </c>
      <c r="D384" s="408"/>
      <c r="E384" s="408">
        <f>SUM(E385,E404)+1</f>
        <v>1165319.5549999999</v>
      </c>
      <c r="F384" s="80"/>
    </row>
    <row r="385" spans="1:5" s="38" customFormat="1" ht="9" customHeight="1" x14ac:dyDescent="0.25">
      <c r="A385" s="409" t="s">
        <v>125</v>
      </c>
      <c r="B385" s="409"/>
      <c r="C385" s="408">
        <f>SUM(C386:C402)</f>
        <v>33718290</v>
      </c>
      <c r="D385" s="408"/>
      <c r="E385" s="408">
        <f>SUM(E386:E402)</f>
        <v>656259.12300000002</v>
      </c>
    </row>
    <row r="386" spans="1:5" s="38" customFormat="1" ht="9" customHeight="1" x14ac:dyDescent="0.25">
      <c r="A386" s="413" t="s">
        <v>289</v>
      </c>
      <c r="B386" s="413"/>
      <c r="C386" s="408">
        <v>1396011</v>
      </c>
      <c r="D386" s="408"/>
      <c r="E386" s="408">
        <v>28037.933000000001</v>
      </c>
    </row>
    <row r="387" spans="1:5" s="38" customFormat="1" ht="9" customHeight="1" x14ac:dyDescent="0.25">
      <c r="A387" s="414" t="s">
        <v>290</v>
      </c>
      <c r="B387" s="414"/>
      <c r="C387" s="411">
        <v>1640695</v>
      </c>
      <c r="D387" s="411"/>
      <c r="E387" s="411">
        <v>16629.723000000002</v>
      </c>
    </row>
    <row r="388" spans="1:5" s="38" customFormat="1" ht="9" customHeight="1" x14ac:dyDescent="0.25">
      <c r="A388" s="413" t="s">
        <v>291</v>
      </c>
      <c r="B388" s="413"/>
      <c r="C388" s="408">
        <v>1672431</v>
      </c>
      <c r="D388" s="408"/>
      <c r="E388" s="408">
        <v>33648.146999999997</v>
      </c>
    </row>
    <row r="389" spans="1:5" s="38" customFormat="1" ht="9" customHeight="1" x14ac:dyDescent="0.25">
      <c r="A389" s="413" t="s">
        <v>292</v>
      </c>
      <c r="B389" s="413"/>
      <c r="C389" s="408">
        <v>6098139</v>
      </c>
      <c r="D389" s="408"/>
      <c r="E389" s="408">
        <v>74861.686000000002</v>
      </c>
    </row>
    <row r="390" spans="1:5" s="38" customFormat="1" ht="9" customHeight="1" x14ac:dyDescent="0.25">
      <c r="A390" s="413" t="s">
        <v>66</v>
      </c>
      <c r="B390" s="413"/>
      <c r="C390" s="408">
        <v>1717748</v>
      </c>
      <c r="D390" s="408"/>
      <c r="E390" s="408">
        <v>35429.567000000003</v>
      </c>
    </row>
    <row r="391" spans="1:5" s="38" customFormat="1" ht="9" customHeight="1" x14ac:dyDescent="0.25">
      <c r="A391" s="414" t="s">
        <v>294</v>
      </c>
      <c r="B391" s="414"/>
      <c r="C391" s="411">
        <v>3191327</v>
      </c>
      <c r="D391" s="411"/>
      <c r="E391" s="411">
        <v>68431.611000000004</v>
      </c>
    </row>
    <row r="392" spans="1:5" s="38" customFormat="1" ht="9" customHeight="1" x14ac:dyDescent="0.25">
      <c r="A392" s="413" t="s">
        <v>295</v>
      </c>
      <c r="B392" s="413"/>
      <c r="C392" s="408">
        <v>2437338</v>
      </c>
      <c r="D392" s="408"/>
      <c r="E392" s="408">
        <v>52274.718999999997</v>
      </c>
    </row>
    <row r="393" spans="1:5" s="38" customFormat="1" ht="9" customHeight="1" x14ac:dyDescent="0.25">
      <c r="A393" s="413" t="s">
        <v>296</v>
      </c>
      <c r="B393" s="413"/>
      <c r="C393" s="408">
        <v>2573800</v>
      </c>
      <c r="D393" s="408"/>
      <c r="E393" s="408">
        <v>35663.57</v>
      </c>
    </row>
    <row r="394" spans="1:5" s="38" customFormat="1" ht="9" customHeight="1" x14ac:dyDescent="0.25">
      <c r="A394" s="413" t="s">
        <v>298</v>
      </c>
      <c r="B394" s="413"/>
      <c r="C394" s="408">
        <v>1519234</v>
      </c>
      <c r="D394" s="408"/>
      <c r="E394" s="408">
        <v>34141.747000000003</v>
      </c>
    </row>
    <row r="395" spans="1:5" s="38" customFormat="1" ht="9" customHeight="1" x14ac:dyDescent="0.25">
      <c r="A395" s="414" t="s">
        <v>299</v>
      </c>
      <c r="B395" s="414"/>
      <c r="C395" s="411">
        <v>1436151</v>
      </c>
      <c r="D395" s="411"/>
      <c r="E395" s="411">
        <v>24156.558000000001</v>
      </c>
    </row>
    <row r="396" spans="1:5" s="38" customFormat="1" ht="9" customHeight="1" x14ac:dyDescent="0.25">
      <c r="A396" s="413" t="s">
        <v>293</v>
      </c>
      <c r="B396" s="413"/>
      <c r="C396" s="408">
        <v>1385913</v>
      </c>
      <c r="D396" s="408"/>
      <c r="E396" s="408">
        <v>46427.24</v>
      </c>
    </row>
    <row r="397" spans="1:5" s="38" customFormat="1" ht="9" customHeight="1" x14ac:dyDescent="0.25">
      <c r="A397" s="413" t="s">
        <v>300</v>
      </c>
      <c r="B397" s="413"/>
      <c r="C397" s="408">
        <v>836210</v>
      </c>
      <c r="D397" s="408"/>
      <c r="E397" s="408">
        <v>12365.957</v>
      </c>
    </row>
    <row r="398" spans="1:5" s="38" customFormat="1" ht="9" customHeight="1" x14ac:dyDescent="0.25">
      <c r="A398" s="413" t="s">
        <v>65</v>
      </c>
      <c r="B398" s="413"/>
      <c r="C398" s="408">
        <v>2692397</v>
      </c>
      <c r="D398" s="408"/>
      <c r="E398" s="408">
        <v>67761.012000000002</v>
      </c>
    </row>
    <row r="399" spans="1:5" s="38" customFormat="1" ht="9" customHeight="1" x14ac:dyDescent="0.25">
      <c r="A399" s="414" t="s">
        <v>81</v>
      </c>
      <c r="B399" s="414"/>
      <c r="C399" s="411">
        <v>2279425</v>
      </c>
      <c r="D399" s="411"/>
      <c r="E399" s="411">
        <v>56020.949000000001</v>
      </c>
    </row>
    <row r="400" spans="1:5" s="38" customFormat="1" ht="9" customHeight="1" x14ac:dyDescent="0.25">
      <c r="A400" s="413" t="s">
        <v>301</v>
      </c>
      <c r="B400" s="413"/>
      <c r="C400" s="408">
        <v>1464172</v>
      </c>
      <c r="D400" s="408"/>
      <c r="E400" s="408">
        <v>34717.915000000001</v>
      </c>
    </row>
    <row r="401" spans="1:5" s="38" customFormat="1" ht="9" customHeight="1" x14ac:dyDescent="0.25">
      <c r="A401" s="413" t="s">
        <v>302</v>
      </c>
      <c r="B401" s="413"/>
      <c r="C401" s="408">
        <v>349526</v>
      </c>
      <c r="D401" s="408"/>
      <c r="E401" s="408">
        <v>6050.3239999999996</v>
      </c>
    </row>
    <row r="402" spans="1:5" s="38" customFormat="1" ht="9" customHeight="1" x14ac:dyDescent="0.25">
      <c r="A402" s="413" t="s">
        <v>297</v>
      </c>
      <c r="B402" s="413"/>
      <c r="C402" s="408">
        <v>1027773</v>
      </c>
      <c r="D402" s="408"/>
      <c r="E402" s="408">
        <v>29640.465</v>
      </c>
    </row>
    <row r="403" spans="1:5" s="38" customFormat="1" ht="9" customHeight="1" x14ac:dyDescent="0.25">
      <c r="A403" s="413"/>
      <c r="B403" s="413"/>
      <c r="C403" s="80"/>
      <c r="D403" s="80"/>
      <c r="E403" s="80"/>
    </row>
    <row r="404" spans="1:5" s="38" customFormat="1" ht="9" customHeight="1" x14ac:dyDescent="0.25">
      <c r="A404" s="415" t="s">
        <v>303</v>
      </c>
      <c r="B404" s="415"/>
      <c r="C404" s="408">
        <f>SUM(C405:C418)</f>
        <v>26439788</v>
      </c>
      <c r="D404" s="408"/>
      <c r="E404" s="408">
        <f>SUM(E405:E418)</f>
        <v>509059.43199999991</v>
      </c>
    </row>
    <row r="405" spans="1:5" s="38" customFormat="1" ht="9" customHeight="1" x14ac:dyDescent="0.25">
      <c r="A405" s="413" t="s">
        <v>304</v>
      </c>
      <c r="B405" s="413"/>
      <c r="C405" s="408">
        <v>2124083</v>
      </c>
      <c r="D405" s="408"/>
      <c r="E405" s="408">
        <v>38343.379999999997</v>
      </c>
    </row>
    <row r="406" spans="1:5" s="38" customFormat="1" ht="9" customHeight="1" x14ac:dyDescent="0.25">
      <c r="A406" s="413" t="s">
        <v>305</v>
      </c>
      <c r="B406" s="413"/>
      <c r="C406" s="408">
        <v>725994</v>
      </c>
      <c r="D406" s="408"/>
      <c r="E406" s="408">
        <v>13031.468000000001</v>
      </c>
    </row>
    <row r="407" spans="1:5" s="38" customFormat="1" ht="9" customHeight="1" x14ac:dyDescent="0.25">
      <c r="A407" s="414" t="s">
        <v>306</v>
      </c>
      <c r="B407" s="414"/>
      <c r="C407" s="411">
        <v>5277791</v>
      </c>
      <c r="D407" s="411"/>
      <c r="E407" s="411">
        <v>92519.145999999993</v>
      </c>
    </row>
    <row r="408" spans="1:5" s="38" customFormat="1" ht="9" customHeight="1" x14ac:dyDescent="0.25">
      <c r="A408" s="413" t="s">
        <v>307</v>
      </c>
      <c r="B408" s="413"/>
      <c r="C408" s="408">
        <v>1610261</v>
      </c>
      <c r="D408" s="408"/>
      <c r="E408" s="408">
        <v>37150.764999999999</v>
      </c>
    </row>
    <row r="409" spans="1:5" s="38" customFormat="1" ht="9" customHeight="1" x14ac:dyDescent="0.25">
      <c r="A409" s="413" t="s">
        <v>308</v>
      </c>
      <c r="B409" s="413"/>
      <c r="C409" s="408">
        <v>1218534</v>
      </c>
      <c r="D409" s="408"/>
      <c r="E409" s="408">
        <v>24161.186000000002</v>
      </c>
    </row>
    <row r="410" spans="1:5" s="38" customFormat="1" ht="9" customHeight="1" x14ac:dyDescent="0.25">
      <c r="A410" s="416" t="s">
        <v>315</v>
      </c>
      <c r="B410" s="416"/>
      <c r="C410" s="412" t="s">
        <v>13</v>
      </c>
      <c r="D410" s="412"/>
      <c r="E410" s="408">
        <v>18082.164000000001</v>
      </c>
    </row>
    <row r="411" spans="1:5" s="38" customFormat="1" ht="9" customHeight="1" x14ac:dyDescent="0.25">
      <c r="A411" s="414" t="s">
        <v>78</v>
      </c>
      <c r="B411" s="414"/>
      <c r="C411" s="411">
        <v>2392314</v>
      </c>
      <c r="D411" s="411"/>
      <c r="E411" s="411">
        <v>47126.464999999997</v>
      </c>
    </row>
    <row r="412" spans="1:5" s="38" customFormat="1" ht="9" customHeight="1" x14ac:dyDescent="0.25">
      <c r="A412" s="413" t="s">
        <v>309</v>
      </c>
      <c r="B412" s="413"/>
      <c r="C412" s="408">
        <v>1231012</v>
      </c>
      <c r="D412" s="408"/>
      <c r="E412" s="408">
        <v>21921.165000000001</v>
      </c>
    </row>
    <row r="413" spans="1:5" s="38" customFormat="1" ht="9" customHeight="1" x14ac:dyDescent="0.25">
      <c r="A413" s="413" t="s">
        <v>310</v>
      </c>
      <c r="B413" s="413"/>
      <c r="C413" s="408">
        <v>749972</v>
      </c>
      <c r="D413" s="408"/>
      <c r="E413" s="408">
        <v>11857.502</v>
      </c>
    </row>
    <row r="414" spans="1:5" s="38" customFormat="1" ht="9" customHeight="1" x14ac:dyDescent="0.25">
      <c r="A414" s="413" t="s">
        <v>311</v>
      </c>
      <c r="B414" s="413"/>
      <c r="C414" s="408">
        <v>3654078</v>
      </c>
      <c r="D414" s="408"/>
      <c r="E414" s="408">
        <v>71979.316999999995</v>
      </c>
    </row>
    <row r="415" spans="1:5" s="38" customFormat="1" ht="9" customHeight="1" x14ac:dyDescent="0.25">
      <c r="A415" s="414" t="s">
        <v>312</v>
      </c>
      <c r="B415" s="414"/>
      <c r="C415" s="411">
        <v>1346548</v>
      </c>
      <c r="D415" s="411"/>
      <c r="E415" s="411">
        <v>24844.501</v>
      </c>
    </row>
    <row r="416" spans="1:5" s="38" customFormat="1" ht="9" customHeight="1" x14ac:dyDescent="0.25">
      <c r="A416" s="413" t="s">
        <v>80</v>
      </c>
      <c r="B416" s="413"/>
      <c r="C416" s="408">
        <v>5779314</v>
      </c>
      <c r="D416" s="408"/>
      <c r="E416" s="408">
        <v>103698.751</v>
      </c>
    </row>
    <row r="417" spans="1:6" s="38" customFormat="1" ht="9" customHeight="1" x14ac:dyDescent="0.25">
      <c r="A417" s="413" t="s">
        <v>313</v>
      </c>
      <c r="B417" s="413"/>
      <c r="C417" s="408">
        <v>272025</v>
      </c>
      <c r="D417" s="408"/>
      <c r="E417" s="408">
        <v>2244.5709999999999</v>
      </c>
    </row>
    <row r="418" spans="1:6" s="38" customFormat="1" ht="9" customHeight="1" x14ac:dyDescent="0.25">
      <c r="A418" s="416" t="s">
        <v>316</v>
      </c>
      <c r="B418" s="416"/>
      <c r="C418" s="412">
        <v>57862</v>
      </c>
      <c r="D418" s="412"/>
      <c r="E418" s="412">
        <v>2099.0509999999999</v>
      </c>
      <c r="F418" s="27"/>
    </row>
    <row r="419" spans="1:6" s="38" customFormat="1" ht="9" customHeight="1" x14ac:dyDescent="0.25">
      <c r="A419" s="416"/>
      <c r="B419" s="416"/>
      <c r="C419" s="416"/>
      <c r="D419" s="416"/>
      <c r="E419" s="416"/>
      <c r="F419" s="27"/>
    </row>
    <row r="420" spans="1:6" ht="9" customHeight="1" x14ac:dyDescent="0.25">
      <c r="A420" s="31">
        <v>2003</v>
      </c>
      <c r="B420" s="31"/>
      <c r="C420" s="418"/>
      <c r="D420" s="418"/>
      <c r="E420" s="418"/>
    </row>
    <row r="421" spans="1:6" s="38" customFormat="1" ht="9" customHeight="1" x14ac:dyDescent="0.25">
      <c r="A421" s="215" t="s">
        <v>10</v>
      </c>
      <c r="B421" s="215"/>
      <c r="C421" s="418">
        <f>SUM(C423+C439)</f>
        <v>107494068</v>
      </c>
      <c r="D421" s="418"/>
      <c r="E421" s="418">
        <f>SUM(E423+E439)</f>
        <v>3069523</v>
      </c>
    </row>
    <row r="422" spans="1:6" s="38" customFormat="1" ht="3.95" customHeight="1" x14ac:dyDescent="0.25">
      <c r="A422" s="215"/>
      <c r="B422" s="215"/>
      <c r="C422" s="408"/>
      <c r="D422" s="418"/>
      <c r="E422" s="418"/>
    </row>
    <row r="423" spans="1:6" s="38" customFormat="1" ht="9" customHeight="1" x14ac:dyDescent="0.25">
      <c r="A423" s="37" t="s">
        <v>284</v>
      </c>
      <c r="B423" s="37"/>
      <c r="C423" s="408">
        <f>SUM(C424:C437)</f>
        <v>46683622</v>
      </c>
      <c r="D423" s="408"/>
      <c r="E423" s="408">
        <f>SUM(E424:E437)</f>
        <v>1849468</v>
      </c>
    </row>
    <row r="424" spans="1:6" s="38" customFormat="1" ht="9" customHeight="1" x14ac:dyDescent="0.25">
      <c r="A424" s="409" t="s">
        <v>285</v>
      </c>
      <c r="B424" s="409"/>
      <c r="C424" s="412">
        <v>3557565</v>
      </c>
      <c r="D424" s="412"/>
      <c r="E424" s="412">
        <v>458302</v>
      </c>
    </row>
    <row r="425" spans="1:6" s="38" customFormat="1" ht="9" customHeight="1" x14ac:dyDescent="0.25">
      <c r="A425" s="419" t="s">
        <v>236</v>
      </c>
      <c r="B425" s="419"/>
      <c r="C425" s="412">
        <v>254399</v>
      </c>
      <c r="D425" s="412"/>
      <c r="E425" s="412">
        <v>5868</v>
      </c>
    </row>
    <row r="426" spans="1:6" s="38" customFormat="1" ht="9" customHeight="1" x14ac:dyDescent="0.25">
      <c r="A426" s="420" t="s">
        <v>184</v>
      </c>
      <c r="B426" s="420"/>
      <c r="C426" s="421">
        <v>594221</v>
      </c>
      <c r="D426" s="421"/>
      <c r="E426" s="421">
        <v>45510</v>
      </c>
    </row>
    <row r="427" spans="1:6" s="38" customFormat="1" ht="9" customHeight="1" x14ac:dyDescent="0.25">
      <c r="A427" s="409" t="s">
        <v>186</v>
      </c>
      <c r="B427" s="409"/>
      <c r="C427" s="412">
        <v>1278532</v>
      </c>
      <c r="D427" s="412"/>
      <c r="E427" s="412">
        <v>43253</v>
      </c>
    </row>
    <row r="428" spans="1:6" s="38" customFormat="1" ht="9" customHeight="1" x14ac:dyDescent="0.25">
      <c r="A428" s="409" t="s">
        <v>187</v>
      </c>
      <c r="B428" s="409"/>
      <c r="C428" s="412">
        <v>8163046</v>
      </c>
      <c r="D428" s="412"/>
      <c r="E428" s="412">
        <v>272831</v>
      </c>
    </row>
    <row r="429" spans="1:6" s="38" customFormat="1" ht="9" customHeight="1" x14ac:dyDescent="0.25">
      <c r="A429" s="419" t="s">
        <v>237</v>
      </c>
      <c r="B429" s="419"/>
      <c r="C429" s="412">
        <v>1381018</v>
      </c>
      <c r="D429" s="412"/>
      <c r="E429" s="412">
        <v>36331</v>
      </c>
    </row>
    <row r="430" spans="1:6" s="38" customFormat="1" ht="9" customHeight="1" x14ac:dyDescent="0.25">
      <c r="A430" s="420" t="s">
        <v>189</v>
      </c>
      <c r="B430" s="420"/>
      <c r="C430" s="421">
        <v>1837265</v>
      </c>
      <c r="D430" s="421"/>
      <c r="E430" s="421">
        <v>88808</v>
      </c>
    </row>
    <row r="431" spans="1:6" s="38" customFormat="1" ht="9" customHeight="1" x14ac:dyDescent="0.25">
      <c r="A431" s="409" t="s">
        <v>286</v>
      </c>
      <c r="B431" s="409"/>
      <c r="C431" s="412">
        <v>9557679</v>
      </c>
      <c r="D431" s="412"/>
      <c r="E431" s="412">
        <v>428253</v>
      </c>
    </row>
    <row r="432" spans="1:6" s="38" customFormat="1" ht="9" customHeight="1" x14ac:dyDescent="0.25">
      <c r="A432" s="415" t="s">
        <v>194</v>
      </c>
      <c r="B432" s="415"/>
      <c r="C432" s="412">
        <v>864627</v>
      </c>
      <c r="D432" s="412"/>
      <c r="E432" s="412">
        <v>8259</v>
      </c>
    </row>
    <row r="433" spans="1:6" s="38" customFormat="1" ht="9" customHeight="1" x14ac:dyDescent="0.25">
      <c r="A433" s="422" t="s">
        <v>240</v>
      </c>
      <c r="B433" s="199"/>
      <c r="C433" s="412">
        <v>78298</v>
      </c>
      <c r="D433" s="412"/>
      <c r="E433" s="412">
        <v>2357</v>
      </c>
    </row>
    <row r="434" spans="1:6" s="38" customFormat="1" ht="9" customHeight="1" x14ac:dyDescent="0.25">
      <c r="A434" s="423" t="s">
        <v>245</v>
      </c>
      <c r="B434" s="262"/>
      <c r="C434" s="421">
        <v>56406</v>
      </c>
      <c r="D434" s="421"/>
      <c r="E434" s="421">
        <v>1452</v>
      </c>
    </row>
    <row r="435" spans="1:6" s="38" customFormat="1" ht="9" customHeight="1" x14ac:dyDescent="0.25">
      <c r="A435" s="409" t="s">
        <v>195</v>
      </c>
      <c r="B435" s="409"/>
      <c r="C435" s="412">
        <v>5847828</v>
      </c>
      <c r="D435" s="412"/>
      <c r="E435" s="412">
        <v>252658</v>
      </c>
    </row>
    <row r="436" spans="1:6" s="38" customFormat="1" ht="9" customHeight="1" x14ac:dyDescent="0.25">
      <c r="A436" s="409" t="s">
        <v>196</v>
      </c>
      <c r="B436" s="409"/>
      <c r="C436" s="412">
        <v>11994802</v>
      </c>
      <c r="D436" s="412"/>
      <c r="E436" s="412">
        <v>188927</v>
      </c>
    </row>
    <row r="437" spans="1:6" s="38" customFormat="1" ht="9" customHeight="1" x14ac:dyDescent="0.25">
      <c r="A437" s="422" t="s">
        <v>238</v>
      </c>
      <c r="B437" s="199"/>
      <c r="C437" s="412">
        <v>1217936</v>
      </c>
      <c r="D437" s="412"/>
      <c r="E437" s="412">
        <v>16659</v>
      </c>
    </row>
    <row r="438" spans="1:6" s="38" customFormat="1" ht="9" customHeight="1" x14ac:dyDescent="0.25">
      <c r="A438" s="37"/>
      <c r="B438" s="37"/>
      <c r="C438" s="412"/>
      <c r="D438" s="412"/>
      <c r="E438" s="412"/>
    </row>
    <row r="439" spans="1:6" s="38" customFormat="1" ht="9" customHeight="1" x14ac:dyDescent="0.25">
      <c r="A439" s="37" t="s">
        <v>288</v>
      </c>
      <c r="B439" s="37"/>
      <c r="C439" s="412">
        <f>SUM(C440+C459)</f>
        <v>60810446</v>
      </c>
      <c r="D439" s="412"/>
      <c r="E439" s="412">
        <f>SUM(E440+E459)</f>
        <v>1220055</v>
      </c>
      <c r="F439" s="80"/>
    </row>
    <row r="440" spans="1:6" s="38" customFormat="1" ht="9" customHeight="1" x14ac:dyDescent="0.25">
      <c r="A440" s="409" t="s">
        <v>125</v>
      </c>
      <c r="B440" s="409"/>
      <c r="C440" s="412">
        <f>SUM(C441:C457)</f>
        <v>35252333</v>
      </c>
      <c r="D440" s="412"/>
      <c r="E440" s="412">
        <f>SUM(E441:E457)</f>
        <v>700822</v>
      </c>
    </row>
    <row r="441" spans="1:6" s="38" customFormat="1" ht="9" customHeight="1" x14ac:dyDescent="0.25">
      <c r="A441" s="413" t="s">
        <v>289</v>
      </c>
      <c r="B441" s="413"/>
      <c r="C441" s="412">
        <v>1450190</v>
      </c>
      <c r="D441" s="412"/>
      <c r="E441" s="412">
        <v>28670</v>
      </c>
      <c r="F441" s="408"/>
    </row>
    <row r="442" spans="1:6" s="38" customFormat="1" ht="9" customHeight="1" x14ac:dyDescent="0.25">
      <c r="A442" s="414" t="s">
        <v>290</v>
      </c>
      <c r="B442" s="414"/>
      <c r="C442" s="421">
        <v>1650981</v>
      </c>
      <c r="D442" s="421"/>
      <c r="E442" s="421">
        <v>17672</v>
      </c>
      <c r="F442" s="408"/>
    </row>
    <row r="443" spans="1:6" s="38" customFormat="1" ht="9" customHeight="1" x14ac:dyDescent="0.25">
      <c r="A443" s="413" t="s">
        <v>291</v>
      </c>
      <c r="B443" s="413"/>
      <c r="C443" s="412">
        <v>1750120</v>
      </c>
      <c r="D443" s="412"/>
      <c r="E443" s="412">
        <v>35531</v>
      </c>
      <c r="F443" s="408"/>
    </row>
    <row r="444" spans="1:6" s="38" customFormat="1" ht="9" customHeight="1" x14ac:dyDescent="0.25">
      <c r="A444" s="413" t="s">
        <v>292</v>
      </c>
      <c r="B444" s="413"/>
      <c r="C444" s="412">
        <v>6403067</v>
      </c>
      <c r="D444" s="412"/>
      <c r="E444" s="412">
        <v>83578</v>
      </c>
      <c r="F444" s="408"/>
    </row>
    <row r="445" spans="1:6" s="38" customFormat="1" ht="9" customHeight="1" x14ac:dyDescent="0.25">
      <c r="A445" s="413" t="s">
        <v>66</v>
      </c>
      <c r="B445" s="413"/>
      <c r="C445" s="412">
        <v>1795193</v>
      </c>
      <c r="D445" s="412"/>
      <c r="E445" s="412">
        <v>37421</v>
      </c>
      <c r="F445" s="408"/>
    </row>
    <row r="446" spans="1:6" s="38" customFormat="1" ht="9" customHeight="1" x14ac:dyDescent="0.25">
      <c r="A446" s="414" t="s">
        <v>294</v>
      </c>
      <c r="B446" s="414"/>
      <c r="C446" s="421">
        <v>3554425</v>
      </c>
      <c r="D446" s="421"/>
      <c r="E446" s="421">
        <v>76371</v>
      </c>
      <c r="F446" s="408"/>
    </row>
    <row r="447" spans="1:6" s="38" customFormat="1" ht="9" customHeight="1" x14ac:dyDescent="0.25">
      <c r="A447" s="413" t="s">
        <v>295</v>
      </c>
      <c r="B447" s="413"/>
      <c r="C447" s="412">
        <v>2630207</v>
      </c>
      <c r="D447" s="412"/>
      <c r="E447" s="412">
        <v>59232</v>
      </c>
      <c r="F447" s="408"/>
    </row>
    <row r="448" spans="1:6" s="38" customFormat="1" ht="9" customHeight="1" x14ac:dyDescent="0.25">
      <c r="A448" s="413" t="s">
        <v>296</v>
      </c>
      <c r="B448" s="413"/>
      <c r="C448" s="412">
        <v>2506999</v>
      </c>
      <c r="D448" s="412"/>
      <c r="E448" s="412">
        <v>37221</v>
      </c>
      <c r="F448" s="408"/>
    </row>
    <row r="449" spans="1:6" s="38" customFormat="1" ht="9" customHeight="1" x14ac:dyDescent="0.25">
      <c r="A449" s="413" t="s">
        <v>298</v>
      </c>
      <c r="B449" s="413"/>
      <c r="C449" s="412">
        <v>1628111</v>
      </c>
      <c r="D449" s="412"/>
      <c r="E449" s="412">
        <v>37447</v>
      </c>
      <c r="F449" s="408"/>
    </row>
    <row r="450" spans="1:6" s="38" customFormat="1" ht="9" customHeight="1" x14ac:dyDescent="0.25">
      <c r="A450" s="414" t="s">
        <v>299</v>
      </c>
      <c r="B450" s="414"/>
      <c r="C450" s="421">
        <v>1506435</v>
      </c>
      <c r="D450" s="421"/>
      <c r="E450" s="421">
        <v>25340</v>
      </c>
      <c r="F450" s="408"/>
    </row>
    <row r="451" spans="1:6" s="38" customFormat="1" ht="9" customHeight="1" x14ac:dyDescent="0.25">
      <c r="A451" s="413" t="s">
        <v>293</v>
      </c>
      <c r="B451" s="413"/>
      <c r="C451" s="412">
        <v>1390116</v>
      </c>
      <c r="D451" s="412"/>
      <c r="E451" s="412">
        <v>47041</v>
      </c>
      <c r="F451" s="408"/>
    </row>
    <row r="452" spans="1:6" s="38" customFormat="1" ht="9" customHeight="1" x14ac:dyDescent="0.25">
      <c r="A452" s="413" t="s">
        <v>300</v>
      </c>
      <c r="B452" s="413"/>
      <c r="C452" s="412">
        <v>905091</v>
      </c>
      <c r="D452" s="412"/>
      <c r="E452" s="412">
        <v>14309</v>
      </c>
      <c r="F452" s="408"/>
    </row>
    <row r="453" spans="1:6" s="38" customFormat="1" ht="9" customHeight="1" x14ac:dyDescent="0.25">
      <c r="A453" s="413" t="s">
        <v>65</v>
      </c>
      <c r="B453" s="413"/>
      <c r="C453" s="412">
        <v>2649802</v>
      </c>
      <c r="D453" s="412"/>
      <c r="E453" s="412">
        <v>66748</v>
      </c>
      <c r="F453" s="408"/>
    </row>
    <row r="454" spans="1:6" s="38" customFormat="1" ht="9" customHeight="1" x14ac:dyDescent="0.25">
      <c r="A454" s="414" t="s">
        <v>81</v>
      </c>
      <c r="B454" s="414"/>
      <c r="C454" s="421">
        <v>2466945</v>
      </c>
      <c r="D454" s="421"/>
      <c r="E454" s="421">
        <v>59478</v>
      </c>
      <c r="F454" s="408"/>
    </row>
    <row r="455" spans="1:6" s="38" customFormat="1" ht="9" customHeight="1" x14ac:dyDescent="0.25">
      <c r="A455" s="413" t="s">
        <v>301</v>
      </c>
      <c r="B455" s="413"/>
      <c r="C455" s="412">
        <v>1552111</v>
      </c>
      <c r="D455" s="412"/>
      <c r="E455" s="412">
        <v>37532</v>
      </c>
      <c r="F455" s="408"/>
    </row>
    <row r="456" spans="1:6" s="38" customFormat="1" ht="9" customHeight="1" x14ac:dyDescent="0.25">
      <c r="A456" s="413" t="s">
        <v>302</v>
      </c>
      <c r="B456" s="413"/>
      <c r="C456" s="412">
        <v>363917</v>
      </c>
      <c r="D456" s="412"/>
      <c r="E456" s="412">
        <v>6228</v>
      </c>
      <c r="F456" s="408"/>
    </row>
    <row r="457" spans="1:6" s="38" customFormat="1" ht="9" customHeight="1" x14ac:dyDescent="0.25">
      <c r="A457" s="413" t="s">
        <v>297</v>
      </c>
      <c r="B457" s="413"/>
      <c r="C457" s="412">
        <v>1048623</v>
      </c>
      <c r="D457" s="412"/>
      <c r="E457" s="412">
        <v>31003</v>
      </c>
      <c r="F457" s="27"/>
    </row>
    <row r="458" spans="1:6" s="38" customFormat="1" ht="9" customHeight="1" x14ac:dyDescent="0.25">
      <c r="A458" s="413"/>
      <c r="B458" s="413"/>
      <c r="C458" s="27"/>
      <c r="D458" s="27"/>
      <c r="E458" s="27"/>
      <c r="F458" s="27"/>
    </row>
    <row r="459" spans="1:6" s="38" customFormat="1" ht="9" customHeight="1" x14ac:dyDescent="0.25">
      <c r="A459" s="415" t="s">
        <v>303</v>
      </c>
      <c r="B459" s="415"/>
      <c r="C459" s="412">
        <f>SUM(C460:C473)</f>
        <v>25558113</v>
      </c>
      <c r="D459" s="412"/>
      <c r="E459" s="412">
        <f>SUM(E460:E473)</f>
        <v>519233</v>
      </c>
    </row>
    <row r="460" spans="1:6" s="38" customFormat="1" ht="9" customHeight="1" x14ac:dyDescent="0.25">
      <c r="A460" s="413" t="s">
        <v>304</v>
      </c>
      <c r="B460" s="413"/>
      <c r="C460" s="412">
        <v>1900527</v>
      </c>
      <c r="D460" s="412"/>
      <c r="E460" s="412">
        <v>36295</v>
      </c>
    </row>
    <row r="461" spans="1:6" s="38" customFormat="1" ht="9" customHeight="1" x14ac:dyDescent="0.25">
      <c r="A461" s="413" t="s">
        <v>305</v>
      </c>
      <c r="B461" s="413"/>
      <c r="C461" s="412">
        <v>697733</v>
      </c>
      <c r="D461" s="412"/>
      <c r="E461" s="412">
        <v>13304</v>
      </c>
    </row>
    <row r="462" spans="1:6" s="38" customFormat="1" ht="9" customHeight="1" x14ac:dyDescent="0.25">
      <c r="A462" s="414" t="s">
        <v>306</v>
      </c>
      <c r="B462" s="414"/>
      <c r="C462" s="421">
        <v>4926217</v>
      </c>
      <c r="D462" s="421"/>
      <c r="E462" s="421">
        <v>91044</v>
      </c>
    </row>
    <row r="463" spans="1:6" s="38" customFormat="1" ht="9" customHeight="1" x14ac:dyDescent="0.25">
      <c r="A463" s="413" t="s">
        <v>307</v>
      </c>
      <c r="B463" s="413"/>
      <c r="C463" s="412">
        <v>1811962</v>
      </c>
      <c r="D463" s="412"/>
      <c r="E463" s="412">
        <v>42255</v>
      </c>
    </row>
    <row r="464" spans="1:6" s="38" customFormat="1" ht="9" customHeight="1" x14ac:dyDescent="0.25">
      <c r="A464" s="413" t="s">
        <v>308</v>
      </c>
      <c r="B464" s="413"/>
      <c r="C464" s="412">
        <v>1124594</v>
      </c>
      <c r="D464" s="412"/>
      <c r="E464" s="412">
        <v>23938</v>
      </c>
    </row>
    <row r="465" spans="1:6" s="38" customFormat="1" ht="9" customHeight="1" x14ac:dyDescent="0.25">
      <c r="A465" s="416" t="s">
        <v>315</v>
      </c>
      <c r="B465" s="416"/>
      <c r="C465" s="412" t="s">
        <v>13</v>
      </c>
      <c r="D465" s="412"/>
      <c r="E465" s="408">
        <v>21900</v>
      </c>
    </row>
    <row r="466" spans="1:6" s="38" customFormat="1" ht="9" customHeight="1" x14ac:dyDescent="0.25">
      <c r="A466" s="414" t="s">
        <v>78</v>
      </c>
      <c r="B466" s="414"/>
      <c r="C466" s="421">
        <v>2335860</v>
      </c>
      <c r="D466" s="421"/>
      <c r="E466" s="421">
        <v>47968</v>
      </c>
    </row>
    <row r="467" spans="1:6" s="38" customFormat="1" ht="9" customHeight="1" x14ac:dyDescent="0.25">
      <c r="A467" s="413" t="s">
        <v>309</v>
      </c>
      <c r="B467" s="413"/>
      <c r="C467" s="412">
        <v>1127973</v>
      </c>
      <c r="D467" s="412"/>
      <c r="E467" s="412">
        <v>21145</v>
      </c>
    </row>
    <row r="468" spans="1:6" s="38" customFormat="1" ht="9" customHeight="1" x14ac:dyDescent="0.25">
      <c r="A468" s="413" t="s">
        <v>310</v>
      </c>
      <c r="B468" s="413"/>
      <c r="C468" s="412">
        <v>709688</v>
      </c>
      <c r="D468" s="412"/>
      <c r="E468" s="412">
        <v>11902</v>
      </c>
    </row>
    <row r="469" spans="1:6" s="38" customFormat="1" ht="9" customHeight="1" x14ac:dyDescent="0.25">
      <c r="A469" s="413" t="s">
        <v>311</v>
      </c>
      <c r="B469" s="413"/>
      <c r="C469" s="412">
        <v>4184782</v>
      </c>
      <c r="D469" s="412"/>
      <c r="E469" s="412">
        <v>83741</v>
      </c>
    </row>
    <row r="470" spans="1:6" s="38" customFormat="1" ht="9" customHeight="1" x14ac:dyDescent="0.25">
      <c r="A470" s="414" t="s">
        <v>312</v>
      </c>
      <c r="B470" s="414"/>
      <c r="C470" s="421">
        <v>1346459</v>
      </c>
      <c r="D470" s="421"/>
      <c r="E470" s="421">
        <v>26049</v>
      </c>
    </row>
    <row r="471" spans="1:6" s="38" customFormat="1" ht="9" customHeight="1" x14ac:dyDescent="0.25">
      <c r="A471" s="413" t="s">
        <v>80</v>
      </c>
      <c r="B471" s="413"/>
      <c r="C471" s="412">
        <v>5006764</v>
      </c>
      <c r="D471" s="412"/>
      <c r="E471" s="412">
        <v>95178</v>
      </c>
    </row>
    <row r="472" spans="1:6" s="38" customFormat="1" ht="9" customHeight="1" x14ac:dyDescent="0.25">
      <c r="A472" s="413" t="s">
        <v>313</v>
      </c>
      <c r="B472" s="413"/>
      <c r="C472" s="412">
        <v>331456</v>
      </c>
      <c r="D472" s="412"/>
      <c r="E472" s="412">
        <v>2379</v>
      </c>
    </row>
    <row r="473" spans="1:6" s="38" customFormat="1" ht="9" customHeight="1" x14ac:dyDescent="0.25">
      <c r="A473" s="416" t="s">
        <v>316</v>
      </c>
      <c r="B473" s="416"/>
      <c r="C473" s="412">
        <v>54098</v>
      </c>
      <c r="D473" s="412"/>
      <c r="E473" s="412">
        <v>2135</v>
      </c>
      <c r="F473" s="27"/>
    </row>
    <row r="474" spans="1:6" s="38" customFormat="1" ht="9" customHeight="1" x14ac:dyDescent="0.25">
      <c r="A474" s="416"/>
      <c r="B474" s="416"/>
      <c r="C474" s="416"/>
      <c r="D474" s="416"/>
      <c r="E474" s="416"/>
      <c r="F474" s="27"/>
    </row>
    <row r="475" spans="1:6" ht="9" customHeight="1" x14ac:dyDescent="0.25">
      <c r="A475" s="31">
        <v>2004</v>
      </c>
      <c r="B475" s="31"/>
      <c r="C475" s="407"/>
      <c r="D475" s="407"/>
      <c r="E475" s="407"/>
    </row>
    <row r="476" spans="1:6" s="38" customFormat="1" ht="9" customHeight="1" x14ac:dyDescent="0.25">
      <c r="A476" s="215" t="s">
        <v>10</v>
      </c>
      <c r="B476" s="215"/>
      <c r="C476" s="407">
        <f>SUM(C478,C485)</f>
        <v>69255529</v>
      </c>
      <c r="D476" s="407"/>
      <c r="E476" s="407">
        <f>SUM(E478,E485)</f>
        <v>1477028.1906035575</v>
      </c>
    </row>
    <row r="477" spans="1:6" s="38" customFormat="1" ht="3.95" customHeight="1" x14ac:dyDescent="0.25">
      <c r="A477" s="215"/>
      <c r="B477" s="215"/>
      <c r="C477" s="407"/>
      <c r="D477" s="407"/>
      <c r="E477" s="407"/>
    </row>
    <row r="478" spans="1:6" s="38" customFormat="1" ht="9" customHeight="1" x14ac:dyDescent="0.25">
      <c r="A478" s="37" t="s">
        <v>284</v>
      </c>
      <c r="B478" s="37"/>
      <c r="C478" s="408">
        <f>SUM(C479:C483)</f>
        <v>5729395</v>
      </c>
      <c r="D478" s="408"/>
      <c r="E478" s="408">
        <f>SUM(E479:E483)</f>
        <v>165194.98364347828</v>
      </c>
    </row>
    <row r="479" spans="1:6" s="38" customFormat="1" ht="9" customHeight="1" x14ac:dyDescent="0.25">
      <c r="A479" s="415" t="s">
        <v>184</v>
      </c>
      <c r="B479" s="415"/>
      <c r="C479" s="408">
        <v>105240</v>
      </c>
      <c r="D479" s="408"/>
      <c r="E479" s="412">
        <v>8045.3539739130438</v>
      </c>
    </row>
    <row r="480" spans="1:6" s="38" customFormat="1" ht="9" customHeight="1" x14ac:dyDescent="0.25">
      <c r="A480" s="409" t="s">
        <v>186</v>
      </c>
      <c r="B480" s="409"/>
      <c r="C480" s="408">
        <v>1382383</v>
      </c>
      <c r="D480" s="408"/>
      <c r="E480" s="408">
        <v>48238.95589565218</v>
      </c>
    </row>
    <row r="481" spans="1:6" s="38" customFormat="1" ht="9" customHeight="1" x14ac:dyDescent="0.25">
      <c r="A481" s="424" t="s">
        <v>237</v>
      </c>
      <c r="B481" s="424"/>
      <c r="C481" s="411">
        <v>1534882</v>
      </c>
      <c r="D481" s="411"/>
      <c r="E481" s="421">
        <v>44111.732643478266</v>
      </c>
    </row>
    <row r="482" spans="1:6" s="38" customFormat="1" ht="9" customHeight="1" x14ac:dyDescent="0.25">
      <c r="A482" s="422" t="s">
        <v>240</v>
      </c>
      <c r="B482" s="199"/>
      <c r="C482" s="408">
        <v>1189942</v>
      </c>
      <c r="D482" s="408"/>
      <c r="E482" s="412">
        <v>44023.980347826095</v>
      </c>
    </row>
    <row r="483" spans="1:6" s="38" customFormat="1" ht="9" customHeight="1" x14ac:dyDescent="0.25">
      <c r="A483" s="422" t="s">
        <v>238</v>
      </c>
      <c r="B483" s="199"/>
      <c r="C483" s="408">
        <v>1516948</v>
      </c>
      <c r="D483" s="408"/>
      <c r="E483" s="412">
        <v>20774.960782608698</v>
      </c>
    </row>
    <row r="484" spans="1:6" s="38" customFormat="1" ht="9" customHeight="1" x14ac:dyDescent="0.25">
      <c r="A484" s="37"/>
      <c r="B484" s="37"/>
      <c r="C484" s="408"/>
      <c r="D484" s="408"/>
      <c r="E484" s="412"/>
    </row>
    <row r="485" spans="1:6" s="38" customFormat="1" ht="9" customHeight="1" x14ac:dyDescent="0.25">
      <c r="A485" s="37" t="s">
        <v>288</v>
      </c>
      <c r="B485" s="37"/>
      <c r="C485" s="408">
        <f>SUM(C486,C505)</f>
        <v>63526134</v>
      </c>
      <c r="D485" s="408"/>
      <c r="E485" s="408">
        <f>SUM(E486,E505)</f>
        <v>1311833.2069600793</v>
      </c>
      <c r="F485" s="80"/>
    </row>
    <row r="486" spans="1:6" s="38" customFormat="1" ht="9" customHeight="1" x14ac:dyDescent="0.25">
      <c r="A486" s="409" t="s">
        <v>125</v>
      </c>
      <c r="B486" s="409"/>
      <c r="C486" s="408">
        <f>SUM(C487:C503)</f>
        <v>38185817</v>
      </c>
      <c r="D486" s="408"/>
      <c r="E486" s="408">
        <f>SUM(E487:E503)</f>
        <v>777712.73630553379</v>
      </c>
    </row>
    <row r="487" spans="1:6" s="38" customFormat="1" ht="9" customHeight="1" x14ac:dyDescent="0.25">
      <c r="A487" s="413" t="s">
        <v>289</v>
      </c>
      <c r="B487" s="413"/>
      <c r="C487" s="408">
        <v>1556769</v>
      </c>
      <c r="D487" s="408"/>
      <c r="E487" s="408">
        <v>31760.945573913046</v>
      </c>
    </row>
    <row r="488" spans="1:6" s="38" customFormat="1" ht="9" customHeight="1" x14ac:dyDescent="0.25">
      <c r="A488" s="414" t="s">
        <v>290</v>
      </c>
      <c r="B488" s="414"/>
      <c r="C488" s="411">
        <v>1775034</v>
      </c>
      <c r="D488" s="411"/>
      <c r="E488" s="411">
        <v>19430.989834782613</v>
      </c>
    </row>
    <row r="489" spans="1:6" s="38" customFormat="1" ht="9" customHeight="1" x14ac:dyDescent="0.25">
      <c r="A489" s="413" t="s">
        <v>291</v>
      </c>
      <c r="B489" s="413"/>
      <c r="C489" s="408">
        <v>1868358</v>
      </c>
      <c r="D489" s="408"/>
      <c r="E489" s="408">
        <v>39454.992139130438</v>
      </c>
    </row>
    <row r="490" spans="1:6" s="38" customFormat="1" ht="9" customHeight="1" x14ac:dyDescent="0.25">
      <c r="A490" s="413" t="s">
        <v>292</v>
      </c>
      <c r="B490" s="413"/>
      <c r="C490" s="408">
        <v>6622975</v>
      </c>
      <c r="D490" s="408"/>
      <c r="E490" s="408">
        <v>87625.14560869566</v>
      </c>
    </row>
    <row r="491" spans="1:6" s="38" customFormat="1" ht="9" customHeight="1" x14ac:dyDescent="0.25">
      <c r="A491" s="413" t="s">
        <v>66</v>
      </c>
      <c r="B491" s="413"/>
      <c r="C491" s="408">
        <v>1887711</v>
      </c>
      <c r="D491" s="408"/>
      <c r="E491" s="408">
        <v>40598.331904347826</v>
      </c>
    </row>
    <row r="492" spans="1:6" s="38" customFormat="1" ht="9" customHeight="1" x14ac:dyDescent="0.25">
      <c r="A492" s="414" t="s">
        <v>294</v>
      </c>
      <c r="B492" s="414"/>
      <c r="C492" s="411">
        <v>3945982</v>
      </c>
      <c r="D492" s="411"/>
      <c r="E492" s="411">
        <v>85135.20633913044</v>
      </c>
    </row>
    <row r="493" spans="1:6" s="38" customFormat="1" ht="9" customHeight="1" x14ac:dyDescent="0.25">
      <c r="A493" s="413" t="s">
        <v>295</v>
      </c>
      <c r="B493" s="413"/>
      <c r="C493" s="408">
        <v>3105293</v>
      </c>
      <c r="D493" s="408"/>
      <c r="E493" s="408">
        <v>72169.576426086962</v>
      </c>
    </row>
    <row r="494" spans="1:6" s="38" customFormat="1" ht="9" customHeight="1" x14ac:dyDescent="0.25">
      <c r="A494" s="413" t="s">
        <v>296</v>
      </c>
      <c r="B494" s="413"/>
      <c r="C494" s="408">
        <v>2552535</v>
      </c>
      <c r="D494" s="408"/>
      <c r="E494" s="408">
        <v>38734.626826086962</v>
      </c>
    </row>
    <row r="495" spans="1:6" s="38" customFormat="1" ht="9" customHeight="1" x14ac:dyDescent="0.25">
      <c r="A495" s="413" t="s">
        <v>298</v>
      </c>
      <c r="B495" s="413"/>
      <c r="C495" s="408">
        <v>1738536</v>
      </c>
      <c r="D495" s="408"/>
      <c r="E495" s="408">
        <v>41353.739382608699</v>
      </c>
    </row>
    <row r="496" spans="1:6" s="38" customFormat="1" ht="9" customHeight="1" x14ac:dyDescent="0.25">
      <c r="A496" s="414" t="s">
        <v>299</v>
      </c>
      <c r="B496" s="414"/>
      <c r="C496" s="411">
        <v>1603275</v>
      </c>
      <c r="D496" s="411"/>
      <c r="E496" s="411">
        <v>27960.659426086961</v>
      </c>
    </row>
    <row r="497" spans="1:5" s="38" customFormat="1" ht="9" customHeight="1" x14ac:dyDescent="0.25">
      <c r="A497" s="413" t="s">
        <v>293</v>
      </c>
      <c r="B497" s="413"/>
      <c r="C497" s="408">
        <v>1396251</v>
      </c>
      <c r="D497" s="408"/>
      <c r="E497" s="408">
        <v>47825.449252173916</v>
      </c>
    </row>
    <row r="498" spans="1:5" s="38" customFormat="1" ht="9" customHeight="1" x14ac:dyDescent="0.25">
      <c r="A498" s="413" t="s">
        <v>300</v>
      </c>
      <c r="B498" s="413"/>
      <c r="C498" s="408">
        <v>1022620</v>
      </c>
      <c r="D498" s="408"/>
      <c r="E498" s="408">
        <v>16427.499627272726</v>
      </c>
    </row>
    <row r="499" spans="1:5" s="38" customFormat="1" ht="9" customHeight="1" x14ac:dyDescent="0.25">
      <c r="A499" s="413" t="s">
        <v>65</v>
      </c>
      <c r="B499" s="413"/>
      <c r="C499" s="408">
        <v>3189615</v>
      </c>
      <c r="D499" s="408"/>
      <c r="E499" s="408">
        <v>82291.583791304351</v>
      </c>
    </row>
    <row r="500" spans="1:5" s="38" customFormat="1" ht="9" customHeight="1" x14ac:dyDescent="0.25">
      <c r="A500" s="414" t="s">
        <v>81</v>
      </c>
      <c r="B500" s="414"/>
      <c r="C500" s="411">
        <v>2731647</v>
      </c>
      <c r="D500" s="411"/>
      <c r="E500" s="411">
        <v>65340.958156521738</v>
      </c>
    </row>
    <row r="501" spans="1:5" s="38" customFormat="1" ht="9" customHeight="1" x14ac:dyDescent="0.25">
      <c r="A501" s="413" t="s">
        <v>301</v>
      </c>
      <c r="B501" s="413"/>
      <c r="C501" s="408">
        <v>1715201</v>
      </c>
      <c r="D501" s="408"/>
      <c r="E501" s="408">
        <v>43187.436878260873</v>
      </c>
    </row>
    <row r="502" spans="1:5" s="38" customFormat="1" ht="9" customHeight="1" x14ac:dyDescent="0.25">
      <c r="A502" s="413" t="s">
        <v>302</v>
      </c>
      <c r="B502" s="413"/>
      <c r="C502" s="408">
        <v>381104</v>
      </c>
      <c r="D502" s="408"/>
      <c r="E502" s="408">
        <v>6752.9138434782617</v>
      </c>
    </row>
    <row r="503" spans="1:5" s="38" customFormat="1" ht="9" customHeight="1" x14ac:dyDescent="0.25">
      <c r="A503" s="413" t="s">
        <v>297</v>
      </c>
      <c r="B503" s="413"/>
      <c r="C503" s="408">
        <v>1092911</v>
      </c>
      <c r="D503" s="408"/>
      <c r="E503" s="408">
        <v>31662.681295652172</v>
      </c>
    </row>
    <row r="504" spans="1:5" s="38" customFormat="1" ht="9" customHeight="1" x14ac:dyDescent="0.25">
      <c r="A504" s="413"/>
      <c r="B504" s="413"/>
      <c r="C504" s="80"/>
      <c r="D504" s="80"/>
      <c r="E504" s="80"/>
    </row>
    <row r="505" spans="1:5" s="38" customFormat="1" ht="9" customHeight="1" x14ac:dyDescent="0.25">
      <c r="A505" s="415" t="s">
        <v>303</v>
      </c>
      <c r="B505" s="415"/>
      <c r="C505" s="408">
        <f>SUM(C506:C519)</f>
        <v>25340317</v>
      </c>
      <c r="D505" s="408"/>
      <c r="E505" s="408">
        <f>SUM(E506:E519)</f>
        <v>534120.47065454547</v>
      </c>
    </row>
    <row r="506" spans="1:5" s="38" customFormat="1" ht="9" customHeight="1" x14ac:dyDescent="0.25">
      <c r="A506" s="413" t="s">
        <v>304</v>
      </c>
      <c r="B506" s="413"/>
      <c r="C506" s="408">
        <v>1857976</v>
      </c>
      <c r="D506" s="408"/>
      <c r="E506" s="408">
        <v>37047.891009090898</v>
      </c>
    </row>
    <row r="507" spans="1:5" s="38" customFormat="1" ht="9" customHeight="1" x14ac:dyDescent="0.25">
      <c r="A507" s="413" t="s">
        <v>305</v>
      </c>
      <c r="B507" s="413"/>
      <c r="C507" s="408">
        <v>685113</v>
      </c>
      <c r="D507" s="408"/>
      <c r="E507" s="408">
        <v>13754.928109090908</v>
      </c>
    </row>
    <row r="508" spans="1:5" s="38" customFormat="1" ht="9" customHeight="1" x14ac:dyDescent="0.25">
      <c r="A508" s="414" t="s">
        <v>306</v>
      </c>
      <c r="B508" s="414"/>
      <c r="C508" s="411">
        <v>4869098</v>
      </c>
      <c r="D508" s="411"/>
      <c r="E508" s="411">
        <v>94465.185863636361</v>
      </c>
    </row>
    <row r="509" spans="1:5" s="38" customFormat="1" ht="9" customHeight="1" x14ac:dyDescent="0.25">
      <c r="A509" s="413" t="s">
        <v>307</v>
      </c>
      <c r="B509" s="413"/>
      <c r="C509" s="408">
        <v>1852557</v>
      </c>
      <c r="D509" s="408"/>
      <c r="E509" s="408">
        <v>45212.809954545453</v>
      </c>
    </row>
    <row r="510" spans="1:5" s="38" customFormat="1" ht="9" customHeight="1" x14ac:dyDescent="0.25">
      <c r="A510" s="413" t="s">
        <v>308</v>
      </c>
      <c r="B510" s="413"/>
      <c r="C510" s="408">
        <v>1073398</v>
      </c>
      <c r="D510" s="408"/>
      <c r="E510" s="408">
        <v>24195.644327272727</v>
      </c>
    </row>
    <row r="511" spans="1:5" s="38" customFormat="1" ht="9" customHeight="1" x14ac:dyDescent="0.25">
      <c r="A511" s="416" t="s">
        <v>315</v>
      </c>
      <c r="B511" s="416"/>
      <c r="C511" s="412" t="s">
        <v>13</v>
      </c>
      <c r="D511" s="412"/>
      <c r="E511" s="412">
        <v>21627.878381818184</v>
      </c>
    </row>
    <row r="512" spans="1:5" s="38" customFormat="1" ht="9" customHeight="1" x14ac:dyDescent="0.25">
      <c r="A512" s="414" t="s">
        <v>78</v>
      </c>
      <c r="B512" s="414"/>
      <c r="C512" s="411">
        <v>2253264</v>
      </c>
      <c r="D512" s="411"/>
      <c r="E512" s="411">
        <v>48469.176490909085</v>
      </c>
    </row>
    <row r="513" spans="1:6" s="38" customFormat="1" ht="9" customHeight="1" x14ac:dyDescent="0.25">
      <c r="A513" s="413" t="s">
        <v>309</v>
      </c>
      <c r="B513" s="413"/>
      <c r="C513" s="408">
        <v>1079517</v>
      </c>
      <c r="D513" s="408"/>
      <c r="E513" s="408">
        <v>21246.512863636362</v>
      </c>
    </row>
    <row r="514" spans="1:6" s="38" customFormat="1" ht="9" customHeight="1" x14ac:dyDescent="0.25">
      <c r="A514" s="413" t="s">
        <v>310</v>
      </c>
      <c r="B514" s="413"/>
      <c r="C514" s="408">
        <v>739266</v>
      </c>
      <c r="D514" s="408"/>
      <c r="E514" s="408">
        <v>12436.527736363634</v>
      </c>
    </row>
    <row r="515" spans="1:6" s="38" customFormat="1" ht="9" customHeight="1" x14ac:dyDescent="0.25">
      <c r="A515" s="413" t="s">
        <v>311</v>
      </c>
      <c r="B515" s="413"/>
      <c r="C515" s="408">
        <v>3868553</v>
      </c>
      <c r="D515" s="408"/>
      <c r="E515" s="408">
        <v>78051.323690909092</v>
      </c>
    </row>
    <row r="516" spans="1:6" s="38" customFormat="1" ht="9" customHeight="1" x14ac:dyDescent="0.25">
      <c r="A516" s="414" t="s">
        <v>312</v>
      </c>
      <c r="B516" s="414"/>
      <c r="C516" s="411">
        <v>1430637</v>
      </c>
      <c r="D516" s="411"/>
      <c r="E516" s="411">
        <v>28835.561881818183</v>
      </c>
    </row>
    <row r="517" spans="1:6" s="38" customFormat="1" ht="9" customHeight="1" x14ac:dyDescent="0.25">
      <c r="A517" s="413" t="s">
        <v>80</v>
      </c>
      <c r="B517" s="413"/>
      <c r="C517" s="408">
        <v>5206757</v>
      </c>
      <c r="D517" s="408"/>
      <c r="E517" s="408">
        <v>103555.32125454544</v>
      </c>
    </row>
    <row r="518" spans="1:6" s="38" customFormat="1" ht="9" customHeight="1" x14ac:dyDescent="0.25">
      <c r="A518" s="413" t="s">
        <v>313</v>
      </c>
      <c r="B518" s="413"/>
      <c r="C518" s="408">
        <v>365147</v>
      </c>
      <c r="D518" s="408"/>
      <c r="E518" s="408">
        <v>2864.5409090909093</v>
      </c>
    </row>
    <row r="519" spans="1:6" s="38" customFormat="1" ht="9" customHeight="1" x14ac:dyDescent="0.25">
      <c r="A519" s="416" t="s">
        <v>316</v>
      </c>
      <c r="B519" s="416"/>
      <c r="C519" s="408">
        <v>59034</v>
      </c>
      <c r="D519" s="408"/>
      <c r="E519" s="412">
        <v>2357.1681818181814</v>
      </c>
      <c r="F519" s="27"/>
    </row>
    <row r="520" spans="1:6" s="38" customFormat="1" ht="9" customHeight="1" x14ac:dyDescent="0.25">
      <c r="A520" s="416"/>
      <c r="B520" s="416"/>
      <c r="C520" s="416"/>
      <c r="D520" s="416"/>
      <c r="E520" s="416"/>
      <c r="F520" s="27"/>
    </row>
    <row r="521" spans="1:6" ht="9" customHeight="1" x14ac:dyDescent="0.25">
      <c r="A521" s="31">
        <v>2005</v>
      </c>
      <c r="B521" s="31"/>
      <c r="C521" s="425"/>
      <c r="D521" s="425"/>
      <c r="E521" s="425"/>
    </row>
    <row r="522" spans="1:6" s="38" customFormat="1" ht="9" customHeight="1" x14ac:dyDescent="0.25">
      <c r="A522" s="215" t="s">
        <v>10</v>
      </c>
      <c r="B522" s="215"/>
      <c r="C522" s="407">
        <f>SUM(C524,C531)</f>
        <v>62668359</v>
      </c>
      <c r="D522" s="407"/>
      <c r="E522" s="407">
        <f>SUM(E524,E531)</f>
        <v>1451249.9760000003</v>
      </c>
    </row>
    <row r="523" spans="1:6" s="38" customFormat="1" ht="3.95" customHeight="1" x14ac:dyDescent="0.25">
      <c r="A523" s="215"/>
      <c r="B523" s="215"/>
      <c r="C523" s="407"/>
      <c r="D523" s="407"/>
      <c r="E523" s="407"/>
    </row>
    <row r="524" spans="1:6" s="38" customFormat="1" ht="9" customHeight="1" x14ac:dyDescent="0.25">
      <c r="A524" s="37" t="s">
        <v>284</v>
      </c>
      <c r="B524" s="37"/>
      <c r="C524" s="408">
        <f>SUM(C525:C529)</f>
        <v>5618753</v>
      </c>
      <c r="D524" s="408"/>
      <c r="E524" s="408">
        <f>SUM(E525:E529)</f>
        <v>172822.68300000002</v>
      </c>
    </row>
    <row r="525" spans="1:6" s="38" customFormat="1" ht="9" customHeight="1" x14ac:dyDescent="0.25">
      <c r="A525" s="409" t="s">
        <v>186</v>
      </c>
      <c r="B525" s="409"/>
      <c r="C525" s="408">
        <v>1469345</v>
      </c>
      <c r="D525" s="408"/>
      <c r="E525" s="408">
        <v>52597.203000000001</v>
      </c>
    </row>
    <row r="526" spans="1:6" s="38" customFormat="1" ht="9" customHeight="1" x14ac:dyDescent="0.25">
      <c r="A526" s="419" t="s">
        <v>237</v>
      </c>
      <c r="B526" s="419"/>
      <c r="C526" s="408">
        <v>1686489</v>
      </c>
      <c r="D526" s="408"/>
      <c r="E526" s="412">
        <v>50348.61</v>
      </c>
    </row>
    <row r="527" spans="1:6" s="38" customFormat="1" ht="9" customHeight="1" x14ac:dyDescent="0.25">
      <c r="A527" s="424" t="s">
        <v>317</v>
      </c>
      <c r="B527" s="424"/>
      <c r="C527" s="411">
        <v>356094</v>
      </c>
      <c r="D527" s="411"/>
      <c r="E527" s="421">
        <v>25928.851999999999</v>
      </c>
    </row>
    <row r="528" spans="1:6" s="38" customFormat="1" ht="9" customHeight="1" x14ac:dyDescent="0.25">
      <c r="A528" s="422" t="s">
        <v>318</v>
      </c>
      <c r="B528" s="199"/>
      <c r="C528" s="408">
        <v>471852</v>
      </c>
      <c r="D528" s="408"/>
      <c r="E528" s="412">
        <v>21565.812999999998</v>
      </c>
    </row>
    <row r="529" spans="1:6" s="38" customFormat="1" ht="9" customHeight="1" x14ac:dyDescent="0.25">
      <c r="A529" s="422" t="s">
        <v>238</v>
      </c>
      <c r="B529" s="199"/>
      <c r="C529" s="408">
        <v>1634973</v>
      </c>
      <c r="D529" s="408"/>
      <c r="E529" s="412">
        <v>22382.205000000002</v>
      </c>
    </row>
    <row r="530" spans="1:6" s="38" customFormat="1" ht="9" customHeight="1" x14ac:dyDescent="0.25">
      <c r="A530" s="37"/>
      <c r="B530" s="37"/>
      <c r="C530" s="408"/>
      <c r="D530" s="408"/>
      <c r="E530" s="412"/>
    </row>
    <row r="531" spans="1:6" s="38" customFormat="1" ht="9" customHeight="1" x14ac:dyDescent="0.25">
      <c r="A531" s="37" t="s">
        <v>288</v>
      </c>
      <c r="B531" s="37"/>
      <c r="C531" s="408">
        <f>SUM(C532,C551)</f>
        <v>57049606</v>
      </c>
      <c r="D531" s="408"/>
      <c r="E531" s="408">
        <f>SUM(E532,E551)</f>
        <v>1278427.2930000003</v>
      </c>
      <c r="F531" s="80"/>
    </row>
    <row r="532" spans="1:6" s="38" customFormat="1" ht="9" customHeight="1" x14ac:dyDescent="0.25">
      <c r="A532" s="409" t="s">
        <v>125</v>
      </c>
      <c r="B532" s="409"/>
      <c r="C532" s="408">
        <f>SUM(C533:C549)</f>
        <v>33035691</v>
      </c>
      <c r="D532" s="408"/>
      <c r="E532" s="408">
        <f>SUM(E533:E549)</f>
        <v>738098.59600000014</v>
      </c>
    </row>
    <row r="533" spans="1:6" s="38" customFormat="1" ht="9" customHeight="1" x14ac:dyDescent="0.25">
      <c r="A533" s="413" t="s">
        <v>289</v>
      </c>
      <c r="B533" s="413"/>
      <c r="C533" s="408">
        <v>1586127</v>
      </c>
      <c r="D533" s="408"/>
      <c r="E533" s="412">
        <v>32563.546999999999</v>
      </c>
    </row>
    <row r="534" spans="1:6" s="38" customFormat="1" ht="9" customHeight="1" x14ac:dyDescent="0.25">
      <c r="A534" s="414" t="s">
        <v>290</v>
      </c>
      <c r="B534" s="414"/>
      <c r="C534" s="411">
        <v>1840657</v>
      </c>
      <c r="D534" s="411"/>
      <c r="E534" s="411">
        <v>20429.834999999999</v>
      </c>
    </row>
    <row r="535" spans="1:6" s="38" customFormat="1" ht="9" customHeight="1" x14ac:dyDescent="0.25">
      <c r="A535" s="413" t="s">
        <v>291</v>
      </c>
      <c r="B535" s="413"/>
      <c r="C535" s="408">
        <v>1976244</v>
      </c>
      <c r="D535" s="408"/>
      <c r="E535" s="408">
        <v>42293.411999999997</v>
      </c>
    </row>
    <row r="536" spans="1:6" s="38" customFormat="1" ht="9" customHeight="1" x14ac:dyDescent="0.25">
      <c r="A536" s="413" t="s">
        <v>292</v>
      </c>
      <c r="B536" s="413"/>
      <c r="C536" s="408">
        <v>13416</v>
      </c>
      <c r="D536" s="408"/>
      <c r="E536" s="408">
        <v>192.97</v>
      </c>
    </row>
    <row r="537" spans="1:6" s="38" customFormat="1" ht="9" customHeight="1" x14ac:dyDescent="0.25">
      <c r="A537" s="413" t="s">
        <v>66</v>
      </c>
      <c r="B537" s="413"/>
      <c r="C537" s="408">
        <v>2011385</v>
      </c>
      <c r="D537" s="408"/>
      <c r="E537" s="408">
        <v>44113.987000000001</v>
      </c>
    </row>
    <row r="538" spans="1:6" s="38" customFormat="1" ht="9" customHeight="1" x14ac:dyDescent="0.25">
      <c r="A538" s="414" t="s">
        <v>294</v>
      </c>
      <c r="B538" s="414"/>
      <c r="C538" s="411">
        <v>4200677</v>
      </c>
      <c r="D538" s="411"/>
      <c r="E538" s="411">
        <v>91521.073000000004</v>
      </c>
    </row>
    <row r="539" spans="1:6" s="38" customFormat="1" ht="9" customHeight="1" x14ac:dyDescent="0.25">
      <c r="A539" s="413" t="s">
        <v>295</v>
      </c>
      <c r="B539" s="413"/>
      <c r="C539" s="408">
        <v>3346974</v>
      </c>
      <c r="D539" s="408"/>
      <c r="E539" s="408">
        <v>81229.66</v>
      </c>
    </row>
    <row r="540" spans="1:6" s="38" customFormat="1" ht="9" customHeight="1" x14ac:dyDescent="0.25">
      <c r="A540" s="413" t="s">
        <v>296</v>
      </c>
      <c r="B540" s="413"/>
      <c r="C540" s="408">
        <v>2604420</v>
      </c>
      <c r="D540" s="408"/>
      <c r="E540" s="408">
        <v>40694.425000000003</v>
      </c>
    </row>
    <row r="541" spans="1:6" s="38" customFormat="1" ht="9" customHeight="1" x14ac:dyDescent="0.25">
      <c r="A541" s="413" t="s">
        <v>298</v>
      </c>
      <c r="B541" s="413"/>
      <c r="C541" s="408">
        <v>1807572</v>
      </c>
      <c r="D541" s="408"/>
      <c r="E541" s="408">
        <v>44184.160000000003</v>
      </c>
    </row>
    <row r="542" spans="1:6" s="38" customFormat="1" ht="9" customHeight="1" x14ac:dyDescent="0.25">
      <c r="A542" s="414" t="s">
        <v>299</v>
      </c>
      <c r="B542" s="414"/>
      <c r="C542" s="411">
        <v>1665023</v>
      </c>
      <c r="D542" s="411"/>
      <c r="E542" s="411">
        <v>29575.852999999999</v>
      </c>
    </row>
    <row r="543" spans="1:6" s="38" customFormat="1" ht="9" customHeight="1" x14ac:dyDescent="0.25">
      <c r="A543" s="413" t="s">
        <v>293</v>
      </c>
      <c r="B543" s="413"/>
      <c r="C543" s="408">
        <v>1376911</v>
      </c>
      <c r="D543" s="408"/>
      <c r="E543" s="408">
        <v>47736.677000000003</v>
      </c>
    </row>
    <row r="544" spans="1:6" s="38" customFormat="1" ht="9" customHeight="1" x14ac:dyDescent="0.25">
      <c r="A544" s="413" t="s">
        <v>300</v>
      </c>
      <c r="B544" s="413"/>
      <c r="C544" s="408">
        <v>1038521</v>
      </c>
      <c r="D544" s="408"/>
      <c r="E544" s="408">
        <v>17533.482</v>
      </c>
    </row>
    <row r="545" spans="1:5" s="38" customFormat="1" ht="9" customHeight="1" x14ac:dyDescent="0.25">
      <c r="A545" s="413" t="s">
        <v>65</v>
      </c>
      <c r="B545" s="413"/>
      <c r="C545" s="408">
        <v>3334168</v>
      </c>
      <c r="D545" s="408"/>
      <c r="E545" s="408">
        <v>86872.784</v>
      </c>
    </row>
    <row r="546" spans="1:5" s="38" customFormat="1" ht="9" customHeight="1" x14ac:dyDescent="0.25">
      <c r="A546" s="414" t="s">
        <v>81</v>
      </c>
      <c r="B546" s="414"/>
      <c r="C546" s="411">
        <v>2860525</v>
      </c>
      <c r="D546" s="411"/>
      <c r="E546" s="411">
        <v>69095.027000000002</v>
      </c>
    </row>
    <row r="547" spans="1:5" s="38" customFormat="1" ht="9" customHeight="1" x14ac:dyDescent="0.25">
      <c r="A547" s="413" t="s">
        <v>301</v>
      </c>
      <c r="B547" s="413"/>
      <c r="C547" s="408">
        <v>1806701</v>
      </c>
      <c r="D547" s="408"/>
      <c r="E547" s="408">
        <v>46593.964</v>
      </c>
    </row>
    <row r="548" spans="1:5" s="38" customFormat="1" ht="9" customHeight="1" x14ac:dyDescent="0.25">
      <c r="A548" s="413" t="s">
        <v>302</v>
      </c>
      <c r="B548" s="413"/>
      <c r="C548" s="408">
        <v>401623</v>
      </c>
      <c r="D548" s="408"/>
      <c r="E548" s="408">
        <v>7140.1130000000003</v>
      </c>
    </row>
    <row r="549" spans="1:5" s="38" customFormat="1" ht="9" customHeight="1" x14ac:dyDescent="0.25">
      <c r="A549" s="413" t="s">
        <v>297</v>
      </c>
      <c r="B549" s="413"/>
      <c r="C549" s="408">
        <v>1164747</v>
      </c>
      <c r="D549" s="408"/>
      <c r="E549" s="408">
        <v>36327.627</v>
      </c>
    </row>
    <row r="550" spans="1:5" s="38" customFormat="1" ht="9" customHeight="1" x14ac:dyDescent="0.25">
      <c r="A550" s="413"/>
      <c r="B550" s="413"/>
      <c r="C550" s="80"/>
      <c r="D550" s="80"/>
      <c r="E550" s="80"/>
    </row>
    <row r="551" spans="1:5" s="38" customFormat="1" ht="9" customHeight="1" x14ac:dyDescent="0.25">
      <c r="A551" s="415" t="s">
        <v>319</v>
      </c>
      <c r="B551" s="415"/>
      <c r="C551" s="408">
        <f>SUM(C552:C565)</f>
        <v>24013915</v>
      </c>
      <c r="D551" s="408"/>
      <c r="E551" s="408">
        <f>SUM(E552:E565)</f>
        <v>540328.69700000016</v>
      </c>
    </row>
    <row r="552" spans="1:5" s="38" customFormat="1" ht="9" customHeight="1" x14ac:dyDescent="0.25">
      <c r="A552" s="413" t="s">
        <v>304</v>
      </c>
      <c r="B552" s="413"/>
      <c r="C552" s="408">
        <v>1820274</v>
      </c>
      <c r="D552" s="408"/>
      <c r="E552" s="408">
        <v>38054.781000000003</v>
      </c>
    </row>
    <row r="553" spans="1:5" s="38" customFormat="1" ht="9" customHeight="1" x14ac:dyDescent="0.25">
      <c r="A553" s="413" t="s">
        <v>305</v>
      </c>
      <c r="B553" s="413"/>
      <c r="C553" s="408">
        <v>663969</v>
      </c>
      <c r="D553" s="408"/>
      <c r="E553" s="408">
        <v>13993.706</v>
      </c>
    </row>
    <row r="554" spans="1:5" s="38" customFormat="1" ht="9" customHeight="1" x14ac:dyDescent="0.25">
      <c r="A554" s="414" t="s">
        <v>306</v>
      </c>
      <c r="B554" s="414"/>
      <c r="C554" s="411">
        <v>4855257</v>
      </c>
      <c r="D554" s="411"/>
      <c r="E554" s="411">
        <v>98533.042000000001</v>
      </c>
    </row>
    <row r="555" spans="1:5" s="38" customFormat="1" ht="9" customHeight="1" x14ac:dyDescent="0.25">
      <c r="A555" s="413" t="s">
        <v>307</v>
      </c>
      <c r="B555" s="413"/>
      <c r="C555" s="408">
        <v>1345087</v>
      </c>
      <c r="D555" s="408"/>
      <c r="E555" s="408">
        <v>39317.042999999998</v>
      </c>
    </row>
    <row r="556" spans="1:5" s="38" customFormat="1" ht="9" customHeight="1" x14ac:dyDescent="0.25">
      <c r="A556" s="413" t="s">
        <v>308</v>
      </c>
      <c r="B556" s="413"/>
      <c r="C556" s="408">
        <v>1020124</v>
      </c>
      <c r="D556" s="408"/>
      <c r="E556" s="408">
        <v>24586.031999999999</v>
      </c>
    </row>
    <row r="557" spans="1:5" s="38" customFormat="1" ht="9" customHeight="1" x14ac:dyDescent="0.25">
      <c r="A557" s="416" t="s">
        <v>315</v>
      </c>
      <c r="B557" s="416"/>
      <c r="C557" s="412" t="s">
        <v>13</v>
      </c>
      <c r="D557" s="412"/>
      <c r="E557" s="412">
        <v>19653.999</v>
      </c>
    </row>
    <row r="558" spans="1:5" s="38" customFormat="1" ht="9" customHeight="1" x14ac:dyDescent="0.25">
      <c r="A558" s="414" t="s">
        <v>78</v>
      </c>
      <c r="B558" s="414"/>
      <c r="C558" s="411">
        <v>2058007</v>
      </c>
      <c r="D558" s="411"/>
      <c r="E558" s="411">
        <v>48417.305999999997</v>
      </c>
    </row>
    <row r="559" spans="1:5" s="38" customFormat="1" ht="9" customHeight="1" x14ac:dyDescent="0.25">
      <c r="A559" s="413" t="s">
        <v>309</v>
      </c>
      <c r="B559" s="413"/>
      <c r="C559" s="408">
        <v>1025699</v>
      </c>
      <c r="D559" s="408"/>
      <c r="E559" s="408">
        <v>21351.958999999999</v>
      </c>
    </row>
    <row r="560" spans="1:5" s="38" customFormat="1" ht="9" customHeight="1" x14ac:dyDescent="0.25">
      <c r="A560" s="413" t="s">
        <v>310</v>
      </c>
      <c r="B560" s="413"/>
      <c r="C560" s="408">
        <v>745925</v>
      </c>
      <c r="D560" s="408"/>
      <c r="E560" s="408">
        <v>13218.744000000001</v>
      </c>
    </row>
    <row r="561" spans="1:6" s="38" customFormat="1" ht="9" customHeight="1" x14ac:dyDescent="0.25">
      <c r="A561" s="413" t="s">
        <v>311</v>
      </c>
      <c r="B561" s="413"/>
      <c r="C561" s="408">
        <v>3501522</v>
      </c>
      <c r="D561" s="408"/>
      <c r="E561" s="408">
        <v>78057.948000000004</v>
      </c>
    </row>
    <row r="562" spans="1:6" s="38" customFormat="1" ht="9" customHeight="1" x14ac:dyDescent="0.25">
      <c r="A562" s="414" t="s">
        <v>312</v>
      </c>
      <c r="B562" s="414"/>
      <c r="C562" s="411">
        <v>1450522</v>
      </c>
      <c r="D562" s="411"/>
      <c r="E562" s="411">
        <v>31008.481</v>
      </c>
    </row>
    <row r="563" spans="1:6" s="38" customFormat="1" ht="9" customHeight="1" x14ac:dyDescent="0.25">
      <c r="A563" s="413" t="s">
        <v>80</v>
      </c>
      <c r="B563" s="413"/>
      <c r="C563" s="408">
        <v>5165431</v>
      </c>
      <c r="D563" s="408"/>
      <c r="E563" s="408">
        <v>108830.717</v>
      </c>
    </row>
    <row r="564" spans="1:6" s="38" customFormat="1" ht="9" customHeight="1" x14ac:dyDescent="0.25">
      <c r="A564" s="413" t="s">
        <v>313</v>
      </c>
      <c r="B564" s="413"/>
      <c r="C564" s="408">
        <v>291331</v>
      </c>
      <c r="D564" s="408"/>
      <c r="E564" s="408">
        <v>2570.4090000000001</v>
      </c>
    </row>
    <row r="565" spans="1:6" s="38" customFormat="1" ht="9" customHeight="1" x14ac:dyDescent="0.25">
      <c r="A565" s="416" t="s">
        <v>316</v>
      </c>
      <c r="B565" s="416"/>
      <c r="C565" s="408">
        <v>70767</v>
      </c>
      <c r="D565" s="408"/>
      <c r="E565" s="412">
        <v>2734.53</v>
      </c>
      <c r="F565" s="27"/>
    </row>
    <row r="566" spans="1:6" s="38" customFormat="1" ht="9" customHeight="1" x14ac:dyDescent="0.25">
      <c r="A566" s="416"/>
      <c r="B566" s="416"/>
      <c r="C566" s="416"/>
      <c r="D566" s="416"/>
      <c r="E566" s="416"/>
      <c r="F566" s="27"/>
    </row>
    <row r="567" spans="1:6" ht="9" customHeight="1" x14ac:dyDescent="0.25">
      <c r="A567" s="31">
        <v>2006</v>
      </c>
      <c r="B567" s="31"/>
      <c r="C567" s="425"/>
      <c r="D567" s="425"/>
      <c r="E567" s="425"/>
    </row>
    <row r="568" spans="1:6" s="38" customFormat="1" ht="9" customHeight="1" x14ac:dyDescent="0.25">
      <c r="A568" s="215" t="s">
        <v>10</v>
      </c>
      <c r="B568" s="215"/>
      <c r="C568" s="407">
        <f>SUM(C570,C575)</f>
        <v>63364841</v>
      </c>
      <c r="D568" s="407"/>
      <c r="E568" s="407">
        <f>SUM(E570,E575)</f>
        <v>1522891.7820000001</v>
      </c>
      <c r="F568" s="417"/>
    </row>
    <row r="569" spans="1:6" s="38" customFormat="1" ht="3.95" customHeight="1" x14ac:dyDescent="0.25">
      <c r="A569" s="215"/>
      <c r="B569" s="215"/>
      <c r="C569" s="407"/>
      <c r="D569" s="407"/>
      <c r="E569" s="407"/>
    </row>
    <row r="570" spans="1:6" s="218" customFormat="1" ht="9" customHeight="1" x14ac:dyDescent="0.25">
      <c r="A570" s="37" t="s">
        <v>284</v>
      </c>
      <c r="B570" s="37"/>
      <c r="C570" s="408">
        <f>SUM(C571:C573)</f>
        <v>5807420</v>
      </c>
      <c r="D570" s="408"/>
      <c r="E570" s="408">
        <f>SUM(E571:E573)</f>
        <v>180599.60499999998</v>
      </c>
    </row>
    <row r="571" spans="1:6" s="38" customFormat="1" ht="9" customHeight="1" x14ac:dyDescent="0.25">
      <c r="A571" s="409" t="s">
        <v>186</v>
      </c>
      <c r="B571" s="409"/>
      <c r="C571" s="408">
        <v>1540937</v>
      </c>
      <c r="D571" s="408"/>
      <c r="E571" s="408">
        <v>57907.919000000002</v>
      </c>
    </row>
    <row r="572" spans="1:6" s="38" customFormat="1" ht="9" customHeight="1" x14ac:dyDescent="0.25">
      <c r="A572" s="419" t="s">
        <v>237</v>
      </c>
      <c r="B572" s="419"/>
      <c r="C572" s="408">
        <v>1914941</v>
      </c>
      <c r="D572" s="408"/>
      <c r="E572" s="412">
        <v>59503.288999999997</v>
      </c>
    </row>
    <row r="573" spans="1:6" s="38" customFormat="1" ht="9" customHeight="1" x14ac:dyDescent="0.25">
      <c r="A573" s="423" t="s">
        <v>238</v>
      </c>
      <c r="B573" s="262"/>
      <c r="C573" s="411">
        <v>2351542</v>
      </c>
      <c r="D573" s="411"/>
      <c r="E573" s="421">
        <v>63188.396999999997</v>
      </c>
    </row>
    <row r="574" spans="1:6" s="38" customFormat="1" ht="9" customHeight="1" x14ac:dyDescent="0.25">
      <c r="A574" s="37"/>
      <c r="B574" s="37"/>
      <c r="C574" s="408"/>
      <c r="D574" s="408"/>
      <c r="E574" s="412"/>
    </row>
    <row r="575" spans="1:6" s="38" customFormat="1" ht="9" customHeight="1" x14ac:dyDescent="0.25">
      <c r="A575" s="37" t="s">
        <v>288</v>
      </c>
      <c r="B575" s="37"/>
      <c r="C575" s="408">
        <f>SUM(C576,C594)</f>
        <v>57557421</v>
      </c>
      <c r="D575" s="408"/>
      <c r="E575" s="408">
        <f>SUM(E576,E594)</f>
        <v>1342292.1770000001</v>
      </c>
      <c r="F575" s="80"/>
    </row>
    <row r="576" spans="1:6" s="38" customFormat="1" ht="9" customHeight="1" x14ac:dyDescent="0.25">
      <c r="A576" s="409" t="s">
        <v>125</v>
      </c>
      <c r="B576" s="409"/>
      <c r="C576" s="408">
        <f>SUM(C577:C592)</f>
        <v>34871122</v>
      </c>
      <c r="D576" s="408"/>
      <c r="E576" s="408">
        <f>SUM(E577:E592)</f>
        <v>801124.35600000003</v>
      </c>
    </row>
    <row r="577" spans="1:5" s="38" customFormat="1" ht="9" customHeight="1" x14ac:dyDescent="0.25">
      <c r="A577" s="413" t="s">
        <v>289</v>
      </c>
      <c r="B577" s="413"/>
      <c r="C577" s="412">
        <v>1701632</v>
      </c>
      <c r="D577" s="412"/>
      <c r="E577" s="412">
        <v>34112.254999999997</v>
      </c>
    </row>
    <row r="578" spans="1:5" s="38" customFormat="1" ht="9" customHeight="1" x14ac:dyDescent="0.25">
      <c r="A578" s="414" t="s">
        <v>290</v>
      </c>
      <c r="B578" s="414"/>
      <c r="C578" s="411">
        <v>1954005</v>
      </c>
      <c r="D578" s="411"/>
      <c r="E578" s="411">
        <v>23372.624</v>
      </c>
    </row>
    <row r="579" spans="1:5" s="38" customFormat="1" ht="9" customHeight="1" x14ac:dyDescent="0.25">
      <c r="A579" s="413" t="s">
        <v>291</v>
      </c>
      <c r="B579" s="413"/>
      <c r="C579" s="408">
        <v>2075989</v>
      </c>
      <c r="D579" s="408"/>
      <c r="E579" s="408">
        <v>45566.305999999997</v>
      </c>
    </row>
    <row r="580" spans="1:5" s="38" customFormat="1" ht="9" customHeight="1" x14ac:dyDescent="0.25">
      <c r="A580" s="413" t="s">
        <v>66</v>
      </c>
      <c r="B580" s="413"/>
      <c r="C580" s="408">
        <v>2190303</v>
      </c>
      <c r="D580" s="408"/>
      <c r="E580" s="408">
        <v>50394.37</v>
      </c>
    </row>
    <row r="581" spans="1:5" s="38" customFormat="1" ht="9" customHeight="1" x14ac:dyDescent="0.25">
      <c r="A581" s="413" t="s">
        <v>294</v>
      </c>
      <c r="B581" s="413"/>
      <c r="C581" s="408">
        <v>4613138</v>
      </c>
      <c r="D581" s="408"/>
      <c r="E581" s="408">
        <v>102920.192</v>
      </c>
    </row>
    <row r="582" spans="1:5" s="38" customFormat="1" ht="9" customHeight="1" x14ac:dyDescent="0.25">
      <c r="A582" s="414" t="s">
        <v>295</v>
      </c>
      <c r="B582" s="414"/>
      <c r="C582" s="411">
        <f>3449145+267511</f>
        <v>3716656</v>
      </c>
      <c r="D582" s="411"/>
      <c r="E582" s="411">
        <f>84222.753+3674.177</f>
        <v>87896.93</v>
      </c>
    </row>
    <row r="583" spans="1:5" s="38" customFormat="1" ht="9" customHeight="1" x14ac:dyDescent="0.25">
      <c r="A583" s="413" t="s">
        <v>296</v>
      </c>
      <c r="B583" s="413"/>
      <c r="C583" s="408">
        <v>2328131</v>
      </c>
      <c r="D583" s="408"/>
      <c r="E583" s="408">
        <v>38955.650999999998</v>
      </c>
    </row>
    <row r="584" spans="1:5" s="38" customFormat="1" ht="9" customHeight="1" x14ac:dyDescent="0.25">
      <c r="A584" s="413" t="s">
        <v>298</v>
      </c>
      <c r="B584" s="413"/>
      <c r="C584" s="408">
        <v>2021217</v>
      </c>
      <c r="D584" s="408"/>
      <c r="E584" s="408">
        <v>48565.262999999999</v>
      </c>
    </row>
    <row r="585" spans="1:5" s="38" customFormat="1" ht="9" customHeight="1" x14ac:dyDescent="0.25">
      <c r="A585" s="413" t="s">
        <v>299</v>
      </c>
      <c r="B585" s="413"/>
      <c r="C585" s="408">
        <v>1795064</v>
      </c>
      <c r="D585" s="408"/>
      <c r="E585" s="408">
        <v>31414.690999999999</v>
      </c>
    </row>
    <row r="586" spans="1:5" s="38" customFormat="1" ht="9" customHeight="1" x14ac:dyDescent="0.25">
      <c r="A586" s="414" t="s">
        <v>293</v>
      </c>
      <c r="B586" s="414"/>
      <c r="C586" s="411">
        <v>1519918</v>
      </c>
      <c r="D586" s="411"/>
      <c r="E586" s="411">
        <v>52513.597999999998</v>
      </c>
    </row>
    <row r="587" spans="1:5" s="38" customFormat="1" ht="9" customHeight="1" x14ac:dyDescent="0.25">
      <c r="A587" s="413" t="s">
        <v>300</v>
      </c>
      <c r="B587" s="413"/>
      <c r="C587" s="408">
        <v>1139766</v>
      </c>
      <c r="D587" s="408"/>
      <c r="E587" s="408">
        <v>19342.991999999998</v>
      </c>
    </row>
    <row r="588" spans="1:5" s="38" customFormat="1" ht="9" customHeight="1" x14ac:dyDescent="0.25">
      <c r="A588" s="413" t="s">
        <v>65</v>
      </c>
      <c r="B588" s="413"/>
      <c r="C588" s="408">
        <v>3550610</v>
      </c>
      <c r="D588" s="408"/>
      <c r="E588" s="408">
        <v>96350.846000000005</v>
      </c>
    </row>
    <row r="589" spans="1:5" s="38" customFormat="1" ht="9" customHeight="1" x14ac:dyDescent="0.25">
      <c r="A589" s="413" t="s">
        <v>81</v>
      </c>
      <c r="B589" s="413"/>
      <c r="C589" s="408">
        <v>2490154</v>
      </c>
      <c r="D589" s="408"/>
      <c r="E589" s="408">
        <v>70003.975999999995</v>
      </c>
    </row>
    <row r="590" spans="1:5" s="38" customFormat="1" ht="9" customHeight="1" x14ac:dyDescent="0.25">
      <c r="A590" s="414" t="s">
        <v>301</v>
      </c>
      <c r="B590" s="414"/>
      <c r="C590" s="411">
        <v>2100457</v>
      </c>
      <c r="D590" s="411"/>
      <c r="E590" s="411">
        <v>52562.12</v>
      </c>
    </row>
    <row r="591" spans="1:5" s="38" customFormat="1" ht="9" customHeight="1" x14ac:dyDescent="0.25">
      <c r="A591" s="413" t="s">
        <v>302</v>
      </c>
      <c r="B591" s="413"/>
      <c r="C591" s="408">
        <v>453947</v>
      </c>
      <c r="D591" s="408"/>
      <c r="E591" s="408">
        <v>8190.7179999999998</v>
      </c>
    </row>
    <row r="592" spans="1:5" s="38" customFormat="1" ht="9" customHeight="1" x14ac:dyDescent="0.25">
      <c r="A592" s="413" t="s">
        <v>297</v>
      </c>
      <c r="B592" s="413"/>
      <c r="C592" s="408">
        <v>1220135</v>
      </c>
      <c r="D592" s="408"/>
      <c r="E592" s="408">
        <v>38961.824000000001</v>
      </c>
    </row>
    <row r="593" spans="1:6" s="38" customFormat="1" ht="9" customHeight="1" x14ac:dyDescent="0.25">
      <c r="A593" s="413"/>
      <c r="B593" s="413"/>
      <c r="C593" s="80"/>
      <c r="D593" s="80"/>
      <c r="E593" s="80"/>
    </row>
    <row r="594" spans="1:6" s="38" customFormat="1" ht="9" customHeight="1" x14ac:dyDescent="0.25">
      <c r="A594" s="415" t="s">
        <v>303</v>
      </c>
      <c r="B594" s="415"/>
      <c r="C594" s="408">
        <f>SUM(C595:C608)</f>
        <v>22686299</v>
      </c>
      <c r="D594" s="408"/>
      <c r="E594" s="408">
        <f>SUM(E595:E608)</f>
        <v>541167.821</v>
      </c>
    </row>
    <row r="595" spans="1:6" s="38" customFormat="1" ht="9" customHeight="1" x14ac:dyDescent="0.25">
      <c r="A595" s="413" t="s">
        <v>304</v>
      </c>
      <c r="B595" s="413"/>
      <c r="C595" s="408">
        <v>1848976</v>
      </c>
      <c r="D595" s="408"/>
      <c r="E595" s="408">
        <v>40382.677000000003</v>
      </c>
    </row>
    <row r="596" spans="1:6" s="38" customFormat="1" ht="9" customHeight="1" x14ac:dyDescent="0.25">
      <c r="A596" s="413" t="s">
        <v>305</v>
      </c>
      <c r="B596" s="413"/>
      <c r="C596" s="408">
        <v>628012</v>
      </c>
      <c r="D596" s="408"/>
      <c r="E596" s="408">
        <v>13812.493</v>
      </c>
    </row>
    <row r="597" spans="1:6" s="38" customFormat="1" ht="9" customHeight="1" x14ac:dyDescent="0.25">
      <c r="A597" s="414" t="s">
        <v>306</v>
      </c>
      <c r="B597" s="414"/>
      <c r="C597" s="411">
        <v>4450941</v>
      </c>
      <c r="D597" s="411"/>
      <c r="E597" s="411">
        <v>97936.771999999997</v>
      </c>
    </row>
    <row r="598" spans="1:6" s="38" customFormat="1" ht="9" customHeight="1" x14ac:dyDescent="0.25">
      <c r="A598" s="413" t="s">
        <v>307</v>
      </c>
      <c r="B598" s="413"/>
      <c r="C598" s="408">
        <v>1204047</v>
      </c>
      <c r="D598" s="408"/>
      <c r="E598" s="408">
        <v>38349.718000000001</v>
      </c>
    </row>
    <row r="599" spans="1:6" s="38" customFormat="1" ht="9" customHeight="1" x14ac:dyDescent="0.25">
      <c r="A599" s="413" t="s">
        <v>308</v>
      </c>
      <c r="B599" s="413"/>
      <c r="C599" s="408">
        <v>1032557</v>
      </c>
      <c r="D599" s="408"/>
      <c r="E599" s="408">
        <v>26103.951000000001</v>
      </c>
    </row>
    <row r="600" spans="1:6" s="38" customFormat="1" ht="9" customHeight="1" x14ac:dyDescent="0.25">
      <c r="A600" s="416" t="s">
        <v>315</v>
      </c>
      <c r="B600" s="416"/>
      <c r="C600" s="412" t="s">
        <v>13</v>
      </c>
      <c r="D600" s="412"/>
      <c r="E600" s="412">
        <v>19984.987000000001</v>
      </c>
    </row>
    <row r="601" spans="1:6" s="38" customFormat="1" ht="9" customHeight="1" x14ac:dyDescent="0.25">
      <c r="A601" s="414" t="s">
        <v>78</v>
      </c>
      <c r="B601" s="414"/>
      <c r="C601" s="411">
        <v>1878044</v>
      </c>
      <c r="D601" s="411"/>
      <c r="E601" s="411">
        <v>46606.982000000004</v>
      </c>
    </row>
    <row r="602" spans="1:6" s="38" customFormat="1" ht="9" customHeight="1" x14ac:dyDescent="0.25">
      <c r="A602" s="413" t="s">
        <v>309</v>
      </c>
      <c r="B602" s="413"/>
      <c r="C602" s="408">
        <v>973814</v>
      </c>
      <c r="D602" s="408"/>
      <c r="E602" s="408">
        <v>21334.030999999999</v>
      </c>
    </row>
    <row r="603" spans="1:6" s="38" customFormat="1" ht="9" customHeight="1" x14ac:dyDescent="0.25">
      <c r="A603" s="413" t="s">
        <v>310</v>
      </c>
      <c r="B603" s="413"/>
      <c r="C603" s="408">
        <v>757621</v>
      </c>
      <c r="D603" s="408"/>
      <c r="E603" s="408">
        <v>14133.267</v>
      </c>
    </row>
    <row r="604" spans="1:6" s="38" customFormat="1" ht="9" customHeight="1" x14ac:dyDescent="0.25">
      <c r="A604" s="413" t="s">
        <v>311</v>
      </c>
      <c r="B604" s="413"/>
      <c r="C604" s="408">
        <v>3395233</v>
      </c>
      <c r="D604" s="408"/>
      <c r="E604" s="408">
        <v>79670.607000000004</v>
      </c>
    </row>
    <row r="605" spans="1:6" s="38" customFormat="1" ht="9" customHeight="1" x14ac:dyDescent="0.25">
      <c r="A605" s="414" t="s">
        <v>312</v>
      </c>
      <c r="B605" s="414"/>
      <c r="C605" s="411">
        <v>1283172</v>
      </c>
      <c r="D605" s="411"/>
      <c r="E605" s="411">
        <v>28906.155999999999</v>
      </c>
    </row>
    <row r="606" spans="1:6" s="38" customFormat="1" ht="9" customHeight="1" x14ac:dyDescent="0.25">
      <c r="A606" s="413" t="s">
        <v>80</v>
      </c>
      <c r="B606" s="413"/>
      <c r="C606" s="408">
        <v>4879310</v>
      </c>
      <c r="D606" s="408"/>
      <c r="E606" s="408">
        <v>108374.89</v>
      </c>
    </row>
    <row r="607" spans="1:6" s="38" customFormat="1" ht="9" customHeight="1" x14ac:dyDescent="0.25">
      <c r="A607" s="413" t="s">
        <v>313</v>
      </c>
      <c r="B607" s="413"/>
      <c r="C607" s="408">
        <v>262714</v>
      </c>
      <c r="D607" s="408"/>
      <c r="E607" s="408">
        <v>2083.3719999999998</v>
      </c>
    </row>
    <row r="608" spans="1:6" s="38" customFormat="1" ht="9" customHeight="1" x14ac:dyDescent="0.25">
      <c r="A608" s="416" t="s">
        <v>316</v>
      </c>
      <c r="B608" s="416"/>
      <c r="C608" s="408">
        <v>91858</v>
      </c>
      <c r="D608" s="408"/>
      <c r="E608" s="412">
        <v>3487.9180000000001</v>
      </c>
      <c r="F608" s="27"/>
    </row>
    <row r="609" spans="1:5" s="275" customFormat="1" ht="9" customHeight="1" x14ac:dyDescent="0.25">
      <c r="A609" s="416"/>
      <c r="B609" s="416"/>
      <c r="C609" s="416"/>
      <c r="D609" s="416"/>
      <c r="E609" s="416"/>
    </row>
    <row r="610" spans="1:5" s="275" customFormat="1" ht="9" customHeight="1" x14ac:dyDescent="0.25">
      <c r="A610" s="31">
        <v>2007</v>
      </c>
      <c r="B610" s="31"/>
      <c r="C610" s="425"/>
      <c r="D610" s="425"/>
      <c r="E610" s="425"/>
    </row>
    <row r="611" spans="1:5" s="275" customFormat="1" ht="9" customHeight="1" x14ac:dyDescent="0.25">
      <c r="A611" s="215" t="s">
        <v>10</v>
      </c>
      <c r="B611" s="215"/>
      <c r="C611" s="407">
        <f>+C613+C618</f>
        <v>64718026</v>
      </c>
      <c r="D611" s="407"/>
      <c r="E611" s="407">
        <f>+E613+E618</f>
        <v>1591400.6192527669</v>
      </c>
    </row>
    <row r="612" spans="1:5" ht="3.95" customHeight="1" x14ac:dyDescent="0.25">
      <c r="A612" s="215"/>
      <c r="B612" s="215"/>
      <c r="C612" s="407"/>
      <c r="D612" s="407"/>
      <c r="E612" s="407"/>
    </row>
    <row r="613" spans="1:5" ht="9" customHeight="1" x14ac:dyDescent="0.25">
      <c r="A613" s="37" t="s">
        <v>284</v>
      </c>
      <c r="B613" s="37"/>
      <c r="C613" s="408">
        <f>SUM(C614:C616)</f>
        <v>6017610</v>
      </c>
      <c r="D613" s="408"/>
      <c r="E613" s="408">
        <f>SUM(E614:E616)</f>
        <v>203049.20401739131</v>
      </c>
    </row>
    <row r="614" spans="1:5" ht="9" customHeight="1" x14ac:dyDescent="0.25">
      <c r="A614" s="409" t="s">
        <v>186</v>
      </c>
      <c r="B614" s="409"/>
      <c r="C614" s="408">
        <v>1556339</v>
      </c>
      <c r="D614" s="408"/>
      <c r="E614" s="408">
        <v>58723.917347826078</v>
      </c>
    </row>
    <row r="615" spans="1:5" ht="9" customHeight="1" x14ac:dyDescent="0.25">
      <c r="A615" s="419" t="s">
        <v>237</v>
      </c>
      <c r="B615" s="419"/>
      <c r="C615" s="408">
        <v>2023294</v>
      </c>
      <c r="D615" s="408"/>
      <c r="E615" s="412">
        <v>65473.017191304345</v>
      </c>
    </row>
    <row r="616" spans="1:5" ht="9" customHeight="1" x14ac:dyDescent="0.25">
      <c r="A616" s="423" t="s">
        <v>238</v>
      </c>
      <c r="B616" s="262"/>
      <c r="C616" s="411">
        <v>2437977</v>
      </c>
      <c r="D616" s="411"/>
      <c r="E616" s="421">
        <v>78852.269478260874</v>
      </c>
    </row>
    <row r="617" spans="1:5" ht="9" customHeight="1" x14ac:dyDescent="0.25">
      <c r="A617" s="37"/>
      <c r="B617" s="37"/>
      <c r="C617" s="408"/>
      <c r="D617" s="408"/>
      <c r="E617" s="412"/>
    </row>
    <row r="618" spans="1:5" ht="9" customHeight="1" x14ac:dyDescent="0.25">
      <c r="A618" s="37" t="s">
        <v>288</v>
      </c>
      <c r="B618" s="37"/>
      <c r="C618" s="408">
        <f>+C619+C637</f>
        <v>58700416</v>
      </c>
      <c r="D618" s="408"/>
      <c r="E618" s="408">
        <f>+E619+E637</f>
        <v>1388351.4152353755</v>
      </c>
    </row>
    <row r="619" spans="1:5" ht="9" customHeight="1" x14ac:dyDescent="0.25">
      <c r="A619" s="409" t="s">
        <v>125</v>
      </c>
      <c r="B619" s="409"/>
      <c r="C619" s="408">
        <f>SUM(C620:C635)</f>
        <v>36326786</v>
      </c>
      <c r="D619" s="408"/>
      <c r="E619" s="408">
        <f>SUM(E620:E635)</f>
        <v>853065.91694901197</v>
      </c>
    </row>
    <row r="620" spans="1:5" ht="9" customHeight="1" x14ac:dyDescent="0.25">
      <c r="A620" s="413" t="s">
        <v>289</v>
      </c>
      <c r="B620" s="413"/>
      <c r="C620" s="412">
        <v>1740422</v>
      </c>
      <c r="D620" s="412"/>
      <c r="E620" s="412">
        <v>35444.353965217393</v>
      </c>
    </row>
    <row r="621" spans="1:5" ht="9" customHeight="1" x14ac:dyDescent="0.25">
      <c r="A621" s="414" t="s">
        <v>290</v>
      </c>
      <c r="B621" s="414"/>
      <c r="C621" s="411">
        <v>2017726</v>
      </c>
      <c r="D621" s="411"/>
      <c r="E621" s="411">
        <v>24325.931321739128</v>
      </c>
    </row>
    <row r="622" spans="1:5" ht="9" customHeight="1" x14ac:dyDescent="0.25">
      <c r="A622" s="413" t="s">
        <v>291</v>
      </c>
      <c r="B622" s="413"/>
      <c r="C622" s="408">
        <v>2253867</v>
      </c>
      <c r="D622" s="408"/>
      <c r="E622" s="408">
        <v>51613.634208695643</v>
      </c>
    </row>
    <row r="623" spans="1:5" ht="9" customHeight="1" x14ac:dyDescent="0.25">
      <c r="A623" s="413" t="s">
        <v>66</v>
      </c>
      <c r="B623" s="413"/>
      <c r="C623" s="408">
        <v>2298909</v>
      </c>
      <c r="D623" s="408"/>
      <c r="E623" s="408">
        <v>54587.636286956535</v>
      </c>
    </row>
    <row r="624" spans="1:5" ht="9" customHeight="1" x14ac:dyDescent="0.25">
      <c r="A624" s="413" t="s">
        <v>294</v>
      </c>
      <c r="B624" s="413"/>
      <c r="C624" s="408">
        <v>4653674</v>
      </c>
      <c r="D624" s="408"/>
      <c r="E624" s="408">
        <v>103611.00446956523</v>
      </c>
    </row>
    <row r="625" spans="1:5" ht="9" customHeight="1" x14ac:dyDescent="0.25">
      <c r="A625" s="414" t="s">
        <v>295</v>
      </c>
      <c r="B625" s="414"/>
      <c r="C625" s="411">
        <v>3959368</v>
      </c>
      <c r="D625" s="411"/>
      <c r="E625" s="411">
        <v>97080.72839130435</v>
      </c>
    </row>
    <row r="626" spans="1:5" ht="9" customHeight="1" x14ac:dyDescent="0.25">
      <c r="A626" s="413" t="s">
        <v>296</v>
      </c>
      <c r="B626" s="413"/>
      <c r="C626" s="408">
        <v>2567174</v>
      </c>
      <c r="D626" s="408"/>
      <c r="E626" s="408">
        <v>42793.699226086959</v>
      </c>
    </row>
    <row r="627" spans="1:5" ht="9" customHeight="1" x14ac:dyDescent="0.25">
      <c r="A627" s="413" t="s">
        <v>298</v>
      </c>
      <c r="B627" s="413"/>
      <c r="C627" s="408">
        <v>2096237</v>
      </c>
      <c r="D627" s="408"/>
      <c r="E627" s="408">
        <v>52251.589373913055</v>
      </c>
    </row>
    <row r="628" spans="1:5" ht="9" customHeight="1" x14ac:dyDescent="0.25">
      <c r="A628" s="413" t="s">
        <v>299</v>
      </c>
      <c r="B628" s="413"/>
      <c r="C628" s="408">
        <v>1865913</v>
      </c>
      <c r="D628" s="408"/>
      <c r="E628" s="408">
        <v>32940.666286956526</v>
      </c>
    </row>
    <row r="629" spans="1:5" ht="9" customHeight="1" x14ac:dyDescent="0.25">
      <c r="A629" s="414" t="s">
        <v>293</v>
      </c>
      <c r="B629" s="414"/>
      <c r="C629" s="411">
        <v>1639338</v>
      </c>
      <c r="D629" s="411"/>
      <c r="E629" s="411">
        <v>59398.640017391299</v>
      </c>
    </row>
    <row r="630" spans="1:5" ht="9" customHeight="1" x14ac:dyDescent="0.25">
      <c r="A630" s="413" t="s">
        <v>300</v>
      </c>
      <c r="B630" s="413"/>
      <c r="C630" s="408">
        <v>1130023</v>
      </c>
      <c r="D630" s="408"/>
      <c r="E630" s="408">
        <v>20801.109627272726</v>
      </c>
    </row>
    <row r="631" spans="1:5" ht="9" customHeight="1" x14ac:dyDescent="0.25">
      <c r="A631" s="413" t="s">
        <v>65</v>
      </c>
      <c r="B631" s="413"/>
      <c r="C631" s="408">
        <v>3617104</v>
      </c>
      <c r="D631" s="408"/>
      <c r="E631" s="408">
        <v>99186.864886956537</v>
      </c>
    </row>
    <row r="632" spans="1:5" ht="9" customHeight="1" x14ac:dyDescent="0.25">
      <c r="A632" s="413" t="s">
        <v>81</v>
      </c>
      <c r="B632" s="413"/>
      <c r="C632" s="408">
        <v>2566653</v>
      </c>
      <c r="D632" s="408"/>
      <c r="E632" s="408">
        <v>73804.843895652171</v>
      </c>
    </row>
    <row r="633" spans="1:5" ht="9" customHeight="1" x14ac:dyDescent="0.25">
      <c r="A633" s="414" t="s">
        <v>301</v>
      </c>
      <c r="B633" s="414"/>
      <c r="C633" s="411">
        <v>2256488</v>
      </c>
      <c r="D633" s="411"/>
      <c r="E633" s="411">
        <v>57833.401321739133</v>
      </c>
    </row>
    <row r="634" spans="1:5" ht="9" customHeight="1" x14ac:dyDescent="0.25">
      <c r="A634" s="413" t="s">
        <v>302</v>
      </c>
      <c r="B634" s="413"/>
      <c r="C634" s="408">
        <v>472229</v>
      </c>
      <c r="D634" s="408"/>
      <c r="E634" s="408">
        <v>8759.7870086956555</v>
      </c>
    </row>
    <row r="635" spans="1:5" ht="9" customHeight="1" x14ac:dyDescent="0.25">
      <c r="A635" s="413" t="s">
        <v>297</v>
      </c>
      <c r="B635" s="413"/>
      <c r="C635" s="408">
        <v>1191661</v>
      </c>
      <c r="D635" s="408"/>
      <c r="E635" s="408">
        <v>38632.02666086956</v>
      </c>
    </row>
    <row r="636" spans="1:5" ht="9" customHeight="1" x14ac:dyDescent="0.25">
      <c r="A636" s="413"/>
      <c r="B636" s="413"/>
      <c r="C636" s="80"/>
      <c r="D636" s="80"/>
      <c r="E636" s="80"/>
    </row>
    <row r="637" spans="1:5" ht="9" customHeight="1" x14ac:dyDescent="0.25">
      <c r="A637" s="415" t="s">
        <v>303</v>
      </c>
      <c r="B637" s="415"/>
      <c r="C637" s="408">
        <f>SUM(C638:C653)</f>
        <v>22373630</v>
      </c>
      <c r="D637" s="408"/>
      <c r="E637" s="408">
        <f>SUM(E638:E653)</f>
        <v>535285.49828636355</v>
      </c>
    </row>
    <row r="638" spans="1:5" ht="9" customHeight="1" x14ac:dyDescent="0.25">
      <c r="A638" s="413" t="s">
        <v>304</v>
      </c>
      <c r="B638" s="413"/>
      <c r="C638" s="408">
        <v>1713108</v>
      </c>
      <c r="D638" s="408"/>
      <c r="E638" s="408">
        <v>38930.385036363623</v>
      </c>
    </row>
    <row r="639" spans="1:5" ht="9" customHeight="1" x14ac:dyDescent="0.25">
      <c r="A639" s="413" t="s">
        <v>305</v>
      </c>
      <c r="B639" s="413"/>
      <c r="C639" s="408">
        <v>606439</v>
      </c>
      <c r="D639" s="408"/>
      <c r="E639" s="408">
        <v>13787.157945454541</v>
      </c>
    </row>
    <row r="640" spans="1:5" ht="9" customHeight="1" x14ac:dyDescent="0.25">
      <c r="A640" s="414" t="s">
        <v>306</v>
      </c>
      <c r="B640" s="414"/>
      <c r="C640" s="411">
        <v>3608285</v>
      </c>
      <c r="D640" s="411"/>
      <c r="E640" s="411">
        <v>92861.59364545453</v>
      </c>
    </row>
    <row r="641" spans="1:6" ht="9" customHeight="1" x14ac:dyDescent="0.25">
      <c r="A641" s="416" t="s">
        <v>320</v>
      </c>
      <c r="B641" s="416"/>
      <c r="C641" s="408">
        <v>541093</v>
      </c>
      <c r="D641" s="408"/>
      <c r="E641" s="408">
        <v>0</v>
      </c>
    </row>
    <row r="642" spans="1:6" ht="9" customHeight="1" x14ac:dyDescent="0.25">
      <c r="A642" s="413" t="s">
        <v>307</v>
      </c>
      <c r="B642" s="413"/>
      <c r="C642" s="408">
        <v>1117424</v>
      </c>
      <c r="D642" s="408"/>
      <c r="E642" s="408">
        <v>38386.358036363628</v>
      </c>
    </row>
    <row r="643" spans="1:6" ht="9" customHeight="1" x14ac:dyDescent="0.25">
      <c r="A643" s="413" t="s">
        <v>308</v>
      </c>
      <c r="B643" s="413"/>
      <c r="C643" s="408">
        <v>1012218</v>
      </c>
      <c r="D643" s="408"/>
      <c r="E643" s="408">
        <v>26795.189190909088</v>
      </c>
    </row>
    <row r="644" spans="1:6" ht="9" customHeight="1" x14ac:dyDescent="0.25">
      <c r="A644" s="426" t="s">
        <v>315</v>
      </c>
      <c r="B644" s="426"/>
      <c r="C644" s="421">
        <v>1143882</v>
      </c>
      <c r="D644" s="421"/>
      <c r="E644" s="421">
        <v>22757.123772727275</v>
      </c>
    </row>
    <row r="645" spans="1:6" ht="9" customHeight="1" x14ac:dyDescent="0.25">
      <c r="A645" s="413" t="s">
        <v>78</v>
      </c>
      <c r="B645" s="413"/>
      <c r="C645" s="408">
        <v>1817933</v>
      </c>
      <c r="D645" s="408"/>
      <c r="E645" s="408">
        <v>45968.148959090904</v>
      </c>
    </row>
    <row r="646" spans="1:6" ht="9" customHeight="1" x14ac:dyDescent="0.25">
      <c r="A646" s="413" t="s">
        <v>309</v>
      </c>
      <c r="B646" s="413"/>
      <c r="C646" s="408">
        <v>915428</v>
      </c>
      <c r="D646" s="408"/>
      <c r="E646" s="408">
        <v>20903.200918181818</v>
      </c>
    </row>
    <row r="647" spans="1:6" ht="9" customHeight="1" x14ac:dyDescent="0.25">
      <c r="A647" s="413" t="s">
        <v>310</v>
      </c>
      <c r="B647" s="413"/>
      <c r="C647" s="408">
        <v>707419</v>
      </c>
      <c r="D647" s="408"/>
      <c r="E647" s="408">
        <v>13890.395327272729</v>
      </c>
    </row>
    <row r="648" spans="1:6" ht="9" customHeight="1" x14ac:dyDescent="0.25">
      <c r="A648" s="414" t="s">
        <v>311</v>
      </c>
      <c r="B648" s="414"/>
      <c r="C648" s="411">
        <v>2865954</v>
      </c>
      <c r="D648" s="411"/>
      <c r="E648" s="411">
        <v>74131.584736363628</v>
      </c>
    </row>
    <row r="649" spans="1:6" ht="9" customHeight="1" x14ac:dyDescent="0.25">
      <c r="A649" s="413" t="s">
        <v>312</v>
      </c>
      <c r="B649" s="413"/>
      <c r="C649" s="408">
        <v>1256545</v>
      </c>
      <c r="D649" s="408"/>
      <c r="E649" s="408">
        <v>29556.507927272723</v>
      </c>
    </row>
    <row r="650" spans="1:6" ht="9" customHeight="1" x14ac:dyDescent="0.25">
      <c r="A650" s="413" t="s">
        <v>80</v>
      </c>
      <c r="B650" s="413"/>
      <c r="C650" s="408">
        <v>4550705</v>
      </c>
      <c r="D650" s="408"/>
      <c r="E650" s="408">
        <v>110144.59824545454</v>
      </c>
    </row>
    <row r="651" spans="1:6" ht="9" customHeight="1" x14ac:dyDescent="0.25">
      <c r="A651" s="416" t="s">
        <v>321</v>
      </c>
      <c r="B651" s="416"/>
      <c r="C651" s="408">
        <v>55006</v>
      </c>
      <c r="D651" s="408"/>
      <c r="E651" s="408">
        <v>0</v>
      </c>
    </row>
    <row r="652" spans="1:6" ht="9" customHeight="1" x14ac:dyDescent="0.25">
      <c r="A652" s="414" t="s">
        <v>313</v>
      </c>
      <c r="B652" s="414"/>
      <c r="C652" s="411">
        <v>352668</v>
      </c>
      <c r="D652" s="411"/>
      <c r="E652" s="411">
        <v>2980.1490909090903</v>
      </c>
    </row>
    <row r="653" spans="1:6" ht="9" customHeight="1" x14ac:dyDescent="0.25">
      <c r="A653" s="416" t="s">
        <v>316</v>
      </c>
      <c r="B653" s="416"/>
      <c r="C653" s="408">
        <v>109523</v>
      </c>
      <c r="D653" s="408"/>
      <c r="E653" s="412">
        <v>4193.1054545454544</v>
      </c>
    </row>
    <row r="654" spans="1:6" s="275" customFormat="1" ht="9" customHeight="1" x14ac:dyDescent="0.25">
      <c r="A654" s="416"/>
      <c r="B654" s="416"/>
      <c r="C654" s="416"/>
      <c r="D654" s="416"/>
      <c r="E654" s="416"/>
    </row>
    <row r="655" spans="1:6" s="275" customFormat="1" ht="9" customHeight="1" x14ac:dyDescent="0.25">
      <c r="A655" s="31">
        <v>2008</v>
      </c>
      <c r="B655" s="31"/>
      <c r="C655" s="425"/>
      <c r="D655" s="425"/>
      <c r="E655" s="425"/>
    </row>
    <row r="656" spans="1:6" s="275" customFormat="1" ht="9" customHeight="1" x14ac:dyDescent="0.25">
      <c r="A656" s="215" t="s">
        <v>10</v>
      </c>
      <c r="B656" s="215"/>
      <c r="C656" s="407">
        <f>SUM(C658,C662)</f>
        <v>62856107</v>
      </c>
      <c r="D656" s="407"/>
      <c r="E656" s="407">
        <f>SUM(E658,E662)</f>
        <v>1461420.6821675971</v>
      </c>
      <c r="F656" s="407"/>
    </row>
    <row r="657" spans="1:6" s="275" customFormat="1" ht="3.95" customHeight="1" x14ac:dyDescent="0.25">
      <c r="A657" s="215"/>
      <c r="B657" s="215"/>
      <c r="C657" s="407"/>
      <c r="D657" s="407"/>
      <c r="E657" s="407"/>
      <c r="F657" s="407"/>
    </row>
    <row r="658" spans="1:6" ht="9" customHeight="1" x14ac:dyDescent="0.25">
      <c r="A658" s="37" t="s">
        <v>284</v>
      </c>
      <c r="B658" s="37"/>
      <c r="C658" s="408">
        <f>SUM(C659:C660)</f>
        <v>3729997</v>
      </c>
      <c r="D658" s="408"/>
      <c r="E658" s="408">
        <f>SUM(E659:E660)</f>
        <v>123391.64733913046</v>
      </c>
      <c r="F658" s="407"/>
    </row>
    <row r="659" spans="1:6" ht="9" customHeight="1" x14ac:dyDescent="0.25">
      <c r="A659" s="409" t="s">
        <v>186</v>
      </c>
      <c r="B659" s="409"/>
      <c r="C659" s="408">
        <v>1573651</v>
      </c>
      <c r="D659" s="408"/>
      <c r="E659" s="408">
        <v>56524.670765217401</v>
      </c>
      <c r="F659" s="407"/>
    </row>
    <row r="660" spans="1:6" ht="9" customHeight="1" x14ac:dyDescent="0.25">
      <c r="A660" s="424" t="s">
        <v>237</v>
      </c>
      <c r="B660" s="424"/>
      <c r="C660" s="411">
        <v>2156346</v>
      </c>
      <c r="D660" s="411"/>
      <c r="E660" s="421">
        <v>66866.976573913067</v>
      </c>
      <c r="F660" s="407"/>
    </row>
    <row r="661" spans="1:6" ht="9" customHeight="1" x14ac:dyDescent="0.25">
      <c r="A661" s="37"/>
      <c r="B661" s="37"/>
      <c r="C661" s="408"/>
      <c r="D661" s="408"/>
      <c r="E661" s="412"/>
      <c r="F661" s="407"/>
    </row>
    <row r="662" spans="1:6" ht="9" customHeight="1" x14ac:dyDescent="0.25">
      <c r="A662" s="37" t="s">
        <v>288</v>
      </c>
      <c r="B662" s="37"/>
      <c r="C662" s="408">
        <f>SUM(C663,C681)</f>
        <v>59126110</v>
      </c>
      <c r="D662" s="408"/>
      <c r="E662" s="408">
        <f>SUM(E663,E681)</f>
        <v>1338029.0348284666</v>
      </c>
      <c r="F662" s="407"/>
    </row>
    <row r="663" spans="1:6" ht="9" customHeight="1" x14ac:dyDescent="0.25">
      <c r="A663" s="409" t="s">
        <v>125</v>
      </c>
      <c r="B663" s="409"/>
      <c r="C663" s="408">
        <f>SUM(C664:C679)</f>
        <v>38253881</v>
      </c>
      <c r="D663" s="408"/>
      <c r="E663" s="408">
        <f>SUM(E664:E679)</f>
        <v>856565.11191264831</v>
      </c>
      <c r="F663" s="407"/>
    </row>
    <row r="664" spans="1:6" ht="9" customHeight="1" x14ac:dyDescent="0.25">
      <c r="A664" s="413" t="s">
        <v>289</v>
      </c>
      <c r="B664" s="413"/>
      <c r="C664" s="412">
        <v>1777377</v>
      </c>
      <c r="D664" s="412"/>
      <c r="E664" s="412">
        <v>34127.228504347833</v>
      </c>
      <c r="F664" s="407"/>
    </row>
    <row r="665" spans="1:6" ht="9" customHeight="1" x14ac:dyDescent="0.25">
      <c r="A665" s="414" t="s">
        <v>290</v>
      </c>
      <c r="B665" s="414"/>
      <c r="C665" s="411">
        <v>2131269</v>
      </c>
      <c r="D665" s="411"/>
      <c r="E665" s="411">
        <v>24128.48259130435</v>
      </c>
      <c r="F665" s="407"/>
    </row>
    <row r="666" spans="1:6" ht="9" customHeight="1" x14ac:dyDescent="0.25">
      <c r="A666" s="413" t="s">
        <v>291</v>
      </c>
      <c r="B666" s="413"/>
      <c r="C666" s="408">
        <v>2271420</v>
      </c>
      <c r="D666" s="408"/>
      <c r="E666" s="408">
        <v>49532.886556521742</v>
      </c>
      <c r="F666" s="407"/>
    </row>
    <row r="667" spans="1:6" ht="9" customHeight="1" x14ac:dyDescent="0.25">
      <c r="A667" s="413" t="s">
        <v>66</v>
      </c>
      <c r="B667" s="413"/>
      <c r="C667" s="408">
        <v>2361434</v>
      </c>
      <c r="D667" s="408"/>
      <c r="E667" s="408">
        <v>52880.876643478259</v>
      </c>
      <c r="F667" s="407"/>
    </row>
    <row r="668" spans="1:6" ht="9" customHeight="1" x14ac:dyDescent="0.25">
      <c r="A668" s="413" t="s">
        <v>294</v>
      </c>
      <c r="B668" s="413"/>
      <c r="C668" s="408">
        <v>5047880</v>
      </c>
      <c r="D668" s="408"/>
      <c r="E668" s="408">
        <v>106102.10142608696</v>
      </c>
      <c r="F668" s="407"/>
    </row>
    <row r="669" spans="1:6" ht="9" customHeight="1" x14ac:dyDescent="0.25">
      <c r="A669" s="414" t="s">
        <v>295</v>
      </c>
      <c r="B669" s="414"/>
      <c r="C669" s="411">
        <v>4729516</v>
      </c>
      <c r="D669" s="411"/>
      <c r="E669" s="411">
        <v>114865.47464347826</v>
      </c>
      <c r="F669" s="407"/>
    </row>
    <row r="670" spans="1:6" ht="9" customHeight="1" x14ac:dyDescent="0.25">
      <c r="A670" s="413" t="s">
        <v>296</v>
      </c>
      <c r="B670" s="413"/>
      <c r="C670" s="408">
        <v>2685882</v>
      </c>
      <c r="D670" s="408"/>
      <c r="E670" s="408">
        <v>42966.674469565216</v>
      </c>
      <c r="F670" s="407"/>
    </row>
    <row r="671" spans="1:6" ht="9" customHeight="1" x14ac:dyDescent="0.25">
      <c r="A671" s="413" t="s">
        <v>298</v>
      </c>
      <c r="B671" s="413"/>
      <c r="C671" s="408">
        <v>2145018</v>
      </c>
      <c r="D671" s="408"/>
      <c r="E671" s="408">
        <v>50921.924626086955</v>
      </c>
      <c r="F671" s="407"/>
    </row>
    <row r="672" spans="1:6" ht="9" customHeight="1" x14ac:dyDescent="0.25">
      <c r="A672" s="413" t="s">
        <v>299</v>
      </c>
      <c r="B672" s="413"/>
      <c r="C672" s="408">
        <v>1907116</v>
      </c>
      <c r="D672" s="408"/>
      <c r="E672" s="408">
        <v>31690.799043478262</v>
      </c>
      <c r="F672" s="407"/>
    </row>
    <row r="673" spans="1:6" ht="9" customHeight="1" x14ac:dyDescent="0.25">
      <c r="A673" s="414" t="s">
        <v>293</v>
      </c>
      <c r="B673" s="414"/>
      <c r="C673" s="411">
        <v>1698338</v>
      </c>
      <c r="D673" s="411"/>
      <c r="E673" s="411">
        <v>57115.752765217396</v>
      </c>
      <c r="F673" s="407"/>
    </row>
    <row r="674" spans="1:6" ht="9" customHeight="1" x14ac:dyDescent="0.25">
      <c r="A674" s="413" t="s">
        <v>300</v>
      </c>
      <c r="B674" s="413"/>
      <c r="C674" s="408">
        <v>1170166</v>
      </c>
      <c r="D674" s="408"/>
      <c r="E674" s="408">
        <v>20251.831790909087</v>
      </c>
      <c r="F674" s="407"/>
    </row>
    <row r="675" spans="1:6" ht="9" customHeight="1" x14ac:dyDescent="0.25">
      <c r="A675" s="413" t="s">
        <v>65</v>
      </c>
      <c r="B675" s="413"/>
      <c r="C675" s="408">
        <v>3735934</v>
      </c>
      <c r="D675" s="408"/>
      <c r="E675" s="408">
        <v>97731.311947826107</v>
      </c>
      <c r="F675" s="407"/>
    </row>
    <row r="676" spans="1:6" ht="9" customHeight="1" x14ac:dyDescent="0.25">
      <c r="A676" s="413" t="s">
        <v>81</v>
      </c>
      <c r="B676" s="413"/>
      <c r="C676" s="408">
        <v>2600778</v>
      </c>
      <c r="D676" s="408"/>
      <c r="E676" s="408">
        <v>72480.662417391301</v>
      </c>
      <c r="F676" s="407"/>
    </row>
    <row r="677" spans="1:6" ht="9" customHeight="1" x14ac:dyDescent="0.25">
      <c r="A677" s="414" t="s">
        <v>301</v>
      </c>
      <c r="B677" s="414"/>
      <c r="C677" s="411">
        <v>2285308</v>
      </c>
      <c r="D677" s="411"/>
      <c r="E677" s="411">
        <v>56247.986121739137</v>
      </c>
      <c r="F677" s="407"/>
    </row>
    <row r="678" spans="1:6" ht="9" customHeight="1" x14ac:dyDescent="0.25">
      <c r="A678" s="413" t="s">
        <v>302</v>
      </c>
      <c r="B678" s="413"/>
      <c r="C678" s="408">
        <v>488449</v>
      </c>
      <c r="D678" s="408"/>
      <c r="E678" s="408">
        <v>8649.877147826086</v>
      </c>
      <c r="F678" s="407"/>
    </row>
    <row r="679" spans="1:6" ht="9" customHeight="1" x14ac:dyDescent="0.25">
      <c r="A679" s="413" t="s">
        <v>297</v>
      </c>
      <c r="B679" s="413"/>
      <c r="C679" s="408">
        <v>1217996</v>
      </c>
      <c r="D679" s="408"/>
      <c r="E679" s="408">
        <v>36871.241217391311</v>
      </c>
      <c r="F679" s="407"/>
    </row>
    <row r="680" spans="1:6" ht="9" customHeight="1" x14ac:dyDescent="0.25">
      <c r="A680" s="413"/>
      <c r="B680" s="413"/>
      <c r="C680" s="80"/>
      <c r="D680" s="80"/>
      <c r="E680" s="80"/>
      <c r="F680" s="407"/>
    </row>
    <row r="681" spans="1:6" ht="9" customHeight="1" x14ac:dyDescent="0.25">
      <c r="A681" s="415" t="s">
        <v>303</v>
      </c>
      <c r="B681" s="415"/>
      <c r="C681" s="408">
        <f>SUM(C682:C697)</f>
        <v>20872229</v>
      </c>
      <c r="D681" s="408"/>
      <c r="E681" s="408">
        <f>SUM(E682:E697)</f>
        <v>481463.92291581823</v>
      </c>
      <c r="F681" s="407"/>
    </row>
    <row r="682" spans="1:6" ht="9" customHeight="1" x14ac:dyDescent="0.25">
      <c r="A682" s="413" t="s">
        <v>304</v>
      </c>
      <c r="B682" s="413"/>
      <c r="C682" s="408">
        <v>1596448</v>
      </c>
      <c r="D682" s="408"/>
      <c r="E682" s="408">
        <v>34892.681372727267</v>
      </c>
      <c r="F682" s="407"/>
    </row>
    <row r="683" spans="1:6" ht="9" customHeight="1" x14ac:dyDescent="0.25">
      <c r="A683" s="413" t="s">
        <v>305</v>
      </c>
      <c r="B683" s="413"/>
      <c r="C683" s="408">
        <v>579142</v>
      </c>
      <c r="D683" s="408"/>
      <c r="E683" s="408">
        <v>12668.962836363635</v>
      </c>
      <c r="F683" s="407"/>
    </row>
    <row r="684" spans="1:6" ht="9" customHeight="1" x14ac:dyDescent="0.25">
      <c r="A684" s="414" t="s">
        <v>306</v>
      </c>
      <c r="B684" s="414"/>
      <c r="C684" s="411">
        <v>3020506</v>
      </c>
      <c r="D684" s="411"/>
      <c r="E684" s="411">
        <v>64734.285667636359</v>
      </c>
      <c r="F684" s="407"/>
    </row>
    <row r="685" spans="1:6" ht="9" customHeight="1" x14ac:dyDescent="0.25">
      <c r="A685" s="416" t="s">
        <v>320</v>
      </c>
      <c r="B685" s="416"/>
      <c r="C685" s="408">
        <v>819357</v>
      </c>
      <c r="D685" s="408"/>
      <c r="E685" s="408">
        <v>18697.062218181818</v>
      </c>
      <c r="F685" s="407"/>
    </row>
    <row r="686" spans="1:6" ht="9" customHeight="1" x14ac:dyDescent="0.25">
      <c r="A686" s="413" t="s">
        <v>307</v>
      </c>
      <c r="B686" s="413"/>
      <c r="C686" s="408">
        <v>1019136</v>
      </c>
      <c r="D686" s="408"/>
      <c r="E686" s="408">
        <v>35710.151054545444</v>
      </c>
      <c r="F686" s="407"/>
    </row>
    <row r="687" spans="1:6" ht="9" customHeight="1" x14ac:dyDescent="0.25">
      <c r="A687" s="413" t="s">
        <v>308</v>
      </c>
      <c r="B687" s="413"/>
      <c r="C687" s="408">
        <v>905644</v>
      </c>
      <c r="D687" s="408"/>
      <c r="E687" s="408">
        <v>23122.587572727269</v>
      </c>
      <c r="F687" s="407"/>
    </row>
    <row r="688" spans="1:6" ht="9" customHeight="1" x14ac:dyDescent="0.25">
      <c r="A688" s="426" t="s">
        <v>315</v>
      </c>
      <c r="B688" s="426"/>
      <c r="C688" s="421">
        <v>1220008</v>
      </c>
      <c r="D688" s="421"/>
      <c r="E688" s="421">
        <v>22444.158845454549</v>
      </c>
      <c r="F688" s="407"/>
    </row>
    <row r="689" spans="1:6" ht="9" customHeight="1" x14ac:dyDescent="0.25">
      <c r="A689" s="413" t="s">
        <v>78</v>
      </c>
      <c r="B689" s="413"/>
      <c r="C689" s="408">
        <v>1631777</v>
      </c>
      <c r="D689" s="408"/>
      <c r="E689" s="408">
        <v>39837.119729999999</v>
      </c>
      <c r="F689" s="407"/>
    </row>
    <row r="690" spans="1:6" ht="9" customHeight="1" x14ac:dyDescent="0.25">
      <c r="A690" s="413" t="s">
        <v>309</v>
      </c>
      <c r="B690" s="413"/>
      <c r="C690" s="408">
        <v>850742</v>
      </c>
      <c r="D690" s="408"/>
      <c r="E690" s="408">
        <v>18790.332854545457</v>
      </c>
      <c r="F690" s="407"/>
    </row>
    <row r="691" spans="1:6" ht="9" customHeight="1" x14ac:dyDescent="0.25">
      <c r="A691" s="413" t="s">
        <v>310</v>
      </c>
      <c r="B691" s="413"/>
      <c r="C691" s="408">
        <v>634408</v>
      </c>
      <c r="D691" s="408"/>
      <c r="E691" s="408">
        <v>11951.374863636362</v>
      </c>
      <c r="F691" s="407"/>
    </row>
    <row r="692" spans="1:6" ht="9" customHeight="1" x14ac:dyDescent="0.25">
      <c r="A692" s="414" t="s">
        <v>311</v>
      </c>
      <c r="B692" s="414"/>
      <c r="C692" s="411">
        <v>2075291</v>
      </c>
      <c r="D692" s="411"/>
      <c r="E692" s="411">
        <v>55367.896199999996</v>
      </c>
      <c r="F692" s="407"/>
    </row>
    <row r="693" spans="1:6" ht="9" customHeight="1" x14ac:dyDescent="0.25">
      <c r="A693" s="413" t="s">
        <v>312</v>
      </c>
      <c r="B693" s="413"/>
      <c r="C693" s="408">
        <v>1240336</v>
      </c>
      <c r="D693" s="408"/>
      <c r="E693" s="408">
        <v>28160.983190909094</v>
      </c>
      <c r="F693" s="407"/>
    </row>
    <row r="694" spans="1:6" ht="9" customHeight="1" x14ac:dyDescent="0.25">
      <c r="A694" s="413" t="s">
        <v>80</v>
      </c>
      <c r="B694" s="413"/>
      <c r="C694" s="408">
        <v>4507049</v>
      </c>
      <c r="D694" s="408"/>
      <c r="E694" s="408">
        <v>100764.66469090909</v>
      </c>
      <c r="F694" s="407"/>
    </row>
    <row r="695" spans="1:6" ht="9" customHeight="1" x14ac:dyDescent="0.25">
      <c r="A695" s="416" t="s">
        <v>321</v>
      </c>
      <c r="B695" s="416"/>
      <c r="C695" s="408">
        <v>264805</v>
      </c>
      <c r="D695" s="408"/>
      <c r="E695" s="408">
        <v>6614.1818181818171</v>
      </c>
      <c r="F695" s="407"/>
    </row>
    <row r="696" spans="1:6" ht="9" customHeight="1" x14ac:dyDescent="0.25">
      <c r="A696" s="414" t="s">
        <v>313</v>
      </c>
      <c r="B696" s="414"/>
      <c r="C696" s="411">
        <v>383610</v>
      </c>
      <c r="D696" s="411"/>
      <c r="E696" s="411">
        <v>3315.9427272727271</v>
      </c>
      <c r="F696" s="407"/>
    </row>
    <row r="697" spans="1:6" ht="9" customHeight="1" x14ac:dyDescent="0.25">
      <c r="A697" s="416" t="s">
        <v>316</v>
      </c>
      <c r="B697" s="416"/>
      <c r="C697" s="408">
        <v>123970</v>
      </c>
      <c r="D697" s="408"/>
      <c r="E697" s="412">
        <v>4391.5372727272725</v>
      </c>
      <c r="F697" s="407"/>
    </row>
    <row r="698" spans="1:6" ht="9" customHeight="1" x14ac:dyDescent="0.25">
      <c r="A698" s="416"/>
      <c r="B698" s="416"/>
      <c r="C698" s="408"/>
      <c r="D698" s="408"/>
      <c r="E698" s="412"/>
      <c r="F698" s="407"/>
    </row>
    <row r="699" spans="1:6" s="275" customFormat="1" ht="9" customHeight="1" x14ac:dyDescent="0.25">
      <c r="A699" s="31">
        <v>2009</v>
      </c>
      <c r="B699" s="31"/>
      <c r="C699" s="425"/>
      <c r="D699" s="425"/>
      <c r="E699" s="425"/>
    </row>
    <row r="700" spans="1:6" s="275" customFormat="1" ht="9" customHeight="1" x14ac:dyDescent="0.25">
      <c r="A700" s="215" t="s">
        <v>10</v>
      </c>
      <c r="B700" s="215"/>
      <c r="C700" s="407">
        <f>SUM(C702,C707)</f>
        <v>61411954</v>
      </c>
      <c r="D700" s="407"/>
      <c r="E700" s="407">
        <f>SUM(E702,E707)</f>
        <v>1455249.7693126481</v>
      </c>
      <c r="F700" s="407"/>
    </row>
    <row r="701" spans="1:6" s="275" customFormat="1" ht="3.95" customHeight="1" x14ac:dyDescent="0.25">
      <c r="A701" s="215"/>
      <c r="B701" s="215"/>
      <c r="C701" s="407"/>
      <c r="D701" s="407"/>
      <c r="E701" s="407"/>
      <c r="F701" s="407"/>
    </row>
    <row r="702" spans="1:6" ht="9" customHeight="1" x14ac:dyDescent="0.25">
      <c r="A702" s="37" t="s">
        <v>284</v>
      </c>
      <c r="B702" s="37"/>
      <c r="C702" s="408">
        <f>SUM(C703:C705)</f>
        <v>4409341</v>
      </c>
      <c r="D702" s="408"/>
      <c r="E702" s="408">
        <f>SUM(E703:E705)</f>
        <v>150161.5789304348</v>
      </c>
      <c r="F702" s="407"/>
    </row>
    <row r="703" spans="1:6" ht="9" customHeight="1" x14ac:dyDescent="0.25">
      <c r="A703" s="409" t="s">
        <v>186</v>
      </c>
      <c r="B703" s="409"/>
      <c r="C703" s="408">
        <v>1546646</v>
      </c>
      <c r="D703" s="408"/>
      <c r="E703" s="408">
        <v>54783.227026086955</v>
      </c>
      <c r="F703" s="407"/>
    </row>
    <row r="704" spans="1:6" ht="9" customHeight="1" x14ac:dyDescent="0.25">
      <c r="A704" s="419" t="s">
        <v>237</v>
      </c>
      <c r="B704" s="419"/>
      <c r="C704" s="408">
        <v>2193502</v>
      </c>
      <c r="D704" s="408"/>
      <c r="E704" s="412">
        <v>69457.967556521748</v>
      </c>
      <c r="F704" s="407"/>
    </row>
    <row r="705" spans="1:6" ht="9" customHeight="1" x14ac:dyDescent="0.25">
      <c r="A705" s="424" t="s">
        <v>260</v>
      </c>
      <c r="B705" s="424"/>
      <c r="C705" s="411">
        <v>669193</v>
      </c>
      <c r="D705" s="411"/>
      <c r="E705" s="421">
        <v>25920.384347826093</v>
      </c>
      <c r="F705" s="407"/>
    </row>
    <row r="706" spans="1:6" ht="9" customHeight="1" x14ac:dyDescent="0.25">
      <c r="A706" s="37"/>
      <c r="B706" s="37"/>
      <c r="C706" s="408"/>
      <c r="D706" s="408"/>
      <c r="E706" s="412"/>
      <c r="F706" s="407"/>
    </row>
    <row r="707" spans="1:6" ht="9" customHeight="1" x14ac:dyDescent="0.25">
      <c r="A707" s="37" t="s">
        <v>288</v>
      </c>
      <c r="B707" s="37"/>
      <c r="C707" s="408">
        <f>SUM(C708,C726)</f>
        <v>57002613</v>
      </c>
      <c r="D707" s="408"/>
      <c r="E707" s="408">
        <f>SUM(E708,E726)</f>
        <v>1305088.1903822133</v>
      </c>
      <c r="F707" s="407"/>
    </row>
    <row r="708" spans="1:6" ht="9" customHeight="1" x14ac:dyDescent="0.25">
      <c r="A708" s="409" t="s">
        <v>125</v>
      </c>
      <c r="B708" s="409"/>
      <c r="C708" s="408">
        <f>SUM(C709:C724)</f>
        <v>37857404</v>
      </c>
      <c r="D708" s="408"/>
      <c r="E708" s="408">
        <f>SUM(E709:E724)</f>
        <v>848381.73033675889</v>
      </c>
      <c r="F708" s="407"/>
    </row>
    <row r="709" spans="1:6" ht="9" customHeight="1" x14ac:dyDescent="0.25">
      <c r="A709" s="413" t="s">
        <v>289</v>
      </c>
      <c r="B709" s="413"/>
      <c r="C709" s="412">
        <v>1809160</v>
      </c>
      <c r="D709" s="412"/>
      <c r="E709" s="412">
        <v>34921.688226086968</v>
      </c>
      <c r="F709" s="407"/>
    </row>
    <row r="710" spans="1:6" ht="9" customHeight="1" x14ac:dyDescent="0.25">
      <c r="A710" s="414" t="s">
        <v>290</v>
      </c>
      <c r="B710" s="414"/>
      <c r="C710" s="411">
        <v>1885946</v>
      </c>
      <c r="D710" s="411"/>
      <c r="E710" s="411">
        <v>21559.463486956523</v>
      </c>
      <c r="F710" s="407"/>
    </row>
    <row r="711" spans="1:6" ht="9" customHeight="1" x14ac:dyDescent="0.25">
      <c r="A711" s="413" t="s">
        <v>291</v>
      </c>
      <c r="B711" s="413"/>
      <c r="C711" s="408">
        <v>2116791</v>
      </c>
      <c r="D711" s="408"/>
      <c r="E711" s="408">
        <v>47040.152756521748</v>
      </c>
      <c r="F711" s="407"/>
    </row>
    <row r="712" spans="1:6" ht="9" customHeight="1" x14ac:dyDescent="0.25">
      <c r="A712" s="413" t="s">
        <v>66</v>
      </c>
      <c r="B712" s="413"/>
      <c r="C712" s="408">
        <v>2420773</v>
      </c>
      <c r="D712" s="408"/>
      <c r="E712" s="408">
        <v>54035.925356521744</v>
      </c>
      <c r="F712" s="407"/>
    </row>
    <row r="713" spans="1:6" ht="9" customHeight="1" x14ac:dyDescent="0.25">
      <c r="A713" s="413" t="s">
        <v>294</v>
      </c>
      <c r="B713" s="413"/>
      <c r="C713" s="408">
        <v>5103957</v>
      </c>
      <c r="D713" s="408"/>
      <c r="E713" s="408">
        <v>105700.68282608695</v>
      </c>
      <c r="F713" s="407"/>
    </row>
    <row r="714" spans="1:6" ht="9" customHeight="1" x14ac:dyDescent="0.25">
      <c r="A714" s="414" t="s">
        <v>295</v>
      </c>
      <c r="B714" s="414"/>
      <c r="C714" s="411">
        <v>4459228</v>
      </c>
      <c r="D714" s="411"/>
      <c r="E714" s="411">
        <v>109451.04542608694</v>
      </c>
      <c r="F714" s="407"/>
    </row>
    <row r="715" spans="1:6" ht="9" customHeight="1" x14ac:dyDescent="0.25">
      <c r="A715" s="413" t="s">
        <v>296</v>
      </c>
      <c r="B715" s="413"/>
      <c r="C715" s="408">
        <v>2782379</v>
      </c>
      <c r="D715" s="408"/>
      <c r="E715" s="408">
        <v>45066.911686956526</v>
      </c>
      <c r="F715" s="407"/>
    </row>
    <row r="716" spans="1:6" ht="9" customHeight="1" x14ac:dyDescent="0.25">
      <c r="A716" s="413" t="s">
        <v>298</v>
      </c>
      <c r="B716" s="413"/>
      <c r="C716" s="408">
        <v>2176658</v>
      </c>
      <c r="D716" s="408"/>
      <c r="E716" s="408">
        <v>53451.106478260874</v>
      </c>
      <c r="F716" s="407"/>
    </row>
    <row r="717" spans="1:6" ht="9" customHeight="1" x14ac:dyDescent="0.25">
      <c r="A717" s="413" t="s">
        <v>299</v>
      </c>
      <c r="B717" s="413"/>
      <c r="C717" s="408">
        <v>1927576</v>
      </c>
      <c r="D717" s="408"/>
      <c r="E717" s="408">
        <v>32122.087121739136</v>
      </c>
      <c r="F717" s="407"/>
    </row>
    <row r="718" spans="1:6" ht="9" customHeight="1" x14ac:dyDescent="0.25">
      <c r="A718" s="414" t="s">
        <v>293</v>
      </c>
      <c r="B718" s="414"/>
      <c r="C718" s="411">
        <v>1695667</v>
      </c>
      <c r="D718" s="411"/>
      <c r="E718" s="411">
        <v>54180.187113043488</v>
      </c>
      <c r="F718" s="407"/>
    </row>
    <row r="719" spans="1:6" ht="9" customHeight="1" x14ac:dyDescent="0.25">
      <c r="A719" s="413" t="s">
        <v>300</v>
      </c>
      <c r="B719" s="413"/>
      <c r="C719" s="408">
        <v>1206798</v>
      </c>
      <c r="D719" s="408"/>
      <c r="E719" s="408">
        <v>18916.487945454544</v>
      </c>
      <c r="F719" s="407"/>
    </row>
    <row r="720" spans="1:6" ht="9" customHeight="1" x14ac:dyDescent="0.25">
      <c r="A720" s="413" t="s">
        <v>65</v>
      </c>
      <c r="B720" s="413"/>
      <c r="C720" s="408">
        <v>3695424</v>
      </c>
      <c r="D720" s="408"/>
      <c r="E720" s="408">
        <v>97751.922965217396</v>
      </c>
      <c r="F720" s="407"/>
    </row>
    <row r="721" spans="1:6" ht="9" customHeight="1" x14ac:dyDescent="0.25">
      <c r="A721" s="413" t="s">
        <v>81</v>
      </c>
      <c r="B721" s="413"/>
      <c r="C721" s="408">
        <v>2632240</v>
      </c>
      <c r="D721" s="408"/>
      <c r="E721" s="408">
        <v>73899.398669565213</v>
      </c>
      <c r="F721" s="407"/>
    </row>
    <row r="722" spans="1:6" ht="9" customHeight="1" x14ac:dyDescent="0.25">
      <c r="A722" s="414" t="s">
        <v>301</v>
      </c>
      <c r="B722" s="414"/>
      <c r="C722" s="411">
        <v>2257852</v>
      </c>
      <c r="D722" s="411"/>
      <c r="E722" s="411">
        <v>57410.881234782617</v>
      </c>
      <c r="F722" s="407"/>
    </row>
    <row r="723" spans="1:6" ht="9" customHeight="1" x14ac:dyDescent="0.25">
      <c r="A723" s="413" t="s">
        <v>302</v>
      </c>
      <c r="B723" s="413"/>
      <c r="C723" s="408">
        <v>528041</v>
      </c>
      <c r="D723" s="408"/>
      <c r="E723" s="408">
        <v>9420.4923130434781</v>
      </c>
      <c r="F723" s="407"/>
    </row>
    <row r="724" spans="1:6" ht="9" customHeight="1" x14ac:dyDescent="0.25">
      <c r="A724" s="413" t="s">
        <v>297</v>
      </c>
      <c r="B724" s="413"/>
      <c r="C724" s="408">
        <v>1158914</v>
      </c>
      <c r="D724" s="408"/>
      <c r="E724" s="408">
        <v>33453.296730434784</v>
      </c>
      <c r="F724" s="407"/>
    </row>
    <row r="725" spans="1:6" ht="9" customHeight="1" x14ac:dyDescent="0.25">
      <c r="A725" s="413"/>
      <c r="B725" s="413"/>
      <c r="C725" s="80"/>
      <c r="D725" s="80"/>
      <c r="E725" s="80"/>
      <c r="F725" s="407"/>
    </row>
    <row r="726" spans="1:6" ht="9" customHeight="1" x14ac:dyDescent="0.25">
      <c r="A726" s="415" t="s">
        <v>303</v>
      </c>
      <c r="B726" s="415"/>
      <c r="C726" s="408">
        <f>SUM(C727:C742)</f>
        <v>19145209</v>
      </c>
      <c r="D726" s="408"/>
      <c r="E726" s="408">
        <f>SUM(E727:E742)</f>
        <v>456706.46004545444</v>
      </c>
      <c r="F726" s="407"/>
    </row>
    <row r="727" spans="1:6" ht="9" customHeight="1" x14ac:dyDescent="0.25">
      <c r="A727" s="413" t="s">
        <v>304</v>
      </c>
      <c r="B727" s="413"/>
      <c r="C727" s="408">
        <v>1417518</v>
      </c>
      <c r="D727" s="408"/>
      <c r="E727" s="408">
        <v>31430.141599999995</v>
      </c>
      <c r="F727" s="407"/>
    </row>
    <row r="728" spans="1:6" ht="9" customHeight="1" x14ac:dyDescent="0.25">
      <c r="A728" s="413" t="s">
        <v>305</v>
      </c>
      <c r="B728" s="413"/>
      <c r="C728" s="408">
        <v>558218</v>
      </c>
      <c r="D728" s="408"/>
      <c r="E728" s="408">
        <v>12406.899018181817</v>
      </c>
      <c r="F728" s="407"/>
    </row>
    <row r="729" spans="1:6" ht="9" customHeight="1" x14ac:dyDescent="0.25">
      <c r="A729" s="414" t="s">
        <v>306</v>
      </c>
      <c r="B729" s="414"/>
      <c r="C729" s="411">
        <v>2663823</v>
      </c>
      <c r="D729" s="411"/>
      <c r="E729" s="411">
        <v>58334.238754545455</v>
      </c>
      <c r="F729" s="407"/>
    </row>
    <row r="730" spans="1:6" ht="9" customHeight="1" x14ac:dyDescent="0.25">
      <c r="A730" s="416" t="s">
        <v>320</v>
      </c>
      <c r="B730" s="416"/>
      <c r="C730" s="408">
        <v>1008154</v>
      </c>
      <c r="D730" s="408"/>
      <c r="E730" s="408">
        <v>24027.81260909091</v>
      </c>
      <c r="F730" s="407"/>
    </row>
    <row r="731" spans="1:6" ht="9" customHeight="1" x14ac:dyDescent="0.25">
      <c r="A731" s="413" t="s">
        <v>307</v>
      </c>
      <c r="B731" s="413"/>
      <c r="C731" s="408">
        <v>918356</v>
      </c>
      <c r="D731" s="408"/>
      <c r="E731" s="408">
        <v>33503.332263636359</v>
      </c>
      <c r="F731" s="407"/>
    </row>
    <row r="732" spans="1:6" ht="9" customHeight="1" x14ac:dyDescent="0.25">
      <c r="A732" s="413" t="s">
        <v>308</v>
      </c>
      <c r="B732" s="413"/>
      <c r="C732" s="408">
        <v>833723</v>
      </c>
      <c r="D732" s="408"/>
      <c r="E732" s="408">
        <v>22040.421299999998</v>
      </c>
      <c r="F732" s="407"/>
    </row>
    <row r="733" spans="1:6" ht="9" customHeight="1" x14ac:dyDescent="0.25">
      <c r="A733" s="426" t="s">
        <v>315</v>
      </c>
      <c r="B733" s="426"/>
      <c r="C733" s="421">
        <v>1185210</v>
      </c>
      <c r="D733" s="421"/>
      <c r="E733" s="421">
        <v>24960.071327272723</v>
      </c>
      <c r="F733" s="407"/>
    </row>
    <row r="734" spans="1:6" ht="9" customHeight="1" x14ac:dyDescent="0.25">
      <c r="A734" s="413" t="s">
        <v>78</v>
      </c>
      <c r="B734" s="413"/>
      <c r="C734" s="408">
        <v>1422053</v>
      </c>
      <c r="D734" s="408"/>
      <c r="E734" s="408">
        <v>35982.560109090911</v>
      </c>
      <c r="F734" s="407"/>
    </row>
    <row r="735" spans="1:6" ht="9" customHeight="1" x14ac:dyDescent="0.25">
      <c r="A735" s="413" t="s">
        <v>309</v>
      </c>
      <c r="B735" s="413"/>
      <c r="C735" s="408">
        <v>834457</v>
      </c>
      <c r="D735" s="408"/>
      <c r="E735" s="408">
        <v>18735.22458181818</v>
      </c>
      <c r="F735" s="407"/>
    </row>
    <row r="736" spans="1:6" ht="9" customHeight="1" x14ac:dyDescent="0.25">
      <c r="A736" s="413" t="s">
        <v>310</v>
      </c>
      <c r="B736" s="413"/>
      <c r="C736" s="408">
        <v>652729</v>
      </c>
      <c r="D736" s="408"/>
      <c r="E736" s="408">
        <v>12299.232745454545</v>
      </c>
      <c r="F736" s="407"/>
    </row>
    <row r="737" spans="1:6" ht="9" customHeight="1" x14ac:dyDescent="0.25">
      <c r="A737" s="414" t="s">
        <v>311</v>
      </c>
      <c r="B737" s="414"/>
      <c r="C737" s="411">
        <v>1823274</v>
      </c>
      <c r="D737" s="411"/>
      <c r="E737" s="411">
        <v>51814.15677272727</v>
      </c>
      <c r="F737" s="407"/>
    </row>
    <row r="738" spans="1:6" ht="9" customHeight="1" x14ac:dyDescent="0.25">
      <c r="A738" s="413" t="s">
        <v>312</v>
      </c>
      <c r="B738" s="413"/>
      <c r="C738" s="408">
        <v>1155980</v>
      </c>
      <c r="D738" s="408"/>
      <c r="E738" s="408">
        <v>26764.092309090909</v>
      </c>
      <c r="F738" s="407"/>
    </row>
    <row r="739" spans="1:6" ht="9" customHeight="1" x14ac:dyDescent="0.25">
      <c r="A739" s="413" t="s">
        <v>80</v>
      </c>
      <c r="B739" s="413"/>
      <c r="C739" s="408">
        <v>3799765</v>
      </c>
      <c r="D739" s="408"/>
      <c r="E739" s="408">
        <v>87675.865745454517</v>
      </c>
      <c r="F739" s="407"/>
    </row>
    <row r="740" spans="1:6" ht="9" customHeight="1" x14ac:dyDescent="0.25">
      <c r="A740" s="416" t="s">
        <v>321</v>
      </c>
      <c r="B740" s="416"/>
      <c r="C740" s="408">
        <v>360872</v>
      </c>
      <c r="D740" s="408"/>
      <c r="E740" s="408">
        <v>8982.7999999999993</v>
      </c>
      <c r="F740" s="407"/>
    </row>
    <row r="741" spans="1:6" ht="9" customHeight="1" x14ac:dyDescent="0.25">
      <c r="A741" s="414" t="s">
        <v>313</v>
      </c>
      <c r="B741" s="414"/>
      <c r="C741" s="411">
        <v>396195</v>
      </c>
      <c r="D741" s="411"/>
      <c r="E741" s="411">
        <v>3514.3790909090903</v>
      </c>
      <c r="F741" s="407"/>
    </row>
    <row r="742" spans="1:6" ht="9" customHeight="1" x14ac:dyDescent="0.25">
      <c r="A742" s="416" t="s">
        <v>316</v>
      </c>
      <c r="B742" s="416"/>
      <c r="C742" s="408">
        <v>114882</v>
      </c>
      <c r="D742" s="408"/>
      <c r="E742" s="412">
        <v>4235.2318181818173</v>
      </c>
      <c r="F742" s="407"/>
    </row>
    <row r="743" spans="1:6" s="275" customFormat="1" ht="9" customHeight="1" x14ac:dyDescent="0.25">
      <c r="A743" s="416"/>
      <c r="B743" s="416"/>
      <c r="C743" s="416"/>
      <c r="D743" s="416"/>
      <c r="E743" s="416"/>
    </row>
    <row r="744" spans="1:6" s="275" customFormat="1" ht="9" customHeight="1" x14ac:dyDescent="0.25">
      <c r="A744" s="31">
        <v>2010</v>
      </c>
      <c r="B744" s="31"/>
      <c r="C744" s="425"/>
      <c r="D744" s="425"/>
      <c r="E744" s="425"/>
    </row>
    <row r="745" spans="1:6" s="275" customFormat="1" ht="9" customHeight="1" x14ac:dyDescent="0.25">
      <c r="A745" s="215" t="s">
        <v>10</v>
      </c>
      <c r="B745" s="215"/>
      <c r="C745" s="407">
        <f>SUM(C747,C753,C771)</f>
        <v>57619307</v>
      </c>
      <c r="D745" s="407"/>
      <c r="E745" s="407">
        <f>SUM(E747,E752)</f>
        <v>1404915.9457275216</v>
      </c>
      <c r="F745" s="407"/>
    </row>
    <row r="746" spans="1:6" s="275" customFormat="1" ht="3.95" customHeight="1" x14ac:dyDescent="0.25">
      <c r="A746" s="215"/>
      <c r="B746" s="215"/>
      <c r="C746" s="407"/>
      <c r="D746" s="407"/>
      <c r="E746" s="407"/>
      <c r="F746" s="407"/>
    </row>
    <row r="747" spans="1:6" ht="9" customHeight="1" x14ac:dyDescent="0.25">
      <c r="A747" s="37" t="s">
        <v>284</v>
      </c>
      <c r="B747" s="37"/>
      <c r="C747" s="408">
        <f>SUM(C748:C750)</f>
        <v>4532700</v>
      </c>
      <c r="D747" s="408"/>
      <c r="E747" s="408">
        <f>SUM(E748:E750)</f>
        <v>161311.1485309595</v>
      </c>
      <c r="F747" s="407"/>
    </row>
    <row r="748" spans="1:6" ht="9" customHeight="1" x14ac:dyDescent="0.25">
      <c r="A748" s="409" t="s">
        <v>186</v>
      </c>
      <c r="B748" s="409"/>
      <c r="C748" s="408">
        <v>1531170</v>
      </c>
      <c r="D748" s="408"/>
      <c r="E748" s="199">
        <v>55653.561078148421</v>
      </c>
      <c r="F748" s="407"/>
    </row>
    <row r="749" spans="1:6" ht="9" customHeight="1" x14ac:dyDescent="0.25">
      <c r="A749" s="419" t="s">
        <v>237</v>
      </c>
      <c r="B749" s="419"/>
      <c r="C749" s="27">
        <v>2234111</v>
      </c>
      <c r="D749" s="412"/>
      <c r="E749" s="199">
        <v>74835.58659074211</v>
      </c>
      <c r="F749" s="407"/>
    </row>
    <row r="750" spans="1:6" ht="9" customHeight="1" x14ac:dyDescent="0.15">
      <c r="A750" s="424" t="s">
        <v>260</v>
      </c>
      <c r="B750" s="424"/>
      <c r="C750" s="427">
        <v>767419</v>
      </c>
      <c r="D750" s="428"/>
      <c r="E750" s="427">
        <v>30822.000862068962</v>
      </c>
      <c r="F750" s="407"/>
    </row>
    <row r="751" spans="1:6" ht="9" customHeight="1" x14ac:dyDescent="0.25">
      <c r="A751" s="37"/>
      <c r="B751" s="37"/>
      <c r="C751" s="408"/>
      <c r="D751" s="412"/>
      <c r="E751" s="407"/>
      <c r="F751" s="407"/>
    </row>
    <row r="752" spans="1:6" ht="9" customHeight="1" x14ac:dyDescent="0.25">
      <c r="A752" s="37" t="s">
        <v>288</v>
      </c>
      <c r="B752" s="37"/>
      <c r="C752" s="408">
        <f>SUM(C753,C771)</f>
        <v>53086607</v>
      </c>
      <c r="D752" s="408"/>
      <c r="E752" s="408">
        <f>SUM(E753,E771)</f>
        <v>1243604.7971965622</v>
      </c>
      <c r="F752" s="407"/>
    </row>
    <row r="753" spans="1:6" ht="9" customHeight="1" x14ac:dyDescent="0.25">
      <c r="A753" s="409" t="s">
        <v>125</v>
      </c>
      <c r="B753" s="409"/>
      <c r="C753" s="408">
        <f>SUM(C754:C769)</f>
        <v>36427621</v>
      </c>
      <c r="D753" s="408"/>
      <c r="E753" s="408">
        <f>SUM(E754:E769)</f>
        <v>839436.20017633296</v>
      </c>
      <c r="F753" s="407"/>
    </row>
    <row r="754" spans="1:6" ht="9" customHeight="1" x14ac:dyDescent="0.25">
      <c r="A754" s="413" t="s">
        <v>289</v>
      </c>
      <c r="B754" s="413"/>
      <c r="C754" s="408">
        <v>1756137</v>
      </c>
      <c r="D754" s="408"/>
      <c r="E754" s="408">
        <v>34858.424037856072</v>
      </c>
      <c r="F754" s="407"/>
    </row>
    <row r="755" spans="1:6" ht="9" customHeight="1" x14ac:dyDescent="0.25">
      <c r="A755" s="414" t="s">
        <v>290</v>
      </c>
      <c r="B755" s="414"/>
      <c r="C755" s="411">
        <v>1799519</v>
      </c>
      <c r="D755" s="411"/>
      <c r="E755" s="411">
        <v>20769.379031709144</v>
      </c>
      <c r="F755" s="407"/>
    </row>
    <row r="756" spans="1:6" ht="9" customHeight="1" x14ac:dyDescent="0.25">
      <c r="A756" s="413" t="s">
        <v>291</v>
      </c>
      <c r="B756" s="413"/>
      <c r="C756" s="408">
        <v>1691562</v>
      </c>
      <c r="D756" s="408"/>
      <c r="E756" s="408">
        <v>36446.532347901048</v>
      </c>
      <c r="F756" s="407"/>
    </row>
    <row r="757" spans="1:6" ht="9" customHeight="1" x14ac:dyDescent="0.25">
      <c r="A757" s="413" t="s">
        <v>66</v>
      </c>
      <c r="B757" s="413"/>
      <c r="C757" s="408">
        <v>2473539</v>
      </c>
      <c r="D757" s="408"/>
      <c r="E757" s="408">
        <v>56696.744589092959</v>
      </c>
      <c r="F757" s="407"/>
    </row>
    <row r="758" spans="1:6" ht="9" customHeight="1" x14ac:dyDescent="0.25">
      <c r="A758" s="413" t="s">
        <v>294</v>
      </c>
      <c r="B758" s="413"/>
      <c r="C758" s="408">
        <v>5120507</v>
      </c>
      <c r="D758" s="408"/>
      <c r="E758" s="408">
        <v>109395.27991345576</v>
      </c>
      <c r="F758" s="407"/>
    </row>
    <row r="759" spans="1:6" ht="9" customHeight="1" x14ac:dyDescent="0.25">
      <c r="A759" s="414" t="s">
        <v>295</v>
      </c>
      <c r="B759" s="414"/>
      <c r="C759" s="411">
        <v>4428263</v>
      </c>
      <c r="D759" s="411"/>
      <c r="E759" s="411">
        <v>112320.77541251875</v>
      </c>
      <c r="F759" s="407"/>
    </row>
    <row r="760" spans="1:6" ht="9" customHeight="1" x14ac:dyDescent="0.25">
      <c r="A760" s="413" t="s">
        <v>296</v>
      </c>
      <c r="B760" s="413"/>
      <c r="C760" s="408">
        <v>2805602</v>
      </c>
      <c r="D760" s="408"/>
      <c r="E760" s="408">
        <v>46465.558967991004</v>
      </c>
      <c r="F760" s="407"/>
    </row>
    <row r="761" spans="1:6" ht="9" customHeight="1" x14ac:dyDescent="0.25">
      <c r="A761" s="413" t="s">
        <v>298</v>
      </c>
      <c r="B761" s="413"/>
      <c r="C761" s="408">
        <v>2093125</v>
      </c>
      <c r="D761" s="408"/>
      <c r="E761" s="408">
        <v>52710.806679872578</v>
      </c>
      <c r="F761" s="407"/>
    </row>
    <row r="762" spans="1:6" ht="9" customHeight="1" x14ac:dyDescent="0.25">
      <c r="A762" s="413" t="s">
        <v>299</v>
      </c>
      <c r="B762" s="413"/>
      <c r="C762" s="408">
        <v>1819463</v>
      </c>
      <c r="D762" s="408"/>
      <c r="E762" s="408">
        <v>31474.66770243628</v>
      </c>
      <c r="F762" s="407"/>
    </row>
    <row r="763" spans="1:6" ht="9" customHeight="1" x14ac:dyDescent="0.25">
      <c r="A763" s="414" t="s">
        <v>293</v>
      </c>
      <c r="B763" s="414"/>
      <c r="C763" s="411">
        <v>2020642</v>
      </c>
      <c r="D763" s="411"/>
      <c r="E763" s="411">
        <v>60753.713551011992</v>
      </c>
      <c r="F763" s="407"/>
    </row>
    <row r="764" spans="1:6" ht="9" customHeight="1" x14ac:dyDescent="0.25">
      <c r="A764" s="413" t="s">
        <v>300</v>
      </c>
      <c r="B764" s="413"/>
      <c r="C764" s="408">
        <v>714684</v>
      </c>
      <c r="D764" s="408"/>
      <c r="E764" s="408">
        <v>10842.149329893527</v>
      </c>
      <c r="F764" s="407"/>
    </row>
    <row r="765" spans="1:6" ht="9" customHeight="1" x14ac:dyDescent="0.25">
      <c r="A765" s="413" t="s">
        <v>65</v>
      </c>
      <c r="B765" s="413"/>
      <c r="C765" s="408">
        <v>3526395</v>
      </c>
      <c r="D765" s="408"/>
      <c r="E765" s="408">
        <v>98651.755847188906</v>
      </c>
      <c r="F765" s="407"/>
    </row>
    <row r="766" spans="1:6" ht="9" customHeight="1" x14ac:dyDescent="0.25">
      <c r="A766" s="413" t="s">
        <v>81</v>
      </c>
      <c r="B766" s="413"/>
      <c r="C766" s="408">
        <v>2276502</v>
      </c>
      <c r="D766" s="408"/>
      <c r="E766" s="408">
        <v>66002.584651461773</v>
      </c>
      <c r="F766" s="407"/>
    </row>
    <row r="767" spans="1:6" ht="9" customHeight="1" x14ac:dyDescent="0.25">
      <c r="A767" s="414" t="s">
        <v>301</v>
      </c>
      <c r="B767" s="414"/>
      <c r="C767" s="411">
        <v>2299240</v>
      </c>
      <c r="D767" s="411"/>
      <c r="E767" s="411">
        <v>59153.315273688153</v>
      </c>
      <c r="F767" s="407"/>
    </row>
    <row r="768" spans="1:6" ht="9" customHeight="1" x14ac:dyDescent="0.25">
      <c r="A768" s="413" t="s">
        <v>302</v>
      </c>
      <c r="B768" s="413"/>
      <c r="C768" s="408">
        <v>466113</v>
      </c>
      <c r="D768" s="408"/>
      <c r="E768" s="408">
        <v>8467.8502931034491</v>
      </c>
      <c r="F768" s="407"/>
    </row>
    <row r="769" spans="1:6" ht="9" customHeight="1" x14ac:dyDescent="0.25">
      <c r="A769" s="413" t="s">
        <v>297</v>
      </c>
      <c r="B769" s="413"/>
      <c r="C769" s="408">
        <v>1136328</v>
      </c>
      <c r="D769" s="408"/>
      <c r="E769" s="408">
        <v>34426.662547151434</v>
      </c>
      <c r="F769" s="407"/>
    </row>
    <row r="770" spans="1:6" ht="9" customHeight="1" x14ac:dyDescent="0.25">
      <c r="A770" s="413"/>
      <c r="B770" s="413"/>
      <c r="C770" s="80"/>
      <c r="D770" s="80"/>
      <c r="E770" s="80"/>
      <c r="F770" s="407"/>
    </row>
    <row r="771" spans="1:6" ht="9" customHeight="1" x14ac:dyDescent="0.25">
      <c r="A771" s="415" t="s">
        <v>303</v>
      </c>
      <c r="B771" s="415"/>
      <c r="C771" s="408">
        <f>SUM(C772:C787)</f>
        <v>16658986</v>
      </c>
      <c r="D771" s="408"/>
      <c r="E771" s="408">
        <f>SUM(E772:E787)</f>
        <v>404168.59702022927</v>
      </c>
      <c r="F771" s="407"/>
    </row>
    <row r="772" spans="1:6" ht="9" customHeight="1" x14ac:dyDescent="0.25">
      <c r="A772" s="413" t="s">
        <v>304</v>
      </c>
      <c r="B772" s="413"/>
      <c r="C772" s="408">
        <v>1354393</v>
      </c>
      <c r="D772" s="408"/>
      <c r="E772" s="408">
        <v>30574.631392465191</v>
      </c>
      <c r="F772" s="407"/>
    </row>
    <row r="773" spans="1:6" ht="9" customHeight="1" x14ac:dyDescent="0.25">
      <c r="A773" s="413" t="s">
        <v>305</v>
      </c>
      <c r="B773" s="413"/>
      <c r="C773" s="408">
        <v>313631</v>
      </c>
      <c r="D773" s="408"/>
      <c r="E773" s="408">
        <v>7216.5217746109747</v>
      </c>
      <c r="F773" s="407"/>
    </row>
    <row r="774" spans="1:6" ht="9" customHeight="1" x14ac:dyDescent="0.25">
      <c r="A774" s="414" t="s">
        <v>306</v>
      </c>
      <c r="B774" s="414"/>
      <c r="C774" s="411">
        <v>2326938</v>
      </c>
      <c r="D774" s="411"/>
      <c r="E774" s="411">
        <v>51919.665763472556</v>
      </c>
      <c r="F774" s="407"/>
    </row>
    <row r="775" spans="1:6" ht="9" customHeight="1" x14ac:dyDescent="0.25">
      <c r="A775" s="413" t="s">
        <v>320</v>
      </c>
      <c r="B775" s="413"/>
      <c r="C775" s="408">
        <v>1059040</v>
      </c>
      <c r="D775" s="408"/>
      <c r="E775" s="408">
        <v>23930.523666666668</v>
      </c>
      <c r="F775" s="407"/>
    </row>
    <row r="776" spans="1:6" ht="9" customHeight="1" x14ac:dyDescent="0.25">
      <c r="A776" s="413" t="s">
        <v>307</v>
      </c>
      <c r="B776" s="413"/>
      <c r="C776" s="408">
        <v>804813</v>
      </c>
      <c r="D776" s="408"/>
      <c r="E776" s="408">
        <v>28811.829366093367</v>
      </c>
      <c r="F776" s="407"/>
    </row>
    <row r="777" spans="1:6" ht="9" customHeight="1" x14ac:dyDescent="0.25">
      <c r="A777" s="413" t="s">
        <v>308</v>
      </c>
      <c r="B777" s="413"/>
      <c r="C777" s="408">
        <v>584018</v>
      </c>
      <c r="D777" s="408"/>
      <c r="E777" s="408">
        <v>15640.764090090086</v>
      </c>
      <c r="F777" s="407"/>
    </row>
    <row r="778" spans="1:6" ht="9" customHeight="1" x14ac:dyDescent="0.25">
      <c r="A778" s="426" t="s">
        <v>315</v>
      </c>
      <c r="B778" s="426"/>
      <c r="C778" s="421">
        <v>1147823</v>
      </c>
      <c r="D778" s="421"/>
      <c r="E778" s="411">
        <v>25882.11825225225</v>
      </c>
      <c r="F778" s="407"/>
    </row>
    <row r="779" spans="1:6" ht="9" customHeight="1" x14ac:dyDescent="0.25">
      <c r="A779" s="413" t="s">
        <v>78</v>
      </c>
      <c r="B779" s="413"/>
      <c r="C779" s="408">
        <v>1197837</v>
      </c>
      <c r="D779" s="408"/>
      <c r="E779" s="408">
        <v>30847.149122358718</v>
      </c>
      <c r="F779" s="407"/>
    </row>
    <row r="780" spans="1:6" ht="9" customHeight="1" x14ac:dyDescent="0.25">
      <c r="A780" s="413" t="s">
        <v>309</v>
      </c>
      <c r="B780" s="413"/>
      <c r="C780" s="408">
        <v>566052</v>
      </c>
      <c r="D780" s="408"/>
      <c r="E780" s="408">
        <v>13052.530549549549</v>
      </c>
      <c r="F780" s="407"/>
    </row>
    <row r="781" spans="1:6" ht="9" customHeight="1" x14ac:dyDescent="0.25">
      <c r="A781" s="413" t="s">
        <v>310</v>
      </c>
      <c r="B781" s="413"/>
      <c r="C781" s="408">
        <v>638842</v>
      </c>
      <c r="D781" s="408"/>
      <c r="E781" s="408">
        <v>12513.805342342339</v>
      </c>
      <c r="F781" s="407"/>
    </row>
    <row r="782" spans="1:6" ht="9" customHeight="1" x14ac:dyDescent="0.25">
      <c r="A782" s="414" t="s">
        <v>311</v>
      </c>
      <c r="B782" s="414"/>
      <c r="C782" s="411">
        <v>2063213</v>
      </c>
      <c r="D782" s="411"/>
      <c r="E782" s="411">
        <v>57374.671414414406</v>
      </c>
      <c r="F782" s="407"/>
    </row>
    <row r="783" spans="1:6" ht="9" customHeight="1" x14ac:dyDescent="0.25">
      <c r="A783" s="413" t="s">
        <v>312</v>
      </c>
      <c r="B783" s="413"/>
      <c r="C783" s="408">
        <v>1073578</v>
      </c>
      <c r="D783" s="408"/>
      <c r="E783" s="408">
        <v>25200.74042342342</v>
      </c>
      <c r="F783" s="407"/>
    </row>
    <row r="784" spans="1:6" ht="9" customHeight="1" x14ac:dyDescent="0.25">
      <c r="A784" s="413" t="s">
        <v>80</v>
      </c>
      <c r="B784" s="413"/>
      <c r="C784" s="408">
        <v>2690516</v>
      </c>
      <c r="D784" s="408"/>
      <c r="E784" s="408">
        <v>64252.731889516777</v>
      </c>
      <c r="F784" s="407"/>
    </row>
    <row r="785" spans="1:6" ht="9" customHeight="1" x14ac:dyDescent="0.25">
      <c r="A785" s="413" t="s">
        <v>321</v>
      </c>
      <c r="B785" s="413"/>
      <c r="C785" s="408">
        <v>286224</v>
      </c>
      <c r="D785" s="408"/>
      <c r="E785" s="408">
        <v>8341.080063063062</v>
      </c>
      <c r="F785" s="407"/>
    </row>
    <row r="786" spans="1:6" ht="9" customHeight="1" x14ac:dyDescent="0.25">
      <c r="A786" s="414" t="s">
        <v>313</v>
      </c>
      <c r="B786" s="414"/>
      <c r="C786" s="411">
        <v>425337</v>
      </c>
      <c r="D786" s="411"/>
      <c r="E786" s="411">
        <v>3767.4276036036035</v>
      </c>
      <c r="F786" s="407"/>
    </row>
    <row r="787" spans="1:6" ht="9" customHeight="1" x14ac:dyDescent="0.25">
      <c r="A787" s="416" t="s">
        <v>316</v>
      </c>
      <c r="B787" s="416"/>
      <c r="C787" s="408">
        <v>126731</v>
      </c>
      <c r="D787" s="408"/>
      <c r="E787" s="412">
        <v>4842.4063063063059</v>
      </c>
      <c r="F787" s="407"/>
    </row>
    <row r="788" spans="1:6" ht="9" customHeight="1" x14ac:dyDescent="0.25">
      <c r="A788" s="416"/>
      <c r="B788" s="416"/>
      <c r="C788" s="408"/>
      <c r="D788" s="408"/>
      <c r="E788" s="412"/>
      <c r="F788" s="407"/>
    </row>
    <row r="789" spans="1:6" ht="9" customHeight="1" x14ac:dyDescent="0.25">
      <c r="A789" s="31">
        <v>2011</v>
      </c>
      <c r="B789" s="31"/>
      <c r="C789" s="425"/>
      <c r="D789" s="425"/>
      <c r="E789" s="425"/>
      <c r="F789" s="407"/>
    </row>
    <row r="790" spans="1:6" ht="9" customHeight="1" x14ac:dyDescent="0.25">
      <c r="A790" s="215" t="s">
        <v>10</v>
      </c>
      <c r="B790" s="215"/>
      <c r="C790" s="407">
        <f>SUM(C792,C798,C816)</f>
        <v>56018954</v>
      </c>
      <c r="D790" s="407"/>
      <c r="E790" s="407">
        <f>SUM(E792,E797)</f>
        <v>1383518.8223519675</v>
      </c>
      <c r="F790" s="407"/>
    </row>
    <row r="791" spans="1:6" ht="3.95" customHeight="1" x14ac:dyDescent="0.25">
      <c r="A791" s="215"/>
      <c r="B791" s="215"/>
      <c r="C791" s="407"/>
      <c r="D791" s="407"/>
      <c r="E791" s="407"/>
      <c r="F791" s="407"/>
    </row>
    <row r="792" spans="1:6" ht="9" customHeight="1" x14ac:dyDescent="0.25">
      <c r="A792" s="37" t="s">
        <v>284</v>
      </c>
      <c r="B792" s="37"/>
      <c r="C792" s="408">
        <f>SUM(C793:C795)</f>
        <v>4658488</v>
      </c>
      <c r="D792" s="408"/>
      <c r="E792" s="408">
        <f>SUM(E793:E795)</f>
        <v>171322.24456077587</v>
      </c>
      <c r="F792" s="407"/>
    </row>
    <row r="793" spans="1:6" ht="9" customHeight="1" x14ac:dyDescent="0.25">
      <c r="A793" s="409" t="s">
        <v>186</v>
      </c>
      <c r="B793" s="409"/>
      <c r="C793" s="408">
        <v>1587720</v>
      </c>
      <c r="D793" s="408"/>
      <c r="E793" s="80">
        <v>58096.121491637925</v>
      </c>
      <c r="F793" s="407"/>
    </row>
    <row r="794" spans="1:6" ht="9" customHeight="1" x14ac:dyDescent="0.25">
      <c r="A794" s="415" t="s">
        <v>237</v>
      </c>
      <c r="B794" s="415"/>
      <c r="C794" s="27">
        <v>2255738</v>
      </c>
      <c r="D794" s="412"/>
      <c r="E794" s="80">
        <v>78982.123069137931</v>
      </c>
      <c r="F794" s="407"/>
    </row>
    <row r="795" spans="1:6" ht="9" customHeight="1" x14ac:dyDescent="0.25">
      <c r="A795" s="420" t="s">
        <v>322</v>
      </c>
      <c r="B795" s="420"/>
      <c r="C795" s="40">
        <f>506607+308423</f>
        <v>815030</v>
      </c>
      <c r="D795" s="421"/>
      <c r="E795" s="185">
        <f>20720+13524</f>
        <v>34244</v>
      </c>
      <c r="F795" s="407"/>
    </row>
    <row r="796" spans="1:6" ht="9" customHeight="1" x14ac:dyDescent="0.25">
      <c r="A796" s="37"/>
      <c r="B796" s="37"/>
      <c r="C796" s="408"/>
      <c r="D796" s="412"/>
      <c r="E796" s="407"/>
      <c r="F796" s="407"/>
    </row>
    <row r="797" spans="1:6" ht="9" customHeight="1" x14ac:dyDescent="0.25">
      <c r="A797" s="37" t="s">
        <v>288</v>
      </c>
      <c r="B797" s="37"/>
      <c r="C797" s="408">
        <f>SUM(C798,C816)</f>
        <v>51360466</v>
      </c>
      <c r="D797" s="408"/>
      <c r="E797" s="408">
        <f>SUM(E798,E816)</f>
        <v>1212196.5777911916</v>
      </c>
      <c r="F797" s="407"/>
    </row>
    <row r="798" spans="1:6" ht="9" customHeight="1" x14ac:dyDescent="0.25">
      <c r="A798" s="409" t="s">
        <v>125</v>
      </c>
      <c r="B798" s="409"/>
      <c r="C798" s="408">
        <f>SUM(C799:C814)</f>
        <v>35692141</v>
      </c>
      <c r="D798" s="408"/>
      <c r="E798" s="408">
        <f>SUM(E799:E814)</f>
        <v>827947.40955731797</v>
      </c>
      <c r="F798" s="407"/>
    </row>
    <row r="799" spans="1:6" ht="9" customHeight="1" x14ac:dyDescent="0.25">
      <c r="A799" s="413" t="s">
        <v>289</v>
      </c>
      <c r="B799" s="413"/>
      <c r="C799" s="408">
        <v>1675710</v>
      </c>
      <c r="D799" s="408"/>
      <c r="E799" s="408">
        <v>33003.257191293109</v>
      </c>
      <c r="F799" s="407"/>
    </row>
    <row r="800" spans="1:6" ht="9" customHeight="1" x14ac:dyDescent="0.25">
      <c r="A800" s="414" t="s">
        <v>290</v>
      </c>
      <c r="B800" s="414"/>
      <c r="C800" s="411">
        <v>1598018</v>
      </c>
      <c r="D800" s="411"/>
      <c r="E800" s="429">
        <v>18707.882946896556</v>
      </c>
      <c r="F800" s="407"/>
    </row>
    <row r="801" spans="1:6" ht="9" customHeight="1" x14ac:dyDescent="0.25">
      <c r="A801" s="413" t="s">
        <v>291</v>
      </c>
      <c r="B801" s="413"/>
      <c r="C801" s="408">
        <v>2130517</v>
      </c>
      <c r="D801" s="408"/>
      <c r="E801" s="408">
        <v>45783.010326637937</v>
      </c>
      <c r="F801" s="407"/>
    </row>
    <row r="802" spans="1:6" ht="9" customHeight="1" x14ac:dyDescent="0.25">
      <c r="A802" s="413" t="s">
        <v>66</v>
      </c>
      <c r="B802" s="413"/>
      <c r="C802" s="408">
        <v>2436992</v>
      </c>
      <c r="D802" s="408"/>
      <c r="E802" s="408">
        <v>55482.45956594828</v>
      </c>
      <c r="F802" s="407"/>
    </row>
    <row r="803" spans="1:6" ht="9" customHeight="1" x14ac:dyDescent="0.25">
      <c r="A803" s="413" t="s">
        <v>294</v>
      </c>
      <c r="B803" s="413"/>
      <c r="C803" s="408">
        <v>5333751</v>
      </c>
      <c r="D803" s="408"/>
      <c r="E803" s="408">
        <v>113074.52214922415</v>
      </c>
      <c r="F803" s="407"/>
    </row>
    <row r="804" spans="1:6" ht="9" customHeight="1" x14ac:dyDescent="0.25">
      <c r="A804" s="414" t="s">
        <v>295</v>
      </c>
      <c r="B804" s="414"/>
      <c r="C804" s="411">
        <v>4680591</v>
      </c>
      <c r="D804" s="411"/>
      <c r="E804" s="429">
        <v>118646.79424922411</v>
      </c>
      <c r="F804" s="407"/>
    </row>
    <row r="805" spans="1:6" ht="9" customHeight="1" x14ac:dyDescent="0.25">
      <c r="A805" s="413" t="s">
        <v>296</v>
      </c>
      <c r="B805" s="413"/>
      <c r="C805" s="408">
        <v>2848805</v>
      </c>
      <c r="D805" s="408"/>
      <c r="E805" s="408">
        <v>48142.264709741386</v>
      </c>
      <c r="F805" s="407"/>
    </row>
    <row r="806" spans="1:6" ht="9" customHeight="1" x14ac:dyDescent="0.25">
      <c r="A806" s="413" t="s">
        <v>298</v>
      </c>
      <c r="B806" s="413"/>
      <c r="C806" s="408">
        <v>1993214</v>
      </c>
      <c r="D806" s="408"/>
      <c r="E806" s="408">
        <v>51066.51182474137</v>
      </c>
      <c r="F806" s="407"/>
    </row>
    <row r="807" spans="1:6" ht="9" customHeight="1" x14ac:dyDescent="0.25">
      <c r="A807" s="413" t="s">
        <v>299</v>
      </c>
      <c r="B807" s="413"/>
      <c r="C807" s="408">
        <v>1562561</v>
      </c>
      <c r="D807" s="408"/>
      <c r="E807" s="408">
        <v>27927.542231982763</v>
      </c>
      <c r="F807" s="407"/>
    </row>
    <row r="808" spans="1:6" ht="9" customHeight="1" x14ac:dyDescent="0.25">
      <c r="A808" s="414" t="s">
        <v>293</v>
      </c>
      <c r="B808" s="414"/>
      <c r="C808" s="411">
        <v>1450501</v>
      </c>
      <c r="D808" s="411"/>
      <c r="E808" s="429">
        <v>47254.558376465524</v>
      </c>
      <c r="F808" s="407"/>
    </row>
    <row r="809" spans="1:6" ht="9" customHeight="1" x14ac:dyDescent="0.25">
      <c r="A809" s="413" t="s">
        <v>300</v>
      </c>
      <c r="B809" s="413"/>
      <c r="C809" s="408">
        <v>589584</v>
      </c>
      <c r="D809" s="408"/>
      <c r="E809" s="408">
        <v>8695.4626039557734</v>
      </c>
      <c r="F809" s="407"/>
    </row>
    <row r="810" spans="1:6" ht="9" customHeight="1" x14ac:dyDescent="0.25">
      <c r="A810" s="413" t="s">
        <v>65</v>
      </c>
      <c r="B810" s="413"/>
      <c r="C810" s="408">
        <v>3471411</v>
      </c>
      <c r="D810" s="408"/>
      <c r="E810" s="408">
        <v>98611.039326034501</v>
      </c>
      <c r="F810" s="407"/>
    </row>
    <row r="811" spans="1:6" ht="9" customHeight="1" x14ac:dyDescent="0.25">
      <c r="A811" s="413" t="s">
        <v>81</v>
      </c>
      <c r="B811" s="413"/>
      <c r="C811" s="408">
        <v>2051135</v>
      </c>
      <c r="D811" s="408"/>
      <c r="E811" s="408">
        <v>60405.619074224145</v>
      </c>
      <c r="F811" s="407"/>
    </row>
    <row r="812" spans="1:6" ht="9" customHeight="1" x14ac:dyDescent="0.25">
      <c r="A812" s="414" t="s">
        <v>301</v>
      </c>
      <c r="B812" s="414"/>
      <c r="C812" s="411">
        <v>2133826</v>
      </c>
      <c r="D812" s="411"/>
      <c r="E812" s="429">
        <v>55761.357825948282</v>
      </c>
      <c r="F812" s="407"/>
    </row>
    <row r="813" spans="1:6" ht="9" customHeight="1" x14ac:dyDescent="0.25">
      <c r="A813" s="413" t="s">
        <v>302</v>
      </c>
      <c r="B813" s="413"/>
      <c r="C813" s="408">
        <v>534986</v>
      </c>
      <c r="D813" s="408"/>
      <c r="E813" s="408">
        <v>9964.8016681034496</v>
      </c>
      <c r="F813" s="407"/>
    </row>
    <row r="814" spans="1:6" ht="9" customHeight="1" x14ac:dyDescent="0.25">
      <c r="A814" s="413" t="s">
        <v>297</v>
      </c>
      <c r="B814" s="413"/>
      <c r="C814" s="408">
        <v>1200539</v>
      </c>
      <c r="D814" s="408"/>
      <c r="E814" s="408">
        <v>35420.325486896552</v>
      </c>
      <c r="F814" s="407"/>
    </row>
    <row r="815" spans="1:6" ht="9" customHeight="1" x14ac:dyDescent="0.25">
      <c r="A815" s="413"/>
      <c r="B815" s="413"/>
      <c r="C815" s="80"/>
      <c r="D815" s="80"/>
      <c r="E815" s="80"/>
      <c r="F815" s="407"/>
    </row>
    <row r="816" spans="1:6" ht="9" customHeight="1" x14ac:dyDescent="0.25">
      <c r="A816" s="415" t="s">
        <v>303</v>
      </c>
      <c r="B816" s="415"/>
      <c r="C816" s="408">
        <f>SUM(C817:C832)</f>
        <v>15668325</v>
      </c>
      <c r="D816" s="408"/>
      <c r="E816" s="412">
        <f>SUM(E817:E832)</f>
        <v>384249.16823387379</v>
      </c>
      <c r="F816" s="407"/>
    </row>
    <row r="817" spans="1:6" ht="9" customHeight="1" x14ac:dyDescent="0.25">
      <c r="A817" s="413" t="s">
        <v>304</v>
      </c>
      <c r="B817" s="413"/>
      <c r="C817" s="408">
        <v>1337991</v>
      </c>
      <c r="D817" s="408"/>
      <c r="E817" s="412">
        <v>30360.83351891892</v>
      </c>
      <c r="F817" s="407"/>
    </row>
    <row r="818" spans="1:6" ht="9" customHeight="1" x14ac:dyDescent="0.25">
      <c r="A818" s="413" t="s">
        <v>305</v>
      </c>
      <c r="B818" s="413"/>
      <c r="C818" s="408">
        <v>302891</v>
      </c>
      <c r="D818" s="408"/>
      <c r="E818" s="412">
        <v>7056.7287043243232</v>
      </c>
      <c r="F818" s="407"/>
    </row>
    <row r="819" spans="1:6" ht="9" customHeight="1" x14ac:dyDescent="0.25">
      <c r="A819" s="414" t="s">
        <v>306</v>
      </c>
      <c r="B819" s="414"/>
      <c r="C819" s="411">
        <v>2266295</v>
      </c>
      <c r="D819" s="411"/>
      <c r="E819" s="430">
        <v>50508.815759549543</v>
      </c>
      <c r="F819" s="407"/>
    </row>
    <row r="820" spans="1:6" ht="9" customHeight="1" x14ac:dyDescent="0.25">
      <c r="A820" s="413" t="s">
        <v>320</v>
      </c>
      <c r="B820" s="413"/>
      <c r="C820" s="408">
        <v>1088696</v>
      </c>
      <c r="D820" s="408"/>
      <c r="E820" s="412">
        <v>25427.438036036034</v>
      </c>
      <c r="F820" s="407"/>
    </row>
    <row r="821" spans="1:6" ht="9" customHeight="1" x14ac:dyDescent="0.25">
      <c r="A821" s="413" t="s">
        <v>307</v>
      </c>
      <c r="B821" s="413"/>
      <c r="C821" s="408">
        <v>804926</v>
      </c>
      <c r="D821" s="408"/>
      <c r="E821" s="412">
        <v>27248.15367468468</v>
      </c>
      <c r="F821" s="407"/>
    </row>
    <row r="822" spans="1:6" ht="9" customHeight="1" x14ac:dyDescent="0.25">
      <c r="A822" s="413" t="s">
        <v>308</v>
      </c>
      <c r="B822" s="413"/>
      <c r="C822" s="408">
        <v>478798</v>
      </c>
      <c r="D822" s="408"/>
      <c r="E822" s="412">
        <v>13183.139576576577</v>
      </c>
      <c r="F822" s="407"/>
    </row>
    <row r="823" spans="1:6" ht="9" customHeight="1" x14ac:dyDescent="0.25">
      <c r="A823" s="426" t="s">
        <v>315</v>
      </c>
      <c r="B823" s="426"/>
      <c r="C823" s="421">
        <v>993882</v>
      </c>
      <c r="D823" s="421"/>
      <c r="E823" s="430">
        <v>26526.846846846842</v>
      </c>
      <c r="F823" s="407"/>
    </row>
    <row r="824" spans="1:6" ht="9" customHeight="1" x14ac:dyDescent="0.25">
      <c r="A824" s="413" t="s">
        <v>78</v>
      </c>
      <c r="B824" s="413"/>
      <c r="C824" s="408">
        <v>1180162</v>
      </c>
      <c r="D824" s="408"/>
      <c r="E824" s="412">
        <v>30289.061867207205</v>
      </c>
      <c r="F824" s="407"/>
    </row>
    <row r="825" spans="1:6" ht="9" customHeight="1" x14ac:dyDescent="0.25">
      <c r="A825" s="413" t="s">
        <v>309</v>
      </c>
      <c r="B825" s="413"/>
      <c r="C825" s="408">
        <v>557513</v>
      </c>
      <c r="D825" s="408"/>
      <c r="E825" s="412">
        <v>12859.548950630631</v>
      </c>
      <c r="F825" s="407"/>
    </row>
    <row r="826" spans="1:6" ht="9" customHeight="1" x14ac:dyDescent="0.25">
      <c r="A826" s="413" t="s">
        <v>310</v>
      </c>
      <c r="B826" s="413"/>
      <c r="C826" s="408">
        <v>604426</v>
      </c>
      <c r="D826" s="408"/>
      <c r="E826" s="412">
        <v>11863.045657657654</v>
      </c>
      <c r="F826" s="407"/>
    </row>
    <row r="827" spans="1:6" ht="9" customHeight="1" x14ac:dyDescent="0.25">
      <c r="A827" s="414" t="s">
        <v>311</v>
      </c>
      <c r="B827" s="414"/>
      <c r="C827" s="411">
        <v>1888819</v>
      </c>
      <c r="D827" s="411"/>
      <c r="E827" s="430">
        <v>51536.730567567567</v>
      </c>
      <c r="F827" s="407"/>
    </row>
    <row r="828" spans="1:6" ht="9" customHeight="1" x14ac:dyDescent="0.25">
      <c r="A828" s="413" t="s">
        <v>312</v>
      </c>
      <c r="B828" s="413"/>
      <c r="C828" s="408">
        <v>1056491</v>
      </c>
      <c r="D828" s="408"/>
      <c r="E828" s="412">
        <v>24906.035054954955</v>
      </c>
      <c r="F828" s="407"/>
    </row>
    <row r="829" spans="1:6" ht="9" customHeight="1" x14ac:dyDescent="0.25">
      <c r="A829" s="413" t="s">
        <v>80</v>
      </c>
      <c r="B829" s="413"/>
      <c r="C829" s="408">
        <v>2190081</v>
      </c>
      <c r="D829" s="408"/>
      <c r="E829" s="412">
        <v>53382.65932738738</v>
      </c>
      <c r="F829" s="407"/>
    </row>
    <row r="830" spans="1:6" ht="9" customHeight="1" x14ac:dyDescent="0.25">
      <c r="A830" s="413" t="s">
        <v>321</v>
      </c>
      <c r="B830" s="413"/>
      <c r="C830" s="408">
        <v>336362</v>
      </c>
      <c r="D830" s="408"/>
      <c r="E830" s="412">
        <v>10008.243243243242</v>
      </c>
      <c r="F830" s="407"/>
    </row>
    <row r="831" spans="1:6" ht="9" customHeight="1" x14ac:dyDescent="0.25">
      <c r="A831" s="414" t="s">
        <v>313</v>
      </c>
      <c r="B831" s="414"/>
      <c r="C831" s="411">
        <v>452865</v>
      </c>
      <c r="D831" s="411"/>
      <c r="E831" s="430">
        <v>4107.7170180180174</v>
      </c>
      <c r="F831" s="407"/>
    </row>
    <row r="832" spans="1:6" ht="9" customHeight="1" x14ac:dyDescent="0.25">
      <c r="A832" s="416" t="s">
        <v>316</v>
      </c>
      <c r="B832" s="416"/>
      <c r="C832" s="408">
        <v>128127</v>
      </c>
      <c r="D832" s="408"/>
      <c r="E832" s="412">
        <v>4984.1704302702701</v>
      </c>
      <c r="F832" s="407"/>
    </row>
    <row r="833" spans="1:6" s="275" customFormat="1" ht="9" customHeight="1" x14ac:dyDescent="0.25">
      <c r="A833" s="416"/>
      <c r="B833" s="416"/>
      <c r="D833" s="416"/>
      <c r="E833" s="416"/>
    </row>
    <row r="834" spans="1:6" s="275" customFormat="1" ht="9" customHeight="1" x14ac:dyDescent="0.25">
      <c r="A834" s="31">
        <v>2012</v>
      </c>
      <c r="B834" s="31"/>
      <c r="C834" s="425"/>
      <c r="D834" s="425"/>
      <c r="E834" s="425"/>
    </row>
    <row r="835" spans="1:6" s="275" customFormat="1" ht="9" customHeight="1" x14ac:dyDescent="0.25">
      <c r="A835" s="215" t="s">
        <v>10</v>
      </c>
      <c r="B835" s="215"/>
      <c r="C835" s="407">
        <f>SUM(C837,C843,C862)</f>
        <v>56520016</v>
      </c>
      <c r="D835" s="431"/>
      <c r="E835" s="418">
        <f>SUM(E837,E842)</f>
        <v>1459271.0408584948</v>
      </c>
      <c r="F835" s="407"/>
    </row>
    <row r="836" spans="1:6" s="275" customFormat="1" ht="3.95" customHeight="1" x14ac:dyDescent="0.25">
      <c r="A836" s="215"/>
      <c r="B836" s="215"/>
      <c r="C836" s="408"/>
      <c r="D836" s="431"/>
      <c r="E836" s="431"/>
      <c r="F836" s="407"/>
    </row>
    <row r="837" spans="1:6" ht="9" customHeight="1" x14ac:dyDescent="0.25">
      <c r="A837" s="37" t="s">
        <v>284</v>
      </c>
      <c r="B837" s="37"/>
      <c r="C837" s="408">
        <f>SUM(C838:C840)</f>
        <v>4177835</v>
      </c>
      <c r="D837" s="432"/>
      <c r="E837" s="412">
        <f>SUM(E838:E840)</f>
        <v>158678.86956009708</v>
      </c>
      <c r="F837" s="407"/>
    </row>
    <row r="838" spans="1:6" ht="9" customHeight="1" x14ac:dyDescent="0.25">
      <c r="A838" s="409" t="s">
        <v>186</v>
      </c>
      <c r="B838" s="409"/>
      <c r="C838" s="408">
        <v>1636730</v>
      </c>
      <c r="D838" s="432"/>
      <c r="E838" s="412">
        <v>62985.946680258618</v>
      </c>
      <c r="F838" s="407"/>
    </row>
    <row r="839" spans="1:6" ht="9" customHeight="1" x14ac:dyDescent="0.25">
      <c r="A839" s="415" t="s">
        <v>237</v>
      </c>
      <c r="B839" s="415"/>
      <c r="C839" s="408">
        <v>2397732</v>
      </c>
      <c r="D839" s="433"/>
      <c r="E839" s="412">
        <v>93716.869627586217</v>
      </c>
      <c r="F839" s="407"/>
    </row>
    <row r="840" spans="1:6" ht="9" customHeight="1" x14ac:dyDescent="0.25">
      <c r="A840" s="434" t="s">
        <v>266</v>
      </c>
      <c r="B840" s="420"/>
      <c r="C840" s="429">
        <v>143373</v>
      </c>
      <c r="D840" s="435"/>
      <c r="E840" s="430">
        <v>1976.0532522522519</v>
      </c>
      <c r="F840" s="407"/>
    </row>
    <row r="841" spans="1:6" ht="9" customHeight="1" x14ac:dyDescent="0.25">
      <c r="A841" s="37"/>
      <c r="B841" s="37"/>
      <c r="C841" s="432"/>
      <c r="D841" s="433"/>
      <c r="E841" s="431"/>
      <c r="F841" s="407"/>
    </row>
    <row r="842" spans="1:6" ht="9" customHeight="1" x14ac:dyDescent="0.25">
      <c r="A842" s="37" t="s">
        <v>288</v>
      </c>
      <c r="B842" s="37"/>
      <c r="C842" s="408">
        <f>SUM(C843,C862)</f>
        <v>52342181</v>
      </c>
      <c r="D842" s="432"/>
      <c r="E842" s="412">
        <f>SUM(E843,E862)</f>
        <v>1300592.1712983977</v>
      </c>
      <c r="F842" s="407"/>
    </row>
    <row r="843" spans="1:6" ht="9" customHeight="1" x14ac:dyDescent="0.25">
      <c r="A843" s="409" t="s">
        <v>125</v>
      </c>
      <c r="B843" s="409"/>
      <c r="C843" s="408">
        <f>SUM(C844:C860)</f>
        <v>36622003</v>
      </c>
      <c r="D843" s="432"/>
      <c r="E843" s="412">
        <f>SUM(E844:E860)</f>
        <v>899705.42480929871</v>
      </c>
      <c r="F843" s="407"/>
    </row>
    <row r="844" spans="1:6" ht="9" customHeight="1" x14ac:dyDescent="0.25">
      <c r="A844" s="413" t="s">
        <v>289</v>
      </c>
      <c r="B844" s="436"/>
      <c r="C844" s="408">
        <v>1653171</v>
      </c>
      <c r="D844" s="432"/>
      <c r="E844" s="412">
        <v>35078.309514999994</v>
      </c>
      <c r="F844" s="407"/>
    </row>
    <row r="845" spans="1:6" ht="9" customHeight="1" x14ac:dyDescent="0.25">
      <c r="A845" s="414" t="s">
        <v>290</v>
      </c>
      <c r="B845" s="437"/>
      <c r="C845" s="429">
        <v>1503626</v>
      </c>
      <c r="D845" s="438"/>
      <c r="E845" s="430">
        <v>19295.167828879315</v>
      </c>
      <c r="F845" s="407"/>
    </row>
    <row r="846" spans="1:6" ht="9" customHeight="1" x14ac:dyDescent="0.25">
      <c r="A846" s="413" t="s">
        <v>291</v>
      </c>
      <c r="B846" s="436"/>
      <c r="C846" s="408">
        <v>2207807</v>
      </c>
      <c r="D846" s="432"/>
      <c r="E846" s="412">
        <v>50266.655599741382</v>
      </c>
      <c r="F846" s="407"/>
    </row>
    <row r="847" spans="1:6" ht="9" customHeight="1" x14ac:dyDescent="0.25">
      <c r="A847" s="413" t="s">
        <v>66</v>
      </c>
      <c r="B847" s="436"/>
      <c r="C847" s="408">
        <v>2375907</v>
      </c>
      <c r="D847" s="432"/>
      <c r="E847" s="412">
        <v>55634.550094568964</v>
      </c>
      <c r="F847" s="407"/>
    </row>
    <row r="848" spans="1:6" ht="9" customHeight="1" x14ac:dyDescent="0.25">
      <c r="A848" s="413" t="s">
        <v>294</v>
      </c>
      <c r="B848" s="436"/>
      <c r="C848" s="408">
        <v>5552540</v>
      </c>
      <c r="D848" s="432"/>
      <c r="E848" s="412">
        <v>124815.62339991379</v>
      </c>
      <c r="F848" s="407"/>
    </row>
    <row r="849" spans="1:6" ht="9" customHeight="1" x14ac:dyDescent="0.25">
      <c r="A849" s="414" t="s">
        <v>295</v>
      </c>
      <c r="B849" s="437"/>
      <c r="C849" s="429">
        <v>5281967</v>
      </c>
      <c r="D849" s="438"/>
      <c r="E849" s="430">
        <v>140097.23606853446</v>
      </c>
      <c r="F849" s="407"/>
    </row>
    <row r="850" spans="1:6" ht="9" customHeight="1" x14ac:dyDescent="0.25">
      <c r="A850" s="413" t="s">
        <v>296</v>
      </c>
      <c r="B850" s="436"/>
      <c r="C850" s="408">
        <v>2659593</v>
      </c>
      <c r="D850" s="432"/>
      <c r="E850" s="412">
        <v>45825.433959310343</v>
      </c>
      <c r="F850" s="407"/>
    </row>
    <row r="851" spans="1:6" ht="9" customHeight="1" x14ac:dyDescent="0.25">
      <c r="A851" s="413" t="s">
        <v>298</v>
      </c>
      <c r="B851" s="436"/>
      <c r="C851" s="408">
        <v>2037581</v>
      </c>
      <c r="D851" s="432"/>
      <c r="E851" s="412">
        <v>56600.228744310356</v>
      </c>
      <c r="F851" s="407"/>
    </row>
    <row r="852" spans="1:6" ht="9" customHeight="1" x14ac:dyDescent="0.25">
      <c r="A852" s="413" t="s">
        <v>299</v>
      </c>
      <c r="B852" s="436"/>
      <c r="C852" s="408">
        <v>1541168</v>
      </c>
      <c r="D852" s="432"/>
      <c r="E852" s="412">
        <v>29718.227203362076</v>
      </c>
      <c r="F852" s="407"/>
    </row>
    <row r="853" spans="1:6" ht="9" customHeight="1" x14ac:dyDescent="0.25">
      <c r="A853" s="414" t="s">
        <v>293</v>
      </c>
      <c r="B853" s="437"/>
      <c r="C853" s="429">
        <v>1357626</v>
      </c>
      <c r="D853" s="438"/>
      <c r="E853" s="430">
        <v>45692.616779224147</v>
      </c>
      <c r="F853" s="407"/>
    </row>
    <row r="854" spans="1:6" ht="9" customHeight="1" x14ac:dyDescent="0.25">
      <c r="A854" s="413" t="s">
        <v>323</v>
      </c>
      <c r="B854" s="436"/>
      <c r="C854" s="408">
        <v>150516</v>
      </c>
      <c r="D854" s="432"/>
      <c r="E854" s="412">
        <v>3615.7508620689655</v>
      </c>
      <c r="F854" s="407"/>
    </row>
    <row r="855" spans="1:6" ht="9" customHeight="1" x14ac:dyDescent="0.25">
      <c r="A855" s="413" t="s">
        <v>300</v>
      </c>
      <c r="B855" s="436"/>
      <c r="C855" s="408">
        <v>687955</v>
      </c>
      <c r="D855" s="432"/>
      <c r="E855" s="412">
        <v>12587.778429729726</v>
      </c>
      <c r="F855" s="407"/>
    </row>
    <row r="856" spans="1:6" ht="9" customHeight="1" x14ac:dyDescent="0.25">
      <c r="A856" s="413" t="s">
        <v>65</v>
      </c>
      <c r="B856" s="436"/>
      <c r="C856" s="408">
        <v>3486851</v>
      </c>
      <c r="D856" s="432"/>
      <c r="E856" s="412">
        <v>106259.47418465519</v>
      </c>
      <c r="F856" s="407"/>
    </row>
    <row r="857" spans="1:6" ht="9" customHeight="1" x14ac:dyDescent="0.25">
      <c r="A857" s="414" t="s">
        <v>81</v>
      </c>
      <c r="B857" s="437"/>
      <c r="C857" s="429">
        <v>2077065</v>
      </c>
      <c r="D857" s="438"/>
      <c r="E857" s="430">
        <v>62179.930284999995</v>
      </c>
      <c r="F857" s="407"/>
    </row>
    <row r="858" spans="1:6" ht="9" customHeight="1" x14ac:dyDescent="0.25">
      <c r="A858" s="413" t="s">
        <v>301</v>
      </c>
      <c r="B858" s="436"/>
      <c r="C858" s="408">
        <v>2204392</v>
      </c>
      <c r="D858" s="432"/>
      <c r="E858" s="412">
        <v>61144.102328017259</v>
      </c>
      <c r="F858" s="407"/>
    </row>
    <row r="859" spans="1:6" ht="9" customHeight="1" x14ac:dyDescent="0.25">
      <c r="A859" s="413" t="s">
        <v>302</v>
      </c>
      <c r="B859" s="436"/>
      <c r="C859" s="408">
        <v>550066</v>
      </c>
      <c r="D859" s="432"/>
      <c r="E859" s="412">
        <v>11061.890237931035</v>
      </c>
      <c r="F859" s="407"/>
    </row>
    <row r="860" spans="1:6" ht="9" customHeight="1" x14ac:dyDescent="0.25">
      <c r="A860" s="413" t="s">
        <v>297</v>
      </c>
      <c r="B860" s="436"/>
      <c r="C860" s="408">
        <v>1294172</v>
      </c>
      <c r="D860" s="432"/>
      <c r="E860" s="412">
        <v>39832.449289051721</v>
      </c>
      <c r="F860" s="407"/>
    </row>
    <row r="861" spans="1:6" ht="9" customHeight="1" x14ac:dyDescent="0.25">
      <c r="A861" s="413"/>
      <c r="B861" s="436"/>
      <c r="C861" s="439"/>
      <c r="D861" s="432"/>
      <c r="E861" s="432"/>
      <c r="F861" s="407"/>
    </row>
    <row r="862" spans="1:6" ht="9" customHeight="1" x14ac:dyDescent="0.25">
      <c r="A862" s="415" t="s">
        <v>303</v>
      </c>
      <c r="B862" s="440"/>
      <c r="C862" s="408">
        <f>SUM(C863:C878)</f>
        <v>15720178</v>
      </c>
      <c r="D862" s="432"/>
      <c r="E862" s="412">
        <f>SUM(E863:E878)</f>
        <v>400886.74648909899</v>
      </c>
      <c r="F862" s="407"/>
    </row>
    <row r="863" spans="1:6" ht="9" customHeight="1" x14ac:dyDescent="0.25">
      <c r="A863" s="413" t="s">
        <v>304</v>
      </c>
      <c r="B863" s="436"/>
      <c r="C863" s="408">
        <v>1343780</v>
      </c>
      <c r="D863" s="432"/>
      <c r="E863" s="412">
        <v>31699.044257477479</v>
      </c>
      <c r="F863" s="407"/>
    </row>
    <row r="864" spans="1:6" ht="9" customHeight="1" x14ac:dyDescent="0.25">
      <c r="A864" s="413" t="s">
        <v>305</v>
      </c>
      <c r="B864" s="436"/>
      <c r="C864" s="408">
        <v>318884</v>
      </c>
      <c r="D864" s="432"/>
      <c r="E864" s="412">
        <v>7764.0671621621623</v>
      </c>
      <c r="F864" s="407"/>
    </row>
    <row r="865" spans="1:6" ht="9" customHeight="1" x14ac:dyDescent="0.25">
      <c r="A865" s="414" t="s">
        <v>306</v>
      </c>
      <c r="B865" s="437"/>
      <c r="C865" s="429">
        <v>2293270</v>
      </c>
      <c r="D865" s="438"/>
      <c r="E865" s="430">
        <v>53066.721114144158</v>
      </c>
      <c r="F865" s="407"/>
    </row>
    <row r="866" spans="1:6" ht="9" customHeight="1" x14ac:dyDescent="0.25">
      <c r="A866" s="413" t="s">
        <v>320</v>
      </c>
      <c r="B866" s="436"/>
      <c r="C866" s="408">
        <v>1055275</v>
      </c>
      <c r="D866" s="432"/>
      <c r="E866" s="412">
        <v>26723.35135135135</v>
      </c>
      <c r="F866" s="407"/>
    </row>
    <row r="867" spans="1:6" ht="9" customHeight="1" x14ac:dyDescent="0.25">
      <c r="A867" s="413" t="s">
        <v>307</v>
      </c>
      <c r="B867" s="436"/>
      <c r="C867" s="408">
        <v>785299</v>
      </c>
      <c r="D867" s="432"/>
      <c r="E867" s="412">
        <v>27388.583819819822</v>
      </c>
      <c r="F867" s="407"/>
    </row>
    <row r="868" spans="1:6" ht="9" customHeight="1" x14ac:dyDescent="0.25">
      <c r="A868" s="413" t="s">
        <v>308</v>
      </c>
      <c r="B868" s="436"/>
      <c r="C868" s="408">
        <v>497170</v>
      </c>
      <c r="D868" s="432"/>
      <c r="E868" s="412">
        <v>14154.127954954954</v>
      </c>
      <c r="F868" s="407"/>
    </row>
    <row r="869" spans="1:6" ht="9" customHeight="1" x14ac:dyDescent="0.25">
      <c r="A869" s="426" t="s">
        <v>315</v>
      </c>
      <c r="B869" s="437"/>
      <c r="C869" s="429">
        <v>1073939</v>
      </c>
      <c r="D869" s="435"/>
      <c r="E869" s="430">
        <v>29982.021621621618</v>
      </c>
      <c r="F869" s="407"/>
    </row>
    <row r="870" spans="1:6" ht="9" customHeight="1" x14ac:dyDescent="0.25">
      <c r="A870" s="413" t="s">
        <v>78</v>
      </c>
      <c r="B870" s="436"/>
      <c r="C870" s="408">
        <v>1250436</v>
      </c>
      <c r="D870" s="432"/>
      <c r="E870" s="412">
        <v>33024.701481981967</v>
      </c>
      <c r="F870" s="407"/>
    </row>
    <row r="871" spans="1:6" ht="9" customHeight="1" x14ac:dyDescent="0.25">
      <c r="A871" s="413" t="s">
        <v>309</v>
      </c>
      <c r="B871" s="436"/>
      <c r="C871" s="408">
        <v>587405</v>
      </c>
      <c r="D871" s="432"/>
      <c r="E871" s="412">
        <v>14042.92299099099</v>
      </c>
      <c r="F871" s="407"/>
    </row>
    <row r="872" spans="1:6" ht="9" customHeight="1" x14ac:dyDescent="0.25">
      <c r="A872" s="413" t="s">
        <v>310</v>
      </c>
      <c r="B872" s="436"/>
      <c r="C872" s="408">
        <v>596876</v>
      </c>
      <c r="D872" s="432"/>
      <c r="E872" s="412">
        <v>11980.667198198198</v>
      </c>
      <c r="F872" s="407"/>
    </row>
    <row r="873" spans="1:6" ht="9" customHeight="1" x14ac:dyDescent="0.25">
      <c r="A873" s="414" t="s">
        <v>311</v>
      </c>
      <c r="B873" s="437"/>
      <c r="C873" s="429">
        <v>1877385</v>
      </c>
      <c r="D873" s="438"/>
      <c r="E873" s="430">
        <v>52395.975126126104</v>
      </c>
      <c r="F873" s="407"/>
    </row>
    <row r="874" spans="1:6" ht="9" customHeight="1" x14ac:dyDescent="0.25">
      <c r="A874" s="413" t="s">
        <v>312</v>
      </c>
      <c r="B874" s="436"/>
      <c r="C874" s="408">
        <v>1055432</v>
      </c>
      <c r="D874" s="432"/>
      <c r="E874" s="412">
        <v>25871.349405405403</v>
      </c>
      <c r="F874" s="407"/>
    </row>
    <row r="875" spans="1:6" ht="9" customHeight="1" x14ac:dyDescent="0.25">
      <c r="A875" s="413" t="s">
        <v>80</v>
      </c>
      <c r="B875" s="436"/>
      <c r="C875" s="408">
        <v>2039122</v>
      </c>
      <c r="D875" s="432"/>
      <c r="E875" s="412">
        <v>52039.351743603598</v>
      </c>
      <c r="F875" s="407"/>
    </row>
    <row r="876" spans="1:6" ht="9" customHeight="1" x14ac:dyDescent="0.25">
      <c r="A876" s="413" t="s">
        <v>321</v>
      </c>
      <c r="B876" s="436"/>
      <c r="C876" s="408">
        <v>368084</v>
      </c>
      <c r="D876" s="432"/>
      <c r="E876" s="412">
        <v>11320.778378378378</v>
      </c>
      <c r="F876" s="407"/>
    </row>
    <row r="877" spans="1:6" ht="9" customHeight="1" x14ac:dyDescent="0.25">
      <c r="A877" s="414" t="s">
        <v>313</v>
      </c>
      <c r="B877" s="437"/>
      <c r="C877" s="429">
        <v>443288</v>
      </c>
      <c r="D877" s="438"/>
      <c r="E877" s="430">
        <v>4030.2252252252256</v>
      </c>
      <c r="F877" s="407"/>
    </row>
    <row r="878" spans="1:6" ht="9" customHeight="1" x14ac:dyDescent="0.25">
      <c r="A878" s="416" t="s">
        <v>316</v>
      </c>
      <c r="B878" s="436"/>
      <c r="C878" s="408">
        <v>134533</v>
      </c>
      <c r="D878" s="432"/>
      <c r="E878" s="412">
        <v>5402.857657657657</v>
      </c>
      <c r="F878" s="407"/>
    </row>
    <row r="879" spans="1:6" s="275" customFormat="1" ht="9" customHeight="1" x14ac:dyDescent="0.25">
      <c r="A879" s="416"/>
      <c r="B879" s="416"/>
      <c r="D879" s="416"/>
      <c r="E879" s="416"/>
    </row>
    <row r="880" spans="1:6" s="275" customFormat="1" ht="9" customHeight="1" x14ac:dyDescent="0.25">
      <c r="A880" s="31">
        <v>2013</v>
      </c>
      <c r="B880" s="31"/>
      <c r="C880" s="425"/>
      <c r="D880" s="425"/>
      <c r="E880" s="425"/>
    </row>
    <row r="881" spans="1:6" s="275" customFormat="1" ht="9" customHeight="1" x14ac:dyDescent="0.25">
      <c r="A881" s="215" t="s">
        <v>10</v>
      </c>
      <c r="B881" s="215"/>
      <c r="C881" s="441">
        <f>SUM(C883,C889,C908)</f>
        <v>54993192</v>
      </c>
      <c r="D881" s="441"/>
      <c r="E881" s="418">
        <f>SUM(E883,E888)</f>
        <v>1469567.3592750446</v>
      </c>
      <c r="F881" s="407"/>
    </row>
    <row r="882" spans="1:6" s="275" customFormat="1" ht="3.95" customHeight="1" x14ac:dyDescent="0.25">
      <c r="A882" s="215"/>
      <c r="B882" s="215"/>
      <c r="C882" s="441"/>
      <c r="D882" s="441"/>
      <c r="E882" s="412"/>
      <c r="F882" s="407"/>
    </row>
    <row r="883" spans="1:6" ht="9" customHeight="1" x14ac:dyDescent="0.25">
      <c r="A883" s="37" t="s">
        <v>284</v>
      </c>
      <c r="B883" s="37"/>
      <c r="C883" s="442">
        <f>SUM(C884:C886)</f>
        <v>4337847</v>
      </c>
      <c r="D883" s="442"/>
      <c r="E883" s="412">
        <f>SUM(E884:E886)</f>
        <v>169372.80193309105</v>
      </c>
      <c r="F883" s="407"/>
    </row>
    <row r="884" spans="1:6" ht="9" customHeight="1" x14ac:dyDescent="0.25">
      <c r="A884" s="409" t="s">
        <v>186</v>
      </c>
      <c r="B884" s="409"/>
      <c r="C884" s="442">
        <v>1585602</v>
      </c>
      <c r="D884" s="442"/>
      <c r="E884" s="412">
        <v>63257.765976034483</v>
      </c>
      <c r="F884" s="407"/>
    </row>
    <row r="885" spans="1:6" ht="9" customHeight="1" x14ac:dyDescent="0.25">
      <c r="A885" s="415" t="s">
        <v>237</v>
      </c>
      <c r="B885" s="415"/>
      <c r="C885" s="442">
        <v>2540324</v>
      </c>
      <c r="D885" s="442"/>
      <c r="E885" s="412">
        <v>103053.79924534484</v>
      </c>
      <c r="F885" s="407"/>
    </row>
    <row r="886" spans="1:6" ht="9" customHeight="1" x14ac:dyDescent="0.25">
      <c r="A886" s="434" t="s">
        <v>324</v>
      </c>
      <c r="B886" s="420"/>
      <c r="C886" s="443">
        <v>211921</v>
      </c>
      <c r="D886" s="443"/>
      <c r="E886" s="430">
        <v>3061.2367117117115</v>
      </c>
      <c r="F886" s="407"/>
    </row>
    <row r="887" spans="1:6" ht="9" customHeight="1" x14ac:dyDescent="0.25">
      <c r="A887" s="37"/>
      <c r="B887" s="37"/>
      <c r="C887" s="442"/>
      <c r="D887" s="442"/>
      <c r="E887" s="412"/>
      <c r="F887" s="407"/>
    </row>
    <row r="888" spans="1:6" ht="9" customHeight="1" x14ac:dyDescent="0.25">
      <c r="A888" s="37" t="s">
        <v>288</v>
      </c>
      <c r="B888" s="37"/>
      <c r="C888" s="444">
        <f>SUM(C889,C908)</f>
        <v>50655345</v>
      </c>
      <c r="D888" s="442"/>
      <c r="E888" s="412">
        <f>SUM(E889,E908)</f>
        <v>1300194.5573419535</v>
      </c>
      <c r="F888" s="407"/>
    </row>
    <row r="889" spans="1:6" ht="9" customHeight="1" x14ac:dyDescent="0.25">
      <c r="A889" s="409" t="s">
        <v>125</v>
      </c>
      <c r="B889" s="409"/>
      <c r="C889" s="444">
        <f>SUM(C890:C906)</f>
        <v>34664921</v>
      </c>
      <c r="D889" s="442"/>
      <c r="E889" s="412">
        <f>SUM(E890:E906)</f>
        <v>885909.9492106922</v>
      </c>
      <c r="F889" s="407"/>
    </row>
    <row r="890" spans="1:6" ht="9" customHeight="1" x14ac:dyDescent="0.25">
      <c r="A890" s="413" t="s">
        <v>289</v>
      </c>
      <c r="B890" s="436"/>
      <c r="C890" s="444">
        <v>1590476</v>
      </c>
      <c r="D890" s="445"/>
      <c r="E890" s="412">
        <v>33928.236107241384</v>
      </c>
      <c r="F890" s="407"/>
    </row>
    <row r="891" spans="1:6" ht="9" customHeight="1" x14ac:dyDescent="0.25">
      <c r="A891" s="414" t="s">
        <v>290</v>
      </c>
      <c r="B891" s="437"/>
      <c r="C891" s="446">
        <v>1430887</v>
      </c>
      <c r="D891" s="447"/>
      <c r="E891" s="430">
        <v>18522.217751293105</v>
      </c>
      <c r="F891" s="407"/>
    </row>
    <row r="892" spans="1:6" ht="9" customHeight="1" x14ac:dyDescent="0.25">
      <c r="A892" s="413" t="s">
        <v>291</v>
      </c>
      <c r="B892" s="436"/>
      <c r="C892" s="444">
        <v>2019816</v>
      </c>
      <c r="D892" s="445"/>
      <c r="E892" s="412">
        <v>46514.234715689672</v>
      </c>
      <c r="F892" s="407"/>
    </row>
    <row r="893" spans="1:6" ht="9" customHeight="1" x14ac:dyDescent="0.25">
      <c r="A893" s="413" t="s">
        <v>66</v>
      </c>
      <c r="B893" s="436"/>
      <c r="C893" s="444">
        <v>2386896</v>
      </c>
      <c r="D893" s="442"/>
      <c r="E893" s="412">
        <v>53780.700070862069</v>
      </c>
      <c r="F893" s="407"/>
    </row>
    <row r="894" spans="1:6" ht="9" customHeight="1" x14ac:dyDescent="0.25">
      <c r="A894" s="413" t="s">
        <v>294</v>
      </c>
      <c r="B894" s="436"/>
      <c r="C894" s="444">
        <v>5476252</v>
      </c>
      <c r="D894" s="445"/>
      <c r="E894" s="412">
        <v>125138.03232405173</v>
      </c>
      <c r="F894" s="407"/>
    </row>
    <row r="895" spans="1:6" ht="9" customHeight="1" x14ac:dyDescent="0.25">
      <c r="A895" s="414" t="s">
        <v>295</v>
      </c>
      <c r="B895" s="437"/>
      <c r="C895" s="446">
        <v>5068232</v>
      </c>
      <c r="D895" s="447"/>
      <c r="E895" s="430">
        <v>145876.48470068967</v>
      </c>
      <c r="F895" s="407"/>
    </row>
    <row r="896" spans="1:6" ht="9" customHeight="1" x14ac:dyDescent="0.25">
      <c r="A896" s="413" t="s">
        <v>296</v>
      </c>
      <c r="B896" s="436"/>
      <c r="C896" s="444">
        <v>1493964</v>
      </c>
      <c r="D896" s="445"/>
      <c r="E896" s="412">
        <v>25474.064556379315</v>
      </c>
      <c r="F896" s="407"/>
    </row>
    <row r="897" spans="1:6" ht="9" customHeight="1" x14ac:dyDescent="0.25">
      <c r="A897" s="413" t="s">
        <v>298</v>
      </c>
      <c r="B897" s="436"/>
      <c r="C897" s="444">
        <v>1983238</v>
      </c>
      <c r="D897" s="445"/>
      <c r="E897" s="412">
        <v>57140.558442413807</v>
      </c>
      <c r="F897" s="407"/>
    </row>
    <row r="898" spans="1:6" ht="9" customHeight="1" x14ac:dyDescent="0.25">
      <c r="A898" s="413" t="s">
        <v>299</v>
      </c>
      <c r="B898" s="436"/>
      <c r="C898" s="444">
        <v>1597775</v>
      </c>
      <c r="D898" s="445"/>
      <c r="E898" s="412">
        <v>31537.958795603456</v>
      </c>
      <c r="F898" s="407"/>
    </row>
    <row r="899" spans="1:6" ht="9" customHeight="1" x14ac:dyDescent="0.25">
      <c r="A899" s="414" t="s">
        <v>293</v>
      </c>
      <c r="B899" s="437"/>
      <c r="C899" s="446">
        <v>1159713</v>
      </c>
      <c r="D899" s="447"/>
      <c r="E899" s="430">
        <v>39886.189735344829</v>
      </c>
      <c r="F899" s="407"/>
    </row>
    <row r="900" spans="1:6" ht="9" customHeight="1" x14ac:dyDescent="0.25">
      <c r="A900" s="413" t="s">
        <v>323</v>
      </c>
      <c r="B900" s="436"/>
      <c r="C900" s="444">
        <v>92577</v>
      </c>
      <c r="D900" s="445"/>
      <c r="E900" s="412">
        <v>2776.0586206896555</v>
      </c>
      <c r="F900" s="407"/>
    </row>
    <row r="901" spans="1:6" ht="9" customHeight="1" x14ac:dyDescent="0.25">
      <c r="A901" s="413" t="s">
        <v>300</v>
      </c>
      <c r="B901" s="436"/>
      <c r="C901" s="444">
        <v>658093</v>
      </c>
      <c r="D901" s="445"/>
      <c r="E901" s="412">
        <v>11864.406774054054</v>
      </c>
      <c r="F901" s="407"/>
    </row>
    <row r="902" spans="1:6" ht="9" customHeight="1" x14ac:dyDescent="0.25">
      <c r="A902" s="413" t="s">
        <v>65</v>
      </c>
      <c r="B902" s="436"/>
      <c r="C902" s="448">
        <v>3509689</v>
      </c>
      <c r="D902" s="445"/>
      <c r="E902" s="412">
        <v>111975.58416293106</v>
      </c>
      <c r="F902" s="407"/>
    </row>
    <row r="903" spans="1:6" ht="9" customHeight="1" x14ac:dyDescent="0.25">
      <c r="A903" s="414" t="s">
        <v>81</v>
      </c>
      <c r="B903" s="437"/>
      <c r="C903" s="446">
        <v>2176263</v>
      </c>
      <c r="D903" s="447"/>
      <c r="E903" s="430">
        <v>66071.006258017253</v>
      </c>
      <c r="F903" s="407"/>
    </row>
    <row r="904" spans="1:6" ht="9" customHeight="1" x14ac:dyDescent="0.25">
      <c r="A904" s="413" t="s">
        <v>301</v>
      </c>
      <c r="B904" s="436"/>
      <c r="C904" s="444">
        <v>2167359</v>
      </c>
      <c r="D904" s="445"/>
      <c r="E904" s="412">
        <v>62283.995910431026</v>
      </c>
      <c r="F904" s="407"/>
    </row>
    <row r="905" spans="1:6" ht="9" customHeight="1" x14ac:dyDescent="0.25">
      <c r="A905" s="413" t="s">
        <v>302</v>
      </c>
      <c r="B905" s="436"/>
      <c r="C905" s="444">
        <v>525334</v>
      </c>
      <c r="D905" s="445"/>
      <c r="E905" s="412">
        <v>10652.621554396554</v>
      </c>
      <c r="F905" s="407"/>
    </row>
    <row r="906" spans="1:6" ht="9" customHeight="1" x14ac:dyDescent="0.25">
      <c r="A906" s="413" t="s">
        <v>297</v>
      </c>
      <c r="B906" s="436"/>
      <c r="C906" s="444">
        <v>1328357</v>
      </c>
      <c r="D906" s="445"/>
      <c r="E906" s="412">
        <v>42487.598730603451</v>
      </c>
      <c r="F906" s="407"/>
    </row>
    <row r="907" spans="1:6" ht="9" customHeight="1" x14ac:dyDescent="0.25">
      <c r="A907" s="413"/>
      <c r="B907" s="436"/>
      <c r="C907" s="445"/>
      <c r="D907" s="445"/>
      <c r="E907" s="445"/>
      <c r="F907" s="407"/>
    </row>
    <row r="908" spans="1:6" ht="9" customHeight="1" x14ac:dyDescent="0.25">
      <c r="A908" s="415" t="s">
        <v>303</v>
      </c>
      <c r="B908" s="440"/>
      <c r="C908" s="444">
        <f>SUM(C909:C924)</f>
        <v>15990424</v>
      </c>
      <c r="D908" s="445"/>
      <c r="E908" s="412">
        <f>SUM(E909:E924)</f>
        <v>414284.60813126131</v>
      </c>
      <c r="F908" s="407"/>
    </row>
    <row r="909" spans="1:6" ht="9" customHeight="1" x14ac:dyDescent="0.25">
      <c r="A909" s="413" t="s">
        <v>304</v>
      </c>
      <c r="B909" s="436"/>
      <c r="C909" s="444">
        <v>1352980</v>
      </c>
      <c r="D909" s="445"/>
      <c r="E909" s="412">
        <v>32113.39849225225</v>
      </c>
      <c r="F909" s="407"/>
    </row>
    <row r="910" spans="1:6" ht="9" customHeight="1" x14ac:dyDescent="0.25">
      <c r="A910" s="413" t="s">
        <v>305</v>
      </c>
      <c r="B910" s="436"/>
      <c r="C910" s="444">
        <v>325502</v>
      </c>
      <c r="D910" s="445"/>
      <c r="E910" s="412">
        <v>7935.4974684684694</v>
      </c>
      <c r="F910" s="407"/>
    </row>
    <row r="911" spans="1:6" ht="9" customHeight="1" x14ac:dyDescent="0.25">
      <c r="A911" s="414" t="s">
        <v>306</v>
      </c>
      <c r="B911" s="437"/>
      <c r="C911" s="449">
        <v>2494846</v>
      </c>
      <c r="D911" s="447"/>
      <c r="E911" s="430">
        <v>57643.510205945953</v>
      </c>
      <c r="F911" s="407"/>
    </row>
    <row r="912" spans="1:6" ht="9" customHeight="1" x14ac:dyDescent="0.25">
      <c r="A912" s="413" t="s">
        <v>320</v>
      </c>
      <c r="B912" s="436"/>
      <c r="C912" s="444">
        <v>1101111</v>
      </c>
      <c r="D912" s="445"/>
      <c r="E912" s="412">
        <v>28926.507109909908</v>
      </c>
      <c r="F912" s="407"/>
    </row>
    <row r="913" spans="1:6" ht="9" customHeight="1" x14ac:dyDescent="0.25">
      <c r="A913" s="413" t="s">
        <v>307</v>
      </c>
      <c r="B913" s="436"/>
      <c r="C913" s="444">
        <v>750321</v>
      </c>
      <c r="D913" s="445"/>
      <c r="E913" s="412">
        <v>27461.953166666659</v>
      </c>
      <c r="F913" s="407"/>
    </row>
    <row r="914" spans="1:6" ht="9" customHeight="1" x14ac:dyDescent="0.25">
      <c r="A914" s="413" t="s">
        <v>308</v>
      </c>
      <c r="B914" s="436"/>
      <c r="C914" s="444">
        <v>525440</v>
      </c>
      <c r="D914" s="445"/>
      <c r="E914" s="412">
        <v>14945.364747747744</v>
      </c>
      <c r="F914" s="407"/>
    </row>
    <row r="915" spans="1:6" ht="9" customHeight="1" x14ac:dyDescent="0.25">
      <c r="A915" s="426" t="s">
        <v>315</v>
      </c>
      <c r="B915" s="437"/>
      <c r="C915" s="449">
        <v>1102389</v>
      </c>
      <c r="D915" s="447"/>
      <c r="E915" s="430">
        <v>31493.190898018016</v>
      </c>
      <c r="F915" s="407"/>
    </row>
    <row r="916" spans="1:6" ht="9" customHeight="1" x14ac:dyDescent="0.25">
      <c r="A916" s="413" t="s">
        <v>78</v>
      </c>
      <c r="B916" s="436"/>
      <c r="C916" s="444">
        <v>1190651</v>
      </c>
      <c r="D916" s="445"/>
      <c r="E916" s="412">
        <v>32152.615117117111</v>
      </c>
      <c r="F916" s="407"/>
    </row>
    <row r="917" spans="1:6" ht="9" customHeight="1" x14ac:dyDescent="0.25">
      <c r="A917" s="413" t="s">
        <v>309</v>
      </c>
      <c r="B917" s="436"/>
      <c r="C917" s="444">
        <v>586704</v>
      </c>
      <c r="D917" s="445"/>
      <c r="E917" s="412">
        <v>14095.919369369367</v>
      </c>
      <c r="F917" s="407"/>
    </row>
    <row r="918" spans="1:6" ht="9" customHeight="1" x14ac:dyDescent="0.25">
      <c r="A918" s="413" t="s">
        <v>310</v>
      </c>
      <c r="B918" s="436"/>
      <c r="C918" s="444">
        <v>632454</v>
      </c>
      <c r="D918" s="445"/>
      <c r="E918" s="412">
        <v>13101.262576576575</v>
      </c>
      <c r="F918" s="407"/>
    </row>
    <row r="919" spans="1:6" ht="9" customHeight="1" x14ac:dyDescent="0.25">
      <c r="A919" s="414" t="s">
        <v>311</v>
      </c>
      <c r="B919" s="437"/>
      <c r="C919" s="449">
        <v>2120957</v>
      </c>
      <c r="D919" s="447"/>
      <c r="E919" s="430">
        <v>58712.167855855841</v>
      </c>
      <c r="F919" s="407"/>
    </row>
    <row r="920" spans="1:6" ht="9" customHeight="1" x14ac:dyDescent="0.25">
      <c r="A920" s="413" t="s">
        <v>312</v>
      </c>
      <c r="B920" s="436"/>
      <c r="C920" s="444">
        <v>1081190</v>
      </c>
      <c r="D920" s="445"/>
      <c r="E920" s="412">
        <v>26770.490234234228</v>
      </c>
      <c r="F920" s="407"/>
    </row>
    <row r="921" spans="1:6" ht="9" customHeight="1" x14ac:dyDescent="0.25">
      <c r="A921" s="413" t="s">
        <v>80</v>
      </c>
      <c r="B921" s="436"/>
      <c r="C921" s="444">
        <v>1771755</v>
      </c>
      <c r="D921" s="445"/>
      <c r="E921" s="412">
        <v>46652.189594324322</v>
      </c>
      <c r="F921" s="407"/>
    </row>
    <row r="922" spans="1:6" ht="9" customHeight="1" x14ac:dyDescent="0.25">
      <c r="A922" s="413" t="s">
        <v>321</v>
      </c>
      <c r="B922" s="436"/>
      <c r="C922" s="444">
        <v>429153</v>
      </c>
      <c r="D922" s="445"/>
      <c r="E922" s="412">
        <v>13685.118772252252</v>
      </c>
      <c r="F922" s="407"/>
    </row>
    <row r="923" spans="1:6" ht="9" customHeight="1" x14ac:dyDescent="0.25">
      <c r="A923" s="414" t="s">
        <v>313</v>
      </c>
      <c r="B923" s="437"/>
      <c r="C923" s="449">
        <v>396240</v>
      </c>
      <c r="D923" s="447"/>
      <c r="E923" s="430">
        <v>3124.2918918918917</v>
      </c>
      <c r="F923" s="407"/>
    </row>
    <row r="924" spans="1:6" ht="9" customHeight="1" x14ac:dyDescent="0.25">
      <c r="A924" s="416" t="s">
        <v>316</v>
      </c>
      <c r="B924" s="436"/>
      <c r="C924" s="444">
        <v>128731</v>
      </c>
      <c r="D924" s="445"/>
      <c r="E924" s="412">
        <v>5471.1306306306296</v>
      </c>
      <c r="F924" s="407"/>
    </row>
    <row r="925" spans="1:6" s="275" customFormat="1" ht="9" customHeight="1" x14ac:dyDescent="0.25">
      <c r="A925" s="416"/>
      <c r="B925" s="416"/>
      <c r="D925" s="416"/>
      <c r="E925" s="416"/>
    </row>
    <row r="926" spans="1:6" s="275" customFormat="1" ht="9" customHeight="1" x14ac:dyDescent="0.25">
      <c r="A926" s="31">
        <v>2014</v>
      </c>
      <c r="B926" s="31"/>
      <c r="C926" s="425"/>
      <c r="D926" s="425"/>
      <c r="E926" s="425"/>
    </row>
    <row r="927" spans="1:6" s="275" customFormat="1" ht="9" customHeight="1" x14ac:dyDescent="0.25">
      <c r="A927" s="215" t="s">
        <v>10</v>
      </c>
      <c r="B927" s="215"/>
      <c r="C927" s="450">
        <f>SUM(C929,C933)</f>
        <v>56394229</v>
      </c>
      <c r="D927" s="441"/>
      <c r="E927" s="418">
        <f>SUM(E929,E933)</f>
        <v>1511998.6296347973</v>
      </c>
      <c r="F927" s="407"/>
    </row>
    <row r="928" spans="1:6" s="275" customFormat="1" ht="3.95" customHeight="1" x14ac:dyDescent="0.25">
      <c r="A928" s="215"/>
      <c r="B928" s="215"/>
      <c r="C928" s="444"/>
      <c r="D928" s="441"/>
      <c r="E928" s="412"/>
      <c r="F928" s="407"/>
    </row>
    <row r="929" spans="1:6" ht="9" customHeight="1" x14ac:dyDescent="0.25">
      <c r="A929" s="37" t="s">
        <v>284</v>
      </c>
      <c r="B929" s="37"/>
      <c r="C929" s="444">
        <f>SUM(C930:C932)</f>
        <v>3956923</v>
      </c>
      <c r="D929" s="442"/>
      <c r="E929" s="412">
        <f>SUM(E930:E932)</f>
        <v>160879.58618982762</v>
      </c>
      <c r="F929" s="407"/>
    </row>
    <row r="930" spans="1:6" ht="9" customHeight="1" x14ac:dyDescent="0.25">
      <c r="A930" s="409" t="s">
        <v>186</v>
      </c>
      <c r="B930" s="409"/>
      <c r="C930" s="444">
        <v>1596910</v>
      </c>
      <c r="D930" s="442"/>
      <c r="E930" s="412">
        <v>63629.046737758625</v>
      </c>
      <c r="F930" s="407"/>
    </row>
    <row r="931" spans="1:6" ht="9" customHeight="1" x14ac:dyDescent="0.25">
      <c r="A931" s="420" t="s">
        <v>237</v>
      </c>
      <c r="B931" s="420"/>
      <c r="C931" s="449">
        <v>2360013</v>
      </c>
      <c r="D931" s="443"/>
      <c r="E931" s="430">
        <v>97250.539452068988</v>
      </c>
      <c r="F931" s="407"/>
    </row>
    <row r="932" spans="1:6" ht="9" customHeight="1" x14ac:dyDescent="0.25">
      <c r="A932" s="451"/>
      <c r="B932" s="415"/>
      <c r="C932" s="442"/>
      <c r="D932" s="442"/>
      <c r="E932" s="412"/>
      <c r="F932" s="407"/>
    </row>
    <row r="933" spans="1:6" ht="9" customHeight="1" x14ac:dyDescent="0.25">
      <c r="A933" s="37" t="s">
        <v>288</v>
      </c>
      <c r="B933" s="37"/>
      <c r="C933" s="444">
        <f>SUM(C934,C953)</f>
        <v>52437306</v>
      </c>
      <c r="D933" s="442"/>
      <c r="E933" s="412">
        <f>SUM(E934,E953)</f>
        <v>1351119.0434449697</v>
      </c>
      <c r="F933" s="407"/>
    </row>
    <row r="934" spans="1:6" ht="9" customHeight="1" x14ac:dyDescent="0.25">
      <c r="A934" s="409" t="s">
        <v>125</v>
      </c>
      <c r="B934" s="409"/>
      <c r="C934" s="444">
        <f>SUM(C935:C951)</f>
        <v>35995462</v>
      </c>
      <c r="D934" s="442"/>
      <c r="E934" s="412">
        <f>SUM(E935:E951)</f>
        <v>909398.54174851731</v>
      </c>
      <c r="F934" s="407"/>
    </row>
    <row r="935" spans="1:6" ht="9" customHeight="1" x14ac:dyDescent="0.25">
      <c r="A935" s="413" t="s">
        <v>289</v>
      </c>
      <c r="B935" s="436"/>
      <c r="C935" s="444">
        <v>1610952</v>
      </c>
      <c r="D935" s="445"/>
      <c r="E935" s="412">
        <v>33903.215948620695</v>
      </c>
      <c r="F935" s="407"/>
    </row>
    <row r="936" spans="1:6" ht="9" customHeight="1" x14ac:dyDescent="0.25">
      <c r="A936" s="414" t="s">
        <v>290</v>
      </c>
      <c r="B936" s="437"/>
      <c r="C936" s="446">
        <v>1507213</v>
      </c>
      <c r="D936" s="447"/>
      <c r="E936" s="430">
        <v>19424.25402094828</v>
      </c>
      <c r="F936" s="407"/>
    </row>
    <row r="937" spans="1:6" ht="9" customHeight="1" x14ac:dyDescent="0.25">
      <c r="A937" s="413" t="s">
        <v>291</v>
      </c>
      <c r="B937" s="436"/>
      <c r="C937" s="444">
        <v>2100803</v>
      </c>
      <c r="D937" s="445"/>
      <c r="E937" s="412">
        <v>48457.548211293099</v>
      </c>
      <c r="F937" s="407"/>
    </row>
    <row r="938" spans="1:6" ht="9" customHeight="1" x14ac:dyDescent="0.25">
      <c r="A938" s="413" t="s">
        <v>66</v>
      </c>
      <c r="B938" s="436"/>
      <c r="C938" s="444">
        <v>2554884</v>
      </c>
      <c r="D938" s="442"/>
      <c r="E938" s="412">
        <v>56090.324697155171</v>
      </c>
      <c r="F938" s="407"/>
    </row>
    <row r="939" spans="1:6" ht="9" customHeight="1" x14ac:dyDescent="0.25">
      <c r="A939" s="413" t="s">
        <v>294</v>
      </c>
      <c r="B939" s="436"/>
      <c r="C939" s="444">
        <v>5656217</v>
      </c>
      <c r="D939" s="445"/>
      <c r="E939" s="412">
        <v>131528.19146913794</v>
      </c>
      <c r="F939" s="407"/>
    </row>
    <row r="940" spans="1:6" ht="9" customHeight="1" x14ac:dyDescent="0.25">
      <c r="A940" s="414" t="s">
        <v>295</v>
      </c>
      <c r="B940" s="437"/>
      <c r="C940" s="446">
        <v>6014621</v>
      </c>
      <c r="D940" s="447"/>
      <c r="E940" s="430">
        <v>160944.39300241377</v>
      </c>
      <c r="F940" s="407"/>
    </row>
    <row r="941" spans="1:6" ht="9" customHeight="1" x14ac:dyDescent="0.25">
      <c r="A941" s="413" t="s">
        <v>296</v>
      </c>
      <c r="B941" s="436"/>
      <c r="C941" s="444">
        <v>1276906</v>
      </c>
      <c r="D941" s="445"/>
      <c r="E941" s="412">
        <v>20791.018307586211</v>
      </c>
      <c r="F941" s="407"/>
    </row>
    <row r="942" spans="1:6" ht="9" customHeight="1" x14ac:dyDescent="0.25">
      <c r="A942" s="413" t="s">
        <v>298</v>
      </c>
      <c r="B942" s="436"/>
      <c r="C942" s="444">
        <v>1934443</v>
      </c>
      <c r="D942" s="445"/>
      <c r="E942" s="412">
        <v>54543.472115000004</v>
      </c>
      <c r="F942" s="407"/>
    </row>
    <row r="943" spans="1:6" ht="9" customHeight="1" x14ac:dyDescent="0.25">
      <c r="A943" s="413" t="s">
        <v>299</v>
      </c>
      <c r="B943" s="436"/>
      <c r="C943" s="444">
        <v>1595860</v>
      </c>
      <c r="D943" s="445"/>
      <c r="E943" s="412">
        <v>31618.018123793103</v>
      </c>
      <c r="F943" s="407"/>
    </row>
    <row r="944" spans="1:6" ht="9" customHeight="1" x14ac:dyDescent="0.25">
      <c r="A944" s="414" t="s">
        <v>293</v>
      </c>
      <c r="B944" s="437"/>
      <c r="C944" s="446">
        <v>1125147</v>
      </c>
      <c r="D944" s="447"/>
      <c r="E944" s="430">
        <v>37804.542147672415</v>
      </c>
      <c r="F944" s="407"/>
    </row>
    <row r="945" spans="1:6" ht="9" customHeight="1" x14ac:dyDescent="0.25">
      <c r="A945" s="413" t="s">
        <v>323</v>
      </c>
      <c r="B945" s="436"/>
      <c r="C945" s="444">
        <v>78244</v>
      </c>
      <c r="D945" s="445"/>
      <c r="E945" s="412">
        <v>1971.7853448275869</v>
      </c>
      <c r="F945" s="407"/>
    </row>
    <row r="946" spans="1:6" ht="9" customHeight="1" x14ac:dyDescent="0.25">
      <c r="A946" s="413" t="s">
        <v>300</v>
      </c>
      <c r="B946" s="436"/>
      <c r="C946" s="444">
        <v>726626</v>
      </c>
      <c r="D946" s="445"/>
      <c r="E946" s="412">
        <v>14590.63846118981</v>
      </c>
      <c r="F946" s="407"/>
    </row>
    <row r="947" spans="1:6" ht="9" customHeight="1" x14ac:dyDescent="0.25">
      <c r="A947" s="413" t="s">
        <v>65</v>
      </c>
      <c r="B947" s="436"/>
      <c r="C947" s="448">
        <v>3564259</v>
      </c>
      <c r="D947" s="445"/>
      <c r="E947" s="412">
        <v>112000.59447870693</v>
      </c>
      <c r="F947" s="407"/>
    </row>
    <row r="948" spans="1:6" ht="9" customHeight="1" x14ac:dyDescent="0.25">
      <c r="A948" s="414" t="s">
        <v>81</v>
      </c>
      <c r="B948" s="437"/>
      <c r="C948" s="446">
        <v>2157018</v>
      </c>
      <c r="D948" s="447"/>
      <c r="E948" s="430">
        <v>68426.970773275869</v>
      </c>
      <c r="F948" s="407"/>
    </row>
    <row r="949" spans="1:6" ht="9" customHeight="1" x14ac:dyDescent="0.25">
      <c r="A949" s="413" t="s">
        <v>301</v>
      </c>
      <c r="B949" s="436"/>
      <c r="C949" s="444">
        <v>2149081</v>
      </c>
      <c r="D949" s="445"/>
      <c r="E949" s="412">
        <v>58984.634262500011</v>
      </c>
      <c r="F949" s="407"/>
    </row>
    <row r="950" spans="1:6" ht="9" customHeight="1" x14ac:dyDescent="0.25">
      <c r="A950" s="413" t="s">
        <v>302</v>
      </c>
      <c r="B950" s="436"/>
      <c r="C950" s="444">
        <v>496533</v>
      </c>
      <c r="D950" s="445"/>
      <c r="E950" s="412">
        <v>9621.3274091379299</v>
      </c>
      <c r="F950" s="407"/>
    </row>
    <row r="951" spans="1:6" ht="9" customHeight="1" x14ac:dyDescent="0.25">
      <c r="A951" s="413" t="s">
        <v>297</v>
      </c>
      <c r="B951" s="436"/>
      <c r="C951" s="444">
        <v>1446655</v>
      </c>
      <c r="D951" s="445"/>
      <c r="E951" s="412">
        <v>48697.61297525862</v>
      </c>
      <c r="F951" s="407"/>
    </row>
    <row r="952" spans="1:6" ht="9" customHeight="1" x14ac:dyDescent="0.25">
      <c r="A952" s="413"/>
      <c r="B952" s="436"/>
      <c r="C952" s="445"/>
      <c r="D952" s="445"/>
      <c r="E952" s="445"/>
      <c r="F952" s="407"/>
    </row>
    <row r="953" spans="1:6" ht="9" customHeight="1" x14ac:dyDescent="0.25">
      <c r="A953" s="415" t="s">
        <v>303</v>
      </c>
      <c r="B953" s="440"/>
      <c r="C953" s="444">
        <f>SUM(C954:C969)</f>
        <v>16441844</v>
      </c>
      <c r="D953" s="445"/>
      <c r="E953" s="412">
        <f>SUM(E954:E969)</f>
        <v>441720.50169645238</v>
      </c>
      <c r="F953" s="407"/>
    </row>
    <row r="954" spans="1:6" ht="9" customHeight="1" x14ac:dyDescent="0.25">
      <c r="A954" s="413" t="s">
        <v>304</v>
      </c>
      <c r="B954" s="436"/>
      <c r="C954" s="444">
        <v>1436106</v>
      </c>
      <c r="D954" s="445"/>
      <c r="E954" s="412">
        <v>33965.763405172416</v>
      </c>
      <c r="F954" s="407"/>
    </row>
    <row r="955" spans="1:6" ht="9" customHeight="1" x14ac:dyDescent="0.25">
      <c r="A955" s="413" t="s">
        <v>305</v>
      </c>
      <c r="B955" s="436"/>
      <c r="C955" s="444">
        <v>337574</v>
      </c>
      <c r="D955" s="445"/>
      <c r="E955" s="412">
        <v>8298.6031379310352</v>
      </c>
      <c r="F955" s="407"/>
    </row>
    <row r="956" spans="1:6" ht="9" customHeight="1" x14ac:dyDescent="0.25">
      <c r="A956" s="414" t="s">
        <v>306</v>
      </c>
      <c r="B956" s="437"/>
      <c r="C956" s="449">
        <v>2636643</v>
      </c>
      <c r="D956" s="447"/>
      <c r="E956" s="430">
        <v>60561.608567652998</v>
      </c>
      <c r="F956" s="407"/>
    </row>
    <row r="957" spans="1:6" ht="9" customHeight="1" x14ac:dyDescent="0.25">
      <c r="A957" s="413" t="s">
        <v>320</v>
      </c>
      <c r="B957" s="436"/>
      <c r="C957" s="444">
        <v>1129856</v>
      </c>
      <c r="D957" s="445"/>
      <c r="E957" s="412">
        <v>32570.366431034479</v>
      </c>
      <c r="F957" s="407"/>
    </row>
    <row r="958" spans="1:6" ht="9" customHeight="1" x14ac:dyDescent="0.25">
      <c r="A958" s="413" t="s">
        <v>307</v>
      </c>
      <c r="B958" s="436"/>
      <c r="C958" s="444">
        <v>808250</v>
      </c>
      <c r="D958" s="445"/>
      <c r="E958" s="412">
        <v>30438.145603793106</v>
      </c>
      <c r="F958" s="407"/>
    </row>
    <row r="959" spans="1:6" ht="9" customHeight="1" x14ac:dyDescent="0.25">
      <c r="A959" s="413" t="s">
        <v>308</v>
      </c>
      <c r="B959" s="436"/>
      <c r="C959" s="444">
        <v>543630</v>
      </c>
      <c r="D959" s="445"/>
      <c r="E959" s="412">
        <v>15818.225896551725</v>
      </c>
      <c r="F959" s="407"/>
    </row>
    <row r="960" spans="1:6" ht="9" customHeight="1" x14ac:dyDescent="0.25">
      <c r="A960" s="426" t="s">
        <v>315</v>
      </c>
      <c r="B960" s="437"/>
      <c r="C960" s="449">
        <v>1119681</v>
      </c>
      <c r="D960" s="447"/>
      <c r="E960" s="430">
        <v>32390.948275862076</v>
      </c>
      <c r="F960" s="407"/>
    </row>
    <row r="961" spans="1:6" ht="9" customHeight="1" x14ac:dyDescent="0.25">
      <c r="A961" s="413" t="s">
        <v>78</v>
      </c>
      <c r="B961" s="436"/>
      <c r="C961" s="444">
        <v>1127811</v>
      </c>
      <c r="D961" s="445"/>
      <c r="E961" s="412">
        <v>31925.747862068965</v>
      </c>
      <c r="F961" s="407"/>
    </row>
    <row r="962" spans="1:6" ht="9" customHeight="1" x14ac:dyDescent="0.25">
      <c r="A962" s="413" t="s">
        <v>309</v>
      </c>
      <c r="B962" s="436"/>
      <c r="C962" s="444">
        <v>604758</v>
      </c>
      <c r="D962" s="445"/>
      <c r="E962" s="412">
        <v>14527.244231292329</v>
      </c>
      <c r="F962" s="407"/>
    </row>
    <row r="963" spans="1:6" ht="9" customHeight="1" x14ac:dyDescent="0.25">
      <c r="A963" s="413" t="s">
        <v>310</v>
      </c>
      <c r="B963" s="436"/>
      <c r="C963" s="444">
        <v>630111</v>
      </c>
      <c r="D963" s="445"/>
      <c r="E963" s="412">
        <v>13741.305905172418</v>
      </c>
      <c r="F963" s="407"/>
    </row>
    <row r="964" spans="1:6" ht="9" customHeight="1" x14ac:dyDescent="0.25">
      <c r="A964" s="414" t="s">
        <v>311</v>
      </c>
      <c r="B964" s="437"/>
      <c r="C964" s="449">
        <v>2451105</v>
      </c>
      <c r="D964" s="447"/>
      <c r="E964" s="430">
        <v>70965.07568103449</v>
      </c>
      <c r="F964" s="407"/>
    </row>
    <row r="965" spans="1:6" ht="9" customHeight="1" x14ac:dyDescent="0.25">
      <c r="A965" s="413" t="s">
        <v>312</v>
      </c>
      <c r="B965" s="436"/>
      <c r="C965" s="444">
        <v>1086733</v>
      </c>
      <c r="D965" s="445"/>
      <c r="E965" s="412">
        <v>27125.07011206897</v>
      </c>
      <c r="F965" s="407"/>
    </row>
    <row r="966" spans="1:6" ht="9" customHeight="1" x14ac:dyDescent="0.25">
      <c r="A966" s="413" t="s">
        <v>80</v>
      </c>
      <c r="B966" s="436"/>
      <c r="C966" s="444">
        <v>1574021</v>
      </c>
      <c r="D966" s="445"/>
      <c r="E966" s="412">
        <v>43417.60425061045</v>
      </c>
      <c r="F966" s="407"/>
    </row>
    <row r="967" spans="1:6" ht="9" customHeight="1" x14ac:dyDescent="0.25">
      <c r="A967" s="413" t="s">
        <v>321</v>
      </c>
      <c r="B967" s="436"/>
      <c r="C967" s="444">
        <v>474634</v>
      </c>
      <c r="D967" s="445"/>
      <c r="E967" s="412">
        <v>16901.187163793107</v>
      </c>
      <c r="F967" s="407"/>
    </row>
    <row r="968" spans="1:6" ht="9" customHeight="1" x14ac:dyDescent="0.25">
      <c r="A968" s="414" t="s">
        <v>313</v>
      </c>
      <c r="B968" s="437"/>
      <c r="C968" s="449">
        <v>351869</v>
      </c>
      <c r="D968" s="447"/>
      <c r="E968" s="430">
        <v>3567.1198275862075</v>
      </c>
      <c r="F968" s="407"/>
    </row>
    <row r="969" spans="1:6" ht="9" customHeight="1" x14ac:dyDescent="0.25">
      <c r="A969" s="416" t="s">
        <v>316</v>
      </c>
      <c r="B969" s="436"/>
      <c r="C969" s="444">
        <v>129062</v>
      </c>
      <c r="D969" s="445"/>
      <c r="E969" s="412">
        <v>5506.4853448275862</v>
      </c>
      <c r="F969" s="407"/>
    </row>
    <row r="970" spans="1:6" s="275" customFormat="1" ht="9" customHeight="1" x14ac:dyDescent="0.25">
      <c r="A970" s="416"/>
      <c r="B970" s="416"/>
      <c r="D970" s="416"/>
      <c r="E970" s="416"/>
    </row>
    <row r="971" spans="1:6" s="275" customFormat="1" ht="9" customHeight="1" x14ac:dyDescent="0.25">
      <c r="A971" s="31">
        <v>2015</v>
      </c>
      <c r="B971" s="31"/>
      <c r="C971" s="425"/>
      <c r="D971" s="425"/>
      <c r="E971" s="425"/>
    </row>
    <row r="972" spans="1:6" s="275" customFormat="1" ht="9" customHeight="1" x14ac:dyDescent="0.25">
      <c r="A972" s="215" t="s">
        <v>10</v>
      </c>
      <c r="B972" s="215"/>
      <c r="C972" s="450">
        <f>SUM(C974,C978)</f>
        <v>58352111</v>
      </c>
      <c r="D972" s="441"/>
      <c r="E972" s="418">
        <f>SUM(E974,E978)</f>
        <v>1617898.4441037932</v>
      </c>
      <c r="F972" s="407"/>
    </row>
    <row r="973" spans="1:6" s="275" customFormat="1" ht="3.95" customHeight="1" x14ac:dyDescent="0.25">
      <c r="A973" s="215"/>
      <c r="B973" s="215"/>
      <c r="C973" s="444"/>
      <c r="D973" s="441"/>
      <c r="E973" s="412"/>
      <c r="F973" s="407"/>
    </row>
    <row r="974" spans="1:6" ht="9" customHeight="1" x14ac:dyDescent="0.25">
      <c r="A974" s="37" t="s">
        <v>284</v>
      </c>
      <c r="B974" s="37"/>
      <c r="C974" s="444">
        <f>SUM(C975:C977)</f>
        <v>4549758</v>
      </c>
      <c r="D974" s="442"/>
      <c r="E974" s="412">
        <f>SUM(E975:E977)</f>
        <v>192620.80266379309</v>
      </c>
      <c r="F974" s="407"/>
    </row>
    <row r="975" spans="1:6" ht="9" customHeight="1" x14ac:dyDescent="0.25">
      <c r="A975" s="409" t="s">
        <v>186</v>
      </c>
      <c r="B975" s="409"/>
      <c r="C975" s="444">
        <v>1716714</v>
      </c>
      <c r="D975" s="442"/>
      <c r="E975" s="412">
        <v>69755.594534482763</v>
      </c>
      <c r="F975" s="407"/>
    </row>
    <row r="976" spans="1:6" ht="9" customHeight="1" x14ac:dyDescent="0.25">
      <c r="A976" s="420" t="s">
        <v>237</v>
      </c>
      <c r="B976" s="420"/>
      <c r="C976" s="449">
        <v>2833044</v>
      </c>
      <c r="D976" s="443"/>
      <c r="E976" s="430">
        <v>122865.20812931034</v>
      </c>
      <c r="F976" s="407"/>
    </row>
    <row r="977" spans="1:6" ht="9" customHeight="1" x14ac:dyDescent="0.25">
      <c r="A977" s="451"/>
      <c r="B977" s="415"/>
      <c r="C977" s="442"/>
      <c r="D977" s="442"/>
      <c r="E977" s="412"/>
      <c r="F977" s="407"/>
    </row>
    <row r="978" spans="1:6" ht="9" customHeight="1" x14ac:dyDescent="0.25">
      <c r="A978" s="37" t="s">
        <v>288</v>
      </c>
      <c r="B978" s="37"/>
      <c r="C978" s="444">
        <f>SUM(C979,C998)</f>
        <v>53802353</v>
      </c>
      <c r="D978" s="442"/>
      <c r="E978" s="412">
        <f>SUM(E979,E998)</f>
        <v>1425277.6414400002</v>
      </c>
      <c r="F978" s="407"/>
    </row>
    <row r="979" spans="1:6" ht="9" customHeight="1" x14ac:dyDescent="0.25">
      <c r="A979" s="409" t="s">
        <v>125</v>
      </c>
      <c r="B979" s="409"/>
      <c r="C979" s="444">
        <f>SUM(C980:C996)</f>
        <v>36292926</v>
      </c>
      <c r="D979" s="442"/>
      <c r="E979" s="412">
        <f>SUM(E980:E996)</f>
        <v>953637.7569310345</v>
      </c>
      <c r="F979" s="407"/>
    </row>
    <row r="980" spans="1:6" ht="9" customHeight="1" x14ac:dyDescent="0.25">
      <c r="A980" s="413" t="s">
        <v>289</v>
      </c>
      <c r="B980" s="436"/>
      <c r="C980" s="444">
        <v>1652898</v>
      </c>
      <c r="D980" s="445"/>
      <c r="E980" s="412">
        <v>34932.788508620695</v>
      </c>
      <c r="F980" s="407"/>
    </row>
    <row r="981" spans="1:6" ht="9" customHeight="1" x14ac:dyDescent="0.25">
      <c r="A981" s="414" t="s">
        <v>290</v>
      </c>
      <c r="B981" s="437"/>
      <c r="C981" s="446">
        <v>1498913</v>
      </c>
      <c r="D981" s="447"/>
      <c r="E981" s="430">
        <v>19380.156603448278</v>
      </c>
      <c r="F981" s="407"/>
    </row>
    <row r="982" spans="1:6" ht="9" customHeight="1" x14ac:dyDescent="0.25">
      <c r="A982" s="413" t="s">
        <v>291</v>
      </c>
      <c r="B982" s="436"/>
      <c r="C982" s="444">
        <v>2206610</v>
      </c>
      <c r="D982" s="445"/>
      <c r="E982" s="412">
        <v>53740.823370689643</v>
      </c>
      <c r="F982" s="407"/>
    </row>
    <row r="983" spans="1:6" ht="9" customHeight="1" x14ac:dyDescent="0.25">
      <c r="A983" s="413" t="s">
        <v>66</v>
      </c>
      <c r="B983" s="436"/>
      <c r="C983" s="444">
        <v>2586052</v>
      </c>
      <c r="D983" s="442"/>
      <c r="E983" s="412">
        <v>56608.279077586216</v>
      </c>
      <c r="F983" s="407"/>
    </row>
    <row r="984" spans="1:6" ht="9" customHeight="1" x14ac:dyDescent="0.25">
      <c r="A984" s="413" t="s">
        <v>294</v>
      </c>
      <c r="B984" s="436"/>
      <c r="C984" s="444">
        <v>5807307</v>
      </c>
      <c r="D984" s="445"/>
      <c r="E984" s="412">
        <v>139005.67822413793</v>
      </c>
      <c r="F984" s="407"/>
    </row>
    <row r="985" spans="1:6" ht="9" customHeight="1" x14ac:dyDescent="0.25">
      <c r="A985" s="414" t="s">
        <v>295</v>
      </c>
      <c r="B985" s="437"/>
      <c r="C985" s="446">
        <v>5275449</v>
      </c>
      <c r="D985" s="447"/>
      <c r="E985" s="430">
        <v>155199.15680172414</v>
      </c>
      <c r="F985" s="407"/>
    </row>
    <row r="986" spans="1:6" ht="9" customHeight="1" x14ac:dyDescent="0.25">
      <c r="A986" s="413" t="s">
        <v>296</v>
      </c>
      <c r="B986" s="436"/>
      <c r="C986" s="444">
        <v>1227645</v>
      </c>
      <c r="D986" s="445"/>
      <c r="E986" s="412">
        <v>20022.361474137935</v>
      </c>
      <c r="F986" s="407"/>
    </row>
    <row r="987" spans="1:6" ht="9" customHeight="1" x14ac:dyDescent="0.25">
      <c r="A987" s="413" t="s">
        <v>298</v>
      </c>
      <c r="B987" s="436"/>
      <c r="C987" s="444">
        <v>1991950</v>
      </c>
      <c r="D987" s="445"/>
      <c r="E987" s="412">
        <v>56688.392000000007</v>
      </c>
      <c r="F987" s="407"/>
    </row>
    <row r="988" spans="1:6" ht="9" customHeight="1" x14ac:dyDescent="0.25">
      <c r="A988" s="413" t="s">
        <v>299</v>
      </c>
      <c r="B988" s="436"/>
      <c r="C988" s="444">
        <v>1688662</v>
      </c>
      <c r="D988" s="445"/>
      <c r="E988" s="412">
        <v>33498.237836206899</v>
      </c>
      <c r="F988" s="407"/>
    </row>
    <row r="989" spans="1:6" ht="9" customHeight="1" x14ac:dyDescent="0.25">
      <c r="A989" s="414" t="s">
        <v>293</v>
      </c>
      <c r="B989" s="437"/>
      <c r="C989" s="446">
        <v>1086981</v>
      </c>
      <c r="D989" s="447"/>
      <c r="E989" s="430">
        <v>36969.601681034481</v>
      </c>
      <c r="F989" s="407"/>
    </row>
    <row r="990" spans="1:6" ht="9" customHeight="1" x14ac:dyDescent="0.25">
      <c r="A990" s="413" t="s">
        <v>323</v>
      </c>
      <c r="B990" s="436"/>
      <c r="C990" s="444">
        <v>158384</v>
      </c>
      <c r="D990" s="445"/>
      <c r="E990" s="412">
        <v>3204.8715517241376</v>
      </c>
      <c r="F990" s="407"/>
    </row>
    <row r="991" spans="1:6" ht="9" customHeight="1" x14ac:dyDescent="0.25">
      <c r="A991" s="413" t="s">
        <v>300</v>
      </c>
      <c r="B991" s="436"/>
      <c r="C991" s="444">
        <v>727896</v>
      </c>
      <c r="D991" s="445"/>
      <c r="E991" s="412">
        <v>14312.508974137931</v>
      </c>
      <c r="F991" s="407"/>
    </row>
    <row r="992" spans="1:6" ht="9" customHeight="1" x14ac:dyDescent="0.25">
      <c r="A992" s="413" t="s">
        <v>65</v>
      </c>
      <c r="B992" s="436"/>
      <c r="C992" s="448">
        <v>3776984</v>
      </c>
      <c r="D992" s="445"/>
      <c r="E992" s="412">
        <v>123707.49552586206</v>
      </c>
      <c r="F992" s="407"/>
    </row>
    <row r="993" spans="1:6" ht="9" customHeight="1" x14ac:dyDescent="0.25">
      <c r="A993" s="414" t="s">
        <v>81</v>
      </c>
      <c r="B993" s="437"/>
      <c r="C993" s="446">
        <v>2346264</v>
      </c>
      <c r="D993" s="447"/>
      <c r="E993" s="430">
        <v>81063.181594827576</v>
      </c>
      <c r="F993" s="407"/>
    </row>
    <row r="994" spans="1:6" ht="9" customHeight="1" x14ac:dyDescent="0.25">
      <c r="A994" s="413" t="s">
        <v>301</v>
      </c>
      <c r="B994" s="436"/>
      <c r="C994" s="444">
        <v>2248015</v>
      </c>
      <c r="D994" s="445"/>
      <c r="E994" s="412">
        <v>63454.957905172421</v>
      </c>
      <c r="F994" s="407"/>
    </row>
    <row r="995" spans="1:6" ht="9" customHeight="1" x14ac:dyDescent="0.25">
      <c r="A995" s="413" t="s">
        <v>302</v>
      </c>
      <c r="B995" s="436"/>
      <c r="C995" s="444">
        <v>509282</v>
      </c>
      <c r="D995" s="445"/>
      <c r="E995" s="412">
        <v>9782.1880948275848</v>
      </c>
      <c r="F995" s="407"/>
    </row>
    <row r="996" spans="1:6" ht="9" customHeight="1" x14ac:dyDescent="0.25">
      <c r="A996" s="413" t="s">
        <v>297</v>
      </c>
      <c r="B996" s="436"/>
      <c r="C996" s="444">
        <v>1503634</v>
      </c>
      <c r="D996" s="445"/>
      <c r="E996" s="412">
        <v>52067.077706896554</v>
      </c>
      <c r="F996" s="407"/>
    </row>
    <row r="997" spans="1:6" ht="9" customHeight="1" x14ac:dyDescent="0.25">
      <c r="A997" s="413"/>
      <c r="B997" s="436"/>
      <c r="C997" s="445"/>
      <c r="D997" s="445"/>
      <c r="E997" s="445"/>
      <c r="F997" s="407"/>
    </row>
    <row r="998" spans="1:6" ht="9" customHeight="1" x14ac:dyDescent="0.25">
      <c r="A998" s="415" t="s">
        <v>303</v>
      </c>
      <c r="B998" s="440"/>
      <c r="C998" s="444">
        <f>SUM(C999:C1014)</f>
        <v>17509427</v>
      </c>
      <c r="D998" s="445"/>
      <c r="E998" s="412">
        <f>SUM(E999:E1014)</f>
        <v>471639.88450896565</v>
      </c>
      <c r="F998" s="407"/>
    </row>
    <row r="999" spans="1:6" ht="9" customHeight="1" x14ac:dyDescent="0.25">
      <c r="A999" s="413" t="s">
        <v>304</v>
      </c>
      <c r="B999" s="436"/>
      <c r="C999" s="444">
        <v>1538052</v>
      </c>
      <c r="D999" s="445"/>
      <c r="E999" s="412">
        <v>36525.085818965512</v>
      </c>
      <c r="F999" s="407"/>
    </row>
    <row r="1000" spans="1:6" ht="9" customHeight="1" x14ac:dyDescent="0.25">
      <c r="A1000" s="413" t="s">
        <v>305</v>
      </c>
      <c r="B1000" s="436"/>
      <c r="C1000" s="444">
        <v>354271</v>
      </c>
      <c r="D1000" s="445"/>
      <c r="E1000" s="412">
        <v>8717.3416637931041</v>
      </c>
      <c r="F1000" s="407"/>
    </row>
    <row r="1001" spans="1:6" ht="9" customHeight="1" x14ac:dyDescent="0.25">
      <c r="A1001" s="414" t="s">
        <v>306</v>
      </c>
      <c r="B1001" s="437"/>
      <c r="C1001" s="449">
        <v>2810637</v>
      </c>
      <c r="D1001" s="447"/>
      <c r="E1001" s="430">
        <v>64854.763922413797</v>
      </c>
      <c r="F1001" s="407"/>
    </row>
    <row r="1002" spans="1:6" ht="9" customHeight="1" x14ac:dyDescent="0.25">
      <c r="A1002" s="413" t="s">
        <v>320</v>
      </c>
      <c r="B1002" s="436"/>
      <c r="C1002" s="444">
        <v>1197796</v>
      </c>
      <c r="D1002" s="445"/>
      <c r="E1002" s="412">
        <v>35610.690239999996</v>
      </c>
      <c r="F1002" s="407"/>
    </row>
    <row r="1003" spans="1:6" ht="9" customHeight="1" x14ac:dyDescent="0.25">
      <c r="A1003" s="413" t="s">
        <v>307</v>
      </c>
      <c r="B1003" s="436"/>
      <c r="C1003" s="444">
        <v>928105</v>
      </c>
      <c r="D1003" s="445"/>
      <c r="E1003" s="412">
        <v>32798.131913793099</v>
      </c>
      <c r="F1003" s="407"/>
    </row>
    <row r="1004" spans="1:6" ht="9" customHeight="1" x14ac:dyDescent="0.25">
      <c r="A1004" s="413" t="s">
        <v>308</v>
      </c>
      <c r="B1004" s="436"/>
      <c r="C1004" s="444">
        <v>485841</v>
      </c>
      <c r="D1004" s="445"/>
      <c r="E1004" s="412">
        <v>14322.633</v>
      </c>
      <c r="F1004" s="407"/>
    </row>
    <row r="1005" spans="1:6" ht="9" customHeight="1" x14ac:dyDescent="0.25">
      <c r="A1005" s="426" t="s">
        <v>325</v>
      </c>
      <c r="B1005" s="437"/>
      <c r="C1005" s="449">
        <v>1111558</v>
      </c>
      <c r="D1005" s="447"/>
      <c r="E1005" s="430">
        <v>34325.470199999996</v>
      </c>
      <c r="F1005" s="407"/>
    </row>
    <row r="1006" spans="1:6" ht="9" customHeight="1" x14ac:dyDescent="0.25">
      <c r="A1006" s="413" t="s">
        <v>78</v>
      </c>
      <c r="B1006" s="436"/>
      <c r="C1006" s="444">
        <v>1163406</v>
      </c>
      <c r="D1006" s="445"/>
      <c r="E1006" s="412">
        <v>33165.241456896561</v>
      </c>
      <c r="F1006" s="407"/>
    </row>
    <row r="1007" spans="1:6" ht="9" customHeight="1" x14ac:dyDescent="0.25">
      <c r="A1007" s="413" t="s">
        <v>309</v>
      </c>
      <c r="B1007" s="436"/>
      <c r="C1007" s="444">
        <v>644484</v>
      </c>
      <c r="D1007" s="445"/>
      <c r="E1007" s="412">
        <v>15428.483232758619</v>
      </c>
      <c r="F1007" s="407"/>
    </row>
    <row r="1008" spans="1:6" ht="9" customHeight="1" x14ac:dyDescent="0.25">
      <c r="A1008" s="413" t="s">
        <v>310</v>
      </c>
      <c r="B1008" s="436"/>
      <c r="C1008" s="444">
        <v>671892</v>
      </c>
      <c r="D1008" s="445"/>
      <c r="E1008" s="412">
        <v>14592.973275862076</v>
      </c>
      <c r="F1008" s="407"/>
    </row>
    <row r="1009" spans="1:6" ht="9" customHeight="1" x14ac:dyDescent="0.25">
      <c r="A1009" s="414" t="s">
        <v>326</v>
      </c>
      <c r="B1009" s="437"/>
      <c r="C1009" s="449">
        <v>2750593</v>
      </c>
      <c r="D1009" s="447"/>
      <c r="E1009" s="430">
        <v>78706.616025862095</v>
      </c>
      <c r="F1009" s="407"/>
    </row>
    <row r="1010" spans="1:6" ht="9" customHeight="1" x14ac:dyDescent="0.25">
      <c r="A1010" s="413" t="s">
        <v>312</v>
      </c>
      <c r="B1010" s="436"/>
      <c r="C1010" s="444">
        <v>1140185</v>
      </c>
      <c r="D1010" s="445"/>
      <c r="E1010" s="412">
        <v>28297.700137931042</v>
      </c>
      <c r="F1010" s="407"/>
    </row>
    <row r="1011" spans="1:6" ht="9" customHeight="1" x14ac:dyDescent="0.25">
      <c r="A1011" s="413" t="s">
        <v>80</v>
      </c>
      <c r="B1011" s="436"/>
      <c r="C1011" s="444">
        <v>1652820</v>
      </c>
      <c r="D1011" s="445"/>
      <c r="E1011" s="412">
        <v>45687.092637931048</v>
      </c>
      <c r="F1011" s="407"/>
    </row>
    <row r="1012" spans="1:6" ht="9" customHeight="1" x14ac:dyDescent="0.25">
      <c r="A1012" s="413" t="s">
        <v>321</v>
      </c>
      <c r="B1012" s="436"/>
      <c r="C1012" s="444">
        <v>541293</v>
      </c>
      <c r="D1012" s="445"/>
      <c r="E1012" s="412">
        <v>19240.826499999999</v>
      </c>
      <c r="F1012" s="407"/>
    </row>
    <row r="1013" spans="1:6" ht="9" customHeight="1" x14ac:dyDescent="0.25">
      <c r="A1013" s="414" t="s">
        <v>313</v>
      </c>
      <c r="B1013" s="437"/>
      <c r="C1013" s="449">
        <v>382169</v>
      </c>
      <c r="D1013" s="447"/>
      <c r="E1013" s="430">
        <v>3615.2612068965518</v>
      </c>
      <c r="F1013" s="407"/>
    </row>
    <row r="1014" spans="1:6" ht="9" customHeight="1" x14ac:dyDescent="0.25">
      <c r="A1014" s="416" t="s">
        <v>316</v>
      </c>
      <c r="B1014" s="436"/>
      <c r="C1014" s="444">
        <v>136325</v>
      </c>
      <c r="D1014" s="445"/>
      <c r="E1014" s="412">
        <v>5751.5732758620697</v>
      </c>
      <c r="F1014" s="407"/>
    </row>
    <row r="1015" spans="1:6" s="275" customFormat="1" ht="9" customHeight="1" x14ac:dyDescent="0.25">
      <c r="A1015" s="416"/>
      <c r="B1015" s="416"/>
      <c r="D1015" s="416"/>
      <c r="E1015" s="416"/>
    </row>
    <row r="1016" spans="1:6" s="275" customFormat="1" ht="9" customHeight="1" x14ac:dyDescent="0.25">
      <c r="A1016" s="31">
        <v>2016</v>
      </c>
      <c r="B1016" s="31"/>
      <c r="C1016" s="425"/>
      <c r="D1016" s="425"/>
      <c r="E1016" s="425"/>
    </row>
    <row r="1017" spans="1:6" s="275" customFormat="1" ht="9" customHeight="1" x14ac:dyDescent="0.25">
      <c r="A1017" s="215" t="s">
        <v>10</v>
      </c>
      <c r="B1017" s="215"/>
      <c r="C1017" s="441">
        <f>SUM(C1019,C1023)</f>
        <v>55299413</v>
      </c>
      <c r="D1017" s="441"/>
      <c r="E1017" s="418">
        <f>SUM(E1019,E1023)</f>
        <v>1525672.8394999991</v>
      </c>
      <c r="F1017" s="407"/>
    </row>
    <row r="1018" spans="1:6" s="275" customFormat="1" ht="3.95" customHeight="1" x14ac:dyDescent="0.25">
      <c r="A1018" s="215"/>
      <c r="B1018" s="215"/>
      <c r="C1018" s="441"/>
      <c r="D1018" s="441"/>
      <c r="E1018" s="412"/>
      <c r="F1018" s="407"/>
    </row>
    <row r="1019" spans="1:6" ht="9" customHeight="1" x14ac:dyDescent="0.25">
      <c r="A1019" s="37" t="s">
        <v>284</v>
      </c>
      <c r="B1019" s="37"/>
      <c r="C1019" s="442">
        <f>SUM(C1020:C1022)</f>
        <v>4954466</v>
      </c>
      <c r="D1019" s="442"/>
      <c r="E1019" s="412">
        <f>SUM(E1020:E1022)</f>
        <v>206829.79518103419</v>
      </c>
      <c r="F1019" s="407"/>
    </row>
    <row r="1020" spans="1:6" ht="9" customHeight="1" x14ac:dyDescent="0.25">
      <c r="A1020" s="409" t="s">
        <v>186</v>
      </c>
      <c r="B1020" s="409"/>
      <c r="C1020" s="442">
        <v>1900193</v>
      </c>
      <c r="D1020" s="442"/>
      <c r="E1020" s="412">
        <v>75940.899465517199</v>
      </c>
      <c r="F1020" s="407"/>
    </row>
    <row r="1021" spans="1:6" ht="9" customHeight="1" x14ac:dyDescent="0.25">
      <c r="A1021" s="420" t="s">
        <v>237</v>
      </c>
      <c r="B1021" s="420"/>
      <c r="C1021" s="443">
        <v>3054273</v>
      </c>
      <c r="D1021" s="443"/>
      <c r="E1021" s="430">
        <v>130888.89571551701</v>
      </c>
      <c r="F1021" s="407"/>
    </row>
    <row r="1022" spans="1:6" ht="9" customHeight="1" x14ac:dyDescent="0.25">
      <c r="A1022" s="451"/>
      <c r="B1022" s="415"/>
      <c r="C1022" s="442"/>
      <c r="D1022" s="442"/>
      <c r="E1022" s="412"/>
      <c r="F1022" s="407"/>
    </row>
    <row r="1023" spans="1:6" ht="9" customHeight="1" x14ac:dyDescent="0.25">
      <c r="A1023" s="37" t="s">
        <v>288</v>
      </c>
      <c r="B1023" s="37"/>
      <c r="C1023" s="444">
        <f>SUM(C1024,C1043)</f>
        <v>50344947</v>
      </c>
      <c r="D1023" s="442"/>
      <c r="E1023" s="412">
        <f>SUM(E1024,E1043)</f>
        <v>1318843.0443189649</v>
      </c>
      <c r="F1023" s="407"/>
    </row>
    <row r="1024" spans="1:6" ht="9" customHeight="1" x14ac:dyDescent="0.25">
      <c r="A1024" s="409" t="s">
        <v>125</v>
      </c>
      <c r="B1024" s="409"/>
      <c r="C1024" s="444">
        <f>SUM(C1025:C1041)</f>
        <v>36393133</v>
      </c>
      <c r="D1024" s="442"/>
      <c r="E1024" s="412">
        <f>SUM(E1025:E1041)</f>
        <v>942809.47476724081</v>
      </c>
      <c r="F1024" s="407"/>
    </row>
    <row r="1025" spans="1:6" ht="9" customHeight="1" x14ac:dyDescent="0.25">
      <c r="A1025" s="413" t="s">
        <v>289</v>
      </c>
      <c r="B1025" s="436"/>
      <c r="C1025" s="444">
        <v>1664744</v>
      </c>
      <c r="D1025" s="445"/>
      <c r="E1025" s="412">
        <v>35023.562603448299</v>
      </c>
      <c r="F1025" s="407"/>
    </row>
    <row r="1026" spans="1:6" ht="9" customHeight="1" x14ac:dyDescent="0.25">
      <c r="A1026" s="414" t="s">
        <v>290</v>
      </c>
      <c r="B1026" s="437"/>
      <c r="C1026" s="446">
        <v>1560201</v>
      </c>
      <c r="D1026" s="447"/>
      <c r="E1026" s="430">
        <v>19682.249715517242</v>
      </c>
      <c r="F1026" s="407"/>
    </row>
    <row r="1027" spans="1:6" ht="9" customHeight="1" x14ac:dyDescent="0.25">
      <c r="A1027" s="413" t="s">
        <v>291</v>
      </c>
      <c r="B1027" s="436"/>
      <c r="C1027" s="444">
        <v>2254629</v>
      </c>
      <c r="D1027" s="445"/>
      <c r="E1027" s="412">
        <v>55716.025077586193</v>
      </c>
      <c r="F1027" s="407"/>
    </row>
    <row r="1028" spans="1:6" ht="9" customHeight="1" x14ac:dyDescent="0.25">
      <c r="A1028" s="413" t="s">
        <v>66</v>
      </c>
      <c r="B1028" s="436"/>
      <c r="C1028" s="444">
        <v>2692822</v>
      </c>
      <c r="D1028" s="442"/>
      <c r="E1028" s="412">
        <v>58860.722370689698</v>
      </c>
      <c r="F1028" s="407"/>
    </row>
    <row r="1029" spans="1:6" ht="9" customHeight="1" x14ac:dyDescent="0.25">
      <c r="A1029" s="413" t="s">
        <v>294</v>
      </c>
      <c r="B1029" s="436"/>
      <c r="C1029" s="444">
        <v>5668451</v>
      </c>
      <c r="D1029" s="445"/>
      <c r="E1029" s="412">
        <v>136954.208155172</v>
      </c>
      <c r="F1029" s="407"/>
    </row>
    <row r="1030" spans="1:6" ht="9" customHeight="1" x14ac:dyDescent="0.25">
      <c r="A1030" s="414" t="s">
        <v>295</v>
      </c>
      <c r="B1030" s="437"/>
      <c r="C1030" s="446">
        <v>4883810</v>
      </c>
      <c r="D1030" s="447"/>
      <c r="E1030" s="430">
        <v>142505.38712931002</v>
      </c>
      <c r="F1030" s="407"/>
    </row>
    <row r="1031" spans="1:6" ht="9" customHeight="1" x14ac:dyDescent="0.25">
      <c r="A1031" s="413" t="s">
        <v>296</v>
      </c>
      <c r="B1031" s="436"/>
      <c r="C1031" s="444">
        <v>1252000</v>
      </c>
      <c r="D1031" s="445"/>
      <c r="E1031" s="412">
        <v>19749.178698275864</v>
      </c>
      <c r="F1031" s="407"/>
    </row>
    <row r="1032" spans="1:6" ht="9" customHeight="1" x14ac:dyDescent="0.25">
      <c r="A1032" s="413" t="s">
        <v>298</v>
      </c>
      <c r="B1032" s="436"/>
      <c r="C1032" s="444">
        <v>1997636</v>
      </c>
      <c r="D1032" s="445"/>
      <c r="E1032" s="412">
        <v>55817.469129310353</v>
      </c>
      <c r="F1032" s="407"/>
    </row>
    <row r="1033" spans="1:6" ht="9" customHeight="1" x14ac:dyDescent="0.25">
      <c r="A1033" s="413" t="s">
        <v>299</v>
      </c>
      <c r="B1033" s="436"/>
      <c r="C1033" s="444">
        <v>1802594</v>
      </c>
      <c r="D1033" s="445"/>
      <c r="E1033" s="412">
        <v>35062.691060344827</v>
      </c>
      <c r="F1033" s="407"/>
    </row>
    <row r="1034" spans="1:6" ht="9" customHeight="1" x14ac:dyDescent="0.25">
      <c r="A1034" s="414" t="s">
        <v>293</v>
      </c>
      <c r="B1034" s="437"/>
      <c r="C1034" s="446">
        <v>1018446</v>
      </c>
      <c r="D1034" s="447"/>
      <c r="E1034" s="430">
        <v>32370.938646551724</v>
      </c>
      <c r="F1034" s="407"/>
    </row>
    <row r="1035" spans="1:6" ht="9" customHeight="1" x14ac:dyDescent="0.25">
      <c r="A1035" s="413" t="s">
        <v>323</v>
      </c>
      <c r="B1035" s="436"/>
      <c r="C1035" s="444">
        <v>110572</v>
      </c>
      <c r="D1035" s="445"/>
      <c r="E1035" s="412">
        <v>2201.5232758620687</v>
      </c>
      <c r="F1035" s="407"/>
    </row>
    <row r="1036" spans="1:6" ht="9" customHeight="1" x14ac:dyDescent="0.25">
      <c r="A1036" s="413" t="s">
        <v>300</v>
      </c>
      <c r="B1036" s="436"/>
      <c r="C1036" s="444">
        <v>788489</v>
      </c>
      <c r="D1036" s="445"/>
      <c r="E1036" s="412">
        <v>15568.84975862069</v>
      </c>
      <c r="F1036" s="407"/>
    </row>
    <row r="1037" spans="1:6" ht="9" customHeight="1" x14ac:dyDescent="0.25">
      <c r="A1037" s="413" t="s">
        <v>65</v>
      </c>
      <c r="B1037" s="436"/>
      <c r="C1037" s="448">
        <v>3997564</v>
      </c>
      <c r="D1037" s="445"/>
      <c r="E1037" s="412">
        <v>131298.29630172413</v>
      </c>
      <c r="F1037" s="407"/>
    </row>
    <row r="1038" spans="1:6" ht="9" customHeight="1" x14ac:dyDescent="0.25">
      <c r="A1038" s="414" t="s">
        <v>81</v>
      </c>
      <c r="B1038" s="437"/>
      <c r="C1038" s="446">
        <v>2303526</v>
      </c>
      <c r="D1038" s="447"/>
      <c r="E1038" s="430">
        <v>73721.748844827598</v>
      </c>
      <c r="F1038" s="407"/>
    </row>
    <row r="1039" spans="1:6" ht="9" customHeight="1" x14ac:dyDescent="0.25">
      <c r="A1039" s="413" t="s">
        <v>301</v>
      </c>
      <c r="B1039" s="436"/>
      <c r="C1039" s="444">
        <v>2315580</v>
      </c>
      <c r="D1039" s="445"/>
      <c r="E1039" s="412">
        <v>63382.934982758627</v>
      </c>
      <c r="F1039" s="407"/>
    </row>
    <row r="1040" spans="1:6" ht="9" customHeight="1" x14ac:dyDescent="0.25">
      <c r="A1040" s="413" t="s">
        <v>302</v>
      </c>
      <c r="B1040" s="436"/>
      <c r="C1040" s="444">
        <v>516983</v>
      </c>
      <c r="D1040" s="445"/>
      <c r="E1040" s="412">
        <v>9961.8591896551716</v>
      </c>
      <c r="F1040" s="407"/>
    </row>
    <row r="1041" spans="1:6" ht="9" customHeight="1" x14ac:dyDescent="0.25">
      <c r="A1041" s="413" t="s">
        <v>297</v>
      </c>
      <c r="B1041" s="436"/>
      <c r="C1041" s="444">
        <v>1565086</v>
      </c>
      <c r="D1041" s="445"/>
      <c r="E1041" s="412">
        <v>54931.829827586211</v>
      </c>
      <c r="F1041" s="407"/>
    </row>
    <row r="1042" spans="1:6" ht="9" customHeight="1" x14ac:dyDescent="0.25">
      <c r="A1042" s="413"/>
      <c r="B1042" s="436"/>
      <c r="C1042" s="445"/>
      <c r="D1042" s="445"/>
      <c r="E1042" s="445"/>
      <c r="F1042" s="407"/>
    </row>
    <row r="1043" spans="1:6" ht="9" customHeight="1" x14ac:dyDescent="0.25">
      <c r="A1043" s="415" t="s">
        <v>303</v>
      </c>
      <c r="B1043" s="440"/>
      <c r="C1043" s="444">
        <f>SUM(C1044:C1057)</f>
        <v>13951814</v>
      </c>
      <c r="D1043" s="445"/>
      <c r="E1043" s="412">
        <f>SUM(E1044:E1057)</f>
        <v>376033.56955172413</v>
      </c>
      <c r="F1043" s="407"/>
    </row>
    <row r="1044" spans="1:6" ht="9" customHeight="1" x14ac:dyDescent="0.25">
      <c r="A1044" s="413" t="s">
        <v>304</v>
      </c>
      <c r="B1044" s="436"/>
      <c r="C1044" s="444">
        <v>1606795</v>
      </c>
      <c r="D1044" s="445"/>
      <c r="E1044" s="412">
        <v>38326.359129310345</v>
      </c>
      <c r="F1044" s="407"/>
    </row>
    <row r="1045" spans="1:6" ht="9" customHeight="1" x14ac:dyDescent="0.25">
      <c r="A1045" s="413" t="s">
        <v>305</v>
      </c>
      <c r="B1045" s="436"/>
      <c r="C1045" s="444">
        <v>386136</v>
      </c>
      <c r="D1045" s="445"/>
      <c r="E1045" s="412">
        <v>9578.0419913793121</v>
      </c>
      <c r="F1045" s="407"/>
    </row>
    <row r="1046" spans="1:6" ht="9" customHeight="1" x14ac:dyDescent="0.25">
      <c r="A1046" s="414" t="s">
        <v>306</v>
      </c>
      <c r="B1046" s="437"/>
      <c r="C1046" s="449">
        <v>3188523</v>
      </c>
      <c r="D1046" s="447"/>
      <c r="E1046" s="430">
        <v>73814.890258620711</v>
      </c>
      <c r="F1046" s="407"/>
    </row>
    <row r="1047" spans="1:6" ht="9" customHeight="1" x14ac:dyDescent="0.25">
      <c r="A1047" s="413" t="s">
        <v>320</v>
      </c>
      <c r="B1047" s="436"/>
      <c r="C1047" s="444">
        <v>1330862</v>
      </c>
      <c r="D1047" s="445"/>
      <c r="E1047" s="412">
        <v>43909.391680000001</v>
      </c>
      <c r="F1047" s="407"/>
    </row>
    <row r="1048" spans="1:6" ht="9" customHeight="1" x14ac:dyDescent="0.25">
      <c r="A1048" s="413" t="s">
        <v>307</v>
      </c>
      <c r="B1048" s="436"/>
      <c r="C1048" s="444">
        <v>299462</v>
      </c>
      <c r="D1048" s="445"/>
      <c r="E1048" s="412">
        <v>19433.913982758622</v>
      </c>
      <c r="F1048" s="407"/>
    </row>
    <row r="1049" spans="1:6" ht="9" customHeight="1" x14ac:dyDescent="0.25">
      <c r="A1049" s="413" t="s">
        <v>308</v>
      </c>
      <c r="B1049" s="436"/>
      <c r="C1049" s="444">
        <v>580263</v>
      </c>
      <c r="D1049" s="445"/>
      <c r="E1049" s="412">
        <v>17346.225836206897</v>
      </c>
      <c r="F1049" s="407"/>
    </row>
    <row r="1050" spans="1:6" ht="9" customHeight="1" x14ac:dyDescent="0.25">
      <c r="A1050" s="414" t="s">
        <v>78</v>
      </c>
      <c r="B1050" s="437"/>
      <c r="C1050" s="449">
        <v>1243293</v>
      </c>
      <c r="D1050" s="447"/>
      <c r="E1050" s="430">
        <v>35776.094931034488</v>
      </c>
      <c r="F1050" s="407"/>
    </row>
    <row r="1051" spans="1:6" ht="9" customHeight="1" x14ac:dyDescent="0.25">
      <c r="A1051" s="413" t="s">
        <v>309</v>
      </c>
      <c r="B1051" s="436"/>
      <c r="C1051" s="444">
        <v>684924</v>
      </c>
      <c r="D1051" s="445"/>
      <c r="E1051" s="412">
        <v>16471.450232758623</v>
      </c>
      <c r="F1051" s="407"/>
    </row>
    <row r="1052" spans="1:6" ht="9" customHeight="1" x14ac:dyDescent="0.25">
      <c r="A1052" s="413" t="s">
        <v>310</v>
      </c>
      <c r="B1052" s="436"/>
      <c r="C1052" s="444">
        <v>677239</v>
      </c>
      <c r="D1052" s="445"/>
      <c r="E1052" s="412">
        <v>14816.472629310347</v>
      </c>
      <c r="F1052" s="407"/>
    </row>
    <row r="1053" spans="1:6" ht="9" customHeight="1" x14ac:dyDescent="0.25">
      <c r="A1053" s="413" t="s">
        <v>312</v>
      </c>
      <c r="B1053" s="436"/>
      <c r="C1053" s="444">
        <v>1155816</v>
      </c>
      <c r="D1053" s="445"/>
      <c r="E1053" s="412">
        <v>28891.293146551729</v>
      </c>
      <c r="F1053" s="407"/>
    </row>
    <row r="1054" spans="1:6" ht="9" customHeight="1" x14ac:dyDescent="0.25">
      <c r="A1054" s="414" t="s">
        <v>80</v>
      </c>
      <c r="B1054" s="437"/>
      <c r="C1054" s="449">
        <v>1660347</v>
      </c>
      <c r="D1054" s="447"/>
      <c r="E1054" s="430">
        <v>46652.141293103457</v>
      </c>
      <c r="F1054" s="407"/>
    </row>
    <row r="1055" spans="1:6" ht="9" customHeight="1" x14ac:dyDescent="0.25">
      <c r="A1055" s="413" t="s">
        <v>321</v>
      </c>
      <c r="B1055" s="436"/>
      <c r="C1055" s="444">
        <v>557570</v>
      </c>
      <c r="D1055" s="445"/>
      <c r="E1055" s="412">
        <v>20935.160820000001</v>
      </c>
      <c r="F1055" s="407"/>
    </row>
    <row r="1056" spans="1:6" ht="9" customHeight="1" x14ac:dyDescent="0.25">
      <c r="A1056" s="413" t="s">
        <v>313</v>
      </c>
      <c r="B1056" s="436"/>
      <c r="C1056" s="444">
        <v>435624</v>
      </c>
      <c r="D1056" s="445"/>
      <c r="E1056" s="412">
        <v>3994.9887931034486</v>
      </c>
      <c r="F1056" s="407"/>
    </row>
    <row r="1057" spans="1:6" ht="9" customHeight="1" x14ac:dyDescent="0.25">
      <c r="A1057" s="416" t="s">
        <v>316</v>
      </c>
      <c r="B1057" s="436"/>
      <c r="C1057" s="444">
        <v>144960</v>
      </c>
      <c r="D1057" s="445"/>
      <c r="E1057" s="412">
        <v>6087.1448275862076</v>
      </c>
      <c r="F1057" s="407"/>
    </row>
    <row r="1058" spans="1:6" ht="9" customHeight="1" x14ac:dyDescent="0.25">
      <c r="A1058" s="416"/>
      <c r="B1058" s="436"/>
      <c r="C1058" s="445"/>
      <c r="D1058" s="445"/>
      <c r="E1058" s="412"/>
      <c r="F1058" s="407"/>
    </row>
    <row r="1059" spans="1:6" s="275" customFormat="1" ht="9" customHeight="1" x14ac:dyDescent="0.25">
      <c r="A1059" s="31" t="s">
        <v>275</v>
      </c>
      <c r="B1059" s="31"/>
      <c r="C1059" s="425"/>
      <c r="D1059" s="425"/>
      <c r="E1059" s="425"/>
    </row>
    <row r="1060" spans="1:6" s="275" customFormat="1" ht="9" customHeight="1" x14ac:dyDescent="0.25">
      <c r="A1060" s="215" t="s">
        <v>10</v>
      </c>
      <c r="B1060" s="215"/>
      <c r="C1060" s="418">
        <f>SUM(C1062,C1066)</f>
        <v>54787472</v>
      </c>
      <c r="D1060" s="441"/>
      <c r="E1060" s="418">
        <f>SUM(E1062,E1066)</f>
        <v>1650451.4316196551</v>
      </c>
      <c r="F1060" s="407"/>
    </row>
    <row r="1061" spans="1:6" s="275" customFormat="1" ht="3.95" customHeight="1" x14ac:dyDescent="0.25">
      <c r="A1061" s="215"/>
      <c r="B1061" s="215"/>
      <c r="C1061" s="412"/>
      <c r="D1061" s="441"/>
      <c r="E1061" s="412"/>
      <c r="F1061" s="407"/>
    </row>
    <row r="1062" spans="1:6" ht="9" customHeight="1" x14ac:dyDescent="0.25">
      <c r="A1062" s="37" t="s">
        <v>284</v>
      </c>
      <c r="B1062" s="37"/>
      <c r="C1062" s="412">
        <f>SUM(C1063:C1065)</f>
        <v>5157906</v>
      </c>
      <c r="D1062" s="442"/>
      <c r="E1062" s="412">
        <f>SUM(E1063:E1065)</f>
        <v>231980.96999999997</v>
      </c>
      <c r="F1062" s="407"/>
    </row>
    <row r="1063" spans="1:6" ht="9" customHeight="1" x14ac:dyDescent="0.25">
      <c r="A1063" s="409" t="s">
        <v>186</v>
      </c>
      <c r="B1063" s="409"/>
      <c r="C1063" s="412">
        <v>2029773</v>
      </c>
      <c r="D1063" s="442"/>
      <c r="E1063" s="412">
        <v>86682.730681034489</v>
      </c>
      <c r="F1063" s="407"/>
    </row>
    <row r="1064" spans="1:6" ht="9" customHeight="1" x14ac:dyDescent="0.25">
      <c r="A1064" s="420" t="s">
        <v>237</v>
      </c>
      <c r="B1064" s="420"/>
      <c r="C1064" s="430">
        <v>3128133</v>
      </c>
      <c r="D1064" s="443"/>
      <c r="E1064" s="430">
        <v>145298.2393189655</v>
      </c>
      <c r="F1064" s="407"/>
    </row>
    <row r="1065" spans="1:6" ht="9" customHeight="1" x14ac:dyDescent="0.25">
      <c r="A1065" s="451"/>
      <c r="B1065" s="415"/>
      <c r="C1065" s="412"/>
      <c r="D1065" s="442"/>
      <c r="E1065" s="412"/>
      <c r="F1065" s="407"/>
    </row>
    <row r="1066" spans="1:6" ht="9" customHeight="1" x14ac:dyDescent="0.25">
      <c r="A1066" s="37" t="s">
        <v>288</v>
      </c>
      <c r="B1066" s="37"/>
      <c r="C1066" s="412">
        <f>SUM(C1067,C1086)</f>
        <v>49629566</v>
      </c>
      <c r="D1066" s="442"/>
      <c r="E1066" s="412">
        <f>SUM(E1067,E1086)</f>
        <v>1418470.4616196551</v>
      </c>
      <c r="F1066" s="407"/>
    </row>
    <row r="1067" spans="1:6" ht="9" customHeight="1" x14ac:dyDescent="0.25">
      <c r="A1067" s="409" t="s">
        <v>125</v>
      </c>
      <c r="B1067" s="409"/>
      <c r="C1067" s="412">
        <f>SUM(C1068:C1084)</f>
        <v>35739274</v>
      </c>
      <c r="D1067" s="442"/>
      <c r="E1067" s="412">
        <f>SUM(E1068:E1084)</f>
        <v>1019980.2954224139</v>
      </c>
      <c r="F1067" s="407"/>
    </row>
    <row r="1068" spans="1:6" ht="9" customHeight="1" x14ac:dyDescent="0.25">
      <c r="A1068" s="413" t="s">
        <v>289</v>
      </c>
      <c r="B1068" s="436"/>
      <c r="C1068" s="412">
        <v>1595543</v>
      </c>
      <c r="D1068" s="445"/>
      <c r="E1068" s="412">
        <v>36995.834137931044</v>
      </c>
      <c r="F1068" s="407"/>
    </row>
    <row r="1069" spans="1:6" ht="9" customHeight="1" x14ac:dyDescent="0.25">
      <c r="A1069" s="414" t="s">
        <v>290</v>
      </c>
      <c r="B1069" s="437"/>
      <c r="C1069" s="430">
        <v>1594771</v>
      </c>
      <c r="D1069" s="447"/>
      <c r="E1069" s="430">
        <v>21741.161749999999</v>
      </c>
      <c r="F1069" s="407"/>
    </row>
    <row r="1070" spans="1:6" ht="9" customHeight="1" x14ac:dyDescent="0.25">
      <c r="A1070" s="413" t="s">
        <v>291</v>
      </c>
      <c r="B1070" s="436"/>
      <c r="C1070" s="412">
        <v>2334280</v>
      </c>
      <c r="D1070" s="445"/>
      <c r="E1070" s="412">
        <v>62649.899077586211</v>
      </c>
      <c r="F1070" s="407"/>
    </row>
    <row r="1071" spans="1:6" ht="9" customHeight="1" x14ac:dyDescent="0.25">
      <c r="A1071" s="413" t="s">
        <v>66</v>
      </c>
      <c r="B1071" s="436"/>
      <c r="C1071" s="412">
        <v>2686475</v>
      </c>
      <c r="D1071" s="442"/>
      <c r="E1071" s="412">
        <v>62406.631500000003</v>
      </c>
      <c r="F1071" s="407"/>
    </row>
    <row r="1072" spans="1:6" ht="9" customHeight="1" x14ac:dyDescent="0.25">
      <c r="A1072" s="413" t="s">
        <v>294</v>
      </c>
      <c r="B1072" s="436"/>
      <c r="C1072" s="412">
        <v>5543222</v>
      </c>
      <c r="D1072" s="445"/>
      <c r="E1072" s="412">
        <v>150971.52276724137</v>
      </c>
      <c r="F1072" s="407"/>
    </row>
    <row r="1073" spans="1:6" ht="9" customHeight="1" x14ac:dyDescent="0.25">
      <c r="A1073" s="414" t="s">
        <v>295</v>
      </c>
      <c r="B1073" s="437"/>
      <c r="C1073" s="430">
        <v>4704575</v>
      </c>
      <c r="D1073" s="447"/>
      <c r="E1073" s="430">
        <v>151879.50338793104</v>
      </c>
      <c r="F1073" s="407"/>
    </row>
    <row r="1074" spans="1:6" ht="9" customHeight="1" x14ac:dyDescent="0.25">
      <c r="A1074" s="413" t="s">
        <v>296</v>
      </c>
      <c r="B1074" s="436"/>
      <c r="C1074" s="412">
        <v>1136626</v>
      </c>
      <c r="D1074" s="445"/>
      <c r="E1074" s="412">
        <v>19108.506974137934</v>
      </c>
      <c r="F1074" s="407"/>
    </row>
    <row r="1075" spans="1:6" ht="9" customHeight="1" x14ac:dyDescent="0.25">
      <c r="A1075" s="413" t="s">
        <v>298</v>
      </c>
      <c r="B1075" s="436"/>
      <c r="C1075" s="412">
        <v>1966952</v>
      </c>
      <c r="D1075" s="445"/>
      <c r="E1075" s="412">
        <v>60777.450172413795</v>
      </c>
      <c r="F1075" s="407"/>
    </row>
    <row r="1076" spans="1:6" ht="9" customHeight="1" x14ac:dyDescent="0.25">
      <c r="A1076" s="413" t="s">
        <v>299</v>
      </c>
      <c r="B1076" s="436"/>
      <c r="C1076" s="412">
        <v>1790670</v>
      </c>
      <c r="D1076" s="445"/>
      <c r="E1076" s="412">
        <v>37985.629224137934</v>
      </c>
      <c r="F1076" s="407"/>
    </row>
    <row r="1077" spans="1:6" ht="9" customHeight="1" x14ac:dyDescent="0.25">
      <c r="A1077" s="414" t="s">
        <v>293</v>
      </c>
      <c r="B1077" s="437"/>
      <c r="C1077" s="430">
        <v>913456</v>
      </c>
      <c r="D1077" s="447"/>
      <c r="E1077" s="430">
        <v>29484.058181034485</v>
      </c>
      <c r="F1077" s="407"/>
    </row>
    <row r="1078" spans="1:6" ht="9" customHeight="1" x14ac:dyDescent="0.25">
      <c r="A1078" s="413" t="s">
        <v>323</v>
      </c>
      <c r="B1078" s="436"/>
      <c r="C1078" s="412">
        <v>86030</v>
      </c>
      <c r="D1078" s="445"/>
      <c r="E1078" s="412">
        <v>1924.6068965517243</v>
      </c>
      <c r="F1078" s="407"/>
    </row>
    <row r="1079" spans="1:6" ht="9" customHeight="1" x14ac:dyDescent="0.25">
      <c r="A1079" s="413" t="s">
        <v>300</v>
      </c>
      <c r="B1079" s="436"/>
      <c r="C1079" s="412">
        <v>754584</v>
      </c>
      <c r="D1079" s="445"/>
      <c r="E1079" s="412">
        <v>15936.303870689659</v>
      </c>
      <c r="F1079" s="407"/>
    </row>
    <row r="1080" spans="1:6" ht="9" customHeight="1" x14ac:dyDescent="0.25">
      <c r="A1080" s="413" t="s">
        <v>65</v>
      </c>
      <c r="B1080" s="436"/>
      <c r="C1080" s="412">
        <v>3854053</v>
      </c>
      <c r="D1080" s="445"/>
      <c r="E1080" s="412">
        <v>140129.16587068967</v>
      </c>
      <c r="F1080" s="407"/>
    </row>
    <row r="1081" spans="1:6" ht="9" customHeight="1" x14ac:dyDescent="0.25">
      <c r="A1081" s="414" t="s">
        <v>81</v>
      </c>
      <c r="B1081" s="437"/>
      <c r="C1081" s="430">
        <v>2374351</v>
      </c>
      <c r="D1081" s="447"/>
      <c r="E1081" s="430">
        <v>81813.098206896553</v>
      </c>
      <c r="F1081" s="407"/>
    </row>
    <row r="1082" spans="1:6" ht="9" customHeight="1" x14ac:dyDescent="0.25">
      <c r="A1082" s="413" t="s">
        <v>301</v>
      </c>
      <c r="B1082" s="436"/>
      <c r="C1082" s="412">
        <v>2300299</v>
      </c>
      <c r="D1082" s="445"/>
      <c r="E1082" s="412">
        <v>69009.082439655191</v>
      </c>
      <c r="F1082" s="407"/>
    </row>
    <row r="1083" spans="1:6" ht="9" customHeight="1" x14ac:dyDescent="0.25">
      <c r="A1083" s="413" t="s">
        <v>302</v>
      </c>
      <c r="B1083" s="436"/>
      <c r="C1083" s="412">
        <v>504771</v>
      </c>
      <c r="D1083" s="445"/>
      <c r="E1083" s="412">
        <v>10895.17476724138</v>
      </c>
      <c r="F1083" s="407"/>
    </row>
    <row r="1084" spans="1:6" ht="9" customHeight="1" x14ac:dyDescent="0.25">
      <c r="A1084" s="413" t="s">
        <v>297</v>
      </c>
      <c r="B1084" s="436"/>
      <c r="C1084" s="412">
        <v>1598616</v>
      </c>
      <c r="D1084" s="445"/>
      <c r="E1084" s="412">
        <v>66272.666198275867</v>
      </c>
      <c r="F1084" s="407"/>
    </row>
    <row r="1085" spans="1:6" ht="9" customHeight="1" x14ac:dyDescent="0.25">
      <c r="A1085" s="413"/>
      <c r="B1085" s="436"/>
      <c r="C1085" s="445"/>
      <c r="D1085" s="445"/>
      <c r="E1085" s="412"/>
      <c r="F1085" s="407"/>
    </row>
    <row r="1086" spans="1:6" ht="9" customHeight="1" x14ac:dyDescent="0.25">
      <c r="A1086" s="415" t="s">
        <v>303</v>
      </c>
      <c r="B1086" s="440"/>
      <c r="C1086" s="412">
        <f>SUM(C1087:C1100)</f>
        <v>13890292</v>
      </c>
      <c r="D1086" s="445"/>
      <c r="E1086" s="412">
        <f>SUM(E1087:E1100)</f>
        <v>398490.1661972414</v>
      </c>
      <c r="F1086" s="407"/>
    </row>
    <row r="1087" spans="1:6" ht="9" customHeight="1" x14ac:dyDescent="0.25">
      <c r="A1087" s="413" t="s">
        <v>304</v>
      </c>
      <c r="B1087" s="436"/>
      <c r="C1087" s="412">
        <v>1659487</v>
      </c>
      <c r="D1087" s="445"/>
      <c r="E1087" s="412">
        <v>42305.164534482756</v>
      </c>
      <c r="F1087" s="407"/>
    </row>
    <row r="1088" spans="1:6" ht="9" customHeight="1" x14ac:dyDescent="0.25">
      <c r="A1088" s="413" t="s">
        <v>305</v>
      </c>
      <c r="B1088" s="436"/>
      <c r="C1088" s="412">
        <v>395976</v>
      </c>
      <c r="D1088" s="445"/>
      <c r="E1088" s="412">
        <v>10522.392422413794</v>
      </c>
      <c r="F1088" s="407"/>
    </row>
    <row r="1089" spans="1:6" ht="9" customHeight="1" x14ac:dyDescent="0.25">
      <c r="A1089" s="414" t="s">
        <v>306</v>
      </c>
      <c r="B1089" s="437"/>
      <c r="C1089" s="430">
        <v>3186672</v>
      </c>
      <c r="D1089" s="447"/>
      <c r="E1089" s="430">
        <v>78678.553163793113</v>
      </c>
      <c r="F1089" s="407"/>
    </row>
    <row r="1090" spans="1:6" ht="9" customHeight="1" x14ac:dyDescent="0.25">
      <c r="A1090" s="413" t="s">
        <v>320</v>
      </c>
      <c r="B1090" s="436"/>
      <c r="C1090" s="412">
        <v>1412470</v>
      </c>
      <c r="D1090" s="445"/>
      <c r="E1090" s="412">
        <v>50615.382399999988</v>
      </c>
      <c r="F1090" s="407"/>
    </row>
    <row r="1091" spans="1:6" ht="9" customHeight="1" x14ac:dyDescent="0.25">
      <c r="A1091" s="413" t="s">
        <v>307</v>
      </c>
      <c r="B1091" s="436"/>
      <c r="C1091" s="412" t="s">
        <v>13</v>
      </c>
      <c r="D1091" s="445"/>
      <c r="E1091" s="412">
        <v>13023.885818965518</v>
      </c>
      <c r="F1091" s="407"/>
    </row>
    <row r="1092" spans="1:6" ht="9" customHeight="1" x14ac:dyDescent="0.25">
      <c r="A1092" s="413" t="s">
        <v>308</v>
      </c>
      <c r="B1092" s="436"/>
      <c r="C1092" s="412">
        <v>600388</v>
      </c>
      <c r="D1092" s="445"/>
      <c r="E1092" s="412">
        <v>19199.675284482757</v>
      </c>
      <c r="F1092" s="407"/>
    </row>
    <row r="1093" spans="1:6" ht="9" customHeight="1" x14ac:dyDescent="0.25">
      <c r="A1093" s="414" t="s">
        <v>78</v>
      </c>
      <c r="B1093" s="437"/>
      <c r="C1093" s="430">
        <v>1288979</v>
      </c>
      <c r="D1093" s="447"/>
      <c r="E1093" s="430">
        <v>39117.892853448277</v>
      </c>
      <c r="F1093" s="407"/>
    </row>
    <row r="1094" spans="1:6" ht="9" customHeight="1" x14ac:dyDescent="0.25">
      <c r="A1094" s="413" t="s">
        <v>309</v>
      </c>
      <c r="B1094" s="436"/>
      <c r="C1094" s="412">
        <v>697887</v>
      </c>
      <c r="D1094" s="445"/>
      <c r="E1094" s="412">
        <v>17840.776413793104</v>
      </c>
      <c r="F1094" s="407"/>
    </row>
    <row r="1095" spans="1:6" ht="9" customHeight="1" x14ac:dyDescent="0.25">
      <c r="A1095" s="413" t="s">
        <v>310</v>
      </c>
      <c r="B1095" s="436"/>
      <c r="C1095" s="412">
        <v>690641</v>
      </c>
      <c r="D1095" s="445"/>
      <c r="E1095" s="412">
        <v>16168.780094827589</v>
      </c>
      <c r="F1095" s="407"/>
    </row>
    <row r="1096" spans="1:6" ht="9" customHeight="1" x14ac:dyDescent="0.25">
      <c r="A1096" s="413" t="s">
        <v>312</v>
      </c>
      <c r="B1096" s="436"/>
      <c r="C1096" s="412">
        <v>1180541</v>
      </c>
      <c r="D1096" s="445"/>
      <c r="E1096" s="412">
        <v>31214.450698275868</v>
      </c>
      <c r="F1096" s="407"/>
    </row>
    <row r="1097" spans="1:6" ht="9" customHeight="1" x14ac:dyDescent="0.25">
      <c r="A1097" s="414" t="s">
        <v>80</v>
      </c>
      <c r="B1097" s="437"/>
      <c r="C1097" s="430">
        <v>1631570</v>
      </c>
      <c r="D1097" s="447"/>
      <c r="E1097" s="430">
        <v>48158.214508620687</v>
      </c>
      <c r="F1097" s="407"/>
    </row>
    <row r="1098" spans="1:6" ht="9" customHeight="1" x14ac:dyDescent="0.25">
      <c r="A1098" s="413" t="s">
        <v>321</v>
      </c>
      <c r="B1098" s="436"/>
      <c r="C1098" s="412">
        <v>521770</v>
      </c>
      <c r="D1098" s="445"/>
      <c r="E1098" s="412">
        <v>20930.32128</v>
      </c>
      <c r="F1098" s="407"/>
    </row>
    <row r="1099" spans="1:6" ht="9" customHeight="1" x14ac:dyDescent="0.25">
      <c r="A1099" s="413" t="s">
        <v>313</v>
      </c>
      <c r="B1099" s="436"/>
      <c r="C1099" s="412">
        <v>487555</v>
      </c>
      <c r="D1099" s="445"/>
      <c r="E1099" s="412">
        <v>4598.6491379310346</v>
      </c>
      <c r="F1099" s="407"/>
    </row>
    <row r="1100" spans="1:6" ht="9" customHeight="1" x14ac:dyDescent="0.25">
      <c r="A1100" s="416" t="s">
        <v>316</v>
      </c>
      <c r="B1100" s="436"/>
      <c r="C1100" s="412">
        <v>136356</v>
      </c>
      <c r="D1100" s="445"/>
      <c r="E1100" s="412">
        <v>6116.0275862068966</v>
      </c>
      <c r="F1100" s="407"/>
    </row>
    <row r="1101" spans="1:6" ht="3" customHeight="1" x14ac:dyDescent="0.25">
      <c r="A1101" s="405"/>
      <c r="B1101" s="405"/>
      <c r="C1101" s="405"/>
      <c r="D1101" s="405"/>
      <c r="E1101" s="405"/>
    </row>
    <row r="1102" spans="1:6" ht="3" customHeight="1" x14ac:dyDescent="0.25">
      <c r="A1102" s="207"/>
      <c r="B1102" s="207"/>
      <c r="C1102" s="207"/>
      <c r="D1102" s="207"/>
      <c r="E1102" s="207"/>
    </row>
    <row r="1103" spans="1:6" s="275" customFormat="1" ht="9" customHeight="1" x14ac:dyDescent="0.15">
      <c r="A1103" s="275" t="s">
        <v>327</v>
      </c>
      <c r="D1103" s="452"/>
    </row>
    <row r="1104" spans="1:6" s="275" customFormat="1" ht="9" customHeight="1" x14ac:dyDescent="0.15">
      <c r="A1104" s="453" t="s">
        <v>328</v>
      </c>
      <c r="B1104" s="453"/>
      <c r="C1104" s="453"/>
      <c r="D1104" s="454"/>
      <c r="E1104" s="453"/>
    </row>
    <row r="1105" spans="1:5" s="275" customFormat="1" ht="9" customHeight="1" x14ac:dyDescent="0.15">
      <c r="A1105" s="453" t="s">
        <v>329</v>
      </c>
      <c r="B1105" s="453"/>
      <c r="C1105" s="453"/>
      <c r="D1105" s="452"/>
      <c r="E1105" s="453"/>
    </row>
    <row r="1106" spans="1:5" s="275" customFormat="1" ht="9" customHeight="1" x14ac:dyDescent="0.25">
      <c r="A1106" s="453" t="s">
        <v>330</v>
      </c>
      <c r="B1106" s="453"/>
      <c r="C1106" s="453"/>
      <c r="D1106" s="453"/>
      <c r="E1106" s="455"/>
    </row>
    <row r="1107" spans="1:5" s="275" customFormat="1" ht="9" customHeight="1" x14ac:dyDescent="0.15">
      <c r="A1107" s="453" t="s">
        <v>331</v>
      </c>
      <c r="B1107" s="453"/>
      <c r="C1107" s="453"/>
      <c r="D1107" s="452"/>
      <c r="E1107" s="453"/>
    </row>
    <row r="1108" spans="1:5" s="275" customFormat="1" ht="9" customHeight="1" x14ac:dyDescent="0.15">
      <c r="A1108" s="453" t="s">
        <v>332</v>
      </c>
      <c r="B1108" s="453"/>
      <c r="C1108" s="453"/>
      <c r="D1108" s="452"/>
      <c r="E1108" s="453"/>
    </row>
    <row r="1109" spans="1:5" s="275" customFormat="1" ht="9" customHeight="1" x14ac:dyDescent="0.25">
      <c r="A1109" s="275" t="s">
        <v>333</v>
      </c>
    </row>
    <row r="1110" spans="1:5" s="275" customFormat="1" ht="7.5" hidden="1" customHeight="1" x14ac:dyDescent="0.25"/>
    <row r="1111" spans="1:5" s="275" customFormat="1" ht="7.5" hidden="1" customHeight="1" x14ac:dyDescent="0.25"/>
    <row r="1112" spans="1:5" s="275" customFormat="1" ht="7.5" hidden="1" customHeight="1" x14ac:dyDescent="0.25"/>
    <row r="1113" spans="1:5" ht="12.75" hidden="1" customHeight="1" x14ac:dyDescent="0.25"/>
    <row r="1114" spans="1:5" ht="12.75" hidden="1" customHeight="1" x14ac:dyDescent="0.25"/>
    <row r="1115" spans="1:5" ht="12.75" hidden="1" customHeight="1" x14ac:dyDescent="0.25"/>
    <row r="1116" spans="1:5" ht="12.75" hidden="1" customHeight="1" x14ac:dyDescent="0.25"/>
    <row r="1117" spans="1:5" ht="12.75" hidden="1" customHeight="1" x14ac:dyDescent="0.25"/>
    <row r="1118" spans="1:5" ht="12.75" hidden="1" customHeight="1" x14ac:dyDescent="0.25"/>
    <row r="1119" spans="1:5" ht="12.75" hidden="1" customHeight="1" x14ac:dyDescent="0.25"/>
    <row r="1120" spans="1:5" ht="12.75" hidden="1" customHeight="1" x14ac:dyDescent="0.25"/>
    <row r="1121" ht="12.75" hidden="1" customHeight="1" x14ac:dyDescent="0.25"/>
    <row r="1122" ht="12.75" hidden="1" customHeight="1" x14ac:dyDescent="0.25"/>
    <row r="1123" ht="12.75" hidden="1" customHeight="1" x14ac:dyDescent="0.25"/>
    <row r="1124" ht="12.75" hidden="1" customHeight="1" x14ac:dyDescent="0.25"/>
    <row r="1125" ht="12.75" hidden="1" customHeight="1" x14ac:dyDescent="0.25"/>
    <row r="1126" ht="12.75" hidden="1" customHeight="1" x14ac:dyDescent="0.25"/>
    <row r="1127" ht="12.75" hidden="1" customHeight="1" x14ac:dyDescent="0.25"/>
    <row r="1128" ht="12.75" hidden="1" customHeight="1" x14ac:dyDescent="0.25"/>
    <row r="1129" ht="12.75" hidden="1" customHeight="1" x14ac:dyDescent="0.25"/>
    <row r="1130" ht="12.75" hidden="1" customHeight="1" x14ac:dyDescent="0.25"/>
    <row r="1131" ht="12.75" hidden="1" customHeight="1" x14ac:dyDescent="0.25"/>
    <row r="1132" ht="12.75" hidden="1" customHeight="1" x14ac:dyDescent="0.25"/>
    <row r="1133" ht="12.75" hidden="1" customHeight="1" x14ac:dyDescent="0.25"/>
    <row r="1134" ht="12.75" hidden="1" customHeight="1" x14ac:dyDescent="0.25"/>
    <row r="1135" ht="12.75" hidden="1" customHeight="1" x14ac:dyDescent="0.25"/>
    <row r="1136" ht="12.75" hidden="1" customHeight="1" x14ac:dyDescent="0.25"/>
    <row r="1137" ht="12.75" hidden="1" customHeight="1" x14ac:dyDescent="0.25"/>
    <row r="1138" ht="12.75" hidden="1" customHeight="1" x14ac:dyDescent="0.25"/>
    <row r="1139" ht="12.75" hidden="1" customHeight="1" x14ac:dyDescent="0.25"/>
    <row r="1140" ht="12.75" hidden="1" customHeight="1" x14ac:dyDescent="0.25"/>
    <row r="1141" ht="12.75" hidden="1" customHeight="1" x14ac:dyDescent="0.25"/>
    <row r="1142" ht="12.75" hidden="1" customHeight="1" x14ac:dyDescent="0.25"/>
    <row r="1143" ht="12.75" hidden="1" customHeight="1" x14ac:dyDescent="0.25"/>
    <row r="1144" ht="12.75" hidden="1" customHeight="1" x14ac:dyDescent="0.25"/>
    <row r="1145" ht="12.75" hidden="1" customHeight="1" x14ac:dyDescent="0.25"/>
    <row r="1146" ht="12.75" hidden="1" customHeight="1" x14ac:dyDescent="0.25"/>
    <row r="1147" ht="12.75" hidden="1" customHeight="1" x14ac:dyDescent="0.25"/>
    <row r="1148" ht="12.75" hidden="1" customHeight="1" x14ac:dyDescent="0.25"/>
    <row r="1149" ht="12.75" hidden="1" customHeight="1" x14ac:dyDescent="0.25"/>
    <row r="1150" ht="12.75" hidden="1" customHeight="1" x14ac:dyDescent="0.25"/>
    <row r="1151" ht="12.75" hidden="1" customHeight="1" x14ac:dyDescent="0.25"/>
    <row r="1152" ht="12.75" hidden="1" customHeight="1" x14ac:dyDescent="0.25"/>
    <row r="1153" ht="12.75" hidden="1" customHeight="1" x14ac:dyDescent="0.25"/>
    <row r="1154" ht="12.75" hidden="1" customHeight="1" x14ac:dyDescent="0.25"/>
    <row r="1155" ht="12.75" hidden="1" customHeight="1" x14ac:dyDescent="0.25"/>
    <row r="1156" ht="12.75" hidden="1" customHeight="1" x14ac:dyDescent="0.25"/>
    <row r="1157" ht="12.75" hidden="1" customHeight="1" x14ac:dyDescent="0.25"/>
    <row r="1158" ht="12.75" hidden="1" customHeight="1" x14ac:dyDescent="0.25"/>
    <row r="1159" ht="12.75" hidden="1" customHeight="1" x14ac:dyDescent="0.25"/>
    <row r="1160" ht="12.75" hidden="1" customHeight="1" x14ac:dyDescent="0.25"/>
    <row r="1161" ht="12.75" hidden="1" customHeight="1" x14ac:dyDescent="0.25"/>
    <row r="1162" ht="12.75" hidden="1" customHeight="1" x14ac:dyDescent="0.25"/>
    <row r="1163" ht="12.75" hidden="1" customHeight="1" x14ac:dyDescent="0.25"/>
    <row r="1164" ht="12.75" hidden="1" customHeight="1" x14ac:dyDescent="0.25"/>
    <row r="1165" ht="12.75" hidden="1" customHeight="1" x14ac:dyDescent="0.25"/>
    <row r="1166" ht="12.75" hidden="1" customHeight="1" x14ac:dyDescent="0.25"/>
    <row r="1167" ht="12.75" hidden="1" customHeight="1" x14ac:dyDescent="0.25"/>
    <row r="1168" ht="12.75" hidden="1" customHeight="1" x14ac:dyDescent="0.25"/>
    <row r="1169" ht="12.75" hidden="1" customHeight="1" x14ac:dyDescent="0.25"/>
    <row r="1170" ht="12.75" hidden="1" customHeight="1" x14ac:dyDescent="0.25"/>
    <row r="1171" ht="12.75" hidden="1" customHeight="1" x14ac:dyDescent="0.25"/>
    <row r="1172" ht="12.75" hidden="1" customHeight="1" x14ac:dyDescent="0.25"/>
    <row r="1173" ht="12.75" hidden="1" customHeight="1" x14ac:dyDescent="0.25"/>
    <row r="1174" ht="12.75" hidden="1" customHeight="1" x14ac:dyDescent="0.25"/>
    <row r="1175" ht="12.75" hidden="1" customHeight="1" x14ac:dyDescent="0.25"/>
    <row r="1176" ht="12.75" hidden="1" customHeight="1" x14ac:dyDescent="0.25"/>
    <row r="1177" ht="12.75" hidden="1" customHeight="1" x14ac:dyDescent="0.25"/>
    <row r="1178" ht="12.75" hidden="1" customHeight="1" x14ac:dyDescent="0.25"/>
    <row r="1179" ht="12.75" hidden="1" customHeight="1" x14ac:dyDescent="0.25"/>
    <row r="1180" ht="12.75" hidden="1" customHeight="1" x14ac:dyDescent="0.25"/>
    <row r="1181" ht="12.75" hidden="1" customHeight="1" x14ac:dyDescent="0.25"/>
    <row r="1182" ht="12.75" hidden="1" customHeight="1" x14ac:dyDescent="0.25"/>
    <row r="1183" ht="12.75" hidden="1" customHeight="1" x14ac:dyDescent="0.25"/>
    <row r="1184" ht="12.75" hidden="1" customHeight="1" x14ac:dyDescent="0.25"/>
    <row r="1185" ht="12.75" hidden="1" customHeight="1" x14ac:dyDescent="0.25"/>
    <row r="1186" ht="12.75" hidden="1" customHeight="1" x14ac:dyDescent="0.25"/>
    <row r="1187" ht="12.75" hidden="1" customHeight="1" x14ac:dyDescent="0.25"/>
    <row r="1188" ht="12.75" hidden="1" customHeight="1" x14ac:dyDescent="0.25"/>
    <row r="1189" ht="12.75" hidden="1" customHeight="1" x14ac:dyDescent="0.25"/>
    <row r="1190" ht="12.75" hidden="1" customHeight="1" x14ac:dyDescent="0.25"/>
    <row r="1191" ht="12.75" hidden="1" customHeight="1" x14ac:dyDescent="0.25"/>
    <row r="1192" ht="12.75" hidden="1" customHeight="1" x14ac:dyDescent="0.25"/>
    <row r="1193" ht="12.75" hidden="1" customHeight="1" x14ac:dyDescent="0.25"/>
    <row r="1194" ht="12.75" hidden="1" customHeight="1" x14ac:dyDescent="0.25"/>
    <row r="1195" ht="12.75" hidden="1" customHeight="1" x14ac:dyDescent="0.25"/>
    <row r="1196" ht="12.75" hidden="1" customHeight="1" x14ac:dyDescent="0.25"/>
    <row r="1197" ht="12.75" hidden="1" customHeight="1" x14ac:dyDescent="0.25"/>
    <row r="1198" ht="12.75" hidden="1" customHeight="1" x14ac:dyDescent="0.25"/>
    <row r="1199" ht="12.75" hidden="1" customHeight="1" x14ac:dyDescent="0.25"/>
    <row r="1200" ht="12.75" hidden="1" customHeight="1" x14ac:dyDescent="0.25"/>
    <row r="1201" ht="12.75" hidden="1" customHeight="1" x14ac:dyDescent="0.25"/>
    <row r="1202" ht="12.75" hidden="1" customHeight="1" x14ac:dyDescent="0.25"/>
    <row r="1203" ht="12.75" hidden="1" customHeight="1" x14ac:dyDescent="0.25"/>
    <row r="1204" ht="12.75" hidden="1" customHeight="1" x14ac:dyDescent="0.25"/>
    <row r="1205" ht="12.75" hidden="1" customHeight="1" x14ac:dyDescent="0.25"/>
    <row r="1206" ht="12.75" hidden="1" customHeight="1" x14ac:dyDescent="0.25"/>
    <row r="1207" ht="12.75" hidden="1" customHeight="1" x14ac:dyDescent="0.25"/>
    <row r="1208" ht="12.75" hidden="1" customHeight="1" x14ac:dyDescent="0.25"/>
    <row r="1209" ht="12.75" hidden="1" customHeight="1" x14ac:dyDescent="0.25"/>
    <row r="1210" ht="12.75" hidden="1" customHeight="1" x14ac:dyDescent="0.25"/>
    <row r="1211" ht="12.75" hidden="1" customHeight="1" x14ac:dyDescent="0.25"/>
    <row r="1212" ht="12.75" hidden="1" customHeight="1" x14ac:dyDescent="0.25"/>
    <row r="1213" ht="12.75" hidden="1" customHeight="1" x14ac:dyDescent="0.25"/>
    <row r="1214" ht="12.75" hidden="1" customHeight="1" x14ac:dyDescent="0.25"/>
    <row r="1215" ht="12.75" hidden="1" customHeight="1" x14ac:dyDescent="0.25"/>
    <row r="1216" ht="12.75" hidden="1" customHeight="1" x14ac:dyDescent="0.25"/>
    <row r="1217" ht="12.75" hidden="1" customHeight="1" x14ac:dyDescent="0.25"/>
    <row r="1218" ht="12.75" hidden="1" customHeight="1" x14ac:dyDescent="0.25"/>
    <row r="1219" ht="12.75" hidden="1" customHeight="1" x14ac:dyDescent="0.25"/>
    <row r="1220" ht="12.75" hidden="1" customHeight="1" x14ac:dyDescent="0.25"/>
    <row r="1221" ht="12.75" hidden="1" customHeight="1" x14ac:dyDescent="0.25"/>
    <row r="1222" ht="12.75" hidden="1" customHeight="1" x14ac:dyDescent="0.25"/>
    <row r="1223" ht="12.75" hidden="1" customHeight="1" x14ac:dyDescent="0.25"/>
    <row r="1224" ht="12.75" hidden="1" customHeight="1" x14ac:dyDescent="0.25"/>
    <row r="1225" ht="12.75" hidden="1" customHeight="1" x14ac:dyDescent="0.25"/>
    <row r="1226" ht="12.75" hidden="1" customHeight="1" x14ac:dyDescent="0.25"/>
    <row r="1227" ht="12.75" hidden="1" customHeight="1" x14ac:dyDescent="0.25"/>
    <row r="1228" ht="12.75" hidden="1" customHeight="1" x14ac:dyDescent="0.25"/>
    <row r="1229" ht="12.75" hidden="1" customHeight="1" x14ac:dyDescent="0.25"/>
    <row r="1230" ht="12.75" hidden="1" customHeight="1" x14ac:dyDescent="0.25"/>
    <row r="1231" ht="12.75" hidden="1" customHeight="1" x14ac:dyDescent="0.25"/>
    <row r="1232" ht="12.75" hidden="1" customHeight="1" x14ac:dyDescent="0.25"/>
    <row r="1233" ht="12.75" hidden="1" customHeight="1" x14ac:dyDescent="0.25"/>
    <row r="1234" ht="12.75" hidden="1" customHeight="1" x14ac:dyDescent="0.25"/>
    <row r="1235" ht="12.75" hidden="1" customHeight="1" x14ac:dyDescent="0.25"/>
    <row r="1236" ht="12.75" hidden="1" customHeight="1" x14ac:dyDescent="0.25"/>
    <row r="1237" ht="12.75" hidden="1" customHeight="1" x14ac:dyDescent="0.25"/>
    <row r="1238" ht="12.75" hidden="1" customHeight="1" x14ac:dyDescent="0.25"/>
    <row r="1239" ht="12.75" hidden="1" customHeight="1" x14ac:dyDescent="0.25"/>
    <row r="1240" ht="12.75" hidden="1" customHeight="1" x14ac:dyDescent="0.25"/>
    <row r="1241" ht="12.75" hidden="1" customHeight="1" x14ac:dyDescent="0.25"/>
    <row r="1242" ht="12.75" hidden="1" customHeight="1" x14ac:dyDescent="0.25"/>
    <row r="1243" ht="12.75" hidden="1" customHeight="1" x14ac:dyDescent="0.25"/>
    <row r="1244" ht="12.75" hidden="1" customHeight="1" x14ac:dyDescent="0.25"/>
    <row r="1245" ht="12.75" hidden="1" customHeight="1" x14ac:dyDescent="0.25"/>
    <row r="1246" ht="12.75" hidden="1" customHeight="1" x14ac:dyDescent="0.25"/>
    <row r="1247" ht="12.75" hidden="1" customHeight="1" x14ac:dyDescent="0.25"/>
    <row r="1248" ht="12.75" hidden="1" customHeight="1" x14ac:dyDescent="0.25"/>
    <row r="1249" ht="12.75" hidden="1" customHeight="1" x14ac:dyDescent="0.25"/>
    <row r="1250" ht="12.75" hidden="1" customHeight="1" x14ac:dyDescent="0.25"/>
    <row r="1251" ht="12.75" hidden="1" customHeight="1" x14ac:dyDescent="0.25"/>
  </sheetData>
  <sheetProtection sheet="1" objects="1" scenarios="1"/>
  <mergeCells count="1">
    <mergeCell ref="A6:A7"/>
  </mergeCells>
  <hyperlinks>
    <hyperlink ref="E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22" manualBreakCount="22">
    <brk id="57" max="4" man="1"/>
    <brk id="107" max="4" man="1"/>
    <brk id="157" max="4" man="1"/>
    <brk id="207" max="4" man="1"/>
    <brk id="260" max="4" man="1"/>
    <brk id="313" max="4" man="1"/>
    <brk id="366" max="4" man="1"/>
    <brk id="419" max="4" man="1"/>
    <brk id="474" max="4" man="1"/>
    <brk id="520" max="4" man="1"/>
    <brk id="566" max="4" man="1"/>
    <brk id="609" max="4" man="1"/>
    <brk id="654" max="4" man="1"/>
    <brk id="698" max="4" man="1"/>
    <brk id="743" max="4" man="1"/>
    <brk id="788" max="4" man="1"/>
    <brk id="833" max="4" man="1"/>
    <brk id="879" max="4" man="1"/>
    <brk id="925" max="4" man="1"/>
    <brk id="970" max="4" man="1"/>
    <brk id="1015" max="16383" man="1"/>
    <brk id="105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3"/>
  <sheetViews>
    <sheetView showGridLines="0" showRowColHeaders="0" zoomScale="130" zoomScaleNormal="130" workbookViewId="0">
      <pane xSplit="1" ySplit="8" topLeftCell="B9" activePane="bottomRight" state="frozen"/>
      <selection activeCell="F1" sqref="F1"/>
      <selection pane="topRight" activeCell="F1" sqref="F1"/>
      <selection pane="bottomLeft" activeCell="F1" sqref="F1"/>
      <selection pane="bottomRight"/>
    </sheetView>
  </sheetViews>
  <sheetFormatPr baseColWidth="10" defaultColWidth="0" defaultRowHeight="11.25" customHeight="1" zeroHeight="1" x14ac:dyDescent="0.25"/>
  <cols>
    <col min="1" max="1" width="24" style="264" customWidth="1"/>
    <col min="2" max="2" width="30.5703125" style="264" customWidth="1"/>
    <col min="3" max="3" width="23" style="264" customWidth="1"/>
    <col min="4" max="4" width="14" style="264" customWidth="1"/>
    <col min="5" max="5" width="0.85546875" style="264" customWidth="1"/>
    <col min="6" max="6" width="7" style="264" hidden="1" customWidth="1"/>
    <col min="7" max="23" width="0" style="264" hidden="1" customWidth="1"/>
    <col min="24" max="16384" width="11.42578125" style="264" hidden="1"/>
  </cols>
  <sheetData>
    <row r="1" spans="1:5" s="271" customFormat="1" ht="12" customHeight="1" x14ac:dyDescent="0.2">
      <c r="A1" s="395" t="s">
        <v>334</v>
      </c>
      <c r="B1" s="396"/>
      <c r="C1" s="396"/>
      <c r="D1" s="397" t="s">
        <v>335</v>
      </c>
      <c r="E1" s="395"/>
    </row>
    <row r="2" spans="1:5" s="271" customFormat="1" ht="12" customHeight="1" x14ac:dyDescent="0.2">
      <c r="A2" s="395" t="s">
        <v>279</v>
      </c>
      <c r="B2" s="396"/>
      <c r="C2" s="396"/>
      <c r="D2" s="396"/>
      <c r="E2" s="395"/>
    </row>
    <row r="3" spans="1:5" s="271" customFormat="1" ht="12" customHeight="1" x14ac:dyDescent="0.2">
      <c r="A3" s="398" t="s">
        <v>110</v>
      </c>
      <c r="B3" s="399"/>
      <c r="C3" s="399"/>
      <c r="D3" s="399"/>
      <c r="E3" s="314"/>
    </row>
    <row r="4" spans="1:5" ht="3" customHeight="1" x14ac:dyDescent="0.25">
      <c r="A4" s="400"/>
      <c r="B4" s="400"/>
      <c r="C4" s="400"/>
      <c r="D4" s="400"/>
    </row>
    <row r="5" spans="1:5" ht="3" customHeight="1" x14ac:dyDescent="0.25">
      <c r="A5" s="401"/>
      <c r="B5" s="401"/>
      <c r="C5" s="401"/>
      <c r="D5" s="401"/>
    </row>
    <row r="6" spans="1:5" s="275" customFormat="1" ht="9.6" customHeight="1" x14ac:dyDescent="0.15">
      <c r="A6" s="601" t="s">
        <v>280</v>
      </c>
      <c r="B6" s="402" t="s">
        <v>281</v>
      </c>
      <c r="C6" s="402"/>
      <c r="D6" s="456" t="s">
        <v>282</v>
      </c>
    </row>
    <row r="7" spans="1:5" s="275" customFormat="1" ht="9.6" customHeight="1" x14ac:dyDescent="0.25">
      <c r="A7" s="601"/>
      <c r="B7" s="403"/>
      <c r="C7" s="403"/>
      <c r="D7" s="456" t="s">
        <v>283</v>
      </c>
    </row>
    <row r="8" spans="1:5" ht="3" customHeight="1" x14ac:dyDescent="0.25">
      <c r="A8" s="405"/>
      <c r="B8" s="405"/>
      <c r="C8" s="405"/>
      <c r="D8" s="405"/>
    </row>
    <row r="9" spans="1:5" ht="3" customHeight="1" x14ac:dyDescent="0.25">
      <c r="A9" s="406"/>
      <c r="B9" s="406"/>
      <c r="C9" s="406"/>
      <c r="D9" s="406"/>
    </row>
    <row r="10" spans="1:5" ht="9" customHeight="1" x14ac:dyDescent="0.25">
      <c r="A10" s="31">
        <v>1995</v>
      </c>
      <c r="B10" s="32"/>
      <c r="C10" s="32"/>
      <c r="D10" s="32"/>
    </row>
    <row r="11" spans="1:5" s="38" customFormat="1" ht="9" customHeight="1" x14ac:dyDescent="0.25">
      <c r="A11" s="215" t="s">
        <v>10</v>
      </c>
      <c r="B11" s="32">
        <f>SUM(B13,B24)</f>
        <v>53538171</v>
      </c>
      <c r="C11" s="32"/>
      <c r="D11" s="32">
        <f>SUM(D13,D24)</f>
        <v>658474.2969999999</v>
      </c>
    </row>
    <row r="12" spans="1:5" s="38" customFormat="1" ht="3.95" customHeight="1" x14ac:dyDescent="0.25">
      <c r="A12" s="215"/>
      <c r="B12" s="32"/>
      <c r="C12" s="32"/>
      <c r="D12" s="32"/>
    </row>
    <row r="13" spans="1:5" s="38" customFormat="1" ht="9" customHeight="1" x14ac:dyDescent="0.25">
      <c r="A13" s="37" t="s">
        <v>284</v>
      </c>
      <c r="B13" s="27">
        <f>SUM(B14:B22)</f>
        <v>46174602</v>
      </c>
      <c r="C13" s="27"/>
      <c r="D13" s="27">
        <f>SUM(D14:D22)</f>
        <v>581916.49399999995</v>
      </c>
    </row>
    <row r="14" spans="1:5" s="38" customFormat="1" ht="9" customHeight="1" x14ac:dyDescent="0.25">
      <c r="A14" s="409" t="s">
        <v>199</v>
      </c>
      <c r="B14" s="27">
        <v>2390495</v>
      </c>
      <c r="C14" s="27"/>
      <c r="D14" s="27">
        <v>27711.811000000002</v>
      </c>
    </row>
    <row r="15" spans="1:5" s="38" customFormat="1" ht="9" customHeight="1" x14ac:dyDescent="0.25">
      <c r="A15" s="410" t="s">
        <v>200</v>
      </c>
      <c r="B15" s="40">
        <v>1475313</v>
      </c>
      <c r="C15" s="40"/>
      <c r="D15" s="40">
        <v>27807.195</v>
      </c>
    </row>
    <row r="16" spans="1:5" s="38" customFormat="1" ht="9" customHeight="1" x14ac:dyDescent="0.25">
      <c r="A16" s="409" t="s">
        <v>201</v>
      </c>
      <c r="B16" s="27">
        <v>3692447</v>
      </c>
      <c r="C16" s="27"/>
      <c r="D16" s="27">
        <v>71844.967999999993</v>
      </c>
    </row>
    <row r="17" spans="1:4" s="38" customFormat="1" ht="9" customHeight="1" x14ac:dyDescent="0.25">
      <c r="A17" s="415" t="s">
        <v>217</v>
      </c>
      <c r="B17" s="27">
        <v>3833111</v>
      </c>
      <c r="C17" s="27"/>
      <c r="D17" s="27">
        <v>26811.205000000002</v>
      </c>
    </row>
    <row r="18" spans="1:4" s="38" customFormat="1" ht="9" customHeight="1" x14ac:dyDescent="0.25">
      <c r="A18" s="415" t="s">
        <v>225</v>
      </c>
      <c r="B18" s="27">
        <v>8112554</v>
      </c>
      <c r="C18" s="27"/>
      <c r="D18" s="27">
        <v>236095.01199999999</v>
      </c>
    </row>
    <row r="19" spans="1:4" s="38" customFormat="1" ht="9" customHeight="1" x14ac:dyDescent="0.25">
      <c r="A19" s="410" t="s">
        <v>202</v>
      </c>
      <c r="B19" s="40">
        <v>23729716</v>
      </c>
      <c r="C19" s="40"/>
      <c r="D19" s="40">
        <v>128945.99</v>
      </c>
    </row>
    <row r="20" spans="1:4" s="38" customFormat="1" ht="9" customHeight="1" x14ac:dyDescent="0.25">
      <c r="A20" s="415" t="s">
        <v>229</v>
      </c>
      <c r="B20" s="27">
        <v>1421793</v>
      </c>
      <c r="C20" s="27"/>
      <c r="D20" s="27">
        <v>39482.557000000001</v>
      </c>
    </row>
    <row r="21" spans="1:4" s="38" customFormat="1" ht="9" customHeight="1" x14ac:dyDescent="0.25">
      <c r="A21" s="409" t="s">
        <v>336</v>
      </c>
      <c r="B21" s="27">
        <v>1208781</v>
      </c>
      <c r="C21" s="27"/>
      <c r="D21" s="27">
        <v>20140.241999999998</v>
      </c>
    </row>
    <row r="22" spans="1:4" s="38" customFormat="1" ht="9" customHeight="1" x14ac:dyDescent="0.25">
      <c r="A22" s="419" t="s">
        <v>234</v>
      </c>
      <c r="B22" s="457">
        <v>310392</v>
      </c>
      <c r="C22" s="457"/>
      <c r="D22" s="457">
        <v>3077.5140000000001</v>
      </c>
    </row>
    <row r="23" spans="1:4" s="38" customFormat="1" ht="9" customHeight="1" x14ac:dyDescent="0.25">
      <c r="A23" s="215"/>
      <c r="B23" s="32"/>
      <c r="C23" s="32"/>
      <c r="D23" s="32"/>
    </row>
    <row r="24" spans="1:4" s="38" customFormat="1" ht="9" customHeight="1" x14ac:dyDescent="0.25">
      <c r="A24" s="37" t="s">
        <v>288</v>
      </c>
      <c r="B24" s="27">
        <f>SUM(B25,B29)</f>
        <v>7363569</v>
      </c>
      <c r="C24" s="27"/>
      <c r="D24" s="27">
        <f>SUM(D25,D29)</f>
        <v>76557.803</v>
      </c>
    </row>
    <row r="25" spans="1:4" s="38" customFormat="1" ht="9" customHeight="1" x14ac:dyDescent="0.25">
      <c r="A25" s="409" t="s">
        <v>125</v>
      </c>
      <c r="B25" s="27">
        <f>SUM(B26:B27)</f>
        <v>2689500</v>
      </c>
      <c r="C25" s="27"/>
      <c r="D25" s="27">
        <f>SUM(D26:D27)</f>
        <v>30007.564999999999</v>
      </c>
    </row>
    <row r="26" spans="1:4" s="38" customFormat="1" ht="9" customHeight="1" x14ac:dyDescent="0.25">
      <c r="A26" s="413" t="s">
        <v>337</v>
      </c>
      <c r="B26" s="27">
        <v>1540510</v>
      </c>
      <c r="C26" s="27"/>
      <c r="D26" s="27">
        <v>17885.080999999998</v>
      </c>
    </row>
    <row r="27" spans="1:4" s="38" customFormat="1" ht="9" customHeight="1" x14ac:dyDescent="0.25">
      <c r="A27" s="414" t="s">
        <v>338</v>
      </c>
      <c r="B27" s="40">
        <v>1148990</v>
      </c>
      <c r="C27" s="40"/>
      <c r="D27" s="40">
        <v>12122.484</v>
      </c>
    </row>
    <row r="28" spans="1:4" s="38" customFormat="1" ht="9" customHeight="1" x14ac:dyDescent="0.25">
      <c r="B28" s="457"/>
      <c r="C28" s="457"/>
      <c r="D28" s="457"/>
    </row>
    <row r="29" spans="1:4" s="38" customFormat="1" ht="9" customHeight="1" x14ac:dyDescent="0.25">
      <c r="A29" s="415" t="s">
        <v>303</v>
      </c>
      <c r="B29" s="27">
        <f>SUM(B30:B33)</f>
        <v>4674069</v>
      </c>
      <c r="C29" s="27"/>
      <c r="D29" s="27">
        <f>SUM(D30:D33)</f>
        <v>46550.237999999998</v>
      </c>
    </row>
    <row r="30" spans="1:4" s="38" customFormat="1" ht="9" customHeight="1" x14ac:dyDescent="0.25">
      <c r="A30" s="413" t="s">
        <v>339</v>
      </c>
      <c r="B30" s="27">
        <v>396682</v>
      </c>
      <c r="C30" s="27"/>
      <c r="D30" s="27">
        <v>3710.2809999999999</v>
      </c>
    </row>
    <row r="31" spans="1:4" s="38" customFormat="1" ht="9" customHeight="1" x14ac:dyDescent="0.25">
      <c r="A31" s="416" t="s">
        <v>340</v>
      </c>
      <c r="B31" s="27">
        <v>927997</v>
      </c>
      <c r="C31" s="27"/>
      <c r="D31" s="27">
        <v>7106.8819999999996</v>
      </c>
    </row>
    <row r="32" spans="1:4" s="38" customFormat="1" ht="9" customHeight="1" x14ac:dyDescent="0.25">
      <c r="A32" s="414" t="s">
        <v>341</v>
      </c>
      <c r="B32" s="40">
        <v>133216</v>
      </c>
      <c r="C32" s="40"/>
      <c r="D32" s="40">
        <v>3600.0230000000001</v>
      </c>
    </row>
    <row r="33" spans="1:4" s="38" customFormat="1" ht="9" customHeight="1" x14ac:dyDescent="0.25">
      <c r="A33" s="413" t="s">
        <v>342</v>
      </c>
      <c r="B33" s="27">
        <v>3216174</v>
      </c>
      <c r="C33" s="27"/>
      <c r="D33" s="27">
        <v>32133.052</v>
      </c>
    </row>
    <row r="34" spans="1:4" s="38" customFormat="1" ht="9" customHeight="1" x14ac:dyDescent="0.25">
      <c r="A34" s="416"/>
      <c r="B34" s="32"/>
      <c r="C34" s="32"/>
      <c r="D34" s="27"/>
    </row>
    <row r="35" spans="1:4" ht="9" customHeight="1" x14ac:dyDescent="0.25">
      <c r="A35" s="31">
        <v>1996</v>
      </c>
      <c r="B35" s="32"/>
      <c r="C35" s="32"/>
      <c r="D35" s="32"/>
    </row>
    <row r="36" spans="1:4" s="38" customFormat="1" ht="9" customHeight="1" x14ac:dyDescent="0.25">
      <c r="A36" s="215" t="s">
        <v>10</v>
      </c>
      <c r="B36" s="32">
        <f>SUM(B38,B49)</f>
        <v>54645226</v>
      </c>
      <c r="C36" s="32"/>
      <c r="D36" s="32">
        <f>SUM(D38,D49)</f>
        <v>843416.41300000006</v>
      </c>
    </row>
    <row r="37" spans="1:4" s="38" customFormat="1" ht="3.95" customHeight="1" x14ac:dyDescent="0.25">
      <c r="A37" s="215"/>
      <c r="B37" s="32"/>
      <c r="C37" s="32"/>
      <c r="D37" s="32"/>
    </row>
    <row r="38" spans="1:4" s="38" customFormat="1" ht="9" customHeight="1" x14ac:dyDescent="0.25">
      <c r="A38" s="37" t="s">
        <v>284</v>
      </c>
      <c r="B38" s="27">
        <f>SUM(B39:B47)</f>
        <v>46316907</v>
      </c>
      <c r="C38" s="27"/>
      <c r="D38" s="27">
        <f>SUM(D39:D47)</f>
        <v>747660.82700000005</v>
      </c>
    </row>
    <row r="39" spans="1:4" s="38" customFormat="1" ht="9" customHeight="1" x14ac:dyDescent="0.25">
      <c r="A39" s="409" t="s">
        <v>199</v>
      </c>
      <c r="B39" s="27">
        <v>2831817</v>
      </c>
      <c r="C39" s="27"/>
      <c r="D39" s="27">
        <v>36309.898000000001</v>
      </c>
    </row>
    <row r="40" spans="1:4" s="38" customFormat="1" ht="9" customHeight="1" x14ac:dyDescent="0.25">
      <c r="A40" s="409" t="s">
        <v>200</v>
      </c>
      <c r="B40" s="27">
        <v>2052306</v>
      </c>
      <c r="C40" s="27"/>
      <c r="D40" s="27">
        <v>42002.497000000003</v>
      </c>
    </row>
    <row r="41" spans="1:4" s="38" customFormat="1" ht="9" customHeight="1" x14ac:dyDescent="0.25">
      <c r="A41" s="410" t="s">
        <v>201</v>
      </c>
      <c r="B41" s="40">
        <v>3163442</v>
      </c>
      <c r="C41" s="40"/>
      <c r="D41" s="40">
        <v>100735.099</v>
      </c>
    </row>
    <row r="42" spans="1:4" s="38" customFormat="1" ht="9" customHeight="1" x14ac:dyDescent="0.25">
      <c r="A42" s="415" t="s">
        <v>217</v>
      </c>
      <c r="B42" s="27">
        <v>3582000</v>
      </c>
      <c r="C42" s="27"/>
      <c r="D42" s="27">
        <v>34299.288999999997</v>
      </c>
    </row>
    <row r="43" spans="1:4" s="38" customFormat="1" ht="9" customHeight="1" x14ac:dyDescent="0.25">
      <c r="A43" s="415" t="s">
        <v>225</v>
      </c>
      <c r="B43" s="27">
        <v>7934358</v>
      </c>
      <c r="C43" s="27"/>
      <c r="D43" s="27">
        <v>290946.90999999997</v>
      </c>
    </row>
    <row r="44" spans="1:4" s="38" customFormat="1" ht="9" customHeight="1" x14ac:dyDescent="0.25">
      <c r="A44" s="409" t="s">
        <v>202</v>
      </c>
      <c r="B44" s="27">
        <v>23613888</v>
      </c>
      <c r="C44" s="27"/>
      <c r="D44" s="27">
        <v>167772.02600000001</v>
      </c>
    </row>
    <row r="45" spans="1:4" s="38" customFormat="1" ht="9" customHeight="1" x14ac:dyDescent="0.25">
      <c r="A45" s="420" t="s">
        <v>229</v>
      </c>
      <c r="B45" s="40">
        <v>1345262</v>
      </c>
      <c r="C45" s="40"/>
      <c r="D45" s="40">
        <v>44706.029000000002</v>
      </c>
    </row>
    <row r="46" spans="1:4" s="38" customFormat="1" ht="9" customHeight="1" x14ac:dyDescent="0.25">
      <c r="A46" s="409" t="s">
        <v>336</v>
      </c>
      <c r="B46" s="27">
        <v>1453502</v>
      </c>
      <c r="C46" s="27"/>
      <c r="D46" s="27">
        <v>26477.585999999999</v>
      </c>
    </row>
    <row r="47" spans="1:4" s="38" customFormat="1" ht="9" customHeight="1" x14ac:dyDescent="0.25">
      <c r="A47" s="419" t="s">
        <v>234</v>
      </c>
      <c r="B47" s="457">
        <v>340332</v>
      </c>
      <c r="C47" s="457"/>
      <c r="D47" s="457">
        <v>4411.4930000000004</v>
      </c>
    </row>
    <row r="48" spans="1:4" s="38" customFormat="1" ht="9" customHeight="1" x14ac:dyDescent="0.25">
      <c r="A48" s="215"/>
      <c r="B48" s="32"/>
      <c r="C48" s="32"/>
      <c r="D48" s="32"/>
    </row>
    <row r="49" spans="1:5" s="38" customFormat="1" ht="9" customHeight="1" x14ac:dyDescent="0.25">
      <c r="A49" s="37" t="s">
        <v>288</v>
      </c>
      <c r="B49" s="27">
        <f>SUM(B50,B54)</f>
        <v>8328319</v>
      </c>
      <c r="C49" s="27"/>
      <c r="D49" s="27">
        <f>SUM(D50,D54)</f>
        <v>95755.585999999996</v>
      </c>
    </row>
    <row r="50" spans="1:5" s="38" customFormat="1" ht="9" customHeight="1" x14ac:dyDescent="0.25">
      <c r="A50" s="409" t="s">
        <v>125</v>
      </c>
      <c r="B50" s="27">
        <f>SUM(B51:B52)</f>
        <v>2874449</v>
      </c>
      <c r="C50" s="27"/>
      <c r="D50" s="27">
        <f>SUM(D51:D52)</f>
        <v>39397.284</v>
      </c>
    </row>
    <row r="51" spans="1:5" s="38" customFormat="1" ht="9" customHeight="1" x14ac:dyDescent="0.25">
      <c r="A51" s="413" t="s">
        <v>337</v>
      </c>
      <c r="B51" s="27">
        <v>1733928</v>
      </c>
      <c r="C51" s="27"/>
      <c r="D51" s="27">
        <v>23332.359</v>
      </c>
    </row>
    <row r="52" spans="1:5" s="38" customFormat="1" ht="9" customHeight="1" x14ac:dyDescent="0.25">
      <c r="A52" s="414" t="s">
        <v>338</v>
      </c>
      <c r="B52" s="40">
        <v>1140521</v>
      </c>
      <c r="C52" s="40"/>
      <c r="D52" s="40">
        <v>16064.924999999999</v>
      </c>
    </row>
    <row r="53" spans="1:5" s="38" customFormat="1" ht="9" customHeight="1" x14ac:dyDescent="0.25">
      <c r="B53" s="457"/>
      <c r="C53" s="457"/>
      <c r="D53" s="457"/>
    </row>
    <row r="54" spans="1:5" s="38" customFormat="1" ht="9" customHeight="1" x14ac:dyDescent="0.25">
      <c r="A54" s="415" t="s">
        <v>303</v>
      </c>
      <c r="B54" s="27">
        <f>SUM(B55:B58)</f>
        <v>5453870</v>
      </c>
      <c r="C54" s="27"/>
      <c r="D54" s="27">
        <f>SUM(D55:D58)</f>
        <v>56358.301999999996</v>
      </c>
      <c r="E54" s="199"/>
    </row>
    <row r="55" spans="1:5" s="38" customFormat="1" ht="9" customHeight="1" x14ac:dyDescent="0.25">
      <c r="A55" s="413" t="s">
        <v>339</v>
      </c>
      <c r="B55" s="27">
        <v>478188</v>
      </c>
      <c r="C55" s="27"/>
      <c r="D55" s="27">
        <v>5608.44</v>
      </c>
    </row>
    <row r="56" spans="1:5" s="38" customFormat="1" ht="9" customHeight="1" x14ac:dyDescent="0.25">
      <c r="A56" s="416" t="s">
        <v>340</v>
      </c>
      <c r="B56" s="27">
        <v>1372925</v>
      </c>
      <c r="C56" s="27"/>
      <c r="D56" s="27" t="s">
        <v>13</v>
      </c>
    </row>
    <row r="57" spans="1:5" s="38" customFormat="1" ht="9" customHeight="1" x14ac:dyDescent="0.25">
      <c r="A57" s="414" t="s">
        <v>341</v>
      </c>
      <c r="B57" s="40">
        <v>295444</v>
      </c>
      <c r="C57" s="40"/>
      <c r="D57" s="40">
        <v>9255.0589999999993</v>
      </c>
    </row>
    <row r="58" spans="1:5" s="38" customFormat="1" ht="9" customHeight="1" x14ac:dyDescent="0.25">
      <c r="A58" s="413" t="s">
        <v>342</v>
      </c>
      <c r="B58" s="27">
        <v>3307313</v>
      </c>
      <c r="C58" s="27"/>
      <c r="D58" s="27">
        <v>41494.803</v>
      </c>
    </row>
    <row r="59" spans="1:5" s="38" customFormat="1" ht="9" customHeight="1" x14ac:dyDescent="0.25">
      <c r="A59" s="416"/>
      <c r="B59" s="27"/>
      <c r="C59" s="27"/>
      <c r="D59" s="27"/>
    </row>
    <row r="60" spans="1:5" ht="9" customHeight="1" x14ac:dyDescent="0.25">
      <c r="A60" s="31">
        <v>1997</v>
      </c>
      <c r="B60" s="32"/>
      <c r="C60" s="32"/>
      <c r="D60" s="32"/>
    </row>
    <row r="61" spans="1:5" s="38" customFormat="1" ht="9" customHeight="1" x14ac:dyDescent="0.25">
      <c r="A61" s="215" t="s">
        <v>10</v>
      </c>
      <c r="B61" s="32">
        <f>SUM(B63,B74)</f>
        <v>57477412</v>
      </c>
      <c r="C61" s="32"/>
      <c r="D61" s="32">
        <f>SUM(D63,D74)</f>
        <v>1085934.3840000001</v>
      </c>
    </row>
    <row r="62" spans="1:5" s="38" customFormat="1" ht="3.95" customHeight="1" x14ac:dyDescent="0.25">
      <c r="A62" s="215"/>
      <c r="B62" s="32"/>
      <c r="C62" s="32"/>
      <c r="D62" s="32"/>
    </row>
    <row r="63" spans="1:5" s="38" customFormat="1" ht="9" customHeight="1" x14ac:dyDescent="0.25">
      <c r="A63" s="37" t="s">
        <v>284</v>
      </c>
      <c r="B63" s="27">
        <f>SUM(B64:B72)</f>
        <v>47932314</v>
      </c>
      <c r="C63" s="27"/>
      <c r="D63" s="27">
        <f>SUM(D64:D72)</f>
        <v>959019.54599999997</v>
      </c>
    </row>
    <row r="64" spans="1:5" s="38" customFormat="1" ht="9" customHeight="1" x14ac:dyDescent="0.25">
      <c r="A64" s="409" t="s">
        <v>199</v>
      </c>
      <c r="B64" s="27">
        <v>3156013</v>
      </c>
      <c r="C64" s="27"/>
      <c r="D64" s="27">
        <v>52824.623</v>
      </c>
    </row>
    <row r="65" spans="1:4" s="38" customFormat="1" ht="9" customHeight="1" x14ac:dyDescent="0.25">
      <c r="A65" s="409" t="s">
        <v>200</v>
      </c>
      <c r="B65" s="27">
        <v>2152725</v>
      </c>
      <c r="C65" s="27"/>
      <c r="D65" s="27">
        <v>51701.358</v>
      </c>
    </row>
    <row r="66" spans="1:4" s="38" customFormat="1" ht="9" customHeight="1" x14ac:dyDescent="0.25">
      <c r="A66" s="410" t="s">
        <v>201</v>
      </c>
      <c r="B66" s="40">
        <v>2959961</v>
      </c>
      <c r="C66" s="40"/>
      <c r="D66" s="40">
        <v>133053.03599999999</v>
      </c>
    </row>
    <row r="67" spans="1:4" s="38" customFormat="1" ht="9" customHeight="1" x14ac:dyDescent="0.25">
      <c r="A67" s="415" t="s">
        <v>217</v>
      </c>
      <c r="B67" s="27">
        <v>3729610</v>
      </c>
      <c r="C67" s="27"/>
      <c r="D67" s="27">
        <v>43165.106</v>
      </c>
    </row>
    <row r="68" spans="1:4" s="38" customFormat="1" ht="9" customHeight="1" x14ac:dyDescent="0.25">
      <c r="A68" s="415" t="s">
        <v>225</v>
      </c>
      <c r="B68" s="27">
        <v>7982607</v>
      </c>
      <c r="C68" s="27"/>
      <c r="D68" s="27">
        <v>364305.98300000001</v>
      </c>
    </row>
    <row r="69" spans="1:4" s="38" customFormat="1" ht="9" customHeight="1" x14ac:dyDescent="0.25">
      <c r="A69" s="409" t="s">
        <v>202</v>
      </c>
      <c r="B69" s="27">
        <v>24559428</v>
      </c>
      <c r="C69" s="27"/>
      <c r="D69" s="27">
        <v>216185.25099999999</v>
      </c>
    </row>
    <row r="70" spans="1:4" s="38" customFormat="1" ht="9" customHeight="1" x14ac:dyDescent="0.25">
      <c r="A70" s="420" t="s">
        <v>229</v>
      </c>
      <c r="B70" s="40">
        <v>1359938</v>
      </c>
      <c r="C70" s="40"/>
      <c r="D70" s="40">
        <v>56832.682999999997</v>
      </c>
    </row>
    <row r="71" spans="1:4" s="38" customFormat="1" ht="9" customHeight="1" x14ac:dyDescent="0.25">
      <c r="A71" s="409" t="s">
        <v>336</v>
      </c>
      <c r="B71" s="27">
        <v>1647153</v>
      </c>
      <c r="C71" s="27"/>
      <c r="D71" s="27">
        <v>35162.46</v>
      </c>
    </row>
    <row r="72" spans="1:4" s="38" customFormat="1" ht="9" customHeight="1" x14ac:dyDescent="0.25">
      <c r="A72" s="419" t="s">
        <v>234</v>
      </c>
      <c r="B72" s="457">
        <v>384879</v>
      </c>
      <c r="C72" s="457"/>
      <c r="D72" s="457">
        <v>5789.0460000000003</v>
      </c>
    </row>
    <row r="73" spans="1:4" s="38" customFormat="1" ht="9" customHeight="1" x14ac:dyDescent="0.25">
      <c r="A73" s="215"/>
      <c r="B73" s="32"/>
      <c r="C73" s="32"/>
      <c r="D73" s="32"/>
    </row>
    <row r="74" spans="1:4" s="38" customFormat="1" ht="9" customHeight="1" x14ac:dyDescent="0.25">
      <c r="A74" s="37" t="s">
        <v>288</v>
      </c>
      <c r="B74" s="27">
        <v>9545098</v>
      </c>
      <c r="C74" s="27"/>
      <c r="D74" s="27">
        <v>126914.83799999999</v>
      </c>
    </row>
    <row r="75" spans="1:4" s="38" customFormat="1" ht="9" customHeight="1" x14ac:dyDescent="0.25">
      <c r="A75" s="409" t="s">
        <v>125</v>
      </c>
      <c r="B75" s="27">
        <f>SUM(B76:B77)</f>
        <v>3116354</v>
      </c>
      <c r="C75" s="27"/>
      <c r="D75" s="27">
        <f>SUM(D76:D77)</f>
        <v>54238.833999999995</v>
      </c>
    </row>
    <row r="76" spans="1:4" s="38" customFormat="1" ht="9" customHeight="1" x14ac:dyDescent="0.25">
      <c r="A76" s="413" t="s">
        <v>337</v>
      </c>
      <c r="B76" s="27">
        <v>1943689</v>
      </c>
      <c r="C76" s="27"/>
      <c r="D76" s="27">
        <v>34019.178999999996</v>
      </c>
    </row>
    <row r="77" spans="1:4" s="38" customFormat="1" ht="9" customHeight="1" x14ac:dyDescent="0.25">
      <c r="A77" s="414" t="s">
        <v>338</v>
      </c>
      <c r="B77" s="40">
        <v>1172665</v>
      </c>
      <c r="C77" s="40"/>
      <c r="D77" s="40">
        <v>20219.654999999999</v>
      </c>
    </row>
    <row r="78" spans="1:4" s="38" customFormat="1" ht="9" customHeight="1" x14ac:dyDescent="0.25">
      <c r="B78" s="457"/>
      <c r="C78" s="457"/>
      <c r="D78" s="457"/>
    </row>
    <row r="79" spans="1:4" s="38" customFormat="1" ht="9" customHeight="1" x14ac:dyDescent="0.25">
      <c r="A79" s="415" t="s">
        <v>303</v>
      </c>
      <c r="B79" s="27">
        <f>SUM(B80:B83)</f>
        <v>6428744</v>
      </c>
      <c r="C79" s="27"/>
      <c r="D79" s="27">
        <f>SUM(D80:D83)</f>
        <v>72676.004000000001</v>
      </c>
    </row>
    <row r="80" spans="1:4" s="38" customFormat="1" ht="9" customHeight="1" x14ac:dyDescent="0.25">
      <c r="A80" s="413" t="s">
        <v>339</v>
      </c>
      <c r="B80" s="27">
        <v>538331</v>
      </c>
      <c r="C80" s="27"/>
      <c r="D80" s="27">
        <v>7122.2539999999999</v>
      </c>
    </row>
    <row r="81" spans="1:4" s="38" customFormat="1" ht="9" customHeight="1" x14ac:dyDescent="0.25">
      <c r="A81" s="416" t="s">
        <v>340</v>
      </c>
      <c r="B81" s="27">
        <v>1717038</v>
      </c>
      <c r="C81" s="27"/>
      <c r="D81" s="27" t="s">
        <v>13</v>
      </c>
    </row>
    <row r="82" spans="1:4" s="38" customFormat="1" ht="9" customHeight="1" x14ac:dyDescent="0.25">
      <c r="A82" s="414" t="s">
        <v>341</v>
      </c>
      <c r="B82" s="40">
        <v>585153</v>
      </c>
      <c r="C82" s="40"/>
      <c r="D82" s="40">
        <v>20540.089</v>
      </c>
    </row>
    <row r="83" spans="1:4" s="38" customFormat="1" ht="9" customHeight="1" x14ac:dyDescent="0.25">
      <c r="A83" s="413" t="s">
        <v>342</v>
      </c>
      <c r="B83" s="27">
        <v>3588222</v>
      </c>
      <c r="C83" s="27"/>
      <c r="D83" s="27">
        <v>45013.661</v>
      </c>
    </row>
    <row r="84" spans="1:4" s="38" customFormat="1" ht="9" customHeight="1" x14ac:dyDescent="0.25">
      <c r="A84" s="416"/>
      <c r="B84" s="27"/>
      <c r="C84" s="27"/>
      <c r="D84" s="27"/>
    </row>
    <row r="85" spans="1:4" ht="9" customHeight="1" x14ac:dyDescent="0.25">
      <c r="A85" s="31">
        <v>1998</v>
      </c>
      <c r="B85" s="32"/>
      <c r="C85" s="32"/>
      <c r="D85" s="32"/>
    </row>
    <row r="86" spans="1:4" s="38" customFormat="1" ht="9" customHeight="1" x14ac:dyDescent="0.25">
      <c r="A86" s="215" t="s">
        <v>10</v>
      </c>
      <c r="B86" s="32">
        <f>SUM(B88,B99)</f>
        <v>58066523</v>
      </c>
      <c r="C86" s="32"/>
      <c r="D86" s="32">
        <f>SUM(D88,D99)</f>
        <v>1297315.9900000002</v>
      </c>
    </row>
    <row r="87" spans="1:4" s="38" customFormat="1" ht="3.95" customHeight="1" x14ac:dyDescent="0.25">
      <c r="A87" s="215"/>
      <c r="B87" s="32"/>
      <c r="C87" s="32"/>
      <c r="D87" s="32"/>
    </row>
    <row r="88" spans="1:4" s="38" customFormat="1" ht="9" customHeight="1" x14ac:dyDescent="0.25">
      <c r="A88" s="37" t="s">
        <v>284</v>
      </c>
      <c r="B88" s="27">
        <f>SUM(B89:B97)</f>
        <v>49900359</v>
      </c>
      <c r="C88" s="27"/>
      <c r="D88" s="27">
        <f>SUM(D89:D97)</f>
        <v>1143142.0010000002</v>
      </c>
    </row>
    <row r="89" spans="1:4" s="38" customFormat="1" ht="9" customHeight="1" x14ac:dyDescent="0.25">
      <c r="A89" s="409" t="s">
        <v>199</v>
      </c>
      <c r="B89" s="27">
        <v>3410805</v>
      </c>
      <c r="C89" s="27"/>
      <c r="D89" s="27">
        <v>60511</v>
      </c>
    </row>
    <row r="90" spans="1:4" s="38" customFormat="1" ht="9" customHeight="1" x14ac:dyDescent="0.25">
      <c r="A90" s="409" t="s">
        <v>200</v>
      </c>
      <c r="B90" s="27">
        <v>2257719</v>
      </c>
      <c r="C90" s="27"/>
      <c r="D90" s="27">
        <v>65511.357000000004</v>
      </c>
    </row>
    <row r="91" spans="1:4" s="38" customFormat="1" ht="9" customHeight="1" x14ac:dyDescent="0.25">
      <c r="A91" s="410" t="s">
        <v>201</v>
      </c>
      <c r="B91" s="40">
        <v>3134773</v>
      </c>
      <c r="C91" s="40"/>
      <c r="D91" s="40">
        <v>164451</v>
      </c>
    </row>
    <row r="92" spans="1:4" s="38" customFormat="1" ht="9" customHeight="1" x14ac:dyDescent="0.25">
      <c r="A92" s="415" t="s">
        <v>217</v>
      </c>
      <c r="B92" s="27">
        <v>4115215</v>
      </c>
      <c r="C92" s="27"/>
      <c r="D92" s="27">
        <v>53204.684999999998</v>
      </c>
    </row>
    <row r="93" spans="1:4" s="38" customFormat="1" ht="9" customHeight="1" x14ac:dyDescent="0.25">
      <c r="A93" s="415" t="s">
        <v>225</v>
      </c>
      <c r="B93" s="27">
        <v>8453207</v>
      </c>
      <c r="C93" s="27"/>
      <c r="D93" s="27">
        <v>420869.41</v>
      </c>
    </row>
    <row r="94" spans="1:4" s="38" customFormat="1" ht="9" customHeight="1" x14ac:dyDescent="0.25">
      <c r="A94" s="409" t="s">
        <v>202</v>
      </c>
      <c r="B94" s="27">
        <v>24895610</v>
      </c>
      <c r="C94" s="27"/>
      <c r="D94" s="27">
        <v>261329.71400000001</v>
      </c>
    </row>
    <row r="95" spans="1:4" s="38" customFormat="1" ht="9" customHeight="1" x14ac:dyDescent="0.25">
      <c r="A95" s="420" t="s">
        <v>229</v>
      </c>
      <c r="B95" s="40">
        <v>1398055</v>
      </c>
      <c r="C95" s="40"/>
      <c r="D95" s="40">
        <v>66376.335000000006</v>
      </c>
    </row>
    <row r="96" spans="1:4" s="38" customFormat="1" ht="9" customHeight="1" x14ac:dyDescent="0.25">
      <c r="A96" s="409" t="s">
        <v>336</v>
      </c>
      <c r="B96" s="27">
        <v>1837509</v>
      </c>
      <c r="C96" s="27"/>
      <c r="D96" s="27">
        <v>44467.406000000003</v>
      </c>
    </row>
    <row r="97" spans="1:4" s="38" customFormat="1" ht="9" customHeight="1" x14ac:dyDescent="0.25">
      <c r="A97" s="419" t="s">
        <v>234</v>
      </c>
      <c r="B97" s="457">
        <v>397466</v>
      </c>
      <c r="C97" s="457"/>
      <c r="D97" s="457">
        <v>6421.0940000000001</v>
      </c>
    </row>
    <row r="98" spans="1:4" s="38" customFormat="1" ht="9" customHeight="1" x14ac:dyDescent="0.25">
      <c r="A98" s="215"/>
      <c r="B98" s="32"/>
      <c r="C98" s="32"/>
      <c r="D98" s="32"/>
    </row>
    <row r="99" spans="1:4" s="38" customFormat="1" ht="9" customHeight="1" x14ac:dyDescent="0.25">
      <c r="A99" s="37" t="s">
        <v>288</v>
      </c>
      <c r="B99" s="27">
        <f>SUM(B100,B104)</f>
        <v>8166164</v>
      </c>
      <c r="C99" s="27"/>
      <c r="D99" s="27">
        <f>SUM(D100,D104)</f>
        <v>154173.989</v>
      </c>
    </row>
    <row r="100" spans="1:4" s="38" customFormat="1" ht="9" customHeight="1" x14ac:dyDescent="0.25">
      <c r="A100" s="409" t="s">
        <v>125</v>
      </c>
      <c r="B100" s="27">
        <f>SUM(B101:B102)</f>
        <v>3144702</v>
      </c>
      <c r="C100" s="27"/>
      <c r="D100" s="27">
        <f>SUM(D101:D102)</f>
        <v>64648.385999999999</v>
      </c>
    </row>
    <row r="101" spans="1:4" s="38" customFormat="1" ht="9" customHeight="1" x14ac:dyDescent="0.25">
      <c r="A101" s="413" t="s">
        <v>337</v>
      </c>
      <c r="B101" s="27">
        <v>1861468</v>
      </c>
      <c r="C101" s="27"/>
      <c r="D101" s="27">
        <v>38588.472000000002</v>
      </c>
    </row>
    <row r="102" spans="1:4" s="38" customFormat="1" ht="9" customHeight="1" x14ac:dyDescent="0.25">
      <c r="A102" s="414" t="s">
        <v>338</v>
      </c>
      <c r="B102" s="40">
        <v>1283234</v>
      </c>
      <c r="C102" s="40"/>
      <c r="D102" s="40">
        <v>26059.914000000001</v>
      </c>
    </row>
    <row r="103" spans="1:4" s="38" customFormat="1" ht="9" customHeight="1" x14ac:dyDescent="0.25">
      <c r="B103" s="457"/>
      <c r="C103" s="457"/>
      <c r="D103" s="457"/>
    </row>
    <row r="104" spans="1:4" s="38" customFormat="1" ht="9" customHeight="1" x14ac:dyDescent="0.25">
      <c r="A104" s="415" t="s">
        <v>303</v>
      </c>
      <c r="B104" s="27">
        <f>SUM(B105:B107)</f>
        <v>5021462</v>
      </c>
      <c r="C104" s="27"/>
      <c r="D104" s="27">
        <f>SUM(D105:D107)</f>
        <v>89525.603000000003</v>
      </c>
    </row>
    <row r="105" spans="1:4" s="38" customFormat="1" ht="9" customHeight="1" x14ac:dyDescent="0.25">
      <c r="A105" s="413" t="s">
        <v>339</v>
      </c>
      <c r="B105" s="27">
        <v>653592</v>
      </c>
      <c r="C105" s="27"/>
      <c r="D105" s="27">
        <v>9418.027</v>
      </c>
    </row>
    <row r="106" spans="1:4" s="38" customFormat="1" ht="9" customHeight="1" x14ac:dyDescent="0.25">
      <c r="A106" s="413" t="s">
        <v>341</v>
      </c>
      <c r="B106" s="27">
        <v>718971</v>
      </c>
      <c r="C106" s="27"/>
      <c r="D106" s="27">
        <v>28214.145</v>
      </c>
    </row>
    <row r="107" spans="1:4" s="38" customFormat="1" ht="9" customHeight="1" x14ac:dyDescent="0.25">
      <c r="A107" s="414" t="s">
        <v>342</v>
      </c>
      <c r="B107" s="40">
        <v>3648899</v>
      </c>
      <c r="C107" s="40"/>
      <c r="D107" s="40">
        <v>51893.430999999997</v>
      </c>
    </row>
    <row r="108" spans="1:4" s="38" customFormat="1" ht="9" customHeight="1" x14ac:dyDescent="0.25">
      <c r="A108" s="416"/>
      <c r="B108" s="27"/>
      <c r="C108" s="27"/>
      <c r="D108" s="27"/>
    </row>
    <row r="109" spans="1:4" ht="9" customHeight="1" x14ac:dyDescent="0.25">
      <c r="A109" s="31">
        <v>1999</v>
      </c>
      <c r="B109" s="32"/>
      <c r="C109" s="32"/>
      <c r="D109" s="32"/>
    </row>
    <row r="110" spans="1:4" s="38" customFormat="1" ht="9" customHeight="1" x14ac:dyDescent="0.25">
      <c r="A110" s="215" t="s">
        <v>10</v>
      </c>
      <c r="B110" s="32">
        <f>SUM(B112,B123)</f>
        <v>60887587</v>
      </c>
      <c r="C110" s="32"/>
      <c r="D110" s="32">
        <f>SUM(D112,D123)+1</f>
        <v>1611360</v>
      </c>
    </row>
    <row r="111" spans="1:4" s="38" customFormat="1" ht="3.95" customHeight="1" x14ac:dyDescent="0.25">
      <c r="A111" s="215"/>
      <c r="B111" s="32"/>
      <c r="C111" s="32"/>
      <c r="D111" s="32"/>
    </row>
    <row r="112" spans="1:4" s="38" customFormat="1" ht="9" customHeight="1" x14ac:dyDescent="0.25">
      <c r="A112" s="37" t="s">
        <v>284</v>
      </c>
      <c r="B112" s="27">
        <f>SUM(B113:B121)</f>
        <v>51467835</v>
      </c>
      <c r="C112" s="27"/>
      <c r="D112" s="27">
        <f>SUM(D113:D121)</f>
        <v>1398856</v>
      </c>
    </row>
    <row r="113" spans="1:4" s="38" customFormat="1" ht="9" customHeight="1" x14ac:dyDescent="0.25">
      <c r="A113" s="409" t="s">
        <v>199</v>
      </c>
      <c r="B113" s="27">
        <v>3377071</v>
      </c>
      <c r="C113" s="27"/>
      <c r="D113" s="27">
        <v>70633</v>
      </c>
    </row>
    <row r="114" spans="1:4" s="38" customFormat="1" ht="9" customHeight="1" x14ac:dyDescent="0.25">
      <c r="A114" s="409" t="s">
        <v>200</v>
      </c>
      <c r="B114" s="27">
        <v>2384403</v>
      </c>
      <c r="C114" s="27"/>
      <c r="D114" s="27">
        <v>82762</v>
      </c>
    </row>
    <row r="115" spans="1:4" s="38" customFormat="1" ht="9" customHeight="1" x14ac:dyDescent="0.25">
      <c r="A115" s="410" t="s">
        <v>201</v>
      </c>
      <c r="B115" s="40">
        <v>3345096</v>
      </c>
      <c r="C115" s="40"/>
      <c r="D115" s="40">
        <v>205578</v>
      </c>
    </row>
    <row r="116" spans="1:4" s="38" customFormat="1" ht="9" customHeight="1" x14ac:dyDescent="0.25">
      <c r="A116" s="415" t="s">
        <v>217</v>
      </c>
      <c r="B116" s="27">
        <v>4411893</v>
      </c>
      <c r="C116" s="27"/>
      <c r="D116" s="27">
        <v>69165</v>
      </c>
    </row>
    <row r="117" spans="1:4" s="38" customFormat="1" ht="9" customHeight="1" x14ac:dyDescent="0.25">
      <c r="A117" s="415" t="s">
        <v>225</v>
      </c>
      <c r="B117" s="27">
        <v>8649164</v>
      </c>
      <c r="C117" s="27"/>
      <c r="D117" s="27">
        <v>519269</v>
      </c>
    </row>
    <row r="118" spans="1:4" s="38" customFormat="1" ht="9" customHeight="1" x14ac:dyDescent="0.25">
      <c r="A118" s="409" t="s">
        <v>202</v>
      </c>
      <c r="B118" s="27">
        <v>25462395</v>
      </c>
      <c r="C118" s="27"/>
      <c r="D118" s="27">
        <v>308087</v>
      </c>
    </row>
    <row r="119" spans="1:4" s="38" customFormat="1" ht="9" customHeight="1" x14ac:dyDescent="0.25">
      <c r="A119" s="420" t="s">
        <v>229</v>
      </c>
      <c r="B119" s="40">
        <v>1415680</v>
      </c>
      <c r="C119" s="40"/>
      <c r="D119" s="40">
        <v>79964</v>
      </c>
    </row>
    <row r="120" spans="1:4" s="38" customFormat="1" ht="9" customHeight="1" x14ac:dyDescent="0.25">
      <c r="A120" s="409" t="s">
        <v>336</v>
      </c>
      <c r="B120" s="27">
        <v>1999622</v>
      </c>
      <c r="C120" s="27"/>
      <c r="D120" s="27">
        <v>55063</v>
      </c>
    </row>
    <row r="121" spans="1:4" s="38" customFormat="1" ht="9" customHeight="1" x14ac:dyDescent="0.25">
      <c r="A121" s="419" t="s">
        <v>234</v>
      </c>
      <c r="B121" s="457">
        <v>422511</v>
      </c>
      <c r="C121" s="457"/>
      <c r="D121" s="457">
        <v>8335</v>
      </c>
    </row>
    <row r="122" spans="1:4" s="38" customFormat="1" ht="9" customHeight="1" x14ac:dyDescent="0.25">
      <c r="A122" s="215"/>
      <c r="B122" s="32"/>
      <c r="C122" s="32"/>
      <c r="D122" s="32"/>
    </row>
    <row r="123" spans="1:4" s="38" customFormat="1" ht="9" customHeight="1" x14ac:dyDescent="0.25">
      <c r="A123" s="37" t="s">
        <v>288</v>
      </c>
      <c r="B123" s="27">
        <f>SUM(B124,B128)</f>
        <v>9419752</v>
      </c>
      <c r="C123" s="27"/>
      <c r="D123" s="27">
        <f>SUM(D124,D128)</f>
        <v>212503</v>
      </c>
    </row>
    <row r="124" spans="1:4" s="38" customFormat="1" ht="9" customHeight="1" x14ac:dyDescent="0.25">
      <c r="A124" s="409" t="s">
        <v>125</v>
      </c>
      <c r="B124" s="27">
        <f>SUM(B125:B126)</f>
        <v>3268434</v>
      </c>
      <c r="C124" s="27"/>
      <c r="D124" s="27">
        <f>SUM(D125:D126)</f>
        <v>80339</v>
      </c>
    </row>
    <row r="125" spans="1:4" s="38" customFormat="1" ht="9" customHeight="1" x14ac:dyDescent="0.25">
      <c r="A125" s="413" t="s">
        <v>337</v>
      </c>
      <c r="B125" s="27">
        <v>1952817</v>
      </c>
      <c r="C125" s="27"/>
      <c r="D125" s="27">
        <v>51056</v>
      </c>
    </row>
    <row r="126" spans="1:4" s="38" customFormat="1" ht="9" customHeight="1" x14ac:dyDescent="0.25">
      <c r="A126" s="414" t="s">
        <v>338</v>
      </c>
      <c r="B126" s="40">
        <v>1315617</v>
      </c>
      <c r="C126" s="40"/>
      <c r="D126" s="40">
        <v>29283</v>
      </c>
    </row>
    <row r="127" spans="1:4" s="38" customFormat="1" ht="9" customHeight="1" x14ac:dyDescent="0.25">
      <c r="B127" s="457"/>
      <c r="C127" s="457"/>
      <c r="D127" s="457"/>
    </row>
    <row r="128" spans="1:4" s="38" customFormat="1" ht="9" customHeight="1" x14ac:dyDescent="0.25">
      <c r="A128" s="415" t="s">
        <v>303</v>
      </c>
      <c r="B128" s="27">
        <f>SUM(B129:B132)</f>
        <v>6151318</v>
      </c>
      <c r="C128" s="27"/>
      <c r="D128" s="27">
        <f>SUM(D129:D132)</f>
        <v>132164</v>
      </c>
    </row>
    <row r="129" spans="1:5" s="38" customFormat="1" ht="9" customHeight="1" x14ac:dyDescent="0.25">
      <c r="A129" s="413" t="s">
        <v>339</v>
      </c>
      <c r="B129" s="27">
        <v>775799</v>
      </c>
      <c r="C129" s="27"/>
      <c r="D129" s="27">
        <v>13313</v>
      </c>
    </row>
    <row r="130" spans="1:5" s="38" customFormat="1" ht="9" customHeight="1" x14ac:dyDescent="0.25">
      <c r="A130" s="416" t="s">
        <v>343</v>
      </c>
      <c r="B130" s="27">
        <v>558403</v>
      </c>
      <c r="C130" s="27"/>
      <c r="D130" s="27">
        <v>8969</v>
      </c>
    </row>
    <row r="131" spans="1:5" s="38" customFormat="1" ht="9" customHeight="1" x14ac:dyDescent="0.25">
      <c r="A131" s="414" t="s">
        <v>341</v>
      </c>
      <c r="B131" s="40">
        <v>822965</v>
      </c>
      <c r="C131" s="40"/>
      <c r="D131" s="40">
        <v>41934</v>
      </c>
    </row>
    <row r="132" spans="1:5" s="38" customFormat="1" ht="9" customHeight="1" x14ac:dyDescent="0.25">
      <c r="A132" s="413" t="s">
        <v>342</v>
      </c>
      <c r="B132" s="27">
        <v>3994151</v>
      </c>
      <c r="C132" s="27"/>
      <c r="D132" s="27">
        <v>67948</v>
      </c>
    </row>
    <row r="133" spans="1:5" s="38" customFormat="1" ht="9" customHeight="1" x14ac:dyDescent="0.25">
      <c r="A133" s="416"/>
      <c r="B133" s="27"/>
      <c r="C133" s="27"/>
      <c r="D133" s="27"/>
    </row>
    <row r="134" spans="1:5" ht="9" customHeight="1" x14ac:dyDescent="0.25">
      <c r="A134" s="31">
        <v>2000</v>
      </c>
      <c r="B134" s="32"/>
      <c r="C134" s="32"/>
      <c r="D134" s="32"/>
    </row>
    <row r="135" spans="1:5" s="38" customFormat="1" ht="9" customHeight="1" x14ac:dyDescent="0.25">
      <c r="A135" s="215" t="s">
        <v>10</v>
      </c>
      <c r="B135" s="32">
        <f>SUM(B137,B148)</f>
        <v>64927026</v>
      </c>
      <c r="C135" s="32"/>
      <c r="D135" s="32">
        <f>SUM(D137,D148)</f>
        <v>1911358</v>
      </c>
    </row>
    <row r="136" spans="1:5" s="38" customFormat="1" ht="3.95" customHeight="1" x14ac:dyDescent="0.25">
      <c r="A136" s="215"/>
      <c r="B136" s="32"/>
      <c r="C136" s="32"/>
      <c r="D136" s="32"/>
    </row>
    <row r="137" spans="1:5" s="38" customFormat="1" ht="9" customHeight="1" x14ac:dyDescent="0.25">
      <c r="A137" s="37" t="s">
        <v>284</v>
      </c>
      <c r="B137" s="27">
        <f>SUM(B138:B146)</f>
        <v>53869369</v>
      </c>
      <c r="C137" s="27"/>
      <c r="D137" s="27">
        <f>SUM(D138:D146)</f>
        <v>1659816</v>
      </c>
      <c r="E137" s="199"/>
    </row>
    <row r="138" spans="1:5" s="38" customFormat="1" ht="9" customHeight="1" x14ac:dyDescent="0.25">
      <c r="A138" s="409" t="s">
        <v>199</v>
      </c>
      <c r="B138" s="27">
        <v>3493095</v>
      </c>
      <c r="C138" s="27"/>
      <c r="D138" s="27">
        <v>85189</v>
      </c>
    </row>
    <row r="139" spans="1:5" s="38" customFormat="1" ht="9" customHeight="1" x14ac:dyDescent="0.25">
      <c r="A139" s="409" t="s">
        <v>200</v>
      </c>
      <c r="B139" s="27">
        <v>2722795</v>
      </c>
      <c r="C139" s="27"/>
      <c r="D139" s="27">
        <v>93122</v>
      </c>
    </row>
    <row r="140" spans="1:5" s="38" customFormat="1" ht="9" customHeight="1" x14ac:dyDescent="0.25">
      <c r="A140" s="410" t="s">
        <v>201</v>
      </c>
      <c r="B140" s="40">
        <v>3557187</v>
      </c>
      <c r="C140" s="40"/>
      <c r="D140" s="40">
        <v>249566</v>
      </c>
    </row>
    <row r="141" spans="1:5" s="38" customFormat="1" ht="9" customHeight="1" x14ac:dyDescent="0.25">
      <c r="A141" s="415" t="s">
        <v>217</v>
      </c>
      <c r="B141" s="27">
        <v>4618916</v>
      </c>
      <c r="C141" s="27"/>
      <c r="D141" s="27">
        <v>83604</v>
      </c>
    </row>
    <row r="142" spans="1:5" s="38" customFormat="1" ht="9" customHeight="1" x14ac:dyDescent="0.25">
      <c r="A142" s="415" t="s">
        <v>225</v>
      </c>
      <c r="B142" s="27">
        <v>8853975</v>
      </c>
      <c r="C142" s="27"/>
      <c r="D142" s="27">
        <v>607701</v>
      </c>
    </row>
    <row r="143" spans="1:5" s="38" customFormat="1" ht="9" customHeight="1" x14ac:dyDescent="0.25">
      <c r="A143" s="409" t="s">
        <v>202</v>
      </c>
      <c r="B143" s="27">
        <v>26588277</v>
      </c>
      <c r="C143" s="27"/>
      <c r="D143" s="27">
        <v>369008</v>
      </c>
    </row>
    <row r="144" spans="1:5" s="38" customFormat="1" ht="9" customHeight="1" x14ac:dyDescent="0.25">
      <c r="A144" s="420" t="s">
        <v>229</v>
      </c>
      <c r="B144" s="40">
        <v>1469941</v>
      </c>
      <c r="C144" s="40"/>
      <c r="D144" s="40">
        <v>91489</v>
      </c>
    </row>
    <row r="145" spans="1:5" s="38" customFormat="1" ht="9" customHeight="1" x14ac:dyDescent="0.25">
      <c r="A145" s="409" t="s">
        <v>336</v>
      </c>
      <c r="B145" s="27">
        <v>2119342</v>
      </c>
      <c r="C145" s="27"/>
      <c r="D145" s="27">
        <v>70626</v>
      </c>
    </row>
    <row r="146" spans="1:5" s="38" customFormat="1" ht="9" customHeight="1" x14ac:dyDescent="0.25">
      <c r="A146" s="419" t="s">
        <v>234</v>
      </c>
      <c r="B146" s="457">
        <v>445841</v>
      </c>
      <c r="C146" s="457"/>
      <c r="D146" s="457">
        <v>9511</v>
      </c>
    </row>
    <row r="147" spans="1:5" s="38" customFormat="1" ht="9" customHeight="1" x14ac:dyDescent="0.25">
      <c r="A147" s="215"/>
      <c r="B147" s="32"/>
      <c r="C147" s="32"/>
      <c r="D147" s="32"/>
    </row>
    <row r="148" spans="1:5" s="38" customFormat="1" ht="9" customHeight="1" x14ac:dyDescent="0.25">
      <c r="A148" s="37" t="s">
        <v>288</v>
      </c>
      <c r="B148" s="27">
        <f>SUM(B149,B153)</f>
        <v>11057657</v>
      </c>
      <c r="C148" s="27"/>
      <c r="D148" s="27">
        <f>SUM(D149,D153)</f>
        <v>251542</v>
      </c>
      <c r="E148" s="199"/>
    </row>
    <row r="149" spans="1:5" s="38" customFormat="1" ht="9" customHeight="1" x14ac:dyDescent="0.25">
      <c r="A149" s="409" t="s">
        <v>125</v>
      </c>
      <c r="B149" s="27">
        <f>SUM(B150:B151)</f>
        <v>3662205</v>
      </c>
      <c r="C149" s="27"/>
      <c r="D149" s="27">
        <f>SUM(D150:D151)</f>
        <v>97009</v>
      </c>
    </row>
    <row r="150" spans="1:5" s="38" customFormat="1" ht="9" customHeight="1" x14ac:dyDescent="0.25">
      <c r="A150" s="413" t="s">
        <v>337</v>
      </c>
      <c r="B150" s="27">
        <v>2177373</v>
      </c>
      <c r="C150" s="27"/>
      <c r="D150" s="27">
        <v>59530</v>
      </c>
    </row>
    <row r="151" spans="1:5" s="38" customFormat="1" ht="9" customHeight="1" x14ac:dyDescent="0.25">
      <c r="A151" s="414" t="s">
        <v>338</v>
      </c>
      <c r="B151" s="40">
        <v>1484832</v>
      </c>
      <c r="C151" s="40"/>
      <c r="D151" s="40">
        <v>37479</v>
      </c>
    </row>
    <row r="152" spans="1:5" s="38" customFormat="1" ht="9" customHeight="1" x14ac:dyDescent="0.25">
      <c r="B152" s="457"/>
      <c r="C152" s="457"/>
      <c r="D152" s="457"/>
    </row>
    <row r="153" spans="1:5" s="38" customFormat="1" ht="9" customHeight="1" x14ac:dyDescent="0.25">
      <c r="A153" s="415" t="s">
        <v>303</v>
      </c>
      <c r="B153" s="27">
        <f>SUM(B154:B157)</f>
        <v>7395452</v>
      </c>
      <c r="C153" s="27"/>
      <c r="D153" s="27">
        <f>SUM(D154:D157)</f>
        <v>154533</v>
      </c>
    </row>
    <row r="154" spans="1:5" s="38" customFormat="1" ht="9" customHeight="1" x14ac:dyDescent="0.25">
      <c r="A154" s="413" t="s">
        <v>339</v>
      </c>
      <c r="B154" s="27">
        <v>699346</v>
      </c>
      <c r="C154" s="27"/>
      <c r="D154" s="27">
        <v>13710</v>
      </c>
    </row>
    <row r="155" spans="1:5" s="38" customFormat="1" ht="9" customHeight="1" x14ac:dyDescent="0.25">
      <c r="A155" s="416" t="s">
        <v>343</v>
      </c>
      <c r="B155" s="27">
        <v>2141798</v>
      </c>
      <c r="C155" s="27"/>
      <c r="D155" s="27">
        <v>38514</v>
      </c>
    </row>
    <row r="156" spans="1:5" s="38" customFormat="1" ht="9" customHeight="1" x14ac:dyDescent="0.25">
      <c r="A156" s="414" t="s">
        <v>341</v>
      </c>
      <c r="B156" s="40">
        <v>569126</v>
      </c>
      <c r="C156" s="40"/>
      <c r="D156" s="40">
        <v>27321</v>
      </c>
    </row>
    <row r="157" spans="1:5" s="38" customFormat="1" ht="9" customHeight="1" x14ac:dyDescent="0.25">
      <c r="A157" s="413" t="s">
        <v>342</v>
      </c>
      <c r="B157" s="27">
        <v>3985182</v>
      </c>
      <c r="C157" s="27"/>
      <c r="D157" s="27">
        <v>74988</v>
      </c>
    </row>
    <row r="158" spans="1:5" s="38" customFormat="1" ht="9" customHeight="1" x14ac:dyDescent="0.25">
      <c r="A158" s="416"/>
      <c r="B158" s="27"/>
      <c r="C158" s="27"/>
      <c r="D158" s="27"/>
    </row>
    <row r="159" spans="1:5" ht="9" customHeight="1" x14ac:dyDescent="0.25">
      <c r="A159" s="31">
        <v>2001</v>
      </c>
      <c r="B159" s="32"/>
      <c r="C159" s="32"/>
      <c r="D159" s="32"/>
    </row>
    <row r="160" spans="1:5" s="38" customFormat="1" ht="9" customHeight="1" x14ac:dyDescent="0.25">
      <c r="A160" s="215" t="s">
        <v>10</v>
      </c>
      <c r="B160" s="32">
        <f>SUM(B162,B170)</f>
        <v>51092360</v>
      </c>
      <c r="C160" s="32"/>
      <c r="D160" s="32">
        <f>SUM(D162,D170)-1</f>
        <v>1276048.5</v>
      </c>
    </row>
    <row r="161" spans="1:5" s="38" customFormat="1" ht="3.95" customHeight="1" x14ac:dyDescent="0.25">
      <c r="A161" s="215"/>
      <c r="B161" s="32"/>
      <c r="C161" s="32"/>
      <c r="D161" s="32"/>
    </row>
    <row r="162" spans="1:5" s="38" customFormat="1" ht="9" customHeight="1" x14ac:dyDescent="0.25">
      <c r="A162" s="37" t="s">
        <v>284</v>
      </c>
      <c r="B162" s="27">
        <f>SUM(B163:B168)</f>
        <v>40003193</v>
      </c>
      <c r="C162" s="27"/>
      <c r="D162" s="27">
        <f>SUM(D163:D168)</f>
        <v>1011292.9</v>
      </c>
      <c r="E162" s="199"/>
    </row>
    <row r="163" spans="1:5" s="38" customFormat="1" ht="9" customHeight="1" x14ac:dyDescent="0.25">
      <c r="A163" s="409" t="s">
        <v>198</v>
      </c>
      <c r="B163" s="27">
        <v>697925</v>
      </c>
      <c r="C163" s="27"/>
      <c r="D163" s="27">
        <v>9242.7999999999993</v>
      </c>
    </row>
    <row r="164" spans="1:5" s="38" customFormat="1" ht="9" customHeight="1" x14ac:dyDescent="0.25">
      <c r="A164" s="409" t="s">
        <v>199</v>
      </c>
      <c r="B164" s="27">
        <v>3627347</v>
      </c>
      <c r="C164" s="27"/>
      <c r="D164" s="27">
        <v>95243.6</v>
      </c>
    </row>
    <row r="165" spans="1:5" s="38" customFormat="1" ht="9" customHeight="1" x14ac:dyDescent="0.25">
      <c r="A165" s="410" t="s">
        <v>200</v>
      </c>
      <c r="B165" s="40">
        <v>3058599</v>
      </c>
      <c r="C165" s="40"/>
      <c r="D165" s="40">
        <v>118548.4</v>
      </c>
    </row>
    <row r="166" spans="1:5" s="38" customFormat="1" ht="9" customHeight="1" x14ac:dyDescent="0.25">
      <c r="A166" s="409" t="s">
        <v>201</v>
      </c>
      <c r="B166" s="27">
        <v>3921134</v>
      </c>
      <c r="C166" s="27"/>
      <c r="D166" s="27">
        <v>303713</v>
      </c>
    </row>
    <row r="167" spans="1:5" s="38" customFormat="1" ht="9" customHeight="1" x14ac:dyDescent="0.25">
      <c r="A167" s="409" t="s">
        <v>202</v>
      </c>
      <c r="B167" s="27">
        <v>26473143</v>
      </c>
      <c r="C167" s="27"/>
      <c r="D167" s="27">
        <v>402156.6</v>
      </c>
    </row>
    <row r="168" spans="1:5" s="38" customFormat="1" ht="9" customHeight="1" x14ac:dyDescent="0.25">
      <c r="A168" s="409" t="s">
        <v>336</v>
      </c>
      <c r="B168" s="27">
        <v>2225045</v>
      </c>
      <c r="C168" s="27"/>
      <c r="D168" s="27">
        <v>82388.5</v>
      </c>
    </row>
    <row r="169" spans="1:5" s="38" customFormat="1" ht="9" customHeight="1" x14ac:dyDescent="0.25">
      <c r="A169" s="215"/>
      <c r="B169" s="32"/>
      <c r="C169" s="32"/>
      <c r="D169" s="32"/>
    </row>
    <row r="170" spans="1:5" s="38" customFormat="1" ht="9" customHeight="1" x14ac:dyDescent="0.25">
      <c r="A170" s="37" t="s">
        <v>288</v>
      </c>
      <c r="B170" s="27">
        <f>SUM(B171,B175)</f>
        <v>11089167</v>
      </c>
      <c r="C170" s="27"/>
      <c r="D170" s="27">
        <f>SUM(D171,D175)</f>
        <v>264756.60000000003</v>
      </c>
      <c r="E170" s="199"/>
    </row>
    <row r="171" spans="1:5" s="38" customFormat="1" ht="9" customHeight="1" x14ac:dyDescent="0.25">
      <c r="A171" s="409" t="s">
        <v>125</v>
      </c>
      <c r="B171" s="27">
        <f>SUM(B172:B173)</f>
        <v>3828552</v>
      </c>
      <c r="C171" s="27"/>
      <c r="D171" s="27">
        <f>SUM(D172:D173)</f>
        <v>117249.20000000001</v>
      </c>
    </row>
    <row r="172" spans="1:5" s="38" customFormat="1" ht="9" customHeight="1" x14ac:dyDescent="0.25">
      <c r="A172" s="413" t="s">
        <v>337</v>
      </c>
      <c r="B172" s="27">
        <v>2195116</v>
      </c>
      <c r="C172" s="27"/>
      <c r="D172" s="27">
        <v>75197.600000000006</v>
      </c>
    </row>
    <row r="173" spans="1:5" s="38" customFormat="1" ht="9" customHeight="1" x14ac:dyDescent="0.25">
      <c r="A173" s="414" t="s">
        <v>338</v>
      </c>
      <c r="B173" s="40">
        <v>1633436</v>
      </c>
      <c r="C173" s="40"/>
      <c r="D173" s="40">
        <v>42051.6</v>
      </c>
    </row>
    <row r="174" spans="1:5" s="38" customFormat="1" ht="9" customHeight="1" x14ac:dyDescent="0.25">
      <c r="B174" s="457"/>
      <c r="C174" s="457"/>
      <c r="D174" s="457"/>
    </row>
    <row r="175" spans="1:5" s="38" customFormat="1" ht="9" customHeight="1" x14ac:dyDescent="0.25">
      <c r="A175" s="415" t="s">
        <v>303</v>
      </c>
      <c r="B175" s="27">
        <f>SUM(B176:B179)</f>
        <v>7260615</v>
      </c>
      <c r="C175" s="27"/>
      <c r="D175" s="27">
        <f>SUM(D176:D179)</f>
        <v>147507.40000000002</v>
      </c>
      <c r="E175" s="199"/>
    </row>
    <row r="176" spans="1:5" s="38" customFormat="1" ht="9" customHeight="1" x14ac:dyDescent="0.25">
      <c r="A176" s="413" t="s">
        <v>339</v>
      </c>
      <c r="B176" s="27">
        <v>753820</v>
      </c>
      <c r="C176" s="27"/>
      <c r="D176" s="27">
        <v>13632.2</v>
      </c>
    </row>
    <row r="177" spans="1:5" s="38" customFormat="1" ht="9" customHeight="1" x14ac:dyDescent="0.25">
      <c r="A177" s="416" t="s">
        <v>343</v>
      </c>
      <c r="B177" s="27">
        <v>2223809</v>
      </c>
      <c r="C177" s="27"/>
      <c r="D177" s="27">
        <v>39352.5</v>
      </c>
    </row>
    <row r="178" spans="1:5" s="38" customFormat="1" ht="9" customHeight="1" x14ac:dyDescent="0.25">
      <c r="A178" s="414" t="s">
        <v>341</v>
      </c>
      <c r="B178" s="40">
        <v>437252</v>
      </c>
      <c r="C178" s="40"/>
      <c r="D178" s="40">
        <v>19310.900000000001</v>
      </c>
    </row>
    <row r="179" spans="1:5" s="38" customFormat="1" ht="9" customHeight="1" x14ac:dyDescent="0.25">
      <c r="A179" s="413" t="s">
        <v>342</v>
      </c>
      <c r="B179" s="27">
        <v>3845734</v>
      </c>
      <c r="C179" s="27"/>
      <c r="D179" s="27">
        <v>75211.8</v>
      </c>
    </row>
    <row r="180" spans="1:5" s="38" customFormat="1" ht="9" customHeight="1" x14ac:dyDescent="0.25">
      <c r="A180" s="416"/>
      <c r="B180" s="27"/>
      <c r="C180" s="27"/>
      <c r="D180" s="27"/>
    </row>
    <row r="181" spans="1:5" ht="9" customHeight="1" x14ac:dyDescent="0.25">
      <c r="A181" s="31">
        <v>2002</v>
      </c>
      <c r="B181" s="32"/>
      <c r="C181" s="32"/>
      <c r="D181" s="32"/>
    </row>
    <row r="182" spans="1:5" s="38" customFormat="1" ht="9" customHeight="1" x14ac:dyDescent="0.25">
      <c r="A182" s="215" t="s">
        <v>10</v>
      </c>
      <c r="B182" s="32">
        <f>SUM(B184,B192)</f>
        <v>54194875</v>
      </c>
      <c r="C182" s="32"/>
      <c r="D182" s="32">
        <f>SUM(D184,D192)-1</f>
        <v>1475966.5970000001</v>
      </c>
      <c r="E182" s="199"/>
    </row>
    <row r="183" spans="1:5" s="38" customFormat="1" ht="3.95" customHeight="1" x14ac:dyDescent="0.25">
      <c r="A183" s="215"/>
      <c r="B183" s="32"/>
      <c r="C183" s="32"/>
      <c r="D183" s="32"/>
    </row>
    <row r="184" spans="1:5" s="38" customFormat="1" ht="9" customHeight="1" x14ac:dyDescent="0.25">
      <c r="A184" s="37" t="s">
        <v>284</v>
      </c>
      <c r="B184" s="27">
        <f>SUM(B185:B190)</f>
        <v>42654670</v>
      </c>
      <c r="C184" s="27"/>
      <c r="D184" s="27">
        <f>SUM(D185:D190)</f>
        <v>1178942.986</v>
      </c>
    </row>
    <row r="185" spans="1:5" s="38" customFormat="1" ht="9" customHeight="1" x14ac:dyDescent="0.25">
      <c r="A185" s="409" t="s">
        <v>198</v>
      </c>
      <c r="B185" s="27">
        <v>1794763</v>
      </c>
      <c r="C185" s="27"/>
      <c r="D185" s="27">
        <v>42541.402999999998</v>
      </c>
    </row>
    <row r="186" spans="1:5" s="38" customFormat="1" ht="9" customHeight="1" x14ac:dyDescent="0.25">
      <c r="A186" s="409" t="s">
        <v>199</v>
      </c>
      <c r="B186" s="27">
        <v>3766907</v>
      </c>
      <c r="C186" s="27"/>
      <c r="D186" s="27">
        <v>101528.40300000001</v>
      </c>
    </row>
    <row r="187" spans="1:5" s="38" customFormat="1" ht="9" customHeight="1" x14ac:dyDescent="0.25">
      <c r="A187" s="410" t="s">
        <v>200</v>
      </c>
      <c r="B187" s="40">
        <v>3255468</v>
      </c>
      <c r="C187" s="40"/>
      <c r="D187" s="40">
        <v>150493.92499999999</v>
      </c>
    </row>
    <row r="188" spans="1:5" s="38" customFormat="1" ht="9" customHeight="1" x14ac:dyDescent="0.25">
      <c r="A188" s="409" t="s">
        <v>201</v>
      </c>
      <c r="B188" s="27">
        <v>4104516</v>
      </c>
      <c r="C188" s="27"/>
      <c r="D188" s="27">
        <v>338075.22</v>
      </c>
    </row>
    <row r="189" spans="1:5" s="38" customFormat="1" ht="9" customHeight="1" x14ac:dyDescent="0.25">
      <c r="A189" s="409" t="s">
        <v>202</v>
      </c>
      <c r="B189" s="27">
        <v>27395827</v>
      </c>
      <c r="C189" s="27"/>
      <c r="D189" s="27">
        <v>454772.36</v>
      </c>
    </row>
    <row r="190" spans="1:5" s="38" customFormat="1" ht="9" customHeight="1" x14ac:dyDescent="0.25">
      <c r="A190" s="409" t="s">
        <v>336</v>
      </c>
      <c r="B190" s="27">
        <v>2337189</v>
      </c>
      <c r="C190" s="27"/>
      <c r="D190" s="27">
        <v>91531.675000000003</v>
      </c>
    </row>
    <row r="191" spans="1:5" s="38" customFormat="1" ht="9" customHeight="1" x14ac:dyDescent="0.25">
      <c r="A191" s="215"/>
      <c r="B191" s="32"/>
      <c r="C191" s="32"/>
      <c r="D191" s="32"/>
    </row>
    <row r="192" spans="1:5" s="38" customFormat="1" ht="9" customHeight="1" x14ac:dyDescent="0.25">
      <c r="A192" s="37" t="s">
        <v>288</v>
      </c>
      <c r="B192" s="27">
        <f>SUM(B193,B197)</f>
        <v>11540205</v>
      </c>
      <c r="C192" s="27"/>
      <c r="D192" s="27">
        <f>SUM(D193,D197)</f>
        <v>297024.61100000003</v>
      </c>
      <c r="E192" s="199"/>
    </row>
    <row r="193" spans="1:5" s="38" customFormat="1" ht="9" customHeight="1" x14ac:dyDescent="0.25">
      <c r="A193" s="409" t="s">
        <v>125</v>
      </c>
      <c r="B193" s="27">
        <f>SUM(B194:B195)</f>
        <v>3990269</v>
      </c>
      <c r="C193" s="27"/>
      <c r="D193" s="27">
        <f>SUM(D194:D195)</f>
        <v>133325.30600000001</v>
      </c>
      <c r="E193" s="199"/>
    </row>
    <row r="194" spans="1:5" s="38" customFormat="1" ht="9" customHeight="1" x14ac:dyDescent="0.25">
      <c r="A194" s="413" t="s">
        <v>337</v>
      </c>
      <c r="B194" s="27">
        <v>2232789</v>
      </c>
      <c r="C194" s="27"/>
      <c r="D194" s="27">
        <v>87098.653000000006</v>
      </c>
    </row>
    <row r="195" spans="1:5" s="38" customFormat="1" ht="9" customHeight="1" x14ac:dyDescent="0.25">
      <c r="A195" s="414" t="s">
        <v>338</v>
      </c>
      <c r="B195" s="40">
        <v>1757480</v>
      </c>
      <c r="C195" s="40"/>
      <c r="D195" s="40">
        <v>46226.652999999998</v>
      </c>
    </row>
    <row r="196" spans="1:5" s="38" customFormat="1" ht="9" customHeight="1" x14ac:dyDescent="0.25">
      <c r="B196" s="457"/>
      <c r="C196" s="457"/>
      <c r="D196" s="457"/>
    </row>
    <row r="197" spans="1:5" s="38" customFormat="1" ht="9" customHeight="1" x14ac:dyDescent="0.25">
      <c r="A197" s="415" t="s">
        <v>303</v>
      </c>
      <c r="B197" s="27">
        <f>SUM(B198:B201)</f>
        <v>7549936</v>
      </c>
      <c r="C197" s="27"/>
      <c r="D197" s="27">
        <f>SUM(D198:D201)</f>
        <v>163699.30499999999</v>
      </c>
    </row>
    <row r="198" spans="1:5" s="38" customFormat="1" ht="9" customHeight="1" x14ac:dyDescent="0.25">
      <c r="A198" s="413" t="s">
        <v>339</v>
      </c>
      <c r="B198" s="27">
        <v>863459</v>
      </c>
      <c r="C198" s="27"/>
      <c r="D198" s="27">
        <v>15847.47</v>
      </c>
    </row>
    <row r="199" spans="1:5" s="38" customFormat="1" ht="9" customHeight="1" x14ac:dyDescent="0.25">
      <c r="A199" s="416" t="s">
        <v>343</v>
      </c>
      <c r="B199" s="27">
        <v>2202175</v>
      </c>
      <c r="C199" s="27"/>
      <c r="D199" s="27">
        <v>42685.366999999998</v>
      </c>
    </row>
    <row r="200" spans="1:5" s="38" customFormat="1" ht="9" customHeight="1" x14ac:dyDescent="0.25">
      <c r="A200" s="414" t="s">
        <v>341</v>
      </c>
      <c r="B200" s="40">
        <v>519611</v>
      </c>
      <c r="C200" s="40"/>
      <c r="D200" s="40">
        <v>23295.353999999999</v>
      </c>
    </row>
    <row r="201" spans="1:5" s="38" customFormat="1" ht="9" customHeight="1" x14ac:dyDescent="0.25">
      <c r="A201" s="413" t="s">
        <v>342</v>
      </c>
      <c r="B201" s="27">
        <v>3964691</v>
      </c>
      <c r="C201" s="27"/>
      <c r="D201" s="27">
        <v>81871.114000000001</v>
      </c>
    </row>
    <row r="202" spans="1:5" s="38" customFormat="1" ht="9" customHeight="1" x14ac:dyDescent="0.25">
      <c r="A202" s="416"/>
      <c r="B202" s="27"/>
      <c r="C202" s="27"/>
      <c r="D202" s="27"/>
    </row>
    <row r="203" spans="1:5" ht="9" customHeight="1" x14ac:dyDescent="0.25">
      <c r="A203" s="31">
        <v>2003</v>
      </c>
      <c r="B203" s="32"/>
      <c r="C203" s="32"/>
      <c r="D203" s="32"/>
    </row>
    <row r="204" spans="1:5" s="38" customFormat="1" ht="9" customHeight="1" x14ac:dyDescent="0.25">
      <c r="A204" s="215" t="s">
        <v>10</v>
      </c>
      <c r="B204" s="32">
        <f>SUM(B206,B214)</f>
        <v>56026515</v>
      </c>
      <c r="C204" s="32"/>
      <c r="D204" s="32">
        <f>SUM(D206,D214)-1</f>
        <v>1615097</v>
      </c>
      <c r="E204" s="199"/>
    </row>
    <row r="205" spans="1:5" s="38" customFormat="1" ht="3.95" customHeight="1" x14ac:dyDescent="0.25">
      <c r="A205" s="215"/>
      <c r="B205" s="32"/>
      <c r="C205" s="32"/>
      <c r="D205" s="32"/>
    </row>
    <row r="206" spans="1:5" s="38" customFormat="1" ht="9" customHeight="1" x14ac:dyDescent="0.25">
      <c r="A206" s="37" t="s">
        <v>284</v>
      </c>
      <c r="B206" s="27">
        <f>SUM(B207:B212)</f>
        <v>44971536</v>
      </c>
      <c r="C206" s="27"/>
      <c r="D206" s="27">
        <f>SUM(D207:D212)</f>
        <v>1306920</v>
      </c>
      <c r="E206" s="199"/>
    </row>
    <row r="207" spans="1:5" s="38" customFormat="1" ht="9" customHeight="1" x14ac:dyDescent="0.25">
      <c r="A207" s="409" t="s">
        <v>198</v>
      </c>
      <c r="B207" s="27">
        <v>2309777</v>
      </c>
      <c r="C207" s="27"/>
      <c r="D207" s="27">
        <v>55959</v>
      </c>
    </row>
    <row r="208" spans="1:5" s="38" customFormat="1" ht="9" customHeight="1" x14ac:dyDescent="0.25">
      <c r="A208" s="409" t="s">
        <v>199</v>
      </c>
      <c r="B208" s="27">
        <v>4090198</v>
      </c>
      <c r="C208" s="27"/>
      <c r="D208" s="27">
        <v>115192</v>
      </c>
    </row>
    <row r="209" spans="1:4" s="38" customFormat="1" ht="9" customHeight="1" x14ac:dyDescent="0.25">
      <c r="A209" s="410" t="s">
        <v>200</v>
      </c>
      <c r="B209" s="40">
        <v>3215497</v>
      </c>
      <c r="C209" s="40"/>
      <c r="D209" s="40">
        <v>170591</v>
      </c>
    </row>
    <row r="210" spans="1:4" s="38" customFormat="1" ht="9" customHeight="1" x14ac:dyDescent="0.25">
      <c r="A210" s="409" t="s">
        <v>201</v>
      </c>
      <c r="B210" s="27">
        <v>4265617</v>
      </c>
      <c r="C210" s="27"/>
      <c r="D210" s="27">
        <v>371247</v>
      </c>
    </row>
    <row r="211" spans="1:4" s="38" customFormat="1" ht="9" customHeight="1" x14ac:dyDescent="0.25">
      <c r="A211" s="409" t="s">
        <v>202</v>
      </c>
      <c r="B211" s="27">
        <v>28681734</v>
      </c>
      <c r="C211" s="27"/>
      <c r="D211" s="27">
        <v>493931</v>
      </c>
    </row>
    <row r="212" spans="1:4" s="38" customFormat="1" ht="9" customHeight="1" x14ac:dyDescent="0.25">
      <c r="A212" s="409" t="s">
        <v>336</v>
      </c>
      <c r="B212" s="27">
        <v>2408713</v>
      </c>
      <c r="C212" s="27"/>
      <c r="D212" s="27">
        <v>100000</v>
      </c>
    </row>
    <row r="213" spans="1:4" s="38" customFormat="1" ht="9" customHeight="1" x14ac:dyDescent="0.25">
      <c r="A213" s="215"/>
      <c r="B213" s="32"/>
      <c r="C213" s="32"/>
      <c r="D213" s="32"/>
    </row>
    <row r="214" spans="1:4" s="38" customFormat="1" ht="9" customHeight="1" x14ac:dyDescent="0.25">
      <c r="A214" s="37" t="s">
        <v>288</v>
      </c>
      <c r="B214" s="27">
        <f>SUM(B215,B219)</f>
        <v>11054979</v>
      </c>
      <c r="C214" s="27"/>
      <c r="D214" s="27">
        <f>SUM(D215,D219)</f>
        <v>308178</v>
      </c>
    </row>
    <row r="215" spans="1:4" s="38" customFormat="1" ht="9" customHeight="1" x14ac:dyDescent="0.25">
      <c r="A215" s="409" t="s">
        <v>125</v>
      </c>
      <c r="B215" s="27">
        <f>SUM(B216:B217)</f>
        <v>3984302</v>
      </c>
      <c r="C215" s="27"/>
      <c r="D215" s="27">
        <f>SUM(D216:D217)</f>
        <v>146940</v>
      </c>
    </row>
    <row r="216" spans="1:4" s="38" customFormat="1" ht="9" customHeight="1" x14ac:dyDescent="0.25">
      <c r="A216" s="413" t="s">
        <v>337</v>
      </c>
      <c r="B216" s="27">
        <v>2119589</v>
      </c>
      <c r="C216" s="27"/>
      <c r="D216" s="27">
        <v>97736</v>
      </c>
    </row>
    <row r="217" spans="1:4" s="38" customFormat="1" ht="9" customHeight="1" x14ac:dyDescent="0.25">
      <c r="A217" s="414" t="s">
        <v>338</v>
      </c>
      <c r="B217" s="40">
        <v>1864713</v>
      </c>
      <c r="C217" s="40"/>
      <c r="D217" s="40">
        <v>49204</v>
      </c>
    </row>
    <row r="218" spans="1:4" s="38" customFormat="1" ht="9" customHeight="1" x14ac:dyDescent="0.25">
      <c r="B218" s="457"/>
      <c r="C218" s="457"/>
      <c r="D218" s="457"/>
    </row>
    <row r="219" spans="1:4" s="38" customFormat="1" ht="9" customHeight="1" x14ac:dyDescent="0.25">
      <c r="A219" s="415" t="s">
        <v>303</v>
      </c>
      <c r="B219" s="27">
        <f>SUM(B220:B223)</f>
        <v>7070677</v>
      </c>
      <c r="C219" s="27"/>
      <c r="D219" s="27">
        <f>SUM(D220:D223)</f>
        <v>161238</v>
      </c>
    </row>
    <row r="220" spans="1:4" s="38" customFormat="1" ht="9" customHeight="1" x14ac:dyDescent="0.25">
      <c r="A220" s="413" t="s">
        <v>339</v>
      </c>
      <c r="B220" s="27">
        <v>790154</v>
      </c>
      <c r="C220" s="27"/>
      <c r="D220" s="27">
        <v>16007</v>
      </c>
    </row>
    <row r="221" spans="1:4" s="38" customFormat="1" ht="9" customHeight="1" x14ac:dyDescent="0.25">
      <c r="A221" s="416" t="s">
        <v>343</v>
      </c>
      <c r="B221" s="27">
        <v>2007844</v>
      </c>
      <c r="C221" s="27"/>
      <c r="D221" s="27">
        <v>41443</v>
      </c>
    </row>
    <row r="222" spans="1:4" s="38" customFormat="1" ht="9" customHeight="1" x14ac:dyDescent="0.25">
      <c r="A222" s="414" t="s">
        <v>341</v>
      </c>
      <c r="B222" s="40">
        <v>450469</v>
      </c>
      <c r="C222" s="40"/>
      <c r="D222" s="40">
        <v>20260</v>
      </c>
    </row>
    <row r="223" spans="1:4" s="38" customFormat="1" ht="9" customHeight="1" x14ac:dyDescent="0.25">
      <c r="A223" s="413" t="s">
        <v>342</v>
      </c>
      <c r="B223" s="27">
        <v>3822210</v>
      </c>
      <c r="C223" s="27"/>
      <c r="D223" s="27">
        <v>83528</v>
      </c>
    </row>
    <row r="224" spans="1:4" s="38" customFormat="1" ht="9" customHeight="1" x14ac:dyDescent="0.25">
      <c r="A224" s="416"/>
      <c r="B224" s="27"/>
      <c r="C224" s="27"/>
      <c r="D224" s="27"/>
    </row>
    <row r="225" spans="1:23" ht="9" customHeight="1" x14ac:dyDescent="0.25">
      <c r="A225" s="31">
        <v>2004</v>
      </c>
      <c r="B225" s="32"/>
      <c r="C225" s="32"/>
      <c r="D225" s="32"/>
    </row>
    <row r="226" spans="1:23" s="38" customFormat="1" ht="9" customHeight="1" x14ac:dyDescent="0.25">
      <c r="A226" s="215" t="s">
        <v>10</v>
      </c>
      <c r="B226" s="32">
        <f>SUM(B228+B236)</f>
        <v>58047802</v>
      </c>
      <c r="C226" s="32"/>
      <c r="D226" s="32">
        <f>SUM(D228+D236)</f>
        <v>1795916.1402284191</v>
      </c>
    </row>
    <row r="227" spans="1:23" s="38" customFormat="1" ht="3.95" customHeight="1" x14ac:dyDescent="0.25">
      <c r="A227" s="215"/>
      <c r="B227" s="32"/>
      <c r="C227" s="32"/>
      <c r="D227" s="32"/>
    </row>
    <row r="228" spans="1:23" s="38" customFormat="1" ht="9" customHeight="1" x14ac:dyDescent="0.25">
      <c r="A228" s="37" t="s">
        <v>284</v>
      </c>
      <c r="B228" s="408">
        <f>SUM(B229:B234)</f>
        <v>46970239</v>
      </c>
      <c r="C228" s="408"/>
      <c r="D228" s="408">
        <f>SUM(D229:D234)</f>
        <v>1465803.1157939131</v>
      </c>
      <c r="E228" s="408"/>
      <c r="F228" s="408"/>
      <c r="G228" s="408"/>
      <c r="H228" s="408"/>
      <c r="I228" s="408"/>
      <c r="J228" s="408"/>
      <c r="K228" s="408"/>
      <c r="L228" s="408"/>
      <c r="M228" s="408"/>
      <c r="N228" s="408"/>
      <c r="O228" s="408"/>
      <c r="P228" s="408"/>
      <c r="Q228" s="408"/>
      <c r="R228" s="408"/>
      <c r="S228" s="408"/>
      <c r="T228" s="408"/>
      <c r="U228" s="408"/>
      <c r="V228" s="408"/>
    </row>
    <row r="229" spans="1:23" s="38" customFormat="1" ht="9" customHeight="1" x14ac:dyDescent="0.25">
      <c r="A229" s="409" t="s">
        <v>198</v>
      </c>
      <c r="B229" s="408">
        <v>2626556</v>
      </c>
      <c r="C229" s="408"/>
      <c r="D229" s="408">
        <v>65722.009565217391</v>
      </c>
      <c r="E229" s="408"/>
      <c r="F229" s="408"/>
      <c r="G229" s="408"/>
      <c r="H229" s="408"/>
      <c r="I229" s="408"/>
      <c r="J229" s="408"/>
      <c r="K229" s="408"/>
      <c r="L229" s="408"/>
      <c r="M229" s="408"/>
      <c r="N229" s="408"/>
      <c r="O229" s="408"/>
      <c r="P229" s="408"/>
      <c r="Q229" s="408"/>
      <c r="R229" s="408"/>
      <c r="S229" s="408"/>
      <c r="T229" s="408"/>
      <c r="U229" s="408"/>
      <c r="V229" s="408"/>
      <c r="W229" s="408"/>
    </row>
    <row r="230" spans="1:23" s="38" customFormat="1" ht="9" customHeight="1" x14ac:dyDescent="0.25">
      <c r="A230" s="409" t="s">
        <v>199</v>
      </c>
      <c r="B230" s="408">
        <v>4156453</v>
      </c>
      <c r="C230" s="408"/>
      <c r="D230" s="408">
        <v>120381.50086956522</v>
      </c>
      <c r="E230" s="408"/>
      <c r="F230" s="408"/>
      <c r="G230" s="408"/>
      <c r="H230" s="408"/>
      <c r="I230" s="408"/>
      <c r="J230" s="408"/>
      <c r="K230" s="408"/>
      <c r="L230" s="408"/>
      <c r="M230" s="408"/>
      <c r="N230" s="408"/>
      <c r="O230" s="408"/>
      <c r="P230" s="408"/>
      <c r="Q230" s="408"/>
      <c r="R230" s="408"/>
      <c r="S230" s="408"/>
      <c r="T230" s="408"/>
      <c r="U230" s="408"/>
      <c r="V230" s="408"/>
      <c r="W230" s="408"/>
    </row>
    <row r="231" spans="1:23" s="38" customFormat="1" ht="9" customHeight="1" x14ac:dyDescent="0.25">
      <c r="A231" s="410" t="s">
        <v>200</v>
      </c>
      <c r="B231" s="411">
        <v>3621066</v>
      </c>
      <c r="C231" s="411"/>
      <c r="D231" s="411">
        <v>215645.30002</v>
      </c>
      <c r="E231" s="408"/>
      <c r="F231" s="408"/>
      <c r="G231" s="408"/>
      <c r="H231" s="408"/>
      <c r="I231" s="408"/>
      <c r="J231" s="408"/>
      <c r="K231" s="408"/>
      <c r="L231" s="408"/>
      <c r="M231" s="408"/>
      <c r="N231" s="408"/>
      <c r="O231" s="408"/>
      <c r="P231" s="408"/>
      <c r="Q231" s="408"/>
      <c r="R231" s="408"/>
      <c r="S231" s="408"/>
      <c r="T231" s="408"/>
      <c r="U231" s="408"/>
      <c r="V231" s="408"/>
      <c r="W231" s="408"/>
    </row>
    <row r="232" spans="1:23" s="38" customFormat="1" ht="9" customHeight="1" x14ac:dyDescent="0.25">
      <c r="A232" s="409" t="s">
        <v>201</v>
      </c>
      <c r="B232" s="408">
        <v>4548817</v>
      </c>
      <c r="C232" s="408"/>
      <c r="D232" s="408">
        <v>412423.25217391312</v>
      </c>
      <c r="E232" s="408"/>
      <c r="F232" s="408"/>
      <c r="G232" s="408"/>
      <c r="H232" s="408"/>
      <c r="I232" s="408"/>
      <c r="J232" s="408"/>
      <c r="K232" s="408"/>
      <c r="L232" s="408"/>
      <c r="M232" s="408"/>
      <c r="N232" s="408"/>
      <c r="O232" s="408"/>
      <c r="P232" s="408"/>
      <c r="Q232" s="408"/>
      <c r="R232" s="408"/>
      <c r="S232" s="408"/>
      <c r="T232" s="408"/>
      <c r="U232" s="408"/>
      <c r="V232" s="408"/>
      <c r="W232" s="408"/>
    </row>
    <row r="233" spans="1:23" s="38" customFormat="1" ht="9" customHeight="1" x14ac:dyDescent="0.25">
      <c r="A233" s="409" t="s">
        <v>202</v>
      </c>
      <c r="B233" s="408">
        <v>29512717</v>
      </c>
      <c r="C233" s="408"/>
      <c r="D233" s="408">
        <v>542569.0835999999</v>
      </c>
      <c r="E233" s="408"/>
      <c r="F233" s="408"/>
      <c r="G233" s="408"/>
      <c r="H233" s="408"/>
      <c r="I233" s="408"/>
      <c r="J233" s="408"/>
      <c r="K233" s="408"/>
      <c r="L233" s="408"/>
      <c r="M233" s="408"/>
      <c r="N233" s="408"/>
      <c r="O233" s="408"/>
      <c r="P233" s="408"/>
      <c r="Q233" s="408"/>
      <c r="R233" s="408"/>
      <c r="S233" s="408"/>
      <c r="T233" s="408"/>
      <c r="U233" s="408"/>
      <c r="V233" s="408"/>
      <c r="W233" s="408"/>
    </row>
    <row r="234" spans="1:23" s="38" customFormat="1" ht="9" customHeight="1" x14ac:dyDescent="0.25">
      <c r="A234" s="409" t="s">
        <v>336</v>
      </c>
      <c r="B234" s="408">
        <v>2504630</v>
      </c>
      <c r="C234" s="408"/>
      <c r="D234" s="408">
        <v>109061.96956521741</v>
      </c>
      <c r="E234" s="412"/>
      <c r="F234" s="412"/>
      <c r="G234" s="412"/>
      <c r="H234" s="408"/>
      <c r="I234" s="408"/>
      <c r="J234" s="408"/>
      <c r="K234" s="408"/>
      <c r="L234" s="408"/>
      <c r="M234" s="412"/>
      <c r="N234" s="412"/>
      <c r="O234" s="412"/>
      <c r="P234" s="412"/>
      <c r="Q234" s="412"/>
      <c r="R234" s="412"/>
      <c r="S234" s="408"/>
      <c r="T234" s="408"/>
      <c r="U234" s="408"/>
      <c r="V234" s="408"/>
      <c r="W234" s="408"/>
    </row>
    <row r="235" spans="1:23" s="38" customFormat="1" ht="9" customHeight="1" x14ac:dyDescent="0.25">
      <c r="A235" s="215"/>
      <c r="B235" s="408"/>
      <c r="C235" s="408"/>
      <c r="D235" s="408"/>
      <c r="E235" s="408"/>
      <c r="F235" s="408"/>
      <c r="G235" s="408"/>
      <c r="H235" s="408"/>
      <c r="I235" s="408"/>
      <c r="J235" s="408"/>
      <c r="K235" s="408"/>
      <c r="L235" s="408"/>
      <c r="M235" s="407"/>
      <c r="N235" s="407"/>
      <c r="O235" s="407"/>
      <c r="P235" s="407"/>
      <c r="Q235" s="407"/>
      <c r="R235" s="407"/>
      <c r="S235" s="407"/>
      <c r="T235" s="407"/>
      <c r="U235" s="407"/>
      <c r="V235" s="407"/>
    </row>
    <row r="236" spans="1:23" s="38" customFormat="1" ht="9" customHeight="1" x14ac:dyDescent="0.25">
      <c r="A236" s="37" t="s">
        <v>288</v>
      </c>
      <c r="B236" s="408">
        <f>SUM(B237+B241)</f>
        <v>11077563</v>
      </c>
      <c r="C236" s="408"/>
      <c r="D236" s="408">
        <f>SUM(D237+D241)</f>
        <v>330113.0244345059</v>
      </c>
      <c r="E236" s="408"/>
      <c r="F236" s="408"/>
      <c r="G236" s="408"/>
      <c r="H236" s="408"/>
      <c r="I236" s="408"/>
      <c r="J236" s="408"/>
      <c r="K236" s="408"/>
      <c r="L236" s="408"/>
      <c r="M236" s="408"/>
      <c r="N236" s="408"/>
      <c r="O236" s="408"/>
      <c r="P236" s="408"/>
      <c r="Q236" s="408"/>
      <c r="R236" s="408"/>
      <c r="S236" s="408"/>
      <c r="T236" s="408"/>
      <c r="U236" s="408"/>
      <c r="V236" s="408"/>
    </row>
    <row r="237" spans="1:23" s="38" customFormat="1" ht="9" customHeight="1" x14ac:dyDescent="0.25">
      <c r="A237" s="409" t="s">
        <v>125</v>
      </c>
      <c r="B237" s="408">
        <f>SUM(B238:B239)</f>
        <v>4204574</v>
      </c>
      <c r="C237" s="408"/>
      <c r="D237" s="408">
        <f>SUM(D238:D239)</f>
        <v>167758.43077086954</v>
      </c>
      <c r="E237" s="408"/>
      <c r="F237" s="408"/>
      <c r="G237" s="408"/>
      <c r="H237" s="408"/>
      <c r="I237" s="408"/>
      <c r="J237" s="408"/>
      <c r="K237" s="408"/>
      <c r="L237" s="408"/>
      <c r="M237" s="408"/>
      <c r="N237" s="408"/>
      <c r="O237" s="408"/>
      <c r="P237" s="408"/>
      <c r="Q237" s="408"/>
      <c r="R237" s="408"/>
      <c r="S237" s="408"/>
      <c r="T237" s="408"/>
      <c r="U237" s="408"/>
      <c r="V237" s="408"/>
    </row>
    <row r="238" spans="1:23" s="38" customFormat="1" ht="9" customHeight="1" x14ac:dyDescent="0.25">
      <c r="A238" s="413" t="s">
        <v>337</v>
      </c>
      <c r="B238" s="408">
        <v>2309694</v>
      </c>
      <c r="C238" s="408"/>
      <c r="D238" s="408">
        <v>117757.42850999998</v>
      </c>
      <c r="E238" s="408"/>
      <c r="F238" s="408"/>
      <c r="G238" s="408"/>
      <c r="H238" s="408"/>
      <c r="I238" s="408"/>
      <c r="J238" s="408"/>
      <c r="K238" s="408"/>
      <c r="L238" s="408"/>
      <c r="M238" s="408"/>
      <c r="N238" s="408"/>
      <c r="O238" s="408"/>
      <c r="P238" s="408"/>
      <c r="Q238" s="408"/>
      <c r="R238" s="408"/>
      <c r="S238" s="408"/>
      <c r="T238" s="408"/>
      <c r="U238" s="408"/>
      <c r="V238" s="408"/>
      <c r="W238" s="458"/>
    </row>
    <row r="239" spans="1:23" s="38" customFormat="1" ht="9" customHeight="1" x14ac:dyDescent="0.25">
      <c r="A239" s="414" t="s">
        <v>338</v>
      </c>
      <c r="B239" s="411">
        <v>1894880</v>
      </c>
      <c r="C239" s="411"/>
      <c r="D239" s="411">
        <v>50001.002260869573</v>
      </c>
      <c r="E239" s="408"/>
      <c r="F239" s="408"/>
      <c r="G239" s="408"/>
      <c r="H239" s="408"/>
      <c r="I239" s="408"/>
      <c r="J239" s="408"/>
      <c r="K239" s="408"/>
      <c r="L239" s="408"/>
      <c r="M239" s="408"/>
      <c r="N239" s="408"/>
      <c r="O239" s="408"/>
      <c r="P239" s="408"/>
      <c r="Q239" s="408"/>
      <c r="R239" s="408"/>
      <c r="S239" s="408"/>
      <c r="T239" s="408"/>
      <c r="U239" s="408"/>
      <c r="V239" s="408"/>
      <c r="W239" s="458"/>
    </row>
    <row r="240" spans="1:23" s="38" customFormat="1" ht="9" customHeight="1" x14ac:dyDescent="0.25">
      <c r="B240" s="408"/>
      <c r="C240" s="408"/>
      <c r="D240" s="408"/>
      <c r="E240" s="408"/>
      <c r="F240" s="408"/>
      <c r="G240" s="408"/>
      <c r="H240" s="408"/>
      <c r="I240" s="408"/>
      <c r="J240" s="408"/>
      <c r="K240" s="408"/>
      <c r="L240" s="408"/>
      <c r="M240" s="408"/>
      <c r="N240" s="408"/>
      <c r="O240" s="408"/>
      <c r="P240" s="408"/>
      <c r="Q240" s="408"/>
      <c r="R240" s="408"/>
      <c r="S240" s="408"/>
      <c r="T240" s="408"/>
      <c r="U240" s="408"/>
      <c r="V240" s="408"/>
    </row>
    <row r="241" spans="1:23" s="38" customFormat="1" ht="9" customHeight="1" x14ac:dyDescent="0.25">
      <c r="A241" s="415" t="s">
        <v>303</v>
      </c>
      <c r="B241" s="408">
        <f>SUM(B242:B245)</f>
        <v>6872989</v>
      </c>
      <c r="C241" s="408"/>
      <c r="D241" s="408">
        <f>SUM(D242:D245)</f>
        <v>162354.59366363636</v>
      </c>
      <c r="E241" s="408"/>
      <c r="F241" s="408"/>
      <c r="G241" s="408"/>
      <c r="H241" s="408"/>
      <c r="I241" s="408"/>
      <c r="J241" s="408"/>
      <c r="K241" s="408"/>
      <c r="L241" s="408"/>
      <c r="M241" s="408"/>
      <c r="N241" s="408"/>
      <c r="O241" s="408"/>
      <c r="P241" s="408"/>
      <c r="Q241" s="408"/>
      <c r="R241" s="408"/>
      <c r="S241" s="408"/>
      <c r="T241" s="408"/>
      <c r="U241" s="408"/>
      <c r="V241" s="408"/>
    </row>
    <row r="242" spans="1:23" s="38" customFormat="1" ht="9" customHeight="1" x14ac:dyDescent="0.25">
      <c r="A242" s="413" t="s">
        <v>339</v>
      </c>
      <c r="B242" s="412">
        <v>787040</v>
      </c>
      <c r="C242" s="412"/>
      <c r="D242" s="408">
        <v>16869.643499999998</v>
      </c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8"/>
      <c r="S242" s="408"/>
      <c r="T242" s="408"/>
      <c r="U242" s="408"/>
      <c r="V242" s="408"/>
      <c r="W242" s="458"/>
    </row>
    <row r="243" spans="1:23" s="38" customFormat="1" ht="9" customHeight="1" x14ac:dyDescent="0.25">
      <c r="A243" s="416" t="s">
        <v>343</v>
      </c>
      <c r="B243" s="412">
        <v>1911344</v>
      </c>
      <c r="C243" s="412"/>
      <c r="D243" s="412">
        <v>42046.473881818172</v>
      </c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08"/>
      <c r="P243" s="408"/>
      <c r="Q243" s="408"/>
      <c r="R243" s="408"/>
      <c r="S243" s="408"/>
      <c r="T243" s="408"/>
      <c r="U243" s="408"/>
      <c r="V243" s="408"/>
      <c r="W243" s="458"/>
    </row>
    <row r="244" spans="1:23" s="38" customFormat="1" ht="9" customHeight="1" x14ac:dyDescent="0.25">
      <c r="A244" s="414" t="s">
        <v>341</v>
      </c>
      <c r="B244" s="411">
        <v>453017</v>
      </c>
      <c r="C244" s="411"/>
      <c r="D244" s="411">
        <v>21377.190699999999</v>
      </c>
      <c r="E244" s="408"/>
      <c r="F244" s="408"/>
      <c r="G244" s="408"/>
      <c r="H244" s="408"/>
      <c r="I244" s="408"/>
      <c r="J244" s="412"/>
      <c r="K244" s="412"/>
      <c r="L244" s="408"/>
      <c r="M244" s="408"/>
      <c r="N244" s="408"/>
      <c r="O244" s="408"/>
      <c r="P244" s="408"/>
      <c r="Q244" s="408"/>
      <c r="R244" s="408"/>
      <c r="S244" s="408"/>
      <c r="T244" s="408"/>
      <c r="U244" s="408"/>
      <c r="V244" s="408"/>
      <c r="W244" s="458"/>
    </row>
    <row r="245" spans="1:23" s="38" customFormat="1" ht="9" customHeight="1" x14ac:dyDescent="0.25">
      <c r="A245" s="413" t="s">
        <v>342</v>
      </c>
      <c r="B245" s="408">
        <v>3721588</v>
      </c>
      <c r="C245" s="408"/>
      <c r="D245" s="408">
        <v>82061.285581818185</v>
      </c>
      <c r="E245" s="412"/>
      <c r="F245" s="412"/>
      <c r="G245" s="412"/>
      <c r="H245" s="412"/>
      <c r="I245" s="412"/>
      <c r="J245" s="412"/>
      <c r="K245" s="412"/>
      <c r="L245" s="412"/>
      <c r="M245" s="412"/>
      <c r="N245" s="412"/>
      <c r="O245" s="412"/>
      <c r="P245" s="412"/>
      <c r="Q245" s="412"/>
      <c r="R245" s="412"/>
      <c r="S245" s="412"/>
      <c r="T245" s="412"/>
      <c r="U245" s="412"/>
      <c r="V245" s="412"/>
      <c r="W245" s="458"/>
    </row>
    <row r="246" spans="1:23" s="38" customFormat="1" ht="9" customHeight="1" x14ac:dyDescent="0.25">
      <c r="A246" s="416"/>
      <c r="B246" s="27"/>
      <c r="C246" s="27"/>
      <c r="D246" s="27"/>
    </row>
    <row r="247" spans="1:23" s="207" customFormat="1" ht="9" customHeight="1" x14ac:dyDescent="0.25">
      <c r="A247" s="31">
        <v>2005</v>
      </c>
      <c r="B247" s="459"/>
      <c r="C247" s="459"/>
      <c r="D247" s="459"/>
    </row>
    <row r="248" spans="1:23" s="38" customFormat="1" ht="9" customHeight="1" x14ac:dyDescent="0.25">
      <c r="A248" s="215" t="s">
        <v>10</v>
      </c>
      <c r="B248" s="32">
        <f>SUM(B250+B258)</f>
        <v>54545112</v>
      </c>
      <c r="C248" s="32"/>
      <c r="D248" s="32">
        <f>SUM(D250+D258)</f>
        <v>1801090.6850000001</v>
      </c>
    </row>
    <row r="249" spans="1:23" s="38" customFormat="1" ht="3.95" customHeight="1" x14ac:dyDescent="0.25">
      <c r="A249" s="215"/>
      <c r="B249" s="32"/>
      <c r="C249" s="32"/>
      <c r="D249" s="32"/>
    </row>
    <row r="250" spans="1:23" s="38" customFormat="1" ht="9" customHeight="1" x14ac:dyDescent="0.25">
      <c r="A250" s="37" t="s">
        <v>284</v>
      </c>
      <c r="B250" s="408">
        <f>SUM(B251:B256)</f>
        <v>44043730</v>
      </c>
      <c r="C250" s="408"/>
      <c r="D250" s="408">
        <f>SUM(D251:D256)</f>
        <v>1460316.899</v>
      </c>
      <c r="E250" s="408"/>
      <c r="F250" s="408"/>
      <c r="G250" s="408"/>
      <c r="H250" s="408"/>
      <c r="I250" s="408"/>
      <c r="J250" s="408"/>
      <c r="K250" s="408"/>
      <c r="L250" s="408"/>
      <c r="M250" s="408"/>
      <c r="N250" s="408"/>
      <c r="O250" s="408"/>
      <c r="P250" s="408"/>
      <c r="Q250" s="408"/>
      <c r="R250" s="408"/>
      <c r="S250" s="408"/>
      <c r="T250" s="408"/>
      <c r="U250" s="408"/>
      <c r="V250" s="408"/>
    </row>
    <row r="251" spans="1:23" s="38" customFormat="1" ht="9" customHeight="1" x14ac:dyDescent="0.25">
      <c r="A251" s="409" t="s">
        <v>198</v>
      </c>
      <c r="B251" s="408">
        <v>2900132</v>
      </c>
      <c r="C251" s="408"/>
      <c r="D251" s="408">
        <v>76032.52</v>
      </c>
      <c r="E251" s="408"/>
      <c r="F251" s="408"/>
      <c r="G251" s="408"/>
      <c r="H251" s="408"/>
      <c r="I251" s="408"/>
      <c r="J251" s="408"/>
      <c r="K251" s="408"/>
      <c r="L251" s="408"/>
      <c r="M251" s="408"/>
      <c r="N251" s="408"/>
      <c r="O251" s="408"/>
      <c r="P251" s="408"/>
      <c r="Q251" s="408"/>
      <c r="R251" s="408"/>
      <c r="S251" s="408"/>
      <c r="T251" s="408"/>
      <c r="U251" s="408"/>
      <c r="V251" s="408"/>
      <c r="W251" s="408"/>
    </row>
    <row r="252" spans="1:23" s="38" customFormat="1" ht="9" customHeight="1" x14ac:dyDescent="0.25">
      <c r="A252" s="409" t="s">
        <v>199</v>
      </c>
      <c r="B252" s="408">
        <v>4154044</v>
      </c>
      <c r="C252" s="408"/>
      <c r="D252" s="408">
        <v>128069.277</v>
      </c>
      <c r="E252" s="408"/>
      <c r="F252" s="408"/>
      <c r="G252" s="408"/>
      <c r="H252" s="408"/>
      <c r="I252" s="408"/>
      <c r="J252" s="408"/>
      <c r="K252" s="408"/>
      <c r="L252" s="408"/>
      <c r="M252" s="408"/>
      <c r="N252" s="408"/>
      <c r="O252" s="408"/>
      <c r="P252" s="408"/>
      <c r="Q252" s="408"/>
      <c r="R252" s="408"/>
      <c r="S252" s="408"/>
      <c r="T252" s="408"/>
      <c r="U252" s="408"/>
      <c r="V252" s="408"/>
      <c r="W252" s="408"/>
    </row>
    <row r="253" spans="1:23" s="38" customFormat="1" ht="9" customHeight="1" x14ac:dyDescent="0.25">
      <c r="A253" s="410" t="s">
        <v>344</v>
      </c>
      <c r="B253" s="411">
        <v>3141510</v>
      </c>
      <c r="C253" s="411"/>
      <c r="D253" s="411">
        <v>229360.46799999999</v>
      </c>
      <c r="E253" s="408"/>
      <c r="F253" s="408"/>
      <c r="G253" s="408"/>
      <c r="H253" s="408"/>
      <c r="I253" s="408"/>
      <c r="J253" s="408"/>
      <c r="K253" s="408"/>
      <c r="L253" s="408"/>
      <c r="M253" s="408"/>
      <c r="N253" s="408"/>
      <c r="O253" s="408"/>
      <c r="P253" s="408"/>
      <c r="Q253" s="408"/>
      <c r="R253" s="408"/>
      <c r="S253" s="408"/>
      <c r="T253" s="408"/>
      <c r="U253" s="408"/>
      <c r="V253" s="408"/>
      <c r="W253" s="408"/>
    </row>
    <row r="254" spans="1:23" s="38" customFormat="1" ht="9" customHeight="1" x14ac:dyDescent="0.25">
      <c r="A254" s="409" t="s">
        <v>201</v>
      </c>
      <c r="B254" s="408">
        <v>4656764</v>
      </c>
      <c r="C254" s="408"/>
      <c r="D254" s="408">
        <v>438532.55800000002</v>
      </c>
      <c r="E254" s="408"/>
      <c r="F254" s="408"/>
      <c r="G254" s="408"/>
      <c r="H254" s="408"/>
      <c r="I254" s="408"/>
      <c r="J254" s="408"/>
      <c r="K254" s="408"/>
      <c r="L254" s="408"/>
      <c r="M254" s="408"/>
      <c r="N254" s="408"/>
      <c r="O254" s="408"/>
      <c r="P254" s="408"/>
      <c r="Q254" s="408"/>
      <c r="R254" s="408"/>
      <c r="S254" s="408"/>
      <c r="T254" s="408"/>
      <c r="U254" s="408"/>
      <c r="V254" s="408"/>
      <c r="W254" s="408"/>
    </row>
    <row r="255" spans="1:23" s="38" customFormat="1" ht="9" customHeight="1" x14ac:dyDescent="0.25">
      <c r="A255" s="409" t="s">
        <v>202</v>
      </c>
      <c r="B255" s="408">
        <v>28951263</v>
      </c>
      <c r="C255" s="408"/>
      <c r="D255" s="408">
        <v>577945.978</v>
      </c>
      <c r="E255" s="408"/>
      <c r="F255" s="408"/>
      <c r="G255" s="408"/>
      <c r="H255" s="408"/>
      <c r="I255" s="408"/>
      <c r="J255" s="408"/>
      <c r="K255" s="408"/>
      <c r="L255" s="408"/>
      <c r="M255" s="408"/>
      <c r="N255" s="408"/>
      <c r="O255" s="408"/>
      <c r="P255" s="408"/>
      <c r="Q255" s="408"/>
      <c r="R255" s="408"/>
      <c r="S255" s="408"/>
      <c r="T255" s="408"/>
      <c r="U255" s="408"/>
      <c r="V255" s="408"/>
      <c r="W255" s="408"/>
    </row>
    <row r="256" spans="1:23" s="38" customFormat="1" ht="9" customHeight="1" x14ac:dyDescent="0.25">
      <c r="A256" s="409" t="s">
        <v>318</v>
      </c>
      <c r="B256" s="408">
        <f>240017</f>
        <v>240017</v>
      </c>
      <c r="C256" s="408"/>
      <c r="D256" s="408">
        <f>10376.098</f>
        <v>10376.098</v>
      </c>
      <c r="E256" s="412"/>
      <c r="F256" s="412"/>
      <c r="G256" s="412"/>
      <c r="H256" s="408"/>
      <c r="I256" s="408"/>
      <c r="J256" s="408"/>
      <c r="K256" s="408"/>
      <c r="L256" s="408"/>
      <c r="M256" s="412"/>
      <c r="N256" s="412"/>
      <c r="O256" s="412"/>
      <c r="P256" s="412"/>
      <c r="Q256" s="412"/>
      <c r="R256" s="412"/>
      <c r="S256" s="408"/>
      <c r="T256" s="408"/>
      <c r="U256" s="408"/>
      <c r="V256" s="408"/>
      <c r="W256" s="408"/>
    </row>
    <row r="257" spans="1:23" s="38" customFormat="1" ht="9" customHeight="1" x14ac:dyDescent="0.25">
      <c r="A257" s="215"/>
      <c r="B257" s="408"/>
      <c r="C257" s="408"/>
      <c r="D257" s="408"/>
      <c r="E257" s="408"/>
      <c r="F257" s="408"/>
      <c r="G257" s="408"/>
      <c r="H257" s="408"/>
      <c r="I257" s="408"/>
      <c r="J257" s="408"/>
      <c r="K257" s="408"/>
      <c r="L257" s="408"/>
      <c r="M257" s="407"/>
      <c r="N257" s="407"/>
      <c r="O257" s="407"/>
      <c r="P257" s="407"/>
      <c r="Q257" s="407"/>
      <c r="R257" s="407"/>
      <c r="S257" s="407"/>
      <c r="T257" s="407"/>
      <c r="U257" s="407"/>
      <c r="V257" s="407"/>
    </row>
    <row r="258" spans="1:23" s="38" customFormat="1" ht="9" customHeight="1" x14ac:dyDescent="0.25">
      <c r="A258" s="37" t="s">
        <v>288</v>
      </c>
      <c r="B258" s="408">
        <f>SUM(B259+B263)</f>
        <v>10501382</v>
      </c>
      <c r="C258" s="408"/>
      <c r="D258" s="408">
        <f>SUM(D259+D263)</f>
        <v>340773.78600000002</v>
      </c>
      <c r="E258" s="408"/>
      <c r="F258" s="408"/>
      <c r="G258" s="408"/>
      <c r="H258" s="408"/>
      <c r="I258" s="408"/>
      <c r="J258" s="408"/>
      <c r="K258" s="408"/>
      <c r="L258" s="408"/>
      <c r="M258" s="408"/>
      <c r="N258" s="408"/>
      <c r="O258" s="408"/>
      <c r="P258" s="408"/>
      <c r="Q258" s="408"/>
      <c r="R258" s="408"/>
      <c r="S258" s="408"/>
      <c r="T258" s="408"/>
      <c r="U258" s="408"/>
      <c r="V258" s="408"/>
    </row>
    <row r="259" spans="1:23" s="38" customFormat="1" ht="9" customHeight="1" x14ac:dyDescent="0.25">
      <c r="A259" s="409" t="s">
        <v>125</v>
      </c>
      <c r="B259" s="408">
        <f>SUM(B260:B261)</f>
        <v>3901639</v>
      </c>
      <c r="C259" s="408"/>
      <c r="D259" s="408">
        <f>SUM(D260:D261)</f>
        <v>179932.35200000001</v>
      </c>
      <c r="E259" s="408"/>
      <c r="F259" s="408"/>
      <c r="G259" s="408"/>
      <c r="H259" s="408"/>
      <c r="I259" s="408"/>
      <c r="J259" s="408"/>
      <c r="K259" s="408"/>
      <c r="L259" s="408"/>
      <c r="M259" s="408"/>
      <c r="N259" s="408"/>
      <c r="O259" s="408"/>
      <c r="P259" s="408"/>
      <c r="Q259" s="408"/>
      <c r="R259" s="408"/>
      <c r="S259" s="408"/>
      <c r="T259" s="408"/>
      <c r="U259" s="408"/>
      <c r="V259" s="408"/>
    </row>
    <row r="260" spans="1:23" s="38" customFormat="1" ht="9" customHeight="1" x14ac:dyDescent="0.25">
      <c r="A260" s="413" t="s">
        <v>337</v>
      </c>
      <c r="B260" s="408">
        <v>2107133</v>
      </c>
      <c r="C260" s="408"/>
      <c r="D260" s="408">
        <v>125575.556</v>
      </c>
      <c r="E260" s="408"/>
      <c r="F260" s="408"/>
      <c r="G260" s="408"/>
      <c r="H260" s="408"/>
      <c r="I260" s="408"/>
      <c r="J260" s="408"/>
      <c r="K260" s="408"/>
      <c r="L260" s="408"/>
      <c r="M260" s="408"/>
      <c r="N260" s="408"/>
      <c r="O260" s="408"/>
      <c r="P260" s="408"/>
      <c r="Q260" s="408"/>
      <c r="R260" s="408"/>
      <c r="S260" s="408"/>
      <c r="T260" s="408"/>
      <c r="U260" s="408"/>
      <c r="V260" s="408"/>
      <c r="W260" s="458"/>
    </row>
    <row r="261" spans="1:23" s="38" customFormat="1" ht="9" customHeight="1" x14ac:dyDescent="0.25">
      <c r="A261" s="414" t="s">
        <v>338</v>
      </c>
      <c r="B261" s="411">
        <v>1794506</v>
      </c>
      <c r="C261" s="411"/>
      <c r="D261" s="411">
        <v>54356.796000000002</v>
      </c>
      <c r="E261" s="408"/>
      <c r="F261" s="408"/>
      <c r="G261" s="408"/>
      <c r="H261" s="408"/>
      <c r="I261" s="408"/>
      <c r="J261" s="408"/>
      <c r="K261" s="408"/>
      <c r="L261" s="408"/>
      <c r="M261" s="408"/>
      <c r="N261" s="408"/>
      <c r="O261" s="408"/>
      <c r="P261" s="408"/>
      <c r="Q261" s="408"/>
      <c r="R261" s="408"/>
      <c r="S261" s="408"/>
      <c r="T261" s="408"/>
      <c r="U261" s="408"/>
      <c r="V261" s="408"/>
      <c r="W261" s="458"/>
    </row>
    <row r="262" spans="1:23" s="38" customFormat="1" ht="9" customHeight="1" x14ac:dyDescent="0.25">
      <c r="B262" s="408"/>
      <c r="C262" s="408"/>
      <c r="D262" s="408"/>
      <c r="E262" s="408"/>
      <c r="F262" s="408"/>
      <c r="G262" s="408"/>
      <c r="H262" s="408"/>
      <c r="I262" s="408"/>
      <c r="J262" s="408"/>
      <c r="K262" s="408"/>
      <c r="L262" s="408"/>
      <c r="M262" s="408"/>
      <c r="N262" s="408"/>
      <c r="O262" s="408"/>
      <c r="P262" s="408"/>
      <c r="Q262" s="408"/>
      <c r="R262" s="408"/>
      <c r="S262" s="408"/>
      <c r="T262" s="408"/>
      <c r="U262" s="408"/>
      <c r="V262" s="408"/>
    </row>
    <row r="263" spans="1:23" s="38" customFormat="1" ht="9" customHeight="1" x14ac:dyDescent="0.25">
      <c r="A263" s="415" t="s">
        <v>303</v>
      </c>
      <c r="B263" s="408">
        <f>SUM(B264:B267)</f>
        <v>6599743</v>
      </c>
      <c r="C263" s="408"/>
      <c r="D263" s="408">
        <f>SUM(D264:D267)</f>
        <v>160841.43400000001</v>
      </c>
      <c r="E263" s="408"/>
      <c r="F263" s="408"/>
      <c r="G263" s="408"/>
      <c r="H263" s="408"/>
      <c r="I263" s="408"/>
      <c r="J263" s="408"/>
      <c r="K263" s="408"/>
      <c r="L263" s="408"/>
      <c r="M263" s="408"/>
      <c r="N263" s="408"/>
      <c r="O263" s="408"/>
      <c r="P263" s="408"/>
      <c r="Q263" s="408"/>
      <c r="R263" s="408"/>
      <c r="S263" s="408"/>
      <c r="T263" s="408"/>
      <c r="U263" s="408"/>
      <c r="V263" s="408"/>
    </row>
    <row r="264" spans="1:23" s="38" customFormat="1" ht="9" customHeight="1" x14ac:dyDescent="0.25">
      <c r="A264" s="413" t="s">
        <v>339</v>
      </c>
      <c r="B264" s="412">
        <v>781394</v>
      </c>
      <c r="C264" s="412"/>
      <c r="D264" s="408">
        <v>17649.645</v>
      </c>
      <c r="E264" s="408"/>
      <c r="F264" s="408"/>
      <c r="G264" s="408"/>
      <c r="H264" s="408"/>
      <c r="I264" s="408"/>
      <c r="J264" s="408"/>
      <c r="K264" s="408"/>
      <c r="L264" s="408"/>
      <c r="M264" s="408"/>
      <c r="N264" s="408"/>
      <c r="O264" s="408"/>
      <c r="P264" s="408"/>
      <c r="Q264" s="408"/>
      <c r="R264" s="408"/>
      <c r="S264" s="408"/>
      <c r="T264" s="408"/>
      <c r="U264" s="408"/>
      <c r="V264" s="408"/>
      <c r="W264" s="458"/>
    </row>
    <row r="265" spans="1:23" s="38" customFormat="1" ht="9" customHeight="1" x14ac:dyDescent="0.25">
      <c r="A265" s="416" t="s">
        <v>343</v>
      </c>
      <c r="B265" s="412">
        <v>1842969</v>
      </c>
      <c r="C265" s="412"/>
      <c r="D265" s="412">
        <v>41885.796999999999</v>
      </c>
      <c r="E265" s="408"/>
      <c r="F265" s="408"/>
      <c r="G265" s="408"/>
      <c r="H265" s="408"/>
      <c r="I265" s="408"/>
      <c r="J265" s="408"/>
      <c r="K265" s="408"/>
      <c r="L265" s="408"/>
      <c r="M265" s="408"/>
      <c r="N265" s="408"/>
      <c r="O265" s="408"/>
      <c r="P265" s="408"/>
      <c r="Q265" s="408"/>
      <c r="R265" s="408"/>
      <c r="S265" s="408"/>
      <c r="T265" s="408"/>
      <c r="U265" s="408"/>
      <c r="V265" s="408"/>
      <c r="W265" s="458"/>
    </row>
    <row r="266" spans="1:23" s="38" customFormat="1" ht="9" customHeight="1" x14ac:dyDescent="0.25">
      <c r="A266" s="414" t="s">
        <v>341</v>
      </c>
      <c r="B266" s="411">
        <v>488360</v>
      </c>
      <c r="C266" s="411"/>
      <c r="D266" s="411">
        <v>24975.38</v>
      </c>
      <c r="E266" s="408"/>
      <c r="F266" s="408"/>
      <c r="G266" s="408"/>
      <c r="H266" s="408"/>
      <c r="I266" s="408"/>
      <c r="J266" s="412"/>
      <c r="K266" s="412"/>
      <c r="L266" s="408"/>
      <c r="M266" s="408"/>
      <c r="N266" s="408"/>
      <c r="O266" s="408"/>
      <c r="P266" s="408"/>
      <c r="Q266" s="408"/>
      <c r="R266" s="408"/>
      <c r="S266" s="408"/>
      <c r="T266" s="408"/>
      <c r="U266" s="408"/>
      <c r="V266" s="408"/>
      <c r="W266" s="458"/>
    </row>
    <row r="267" spans="1:23" s="38" customFormat="1" ht="9" customHeight="1" x14ac:dyDescent="0.25">
      <c r="A267" s="413" t="s">
        <v>342</v>
      </c>
      <c r="B267" s="408">
        <v>3487020</v>
      </c>
      <c r="C267" s="408"/>
      <c r="D267" s="408">
        <v>76330.611999999994</v>
      </c>
      <c r="E267" s="412"/>
      <c r="F267" s="412"/>
      <c r="G267" s="412"/>
      <c r="H267" s="412"/>
      <c r="I267" s="412"/>
      <c r="J267" s="412"/>
      <c r="K267" s="412"/>
      <c r="L267" s="412"/>
      <c r="M267" s="412"/>
      <c r="N267" s="412"/>
      <c r="O267" s="412"/>
      <c r="P267" s="412"/>
      <c r="Q267" s="412"/>
      <c r="R267" s="412"/>
      <c r="S267" s="412"/>
      <c r="T267" s="412"/>
      <c r="U267" s="412"/>
      <c r="V267" s="412"/>
      <c r="W267" s="458"/>
    </row>
    <row r="268" spans="1:23" s="38" customFormat="1" ht="9" customHeight="1" x14ac:dyDescent="0.25">
      <c r="A268" s="416"/>
      <c r="B268" s="27"/>
      <c r="C268" s="27"/>
      <c r="D268" s="27"/>
    </row>
    <row r="269" spans="1:23" s="207" customFormat="1" ht="9" customHeight="1" x14ac:dyDescent="0.25">
      <c r="A269" s="31">
        <v>2006</v>
      </c>
      <c r="B269" s="459"/>
      <c r="C269" s="459"/>
      <c r="D269" s="459"/>
    </row>
    <row r="270" spans="1:23" s="38" customFormat="1" ht="9" customHeight="1" x14ac:dyDescent="0.25">
      <c r="A270" s="215" t="s">
        <v>10</v>
      </c>
      <c r="B270" s="32">
        <f>SUM(B272+B278)</f>
        <v>52882651</v>
      </c>
      <c r="C270" s="32"/>
      <c r="D270" s="32">
        <f>SUM(D272+D278)</f>
        <v>1644545.253</v>
      </c>
    </row>
    <row r="271" spans="1:23" s="38" customFormat="1" ht="3.95" customHeight="1" x14ac:dyDescent="0.25">
      <c r="A271" s="215"/>
      <c r="B271" s="32"/>
      <c r="C271" s="32"/>
      <c r="D271" s="32"/>
    </row>
    <row r="272" spans="1:23" s="38" customFormat="1" ht="9" customHeight="1" x14ac:dyDescent="0.25">
      <c r="A272" s="37" t="s">
        <v>284</v>
      </c>
      <c r="B272" s="408">
        <f>SUM(B273:B276)</f>
        <v>43207959</v>
      </c>
      <c r="C272" s="408"/>
      <c r="D272" s="408">
        <f>SUM(D273:D276)</f>
        <v>1347637.598</v>
      </c>
      <c r="E272" s="408"/>
      <c r="F272" s="408"/>
      <c r="G272" s="408"/>
      <c r="H272" s="408"/>
      <c r="I272" s="408"/>
      <c r="J272" s="408"/>
      <c r="K272" s="408"/>
      <c r="L272" s="408"/>
      <c r="M272" s="408"/>
      <c r="N272" s="408"/>
      <c r="O272" s="408"/>
      <c r="P272" s="408"/>
      <c r="Q272" s="408"/>
      <c r="R272" s="408"/>
      <c r="S272" s="408"/>
      <c r="T272" s="408"/>
      <c r="U272" s="408"/>
      <c r="V272" s="408"/>
    </row>
    <row r="273" spans="1:23" s="38" customFormat="1" ht="9" customHeight="1" x14ac:dyDescent="0.25">
      <c r="A273" s="409" t="s">
        <v>198</v>
      </c>
      <c r="B273" s="408">
        <v>3210545</v>
      </c>
      <c r="C273" s="408"/>
      <c r="D273" s="408">
        <v>87172.59</v>
      </c>
      <c r="E273" s="408"/>
      <c r="F273" s="408"/>
      <c r="G273" s="408"/>
      <c r="H273" s="408"/>
      <c r="I273" s="408"/>
      <c r="J273" s="408"/>
      <c r="K273" s="408"/>
      <c r="L273" s="408"/>
      <c r="M273" s="408"/>
      <c r="N273" s="408"/>
      <c r="O273" s="408"/>
      <c r="P273" s="408"/>
      <c r="Q273" s="408"/>
      <c r="R273" s="408"/>
      <c r="S273" s="408"/>
      <c r="T273" s="408"/>
      <c r="U273" s="408"/>
      <c r="V273" s="408"/>
      <c r="W273" s="408"/>
    </row>
    <row r="274" spans="1:23" s="38" customFormat="1" ht="9" customHeight="1" x14ac:dyDescent="0.25">
      <c r="A274" s="409" t="s">
        <v>199</v>
      </c>
      <c r="B274" s="408">
        <v>4499536</v>
      </c>
      <c r="C274" s="408"/>
      <c r="D274" s="408">
        <v>144240.212</v>
      </c>
      <c r="E274" s="408"/>
      <c r="F274" s="408"/>
      <c r="G274" s="408"/>
      <c r="H274" s="408"/>
      <c r="I274" s="408"/>
      <c r="J274" s="408"/>
      <c r="K274" s="408"/>
      <c r="L274" s="408"/>
      <c r="M274" s="408"/>
      <c r="N274" s="408"/>
      <c r="O274" s="408"/>
      <c r="P274" s="408"/>
      <c r="Q274" s="408"/>
      <c r="R274" s="408"/>
      <c r="S274" s="408"/>
      <c r="T274" s="408"/>
      <c r="U274" s="408"/>
      <c r="V274" s="408"/>
      <c r="W274" s="408"/>
    </row>
    <row r="275" spans="1:23" s="38" customFormat="1" ht="9" customHeight="1" x14ac:dyDescent="0.25">
      <c r="A275" s="410" t="s">
        <v>201</v>
      </c>
      <c r="B275" s="411">
        <v>5054140</v>
      </c>
      <c r="C275" s="411"/>
      <c r="D275" s="411">
        <v>494643.011</v>
      </c>
      <c r="E275" s="408"/>
      <c r="F275" s="408"/>
      <c r="G275" s="408"/>
      <c r="H275" s="408"/>
      <c r="I275" s="408"/>
      <c r="J275" s="408"/>
      <c r="K275" s="408"/>
      <c r="L275" s="408"/>
      <c r="M275" s="408"/>
      <c r="N275" s="408"/>
      <c r="O275" s="408"/>
      <c r="P275" s="408"/>
      <c r="Q275" s="408"/>
      <c r="R275" s="408"/>
      <c r="S275" s="408"/>
      <c r="T275" s="408"/>
      <c r="U275" s="408"/>
      <c r="V275" s="408"/>
      <c r="W275" s="408"/>
    </row>
    <row r="276" spans="1:23" s="38" customFormat="1" ht="9" customHeight="1" x14ac:dyDescent="0.25">
      <c r="A276" s="409" t="s">
        <v>202</v>
      </c>
      <c r="B276" s="408">
        <v>30443738</v>
      </c>
      <c r="C276" s="408"/>
      <c r="D276" s="408">
        <v>621581.78500000003</v>
      </c>
      <c r="E276" s="412"/>
      <c r="F276" s="412"/>
      <c r="G276" s="412"/>
      <c r="H276" s="408"/>
      <c r="I276" s="408"/>
      <c r="J276" s="408"/>
      <c r="K276" s="408"/>
      <c r="L276" s="408"/>
      <c r="M276" s="412"/>
      <c r="N276" s="412"/>
      <c r="O276" s="412"/>
      <c r="P276" s="412"/>
      <c r="Q276" s="412"/>
      <c r="R276" s="412"/>
      <c r="S276" s="408"/>
      <c r="T276" s="408"/>
      <c r="U276" s="408"/>
      <c r="V276" s="408"/>
      <c r="W276" s="408"/>
    </row>
    <row r="277" spans="1:23" s="38" customFormat="1" ht="9" customHeight="1" x14ac:dyDescent="0.25">
      <c r="A277" s="215"/>
      <c r="B277" s="408"/>
      <c r="C277" s="408"/>
      <c r="D277" s="408"/>
      <c r="E277" s="408"/>
      <c r="F277" s="408"/>
      <c r="G277" s="408"/>
      <c r="H277" s="408"/>
      <c r="I277" s="408"/>
      <c r="J277" s="408"/>
      <c r="K277" s="408"/>
      <c r="L277" s="408"/>
      <c r="M277" s="407"/>
      <c r="N277" s="407"/>
      <c r="O277" s="407"/>
      <c r="P277" s="407"/>
      <c r="Q277" s="407"/>
      <c r="R277" s="407"/>
      <c r="S277" s="407"/>
      <c r="T277" s="407"/>
      <c r="U277" s="407"/>
      <c r="V277" s="407"/>
    </row>
    <row r="278" spans="1:23" s="38" customFormat="1" ht="9" customHeight="1" x14ac:dyDescent="0.25">
      <c r="A278" s="37" t="s">
        <v>288</v>
      </c>
      <c r="B278" s="408">
        <f>SUM(B279+B283)</f>
        <v>9674692</v>
      </c>
      <c r="C278" s="408"/>
      <c r="D278" s="408">
        <f>SUM(D279+D283)</f>
        <v>296907.65500000003</v>
      </c>
      <c r="E278" s="408"/>
      <c r="F278" s="408"/>
      <c r="G278" s="408"/>
      <c r="H278" s="408"/>
      <c r="I278" s="408"/>
      <c r="J278" s="408"/>
      <c r="K278" s="408"/>
      <c r="L278" s="408"/>
      <c r="M278" s="408"/>
      <c r="N278" s="408"/>
      <c r="O278" s="408"/>
      <c r="P278" s="408"/>
      <c r="Q278" s="408"/>
      <c r="R278" s="408"/>
      <c r="S278" s="408"/>
      <c r="T278" s="408"/>
      <c r="U278" s="408"/>
      <c r="V278" s="408"/>
    </row>
    <row r="279" spans="1:23" s="38" customFormat="1" ht="9" customHeight="1" x14ac:dyDescent="0.25">
      <c r="A279" s="409" t="s">
        <v>125</v>
      </c>
      <c r="B279" s="408">
        <f>SUM(B280:B281)</f>
        <v>3153887</v>
      </c>
      <c r="C279" s="408"/>
      <c r="D279" s="408">
        <f>SUM(D280:D281)</f>
        <v>134253.1</v>
      </c>
      <c r="E279" s="408"/>
      <c r="F279" s="408"/>
      <c r="G279" s="408"/>
      <c r="H279" s="408"/>
      <c r="I279" s="408"/>
      <c r="J279" s="408"/>
      <c r="K279" s="408"/>
      <c r="L279" s="408"/>
      <c r="M279" s="408"/>
      <c r="N279" s="408"/>
      <c r="O279" s="408"/>
      <c r="P279" s="408"/>
      <c r="Q279" s="408"/>
      <c r="R279" s="408"/>
      <c r="S279" s="408"/>
      <c r="T279" s="408"/>
      <c r="U279" s="408"/>
      <c r="V279" s="408"/>
    </row>
    <row r="280" spans="1:23" s="38" customFormat="1" ht="9" customHeight="1" x14ac:dyDescent="0.25">
      <c r="A280" s="413" t="s">
        <v>345</v>
      </c>
      <c r="B280" s="408">
        <v>1095464</v>
      </c>
      <c r="C280" s="408"/>
      <c r="D280" s="408">
        <v>68712.773000000001</v>
      </c>
      <c r="E280" s="408"/>
      <c r="F280" s="408"/>
      <c r="G280" s="408"/>
      <c r="H280" s="408"/>
      <c r="I280" s="408"/>
      <c r="J280" s="408"/>
      <c r="K280" s="408"/>
      <c r="L280" s="408"/>
      <c r="M280" s="408"/>
      <c r="N280" s="408"/>
      <c r="O280" s="408"/>
      <c r="P280" s="408"/>
      <c r="Q280" s="408"/>
      <c r="R280" s="408"/>
      <c r="S280" s="408"/>
      <c r="T280" s="408"/>
      <c r="U280" s="408"/>
      <c r="V280" s="408"/>
      <c r="W280" s="458"/>
    </row>
    <row r="281" spans="1:23" s="38" customFormat="1" ht="9" customHeight="1" x14ac:dyDescent="0.25">
      <c r="A281" s="414" t="s">
        <v>338</v>
      </c>
      <c r="B281" s="411">
        <v>2058423</v>
      </c>
      <c r="C281" s="411"/>
      <c r="D281" s="411">
        <v>65540.327000000005</v>
      </c>
      <c r="E281" s="408"/>
      <c r="F281" s="408"/>
      <c r="G281" s="408"/>
      <c r="H281" s="408"/>
      <c r="I281" s="408"/>
      <c r="J281" s="408"/>
      <c r="K281" s="408"/>
      <c r="L281" s="408"/>
      <c r="M281" s="408"/>
      <c r="N281" s="408"/>
      <c r="O281" s="408"/>
      <c r="P281" s="408"/>
      <c r="Q281" s="408"/>
      <c r="R281" s="408"/>
      <c r="S281" s="408"/>
      <c r="T281" s="408"/>
      <c r="U281" s="408"/>
      <c r="V281" s="408"/>
      <c r="W281" s="458"/>
    </row>
    <row r="282" spans="1:23" s="38" customFormat="1" ht="9" customHeight="1" x14ac:dyDescent="0.25">
      <c r="B282" s="408"/>
      <c r="C282" s="408"/>
      <c r="D282" s="408"/>
      <c r="E282" s="408"/>
      <c r="F282" s="408"/>
      <c r="G282" s="408"/>
      <c r="H282" s="408"/>
      <c r="I282" s="408"/>
      <c r="J282" s="408"/>
      <c r="K282" s="408"/>
      <c r="L282" s="408"/>
      <c r="M282" s="408"/>
      <c r="N282" s="408"/>
      <c r="O282" s="408"/>
      <c r="P282" s="408"/>
      <c r="Q282" s="408"/>
      <c r="R282" s="408"/>
      <c r="S282" s="408"/>
      <c r="T282" s="408"/>
      <c r="U282" s="408"/>
      <c r="V282" s="408"/>
    </row>
    <row r="283" spans="1:23" s="38" customFormat="1" ht="9" customHeight="1" x14ac:dyDescent="0.25">
      <c r="A283" s="415" t="s">
        <v>303</v>
      </c>
      <c r="B283" s="408">
        <f>SUM(B284:B287)</f>
        <v>6520805</v>
      </c>
      <c r="C283" s="408"/>
      <c r="D283" s="408">
        <f>SUM(D284:D287)</f>
        <v>162654.55499999999</v>
      </c>
      <c r="E283" s="408"/>
      <c r="F283" s="408"/>
      <c r="G283" s="408"/>
      <c r="H283" s="408"/>
      <c r="I283" s="408"/>
      <c r="J283" s="408"/>
      <c r="K283" s="408"/>
      <c r="L283" s="408"/>
      <c r="M283" s="408"/>
      <c r="N283" s="408"/>
      <c r="O283" s="408"/>
      <c r="P283" s="408"/>
      <c r="Q283" s="408"/>
      <c r="R283" s="408"/>
      <c r="S283" s="408"/>
      <c r="T283" s="408"/>
      <c r="U283" s="408"/>
      <c r="V283" s="408"/>
    </row>
    <row r="284" spans="1:23" s="38" customFormat="1" ht="9" customHeight="1" x14ac:dyDescent="0.25">
      <c r="A284" s="413" t="s">
        <v>339</v>
      </c>
      <c r="B284" s="412">
        <v>795384</v>
      </c>
      <c r="C284" s="412"/>
      <c r="D284" s="408">
        <v>18701.294999999998</v>
      </c>
      <c r="E284" s="408"/>
      <c r="F284" s="408"/>
      <c r="G284" s="408"/>
      <c r="H284" s="408"/>
      <c r="I284" s="408"/>
      <c r="J284" s="408"/>
      <c r="K284" s="408"/>
      <c r="L284" s="408"/>
      <c r="M284" s="408"/>
      <c r="N284" s="408"/>
      <c r="O284" s="408"/>
      <c r="P284" s="408"/>
      <c r="Q284" s="408"/>
      <c r="R284" s="408"/>
      <c r="S284" s="408"/>
      <c r="T284" s="408"/>
      <c r="U284" s="408"/>
      <c r="V284" s="408"/>
      <c r="W284" s="458"/>
    </row>
    <row r="285" spans="1:23" s="38" customFormat="1" ht="9" customHeight="1" x14ac:dyDescent="0.25">
      <c r="A285" s="416" t="s">
        <v>343</v>
      </c>
      <c r="B285" s="412">
        <v>1826796</v>
      </c>
      <c r="C285" s="412"/>
      <c r="D285" s="412">
        <v>44079.212</v>
      </c>
      <c r="E285" s="408"/>
      <c r="F285" s="408"/>
      <c r="G285" s="408"/>
      <c r="H285" s="408"/>
      <c r="I285" s="408"/>
      <c r="J285" s="408"/>
      <c r="K285" s="408"/>
      <c r="L285" s="408"/>
      <c r="M285" s="408"/>
      <c r="N285" s="408"/>
      <c r="O285" s="408"/>
      <c r="P285" s="408"/>
      <c r="Q285" s="408"/>
      <c r="R285" s="408"/>
      <c r="S285" s="408"/>
      <c r="T285" s="408"/>
      <c r="U285" s="408"/>
      <c r="V285" s="408"/>
      <c r="W285" s="458"/>
    </row>
    <row r="286" spans="1:23" s="38" customFormat="1" ht="9" customHeight="1" x14ac:dyDescent="0.25">
      <c r="A286" s="414" t="s">
        <v>341</v>
      </c>
      <c r="B286" s="411">
        <v>627531</v>
      </c>
      <c r="C286" s="411"/>
      <c r="D286" s="411">
        <v>33286.919000000002</v>
      </c>
      <c r="E286" s="408"/>
      <c r="F286" s="408"/>
      <c r="G286" s="408"/>
      <c r="H286" s="408"/>
      <c r="I286" s="408"/>
      <c r="J286" s="412"/>
      <c r="K286" s="412"/>
      <c r="L286" s="408"/>
      <c r="M286" s="408"/>
      <c r="N286" s="408"/>
      <c r="O286" s="408"/>
      <c r="P286" s="408"/>
      <c r="Q286" s="408"/>
      <c r="R286" s="408"/>
      <c r="S286" s="408"/>
      <c r="T286" s="408"/>
      <c r="U286" s="408"/>
      <c r="V286" s="408"/>
      <c r="W286" s="458"/>
    </row>
    <row r="287" spans="1:23" s="38" customFormat="1" ht="9" customHeight="1" x14ac:dyDescent="0.25">
      <c r="A287" s="413" t="s">
        <v>342</v>
      </c>
      <c r="B287" s="408">
        <v>3271094</v>
      </c>
      <c r="C287" s="408"/>
      <c r="D287" s="408">
        <v>66587.129000000001</v>
      </c>
      <c r="E287" s="412"/>
      <c r="F287" s="412"/>
      <c r="G287" s="412"/>
      <c r="H287" s="412"/>
      <c r="I287" s="412"/>
      <c r="J287" s="412"/>
      <c r="K287" s="412"/>
      <c r="L287" s="412"/>
      <c r="M287" s="412"/>
      <c r="N287" s="412"/>
      <c r="O287" s="412"/>
      <c r="P287" s="412"/>
      <c r="Q287" s="412"/>
      <c r="R287" s="412"/>
      <c r="S287" s="412"/>
      <c r="T287" s="412"/>
      <c r="U287" s="412"/>
      <c r="V287" s="412"/>
      <c r="W287" s="458"/>
    </row>
    <row r="288" spans="1:23" s="275" customFormat="1" ht="9" customHeight="1" x14ac:dyDescent="0.25">
      <c r="A288" s="416"/>
      <c r="B288" s="27"/>
      <c r="C288" s="27"/>
      <c r="D288" s="27"/>
    </row>
    <row r="289" spans="1:4" s="275" customFormat="1" ht="9" customHeight="1" x14ac:dyDescent="0.25">
      <c r="A289" s="31">
        <v>2007</v>
      </c>
      <c r="B289" s="459"/>
      <c r="C289" s="459"/>
      <c r="D289" s="459"/>
    </row>
    <row r="290" spans="1:4" ht="9" customHeight="1" x14ac:dyDescent="0.25">
      <c r="A290" s="215" t="s">
        <v>10</v>
      </c>
      <c r="B290" s="32">
        <f>+B292+B298</f>
        <v>55514671</v>
      </c>
      <c r="C290" s="32"/>
      <c r="D290" s="32">
        <f>+D292+D298</f>
        <v>1769392.1482351781</v>
      </c>
    </row>
    <row r="291" spans="1:4" ht="3.95" customHeight="1" x14ac:dyDescent="0.25">
      <c r="A291" s="215"/>
      <c r="B291" s="32"/>
      <c r="C291" s="32"/>
      <c r="D291" s="32"/>
    </row>
    <row r="292" spans="1:4" ht="9" customHeight="1" x14ac:dyDescent="0.25">
      <c r="A292" s="37" t="s">
        <v>284</v>
      </c>
      <c r="B292" s="408">
        <f>SUM(B293:B296)</f>
        <v>47649359</v>
      </c>
      <c r="C292" s="408"/>
      <c r="D292" s="408">
        <f>SUM(D293:D296)</f>
        <v>1559168.0678260871</v>
      </c>
    </row>
    <row r="293" spans="1:4" ht="9" customHeight="1" x14ac:dyDescent="0.25">
      <c r="A293" s="409" t="s">
        <v>198</v>
      </c>
      <c r="B293" s="408">
        <v>4424081</v>
      </c>
      <c r="C293" s="408"/>
      <c r="D293" s="408">
        <v>112837.31391304347</v>
      </c>
    </row>
    <row r="294" spans="1:4" ht="9" customHeight="1" x14ac:dyDescent="0.25">
      <c r="A294" s="409" t="s">
        <v>199</v>
      </c>
      <c r="B294" s="408">
        <v>5668779</v>
      </c>
      <c r="C294" s="408"/>
      <c r="D294" s="408">
        <v>191287.21304347826</v>
      </c>
    </row>
    <row r="295" spans="1:4" ht="9" customHeight="1" x14ac:dyDescent="0.25">
      <c r="A295" s="410" t="s">
        <v>201</v>
      </c>
      <c r="B295" s="411">
        <v>5268594</v>
      </c>
      <c r="C295" s="411"/>
      <c r="D295" s="411">
        <v>542680.76</v>
      </c>
    </row>
    <row r="296" spans="1:4" ht="9" customHeight="1" x14ac:dyDescent="0.25">
      <c r="A296" s="409" t="s">
        <v>202</v>
      </c>
      <c r="B296" s="408">
        <v>32287905</v>
      </c>
      <c r="C296" s="408"/>
      <c r="D296" s="408">
        <v>712362.78086956532</v>
      </c>
    </row>
    <row r="297" spans="1:4" ht="9" customHeight="1" x14ac:dyDescent="0.25">
      <c r="A297" s="215"/>
      <c r="B297" s="408"/>
      <c r="C297" s="408"/>
      <c r="D297" s="408"/>
    </row>
    <row r="298" spans="1:4" s="460" customFormat="1" ht="9" customHeight="1" x14ac:dyDescent="0.25">
      <c r="A298" s="37" t="s">
        <v>288</v>
      </c>
      <c r="B298" s="408">
        <f>+B299+B302</f>
        <v>7865312</v>
      </c>
      <c r="C298" s="408"/>
      <c r="D298" s="408">
        <f>+D299+D302</f>
        <v>210224.08040909091</v>
      </c>
    </row>
    <row r="299" spans="1:4" ht="9" customHeight="1" x14ac:dyDescent="0.25">
      <c r="A299" s="409" t="s">
        <v>125</v>
      </c>
      <c r="B299" s="408">
        <f>+B300</f>
        <v>2171469</v>
      </c>
      <c r="C299" s="408"/>
      <c r="D299" s="408">
        <f>+D300</f>
        <v>66805.259999999995</v>
      </c>
    </row>
    <row r="300" spans="1:4" ht="9" customHeight="1" x14ac:dyDescent="0.25">
      <c r="A300" s="414" t="s">
        <v>338</v>
      </c>
      <c r="B300" s="411">
        <v>2171469</v>
      </c>
      <c r="C300" s="411"/>
      <c r="D300" s="411">
        <v>66805.259999999995</v>
      </c>
    </row>
    <row r="301" spans="1:4" ht="9" customHeight="1" x14ac:dyDescent="0.25">
      <c r="A301" s="38"/>
      <c r="B301" s="408"/>
      <c r="C301" s="408"/>
      <c r="D301" s="408"/>
    </row>
    <row r="302" spans="1:4" ht="9" customHeight="1" x14ac:dyDescent="0.25">
      <c r="A302" s="415" t="s">
        <v>303</v>
      </c>
      <c r="B302" s="408">
        <f>SUM(B303:B306)</f>
        <v>5693843</v>
      </c>
      <c r="C302" s="408"/>
      <c r="D302" s="408">
        <f>SUM(D303:D306)</f>
        <v>143418.8204090909</v>
      </c>
    </row>
    <row r="303" spans="1:4" ht="9" customHeight="1" x14ac:dyDescent="0.25">
      <c r="A303" s="413" t="s">
        <v>346</v>
      </c>
      <c r="B303" s="412">
        <v>538147</v>
      </c>
      <c r="C303" s="412"/>
      <c r="D303" s="408">
        <v>12969.080909090908</v>
      </c>
    </row>
    <row r="304" spans="1:4" ht="9" customHeight="1" x14ac:dyDescent="0.25">
      <c r="A304" s="416" t="s">
        <v>343</v>
      </c>
      <c r="B304" s="412">
        <v>1673678</v>
      </c>
      <c r="C304" s="412"/>
      <c r="D304" s="412">
        <v>42619.922090909095</v>
      </c>
    </row>
    <row r="305" spans="1:4" ht="9" customHeight="1" x14ac:dyDescent="0.25">
      <c r="A305" s="414" t="s">
        <v>347</v>
      </c>
      <c r="B305" s="411">
        <v>355978</v>
      </c>
      <c r="C305" s="411"/>
      <c r="D305" s="411">
        <v>20404.789672727271</v>
      </c>
    </row>
    <row r="306" spans="1:4" ht="9" customHeight="1" x14ac:dyDescent="0.25">
      <c r="A306" s="413" t="s">
        <v>342</v>
      </c>
      <c r="B306" s="408">
        <v>3126040</v>
      </c>
      <c r="C306" s="408"/>
      <c r="D306" s="408">
        <v>67425.027736363641</v>
      </c>
    </row>
    <row r="307" spans="1:4" s="275" customFormat="1" ht="9" customHeight="1" x14ac:dyDescent="0.25">
      <c r="A307" s="416"/>
      <c r="B307" s="27"/>
      <c r="C307" s="27"/>
      <c r="D307" s="27"/>
    </row>
    <row r="308" spans="1:4" s="275" customFormat="1" ht="9" customHeight="1" x14ac:dyDescent="0.25">
      <c r="A308" s="31">
        <v>2008</v>
      </c>
      <c r="B308" s="32"/>
      <c r="C308" s="32"/>
      <c r="D308" s="32"/>
    </row>
    <row r="309" spans="1:4" ht="9" customHeight="1" x14ac:dyDescent="0.25">
      <c r="A309" s="215" t="s">
        <v>10</v>
      </c>
      <c r="B309" s="32">
        <f>SUM(B311,B317)</f>
        <v>54536640</v>
      </c>
      <c r="C309" s="32"/>
      <c r="D309" s="32">
        <f>SUM(D311,D317)</f>
        <v>1691135.1721466403</v>
      </c>
    </row>
    <row r="310" spans="1:4" ht="3.95" customHeight="1" x14ac:dyDescent="0.25">
      <c r="A310" s="215"/>
      <c r="B310" s="32"/>
      <c r="C310" s="32"/>
      <c r="D310" s="32"/>
    </row>
    <row r="311" spans="1:4" ht="9" customHeight="1" x14ac:dyDescent="0.25">
      <c r="A311" s="37" t="s">
        <v>284</v>
      </c>
      <c r="B311" s="408">
        <f>SUM(B312:B315)</f>
        <v>47428459</v>
      </c>
      <c r="C311" s="408"/>
      <c r="D311" s="408">
        <f>SUM(D312:D315)</f>
        <v>1523985.532173913</v>
      </c>
    </row>
    <row r="312" spans="1:4" ht="9" customHeight="1" x14ac:dyDescent="0.25">
      <c r="A312" s="409" t="s">
        <v>198</v>
      </c>
      <c r="B312" s="408">
        <v>5712464</v>
      </c>
      <c r="C312" s="408"/>
      <c r="D312" s="408">
        <v>137464.61652173914</v>
      </c>
    </row>
    <row r="313" spans="1:4" ht="9" customHeight="1" x14ac:dyDescent="0.25">
      <c r="A313" s="409" t="s">
        <v>199</v>
      </c>
      <c r="B313" s="408">
        <v>488977</v>
      </c>
      <c r="C313" s="408"/>
      <c r="D313" s="408">
        <v>16375.631304347828</v>
      </c>
    </row>
    <row r="314" spans="1:4" ht="9" customHeight="1" x14ac:dyDescent="0.25">
      <c r="A314" s="410" t="s">
        <v>201</v>
      </c>
      <c r="B314" s="411">
        <v>5541085</v>
      </c>
      <c r="C314" s="411"/>
      <c r="D314" s="411">
        <v>563178.72</v>
      </c>
    </row>
    <row r="315" spans="1:4" ht="9" customHeight="1" x14ac:dyDescent="0.25">
      <c r="A315" s="409" t="s">
        <v>202</v>
      </c>
      <c r="B315" s="408">
        <v>35685933</v>
      </c>
      <c r="C315" s="408"/>
      <c r="D315" s="408">
        <v>806966.56434782618</v>
      </c>
    </row>
    <row r="316" spans="1:4" ht="9" customHeight="1" x14ac:dyDescent="0.25">
      <c r="A316" s="215"/>
      <c r="B316" s="408"/>
      <c r="C316" s="408"/>
      <c r="D316" s="408"/>
    </row>
    <row r="317" spans="1:4" s="460" customFormat="1" ht="9" customHeight="1" x14ac:dyDescent="0.25">
      <c r="A317" s="37" t="s">
        <v>288</v>
      </c>
      <c r="B317" s="408">
        <v>7108181</v>
      </c>
      <c r="C317" s="408"/>
      <c r="D317" s="408">
        <v>167149.63997272728</v>
      </c>
    </row>
    <row r="318" spans="1:4" ht="9" customHeight="1" x14ac:dyDescent="0.25">
      <c r="A318" s="409" t="s">
        <v>125</v>
      </c>
      <c r="B318" s="408">
        <f>SUM(B319:B319)</f>
        <v>2133685</v>
      </c>
      <c r="C318" s="408"/>
      <c r="D318" s="408">
        <f>SUM(D319:D319)</f>
        <v>64346.16</v>
      </c>
    </row>
    <row r="319" spans="1:4" ht="9" customHeight="1" x14ac:dyDescent="0.25">
      <c r="A319" s="414" t="s">
        <v>338</v>
      </c>
      <c r="B319" s="411">
        <v>2133685</v>
      </c>
      <c r="C319" s="411"/>
      <c r="D319" s="411">
        <v>64346.16</v>
      </c>
    </row>
    <row r="320" spans="1:4" ht="9" customHeight="1" x14ac:dyDescent="0.25">
      <c r="A320" s="38"/>
      <c r="B320" s="408"/>
      <c r="C320" s="408"/>
      <c r="D320" s="408"/>
    </row>
    <row r="321" spans="1:4" ht="9" customHeight="1" x14ac:dyDescent="0.25">
      <c r="A321" s="415" t="s">
        <v>303</v>
      </c>
      <c r="B321" s="408">
        <f>SUM(B322:B323)</f>
        <v>4974496</v>
      </c>
      <c r="C321" s="408"/>
      <c r="D321" s="408">
        <f>SUM(D322:D323)</f>
        <v>102803.47997272728</v>
      </c>
    </row>
    <row r="322" spans="1:4" ht="9" customHeight="1" x14ac:dyDescent="0.25">
      <c r="A322" s="416" t="s">
        <v>343</v>
      </c>
      <c r="B322" s="412">
        <v>1668993</v>
      </c>
      <c r="C322" s="412"/>
      <c r="D322" s="412">
        <v>41123.238463636364</v>
      </c>
    </row>
    <row r="323" spans="1:4" ht="9" customHeight="1" x14ac:dyDescent="0.25">
      <c r="A323" s="414" t="s">
        <v>342</v>
      </c>
      <c r="B323" s="411">
        <v>3305503</v>
      </c>
      <c r="C323" s="411"/>
      <c r="D323" s="411">
        <v>61680.241509090905</v>
      </c>
    </row>
    <row r="324" spans="1:4" s="275" customFormat="1" ht="9" customHeight="1" x14ac:dyDescent="0.25">
      <c r="A324" s="416"/>
      <c r="B324" s="27"/>
      <c r="C324" s="27"/>
      <c r="D324" s="27"/>
    </row>
    <row r="325" spans="1:4" s="275" customFormat="1" ht="9" customHeight="1" x14ac:dyDescent="0.25">
      <c r="A325" s="31">
        <v>2009</v>
      </c>
      <c r="B325" s="459"/>
      <c r="C325" s="459"/>
      <c r="D325" s="459"/>
    </row>
    <row r="326" spans="1:4" ht="9" customHeight="1" x14ac:dyDescent="0.25">
      <c r="A326" s="215" t="s">
        <v>10</v>
      </c>
      <c r="B326" s="32">
        <f>+B328+B334+B337</f>
        <v>53567736</v>
      </c>
      <c r="C326" s="32"/>
      <c r="D326" s="32">
        <f>+D328+D334+D337</f>
        <v>1763586.2922249013</v>
      </c>
    </row>
    <row r="327" spans="1:4" ht="3.95" customHeight="1" x14ac:dyDescent="0.25">
      <c r="A327" s="215"/>
      <c r="B327" s="32"/>
      <c r="C327" s="32"/>
      <c r="D327" s="32"/>
    </row>
    <row r="328" spans="1:4" ht="9" customHeight="1" x14ac:dyDescent="0.25">
      <c r="A328" s="37" t="s">
        <v>284</v>
      </c>
      <c r="B328" s="408">
        <f>SUM(B329:B331)</f>
        <v>47383718</v>
      </c>
      <c r="C328" s="408"/>
      <c r="D328" s="408">
        <f>SUM(D329:D331)</f>
        <v>1611636.987826087</v>
      </c>
    </row>
    <row r="329" spans="1:4" ht="9" customHeight="1" x14ac:dyDescent="0.25">
      <c r="A329" s="409" t="s">
        <v>198</v>
      </c>
      <c r="B329" s="408">
        <v>6025917</v>
      </c>
      <c r="C329" s="408"/>
      <c r="D329" s="408">
        <v>150258.29217391307</v>
      </c>
    </row>
    <row r="330" spans="1:4" ht="9" customHeight="1" x14ac:dyDescent="0.25">
      <c r="A330" s="409" t="s">
        <v>201</v>
      </c>
      <c r="B330" s="408">
        <v>5595069</v>
      </c>
      <c r="C330" s="408"/>
      <c r="D330" s="408">
        <v>596649.35304347833</v>
      </c>
    </row>
    <row r="331" spans="1:4" ht="9" customHeight="1" x14ac:dyDescent="0.25">
      <c r="A331" s="410" t="s">
        <v>202</v>
      </c>
      <c r="B331" s="411">
        <v>35762732</v>
      </c>
      <c r="C331" s="411"/>
      <c r="D331" s="411">
        <v>864729.34260869573</v>
      </c>
    </row>
    <row r="332" spans="1:4" ht="9" customHeight="1" x14ac:dyDescent="0.25">
      <c r="A332" s="215"/>
      <c r="B332" s="408"/>
      <c r="C332" s="408"/>
      <c r="D332" s="408"/>
    </row>
    <row r="333" spans="1:4" s="460" customFormat="1" ht="9" customHeight="1" x14ac:dyDescent="0.25">
      <c r="A333" s="37" t="s">
        <v>288</v>
      </c>
      <c r="B333" s="408">
        <f>SUM(B334+B337)</f>
        <v>6184018</v>
      </c>
      <c r="C333" s="408"/>
      <c r="D333" s="408">
        <f>SUM(D334+D337)</f>
        <v>151949.30439881422</v>
      </c>
    </row>
    <row r="334" spans="1:4" ht="9" customHeight="1" x14ac:dyDescent="0.25">
      <c r="A334" s="409" t="s">
        <v>125</v>
      </c>
      <c r="B334" s="408">
        <f>SUM(B335:B335)</f>
        <v>2031911</v>
      </c>
      <c r="C334" s="408"/>
      <c r="D334" s="408">
        <f>SUM(D335:D335)</f>
        <v>62366.767826086951</v>
      </c>
    </row>
    <row r="335" spans="1:4" ht="9" customHeight="1" x14ac:dyDescent="0.25">
      <c r="A335" s="414" t="s">
        <v>338</v>
      </c>
      <c r="B335" s="411">
        <v>2031911</v>
      </c>
      <c r="C335" s="411"/>
      <c r="D335" s="411">
        <v>62366.767826086951</v>
      </c>
    </row>
    <row r="336" spans="1:4" ht="9" customHeight="1" x14ac:dyDescent="0.25">
      <c r="A336" s="38"/>
      <c r="B336" s="408"/>
      <c r="C336" s="408"/>
      <c r="D336" s="408"/>
    </row>
    <row r="337" spans="1:4" ht="9" customHeight="1" x14ac:dyDescent="0.25">
      <c r="A337" s="415" t="s">
        <v>303</v>
      </c>
      <c r="B337" s="408">
        <f>SUM(B338:B339)</f>
        <v>4152107</v>
      </c>
      <c r="C337" s="408"/>
      <c r="D337" s="408">
        <f>SUM(D338:D339)</f>
        <v>89582.536572727258</v>
      </c>
    </row>
    <row r="338" spans="1:4" ht="9" customHeight="1" x14ac:dyDescent="0.25">
      <c r="A338" s="416" t="s">
        <v>343</v>
      </c>
      <c r="B338" s="412">
        <v>1541674</v>
      </c>
      <c r="C338" s="412"/>
      <c r="D338" s="412">
        <v>37741.317890909086</v>
      </c>
    </row>
    <row r="339" spans="1:4" ht="9" customHeight="1" x14ac:dyDescent="0.25">
      <c r="A339" s="414" t="s">
        <v>342</v>
      </c>
      <c r="B339" s="411">
        <v>2610433</v>
      </c>
      <c r="C339" s="411"/>
      <c r="D339" s="411">
        <v>51841.21868181818</v>
      </c>
    </row>
    <row r="340" spans="1:4" s="275" customFormat="1" ht="9" customHeight="1" x14ac:dyDescent="0.25">
      <c r="A340" s="416"/>
      <c r="B340" s="27"/>
      <c r="C340" s="27"/>
      <c r="D340" s="27"/>
    </row>
    <row r="341" spans="1:4" s="275" customFormat="1" ht="9" customHeight="1" x14ac:dyDescent="0.25">
      <c r="A341" s="31">
        <v>2010</v>
      </c>
      <c r="B341" s="459"/>
      <c r="C341" s="459"/>
      <c r="D341" s="459"/>
    </row>
    <row r="342" spans="1:4" ht="9" customHeight="1" x14ac:dyDescent="0.25">
      <c r="A342" s="215" t="s">
        <v>10</v>
      </c>
      <c r="B342" s="407">
        <f>SUM(B344,B350,B354)</f>
        <v>53643627</v>
      </c>
      <c r="C342" s="407"/>
      <c r="D342" s="407">
        <f>SUM(D344,D350,D354)</f>
        <v>1957653.8741689974</v>
      </c>
    </row>
    <row r="343" spans="1:4" ht="3.95" customHeight="1" x14ac:dyDescent="0.25">
      <c r="A343" s="215"/>
      <c r="B343" s="407"/>
      <c r="C343" s="407"/>
      <c r="D343" s="407"/>
    </row>
    <row r="344" spans="1:4" ht="9" customHeight="1" x14ac:dyDescent="0.25">
      <c r="A344" s="37" t="s">
        <v>284</v>
      </c>
      <c r="B344" s="408">
        <f>SUM(B345:B347)</f>
        <v>49389500</v>
      </c>
      <c r="C344" s="408"/>
      <c r="D344" s="408">
        <f>SUM(D345:D347)</f>
        <v>1839477.821551725</v>
      </c>
    </row>
    <row r="345" spans="1:4" ht="9" customHeight="1" x14ac:dyDescent="0.25">
      <c r="A345" s="409" t="s">
        <v>198</v>
      </c>
      <c r="B345" s="408">
        <v>6006892</v>
      </c>
      <c r="C345" s="408"/>
      <c r="D345" s="408">
        <v>157442.22931034499</v>
      </c>
    </row>
    <row r="346" spans="1:4" ht="9" customHeight="1" x14ac:dyDescent="0.25">
      <c r="A346" s="409" t="s">
        <v>201</v>
      </c>
      <c r="B346" s="408">
        <v>5900704</v>
      </c>
      <c r="C346" s="408"/>
      <c r="D346" s="408">
        <v>691774.36034482799</v>
      </c>
    </row>
    <row r="347" spans="1:4" ht="9" customHeight="1" x14ac:dyDescent="0.25">
      <c r="A347" s="410" t="s">
        <v>202</v>
      </c>
      <c r="B347" s="411">
        <v>37481904</v>
      </c>
      <c r="C347" s="411"/>
      <c r="D347" s="411">
        <v>990261.23189655202</v>
      </c>
    </row>
    <row r="348" spans="1:4" ht="9" customHeight="1" x14ac:dyDescent="0.25">
      <c r="A348" s="215"/>
      <c r="B348" s="408"/>
      <c r="C348" s="408"/>
      <c r="D348" s="407"/>
    </row>
    <row r="349" spans="1:4" ht="9" customHeight="1" x14ac:dyDescent="0.25">
      <c r="A349" s="37" t="s">
        <v>288</v>
      </c>
      <c r="B349" s="408">
        <f>SUM(B350+B354)</f>
        <v>4254127</v>
      </c>
      <c r="C349" s="408"/>
      <c r="D349" s="408">
        <f>SUM(D350+D354)</f>
        <v>118176.05261727239</v>
      </c>
    </row>
    <row r="350" spans="1:4" s="460" customFormat="1" ht="9" customHeight="1" x14ac:dyDescent="0.25">
      <c r="A350" s="409" t="s">
        <v>125</v>
      </c>
      <c r="B350" s="408">
        <f>SUM(B351:B352)</f>
        <v>1682502</v>
      </c>
      <c r="C350" s="408"/>
      <c r="D350" s="408">
        <f>SUM(D351:D352)</f>
        <v>53030.8348965517</v>
      </c>
    </row>
    <row r="351" spans="1:4" ht="9" customHeight="1" x14ac:dyDescent="0.25">
      <c r="A351" s="413" t="s">
        <v>348</v>
      </c>
      <c r="B351" s="412">
        <v>12599</v>
      </c>
      <c r="C351" s="408"/>
      <c r="D351" s="412">
        <v>759.928</v>
      </c>
    </row>
    <row r="352" spans="1:4" ht="9" customHeight="1" x14ac:dyDescent="0.25">
      <c r="A352" s="414" t="s">
        <v>338</v>
      </c>
      <c r="B352" s="411">
        <v>1669903</v>
      </c>
      <c r="C352" s="411"/>
      <c r="D352" s="411">
        <v>52270.9068965517</v>
      </c>
    </row>
    <row r="353" spans="1:5" ht="9" customHeight="1" x14ac:dyDescent="0.25">
      <c r="A353" s="38"/>
      <c r="B353" s="408"/>
      <c r="C353" s="408"/>
      <c r="D353" s="408"/>
    </row>
    <row r="354" spans="1:5" ht="9" customHeight="1" x14ac:dyDescent="0.25">
      <c r="A354" s="415" t="s">
        <v>303</v>
      </c>
      <c r="B354" s="408">
        <f>SUM(B355:B356)</f>
        <v>2571625</v>
      </c>
      <c r="C354" s="408"/>
      <c r="D354" s="408">
        <f>SUM(D355:D356)</f>
        <v>65145.217720720699</v>
      </c>
    </row>
    <row r="355" spans="1:5" ht="9" customHeight="1" x14ac:dyDescent="0.25">
      <c r="A355" s="416" t="s">
        <v>343</v>
      </c>
      <c r="B355" s="412" t="s">
        <v>13</v>
      </c>
      <c r="C355" s="412"/>
      <c r="D355" s="412">
        <v>12575.2818108108</v>
      </c>
    </row>
    <row r="356" spans="1:5" ht="9" customHeight="1" x14ac:dyDescent="0.25">
      <c r="A356" s="414" t="s">
        <v>342</v>
      </c>
      <c r="B356" s="421">
        <v>2571625</v>
      </c>
      <c r="C356" s="411"/>
      <c r="D356" s="421">
        <v>52569.935909909902</v>
      </c>
      <c r="E356" s="461"/>
    </row>
    <row r="357" spans="1:5" ht="9" customHeight="1" x14ac:dyDescent="0.25">
      <c r="A357" s="416"/>
      <c r="B357" s="412"/>
      <c r="C357" s="412"/>
      <c r="D357" s="412"/>
    </row>
    <row r="358" spans="1:5" ht="9" customHeight="1" x14ac:dyDescent="0.25">
      <c r="A358" s="31">
        <v>2011</v>
      </c>
      <c r="B358" s="459"/>
      <c r="C358" s="459"/>
      <c r="D358" s="459"/>
    </row>
    <row r="359" spans="1:5" ht="9" customHeight="1" x14ac:dyDescent="0.25">
      <c r="A359" s="215" t="s">
        <v>10</v>
      </c>
      <c r="B359" s="407">
        <f>SUM(B361,B369,B372)</f>
        <v>51531230</v>
      </c>
      <c r="C359" s="407"/>
      <c r="D359" s="407">
        <f>SUM(D361,D369,D372)</f>
        <v>2007640.7890111832</v>
      </c>
    </row>
    <row r="360" spans="1:5" ht="3.95" customHeight="1" x14ac:dyDescent="0.25">
      <c r="A360" s="215"/>
      <c r="B360" s="407"/>
      <c r="C360" s="407"/>
      <c r="D360" s="407"/>
    </row>
    <row r="361" spans="1:5" ht="9" customHeight="1" x14ac:dyDescent="0.25">
      <c r="A361" s="37" t="s">
        <v>284</v>
      </c>
      <c r="B361" s="408">
        <f>SUM(B362:B366)</f>
        <v>49099471</v>
      </c>
      <c r="C361" s="408"/>
      <c r="D361" s="408">
        <f>SUM(D362:D366)</f>
        <v>1953616.7215517238</v>
      </c>
    </row>
    <row r="362" spans="1:5" ht="9" customHeight="1" x14ac:dyDescent="0.25">
      <c r="A362" s="409" t="s">
        <v>349</v>
      </c>
      <c r="B362" s="408">
        <v>512954</v>
      </c>
      <c r="C362" s="408"/>
      <c r="D362" s="408">
        <v>10689.215517241379</v>
      </c>
    </row>
    <row r="363" spans="1:5" ht="9" customHeight="1" x14ac:dyDescent="0.25">
      <c r="A363" s="409" t="s">
        <v>270</v>
      </c>
      <c r="B363" s="408">
        <v>1463109</v>
      </c>
      <c r="C363" s="408"/>
      <c r="D363" s="408">
        <v>51705.456896551717</v>
      </c>
    </row>
    <row r="364" spans="1:5" ht="9" customHeight="1" x14ac:dyDescent="0.25">
      <c r="A364" s="410" t="s">
        <v>201</v>
      </c>
      <c r="B364" s="411">
        <v>6016163</v>
      </c>
      <c r="C364" s="411"/>
      <c r="D364" s="411">
        <v>758294.91810344812</v>
      </c>
    </row>
    <row r="365" spans="1:5" ht="9" customHeight="1" x14ac:dyDescent="0.25">
      <c r="A365" s="409" t="s">
        <v>350</v>
      </c>
      <c r="B365" s="412">
        <v>5957275</v>
      </c>
      <c r="C365" s="408"/>
      <c r="D365" s="412">
        <v>163291.41465517241</v>
      </c>
    </row>
    <row r="366" spans="1:5" ht="9" customHeight="1" x14ac:dyDescent="0.25">
      <c r="A366" s="409" t="s">
        <v>202</v>
      </c>
      <c r="B366" s="408">
        <v>35149970</v>
      </c>
      <c r="C366" s="408"/>
      <c r="D366" s="408">
        <v>969635.71637931035</v>
      </c>
    </row>
    <row r="367" spans="1:5" ht="9" customHeight="1" x14ac:dyDescent="0.25">
      <c r="A367" s="215"/>
      <c r="B367" s="408"/>
      <c r="C367" s="408"/>
      <c r="D367" s="407"/>
    </row>
    <row r="368" spans="1:5" ht="9" customHeight="1" x14ac:dyDescent="0.25">
      <c r="A368" s="37" t="s">
        <v>288</v>
      </c>
      <c r="B368" s="408">
        <f>SUM(B369+B372)</f>
        <v>2431759</v>
      </c>
      <c r="C368" s="408"/>
      <c r="D368" s="408">
        <f>SUM(D369+D372)</f>
        <v>54024.067459459453</v>
      </c>
    </row>
    <row r="369" spans="1:4" ht="9" customHeight="1" x14ac:dyDescent="0.25">
      <c r="A369" s="409" t="s">
        <v>125</v>
      </c>
      <c r="B369" s="408">
        <f>SUM(B370:B370)</f>
        <v>71896</v>
      </c>
      <c r="C369" s="408"/>
      <c r="D369" s="408">
        <f>SUM(D370:D370)</f>
        <v>4304.9857477477481</v>
      </c>
    </row>
    <row r="370" spans="1:4" ht="9" customHeight="1" x14ac:dyDescent="0.25">
      <c r="A370" s="414" t="s">
        <v>348</v>
      </c>
      <c r="B370" s="421">
        <v>71896</v>
      </c>
      <c r="C370" s="411"/>
      <c r="D370" s="421">
        <v>4304.9857477477481</v>
      </c>
    </row>
    <row r="371" spans="1:4" ht="9" customHeight="1" x14ac:dyDescent="0.25">
      <c r="A371" s="38"/>
      <c r="B371" s="408"/>
      <c r="C371" s="408"/>
      <c r="D371" s="408"/>
    </row>
    <row r="372" spans="1:4" ht="9" customHeight="1" x14ac:dyDescent="0.25">
      <c r="A372" s="415" t="s">
        <v>303</v>
      </c>
      <c r="B372" s="408">
        <f>SUM(B373:B373)</f>
        <v>2359863</v>
      </c>
      <c r="C372" s="408"/>
      <c r="D372" s="408">
        <f>SUM(D373:D373)</f>
        <v>49719.081711711704</v>
      </c>
    </row>
    <row r="373" spans="1:4" s="275" customFormat="1" ht="9" customHeight="1" x14ac:dyDescent="0.25">
      <c r="A373" s="414" t="s">
        <v>342</v>
      </c>
      <c r="B373" s="421">
        <v>2359863</v>
      </c>
      <c r="C373" s="411"/>
      <c r="D373" s="421">
        <v>49719.081711711704</v>
      </c>
    </row>
    <row r="374" spans="1:4" s="275" customFormat="1" ht="9" customHeight="1" x14ac:dyDescent="0.25">
      <c r="A374" s="215"/>
      <c r="B374" s="407"/>
      <c r="C374" s="407"/>
      <c r="D374" s="407"/>
    </row>
    <row r="375" spans="1:4" s="275" customFormat="1" ht="9" customHeight="1" x14ac:dyDescent="0.25">
      <c r="A375" s="31">
        <v>2012</v>
      </c>
      <c r="B375" s="459"/>
      <c r="C375" s="459"/>
      <c r="D375" s="459"/>
    </row>
    <row r="376" spans="1:4" ht="9" customHeight="1" x14ac:dyDescent="0.25">
      <c r="A376" s="215" t="s">
        <v>10</v>
      </c>
      <c r="B376" s="407">
        <f>SUM(B378,B386,B389)</f>
        <v>53651225</v>
      </c>
      <c r="C376" s="407"/>
      <c r="D376" s="407">
        <f>SUM(D378,D386,D389)</f>
        <v>2143254.3586902795</v>
      </c>
    </row>
    <row r="377" spans="1:4" ht="3.95" customHeight="1" x14ac:dyDescent="0.25">
      <c r="A377" s="215"/>
      <c r="B377" s="407"/>
      <c r="C377" s="407"/>
      <c r="D377" s="407"/>
    </row>
    <row r="378" spans="1:4" ht="9" customHeight="1" x14ac:dyDescent="0.25">
      <c r="A378" s="37" t="s">
        <v>284</v>
      </c>
      <c r="B378" s="408">
        <f>SUM(B379:B383)</f>
        <v>50855812</v>
      </c>
      <c r="C378" s="408"/>
      <c r="D378" s="408">
        <f>SUM(D379:D383)</f>
        <v>2028281.8913793133</v>
      </c>
    </row>
    <row r="379" spans="1:4" ht="9" customHeight="1" x14ac:dyDescent="0.25">
      <c r="A379" s="409" t="s">
        <v>349</v>
      </c>
      <c r="B379" s="408">
        <v>729021</v>
      </c>
      <c r="C379" s="408"/>
      <c r="D379" s="408">
        <v>14979.482758620699</v>
      </c>
    </row>
    <row r="380" spans="1:4" ht="9" customHeight="1" x14ac:dyDescent="0.25">
      <c r="A380" s="409" t="s">
        <v>270</v>
      </c>
      <c r="B380" s="408">
        <v>1132260</v>
      </c>
      <c r="C380" s="408"/>
      <c r="D380" s="408">
        <v>40718.584482758597</v>
      </c>
    </row>
    <row r="381" spans="1:4" ht="9" customHeight="1" x14ac:dyDescent="0.25">
      <c r="A381" s="410" t="s">
        <v>201</v>
      </c>
      <c r="B381" s="421">
        <v>5536385</v>
      </c>
      <c r="C381" s="411"/>
      <c r="D381" s="411">
        <v>735315.61465517199</v>
      </c>
    </row>
    <row r="382" spans="1:4" ht="9" customHeight="1" x14ac:dyDescent="0.25">
      <c r="A382" s="409" t="s">
        <v>350</v>
      </c>
      <c r="B382" s="412">
        <v>6096782</v>
      </c>
      <c r="C382" s="408"/>
      <c r="D382" s="412">
        <v>175973.48965517199</v>
      </c>
    </row>
    <row r="383" spans="1:4" s="460" customFormat="1" ht="9" customHeight="1" x14ac:dyDescent="0.25">
      <c r="A383" s="409" t="s">
        <v>202</v>
      </c>
      <c r="B383" s="412">
        <v>37361364</v>
      </c>
      <c r="C383" s="408"/>
      <c r="D383" s="408">
        <v>1061294.71982759</v>
      </c>
    </row>
    <row r="384" spans="1:4" ht="9" customHeight="1" x14ac:dyDescent="0.25">
      <c r="A384" s="215"/>
      <c r="B384" s="408"/>
      <c r="C384" s="408"/>
      <c r="D384" s="407"/>
    </row>
    <row r="385" spans="1:4" ht="9" customHeight="1" x14ac:dyDescent="0.25">
      <c r="A385" s="37" t="s">
        <v>288</v>
      </c>
      <c r="B385" s="408">
        <f>SUM(B386+B389)</f>
        <v>2795413</v>
      </c>
      <c r="C385" s="408"/>
      <c r="D385" s="408">
        <f>SUM(D386+D389)</f>
        <v>114972.46731096612</v>
      </c>
    </row>
    <row r="386" spans="1:4" ht="9" customHeight="1" x14ac:dyDescent="0.25">
      <c r="A386" s="409" t="s">
        <v>125</v>
      </c>
      <c r="B386" s="408">
        <f>SUM(B387:B387)</f>
        <v>71499</v>
      </c>
      <c r="C386" s="408"/>
      <c r="D386" s="408">
        <f>SUM(D387:D387)</f>
        <v>4523.3721261261298</v>
      </c>
    </row>
    <row r="387" spans="1:4" ht="9" customHeight="1" x14ac:dyDescent="0.25">
      <c r="A387" s="414" t="s">
        <v>348</v>
      </c>
      <c r="B387" s="421">
        <v>71499</v>
      </c>
      <c r="C387" s="411"/>
      <c r="D387" s="421">
        <v>4523.3721261261298</v>
      </c>
    </row>
    <row r="388" spans="1:4" ht="9" customHeight="1" x14ac:dyDescent="0.25">
      <c r="A388" s="38"/>
      <c r="B388" s="408"/>
      <c r="C388" s="408"/>
      <c r="D388" s="408"/>
    </row>
    <row r="389" spans="1:4" ht="9" customHeight="1" x14ac:dyDescent="0.25">
      <c r="A389" s="415" t="s">
        <v>303</v>
      </c>
      <c r="B389" s="408">
        <f>SUM(B390:B390)</f>
        <v>2723914</v>
      </c>
      <c r="C389" s="408"/>
      <c r="D389" s="408">
        <f>SUM(D390:D390)</f>
        <v>110449.09518484</v>
      </c>
    </row>
    <row r="390" spans="1:4" ht="9" customHeight="1" x14ac:dyDescent="0.25">
      <c r="A390" s="414" t="s">
        <v>342</v>
      </c>
      <c r="B390" s="421">
        <v>2723914</v>
      </c>
      <c r="C390" s="411"/>
      <c r="D390" s="421">
        <v>110449.09518484</v>
      </c>
    </row>
    <row r="391" spans="1:4" s="275" customFormat="1" ht="9" customHeight="1" x14ac:dyDescent="0.25">
      <c r="A391" s="215"/>
      <c r="B391" s="407"/>
      <c r="C391" s="407"/>
      <c r="D391" s="407"/>
    </row>
    <row r="392" spans="1:4" s="275" customFormat="1" ht="9" customHeight="1" x14ac:dyDescent="0.25">
      <c r="A392" s="31">
        <v>2013</v>
      </c>
      <c r="B392" s="459"/>
      <c r="C392" s="459"/>
      <c r="D392" s="459"/>
    </row>
    <row r="393" spans="1:4" ht="9" customHeight="1" x14ac:dyDescent="0.25">
      <c r="A393" s="215" t="s">
        <v>10</v>
      </c>
      <c r="B393" s="407">
        <f>SUM(B395,B402,B405)</f>
        <v>51559389</v>
      </c>
      <c r="C393" s="407"/>
      <c r="D393" s="407">
        <f>SUM(D395,D402,D405)</f>
        <v>1557615.7375906929</v>
      </c>
    </row>
    <row r="394" spans="1:4" ht="3.95" customHeight="1" x14ac:dyDescent="0.25">
      <c r="A394" s="215"/>
      <c r="B394" s="407"/>
      <c r="C394" s="407"/>
      <c r="D394" s="407"/>
    </row>
    <row r="395" spans="1:4" ht="9" customHeight="1" x14ac:dyDescent="0.25">
      <c r="A395" s="37" t="s">
        <v>284</v>
      </c>
      <c r="B395" s="408">
        <f>SUM(B396:B399)</f>
        <v>48677750</v>
      </c>
      <c r="C395" s="408"/>
      <c r="D395" s="408">
        <f>SUM(D396:D399)</f>
        <v>1439168.9818965488</v>
      </c>
    </row>
    <row r="396" spans="1:4" ht="9" customHeight="1" x14ac:dyDescent="0.25">
      <c r="A396" s="409" t="s">
        <v>349</v>
      </c>
      <c r="B396" s="408">
        <v>740989</v>
      </c>
      <c r="C396" s="408"/>
      <c r="D396" s="408">
        <v>15030.896551724099</v>
      </c>
    </row>
    <row r="397" spans="1:4" ht="9" customHeight="1" x14ac:dyDescent="0.25">
      <c r="A397" s="409" t="s">
        <v>270</v>
      </c>
      <c r="B397" s="408">
        <v>2525973</v>
      </c>
      <c r="C397" s="408"/>
      <c r="D397" s="408">
        <v>73470.135344827606</v>
      </c>
    </row>
    <row r="398" spans="1:4" ht="9" customHeight="1" x14ac:dyDescent="0.25">
      <c r="A398" s="410" t="s">
        <v>350</v>
      </c>
      <c r="B398" s="421">
        <v>6176840</v>
      </c>
      <c r="C398" s="411"/>
      <c r="D398" s="421">
        <v>185034.57758620699</v>
      </c>
    </row>
    <row r="399" spans="1:4" s="460" customFormat="1" ht="9" customHeight="1" x14ac:dyDescent="0.25">
      <c r="A399" s="409" t="s">
        <v>202</v>
      </c>
      <c r="B399" s="412">
        <v>39233948</v>
      </c>
      <c r="C399" s="408"/>
      <c r="D399" s="408">
        <v>1165633.3724137901</v>
      </c>
    </row>
    <row r="400" spans="1:4" ht="9" customHeight="1" x14ac:dyDescent="0.25">
      <c r="A400" s="215"/>
      <c r="B400" s="408"/>
      <c r="C400" s="408"/>
      <c r="D400" s="407"/>
    </row>
    <row r="401" spans="1:4" ht="9" customHeight="1" x14ac:dyDescent="0.25">
      <c r="A401" s="37" t="s">
        <v>288</v>
      </c>
      <c r="B401" s="408">
        <f>SUM(B402+B405)</f>
        <v>2881639</v>
      </c>
      <c r="C401" s="408"/>
      <c r="D401" s="408">
        <f>SUM(D402+D405)</f>
        <v>118446.75569414422</v>
      </c>
    </row>
    <row r="402" spans="1:4" ht="9" customHeight="1" x14ac:dyDescent="0.25">
      <c r="A402" s="409" t="s">
        <v>125</v>
      </c>
      <c r="B402" s="408">
        <f>+B403</f>
        <v>76592</v>
      </c>
      <c r="C402" s="408"/>
      <c r="D402" s="408">
        <f>+D403</f>
        <v>4808.33820720721</v>
      </c>
    </row>
    <row r="403" spans="1:4" ht="9" customHeight="1" x14ac:dyDescent="0.25">
      <c r="A403" s="414" t="s">
        <v>348</v>
      </c>
      <c r="B403" s="421">
        <v>76592</v>
      </c>
      <c r="C403" s="411"/>
      <c r="D403" s="421">
        <v>4808.33820720721</v>
      </c>
    </row>
    <row r="404" spans="1:4" ht="9" customHeight="1" x14ac:dyDescent="0.25">
      <c r="A404" s="38"/>
      <c r="B404" s="408"/>
      <c r="C404" s="408"/>
      <c r="D404" s="408"/>
    </row>
    <row r="405" spans="1:4" ht="9" customHeight="1" x14ac:dyDescent="0.25">
      <c r="A405" s="415" t="s">
        <v>303</v>
      </c>
      <c r="B405" s="408">
        <f>SUM(B406:B406)</f>
        <v>2805047</v>
      </c>
      <c r="C405" s="408"/>
      <c r="D405" s="408">
        <f>SUM(D406:D406)</f>
        <v>113638.417486937</v>
      </c>
    </row>
    <row r="406" spans="1:4" ht="9" customHeight="1" x14ac:dyDescent="0.25">
      <c r="A406" s="414" t="s">
        <v>342</v>
      </c>
      <c r="B406" s="421">
        <v>2805047</v>
      </c>
      <c r="C406" s="411"/>
      <c r="D406" s="421">
        <v>113638.417486937</v>
      </c>
    </row>
    <row r="407" spans="1:4" s="275" customFormat="1" ht="9" customHeight="1" x14ac:dyDescent="0.25">
      <c r="A407" s="215"/>
      <c r="B407" s="407"/>
      <c r="C407" s="407"/>
      <c r="D407" s="407"/>
    </row>
    <row r="408" spans="1:4" s="275" customFormat="1" ht="9" customHeight="1" x14ac:dyDescent="0.25">
      <c r="A408" s="31">
        <v>2014</v>
      </c>
      <c r="B408" s="459"/>
      <c r="C408" s="459"/>
      <c r="D408" s="459"/>
    </row>
    <row r="409" spans="1:4" ht="9" customHeight="1" x14ac:dyDescent="0.25">
      <c r="A409" s="215" t="s">
        <v>10</v>
      </c>
      <c r="B409" s="407">
        <f>+B411+B417</f>
        <v>55564219</v>
      </c>
      <c r="C409" s="407"/>
      <c r="D409" s="407">
        <f>+D411+D417</f>
        <v>1709763.3709655174</v>
      </c>
    </row>
    <row r="410" spans="1:4" ht="3.95" customHeight="1" x14ac:dyDescent="0.25">
      <c r="A410" s="215"/>
      <c r="B410" s="407"/>
      <c r="C410" s="407"/>
      <c r="D410" s="407"/>
    </row>
    <row r="411" spans="1:4" ht="9" customHeight="1" x14ac:dyDescent="0.25">
      <c r="A411" s="37" t="s">
        <v>284</v>
      </c>
      <c r="B411" s="408">
        <f>SUM(B412:B415)</f>
        <v>52676020</v>
      </c>
      <c r="C411" s="408"/>
      <c r="D411" s="408">
        <f>SUM(D412:D415)</f>
        <v>1592538.2525862069</v>
      </c>
    </row>
    <row r="412" spans="1:4" ht="9" customHeight="1" x14ac:dyDescent="0.25">
      <c r="A412" s="409" t="s">
        <v>351</v>
      </c>
      <c r="B412" s="408">
        <v>483604</v>
      </c>
      <c r="C412" s="408"/>
      <c r="D412" s="408">
        <v>10232.75</v>
      </c>
    </row>
    <row r="413" spans="1:4" ht="9" customHeight="1" x14ac:dyDescent="0.25">
      <c r="A413" s="409" t="s">
        <v>270</v>
      </c>
      <c r="B413" s="408">
        <v>2936075</v>
      </c>
      <c r="C413" s="408"/>
      <c r="D413" s="408">
        <v>85409.906034482745</v>
      </c>
    </row>
    <row r="414" spans="1:4" ht="9" customHeight="1" x14ac:dyDescent="0.25">
      <c r="A414" s="410" t="s">
        <v>350</v>
      </c>
      <c r="B414" s="421">
        <v>5687944</v>
      </c>
      <c r="C414" s="411"/>
      <c r="D414" s="421">
        <v>203941.28189655172</v>
      </c>
    </row>
    <row r="415" spans="1:4" s="460" customFormat="1" ht="9" customHeight="1" x14ac:dyDescent="0.25">
      <c r="A415" s="409" t="s">
        <v>202</v>
      </c>
      <c r="B415" s="412">
        <v>43568397</v>
      </c>
      <c r="C415" s="408"/>
      <c r="D415" s="408">
        <v>1292954.3146551724</v>
      </c>
    </row>
    <row r="416" spans="1:4" ht="9" customHeight="1" x14ac:dyDescent="0.25">
      <c r="A416" s="215"/>
      <c r="B416" s="408"/>
      <c r="C416" s="408"/>
      <c r="D416" s="407"/>
    </row>
    <row r="417" spans="1:4" ht="9" customHeight="1" x14ac:dyDescent="0.25">
      <c r="A417" s="37" t="s">
        <v>288</v>
      </c>
      <c r="B417" s="408">
        <f>+B419+B422</f>
        <v>2888199</v>
      </c>
      <c r="C417" s="408"/>
      <c r="D417" s="408">
        <f>+D419+D422</f>
        <v>117225.11837931037</v>
      </c>
    </row>
    <row r="418" spans="1:4" ht="9" customHeight="1" x14ac:dyDescent="0.25">
      <c r="A418" s="409" t="s">
        <v>125</v>
      </c>
      <c r="B418" s="408">
        <f>+B419</f>
        <v>10425</v>
      </c>
      <c r="C418" s="408"/>
      <c r="D418" s="408">
        <f>+D419</f>
        <v>646.69566379310345</v>
      </c>
    </row>
    <row r="419" spans="1:4" ht="9" customHeight="1" x14ac:dyDescent="0.25">
      <c r="A419" s="414" t="s">
        <v>348</v>
      </c>
      <c r="B419" s="421">
        <v>10425</v>
      </c>
      <c r="C419" s="411"/>
      <c r="D419" s="421">
        <v>646.69566379310345</v>
      </c>
    </row>
    <row r="420" spans="1:4" ht="9" customHeight="1" x14ac:dyDescent="0.25">
      <c r="A420" s="38"/>
      <c r="B420" s="408"/>
      <c r="C420" s="408"/>
      <c r="D420" s="408"/>
    </row>
    <row r="421" spans="1:4" ht="9" customHeight="1" x14ac:dyDescent="0.25">
      <c r="A421" s="415" t="s">
        <v>303</v>
      </c>
      <c r="B421" s="408">
        <f>SUM(B422:B422)</f>
        <v>2877774</v>
      </c>
      <c r="C421" s="408"/>
      <c r="D421" s="408">
        <f>SUM(D422:D422)</f>
        <v>116578.42271551727</v>
      </c>
    </row>
    <row r="422" spans="1:4" ht="9" customHeight="1" x14ac:dyDescent="0.25">
      <c r="A422" s="414" t="s">
        <v>342</v>
      </c>
      <c r="B422" s="421">
        <v>2877774</v>
      </c>
      <c r="C422" s="411"/>
      <c r="D422" s="421">
        <v>116578.42271551727</v>
      </c>
    </row>
    <row r="423" spans="1:4" s="275" customFormat="1" ht="9" customHeight="1" x14ac:dyDescent="0.25">
      <c r="A423" s="215"/>
      <c r="B423" s="407"/>
      <c r="C423" s="407"/>
      <c r="D423" s="407"/>
    </row>
    <row r="424" spans="1:4" s="275" customFormat="1" ht="9" customHeight="1" x14ac:dyDescent="0.25">
      <c r="A424" s="31">
        <v>2015</v>
      </c>
      <c r="B424" s="459"/>
      <c r="C424" s="459"/>
      <c r="D424" s="459"/>
    </row>
    <row r="425" spans="1:4" ht="9" customHeight="1" x14ac:dyDescent="0.25">
      <c r="A425" s="215" t="s">
        <v>10</v>
      </c>
      <c r="B425" s="407">
        <f>+B427+B432</f>
        <v>57558904</v>
      </c>
      <c r="C425" s="407"/>
      <c r="D425" s="407">
        <f>+D427+D432</f>
        <v>1903582.798207931</v>
      </c>
    </row>
    <row r="426" spans="1:4" ht="3.95" customHeight="1" x14ac:dyDescent="0.25">
      <c r="A426" s="215"/>
      <c r="B426" s="407"/>
      <c r="C426" s="407"/>
      <c r="D426" s="407"/>
    </row>
    <row r="427" spans="1:4" ht="9" customHeight="1" x14ac:dyDescent="0.25">
      <c r="A427" s="37" t="s">
        <v>284</v>
      </c>
      <c r="B427" s="408">
        <f>SUM(B428:B430)</f>
        <v>54669692</v>
      </c>
      <c r="C427" s="408"/>
      <c r="D427" s="408">
        <v>1801629.2448275862</v>
      </c>
    </row>
    <row r="428" spans="1:4" ht="9" customHeight="1" x14ac:dyDescent="0.25">
      <c r="A428" s="409" t="s">
        <v>270</v>
      </c>
      <c r="B428" s="408">
        <v>3207458</v>
      </c>
      <c r="C428" s="408"/>
      <c r="D428" s="408">
        <v>101989.08103448276</v>
      </c>
    </row>
    <row r="429" spans="1:4" ht="9" customHeight="1" x14ac:dyDescent="0.25">
      <c r="A429" s="409" t="s">
        <v>350</v>
      </c>
      <c r="B429" s="412">
        <v>4539362</v>
      </c>
      <c r="C429" s="408"/>
      <c r="D429" s="412">
        <v>253686.22844827586</v>
      </c>
    </row>
    <row r="430" spans="1:4" s="460" customFormat="1" ht="9" customHeight="1" x14ac:dyDescent="0.25">
      <c r="A430" s="410" t="s">
        <v>202</v>
      </c>
      <c r="B430" s="421">
        <v>46922872</v>
      </c>
      <c r="C430" s="411"/>
      <c r="D430" s="411">
        <v>1445953.9353448276</v>
      </c>
    </row>
    <row r="431" spans="1:4" ht="9" customHeight="1" x14ac:dyDescent="0.25">
      <c r="A431" s="215"/>
      <c r="B431" s="408"/>
      <c r="C431" s="408"/>
      <c r="D431" s="407"/>
    </row>
    <row r="432" spans="1:4" ht="9" customHeight="1" x14ac:dyDescent="0.25">
      <c r="A432" s="37" t="s">
        <v>288</v>
      </c>
      <c r="B432" s="408">
        <f>+B434+B437</f>
        <v>2889212</v>
      </c>
      <c r="C432" s="408"/>
      <c r="D432" s="408">
        <v>101953.55338034483</v>
      </c>
    </row>
    <row r="433" spans="1:4" ht="9" customHeight="1" x14ac:dyDescent="0.25">
      <c r="A433" s="409" t="s">
        <v>125</v>
      </c>
      <c r="B433" s="408">
        <f>+B434</f>
        <v>70025</v>
      </c>
      <c r="C433" s="408"/>
      <c r="D433" s="408">
        <v>5438.6508620689656</v>
      </c>
    </row>
    <row r="434" spans="1:4" ht="9" customHeight="1" x14ac:dyDescent="0.25">
      <c r="A434" s="414" t="s">
        <v>348</v>
      </c>
      <c r="B434" s="421">
        <v>70025</v>
      </c>
      <c r="C434" s="411"/>
      <c r="D434" s="421">
        <v>5438.6508620689656</v>
      </c>
    </row>
    <row r="435" spans="1:4" ht="9" customHeight="1" x14ac:dyDescent="0.25">
      <c r="A435" s="38"/>
      <c r="B435" s="408"/>
      <c r="C435" s="408"/>
      <c r="D435" s="408"/>
    </row>
    <row r="436" spans="1:4" ht="9" customHeight="1" x14ac:dyDescent="0.25">
      <c r="A436" s="415" t="s">
        <v>303</v>
      </c>
      <c r="B436" s="408">
        <f>SUM(B437:B437)</f>
        <v>2819187</v>
      </c>
      <c r="C436" s="408"/>
      <c r="D436" s="408">
        <v>96514.902518275878</v>
      </c>
    </row>
    <row r="437" spans="1:4" ht="9" customHeight="1" x14ac:dyDescent="0.25">
      <c r="A437" s="413" t="s">
        <v>352</v>
      </c>
      <c r="B437" s="412">
        <v>2819187</v>
      </c>
      <c r="C437" s="408"/>
      <c r="D437" s="412">
        <v>96514.902518275878</v>
      </c>
    </row>
    <row r="438" spans="1:4" s="275" customFormat="1" ht="9" customHeight="1" x14ac:dyDescent="0.25">
      <c r="A438" s="215"/>
      <c r="B438" s="407"/>
      <c r="C438" s="407"/>
      <c r="D438" s="407"/>
    </row>
    <row r="439" spans="1:4" s="275" customFormat="1" ht="9" customHeight="1" x14ac:dyDescent="0.25">
      <c r="A439" s="31">
        <v>2016</v>
      </c>
      <c r="B439" s="459"/>
      <c r="C439" s="459"/>
      <c r="D439" s="459"/>
    </row>
    <row r="440" spans="1:4" ht="9" customHeight="1" x14ac:dyDescent="0.25">
      <c r="A440" s="215" t="s">
        <v>10</v>
      </c>
      <c r="B440" s="407">
        <f>+B442+B447</f>
        <v>56992508</v>
      </c>
      <c r="C440" s="407"/>
      <c r="D440" s="407">
        <f>+D442+D447</f>
        <v>1971685.653448276</v>
      </c>
    </row>
    <row r="441" spans="1:4" ht="3.95" customHeight="1" x14ac:dyDescent="0.25">
      <c r="A441" s="215"/>
      <c r="B441" s="407"/>
      <c r="C441" s="407"/>
      <c r="D441" s="407"/>
    </row>
    <row r="442" spans="1:4" ht="9" customHeight="1" x14ac:dyDescent="0.25">
      <c r="A442" s="37" t="s">
        <v>284</v>
      </c>
      <c r="B442" s="408">
        <f>SUM(B443:B445)</f>
        <v>56928163</v>
      </c>
      <c r="C442" s="408"/>
      <c r="D442" s="408">
        <f>+D443+D444+D445</f>
        <v>1966606.4620689657</v>
      </c>
    </row>
    <row r="443" spans="1:4" ht="9" customHeight="1" x14ac:dyDescent="0.25">
      <c r="A443" s="409" t="s">
        <v>353</v>
      </c>
      <c r="B443" s="408">
        <v>3292588</v>
      </c>
      <c r="C443" s="408"/>
      <c r="D443" s="408">
        <v>116184.24137931036</v>
      </c>
    </row>
    <row r="444" spans="1:4" ht="9" customHeight="1" x14ac:dyDescent="0.25">
      <c r="A444" s="409" t="s">
        <v>354</v>
      </c>
      <c r="B444" s="412">
        <v>4921851</v>
      </c>
      <c r="C444" s="408"/>
      <c r="D444" s="412">
        <v>285050.46034482762</v>
      </c>
    </row>
    <row r="445" spans="1:4" s="460" customFormat="1" ht="9" customHeight="1" x14ac:dyDescent="0.25">
      <c r="A445" s="410" t="s">
        <v>355</v>
      </c>
      <c r="B445" s="421">
        <v>48713724</v>
      </c>
      <c r="C445" s="411"/>
      <c r="D445" s="411">
        <v>1565371.7603448278</v>
      </c>
    </row>
    <row r="446" spans="1:4" ht="9" customHeight="1" x14ac:dyDescent="0.25">
      <c r="A446" s="215"/>
      <c r="B446" s="408"/>
      <c r="C446" s="408"/>
      <c r="D446" s="407"/>
    </row>
    <row r="447" spans="1:4" ht="9" customHeight="1" x14ac:dyDescent="0.25">
      <c r="A447" s="37" t="s">
        <v>288</v>
      </c>
      <c r="B447" s="408">
        <f>+B449</f>
        <v>64345</v>
      </c>
      <c r="C447" s="408"/>
      <c r="D447" s="408">
        <f>+D448</f>
        <v>5079.1913793103449</v>
      </c>
    </row>
    <row r="448" spans="1:4" ht="9" customHeight="1" x14ac:dyDescent="0.25">
      <c r="A448" s="409" t="s">
        <v>125</v>
      </c>
      <c r="B448" s="408">
        <f>+B449</f>
        <v>64345</v>
      </c>
      <c r="C448" s="408"/>
      <c r="D448" s="408">
        <f>+D449</f>
        <v>5079.1913793103449</v>
      </c>
    </row>
    <row r="449" spans="1:6" ht="9" customHeight="1" x14ac:dyDescent="0.25">
      <c r="A449" s="414" t="s">
        <v>348</v>
      </c>
      <c r="B449" s="421">
        <v>64345</v>
      </c>
      <c r="C449" s="411"/>
      <c r="D449" s="421">
        <v>5079.1913793103449</v>
      </c>
    </row>
    <row r="450" spans="1:6" s="275" customFormat="1" ht="9" customHeight="1" x14ac:dyDescent="0.25">
      <c r="A450" s="215"/>
      <c r="B450" s="407"/>
      <c r="C450" s="407"/>
      <c r="D450" s="407"/>
    </row>
    <row r="451" spans="1:6" s="275" customFormat="1" ht="9" customHeight="1" x14ac:dyDescent="0.25">
      <c r="A451" s="31" t="s">
        <v>275</v>
      </c>
      <c r="B451" s="459"/>
      <c r="C451" s="459"/>
      <c r="D451" s="459"/>
    </row>
    <row r="452" spans="1:6" ht="9" customHeight="1" x14ac:dyDescent="0.25">
      <c r="A452" s="215" t="s">
        <v>10</v>
      </c>
      <c r="B452" s="407">
        <f>B454</f>
        <v>65625</v>
      </c>
      <c r="C452" s="407"/>
      <c r="D452" s="407">
        <f>D454</f>
        <v>5340.4107313362101</v>
      </c>
      <c r="F452" s="462"/>
    </row>
    <row r="453" spans="1:6" ht="3.95" customHeight="1" x14ac:dyDescent="0.25">
      <c r="A453" s="215"/>
      <c r="B453" s="407"/>
      <c r="C453" s="407"/>
      <c r="D453" s="407"/>
      <c r="F453" s="462"/>
    </row>
    <row r="454" spans="1:6" ht="9" customHeight="1" x14ac:dyDescent="0.25">
      <c r="A454" s="37" t="s">
        <v>288</v>
      </c>
      <c r="B454" s="408">
        <f>+B456</f>
        <v>65625</v>
      </c>
      <c r="C454" s="408"/>
      <c r="D454" s="408">
        <f>+D455</f>
        <v>5340.4107313362101</v>
      </c>
      <c r="F454" s="462"/>
    </row>
    <row r="455" spans="1:6" ht="9" customHeight="1" x14ac:dyDescent="0.25">
      <c r="A455" s="409" t="s">
        <v>125</v>
      </c>
      <c r="B455" s="408">
        <f>B456</f>
        <v>65625</v>
      </c>
      <c r="C455" s="408"/>
      <c r="D455" s="408">
        <f>+D456</f>
        <v>5340.4107313362101</v>
      </c>
      <c r="F455" s="462"/>
    </row>
    <row r="456" spans="1:6" ht="9" customHeight="1" x14ac:dyDescent="0.25">
      <c r="A456" s="414" t="s">
        <v>348</v>
      </c>
      <c r="B456" s="421">
        <v>65625</v>
      </c>
      <c r="C456" s="411"/>
      <c r="D456" s="421">
        <v>5340.4107313362101</v>
      </c>
      <c r="F456" s="462"/>
    </row>
    <row r="457" spans="1:6" ht="3" customHeight="1" x14ac:dyDescent="0.25">
      <c r="A457" s="405"/>
      <c r="B457" s="405"/>
      <c r="C457" s="405"/>
      <c r="D457" s="405"/>
    </row>
    <row r="458" spans="1:6" ht="3" customHeight="1" x14ac:dyDescent="0.25">
      <c r="A458" s="207"/>
      <c r="B458" s="207"/>
      <c r="C458" s="207"/>
      <c r="D458" s="207"/>
    </row>
    <row r="459" spans="1:6" s="275" customFormat="1" ht="9" customHeight="1" x14ac:dyDescent="0.15">
      <c r="A459" s="275" t="s">
        <v>356</v>
      </c>
      <c r="E459" s="452"/>
    </row>
    <row r="460" spans="1:6" s="275" customFormat="1" ht="9" customHeight="1" x14ac:dyDescent="0.15">
      <c r="A460" s="453" t="s">
        <v>328</v>
      </c>
      <c r="B460" s="462"/>
      <c r="C460" s="453"/>
      <c r="D460" s="462"/>
      <c r="E460" s="454"/>
    </row>
    <row r="461" spans="1:6" s="275" customFormat="1" ht="9" customHeight="1" x14ac:dyDescent="0.15">
      <c r="A461" s="453" t="s">
        <v>329</v>
      </c>
      <c r="B461" s="453"/>
      <c r="C461" s="453"/>
      <c r="D461" s="453"/>
      <c r="E461" s="454"/>
    </row>
    <row r="462" spans="1:6" s="275" customFormat="1" ht="9" customHeight="1" x14ac:dyDescent="0.15">
      <c r="A462" s="453" t="s">
        <v>357</v>
      </c>
      <c r="B462" s="453"/>
      <c r="C462" s="453"/>
      <c r="D462" s="453"/>
      <c r="E462" s="454"/>
    </row>
    <row r="463" spans="1:6" s="275" customFormat="1" ht="9" customHeight="1" x14ac:dyDescent="0.15">
      <c r="A463" s="453" t="s">
        <v>358</v>
      </c>
      <c r="B463" s="453"/>
      <c r="C463" s="453"/>
      <c r="D463" s="453"/>
      <c r="E463" s="454"/>
    </row>
    <row r="464" spans="1:6" s="275" customFormat="1" ht="9" customHeight="1" x14ac:dyDescent="0.15">
      <c r="A464" s="453" t="s">
        <v>359</v>
      </c>
      <c r="B464" s="453"/>
      <c r="C464" s="453"/>
      <c r="D464" s="453"/>
      <c r="E464" s="454"/>
    </row>
    <row r="465" spans="1:5" s="275" customFormat="1" ht="9" customHeight="1" x14ac:dyDescent="0.15">
      <c r="A465" s="453" t="s">
        <v>360</v>
      </c>
      <c r="B465" s="453"/>
      <c r="C465" s="453"/>
      <c r="D465" s="453"/>
      <c r="E465" s="454"/>
    </row>
    <row r="466" spans="1:5" s="275" customFormat="1" ht="9" customHeight="1" x14ac:dyDescent="0.15">
      <c r="A466" s="453" t="s">
        <v>361</v>
      </c>
      <c r="B466" s="453"/>
      <c r="C466" s="453"/>
      <c r="D466" s="453"/>
      <c r="E466" s="452"/>
    </row>
    <row r="467" spans="1:5" s="275" customFormat="1" ht="9" customHeight="1" x14ac:dyDescent="0.15">
      <c r="A467" s="453" t="s">
        <v>362</v>
      </c>
      <c r="B467" s="453"/>
      <c r="C467" s="453"/>
      <c r="D467" s="453"/>
      <c r="E467" s="452"/>
    </row>
    <row r="468" spans="1:5" s="275" customFormat="1" ht="9" customHeight="1" x14ac:dyDescent="0.15">
      <c r="A468" s="453" t="s">
        <v>363</v>
      </c>
      <c r="B468" s="453"/>
      <c r="C468" s="453"/>
      <c r="D468" s="453"/>
      <c r="E468" s="452"/>
    </row>
    <row r="469" spans="1:5" s="275" customFormat="1" ht="9" customHeight="1" x14ac:dyDescent="0.15">
      <c r="A469" s="453" t="s">
        <v>364</v>
      </c>
      <c r="B469" s="453"/>
      <c r="C469" s="453"/>
      <c r="D469" s="453"/>
      <c r="E469" s="452"/>
    </row>
    <row r="470" spans="1:5" s="275" customFormat="1" ht="9" customHeight="1" x14ac:dyDescent="0.15">
      <c r="A470" s="452" t="s">
        <v>333</v>
      </c>
      <c r="B470" s="453"/>
      <c r="C470" s="453"/>
      <c r="D470" s="453"/>
    </row>
    <row r="471" spans="1:5" s="275" customFormat="1" ht="9" hidden="1" customHeight="1" x14ac:dyDescent="0.25">
      <c r="A471" s="453"/>
      <c r="B471" s="453"/>
      <c r="C471" s="453"/>
      <c r="D471" s="453"/>
    </row>
    <row r="472" spans="1:5" s="275" customFormat="1" ht="9" hidden="1" customHeight="1" x14ac:dyDescent="0.15">
      <c r="A472" s="452"/>
    </row>
    <row r="473" spans="1:5" ht="12.75" hidden="1" customHeight="1" x14ac:dyDescent="0.25">
      <c r="A473" s="207"/>
      <c r="B473" s="207"/>
      <c r="C473" s="207"/>
      <c r="D473" s="207"/>
    </row>
    <row r="474" spans="1:5" ht="12.75" hidden="1" customHeight="1" x14ac:dyDescent="0.25">
      <c r="A474" s="207"/>
      <c r="B474" s="207"/>
      <c r="C474" s="207"/>
      <c r="D474" s="207"/>
    </row>
    <row r="475" spans="1:5" ht="12.75" hidden="1" customHeight="1" x14ac:dyDescent="0.25">
      <c r="A475" s="207"/>
      <c r="B475" s="207"/>
      <c r="C475" s="207"/>
      <c r="D475" s="207"/>
    </row>
    <row r="476" spans="1:5" ht="12.75" hidden="1" customHeight="1" x14ac:dyDescent="0.25">
      <c r="A476" s="207"/>
      <c r="B476" s="207"/>
      <c r="C476" s="207"/>
      <c r="D476" s="207"/>
    </row>
    <row r="477" spans="1:5" ht="12.75" hidden="1" customHeight="1" x14ac:dyDescent="0.25">
      <c r="A477" s="207"/>
      <c r="B477" s="207"/>
      <c r="C477" s="207"/>
      <c r="D477" s="207"/>
    </row>
    <row r="478" spans="1:5" ht="12.75" hidden="1" customHeight="1" x14ac:dyDescent="0.25">
      <c r="A478" s="207"/>
      <c r="B478" s="207"/>
      <c r="C478" s="207"/>
      <c r="D478" s="207"/>
    </row>
    <row r="479" spans="1:5" ht="12.75" hidden="1" customHeight="1" x14ac:dyDescent="0.25">
      <c r="A479" s="207"/>
      <c r="B479" s="207"/>
      <c r="C479" s="207"/>
      <c r="D479" s="207"/>
    </row>
    <row r="480" spans="1:5" ht="12.75" hidden="1" customHeight="1" x14ac:dyDescent="0.25">
      <c r="A480" s="207"/>
      <c r="B480" s="207"/>
      <c r="C480" s="207"/>
      <c r="D480" s="207"/>
    </row>
    <row r="481" spans="1:4" ht="12.75" hidden="1" customHeight="1" x14ac:dyDescent="0.25">
      <c r="A481" s="207"/>
      <c r="B481" s="207"/>
      <c r="C481" s="207"/>
      <c r="D481" s="207"/>
    </row>
    <row r="482" spans="1:4" ht="12.75" hidden="1" customHeight="1" x14ac:dyDescent="0.25">
      <c r="A482" s="207"/>
      <c r="B482" s="207"/>
      <c r="C482" s="207"/>
      <c r="D482" s="207"/>
    </row>
    <row r="483" spans="1:4" ht="12.75" hidden="1" customHeight="1" x14ac:dyDescent="0.25">
      <c r="A483" s="207"/>
      <c r="B483" s="207"/>
      <c r="C483" s="207"/>
      <c r="D483" s="207"/>
    </row>
    <row r="484" spans="1:4" ht="12.75" hidden="1" customHeight="1" x14ac:dyDescent="0.25">
      <c r="A484" s="207"/>
      <c r="B484" s="207"/>
      <c r="C484" s="207"/>
      <c r="D484" s="207"/>
    </row>
    <row r="485" spans="1:4" ht="12.75" hidden="1" customHeight="1" x14ac:dyDescent="0.25">
      <c r="A485" s="207"/>
      <c r="B485" s="207"/>
      <c r="C485" s="207"/>
      <c r="D485" s="207"/>
    </row>
    <row r="486" spans="1:4" ht="12.75" hidden="1" customHeight="1" x14ac:dyDescent="0.25">
      <c r="A486" s="207"/>
      <c r="B486" s="207"/>
      <c r="C486" s="207"/>
      <c r="D486" s="207"/>
    </row>
    <row r="487" spans="1:4" ht="12.75" hidden="1" customHeight="1" x14ac:dyDescent="0.25">
      <c r="A487" s="207"/>
      <c r="B487" s="207"/>
      <c r="C487" s="207"/>
      <c r="D487" s="207"/>
    </row>
    <row r="488" spans="1:4" ht="12.75" hidden="1" customHeight="1" x14ac:dyDescent="0.25">
      <c r="A488" s="207"/>
      <c r="B488" s="207"/>
      <c r="C488" s="207"/>
      <c r="D488" s="207"/>
    </row>
    <row r="489" spans="1:4" ht="12.75" hidden="1" customHeight="1" x14ac:dyDescent="0.25">
      <c r="A489" s="207"/>
      <c r="B489" s="207"/>
      <c r="C489" s="207"/>
      <c r="D489" s="207"/>
    </row>
    <row r="490" spans="1:4" ht="12.75" hidden="1" customHeight="1" x14ac:dyDescent="0.25">
      <c r="A490" s="207"/>
      <c r="B490" s="207"/>
      <c r="C490" s="207"/>
      <c r="D490" s="207"/>
    </row>
    <row r="491" spans="1:4" ht="12.75" hidden="1" customHeight="1" x14ac:dyDescent="0.25">
      <c r="A491" s="207"/>
      <c r="B491" s="207"/>
      <c r="C491" s="207"/>
      <c r="D491" s="207"/>
    </row>
    <row r="492" spans="1:4" ht="12.75" hidden="1" customHeight="1" x14ac:dyDescent="0.25">
      <c r="A492" s="207"/>
      <c r="B492" s="207"/>
      <c r="C492" s="207"/>
      <c r="D492" s="207"/>
    </row>
    <row r="493" spans="1:4" ht="12.75" hidden="1" customHeight="1" x14ac:dyDescent="0.25">
      <c r="A493" s="207"/>
      <c r="B493" s="207"/>
      <c r="C493" s="207"/>
      <c r="D493" s="207"/>
    </row>
    <row r="494" spans="1:4" ht="12.75" hidden="1" customHeight="1" x14ac:dyDescent="0.25">
      <c r="A494" s="207"/>
      <c r="B494" s="207"/>
      <c r="C494" s="207"/>
      <c r="D494" s="207"/>
    </row>
    <row r="495" spans="1:4" ht="12.75" hidden="1" customHeight="1" x14ac:dyDescent="0.25">
      <c r="A495" s="207"/>
      <c r="B495" s="207"/>
      <c r="C495" s="207"/>
      <c r="D495" s="207"/>
    </row>
    <row r="496" spans="1:4" ht="12.75" hidden="1" customHeight="1" x14ac:dyDescent="0.25">
      <c r="A496" s="207"/>
      <c r="B496" s="207"/>
      <c r="C496" s="207"/>
      <c r="D496" s="207"/>
    </row>
    <row r="497" ht="12.75" hidden="1" customHeight="1" x14ac:dyDescent="0.25"/>
    <row r="498" ht="12.75" hidden="1" customHeight="1" x14ac:dyDescent="0.25"/>
    <row r="499" ht="12.75" hidden="1" customHeight="1" x14ac:dyDescent="0.25"/>
    <row r="500" ht="12.75" hidden="1" customHeight="1" x14ac:dyDescent="0.25"/>
    <row r="501" ht="12.75" hidden="1" customHeight="1" x14ac:dyDescent="0.25"/>
    <row r="502" ht="12.75" hidden="1" customHeight="1" x14ac:dyDescent="0.25"/>
    <row r="503" ht="12.75" hidden="1" customHeight="1" x14ac:dyDescent="0.25"/>
    <row r="504" ht="12.75" hidden="1" customHeight="1" x14ac:dyDescent="0.25"/>
    <row r="505" ht="12.75" hidden="1" customHeight="1" x14ac:dyDescent="0.25"/>
    <row r="506" ht="12.75" hidden="1" customHeight="1" x14ac:dyDescent="0.25"/>
    <row r="507" ht="12.75" hidden="1" customHeight="1" x14ac:dyDescent="0.25"/>
    <row r="508" ht="12.75" hidden="1" customHeight="1" x14ac:dyDescent="0.25"/>
    <row r="509" ht="12.75" hidden="1" customHeight="1" x14ac:dyDescent="0.25"/>
    <row r="510" ht="12.75" hidden="1" customHeight="1" x14ac:dyDescent="0.25"/>
    <row r="511" ht="12.75" hidden="1" customHeight="1" x14ac:dyDescent="0.25"/>
    <row r="512" ht="12.75" hidden="1" customHeight="1" x14ac:dyDescent="0.25"/>
    <row r="513" ht="12.75" hidden="1" customHeight="1" x14ac:dyDescent="0.25"/>
    <row r="514" ht="12.75" hidden="1" customHeight="1" x14ac:dyDescent="0.25"/>
    <row r="515" ht="12.75" hidden="1" customHeight="1" x14ac:dyDescent="0.25"/>
    <row r="516" ht="12.75" hidden="1" customHeight="1" x14ac:dyDescent="0.25"/>
    <row r="517" ht="12.75" hidden="1" customHeight="1" x14ac:dyDescent="0.25"/>
    <row r="518" ht="12.75" hidden="1" customHeight="1" x14ac:dyDescent="0.25"/>
    <row r="519" ht="12.75" hidden="1" customHeight="1" x14ac:dyDescent="0.25"/>
    <row r="520" ht="12.75" hidden="1" customHeight="1" x14ac:dyDescent="0.25"/>
    <row r="521" ht="12.75" hidden="1" customHeight="1" x14ac:dyDescent="0.25"/>
    <row r="522" ht="12.75" hidden="1" customHeight="1" x14ac:dyDescent="0.25"/>
    <row r="523" ht="12.75" hidden="1" customHeight="1" x14ac:dyDescent="0.25"/>
    <row r="524" ht="12.75" hidden="1" customHeight="1" x14ac:dyDescent="0.25"/>
    <row r="525" ht="12.75" hidden="1" customHeight="1" x14ac:dyDescent="0.25"/>
    <row r="526" ht="12.75" hidden="1" customHeight="1" x14ac:dyDescent="0.25"/>
    <row r="527" ht="12.75" hidden="1" customHeight="1" x14ac:dyDescent="0.25"/>
    <row r="528" ht="12.75" hidden="1" customHeight="1" x14ac:dyDescent="0.25"/>
    <row r="529" ht="12.75" hidden="1" customHeight="1" x14ac:dyDescent="0.25"/>
    <row r="530" ht="12.75" hidden="1" customHeight="1" x14ac:dyDescent="0.25"/>
    <row r="531" ht="12.75" hidden="1" customHeight="1" x14ac:dyDescent="0.25"/>
    <row r="532" ht="12.75" hidden="1" customHeight="1" x14ac:dyDescent="0.25"/>
    <row r="533" ht="12.75" hidden="1" customHeight="1" x14ac:dyDescent="0.25"/>
    <row r="534" ht="12.75" hidden="1" customHeight="1" x14ac:dyDescent="0.25"/>
    <row r="535" ht="12.75" hidden="1" customHeight="1" x14ac:dyDescent="0.25"/>
    <row r="536" ht="12.75" hidden="1" customHeight="1" x14ac:dyDescent="0.25"/>
    <row r="537" ht="12.75" hidden="1" customHeight="1" x14ac:dyDescent="0.25"/>
    <row r="538" ht="12.75" hidden="1" customHeight="1" x14ac:dyDescent="0.25"/>
    <row r="539" ht="12.75" hidden="1" customHeight="1" x14ac:dyDescent="0.25"/>
    <row r="540" ht="12.75" hidden="1" customHeight="1" x14ac:dyDescent="0.25"/>
    <row r="541" ht="12.75" hidden="1" customHeight="1" x14ac:dyDescent="0.25"/>
    <row r="542" ht="12.75" hidden="1" customHeight="1" x14ac:dyDescent="0.25"/>
    <row r="543" ht="12.75" hidden="1" customHeight="1" x14ac:dyDescent="0.25"/>
    <row r="544" ht="12.75" hidden="1" customHeight="1" x14ac:dyDescent="0.25"/>
    <row r="545" ht="12.75" hidden="1" customHeight="1" x14ac:dyDescent="0.25"/>
    <row r="546" ht="12.75" hidden="1" customHeight="1" x14ac:dyDescent="0.25"/>
    <row r="547" ht="12.75" hidden="1" customHeight="1" x14ac:dyDescent="0.25"/>
    <row r="548" ht="12.75" hidden="1" customHeight="1" x14ac:dyDescent="0.25"/>
    <row r="549" ht="12.75" hidden="1" customHeight="1" x14ac:dyDescent="0.25"/>
    <row r="550" ht="12.75" hidden="1" customHeight="1" x14ac:dyDescent="0.25"/>
    <row r="551" ht="12.75" hidden="1" customHeight="1" x14ac:dyDescent="0.25"/>
    <row r="552" ht="12.75" hidden="1" customHeight="1" x14ac:dyDescent="0.25"/>
    <row r="553" ht="12.75" hidden="1" customHeight="1" x14ac:dyDescent="0.25"/>
    <row r="554" ht="12.75" hidden="1" customHeight="1" x14ac:dyDescent="0.25"/>
    <row r="555" ht="12.75" hidden="1" customHeight="1" x14ac:dyDescent="0.25"/>
    <row r="556" ht="12.75" hidden="1" customHeight="1" x14ac:dyDescent="0.25"/>
    <row r="557" ht="12.75" hidden="1" customHeight="1" x14ac:dyDescent="0.25"/>
    <row r="558" ht="12.75" hidden="1" customHeight="1" x14ac:dyDescent="0.25"/>
    <row r="559" ht="12.75" hidden="1" customHeight="1" x14ac:dyDescent="0.25"/>
    <row r="560" ht="12.75" hidden="1" customHeight="1" x14ac:dyDescent="0.25"/>
    <row r="561" ht="12.75" hidden="1" customHeight="1" x14ac:dyDescent="0.25"/>
    <row r="562" ht="12.75" hidden="1" customHeight="1" x14ac:dyDescent="0.25"/>
    <row r="563" ht="12.75" hidden="1" customHeight="1" x14ac:dyDescent="0.25"/>
    <row r="564" ht="12.75" hidden="1" customHeight="1" x14ac:dyDescent="0.25"/>
    <row r="565" ht="12.75" hidden="1" customHeight="1" x14ac:dyDescent="0.25"/>
    <row r="566" ht="12.75" hidden="1" customHeight="1" x14ac:dyDescent="0.25"/>
    <row r="567" ht="12.75" hidden="1" customHeight="1" x14ac:dyDescent="0.25"/>
    <row r="568" ht="12.75" hidden="1" customHeight="1" x14ac:dyDescent="0.25"/>
    <row r="569" ht="12.75" hidden="1" customHeight="1" x14ac:dyDescent="0.25"/>
    <row r="570" ht="12.75" hidden="1" customHeight="1" x14ac:dyDescent="0.25"/>
    <row r="571" ht="12.75" hidden="1" customHeight="1" x14ac:dyDescent="0.25"/>
    <row r="572" ht="12.75" hidden="1" customHeight="1" x14ac:dyDescent="0.25"/>
    <row r="573" ht="12.75" hidden="1" customHeight="1" x14ac:dyDescent="0.25"/>
    <row r="574" ht="12.75" hidden="1" customHeight="1" x14ac:dyDescent="0.25"/>
    <row r="575" ht="12.75" hidden="1" customHeight="1" x14ac:dyDescent="0.25"/>
    <row r="576" ht="12.75" hidden="1" customHeight="1" x14ac:dyDescent="0.25"/>
    <row r="577" ht="12.75" hidden="1" customHeight="1" x14ac:dyDescent="0.25"/>
    <row r="578" ht="12.75" hidden="1" customHeight="1" x14ac:dyDescent="0.25"/>
    <row r="579" ht="12.75" hidden="1" customHeight="1" x14ac:dyDescent="0.25"/>
    <row r="580" ht="12.75" hidden="1" customHeight="1" x14ac:dyDescent="0.25"/>
    <row r="581" ht="12.75" hidden="1" customHeight="1" x14ac:dyDescent="0.25"/>
    <row r="582" ht="12.75" hidden="1" customHeight="1" x14ac:dyDescent="0.25"/>
    <row r="583" ht="12.75" hidden="1" customHeight="1" x14ac:dyDescent="0.25"/>
    <row r="584" ht="12.75" hidden="1" customHeight="1" x14ac:dyDescent="0.25"/>
    <row r="585" ht="12.75" hidden="1" customHeight="1" x14ac:dyDescent="0.25"/>
    <row r="586" ht="12.75" hidden="1" customHeight="1" x14ac:dyDescent="0.25"/>
    <row r="587" ht="12.75" hidden="1" customHeight="1" x14ac:dyDescent="0.25"/>
    <row r="588" ht="12.75" hidden="1" customHeight="1" x14ac:dyDescent="0.25"/>
    <row r="589" ht="12.75" hidden="1" customHeight="1" x14ac:dyDescent="0.25"/>
    <row r="590" ht="12.75" hidden="1" customHeight="1" x14ac:dyDescent="0.25"/>
    <row r="591" ht="12.75" hidden="1" customHeight="1" x14ac:dyDescent="0.25"/>
    <row r="592" ht="12.75" hidden="1" customHeight="1" x14ac:dyDescent="0.25"/>
    <row r="593" ht="12.75" hidden="1" customHeight="1" x14ac:dyDescent="0.25"/>
    <row r="594" ht="12.75" hidden="1" customHeight="1" x14ac:dyDescent="0.25"/>
    <row r="595" ht="12.75" hidden="1" customHeight="1" x14ac:dyDescent="0.25"/>
    <row r="596" ht="12.75" hidden="1" customHeight="1" x14ac:dyDescent="0.25"/>
    <row r="597" ht="12.75" hidden="1" customHeight="1" x14ac:dyDescent="0.25"/>
    <row r="598" ht="12.75" hidden="1" customHeight="1" x14ac:dyDescent="0.25"/>
    <row r="599" ht="12.75" hidden="1" customHeight="1" x14ac:dyDescent="0.25"/>
    <row r="600" ht="12.75" hidden="1" customHeight="1" x14ac:dyDescent="0.25"/>
    <row r="601" ht="12.75" hidden="1" customHeight="1" x14ac:dyDescent="0.25"/>
    <row r="602" ht="12.75" hidden="1" customHeight="1" x14ac:dyDescent="0.25"/>
    <row r="603" ht="12.75" hidden="1" customHeight="1" x14ac:dyDescent="0.25"/>
    <row r="604" ht="12.75" hidden="1" customHeight="1" x14ac:dyDescent="0.25"/>
    <row r="605" ht="12.75" hidden="1" customHeight="1" x14ac:dyDescent="0.25"/>
    <row r="606" ht="12.75" hidden="1" customHeight="1" x14ac:dyDescent="0.25"/>
    <row r="607" ht="12.75" hidden="1" customHeight="1" x14ac:dyDescent="0.25"/>
    <row r="608" ht="12.75" hidden="1" customHeight="1" x14ac:dyDescent="0.25"/>
    <row r="609" ht="12.75" hidden="1" customHeight="1" x14ac:dyDescent="0.25"/>
    <row r="610" ht="12.75" hidden="1" customHeight="1" x14ac:dyDescent="0.25"/>
    <row r="611" ht="12.75" hidden="1" customHeight="1" x14ac:dyDescent="0.25"/>
    <row r="612" ht="12.75" hidden="1" customHeight="1" x14ac:dyDescent="0.25"/>
    <row r="613" ht="12.75" hidden="1" customHeight="1" x14ac:dyDescent="0.25"/>
  </sheetData>
  <sheetProtection sheet="1" objects="1" scenarios="1"/>
  <mergeCells count="1">
    <mergeCell ref="A6:A7"/>
  </mergeCells>
  <hyperlinks>
    <hyperlink ref="D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8" manualBreakCount="8">
    <brk id="59" max="2" man="1"/>
    <brk id="108" max="2" man="1"/>
    <brk id="158" max="2" man="1"/>
    <brk id="202" max="2" man="1"/>
    <brk id="246" max="2" man="1"/>
    <brk id="307" max="3" man="1"/>
    <brk id="357" max="3" man="1"/>
    <brk id="407" max="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6"/>
  <sheetViews>
    <sheetView showGridLines="0" showRowColHeaders="0" zoomScale="130" zoomScaleNormal="130" workbookViewId="0">
      <pane xSplit="1" ySplit="8" topLeftCell="B9" activePane="bottomRight" state="frozen"/>
      <selection pane="topRight" activeCell="B1" sqref="B1"/>
      <selection pane="bottomLeft" activeCell="A9" sqref="A9"/>
      <selection pane="bottomRight"/>
    </sheetView>
  </sheetViews>
  <sheetFormatPr baseColWidth="10" defaultColWidth="0" defaultRowHeight="15" zeroHeight="1" x14ac:dyDescent="0.25"/>
  <cols>
    <col min="1" max="1" width="23.42578125" style="263" customWidth="1"/>
    <col min="2" max="2" width="6" style="263" customWidth="1"/>
    <col min="3" max="4" width="11.140625" style="263" customWidth="1"/>
    <col min="5" max="5" width="10.42578125" style="263" customWidth="1"/>
    <col min="6" max="6" width="6" style="263" customWidth="1"/>
    <col min="7" max="8" width="10.42578125" style="263" customWidth="1"/>
    <col min="9" max="9" width="0.85546875" style="263" customWidth="1"/>
    <col min="10" max="16384" width="11.42578125" style="263" hidden="1"/>
  </cols>
  <sheetData>
    <row r="1" spans="1:8" s="271" customFormat="1" ht="12" customHeight="1" x14ac:dyDescent="0.2">
      <c r="A1" s="1" t="s">
        <v>141</v>
      </c>
      <c r="B1" s="2"/>
      <c r="C1" s="2"/>
      <c r="D1" s="2"/>
      <c r="E1" s="2"/>
      <c r="F1" s="2"/>
      <c r="G1" s="2"/>
      <c r="H1" s="270" t="s">
        <v>142</v>
      </c>
    </row>
    <row r="2" spans="1:8" s="271" customFormat="1" ht="12" customHeight="1" x14ac:dyDescent="0.2">
      <c r="A2" s="1" t="s">
        <v>143</v>
      </c>
      <c r="B2" s="2"/>
      <c r="C2" s="2"/>
      <c r="D2" s="2"/>
      <c r="E2" s="2"/>
      <c r="F2" s="2"/>
      <c r="G2" s="2"/>
      <c r="H2" s="5"/>
    </row>
    <row r="3" spans="1:8" s="271" customFormat="1" ht="12" customHeight="1" x14ac:dyDescent="0.25">
      <c r="A3" s="272" t="s">
        <v>110</v>
      </c>
      <c r="B3" s="2"/>
      <c r="C3" s="2"/>
      <c r="D3" s="2"/>
      <c r="E3" s="2"/>
      <c r="F3" s="2"/>
      <c r="G3" s="2"/>
      <c r="H3" s="2"/>
    </row>
    <row r="4" spans="1:8" s="207" customFormat="1" ht="3" customHeight="1" x14ac:dyDescent="0.25">
      <c r="A4" s="19"/>
      <c r="B4" s="19"/>
      <c r="C4" s="19"/>
      <c r="D4" s="19"/>
      <c r="E4" s="19"/>
      <c r="F4" s="19"/>
      <c r="G4" s="19"/>
      <c r="H4" s="19"/>
    </row>
    <row r="5" spans="1:8" s="207" customFormat="1" ht="3" customHeight="1" x14ac:dyDescent="0.25">
      <c r="A5" s="23"/>
      <c r="B5" s="23"/>
      <c r="C5" s="23"/>
      <c r="D5" s="23"/>
      <c r="E5" s="23"/>
      <c r="F5" s="23"/>
      <c r="G5" s="23"/>
      <c r="H5" s="23"/>
    </row>
    <row r="6" spans="1:8" s="275" customFormat="1" ht="9.6" customHeight="1" x14ac:dyDescent="0.15">
      <c r="A6" s="603" t="s">
        <v>3</v>
      </c>
      <c r="B6" s="273" t="s">
        <v>144</v>
      </c>
      <c r="C6" s="274"/>
      <c r="D6" s="274"/>
      <c r="E6" s="15"/>
      <c r="F6" s="251" t="s">
        <v>145</v>
      </c>
      <c r="G6" s="251"/>
      <c r="H6" s="251"/>
    </row>
    <row r="7" spans="1:8" s="275" customFormat="1" ht="8.4499999999999993" customHeight="1" x14ac:dyDescent="0.25">
      <c r="A7" s="604"/>
      <c r="B7" s="471" t="s">
        <v>10</v>
      </c>
      <c r="C7" s="471" t="s">
        <v>146</v>
      </c>
      <c r="D7" s="471" t="s">
        <v>147</v>
      </c>
      <c r="E7" s="471"/>
      <c r="F7" s="471" t="s">
        <v>10</v>
      </c>
      <c r="G7" s="471" t="s">
        <v>146</v>
      </c>
      <c r="H7" s="471" t="s">
        <v>147</v>
      </c>
    </row>
    <row r="8" spans="1:8" s="207" customFormat="1" ht="3" customHeight="1" x14ac:dyDescent="0.25">
      <c r="A8" s="19"/>
      <c r="B8" s="19"/>
      <c r="C8" s="19"/>
      <c r="D8" s="19"/>
      <c r="E8" s="19"/>
      <c r="F8" s="19"/>
      <c r="G8" s="19"/>
      <c r="H8" s="19"/>
    </row>
    <row r="9" spans="1:8" s="207" customFormat="1" ht="3" customHeight="1" x14ac:dyDescent="0.25">
      <c r="A9" s="23"/>
      <c r="B9" s="23"/>
      <c r="C9" s="23"/>
      <c r="D9" s="23"/>
      <c r="E9" s="23"/>
      <c r="F9" s="23"/>
      <c r="G9" s="23"/>
      <c r="H9" s="23"/>
    </row>
    <row r="10" spans="1:8" s="38" customFormat="1" ht="9" customHeight="1" x14ac:dyDescent="0.25">
      <c r="A10" s="25">
        <v>1995</v>
      </c>
      <c r="B10" s="33"/>
      <c r="C10" s="28"/>
      <c r="D10" s="28"/>
      <c r="E10" s="28"/>
      <c r="F10" s="28"/>
      <c r="G10" s="28"/>
      <c r="H10" s="28"/>
    </row>
    <row r="11" spans="1:8" s="38" customFormat="1" ht="9" customHeight="1" x14ac:dyDescent="0.25">
      <c r="A11" s="25" t="s">
        <v>129</v>
      </c>
      <c r="B11" s="276">
        <f>SUM(B13:B44)</f>
        <v>1854</v>
      </c>
      <c r="C11" s="276">
        <f>SUM(C13:C44)</f>
        <v>1331</v>
      </c>
      <c r="D11" s="257">
        <f>SUM(D13:D44)</f>
        <v>523</v>
      </c>
      <c r="E11" s="276"/>
      <c r="F11" s="276">
        <f>SUM(F13:F44)</f>
        <v>50848</v>
      </c>
      <c r="G11" s="276">
        <f>SUM(G13:G44)</f>
        <v>44711</v>
      </c>
      <c r="H11" s="257">
        <f>SUM(H13:H44)</f>
        <v>6137</v>
      </c>
    </row>
    <row r="12" spans="1:8" s="38" customFormat="1" ht="3" customHeight="1" x14ac:dyDescent="0.25">
      <c r="A12" s="25"/>
      <c r="B12" s="276"/>
      <c r="C12" s="276"/>
      <c r="D12" s="257"/>
      <c r="E12" s="276"/>
      <c r="F12" s="276"/>
      <c r="G12" s="276"/>
      <c r="H12" s="257"/>
    </row>
    <row r="13" spans="1:8" s="38" customFormat="1" ht="9" customHeight="1" x14ac:dyDescent="0.25">
      <c r="A13" s="28" t="s">
        <v>14</v>
      </c>
      <c r="B13" s="28">
        <f>SUM(C13:D13)</f>
        <v>10</v>
      </c>
      <c r="C13" s="28">
        <v>5</v>
      </c>
      <c r="D13" s="28">
        <v>5</v>
      </c>
      <c r="E13" s="28"/>
      <c r="F13" s="277">
        <f>SUM(G13:H13)</f>
        <v>431</v>
      </c>
      <c r="G13" s="278">
        <v>280</v>
      </c>
      <c r="H13" s="258">
        <v>151</v>
      </c>
    </row>
    <row r="14" spans="1:8" s="38" customFormat="1" ht="9" customHeight="1" x14ac:dyDescent="0.25">
      <c r="A14" s="28" t="s">
        <v>15</v>
      </c>
      <c r="B14" s="28">
        <f t="shared" ref="B14:B43" si="0">SUM(C14:D14)</f>
        <v>39</v>
      </c>
      <c r="C14" s="28">
        <v>27</v>
      </c>
      <c r="D14" s="28">
        <v>12</v>
      </c>
      <c r="E14" s="28"/>
      <c r="F14" s="277">
        <f t="shared" ref="F14:F43" si="1">SUM(G14:H14)</f>
        <v>285</v>
      </c>
      <c r="G14" s="278">
        <v>258</v>
      </c>
      <c r="H14" s="258">
        <v>27</v>
      </c>
    </row>
    <row r="15" spans="1:8" s="38" customFormat="1" ht="9" customHeight="1" x14ac:dyDescent="0.25">
      <c r="A15" s="28" t="s">
        <v>112</v>
      </c>
      <c r="B15" s="28">
        <f t="shared" si="0"/>
        <v>22</v>
      </c>
      <c r="C15" s="28">
        <v>8</v>
      </c>
      <c r="D15" s="28">
        <v>14</v>
      </c>
      <c r="E15" s="28"/>
      <c r="F15" s="277">
        <f t="shared" si="1"/>
        <v>208</v>
      </c>
      <c r="G15" s="278">
        <v>154</v>
      </c>
      <c r="H15" s="258">
        <v>54</v>
      </c>
    </row>
    <row r="16" spans="1:8" s="38" customFormat="1" ht="9" customHeight="1" x14ac:dyDescent="0.25">
      <c r="A16" s="41" t="s">
        <v>21</v>
      </c>
      <c r="B16" s="41">
        <f t="shared" si="0"/>
        <v>7</v>
      </c>
      <c r="C16" s="41">
        <v>5</v>
      </c>
      <c r="D16" s="41">
        <v>2</v>
      </c>
      <c r="E16" s="41"/>
      <c r="F16" s="279">
        <f t="shared" si="1"/>
        <v>129</v>
      </c>
      <c r="G16" s="280">
        <v>125</v>
      </c>
      <c r="H16" s="259">
        <v>4</v>
      </c>
    </row>
    <row r="17" spans="1:8" s="38" customFormat="1" ht="9" customHeight="1" x14ac:dyDescent="0.25">
      <c r="A17" s="28" t="s">
        <v>23</v>
      </c>
      <c r="B17" s="28">
        <f t="shared" si="0"/>
        <v>52</v>
      </c>
      <c r="C17" s="28">
        <v>44</v>
      </c>
      <c r="D17" s="28">
        <v>8</v>
      </c>
      <c r="E17" s="28"/>
      <c r="F17" s="277">
        <f t="shared" si="1"/>
        <v>1160</v>
      </c>
      <c r="G17" s="278">
        <v>1066</v>
      </c>
      <c r="H17" s="258">
        <v>94</v>
      </c>
    </row>
    <row r="18" spans="1:8" s="38" customFormat="1" ht="9" customHeight="1" x14ac:dyDescent="0.25">
      <c r="A18" s="28" t="s">
        <v>25</v>
      </c>
      <c r="B18" s="28">
        <f t="shared" si="0"/>
        <v>12</v>
      </c>
      <c r="C18" s="28">
        <v>8</v>
      </c>
      <c r="D18" s="28">
        <v>4</v>
      </c>
      <c r="E18" s="28"/>
      <c r="F18" s="277">
        <f t="shared" si="1"/>
        <v>202</v>
      </c>
      <c r="G18" s="278">
        <v>178</v>
      </c>
      <c r="H18" s="258">
        <v>24</v>
      </c>
    </row>
    <row r="19" spans="1:8" s="38" customFormat="1" ht="9" customHeight="1" x14ac:dyDescent="0.25">
      <c r="A19" s="28" t="s">
        <v>27</v>
      </c>
      <c r="B19" s="28">
        <f t="shared" si="0"/>
        <v>91</v>
      </c>
      <c r="C19" s="28">
        <v>87</v>
      </c>
      <c r="D19" s="28">
        <v>4</v>
      </c>
      <c r="E19" s="28"/>
      <c r="F19" s="277">
        <f t="shared" si="1"/>
        <v>1244</v>
      </c>
      <c r="G19" s="278">
        <v>1213</v>
      </c>
      <c r="H19" s="258">
        <v>31</v>
      </c>
    </row>
    <row r="20" spans="1:8" s="38" customFormat="1" ht="9" customHeight="1" x14ac:dyDescent="0.25">
      <c r="A20" s="41" t="s">
        <v>30</v>
      </c>
      <c r="B20" s="41">
        <f t="shared" si="0"/>
        <v>25</v>
      </c>
      <c r="C20" s="41">
        <v>24</v>
      </c>
      <c r="D20" s="41">
        <v>1</v>
      </c>
      <c r="E20" s="41"/>
      <c r="F20" s="279">
        <f t="shared" si="1"/>
        <v>264</v>
      </c>
      <c r="G20" s="280">
        <v>245</v>
      </c>
      <c r="H20" s="259">
        <v>19</v>
      </c>
    </row>
    <row r="21" spans="1:8" s="38" customFormat="1" ht="9" customHeight="1" x14ac:dyDescent="0.25">
      <c r="A21" s="28" t="s">
        <v>111</v>
      </c>
      <c r="B21" s="28">
        <f t="shared" si="0"/>
        <v>351</v>
      </c>
      <c r="C21" s="28">
        <v>201</v>
      </c>
      <c r="D21" s="28">
        <v>150</v>
      </c>
      <c r="E21" s="28"/>
      <c r="F21" s="277">
        <f t="shared" si="1"/>
        <v>21682</v>
      </c>
      <c r="G21" s="278">
        <v>17740</v>
      </c>
      <c r="H21" s="258">
        <v>3942</v>
      </c>
    </row>
    <row r="22" spans="1:8" s="38" customFormat="1" ht="9" customHeight="1" x14ac:dyDescent="0.25">
      <c r="A22" s="28" t="s">
        <v>33</v>
      </c>
      <c r="B22" s="28">
        <f t="shared" si="0"/>
        <v>19</v>
      </c>
      <c r="C22" s="28">
        <v>18</v>
      </c>
      <c r="D22" s="28">
        <v>1</v>
      </c>
      <c r="E22" s="28"/>
      <c r="F22" s="277">
        <f t="shared" si="1"/>
        <v>78</v>
      </c>
      <c r="G22" s="278">
        <v>73</v>
      </c>
      <c r="H22" s="258">
        <v>5</v>
      </c>
    </row>
    <row r="23" spans="1:8" s="38" customFormat="1" ht="9" customHeight="1" x14ac:dyDescent="0.25">
      <c r="A23" s="28" t="s">
        <v>34</v>
      </c>
      <c r="B23" s="28">
        <f t="shared" si="0"/>
        <v>65</v>
      </c>
      <c r="C23" s="28">
        <v>47</v>
      </c>
      <c r="D23" s="28">
        <v>18</v>
      </c>
      <c r="E23" s="28"/>
      <c r="F23" s="277">
        <f t="shared" si="1"/>
        <v>1963</v>
      </c>
      <c r="G23" s="278">
        <v>1853</v>
      </c>
      <c r="H23" s="258">
        <v>110</v>
      </c>
    </row>
    <row r="24" spans="1:8" s="38" customFormat="1" ht="9" customHeight="1" x14ac:dyDescent="0.25">
      <c r="A24" s="41" t="s">
        <v>36</v>
      </c>
      <c r="B24" s="41">
        <f t="shared" si="0"/>
        <v>41</v>
      </c>
      <c r="C24" s="41">
        <v>33</v>
      </c>
      <c r="D24" s="41">
        <v>8</v>
      </c>
      <c r="E24" s="41"/>
      <c r="F24" s="279">
        <f t="shared" si="1"/>
        <v>1408</v>
      </c>
      <c r="G24" s="280">
        <v>1274</v>
      </c>
      <c r="H24" s="259">
        <v>134</v>
      </c>
    </row>
    <row r="25" spans="1:8" s="38" customFormat="1" ht="9" customHeight="1" x14ac:dyDescent="0.25">
      <c r="A25" s="28" t="s">
        <v>130</v>
      </c>
      <c r="B25" s="28">
        <f t="shared" si="0"/>
        <v>45</v>
      </c>
      <c r="C25" s="28">
        <v>40</v>
      </c>
      <c r="D25" s="28">
        <v>5</v>
      </c>
      <c r="E25" s="28"/>
      <c r="F25" s="277">
        <f t="shared" si="1"/>
        <v>1428</v>
      </c>
      <c r="G25" s="278">
        <v>1404</v>
      </c>
      <c r="H25" s="258">
        <v>24</v>
      </c>
    </row>
    <row r="26" spans="1:8" s="38" customFormat="1" ht="9" customHeight="1" x14ac:dyDescent="0.25">
      <c r="A26" s="28" t="s">
        <v>39</v>
      </c>
      <c r="B26" s="28">
        <f t="shared" si="0"/>
        <v>118</v>
      </c>
      <c r="C26" s="28">
        <v>91</v>
      </c>
      <c r="D26" s="28">
        <v>27</v>
      </c>
      <c r="E26" s="28"/>
      <c r="F26" s="277">
        <f t="shared" si="1"/>
        <v>2364</v>
      </c>
      <c r="G26" s="278">
        <v>2165</v>
      </c>
      <c r="H26" s="258">
        <v>199</v>
      </c>
    </row>
    <row r="27" spans="1:8" s="38" customFormat="1" ht="9" customHeight="1" x14ac:dyDescent="0.25">
      <c r="A27" s="28" t="s">
        <v>32</v>
      </c>
      <c r="B27" s="28">
        <f t="shared" si="0"/>
        <v>102</v>
      </c>
      <c r="C27" s="28">
        <v>70</v>
      </c>
      <c r="D27" s="28">
        <v>32</v>
      </c>
      <c r="E27" s="28"/>
      <c r="F27" s="277">
        <f t="shared" si="1"/>
        <v>2246</v>
      </c>
      <c r="G27" s="278">
        <v>2221</v>
      </c>
      <c r="H27" s="258">
        <v>25</v>
      </c>
    </row>
    <row r="28" spans="1:8" s="38" customFormat="1" ht="9" customHeight="1" x14ac:dyDescent="0.25">
      <c r="A28" s="41" t="s">
        <v>43</v>
      </c>
      <c r="B28" s="41">
        <f t="shared" si="0"/>
        <v>66</v>
      </c>
      <c r="C28" s="41">
        <v>58</v>
      </c>
      <c r="D28" s="41">
        <v>8</v>
      </c>
      <c r="E28" s="41"/>
      <c r="F28" s="279">
        <f t="shared" si="1"/>
        <v>1328</v>
      </c>
      <c r="G28" s="280">
        <v>1285</v>
      </c>
      <c r="H28" s="259">
        <v>43</v>
      </c>
    </row>
    <row r="29" spans="1:8" s="38" customFormat="1" ht="9" customHeight="1" x14ac:dyDescent="0.25">
      <c r="A29" s="28" t="s">
        <v>46</v>
      </c>
      <c r="B29" s="28">
        <f t="shared" si="0"/>
        <v>29</v>
      </c>
      <c r="C29" s="28">
        <v>26</v>
      </c>
      <c r="D29" s="28">
        <v>3</v>
      </c>
      <c r="E29" s="28"/>
      <c r="F29" s="277">
        <f t="shared" si="1"/>
        <v>1085</v>
      </c>
      <c r="G29" s="278">
        <v>963</v>
      </c>
      <c r="H29" s="258">
        <v>122</v>
      </c>
    </row>
    <row r="30" spans="1:8" s="38" customFormat="1" ht="9" customHeight="1" x14ac:dyDescent="0.25">
      <c r="A30" s="28" t="s">
        <v>48</v>
      </c>
      <c r="B30" s="28">
        <f t="shared" si="0"/>
        <v>14</v>
      </c>
      <c r="C30" s="28">
        <v>10</v>
      </c>
      <c r="D30" s="28">
        <v>4</v>
      </c>
      <c r="E30" s="28"/>
      <c r="F30" s="277">
        <f t="shared" si="1"/>
        <v>127</v>
      </c>
      <c r="G30" s="278">
        <v>122</v>
      </c>
      <c r="H30" s="258">
        <v>5</v>
      </c>
    </row>
    <row r="31" spans="1:8" s="38" customFormat="1" ht="9" customHeight="1" x14ac:dyDescent="0.25">
      <c r="A31" s="28" t="s">
        <v>50</v>
      </c>
      <c r="B31" s="28">
        <f t="shared" si="0"/>
        <v>71</v>
      </c>
      <c r="C31" s="28">
        <v>50</v>
      </c>
      <c r="D31" s="28">
        <v>21</v>
      </c>
      <c r="E31" s="28"/>
      <c r="F31" s="277">
        <f t="shared" si="1"/>
        <v>1232</v>
      </c>
      <c r="G31" s="278">
        <v>1041</v>
      </c>
      <c r="H31" s="258">
        <v>191</v>
      </c>
    </row>
    <row r="32" spans="1:8" s="38" customFormat="1" ht="9" customHeight="1" x14ac:dyDescent="0.25">
      <c r="A32" s="41" t="s">
        <v>52</v>
      </c>
      <c r="B32" s="41">
        <f t="shared" si="0"/>
        <v>132</v>
      </c>
      <c r="C32" s="41">
        <v>98</v>
      </c>
      <c r="D32" s="41">
        <v>34</v>
      </c>
      <c r="E32" s="41"/>
      <c r="F32" s="279">
        <f t="shared" si="1"/>
        <v>1743</v>
      </c>
      <c r="G32" s="280">
        <v>1663</v>
      </c>
      <c r="H32" s="259">
        <v>80</v>
      </c>
    </row>
    <row r="33" spans="1:8" s="38" customFormat="1" ht="9" customHeight="1" x14ac:dyDescent="0.25">
      <c r="A33" s="28" t="s">
        <v>55</v>
      </c>
      <c r="B33" s="28">
        <f t="shared" si="0"/>
        <v>97</v>
      </c>
      <c r="C33" s="28">
        <v>83</v>
      </c>
      <c r="D33" s="28">
        <v>14</v>
      </c>
      <c r="E33" s="28"/>
      <c r="F33" s="277">
        <f t="shared" si="1"/>
        <v>2599</v>
      </c>
      <c r="G33" s="278">
        <v>2490</v>
      </c>
      <c r="H33" s="258">
        <v>109</v>
      </c>
    </row>
    <row r="34" spans="1:8" s="38" customFormat="1" ht="9" customHeight="1" x14ac:dyDescent="0.25">
      <c r="A34" s="28" t="s">
        <v>57</v>
      </c>
      <c r="B34" s="28">
        <f t="shared" si="0"/>
        <v>23</v>
      </c>
      <c r="C34" s="28">
        <v>13</v>
      </c>
      <c r="D34" s="28">
        <v>10</v>
      </c>
      <c r="E34" s="28"/>
      <c r="F34" s="277">
        <f t="shared" si="1"/>
        <v>592</v>
      </c>
      <c r="G34" s="278">
        <v>528</v>
      </c>
      <c r="H34" s="258">
        <v>64</v>
      </c>
    </row>
    <row r="35" spans="1:8" s="38" customFormat="1" ht="9" customHeight="1" x14ac:dyDescent="0.25">
      <c r="A35" s="28" t="s">
        <v>59</v>
      </c>
      <c r="B35" s="28">
        <f t="shared" si="0"/>
        <v>102</v>
      </c>
      <c r="C35" s="28">
        <v>17</v>
      </c>
      <c r="D35" s="28">
        <v>85</v>
      </c>
      <c r="E35" s="28"/>
      <c r="F35" s="277">
        <f t="shared" si="1"/>
        <v>511</v>
      </c>
      <c r="G35" s="278">
        <v>232</v>
      </c>
      <c r="H35" s="258">
        <v>279</v>
      </c>
    </row>
    <row r="36" spans="1:8" s="38" customFormat="1" ht="9" customHeight="1" x14ac:dyDescent="0.25">
      <c r="A36" s="41" t="s">
        <v>63</v>
      </c>
      <c r="B36" s="41">
        <f t="shared" si="0"/>
        <v>35</v>
      </c>
      <c r="C36" s="41">
        <v>34</v>
      </c>
      <c r="D36" s="41">
        <v>1</v>
      </c>
      <c r="E36" s="41"/>
      <c r="F36" s="279">
        <f t="shared" si="1"/>
        <v>740</v>
      </c>
      <c r="G36" s="280">
        <v>721</v>
      </c>
      <c r="H36" s="259">
        <v>19</v>
      </c>
    </row>
    <row r="37" spans="1:8" s="38" customFormat="1" ht="9" customHeight="1" x14ac:dyDescent="0.25">
      <c r="A37" s="28" t="s">
        <v>65</v>
      </c>
      <c r="B37" s="28">
        <f t="shared" si="0"/>
        <v>29</v>
      </c>
      <c r="C37" s="28">
        <v>25</v>
      </c>
      <c r="D37" s="28">
        <v>4</v>
      </c>
      <c r="E37" s="28"/>
      <c r="F37" s="277">
        <f t="shared" si="1"/>
        <v>636</v>
      </c>
      <c r="G37" s="278">
        <v>609</v>
      </c>
      <c r="H37" s="258">
        <v>27</v>
      </c>
    </row>
    <row r="38" spans="1:8" s="38" customFormat="1" ht="9" customHeight="1" x14ac:dyDescent="0.25">
      <c r="A38" s="28" t="s">
        <v>69</v>
      </c>
      <c r="B38" s="28">
        <f t="shared" si="0"/>
        <v>7</v>
      </c>
      <c r="C38" s="28">
        <v>6</v>
      </c>
      <c r="D38" s="28">
        <v>1</v>
      </c>
      <c r="E38" s="28"/>
      <c r="F38" s="277">
        <f t="shared" si="1"/>
        <v>90</v>
      </c>
      <c r="G38" s="278">
        <v>86</v>
      </c>
      <c r="H38" s="258">
        <v>4</v>
      </c>
    </row>
    <row r="39" spans="1:8" s="38" customFormat="1" ht="9" customHeight="1" x14ac:dyDescent="0.25">
      <c r="A39" s="28" t="s">
        <v>74</v>
      </c>
      <c r="B39" s="28">
        <f t="shared" si="0"/>
        <v>60</v>
      </c>
      <c r="C39" s="28">
        <v>51</v>
      </c>
      <c r="D39" s="28">
        <v>9</v>
      </c>
      <c r="E39" s="28"/>
      <c r="F39" s="277">
        <f t="shared" si="1"/>
        <v>615</v>
      </c>
      <c r="G39" s="278">
        <v>576</v>
      </c>
      <c r="H39" s="258">
        <v>39</v>
      </c>
    </row>
    <row r="40" spans="1:8" s="38" customFormat="1" ht="9" customHeight="1" x14ac:dyDescent="0.25">
      <c r="A40" s="41" t="s">
        <v>76</v>
      </c>
      <c r="B40" s="41">
        <f t="shared" si="0"/>
        <v>23</v>
      </c>
      <c r="C40" s="41">
        <v>23</v>
      </c>
      <c r="D40" s="41">
        <v>0</v>
      </c>
      <c r="E40" s="41"/>
      <c r="F40" s="279">
        <f t="shared" si="1"/>
        <v>733</v>
      </c>
      <c r="G40" s="280">
        <v>733</v>
      </c>
      <c r="H40" s="259">
        <v>0</v>
      </c>
    </row>
    <row r="41" spans="1:8" s="38" customFormat="1" ht="9" customHeight="1" x14ac:dyDescent="0.25">
      <c r="A41" s="28" t="s">
        <v>105</v>
      </c>
      <c r="B41" s="28">
        <f t="shared" si="0"/>
        <v>21</v>
      </c>
      <c r="C41" s="28">
        <v>17</v>
      </c>
      <c r="D41" s="28">
        <v>4</v>
      </c>
      <c r="E41" s="28"/>
      <c r="F41" s="277">
        <f t="shared" si="1"/>
        <v>654</v>
      </c>
      <c r="G41" s="278">
        <v>606</v>
      </c>
      <c r="H41" s="258">
        <v>48</v>
      </c>
    </row>
    <row r="42" spans="1:8" s="38" customFormat="1" ht="9" customHeight="1" x14ac:dyDescent="0.25">
      <c r="A42" s="28" t="s">
        <v>82</v>
      </c>
      <c r="B42" s="28">
        <f t="shared" si="0"/>
        <v>86</v>
      </c>
      <c r="C42" s="28">
        <v>72</v>
      </c>
      <c r="D42" s="28">
        <v>14</v>
      </c>
      <c r="E42" s="28"/>
      <c r="F42" s="277">
        <f>SUM(G42:H42)</f>
        <v>2231</v>
      </c>
      <c r="G42" s="278">
        <v>2152</v>
      </c>
      <c r="H42" s="258">
        <v>79</v>
      </c>
    </row>
    <row r="43" spans="1:8" s="38" customFormat="1" ht="9" customHeight="1" x14ac:dyDescent="0.25">
      <c r="A43" s="28" t="s">
        <v>86</v>
      </c>
      <c r="B43" s="28">
        <f t="shared" si="0"/>
        <v>50</v>
      </c>
      <c r="C43" s="28">
        <v>32</v>
      </c>
      <c r="D43" s="28">
        <v>18</v>
      </c>
      <c r="E43" s="28"/>
      <c r="F43" s="277">
        <f t="shared" si="1"/>
        <v>711</v>
      </c>
      <c r="G43" s="278">
        <v>532</v>
      </c>
      <c r="H43" s="258">
        <v>179</v>
      </c>
    </row>
    <row r="44" spans="1:8" s="38" customFormat="1" ht="9" customHeight="1" x14ac:dyDescent="0.25">
      <c r="A44" s="41" t="s">
        <v>88</v>
      </c>
      <c r="B44" s="41">
        <f>SUM(C44:D44)</f>
        <v>10</v>
      </c>
      <c r="C44" s="41">
        <v>8</v>
      </c>
      <c r="D44" s="41">
        <v>2</v>
      </c>
      <c r="E44" s="41"/>
      <c r="F44" s="279">
        <f>SUM(G44:H44)</f>
        <v>129</v>
      </c>
      <c r="G44" s="280">
        <v>123</v>
      </c>
      <c r="H44" s="259">
        <v>6</v>
      </c>
    </row>
    <row r="45" spans="1:8" s="38" customFormat="1" ht="9" customHeight="1" x14ac:dyDescent="0.25">
      <c r="A45" s="37"/>
      <c r="B45" s="37"/>
      <c r="C45" s="37"/>
      <c r="D45" s="37"/>
      <c r="E45" s="37"/>
      <c r="F45" s="281"/>
      <c r="G45" s="282"/>
      <c r="H45" s="283"/>
    </row>
    <row r="46" spans="1:8" s="38" customFormat="1" ht="8.25" customHeight="1" x14ac:dyDescent="0.25">
      <c r="A46" s="25">
        <v>1996</v>
      </c>
      <c r="B46" s="29"/>
      <c r="C46" s="29"/>
      <c r="D46" s="29"/>
      <c r="E46" s="29"/>
      <c r="F46" s="29"/>
      <c r="G46" s="29"/>
      <c r="H46" s="29"/>
    </row>
    <row r="47" spans="1:8" s="38" customFormat="1" ht="8.25" customHeight="1" x14ac:dyDescent="0.25">
      <c r="A47" s="25" t="s">
        <v>129</v>
      </c>
      <c r="B47" s="257">
        <f>SUM(B49:B80)</f>
        <v>1494</v>
      </c>
      <c r="C47" s="257">
        <f>SUM(C49:C80)</f>
        <v>996</v>
      </c>
      <c r="D47" s="257">
        <f>SUM(D49:D80)</f>
        <v>498</v>
      </c>
      <c r="E47" s="257"/>
      <c r="F47" s="257">
        <f>SUM(G47:H47)</f>
        <v>53133</v>
      </c>
      <c r="G47" s="257">
        <f>SUM(G49:G80)</f>
        <v>46427</v>
      </c>
      <c r="H47" s="257">
        <f>SUM(H49:H80)</f>
        <v>6706</v>
      </c>
    </row>
    <row r="48" spans="1:8" s="38" customFormat="1" ht="3.95" customHeight="1" x14ac:dyDescent="0.25">
      <c r="A48" s="25"/>
      <c r="B48" s="257"/>
      <c r="C48" s="257"/>
      <c r="D48" s="257"/>
      <c r="E48" s="257"/>
      <c r="F48" s="257"/>
      <c r="G48" s="257"/>
      <c r="H48" s="257"/>
    </row>
    <row r="49" spans="1:8" s="38" customFormat="1" ht="9" customHeight="1" x14ac:dyDescent="0.25">
      <c r="A49" s="28" t="s">
        <v>14</v>
      </c>
      <c r="B49" s="258">
        <f>SUM(C49:D49)</f>
        <v>7</v>
      </c>
      <c r="C49" s="258">
        <v>4</v>
      </c>
      <c r="D49" s="28">
        <v>3</v>
      </c>
      <c r="E49" s="28"/>
      <c r="F49" s="277">
        <f>SUM(G49:H49)</f>
        <v>418</v>
      </c>
      <c r="G49" s="258">
        <v>276</v>
      </c>
      <c r="H49" s="28">
        <v>142</v>
      </c>
    </row>
    <row r="50" spans="1:8" s="38" customFormat="1" ht="9" customHeight="1" x14ac:dyDescent="0.25">
      <c r="A50" s="28" t="s">
        <v>15</v>
      </c>
      <c r="B50" s="258">
        <f t="shared" ref="B50:B80" si="2">SUM(C50:D50)</f>
        <v>33</v>
      </c>
      <c r="C50" s="258">
        <v>22</v>
      </c>
      <c r="D50" s="28">
        <v>11</v>
      </c>
      <c r="E50" s="28"/>
      <c r="F50" s="277">
        <f t="shared" ref="F50:F80" si="3">SUM(G50:H50)</f>
        <v>284</v>
      </c>
      <c r="G50" s="258">
        <v>257</v>
      </c>
      <c r="H50" s="28">
        <v>27</v>
      </c>
    </row>
    <row r="51" spans="1:8" s="38" customFormat="1" ht="9" customHeight="1" x14ac:dyDescent="0.25">
      <c r="A51" s="28" t="s">
        <v>112</v>
      </c>
      <c r="B51" s="258">
        <f t="shared" si="2"/>
        <v>34</v>
      </c>
      <c r="C51" s="258">
        <v>7</v>
      </c>
      <c r="D51" s="28">
        <v>27</v>
      </c>
      <c r="E51" s="28"/>
      <c r="F51" s="277">
        <f t="shared" si="3"/>
        <v>214</v>
      </c>
      <c r="G51" s="258">
        <v>141</v>
      </c>
      <c r="H51" s="28">
        <v>73</v>
      </c>
    </row>
    <row r="52" spans="1:8" s="38" customFormat="1" ht="9" customHeight="1" x14ac:dyDescent="0.25">
      <c r="A52" s="41" t="s">
        <v>21</v>
      </c>
      <c r="B52" s="259">
        <f t="shared" si="2"/>
        <v>7</v>
      </c>
      <c r="C52" s="259">
        <v>5</v>
      </c>
      <c r="D52" s="41">
        <v>2</v>
      </c>
      <c r="E52" s="41"/>
      <c r="F52" s="279">
        <f t="shared" si="3"/>
        <v>114</v>
      </c>
      <c r="G52" s="259">
        <v>108</v>
      </c>
      <c r="H52" s="41">
        <v>6</v>
      </c>
    </row>
    <row r="53" spans="1:8" s="38" customFormat="1" ht="9" customHeight="1" x14ac:dyDescent="0.25">
      <c r="A53" s="28" t="s">
        <v>23</v>
      </c>
      <c r="B53" s="258">
        <f t="shared" si="2"/>
        <v>33</v>
      </c>
      <c r="C53" s="258">
        <v>25</v>
      </c>
      <c r="D53" s="28">
        <v>8</v>
      </c>
      <c r="E53" s="28"/>
      <c r="F53" s="277">
        <f t="shared" si="3"/>
        <v>1158</v>
      </c>
      <c r="G53" s="258">
        <v>1063</v>
      </c>
      <c r="H53" s="28">
        <v>95</v>
      </c>
    </row>
    <row r="54" spans="1:8" s="38" customFormat="1" ht="9" customHeight="1" x14ac:dyDescent="0.25">
      <c r="A54" s="28" t="s">
        <v>25</v>
      </c>
      <c r="B54" s="258">
        <f t="shared" si="2"/>
        <v>13</v>
      </c>
      <c r="C54" s="258">
        <v>8</v>
      </c>
      <c r="D54" s="28">
        <v>5</v>
      </c>
      <c r="E54" s="28"/>
      <c r="F54" s="277">
        <f t="shared" si="3"/>
        <v>203</v>
      </c>
      <c r="G54" s="258">
        <v>177</v>
      </c>
      <c r="H54" s="28">
        <v>26</v>
      </c>
    </row>
    <row r="55" spans="1:8" s="38" customFormat="1" ht="9" customHeight="1" x14ac:dyDescent="0.25">
      <c r="A55" s="28" t="s">
        <v>27</v>
      </c>
      <c r="B55" s="258">
        <f t="shared" si="2"/>
        <v>76</v>
      </c>
      <c r="C55" s="258">
        <v>73</v>
      </c>
      <c r="D55" s="28">
        <v>3</v>
      </c>
      <c r="E55" s="28"/>
      <c r="F55" s="277">
        <f t="shared" si="3"/>
        <v>1290</v>
      </c>
      <c r="G55" s="258">
        <v>1252</v>
      </c>
      <c r="H55" s="28">
        <v>38</v>
      </c>
    </row>
    <row r="56" spans="1:8" s="38" customFormat="1" ht="9" customHeight="1" x14ac:dyDescent="0.25">
      <c r="A56" s="41" t="s">
        <v>30</v>
      </c>
      <c r="B56" s="259">
        <f t="shared" si="2"/>
        <v>22</v>
      </c>
      <c r="C56" s="259">
        <v>20</v>
      </c>
      <c r="D56" s="41">
        <v>2</v>
      </c>
      <c r="E56" s="41"/>
      <c r="F56" s="279">
        <f t="shared" si="3"/>
        <v>269</v>
      </c>
      <c r="G56" s="259">
        <v>249</v>
      </c>
      <c r="H56" s="41">
        <v>20</v>
      </c>
    </row>
    <row r="57" spans="1:8" s="38" customFormat="1" ht="9" customHeight="1" x14ac:dyDescent="0.25">
      <c r="A57" s="28" t="s">
        <v>111</v>
      </c>
      <c r="B57" s="258">
        <f t="shared" si="2"/>
        <v>265</v>
      </c>
      <c r="C57" s="258">
        <v>135</v>
      </c>
      <c r="D57" s="28">
        <v>130</v>
      </c>
      <c r="E57" s="28"/>
      <c r="F57" s="277">
        <f t="shared" si="3"/>
        <v>22959</v>
      </c>
      <c r="G57" s="258">
        <v>18707</v>
      </c>
      <c r="H57" s="258">
        <v>4252</v>
      </c>
    </row>
    <row r="58" spans="1:8" s="38" customFormat="1" ht="9" customHeight="1" x14ac:dyDescent="0.25">
      <c r="A58" s="28" t="s">
        <v>33</v>
      </c>
      <c r="B58" s="258">
        <f t="shared" si="2"/>
        <v>13</v>
      </c>
      <c r="C58" s="258">
        <v>12</v>
      </c>
      <c r="D58" s="28">
        <v>1</v>
      </c>
      <c r="E58" s="28"/>
      <c r="F58" s="277">
        <f t="shared" si="3"/>
        <v>80</v>
      </c>
      <c r="G58" s="258">
        <v>73</v>
      </c>
      <c r="H58" s="28">
        <v>7</v>
      </c>
    </row>
    <row r="59" spans="1:8" s="38" customFormat="1" ht="9" customHeight="1" x14ac:dyDescent="0.25">
      <c r="A59" s="28" t="s">
        <v>34</v>
      </c>
      <c r="B59" s="258">
        <f t="shared" si="2"/>
        <v>46</v>
      </c>
      <c r="C59" s="258">
        <v>25</v>
      </c>
      <c r="D59" s="28">
        <v>21</v>
      </c>
      <c r="E59" s="28"/>
      <c r="F59" s="277">
        <f t="shared" si="3"/>
        <v>2234</v>
      </c>
      <c r="G59" s="258">
        <v>2118</v>
      </c>
      <c r="H59" s="28">
        <v>116</v>
      </c>
    </row>
    <row r="60" spans="1:8" s="38" customFormat="1" ht="9" customHeight="1" x14ac:dyDescent="0.25">
      <c r="A60" s="41" t="s">
        <v>36</v>
      </c>
      <c r="B60" s="259">
        <f t="shared" si="2"/>
        <v>48</v>
      </c>
      <c r="C60" s="259">
        <v>34</v>
      </c>
      <c r="D60" s="41">
        <v>14</v>
      </c>
      <c r="E60" s="41"/>
      <c r="F60" s="279">
        <f t="shared" si="3"/>
        <v>1506</v>
      </c>
      <c r="G60" s="259">
        <v>1328</v>
      </c>
      <c r="H60" s="41">
        <v>178</v>
      </c>
    </row>
    <row r="61" spans="1:8" s="38" customFormat="1" ht="9" customHeight="1" x14ac:dyDescent="0.25">
      <c r="A61" s="28" t="s">
        <v>130</v>
      </c>
      <c r="B61" s="258">
        <f t="shared" si="2"/>
        <v>31</v>
      </c>
      <c r="C61" s="258">
        <v>27</v>
      </c>
      <c r="D61" s="28">
        <v>4</v>
      </c>
      <c r="E61" s="28"/>
      <c r="F61" s="277">
        <f t="shared" si="3"/>
        <v>1400</v>
      </c>
      <c r="G61" s="258">
        <v>1374</v>
      </c>
      <c r="H61" s="28">
        <v>26</v>
      </c>
    </row>
    <row r="62" spans="1:8" s="38" customFormat="1" ht="9" customHeight="1" x14ac:dyDescent="0.25">
      <c r="A62" s="28" t="s">
        <v>39</v>
      </c>
      <c r="B62" s="258">
        <f t="shared" si="2"/>
        <v>70</v>
      </c>
      <c r="C62" s="258">
        <v>49</v>
      </c>
      <c r="D62" s="28">
        <v>21</v>
      </c>
      <c r="E62" s="28"/>
      <c r="F62" s="277">
        <f t="shared" si="3"/>
        <v>2383</v>
      </c>
      <c r="G62" s="258">
        <v>2185</v>
      </c>
      <c r="H62" s="28">
        <v>198</v>
      </c>
    </row>
    <row r="63" spans="1:8" s="38" customFormat="1" ht="9" customHeight="1" x14ac:dyDescent="0.25">
      <c r="A63" s="28" t="s">
        <v>32</v>
      </c>
      <c r="B63" s="258">
        <f t="shared" si="2"/>
        <v>88</v>
      </c>
      <c r="C63" s="258">
        <v>58</v>
      </c>
      <c r="D63" s="28">
        <v>30</v>
      </c>
      <c r="E63" s="28"/>
      <c r="F63" s="277">
        <f t="shared" si="3"/>
        <v>2264</v>
      </c>
      <c r="G63" s="258">
        <v>2229</v>
      </c>
      <c r="H63" s="28">
        <v>35</v>
      </c>
    </row>
    <row r="64" spans="1:8" s="38" customFormat="1" ht="9" customHeight="1" x14ac:dyDescent="0.25">
      <c r="A64" s="41" t="s">
        <v>43</v>
      </c>
      <c r="B64" s="259">
        <f t="shared" si="2"/>
        <v>53</v>
      </c>
      <c r="C64" s="259">
        <v>46</v>
      </c>
      <c r="D64" s="41">
        <v>7</v>
      </c>
      <c r="E64" s="41"/>
      <c r="F64" s="279">
        <f t="shared" si="3"/>
        <v>1301</v>
      </c>
      <c r="G64" s="259">
        <v>1258</v>
      </c>
      <c r="H64" s="41">
        <v>43</v>
      </c>
    </row>
    <row r="65" spans="1:8" s="38" customFormat="1" ht="9" customHeight="1" x14ac:dyDescent="0.25">
      <c r="A65" s="28" t="s">
        <v>46</v>
      </c>
      <c r="B65" s="258">
        <f t="shared" si="2"/>
        <v>15</v>
      </c>
      <c r="C65" s="258">
        <v>12</v>
      </c>
      <c r="D65" s="28">
        <v>3</v>
      </c>
      <c r="E65" s="28"/>
      <c r="F65" s="277">
        <f t="shared" si="3"/>
        <v>1090</v>
      </c>
      <c r="G65" s="258">
        <v>966</v>
      </c>
      <c r="H65" s="28">
        <v>124</v>
      </c>
    </row>
    <row r="66" spans="1:8" s="38" customFormat="1" ht="9" customHeight="1" x14ac:dyDescent="0.25">
      <c r="A66" s="28" t="s">
        <v>48</v>
      </c>
      <c r="B66" s="258">
        <f t="shared" si="2"/>
        <v>13</v>
      </c>
      <c r="C66" s="258">
        <v>7</v>
      </c>
      <c r="D66" s="28">
        <v>6</v>
      </c>
      <c r="E66" s="28"/>
      <c r="F66" s="277">
        <f t="shared" si="3"/>
        <v>137</v>
      </c>
      <c r="G66" s="258">
        <v>129</v>
      </c>
      <c r="H66" s="28">
        <v>8</v>
      </c>
    </row>
    <row r="67" spans="1:8" s="38" customFormat="1" ht="9" customHeight="1" x14ac:dyDescent="0.25">
      <c r="A67" s="28" t="s">
        <v>50</v>
      </c>
      <c r="B67" s="258">
        <f t="shared" si="2"/>
        <v>52</v>
      </c>
      <c r="C67" s="258">
        <v>36</v>
      </c>
      <c r="D67" s="28">
        <v>16</v>
      </c>
      <c r="E67" s="28"/>
      <c r="F67" s="277">
        <f t="shared" si="3"/>
        <v>1370</v>
      </c>
      <c r="G67" s="258">
        <v>1181</v>
      </c>
      <c r="H67" s="28">
        <v>189</v>
      </c>
    </row>
    <row r="68" spans="1:8" s="38" customFormat="1" ht="9" customHeight="1" x14ac:dyDescent="0.25">
      <c r="A68" s="41" t="s">
        <v>52</v>
      </c>
      <c r="B68" s="259">
        <f t="shared" si="2"/>
        <v>121</v>
      </c>
      <c r="C68" s="259">
        <v>91</v>
      </c>
      <c r="D68" s="41">
        <v>30</v>
      </c>
      <c r="E68" s="41"/>
      <c r="F68" s="279">
        <f t="shared" si="3"/>
        <v>1777</v>
      </c>
      <c r="G68" s="259">
        <v>1667</v>
      </c>
      <c r="H68" s="41">
        <v>110</v>
      </c>
    </row>
    <row r="69" spans="1:8" s="38" customFormat="1" ht="9" customHeight="1" x14ac:dyDescent="0.25">
      <c r="A69" s="28" t="s">
        <v>55</v>
      </c>
      <c r="B69" s="258">
        <f t="shared" si="2"/>
        <v>88</v>
      </c>
      <c r="C69" s="258">
        <v>74</v>
      </c>
      <c r="D69" s="28">
        <v>14</v>
      </c>
      <c r="E69" s="28"/>
      <c r="F69" s="277">
        <f t="shared" si="3"/>
        <v>2747</v>
      </c>
      <c r="G69" s="258">
        <v>2576</v>
      </c>
      <c r="H69" s="28">
        <v>171</v>
      </c>
    </row>
    <row r="70" spans="1:8" s="38" customFormat="1" ht="9" customHeight="1" x14ac:dyDescent="0.25">
      <c r="A70" s="28" t="s">
        <v>57</v>
      </c>
      <c r="B70" s="258">
        <f t="shared" si="2"/>
        <v>23</v>
      </c>
      <c r="C70" s="258">
        <v>12</v>
      </c>
      <c r="D70" s="28">
        <v>11</v>
      </c>
      <c r="E70" s="28"/>
      <c r="F70" s="277">
        <f t="shared" si="3"/>
        <v>591</v>
      </c>
      <c r="G70" s="258">
        <v>525</v>
      </c>
      <c r="H70" s="28">
        <v>66</v>
      </c>
    </row>
    <row r="71" spans="1:8" s="38" customFormat="1" ht="9" customHeight="1" x14ac:dyDescent="0.25">
      <c r="A71" s="28" t="s">
        <v>59</v>
      </c>
      <c r="B71" s="258">
        <f t="shared" si="2"/>
        <v>91</v>
      </c>
      <c r="C71" s="258">
        <v>15</v>
      </c>
      <c r="D71" s="28">
        <v>76</v>
      </c>
      <c r="E71" s="28"/>
      <c r="F71" s="277">
        <f t="shared" si="3"/>
        <v>484</v>
      </c>
      <c r="G71" s="258">
        <v>206</v>
      </c>
      <c r="H71" s="28">
        <v>278</v>
      </c>
    </row>
    <row r="72" spans="1:8" s="38" customFormat="1" ht="9" customHeight="1" x14ac:dyDescent="0.25">
      <c r="A72" s="41" t="s">
        <v>63</v>
      </c>
      <c r="B72" s="259">
        <f t="shared" si="2"/>
        <v>21</v>
      </c>
      <c r="C72" s="259">
        <v>19</v>
      </c>
      <c r="D72" s="41">
        <v>2</v>
      </c>
      <c r="E72" s="41"/>
      <c r="F72" s="279">
        <f t="shared" si="3"/>
        <v>744</v>
      </c>
      <c r="G72" s="259">
        <v>717</v>
      </c>
      <c r="H72" s="41">
        <v>27</v>
      </c>
    </row>
    <row r="73" spans="1:8" s="38" customFormat="1" ht="9" customHeight="1" x14ac:dyDescent="0.25">
      <c r="A73" s="28" t="s">
        <v>65</v>
      </c>
      <c r="B73" s="258">
        <f t="shared" si="2"/>
        <v>25</v>
      </c>
      <c r="C73" s="258">
        <v>19</v>
      </c>
      <c r="D73" s="28">
        <v>6</v>
      </c>
      <c r="E73" s="28"/>
      <c r="F73" s="277">
        <f t="shared" si="3"/>
        <v>710</v>
      </c>
      <c r="G73" s="258">
        <v>676</v>
      </c>
      <c r="H73" s="28">
        <v>34</v>
      </c>
    </row>
    <row r="74" spans="1:8" s="38" customFormat="1" ht="9" customHeight="1" x14ac:dyDescent="0.25">
      <c r="A74" s="28" t="s">
        <v>69</v>
      </c>
      <c r="B74" s="258">
        <f t="shared" si="2"/>
        <v>7</v>
      </c>
      <c r="C74" s="258">
        <v>5</v>
      </c>
      <c r="D74" s="28">
        <v>2</v>
      </c>
      <c r="E74" s="28"/>
      <c r="F74" s="277">
        <f t="shared" si="3"/>
        <v>90</v>
      </c>
      <c r="G74" s="258">
        <v>86</v>
      </c>
      <c r="H74" s="28">
        <v>4</v>
      </c>
    </row>
    <row r="75" spans="1:8" s="38" customFormat="1" ht="9" customHeight="1" x14ac:dyDescent="0.25">
      <c r="A75" s="28" t="s">
        <v>74</v>
      </c>
      <c r="B75" s="258">
        <f t="shared" si="2"/>
        <v>45</v>
      </c>
      <c r="C75" s="258">
        <v>38</v>
      </c>
      <c r="D75" s="28">
        <v>7</v>
      </c>
      <c r="E75" s="28"/>
      <c r="F75" s="277">
        <f t="shared" si="3"/>
        <v>617</v>
      </c>
      <c r="G75" s="258">
        <v>584</v>
      </c>
      <c r="H75" s="28">
        <v>33</v>
      </c>
    </row>
    <row r="76" spans="1:8" s="38" customFormat="1" ht="9" customHeight="1" x14ac:dyDescent="0.25">
      <c r="A76" s="41" t="s">
        <v>76</v>
      </c>
      <c r="B76" s="259">
        <f t="shared" si="2"/>
        <v>23</v>
      </c>
      <c r="C76" s="259">
        <v>21</v>
      </c>
      <c r="D76" s="41">
        <v>2</v>
      </c>
      <c r="E76" s="41"/>
      <c r="F76" s="279">
        <f t="shared" si="3"/>
        <v>798</v>
      </c>
      <c r="G76" s="259">
        <v>758</v>
      </c>
      <c r="H76" s="41">
        <v>40</v>
      </c>
    </row>
    <row r="77" spans="1:8" s="38" customFormat="1" ht="9" customHeight="1" x14ac:dyDescent="0.25">
      <c r="A77" s="28" t="s">
        <v>105</v>
      </c>
      <c r="B77" s="258">
        <f t="shared" si="2"/>
        <v>15</v>
      </c>
      <c r="C77" s="258">
        <v>12</v>
      </c>
      <c r="D77" s="28">
        <v>3</v>
      </c>
      <c r="E77" s="28"/>
      <c r="F77" s="277">
        <f t="shared" si="3"/>
        <v>652</v>
      </c>
      <c r="G77" s="258">
        <v>605</v>
      </c>
      <c r="H77" s="28">
        <v>47</v>
      </c>
    </row>
    <row r="78" spans="1:8" s="38" customFormat="1" ht="9" customHeight="1" x14ac:dyDescent="0.25">
      <c r="A78" s="28" t="s">
        <v>82</v>
      </c>
      <c r="B78" s="258">
        <f t="shared" si="2"/>
        <v>73</v>
      </c>
      <c r="C78" s="258">
        <v>60</v>
      </c>
      <c r="D78" s="28">
        <v>13</v>
      </c>
      <c r="E78" s="28"/>
      <c r="F78" s="277">
        <f t="shared" si="3"/>
        <v>2421</v>
      </c>
      <c r="G78" s="258">
        <v>2313</v>
      </c>
      <c r="H78" s="28">
        <v>108</v>
      </c>
    </row>
    <row r="79" spans="1:8" s="38" customFormat="1" ht="9" customHeight="1" x14ac:dyDescent="0.25">
      <c r="A79" s="28" t="s">
        <v>86</v>
      </c>
      <c r="B79" s="258">
        <f t="shared" si="2"/>
        <v>30</v>
      </c>
      <c r="C79" s="258">
        <v>16</v>
      </c>
      <c r="D79" s="28">
        <v>14</v>
      </c>
      <c r="E79" s="28"/>
      <c r="F79" s="277">
        <f t="shared" si="3"/>
        <v>680</v>
      </c>
      <c r="G79" s="258">
        <v>503</v>
      </c>
      <c r="H79" s="28">
        <v>177</v>
      </c>
    </row>
    <row r="80" spans="1:8" s="38" customFormat="1" ht="9" customHeight="1" x14ac:dyDescent="0.25">
      <c r="A80" s="41" t="s">
        <v>88</v>
      </c>
      <c r="B80" s="259">
        <f t="shared" si="2"/>
        <v>13</v>
      </c>
      <c r="C80" s="259">
        <v>9</v>
      </c>
      <c r="D80" s="41">
        <v>4</v>
      </c>
      <c r="E80" s="41"/>
      <c r="F80" s="279">
        <f t="shared" si="3"/>
        <v>148</v>
      </c>
      <c r="G80" s="259">
        <v>140</v>
      </c>
      <c r="H80" s="41">
        <v>8</v>
      </c>
    </row>
    <row r="81" spans="1:8" s="38" customFormat="1" ht="9" customHeight="1" x14ac:dyDescent="0.25">
      <c r="A81" s="29"/>
      <c r="B81" s="28"/>
      <c r="C81" s="28"/>
      <c r="D81" s="28"/>
      <c r="E81" s="28"/>
      <c r="F81" s="29"/>
      <c r="G81" s="28"/>
      <c r="H81" s="28"/>
    </row>
    <row r="82" spans="1:8" s="38" customFormat="1" ht="9" customHeight="1" x14ac:dyDescent="0.25">
      <c r="A82" s="25">
        <v>1997</v>
      </c>
      <c r="B82" s="28"/>
      <c r="C82" s="28"/>
      <c r="D82" s="28"/>
      <c r="E82" s="28"/>
      <c r="F82" s="29"/>
      <c r="G82" s="28"/>
      <c r="H82" s="28"/>
    </row>
    <row r="83" spans="1:8" s="38" customFormat="1" ht="9" customHeight="1" x14ac:dyDescent="0.25">
      <c r="A83" s="25" t="s">
        <v>129</v>
      </c>
      <c r="B83" s="257">
        <f>SUM(B85:B117)</f>
        <v>1417</v>
      </c>
      <c r="C83" s="257">
        <f>SUM(C85:C117)</f>
        <v>914</v>
      </c>
      <c r="D83" s="257">
        <f>SUM(D85:D117)</f>
        <v>503</v>
      </c>
      <c r="E83" s="257"/>
      <c r="F83" s="257">
        <f>SUM(F85:F117)</f>
        <v>44372</v>
      </c>
      <c r="G83" s="257">
        <f>SUM(G85:G117)</f>
        <v>37643</v>
      </c>
      <c r="H83" s="257">
        <f>SUM(H85:H117)</f>
        <v>6729</v>
      </c>
    </row>
    <row r="84" spans="1:8" s="38" customFormat="1" ht="3.95" customHeight="1" x14ac:dyDescent="0.25">
      <c r="A84" s="25"/>
      <c r="B84" s="257"/>
      <c r="C84" s="257"/>
      <c r="D84" s="257"/>
      <c r="E84" s="257"/>
      <c r="F84" s="257"/>
      <c r="G84" s="257"/>
      <c r="H84" s="257"/>
    </row>
    <row r="85" spans="1:8" s="38" customFormat="1" ht="9" customHeight="1" x14ac:dyDescent="0.25">
      <c r="A85" s="28" t="s">
        <v>14</v>
      </c>
      <c r="B85" s="258">
        <f>SUM(C85:D85)</f>
        <v>6</v>
      </c>
      <c r="C85" s="28">
        <v>5</v>
      </c>
      <c r="D85" s="258">
        <v>1</v>
      </c>
      <c r="E85" s="28"/>
      <c r="F85" s="277">
        <f>SUM(G85:H85)</f>
        <v>385</v>
      </c>
      <c r="G85" s="258">
        <v>252</v>
      </c>
      <c r="H85" s="258">
        <v>133</v>
      </c>
    </row>
    <row r="86" spans="1:8" s="38" customFormat="1" ht="9" customHeight="1" x14ac:dyDescent="0.25">
      <c r="A86" s="28" t="s">
        <v>15</v>
      </c>
      <c r="B86" s="258">
        <f t="shared" ref="B86:B117" si="4">SUM(C86:D86)</f>
        <v>25</v>
      </c>
      <c r="C86" s="28">
        <v>16</v>
      </c>
      <c r="D86" s="258">
        <v>9</v>
      </c>
      <c r="E86" s="28"/>
      <c r="F86" s="277">
        <f t="shared" ref="F86:F117" si="5">SUM(G86:H86)</f>
        <v>207</v>
      </c>
      <c r="G86" s="258">
        <v>185</v>
      </c>
      <c r="H86" s="258">
        <v>22</v>
      </c>
    </row>
    <row r="87" spans="1:8" s="38" customFormat="1" ht="9" customHeight="1" x14ac:dyDescent="0.25">
      <c r="A87" s="28" t="s">
        <v>112</v>
      </c>
      <c r="B87" s="258">
        <f t="shared" si="4"/>
        <v>32</v>
      </c>
      <c r="C87" s="28">
        <v>6</v>
      </c>
      <c r="D87" s="258">
        <v>26</v>
      </c>
      <c r="E87" s="28"/>
      <c r="F87" s="277">
        <f t="shared" si="5"/>
        <v>219</v>
      </c>
      <c r="G87" s="258">
        <v>126</v>
      </c>
      <c r="H87" s="258">
        <v>93</v>
      </c>
    </row>
    <row r="88" spans="1:8" s="38" customFormat="1" ht="9" customHeight="1" x14ac:dyDescent="0.25">
      <c r="A88" s="41" t="s">
        <v>21</v>
      </c>
      <c r="B88" s="259">
        <f t="shared" si="4"/>
        <v>6</v>
      </c>
      <c r="C88" s="41">
        <v>6</v>
      </c>
      <c r="D88" s="259">
        <v>0</v>
      </c>
      <c r="E88" s="41"/>
      <c r="F88" s="279">
        <f t="shared" si="5"/>
        <v>112</v>
      </c>
      <c r="G88" s="259">
        <v>106</v>
      </c>
      <c r="H88" s="259">
        <v>6</v>
      </c>
    </row>
    <row r="89" spans="1:8" s="38" customFormat="1" ht="9" customHeight="1" x14ac:dyDescent="0.25">
      <c r="A89" s="28" t="s">
        <v>23</v>
      </c>
      <c r="B89" s="258">
        <f t="shared" si="4"/>
        <v>42</v>
      </c>
      <c r="C89" s="28">
        <v>34</v>
      </c>
      <c r="D89" s="258">
        <v>8</v>
      </c>
      <c r="E89" s="28"/>
      <c r="F89" s="277">
        <f t="shared" si="5"/>
        <v>1029</v>
      </c>
      <c r="G89" s="258">
        <v>924</v>
      </c>
      <c r="H89" s="258">
        <v>105</v>
      </c>
    </row>
    <row r="90" spans="1:8" s="38" customFormat="1" ht="9" customHeight="1" x14ac:dyDescent="0.25">
      <c r="A90" s="28" t="s">
        <v>25</v>
      </c>
      <c r="B90" s="258">
        <f t="shared" si="4"/>
        <v>9</v>
      </c>
      <c r="C90" s="28">
        <v>6</v>
      </c>
      <c r="D90" s="258">
        <v>3</v>
      </c>
      <c r="E90" s="28"/>
      <c r="F90" s="277">
        <f t="shared" si="5"/>
        <v>154</v>
      </c>
      <c r="G90" s="258">
        <v>142</v>
      </c>
      <c r="H90" s="258">
        <v>12</v>
      </c>
    </row>
    <row r="91" spans="1:8" s="38" customFormat="1" ht="9" customHeight="1" x14ac:dyDescent="0.25">
      <c r="A91" s="28" t="s">
        <v>27</v>
      </c>
      <c r="B91" s="258">
        <f t="shared" si="4"/>
        <v>60</v>
      </c>
      <c r="C91" s="28">
        <v>57</v>
      </c>
      <c r="D91" s="258">
        <v>3</v>
      </c>
      <c r="E91" s="28"/>
      <c r="F91" s="277">
        <f t="shared" si="5"/>
        <v>870</v>
      </c>
      <c r="G91" s="258">
        <v>835</v>
      </c>
      <c r="H91" s="258">
        <v>35</v>
      </c>
    </row>
    <row r="92" spans="1:8" s="38" customFormat="1" ht="9" customHeight="1" x14ac:dyDescent="0.25">
      <c r="A92" s="41" t="s">
        <v>30</v>
      </c>
      <c r="B92" s="259">
        <f t="shared" si="4"/>
        <v>9</v>
      </c>
      <c r="C92" s="41">
        <v>7</v>
      </c>
      <c r="D92" s="259">
        <v>2</v>
      </c>
      <c r="E92" s="41"/>
      <c r="F92" s="279">
        <f t="shared" si="5"/>
        <v>223</v>
      </c>
      <c r="G92" s="259">
        <v>204</v>
      </c>
      <c r="H92" s="259">
        <v>19</v>
      </c>
    </row>
    <row r="93" spans="1:8" s="38" customFormat="1" ht="9" customHeight="1" x14ac:dyDescent="0.25">
      <c r="A93" s="28" t="s">
        <v>111</v>
      </c>
      <c r="B93" s="258">
        <f t="shared" si="4"/>
        <v>408</v>
      </c>
      <c r="C93" s="28">
        <v>200</v>
      </c>
      <c r="D93" s="258">
        <v>208</v>
      </c>
      <c r="E93" s="28"/>
      <c r="F93" s="277">
        <f t="shared" si="5"/>
        <v>19529</v>
      </c>
      <c r="G93" s="258">
        <v>15357</v>
      </c>
      <c r="H93" s="258">
        <v>4172</v>
      </c>
    </row>
    <row r="94" spans="1:8" s="38" customFormat="1" ht="9" customHeight="1" x14ac:dyDescent="0.25">
      <c r="A94" s="28" t="s">
        <v>33</v>
      </c>
      <c r="B94" s="258">
        <f t="shared" si="4"/>
        <v>3</v>
      </c>
      <c r="C94" s="28">
        <v>3</v>
      </c>
      <c r="D94" s="258">
        <v>0</v>
      </c>
      <c r="E94" s="28"/>
      <c r="F94" s="277">
        <f t="shared" si="5"/>
        <v>42</v>
      </c>
      <c r="G94" s="258">
        <v>31</v>
      </c>
      <c r="H94" s="258">
        <v>11</v>
      </c>
    </row>
    <row r="95" spans="1:8" s="38" customFormat="1" ht="9" customHeight="1" x14ac:dyDescent="0.25">
      <c r="A95" s="28" t="s">
        <v>34</v>
      </c>
      <c r="B95" s="258">
        <f t="shared" si="4"/>
        <v>34</v>
      </c>
      <c r="C95" s="28">
        <v>22</v>
      </c>
      <c r="D95" s="258">
        <v>12</v>
      </c>
      <c r="E95" s="28"/>
      <c r="F95" s="277">
        <f t="shared" si="5"/>
        <v>1988</v>
      </c>
      <c r="G95" s="258">
        <v>1873</v>
      </c>
      <c r="H95" s="258">
        <v>115</v>
      </c>
    </row>
    <row r="96" spans="1:8" s="38" customFormat="1" ht="9" customHeight="1" x14ac:dyDescent="0.25">
      <c r="A96" s="41" t="s">
        <v>36</v>
      </c>
      <c r="B96" s="259">
        <f t="shared" si="4"/>
        <v>37</v>
      </c>
      <c r="C96" s="41">
        <v>24</v>
      </c>
      <c r="D96" s="259">
        <v>13</v>
      </c>
      <c r="E96" s="41"/>
      <c r="F96" s="279">
        <f t="shared" si="5"/>
        <v>636</v>
      </c>
      <c r="G96" s="259">
        <v>463</v>
      </c>
      <c r="H96" s="259">
        <v>173</v>
      </c>
    </row>
    <row r="97" spans="1:8" s="38" customFormat="1" ht="9" customHeight="1" x14ac:dyDescent="0.25">
      <c r="A97" s="28" t="s">
        <v>130</v>
      </c>
      <c r="B97" s="258">
        <f t="shared" si="4"/>
        <v>19</v>
      </c>
      <c r="C97" s="28">
        <v>17</v>
      </c>
      <c r="D97" s="258">
        <v>2</v>
      </c>
      <c r="E97" s="28"/>
      <c r="F97" s="277">
        <f t="shared" si="5"/>
        <v>1142</v>
      </c>
      <c r="G97" s="258">
        <v>1113</v>
      </c>
      <c r="H97" s="258">
        <v>29</v>
      </c>
    </row>
    <row r="98" spans="1:8" s="38" customFormat="1" ht="9" customHeight="1" x14ac:dyDescent="0.25">
      <c r="A98" s="28" t="s">
        <v>39</v>
      </c>
      <c r="B98" s="258">
        <f t="shared" si="4"/>
        <v>44</v>
      </c>
      <c r="C98" s="28">
        <v>33</v>
      </c>
      <c r="D98" s="258">
        <v>11</v>
      </c>
      <c r="E98" s="28"/>
      <c r="F98" s="277">
        <f t="shared" si="5"/>
        <v>2209</v>
      </c>
      <c r="G98" s="258">
        <v>2008</v>
      </c>
      <c r="H98" s="258">
        <v>201</v>
      </c>
    </row>
    <row r="99" spans="1:8" s="38" customFormat="1" ht="9" customHeight="1" x14ac:dyDescent="0.25">
      <c r="A99" s="28" t="s">
        <v>32</v>
      </c>
      <c r="B99" s="258">
        <f t="shared" si="4"/>
        <v>26</v>
      </c>
      <c r="C99" s="28">
        <v>19</v>
      </c>
      <c r="D99" s="258">
        <v>7</v>
      </c>
      <c r="E99" s="28"/>
      <c r="F99" s="277">
        <f t="shared" si="5"/>
        <v>1881</v>
      </c>
      <c r="G99" s="258">
        <v>1769</v>
      </c>
      <c r="H99" s="258">
        <v>112</v>
      </c>
    </row>
    <row r="100" spans="1:8" s="38" customFormat="1" ht="9" customHeight="1" x14ac:dyDescent="0.25">
      <c r="A100" s="41" t="s">
        <v>43</v>
      </c>
      <c r="B100" s="259">
        <f t="shared" si="4"/>
        <v>38</v>
      </c>
      <c r="C100" s="41">
        <v>37</v>
      </c>
      <c r="D100" s="259">
        <v>1</v>
      </c>
      <c r="E100" s="41"/>
      <c r="F100" s="279">
        <f t="shared" si="5"/>
        <v>933</v>
      </c>
      <c r="G100" s="259">
        <v>891</v>
      </c>
      <c r="H100" s="259">
        <v>42</v>
      </c>
    </row>
    <row r="101" spans="1:8" s="38" customFormat="1" ht="9" customHeight="1" x14ac:dyDescent="0.25">
      <c r="A101" s="28" t="s">
        <v>46</v>
      </c>
      <c r="B101" s="258">
        <f t="shared" si="4"/>
        <v>16</v>
      </c>
      <c r="C101" s="28">
        <v>10</v>
      </c>
      <c r="D101" s="258">
        <v>6</v>
      </c>
      <c r="E101" s="28"/>
      <c r="F101" s="277">
        <f t="shared" si="5"/>
        <v>880</v>
      </c>
      <c r="G101" s="258">
        <v>778</v>
      </c>
      <c r="H101" s="258">
        <v>102</v>
      </c>
    </row>
    <row r="102" spans="1:8" s="38" customFormat="1" ht="9" customHeight="1" x14ac:dyDescent="0.25">
      <c r="A102" s="28" t="s">
        <v>48</v>
      </c>
      <c r="B102" s="258">
        <f t="shared" si="4"/>
        <v>9</v>
      </c>
      <c r="C102" s="28">
        <v>5</v>
      </c>
      <c r="D102" s="258">
        <v>4</v>
      </c>
      <c r="E102" s="28"/>
      <c r="F102" s="277">
        <f t="shared" si="5"/>
        <v>88</v>
      </c>
      <c r="G102" s="258">
        <v>78</v>
      </c>
      <c r="H102" s="258">
        <v>10</v>
      </c>
    </row>
    <row r="103" spans="1:8" s="38" customFormat="1" ht="9" customHeight="1" x14ac:dyDescent="0.25">
      <c r="A103" s="28" t="s">
        <v>50</v>
      </c>
      <c r="B103" s="258">
        <f t="shared" si="4"/>
        <v>43</v>
      </c>
      <c r="C103" s="28">
        <v>29</v>
      </c>
      <c r="D103" s="258">
        <v>14</v>
      </c>
      <c r="E103" s="28"/>
      <c r="F103" s="277">
        <f t="shared" si="5"/>
        <v>1214</v>
      </c>
      <c r="G103" s="258">
        <v>992</v>
      </c>
      <c r="H103" s="258">
        <v>222</v>
      </c>
    </row>
    <row r="104" spans="1:8" s="38" customFormat="1" ht="9" customHeight="1" x14ac:dyDescent="0.25">
      <c r="A104" s="41" t="s">
        <v>52</v>
      </c>
      <c r="B104" s="259">
        <f t="shared" si="4"/>
        <v>106</v>
      </c>
      <c r="C104" s="41">
        <v>81</v>
      </c>
      <c r="D104" s="259">
        <v>25</v>
      </c>
      <c r="E104" s="41"/>
      <c r="F104" s="279">
        <f t="shared" si="5"/>
        <v>1441</v>
      </c>
      <c r="G104" s="259">
        <v>1347</v>
      </c>
      <c r="H104" s="259">
        <v>94</v>
      </c>
    </row>
    <row r="105" spans="1:8" s="38" customFormat="1" ht="9" customHeight="1" x14ac:dyDescent="0.25">
      <c r="A105" s="28" t="s">
        <v>55</v>
      </c>
      <c r="B105" s="258">
        <f t="shared" si="4"/>
        <v>64</v>
      </c>
      <c r="C105" s="28">
        <v>51</v>
      </c>
      <c r="D105" s="258">
        <v>13</v>
      </c>
      <c r="E105" s="28"/>
      <c r="F105" s="277">
        <f t="shared" si="5"/>
        <v>1899</v>
      </c>
      <c r="G105" s="258">
        <v>1706</v>
      </c>
      <c r="H105" s="258">
        <v>193</v>
      </c>
    </row>
    <row r="106" spans="1:8" s="38" customFormat="1" ht="9" customHeight="1" x14ac:dyDescent="0.25">
      <c r="A106" s="28" t="s">
        <v>57</v>
      </c>
      <c r="B106" s="258">
        <f t="shared" si="4"/>
        <v>20</v>
      </c>
      <c r="C106" s="28">
        <v>12</v>
      </c>
      <c r="D106" s="258">
        <v>8</v>
      </c>
      <c r="E106" s="28"/>
      <c r="F106" s="277">
        <f t="shared" si="5"/>
        <v>504</v>
      </c>
      <c r="G106" s="258">
        <v>445</v>
      </c>
      <c r="H106" s="258">
        <v>59</v>
      </c>
    </row>
    <row r="107" spans="1:8" s="38" customFormat="1" ht="9" customHeight="1" x14ac:dyDescent="0.25">
      <c r="A107" s="28" t="s">
        <v>59</v>
      </c>
      <c r="B107" s="258">
        <f t="shared" si="4"/>
        <v>75</v>
      </c>
      <c r="C107" s="28">
        <v>12</v>
      </c>
      <c r="D107" s="258">
        <v>63</v>
      </c>
      <c r="E107" s="28"/>
      <c r="F107" s="277">
        <f t="shared" si="5"/>
        <v>476</v>
      </c>
      <c r="G107" s="258">
        <v>198</v>
      </c>
      <c r="H107" s="258">
        <v>278</v>
      </c>
    </row>
    <row r="108" spans="1:8" s="38" customFormat="1" ht="9" customHeight="1" x14ac:dyDescent="0.25">
      <c r="A108" s="41" t="s">
        <v>63</v>
      </c>
      <c r="B108" s="259">
        <f t="shared" si="4"/>
        <v>21</v>
      </c>
      <c r="C108" s="41">
        <v>19</v>
      </c>
      <c r="D108" s="259">
        <v>2</v>
      </c>
      <c r="E108" s="41"/>
      <c r="F108" s="279">
        <f t="shared" si="5"/>
        <v>621</v>
      </c>
      <c r="G108" s="259">
        <v>588</v>
      </c>
      <c r="H108" s="259">
        <v>33</v>
      </c>
    </row>
    <row r="109" spans="1:8" s="38" customFormat="1" ht="9" customHeight="1" x14ac:dyDescent="0.25">
      <c r="A109" s="28" t="s">
        <v>65</v>
      </c>
      <c r="B109" s="258">
        <f t="shared" si="4"/>
        <v>23</v>
      </c>
      <c r="C109" s="28">
        <v>16</v>
      </c>
      <c r="D109" s="258">
        <v>7</v>
      </c>
      <c r="E109" s="28"/>
      <c r="F109" s="277">
        <f t="shared" si="5"/>
        <v>687</v>
      </c>
      <c r="G109" s="258">
        <v>643</v>
      </c>
      <c r="H109" s="258">
        <v>44</v>
      </c>
    </row>
    <row r="110" spans="1:8" s="38" customFormat="1" ht="9" customHeight="1" x14ac:dyDescent="0.25">
      <c r="A110" s="28" t="s">
        <v>69</v>
      </c>
      <c r="B110" s="258">
        <f t="shared" si="4"/>
        <v>21</v>
      </c>
      <c r="C110" s="28">
        <v>19</v>
      </c>
      <c r="D110" s="258">
        <v>2</v>
      </c>
      <c r="E110" s="28"/>
      <c r="F110" s="277">
        <f t="shared" si="5"/>
        <v>323</v>
      </c>
      <c r="G110" s="258">
        <v>309</v>
      </c>
      <c r="H110" s="258">
        <v>14</v>
      </c>
    </row>
    <row r="111" spans="1:8" s="38" customFormat="1" ht="9" customHeight="1" x14ac:dyDescent="0.25">
      <c r="A111" s="28" t="s">
        <v>74</v>
      </c>
      <c r="B111" s="258">
        <f t="shared" si="4"/>
        <v>27</v>
      </c>
      <c r="C111" s="28">
        <v>22</v>
      </c>
      <c r="D111" s="258">
        <v>5</v>
      </c>
      <c r="E111" s="28"/>
      <c r="F111" s="277">
        <f t="shared" si="5"/>
        <v>451</v>
      </c>
      <c r="G111" s="258">
        <v>427</v>
      </c>
      <c r="H111" s="258">
        <v>24</v>
      </c>
    </row>
    <row r="112" spans="1:8" s="38" customFormat="1" ht="9" customHeight="1" x14ac:dyDescent="0.25">
      <c r="A112" s="41" t="s">
        <v>76</v>
      </c>
      <c r="B112" s="259">
        <f t="shared" si="4"/>
        <v>17</v>
      </c>
      <c r="C112" s="41">
        <v>15</v>
      </c>
      <c r="D112" s="259">
        <v>2</v>
      </c>
      <c r="E112" s="41"/>
      <c r="F112" s="279">
        <f t="shared" si="5"/>
        <v>851</v>
      </c>
      <c r="G112" s="259">
        <v>798</v>
      </c>
      <c r="H112" s="259">
        <v>53</v>
      </c>
    </row>
    <row r="113" spans="1:8" s="38" customFormat="1" ht="9" customHeight="1" x14ac:dyDescent="0.25">
      <c r="A113" s="28" t="s">
        <v>105</v>
      </c>
      <c r="B113" s="258">
        <f t="shared" si="4"/>
        <v>12</v>
      </c>
      <c r="C113" s="28">
        <v>8</v>
      </c>
      <c r="D113" s="258">
        <v>4</v>
      </c>
      <c r="E113" s="28"/>
      <c r="F113" s="277">
        <f t="shared" si="5"/>
        <v>536</v>
      </c>
      <c r="G113" s="258">
        <v>473</v>
      </c>
      <c r="H113" s="258">
        <v>63</v>
      </c>
    </row>
    <row r="114" spans="1:8" s="38" customFormat="1" ht="9" customHeight="1" x14ac:dyDescent="0.25">
      <c r="A114" s="28" t="s">
        <v>82</v>
      </c>
      <c r="B114" s="258">
        <f t="shared" si="4"/>
        <v>69</v>
      </c>
      <c r="C114" s="28">
        <v>54</v>
      </c>
      <c r="D114" s="258">
        <v>15</v>
      </c>
      <c r="E114" s="28"/>
      <c r="F114" s="277">
        <f t="shared" si="5"/>
        <v>2175</v>
      </c>
      <c r="G114" s="258">
        <v>2042</v>
      </c>
      <c r="H114" s="258">
        <v>133</v>
      </c>
    </row>
    <row r="115" spans="1:8" s="38" customFormat="1" ht="9" customHeight="1" x14ac:dyDescent="0.25">
      <c r="A115" s="28" t="s">
        <v>86</v>
      </c>
      <c r="B115" s="258">
        <f t="shared" si="4"/>
        <v>22</v>
      </c>
      <c r="C115" s="28">
        <v>8</v>
      </c>
      <c r="D115" s="258">
        <v>14</v>
      </c>
      <c r="E115" s="28"/>
      <c r="F115" s="277">
        <f t="shared" si="5"/>
        <v>524</v>
      </c>
      <c r="G115" s="258">
        <v>408</v>
      </c>
      <c r="H115" s="258">
        <v>116</v>
      </c>
    </row>
    <row r="116" spans="1:8" s="38" customFormat="1" ht="9" customHeight="1" x14ac:dyDescent="0.25">
      <c r="A116" s="41" t="s">
        <v>88</v>
      </c>
      <c r="B116" s="259">
        <f t="shared" si="4"/>
        <v>10</v>
      </c>
      <c r="C116" s="41">
        <v>7</v>
      </c>
      <c r="D116" s="259">
        <v>3</v>
      </c>
      <c r="E116" s="41"/>
      <c r="F116" s="279">
        <f t="shared" si="5"/>
        <v>143</v>
      </c>
      <c r="G116" s="259">
        <v>132</v>
      </c>
      <c r="H116" s="259">
        <v>11</v>
      </c>
    </row>
    <row r="117" spans="1:8" s="38" customFormat="1" ht="9" customHeight="1" x14ac:dyDescent="0.25">
      <c r="A117" s="29" t="s">
        <v>148</v>
      </c>
      <c r="B117" s="258">
        <f t="shared" si="4"/>
        <v>64</v>
      </c>
      <c r="C117" s="28">
        <v>54</v>
      </c>
      <c r="D117" s="258">
        <v>10</v>
      </c>
      <c r="E117" s="28"/>
      <c r="F117" s="277">
        <f t="shared" si="5"/>
        <v>0</v>
      </c>
      <c r="G117" s="258">
        <v>0</v>
      </c>
      <c r="H117" s="258">
        <v>0</v>
      </c>
    </row>
    <row r="118" spans="1:8" s="38" customFormat="1" ht="9" customHeight="1" x14ac:dyDescent="0.25">
      <c r="A118" s="29"/>
      <c r="B118" s="258"/>
      <c r="C118" s="28"/>
      <c r="D118" s="258"/>
      <c r="E118" s="28"/>
      <c r="F118" s="29"/>
      <c r="G118" s="258"/>
      <c r="H118" s="258"/>
    </row>
    <row r="119" spans="1:8" s="38" customFormat="1" ht="9" customHeight="1" x14ac:dyDescent="0.25">
      <c r="A119" s="25">
        <v>1998</v>
      </c>
      <c r="B119" s="28"/>
      <c r="C119" s="28"/>
      <c r="D119" s="28"/>
      <c r="E119" s="28"/>
      <c r="F119" s="29"/>
      <c r="G119" s="28"/>
      <c r="H119" s="28"/>
    </row>
    <row r="120" spans="1:8" s="38" customFormat="1" ht="9" customHeight="1" x14ac:dyDescent="0.25">
      <c r="A120" s="25" t="s">
        <v>129</v>
      </c>
      <c r="B120" s="257">
        <f>SUM(B122:B154)</f>
        <v>2223</v>
      </c>
      <c r="C120" s="257">
        <f>SUM(C122:C154)</f>
        <v>1275</v>
      </c>
      <c r="D120" s="257">
        <f>SUM(D122:D154)</f>
        <v>948</v>
      </c>
      <c r="E120" s="257"/>
      <c r="F120" s="257">
        <f>SUM(F122:F154)</f>
        <v>52639</v>
      </c>
      <c r="G120" s="257">
        <f>SUM(G122:G154)</f>
        <v>40846</v>
      </c>
      <c r="H120" s="257">
        <f>SUM(H122:H154)</f>
        <v>11793</v>
      </c>
    </row>
    <row r="121" spans="1:8" s="38" customFormat="1" ht="3.95" customHeight="1" x14ac:dyDescent="0.25">
      <c r="A121" s="25"/>
      <c r="B121" s="257"/>
      <c r="C121" s="257"/>
      <c r="D121" s="257"/>
      <c r="E121" s="257"/>
      <c r="F121" s="257"/>
      <c r="G121" s="257"/>
      <c r="H121" s="257"/>
    </row>
    <row r="122" spans="1:8" s="38" customFormat="1" ht="9" customHeight="1" x14ac:dyDescent="0.25">
      <c r="A122" s="28" t="s">
        <v>14</v>
      </c>
      <c r="B122" s="28">
        <f t="shared" ref="B122:B154" si="6">SUM(C122:D122)</f>
        <v>15</v>
      </c>
      <c r="C122" s="28">
        <v>6</v>
      </c>
      <c r="D122" s="258">
        <v>9</v>
      </c>
      <c r="E122" s="28"/>
      <c r="F122" s="277">
        <f t="shared" ref="F122:F154" si="7">SUM(G122:H122)</f>
        <v>597</v>
      </c>
      <c r="G122" s="258">
        <v>268</v>
      </c>
      <c r="H122" s="258">
        <v>329</v>
      </c>
    </row>
    <row r="123" spans="1:8" s="38" customFormat="1" ht="9" customHeight="1" x14ac:dyDescent="0.25">
      <c r="A123" s="28" t="s">
        <v>15</v>
      </c>
      <c r="B123" s="28">
        <f t="shared" si="6"/>
        <v>54</v>
      </c>
      <c r="C123" s="28">
        <v>37</v>
      </c>
      <c r="D123" s="258">
        <v>17</v>
      </c>
      <c r="E123" s="28"/>
      <c r="F123" s="277">
        <f t="shared" si="7"/>
        <v>640</v>
      </c>
      <c r="G123" s="258">
        <v>573</v>
      </c>
      <c r="H123" s="258">
        <v>67</v>
      </c>
    </row>
    <row r="124" spans="1:8" s="38" customFormat="1" ht="9" customHeight="1" x14ac:dyDescent="0.25">
      <c r="A124" s="28" t="s">
        <v>112</v>
      </c>
      <c r="B124" s="28">
        <f t="shared" si="6"/>
        <v>61</v>
      </c>
      <c r="C124" s="28">
        <v>12</v>
      </c>
      <c r="D124" s="258">
        <v>49</v>
      </c>
      <c r="E124" s="28"/>
      <c r="F124" s="277">
        <f t="shared" si="7"/>
        <v>350</v>
      </c>
      <c r="G124" s="258">
        <v>186</v>
      </c>
      <c r="H124" s="258">
        <v>164</v>
      </c>
    </row>
    <row r="125" spans="1:8" s="38" customFormat="1" ht="9" customHeight="1" x14ac:dyDescent="0.25">
      <c r="A125" s="41" t="s">
        <v>21</v>
      </c>
      <c r="B125" s="41">
        <f t="shared" si="6"/>
        <v>9</v>
      </c>
      <c r="C125" s="41">
        <v>7</v>
      </c>
      <c r="D125" s="259">
        <v>2</v>
      </c>
      <c r="E125" s="41"/>
      <c r="F125" s="279">
        <f t="shared" si="7"/>
        <v>120</v>
      </c>
      <c r="G125" s="259">
        <v>94</v>
      </c>
      <c r="H125" s="259">
        <v>26</v>
      </c>
    </row>
    <row r="126" spans="1:8" s="38" customFormat="1" ht="9" customHeight="1" x14ac:dyDescent="0.25">
      <c r="A126" s="28" t="s">
        <v>23</v>
      </c>
      <c r="B126" s="28">
        <f t="shared" si="6"/>
        <v>44</v>
      </c>
      <c r="C126" s="28">
        <v>31</v>
      </c>
      <c r="D126" s="258">
        <v>13</v>
      </c>
      <c r="E126" s="28"/>
      <c r="F126" s="277">
        <f t="shared" si="7"/>
        <v>1159</v>
      </c>
      <c r="G126" s="258">
        <v>888</v>
      </c>
      <c r="H126" s="258">
        <v>271</v>
      </c>
    </row>
    <row r="127" spans="1:8" s="38" customFormat="1" ht="9" customHeight="1" x14ac:dyDescent="0.25">
      <c r="A127" s="28" t="s">
        <v>25</v>
      </c>
      <c r="B127" s="28">
        <f t="shared" si="6"/>
        <v>11</v>
      </c>
      <c r="C127" s="28">
        <v>5</v>
      </c>
      <c r="D127" s="258">
        <v>6</v>
      </c>
      <c r="E127" s="28"/>
      <c r="F127" s="277">
        <f t="shared" si="7"/>
        <v>136</v>
      </c>
      <c r="G127" s="258">
        <v>108</v>
      </c>
      <c r="H127" s="258">
        <v>28</v>
      </c>
    </row>
    <row r="128" spans="1:8" s="38" customFormat="1" ht="9" customHeight="1" x14ac:dyDescent="0.25">
      <c r="A128" s="28" t="s">
        <v>27</v>
      </c>
      <c r="B128" s="28">
        <f t="shared" si="6"/>
        <v>98</v>
      </c>
      <c r="C128" s="28">
        <v>71</v>
      </c>
      <c r="D128" s="258">
        <v>27</v>
      </c>
      <c r="E128" s="28"/>
      <c r="F128" s="277">
        <f t="shared" si="7"/>
        <v>1155</v>
      </c>
      <c r="G128" s="258">
        <v>1033</v>
      </c>
      <c r="H128" s="258">
        <v>122</v>
      </c>
    </row>
    <row r="129" spans="1:8" s="38" customFormat="1" ht="9" customHeight="1" x14ac:dyDescent="0.25">
      <c r="A129" s="41" t="s">
        <v>30</v>
      </c>
      <c r="B129" s="41">
        <f t="shared" si="6"/>
        <v>22</v>
      </c>
      <c r="C129" s="41">
        <v>13</v>
      </c>
      <c r="D129" s="259">
        <v>9</v>
      </c>
      <c r="E129" s="41"/>
      <c r="F129" s="279">
        <f t="shared" si="7"/>
        <v>430</v>
      </c>
      <c r="G129" s="259">
        <v>259</v>
      </c>
      <c r="H129" s="259">
        <v>171</v>
      </c>
    </row>
    <row r="130" spans="1:8" s="38" customFormat="1" ht="9" customHeight="1" x14ac:dyDescent="0.25">
      <c r="A130" s="28" t="s">
        <v>111</v>
      </c>
      <c r="B130" s="28">
        <f t="shared" si="6"/>
        <v>480</v>
      </c>
      <c r="C130" s="28">
        <v>273</v>
      </c>
      <c r="D130" s="258">
        <v>207</v>
      </c>
      <c r="E130" s="28"/>
      <c r="F130" s="277">
        <f t="shared" si="7"/>
        <v>22845</v>
      </c>
      <c r="G130" s="258">
        <v>17756</v>
      </c>
      <c r="H130" s="258">
        <v>5089</v>
      </c>
    </row>
    <row r="131" spans="1:8" s="38" customFormat="1" ht="9" customHeight="1" x14ac:dyDescent="0.25">
      <c r="A131" s="28" t="s">
        <v>33</v>
      </c>
      <c r="B131" s="28">
        <f t="shared" si="6"/>
        <v>12</v>
      </c>
      <c r="C131" s="28">
        <v>9</v>
      </c>
      <c r="D131" s="258">
        <v>3</v>
      </c>
      <c r="E131" s="28"/>
      <c r="F131" s="277">
        <f t="shared" si="7"/>
        <v>150</v>
      </c>
      <c r="G131" s="258">
        <v>92</v>
      </c>
      <c r="H131" s="258">
        <v>58</v>
      </c>
    </row>
    <row r="132" spans="1:8" s="38" customFormat="1" ht="9" customHeight="1" x14ac:dyDescent="0.25">
      <c r="A132" s="28" t="s">
        <v>34</v>
      </c>
      <c r="B132" s="28">
        <f t="shared" si="6"/>
        <v>53</v>
      </c>
      <c r="C132" s="28">
        <v>37</v>
      </c>
      <c r="D132" s="258">
        <v>16</v>
      </c>
      <c r="E132" s="28"/>
      <c r="F132" s="277">
        <f t="shared" si="7"/>
        <v>2902</v>
      </c>
      <c r="G132" s="258">
        <v>2470</v>
      </c>
      <c r="H132" s="258">
        <v>432</v>
      </c>
    </row>
    <row r="133" spans="1:8" s="38" customFormat="1" ht="9" customHeight="1" x14ac:dyDescent="0.25">
      <c r="A133" s="41" t="s">
        <v>36</v>
      </c>
      <c r="B133" s="41">
        <f t="shared" si="6"/>
        <v>60</v>
      </c>
      <c r="C133" s="41">
        <v>32</v>
      </c>
      <c r="D133" s="259">
        <v>28</v>
      </c>
      <c r="E133" s="41"/>
      <c r="F133" s="279">
        <f t="shared" si="7"/>
        <v>751</v>
      </c>
      <c r="G133" s="259">
        <v>495</v>
      </c>
      <c r="H133" s="259">
        <v>256</v>
      </c>
    </row>
    <row r="134" spans="1:8" s="38" customFormat="1" ht="9" customHeight="1" x14ac:dyDescent="0.25">
      <c r="A134" s="28" t="s">
        <v>130</v>
      </c>
      <c r="B134" s="28">
        <f t="shared" si="6"/>
        <v>23</v>
      </c>
      <c r="C134" s="28">
        <v>20</v>
      </c>
      <c r="D134" s="258">
        <v>3</v>
      </c>
      <c r="E134" s="28"/>
      <c r="F134" s="277">
        <f t="shared" si="7"/>
        <v>728</v>
      </c>
      <c r="G134" s="258">
        <v>654</v>
      </c>
      <c r="H134" s="258">
        <v>74</v>
      </c>
    </row>
    <row r="135" spans="1:8" s="38" customFormat="1" ht="9" customHeight="1" x14ac:dyDescent="0.25">
      <c r="A135" s="28" t="s">
        <v>39</v>
      </c>
      <c r="B135" s="28">
        <f t="shared" si="6"/>
        <v>81</v>
      </c>
      <c r="C135" s="28">
        <v>51</v>
      </c>
      <c r="D135" s="258">
        <v>30</v>
      </c>
      <c r="E135" s="28"/>
      <c r="F135" s="277">
        <f t="shared" si="7"/>
        <v>2547</v>
      </c>
      <c r="G135" s="258">
        <v>1747</v>
      </c>
      <c r="H135" s="258">
        <v>800</v>
      </c>
    </row>
    <row r="136" spans="1:8" s="38" customFormat="1" ht="9" customHeight="1" x14ac:dyDescent="0.25">
      <c r="A136" s="28" t="s">
        <v>32</v>
      </c>
      <c r="B136" s="28">
        <f t="shared" si="6"/>
        <v>41</v>
      </c>
      <c r="C136" s="28">
        <v>22</v>
      </c>
      <c r="D136" s="258">
        <v>19</v>
      </c>
      <c r="E136" s="28"/>
      <c r="F136" s="277">
        <f t="shared" si="7"/>
        <v>1154</v>
      </c>
      <c r="G136" s="258">
        <v>922</v>
      </c>
      <c r="H136" s="258">
        <v>232</v>
      </c>
    </row>
    <row r="137" spans="1:8" s="38" customFormat="1" ht="9" customHeight="1" x14ac:dyDescent="0.25">
      <c r="A137" s="41" t="s">
        <v>43</v>
      </c>
      <c r="B137" s="41">
        <f t="shared" si="6"/>
        <v>87</v>
      </c>
      <c r="C137" s="41">
        <v>69</v>
      </c>
      <c r="D137" s="259">
        <v>18</v>
      </c>
      <c r="E137" s="41"/>
      <c r="F137" s="279">
        <f t="shared" si="7"/>
        <v>1631</v>
      </c>
      <c r="G137" s="259">
        <v>1341</v>
      </c>
      <c r="H137" s="259">
        <v>290</v>
      </c>
    </row>
    <row r="138" spans="1:8" s="38" customFormat="1" ht="9" customHeight="1" x14ac:dyDescent="0.25">
      <c r="A138" s="28" t="s">
        <v>46</v>
      </c>
      <c r="B138" s="28">
        <f t="shared" si="6"/>
        <v>23</v>
      </c>
      <c r="C138" s="28">
        <v>16</v>
      </c>
      <c r="D138" s="258">
        <v>7</v>
      </c>
      <c r="E138" s="28"/>
      <c r="F138" s="277">
        <f t="shared" si="7"/>
        <v>748</v>
      </c>
      <c r="G138" s="258">
        <v>548</v>
      </c>
      <c r="H138" s="258">
        <v>200</v>
      </c>
    </row>
    <row r="139" spans="1:8" s="38" customFormat="1" ht="9" customHeight="1" x14ac:dyDescent="0.25">
      <c r="A139" s="28" t="s">
        <v>48</v>
      </c>
      <c r="B139" s="28">
        <f t="shared" si="6"/>
        <v>21</v>
      </c>
      <c r="C139" s="28">
        <v>12</v>
      </c>
      <c r="D139" s="258">
        <v>9</v>
      </c>
      <c r="E139" s="28"/>
      <c r="F139" s="277">
        <f t="shared" si="7"/>
        <v>138</v>
      </c>
      <c r="G139" s="258">
        <v>93</v>
      </c>
      <c r="H139" s="258">
        <v>45</v>
      </c>
    </row>
    <row r="140" spans="1:8" s="38" customFormat="1" ht="9" customHeight="1" x14ac:dyDescent="0.25">
      <c r="A140" s="28" t="s">
        <v>50</v>
      </c>
      <c r="B140" s="28">
        <f t="shared" si="6"/>
        <v>64</v>
      </c>
      <c r="C140" s="28">
        <v>42</v>
      </c>
      <c r="D140" s="258">
        <v>22</v>
      </c>
      <c r="E140" s="28"/>
      <c r="F140" s="277">
        <f t="shared" si="7"/>
        <v>1546</v>
      </c>
      <c r="G140" s="258">
        <v>1092</v>
      </c>
      <c r="H140" s="258">
        <v>454</v>
      </c>
    </row>
    <row r="141" spans="1:8" s="38" customFormat="1" ht="9" customHeight="1" x14ac:dyDescent="0.25">
      <c r="A141" s="41" t="s">
        <v>52</v>
      </c>
      <c r="B141" s="41">
        <f t="shared" si="6"/>
        <v>139</v>
      </c>
      <c r="C141" s="41">
        <v>85</v>
      </c>
      <c r="D141" s="259">
        <v>54</v>
      </c>
      <c r="E141" s="41"/>
      <c r="F141" s="279">
        <f t="shared" si="7"/>
        <v>1321</v>
      </c>
      <c r="G141" s="259">
        <v>1147</v>
      </c>
      <c r="H141" s="259">
        <v>174</v>
      </c>
    </row>
    <row r="142" spans="1:8" s="38" customFormat="1" ht="9" customHeight="1" x14ac:dyDescent="0.25">
      <c r="A142" s="28" t="s">
        <v>55</v>
      </c>
      <c r="B142" s="28">
        <f t="shared" si="6"/>
        <v>111</v>
      </c>
      <c r="C142" s="28">
        <v>80</v>
      </c>
      <c r="D142" s="258">
        <v>31</v>
      </c>
      <c r="E142" s="28"/>
      <c r="F142" s="277">
        <f t="shared" si="7"/>
        <v>2322</v>
      </c>
      <c r="G142" s="258">
        <v>1898</v>
      </c>
      <c r="H142" s="258">
        <v>424</v>
      </c>
    </row>
    <row r="143" spans="1:8" s="38" customFormat="1" ht="9" customHeight="1" x14ac:dyDescent="0.25">
      <c r="A143" s="28" t="s">
        <v>57</v>
      </c>
      <c r="B143" s="28">
        <f t="shared" si="6"/>
        <v>24</v>
      </c>
      <c r="C143" s="28">
        <v>14</v>
      </c>
      <c r="D143" s="258">
        <v>10</v>
      </c>
      <c r="E143" s="28"/>
      <c r="F143" s="277">
        <f t="shared" si="7"/>
        <v>473</v>
      </c>
      <c r="G143" s="258">
        <v>353</v>
      </c>
      <c r="H143" s="258">
        <v>120</v>
      </c>
    </row>
    <row r="144" spans="1:8" s="38" customFormat="1" ht="9" customHeight="1" x14ac:dyDescent="0.25">
      <c r="A144" s="28" t="s">
        <v>59</v>
      </c>
      <c r="B144" s="28">
        <f t="shared" si="6"/>
        <v>256</v>
      </c>
      <c r="C144" s="28">
        <v>14</v>
      </c>
      <c r="D144" s="258">
        <v>242</v>
      </c>
      <c r="E144" s="28"/>
      <c r="F144" s="277">
        <f t="shared" si="7"/>
        <v>1154</v>
      </c>
      <c r="G144" s="258">
        <v>264</v>
      </c>
      <c r="H144" s="258">
        <v>890</v>
      </c>
    </row>
    <row r="145" spans="1:8" s="38" customFormat="1" ht="9" customHeight="1" x14ac:dyDescent="0.25">
      <c r="A145" s="41" t="s">
        <v>63</v>
      </c>
      <c r="B145" s="41">
        <f t="shared" si="6"/>
        <v>24</v>
      </c>
      <c r="C145" s="41">
        <v>22</v>
      </c>
      <c r="D145" s="259">
        <v>2</v>
      </c>
      <c r="E145" s="41"/>
      <c r="F145" s="279">
        <f t="shared" si="7"/>
        <v>589</v>
      </c>
      <c r="G145" s="259">
        <v>551</v>
      </c>
      <c r="H145" s="259">
        <v>38</v>
      </c>
    </row>
    <row r="146" spans="1:8" s="38" customFormat="1" ht="9" customHeight="1" x14ac:dyDescent="0.25">
      <c r="A146" s="28" t="s">
        <v>65</v>
      </c>
      <c r="B146" s="28">
        <f t="shared" si="6"/>
        <v>34</v>
      </c>
      <c r="C146" s="28">
        <v>21</v>
      </c>
      <c r="D146" s="258">
        <v>13</v>
      </c>
      <c r="E146" s="28"/>
      <c r="F146" s="277">
        <f t="shared" si="7"/>
        <v>800</v>
      </c>
      <c r="G146" s="258">
        <v>714</v>
      </c>
      <c r="H146" s="258">
        <v>86</v>
      </c>
    </row>
    <row r="147" spans="1:8" s="38" customFormat="1" ht="9" customHeight="1" x14ac:dyDescent="0.25">
      <c r="A147" s="28" t="s">
        <v>69</v>
      </c>
      <c r="B147" s="28">
        <f t="shared" si="6"/>
        <v>24</v>
      </c>
      <c r="C147" s="28">
        <v>20</v>
      </c>
      <c r="D147" s="258">
        <v>4</v>
      </c>
      <c r="E147" s="28"/>
      <c r="F147" s="277">
        <f t="shared" si="7"/>
        <v>467</v>
      </c>
      <c r="G147" s="258">
        <v>424</v>
      </c>
      <c r="H147" s="258">
        <v>43</v>
      </c>
    </row>
    <row r="148" spans="1:8" s="38" customFormat="1" ht="9" customHeight="1" x14ac:dyDescent="0.25">
      <c r="A148" s="28" t="s">
        <v>74</v>
      </c>
      <c r="B148" s="28">
        <f t="shared" si="6"/>
        <v>44</v>
      </c>
      <c r="C148" s="28">
        <v>32</v>
      </c>
      <c r="D148" s="258">
        <v>12</v>
      </c>
      <c r="E148" s="28"/>
      <c r="F148" s="277">
        <f t="shared" si="7"/>
        <v>510</v>
      </c>
      <c r="G148" s="258">
        <v>449</v>
      </c>
      <c r="H148" s="258">
        <v>61</v>
      </c>
    </row>
    <row r="149" spans="1:8" s="38" customFormat="1" ht="9" customHeight="1" x14ac:dyDescent="0.25">
      <c r="A149" s="41" t="s">
        <v>76</v>
      </c>
      <c r="B149" s="41">
        <f t="shared" si="6"/>
        <v>26</v>
      </c>
      <c r="C149" s="41">
        <v>20</v>
      </c>
      <c r="D149" s="259">
        <v>6</v>
      </c>
      <c r="E149" s="41"/>
      <c r="F149" s="279">
        <f t="shared" si="7"/>
        <v>1089</v>
      </c>
      <c r="G149" s="259">
        <v>989</v>
      </c>
      <c r="H149" s="259">
        <v>100</v>
      </c>
    </row>
    <row r="150" spans="1:8" s="38" customFormat="1" ht="9" customHeight="1" x14ac:dyDescent="0.25">
      <c r="A150" s="28" t="s">
        <v>105</v>
      </c>
      <c r="B150" s="28">
        <f t="shared" si="6"/>
        <v>22</v>
      </c>
      <c r="C150" s="28">
        <v>13</v>
      </c>
      <c r="D150" s="258">
        <v>9</v>
      </c>
      <c r="E150" s="28"/>
      <c r="F150" s="277">
        <f t="shared" si="7"/>
        <v>615</v>
      </c>
      <c r="G150" s="258">
        <v>530</v>
      </c>
      <c r="H150" s="258">
        <v>85</v>
      </c>
    </row>
    <row r="151" spans="1:8" s="38" customFormat="1" ht="9" customHeight="1" x14ac:dyDescent="0.25">
      <c r="A151" s="28" t="s">
        <v>82</v>
      </c>
      <c r="B151" s="28">
        <f t="shared" si="6"/>
        <v>83</v>
      </c>
      <c r="C151" s="28">
        <v>61</v>
      </c>
      <c r="D151" s="258">
        <v>22</v>
      </c>
      <c r="E151" s="28"/>
      <c r="F151" s="277">
        <f t="shared" si="7"/>
        <v>2166</v>
      </c>
      <c r="G151" s="258">
        <v>1911</v>
      </c>
      <c r="H151" s="258">
        <v>255</v>
      </c>
    </row>
    <row r="152" spans="1:8" s="38" customFormat="1" ht="9" customHeight="1" x14ac:dyDescent="0.25">
      <c r="A152" s="28" t="s">
        <v>86</v>
      </c>
      <c r="B152" s="28">
        <f t="shared" si="6"/>
        <v>53</v>
      </c>
      <c r="C152" s="28">
        <v>21</v>
      </c>
      <c r="D152" s="258">
        <v>32</v>
      </c>
      <c r="E152" s="28"/>
      <c r="F152" s="277">
        <f t="shared" si="7"/>
        <v>822</v>
      </c>
      <c r="G152" s="258">
        <v>494</v>
      </c>
      <c r="H152" s="258">
        <v>328</v>
      </c>
    </row>
    <row r="153" spans="1:8" s="38" customFormat="1" ht="9" customHeight="1" x14ac:dyDescent="0.25">
      <c r="A153" s="41" t="s">
        <v>88</v>
      </c>
      <c r="B153" s="41">
        <f t="shared" si="6"/>
        <v>12</v>
      </c>
      <c r="C153" s="41">
        <v>7</v>
      </c>
      <c r="D153" s="259">
        <v>5</v>
      </c>
      <c r="E153" s="41"/>
      <c r="F153" s="279">
        <f t="shared" si="7"/>
        <v>149</v>
      </c>
      <c r="G153" s="259">
        <v>119</v>
      </c>
      <c r="H153" s="259">
        <v>30</v>
      </c>
    </row>
    <row r="154" spans="1:8" s="38" customFormat="1" ht="9" customHeight="1" x14ac:dyDescent="0.25">
      <c r="A154" s="29" t="s">
        <v>148</v>
      </c>
      <c r="B154" s="28">
        <f t="shared" si="6"/>
        <v>112</v>
      </c>
      <c r="C154" s="28">
        <v>100</v>
      </c>
      <c r="D154" s="258">
        <v>12</v>
      </c>
      <c r="E154" s="28"/>
      <c r="F154" s="277">
        <f t="shared" si="7"/>
        <v>435</v>
      </c>
      <c r="G154" s="258">
        <v>384</v>
      </c>
      <c r="H154" s="258">
        <v>51</v>
      </c>
    </row>
    <row r="155" spans="1:8" s="38" customFormat="1" ht="9" customHeight="1" x14ac:dyDescent="0.25">
      <c r="A155" s="29"/>
      <c r="B155" s="28"/>
      <c r="C155" s="28"/>
      <c r="D155" s="258"/>
      <c r="E155" s="28"/>
      <c r="F155" s="277"/>
      <c r="G155" s="258"/>
      <c r="H155" s="258"/>
    </row>
    <row r="156" spans="1:8" s="38" customFormat="1" ht="9" customHeight="1" x14ac:dyDescent="0.25">
      <c r="A156" s="25">
        <v>1999</v>
      </c>
      <c r="B156" s="258"/>
      <c r="C156" s="28"/>
      <c r="D156" s="28"/>
      <c r="E156" s="28"/>
      <c r="F156" s="258"/>
      <c r="G156" s="28"/>
      <c r="H156" s="28"/>
    </row>
    <row r="157" spans="1:8" s="38" customFormat="1" ht="9" customHeight="1" x14ac:dyDescent="0.25">
      <c r="A157" s="25" t="s">
        <v>129</v>
      </c>
      <c r="B157" s="257">
        <f>SUM(B159:B191)</f>
        <v>2312</v>
      </c>
      <c r="C157" s="257">
        <f>SUM(C159:C191)</f>
        <v>1247</v>
      </c>
      <c r="D157" s="257">
        <f>SUM(D159:D191)</f>
        <v>1065</v>
      </c>
      <c r="E157" s="257"/>
      <c r="F157" s="257">
        <f>SUM(F159:F191)</f>
        <v>54245</v>
      </c>
      <c r="G157" s="257">
        <f>SUM(G159:G191)</f>
        <v>40197</v>
      </c>
      <c r="H157" s="257">
        <f>SUM(H159:H191)</f>
        <v>14048</v>
      </c>
    </row>
    <row r="158" spans="1:8" s="38" customFormat="1" ht="3" customHeight="1" x14ac:dyDescent="0.25">
      <c r="A158" s="25"/>
      <c r="B158" s="257"/>
      <c r="C158" s="257"/>
      <c r="D158" s="257"/>
      <c r="E158" s="257"/>
      <c r="F158" s="257"/>
      <c r="G158" s="257"/>
      <c r="H158" s="257"/>
    </row>
    <row r="159" spans="1:8" s="38" customFormat="1" ht="9" customHeight="1" x14ac:dyDescent="0.25">
      <c r="A159" s="28" t="s">
        <v>14</v>
      </c>
      <c r="B159" s="258">
        <f>SUM(C159:D159)</f>
        <v>18</v>
      </c>
      <c r="C159" s="28">
        <v>6</v>
      </c>
      <c r="D159" s="258">
        <v>12</v>
      </c>
      <c r="E159" s="28"/>
      <c r="F159" s="258">
        <f>SUM(G159:H159)</f>
        <v>605</v>
      </c>
      <c r="G159" s="258">
        <v>249</v>
      </c>
      <c r="H159" s="258">
        <v>356</v>
      </c>
    </row>
    <row r="160" spans="1:8" s="38" customFormat="1" ht="9" customHeight="1" x14ac:dyDescent="0.25">
      <c r="A160" s="28" t="s">
        <v>15</v>
      </c>
      <c r="B160" s="258">
        <f t="shared" ref="B160:B191" si="8">SUM(C160:D160)</f>
        <v>52</v>
      </c>
      <c r="C160" s="258">
        <v>36</v>
      </c>
      <c r="D160" s="258">
        <v>16</v>
      </c>
      <c r="E160" s="28"/>
      <c r="F160" s="258">
        <f t="shared" ref="F160:F191" si="9">SUM(G160:H160)</f>
        <v>746</v>
      </c>
      <c r="G160" s="258">
        <v>643</v>
      </c>
      <c r="H160" s="258">
        <v>103</v>
      </c>
    </row>
    <row r="161" spans="1:8" s="38" customFormat="1" ht="9" customHeight="1" x14ac:dyDescent="0.25">
      <c r="A161" s="28" t="s">
        <v>112</v>
      </c>
      <c r="B161" s="258">
        <f t="shared" si="8"/>
        <v>67</v>
      </c>
      <c r="C161" s="258">
        <v>12</v>
      </c>
      <c r="D161" s="258">
        <v>55</v>
      </c>
      <c r="E161" s="28"/>
      <c r="F161" s="258">
        <f t="shared" si="9"/>
        <v>362</v>
      </c>
      <c r="G161" s="258">
        <v>171</v>
      </c>
      <c r="H161" s="258">
        <v>191</v>
      </c>
    </row>
    <row r="162" spans="1:8" s="38" customFormat="1" ht="9" customHeight="1" x14ac:dyDescent="0.25">
      <c r="A162" s="41" t="s">
        <v>21</v>
      </c>
      <c r="B162" s="259">
        <f t="shared" si="8"/>
        <v>12</v>
      </c>
      <c r="C162" s="259">
        <v>7</v>
      </c>
      <c r="D162" s="259">
        <v>5</v>
      </c>
      <c r="E162" s="41"/>
      <c r="F162" s="259">
        <f t="shared" si="9"/>
        <v>171</v>
      </c>
      <c r="G162" s="259">
        <v>129</v>
      </c>
      <c r="H162" s="259">
        <v>42</v>
      </c>
    </row>
    <row r="163" spans="1:8" s="38" customFormat="1" ht="9" customHeight="1" x14ac:dyDescent="0.25">
      <c r="A163" s="28" t="s">
        <v>23</v>
      </c>
      <c r="B163" s="258">
        <f t="shared" si="8"/>
        <v>44</v>
      </c>
      <c r="C163" s="258">
        <v>31</v>
      </c>
      <c r="D163" s="258">
        <v>13</v>
      </c>
      <c r="E163" s="28"/>
      <c r="F163" s="258">
        <f t="shared" si="9"/>
        <v>1078</v>
      </c>
      <c r="G163" s="258">
        <v>778</v>
      </c>
      <c r="H163" s="258">
        <v>300</v>
      </c>
    </row>
    <row r="164" spans="1:8" s="38" customFormat="1" ht="9" customHeight="1" x14ac:dyDescent="0.25">
      <c r="A164" s="28" t="s">
        <v>25</v>
      </c>
      <c r="B164" s="258">
        <f t="shared" si="8"/>
        <v>15</v>
      </c>
      <c r="C164" s="258">
        <v>5</v>
      </c>
      <c r="D164" s="258">
        <v>10</v>
      </c>
      <c r="E164" s="28"/>
      <c r="F164" s="258">
        <f t="shared" si="9"/>
        <v>139</v>
      </c>
      <c r="G164" s="258">
        <v>104</v>
      </c>
      <c r="H164" s="258">
        <v>35</v>
      </c>
    </row>
    <row r="165" spans="1:8" s="38" customFormat="1" ht="9" customHeight="1" x14ac:dyDescent="0.25">
      <c r="A165" s="28" t="s">
        <v>27</v>
      </c>
      <c r="B165" s="258">
        <f t="shared" si="8"/>
        <v>110</v>
      </c>
      <c r="C165" s="258">
        <v>73</v>
      </c>
      <c r="D165" s="258">
        <v>37</v>
      </c>
      <c r="E165" s="28"/>
      <c r="F165" s="258">
        <f t="shared" si="9"/>
        <v>1210</v>
      </c>
      <c r="G165" s="258">
        <v>1024</v>
      </c>
      <c r="H165" s="258">
        <v>186</v>
      </c>
    </row>
    <row r="166" spans="1:8" s="38" customFormat="1" ht="9" customHeight="1" x14ac:dyDescent="0.25">
      <c r="A166" s="41" t="s">
        <v>30</v>
      </c>
      <c r="B166" s="259">
        <f t="shared" si="8"/>
        <v>31</v>
      </c>
      <c r="C166" s="259">
        <v>18</v>
      </c>
      <c r="D166" s="259">
        <v>13</v>
      </c>
      <c r="E166" s="41"/>
      <c r="F166" s="259">
        <f t="shared" si="9"/>
        <v>453</v>
      </c>
      <c r="G166" s="259">
        <v>259</v>
      </c>
      <c r="H166" s="259">
        <v>194</v>
      </c>
    </row>
    <row r="167" spans="1:8" s="38" customFormat="1" ht="9" customHeight="1" x14ac:dyDescent="0.25">
      <c r="A167" s="28" t="s">
        <v>111</v>
      </c>
      <c r="B167" s="258">
        <f t="shared" si="8"/>
        <v>488</v>
      </c>
      <c r="C167" s="258">
        <v>267</v>
      </c>
      <c r="D167" s="258">
        <v>221</v>
      </c>
      <c r="E167" s="28"/>
      <c r="F167" s="258">
        <f t="shared" si="9"/>
        <v>23503</v>
      </c>
      <c r="G167" s="258">
        <v>17902</v>
      </c>
      <c r="H167" s="258">
        <v>5601</v>
      </c>
    </row>
    <row r="168" spans="1:8" s="38" customFormat="1" ht="9" customHeight="1" x14ac:dyDescent="0.25">
      <c r="A168" s="28" t="s">
        <v>33</v>
      </c>
      <c r="B168" s="258">
        <f t="shared" si="8"/>
        <v>12</v>
      </c>
      <c r="C168" s="258">
        <v>9</v>
      </c>
      <c r="D168" s="258">
        <v>3</v>
      </c>
      <c r="E168" s="28"/>
      <c r="F168" s="258">
        <f t="shared" si="9"/>
        <v>238</v>
      </c>
      <c r="G168" s="258">
        <v>143</v>
      </c>
      <c r="H168" s="258">
        <v>95</v>
      </c>
    </row>
    <row r="169" spans="1:8" s="38" customFormat="1" ht="9" customHeight="1" x14ac:dyDescent="0.25">
      <c r="A169" s="28" t="s">
        <v>34</v>
      </c>
      <c r="B169" s="258">
        <f t="shared" si="8"/>
        <v>53</v>
      </c>
      <c r="C169" s="258">
        <v>37</v>
      </c>
      <c r="D169" s="258">
        <v>16</v>
      </c>
      <c r="E169" s="28"/>
      <c r="F169" s="258">
        <f t="shared" si="9"/>
        <v>2699</v>
      </c>
      <c r="G169" s="258">
        <v>2148</v>
      </c>
      <c r="H169" s="258">
        <v>551</v>
      </c>
    </row>
    <row r="170" spans="1:8" s="38" customFormat="1" ht="9" customHeight="1" x14ac:dyDescent="0.25">
      <c r="A170" s="41" t="s">
        <v>36</v>
      </c>
      <c r="B170" s="259">
        <f t="shared" si="8"/>
        <v>60</v>
      </c>
      <c r="C170" s="259">
        <v>30</v>
      </c>
      <c r="D170" s="259">
        <v>30</v>
      </c>
      <c r="E170" s="41"/>
      <c r="F170" s="259">
        <f t="shared" si="9"/>
        <v>723</v>
      </c>
      <c r="G170" s="259">
        <v>442</v>
      </c>
      <c r="H170" s="259">
        <v>281</v>
      </c>
    </row>
    <row r="171" spans="1:8" s="38" customFormat="1" ht="9" customHeight="1" x14ac:dyDescent="0.25">
      <c r="A171" s="28" t="s">
        <v>130</v>
      </c>
      <c r="B171" s="258">
        <f t="shared" si="8"/>
        <v>22</v>
      </c>
      <c r="C171" s="258">
        <v>17</v>
      </c>
      <c r="D171" s="258">
        <v>5</v>
      </c>
      <c r="E171" s="28"/>
      <c r="F171" s="258">
        <f t="shared" si="9"/>
        <v>670</v>
      </c>
      <c r="G171" s="258">
        <v>572</v>
      </c>
      <c r="H171" s="258">
        <v>98</v>
      </c>
    </row>
    <row r="172" spans="1:8" s="38" customFormat="1" ht="9" customHeight="1" x14ac:dyDescent="0.25">
      <c r="A172" s="28" t="s">
        <v>39</v>
      </c>
      <c r="B172" s="258">
        <f t="shared" si="8"/>
        <v>82</v>
      </c>
      <c r="C172" s="258">
        <v>50</v>
      </c>
      <c r="D172" s="258">
        <v>32</v>
      </c>
      <c r="E172" s="28"/>
      <c r="F172" s="258">
        <f t="shared" si="9"/>
        <v>2836</v>
      </c>
      <c r="G172" s="258">
        <v>1790</v>
      </c>
      <c r="H172" s="258">
        <v>1046</v>
      </c>
    </row>
    <row r="173" spans="1:8" s="38" customFormat="1" ht="9" customHeight="1" x14ac:dyDescent="0.25">
      <c r="A173" s="28" t="s">
        <v>32</v>
      </c>
      <c r="B173" s="258">
        <f t="shared" si="8"/>
        <v>40</v>
      </c>
      <c r="C173" s="258">
        <v>20</v>
      </c>
      <c r="D173" s="258">
        <v>20</v>
      </c>
      <c r="E173" s="28"/>
      <c r="F173" s="258">
        <f t="shared" si="9"/>
        <v>1132</v>
      </c>
      <c r="G173" s="258">
        <v>833</v>
      </c>
      <c r="H173" s="258">
        <v>299</v>
      </c>
    </row>
    <row r="174" spans="1:8" s="38" customFormat="1" ht="9" customHeight="1" x14ac:dyDescent="0.25">
      <c r="A174" s="41" t="s">
        <v>43</v>
      </c>
      <c r="B174" s="259">
        <f t="shared" si="8"/>
        <v>88</v>
      </c>
      <c r="C174" s="259">
        <v>67</v>
      </c>
      <c r="D174" s="259">
        <v>21</v>
      </c>
      <c r="E174" s="41"/>
      <c r="F174" s="259">
        <f t="shared" si="9"/>
        <v>1753</v>
      </c>
      <c r="G174" s="259">
        <v>1301</v>
      </c>
      <c r="H174" s="259">
        <v>452</v>
      </c>
    </row>
    <row r="175" spans="1:8" s="38" customFormat="1" ht="9" customHeight="1" x14ac:dyDescent="0.25">
      <c r="A175" s="28" t="s">
        <v>46</v>
      </c>
      <c r="B175" s="258">
        <f t="shared" si="8"/>
        <v>22</v>
      </c>
      <c r="C175" s="258">
        <v>15</v>
      </c>
      <c r="D175" s="258">
        <v>7</v>
      </c>
      <c r="E175" s="28"/>
      <c r="F175" s="258">
        <f t="shared" si="9"/>
        <v>713</v>
      </c>
      <c r="G175" s="258">
        <v>515</v>
      </c>
      <c r="H175" s="258">
        <v>198</v>
      </c>
    </row>
    <row r="176" spans="1:8" s="38" customFormat="1" ht="9" customHeight="1" x14ac:dyDescent="0.25">
      <c r="A176" s="28" t="s">
        <v>48</v>
      </c>
      <c r="B176" s="258">
        <f t="shared" si="8"/>
        <v>20</v>
      </c>
      <c r="C176" s="258">
        <v>11</v>
      </c>
      <c r="D176" s="258">
        <v>9</v>
      </c>
      <c r="E176" s="28"/>
      <c r="F176" s="258">
        <f t="shared" si="9"/>
        <v>177</v>
      </c>
      <c r="G176" s="258">
        <v>112</v>
      </c>
      <c r="H176" s="258">
        <v>65</v>
      </c>
    </row>
    <row r="177" spans="1:8" s="38" customFormat="1" ht="9" customHeight="1" x14ac:dyDescent="0.25">
      <c r="A177" s="28" t="s">
        <v>50</v>
      </c>
      <c r="B177" s="258">
        <f t="shared" si="8"/>
        <v>64</v>
      </c>
      <c r="C177" s="258">
        <v>40</v>
      </c>
      <c r="D177" s="258">
        <v>24</v>
      </c>
      <c r="E177" s="28"/>
      <c r="F177" s="258">
        <f t="shared" si="9"/>
        <v>1782</v>
      </c>
      <c r="G177" s="258">
        <v>1181</v>
      </c>
      <c r="H177" s="258">
        <v>601</v>
      </c>
    </row>
    <row r="178" spans="1:8" s="38" customFormat="1" ht="9" customHeight="1" x14ac:dyDescent="0.25">
      <c r="A178" s="41" t="s">
        <v>52</v>
      </c>
      <c r="B178" s="259">
        <f t="shared" si="8"/>
        <v>146</v>
      </c>
      <c r="C178" s="259">
        <v>86</v>
      </c>
      <c r="D178" s="259">
        <v>60</v>
      </c>
      <c r="E178" s="41"/>
      <c r="F178" s="259">
        <f t="shared" si="9"/>
        <v>1245</v>
      </c>
      <c r="G178" s="259">
        <v>1061</v>
      </c>
      <c r="H178" s="259">
        <v>184</v>
      </c>
    </row>
    <row r="179" spans="1:8" s="38" customFormat="1" ht="9" customHeight="1" x14ac:dyDescent="0.25">
      <c r="A179" s="28" t="s">
        <v>55</v>
      </c>
      <c r="B179" s="258">
        <f t="shared" si="8"/>
        <v>118</v>
      </c>
      <c r="C179" s="258">
        <v>81</v>
      </c>
      <c r="D179" s="258">
        <v>37</v>
      </c>
      <c r="E179" s="28"/>
      <c r="F179" s="258">
        <f t="shared" si="9"/>
        <v>2260</v>
      </c>
      <c r="G179" s="258">
        <v>1795</v>
      </c>
      <c r="H179" s="258">
        <v>465</v>
      </c>
    </row>
    <row r="180" spans="1:8" s="38" customFormat="1" ht="9" customHeight="1" x14ac:dyDescent="0.25">
      <c r="A180" s="28" t="s">
        <v>57</v>
      </c>
      <c r="B180" s="258">
        <f t="shared" si="8"/>
        <v>25</v>
      </c>
      <c r="C180" s="258">
        <v>14</v>
      </c>
      <c r="D180" s="258">
        <v>11</v>
      </c>
      <c r="E180" s="28"/>
      <c r="F180" s="258">
        <f t="shared" si="9"/>
        <v>410</v>
      </c>
      <c r="G180" s="258">
        <v>280</v>
      </c>
      <c r="H180" s="258">
        <v>130</v>
      </c>
    </row>
    <row r="181" spans="1:8" s="38" customFormat="1" ht="9" customHeight="1" x14ac:dyDescent="0.25">
      <c r="A181" s="28" t="s">
        <v>59</v>
      </c>
      <c r="B181" s="258">
        <f t="shared" si="8"/>
        <v>284</v>
      </c>
      <c r="C181" s="258">
        <v>14</v>
      </c>
      <c r="D181" s="258">
        <v>270</v>
      </c>
      <c r="E181" s="28"/>
      <c r="F181" s="258">
        <f t="shared" si="9"/>
        <v>1335</v>
      </c>
      <c r="G181" s="258">
        <v>275</v>
      </c>
      <c r="H181" s="258">
        <v>1060</v>
      </c>
    </row>
    <row r="182" spans="1:8" s="38" customFormat="1" ht="9" customHeight="1" x14ac:dyDescent="0.25">
      <c r="A182" s="41" t="s">
        <v>63</v>
      </c>
      <c r="B182" s="259">
        <f t="shared" si="8"/>
        <v>32</v>
      </c>
      <c r="C182" s="259">
        <v>23</v>
      </c>
      <c r="D182" s="259">
        <v>9</v>
      </c>
      <c r="E182" s="41"/>
      <c r="F182" s="259">
        <f t="shared" si="9"/>
        <v>825</v>
      </c>
      <c r="G182" s="259">
        <v>655</v>
      </c>
      <c r="H182" s="259">
        <v>170</v>
      </c>
    </row>
    <row r="183" spans="1:8" s="38" customFormat="1" ht="9" customHeight="1" x14ac:dyDescent="0.25">
      <c r="A183" s="28" t="s">
        <v>65</v>
      </c>
      <c r="B183" s="258">
        <f t="shared" si="8"/>
        <v>35</v>
      </c>
      <c r="C183" s="258">
        <v>20</v>
      </c>
      <c r="D183" s="258">
        <v>15</v>
      </c>
      <c r="E183" s="28"/>
      <c r="F183" s="258">
        <f t="shared" si="9"/>
        <v>825</v>
      </c>
      <c r="G183" s="258">
        <v>668</v>
      </c>
      <c r="H183" s="258">
        <v>157</v>
      </c>
    </row>
    <row r="184" spans="1:8" s="38" customFormat="1" ht="9" customHeight="1" x14ac:dyDescent="0.25">
      <c r="A184" s="28" t="s">
        <v>69</v>
      </c>
      <c r="B184" s="258">
        <f t="shared" si="8"/>
        <v>26</v>
      </c>
      <c r="C184" s="258">
        <v>18</v>
      </c>
      <c r="D184" s="258">
        <v>8</v>
      </c>
      <c r="E184" s="28"/>
      <c r="F184" s="258">
        <f t="shared" si="9"/>
        <v>511</v>
      </c>
      <c r="G184" s="258">
        <v>448</v>
      </c>
      <c r="H184" s="258">
        <v>63</v>
      </c>
    </row>
    <row r="185" spans="1:8" s="38" customFormat="1" ht="9" customHeight="1" x14ac:dyDescent="0.25">
      <c r="A185" s="28" t="s">
        <v>74</v>
      </c>
      <c r="B185" s="258">
        <f t="shared" si="8"/>
        <v>47</v>
      </c>
      <c r="C185" s="258">
        <v>34</v>
      </c>
      <c r="D185" s="258">
        <v>13</v>
      </c>
      <c r="E185" s="28"/>
      <c r="F185" s="258">
        <f t="shared" si="9"/>
        <v>560</v>
      </c>
      <c r="G185" s="258">
        <v>499</v>
      </c>
      <c r="H185" s="258">
        <v>61</v>
      </c>
    </row>
    <row r="186" spans="1:8" s="38" customFormat="1" ht="9" customHeight="1" x14ac:dyDescent="0.25">
      <c r="A186" s="41" t="s">
        <v>76</v>
      </c>
      <c r="B186" s="259">
        <f t="shared" si="8"/>
        <v>25</v>
      </c>
      <c r="C186" s="259">
        <v>19</v>
      </c>
      <c r="D186" s="259">
        <v>6</v>
      </c>
      <c r="E186" s="41"/>
      <c r="F186" s="259">
        <f t="shared" si="9"/>
        <v>1021</v>
      </c>
      <c r="G186" s="259">
        <v>884</v>
      </c>
      <c r="H186" s="259">
        <v>137</v>
      </c>
    </row>
    <row r="187" spans="1:8" s="38" customFormat="1" ht="9" customHeight="1" x14ac:dyDescent="0.25">
      <c r="A187" s="28" t="s">
        <v>105</v>
      </c>
      <c r="B187" s="258">
        <f t="shared" si="8"/>
        <v>25</v>
      </c>
      <c r="C187" s="258">
        <v>13</v>
      </c>
      <c r="D187" s="258">
        <v>12</v>
      </c>
      <c r="E187" s="28"/>
      <c r="F187" s="258">
        <f t="shared" si="9"/>
        <v>670</v>
      </c>
      <c r="G187" s="258">
        <v>519</v>
      </c>
      <c r="H187" s="258">
        <v>151</v>
      </c>
    </row>
    <row r="188" spans="1:8" s="38" customFormat="1" ht="9" customHeight="1" x14ac:dyDescent="0.25">
      <c r="A188" s="28" t="s">
        <v>82</v>
      </c>
      <c r="B188" s="258">
        <f t="shared" si="8"/>
        <v>81</v>
      </c>
      <c r="C188" s="258">
        <v>59</v>
      </c>
      <c r="D188" s="258">
        <v>22</v>
      </c>
      <c r="E188" s="28"/>
      <c r="F188" s="258">
        <f t="shared" si="9"/>
        <v>2150</v>
      </c>
      <c r="G188" s="258">
        <v>1816</v>
      </c>
      <c r="H188" s="258">
        <v>334</v>
      </c>
    </row>
    <row r="189" spans="1:8" s="38" customFormat="1" ht="9" customHeight="1" x14ac:dyDescent="0.25">
      <c r="A189" s="28" t="s">
        <v>86</v>
      </c>
      <c r="B189" s="258">
        <f t="shared" si="8"/>
        <v>57</v>
      </c>
      <c r="C189" s="258">
        <v>21</v>
      </c>
      <c r="D189" s="258">
        <v>36</v>
      </c>
      <c r="E189" s="28"/>
      <c r="F189" s="258">
        <f t="shared" si="9"/>
        <v>974</v>
      </c>
      <c r="G189" s="258">
        <v>611</v>
      </c>
      <c r="H189" s="258">
        <v>363</v>
      </c>
    </row>
    <row r="190" spans="1:8" s="38" customFormat="1" ht="9" customHeight="1" x14ac:dyDescent="0.25">
      <c r="A190" s="41" t="s">
        <v>88</v>
      </c>
      <c r="B190" s="259">
        <f t="shared" si="8"/>
        <v>12</v>
      </c>
      <c r="C190" s="259">
        <v>7</v>
      </c>
      <c r="D190" s="259">
        <v>5</v>
      </c>
      <c r="E190" s="41"/>
      <c r="F190" s="259">
        <f t="shared" si="9"/>
        <v>160</v>
      </c>
      <c r="G190" s="259">
        <v>117</v>
      </c>
      <c r="H190" s="259">
        <v>43</v>
      </c>
    </row>
    <row r="191" spans="1:8" s="38" customFormat="1" ht="9" customHeight="1" x14ac:dyDescent="0.25">
      <c r="A191" s="29" t="s">
        <v>148</v>
      </c>
      <c r="B191" s="258">
        <f t="shared" si="8"/>
        <v>99</v>
      </c>
      <c r="C191" s="258">
        <v>87</v>
      </c>
      <c r="D191" s="258">
        <v>12</v>
      </c>
      <c r="E191" s="28"/>
      <c r="F191" s="258">
        <f t="shared" si="9"/>
        <v>309</v>
      </c>
      <c r="G191" s="258">
        <v>273</v>
      </c>
      <c r="H191" s="258">
        <v>36</v>
      </c>
    </row>
    <row r="192" spans="1:8" s="38" customFormat="1" ht="9" customHeight="1" x14ac:dyDescent="0.25">
      <c r="A192" s="29"/>
      <c r="B192" s="258"/>
      <c r="C192" s="258"/>
      <c r="D192" s="258"/>
      <c r="E192" s="28"/>
      <c r="F192" s="258"/>
      <c r="G192" s="258"/>
      <c r="H192" s="258"/>
    </row>
    <row r="193" spans="1:8" s="38" customFormat="1" ht="9" customHeight="1" x14ac:dyDescent="0.15">
      <c r="A193" s="43">
        <v>2000</v>
      </c>
      <c r="B193" s="258"/>
      <c r="C193" s="28"/>
      <c r="D193" s="28"/>
      <c r="E193" s="28"/>
      <c r="F193" s="258"/>
      <c r="G193" s="28"/>
      <c r="H193" s="28"/>
    </row>
    <row r="194" spans="1:8" s="38" customFormat="1" ht="9" customHeight="1" x14ac:dyDescent="0.25">
      <c r="A194" s="25" t="s">
        <v>129</v>
      </c>
      <c r="B194" s="257">
        <f>SUM(B196:B227)</f>
        <v>2409</v>
      </c>
      <c r="C194" s="257">
        <f>SUM(C196:C227)</f>
        <v>1161</v>
      </c>
      <c r="D194" s="257">
        <f>SUM(D196:D227)</f>
        <v>1248</v>
      </c>
      <c r="E194" s="257"/>
      <c r="F194" s="257">
        <f>SUM(F196:F227)</f>
        <v>56882</v>
      </c>
      <c r="G194" s="257">
        <f>SUM(G196:G227)</f>
        <v>41758</v>
      </c>
      <c r="H194" s="257">
        <f>SUM(H196:H227)</f>
        <v>15124</v>
      </c>
    </row>
    <row r="195" spans="1:8" s="38" customFormat="1" ht="3" customHeight="1" x14ac:dyDescent="0.25">
      <c r="A195" s="25"/>
      <c r="B195" s="257"/>
      <c r="C195" s="257"/>
      <c r="D195" s="257"/>
      <c r="E195" s="257"/>
      <c r="F195" s="257"/>
      <c r="G195" s="257"/>
      <c r="H195" s="257"/>
    </row>
    <row r="196" spans="1:8" s="38" customFormat="1" ht="9" customHeight="1" x14ac:dyDescent="0.25">
      <c r="A196" s="28" t="s">
        <v>14</v>
      </c>
      <c r="B196" s="258">
        <f>SUM(C196:D196)</f>
        <v>22</v>
      </c>
      <c r="C196" s="28">
        <v>5</v>
      </c>
      <c r="D196" s="258">
        <v>17</v>
      </c>
      <c r="E196" s="28"/>
      <c r="F196" s="258">
        <f>SUM(G196:H196)</f>
        <v>638</v>
      </c>
      <c r="G196" s="258">
        <v>253</v>
      </c>
      <c r="H196" s="258">
        <v>385</v>
      </c>
    </row>
    <row r="197" spans="1:8" s="38" customFormat="1" ht="9" customHeight="1" x14ac:dyDescent="0.25">
      <c r="A197" s="28" t="s">
        <v>15</v>
      </c>
      <c r="B197" s="258">
        <f t="shared" ref="B197:B227" si="10">SUM(C197:D197)</f>
        <v>54</v>
      </c>
      <c r="C197" s="258">
        <v>32</v>
      </c>
      <c r="D197" s="258">
        <v>22</v>
      </c>
      <c r="E197" s="28"/>
      <c r="F197" s="258">
        <f t="shared" ref="F197:F227" si="11">SUM(G197:H197)</f>
        <v>966</v>
      </c>
      <c r="G197" s="258">
        <v>700</v>
      </c>
      <c r="H197" s="258">
        <v>266</v>
      </c>
    </row>
    <row r="198" spans="1:8" s="38" customFormat="1" ht="9" customHeight="1" x14ac:dyDescent="0.25">
      <c r="A198" s="28" t="s">
        <v>112</v>
      </c>
      <c r="B198" s="258">
        <f t="shared" si="10"/>
        <v>76</v>
      </c>
      <c r="C198" s="258">
        <v>12</v>
      </c>
      <c r="D198" s="258">
        <v>64</v>
      </c>
      <c r="E198" s="28"/>
      <c r="F198" s="258">
        <f t="shared" si="11"/>
        <v>402</v>
      </c>
      <c r="G198" s="258">
        <v>168</v>
      </c>
      <c r="H198" s="258">
        <v>234</v>
      </c>
    </row>
    <row r="199" spans="1:8" s="38" customFormat="1" ht="9" customHeight="1" x14ac:dyDescent="0.25">
      <c r="A199" s="41" t="s">
        <v>21</v>
      </c>
      <c r="B199" s="259">
        <f t="shared" si="10"/>
        <v>11</v>
      </c>
      <c r="C199" s="259">
        <v>4</v>
      </c>
      <c r="D199" s="259">
        <v>7</v>
      </c>
      <c r="E199" s="41"/>
      <c r="F199" s="259">
        <f t="shared" si="11"/>
        <v>164</v>
      </c>
      <c r="G199" s="259">
        <v>123</v>
      </c>
      <c r="H199" s="259">
        <v>41</v>
      </c>
    </row>
    <row r="200" spans="1:8" s="38" customFormat="1" ht="9" customHeight="1" x14ac:dyDescent="0.25">
      <c r="A200" s="28" t="s">
        <v>23</v>
      </c>
      <c r="B200" s="258">
        <f t="shared" si="10"/>
        <v>49</v>
      </c>
      <c r="C200" s="258">
        <v>38</v>
      </c>
      <c r="D200" s="258">
        <v>11</v>
      </c>
      <c r="E200" s="28"/>
      <c r="F200" s="258">
        <f t="shared" si="11"/>
        <v>1080</v>
      </c>
      <c r="G200" s="258">
        <v>810</v>
      </c>
      <c r="H200" s="258">
        <v>270</v>
      </c>
    </row>
    <row r="201" spans="1:8" s="38" customFormat="1" ht="9" customHeight="1" x14ac:dyDescent="0.25">
      <c r="A201" s="28" t="s">
        <v>25</v>
      </c>
      <c r="B201" s="258">
        <f t="shared" si="10"/>
        <v>17</v>
      </c>
      <c r="C201" s="258">
        <v>5</v>
      </c>
      <c r="D201" s="258">
        <v>12</v>
      </c>
      <c r="E201" s="28"/>
      <c r="F201" s="258">
        <f t="shared" si="11"/>
        <v>130</v>
      </c>
      <c r="G201" s="258">
        <v>84</v>
      </c>
      <c r="H201" s="258">
        <v>46</v>
      </c>
    </row>
    <row r="202" spans="1:8" s="38" customFormat="1" ht="9" customHeight="1" x14ac:dyDescent="0.25">
      <c r="A202" s="28" t="s">
        <v>27</v>
      </c>
      <c r="B202" s="258">
        <f t="shared" si="10"/>
        <v>180</v>
      </c>
      <c r="C202" s="258">
        <v>126</v>
      </c>
      <c r="D202" s="258">
        <v>54</v>
      </c>
      <c r="E202" s="28"/>
      <c r="F202" s="258">
        <f t="shared" si="11"/>
        <v>2906</v>
      </c>
      <c r="G202" s="258">
        <v>2630</v>
      </c>
      <c r="H202" s="258">
        <v>276</v>
      </c>
    </row>
    <row r="203" spans="1:8" s="38" customFormat="1" ht="9" customHeight="1" x14ac:dyDescent="0.25">
      <c r="A203" s="41" t="s">
        <v>30</v>
      </c>
      <c r="B203" s="259">
        <f t="shared" si="10"/>
        <v>37</v>
      </c>
      <c r="C203" s="259">
        <v>20</v>
      </c>
      <c r="D203" s="259">
        <v>17</v>
      </c>
      <c r="E203" s="41"/>
      <c r="F203" s="259">
        <f t="shared" si="11"/>
        <v>539</v>
      </c>
      <c r="G203" s="259">
        <v>307</v>
      </c>
      <c r="H203" s="259">
        <v>232</v>
      </c>
    </row>
    <row r="204" spans="1:8" s="38" customFormat="1" ht="9" customHeight="1" x14ac:dyDescent="0.25">
      <c r="A204" s="28" t="s">
        <v>111</v>
      </c>
      <c r="B204" s="258">
        <f t="shared" si="10"/>
        <v>403</v>
      </c>
      <c r="C204" s="258">
        <v>208</v>
      </c>
      <c r="D204" s="258">
        <v>195</v>
      </c>
      <c r="E204" s="28"/>
      <c r="F204" s="258">
        <f t="shared" si="11"/>
        <v>21726</v>
      </c>
      <c r="G204" s="258">
        <v>16696</v>
      </c>
      <c r="H204" s="258">
        <v>5030</v>
      </c>
    </row>
    <row r="205" spans="1:8" s="38" customFormat="1" ht="9" customHeight="1" x14ac:dyDescent="0.25">
      <c r="A205" s="28" t="s">
        <v>33</v>
      </c>
      <c r="B205" s="258">
        <f t="shared" si="10"/>
        <v>13</v>
      </c>
      <c r="C205" s="258">
        <v>10</v>
      </c>
      <c r="D205" s="258">
        <v>3</v>
      </c>
      <c r="E205" s="28"/>
      <c r="F205" s="258">
        <f t="shared" si="11"/>
        <v>234</v>
      </c>
      <c r="G205" s="258">
        <v>134</v>
      </c>
      <c r="H205" s="258">
        <v>100</v>
      </c>
    </row>
    <row r="206" spans="1:8" s="38" customFormat="1" ht="9" customHeight="1" x14ac:dyDescent="0.25">
      <c r="A206" s="28" t="s">
        <v>34</v>
      </c>
      <c r="B206" s="258">
        <f t="shared" si="10"/>
        <v>62</v>
      </c>
      <c r="C206" s="258">
        <v>37</v>
      </c>
      <c r="D206" s="258">
        <v>25</v>
      </c>
      <c r="E206" s="28"/>
      <c r="F206" s="258">
        <f t="shared" si="11"/>
        <v>3818</v>
      </c>
      <c r="G206" s="258">
        <v>2941</v>
      </c>
      <c r="H206" s="258">
        <v>877</v>
      </c>
    </row>
    <row r="207" spans="1:8" s="38" customFormat="1" ht="9" customHeight="1" x14ac:dyDescent="0.25">
      <c r="A207" s="41" t="s">
        <v>36</v>
      </c>
      <c r="B207" s="259">
        <f t="shared" si="10"/>
        <v>61</v>
      </c>
      <c r="C207" s="259">
        <v>17</v>
      </c>
      <c r="D207" s="259">
        <v>44</v>
      </c>
      <c r="E207" s="41"/>
      <c r="F207" s="259">
        <f t="shared" si="11"/>
        <v>554</v>
      </c>
      <c r="G207" s="259">
        <v>240</v>
      </c>
      <c r="H207" s="259">
        <v>314</v>
      </c>
    </row>
    <row r="208" spans="1:8" s="38" customFormat="1" ht="9" customHeight="1" x14ac:dyDescent="0.25">
      <c r="A208" s="28" t="s">
        <v>130</v>
      </c>
      <c r="B208" s="258">
        <f t="shared" si="10"/>
        <v>20</v>
      </c>
      <c r="C208" s="258">
        <v>15</v>
      </c>
      <c r="D208" s="258">
        <v>5</v>
      </c>
      <c r="E208" s="28"/>
      <c r="F208" s="258">
        <f t="shared" si="11"/>
        <v>576</v>
      </c>
      <c r="G208" s="258">
        <v>466</v>
      </c>
      <c r="H208" s="258">
        <v>110</v>
      </c>
    </row>
    <row r="209" spans="1:8" s="38" customFormat="1" ht="9" customHeight="1" x14ac:dyDescent="0.25">
      <c r="A209" s="28" t="s">
        <v>39</v>
      </c>
      <c r="B209" s="258">
        <f t="shared" si="10"/>
        <v>116</v>
      </c>
      <c r="C209" s="258">
        <v>76</v>
      </c>
      <c r="D209" s="258">
        <v>40</v>
      </c>
      <c r="E209" s="28"/>
      <c r="F209" s="258">
        <f t="shared" si="11"/>
        <v>3450</v>
      </c>
      <c r="G209" s="258">
        <v>2347</v>
      </c>
      <c r="H209" s="258">
        <v>1103</v>
      </c>
    </row>
    <row r="210" spans="1:8" s="38" customFormat="1" ht="9" customHeight="1" x14ac:dyDescent="0.25">
      <c r="A210" s="28" t="s">
        <v>32</v>
      </c>
      <c r="B210" s="258">
        <f t="shared" si="10"/>
        <v>43</v>
      </c>
      <c r="C210" s="258">
        <v>21</v>
      </c>
      <c r="D210" s="258">
        <v>22</v>
      </c>
      <c r="E210" s="28"/>
      <c r="F210" s="258">
        <f t="shared" si="11"/>
        <v>1534</v>
      </c>
      <c r="G210" s="258">
        <v>1224</v>
      </c>
      <c r="H210" s="258">
        <v>310</v>
      </c>
    </row>
    <row r="211" spans="1:8" s="38" customFormat="1" ht="9" customHeight="1" x14ac:dyDescent="0.25">
      <c r="A211" s="41" t="s">
        <v>43</v>
      </c>
      <c r="B211" s="259">
        <f t="shared" si="10"/>
        <v>93</v>
      </c>
      <c r="C211" s="259">
        <v>59</v>
      </c>
      <c r="D211" s="259">
        <v>34</v>
      </c>
      <c r="E211" s="41"/>
      <c r="F211" s="259">
        <f t="shared" si="11"/>
        <v>1970</v>
      </c>
      <c r="G211" s="259">
        <v>1369</v>
      </c>
      <c r="H211" s="259">
        <v>601</v>
      </c>
    </row>
    <row r="212" spans="1:8" s="38" customFormat="1" ht="9" customHeight="1" x14ac:dyDescent="0.25">
      <c r="A212" s="28" t="s">
        <v>46</v>
      </c>
      <c r="B212" s="258">
        <f t="shared" si="10"/>
        <v>38</v>
      </c>
      <c r="C212" s="258">
        <v>26</v>
      </c>
      <c r="D212" s="258">
        <v>12</v>
      </c>
      <c r="E212" s="28"/>
      <c r="F212" s="258">
        <f t="shared" si="11"/>
        <v>879</v>
      </c>
      <c r="G212" s="258">
        <v>680</v>
      </c>
      <c r="H212" s="258">
        <v>199</v>
      </c>
    </row>
    <row r="213" spans="1:8" s="38" customFormat="1" ht="9" customHeight="1" x14ac:dyDescent="0.25">
      <c r="A213" s="28" t="s">
        <v>48</v>
      </c>
      <c r="B213" s="258">
        <f t="shared" si="10"/>
        <v>27</v>
      </c>
      <c r="C213" s="258">
        <v>11</v>
      </c>
      <c r="D213" s="258">
        <v>16</v>
      </c>
      <c r="E213" s="28"/>
      <c r="F213" s="258">
        <f t="shared" si="11"/>
        <v>244</v>
      </c>
      <c r="G213" s="258">
        <v>163</v>
      </c>
      <c r="H213" s="258">
        <v>81</v>
      </c>
    </row>
    <row r="214" spans="1:8" s="38" customFormat="1" ht="9" customHeight="1" x14ac:dyDescent="0.25">
      <c r="A214" s="28" t="s">
        <v>50</v>
      </c>
      <c r="B214" s="258">
        <f t="shared" si="10"/>
        <v>72</v>
      </c>
      <c r="C214" s="258">
        <v>45</v>
      </c>
      <c r="D214" s="258">
        <v>27</v>
      </c>
      <c r="E214" s="28"/>
      <c r="F214" s="258">
        <f t="shared" si="11"/>
        <v>2042</v>
      </c>
      <c r="G214" s="258">
        <v>1304</v>
      </c>
      <c r="H214" s="258">
        <v>738</v>
      </c>
    </row>
    <row r="215" spans="1:8" s="38" customFormat="1" ht="9" customHeight="1" x14ac:dyDescent="0.25">
      <c r="A215" s="41" t="s">
        <v>52</v>
      </c>
      <c r="B215" s="259">
        <f t="shared" si="10"/>
        <v>127</v>
      </c>
      <c r="C215" s="259">
        <v>54</v>
      </c>
      <c r="D215" s="259">
        <v>73</v>
      </c>
      <c r="E215" s="41"/>
      <c r="F215" s="259">
        <f t="shared" si="11"/>
        <v>977</v>
      </c>
      <c r="G215" s="259">
        <v>794</v>
      </c>
      <c r="H215" s="259">
        <v>183</v>
      </c>
    </row>
    <row r="216" spans="1:8" s="38" customFormat="1" ht="9" customHeight="1" x14ac:dyDescent="0.25">
      <c r="A216" s="28" t="s">
        <v>55</v>
      </c>
      <c r="B216" s="258">
        <f t="shared" si="10"/>
        <v>88</v>
      </c>
      <c r="C216" s="258">
        <v>53</v>
      </c>
      <c r="D216" s="258">
        <v>35</v>
      </c>
      <c r="E216" s="28"/>
      <c r="F216" s="258">
        <f t="shared" si="11"/>
        <v>1681</v>
      </c>
      <c r="G216" s="258">
        <v>1120</v>
      </c>
      <c r="H216" s="258">
        <v>561</v>
      </c>
    </row>
    <row r="217" spans="1:8" s="38" customFormat="1" ht="9" customHeight="1" x14ac:dyDescent="0.25">
      <c r="A217" s="28" t="s">
        <v>57</v>
      </c>
      <c r="B217" s="258">
        <f t="shared" si="10"/>
        <v>22</v>
      </c>
      <c r="C217" s="258">
        <v>12</v>
      </c>
      <c r="D217" s="258">
        <v>10</v>
      </c>
      <c r="E217" s="28"/>
      <c r="F217" s="258">
        <f t="shared" si="11"/>
        <v>408</v>
      </c>
      <c r="G217" s="258">
        <v>258</v>
      </c>
      <c r="H217" s="258">
        <v>150</v>
      </c>
    </row>
    <row r="218" spans="1:8" s="38" customFormat="1" ht="9" customHeight="1" x14ac:dyDescent="0.25">
      <c r="A218" s="28" t="s">
        <v>59</v>
      </c>
      <c r="B218" s="258">
        <f t="shared" si="10"/>
        <v>355</v>
      </c>
      <c r="C218" s="258">
        <v>11</v>
      </c>
      <c r="D218" s="258">
        <v>344</v>
      </c>
      <c r="E218" s="28"/>
      <c r="F218" s="258">
        <f t="shared" si="11"/>
        <v>1575</v>
      </c>
      <c r="G218" s="258">
        <v>276</v>
      </c>
      <c r="H218" s="258">
        <v>1299</v>
      </c>
    </row>
    <row r="219" spans="1:8" s="38" customFormat="1" ht="9" customHeight="1" x14ac:dyDescent="0.25">
      <c r="A219" s="41" t="s">
        <v>63</v>
      </c>
      <c r="B219" s="259">
        <f t="shared" si="10"/>
        <v>31</v>
      </c>
      <c r="C219" s="259">
        <v>22</v>
      </c>
      <c r="D219" s="259">
        <v>9</v>
      </c>
      <c r="E219" s="41"/>
      <c r="F219" s="259">
        <f t="shared" si="11"/>
        <v>936</v>
      </c>
      <c r="G219" s="259">
        <v>716</v>
      </c>
      <c r="H219" s="259">
        <v>220</v>
      </c>
    </row>
    <row r="220" spans="1:8" s="38" customFormat="1" ht="9" customHeight="1" x14ac:dyDescent="0.25">
      <c r="A220" s="28" t="s">
        <v>65</v>
      </c>
      <c r="B220" s="258">
        <f t="shared" si="10"/>
        <v>93</v>
      </c>
      <c r="C220" s="258">
        <v>60</v>
      </c>
      <c r="D220" s="258">
        <v>33</v>
      </c>
      <c r="E220" s="28"/>
      <c r="F220" s="258">
        <f t="shared" si="11"/>
        <v>1688</v>
      </c>
      <c r="G220" s="258">
        <v>1445</v>
      </c>
      <c r="H220" s="258">
        <v>243</v>
      </c>
    </row>
    <row r="221" spans="1:8" s="38" customFormat="1" ht="9" customHeight="1" x14ac:dyDescent="0.25">
      <c r="A221" s="28" t="s">
        <v>69</v>
      </c>
      <c r="B221" s="258">
        <f t="shared" si="10"/>
        <v>31</v>
      </c>
      <c r="C221" s="258">
        <v>22</v>
      </c>
      <c r="D221" s="258">
        <v>9</v>
      </c>
      <c r="E221" s="28"/>
      <c r="F221" s="258">
        <f t="shared" si="11"/>
        <v>661</v>
      </c>
      <c r="G221" s="258">
        <v>544</v>
      </c>
      <c r="H221" s="258">
        <v>117</v>
      </c>
    </row>
    <row r="222" spans="1:8" s="38" customFormat="1" ht="9" customHeight="1" x14ac:dyDescent="0.25">
      <c r="A222" s="28" t="s">
        <v>74</v>
      </c>
      <c r="B222" s="258">
        <f t="shared" si="10"/>
        <v>44</v>
      </c>
      <c r="C222" s="258">
        <v>32</v>
      </c>
      <c r="D222" s="258">
        <v>12</v>
      </c>
      <c r="E222" s="28"/>
      <c r="F222" s="258">
        <f t="shared" si="11"/>
        <v>521</v>
      </c>
      <c r="G222" s="258">
        <v>444</v>
      </c>
      <c r="H222" s="258">
        <v>77</v>
      </c>
    </row>
    <row r="223" spans="1:8" s="38" customFormat="1" ht="9" customHeight="1" x14ac:dyDescent="0.25">
      <c r="A223" s="41" t="s">
        <v>76</v>
      </c>
      <c r="B223" s="259">
        <f t="shared" si="10"/>
        <v>36</v>
      </c>
      <c r="C223" s="259">
        <v>28</v>
      </c>
      <c r="D223" s="259">
        <v>8</v>
      </c>
      <c r="E223" s="41"/>
      <c r="F223" s="259">
        <f t="shared" si="11"/>
        <v>837</v>
      </c>
      <c r="G223" s="259">
        <v>710</v>
      </c>
      <c r="H223" s="259">
        <v>127</v>
      </c>
    </row>
    <row r="224" spans="1:8" s="38" customFormat="1" ht="9" customHeight="1" x14ac:dyDescent="0.25">
      <c r="A224" s="28" t="s">
        <v>105</v>
      </c>
      <c r="B224" s="258">
        <f t="shared" si="10"/>
        <v>23</v>
      </c>
      <c r="C224" s="258">
        <v>10</v>
      </c>
      <c r="D224" s="258">
        <v>13</v>
      </c>
      <c r="E224" s="28"/>
      <c r="F224" s="258">
        <f t="shared" si="11"/>
        <v>615</v>
      </c>
      <c r="G224" s="258">
        <v>452</v>
      </c>
      <c r="H224" s="258">
        <v>163</v>
      </c>
    </row>
    <row r="225" spans="1:8" s="38" customFormat="1" ht="9" customHeight="1" x14ac:dyDescent="0.25">
      <c r="A225" s="28" t="s">
        <v>82</v>
      </c>
      <c r="B225" s="258">
        <f t="shared" si="10"/>
        <v>95</v>
      </c>
      <c r="C225" s="258">
        <v>62</v>
      </c>
      <c r="D225" s="258">
        <v>33</v>
      </c>
      <c r="E225" s="28"/>
      <c r="F225" s="258">
        <f t="shared" si="11"/>
        <v>2085</v>
      </c>
      <c r="G225" s="258">
        <v>1716</v>
      </c>
      <c r="H225" s="258">
        <v>369</v>
      </c>
    </row>
    <row r="226" spans="1:8" s="38" customFormat="1" ht="9" customHeight="1" x14ac:dyDescent="0.25">
      <c r="A226" s="28" t="s">
        <v>86</v>
      </c>
      <c r="B226" s="258">
        <f t="shared" si="10"/>
        <v>55</v>
      </c>
      <c r="C226" s="258">
        <v>21</v>
      </c>
      <c r="D226" s="258">
        <v>34</v>
      </c>
      <c r="E226" s="28"/>
      <c r="F226" s="258">
        <f t="shared" si="11"/>
        <v>898</v>
      </c>
      <c r="G226" s="258">
        <v>555</v>
      </c>
      <c r="H226" s="258">
        <v>343</v>
      </c>
    </row>
    <row r="227" spans="1:8" s="38" customFormat="1" ht="9" customHeight="1" x14ac:dyDescent="0.25">
      <c r="A227" s="41" t="s">
        <v>88</v>
      </c>
      <c r="B227" s="259">
        <f t="shared" si="10"/>
        <v>15</v>
      </c>
      <c r="C227" s="259">
        <v>7</v>
      </c>
      <c r="D227" s="259">
        <v>8</v>
      </c>
      <c r="E227" s="41"/>
      <c r="F227" s="259">
        <f t="shared" si="11"/>
        <v>148</v>
      </c>
      <c r="G227" s="259">
        <v>89</v>
      </c>
      <c r="H227" s="259">
        <v>59</v>
      </c>
    </row>
    <row r="228" spans="1:8" s="38" customFormat="1" ht="9.6" customHeight="1" x14ac:dyDescent="0.25">
      <c r="A228" s="29"/>
      <c r="B228" s="258"/>
      <c r="C228" s="28"/>
      <c r="D228" s="28"/>
      <c r="E228" s="28"/>
      <c r="F228" s="258"/>
      <c r="G228" s="28"/>
      <c r="H228" s="28"/>
    </row>
    <row r="229" spans="1:8" s="38" customFormat="1" ht="9.6" customHeight="1" x14ac:dyDescent="0.15">
      <c r="A229" s="43">
        <v>2001</v>
      </c>
      <c r="B229" s="258"/>
      <c r="C229" s="28"/>
      <c r="D229" s="28"/>
      <c r="E229" s="28"/>
      <c r="F229" s="258"/>
      <c r="G229" s="28"/>
      <c r="H229" s="28"/>
    </row>
    <row r="230" spans="1:8" s="38" customFormat="1" ht="9" customHeight="1" x14ac:dyDescent="0.25">
      <c r="A230" s="25" t="s">
        <v>129</v>
      </c>
      <c r="B230" s="257">
        <f>SUM(B232:B263)</f>
        <v>2565</v>
      </c>
      <c r="C230" s="257">
        <f>SUM(C232:C263)</f>
        <v>1082</v>
      </c>
      <c r="D230" s="257">
        <f>SUM(D232:D263)</f>
        <v>1483</v>
      </c>
      <c r="E230" s="257"/>
      <c r="F230" s="257">
        <f>SUM(F232:F263)</f>
        <v>60788</v>
      </c>
      <c r="G230" s="257">
        <f>SUM(G232:G263)</f>
        <v>42899</v>
      </c>
      <c r="H230" s="257">
        <f>SUM(H232:H263)</f>
        <v>17889</v>
      </c>
    </row>
    <row r="231" spans="1:8" s="38" customFormat="1" ht="3" customHeight="1" x14ac:dyDescent="0.25">
      <c r="A231" s="25"/>
      <c r="B231" s="257"/>
      <c r="C231" s="257"/>
      <c r="D231" s="257"/>
      <c r="E231" s="257"/>
      <c r="F231" s="257"/>
      <c r="G231" s="257"/>
      <c r="H231" s="257"/>
    </row>
    <row r="232" spans="1:8" s="38" customFormat="1" ht="9" customHeight="1" x14ac:dyDescent="0.25">
      <c r="A232" s="28" t="s">
        <v>14</v>
      </c>
      <c r="B232" s="258">
        <f t="shared" ref="B232:B263" si="12">SUM(C232:D232)</f>
        <v>31</v>
      </c>
      <c r="C232" s="28">
        <v>4</v>
      </c>
      <c r="D232" s="258">
        <v>27</v>
      </c>
      <c r="E232" s="28"/>
      <c r="F232" s="258">
        <f t="shared" ref="F232:F263" si="13">SUM(G232:H232)</f>
        <v>714</v>
      </c>
      <c r="G232" s="258">
        <v>257</v>
      </c>
      <c r="H232" s="258">
        <v>457</v>
      </c>
    </row>
    <row r="233" spans="1:8" s="38" customFormat="1" ht="9" customHeight="1" x14ac:dyDescent="0.25">
      <c r="A233" s="28" t="s">
        <v>15</v>
      </c>
      <c r="B233" s="258">
        <f t="shared" si="12"/>
        <v>60</v>
      </c>
      <c r="C233" s="258">
        <v>34</v>
      </c>
      <c r="D233" s="258">
        <v>26</v>
      </c>
      <c r="E233" s="28"/>
      <c r="F233" s="258">
        <f t="shared" si="13"/>
        <v>1178</v>
      </c>
      <c r="G233" s="258">
        <v>844</v>
      </c>
      <c r="H233" s="258">
        <v>334</v>
      </c>
    </row>
    <row r="234" spans="1:8" s="38" customFormat="1" ht="9" customHeight="1" x14ac:dyDescent="0.25">
      <c r="A234" s="28" t="s">
        <v>112</v>
      </c>
      <c r="B234" s="258">
        <f t="shared" si="12"/>
        <v>87</v>
      </c>
      <c r="C234" s="258">
        <v>12</v>
      </c>
      <c r="D234" s="258">
        <v>75</v>
      </c>
      <c r="E234" s="28"/>
      <c r="F234" s="258">
        <f t="shared" si="13"/>
        <v>444</v>
      </c>
      <c r="G234" s="258">
        <v>191</v>
      </c>
      <c r="H234" s="258">
        <v>253</v>
      </c>
    </row>
    <row r="235" spans="1:8" s="38" customFormat="1" ht="9" customHeight="1" x14ac:dyDescent="0.25">
      <c r="A235" s="41" t="s">
        <v>21</v>
      </c>
      <c r="B235" s="259">
        <f t="shared" si="12"/>
        <v>13</v>
      </c>
      <c r="C235" s="259">
        <v>3</v>
      </c>
      <c r="D235" s="259">
        <v>10</v>
      </c>
      <c r="E235" s="41"/>
      <c r="F235" s="259">
        <f t="shared" si="13"/>
        <v>177</v>
      </c>
      <c r="G235" s="259">
        <v>133</v>
      </c>
      <c r="H235" s="259">
        <v>44</v>
      </c>
    </row>
    <row r="236" spans="1:8" s="38" customFormat="1" ht="9" customHeight="1" x14ac:dyDescent="0.25">
      <c r="A236" s="28" t="s">
        <v>23</v>
      </c>
      <c r="B236" s="258">
        <f t="shared" si="12"/>
        <v>49</v>
      </c>
      <c r="C236" s="258">
        <v>35</v>
      </c>
      <c r="D236" s="258">
        <v>14</v>
      </c>
      <c r="E236" s="28"/>
      <c r="F236" s="258">
        <f t="shared" si="13"/>
        <v>1221</v>
      </c>
      <c r="G236" s="258">
        <v>852</v>
      </c>
      <c r="H236" s="258">
        <v>369</v>
      </c>
    </row>
    <row r="237" spans="1:8" s="38" customFormat="1" ht="9" customHeight="1" x14ac:dyDescent="0.25">
      <c r="A237" s="28" t="s">
        <v>25</v>
      </c>
      <c r="B237" s="258">
        <f t="shared" si="12"/>
        <v>16</v>
      </c>
      <c r="C237" s="258">
        <v>4</v>
      </c>
      <c r="D237" s="258">
        <v>12</v>
      </c>
      <c r="E237" s="28"/>
      <c r="F237" s="258">
        <f t="shared" si="13"/>
        <v>157</v>
      </c>
      <c r="G237" s="258">
        <v>102</v>
      </c>
      <c r="H237" s="258">
        <v>55</v>
      </c>
    </row>
    <row r="238" spans="1:8" s="38" customFormat="1" ht="9" customHeight="1" x14ac:dyDescent="0.25">
      <c r="A238" s="28" t="s">
        <v>27</v>
      </c>
      <c r="B238" s="258">
        <f t="shared" si="12"/>
        <v>170</v>
      </c>
      <c r="C238" s="258">
        <v>106</v>
      </c>
      <c r="D238" s="258">
        <v>64</v>
      </c>
      <c r="E238" s="28"/>
      <c r="F238" s="258">
        <f t="shared" si="13"/>
        <v>2975</v>
      </c>
      <c r="G238" s="258">
        <v>2624</v>
      </c>
      <c r="H238" s="258">
        <v>351</v>
      </c>
    </row>
    <row r="239" spans="1:8" s="38" customFormat="1" ht="9" customHeight="1" x14ac:dyDescent="0.25">
      <c r="A239" s="41" t="s">
        <v>30</v>
      </c>
      <c r="B239" s="259">
        <f t="shared" si="12"/>
        <v>38</v>
      </c>
      <c r="C239" s="259">
        <v>16</v>
      </c>
      <c r="D239" s="259">
        <v>22</v>
      </c>
      <c r="E239" s="41"/>
      <c r="F239" s="259">
        <f t="shared" si="13"/>
        <v>566</v>
      </c>
      <c r="G239" s="259">
        <v>306</v>
      </c>
      <c r="H239" s="259">
        <v>260</v>
      </c>
    </row>
    <row r="240" spans="1:8" s="38" customFormat="1" ht="9" customHeight="1" x14ac:dyDescent="0.25">
      <c r="A240" s="28" t="s">
        <v>111</v>
      </c>
      <c r="B240" s="258">
        <f t="shared" si="12"/>
        <v>481</v>
      </c>
      <c r="C240" s="258">
        <v>219</v>
      </c>
      <c r="D240" s="258">
        <v>262</v>
      </c>
      <c r="E240" s="28"/>
      <c r="F240" s="258">
        <f t="shared" si="13"/>
        <v>22878</v>
      </c>
      <c r="G240" s="258">
        <v>17085</v>
      </c>
      <c r="H240" s="258">
        <v>5793</v>
      </c>
    </row>
    <row r="241" spans="1:8" s="38" customFormat="1" ht="9" customHeight="1" x14ac:dyDescent="0.25">
      <c r="A241" s="28" t="s">
        <v>33</v>
      </c>
      <c r="B241" s="258">
        <f t="shared" si="12"/>
        <v>12</v>
      </c>
      <c r="C241" s="258">
        <v>8</v>
      </c>
      <c r="D241" s="258">
        <v>4</v>
      </c>
      <c r="E241" s="28"/>
      <c r="F241" s="258">
        <f t="shared" si="13"/>
        <v>277</v>
      </c>
      <c r="G241" s="258">
        <v>156</v>
      </c>
      <c r="H241" s="258">
        <v>121</v>
      </c>
    </row>
    <row r="242" spans="1:8" s="38" customFormat="1" ht="9" customHeight="1" x14ac:dyDescent="0.25">
      <c r="A242" s="28" t="s">
        <v>34</v>
      </c>
      <c r="B242" s="258">
        <f t="shared" si="12"/>
        <v>79</v>
      </c>
      <c r="C242" s="258">
        <v>43</v>
      </c>
      <c r="D242" s="258">
        <v>36</v>
      </c>
      <c r="E242" s="28"/>
      <c r="F242" s="258">
        <f t="shared" si="13"/>
        <v>3955</v>
      </c>
      <c r="G242" s="258">
        <v>2741</v>
      </c>
      <c r="H242" s="258">
        <v>1214</v>
      </c>
    </row>
    <row r="243" spans="1:8" s="38" customFormat="1" ht="9" customHeight="1" x14ac:dyDescent="0.25">
      <c r="A243" s="41" t="s">
        <v>36</v>
      </c>
      <c r="B243" s="259">
        <f t="shared" si="12"/>
        <v>57</v>
      </c>
      <c r="C243" s="259">
        <v>14</v>
      </c>
      <c r="D243" s="259">
        <v>43</v>
      </c>
      <c r="E243" s="41"/>
      <c r="F243" s="259">
        <f t="shared" si="13"/>
        <v>592</v>
      </c>
      <c r="G243" s="259">
        <v>274</v>
      </c>
      <c r="H243" s="259">
        <v>318</v>
      </c>
    </row>
    <row r="244" spans="1:8" s="38" customFormat="1" ht="9" customHeight="1" x14ac:dyDescent="0.25">
      <c r="A244" s="28" t="s">
        <v>130</v>
      </c>
      <c r="B244" s="258">
        <f t="shared" si="12"/>
        <v>26</v>
      </c>
      <c r="C244" s="258">
        <v>21</v>
      </c>
      <c r="D244" s="258">
        <v>5</v>
      </c>
      <c r="E244" s="28"/>
      <c r="F244" s="258">
        <f t="shared" si="13"/>
        <v>625</v>
      </c>
      <c r="G244" s="258">
        <v>480</v>
      </c>
      <c r="H244" s="258">
        <v>145</v>
      </c>
    </row>
    <row r="245" spans="1:8" s="38" customFormat="1" ht="9" customHeight="1" x14ac:dyDescent="0.25">
      <c r="A245" s="28" t="s">
        <v>39</v>
      </c>
      <c r="B245" s="258">
        <f t="shared" si="12"/>
        <v>128</v>
      </c>
      <c r="C245" s="258">
        <v>76</v>
      </c>
      <c r="D245" s="258">
        <v>52</v>
      </c>
      <c r="E245" s="28"/>
      <c r="F245" s="258">
        <f t="shared" si="13"/>
        <v>3924</v>
      </c>
      <c r="G245" s="258">
        <v>2603</v>
      </c>
      <c r="H245" s="258">
        <v>1321</v>
      </c>
    </row>
    <row r="246" spans="1:8" s="38" customFormat="1" ht="9" customHeight="1" x14ac:dyDescent="0.25">
      <c r="A246" s="28" t="s">
        <v>32</v>
      </c>
      <c r="B246" s="258">
        <f t="shared" si="12"/>
        <v>53</v>
      </c>
      <c r="C246" s="258">
        <v>24</v>
      </c>
      <c r="D246" s="258">
        <v>29</v>
      </c>
      <c r="E246" s="28"/>
      <c r="F246" s="258">
        <f t="shared" si="13"/>
        <v>1874</v>
      </c>
      <c r="G246" s="258">
        <v>1447</v>
      </c>
      <c r="H246" s="258">
        <v>427</v>
      </c>
    </row>
    <row r="247" spans="1:8" s="38" customFormat="1" ht="9" customHeight="1" x14ac:dyDescent="0.25">
      <c r="A247" s="41" t="s">
        <v>43</v>
      </c>
      <c r="B247" s="259">
        <f t="shared" si="12"/>
        <v>85</v>
      </c>
      <c r="C247" s="259">
        <v>48</v>
      </c>
      <c r="D247" s="259">
        <v>37</v>
      </c>
      <c r="E247" s="41"/>
      <c r="F247" s="259">
        <f t="shared" si="13"/>
        <v>1983</v>
      </c>
      <c r="G247" s="259">
        <v>1318</v>
      </c>
      <c r="H247" s="259">
        <v>665</v>
      </c>
    </row>
    <row r="248" spans="1:8" s="38" customFormat="1" ht="9" customHeight="1" x14ac:dyDescent="0.25">
      <c r="A248" s="28" t="s">
        <v>46</v>
      </c>
      <c r="B248" s="258">
        <f t="shared" si="12"/>
        <v>39</v>
      </c>
      <c r="C248" s="258">
        <v>24</v>
      </c>
      <c r="D248" s="258">
        <v>15</v>
      </c>
      <c r="E248" s="28"/>
      <c r="F248" s="258">
        <f t="shared" si="13"/>
        <v>969</v>
      </c>
      <c r="G248" s="258">
        <v>720</v>
      </c>
      <c r="H248" s="258">
        <v>249</v>
      </c>
    </row>
    <row r="249" spans="1:8" s="38" customFormat="1" ht="9" customHeight="1" x14ac:dyDescent="0.25">
      <c r="A249" s="28" t="s">
        <v>48</v>
      </c>
      <c r="B249" s="258">
        <f t="shared" si="12"/>
        <v>28</v>
      </c>
      <c r="C249" s="258">
        <v>10</v>
      </c>
      <c r="D249" s="258">
        <v>18</v>
      </c>
      <c r="E249" s="28"/>
      <c r="F249" s="258">
        <f t="shared" si="13"/>
        <v>297</v>
      </c>
      <c r="G249" s="258">
        <v>197</v>
      </c>
      <c r="H249" s="258">
        <v>100</v>
      </c>
    </row>
    <row r="250" spans="1:8" s="38" customFormat="1" ht="9" customHeight="1" x14ac:dyDescent="0.25">
      <c r="A250" s="28" t="s">
        <v>50</v>
      </c>
      <c r="B250" s="258">
        <f t="shared" si="12"/>
        <v>87</v>
      </c>
      <c r="C250" s="258">
        <v>44</v>
      </c>
      <c r="D250" s="258">
        <v>43</v>
      </c>
      <c r="E250" s="28"/>
      <c r="F250" s="258">
        <f t="shared" si="13"/>
        <v>2283</v>
      </c>
      <c r="G250" s="258">
        <v>1409</v>
      </c>
      <c r="H250" s="258">
        <v>874</v>
      </c>
    </row>
    <row r="251" spans="1:8" s="38" customFormat="1" ht="9" customHeight="1" x14ac:dyDescent="0.25">
      <c r="A251" s="41" t="s">
        <v>52</v>
      </c>
      <c r="B251" s="259">
        <f t="shared" si="12"/>
        <v>124</v>
      </c>
      <c r="C251" s="259">
        <v>47</v>
      </c>
      <c r="D251" s="259">
        <v>77</v>
      </c>
      <c r="E251" s="41"/>
      <c r="F251" s="259">
        <f t="shared" si="13"/>
        <v>1111</v>
      </c>
      <c r="G251" s="259">
        <v>873</v>
      </c>
      <c r="H251" s="259">
        <v>238</v>
      </c>
    </row>
    <row r="252" spans="1:8" s="38" customFormat="1" ht="9" customHeight="1" x14ac:dyDescent="0.25">
      <c r="A252" s="28" t="s">
        <v>55</v>
      </c>
      <c r="B252" s="258">
        <f t="shared" si="12"/>
        <v>85</v>
      </c>
      <c r="C252" s="258">
        <v>46</v>
      </c>
      <c r="D252" s="258">
        <v>39</v>
      </c>
      <c r="E252" s="28"/>
      <c r="F252" s="258">
        <f t="shared" si="13"/>
        <v>1790</v>
      </c>
      <c r="G252" s="258">
        <v>1139</v>
      </c>
      <c r="H252" s="258">
        <v>651</v>
      </c>
    </row>
    <row r="253" spans="1:8" s="38" customFormat="1" ht="9" customHeight="1" x14ac:dyDescent="0.25">
      <c r="A253" s="28" t="s">
        <v>57</v>
      </c>
      <c r="B253" s="258">
        <f t="shared" si="12"/>
        <v>18</v>
      </c>
      <c r="C253" s="258">
        <v>8</v>
      </c>
      <c r="D253" s="258">
        <v>10</v>
      </c>
      <c r="E253" s="28"/>
      <c r="F253" s="258">
        <f t="shared" si="13"/>
        <v>495</v>
      </c>
      <c r="G253" s="258">
        <v>297</v>
      </c>
      <c r="H253" s="258">
        <v>198</v>
      </c>
    </row>
    <row r="254" spans="1:8" s="38" customFormat="1" ht="9" customHeight="1" x14ac:dyDescent="0.25">
      <c r="A254" s="28" t="s">
        <v>59</v>
      </c>
      <c r="B254" s="258">
        <f t="shared" si="12"/>
        <v>385</v>
      </c>
      <c r="C254" s="258">
        <v>13</v>
      </c>
      <c r="D254" s="258">
        <v>372</v>
      </c>
      <c r="E254" s="28"/>
      <c r="F254" s="258">
        <f t="shared" si="13"/>
        <v>1731</v>
      </c>
      <c r="G254" s="258">
        <v>302</v>
      </c>
      <c r="H254" s="258">
        <v>1429</v>
      </c>
    </row>
    <row r="255" spans="1:8" s="38" customFormat="1" ht="9" customHeight="1" x14ac:dyDescent="0.25">
      <c r="A255" s="41" t="s">
        <v>63</v>
      </c>
      <c r="B255" s="259">
        <f t="shared" si="12"/>
        <v>36</v>
      </c>
      <c r="C255" s="259">
        <v>25</v>
      </c>
      <c r="D255" s="259">
        <v>11</v>
      </c>
      <c r="E255" s="41"/>
      <c r="F255" s="259">
        <f t="shared" si="13"/>
        <v>908</v>
      </c>
      <c r="G255" s="259">
        <v>672</v>
      </c>
      <c r="H255" s="259">
        <v>236</v>
      </c>
    </row>
    <row r="256" spans="1:8" s="38" customFormat="1" ht="9" customHeight="1" x14ac:dyDescent="0.25">
      <c r="A256" s="28" t="s">
        <v>65</v>
      </c>
      <c r="B256" s="258">
        <f t="shared" si="12"/>
        <v>87</v>
      </c>
      <c r="C256" s="258">
        <v>50</v>
      </c>
      <c r="D256" s="258">
        <v>37</v>
      </c>
      <c r="E256" s="28"/>
      <c r="F256" s="258">
        <f t="shared" si="13"/>
        <v>1589</v>
      </c>
      <c r="G256" s="258">
        <v>1339</v>
      </c>
      <c r="H256" s="258">
        <v>250</v>
      </c>
    </row>
    <row r="257" spans="1:8" s="38" customFormat="1" ht="9" customHeight="1" x14ac:dyDescent="0.25">
      <c r="A257" s="28" t="s">
        <v>69</v>
      </c>
      <c r="B257" s="258">
        <f t="shared" si="12"/>
        <v>26</v>
      </c>
      <c r="C257" s="258">
        <v>13</v>
      </c>
      <c r="D257" s="258">
        <v>13</v>
      </c>
      <c r="E257" s="28"/>
      <c r="F257" s="258">
        <f t="shared" si="13"/>
        <v>656</v>
      </c>
      <c r="G257" s="258">
        <v>497</v>
      </c>
      <c r="H257" s="258">
        <v>159</v>
      </c>
    </row>
    <row r="258" spans="1:8" s="38" customFormat="1" ht="9" customHeight="1" x14ac:dyDescent="0.25">
      <c r="A258" s="28" t="s">
        <v>74</v>
      </c>
      <c r="B258" s="258">
        <f t="shared" si="12"/>
        <v>39</v>
      </c>
      <c r="C258" s="258">
        <v>25</v>
      </c>
      <c r="D258" s="258">
        <v>14</v>
      </c>
      <c r="E258" s="28"/>
      <c r="F258" s="258">
        <f t="shared" si="13"/>
        <v>528</v>
      </c>
      <c r="G258" s="258">
        <v>437</v>
      </c>
      <c r="H258" s="258">
        <v>91</v>
      </c>
    </row>
    <row r="259" spans="1:8" s="38" customFormat="1" ht="9" customHeight="1" x14ac:dyDescent="0.25">
      <c r="A259" s="41" t="s">
        <v>76</v>
      </c>
      <c r="B259" s="259">
        <f t="shared" si="12"/>
        <v>32</v>
      </c>
      <c r="C259" s="259">
        <v>24</v>
      </c>
      <c r="D259" s="259">
        <v>8</v>
      </c>
      <c r="E259" s="41"/>
      <c r="F259" s="259">
        <f t="shared" si="13"/>
        <v>798</v>
      </c>
      <c r="G259" s="259">
        <v>677</v>
      </c>
      <c r="H259" s="259">
        <v>121</v>
      </c>
    </row>
    <row r="260" spans="1:8" s="38" customFormat="1" ht="9" customHeight="1" x14ac:dyDescent="0.25">
      <c r="A260" s="28" t="s">
        <v>105</v>
      </c>
      <c r="B260" s="258">
        <f t="shared" si="12"/>
        <v>19</v>
      </c>
      <c r="C260" s="258">
        <v>8</v>
      </c>
      <c r="D260" s="258">
        <v>11</v>
      </c>
      <c r="E260" s="28"/>
      <c r="F260" s="258">
        <f t="shared" si="13"/>
        <v>681</v>
      </c>
      <c r="G260" s="258">
        <v>488</v>
      </c>
      <c r="H260" s="258">
        <v>193</v>
      </c>
    </row>
    <row r="261" spans="1:8" s="38" customFormat="1" ht="9" customHeight="1" x14ac:dyDescent="0.25">
      <c r="A261" s="28" t="s">
        <v>82</v>
      </c>
      <c r="B261" s="258">
        <f t="shared" si="12"/>
        <v>103</v>
      </c>
      <c r="C261" s="258">
        <v>53</v>
      </c>
      <c r="D261" s="258">
        <v>50</v>
      </c>
      <c r="E261" s="28"/>
      <c r="F261" s="258">
        <f t="shared" si="13"/>
        <v>2282</v>
      </c>
      <c r="G261" s="258">
        <v>1808</v>
      </c>
      <c r="H261" s="258">
        <v>474</v>
      </c>
    </row>
    <row r="262" spans="1:8" s="38" customFormat="1" ht="9" customHeight="1" x14ac:dyDescent="0.25">
      <c r="A262" s="28" t="s">
        <v>86</v>
      </c>
      <c r="B262" s="258">
        <f t="shared" si="12"/>
        <v>58</v>
      </c>
      <c r="C262" s="258">
        <v>20</v>
      </c>
      <c r="D262" s="258">
        <v>38</v>
      </c>
      <c r="E262" s="28"/>
      <c r="F262" s="258">
        <f t="shared" si="13"/>
        <v>957</v>
      </c>
      <c r="G262" s="258">
        <v>542</v>
      </c>
      <c r="H262" s="258">
        <v>415</v>
      </c>
    </row>
    <row r="263" spans="1:8" s="38" customFormat="1" ht="9" customHeight="1" x14ac:dyDescent="0.25">
      <c r="A263" s="41" t="s">
        <v>88</v>
      </c>
      <c r="B263" s="259">
        <f t="shared" si="12"/>
        <v>14</v>
      </c>
      <c r="C263" s="259">
        <v>5</v>
      </c>
      <c r="D263" s="259">
        <v>9</v>
      </c>
      <c r="E263" s="41"/>
      <c r="F263" s="259">
        <f t="shared" si="13"/>
        <v>173</v>
      </c>
      <c r="G263" s="259">
        <v>89</v>
      </c>
      <c r="H263" s="259">
        <v>84</v>
      </c>
    </row>
    <row r="264" spans="1:8" s="38" customFormat="1" ht="9" customHeight="1" x14ac:dyDescent="0.25">
      <c r="A264" s="28"/>
      <c r="B264" s="258"/>
      <c r="C264" s="258"/>
      <c r="D264" s="258"/>
      <c r="E264" s="28"/>
      <c r="F264" s="258"/>
      <c r="G264" s="258"/>
      <c r="H264" s="258"/>
    </row>
    <row r="265" spans="1:8" s="38" customFormat="1" ht="9.6" customHeight="1" x14ac:dyDescent="0.15">
      <c r="A265" s="43">
        <v>2002</v>
      </c>
      <c r="B265" s="258"/>
      <c r="C265" s="28"/>
      <c r="D265" s="28"/>
      <c r="E265" s="28"/>
      <c r="F265" s="258"/>
      <c r="G265" s="28"/>
      <c r="H265" s="28"/>
    </row>
    <row r="266" spans="1:8" s="38" customFormat="1" ht="9" customHeight="1" x14ac:dyDescent="0.25">
      <c r="A266" s="25" t="s">
        <v>129</v>
      </c>
      <c r="B266" s="257">
        <f>SUM(B268:B299)</f>
        <v>3039</v>
      </c>
      <c r="C266" s="257">
        <f>SUM(C268:C299)</f>
        <v>1317</v>
      </c>
      <c r="D266" s="257">
        <f>SUM(D268:D299)</f>
        <v>1722</v>
      </c>
      <c r="E266" s="257"/>
      <c r="F266" s="257">
        <f>SUM(F268:F299)</f>
        <v>64997</v>
      </c>
      <c r="G266" s="257">
        <f>SUM(G268:G299)</f>
        <v>44573</v>
      </c>
      <c r="H266" s="257">
        <f>SUM(H268:H299)</f>
        <v>20424</v>
      </c>
    </row>
    <row r="267" spans="1:8" s="38" customFormat="1" ht="3" customHeight="1" x14ac:dyDescent="0.25">
      <c r="A267" s="25"/>
      <c r="B267" s="257"/>
      <c r="C267" s="257"/>
      <c r="D267" s="257"/>
      <c r="E267" s="257"/>
      <c r="F267" s="257"/>
      <c r="G267" s="257"/>
      <c r="H267" s="257"/>
    </row>
    <row r="268" spans="1:8" s="38" customFormat="1" ht="9" customHeight="1" x14ac:dyDescent="0.25">
      <c r="A268" s="28" t="s">
        <v>14</v>
      </c>
      <c r="B268" s="258">
        <f t="shared" ref="B268:B299" si="14">SUM(C268:D268)</f>
        <v>40</v>
      </c>
      <c r="C268" s="28">
        <v>5</v>
      </c>
      <c r="D268" s="258">
        <v>35</v>
      </c>
      <c r="E268" s="28"/>
      <c r="F268" s="258">
        <f t="shared" ref="F268:F299" si="15">SUM(G268:H268)</f>
        <v>804</v>
      </c>
      <c r="G268" s="258">
        <v>269</v>
      </c>
      <c r="H268" s="258">
        <v>535</v>
      </c>
    </row>
    <row r="269" spans="1:8" s="38" customFormat="1" ht="9" customHeight="1" x14ac:dyDescent="0.25">
      <c r="A269" s="28" t="s">
        <v>15</v>
      </c>
      <c r="B269" s="258">
        <f t="shared" si="14"/>
        <v>75</v>
      </c>
      <c r="C269" s="258">
        <v>44</v>
      </c>
      <c r="D269" s="258">
        <v>31</v>
      </c>
      <c r="E269" s="28"/>
      <c r="F269" s="258">
        <f t="shared" si="15"/>
        <v>1211</v>
      </c>
      <c r="G269" s="258">
        <v>832</v>
      </c>
      <c r="H269" s="258">
        <v>379</v>
      </c>
    </row>
    <row r="270" spans="1:8" s="38" customFormat="1" ht="9" customHeight="1" x14ac:dyDescent="0.25">
      <c r="A270" s="28" t="s">
        <v>112</v>
      </c>
      <c r="B270" s="258">
        <f t="shared" si="14"/>
        <v>108</v>
      </c>
      <c r="C270" s="258">
        <v>14</v>
      </c>
      <c r="D270" s="258">
        <v>94</v>
      </c>
      <c r="E270" s="28"/>
      <c r="F270" s="258">
        <f t="shared" si="15"/>
        <v>519</v>
      </c>
      <c r="G270" s="258">
        <v>195</v>
      </c>
      <c r="H270" s="258">
        <v>324</v>
      </c>
    </row>
    <row r="271" spans="1:8" s="38" customFormat="1" ht="9" customHeight="1" x14ac:dyDescent="0.25">
      <c r="A271" s="41" t="s">
        <v>21</v>
      </c>
      <c r="B271" s="259">
        <f t="shared" si="14"/>
        <v>14</v>
      </c>
      <c r="C271" s="259">
        <v>4</v>
      </c>
      <c r="D271" s="259">
        <v>10</v>
      </c>
      <c r="E271" s="41"/>
      <c r="F271" s="259">
        <f t="shared" si="15"/>
        <v>186</v>
      </c>
      <c r="G271" s="259">
        <v>137</v>
      </c>
      <c r="H271" s="259">
        <v>49</v>
      </c>
    </row>
    <row r="272" spans="1:8" s="38" customFormat="1" ht="9" customHeight="1" x14ac:dyDescent="0.25">
      <c r="A272" s="28" t="s">
        <v>23</v>
      </c>
      <c r="B272" s="258">
        <f t="shared" si="14"/>
        <v>58</v>
      </c>
      <c r="C272" s="258">
        <v>43</v>
      </c>
      <c r="D272" s="258">
        <v>15</v>
      </c>
      <c r="E272" s="28"/>
      <c r="F272" s="258">
        <f t="shared" si="15"/>
        <v>1213</v>
      </c>
      <c r="G272" s="258">
        <v>834</v>
      </c>
      <c r="H272" s="258">
        <v>379</v>
      </c>
    </row>
    <row r="273" spans="1:8" s="38" customFormat="1" ht="9" customHeight="1" x14ac:dyDescent="0.25">
      <c r="A273" s="28" t="s">
        <v>25</v>
      </c>
      <c r="B273" s="258">
        <f t="shared" si="14"/>
        <v>19</v>
      </c>
      <c r="C273" s="258">
        <v>5</v>
      </c>
      <c r="D273" s="258">
        <v>14</v>
      </c>
      <c r="E273" s="28"/>
      <c r="F273" s="258">
        <f t="shared" si="15"/>
        <v>162</v>
      </c>
      <c r="G273" s="258">
        <v>100</v>
      </c>
      <c r="H273" s="258">
        <v>62</v>
      </c>
    </row>
    <row r="274" spans="1:8" s="38" customFormat="1" ht="9" customHeight="1" x14ac:dyDescent="0.25">
      <c r="A274" s="28" t="s">
        <v>27</v>
      </c>
      <c r="B274" s="258">
        <f t="shared" si="14"/>
        <v>198</v>
      </c>
      <c r="C274" s="258">
        <v>128</v>
      </c>
      <c r="D274" s="258">
        <v>70</v>
      </c>
      <c r="E274" s="28"/>
      <c r="F274" s="258">
        <f t="shared" si="15"/>
        <v>2941</v>
      </c>
      <c r="G274" s="258">
        <v>2577</v>
      </c>
      <c r="H274" s="258">
        <v>364</v>
      </c>
    </row>
    <row r="275" spans="1:8" s="38" customFormat="1" ht="9" customHeight="1" x14ac:dyDescent="0.25">
      <c r="A275" s="41" t="s">
        <v>30</v>
      </c>
      <c r="B275" s="259">
        <f t="shared" si="14"/>
        <v>46</v>
      </c>
      <c r="C275" s="259">
        <v>19</v>
      </c>
      <c r="D275" s="259">
        <v>27</v>
      </c>
      <c r="E275" s="41"/>
      <c r="F275" s="259">
        <f t="shared" si="15"/>
        <v>585</v>
      </c>
      <c r="G275" s="259">
        <v>303</v>
      </c>
      <c r="H275" s="259">
        <v>282</v>
      </c>
    </row>
    <row r="276" spans="1:8" s="38" customFormat="1" ht="9" customHeight="1" x14ac:dyDescent="0.25">
      <c r="A276" s="28" t="s">
        <v>111</v>
      </c>
      <c r="B276" s="258">
        <f t="shared" si="14"/>
        <v>564</v>
      </c>
      <c r="C276" s="258">
        <v>264</v>
      </c>
      <c r="D276" s="258">
        <v>300</v>
      </c>
      <c r="E276" s="28"/>
      <c r="F276" s="258">
        <f t="shared" si="15"/>
        <v>24980</v>
      </c>
      <c r="G276" s="258">
        <v>18209</v>
      </c>
      <c r="H276" s="258">
        <v>6771</v>
      </c>
    </row>
    <row r="277" spans="1:8" s="38" customFormat="1" ht="9" customHeight="1" x14ac:dyDescent="0.25">
      <c r="A277" s="28" t="s">
        <v>33</v>
      </c>
      <c r="B277" s="258">
        <f t="shared" si="14"/>
        <v>15</v>
      </c>
      <c r="C277" s="258">
        <v>11</v>
      </c>
      <c r="D277" s="258">
        <v>4</v>
      </c>
      <c r="E277" s="28"/>
      <c r="F277" s="258">
        <f t="shared" si="15"/>
        <v>295</v>
      </c>
      <c r="G277" s="258">
        <v>157</v>
      </c>
      <c r="H277" s="258">
        <v>138</v>
      </c>
    </row>
    <row r="278" spans="1:8" s="38" customFormat="1" ht="9" customHeight="1" x14ac:dyDescent="0.25">
      <c r="A278" s="28" t="s">
        <v>34</v>
      </c>
      <c r="B278" s="258">
        <f t="shared" si="14"/>
        <v>96</v>
      </c>
      <c r="C278" s="258">
        <v>53</v>
      </c>
      <c r="D278" s="258">
        <v>43</v>
      </c>
      <c r="E278" s="28"/>
      <c r="F278" s="258">
        <f t="shared" si="15"/>
        <v>4076</v>
      </c>
      <c r="G278" s="258">
        <v>2734</v>
      </c>
      <c r="H278" s="258">
        <v>1342</v>
      </c>
    </row>
    <row r="279" spans="1:8" s="38" customFormat="1" ht="9" customHeight="1" x14ac:dyDescent="0.25">
      <c r="A279" s="41" t="s">
        <v>36</v>
      </c>
      <c r="B279" s="259">
        <f t="shared" si="14"/>
        <v>64</v>
      </c>
      <c r="C279" s="259">
        <v>17</v>
      </c>
      <c r="D279" s="259">
        <v>47</v>
      </c>
      <c r="E279" s="41"/>
      <c r="F279" s="259">
        <f t="shared" si="15"/>
        <v>607</v>
      </c>
      <c r="G279" s="259">
        <v>280</v>
      </c>
      <c r="H279" s="259">
        <v>327</v>
      </c>
    </row>
    <row r="280" spans="1:8" s="38" customFormat="1" ht="9" customHeight="1" x14ac:dyDescent="0.25">
      <c r="A280" s="28" t="s">
        <v>130</v>
      </c>
      <c r="B280" s="258">
        <f t="shared" si="14"/>
        <v>35</v>
      </c>
      <c r="C280" s="258">
        <v>25</v>
      </c>
      <c r="D280" s="258">
        <v>10</v>
      </c>
      <c r="E280" s="28"/>
      <c r="F280" s="258">
        <f t="shared" si="15"/>
        <v>639</v>
      </c>
      <c r="G280" s="258">
        <v>475</v>
      </c>
      <c r="H280" s="258">
        <v>164</v>
      </c>
    </row>
    <row r="281" spans="1:8" s="38" customFormat="1" ht="9" customHeight="1" x14ac:dyDescent="0.25">
      <c r="A281" s="28" t="s">
        <v>39</v>
      </c>
      <c r="B281" s="258">
        <f t="shared" si="14"/>
        <v>144</v>
      </c>
      <c r="C281" s="258">
        <v>90</v>
      </c>
      <c r="D281" s="258">
        <v>54</v>
      </c>
      <c r="E281" s="28"/>
      <c r="F281" s="258">
        <f t="shared" si="15"/>
        <v>4164</v>
      </c>
      <c r="G281" s="258">
        <v>2686</v>
      </c>
      <c r="H281" s="258">
        <v>1478</v>
      </c>
    </row>
    <row r="282" spans="1:8" s="38" customFormat="1" ht="9" customHeight="1" x14ac:dyDescent="0.25">
      <c r="A282" s="28" t="s">
        <v>32</v>
      </c>
      <c r="B282" s="258">
        <f t="shared" si="14"/>
        <v>61</v>
      </c>
      <c r="C282" s="258">
        <v>29</v>
      </c>
      <c r="D282" s="258">
        <v>32</v>
      </c>
      <c r="E282" s="28"/>
      <c r="F282" s="258">
        <f t="shared" si="15"/>
        <v>2069</v>
      </c>
      <c r="G282" s="258">
        <v>1522</v>
      </c>
      <c r="H282" s="258">
        <v>547</v>
      </c>
    </row>
    <row r="283" spans="1:8" s="38" customFormat="1" ht="9" customHeight="1" x14ac:dyDescent="0.25">
      <c r="A283" s="41" t="s">
        <v>43</v>
      </c>
      <c r="B283" s="259">
        <f t="shared" si="14"/>
        <v>99</v>
      </c>
      <c r="C283" s="259">
        <v>54</v>
      </c>
      <c r="D283" s="259">
        <v>45</v>
      </c>
      <c r="E283" s="41"/>
      <c r="F283" s="259">
        <f t="shared" si="15"/>
        <v>1962</v>
      </c>
      <c r="G283" s="259">
        <v>1234</v>
      </c>
      <c r="H283" s="259">
        <v>728</v>
      </c>
    </row>
    <row r="284" spans="1:8" s="38" customFormat="1" ht="9" customHeight="1" x14ac:dyDescent="0.25">
      <c r="A284" s="28" t="s">
        <v>46</v>
      </c>
      <c r="B284" s="258">
        <f t="shared" si="14"/>
        <v>48</v>
      </c>
      <c r="C284" s="258">
        <v>29</v>
      </c>
      <c r="D284" s="258">
        <v>19</v>
      </c>
      <c r="E284" s="28"/>
      <c r="F284" s="258">
        <f t="shared" si="15"/>
        <v>1060</v>
      </c>
      <c r="G284" s="258">
        <v>765</v>
      </c>
      <c r="H284" s="258">
        <v>295</v>
      </c>
    </row>
    <row r="285" spans="1:8" s="38" customFormat="1" ht="9" customHeight="1" x14ac:dyDescent="0.25">
      <c r="A285" s="28" t="s">
        <v>48</v>
      </c>
      <c r="B285" s="258">
        <f t="shared" si="14"/>
        <v>35</v>
      </c>
      <c r="C285" s="258">
        <v>12</v>
      </c>
      <c r="D285" s="258">
        <v>23</v>
      </c>
      <c r="E285" s="28"/>
      <c r="F285" s="258">
        <f t="shared" si="15"/>
        <v>330</v>
      </c>
      <c r="G285" s="258">
        <v>193</v>
      </c>
      <c r="H285" s="258">
        <v>137</v>
      </c>
    </row>
    <row r="286" spans="1:8" s="38" customFormat="1" ht="9" customHeight="1" x14ac:dyDescent="0.25">
      <c r="A286" s="28" t="s">
        <v>50</v>
      </c>
      <c r="B286" s="258">
        <f t="shared" si="14"/>
        <v>108</v>
      </c>
      <c r="C286" s="258">
        <v>53</v>
      </c>
      <c r="D286" s="258">
        <v>55</v>
      </c>
      <c r="E286" s="28"/>
      <c r="F286" s="258">
        <f t="shared" si="15"/>
        <v>2384</v>
      </c>
      <c r="G286" s="258">
        <v>1340</v>
      </c>
      <c r="H286" s="258">
        <v>1044</v>
      </c>
    </row>
    <row r="287" spans="1:8" s="38" customFormat="1" ht="9" customHeight="1" x14ac:dyDescent="0.25">
      <c r="A287" s="41" t="s">
        <v>52</v>
      </c>
      <c r="B287" s="259">
        <f t="shared" si="14"/>
        <v>146</v>
      </c>
      <c r="C287" s="259">
        <v>59</v>
      </c>
      <c r="D287" s="259">
        <v>87</v>
      </c>
      <c r="E287" s="41"/>
      <c r="F287" s="259">
        <f t="shared" si="15"/>
        <v>1196</v>
      </c>
      <c r="G287" s="259">
        <v>925</v>
      </c>
      <c r="H287" s="259">
        <v>271</v>
      </c>
    </row>
    <row r="288" spans="1:8" s="38" customFormat="1" ht="9" customHeight="1" x14ac:dyDescent="0.25">
      <c r="A288" s="28" t="s">
        <v>55</v>
      </c>
      <c r="B288" s="258">
        <f t="shared" si="14"/>
        <v>104</v>
      </c>
      <c r="C288" s="258">
        <v>58</v>
      </c>
      <c r="D288" s="258">
        <v>46</v>
      </c>
      <c r="E288" s="28"/>
      <c r="F288" s="258">
        <f t="shared" si="15"/>
        <v>1984</v>
      </c>
      <c r="G288" s="258">
        <v>1275</v>
      </c>
      <c r="H288" s="258">
        <v>709</v>
      </c>
    </row>
    <row r="289" spans="1:8" s="38" customFormat="1" ht="9" customHeight="1" x14ac:dyDescent="0.25">
      <c r="A289" s="28" t="s">
        <v>57</v>
      </c>
      <c r="B289" s="258">
        <f t="shared" si="14"/>
        <v>27</v>
      </c>
      <c r="C289" s="258">
        <v>13</v>
      </c>
      <c r="D289" s="258">
        <v>14</v>
      </c>
      <c r="E289" s="28"/>
      <c r="F289" s="258">
        <f t="shared" si="15"/>
        <v>621</v>
      </c>
      <c r="G289" s="258">
        <v>399</v>
      </c>
      <c r="H289" s="258">
        <v>222</v>
      </c>
    </row>
    <row r="290" spans="1:8" s="38" customFormat="1" ht="9" customHeight="1" x14ac:dyDescent="0.25">
      <c r="A290" s="28" t="s">
        <v>59</v>
      </c>
      <c r="B290" s="258">
        <f t="shared" si="14"/>
        <v>442</v>
      </c>
      <c r="C290" s="258">
        <v>20</v>
      </c>
      <c r="D290" s="258">
        <v>422</v>
      </c>
      <c r="E290" s="28"/>
      <c r="F290" s="258">
        <f t="shared" si="15"/>
        <v>1859</v>
      </c>
      <c r="G290" s="258">
        <v>296</v>
      </c>
      <c r="H290" s="258">
        <v>1563</v>
      </c>
    </row>
    <row r="291" spans="1:8" s="38" customFormat="1" ht="9" customHeight="1" x14ac:dyDescent="0.25">
      <c r="A291" s="41" t="s">
        <v>63</v>
      </c>
      <c r="B291" s="259">
        <f t="shared" si="14"/>
        <v>42</v>
      </c>
      <c r="C291" s="259">
        <v>29</v>
      </c>
      <c r="D291" s="259">
        <v>13</v>
      </c>
      <c r="E291" s="41"/>
      <c r="F291" s="259">
        <f t="shared" si="15"/>
        <v>986</v>
      </c>
      <c r="G291" s="259">
        <v>707</v>
      </c>
      <c r="H291" s="259">
        <v>279</v>
      </c>
    </row>
    <row r="292" spans="1:8" s="38" customFormat="1" ht="9" customHeight="1" x14ac:dyDescent="0.25">
      <c r="A292" s="28" t="s">
        <v>65</v>
      </c>
      <c r="B292" s="258">
        <f t="shared" si="14"/>
        <v>98</v>
      </c>
      <c r="C292" s="258">
        <v>60</v>
      </c>
      <c r="D292" s="258">
        <v>38</v>
      </c>
      <c r="E292" s="28"/>
      <c r="F292" s="258">
        <f t="shared" si="15"/>
        <v>1532</v>
      </c>
      <c r="G292" s="258">
        <v>1257</v>
      </c>
      <c r="H292" s="258">
        <v>275</v>
      </c>
    </row>
    <row r="293" spans="1:8" s="38" customFormat="1" ht="9" customHeight="1" x14ac:dyDescent="0.25">
      <c r="A293" s="28" t="s">
        <v>69</v>
      </c>
      <c r="B293" s="258">
        <f t="shared" si="14"/>
        <v>33</v>
      </c>
      <c r="C293" s="258">
        <v>16</v>
      </c>
      <c r="D293" s="258">
        <v>17</v>
      </c>
      <c r="E293" s="28"/>
      <c r="F293" s="258">
        <f t="shared" si="15"/>
        <v>656</v>
      </c>
      <c r="G293" s="258">
        <v>472</v>
      </c>
      <c r="H293" s="258">
        <v>184</v>
      </c>
    </row>
    <row r="294" spans="1:8" s="38" customFormat="1" ht="9" customHeight="1" x14ac:dyDescent="0.25">
      <c r="A294" s="28" t="s">
        <v>74</v>
      </c>
      <c r="B294" s="258">
        <f t="shared" si="14"/>
        <v>47</v>
      </c>
      <c r="C294" s="258">
        <v>30</v>
      </c>
      <c r="D294" s="258">
        <v>17</v>
      </c>
      <c r="E294" s="28"/>
      <c r="F294" s="258">
        <f t="shared" si="15"/>
        <v>531</v>
      </c>
      <c r="G294" s="258">
        <v>436</v>
      </c>
      <c r="H294" s="258">
        <v>95</v>
      </c>
    </row>
    <row r="295" spans="1:8" s="38" customFormat="1" ht="9" customHeight="1" x14ac:dyDescent="0.25">
      <c r="A295" s="41" t="s">
        <v>76</v>
      </c>
      <c r="B295" s="259">
        <f t="shared" si="14"/>
        <v>40</v>
      </c>
      <c r="C295" s="259">
        <v>29</v>
      </c>
      <c r="D295" s="259">
        <v>11</v>
      </c>
      <c r="E295" s="41"/>
      <c r="F295" s="259">
        <f t="shared" si="15"/>
        <v>992</v>
      </c>
      <c r="G295" s="259">
        <v>841</v>
      </c>
      <c r="H295" s="259">
        <v>151</v>
      </c>
    </row>
    <row r="296" spans="1:8" s="38" customFormat="1" ht="9" customHeight="1" x14ac:dyDescent="0.25">
      <c r="A296" s="28" t="s">
        <v>105</v>
      </c>
      <c r="B296" s="258">
        <f t="shared" si="14"/>
        <v>23</v>
      </c>
      <c r="C296" s="258">
        <v>11</v>
      </c>
      <c r="D296" s="258">
        <v>12</v>
      </c>
      <c r="E296" s="28"/>
      <c r="F296" s="258">
        <f t="shared" si="15"/>
        <v>810</v>
      </c>
      <c r="G296" s="258">
        <v>553</v>
      </c>
      <c r="H296" s="258">
        <v>257</v>
      </c>
    </row>
    <row r="297" spans="1:8" s="38" customFormat="1" ht="9" customHeight="1" x14ac:dyDescent="0.25">
      <c r="A297" s="28" t="s">
        <v>82</v>
      </c>
      <c r="B297" s="258">
        <f t="shared" si="14"/>
        <v>125</v>
      </c>
      <c r="C297" s="258">
        <v>63</v>
      </c>
      <c r="D297" s="258">
        <v>62</v>
      </c>
      <c r="E297" s="28"/>
      <c r="F297" s="258">
        <f t="shared" si="15"/>
        <v>2533</v>
      </c>
      <c r="G297" s="258">
        <v>1952</v>
      </c>
      <c r="H297" s="258">
        <v>581</v>
      </c>
    </row>
    <row r="298" spans="1:8" s="38" customFormat="1" ht="9" customHeight="1" x14ac:dyDescent="0.25">
      <c r="A298" s="28" t="s">
        <v>86</v>
      </c>
      <c r="B298" s="258">
        <f t="shared" si="14"/>
        <v>67</v>
      </c>
      <c r="C298" s="258">
        <v>24</v>
      </c>
      <c r="D298" s="258">
        <v>43</v>
      </c>
      <c r="E298" s="28"/>
      <c r="F298" s="258">
        <f t="shared" si="15"/>
        <v>920</v>
      </c>
      <c r="G298" s="258">
        <v>529</v>
      </c>
      <c r="H298" s="258">
        <v>391</v>
      </c>
    </row>
    <row r="299" spans="1:8" s="38" customFormat="1" ht="9" customHeight="1" x14ac:dyDescent="0.25">
      <c r="A299" s="41" t="s">
        <v>88</v>
      </c>
      <c r="B299" s="259">
        <f t="shared" si="14"/>
        <v>18</v>
      </c>
      <c r="C299" s="259">
        <v>6</v>
      </c>
      <c r="D299" s="259">
        <v>12</v>
      </c>
      <c r="E299" s="41"/>
      <c r="F299" s="259">
        <f t="shared" si="15"/>
        <v>190</v>
      </c>
      <c r="G299" s="259">
        <v>89</v>
      </c>
      <c r="H299" s="259">
        <v>101</v>
      </c>
    </row>
    <row r="300" spans="1:8" s="38" customFormat="1" ht="9" customHeight="1" x14ac:dyDescent="0.25">
      <c r="A300" s="28"/>
      <c r="B300" s="258"/>
      <c r="C300" s="258"/>
      <c r="D300" s="258"/>
      <c r="E300" s="28"/>
      <c r="F300" s="258"/>
      <c r="G300" s="258"/>
      <c r="H300" s="258"/>
    </row>
    <row r="301" spans="1:8" s="38" customFormat="1" ht="9.6" customHeight="1" x14ac:dyDescent="0.15">
      <c r="A301" s="43">
        <v>2003</v>
      </c>
      <c r="B301" s="258"/>
      <c r="C301" s="28"/>
      <c r="D301" s="28"/>
      <c r="E301" s="28"/>
      <c r="F301" s="258"/>
      <c r="G301" s="28"/>
      <c r="H301" s="28"/>
    </row>
    <row r="302" spans="1:8" s="38" customFormat="1" ht="9" customHeight="1" x14ac:dyDescent="0.25">
      <c r="A302" s="25" t="s">
        <v>129</v>
      </c>
      <c r="B302" s="257">
        <f>SUM(B304:B335)</f>
        <v>3237</v>
      </c>
      <c r="C302" s="257">
        <f>SUM(C304:C335)</f>
        <v>1333</v>
      </c>
      <c r="D302" s="257">
        <f>SUM(D304:D335)</f>
        <v>1904</v>
      </c>
      <c r="E302" s="257"/>
      <c r="F302" s="257">
        <f>SUM(F304:F335)</f>
        <v>68046</v>
      </c>
      <c r="G302" s="257">
        <f>SUM(G304:G335)</f>
        <v>45485</v>
      </c>
      <c r="H302" s="257">
        <f>SUM(H304:H335)</f>
        <v>22561</v>
      </c>
    </row>
    <row r="303" spans="1:8" s="38" customFormat="1" ht="3" customHeight="1" x14ac:dyDescent="0.25">
      <c r="A303" s="25"/>
      <c r="B303" s="257"/>
      <c r="C303" s="257"/>
      <c r="D303" s="257"/>
      <c r="E303" s="257"/>
      <c r="F303" s="257"/>
      <c r="G303" s="257"/>
      <c r="H303" s="257"/>
    </row>
    <row r="304" spans="1:8" s="38" customFormat="1" ht="9" customHeight="1" x14ac:dyDescent="0.25">
      <c r="A304" s="28" t="s">
        <v>14</v>
      </c>
      <c r="B304" s="258">
        <f t="shared" ref="B304:B335" si="16">SUM(C304:D304)</f>
        <v>45</v>
      </c>
      <c r="C304" s="28">
        <v>5</v>
      </c>
      <c r="D304" s="258">
        <v>40</v>
      </c>
      <c r="E304" s="28"/>
      <c r="F304" s="258">
        <f t="shared" ref="F304:F335" si="17">SUM(G304:H304)</f>
        <v>862</v>
      </c>
      <c r="G304" s="258">
        <v>272</v>
      </c>
      <c r="H304" s="258">
        <v>590</v>
      </c>
    </row>
    <row r="305" spans="1:8" s="38" customFormat="1" ht="9" customHeight="1" x14ac:dyDescent="0.25">
      <c r="A305" s="28" t="s">
        <v>15</v>
      </c>
      <c r="B305" s="258">
        <f t="shared" si="16"/>
        <v>72</v>
      </c>
      <c r="C305" s="258">
        <v>40</v>
      </c>
      <c r="D305" s="258">
        <v>32</v>
      </c>
      <c r="E305" s="28"/>
      <c r="F305" s="258">
        <f t="shared" si="17"/>
        <v>1221</v>
      </c>
      <c r="G305" s="258">
        <v>814</v>
      </c>
      <c r="H305" s="258">
        <v>407</v>
      </c>
    </row>
    <row r="306" spans="1:8" s="38" customFormat="1" ht="9" customHeight="1" x14ac:dyDescent="0.25">
      <c r="A306" s="28" t="s">
        <v>112</v>
      </c>
      <c r="B306" s="258">
        <f t="shared" si="16"/>
        <v>117</v>
      </c>
      <c r="C306" s="258">
        <v>14</v>
      </c>
      <c r="D306" s="258">
        <v>103</v>
      </c>
      <c r="E306" s="28"/>
      <c r="F306" s="258">
        <f t="shared" si="17"/>
        <v>578</v>
      </c>
      <c r="G306" s="258">
        <v>204</v>
      </c>
      <c r="H306" s="258">
        <v>374</v>
      </c>
    </row>
    <row r="307" spans="1:8" s="38" customFormat="1" ht="9" customHeight="1" x14ac:dyDescent="0.25">
      <c r="A307" s="41" t="s">
        <v>21</v>
      </c>
      <c r="B307" s="259">
        <f t="shared" si="16"/>
        <v>17</v>
      </c>
      <c r="C307" s="259">
        <v>4</v>
      </c>
      <c r="D307" s="259">
        <v>13</v>
      </c>
      <c r="E307" s="41"/>
      <c r="F307" s="259">
        <f t="shared" si="17"/>
        <v>194</v>
      </c>
      <c r="G307" s="259">
        <v>142</v>
      </c>
      <c r="H307" s="259">
        <v>52</v>
      </c>
    </row>
    <row r="308" spans="1:8" s="38" customFormat="1" ht="9" customHeight="1" x14ac:dyDescent="0.25">
      <c r="A308" s="28" t="s">
        <v>23</v>
      </c>
      <c r="B308" s="258">
        <f t="shared" si="16"/>
        <v>61</v>
      </c>
      <c r="C308" s="258">
        <v>45</v>
      </c>
      <c r="D308" s="258">
        <v>16</v>
      </c>
      <c r="E308" s="28"/>
      <c r="F308" s="258">
        <f t="shared" si="17"/>
        <v>1223</v>
      </c>
      <c r="G308" s="258">
        <v>837</v>
      </c>
      <c r="H308" s="258">
        <v>386</v>
      </c>
    </row>
    <row r="309" spans="1:8" s="38" customFormat="1" ht="9" customHeight="1" x14ac:dyDescent="0.25">
      <c r="A309" s="28" t="s">
        <v>25</v>
      </c>
      <c r="B309" s="258">
        <f t="shared" si="16"/>
        <v>22</v>
      </c>
      <c r="C309" s="258">
        <v>5</v>
      </c>
      <c r="D309" s="258">
        <v>17</v>
      </c>
      <c r="E309" s="28"/>
      <c r="F309" s="258">
        <f t="shared" si="17"/>
        <v>167</v>
      </c>
      <c r="G309" s="258">
        <v>99</v>
      </c>
      <c r="H309" s="258">
        <v>68</v>
      </c>
    </row>
    <row r="310" spans="1:8" s="38" customFormat="1" ht="9" customHeight="1" x14ac:dyDescent="0.25">
      <c r="A310" s="28" t="s">
        <v>27</v>
      </c>
      <c r="B310" s="258">
        <f t="shared" si="16"/>
        <v>211</v>
      </c>
      <c r="C310" s="258">
        <v>130</v>
      </c>
      <c r="D310" s="258">
        <v>81</v>
      </c>
      <c r="E310" s="28"/>
      <c r="F310" s="258">
        <f t="shared" si="17"/>
        <v>2792</v>
      </c>
      <c r="G310" s="258">
        <v>2363</v>
      </c>
      <c r="H310" s="258">
        <v>429</v>
      </c>
    </row>
    <row r="311" spans="1:8" s="38" customFormat="1" ht="9" customHeight="1" x14ac:dyDescent="0.25">
      <c r="A311" s="41" t="s">
        <v>30</v>
      </c>
      <c r="B311" s="259">
        <f t="shared" si="16"/>
        <v>50</v>
      </c>
      <c r="C311" s="259">
        <v>21</v>
      </c>
      <c r="D311" s="259">
        <v>29</v>
      </c>
      <c r="E311" s="41"/>
      <c r="F311" s="259">
        <f t="shared" si="17"/>
        <v>611</v>
      </c>
      <c r="G311" s="259">
        <v>308</v>
      </c>
      <c r="H311" s="259">
        <v>303</v>
      </c>
    </row>
    <row r="312" spans="1:8" s="38" customFormat="1" ht="9" customHeight="1" x14ac:dyDescent="0.25">
      <c r="A312" s="28" t="s">
        <v>111</v>
      </c>
      <c r="B312" s="258">
        <f t="shared" si="16"/>
        <v>599</v>
      </c>
      <c r="C312" s="258">
        <v>265</v>
      </c>
      <c r="D312" s="258">
        <v>334</v>
      </c>
      <c r="E312" s="28"/>
      <c r="F312" s="258">
        <f t="shared" si="17"/>
        <v>25944</v>
      </c>
      <c r="G312" s="258">
        <v>18505</v>
      </c>
      <c r="H312" s="258">
        <v>7439</v>
      </c>
    </row>
    <row r="313" spans="1:8" s="38" customFormat="1" ht="9" customHeight="1" x14ac:dyDescent="0.25">
      <c r="A313" s="28" t="s">
        <v>33</v>
      </c>
      <c r="B313" s="258">
        <f t="shared" si="16"/>
        <v>18</v>
      </c>
      <c r="C313" s="258">
        <v>11</v>
      </c>
      <c r="D313" s="258">
        <v>7</v>
      </c>
      <c r="E313" s="28"/>
      <c r="F313" s="258">
        <f t="shared" si="17"/>
        <v>305</v>
      </c>
      <c r="G313" s="258">
        <v>157</v>
      </c>
      <c r="H313" s="258">
        <v>148</v>
      </c>
    </row>
    <row r="314" spans="1:8" s="38" customFormat="1" ht="9" customHeight="1" x14ac:dyDescent="0.25">
      <c r="A314" s="28" t="s">
        <v>34</v>
      </c>
      <c r="B314" s="258">
        <f t="shared" si="16"/>
        <v>104</v>
      </c>
      <c r="C314" s="258">
        <v>51</v>
      </c>
      <c r="D314" s="258">
        <v>53</v>
      </c>
      <c r="E314" s="28"/>
      <c r="F314" s="258">
        <f t="shared" si="17"/>
        <v>4194</v>
      </c>
      <c r="G314" s="258">
        <v>2715</v>
      </c>
      <c r="H314" s="258">
        <v>1479</v>
      </c>
    </row>
    <row r="315" spans="1:8" s="38" customFormat="1" ht="9" customHeight="1" x14ac:dyDescent="0.25">
      <c r="A315" s="41" t="s">
        <v>36</v>
      </c>
      <c r="B315" s="259">
        <f t="shared" si="16"/>
        <v>69</v>
      </c>
      <c r="C315" s="259">
        <v>17</v>
      </c>
      <c r="D315" s="259">
        <v>52</v>
      </c>
      <c r="E315" s="41"/>
      <c r="F315" s="259">
        <f t="shared" si="17"/>
        <v>599</v>
      </c>
      <c r="G315" s="259">
        <v>256</v>
      </c>
      <c r="H315" s="259">
        <v>343</v>
      </c>
    </row>
    <row r="316" spans="1:8" s="38" customFormat="1" ht="9" customHeight="1" x14ac:dyDescent="0.25">
      <c r="A316" s="28" t="s">
        <v>130</v>
      </c>
      <c r="B316" s="258">
        <f t="shared" si="16"/>
        <v>36</v>
      </c>
      <c r="C316" s="258">
        <v>24</v>
      </c>
      <c r="D316" s="258">
        <v>12</v>
      </c>
      <c r="E316" s="28"/>
      <c r="F316" s="258">
        <f t="shared" si="17"/>
        <v>642</v>
      </c>
      <c r="G316" s="258">
        <v>467</v>
      </c>
      <c r="H316" s="258">
        <v>175</v>
      </c>
    </row>
    <row r="317" spans="1:8" s="38" customFormat="1" ht="9" customHeight="1" x14ac:dyDescent="0.25">
      <c r="A317" s="28" t="s">
        <v>39</v>
      </c>
      <c r="B317" s="258">
        <f t="shared" si="16"/>
        <v>148</v>
      </c>
      <c r="C317" s="258">
        <v>90</v>
      </c>
      <c r="D317" s="258">
        <v>58</v>
      </c>
      <c r="E317" s="28"/>
      <c r="F317" s="258">
        <f t="shared" si="17"/>
        <v>4339</v>
      </c>
      <c r="G317" s="258">
        <v>2719</v>
      </c>
      <c r="H317" s="258">
        <v>1620</v>
      </c>
    </row>
    <row r="318" spans="1:8" s="38" customFormat="1" ht="9" customHeight="1" x14ac:dyDescent="0.25">
      <c r="A318" s="28" t="s">
        <v>32</v>
      </c>
      <c r="B318" s="258">
        <f t="shared" si="16"/>
        <v>63</v>
      </c>
      <c r="C318" s="258">
        <v>27</v>
      </c>
      <c r="D318" s="258">
        <v>36</v>
      </c>
      <c r="E318" s="28"/>
      <c r="F318" s="258">
        <f t="shared" si="17"/>
        <v>2251</v>
      </c>
      <c r="G318" s="258">
        <v>1641</v>
      </c>
      <c r="H318" s="258">
        <v>610</v>
      </c>
    </row>
    <row r="319" spans="1:8" s="38" customFormat="1" ht="9" customHeight="1" x14ac:dyDescent="0.25">
      <c r="A319" s="41" t="s">
        <v>43</v>
      </c>
      <c r="B319" s="259">
        <f t="shared" si="16"/>
        <v>99</v>
      </c>
      <c r="C319" s="259">
        <v>53</v>
      </c>
      <c r="D319" s="259">
        <v>46</v>
      </c>
      <c r="E319" s="41"/>
      <c r="F319" s="259">
        <f t="shared" si="17"/>
        <v>2129</v>
      </c>
      <c r="G319" s="259">
        <v>1266</v>
      </c>
      <c r="H319" s="259">
        <v>863</v>
      </c>
    </row>
    <row r="320" spans="1:8" s="38" customFormat="1" ht="9" customHeight="1" x14ac:dyDescent="0.25">
      <c r="A320" s="28" t="s">
        <v>46</v>
      </c>
      <c r="B320" s="258">
        <f t="shared" si="16"/>
        <v>53</v>
      </c>
      <c r="C320" s="258">
        <v>29</v>
      </c>
      <c r="D320" s="258">
        <v>24</v>
      </c>
      <c r="E320" s="28"/>
      <c r="F320" s="258">
        <f t="shared" si="17"/>
        <v>1145</v>
      </c>
      <c r="G320" s="258">
        <v>781</v>
      </c>
      <c r="H320" s="258">
        <v>364</v>
      </c>
    </row>
    <row r="321" spans="1:8" s="38" customFormat="1" ht="9" customHeight="1" x14ac:dyDescent="0.25">
      <c r="A321" s="28" t="s">
        <v>48</v>
      </c>
      <c r="B321" s="258">
        <f t="shared" si="16"/>
        <v>35</v>
      </c>
      <c r="C321" s="258">
        <v>10</v>
      </c>
      <c r="D321" s="258">
        <v>25</v>
      </c>
      <c r="E321" s="28"/>
      <c r="F321" s="258">
        <f t="shared" si="17"/>
        <v>359</v>
      </c>
      <c r="G321" s="258">
        <v>204</v>
      </c>
      <c r="H321" s="258">
        <v>155</v>
      </c>
    </row>
    <row r="322" spans="1:8" s="38" customFormat="1" ht="9" customHeight="1" x14ac:dyDescent="0.25">
      <c r="A322" s="28" t="s">
        <v>50</v>
      </c>
      <c r="B322" s="258">
        <f t="shared" si="16"/>
        <v>118</v>
      </c>
      <c r="C322" s="258">
        <v>56</v>
      </c>
      <c r="D322" s="258">
        <v>62</v>
      </c>
      <c r="E322" s="28"/>
      <c r="F322" s="258">
        <f t="shared" si="17"/>
        <v>2428</v>
      </c>
      <c r="G322" s="258">
        <v>1335</v>
      </c>
      <c r="H322" s="258">
        <v>1093</v>
      </c>
    </row>
    <row r="323" spans="1:8" s="38" customFormat="1" ht="9" customHeight="1" x14ac:dyDescent="0.25">
      <c r="A323" s="41" t="s">
        <v>52</v>
      </c>
      <c r="B323" s="259">
        <f t="shared" si="16"/>
        <v>156</v>
      </c>
      <c r="C323" s="259">
        <v>64</v>
      </c>
      <c r="D323" s="259">
        <v>92</v>
      </c>
      <c r="E323" s="41"/>
      <c r="F323" s="259">
        <f t="shared" si="17"/>
        <v>1262</v>
      </c>
      <c r="G323" s="259">
        <v>982</v>
      </c>
      <c r="H323" s="259">
        <v>280</v>
      </c>
    </row>
    <row r="324" spans="1:8" s="38" customFormat="1" ht="9" customHeight="1" x14ac:dyDescent="0.25">
      <c r="A324" s="28" t="s">
        <v>55</v>
      </c>
      <c r="B324" s="258">
        <f t="shared" si="16"/>
        <v>107</v>
      </c>
      <c r="C324" s="258">
        <v>58</v>
      </c>
      <c r="D324" s="258">
        <v>49</v>
      </c>
      <c r="E324" s="28"/>
      <c r="F324" s="258">
        <f t="shared" si="17"/>
        <v>2083</v>
      </c>
      <c r="G324" s="258">
        <v>1342</v>
      </c>
      <c r="H324" s="258">
        <v>741</v>
      </c>
    </row>
    <row r="325" spans="1:8" s="38" customFormat="1" ht="9" customHeight="1" x14ac:dyDescent="0.25">
      <c r="A325" s="28" t="s">
        <v>57</v>
      </c>
      <c r="B325" s="258">
        <f t="shared" si="16"/>
        <v>41</v>
      </c>
      <c r="C325" s="258">
        <v>24</v>
      </c>
      <c r="D325" s="258">
        <v>17</v>
      </c>
      <c r="E325" s="28"/>
      <c r="F325" s="258">
        <f t="shared" si="17"/>
        <v>951</v>
      </c>
      <c r="G325" s="258">
        <v>711</v>
      </c>
      <c r="H325" s="258">
        <v>240</v>
      </c>
    </row>
    <row r="326" spans="1:8" s="38" customFormat="1" ht="9" customHeight="1" x14ac:dyDescent="0.25">
      <c r="A326" s="28" t="s">
        <v>59</v>
      </c>
      <c r="B326" s="258">
        <f t="shared" si="16"/>
        <v>475</v>
      </c>
      <c r="C326" s="258">
        <v>20</v>
      </c>
      <c r="D326" s="258">
        <v>455</v>
      </c>
      <c r="E326" s="28"/>
      <c r="F326" s="258">
        <f t="shared" si="17"/>
        <v>2144</v>
      </c>
      <c r="G326" s="258">
        <v>331</v>
      </c>
      <c r="H326" s="258">
        <v>1813</v>
      </c>
    </row>
    <row r="327" spans="1:8" s="38" customFormat="1" ht="9" customHeight="1" x14ac:dyDescent="0.25">
      <c r="A327" s="41" t="s">
        <v>63</v>
      </c>
      <c r="B327" s="259">
        <f t="shared" si="16"/>
        <v>44</v>
      </c>
      <c r="C327" s="259">
        <v>31</v>
      </c>
      <c r="D327" s="259">
        <v>13</v>
      </c>
      <c r="E327" s="41"/>
      <c r="F327" s="259">
        <f t="shared" si="17"/>
        <v>976</v>
      </c>
      <c r="G327" s="259">
        <v>669</v>
      </c>
      <c r="H327" s="259">
        <v>307</v>
      </c>
    </row>
    <row r="328" spans="1:8" s="38" customFormat="1" ht="9" customHeight="1" x14ac:dyDescent="0.25">
      <c r="A328" s="28" t="s">
        <v>65</v>
      </c>
      <c r="B328" s="258">
        <f t="shared" si="16"/>
        <v>102</v>
      </c>
      <c r="C328" s="258">
        <v>60</v>
      </c>
      <c r="D328" s="258">
        <v>42</v>
      </c>
      <c r="E328" s="28"/>
      <c r="F328" s="258">
        <f t="shared" si="17"/>
        <v>1461</v>
      </c>
      <c r="G328" s="258">
        <v>1153</v>
      </c>
      <c r="H328" s="258">
        <v>308</v>
      </c>
    </row>
    <row r="329" spans="1:8" s="38" customFormat="1" ht="9" customHeight="1" x14ac:dyDescent="0.25">
      <c r="A329" s="28" t="s">
        <v>69</v>
      </c>
      <c r="B329" s="258">
        <f t="shared" si="16"/>
        <v>35</v>
      </c>
      <c r="C329" s="258">
        <v>16</v>
      </c>
      <c r="D329" s="258">
        <v>19</v>
      </c>
      <c r="E329" s="28"/>
      <c r="F329" s="258">
        <f t="shared" si="17"/>
        <v>711</v>
      </c>
      <c r="G329" s="258">
        <v>522</v>
      </c>
      <c r="H329" s="258">
        <v>189</v>
      </c>
    </row>
    <row r="330" spans="1:8" s="38" customFormat="1" ht="9" customHeight="1" x14ac:dyDescent="0.25">
      <c r="A330" s="28" t="s">
        <v>74</v>
      </c>
      <c r="B330" s="258">
        <f t="shared" si="16"/>
        <v>53</v>
      </c>
      <c r="C330" s="258">
        <v>33</v>
      </c>
      <c r="D330" s="258">
        <v>20</v>
      </c>
      <c r="E330" s="28"/>
      <c r="F330" s="258">
        <f t="shared" si="17"/>
        <v>561</v>
      </c>
      <c r="G330" s="258">
        <v>457</v>
      </c>
      <c r="H330" s="258">
        <v>104</v>
      </c>
    </row>
    <row r="331" spans="1:8" s="38" customFormat="1" ht="9" customHeight="1" x14ac:dyDescent="0.25">
      <c r="A331" s="41" t="s">
        <v>76</v>
      </c>
      <c r="B331" s="259">
        <f t="shared" si="16"/>
        <v>37</v>
      </c>
      <c r="C331" s="259">
        <v>26</v>
      </c>
      <c r="D331" s="259">
        <v>11</v>
      </c>
      <c r="E331" s="41"/>
      <c r="F331" s="259">
        <f t="shared" si="17"/>
        <v>1134</v>
      </c>
      <c r="G331" s="259">
        <v>919</v>
      </c>
      <c r="H331" s="259">
        <v>215</v>
      </c>
    </row>
    <row r="332" spans="1:8" s="38" customFormat="1" ht="9" customHeight="1" x14ac:dyDescent="0.25">
      <c r="A332" s="28" t="s">
        <v>105</v>
      </c>
      <c r="B332" s="258">
        <f t="shared" si="16"/>
        <v>23</v>
      </c>
      <c r="C332" s="258">
        <v>10</v>
      </c>
      <c r="D332" s="258">
        <v>13</v>
      </c>
      <c r="E332" s="28"/>
      <c r="F332" s="258">
        <f t="shared" si="17"/>
        <v>902</v>
      </c>
      <c r="G332" s="258">
        <v>597</v>
      </c>
      <c r="H332" s="258">
        <v>305</v>
      </c>
    </row>
    <row r="333" spans="1:8" s="38" customFormat="1" ht="9" customHeight="1" x14ac:dyDescent="0.25">
      <c r="A333" s="28" t="s">
        <v>82</v>
      </c>
      <c r="B333" s="258">
        <f t="shared" si="16"/>
        <v>132</v>
      </c>
      <c r="C333" s="258">
        <v>64</v>
      </c>
      <c r="D333" s="258">
        <v>68</v>
      </c>
      <c r="E333" s="28"/>
      <c r="F333" s="258">
        <f t="shared" si="17"/>
        <v>2720</v>
      </c>
      <c r="G333" s="258">
        <v>2087</v>
      </c>
      <c r="H333" s="258">
        <v>633</v>
      </c>
    </row>
    <row r="334" spans="1:8" s="38" customFormat="1" ht="9" customHeight="1" x14ac:dyDescent="0.25">
      <c r="A334" s="28" t="s">
        <v>86</v>
      </c>
      <c r="B334" s="258">
        <f t="shared" si="16"/>
        <v>76</v>
      </c>
      <c r="C334" s="258">
        <v>24</v>
      </c>
      <c r="D334" s="258">
        <v>52</v>
      </c>
      <c r="E334" s="28"/>
      <c r="F334" s="258">
        <f t="shared" si="17"/>
        <v>964</v>
      </c>
      <c r="G334" s="258">
        <v>547</v>
      </c>
      <c r="H334" s="258">
        <v>417</v>
      </c>
    </row>
    <row r="335" spans="1:8" s="38" customFormat="1" ht="9" customHeight="1" x14ac:dyDescent="0.25">
      <c r="A335" s="41" t="s">
        <v>88</v>
      </c>
      <c r="B335" s="259">
        <f t="shared" si="16"/>
        <v>19</v>
      </c>
      <c r="C335" s="259">
        <v>6</v>
      </c>
      <c r="D335" s="259">
        <v>13</v>
      </c>
      <c r="E335" s="41"/>
      <c r="F335" s="259">
        <f t="shared" si="17"/>
        <v>194</v>
      </c>
      <c r="G335" s="259">
        <v>83</v>
      </c>
      <c r="H335" s="259">
        <v>111</v>
      </c>
    </row>
    <row r="336" spans="1:8" s="38" customFormat="1" ht="9" customHeight="1" x14ac:dyDescent="0.25">
      <c r="A336" s="28"/>
      <c r="B336" s="258"/>
      <c r="C336" s="258"/>
      <c r="D336" s="258"/>
      <c r="E336" s="28"/>
      <c r="F336" s="258"/>
      <c r="G336" s="258"/>
      <c r="H336" s="258"/>
    </row>
    <row r="337" spans="1:8" s="38" customFormat="1" ht="9.6" customHeight="1" x14ac:dyDescent="0.15">
      <c r="A337" s="43">
        <v>2004</v>
      </c>
      <c r="B337" s="258"/>
      <c r="C337" s="28"/>
      <c r="D337" s="28"/>
      <c r="E337" s="28"/>
      <c r="F337" s="258"/>
      <c r="G337" s="28"/>
      <c r="H337" s="28"/>
    </row>
    <row r="338" spans="1:8" s="38" customFormat="1" ht="9" customHeight="1" x14ac:dyDescent="0.25">
      <c r="A338" s="25" t="s">
        <v>129</v>
      </c>
      <c r="B338" s="257">
        <f>SUM(B340:B371)</f>
        <v>3457</v>
      </c>
      <c r="C338" s="257">
        <f>SUM(C340:C371)</f>
        <v>1337</v>
      </c>
      <c r="D338" s="257">
        <f>SUM(D340:D371)</f>
        <v>2120</v>
      </c>
      <c r="E338" s="257"/>
      <c r="F338" s="257">
        <f>SUM(F340:F371)</f>
        <v>70325</v>
      </c>
      <c r="G338" s="257">
        <f>SUM(G340:G371)</f>
        <v>45906</v>
      </c>
      <c r="H338" s="257">
        <f>SUM(H340:H371)</f>
        <v>24419</v>
      </c>
    </row>
    <row r="339" spans="1:8" s="38" customFormat="1" ht="3" customHeight="1" x14ac:dyDescent="0.25">
      <c r="A339" s="25"/>
      <c r="B339" s="257"/>
      <c r="C339" s="257"/>
      <c r="D339" s="257"/>
      <c r="E339" s="257"/>
      <c r="F339" s="257"/>
      <c r="G339" s="257"/>
      <c r="H339" s="257"/>
    </row>
    <row r="340" spans="1:8" s="38" customFormat="1" ht="9" customHeight="1" x14ac:dyDescent="0.25">
      <c r="A340" s="28" t="s">
        <v>14</v>
      </c>
      <c r="B340" s="258">
        <f t="shared" ref="B340:B371" si="18">SUM(C340:D340)</f>
        <v>47</v>
      </c>
      <c r="C340" s="28">
        <v>5</v>
      </c>
      <c r="D340" s="258">
        <v>42</v>
      </c>
      <c r="E340" s="28"/>
      <c r="F340" s="258">
        <f t="shared" ref="F340:F371" si="19">SUM(G340:H340)</f>
        <v>876</v>
      </c>
      <c r="G340" s="258">
        <v>268</v>
      </c>
      <c r="H340" s="258">
        <v>608</v>
      </c>
    </row>
    <row r="341" spans="1:8" s="38" customFormat="1" ht="9" customHeight="1" x14ac:dyDescent="0.25">
      <c r="A341" s="28" t="s">
        <v>15</v>
      </c>
      <c r="B341" s="258">
        <f t="shared" si="18"/>
        <v>75</v>
      </c>
      <c r="C341" s="258">
        <v>40</v>
      </c>
      <c r="D341" s="258">
        <v>35</v>
      </c>
      <c r="E341" s="28"/>
      <c r="F341" s="258">
        <f t="shared" si="19"/>
        <v>1221</v>
      </c>
      <c r="G341" s="258">
        <v>807</v>
      </c>
      <c r="H341" s="258">
        <v>414</v>
      </c>
    </row>
    <row r="342" spans="1:8" s="38" customFormat="1" ht="9" customHeight="1" x14ac:dyDescent="0.25">
      <c r="A342" s="28" t="s">
        <v>112</v>
      </c>
      <c r="B342" s="258">
        <f t="shared" si="18"/>
        <v>134</v>
      </c>
      <c r="C342" s="258">
        <v>14</v>
      </c>
      <c r="D342" s="258">
        <v>120</v>
      </c>
      <c r="E342" s="28"/>
      <c r="F342" s="258">
        <f t="shared" si="19"/>
        <v>594</v>
      </c>
      <c r="G342" s="258">
        <v>189</v>
      </c>
      <c r="H342" s="258">
        <v>405</v>
      </c>
    </row>
    <row r="343" spans="1:8" s="38" customFormat="1" ht="9" customHeight="1" x14ac:dyDescent="0.25">
      <c r="A343" s="41" t="s">
        <v>21</v>
      </c>
      <c r="B343" s="259">
        <f t="shared" si="18"/>
        <v>15</v>
      </c>
      <c r="C343" s="259">
        <v>4</v>
      </c>
      <c r="D343" s="259">
        <v>11</v>
      </c>
      <c r="E343" s="41"/>
      <c r="F343" s="259">
        <f t="shared" si="19"/>
        <v>197</v>
      </c>
      <c r="G343" s="259">
        <v>146</v>
      </c>
      <c r="H343" s="259">
        <v>51</v>
      </c>
    </row>
    <row r="344" spans="1:8" s="38" customFormat="1" ht="9" customHeight="1" x14ac:dyDescent="0.25">
      <c r="A344" s="28" t="s">
        <v>23</v>
      </c>
      <c r="B344" s="258">
        <f t="shared" si="18"/>
        <v>61</v>
      </c>
      <c r="C344" s="258">
        <v>44</v>
      </c>
      <c r="D344" s="258">
        <v>17</v>
      </c>
      <c r="E344" s="28"/>
      <c r="F344" s="258">
        <f t="shared" si="19"/>
        <v>1239</v>
      </c>
      <c r="G344" s="258">
        <v>828</v>
      </c>
      <c r="H344" s="258">
        <v>411</v>
      </c>
    </row>
    <row r="345" spans="1:8" s="38" customFormat="1" ht="9" customHeight="1" x14ac:dyDescent="0.25">
      <c r="A345" s="28" t="s">
        <v>25</v>
      </c>
      <c r="B345" s="258">
        <f t="shared" si="18"/>
        <v>27</v>
      </c>
      <c r="C345" s="258">
        <v>5</v>
      </c>
      <c r="D345" s="258">
        <v>22</v>
      </c>
      <c r="E345" s="28"/>
      <c r="F345" s="258">
        <f t="shared" si="19"/>
        <v>184</v>
      </c>
      <c r="G345" s="258">
        <v>97</v>
      </c>
      <c r="H345" s="258">
        <v>87</v>
      </c>
    </row>
    <row r="346" spans="1:8" s="38" customFormat="1" ht="9" customHeight="1" x14ac:dyDescent="0.25">
      <c r="A346" s="28" t="s">
        <v>27</v>
      </c>
      <c r="B346" s="258">
        <f t="shared" si="18"/>
        <v>223</v>
      </c>
      <c r="C346" s="258">
        <v>129</v>
      </c>
      <c r="D346" s="258">
        <v>94</v>
      </c>
      <c r="E346" s="28"/>
      <c r="F346" s="258">
        <f t="shared" si="19"/>
        <v>2653</v>
      </c>
      <c r="G346" s="258">
        <v>2184</v>
      </c>
      <c r="H346" s="258">
        <v>469</v>
      </c>
    </row>
    <row r="347" spans="1:8" s="38" customFormat="1" ht="9" customHeight="1" x14ac:dyDescent="0.25">
      <c r="A347" s="41" t="s">
        <v>30</v>
      </c>
      <c r="B347" s="259">
        <f t="shared" si="18"/>
        <v>49</v>
      </c>
      <c r="C347" s="259">
        <v>19</v>
      </c>
      <c r="D347" s="259">
        <v>30</v>
      </c>
      <c r="E347" s="41"/>
      <c r="F347" s="259">
        <f t="shared" si="19"/>
        <v>638</v>
      </c>
      <c r="G347" s="259">
        <v>323</v>
      </c>
      <c r="H347" s="259">
        <v>315</v>
      </c>
    </row>
    <row r="348" spans="1:8" s="38" customFormat="1" ht="9" customHeight="1" x14ac:dyDescent="0.25">
      <c r="A348" s="28" t="s">
        <v>111</v>
      </c>
      <c r="B348" s="258">
        <f t="shared" si="18"/>
        <v>618</v>
      </c>
      <c r="C348" s="258">
        <v>260</v>
      </c>
      <c r="D348" s="258">
        <v>358</v>
      </c>
      <c r="E348" s="28"/>
      <c r="F348" s="258">
        <f t="shared" si="19"/>
        <v>26505</v>
      </c>
      <c r="G348" s="258">
        <v>18461</v>
      </c>
      <c r="H348" s="258">
        <v>8044</v>
      </c>
    </row>
    <row r="349" spans="1:8" s="38" customFormat="1" ht="9" customHeight="1" x14ac:dyDescent="0.25">
      <c r="A349" s="28" t="s">
        <v>33</v>
      </c>
      <c r="B349" s="258">
        <f t="shared" si="18"/>
        <v>23</v>
      </c>
      <c r="C349" s="258">
        <v>15</v>
      </c>
      <c r="D349" s="258">
        <v>8</v>
      </c>
      <c r="E349" s="28"/>
      <c r="F349" s="258">
        <f t="shared" si="19"/>
        <v>333</v>
      </c>
      <c r="G349" s="258">
        <v>176</v>
      </c>
      <c r="H349" s="258">
        <v>157</v>
      </c>
    </row>
    <row r="350" spans="1:8" s="38" customFormat="1" ht="9" customHeight="1" x14ac:dyDescent="0.25">
      <c r="A350" s="28" t="s">
        <v>34</v>
      </c>
      <c r="B350" s="258">
        <f t="shared" si="18"/>
        <v>107</v>
      </c>
      <c r="C350" s="258">
        <v>52</v>
      </c>
      <c r="D350" s="258">
        <v>55</v>
      </c>
      <c r="E350" s="28"/>
      <c r="F350" s="258">
        <f t="shared" si="19"/>
        <v>4395</v>
      </c>
      <c r="G350" s="258">
        <v>2796</v>
      </c>
      <c r="H350" s="258">
        <v>1599</v>
      </c>
    </row>
    <row r="351" spans="1:8" s="38" customFormat="1" ht="9" customHeight="1" x14ac:dyDescent="0.25">
      <c r="A351" s="41" t="s">
        <v>36</v>
      </c>
      <c r="B351" s="259">
        <f t="shared" si="18"/>
        <v>71</v>
      </c>
      <c r="C351" s="259">
        <v>17</v>
      </c>
      <c r="D351" s="259">
        <v>54</v>
      </c>
      <c r="E351" s="41"/>
      <c r="F351" s="259">
        <f t="shared" si="19"/>
        <v>611</v>
      </c>
      <c r="G351" s="259">
        <v>260</v>
      </c>
      <c r="H351" s="259">
        <v>351</v>
      </c>
    </row>
    <row r="352" spans="1:8" s="38" customFormat="1" ht="9" customHeight="1" x14ac:dyDescent="0.25">
      <c r="A352" s="28" t="s">
        <v>130</v>
      </c>
      <c r="B352" s="258">
        <f t="shared" si="18"/>
        <v>36</v>
      </c>
      <c r="C352" s="258">
        <v>23</v>
      </c>
      <c r="D352" s="258">
        <v>13</v>
      </c>
      <c r="E352" s="28"/>
      <c r="F352" s="258">
        <f t="shared" si="19"/>
        <v>637</v>
      </c>
      <c r="G352" s="258">
        <v>455</v>
      </c>
      <c r="H352" s="258">
        <v>182</v>
      </c>
    </row>
    <row r="353" spans="1:8" s="38" customFormat="1" ht="9" customHeight="1" x14ac:dyDescent="0.25">
      <c r="A353" s="28" t="s">
        <v>39</v>
      </c>
      <c r="B353" s="258">
        <f t="shared" si="18"/>
        <v>153</v>
      </c>
      <c r="C353" s="258">
        <v>90</v>
      </c>
      <c r="D353" s="258">
        <v>63</v>
      </c>
      <c r="E353" s="28"/>
      <c r="F353" s="258">
        <f t="shared" si="19"/>
        <v>4389</v>
      </c>
      <c r="G353" s="258">
        <v>2740</v>
      </c>
      <c r="H353" s="258">
        <v>1649</v>
      </c>
    </row>
    <row r="354" spans="1:8" s="38" customFormat="1" ht="9" customHeight="1" x14ac:dyDescent="0.25">
      <c r="A354" s="28" t="s">
        <v>32</v>
      </c>
      <c r="B354" s="258">
        <f t="shared" si="18"/>
        <v>63</v>
      </c>
      <c r="C354" s="258">
        <v>27</v>
      </c>
      <c r="D354" s="258">
        <v>36</v>
      </c>
      <c r="E354" s="28"/>
      <c r="F354" s="258">
        <f t="shared" si="19"/>
        <v>2394</v>
      </c>
      <c r="G354" s="258">
        <v>1702</v>
      </c>
      <c r="H354" s="258">
        <v>692</v>
      </c>
    </row>
    <row r="355" spans="1:8" s="38" customFormat="1" ht="9" customHeight="1" x14ac:dyDescent="0.25">
      <c r="A355" s="41" t="s">
        <v>43</v>
      </c>
      <c r="B355" s="259">
        <f t="shared" si="18"/>
        <v>98</v>
      </c>
      <c r="C355" s="259">
        <v>51</v>
      </c>
      <c r="D355" s="259">
        <v>47</v>
      </c>
      <c r="E355" s="41"/>
      <c r="F355" s="259">
        <f t="shared" si="19"/>
        <v>2099</v>
      </c>
      <c r="G355" s="259">
        <v>1195</v>
      </c>
      <c r="H355" s="259">
        <v>904</v>
      </c>
    </row>
    <row r="356" spans="1:8" s="38" customFormat="1" ht="9" customHeight="1" x14ac:dyDescent="0.25">
      <c r="A356" s="28" t="s">
        <v>46</v>
      </c>
      <c r="B356" s="258">
        <f t="shared" si="18"/>
        <v>54</v>
      </c>
      <c r="C356" s="258">
        <v>29</v>
      </c>
      <c r="D356" s="258">
        <v>25</v>
      </c>
      <c r="E356" s="28"/>
      <c r="F356" s="258">
        <f t="shared" si="19"/>
        <v>1172</v>
      </c>
      <c r="G356" s="258">
        <v>773</v>
      </c>
      <c r="H356" s="258">
        <v>399</v>
      </c>
    </row>
    <row r="357" spans="1:8" s="38" customFormat="1" ht="9" customHeight="1" x14ac:dyDescent="0.25">
      <c r="A357" s="28" t="s">
        <v>48</v>
      </c>
      <c r="B357" s="258">
        <f t="shared" si="18"/>
        <v>40</v>
      </c>
      <c r="C357" s="258">
        <v>10</v>
      </c>
      <c r="D357" s="258">
        <v>30</v>
      </c>
      <c r="E357" s="28"/>
      <c r="F357" s="258">
        <f t="shared" si="19"/>
        <v>405</v>
      </c>
      <c r="G357" s="258">
        <v>212</v>
      </c>
      <c r="H357" s="258">
        <v>193</v>
      </c>
    </row>
    <row r="358" spans="1:8" s="38" customFormat="1" ht="9" customHeight="1" x14ac:dyDescent="0.25">
      <c r="A358" s="28" t="s">
        <v>50</v>
      </c>
      <c r="B358" s="258">
        <f t="shared" si="18"/>
        <v>124</v>
      </c>
      <c r="C358" s="258">
        <v>56</v>
      </c>
      <c r="D358" s="258">
        <v>68</v>
      </c>
      <c r="E358" s="28"/>
      <c r="F358" s="258">
        <f t="shared" si="19"/>
        <v>2580</v>
      </c>
      <c r="G358" s="258">
        <v>1417</v>
      </c>
      <c r="H358" s="258">
        <v>1163</v>
      </c>
    </row>
    <row r="359" spans="1:8" s="38" customFormat="1" ht="9" customHeight="1" x14ac:dyDescent="0.25">
      <c r="A359" s="41" t="s">
        <v>52</v>
      </c>
      <c r="B359" s="259">
        <f t="shared" si="18"/>
        <v>170</v>
      </c>
      <c r="C359" s="259">
        <v>65</v>
      </c>
      <c r="D359" s="259">
        <v>105</v>
      </c>
      <c r="E359" s="41"/>
      <c r="F359" s="259">
        <f t="shared" si="19"/>
        <v>1309</v>
      </c>
      <c r="G359" s="259">
        <v>1004</v>
      </c>
      <c r="H359" s="259">
        <v>305</v>
      </c>
    </row>
    <row r="360" spans="1:8" s="38" customFormat="1" ht="9" customHeight="1" x14ac:dyDescent="0.25">
      <c r="A360" s="28" t="s">
        <v>55</v>
      </c>
      <c r="B360" s="258">
        <f t="shared" si="18"/>
        <v>113</v>
      </c>
      <c r="C360" s="258">
        <v>60</v>
      </c>
      <c r="D360" s="258">
        <v>53</v>
      </c>
      <c r="E360" s="28"/>
      <c r="F360" s="258">
        <f t="shared" si="19"/>
        <v>2244</v>
      </c>
      <c r="G360" s="258">
        <v>1449</v>
      </c>
      <c r="H360" s="258">
        <v>795</v>
      </c>
    </row>
    <row r="361" spans="1:8" s="38" customFormat="1" ht="9" customHeight="1" x14ac:dyDescent="0.25">
      <c r="A361" s="28" t="s">
        <v>57</v>
      </c>
      <c r="B361" s="258">
        <f t="shared" si="18"/>
        <v>49</v>
      </c>
      <c r="C361" s="258">
        <v>28</v>
      </c>
      <c r="D361" s="258">
        <v>21</v>
      </c>
      <c r="E361" s="28"/>
      <c r="F361" s="258">
        <f t="shared" si="19"/>
        <v>1273</v>
      </c>
      <c r="G361" s="258">
        <v>1000</v>
      </c>
      <c r="H361" s="258">
        <v>273</v>
      </c>
    </row>
    <row r="362" spans="1:8" s="38" customFormat="1" ht="9" customHeight="1" x14ac:dyDescent="0.25">
      <c r="A362" s="28" t="s">
        <v>59</v>
      </c>
      <c r="B362" s="258">
        <f t="shared" si="18"/>
        <v>555</v>
      </c>
      <c r="C362" s="258">
        <v>20</v>
      </c>
      <c r="D362" s="258">
        <v>535</v>
      </c>
      <c r="E362" s="28"/>
      <c r="F362" s="258">
        <f t="shared" si="19"/>
        <v>2486</v>
      </c>
      <c r="G362" s="258">
        <v>337</v>
      </c>
      <c r="H362" s="258">
        <v>2149</v>
      </c>
    </row>
    <row r="363" spans="1:8" s="38" customFormat="1" ht="9" customHeight="1" x14ac:dyDescent="0.25">
      <c r="A363" s="41" t="s">
        <v>63</v>
      </c>
      <c r="B363" s="259">
        <f t="shared" si="18"/>
        <v>46</v>
      </c>
      <c r="C363" s="259">
        <v>33</v>
      </c>
      <c r="D363" s="259">
        <v>13</v>
      </c>
      <c r="E363" s="41"/>
      <c r="F363" s="259">
        <f t="shared" si="19"/>
        <v>997</v>
      </c>
      <c r="G363" s="259">
        <v>668</v>
      </c>
      <c r="H363" s="259">
        <v>329</v>
      </c>
    </row>
    <row r="364" spans="1:8" s="38" customFormat="1" ht="9" customHeight="1" x14ac:dyDescent="0.25">
      <c r="A364" s="28" t="s">
        <v>65</v>
      </c>
      <c r="B364" s="258">
        <f t="shared" si="18"/>
        <v>108</v>
      </c>
      <c r="C364" s="258">
        <v>60</v>
      </c>
      <c r="D364" s="258">
        <v>48</v>
      </c>
      <c r="E364" s="28"/>
      <c r="F364" s="258">
        <f t="shared" si="19"/>
        <v>1445</v>
      </c>
      <c r="G364" s="258">
        <v>1114</v>
      </c>
      <c r="H364" s="258">
        <v>331</v>
      </c>
    </row>
    <row r="365" spans="1:8" s="38" customFormat="1" ht="9" customHeight="1" x14ac:dyDescent="0.25">
      <c r="A365" s="28" t="s">
        <v>69</v>
      </c>
      <c r="B365" s="258">
        <f t="shared" si="18"/>
        <v>43</v>
      </c>
      <c r="C365" s="258">
        <v>19</v>
      </c>
      <c r="D365" s="258">
        <v>24</v>
      </c>
      <c r="E365" s="28"/>
      <c r="F365" s="258">
        <f t="shared" si="19"/>
        <v>756</v>
      </c>
      <c r="G365" s="258">
        <v>547</v>
      </c>
      <c r="H365" s="258">
        <v>209</v>
      </c>
    </row>
    <row r="366" spans="1:8" s="38" customFormat="1" ht="9" customHeight="1" x14ac:dyDescent="0.25">
      <c r="A366" s="28" t="s">
        <v>74</v>
      </c>
      <c r="B366" s="258">
        <f t="shared" si="18"/>
        <v>55</v>
      </c>
      <c r="C366" s="258">
        <v>31</v>
      </c>
      <c r="D366" s="258">
        <v>24</v>
      </c>
      <c r="E366" s="28"/>
      <c r="F366" s="258">
        <f t="shared" si="19"/>
        <v>607</v>
      </c>
      <c r="G366" s="258">
        <v>490</v>
      </c>
      <c r="H366" s="258">
        <v>117</v>
      </c>
    </row>
    <row r="367" spans="1:8" s="38" customFormat="1" ht="9" customHeight="1" x14ac:dyDescent="0.25">
      <c r="A367" s="41" t="s">
        <v>76</v>
      </c>
      <c r="B367" s="259">
        <f t="shared" si="18"/>
        <v>40</v>
      </c>
      <c r="C367" s="259">
        <v>25</v>
      </c>
      <c r="D367" s="259">
        <v>15</v>
      </c>
      <c r="E367" s="41"/>
      <c r="F367" s="259">
        <f t="shared" si="19"/>
        <v>1172</v>
      </c>
      <c r="G367" s="259">
        <v>861</v>
      </c>
      <c r="H367" s="259">
        <v>311</v>
      </c>
    </row>
    <row r="368" spans="1:8" s="38" customFormat="1" ht="9" customHeight="1" x14ac:dyDescent="0.25">
      <c r="A368" s="28" t="s">
        <v>105</v>
      </c>
      <c r="B368" s="258">
        <f t="shared" si="18"/>
        <v>24</v>
      </c>
      <c r="C368" s="258">
        <v>11</v>
      </c>
      <c r="D368" s="258">
        <v>13</v>
      </c>
      <c r="E368" s="28"/>
      <c r="F368" s="258">
        <f t="shared" si="19"/>
        <v>974</v>
      </c>
      <c r="G368" s="258">
        <v>656</v>
      </c>
      <c r="H368" s="258">
        <v>318</v>
      </c>
    </row>
    <row r="369" spans="1:8" s="38" customFormat="1" ht="9" customHeight="1" x14ac:dyDescent="0.25">
      <c r="A369" s="28" t="s">
        <v>82</v>
      </c>
      <c r="B369" s="258">
        <f t="shared" si="18"/>
        <v>139</v>
      </c>
      <c r="C369" s="258">
        <v>65</v>
      </c>
      <c r="D369" s="258">
        <v>74</v>
      </c>
      <c r="E369" s="28"/>
      <c r="F369" s="258">
        <f t="shared" si="19"/>
        <v>2779</v>
      </c>
      <c r="G369" s="258">
        <v>2132</v>
      </c>
      <c r="H369" s="258">
        <v>647</v>
      </c>
    </row>
    <row r="370" spans="1:8" s="38" customFormat="1" ht="9" customHeight="1" x14ac:dyDescent="0.25">
      <c r="A370" s="28" t="s">
        <v>86</v>
      </c>
      <c r="B370" s="258">
        <f t="shared" si="18"/>
        <v>81</v>
      </c>
      <c r="C370" s="258">
        <v>24</v>
      </c>
      <c r="D370" s="258">
        <v>57</v>
      </c>
      <c r="E370" s="28"/>
      <c r="F370" s="258">
        <f t="shared" si="19"/>
        <v>966</v>
      </c>
      <c r="G370" s="258">
        <v>536</v>
      </c>
      <c r="H370" s="258">
        <v>430</v>
      </c>
    </row>
    <row r="371" spans="1:8" s="38" customFormat="1" ht="9" customHeight="1" x14ac:dyDescent="0.25">
      <c r="A371" s="41" t="s">
        <v>88</v>
      </c>
      <c r="B371" s="259">
        <f t="shared" si="18"/>
        <v>16</v>
      </c>
      <c r="C371" s="259">
        <v>6</v>
      </c>
      <c r="D371" s="259">
        <v>10</v>
      </c>
      <c r="E371" s="41"/>
      <c r="F371" s="259">
        <f t="shared" si="19"/>
        <v>195</v>
      </c>
      <c r="G371" s="259">
        <v>83</v>
      </c>
      <c r="H371" s="259">
        <v>112</v>
      </c>
    </row>
    <row r="372" spans="1:8" s="38" customFormat="1" ht="9" customHeight="1" x14ac:dyDescent="0.25">
      <c r="A372" s="28"/>
      <c r="B372" s="258"/>
      <c r="C372" s="258"/>
      <c r="D372" s="258"/>
      <c r="E372" s="28"/>
      <c r="F372" s="258"/>
      <c r="G372" s="258"/>
      <c r="H372" s="258"/>
    </row>
    <row r="373" spans="1:8" s="38" customFormat="1" ht="9.6" customHeight="1" x14ac:dyDescent="0.15">
      <c r="A373" s="43">
        <v>2005</v>
      </c>
      <c r="B373" s="258"/>
      <c r="C373" s="28"/>
      <c r="D373" s="28"/>
      <c r="E373" s="28"/>
      <c r="F373" s="258"/>
      <c r="G373" s="28"/>
      <c r="H373" s="28"/>
    </row>
    <row r="374" spans="1:8" s="38" customFormat="1" ht="9" customHeight="1" x14ac:dyDescent="0.25">
      <c r="A374" s="25" t="s">
        <v>129</v>
      </c>
      <c r="B374" s="257">
        <f>SUM(B376:B407)</f>
        <v>3686</v>
      </c>
      <c r="C374" s="257">
        <f>SUM(C376:C407)</f>
        <v>1375</v>
      </c>
      <c r="D374" s="257">
        <f>SUM(D376:D407)</f>
        <v>2311</v>
      </c>
      <c r="E374" s="257"/>
      <c r="F374" s="257">
        <f>SUM(F376:F407)</f>
        <v>73136</v>
      </c>
      <c r="G374" s="257">
        <f>SUM(G376:G407)</f>
        <v>47092</v>
      </c>
      <c r="H374" s="257">
        <f>SUM(H376:H407)</f>
        <v>26044</v>
      </c>
    </row>
    <row r="375" spans="1:8" s="38" customFormat="1" ht="3" customHeight="1" x14ac:dyDescent="0.25">
      <c r="A375" s="25"/>
      <c r="B375" s="257"/>
      <c r="C375" s="257"/>
      <c r="D375" s="257"/>
      <c r="E375" s="257"/>
      <c r="F375" s="257"/>
      <c r="G375" s="257"/>
      <c r="H375" s="257"/>
    </row>
    <row r="376" spans="1:8" s="38" customFormat="1" ht="9" customHeight="1" x14ac:dyDescent="0.25">
      <c r="A376" s="28" t="s">
        <v>14</v>
      </c>
      <c r="B376" s="258">
        <f t="shared" ref="B376:B407" si="20">SUM(C376:D376)</f>
        <v>49</v>
      </c>
      <c r="C376" s="28">
        <v>5</v>
      </c>
      <c r="D376" s="258">
        <v>44</v>
      </c>
      <c r="E376" s="28"/>
      <c r="F376" s="258">
        <f t="shared" ref="F376:F407" si="21">SUM(G376:H376)</f>
        <v>918</v>
      </c>
      <c r="G376" s="258">
        <v>265</v>
      </c>
      <c r="H376" s="258">
        <v>653</v>
      </c>
    </row>
    <row r="377" spans="1:8" s="38" customFormat="1" ht="9" customHeight="1" x14ac:dyDescent="0.25">
      <c r="A377" s="28" t="s">
        <v>15</v>
      </c>
      <c r="B377" s="258">
        <f t="shared" si="20"/>
        <v>79</v>
      </c>
      <c r="C377" s="258">
        <v>40</v>
      </c>
      <c r="D377" s="258">
        <v>39</v>
      </c>
      <c r="E377" s="28"/>
      <c r="F377" s="258">
        <f t="shared" si="21"/>
        <v>1276</v>
      </c>
      <c r="G377" s="258">
        <v>829</v>
      </c>
      <c r="H377" s="258">
        <v>447</v>
      </c>
    </row>
    <row r="378" spans="1:8" s="38" customFormat="1" ht="9" customHeight="1" x14ac:dyDescent="0.25">
      <c r="A378" s="28" t="s">
        <v>112</v>
      </c>
      <c r="B378" s="258">
        <f t="shared" si="20"/>
        <v>150</v>
      </c>
      <c r="C378" s="258">
        <v>15</v>
      </c>
      <c r="D378" s="258">
        <v>135</v>
      </c>
      <c r="E378" s="28"/>
      <c r="F378" s="258">
        <f t="shared" si="21"/>
        <v>707</v>
      </c>
      <c r="G378" s="258">
        <v>245</v>
      </c>
      <c r="H378" s="258">
        <v>462</v>
      </c>
    </row>
    <row r="379" spans="1:8" s="38" customFormat="1" ht="9" customHeight="1" x14ac:dyDescent="0.25">
      <c r="A379" s="41" t="s">
        <v>21</v>
      </c>
      <c r="B379" s="259">
        <f t="shared" si="20"/>
        <v>15</v>
      </c>
      <c r="C379" s="259">
        <v>3</v>
      </c>
      <c r="D379" s="259">
        <v>12</v>
      </c>
      <c r="E379" s="41"/>
      <c r="F379" s="259">
        <f t="shared" si="21"/>
        <v>225</v>
      </c>
      <c r="G379" s="259">
        <v>169</v>
      </c>
      <c r="H379" s="259">
        <v>56</v>
      </c>
    </row>
    <row r="380" spans="1:8" s="38" customFormat="1" ht="9" customHeight="1" x14ac:dyDescent="0.25">
      <c r="A380" s="28" t="s">
        <v>23</v>
      </c>
      <c r="B380" s="258">
        <f t="shared" si="20"/>
        <v>63</v>
      </c>
      <c r="C380" s="258">
        <v>45</v>
      </c>
      <c r="D380" s="258">
        <v>18</v>
      </c>
      <c r="E380" s="28"/>
      <c r="F380" s="258">
        <f t="shared" si="21"/>
        <v>1344</v>
      </c>
      <c r="G380" s="258">
        <v>900</v>
      </c>
      <c r="H380" s="258">
        <v>444</v>
      </c>
    </row>
    <row r="381" spans="1:8" s="38" customFormat="1" ht="9" customHeight="1" x14ac:dyDescent="0.25">
      <c r="A381" s="28" t="s">
        <v>25</v>
      </c>
      <c r="B381" s="258">
        <f t="shared" si="20"/>
        <v>31</v>
      </c>
      <c r="C381" s="258">
        <v>5</v>
      </c>
      <c r="D381" s="258">
        <v>26</v>
      </c>
      <c r="E381" s="28"/>
      <c r="F381" s="258">
        <f t="shared" si="21"/>
        <v>220</v>
      </c>
      <c r="G381" s="258">
        <v>95</v>
      </c>
      <c r="H381" s="258">
        <v>125</v>
      </c>
    </row>
    <row r="382" spans="1:8" s="38" customFormat="1" ht="9" customHeight="1" x14ac:dyDescent="0.25">
      <c r="A382" s="28" t="s">
        <v>27</v>
      </c>
      <c r="B382" s="258">
        <f t="shared" si="20"/>
        <v>226</v>
      </c>
      <c r="C382" s="258">
        <v>128</v>
      </c>
      <c r="D382" s="258">
        <v>98</v>
      </c>
      <c r="E382" s="28"/>
      <c r="F382" s="258">
        <f t="shared" si="21"/>
        <v>2278</v>
      </c>
      <c r="G382" s="258">
        <v>1796</v>
      </c>
      <c r="H382" s="258">
        <v>482</v>
      </c>
    </row>
    <row r="383" spans="1:8" s="38" customFormat="1" ht="9" customHeight="1" x14ac:dyDescent="0.25">
      <c r="A383" s="41" t="s">
        <v>30</v>
      </c>
      <c r="B383" s="259">
        <f t="shared" si="20"/>
        <v>53</v>
      </c>
      <c r="C383" s="259">
        <v>20</v>
      </c>
      <c r="D383" s="259">
        <v>33</v>
      </c>
      <c r="E383" s="41"/>
      <c r="F383" s="259">
        <f t="shared" si="21"/>
        <v>652</v>
      </c>
      <c r="G383" s="259">
        <v>328</v>
      </c>
      <c r="H383" s="259">
        <v>324</v>
      </c>
    </row>
    <row r="384" spans="1:8" s="38" customFormat="1" ht="9" customHeight="1" x14ac:dyDescent="0.25">
      <c r="A384" s="28" t="s">
        <v>111</v>
      </c>
      <c r="B384" s="258">
        <f t="shared" si="20"/>
        <v>663</v>
      </c>
      <c r="C384" s="258">
        <v>270</v>
      </c>
      <c r="D384" s="258">
        <v>393</v>
      </c>
      <c r="E384" s="28"/>
      <c r="F384" s="258">
        <f t="shared" si="21"/>
        <v>26931</v>
      </c>
      <c r="G384" s="258">
        <v>18117</v>
      </c>
      <c r="H384" s="258">
        <v>8814</v>
      </c>
    </row>
    <row r="385" spans="1:8" s="38" customFormat="1" ht="9" customHeight="1" x14ac:dyDescent="0.25">
      <c r="A385" s="28" t="s">
        <v>33</v>
      </c>
      <c r="B385" s="258">
        <f t="shared" si="20"/>
        <v>26</v>
      </c>
      <c r="C385" s="258">
        <v>15</v>
      </c>
      <c r="D385" s="258">
        <v>11</v>
      </c>
      <c r="E385" s="28"/>
      <c r="F385" s="258">
        <f t="shared" si="21"/>
        <v>370</v>
      </c>
      <c r="G385" s="258">
        <v>185</v>
      </c>
      <c r="H385" s="258">
        <v>185</v>
      </c>
    </row>
    <row r="386" spans="1:8" s="38" customFormat="1" ht="9" customHeight="1" x14ac:dyDescent="0.25">
      <c r="A386" s="28" t="s">
        <v>34</v>
      </c>
      <c r="B386" s="258">
        <f t="shared" si="20"/>
        <v>123</v>
      </c>
      <c r="C386" s="258">
        <v>54</v>
      </c>
      <c r="D386" s="258">
        <v>69</v>
      </c>
      <c r="E386" s="28"/>
      <c r="F386" s="258">
        <f t="shared" si="21"/>
        <v>4624</v>
      </c>
      <c r="G386" s="258">
        <v>2906</v>
      </c>
      <c r="H386" s="258">
        <v>1718</v>
      </c>
    </row>
    <row r="387" spans="1:8" s="38" customFormat="1" ht="9" customHeight="1" x14ac:dyDescent="0.25">
      <c r="A387" s="41" t="s">
        <v>36</v>
      </c>
      <c r="B387" s="259">
        <f t="shared" si="20"/>
        <v>73</v>
      </c>
      <c r="C387" s="259">
        <v>17</v>
      </c>
      <c r="D387" s="259">
        <v>56</v>
      </c>
      <c r="E387" s="41"/>
      <c r="F387" s="259">
        <f t="shared" si="21"/>
        <v>637</v>
      </c>
      <c r="G387" s="259">
        <v>271</v>
      </c>
      <c r="H387" s="259">
        <v>366</v>
      </c>
    </row>
    <row r="388" spans="1:8" s="38" customFormat="1" ht="9" customHeight="1" x14ac:dyDescent="0.25">
      <c r="A388" s="28" t="s">
        <v>130</v>
      </c>
      <c r="B388" s="258">
        <f t="shared" si="20"/>
        <v>37</v>
      </c>
      <c r="C388" s="258">
        <v>21</v>
      </c>
      <c r="D388" s="258">
        <v>16</v>
      </c>
      <c r="E388" s="28"/>
      <c r="F388" s="258">
        <f t="shared" si="21"/>
        <v>710</v>
      </c>
      <c r="G388" s="258">
        <v>505</v>
      </c>
      <c r="H388" s="258">
        <v>205</v>
      </c>
    </row>
    <row r="389" spans="1:8" s="38" customFormat="1" ht="9" customHeight="1" x14ac:dyDescent="0.25">
      <c r="A389" s="28" t="s">
        <v>39</v>
      </c>
      <c r="B389" s="258">
        <f t="shared" si="20"/>
        <v>154</v>
      </c>
      <c r="C389" s="258">
        <v>91</v>
      </c>
      <c r="D389" s="258">
        <v>63</v>
      </c>
      <c r="E389" s="28"/>
      <c r="F389" s="258">
        <f t="shared" si="21"/>
        <v>4493</v>
      </c>
      <c r="G389" s="258">
        <v>2781</v>
      </c>
      <c r="H389" s="258">
        <v>1712</v>
      </c>
    </row>
    <row r="390" spans="1:8" s="38" customFormat="1" ht="9" customHeight="1" x14ac:dyDescent="0.25">
      <c r="A390" s="28" t="s">
        <v>32</v>
      </c>
      <c r="B390" s="258">
        <f t="shared" si="20"/>
        <v>67</v>
      </c>
      <c r="C390" s="258">
        <v>27</v>
      </c>
      <c r="D390" s="258">
        <v>40</v>
      </c>
      <c r="E390" s="28"/>
      <c r="F390" s="258">
        <f t="shared" si="21"/>
        <v>2543</v>
      </c>
      <c r="G390" s="258">
        <v>1767</v>
      </c>
      <c r="H390" s="258">
        <v>776</v>
      </c>
    </row>
    <row r="391" spans="1:8" s="38" customFormat="1" ht="9" customHeight="1" x14ac:dyDescent="0.25">
      <c r="A391" s="41" t="s">
        <v>43</v>
      </c>
      <c r="B391" s="259">
        <f t="shared" si="20"/>
        <v>102</v>
      </c>
      <c r="C391" s="259">
        <v>49</v>
      </c>
      <c r="D391" s="259">
        <v>53</v>
      </c>
      <c r="E391" s="41"/>
      <c r="F391" s="259">
        <f t="shared" si="21"/>
        <v>2198</v>
      </c>
      <c r="G391" s="259">
        <v>1265</v>
      </c>
      <c r="H391" s="259">
        <v>933</v>
      </c>
    </row>
    <row r="392" spans="1:8" s="38" customFormat="1" ht="9" customHeight="1" x14ac:dyDescent="0.25">
      <c r="A392" s="28" t="s">
        <v>46</v>
      </c>
      <c r="B392" s="258">
        <f t="shared" si="20"/>
        <v>56</v>
      </c>
      <c r="C392" s="258">
        <v>28</v>
      </c>
      <c r="D392" s="258">
        <v>28</v>
      </c>
      <c r="E392" s="28"/>
      <c r="F392" s="258">
        <f t="shared" si="21"/>
        <v>1165</v>
      </c>
      <c r="G392" s="258">
        <v>755</v>
      </c>
      <c r="H392" s="258">
        <v>410</v>
      </c>
    </row>
    <row r="393" spans="1:8" s="38" customFormat="1" ht="9" customHeight="1" x14ac:dyDescent="0.25">
      <c r="A393" s="28" t="s">
        <v>48</v>
      </c>
      <c r="B393" s="258">
        <f t="shared" si="20"/>
        <v>46</v>
      </c>
      <c r="C393" s="258">
        <v>10</v>
      </c>
      <c r="D393" s="258">
        <v>36</v>
      </c>
      <c r="E393" s="28"/>
      <c r="F393" s="258">
        <f t="shared" si="21"/>
        <v>457</v>
      </c>
      <c r="G393" s="258">
        <v>245</v>
      </c>
      <c r="H393" s="258">
        <v>212</v>
      </c>
    </row>
    <row r="394" spans="1:8" s="38" customFormat="1" ht="9" customHeight="1" x14ac:dyDescent="0.25">
      <c r="A394" s="28" t="s">
        <v>50</v>
      </c>
      <c r="B394" s="258">
        <f t="shared" si="20"/>
        <v>129</v>
      </c>
      <c r="C394" s="258">
        <v>57</v>
      </c>
      <c r="D394" s="258">
        <v>72</v>
      </c>
      <c r="E394" s="28"/>
      <c r="F394" s="258">
        <f t="shared" si="21"/>
        <v>2775</v>
      </c>
      <c r="G394" s="258">
        <v>1529</v>
      </c>
      <c r="H394" s="258">
        <v>1246</v>
      </c>
    </row>
    <row r="395" spans="1:8" s="38" customFormat="1" ht="9" customHeight="1" x14ac:dyDescent="0.25">
      <c r="A395" s="41" t="s">
        <v>52</v>
      </c>
      <c r="B395" s="259">
        <f t="shared" si="20"/>
        <v>177</v>
      </c>
      <c r="C395" s="259">
        <v>69</v>
      </c>
      <c r="D395" s="259">
        <v>108</v>
      </c>
      <c r="E395" s="41"/>
      <c r="F395" s="259">
        <f t="shared" si="21"/>
        <v>1332</v>
      </c>
      <c r="G395" s="259">
        <v>1022</v>
      </c>
      <c r="H395" s="259">
        <v>310</v>
      </c>
    </row>
    <row r="396" spans="1:8" s="38" customFormat="1" ht="9" customHeight="1" x14ac:dyDescent="0.25">
      <c r="A396" s="28" t="s">
        <v>55</v>
      </c>
      <c r="B396" s="258">
        <f t="shared" si="20"/>
        <v>119</v>
      </c>
      <c r="C396" s="258">
        <v>61</v>
      </c>
      <c r="D396" s="258">
        <v>58</v>
      </c>
      <c r="E396" s="28"/>
      <c r="F396" s="258">
        <f t="shared" si="21"/>
        <v>2414</v>
      </c>
      <c r="G396" s="258">
        <v>1608</v>
      </c>
      <c r="H396" s="258">
        <v>806</v>
      </c>
    </row>
    <row r="397" spans="1:8" s="38" customFormat="1" ht="9" customHeight="1" x14ac:dyDescent="0.25">
      <c r="A397" s="28" t="s">
        <v>57</v>
      </c>
      <c r="B397" s="258">
        <f t="shared" si="20"/>
        <v>72</v>
      </c>
      <c r="C397" s="258">
        <v>48</v>
      </c>
      <c r="D397" s="258">
        <v>24</v>
      </c>
      <c r="E397" s="28"/>
      <c r="F397" s="258">
        <f t="shared" si="21"/>
        <v>1978</v>
      </c>
      <c r="G397" s="258">
        <v>1691</v>
      </c>
      <c r="H397" s="258">
        <v>287</v>
      </c>
    </row>
    <row r="398" spans="1:8" s="38" customFormat="1" ht="9" customHeight="1" x14ac:dyDescent="0.25">
      <c r="A398" s="28" t="s">
        <v>59</v>
      </c>
      <c r="B398" s="258">
        <f t="shared" si="20"/>
        <v>603</v>
      </c>
      <c r="C398" s="258">
        <v>20</v>
      </c>
      <c r="D398" s="258">
        <v>583</v>
      </c>
      <c r="E398" s="28"/>
      <c r="F398" s="258">
        <f t="shared" si="21"/>
        <v>2339</v>
      </c>
      <c r="G398" s="258">
        <v>344</v>
      </c>
      <c r="H398" s="258">
        <v>1995</v>
      </c>
    </row>
    <row r="399" spans="1:8" s="38" customFormat="1" ht="9" customHeight="1" x14ac:dyDescent="0.25">
      <c r="A399" s="41" t="s">
        <v>63</v>
      </c>
      <c r="B399" s="259">
        <f t="shared" si="20"/>
        <v>57</v>
      </c>
      <c r="C399" s="259">
        <v>33</v>
      </c>
      <c r="D399" s="259">
        <v>24</v>
      </c>
      <c r="E399" s="41"/>
      <c r="F399" s="259">
        <f t="shared" si="21"/>
        <v>1014</v>
      </c>
      <c r="G399" s="259">
        <v>653</v>
      </c>
      <c r="H399" s="259">
        <v>361</v>
      </c>
    </row>
    <row r="400" spans="1:8" s="38" customFormat="1" ht="9" customHeight="1" x14ac:dyDescent="0.25">
      <c r="A400" s="28" t="s">
        <v>65</v>
      </c>
      <c r="B400" s="258">
        <f t="shared" si="20"/>
        <v>106</v>
      </c>
      <c r="C400" s="258">
        <v>59</v>
      </c>
      <c r="D400" s="258">
        <v>47</v>
      </c>
      <c r="E400" s="28"/>
      <c r="F400" s="258">
        <f t="shared" si="21"/>
        <v>1452</v>
      </c>
      <c r="G400" s="258">
        <v>1090</v>
      </c>
      <c r="H400" s="258">
        <v>362</v>
      </c>
    </row>
    <row r="401" spans="1:8" s="38" customFormat="1" ht="9" customHeight="1" x14ac:dyDescent="0.25">
      <c r="A401" s="28" t="s">
        <v>69</v>
      </c>
      <c r="B401" s="258">
        <f t="shared" si="20"/>
        <v>47</v>
      </c>
      <c r="C401" s="258">
        <v>20</v>
      </c>
      <c r="D401" s="258">
        <v>27</v>
      </c>
      <c r="E401" s="28"/>
      <c r="F401" s="258">
        <f t="shared" si="21"/>
        <v>792</v>
      </c>
      <c r="G401" s="258">
        <v>557</v>
      </c>
      <c r="H401" s="258">
        <v>235</v>
      </c>
    </row>
    <row r="402" spans="1:8" s="38" customFormat="1" ht="9" customHeight="1" x14ac:dyDescent="0.25">
      <c r="A402" s="28" t="s">
        <v>74</v>
      </c>
      <c r="B402" s="258">
        <f t="shared" si="20"/>
        <v>58</v>
      </c>
      <c r="C402" s="258">
        <v>32</v>
      </c>
      <c r="D402" s="258">
        <v>26</v>
      </c>
      <c r="E402" s="28"/>
      <c r="F402" s="258">
        <f t="shared" si="21"/>
        <v>640</v>
      </c>
      <c r="G402" s="258">
        <v>516</v>
      </c>
      <c r="H402" s="258">
        <v>124</v>
      </c>
    </row>
    <row r="403" spans="1:8" s="38" customFormat="1" ht="9" customHeight="1" x14ac:dyDescent="0.25">
      <c r="A403" s="41" t="s">
        <v>76</v>
      </c>
      <c r="B403" s="259">
        <f t="shared" si="20"/>
        <v>41</v>
      </c>
      <c r="C403" s="259">
        <v>26</v>
      </c>
      <c r="D403" s="259">
        <v>15</v>
      </c>
      <c r="E403" s="41"/>
      <c r="F403" s="259">
        <f t="shared" si="21"/>
        <v>1256</v>
      </c>
      <c r="G403" s="259">
        <v>922</v>
      </c>
      <c r="H403" s="259">
        <v>334</v>
      </c>
    </row>
    <row r="404" spans="1:8" s="38" customFormat="1" ht="9" customHeight="1" x14ac:dyDescent="0.25">
      <c r="A404" s="28" t="s">
        <v>105</v>
      </c>
      <c r="B404" s="258">
        <f t="shared" si="20"/>
        <v>24</v>
      </c>
      <c r="C404" s="258">
        <v>10</v>
      </c>
      <c r="D404" s="258">
        <v>14</v>
      </c>
      <c r="E404" s="28"/>
      <c r="F404" s="258">
        <f t="shared" si="21"/>
        <v>1129</v>
      </c>
      <c r="G404" s="258">
        <v>779</v>
      </c>
      <c r="H404" s="258">
        <v>350</v>
      </c>
    </row>
    <row r="405" spans="1:8" s="38" customFormat="1" ht="9" customHeight="1" x14ac:dyDescent="0.25">
      <c r="A405" s="28" t="s">
        <v>82</v>
      </c>
      <c r="B405" s="258">
        <f t="shared" si="20"/>
        <v>139</v>
      </c>
      <c r="C405" s="258">
        <v>65</v>
      </c>
      <c r="D405" s="258">
        <v>74</v>
      </c>
      <c r="E405" s="28"/>
      <c r="F405" s="258">
        <f t="shared" si="21"/>
        <v>2977</v>
      </c>
      <c r="G405" s="258">
        <v>2237</v>
      </c>
      <c r="H405" s="258">
        <v>740</v>
      </c>
    </row>
    <row r="406" spans="1:8" s="38" customFormat="1" ht="9" customHeight="1" x14ac:dyDescent="0.25">
      <c r="A406" s="28" t="s">
        <v>86</v>
      </c>
      <c r="B406" s="258">
        <f t="shared" si="20"/>
        <v>84</v>
      </c>
      <c r="C406" s="258">
        <v>25</v>
      </c>
      <c r="D406" s="258">
        <v>59</v>
      </c>
      <c r="E406" s="28"/>
      <c r="F406" s="258">
        <f t="shared" si="21"/>
        <v>1060</v>
      </c>
      <c r="G406" s="258">
        <v>619</v>
      </c>
      <c r="H406" s="258">
        <v>441</v>
      </c>
    </row>
    <row r="407" spans="1:8" s="38" customFormat="1" ht="9" customHeight="1" x14ac:dyDescent="0.25">
      <c r="A407" s="41" t="s">
        <v>88</v>
      </c>
      <c r="B407" s="259">
        <f t="shared" si="20"/>
        <v>17</v>
      </c>
      <c r="C407" s="259">
        <v>7</v>
      </c>
      <c r="D407" s="259">
        <v>10</v>
      </c>
      <c r="E407" s="41"/>
      <c r="F407" s="259">
        <f t="shared" si="21"/>
        <v>230</v>
      </c>
      <c r="G407" s="259">
        <v>101</v>
      </c>
      <c r="H407" s="259">
        <v>129</v>
      </c>
    </row>
    <row r="408" spans="1:8" s="38" customFormat="1" ht="9" customHeight="1" x14ac:dyDescent="0.25">
      <c r="A408" s="28"/>
      <c r="B408" s="258"/>
      <c r="C408" s="258"/>
      <c r="D408" s="258"/>
      <c r="E408" s="28"/>
      <c r="F408" s="258"/>
      <c r="G408" s="258"/>
      <c r="H408" s="258"/>
    </row>
    <row r="409" spans="1:8" s="38" customFormat="1" ht="9.6" customHeight="1" x14ac:dyDescent="0.15">
      <c r="A409" s="43">
        <v>2006</v>
      </c>
      <c r="B409" s="258"/>
      <c r="C409" s="28"/>
      <c r="D409" s="28"/>
      <c r="E409" s="28"/>
      <c r="F409" s="258"/>
      <c r="G409" s="28"/>
      <c r="H409" s="28"/>
    </row>
    <row r="410" spans="1:8" s="38" customFormat="1" ht="9" customHeight="1" x14ac:dyDescent="0.25">
      <c r="A410" s="25" t="s">
        <v>129</v>
      </c>
      <c r="B410" s="284">
        <f>SUM(B412:B444)</f>
        <v>4194</v>
      </c>
      <c r="C410" s="284">
        <f>SUM(C412:C444)</f>
        <v>1617</v>
      </c>
      <c r="D410" s="257">
        <f>SUM(D412:D444)</f>
        <v>2577</v>
      </c>
      <c r="E410" s="257"/>
      <c r="F410" s="284">
        <f>SUM(F412:F444)</f>
        <v>76330</v>
      </c>
      <c r="G410" s="257">
        <f>SUM(G412:G444)</f>
        <v>47751</v>
      </c>
      <c r="H410" s="284">
        <f>SUM(H412:H444)</f>
        <v>28579</v>
      </c>
    </row>
    <row r="411" spans="1:8" s="38" customFormat="1" ht="3" customHeight="1" x14ac:dyDescent="0.25">
      <c r="A411" s="25"/>
      <c r="B411" s="257"/>
      <c r="C411" s="257"/>
      <c r="D411" s="257"/>
      <c r="E411" s="257"/>
      <c r="F411" s="257"/>
      <c r="G411" s="257"/>
      <c r="H411" s="257"/>
    </row>
    <row r="412" spans="1:8" s="38" customFormat="1" ht="9" customHeight="1" x14ac:dyDescent="0.25">
      <c r="A412" s="28" t="s">
        <v>14</v>
      </c>
      <c r="B412" s="258">
        <f t="shared" ref="B412:B443" si="22">SUM(C412:D412)</f>
        <v>56</v>
      </c>
      <c r="C412" s="28">
        <v>5</v>
      </c>
      <c r="D412" s="258">
        <v>51</v>
      </c>
      <c r="E412" s="28"/>
      <c r="F412" s="258">
        <f t="shared" ref="F412:F444" si="23">SUM(G412:H412)</f>
        <v>986</v>
      </c>
      <c r="G412" s="258">
        <v>241</v>
      </c>
      <c r="H412" s="258">
        <v>745</v>
      </c>
    </row>
    <row r="413" spans="1:8" s="38" customFormat="1" ht="9" customHeight="1" x14ac:dyDescent="0.25">
      <c r="A413" s="28" t="s">
        <v>15</v>
      </c>
      <c r="B413" s="258">
        <f t="shared" si="22"/>
        <v>85</v>
      </c>
      <c r="C413" s="258">
        <v>42</v>
      </c>
      <c r="D413" s="258">
        <v>43</v>
      </c>
      <c r="E413" s="28"/>
      <c r="F413" s="258">
        <f t="shared" si="23"/>
        <v>1359</v>
      </c>
      <c r="G413" s="258">
        <v>848</v>
      </c>
      <c r="H413" s="258">
        <v>511</v>
      </c>
    </row>
    <row r="414" spans="1:8" s="38" customFormat="1" ht="9" customHeight="1" x14ac:dyDescent="0.25">
      <c r="A414" s="28" t="s">
        <v>112</v>
      </c>
      <c r="B414" s="258">
        <f t="shared" si="22"/>
        <v>164</v>
      </c>
      <c r="C414" s="258">
        <v>15</v>
      </c>
      <c r="D414" s="258">
        <v>149</v>
      </c>
      <c r="E414" s="28"/>
      <c r="F414" s="258">
        <f t="shared" si="23"/>
        <v>797</v>
      </c>
      <c r="G414" s="258">
        <v>251</v>
      </c>
      <c r="H414" s="258">
        <v>546</v>
      </c>
    </row>
    <row r="415" spans="1:8" s="38" customFormat="1" ht="9" customHeight="1" x14ac:dyDescent="0.25">
      <c r="A415" s="41" t="s">
        <v>21</v>
      </c>
      <c r="B415" s="259">
        <f t="shared" si="22"/>
        <v>18</v>
      </c>
      <c r="C415" s="259">
        <v>4</v>
      </c>
      <c r="D415" s="259">
        <v>14</v>
      </c>
      <c r="E415" s="41"/>
      <c r="F415" s="259">
        <f t="shared" si="23"/>
        <v>234</v>
      </c>
      <c r="G415" s="259">
        <v>174</v>
      </c>
      <c r="H415" s="259">
        <v>60</v>
      </c>
    </row>
    <row r="416" spans="1:8" s="38" customFormat="1" ht="9" customHeight="1" x14ac:dyDescent="0.25">
      <c r="A416" s="28" t="s">
        <v>23</v>
      </c>
      <c r="B416" s="258">
        <f t="shared" si="22"/>
        <v>68</v>
      </c>
      <c r="C416" s="258">
        <v>45</v>
      </c>
      <c r="D416" s="258">
        <v>23</v>
      </c>
      <c r="E416" s="28"/>
      <c r="F416" s="258">
        <f t="shared" si="23"/>
        <v>1344</v>
      </c>
      <c r="G416" s="258">
        <v>867</v>
      </c>
      <c r="H416" s="258">
        <v>477</v>
      </c>
    </row>
    <row r="417" spans="1:8" s="38" customFormat="1" ht="9" customHeight="1" x14ac:dyDescent="0.25">
      <c r="A417" s="28" t="s">
        <v>25</v>
      </c>
      <c r="B417" s="258">
        <f t="shared" si="22"/>
        <v>34</v>
      </c>
      <c r="C417" s="258">
        <v>6</v>
      </c>
      <c r="D417" s="258">
        <v>28</v>
      </c>
      <c r="E417" s="28"/>
      <c r="F417" s="258">
        <f t="shared" si="23"/>
        <v>280</v>
      </c>
      <c r="G417" s="258">
        <v>127</v>
      </c>
      <c r="H417" s="258">
        <v>153</v>
      </c>
    </row>
    <row r="418" spans="1:8" s="38" customFormat="1" ht="9" customHeight="1" x14ac:dyDescent="0.25">
      <c r="A418" s="28" t="s">
        <v>27</v>
      </c>
      <c r="B418" s="258">
        <f t="shared" si="22"/>
        <v>239</v>
      </c>
      <c r="C418" s="258">
        <v>130</v>
      </c>
      <c r="D418" s="258">
        <v>109</v>
      </c>
      <c r="E418" s="28"/>
      <c r="F418" s="258">
        <f t="shared" si="23"/>
        <v>2023</v>
      </c>
      <c r="G418" s="258">
        <v>1494</v>
      </c>
      <c r="H418" s="258">
        <v>529</v>
      </c>
    </row>
    <row r="419" spans="1:8" s="38" customFormat="1" ht="9" customHeight="1" x14ac:dyDescent="0.25">
      <c r="A419" s="41" t="s">
        <v>30</v>
      </c>
      <c r="B419" s="259">
        <f t="shared" si="22"/>
        <v>62</v>
      </c>
      <c r="C419" s="259">
        <v>23</v>
      </c>
      <c r="D419" s="259">
        <v>39</v>
      </c>
      <c r="E419" s="41"/>
      <c r="F419" s="259">
        <f t="shared" si="23"/>
        <v>673</v>
      </c>
      <c r="G419" s="259">
        <v>338</v>
      </c>
      <c r="H419" s="259">
        <v>335</v>
      </c>
    </row>
    <row r="420" spans="1:8" s="38" customFormat="1" ht="9" customHeight="1" x14ac:dyDescent="0.25">
      <c r="A420" s="28" t="s">
        <v>111</v>
      </c>
      <c r="B420" s="258">
        <f t="shared" si="22"/>
        <v>673</v>
      </c>
      <c r="C420" s="285">
        <v>250</v>
      </c>
      <c r="D420" s="258">
        <v>423</v>
      </c>
      <c r="E420" s="28"/>
      <c r="F420" s="258">
        <f t="shared" si="23"/>
        <v>26437</v>
      </c>
      <c r="G420" s="258">
        <v>17238</v>
      </c>
      <c r="H420" s="258">
        <v>9199</v>
      </c>
    </row>
    <row r="421" spans="1:8" s="38" customFormat="1" ht="9" customHeight="1" x14ac:dyDescent="0.25">
      <c r="A421" s="28" t="s">
        <v>33</v>
      </c>
      <c r="B421" s="258">
        <f t="shared" si="22"/>
        <v>30</v>
      </c>
      <c r="C421" s="258">
        <v>14</v>
      </c>
      <c r="D421" s="258">
        <v>16</v>
      </c>
      <c r="E421" s="28"/>
      <c r="F421" s="258">
        <f t="shared" si="23"/>
        <v>420</v>
      </c>
      <c r="G421" s="258">
        <v>205</v>
      </c>
      <c r="H421" s="258">
        <v>215</v>
      </c>
    </row>
    <row r="422" spans="1:8" s="38" customFormat="1" ht="9" customHeight="1" x14ac:dyDescent="0.25">
      <c r="A422" s="28" t="s">
        <v>34</v>
      </c>
      <c r="B422" s="258">
        <f t="shared" si="22"/>
        <v>139</v>
      </c>
      <c r="C422" s="258">
        <v>55</v>
      </c>
      <c r="D422" s="258">
        <v>84</v>
      </c>
      <c r="E422" s="28"/>
      <c r="F422" s="258">
        <f t="shared" si="23"/>
        <v>4733</v>
      </c>
      <c r="G422" s="258">
        <v>2852</v>
      </c>
      <c r="H422" s="258">
        <v>1881</v>
      </c>
    </row>
    <row r="423" spans="1:8" s="38" customFormat="1" ht="9" customHeight="1" x14ac:dyDescent="0.25">
      <c r="A423" s="41" t="s">
        <v>36</v>
      </c>
      <c r="B423" s="259">
        <f t="shared" si="22"/>
        <v>75</v>
      </c>
      <c r="C423" s="259">
        <v>17</v>
      </c>
      <c r="D423" s="259">
        <v>58</v>
      </c>
      <c r="E423" s="41"/>
      <c r="F423" s="259">
        <f t="shared" si="23"/>
        <v>620</v>
      </c>
      <c r="G423" s="259">
        <v>259</v>
      </c>
      <c r="H423" s="259">
        <v>361</v>
      </c>
    </row>
    <row r="424" spans="1:8" s="38" customFormat="1" ht="9" customHeight="1" x14ac:dyDescent="0.25">
      <c r="A424" s="28" t="s">
        <v>130</v>
      </c>
      <c r="B424" s="258">
        <f t="shared" si="22"/>
        <v>42</v>
      </c>
      <c r="C424" s="258">
        <v>23</v>
      </c>
      <c r="D424" s="258">
        <v>19</v>
      </c>
      <c r="E424" s="28"/>
      <c r="F424" s="258">
        <f t="shared" si="23"/>
        <v>800</v>
      </c>
      <c r="G424" s="258">
        <v>556</v>
      </c>
      <c r="H424" s="258">
        <v>244</v>
      </c>
    </row>
    <row r="425" spans="1:8" s="38" customFormat="1" ht="9" customHeight="1" x14ac:dyDescent="0.25">
      <c r="A425" s="28" t="s">
        <v>39</v>
      </c>
      <c r="B425" s="258">
        <f t="shared" si="22"/>
        <v>165</v>
      </c>
      <c r="C425" s="258">
        <v>92</v>
      </c>
      <c r="D425" s="258">
        <v>73</v>
      </c>
      <c r="E425" s="28"/>
      <c r="F425" s="258">
        <f t="shared" si="23"/>
        <v>4743</v>
      </c>
      <c r="G425" s="258">
        <v>2873</v>
      </c>
      <c r="H425" s="258">
        <v>1870</v>
      </c>
    </row>
    <row r="426" spans="1:8" s="38" customFormat="1" ht="9" customHeight="1" x14ac:dyDescent="0.25">
      <c r="A426" s="28" t="s">
        <v>32</v>
      </c>
      <c r="B426" s="258">
        <f t="shared" si="22"/>
        <v>73</v>
      </c>
      <c r="C426" s="258">
        <v>29</v>
      </c>
      <c r="D426" s="258">
        <v>44</v>
      </c>
      <c r="E426" s="28"/>
      <c r="F426" s="258">
        <f t="shared" si="23"/>
        <v>2699</v>
      </c>
      <c r="G426" s="258">
        <v>1866</v>
      </c>
      <c r="H426" s="258">
        <v>833</v>
      </c>
    </row>
    <row r="427" spans="1:8" s="38" customFormat="1" ht="9" customHeight="1" x14ac:dyDescent="0.25">
      <c r="A427" s="41" t="s">
        <v>43</v>
      </c>
      <c r="B427" s="259">
        <f t="shared" si="22"/>
        <v>110</v>
      </c>
      <c r="C427" s="259">
        <v>49</v>
      </c>
      <c r="D427" s="259">
        <v>61</v>
      </c>
      <c r="E427" s="41"/>
      <c r="F427" s="259">
        <f t="shared" si="23"/>
        <v>2273</v>
      </c>
      <c r="G427" s="259">
        <v>1229</v>
      </c>
      <c r="H427" s="259">
        <v>1044</v>
      </c>
    </row>
    <row r="428" spans="1:8" s="38" customFormat="1" ht="9" customHeight="1" x14ac:dyDescent="0.25">
      <c r="A428" s="28" t="s">
        <v>46</v>
      </c>
      <c r="B428" s="258">
        <f t="shared" si="22"/>
        <v>58</v>
      </c>
      <c r="C428" s="258">
        <v>26</v>
      </c>
      <c r="D428" s="258">
        <v>32</v>
      </c>
      <c r="E428" s="28"/>
      <c r="F428" s="258">
        <f t="shared" si="23"/>
        <v>1096</v>
      </c>
      <c r="G428" s="258">
        <v>674</v>
      </c>
      <c r="H428" s="258">
        <v>422</v>
      </c>
    </row>
    <row r="429" spans="1:8" s="38" customFormat="1" ht="9" customHeight="1" x14ac:dyDescent="0.25">
      <c r="A429" s="28" t="s">
        <v>48</v>
      </c>
      <c r="B429" s="258">
        <f t="shared" si="22"/>
        <v>50</v>
      </c>
      <c r="C429" s="258">
        <v>10</v>
      </c>
      <c r="D429" s="258">
        <v>40</v>
      </c>
      <c r="E429" s="28"/>
      <c r="F429" s="258">
        <f t="shared" si="23"/>
        <v>481</v>
      </c>
      <c r="G429" s="258">
        <v>239</v>
      </c>
      <c r="H429" s="258">
        <v>242</v>
      </c>
    </row>
    <row r="430" spans="1:8" s="38" customFormat="1" ht="9" customHeight="1" x14ac:dyDescent="0.25">
      <c r="A430" s="28" t="s">
        <v>50</v>
      </c>
      <c r="B430" s="258">
        <f t="shared" si="22"/>
        <v>135</v>
      </c>
      <c r="C430" s="285">
        <v>61</v>
      </c>
      <c r="D430" s="258">
        <v>74</v>
      </c>
      <c r="E430" s="28"/>
      <c r="F430" s="258">
        <f t="shared" si="23"/>
        <v>2848</v>
      </c>
      <c r="G430" s="258">
        <v>1518</v>
      </c>
      <c r="H430" s="258">
        <v>1330</v>
      </c>
    </row>
    <row r="431" spans="1:8" s="38" customFormat="1" ht="9" customHeight="1" x14ac:dyDescent="0.25">
      <c r="A431" s="41" t="s">
        <v>52</v>
      </c>
      <c r="B431" s="259">
        <f t="shared" si="22"/>
        <v>186</v>
      </c>
      <c r="C431" s="259">
        <v>69</v>
      </c>
      <c r="D431" s="259">
        <v>117</v>
      </c>
      <c r="E431" s="41"/>
      <c r="F431" s="259">
        <f t="shared" si="23"/>
        <v>1311</v>
      </c>
      <c r="G431" s="259">
        <v>972</v>
      </c>
      <c r="H431" s="259">
        <v>339</v>
      </c>
    </row>
    <row r="432" spans="1:8" s="38" customFormat="1" ht="9" customHeight="1" x14ac:dyDescent="0.25">
      <c r="A432" s="28" t="s">
        <v>55</v>
      </c>
      <c r="B432" s="258">
        <f t="shared" si="22"/>
        <v>124</v>
      </c>
      <c r="C432" s="258">
        <v>63</v>
      </c>
      <c r="D432" s="258">
        <v>61</v>
      </c>
      <c r="E432" s="28"/>
      <c r="F432" s="258">
        <f t="shared" si="23"/>
        <v>2357</v>
      </c>
      <c r="G432" s="258">
        <v>1521</v>
      </c>
      <c r="H432" s="258">
        <v>836</v>
      </c>
    </row>
    <row r="433" spans="1:8" s="38" customFormat="1" ht="9" customHeight="1" x14ac:dyDescent="0.25">
      <c r="A433" s="28" t="s">
        <v>57</v>
      </c>
      <c r="B433" s="258">
        <f t="shared" si="22"/>
        <v>62</v>
      </c>
      <c r="C433" s="258">
        <v>37</v>
      </c>
      <c r="D433" s="258">
        <v>25</v>
      </c>
      <c r="E433" s="28"/>
      <c r="F433" s="258">
        <f t="shared" si="23"/>
        <v>1985</v>
      </c>
      <c r="G433" s="258">
        <v>1662</v>
      </c>
      <c r="H433" s="258">
        <v>323</v>
      </c>
    </row>
    <row r="434" spans="1:8" s="38" customFormat="1" ht="9" customHeight="1" x14ac:dyDescent="0.25">
      <c r="A434" s="28" t="s">
        <v>59</v>
      </c>
      <c r="B434" s="258">
        <f t="shared" si="22"/>
        <v>640</v>
      </c>
      <c r="C434" s="258">
        <v>19</v>
      </c>
      <c r="D434" s="258">
        <v>621</v>
      </c>
      <c r="E434" s="28"/>
      <c r="F434" s="258">
        <f t="shared" si="23"/>
        <v>2566</v>
      </c>
      <c r="G434" s="258">
        <v>344</v>
      </c>
      <c r="H434" s="258">
        <v>2222</v>
      </c>
    </row>
    <row r="435" spans="1:8" s="38" customFormat="1" ht="9" customHeight="1" x14ac:dyDescent="0.25">
      <c r="A435" s="41" t="s">
        <v>63</v>
      </c>
      <c r="B435" s="259">
        <f t="shared" si="22"/>
        <v>68</v>
      </c>
      <c r="C435" s="259">
        <v>34</v>
      </c>
      <c r="D435" s="259">
        <v>34</v>
      </c>
      <c r="E435" s="41"/>
      <c r="F435" s="259">
        <f t="shared" si="23"/>
        <v>1126</v>
      </c>
      <c r="G435" s="259">
        <v>671</v>
      </c>
      <c r="H435" s="259">
        <v>455</v>
      </c>
    </row>
    <row r="436" spans="1:8" s="38" customFormat="1" ht="9" customHeight="1" x14ac:dyDescent="0.25">
      <c r="A436" s="28" t="s">
        <v>65</v>
      </c>
      <c r="B436" s="258">
        <f t="shared" si="22"/>
        <v>108</v>
      </c>
      <c r="C436" s="258">
        <v>55</v>
      </c>
      <c r="D436" s="258">
        <v>53</v>
      </c>
      <c r="E436" s="28"/>
      <c r="F436" s="258">
        <f t="shared" si="23"/>
        <v>1455</v>
      </c>
      <c r="G436" s="258">
        <v>1053</v>
      </c>
      <c r="H436" s="258">
        <v>402</v>
      </c>
    </row>
    <row r="437" spans="1:8" s="38" customFormat="1" ht="9" customHeight="1" x14ac:dyDescent="0.25">
      <c r="A437" s="28" t="s">
        <v>69</v>
      </c>
      <c r="B437" s="258">
        <f t="shared" si="22"/>
        <v>46</v>
      </c>
      <c r="C437" s="258">
        <v>17</v>
      </c>
      <c r="D437" s="258">
        <v>29</v>
      </c>
      <c r="E437" s="28"/>
      <c r="F437" s="258">
        <f t="shared" si="23"/>
        <v>796</v>
      </c>
      <c r="G437" s="258">
        <v>540</v>
      </c>
      <c r="H437" s="258">
        <v>256</v>
      </c>
    </row>
    <row r="438" spans="1:8" s="38" customFormat="1" ht="9" customHeight="1" x14ac:dyDescent="0.25">
      <c r="A438" s="28" t="s">
        <v>74</v>
      </c>
      <c r="B438" s="258">
        <f t="shared" si="22"/>
        <v>62</v>
      </c>
      <c r="C438" s="258">
        <v>32</v>
      </c>
      <c r="D438" s="258">
        <v>30</v>
      </c>
      <c r="E438" s="28"/>
      <c r="F438" s="258">
        <f t="shared" si="23"/>
        <v>664</v>
      </c>
      <c r="G438" s="258">
        <v>533</v>
      </c>
      <c r="H438" s="258">
        <v>131</v>
      </c>
    </row>
    <row r="439" spans="1:8" s="38" customFormat="1" ht="9" customHeight="1" x14ac:dyDescent="0.25">
      <c r="A439" s="41" t="s">
        <v>76</v>
      </c>
      <c r="B439" s="259">
        <f t="shared" si="22"/>
        <v>41</v>
      </c>
      <c r="C439" s="259">
        <v>25</v>
      </c>
      <c r="D439" s="259">
        <v>16</v>
      </c>
      <c r="E439" s="41"/>
      <c r="F439" s="259">
        <f t="shared" si="23"/>
        <v>1314</v>
      </c>
      <c r="G439" s="259">
        <v>934</v>
      </c>
      <c r="H439" s="286">
        <v>380</v>
      </c>
    </row>
    <row r="440" spans="1:8" s="38" customFormat="1" ht="9" customHeight="1" x14ac:dyDescent="0.25">
      <c r="A440" s="28" t="s">
        <v>105</v>
      </c>
      <c r="B440" s="258">
        <f t="shared" si="22"/>
        <v>24</v>
      </c>
      <c r="C440" s="258">
        <v>10</v>
      </c>
      <c r="D440" s="258">
        <v>14</v>
      </c>
      <c r="E440" s="28"/>
      <c r="F440" s="258">
        <f t="shared" si="23"/>
        <v>1234</v>
      </c>
      <c r="G440" s="258">
        <v>853</v>
      </c>
      <c r="H440" s="258">
        <v>381</v>
      </c>
    </row>
    <row r="441" spans="1:8" s="38" customFormat="1" ht="9" customHeight="1" x14ac:dyDescent="0.25">
      <c r="A441" s="28" t="s">
        <v>82</v>
      </c>
      <c r="B441" s="258">
        <f t="shared" si="22"/>
        <v>142</v>
      </c>
      <c r="C441" s="258">
        <v>64</v>
      </c>
      <c r="D441" s="258">
        <v>78</v>
      </c>
      <c r="E441" s="28"/>
      <c r="F441" s="258">
        <f t="shared" si="23"/>
        <v>2855</v>
      </c>
      <c r="G441" s="258">
        <v>2027</v>
      </c>
      <c r="H441" s="258">
        <v>828</v>
      </c>
    </row>
    <row r="442" spans="1:8" s="38" customFormat="1" ht="9" customHeight="1" x14ac:dyDescent="0.25">
      <c r="A442" s="28" t="s">
        <v>86</v>
      </c>
      <c r="B442" s="258">
        <f t="shared" si="22"/>
        <v>94</v>
      </c>
      <c r="C442" s="258">
        <v>25</v>
      </c>
      <c r="D442" s="258">
        <v>69</v>
      </c>
      <c r="E442" s="28"/>
      <c r="F442" s="258">
        <f t="shared" si="23"/>
        <v>1091</v>
      </c>
      <c r="G442" s="258">
        <v>651</v>
      </c>
      <c r="H442" s="258">
        <v>440</v>
      </c>
    </row>
    <row r="443" spans="1:8" s="38" customFormat="1" ht="9" customHeight="1" x14ac:dyDescent="0.25">
      <c r="A443" s="41" t="s">
        <v>88</v>
      </c>
      <c r="B443" s="259">
        <f t="shared" si="22"/>
        <v>20</v>
      </c>
      <c r="C443" s="259">
        <v>8</v>
      </c>
      <c r="D443" s="259">
        <v>12</v>
      </c>
      <c r="E443" s="41"/>
      <c r="F443" s="259">
        <f t="shared" si="23"/>
        <v>239</v>
      </c>
      <c r="G443" s="259">
        <v>98</v>
      </c>
      <c r="H443" s="259">
        <v>141</v>
      </c>
    </row>
    <row r="444" spans="1:8" s="207" customFormat="1" ht="10.5" customHeight="1" x14ac:dyDescent="0.25">
      <c r="A444" s="28" t="s">
        <v>148</v>
      </c>
      <c r="B444" s="287">
        <f>C444+D444</f>
        <v>301</v>
      </c>
      <c r="C444" s="287">
        <v>263</v>
      </c>
      <c r="D444" s="287">
        <v>38</v>
      </c>
      <c r="E444" s="179"/>
      <c r="F444" s="77">
        <f t="shared" si="23"/>
        <v>2491</v>
      </c>
      <c r="G444" s="77">
        <v>2043</v>
      </c>
      <c r="H444" s="77">
        <v>448</v>
      </c>
    </row>
    <row r="445" spans="1:8" s="207" customFormat="1" ht="9" customHeight="1" x14ac:dyDescent="0.25">
      <c r="A445" s="28"/>
      <c r="B445" s="258"/>
      <c r="C445" s="258"/>
      <c r="D445" s="258"/>
      <c r="E445" s="28"/>
      <c r="F445" s="258"/>
      <c r="G445" s="258"/>
      <c r="H445" s="258"/>
    </row>
    <row r="446" spans="1:8" s="207" customFormat="1" ht="9" customHeight="1" x14ac:dyDescent="0.15">
      <c r="A446" s="43">
        <v>2007</v>
      </c>
      <c r="B446" s="258"/>
      <c r="C446" s="28"/>
      <c r="D446" s="28"/>
      <c r="E446" s="28"/>
      <c r="F446" s="258"/>
      <c r="G446" s="28"/>
      <c r="H446" s="28"/>
    </row>
    <row r="447" spans="1:8" s="207" customFormat="1" ht="9" customHeight="1" x14ac:dyDescent="0.25">
      <c r="A447" s="25" t="s">
        <v>129</v>
      </c>
      <c r="B447" s="257">
        <f>SUM(B448:B481)</f>
        <v>4540</v>
      </c>
      <c r="C447" s="257">
        <f t="shared" ref="C447:H447" si="24">SUM(C448:C481)</f>
        <v>1652</v>
      </c>
      <c r="D447" s="257">
        <f t="shared" si="24"/>
        <v>2888</v>
      </c>
      <c r="E447" s="257"/>
      <c r="F447" s="257">
        <f t="shared" si="24"/>
        <v>79577</v>
      </c>
      <c r="G447" s="257">
        <f t="shared" si="24"/>
        <v>48374</v>
      </c>
      <c r="H447" s="257">
        <f t="shared" si="24"/>
        <v>31203</v>
      </c>
    </row>
    <row r="448" spans="1:8" s="207" customFormat="1" ht="3" customHeight="1" x14ac:dyDescent="0.25">
      <c r="A448" s="25"/>
      <c r="B448" s="257"/>
      <c r="C448" s="257"/>
      <c r="D448" s="257"/>
      <c r="E448" s="257"/>
      <c r="F448" s="257"/>
      <c r="G448" s="257"/>
      <c r="H448" s="257"/>
    </row>
    <row r="449" spans="1:8" s="207" customFormat="1" ht="9" customHeight="1" x14ac:dyDescent="0.25">
      <c r="A449" s="28" t="s">
        <v>14</v>
      </c>
      <c r="B449" s="288">
        <f t="shared" ref="B449:B481" si="25">SUM(C449:D449)</f>
        <v>65</v>
      </c>
      <c r="C449" s="28">
        <v>5</v>
      </c>
      <c r="D449" s="258">
        <v>60</v>
      </c>
      <c r="E449" s="28"/>
      <c r="F449" s="288">
        <f t="shared" ref="F449:F481" si="26">SUM(G449:H449)</f>
        <v>997</v>
      </c>
      <c r="G449" s="258">
        <v>218</v>
      </c>
      <c r="H449" s="258">
        <v>779</v>
      </c>
    </row>
    <row r="450" spans="1:8" s="207" customFormat="1" ht="9" customHeight="1" x14ac:dyDescent="0.25">
      <c r="A450" s="28" t="s">
        <v>15</v>
      </c>
      <c r="B450" s="288">
        <f t="shared" si="25"/>
        <v>88</v>
      </c>
      <c r="C450" s="258">
        <v>40</v>
      </c>
      <c r="D450" s="258">
        <v>48</v>
      </c>
      <c r="E450" s="28"/>
      <c r="F450" s="288">
        <f t="shared" si="26"/>
        <v>1417</v>
      </c>
      <c r="G450" s="258">
        <v>870</v>
      </c>
      <c r="H450" s="258">
        <v>547</v>
      </c>
    </row>
    <row r="451" spans="1:8" s="207" customFormat="1" ht="9" customHeight="1" x14ac:dyDescent="0.25">
      <c r="A451" s="28" t="s">
        <v>112</v>
      </c>
      <c r="B451" s="288">
        <f t="shared" si="25"/>
        <v>182</v>
      </c>
      <c r="C451" s="258">
        <v>15</v>
      </c>
      <c r="D451" s="258">
        <v>167</v>
      </c>
      <c r="E451" s="28"/>
      <c r="F451" s="288">
        <f t="shared" si="26"/>
        <v>906</v>
      </c>
      <c r="G451" s="258">
        <v>267</v>
      </c>
      <c r="H451" s="258">
        <v>639</v>
      </c>
    </row>
    <row r="452" spans="1:8" s="207" customFormat="1" ht="9" customHeight="1" x14ac:dyDescent="0.25">
      <c r="A452" s="41" t="s">
        <v>21</v>
      </c>
      <c r="B452" s="259">
        <f t="shared" si="25"/>
        <v>22</v>
      </c>
      <c r="C452" s="259">
        <v>5</v>
      </c>
      <c r="D452" s="259">
        <v>17</v>
      </c>
      <c r="E452" s="41"/>
      <c r="F452" s="259">
        <f t="shared" si="26"/>
        <v>251</v>
      </c>
      <c r="G452" s="259">
        <v>185</v>
      </c>
      <c r="H452" s="259">
        <v>66</v>
      </c>
    </row>
    <row r="453" spans="1:8" s="207" customFormat="1" ht="9" customHeight="1" x14ac:dyDescent="0.25">
      <c r="A453" s="28" t="s">
        <v>23</v>
      </c>
      <c r="B453" s="288">
        <f t="shared" si="25"/>
        <v>70</v>
      </c>
      <c r="C453" s="258">
        <v>45</v>
      </c>
      <c r="D453" s="258">
        <v>25</v>
      </c>
      <c r="E453" s="28"/>
      <c r="F453" s="288">
        <f t="shared" si="26"/>
        <v>1397</v>
      </c>
      <c r="G453" s="258">
        <v>889</v>
      </c>
      <c r="H453" s="258">
        <v>508</v>
      </c>
    </row>
    <row r="454" spans="1:8" s="207" customFormat="1" ht="9" customHeight="1" x14ac:dyDescent="0.25">
      <c r="A454" s="28" t="s">
        <v>25</v>
      </c>
      <c r="B454" s="288">
        <f t="shared" si="25"/>
        <v>37</v>
      </c>
      <c r="C454" s="258">
        <v>7</v>
      </c>
      <c r="D454" s="258">
        <v>30</v>
      </c>
      <c r="E454" s="28"/>
      <c r="F454" s="288">
        <f t="shared" si="26"/>
        <v>284</v>
      </c>
      <c r="G454" s="258">
        <v>133</v>
      </c>
      <c r="H454" s="258">
        <v>151</v>
      </c>
    </row>
    <row r="455" spans="1:8" s="207" customFormat="1" ht="9" customHeight="1" x14ac:dyDescent="0.25">
      <c r="A455" s="28" t="s">
        <v>27</v>
      </c>
      <c r="B455" s="288">
        <f t="shared" si="25"/>
        <v>255</v>
      </c>
      <c r="C455" s="258">
        <v>128</v>
      </c>
      <c r="D455" s="258">
        <v>127</v>
      </c>
      <c r="E455" s="28"/>
      <c r="F455" s="288">
        <f t="shared" si="26"/>
        <v>1914</v>
      </c>
      <c r="G455" s="258">
        <v>1329</v>
      </c>
      <c r="H455" s="258">
        <v>585</v>
      </c>
    </row>
    <row r="456" spans="1:8" s="207" customFormat="1" ht="9" customHeight="1" x14ac:dyDescent="0.25">
      <c r="A456" s="41" t="s">
        <v>30</v>
      </c>
      <c r="B456" s="259">
        <f t="shared" si="25"/>
        <v>69</v>
      </c>
      <c r="C456" s="259">
        <v>23</v>
      </c>
      <c r="D456" s="259">
        <v>46</v>
      </c>
      <c r="E456" s="41"/>
      <c r="F456" s="259">
        <f t="shared" si="26"/>
        <v>708</v>
      </c>
      <c r="G456" s="259">
        <v>337</v>
      </c>
      <c r="H456" s="259">
        <v>371</v>
      </c>
    </row>
    <row r="457" spans="1:8" s="207" customFormat="1" ht="9" customHeight="1" x14ac:dyDescent="0.25">
      <c r="A457" s="28" t="s">
        <v>111</v>
      </c>
      <c r="B457" s="288">
        <f t="shared" si="25"/>
        <v>744</v>
      </c>
      <c r="C457" s="258">
        <v>262</v>
      </c>
      <c r="D457" s="258">
        <v>482</v>
      </c>
      <c r="E457" s="28"/>
      <c r="F457" s="288">
        <f t="shared" si="26"/>
        <v>27333</v>
      </c>
      <c r="G457" s="258">
        <v>17236</v>
      </c>
      <c r="H457" s="258">
        <v>10097</v>
      </c>
    </row>
    <row r="458" spans="1:8" s="207" customFormat="1" ht="9" customHeight="1" x14ac:dyDescent="0.25">
      <c r="A458" s="28" t="s">
        <v>33</v>
      </c>
      <c r="B458" s="288">
        <f t="shared" si="25"/>
        <v>36</v>
      </c>
      <c r="C458" s="258">
        <v>16</v>
      </c>
      <c r="D458" s="258">
        <v>20</v>
      </c>
      <c r="E458" s="28"/>
      <c r="F458" s="288">
        <f t="shared" si="26"/>
        <v>470</v>
      </c>
      <c r="G458" s="258">
        <v>223</v>
      </c>
      <c r="H458" s="258">
        <v>247</v>
      </c>
    </row>
    <row r="459" spans="1:8" s="207" customFormat="1" ht="9" customHeight="1" x14ac:dyDescent="0.25">
      <c r="A459" s="28" t="s">
        <v>34</v>
      </c>
      <c r="B459" s="288">
        <f t="shared" si="25"/>
        <v>157</v>
      </c>
      <c r="C459" s="258">
        <v>59</v>
      </c>
      <c r="D459" s="258">
        <v>98</v>
      </c>
      <c r="E459" s="28"/>
      <c r="F459" s="288">
        <f t="shared" si="26"/>
        <v>4610</v>
      </c>
      <c r="G459" s="258">
        <v>2624</v>
      </c>
      <c r="H459" s="258">
        <v>1986</v>
      </c>
    </row>
    <row r="460" spans="1:8" s="207" customFormat="1" ht="9" customHeight="1" x14ac:dyDescent="0.25">
      <c r="A460" s="41" t="s">
        <v>36</v>
      </c>
      <c r="B460" s="259">
        <f t="shared" si="25"/>
        <v>83</v>
      </c>
      <c r="C460" s="259">
        <v>18</v>
      </c>
      <c r="D460" s="259">
        <v>65</v>
      </c>
      <c r="E460" s="41"/>
      <c r="F460" s="259">
        <f t="shared" si="26"/>
        <v>677</v>
      </c>
      <c r="G460" s="259">
        <v>284</v>
      </c>
      <c r="H460" s="259">
        <v>393</v>
      </c>
    </row>
    <row r="461" spans="1:8" s="207" customFormat="1" ht="9" customHeight="1" x14ac:dyDescent="0.25">
      <c r="A461" s="28" t="s">
        <v>130</v>
      </c>
      <c r="B461" s="288">
        <f t="shared" si="25"/>
        <v>48</v>
      </c>
      <c r="C461" s="258">
        <v>24</v>
      </c>
      <c r="D461" s="258">
        <v>24</v>
      </c>
      <c r="E461" s="28"/>
      <c r="F461" s="288">
        <f t="shared" si="26"/>
        <v>931</v>
      </c>
      <c r="G461" s="258">
        <v>611</v>
      </c>
      <c r="H461" s="258">
        <v>320</v>
      </c>
    </row>
    <row r="462" spans="1:8" s="207" customFormat="1" ht="9" customHeight="1" x14ac:dyDescent="0.25">
      <c r="A462" s="28" t="s">
        <v>39</v>
      </c>
      <c r="B462" s="288">
        <f t="shared" si="25"/>
        <v>182</v>
      </c>
      <c r="C462" s="258">
        <v>98</v>
      </c>
      <c r="D462" s="258">
        <v>84</v>
      </c>
      <c r="E462" s="28"/>
      <c r="F462" s="288">
        <f t="shared" si="26"/>
        <v>5114</v>
      </c>
      <c r="G462" s="258">
        <v>2942</v>
      </c>
      <c r="H462" s="258">
        <v>2172</v>
      </c>
    </row>
    <row r="463" spans="1:8" s="207" customFormat="1" ht="9" customHeight="1" x14ac:dyDescent="0.25">
      <c r="A463" s="28" t="s">
        <v>32</v>
      </c>
      <c r="B463" s="288">
        <f t="shared" si="25"/>
        <v>78</v>
      </c>
      <c r="C463" s="258">
        <v>33</v>
      </c>
      <c r="D463" s="258">
        <v>45</v>
      </c>
      <c r="E463" s="28"/>
      <c r="F463" s="288">
        <f t="shared" si="26"/>
        <v>2803</v>
      </c>
      <c r="G463" s="258">
        <v>1953</v>
      </c>
      <c r="H463" s="258">
        <v>850</v>
      </c>
    </row>
    <row r="464" spans="1:8" s="207" customFormat="1" ht="9" customHeight="1" x14ac:dyDescent="0.25">
      <c r="A464" s="41" t="s">
        <v>43</v>
      </c>
      <c r="B464" s="259">
        <f t="shared" si="25"/>
        <v>123</v>
      </c>
      <c r="C464" s="259">
        <v>51</v>
      </c>
      <c r="D464" s="259">
        <v>72</v>
      </c>
      <c r="E464" s="41"/>
      <c r="F464" s="259">
        <f t="shared" si="26"/>
        <v>2320</v>
      </c>
      <c r="G464" s="259">
        <v>1234</v>
      </c>
      <c r="H464" s="259">
        <v>1086</v>
      </c>
    </row>
    <row r="465" spans="1:8" s="207" customFormat="1" ht="9" customHeight="1" x14ac:dyDescent="0.25">
      <c r="A465" s="28" t="s">
        <v>46</v>
      </c>
      <c r="B465" s="288">
        <f t="shared" si="25"/>
        <v>64</v>
      </c>
      <c r="C465" s="258">
        <v>28</v>
      </c>
      <c r="D465" s="258">
        <v>36</v>
      </c>
      <c r="E465" s="28"/>
      <c r="F465" s="288">
        <f t="shared" si="26"/>
        <v>1110</v>
      </c>
      <c r="G465" s="258">
        <v>664</v>
      </c>
      <c r="H465" s="258">
        <v>446</v>
      </c>
    </row>
    <row r="466" spans="1:8" s="207" customFormat="1" ht="9" customHeight="1" x14ac:dyDescent="0.25">
      <c r="A466" s="28" t="s">
        <v>48</v>
      </c>
      <c r="B466" s="288">
        <f t="shared" si="25"/>
        <v>51</v>
      </c>
      <c r="C466" s="258">
        <v>10</v>
      </c>
      <c r="D466" s="258">
        <v>41</v>
      </c>
      <c r="E466" s="28"/>
      <c r="F466" s="288">
        <f t="shared" si="26"/>
        <v>478</v>
      </c>
      <c r="G466" s="258">
        <v>254</v>
      </c>
      <c r="H466" s="258">
        <v>224</v>
      </c>
    </row>
    <row r="467" spans="1:8" s="207" customFormat="1" ht="9" customHeight="1" x14ac:dyDescent="0.25">
      <c r="A467" s="28" t="s">
        <v>50</v>
      </c>
      <c r="B467" s="288">
        <f t="shared" si="25"/>
        <v>141</v>
      </c>
      <c r="C467" s="258">
        <v>63</v>
      </c>
      <c r="D467" s="258">
        <v>78</v>
      </c>
      <c r="E467" s="28"/>
      <c r="F467" s="288">
        <f t="shared" si="26"/>
        <v>3067</v>
      </c>
      <c r="G467" s="258">
        <v>1706</v>
      </c>
      <c r="H467" s="258">
        <v>1361</v>
      </c>
    </row>
    <row r="468" spans="1:8" s="207" customFormat="1" ht="9" customHeight="1" x14ac:dyDescent="0.25">
      <c r="A468" s="41" t="s">
        <v>52</v>
      </c>
      <c r="B468" s="259">
        <f t="shared" si="25"/>
        <v>197</v>
      </c>
      <c r="C468" s="259">
        <v>71</v>
      </c>
      <c r="D468" s="259">
        <v>126</v>
      </c>
      <c r="E468" s="41"/>
      <c r="F468" s="259">
        <f t="shared" si="26"/>
        <v>1356</v>
      </c>
      <c r="G468" s="259">
        <v>985</v>
      </c>
      <c r="H468" s="259">
        <v>371</v>
      </c>
    </row>
    <row r="469" spans="1:8" s="207" customFormat="1" ht="9" customHeight="1" x14ac:dyDescent="0.25">
      <c r="A469" s="28" t="s">
        <v>55</v>
      </c>
      <c r="B469" s="288">
        <f t="shared" si="25"/>
        <v>140</v>
      </c>
      <c r="C469" s="258">
        <v>67</v>
      </c>
      <c r="D469" s="258">
        <v>73</v>
      </c>
      <c r="E469" s="28"/>
      <c r="F469" s="288">
        <f t="shared" si="26"/>
        <v>2487</v>
      </c>
      <c r="G469" s="258">
        <v>1607</v>
      </c>
      <c r="H469" s="258">
        <v>880</v>
      </c>
    </row>
    <row r="470" spans="1:8" s="207" customFormat="1" ht="9" customHeight="1" x14ac:dyDescent="0.25">
      <c r="A470" s="28" t="s">
        <v>57</v>
      </c>
      <c r="B470" s="288">
        <f t="shared" si="25"/>
        <v>68</v>
      </c>
      <c r="C470" s="258">
        <v>42</v>
      </c>
      <c r="D470" s="258">
        <v>26</v>
      </c>
      <c r="E470" s="28"/>
      <c r="F470" s="288">
        <f t="shared" si="26"/>
        <v>2434</v>
      </c>
      <c r="G470" s="258">
        <v>2079</v>
      </c>
      <c r="H470" s="258">
        <v>355</v>
      </c>
    </row>
    <row r="471" spans="1:8" s="207" customFormat="1" ht="9" customHeight="1" x14ac:dyDescent="0.25">
      <c r="A471" s="28" t="s">
        <v>59</v>
      </c>
      <c r="B471" s="288">
        <f t="shared" si="25"/>
        <v>697</v>
      </c>
      <c r="C471" s="258">
        <v>21</v>
      </c>
      <c r="D471" s="258">
        <v>676</v>
      </c>
      <c r="E471" s="28"/>
      <c r="F471" s="288">
        <f t="shared" si="26"/>
        <v>2979</v>
      </c>
      <c r="G471" s="258">
        <v>399</v>
      </c>
      <c r="H471" s="258">
        <v>2580</v>
      </c>
    </row>
    <row r="472" spans="1:8" s="207" customFormat="1" ht="9" customHeight="1" x14ac:dyDescent="0.25">
      <c r="A472" s="41" t="s">
        <v>63</v>
      </c>
      <c r="B472" s="259">
        <f t="shared" si="25"/>
        <v>77</v>
      </c>
      <c r="C472" s="259">
        <v>35</v>
      </c>
      <c r="D472" s="259">
        <v>42</v>
      </c>
      <c r="E472" s="41"/>
      <c r="F472" s="259">
        <f t="shared" si="26"/>
        <v>1180</v>
      </c>
      <c r="G472" s="259">
        <v>642</v>
      </c>
      <c r="H472" s="259">
        <v>538</v>
      </c>
    </row>
    <row r="473" spans="1:8" s="207" customFormat="1" ht="9" customHeight="1" x14ac:dyDescent="0.25">
      <c r="A473" s="28" t="s">
        <v>65</v>
      </c>
      <c r="B473" s="288">
        <f t="shared" si="25"/>
        <v>111</v>
      </c>
      <c r="C473" s="258">
        <v>52</v>
      </c>
      <c r="D473" s="258">
        <v>59</v>
      </c>
      <c r="E473" s="28"/>
      <c r="F473" s="288">
        <f t="shared" si="26"/>
        <v>1459</v>
      </c>
      <c r="G473" s="258">
        <v>1017</v>
      </c>
      <c r="H473" s="258">
        <v>442</v>
      </c>
    </row>
    <row r="474" spans="1:8" s="207" customFormat="1" ht="9" customHeight="1" x14ac:dyDescent="0.25">
      <c r="A474" s="28" t="s">
        <v>69</v>
      </c>
      <c r="B474" s="288">
        <f t="shared" si="25"/>
        <v>51</v>
      </c>
      <c r="C474" s="258">
        <v>17</v>
      </c>
      <c r="D474" s="258">
        <v>34</v>
      </c>
      <c r="E474" s="28"/>
      <c r="F474" s="288">
        <f t="shared" si="26"/>
        <v>833</v>
      </c>
      <c r="G474" s="258">
        <v>558</v>
      </c>
      <c r="H474" s="258">
        <v>275</v>
      </c>
    </row>
    <row r="475" spans="1:8" s="207" customFormat="1" ht="9" customHeight="1" x14ac:dyDescent="0.25">
      <c r="A475" s="28" t="s">
        <v>74</v>
      </c>
      <c r="B475" s="288">
        <f t="shared" si="25"/>
        <v>64</v>
      </c>
      <c r="C475" s="258">
        <v>33</v>
      </c>
      <c r="D475" s="258">
        <v>31</v>
      </c>
      <c r="E475" s="28"/>
      <c r="F475" s="288">
        <f t="shared" si="26"/>
        <v>746</v>
      </c>
      <c r="G475" s="258">
        <v>590</v>
      </c>
      <c r="H475" s="258">
        <v>156</v>
      </c>
    </row>
    <row r="476" spans="1:8" s="207" customFormat="1" ht="9" customHeight="1" x14ac:dyDescent="0.25">
      <c r="A476" s="41" t="s">
        <v>76</v>
      </c>
      <c r="B476" s="259">
        <f t="shared" si="25"/>
        <v>41</v>
      </c>
      <c r="C476" s="259">
        <v>24</v>
      </c>
      <c r="D476" s="259">
        <v>17</v>
      </c>
      <c r="E476" s="41"/>
      <c r="F476" s="259">
        <f t="shared" si="26"/>
        <v>1318</v>
      </c>
      <c r="G476" s="259">
        <v>924</v>
      </c>
      <c r="H476" s="259">
        <v>394</v>
      </c>
    </row>
    <row r="477" spans="1:8" s="207" customFormat="1" ht="9" customHeight="1" x14ac:dyDescent="0.25">
      <c r="A477" s="28" t="s">
        <v>105</v>
      </c>
      <c r="B477" s="288">
        <f t="shared" si="25"/>
        <v>27</v>
      </c>
      <c r="C477" s="258">
        <v>12</v>
      </c>
      <c r="D477" s="258">
        <v>15</v>
      </c>
      <c r="E477" s="28"/>
      <c r="F477" s="288">
        <f t="shared" si="26"/>
        <v>1296</v>
      </c>
      <c r="G477" s="258">
        <v>919</v>
      </c>
      <c r="H477" s="258">
        <v>377</v>
      </c>
    </row>
    <row r="478" spans="1:8" s="207" customFormat="1" ht="9" customHeight="1" x14ac:dyDescent="0.25">
      <c r="A478" s="28" t="s">
        <v>82</v>
      </c>
      <c r="B478" s="288">
        <f t="shared" si="25"/>
        <v>154</v>
      </c>
      <c r="C478" s="258">
        <v>67</v>
      </c>
      <c r="D478" s="258">
        <v>87</v>
      </c>
      <c r="E478" s="28"/>
      <c r="F478" s="288">
        <f t="shared" si="26"/>
        <v>3051</v>
      </c>
      <c r="G478" s="258">
        <v>2123</v>
      </c>
      <c r="H478" s="258">
        <v>928</v>
      </c>
    </row>
    <row r="479" spans="1:8" s="207" customFormat="1" ht="9" customHeight="1" x14ac:dyDescent="0.25">
      <c r="A479" s="28" t="s">
        <v>86</v>
      </c>
      <c r="B479" s="288">
        <f t="shared" si="25"/>
        <v>108</v>
      </c>
      <c r="C479" s="258">
        <v>28</v>
      </c>
      <c r="D479" s="258">
        <v>80</v>
      </c>
      <c r="E479" s="28"/>
      <c r="F479" s="288">
        <f t="shared" si="26"/>
        <v>1125</v>
      </c>
      <c r="G479" s="258">
        <v>632</v>
      </c>
      <c r="H479" s="258">
        <v>493</v>
      </c>
    </row>
    <row r="480" spans="1:8" s="207" customFormat="1" ht="9" customHeight="1" x14ac:dyDescent="0.25">
      <c r="A480" s="41" t="s">
        <v>88</v>
      </c>
      <c r="B480" s="259">
        <f t="shared" si="25"/>
        <v>25</v>
      </c>
      <c r="C480" s="259">
        <v>8</v>
      </c>
      <c r="D480" s="259">
        <v>17</v>
      </c>
      <c r="E480" s="41"/>
      <c r="F480" s="259">
        <f t="shared" si="26"/>
        <v>255</v>
      </c>
      <c r="G480" s="259">
        <v>105</v>
      </c>
      <c r="H480" s="259">
        <v>150</v>
      </c>
    </row>
    <row r="481" spans="1:8" s="207" customFormat="1" ht="9" customHeight="1" x14ac:dyDescent="0.25">
      <c r="A481" s="28" t="s">
        <v>148</v>
      </c>
      <c r="B481" s="288">
        <f t="shared" si="25"/>
        <v>285</v>
      </c>
      <c r="C481" s="77">
        <v>245</v>
      </c>
      <c r="D481" s="77">
        <v>40</v>
      </c>
      <c r="E481" s="179"/>
      <c r="F481" s="77">
        <f t="shared" si="26"/>
        <v>2271</v>
      </c>
      <c r="G481" s="77">
        <v>1835</v>
      </c>
      <c r="H481" s="77">
        <v>436</v>
      </c>
    </row>
    <row r="482" spans="1:8" s="207" customFormat="1" ht="9" customHeight="1" x14ac:dyDescent="0.25">
      <c r="A482" s="28"/>
      <c r="B482" s="258"/>
      <c r="C482" s="258"/>
      <c r="D482" s="258"/>
      <c r="E482" s="28"/>
      <c r="F482" s="258"/>
      <c r="G482" s="258"/>
      <c r="H482" s="258"/>
    </row>
    <row r="483" spans="1:8" s="207" customFormat="1" ht="9" customHeight="1" x14ac:dyDescent="0.15">
      <c r="A483" s="43">
        <v>2008</v>
      </c>
      <c r="B483" s="258"/>
      <c r="C483" s="28"/>
      <c r="D483" s="28"/>
      <c r="E483" s="28"/>
      <c r="F483" s="258"/>
      <c r="G483" s="28"/>
      <c r="H483" s="28"/>
    </row>
    <row r="484" spans="1:8" s="207" customFormat="1" ht="9" customHeight="1" x14ac:dyDescent="0.25">
      <c r="A484" s="25" t="s">
        <v>129</v>
      </c>
      <c r="B484" s="257">
        <f>SUM(B485:B517)</f>
        <v>3413</v>
      </c>
      <c r="C484" s="257">
        <f>SUM(C485:C517)</f>
        <v>1075</v>
      </c>
      <c r="D484" s="257">
        <f>SUM(D485:D517)</f>
        <v>2338</v>
      </c>
      <c r="E484" s="257"/>
      <c r="F484" s="257">
        <f>SUM(F485:F517)</f>
        <v>70656</v>
      </c>
      <c r="G484" s="257">
        <f>SUM(G485:G517)</f>
        <v>42648</v>
      </c>
      <c r="H484" s="257">
        <f>SUM(H485:H517)</f>
        <v>28008</v>
      </c>
    </row>
    <row r="485" spans="1:8" s="207" customFormat="1" ht="3" customHeight="1" x14ac:dyDescent="0.25">
      <c r="A485" s="25"/>
      <c r="B485" s="257"/>
      <c r="C485" s="257"/>
      <c r="D485" s="257"/>
      <c r="E485" s="257"/>
      <c r="F485" s="257"/>
      <c r="G485" s="257"/>
      <c r="H485" s="257"/>
    </row>
    <row r="486" spans="1:8" s="207" customFormat="1" ht="9" customHeight="1" x14ac:dyDescent="0.25">
      <c r="A486" s="28" t="s">
        <v>14</v>
      </c>
      <c r="B486" s="288">
        <f>SUM(C486:D486)</f>
        <v>58</v>
      </c>
      <c r="C486" s="28">
        <v>5</v>
      </c>
      <c r="D486" s="258">
        <v>53</v>
      </c>
      <c r="E486" s="28"/>
      <c r="F486" s="288">
        <f t="shared" ref="F486:F517" si="27">SUM(G486:H486)</f>
        <v>954</v>
      </c>
      <c r="G486" s="258">
        <v>211</v>
      </c>
      <c r="H486" s="258">
        <v>743</v>
      </c>
    </row>
    <row r="487" spans="1:8" s="207" customFormat="1" ht="9" customHeight="1" x14ac:dyDescent="0.25">
      <c r="A487" s="28" t="s">
        <v>15</v>
      </c>
      <c r="B487" s="288">
        <f t="shared" ref="B487:B517" si="28">SUM(C487:D487)</f>
        <v>69</v>
      </c>
      <c r="C487" s="258">
        <v>36</v>
      </c>
      <c r="D487" s="258">
        <v>33</v>
      </c>
      <c r="E487" s="28"/>
      <c r="F487" s="288">
        <f t="shared" si="27"/>
        <v>1243</v>
      </c>
      <c r="G487" s="258">
        <v>760</v>
      </c>
      <c r="H487" s="258">
        <v>483</v>
      </c>
    </row>
    <row r="488" spans="1:8" s="207" customFormat="1" ht="9" customHeight="1" x14ac:dyDescent="0.25">
      <c r="A488" s="28" t="s">
        <v>112</v>
      </c>
      <c r="B488" s="258">
        <f t="shared" si="28"/>
        <v>153</v>
      </c>
      <c r="C488" s="258">
        <v>10</v>
      </c>
      <c r="D488" s="258">
        <v>143</v>
      </c>
      <c r="E488" s="28"/>
      <c r="F488" s="258">
        <f t="shared" si="27"/>
        <v>710</v>
      </c>
      <c r="G488" s="258">
        <v>221</v>
      </c>
      <c r="H488" s="258">
        <v>489</v>
      </c>
    </row>
    <row r="489" spans="1:8" s="207" customFormat="1" ht="9" customHeight="1" x14ac:dyDescent="0.25">
      <c r="A489" s="41" t="s">
        <v>21</v>
      </c>
      <c r="B489" s="259">
        <f t="shared" si="28"/>
        <v>22</v>
      </c>
      <c r="C489" s="259">
        <v>4</v>
      </c>
      <c r="D489" s="259">
        <v>18</v>
      </c>
      <c r="E489" s="41"/>
      <c r="F489" s="259">
        <f t="shared" si="27"/>
        <v>227</v>
      </c>
      <c r="G489" s="259">
        <v>160</v>
      </c>
      <c r="H489" s="259">
        <v>67</v>
      </c>
    </row>
    <row r="490" spans="1:8" s="207" customFormat="1" ht="9" customHeight="1" x14ac:dyDescent="0.25">
      <c r="A490" s="28" t="s">
        <v>23</v>
      </c>
      <c r="B490" s="288">
        <f t="shared" si="28"/>
        <v>54</v>
      </c>
      <c r="C490" s="258">
        <v>29</v>
      </c>
      <c r="D490" s="258">
        <v>25</v>
      </c>
      <c r="E490" s="28"/>
      <c r="F490" s="288">
        <f t="shared" si="27"/>
        <v>1125</v>
      </c>
      <c r="G490" s="258">
        <v>624</v>
      </c>
      <c r="H490" s="258">
        <v>501</v>
      </c>
    </row>
    <row r="491" spans="1:8" s="207" customFormat="1" ht="9" customHeight="1" x14ac:dyDescent="0.25">
      <c r="A491" s="28" t="s">
        <v>25</v>
      </c>
      <c r="B491" s="288">
        <f t="shared" si="28"/>
        <v>36</v>
      </c>
      <c r="C491" s="258">
        <v>4</v>
      </c>
      <c r="D491" s="258">
        <v>32</v>
      </c>
      <c r="E491" s="28"/>
      <c r="F491" s="288">
        <f t="shared" si="27"/>
        <v>292</v>
      </c>
      <c r="G491" s="258">
        <v>130</v>
      </c>
      <c r="H491" s="258">
        <v>162</v>
      </c>
    </row>
    <row r="492" spans="1:8" s="207" customFormat="1" ht="9" customHeight="1" x14ac:dyDescent="0.25">
      <c r="A492" s="28" t="s">
        <v>27</v>
      </c>
      <c r="B492" s="288">
        <f t="shared" si="28"/>
        <v>223</v>
      </c>
      <c r="C492" s="258">
        <v>115</v>
      </c>
      <c r="D492" s="258">
        <v>108</v>
      </c>
      <c r="E492" s="28"/>
      <c r="F492" s="288">
        <f t="shared" si="27"/>
        <v>1653</v>
      </c>
      <c r="G492" s="258">
        <v>1194</v>
      </c>
      <c r="H492" s="258">
        <v>459</v>
      </c>
    </row>
    <row r="493" spans="1:8" s="207" customFormat="1" ht="9" customHeight="1" x14ac:dyDescent="0.25">
      <c r="A493" s="41" t="s">
        <v>30</v>
      </c>
      <c r="B493" s="259">
        <f t="shared" si="28"/>
        <v>58</v>
      </c>
      <c r="C493" s="259">
        <v>21</v>
      </c>
      <c r="D493" s="259">
        <v>37</v>
      </c>
      <c r="E493" s="41"/>
      <c r="F493" s="259">
        <f t="shared" si="27"/>
        <v>612</v>
      </c>
      <c r="G493" s="259">
        <v>307</v>
      </c>
      <c r="H493" s="259">
        <v>305</v>
      </c>
    </row>
    <row r="494" spans="1:8" s="207" customFormat="1" ht="9" customHeight="1" x14ac:dyDescent="0.25">
      <c r="A494" s="28" t="s">
        <v>111</v>
      </c>
      <c r="B494" s="288">
        <f t="shared" si="28"/>
        <v>600</v>
      </c>
      <c r="C494" s="258">
        <v>192</v>
      </c>
      <c r="D494" s="258">
        <v>408</v>
      </c>
      <c r="E494" s="28"/>
      <c r="F494" s="288">
        <f t="shared" si="27"/>
        <v>23593</v>
      </c>
      <c r="G494" s="258">
        <v>13948</v>
      </c>
      <c r="H494" s="258">
        <v>9645</v>
      </c>
    </row>
    <row r="495" spans="1:8" s="207" customFormat="1" ht="9" customHeight="1" x14ac:dyDescent="0.25">
      <c r="A495" s="28" t="s">
        <v>33</v>
      </c>
      <c r="B495" s="288">
        <f t="shared" si="28"/>
        <v>28</v>
      </c>
      <c r="C495" s="258">
        <v>13</v>
      </c>
      <c r="D495" s="258">
        <v>15</v>
      </c>
      <c r="E495" s="28"/>
      <c r="F495" s="288">
        <f t="shared" si="27"/>
        <v>531</v>
      </c>
      <c r="G495" s="258">
        <v>255</v>
      </c>
      <c r="H495" s="258">
        <v>276</v>
      </c>
    </row>
    <row r="496" spans="1:8" s="207" customFormat="1" ht="9" customHeight="1" x14ac:dyDescent="0.25">
      <c r="A496" s="28" t="s">
        <v>34</v>
      </c>
      <c r="B496" s="288">
        <f t="shared" si="28"/>
        <v>137</v>
      </c>
      <c r="C496" s="258">
        <v>39</v>
      </c>
      <c r="D496" s="258">
        <v>98</v>
      </c>
      <c r="E496" s="28"/>
      <c r="F496" s="288">
        <f t="shared" si="27"/>
        <v>4147</v>
      </c>
      <c r="G496" s="258">
        <v>2458</v>
      </c>
      <c r="H496" s="258">
        <v>1689</v>
      </c>
    </row>
    <row r="497" spans="1:8" s="207" customFormat="1" ht="9" customHeight="1" x14ac:dyDescent="0.25">
      <c r="A497" s="41" t="s">
        <v>36</v>
      </c>
      <c r="B497" s="259">
        <f t="shared" si="28"/>
        <v>55</v>
      </c>
      <c r="C497" s="259">
        <v>16</v>
      </c>
      <c r="D497" s="259">
        <v>39</v>
      </c>
      <c r="E497" s="41"/>
      <c r="F497" s="259">
        <f t="shared" si="27"/>
        <v>478</v>
      </c>
      <c r="G497" s="259">
        <v>242</v>
      </c>
      <c r="H497" s="259">
        <v>236</v>
      </c>
    </row>
    <row r="498" spans="1:8" s="207" customFormat="1" ht="9" customHeight="1" x14ac:dyDescent="0.25">
      <c r="A498" s="28" t="s">
        <v>130</v>
      </c>
      <c r="B498" s="288">
        <f t="shared" si="28"/>
        <v>32</v>
      </c>
      <c r="C498" s="258">
        <v>12</v>
      </c>
      <c r="D498" s="258">
        <v>20</v>
      </c>
      <c r="E498" s="28"/>
      <c r="F498" s="288">
        <f t="shared" si="27"/>
        <v>1086</v>
      </c>
      <c r="G498" s="258">
        <v>676</v>
      </c>
      <c r="H498" s="258">
        <v>410</v>
      </c>
    </row>
    <row r="499" spans="1:8" s="207" customFormat="1" ht="9" customHeight="1" x14ac:dyDescent="0.25">
      <c r="A499" s="28" t="s">
        <v>39</v>
      </c>
      <c r="B499" s="288">
        <f t="shared" si="28"/>
        <v>142</v>
      </c>
      <c r="C499" s="258">
        <v>54</v>
      </c>
      <c r="D499" s="258">
        <v>88</v>
      </c>
      <c r="E499" s="28"/>
      <c r="F499" s="288">
        <f t="shared" si="27"/>
        <v>4546</v>
      </c>
      <c r="G499" s="258">
        <v>2397</v>
      </c>
      <c r="H499" s="258">
        <v>2149</v>
      </c>
    </row>
    <row r="500" spans="1:8" s="207" customFormat="1" ht="9" customHeight="1" x14ac:dyDescent="0.25">
      <c r="A500" s="28" t="s">
        <v>32</v>
      </c>
      <c r="B500" s="288">
        <f t="shared" si="28"/>
        <v>74</v>
      </c>
      <c r="C500" s="258">
        <v>43</v>
      </c>
      <c r="D500" s="258">
        <v>31</v>
      </c>
      <c r="E500" s="28"/>
      <c r="F500" s="288">
        <f t="shared" si="27"/>
        <v>3102</v>
      </c>
      <c r="G500" s="258">
        <v>2358</v>
      </c>
      <c r="H500" s="258">
        <v>744</v>
      </c>
    </row>
    <row r="501" spans="1:8" s="207" customFormat="1" ht="9" customHeight="1" x14ac:dyDescent="0.25">
      <c r="A501" s="41" t="s">
        <v>43</v>
      </c>
      <c r="B501" s="259">
        <f t="shared" si="28"/>
        <v>92</v>
      </c>
      <c r="C501" s="259">
        <v>40</v>
      </c>
      <c r="D501" s="259">
        <v>52</v>
      </c>
      <c r="E501" s="41"/>
      <c r="F501" s="259">
        <f t="shared" si="27"/>
        <v>1792</v>
      </c>
      <c r="G501" s="259">
        <v>974</v>
      </c>
      <c r="H501" s="259">
        <v>818</v>
      </c>
    </row>
    <row r="502" spans="1:8" s="207" customFormat="1" ht="9" customHeight="1" x14ac:dyDescent="0.25">
      <c r="A502" s="28" t="s">
        <v>46</v>
      </c>
      <c r="B502" s="288">
        <f t="shared" si="28"/>
        <v>39</v>
      </c>
      <c r="C502" s="258">
        <v>16</v>
      </c>
      <c r="D502" s="258">
        <v>23</v>
      </c>
      <c r="E502" s="28"/>
      <c r="F502" s="288">
        <f t="shared" si="27"/>
        <v>804</v>
      </c>
      <c r="G502" s="258">
        <v>409</v>
      </c>
      <c r="H502" s="258">
        <v>395</v>
      </c>
    </row>
    <row r="503" spans="1:8" s="207" customFormat="1" ht="9" customHeight="1" x14ac:dyDescent="0.25">
      <c r="A503" s="28" t="s">
        <v>48</v>
      </c>
      <c r="B503" s="288">
        <f t="shared" si="28"/>
        <v>47</v>
      </c>
      <c r="C503" s="258">
        <v>10</v>
      </c>
      <c r="D503" s="258">
        <v>37</v>
      </c>
      <c r="E503" s="28"/>
      <c r="F503" s="288">
        <f t="shared" si="27"/>
        <v>426</v>
      </c>
      <c r="G503" s="258">
        <v>216</v>
      </c>
      <c r="H503" s="258">
        <v>210</v>
      </c>
    </row>
    <row r="504" spans="1:8" s="207" customFormat="1" ht="9" customHeight="1" x14ac:dyDescent="0.25">
      <c r="A504" s="28" t="s">
        <v>50</v>
      </c>
      <c r="B504" s="288">
        <f t="shared" si="28"/>
        <v>86</v>
      </c>
      <c r="C504" s="258">
        <v>43</v>
      </c>
      <c r="D504" s="258">
        <v>43</v>
      </c>
      <c r="E504" s="28"/>
      <c r="F504" s="288">
        <f t="shared" si="27"/>
        <v>2535</v>
      </c>
      <c r="G504" s="258">
        <v>1460</v>
      </c>
      <c r="H504" s="258">
        <v>1075</v>
      </c>
    </row>
    <row r="505" spans="1:8" s="207" customFormat="1" ht="9" customHeight="1" x14ac:dyDescent="0.25">
      <c r="A505" s="41" t="s">
        <v>52</v>
      </c>
      <c r="B505" s="259">
        <f t="shared" si="28"/>
        <v>166</v>
      </c>
      <c r="C505" s="259">
        <v>66</v>
      </c>
      <c r="D505" s="259">
        <v>100</v>
      </c>
      <c r="E505" s="41"/>
      <c r="F505" s="259">
        <f t="shared" si="27"/>
        <v>1240</v>
      </c>
      <c r="G505" s="259">
        <v>942</v>
      </c>
      <c r="H505" s="259">
        <v>298</v>
      </c>
    </row>
    <row r="506" spans="1:8" s="207" customFormat="1" ht="9" customHeight="1" x14ac:dyDescent="0.25">
      <c r="A506" s="28" t="s">
        <v>55</v>
      </c>
      <c r="B506" s="288">
        <f t="shared" si="28"/>
        <v>133</v>
      </c>
      <c r="C506" s="258">
        <v>60</v>
      </c>
      <c r="D506" s="258">
        <v>73</v>
      </c>
      <c r="E506" s="28"/>
      <c r="F506" s="288">
        <f t="shared" si="27"/>
        <v>2209</v>
      </c>
      <c r="G506" s="258">
        <v>1447</v>
      </c>
      <c r="H506" s="258">
        <v>762</v>
      </c>
    </row>
    <row r="507" spans="1:8" s="207" customFormat="1" ht="9" customHeight="1" x14ac:dyDescent="0.25">
      <c r="A507" s="28" t="s">
        <v>57</v>
      </c>
      <c r="B507" s="288">
        <f t="shared" si="28"/>
        <v>67</v>
      </c>
      <c r="C507" s="258">
        <v>39</v>
      </c>
      <c r="D507" s="258">
        <v>28</v>
      </c>
      <c r="E507" s="28"/>
      <c r="F507" s="288">
        <f t="shared" si="27"/>
        <v>4785</v>
      </c>
      <c r="G507" s="258">
        <v>4400</v>
      </c>
      <c r="H507" s="258">
        <v>385</v>
      </c>
    </row>
    <row r="508" spans="1:8" s="207" customFormat="1" ht="9" customHeight="1" x14ac:dyDescent="0.25">
      <c r="A508" s="28" t="s">
        <v>59</v>
      </c>
      <c r="B508" s="288">
        <f t="shared" si="28"/>
        <v>539</v>
      </c>
      <c r="C508" s="258">
        <v>15</v>
      </c>
      <c r="D508" s="258">
        <v>524</v>
      </c>
      <c r="E508" s="28"/>
      <c r="F508" s="288">
        <f t="shared" si="27"/>
        <v>2659</v>
      </c>
      <c r="G508" s="258">
        <v>256</v>
      </c>
      <c r="H508" s="258">
        <v>2403</v>
      </c>
    </row>
    <row r="509" spans="1:8" s="207" customFormat="1" ht="9" customHeight="1" x14ac:dyDescent="0.25">
      <c r="A509" s="41" t="s">
        <v>63</v>
      </c>
      <c r="B509" s="259">
        <f t="shared" si="28"/>
        <v>59</v>
      </c>
      <c r="C509" s="259">
        <v>24</v>
      </c>
      <c r="D509" s="259">
        <v>35</v>
      </c>
      <c r="E509" s="41"/>
      <c r="F509" s="259">
        <f t="shared" si="27"/>
        <v>1116</v>
      </c>
      <c r="G509" s="259">
        <v>596</v>
      </c>
      <c r="H509" s="259">
        <v>520</v>
      </c>
    </row>
    <row r="510" spans="1:8" s="207" customFormat="1" ht="9" customHeight="1" x14ac:dyDescent="0.25">
      <c r="A510" s="28" t="s">
        <v>65</v>
      </c>
      <c r="B510" s="288">
        <f t="shared" si="28"/>
        <v>67</v>
      </c>
      <c r="C510" s="258">
        <v>24</v>
      </c>
      <c r="D510" s="258">
        <v>43</v>
      </c>
      <c r="E510" s="28"/>
      <c r="F510" s="288">
        <f t="shared" si="27"/>
        <v>1144</v>
      </c>
      <c r="G510" s="258">
        <v>772</v>
      </c>
      <c r="H510" s="258">
        <v>372</v>
      </c>
    </row>
    <row r="511" spans="1:8" s="207" customFormat="1" ht="9" customHeight="1" x14ac:dyDescent="0.25">
      <c r="A511" s="28" t="s">
        <v>69</v>
      </c>
      <c r="B511" s="288">
        <f t="shared" si="28"/>
        <v>40</v>
      </c>
      <c r="C511" s="258">
        <v>15</v>
      </c>
      <c r="D511" s="258">
        <v>25</v>
      </c>
      <c r="E511" s="28"/>
      <c r="F511" s="288">
        <f t="shared" si="27"/>
        <v>818</v>
      </c>
      <c r="G511" s="258">
        <v>544</v>
      </c>
      <c r="H511" s="258">
        <v>274</v>
      </c>
    </row>
    <row r="512" spans="1:8" s="207" customFormat="1" ht="9" customHeight="1" x14ac:dyDescent="0.25">
      <c r="A512" s="28" t="s">
        <v>74</v>
      </c>
      <c r="B512" s="288">
        <f t="shared" si="28"/>
        <v>65</v>
      </c>
      <c r="C512" s="258">
        <v>33</v>
      </c>
      <c r="D512" s="258">
        <v>32</v>
      </c>
      <c r="E512" s="28"/>
      <c r="F512" s="288">
        <f t="shared" si="27"/>
        <v>685</v>
      </c>
      <c r="G512" s="258">
        <v>548</v>
      </c>
      <c r="H512" s="258">
        <v>137</v>
      </c>
    </row>
    <row r="513" spans="1:8" s="207" customFormat="1" ht="9" customHeight="1" x14ac:dyDescent="0.25">
      <c r="A513" s="41" t="s">
        <v>76</v>
      </c>
      <c r="B513" s="259">
        <f t="shared" si="28"/>
        <v>23</v>
      </c>
      <c r="C513" s="259">
        <v>13</v>
      </c>
      <c r="D513" s="259">
        <v>10</v>
      </c>
      <c r="E513" s="41"/>
      <c r="F513" s="259">
        <f t="shared" si="27"/>
        <v>974</v>
      </c>
      <c r="G513" s="259">
        <v>744</v>
      </c>
      <c r="H513" s="259">
        <v>230</v>
      </c>
    </row>
    <row r="514" spans="1:8" s="207" customFormat="1" ht="9" customHeight="1" x14ac:dyDescent="0.25">
      <c r="A514" s="28" t="s">
        <v>105</v>
      </c>
      <c r="B514" s="288">
        <f t="shared" si="28"/>
        <v>27</v>
      </c>
      <c r="C514" s="258">
        <v>8</v>
      </c>
      <c r="D514" s="258">
        <v>19</v>
      </c>
      <c r="E514" s="28"/>
      <c r="F514" s="288">
        <f t="shared" si="27"/>
        <v>1280</v>
      </c>
      <c r="G514" s="258">
        <v>960</v>
      </c>
      <c r="H514" s="258">
        <v>320</v>
      </c>
    </row>
    <row r="515" spans="1:8" s="207" customFormat="1" ht="9" customHeight="1" x14ac:dyDescent="0.25">
      <c r="A515" s="28" t="s">
        <v>82</v>
      </c>
      <c r="B515" s="288">
        <f t="shared" si="28"/>
        <v>116</v>
      </c>
      <c r="C515" s="258">
        <v>53</v>
      </c>
      <c r="D515" s="258">
        <v>63</v>
      </c>
      <c r="E515" s="28"/>
      <c r="F515" s="288">
        <f t="shared" si="27"/>
        <v>2724</v>
      </c>
      <c r="G515" s="258">
        <v>1821</v>
      </c>
      <c r="H515" s="258">
        <v>903</v>
      </c>
    </row>
    <row r="516" spans="1:8" s="207" customFormat="1" ht="9" customHeight="1" x14ac:dyDescent="0.25">
      <c r="A516" s="28" t="s">
        <v>86</v>
      </c>
      <c r="B516" s="288">
        <f t="shared" si="28"/>
        <v>83</v>
      </c>
      <c r="C516" s="258">
        <v>15</v>
      </c>
      <c r="D516" s="258">
        <v>68</v>
      </c>
      <c r="E516" s="28"/>
      <c r="F516" s="288">
        <f t="shared" si="27"/>
        <v>921</v>
      </c>
      <c r="G516" s="258">
        <v>513</v>
      </c>
      <c r="H516" s="258">
        <v>408</v>
      </c>
    </row>
    <row r="517" spans="1:8" s="207" customFormat="1" ht="9" customHeight="1" x14ac:dyDescent="0.25">
      <c r="A517" s="41" t="s">
        <v>88</v>
      </c>
      <c r="B517" s="259">
        <f t="shared" si="28"/>
        <v>23</v>
      </c>
      <c r="C517" s="259">
        <v>8</v>
      </c>
      <c r="D517" s="259">
        <v>15</v>
      </c>
      <c r="E517" s="41"/>
      <c r="F517" s="259">
        <f t="shared" si="27"/>
        <v>245</v>
      </c>
      <c r="G517" s="259">
        <v>105</v>
      </c>
      <c r="H517" s="259">
        <v>140</v>
      </c>
    </row>
    <row r="518" spans="1:8" s="207" customFormat="1" ht="9" customHeight="1" x14ac:dyDescent="0.25">
      <c r="A518" s="28"/>
      <c r="B518" s="258"/>
      <c r="C518" s="258"/>
      <c r="D518" s="258"/>
      <c r="E518" s="28"/>
      <c r="F518" s="258"/>
      <c r="G518" s="258"/>
      <c r="H518" s="258"/>
    </row>
    <row r="519" spans="1:8" s="207" customFormat="1" ht="9" customHeight="1" x14ac:dyDescent="0.15">
      <c r="A519" s="43">
        <v>2009</v>
      </c>
      <c r="B519" s="258"/>
      <c r="C519" s="28"/>
      <c r="D519" s="28"/>
      <c r="E519" s="28"/>
      <c r="F519" s="258"/>
      <c r="G519" s="28"/>
      <c r="H519" s="28"/>
    </row>
    <row r="520" spans="1:8" s="207" customFormat="1" ht="9" customHeight="1" x14ac:dyDescent="0.25">
      <c r="A520" s="25" t="s">
        <v>129</v>
      </c>
      <c r="B520" s="257">
        <f>SUM(B521:B553)</f>
        <v>3856</v>
      </c>
      <c r="C520" s="257">
        <f>SUM(C521:C553)</f>
        <v>1207</v>
      </c>
      <c r="D520" s="257">
        <f>SUM(D521:D553)</f>
        <v>2649</v>
      </c>
      <c r="E520" s="257"/>
      <c r="F520" s="257">
        <f>SUM(F521:F553)</f>
        <v>78567</v>
      </c>
      <c r="G520" s="257">
        <f>SUM(G521:G553)</f>
        <v>46948</v>
      </c>
      <c r="H520" s="257">
        <f>SUM(H521:H553)</f>
        <v>31619</v>
      </c>
    </row>
    <row r="521" spans="1:8" s="207" customFormat="1" ht="3" customHeight="1" x14ac:dyDescent="0.25">
      <c r="A521" s="25"/>
      <c r="B521" s="257"/>
      <c r="C521" s="257"/>
      <c r="D521" s="257"/>
      <c r="E521" s="257"/>
      <c r="F521" s="257"/>
      <c r="G521" s="257"/>
      <c r="H521" s="257"/>
    </row>
    <row r="522" spans="1:8" s="207" customFormat="1" ht="9" customHeight="1" x14ac:dyDescent="0.25">
      <c r="A522" s="28" t="s">
        <v>14</v>
      </c>
      <c r="B522" s="288">
        <f>SUM(C522:D522)</f>
        <v>60</v>
      </c>
      <c r="C522" s="28">
        <v>7</v>
      </c>
      <c r="D522" s="258">
        <v>53</v>
      </c>
      <c r="E522" s="28"/>
      <c r="F522" s="288">
        <f t="shared" ref="F522:F553" si="29">SUM(G522:H522)</f>
        <v>1024</v>
      </c>
      <c r="G522" s="258">
        <v>241</v>
      </c>
      <c r="H522" s="258">
        <v>783</v>
      </c>
    </row>
    <row r="523" spans="1:8" s="207" customFormat="1" ht="9" customHeight="1" x14ac:dyDescent="0.25">
      <c r="A523" s="28" t="s">
        <v>15</v>
      </c>
      <c r="B523" s="288">
        <f t="shared" ref="B523:B553" si="30">SUM(C523:D523)</f>
        <v>72</v>
      </c>
      <c r="C523" s="258">
        <v>38</v>
      </c>
      <c r="D523" s="258">
        <v>34</v>
      </c>
      <c r="E523" s="28"/>
      <c r="F523" s="288">
        <f t="shared" si="29"/>
        <v>1195</v>
      </c>
      <c r="G523" s="258">
        <v>728</v>
      </c>
      <c r="H523" s="258">
        <v>467</v>
      </c>
    </row>
    <row r="524" spans="1:8" s="207" customFormat="1" ht="9" customHeight="1" x14ac:dyDescent="0.25">
      <c r="A524" s="28" t="s">
        <v>112</v>
      </c>
      <c r="B524" s="258">
        <f t="shared" si="30"/>
        <v>148</v>
      </c>
      <c r="C524" s="258">
        <v>11</v>
      </c>
      <c r="D524" s="258">
        <v>137</v>
      </c>
      <c r="E524" s="28"/>
      <c r="F524" s="258">
        <f t="shared" si="29"/>
        <v>712</v>
      </c>
      <c r="G524" s="258">
        <v>222</v>
      </c>
      <c r="H524" s="258">
        <v>490</v>
      </c>
    </row>
    <row r="525" spans="1:8" s="207" customFormat="1" ht="9" customHeight="1" x14ac:dyDescent="0.25">
      <c r="A525" s="41" t="s">
        <v>21</v>
      </c>
      <c r="B525" s="259">
        <f t="shared" si="30"/>
        <v>27</v>
      </c>
      <c r="C525" s="259">
        <v>5</v>
      </c>
      <c r="D525" s="259">
        <v>22</v>
      </c>
      <c r="E525" s="41"/>
      <c r="F525" s="259">
        <f t="shared" si="29"/>
        <v>247</v>
      </c>
      <c r="G525" s="259">
        <v>171</v>
      </c>
      <c r="H525" s="259">
        <v>76</v>
      </c>
    </row>
    <row r="526" spans="1:8" s="207" customFormat="1" ht="9" customHeight="1" x14ac:dyDescent="0.25">
      <c r="A526" s="28" t="s">
        <v>23</v>
      </c>
      <c r="B526" s="288">
        <f t="shared" si="30"/>
        <v>67</v>
      </c>
      <c r="C526" s="258">
        <v>34</v>
      </c>
      <c r="D526" s="258">
        <v>33</v>
      </c>
      <c r="E526" s="28"/>
      <c r="F526" s="288">
        <f t="shared" si="29"/>
        <v>1377</v>
      </c>
      <c r="G526" s="258">
        <v>813</v>
      </c>
      <c r="H526" s="258">
        <v>564</v>
      </c>
    </row>
    <row r="527" spans="1:8" s="207" customFormat="1" ht="9" customHeight="1" x14ac:dyDescent="0.25">
      <c r="A527" s="28" t="s">
        <v>25</v>
      </c>
      <c r="B527" s="288">
        <f t="shared" si="30"/>
        <v>38</v>
      </c>
      <c r="C527" s="258">
        <v>4</v>
      </c>
      <c r="D527" s="258">
        <v>34</v>
      </c>
      <c r="E527" s="28"/>
      <c r="F527" s="288">
        <f t="shared" si="29"/>
        <v>290</v>
      </c>
      <c r="G527" s="258">
        <v>119</v>
      </c>
      <c r="H527" s="258">
        <v>171</v>
      </c>
    </row>
    <row r="528" spans="1:8" s="207" customFormat="1" ht="9" customHeight="1" x14ac:dyDescent="0.25">
      <c r="A528" s="28" t="s">
        <v>27</v>
      </c>
      <c r="B528" s="288">
        <f t="shared" si="30"/>
        <v>224</v>
      </c>
      <c r="C528" s="258">
        <v>112</v>
      </c>
      <c r="D528" s="258">
        <v>112</v>
      </c>
      <c r="E528" s="28"/>
      <c r="F528" s="288">
        <f t="shared" si="29"/>
        <v>1674</v>
      </c>
      <c r="G528" s="258">
        <v>1174</v>
      </c>
      <c r="H528" s="258">
        <v>500</v>
      </c>
    </row>
    <row r="529" spans="1:8" s="207" customFormat="1" ht="9" customHeight="1" x14ac:dyDescent="0.25">
      <c r="A529" s="41" t="s">
        <v>30</v>
      </c>
      <c r="B529" s="259">
        <f t="shared" si="30"/>
        <v>59</v>
      </c>
      <c r="C529" s="259">
        <v>22</v>
      </c>
      <c r="D529" s="259">
        <v>37</v>
      </c>
      <c r="E529" s="41"/>
      <c r="F529" s="259">
        <f t="shared" si="29"/>
        <v>637</v>
      </c>
      <c r="G529" s="259">
        <v>330</v>
      </c>
      <c r="H529" s="259">
        <v>307</v>
      </c>
    </row>
    <row r="530" spans="1:8" s="207" customFormat="1" ht="9" customHeight="1" x14ac:dyDescent="0.25">
      <c r="A530" s="28" t="s">
        <v>111</v>
      </c>
      <c r="B530" s="288">
        <f t="shared" si="30"/>
        <v>720</v>
      </c>
      <c r="C530" s="258">
        <v>222</v>
      </c>
      <c r="D530" s="258">
        <v>498</v>
      </c>
      <c r="E530" s="28"/>
      <c r="F530" s="288">
        <f t="shared" si="29"/>
        <v>25958</v>
      </c>
      <c r="G530" s="258">
        <v>15401</v>
      </c>
      <c r="H530" s="258">
        <v>10557</v>
      </c>
    </row>
    <row r="531" spans="1:8" s="207" customFormat="1" ht="9" customHeight="1" x14ac:dyDescent="0.25">
      <c r="A531" s="28" t="s">
        <v>33</v>
      </c>
      <c r="B531" s="288">
        <f t="shared" si="30"/>
        <v>31</v>
      </c>
      <c r="C531" s="258">
        <v>14</v>
      </c>
      <c r="D531" s="258">
        <v>17</v>
      </c>
      <c r="E531" s="28"/>
      <c r="F531" s="288">
        <f t="shared" si="29"/>
        <v>598</v>
      </c>
      <c r="G531" s="258">
        <v>287</v>
      </c>
      <c r="H531" s="258">
        <v>311</v>
      </c>
    </row>
    <row r="532" spans="1:8" s="207" customFormat="1" ht="9" customHeight="1" x14ac:dyDescent="0.25">
      <c r="A532" s="28" t="s">
        <v>34</v>
      </c>
      <c r="B532" s="288">
        <f t="shared" si="30"/>
        <v>184</v>
      </c>
      <c r="C532" s="258">
        <v>50</v>
      </c>
      <c r="D532" s="258">
        <v>134</v>
      </c>
      <c r="E532" s="28"/>
      <c r="F532" s="288">
        <f t="shared" si="29"/>
        <v>4715</v>
      </c>
      <c r="G532" s="258">
        <v>2727</v>
      </c>
      <c r="H532" s="258">
        <v>1988</v>
      </c>
    </row>
    <row r="533" spans="1:8" s="207" customFormat="1" ht="9" customHeight="1" x14ac:dyDescent="0.25">
      <c r="A533" s="41" t="s">
        <v>36</v>
      </c>
      <c r="B533" s="259">
        <f t="shared" si="30"/>
        <v>62</v>
      </c>
      <c r="C533" s="259">
        <v>16</v>
      </c>
      <c r="D533" s="259">
        <v>46</v>
      </c>
      <c r="E533" s="41"/>
      <c r="F533" s="259">
        <f t="shared" si="29"/>
        <v>526</v>
      </c>
      <c r="G533" s="259">
        <v>265</v>
      </c>
      <c r="H533" s="259">
        <v>261</v>
      </c>
    </row>
    <row r="534" spans="1:8" s="207" customFormat="1" ht="9" customHeight="1" x14ac:dyDescent="0.25">
      <c r="A534" s="28" t="s">
        <v>130</v>
      </c>
      <c r="B534" s="288">
        <f t="shared" si="30"/>
        <v>50</v>
      </c>
      <c r="C534" s="258">
        <v>22</v>
      </c>
      <c r="D534" s="258">
        <v>28</v>
      </c>
      <c r="E534" s="28"/>
      <c r="F534" s="288">
        <f t="shared" si="29"/>
        <v>1395</v>
      </c>
      <c r="G534" s="258">
        <v>846</v>
      </c>
      <c r="H534" s="258">
        <v>549</v>
      </c>
    </row>
    <row r="535" spans="1:8" s="207" customFormat="1" ht="9" customHeight="1" x14ac:dyDescent="0.25">
      <c r="A535" s="28" t="s">
        <v>39</v>
      </c>
      <c r="B535" s="288">
        <f t="shared" si="30"/>
        <v>192</v>
      </c>
      <c r="C535" s="258">
        <v>72</v>
      </c>
      <c r="D535" s="258">
        <v>120</v>
      </c>
      <c r="E535" s="28"/>
      <c r="F535" s="288">
        <f t="shared" si="29"/>
        <v>5471</v>
      </c>
      <c r="G535" s="258">
        <v>2677</v>
      </c>
      <c r="H535" s="258">
        <v>2794</v>
      </c>
    </row>
    <row r="536" spans="1:8" s="207" customFormat="1" ht="9" customHeight="1" x14ac:dyDescent="0.25">
      <c r="A536" s="28" t="s">
        <v>32</v>
      </c>
      <c r="B536" s="288">
        <f t="shared" si="30"/>
        <v>83</v>
      </c>
      <c r="C536" s="258">
        <v>48</v>
      </c>
      <c r="D536" s="258">
        <v>35</v>
      </c>
      <c r="E536" s="28"/>
      <c r="F536" s="288">
        <f t="shared" si="29"/>
        <v>3355</v>
      </c>
      <c r="G536" s="258">
        <v>2571</v>
      </c>
      <c r="H536" s="258">
        <v>784</v>
      </c>
    </row>
    <row r="537" spans="1:8" s="207" customFormat="1" ht="9" customHeight="1" x14ac:dyDescent="0.25">
      <c r="A537" s="41" t="s">
        <v>43</v>
      </c>
      <c r="B537" s="259">
        <f t="shared" si="30"/>
        <v>103</v>
      </c>
      <c r="C537" s="259">
        <v>44</v>
      </c>
      <c r="D537" s="259">
        <v>59</v>
      </c>
      <c r="E537" s="41"/>
      <c r="F537" s="259">
        <f t="shared" si="29"/>
        <v>2221</v>
      </c>
      <c r="G537" s="259">
        <v>1166</v>
      </c>
      <c r="H537" s="259">
        <v>1055</v>
      </c>
    </row>
    <row r="538" spans="1:8" s="207" customFormat="1" ht="9" customHeight="1" x14ac:dyDescent="0.25">
      <c r="A538" s="28" t="s">
        <v>46</v>
      </c>
      <c r="B538" s="288">
        <f t="shared" si="30"/>
        <v>48</v>
      </c>
      <c r="C538" s="258">
        <v>18</v>
      </c>
      <c r="D538" s="258">
        <v>30</v>
      </c>
      <c r="E538" s="28"/>
      <c r="F538" s="288">
        <f t="shared" si="29"/>
        <v>895</v>
      </c>
      <c r="G538" s="258">
        <v>449</v>
      </c>
      <c r="H538" s="258">
        <v>446</v>
      </c>
    </row>
    <row r="539" spans="1:8" s="207" customFormat="1" ht="9" customHeight="1" x14ac:dyDescent="0.25">
      <c r="A539" s="28" t="s">
        <v>48</v>
      </c>
      <c r="B539" s="288">
        <f t="shared" si="30"/>
        <v>50</v>
      </c>
      <c r="C539" s="258">
        <v>11</v>
      </c>
      <c r="D539" s="258">
        <v>39</v>
      </c>
      <c r="E539" s="28"/>
      <c r="F539" s="288">
        <f t="shared" si="29"/>
        <v>478</v>
      </c>
      <c r="G539" s="258">
        <v>255</v>
      </c>
      <c r="H539" s="258">
        <v>223</v>
      </c>
    </row>
    <row r="540" spans="1:8" s="207" customFormat="1" ht="9" customHeight="1" x14ac:dyDescent="0.25">
      <c r="A540" s="28" t="s">
        <v>50</v>
      </c>
      <c r="B540" s="288">
        <f t="shared" si="30"/>
        <v>99</v>
      </c>
      <c r="C540" s="258">
        <v>51</v>
      </c>
      <c r="D540" s="258">
        <v>48</v>
      </c>
      <c r="E540" s="28"/>
      <c r="F540" s="288">
        <f t="shared" si="29"/>
        <v>2728</v>
      </c>
      <c r="G540" s="258">
        <v>1430</v>
      </c>
      <c r="H540" s="258">
        <v>1298</v>
      </c>
    </row>
    <row r="541" spans="1:8" s="207" customFormat="1" ht="9" customHeight="1" x14ac:dyDescent="0.25">
      <c r="A541" s="41" t="s">
        <v>52</v>
      </c>
      <c r="B541" s="259">
        <f t="shared" si="30"/>
        <v>174</v>
      </c>
      <c r="C541" s="259">
        <v>68</v>
      </c>
      <c r="D541" s="259">
        <v>106</v>
      </c>
      <c r="E541" s="41"/>
      <c r="F541" s="259">
        <f t="shared" si="29"/>
        <v>1314</v>
      </c>
      <c r="G541" s="259">
        <v>983</v>
      </c>
      <c r="H541" s="259">
        <v>331</v>
      </c>
    </row>
    <row r="542" spans="1:8" s="207" customFormat="1" ht="9" customHeight="1" x14ac:dyDescent="0.25">
      <c r="A542" s="28" t="s">
        <v>55</v>
      </c>
      <c r="B542" s="288">
        <f t="shared" si="30"/>
        <v>149</v>
      </c>
      <c r="C542" s="258">
        <v>66</v>
      </c>
      <c r="D542" s="258">
        <v>83</v>
      </c>
      <c r="E542" s="28"/>
      <c r="F542" s="288">
        <f t="shared" si="29"/>
        <v>2452</v>
      </c>
      <c r="G542" s="258">
        <v>1653</v>
      </c>
      <c r="H542" s="258">
        <v>799</v>
      </c>
    </row>
    <row r="543" spans="1:8" s="207" customFormat="1" ht="9" customHeight="1" x14ac:dyDescent="0.25">
      <c r="A543" s="28" t="s">
        <v>57</v>
      </c>
      <c r="B543" s="288">
        <f t="shared" si="30"/>
        <v>76</v>
      </c>
      <c r="C543" s="258">
        <v>41</v>
      </c>
      <c r="D543" s="258">
        <v>35</v>
      </c>
      <c r="E543" s="28"/>
      <c r="F543" s="288">
        <f t="shared" si="29"/>
        <v>5203</v>
      </c>
      <c r="G543" s="258">
        <v>4725</v>
      </c>
      <c r="H543" s="258">
        <v>478</v>
      </c>
    </row>
    <row r="544" spans="1:8" s="207" customFormat="1" ht="9" customHeight="1" x14ac:dyDescent="0.25">
      <c r="A544" s="28" t="s">
        <v>59</v>
      </c>
      <c r="B544" s="288">
        <f t="shared" si="30"/>
        <v>576</v>
      </c>
      <c r="C544" s="258">
        <v>15</v>
      </c>
      <c r="D544" s="258">
        <v>561</v>
      </c>
      <c r="E544" s="28"/>
      <c r="F544" s="288">
        <f t="shared" si="29"/>
        <v>2907</v>
      </c>
      <c r="G544" s="258">
        <v>247</v>
      </c>
      <c r="H544" s="258">
        <v>2660</v>
      </c>
    </row>
    <row r="545" spans="1:8" s="207" customFormat="1" ht="9" customHeight="1" x14ac:dyDescent="0.25">
      <c r="A545" s="41" t="s">
        <v>63</v>
      </c>
      <c r="B545" s="259">
        <f t="shared" si="30"/>
        <v>69</v>
      </c>
      <c r="C545" s="259">
        <v>29</v>
      </c>
      <c r="D545" s="259">
        <v>40</v>
      </c>
      <c r="E545" s="41"/>
      <c r="F545" s="259">
        <f t="shared" si="29"/>
        <v>1335</v>
      </c>
      <c r="G545" s="259">
        <v>708</v>
      </c>
      <c r="H545" s="259">
        <v>627</v>
      </c>
    </row>
    <row r="546" spans="1:8" s="207" customFormat="1" ht="9" customHeight="1" x14ac:dyDescent="0.25">
      <c r="A546" s="28" t="s">
        <v>65</v>
      </c>
      <c r="B546" s="288">
        <f t="shared" si="30"/>
        <v>76</v>
      </c>
      <c r="C546" s="258">
        <v>30</v>
      </c>
      <c r="D546" s="258">
        <v>46</v>
      </c>
      <c r="E546" s="28"/>
      <c r="F546" s="288">
        <f t="shared" si="29"/>
        <v>1209</v>
      </c>
      <c r="G546" s="258">
        <v>808</v>
      </c>
      <c r="H546" s="258">
        <v>401</v>
      </c>
    </row>
    <row r="547" spans="1:8" s="207" customFormat="1" ht="9" customHeight="1" x14ac:dyDescent="0.25">
      <c r="A547" s="28" t="s">
        <v>69</v>
      </c>
      <c r="B547" s="288">
        <f t="shared" si="30"/>
        <v>47</v>
      </c>
      <c r="C547" s="258">
        <v>16</v>
      </c>
      <c r="D547" s="258">
        <v>31</v>
      </c>
      <c r="E547" s="28"/>
      <c r="F547" s="288">
        <f t="shared" si="29"/>
        <v>864</v>
      </c>
      <c r="G547" s="258">
        <v>573</v>
      </c>
      <c r="H547" s="258">
        <v>291</v>
      </c>
    </row>
    <row r="548" spans="1:8" s="207" customFormat="1" ht="9" customHeight="1" x14ac:dyDescent="0.25">
      <c r="A548" s="28" t="s">
        <v>74</v>
      </c>
      <c r="B548" s="288">
        <f t="shared" si="30"/>
        <v>73</v>
      </c>
      <c r="C548" s="258">
        <v>36</v>
      </c>
      <c r="D548" s="258">
        <v>37</v>
      </c>
      <c r="E548" s="28"/>
      <c r="F548" s="288">
        <f t="shared" si="29"/>
        <v>760</v>
      </c>
      <c r="G548" s="258">
        <v>604</v>
      </c>
      <c r="H548" s="258">
        <v>156</v>
      </c>
    </row>
    <row r="549" spans="1:8" s="207" customFormat="1" ht="9" customHeight="1" x14ac:dyDescent="0.25">
      <c r="A549" s="41" t="s">
        <v>76</v>
      </c>
      <c r="B549" s="259">
        <f t="shared" si="30"/>
        <v>28</v>
      </c>
      <c r="C549" s="259">
        <v>17</v>
      </c>
      <c r="D549" s="259">
        <v>11</v>
      </c>
      <c r="E549" s="41"/>
      <c r="F549" s="259">
        <f t="shared" si="29"/>
        <v>1234</v>
      </c>
      <c r="G549" s="259">
        <v>912</v>
      </c>
      <c r="H549" s="259">
        <v>322</v>
      </c>
    </row>
    <row r="550" spans="1:8" s="207" customFormat="1" ht="9" customHeight="1" x14ac:dyDescent="0.25">
      <c r="A550" s="28" t="s">
        <v>105</v>
      </c>
      <c r="B550" s="288">
        <f t="shared" si="30"/>
        <v>26</v>
      </c>
      <c r="C550" s="258">
        <v>8</v>
      </c>
      <c r="D550" s="258">
        <v>18</v>
      </c>
      <c r="E550" s="28"/>
      <c r="F550" s="288">
        <f t="shared" si="29"/>
        <v>1348</v>
      </c>
      <c r="G550" s="258">
        <v>1028</v>
      </c>
      <c r="H550" s="258">
        <v>320</v>
      </c>
    </row>
    <row r="551" spans="1:8" s="207" customFormat="1" ht="9" customHeight="1" x14ac:dyDescent="0.25">
      <c r="A551" s="28" t="s">
        <v>82</v>
      </c>
      <c r="B551" s="288">
        <f t="shared" si="30"/>
        <v>130</v>
      </c>
      <c r="C551" s="258">
        <v>56</v>
      </c>
      <c r="D551" s="258">
        <v>74</v>
      </c>
      <c r="E551" s="28"/>
      <c r="F551" s="288">
        <f t="shared" si="29"/>
        <v>3221</v>
      </c>
      <c r="G551" s="258">
        <v>2217</v>
      </c>
      <c r="H551" s="258">
        <v>1004</v>
      </c>
    </row>
    <row r="552" spans="1:8" s="207" customFormat="1" ht="9" customHeight="1" x14ac:dyDescent="0.25">
      <c r="A552" s="28" t="s">
        <v>86</v>
      </c>
      <c r="B552" s="288">
        <f t="shared" si="30"/>
        <v>88</v>
      </c>
      <c r="C552" s="258">
        <v>15</v>
      </c>
      <c r="D552" s="258">
        <v>73</v>
      </c>
      <c r="E552" s="28"/>
      <c r="F552" s="288">
        <f t="shared" si="29"/>
        <v>954</v>
      </c>
      <c r="G552" s="258">
        <v>510</v>
      </c>
      <c r="H552" s="258">
        <v>444</v>
      </c>
    </row>
    <row r="553" spans="1:8" s="207" customFormat="1" ht="9" customHeight="1" x14ac:dyDescent="0.25">
      <c r="A553" s="41" t="s">
        <v>88</v>
      </c>
      <c r="B553" s="259">
        <f t="shared" si="30"/>
        <v>27</v>
      </c>
      <c r="C553" s="259">
        <v>9</v>
      </c>
      <c r="D553" s="259">
        <v>18</v>
      </c>
      <c r="E553" s="41"/>
      <c r="F553" s="259">
        <f t="shared" si="29"/>
        <v>270</v>
      </c>
      <c r="G553" s="259">
        <v>108</v>
      </c>
      <c r="H553" s="259">
        <v>162</v>
      </c>
    </row>
    <row r="554" spans="1:8" s="207" customFormat="1" ht="9" customHeight="1" x14ac:dyDescent="0.25">
      <c r="A554" s="28"/>
      <c r="B554" s="258"/>
      <c r="C554" s="258"/>
      <c r="D554" s="258"/>
      <c r="E554" s="28"/>
      <c r="F554" s="258"/>
      <c r="G554" s="258"/>
      <c r="H554" s="258"/>
    </row>
    <row r="555" spans="1:8" s="207" customFormat="1" ht="9" customHeight="1" x14ac:dyDescent="0.15">
      <c r="A555" s="43">
        <v>2010</v>
      </c>
      <c r="B555" s="258"/>
      <c r="C555" s="28"/>
      <c r="D555" s="28"/>
      <c r="E555" s="28"/>
      <c r="F555" s="258"/>
      <c r="G555" s="28"/>
      <c r="H555" s="28"/>
    </row>
    <row r="556" spans="1:8" s="207" customFormat="1" ht="9" customHeight="1" x14ac:dyDescent="0.25">
      <c r="A556" s="25" t="s">
        <v>129</v>
      </c>
      <c r="B556" s="257">
        <f>SUM(B557:B589)</f>
        <v>4155</v>
      </c>
      <c r="C556" s="257">
        <f>SUM(C557:C589)</f>
        <v>1213</v>
      </c>
      <c r="D556" s="257">
        <f>SUM(D557:D589)</f>
        <v>2942</v>
      </c>
      <c r="E556" s="257"/>
      <c r="F556" s="257">
        <f>SUM(F557:F589)</f>
        <v>78763</v>
      </c>
      <c r="G556" s="257">
        <f>SUM(G557:G589)</f>
        <v>46658</v>
      </c>
      <c r="H556" s="257">
        <f>SUM(H557:H589)</f>
        <v>32105</v>
      </c>
    </row>
    <row r="557" spans="1:8" s="207" customFormat="1" ht="3" customHeight="1" x14ac:dyDescent="0.25">
      <c r="A557" s="25"/>
      <c r="B557" s="257"/>
      <c r="C557" s="257"/>
      <c r="D557" s="257"/>
      <c r="E557" s="257"/>
      <c r="F557" s="257"/>
      <c r="G557" s="257"/>
      <c r="H557" s="257"/>
    </row>
    <row r="558" spans="1:8" s="207" customFormat="1" ht="9" customHeight="1" x14ac:dyDescent="0.25">
      <c r="A558" s="28" t="s">
        <v>14</v>
      </c>
      <c r="B558" s="288">
        <f>SUM(C558:D558)</f>
        <v>66</v>
      </c>
      <c r="C558" s="28">
        <v>7</v>
      </c>
      <c r="D558" s="258">
        <v>59</v>
      </c>
      <c r="E558" s="28"/>
      <c r="F558" s="288">
        <f t="shared" ref="F558:F589" si="31">SUM(G558:H558)</f>
        <v>1005</v>
      </c>
      <c r="G558" s="258">
        <v>208</v>
      </c>
      <c r="H558" s="258">
        <v>797</v>
      </c>
    </row>
    <row r="559" spans="1:8" s="207" customFormat="1" ht="9" customHeight="1" x14ac:dyDescent="0.25">
      <c r="A559" s="28" t="s">
        <v>15</v>
      </c>
      <c r="B559" s="288">
        <f t="shared" ref="B559:B589" si="32">SUM(C559:D559)</f>
        <v>75</v>
      </c>
      <c r="C559" s="258">
        <v>39</v>
      </c>
      <c r="D559" s="258">
        <v>36</v>
      </c>
      <c r="E559" s="28"/>
      <c r="F559" s="288">
        <f t="shared" si="31"/>
        <v>1150</v>
      </c>
      <c r="G559" s="258">
        <v>690</v>
      </c>
      <c r="H559" s="258">
        <v>460</v>
      </c>
    </row>
    <row r="560" spans="1:8" s="207" customFormat="1" ht="9" customHeight="1" x14ac:dyDescent="0.25">
      <c r="A560" s="28" t="s">
        <v>112</v>
      </c>
      <c r="B560" s="258">
        <f t="shared" si="32"/>
        <v>137</v>
      </c>
      <c r="C560" s="258">
        <v>11</v>
      </c>
      <c r="D560" s="258">
        <v>126</v>
      </c>
      <c r="E560" s="28"/>
      <c r="F560" s="258">
        <f t="shared" si="31"/>
        <v>697</v>
      </c>
      <c r="G560" s="258">
        <v>261</v>
      </c>
      <c r="H560" s="258">
        <v>436</v>
      </c>
    </row>
    <row r="561" spans="1:8" s="207" customFormat="1" ht="9" customHeight="1" x14ac:dyDescent="0.25">
      <c r="A561" s="41" t="s">
        <v>21</v>
      </c>
      <c r="B561" s="259">
        <f t="shared" si="32"/>
        <v>33</v>
      </c>
      <c r="C561" s="259">
        <v>5</v>
      </c>
      <c r="D561" s="259">
        <v>28</v>
      </c>
      <c r="E561" s="41"/>
      <c r="F561" s="259">
        <f t="shared" si="31"/>
        <v>273</v>
      </c>
      <c r="G561" s="259">
        <v>187</v>
      </c>
      <c r="H561" s="259">
        <v>86</v>
      </c>
    </row>
    <row r="562" spans="1:8" s="207" customFormat="1" ht="9" customHeight="1" x14ac:dyDescent="0.25">
      <c r="A562" s="28" t="s">
        <v>23</v>
      </c>
      <c r="B562" s="288">
        <f t="shared" si="32"/>
        <v>74</v>
      </c>
      <c r="C562" s="258">
        <v>34</v>
      </c>
      <c r="D562" s="258">
        <v>40</v>
      </c>
      <c r="E562" s="28"/>
      <c r="F562" s="288">
        <f t="shared" si="31"/>
        <v>1393</v>
      </c>
      <c r="G562" s="258">
        <v>803</v>
      </c>
      <c r="H562" s="258">
        <v>590</v>
      </c>
    </row>
    <row r="563" spans="1:8" s="207" customFormat="1" ht="9" customHeight="1" x14ac:dyDescent="0.25">
      <c r="A563" s="28" t="s">
        <v>25</v>
      </c>
      <c r="B563" s="288">
        <f t="shared" si="32"/>
        <v>36</v>
      </c>
      <c r="C563" s="258">
        <v>4</v>
      </c>
      <c r="D563" s="258">
        <v>32</v>
      </c>
      <c r="E563" s="28"/>
      <c r="F563" s="288">
        <f t="shared" si="31"/>
        <v>269</v>
      </c>
      <c r="G563" s="258">
        <v>109</v>
      </c>
      <c r="H563" s="258">
        <v>160</v>
      </c>
    </row>
    <row r="564" spans="1:8" s="207" customFormat="1" ht="9" customHeight="1" x14ac:dyDescent="0.25">
      <c r="A564" s="28" t="s">
        <v>27</v>
      </c>
      <c r="B564" s="288">
        <f t="shared" si="32"/>
        <v>227</v>
      </c>
      <c r="C564" s="258">
        <v>112</v>
      </c>
      <c r="D564" s="258">
        <v>115</v>
      </c>
      <c r="E564" s="28"/>
      <c r="F564" s="288">
        <f t="shared" si="31"/>
        <v>1595</v>
      </c>
      <c r="G564" s="258">
        <v>1098</v>
      </c>
      <c r="H564" s="258">
        <v>497</v>
      </c>
    </row>
    <row r="565" spans="1:8" s="207" customFormat="1" ht="9" customHeight="1" x14ac:dyDescent="0.25">
      <c r="A565" s="41" t="s">
        <v>30</v>
      </c>
      <c r="B565" s="259">
        <f t="shared" si="32"/>
        <v>60</v>
      </c>
      <c r="C565" s="259">
        <v>21</v>
      </c>
      <c r="D565" s="259">
        <v>39</v>
      </c>
      <c r="E565" s="41"/>
      <c r="F565" s="259">
        <f t="shared" si="31"/>
        <v>636</v>
      </c>
      <c r="G565" s="259">
        <v>321</v>
      </c>
      <c r="H565" s="259">
        <v>315</v>
      </c>
    </row>
    <row r="566" spans="1:8" s="207" customFormat="1" ht="9" customHeight="1" x14ac:dyDescent="0.25">
      <c r="A566" s="28" t="s">
        <v>111</v>
      </c>
      <c r="B566" s="288">
        <f t="shared" si="32"/>
        <v>841</v>
      </c>
      <c r="C566" s="258">
        <v>220</v>
      </c>
      <c r="D566" s="258">
        <v>621</v>
      </c>
      <c r="E566" s="28"/>
      <c r="F566" s="288">
        <f t="shared" si="31"/>
        <v>25704</v>
      </c>
      <c r="G566" s="258">
        <v>15191</v>
      </c>
      <c r="H566" s="258">
        <v>10513</v>
      </c>
    </row>
    <row r="567" spans="1:8" s="207" customFormat="1" ht="9" customHeight="1" x14ac:dyDescent="0.25">
      <c r="A567" s="28" t="s">
        <v>33</v>
      </c>
      <c r="B567" s="288">
        <f t="shared" si="32"/>
        <v>35</v>
      </c>
      <c r="C567" s="258">
        <v>14</v>
      </c>
      <c r="D567" s="258">
        <v>21</v>
      </c>
      <c r="E567" s="28"/>
      <c r="F567" s="288">
        <f t="shared" si="31"/>
        <v>604</v>
      </c>
      <c r="G567" s="258">
        <v>290</v>
      </c>
      <c r="H567" s="258">
        <v>314</v>
      </c>
    </row>
    <row r="568" spans="1:8" s="207" customFormat="1" ht="9" customHeight="1" x14ac:dyDescent="0.25">
      <c r="A568" s="28" t="s">
        <v>34</v>
      </c>
      <c r="B568" s="288">
        <f t="shared" si="32"/>
        <v>199</v>
      </c>
      <c r="C568" s="258">
        <v>52</v>
      </c>
      <c r="D568" s="258">
        <v>147</v>
      </c>
      <c r="E568" s="28"/>
      <c r="F568" s="288">
        <f t="shared" si="31"/>
        <v>4719</v>
      </c>
      <c r="G568" s="258">
        <v>2703</v>
      </c>
      <c r="H568" s="258">
        <v>2016</v>
      </c>
    </row>
    <row r="569" spans="1:8" s="207" customFormat="1" ht="9" customHeight="1" x14ac:dyDescent="0.25">
      <c r="A569" s="41" t="s">
        <v>36</v>
      </c>
      <c r="B569" s="259">
        <f t="shared" si="32"/>
        <v>59</v>
      </c>
      <c r="C569" s="259">
        <v>15</v>
      </c>
      <c r="D569" s="259">
        <v>44</v>
      </c>
      <c r="E569" s="41"/>
      <c r="F569" s="259">
        <f t="shared" si="31"/>
        <v>501</v>
      </c>
      <c r="G569" s="259">
        <v>252</v>
      </c>
      <c r="H569" s="259">
        <v>249</v>
      </c>
    </row>
    <row r="570" spans="1:8" s="207" customFormat="1" ht="9" customHeight="1" x14ac:dyDescent="0.25">
      <c r="A570" s="28" t="s">
        <v>130</v>
      </c>
      <c r="B570" s="288">
        <f t="shared" si="32"/>
        <v>54</v>
      </c>
      <c r="C570" s="258">
        <v>23</v>
      </c>
      <c r="D570" s="258">
        <v>31</v>
      </c>
      <c r="E570" s="28"/>
      <c r="F570" s="288">
        <f t="shared" si="31"/>
        <v>1580</v>
      </c>
      <c r="G570" s="258">
        <v>903</v>
      </c>
      <c r="H570" s="258">
        <v>677</v>
      </c>
    </row>
    <row r="571" spans="1:8" s="207" customFormat="1" ht="9" customHeight="1" x14ac:dyDescent="0.25">
      <c r="A571" s="28" t="s">
        <v>39</v>
      </c>
      <c r="B571" s="288">
        <f t="shared" si="32"/>
        <v>232</v>
      </c>
      <c r="C571" s="258">
        <v>74</v>
      </c>
      <c r="D571" s="258">
        <v>158</v>
      </c>
      <c r="E571" s="28"/>
      <c r="F571" s="288">
        <f t="shared" si="31"/>
        <v>5739</v>
      </c>
      <c r="G571" s="258">
        <v>2782</v>
      </c>
      <c r="H571" s="258">
        <v>2957</v>
      </c>
    </row>
    <row r="572" spans="1:8" s="207" customFormat="1" ht="9" customHeight="1" x14ac:dyDescent="0.25">
      <c r="A572" s="28" t="s">
        <v>32</v>
      </c>
      <c r="B572" s="288">
        <f t="shared" si="32"/>
        <v>93</v>
      </c>
      <c r="C572" s="258">
        <v>49</v>
      </c>
      <c r="D572" s="258">
        <v>44</v>
      </c>
      <c r="E572" s="28"/>
      <c r="F572" s="288">
        <f t="shared" si="31"/>
        <v>3452</v>
      </c>
      <c r="G572" s="258">
        <v>2644</v>
      </c>
      <c r="H572" s="258">
        <v>808</v>
      </c>
    </row>
    <row r="573" spans="1:8" s="207" customFormat="1" ht="9" customHeight="1" x14ac:dyDescent="0.25">
      <c r="A573" s="41" t="s">
        <v>43</v>
      </c>
      <c r="B573" s="259">
        <f t="shared" si="32"/>
        <v>119</v>
      </c>
      <c r="C573" s="259">
        <v>44</v>
      </c>
      <c r="D573" s="259">
        <v>75</v>
      </c>
      <c r="E573" s="41"/>
      <c r="F573" s="259">
        <f t="shared" si="31"/>
        <v>2251</v>
      </c>
      <c r="G573" s="259">
        <v>1197</v>
      </c>
      <c r="H573" s="259">
        <v>1054</v>
      </c>
    </row>
    <row r="574" spans="1:8" s="207" customFormat="1" ht="9" customHeight="1" x14ac:dyDescent="0.25">
      <c r="A574" s="28" t="s">
        <v>46</v>
      </c>
      <c r="B574" s="288">
        <f t="shared" si="32"/>
        <v>53</v>
      </c>
      <c r="C574" s="258">
        <v>18</v>
      </c>
      <c r="D574" s="258">
        <v>35</v>
      </c>
      <c r="E574" s="28"/>
      <c r="F574" s="288">
        <f t="shared" si="31"/>
        <v>898</v>
      </c>
      <c r="G574" s="258">
        <v>449</v>
      </c>
      <c r="H574" s="258">
        <v>449</v>
      </c>
    </row>
    <row r="575" spans="1:8" s="207" customFormat="1" ht="9" customHeight="1" x14ac:dyDescent="0.25">
      <c r="A575" s="28" t="s">
        <v>48</v>
      </c>
      <c r="B575" s="288">
        <f t="shared" si="32"/>
        <v>50</v>
      </c>
      <c r="C575" s="258">
        <v>12</v>
      </c>
      <c r="D575" s="258">
        <v>38</v>
      </c>
      <c r="E575" s="28"/>
      <c r="F575" s="288">
        <f t="shared" si="31"/>
        <v>488</v>
      </c>
      <c r="G575" s="258">
        <v>273</v>
      </c>
      <c r="H575" s="258">
        <v>215</v>
      </c>
    </row>
    <row r="576" spans="1:8" s="207" customFormat="1" ht="9" customHeight="1" x14ac:dyDescent="0.25">
      <c r="A576" s="28" t="s">
        <v>50</v>
      </c>
      <c r="B576" s="288">
        <f t="shared" si="32"/>
        <v>111</v>
      </c>
      <c r="C576" s="258">
        <v>49</v>
      </c>
      <c r="D576" s="258">
        <v>62</v>
      </c>
      <c r="E576" s="28"/>
      <c r="F576" s="288">
        <f t="shared" si="31"/>
        <v>2671</v>
      </c>
      <c r="G576" s="258">
        <v>1336</v>
      </c>
      <c r="H576" s="258">
        <v>1335</v>
      </c>
    </row>
    <row r="577" spans="1:8" s="207" customFormat="1" ht="9" customHeight="1" x14ac:dyDescent="0.25">
      <c r="A577" s="41" t="s">
        <v>52</v>
      </c>
      <c r="B577" s="259">
        <f t="shared" si="32"/>
        <v>173</v>
      </c>
      <c r="C577" s="259">
        <v>67</v>
      </c>
      <c r="D577" s="259">
        <v>106</v>
      </c>
      <c r="E577" s="41"/>
      <c r="F577" s="259">
        <f t="shared" si="31"/>
        <v>1319</v>
      </c>
      <c r="G577" s="259">
        <v>979</v>
      </c>
      <c r="H577" s="259">
        <v>340</v>
      </c>
    </row>
    <row r="578" spans="1:8" s="207" customFormat="1" ht="9" customHeight="1" x14ac:dyDescent="0.25">
      <c r="A578" s="28" t="s">
        <v>55</v>
      </c>
      <c r="B578" s="288">
        <f t="shared" si="32"/>
        <v>156</v>
      </c>
      <c r="C578" s="258">
        <v>64</v>
      </c>
      <c r="D578" s="258">
        <v>92</v>
      </c>
      <c r="E578" s="28"/>
      <c r="F578" s="288">
        <f t="shared" si="31"/>
        <v>2457</v>
      </c>
      <c r="G578" s="258">
        <v>1664</v>
      </c>
      <c r="H578" s="258">
        <v>793</v>
      </c>
    </row>
    <row r="579" spans="1:8" s="207" customFormat="1" ht="9" customHeight="1" x14ac:dyDescent="0.25">
      <c r="A579" s="28" t="s">
        <v>57</v>
      </c>
      <c r="B579" s="288">
        <f t="shared" si="32"/>
        <v>83</v>
      </c>
      <c r="C579" s="258">
        <v>41</v>
      </c>
      <c r="D579" s="258">
        <v>42</v>
      </c>
      <c r="E579" s="28"/>
      <c r="F579" s="288">
        <f t="shared" si="31"/>
        <v>5045</v>
      </c>
      <c r="G579" s="258">
        <v>4555</v>
      </c>
      <c r="H579" s="258">
        <v>490</v>
      </c>
    </row>
    <row r="580" spans="1:8" s="207" customFormat="1" ht="9" customHeight="1" x14ac:dyDescent="0.25">
      <c r="A580" s="28" t="s">
        <v>59</v>
      </c>
      <c r="B580" s="288">
        <f t="shared" si="32"/>
        <v>597</v>
      </c>
      <c r="C580" s="258">
        <v>16</v>
      </c>
      <c r="D580" s="258">
        <v>581</v>
      </c>
      <c r="E580" s="28"/>
      <c r="F580" s="288">
        <f t="shared" si="31"/>
        <v>2922</v>
      </c>
      <c r="G580" s="258">
        <v>246</v>
      </c>
      <c r="H580" s="258">
        <v>2676</v>
      </c>
    </row>
    <row r="581" spans="1:8" s="207" customFormat="1" ht="9" customHeight="1" x14ac:dyDescent="0.25">
      <c r="A581" s="41" t="s">
        <v>63</v>
      </c>
      <c r="B581" s="259">
        <f t="shared" si="32"/>
        <v>78</v>
      </c>
      <c r="C581" s="259">
        <v>34</v>
      </c>
      <c r="D581" s="259">
        <v>44</v>
      </c>
      <c r="E581" s="41"/>
      <c r="F581" s="259">
        <f t="shared" si="31"/>
        <v>1425</v>
      </c>
      <c r="G581" s="259">
        <v>744</v>
      </c>
      <c r="H581" s="259">
        <v>681</v>
      </c>
    </row>
    <row r="582" spans="1:8" s="207" customFormat="1" ht="9" customHeight="1" x14ac:dyDescent="0.25">
      <c r="A582" s="28" t="s">
        <v>65</v>
      </c>
      <c r="B582" s="288">
        <f t="shared" si="32"/>
        <v>81</v>
      </c>
      <c r="C582" s="258">
        <v>31</v>
      </c>
      <c r="D582" s="258">
        <v>50</v>
      </c>
      <c r="E582" s="28"/>
      <c r="F582" s="288">
        <f t="shared" si="31"/>
        <v>1241</v>
      </c>
      <c r="G582" s="258">
        <v>805</v>
      </c>
      <c r="H582" s="258">
        <v>436</v>
      </c>
    </row>
    <row r="583" spans="1:8" s="207" customFormat="1" ht="9" customHeight="1" x14ac:dyDescent="0.25">
      <c r="A583" s="28" t="s">
        <v>69</v>
      </c>
      <c r="B583" s="288">
        <f t="shared" si="32"/>
        <v>46</v>
      </c>
      <c r="C583" s="258">
        <v>16</v>
      </c>
      <c r="D583" s="258">
        <v>30</v>
      </c>
      <c r="E583" s="28"/>
      <c r="F583" s="288">
        <f t="shared" si="31"/>
        <v>870</v>
      </c>
      <c r="G583" s="258">
        <v>588</v>
      </c>
      <c r="H583" s="258">
        <v>282</v>
      </c>
    </row>
    <row r="584" spans="1:8" s="207" customFormat="1" ht="9" customHeight="1" x14ac:dyDescent="0.25">
      <c r="A584" s="28" t="s">
        <v>74</v>
      </c>
      <c r="B584" s="288">
        <f t="shared" si="32"/>
        <v>73</v>
      </c>
      <c r="C584" s="258">
        <v>34</v>
      </c>
      <c r="D584" s="258">
        <v>39</v>
      </c>
      <c r="E584" s="28"/>
      <c r="F584" s="288">
        <f t="shared" si="31"/>
        <v>822</v>
      </c>
      <c r="G584" s="258">
        <v>660</v>
      </c>
      <c r="H584" s="258">
        <v>162</v>
      </c>
    </row>
    <row r="585" spans="1:8" s="207" customFormat="1" ht="9" customHeight="1" x14ac:dyDescent="0.25">
      <c r="A585" s="41" t="s">
        <v>76</v>
      </c>
      <c r="B585" s="259">
        <f t="shared" si="32"/>
        <v>30</v>
      </c>
      <c r="C585" s="259">
        <v>17</v>
      </c>
      <c r="D585" s="259">
        <v>13</v>
      </c>
      <c r="E585" s="41"/>
      <c r="F585" s="259">
        <f t="shared" si="31"/>
        <v>1231</v>
      </c>
      <c r="G585" s="259">
        <v>886</v>
      </c>
      <c r="H585" s="259">
        <v>345</v>
      </c>
    </row>
    <row r="586" spans="1:8" s="207" customFormat="1" ht="9" customHeight="1" x14ac:dyDescent="0.25">
      <c r="A586" s="28" t="s">
        <v>105</v>
      </c>
      <c r="B586" s="288">
        <f t="shared" si="32"/>
        <v>30</v>
      </c>
      <c r="C586" s="258">
        <v>9</v>
      </c>
      <c r="D586" s="258">
        <v>21</v>
      </c>
      <c r="E586" s="28"/>
      <c r="F586" s="288">
        <f t="shared" si="31"/>
        <v>1387</v>
      </c>
      <c r="G586" s="258">
        <v>1059</v>
      </c>
      <c r="H586" s="258">
        <v>328</v>
      </c>
    </row>
    <row r="587" spans="1:8" s="207" customFormat="1" ht="9" customHeight="1" x14ac:dyDescent="0.25">
      <c r="A587" s="28" t="s">
        <v>82</v>
      </c>
      <c r="B587" s="288">
        <f t="shared" si="32"/>
        <v>139</v>
      </c>
      <c r="C587" s="258">
        <v>57</v>
      </c>
      <c r="D587" s="258">
        <v>82</v>
      </c>
      <c r="E587" s="28"/>
      <c r="F587" s="288">
        <f t="shared" si="31"/>
        <v>3202</v>
      </c>
      <c r="G587" s="258">
        <v>2175</v>
      </c>
      <c r="H587" s="258">
        <v>1027</v>
      </c>
    </row>
    <row r="588" spans="1:8" s="207" customFormat="1" ht="9" customHeight="1" x14ac:dyDescent="0.25">
      <c r="A588" s="28" t="s">
        <v>86</v>
      </c>
      <c r="B588" s="288">
        <f t="shared" si="32"/>
        <v>86</v>
      </c>
      <c r="C588" s="258">
        <v>15</v>
      </c>
      <c r="D588" s="258">
        <v>71</v>
      </c>
      <c r="E588" s="28"/>
      <c r="F588" s="288">
        <f t="shared" si="31"/>
        <v>930</v>
      </c>
      <c r="G588" s="258">
        <v>483</v>
      </c>
      <c r="H588" s="258">
        <v>447</v>
      </c>
    </row>
    <row r="589" spans="1:8" s="207" customFormat="1" ht="9" customHeight="1" x14ac:dyDescent="0.25">
      <c r="A589" s="41" t="s">
        <v>88</v>
      </c>
      <c r="B589" s="259">
        <f t="shared" si="32"/>
        <v>29</v>
      </c>
      <c r="C589" s="259">
        <v>9</v>
      </c>
      <c r="D589" s="259">
        <v>20</v>
      </c>
      <c r="E589" s="41"/>
      <c r="F589" s="259">
        <f t="shared" si="31"/>
        <v>287</v>
      </c>
      <c r="G589" s="259">
        <v>117</v>
      </c>
      <c r="H589" s="259">
        <v>170</v>
      </c>
    </row>
    <row r="590" spans="1:8" s="207" customFormat="1" ht="9" customHeight="1" x14ac:dyDescent="0.25">
      <c r="A590" s="25"/>
      <c r="B590" s="257"/>
      <c r="C590" s="257"/>
      <c r="D590" s="257"/>
      <c r="E590" s="257"/>
      <c r="F590" s="257"/>
      <c r="G590" s="257"/>
      <c r="H590" s="257"/>
    </row>
    <row r="591" spans="1:8" s="207" customFormat="1" ht="9" customHeight="1" x14ac:dyDescent="0.15">
      <c r="A591" s="43">
        <v>2011</v>
      </c>
      <c r="B591" s="258"/>
      <c r="C591" s="28"/>
      <c r="D591" s="28"/>
      <c r="E591" s="28"/>
      <c r="F591" s="258"/>
      <c r="G591" s="28"/>
      <c r="H591" s="28"/>
    </row>
    <row r="592" spans="1:8" s="207" customFormat="1" ht="9" customHeight="1" x14ac:dyDescent="0.25">
      <c r="A592" s="25" t="s">
        <v>129</v>
      </c>
      <c r="B592" s="257">
        <f>SUM(B593:B625)</f>
        <v>5138</v>
      </c>
      <c r="C592" s="257">
        <f>SUM(C593:C625)</f>
        <v>1243</v>
      </c>
      <c r="D592" s="257">
        <f>SUM(D593:D625)</f>
        <v>3895</v>
      </c>
      <c r="E592" s="257"/>
      <c r="F592" s="257">
        <f>SUM(F593:F625)</f>
        <v>86265</v>
      </c>
      <c r="G592" s="257">
        <f>SUM(G593:G625)</f>
        <v>47172</v>
      </c>
      <c r="H592" s="257">
        <f>SUM(H593:H625)</f>
        <v>39093</v>
      </c>
    </row>
    <row r="593" spans="1:8" s="207" customFormat="1" ht="3" customHeight="1" x14ac:dyDescent="0.25">
      <c r="A593" s="25"/>
      <c r="B593" s="257"/>
      <c r="C593" s="257"/>
      <c r="D593" s="257"/>
      <c r="E593" s="257"/>
      <c r="F593" s="257"/>
      <c r="G593" s="257"/>
      <c r="H593" s="257"/>
    </row>
    <row r="594" spans="1:8" s="207" customFormat="1" ht="9" customHeight="1" x14ac:dyDescent="0.25">
      <c r="A594" s="28" t="s">
        <v>14</v>
      </c>
      <c r="B594" s="288">
        <f>SUM(C594:D594)</f>
        <v>83</v>
      </c>
      <c r="C594" s="28">
        <v>7</v>
      </c>
      <c r="D594" s="258">
        <v>76</v>
      </c>
      <c r="E594" s="28"/>
      <c r="F594" s="288">
        <f t="shared" ref="F594:F625" si="33">SUM(G594:H594)</f>
        <v>1146</v>
      </c>
      <c r="G594" s="258">
        <v>217</v>
      </c>
      <c r="H594" s="258">
        <v>929</v>
      </c>
    </row>
    <row r="595" spans="1:8" s="207" customFormat="1" ht="9" customHeight="1" x14ac:dyDescent="0.25">
      <c r="A595" s="28" t="s">
        <v>15</v>
      </c>
      <c r="B595" s="288">
        <f t="shared" ref="B595:B625" si="34">SUM(C595:D595)</f>
        <v>79</v>
      </c>
      <c r="C595" s="258">
        <v>41</v>
      </c>
      <c r="D595" s="258">
        <v>38</v>
      </c>
      <c r="E595" s="28"/>
      <c r="F595" s="288">
        <f t="shared" si="33"/>
        <v>1247</v>
      </c>
      <c r="G595" s="258">
        <v>662</v>
      </c>
      <c r="H595" s="258">
        <v>585</v>
      </c>
    </row>
    <row r="596" spans="1:8" s="207" customFormat="1" ht="9" customHeight="1" x14ac:dyDescent="0.25">
      <c r="A596" s="28" t="s">
        <v>112</v>
      </c>
      <c r="B596" s="258">
        <f t="shared" si="34"/>
        <v>210</v>
      </c>
      <c r="C596" s="258">
        <v>12</v>
      </c>
      <c r="D596" s="258">
        <v>198</v>
      </c>
      <c r="E596" s="28"/>
      <c r="F596" s="258">
        <f t="shared" si="33"/>
        <v>946</v>
      </c>
      <c r="G596" s="258">
        <v>279</v>
      </c>
      <c r="H596" s="258">
        <v>667</v>
      </c>
    </row>
    <row r="597" spans="1:8" s="207" customFormat="1" ht="9" customHeight="1" x14ac:dyDescent="0.25">
      <c r="A597" s="41" t="s">
        <v>21</v>
      </c>
      <c r="B597" s="259">
        <f t="shared" si="34"/>
        <v>45</v>
      </c>
      <c r="C597" s="259">
        <v>5</v>
      </c>
      <c r="D597" s="259">
        <v>40</v>
      </c>
      <c r="E597" s="41"/>
      <c r="F597" s="259">
        <f t="shared" si="33"/>
        <v>293</v>
      </c>
      <c r="G597" s="259">
        <v>184</v>
      </c>
      <c r="H597" s="259">
        <v>109</v>
      </c>
    </row>
    <row r="598" spans="1:8" s="207" customFormat="1" ht="9" customHeight="1" x14ac:dyDescent="0.25">
      <c r="A598" s="28" t="s">
        <v>23</v>
      </c>
      <c r="B598" s="288">
        <f t="shared" si="34"/>
        <v>80</v>
      </c>
      <c r="C598" s="258">
        <v>33</v>
      </c>
      <c r="D598" s="258">
        <v>47</v>
      </c>
      <c r="E598" s="28"/>
      <c r="F598" s="288">
        <f t="shared" si="33"/>
        <v>1430</v>
      </c>
      <c r="G598" s="258">
        <v>758</v>
      </c>
      <c r="H598" s="258">
        <v>672</v>
      </c>
    </row>
    <row r="599" spans="1:8" s="207" customFormat="1" ht="9" customHeight="1" x14ac:dyDescent="0.25">
      <c r="A599" s="28" t="s">
        <v>25</v>
      </c>
      <c r="B599" s="288">
        <f t="shared" si="34"/>
        <v>48</v>
      </c>
      <c r="C599" s="258">
        <v>4</v>
      </c>
      <c r="D599" s="258">
        <v>44</v>
      </c>
      <c r="E599" s="28"/>
      <c r="F599" s="288">
        <f t="shared" si="33"/>
        <v>284</v>
      </c>
      <c r="G599" s="258">
        <v>95</v>
      </c>
      <c r="H599" s="258">
        <v>189</v>
      </c>
    </row>
    <row r="600" spans="1:8" s="207" customFormat="1" ht="9" customHeight="1" x14ac:dyDescent="0.25">
      <c r="A600" s="28" t="s">
        <v>27</v>
      </c>
      <c r="B600" s="288">
        <f t="shared" si="34"/>
        <v>282</v>
      </c>
      <c r="C600" s="258">
        <v>112</v>
      </c>
      <c r="D600" s="258">
        <v>170</v>
      </c>
      <c r="E600" s="28"/>
      <c r="F600" s="288">
        <f t="shared" si="33"/>
        <v>1817</v>
      </c>
      <c r="G600" s="258">
        <v>1107</v>
      </c>
      <c r="H600" s="258">
        <v>710</v>
      </c>
    </row>
    <row r="601" spans="1:8" s="207" customFormat="1" ht="9" customHeight="1" x14ac:dyDescent="0.25">
      <c r="A601" s="41" t="s">
        <v>30</v>
      </c>
      <c r="B601" s="259">
        <f t="shared" si="34"/>
        <v>68</v>
      </c>
      <c r="C601" s="259">
        <v>21</v>
      </c>
      <c r="D601" s="259">
        <v>47</v>
      </c>
      <c r="E601" s="41"/>
      <c r="F601" s="259">
        <f t="shared" si="33"/>
        <v>723</v>
      </c>
      <c r="G601" s="259">
        <v>309</v>
      </c>
      <c r="H601" s="259">
        <v>414</v>
      </c>
    </row>
    <row r="602" spans="1:8" s="207" customFormat="1" ht="9" customHeight="1" x14ac:dyDescent="0.25">
      <c r="A602" s="28" t="s">
        <v>111</v>
      </c>
      <c r="B602" s="288">
        <f t="shared" si="34"/>
        <v>866</v>
      </c>
      <c r="C602" s="258">
        <v>226</v>
      </c>
      <c r="D602" s="258">
        <v>640</v>
      </c>
      <c r="E602" s="28"/>
      <c r="F602" s="288">
        <f t="shared" si="33"/>
        <v>27897</v>
      </c>
      <c r="G602" s="258">
        <v>15921</v>
      </c>
      <c r="H602" s="258">
        <v>11976</v>
      </c>
    </row>
    <row r="603" spans="1:8" s="207" customFormat="1" ht="9" customHeight="1" x14ac:dyDescent="0.25">
      <c r="A603" s="28" t="s">
        <v>33</v>
      </c>
      <c r="B603" s="288">
        <f t="shared" si="34"/>
        <v>44</v>
      </c>
      <c r="C603" s="258">
        <v>19</v>
      </c>
      <c r="D603" s="258">
        <v>25</v>
      </c>
      <c r="E603" s="28"/>
      <c r="F603" s="288">
        <f t="shared" si="33"/>
        <v>642</v>
      </c>
      <c r="G603" s="258">
        <v>288</v>
      </c>
      <c r="H603" s="258">
        <v>354</v>
      </c>
    </row>
    <row r="604" spans="1:8" s="207" customFormat="1" ht="9" customHeight="1" x14ac:dyDescent="0.25">
      <c r="A604" s="28" t="s">
        <v>34</v>
      </c>
      <c r="B604" s="288">
        <f t="shared" si="34"/>
        <v>202</v>
      </c>
      <c r="C604" s="258">
        <v>56</v>
      </c>
      <c r="D604" s="258">
        <v>146</v>
      </c>
      <c r="E604" s="28"/>
      <c r="F604" s="288">
        <f t="shared" si="33"/>
        <v>5196</v>
      </c>
      <c r="G604" s="258">
        <v>2828</v>
      </c>
      <c r="H604" s="258">
        <v>2368</v>
      </c>
    </row>
    <row r="605" spans="1:8" s="207" customFormat="1" ht="9" customHeight="1" x14ac:dyDescent="0.25">
      <c r="A605" s="41" t="s">
        <v>36</v>
      </c>
      <c r="B605" s="259">
        <f t="shared" si="34"/>
        <v>91</v>
      </c>
      <c r="C605" s="259">
        <v>16</v>
      </c>
      <c r="D605" s="259">
        <v>75</v>
      </c>
      <c r="E605" s="41"/>
      <c r="F605" s="259">
        <f t="shared" si="33"/>
        <v>680</v>
      </c>
      <c r="G605" s="259">
        <v>259</v>
      </c>
      <c r="H605" s="259">
        <v>421</v>
      </c>
    </row>
    <row r="606" spans="1:8" s="207" customFormat="1" ht="9" customHeight="1" x14ac:dyDescent="0.25">
      <c r="A606" s="28" t="s">
        <v>130</v>
      </c>
      <c r="B606" s="288">
        <f t="shared" si="34"/>
        <v>65</v>
      </c>
      <c r="C606" s="258">
        <v>22</v>
      </c>
      <c r="D606" s="258">
        <v>43</v>
      </c>
      <c r="E606" s="28"/>
      <c r="F606" s="288">
        <f t="shared" si="33"/>
        <v>1894</v>
      </c>
      <c r="G606" s="258">
        <v>963</v>
      </c>
      <c r="H606" s="258">
        <v>931</v>
      </c>
    </row>
    <row r="607" spans="1:8" s="207" customFormat="1" ht="9" customHeight="1" x14ac:dyDescent="0.25">
      <c r="A607" s="28" t="s">
        <v>39</v>
      </c>
      <c r="B607" s="288">
        <f t="shared" si="34"/>
        <v>238</v>
      </c>
      <c r="C607" s="258">
        <v>76</v>
      </c>
      <c r="D607" s="258">
        <v>162</v>
      </c>
      <c r="E607" s="28"/>
      <c r="F607" s="288">
        <f t="shared" si="33"/>
        <v>6141</v>
      </c>
      <c r="G607" s="258">
        <v>2748</v>
      </c>
      <c r="H607" s="258">
        <v>3393</v>
      </c>
    </row>
    <row r="608" spans="1:8" s="207" customFormat="1" ht="9" customHeight="1" x14ac:dyDescent="0.25">
      <c r="A608" s="28" t="s">
        <v>32</v>
      </c>
      <c r="B608" s="288">
        <f t="shared" si="34"/>
        <v>114</v>
      </c>
      <c r="C608" s="258">
        <v>51</v>
      </c>
      <c r="D608" s="258">
        <v>63</v>
      </c>
      <c r="E608" s="28"/>
      <c r="F608" s="288">
        <f t="shared" si="33"/>
        <v>3563</v>
      </c>
      <c r="G608" s="258">
        <v>2589</v>
      </c>
      <c r="H608" s="258">
        <v>974</v>
      </c>
    </row>
    <row r="609" spans="1:8" s="207" customFormat="1" ht="9" customHeight="1" x14ac:dyDescent="0.25">
      <c r="A609" s="41" t="s">
        <v>43</v>
      </c>
      <c r="B609" s="259">
        <f t="shared" si="34"/>
        <v>159</v>
      </c>
      <c r="C609" s="259">
        <v>45</v>
      </c>
      <c r="D609" s="259">
        <v>114</v>
      </c>
      <c r="E609" s="41"/>
      <c r="F609" s="259">
        <f t="shared" si="33"/>
        <v>2501</v>
      </c>
      <c r="G609" s="259">
        <v>1202</v>
      </c>
      <c r="H609" s="259">
        <v>1299</v>
      </c>
    </row>
    <row r="610" spans="1:8" s="207" customFormat="1" ht="9" customHeight="1" x14ac:dyDescent="0.25">
      <c r="A610" s="28" t="s">
        <v>46</v>
      </c>
      <c r="B610" s="288">
        <f t="shared" si="34"/>
        <v>60</v>
      </c>
      <c r="C610" s="258">
        <v>18</v>
      </c>
      <c r="D610" s="258">
        <v>42</v>
      </c>
      <c r="E610" s="28"/>
      <c r="F610" s="288">
        <f t="shared" si="33"/>
        <v>986</v>
      </c>
      <c r="G610" s="258">
        <v>443</v>
      </c>
      <c r="H610" s="258">
        <v>543</v>
      </c>
    </row>
    <row r="611" spans="1:8" s="207" customFormat="1" ht="9" customHeight="1" x14ac:dyDescent="0.25">
      <c r="A611" s="28" t="s">
        <v>48</v>
      </c>
      <c r="B611" s="288">
        <f t="shared" si="34"/>
        <v>66</v>
      </c>
      <c r="C611" s="258">
        <v>14</v>
      </c>
      <c r="D611" s="258">
        <v>52</v>
      </c>
      <c r="E611" s="28"/>
      <c r="F611" s="288">
        <f t="shared" si="33"/>
        <v>561</v>
      </c>
      <c r="G611" s="258">
        <v>275</v>
      </c>
      <c r="H611" s="258">
        <v>286</v>
      </c>
    </row>
    <row r="612" spans="1:8" s="207" customFormat="1" ht="9" customHeight="1" x14ac:dyDescent="0.25">
      <c r="A612" s="28" t="s">
        <v>50</v>
      </c>
      <c r="B612" s="288">
        <f t="shared" si="34"/>
        <v>131</v>
      </c>
      <c r="C612" s="258">
        <v>47</v>
      </c>
      <c r="D612" s="258">
        <v>84</v>
      </c>
      <c r="E612" s="28"/>
      <c r="F612" s="288">
        <f t="shared" si="33"/>
        <v>3017</v>
      </c>
      <c r="G612" s="258">
        <v>1402</v>
      </c>
      <c r="H612" s="258">
        <v>1615</v>
      </c>
    </row>
    <row r="613" spans="1:8" s="207" customFormat="1" ht="9" customHeight="1" x14ac:dyDescent="0.25">
      <c r="A613" s="41" t="s">
        <v>52</v>
      </c>
      <c r="B613" s="259">
        <f t="shared" si="34"/>
        <v>241</v>
      </c>
      <c r="C613" s="259">
        <v>67</v>
      </c>
      <c r="D613" s="259">
        <v>174</v>
      </c>
      <c r="E613" s="41"/>
      <c r="F613" s="259">
        <f t="shared" si="33"/>
        <v>1383</v>
      </c>
      <c r="G613" s="259">
        <v>856</v>
      </c>
      <c r="H613" s="259">
        <v>527</v>
      </c>
    </row>
    <row r="614" spans="1:8" s="207" customFormat="1" ht="9" customHeight="1" x14ac:dyDescent="0.25">
      <c r="A614" s="28" t="s">
        <v>55</v>
      </c>
      <c r="B614" s="288">
        <f t="shared" si="34"/>
        <v>173</v>
      </c>
      <c r="C614" s="258">
        <v>69</v>
      </c>
      <c r="D614" s="258">
        <v>104</v>
      </c>
      <c r="E614" s="28"/>
      <c r="F614" s="288">
        <f t="shared" si="33"/>
        <v>2642</v>
      </c>
      <c r="G614" s="258">
        <v>1677</v>
      </c>
      <c r="H614" s="258">
        <v>965</v>
      </c>
    </row>
    <row r="615" spans="1:8" s="207" customFormat="1" ht="9" customHeight="1" x14ac:dyDescent="0.25">
      <c r="A615" s="28" t="s">
        <v>57</v>
      </c>
      <c r="B615" s="288">
        <f t="shared" si="34"/>
        <v>92</v>
      </c>
      <c r="C615" s="258">
        <v>41</v>
      </c>
      <c r="D615" s="258">
        <v>51</v>
      </c>
      <c r="E615" s="28"/>
      <c r="F615" s="288">
        <f t="shared" si="33"/>
        <v>4733</v>
      </c>
      <c r="G615" s="258">
        <v>4189</v>
      </c>
      <c r="H615" s="258">
        <v>544</v>
      </c>
    </row>
    <row r="616" spans="1:8" s="207" customFormat="1" ht="9" customHeight="1" x14ac:dyDescent="0.25">
      <c r="A616" s="28" t="s">
        <v>59</v>
      </c>
      <c r="B616" s="288">
        <f t="shared" si="34"/>
        <v>946</v>
      </c>
      <c r="C616" s="258">
        <v>16</v>
      </c>
      <c r="D616" s="258">
        <v>930</v>
      </c>
      <c r="E616" s="28"/>
      <c r="F616" s="288">
        <f t="shared" si="33"/>
        <v>4040</v>
      </c>
      <c r="G616" s="258">
        <v>237</v>
      </c>
      <c r="H616" s="258">
        <v>3803</v>
      </c>
    </row>
    <row r="617" spans="1:8" s="207" customFormat="1" ht="9" customHeight="1" x14ac:dyDescent="0.25">
      <c r="A617" s="41" t="s">
        <v>63</v>
      </c>
      <c r="B617" s="259">
        <f t="shared" si="34"/>
        <v>100</v>
      </c>
      <c r="C617" s="259">
        <v>34</v>
      </c>
      <c r="D617" s="259">
        <v>66</v>
      </c>
      <c r="E617" s="41"/>
      <c r="F617" s="259">
        <f t="shared" si="33"/>
        <v>1604</v>
      </c>
      <c r="G617" s="259">
        <v>770</v>
      </c>
      <c r="H617" s="259">
        <v>834</v>
      </c>
    </row>
    <row r="618" spans="1:8" s="207" customFormat="1" ht="9" customHeight="1" x14ac:dyDescent="0.25">
      <c r="A618" s="28" t="s">
        <v>65</v>
      </c>
      <c r="B618" s="288">
        <f t="shared" si="34"/>
        <v>118</v>
      </c>
      <c r="C618" s="258">
        <v>31</v>
      </c>
      <c r="D618" s="258">
        <v>87</v>
      </c>
      <c r="E618" s="28"/>
      <c r="F618" s="288">
        <f t="shared" si="33"/>
        <v>1373</v>
      </c>
      <c r="G618" s="258">
        <v>807</v>
      </c>
      <c r="H618" s="258">
        <v>566</v>
      </c>
    </row>
    <row r="619" spans="1:8" s="207" customFormat="1" ht="9" customHeight="1" x14ac:dyDescent="0.25">
      <c r="A619" s="28" t="s">
        <v>69</v>
      </c>
      <c r="B619" s="288">
        <f t="shared" si="34"/>
        <v>52</v>
      </c>
      <c r="C619" s="258">
        <v>17</v>
      </c>
      <c r="D619" s="258">
        <v>35</v>
      </c>
      <c r="E619" s="28"/>
      <c r="F619" s="288">
        <f t="shared" si="33"/>
        <v>926</v>
      </c>
      <c r="G619" s="258">
        <v>609</v>
      </c>
      <c r="H619" s="258">
        <v>317</v>
      </c>
    </row>
    <row r="620" spans="1:8" s="207" customFormat="1" ht="9" customHeight="1" x14ac:dyDescent="0.25">
      <c r="A620" s="28" t="s">
        <v>74</v>
      </c>
      <c r="B620" s="288">
        <f t="shared" si="34"/>
        <v>79</v>
      </c>
      <c r="C620" s="258">
        <v>33</v>
      </c>
      <c r="D620" s="258">
        <v>46</v>
      </c>
      <c r="E620" s="28"/>
      <c r="F620" s="288">
        <f t="shared" si="33"/>
        <v>843</v>
      </c>
      <c r="G620" s="258">
        <v>643</v>
      </c>
      <c r="H620" s="258">
        <v>200</v>
      </c>
    </row>
    <row r="621" spans="1:8" s="207" customFormat="1" ht="9" customHeight="1" x14ac:dyDescent="0.25">
      <c r="A621" s="41" t="s">
        <v>76</v>
      </c>
      <c r="B621" s="259">
        <f t="shared" si="34"/>
        <v>34</v>
      </c>
      <c r="C621" s="259">
        <v>17</v>
      </c>
      <c r="D621" s="259">
        <v>17</v>
      </c>
      <c r="E621" s="41"/>
      <c r="F621" s="259">
        <f t="shared" si="33"/>
        <v>1418</v>
      </c>
      <c r="G621" s="259">
        <v>908</v>
      </c>
      <c r="H621" s="259">
        <v>510</v>
      </c>
    </row>
    <row r="622" spans="1:8" s="207" customFormat="1" ht="9" customHeight="1" x14ac:dyDescent="0.25">
      <c r="A622" s="28" t="s">
        <v>105</v>
      </c>
      <c r="B622" s="288">
        <f t="shared" si="34"/>
        <v>35</v>
      </c>
      <c r="C622" s="258">
        <v>10</v>
      </c>
      <c r="D622" s="258">
        <v>25</v>
      </c>
      <c r="E622" s="28"/>
      <c r="F622" s="288">
        <f t="shared" si="33"/>
        <v>1442</v>
      </c>
      <c r="G622" s="258">
        <v>1073</v>
      </c>
      <c r="H622" s="258">
        <v>369</v>
      </c>
    </row>
    <row r="623" spans="1:8" s="207" customFormat="1" ht="9" customHeight="1" x14ac:dyDescent="0.25">
      <c r="A623" s="28" t="s">
        <v>82</v>
      </c>
      <c r="B623" s="288">
        <f t="shared" si="34"/>
        <v>172</v>
      </c>
      <c r="C623" s="258">
        <v>58</v>
      </c>
      <c r="D623" s="258">
        <v>114</v>
      </c>
      <c r="E623" s="28"/>
      <c r="F623" s="288">
        <f t="shared" si="33"/>
        <v>3481</v>
      </c>
      <c r="G623" s="258">
        <v>2286</v>
      </c>
      <c r="H623" s="258">
        <v>1195</v>
      </c>
    </row>
    <row r="624" spans="1:8" s="207" customFormat="1" ht="9" customHeight="1" x14ac:dyDescent="0.25">
      <c r="A624" s="28" t="s">
        <v>86</v>
      </c>
      <c r="B624" s="288">
        <f t="shared" si="34"/>
        <v>124</v>
      </c>
      <c r="C624" s="258">
        <v>15</v>
      </c>
      <c r="D624" s="258">
        <v>109</v>
      </c>
      <c r="E624" s="28"/>
      <c r="F624" s="288">
        <f t="shared" si="33"/>
        <v>1087</v>
      </c>
      <c r="G624" s="258">
        <v>466</v>
      </c>
      <c r="H624" s="258">
        <v>621</v>
      </c>
    </row>
    <row r="625" spans="1:8" s="207" customFormat="1" ht="9" customHeight="1" x14ac:dyDescent="0.25">
      <c r="A625" s="41" t="s">
        <v>88</v>
      </c>
      <c r="B625" s="259">
        <f t="shared" si="34"/>
        <v>41</v>
      </c>
      <c r="C625" s="259">
        <v>10</v>
      </c>
      <c r="D625" s="259">
        <v>31</v>
      </c>
      <c r="E625" s="41"/>
      <c r="F625" s="259">
        <f t="shared" si="33"/>
        <v>329</v>
      </c>
      <c r="G625" s="259">
        <v>122</v>
      </c>
      <c r="H625" s="259">
        <v>207</v>
      </c>
    </row>
    <row r="626" spans="1:8" s="207" customFormat="1" ht="9" customHeight="1" x14ac:dyDescent="0.25">
      <c r="A626" s="28"/>
      <c r="B626" s="258"/>
      <c r="C626" s="258"/>
      <c r="D626" s="258"/>
      <c r="E626" s="28"/>
      <c r="F626" s="258"/>
      <c r="G626" s="258"/>
      <c r="H626" s="258"/>
    </row>
    <row r="627" spans="1:8" s="207" customFormat="1" ht="9" customHeight="1" x14ac:dyDescent="0.15">
      <c r="A627" s="43">
        <v>2012</v>
      </c>
      <c r="B627" s="258"/>
      <c r="C627" s="28"/>
      <c r="D627" s="28"/>
      <c r="E627" s="28"/>
      <c r="F627" s="258"/>
      <c r="G627" s="28"/>
      <c r="H627" s="28"/>
    </row>
    <row r="628" spans="1:8" s="207" customFormat="1" ht="9" customHeight="1" x14ac:dyDescent="0.25">
      <c r="A628" s="25" t="s">
        <v>129</v>
      </c>
      <c r="B628" s="257">
        <f>SUM(B629:B661)</f>
        <v>5528</v>
      </c>
      <c r="C628" s="257">
        <f>SUM(C629:C661)</f>
        <v>1556</v>
      </c>
      <c r="D628" s="257">
        <f>SUM(D629:D661)</f>
        <v>3972</v>
      </c>
      <c r="E628" s="257"/>
      <c r="F628" s="257">
        <f>SUM(F629:F661)</f>
        <v>92125</v>
      </c>
      <c r="G628" s="257">
        <f>SUM(G629:G661)</f>
        <v>50312</v>
      </c>
      <c r="H628" s="257">
        <f>SUM(H629:H661)</f>
        <v>41813</v>
      </c>
    </row>
    <row r="629" spans="1:8" s="207" customFormat="1" ht="3" customHeight="1" x14ac:dyDescent="0.25">
      <c r="A629" s="25"/>
      <c r="B629" s="257"/>
      <c r="C629" s="257"/>
      <c r="D629" s="257"/>
      <c r="E629" s="257"/>
      <c r="F629" s="257"/>
      <c r="G629" s="257"/>
      <c r="H629" s="257"/>
    </row>
    <row r="630" spans="1:8" s="207" customFormat="1" ht="9" customHeight="1" x14ac:dyDescent="0.25">
      <c r="A630" s="28" t="s">
        <v>14</v>
      </c>
      <c r="B630" s="288">
        <f t="shared" ref="B630:B661" si="35">SUM(C630:D630)</f>
        <v>80</v>
      </c>
      <c r="C630" s="28">
        <v>10</v>
      </c>
      <c r="D630" s="258">
        <v>70</v>
      </c>
      <c r="E630" s="28"/>
      <c r="F630" s="288">
        <f t="shared" ref="F630:F661" si="36">SUM(G630:H630)</f>
        <v>1227</v>
      </c>
      <c r="G630" s="258">
        <v>233</v>
      </c>
      <c r="H630" s="258">
        <v>994</v>
      </c>
    </row>
    <row r="631" spans="1:8" s="207" customFormat="1" ht="9" customHeight="1" x14ac:dyDescent="0.25">
      <c r="A631" s="28" t="s">
        <v>15</v>
      </c>
      <c r="B631" s="288">
        <f t="shared" si="35"/>
        <v>84</v>
      </c>
      <c r="C631" s="258">
        <v>43</v>
      </c>
      <c r="D631" s="258">
        <v>41</v>
      </c>
      <c r="E631" s="28"/>
      <c r="F631" s="288">
        <f t="shared" si="36"/>
        <v>1480</v>
      </c>
      <c r="G631" s="258">
        <v>861</v>
      </c>
      <c r="H631" s="258">
        <v>619</v>
      </c>
    </row>
    <row r="632" spans="1:8" s="207" customFormat="1" ht="9" customHeight="1" x14ac:dyDescent="0.25">
      <c r="A632" s="28" t="s">
        <v>112</v>
      </c>
      <c r="B632" s="258">
        <f t="shared" si="35"/>
        <v>235</v>
      </c>
      <c r="C632" s="258">
        <v>20</v>
      </c>
      <c r="D632" s="258">
        <v>215</v>
      </c>
      <c r="E632" s="28"/>
      <c r="F632" s="258">
        <f t="shared" si="36"/>
        <v>1141</v>
      </c>
      <c r="G632" s="258">
        <v>364</v>
      </c>
      <c r="H632" s="258">
        <v>777</v>
      </c>
    </row>
    <row r="633" spans="1:8" s="207" customFormat="1" ht="9" customHeight="1" x14ac:dyDescent="0.25">
      <c r="A633" s="41" t="s">
        <v>21</v>
      </c>
      <c r="B633" s="259">
        <f t="shared" si="35"/>
        <v>48</v>
      </c>
      <c r="C633" s="259">
        <v>7</v>
      </c>
      <c r="D633" s="259">
        <v>41</v>
      </c>
      <c r="E633" s="41"/>
      <c r="F633" s="259">
        <f t="shared" si="36"/>
        <v>328</v>
      </c>
      <c r="G633" s="259">
        <v>208</v>
      </c>
      <c r="H633" s="259">
        <v>120</v>
      </c>
    </row>
    <row r="634" spans="1:8" s="207" customFormat="1" ht="9" customHeight="1" x14ac:dyDescent="0.25">
      <c r="A634" s="28" t="s">
        <v>23</v>
      </c>
      <c r="B634" s="288">
        <f>SUM(C634:D634)</f>
        <v>99</v>
      </c>
      <c r="C634" s="258">
        <v>62</v>
      </c>
      <c r="D634" s="258">
        <v>37</v>
      </c>
      <c r="E634" s="28"/>
      <c r="F634" s="288">
        <f>SUM(G634:H634)</f>
        <v>1609</v>
      </c>
      <c r="G634" s="258">
        <v>940</v>
      </c>
      <c r="H634" s="258">
        <v>669</v>
      </c>
    </row>
    <row r="635" spans="1:8" s="207" customFormat="1" ht="9" customHeight="1" x14ac:dyDescent="0.25">
      <c r="A635" s="37" t="s">
        <v>25</v>
      </c>
      <c r="B635" s="283">
        <f>SUM(C635:D635)</f>
        <v>52</v>
      </c>
      <c r="C635" s="283">
        <v>10</v>
      </c>
      <c r="D635" s="283">
        <v>42</v>
      </c>
      <c r="E635" s="37"/>
      <c r="F635" s="283">
        <f>SUM(G635:H635)</f>
        <v>309</v>
      </c>
      <c r="G635" s="283">
        <v>111</v>
      </c>
      <c r="H635" s="283">
        <v>198</v>
      </c>
    </row>
    <row r="636" spans="1:8" s="207" customFormat="1" ht="9" customHeight="1" x14ac:dyDescent="0.25">
      <c r="A636" s="28" t="s">
        <v>27</v>
      </c>
      <c r="B636" s="288">
        <f t="shared" si="35"/>
        <v>311</v>
      </c>
      <c r="C636" s="258">
        <v>129</v>
      </c>
      <c r="D636" s="258">
        <v>182</v>
      </c>
      <c r="E636" s="28"/>
      <c r="F636" s="288">
        <f t="shared" si="36"/>
        <v>1930</v>
      </c>
      <c r="G636" s="258">
        <v>1182</v>
      </c>
      <c r="H636" s="258">
        <v>748</v>
      </c>
    </row>
    <row r="637" spans="1:8" s="207" customFormat="1" ht="9" customHeight="1" x14ac:dyDescent="0.25">
      <c r="A637" s="41" t="s">
        <v>30</v>
      </c>
      <c r="B637" s="259">
        <f t="shared" si="35"/>
        <v>79</v>
      </c>
      <c r="C637" s="259">
        <v>26</v>
      </c>
      <c r="D637" s="259">
        <v>53</v>
      </c>
      <c r="E637" s="41"/>
      <c r="F637" s="259">
        <f t="shared" si="36"/>
        <v>779</v>
      </c>
      <c r="G637" s="259">
        <v>361</v>
      </c>
      <c r="H637" s="259">
        <v>418</v>
      </c>
    </row>
    <row r="638" spans="1:8" s="207" customFormat="1" ht="9" customHeight="1" x14ac:dyDescent="0.25">
      <c r="A638" s="28" t="s">
        <v>111</v>
      </c>
      <c r="B638" s="288">
        <f t="shared" si="35"/>
        <v>818</v>
      </c>
      <c r="C638" s="258">
        <v>249</v>
      </c>
      <c r="D638" s="258">
        <v>569</v>
      </c>
      <c r="E638" s="28"/>
      <c r="F638" s="288">
        <f t="shared" si="36"/>
        <v>29797</v>
      </c>
      <c r="G638" s="258">
        <v>17469</v>
      </c>
      <c r="H638" s="258">
        <v>12328</v>
      </c>
    </row>
    <row r="639" spans="1:8" s="207" customFormat="1" ht="9" customHeight="1" x14ac:dyDescent="0.25">
      <c r="A639" s="28" t="s">
        <v>33</v>
      </c>
      <c r="B639" s="288">
        <f t="shared" si="35"/>
        <v>41</v>
      </c>
      <c r="C639" s="258">
        <v>20</v>
      </c>
      <c r="D639" s="258">
        <v>21</v>
      </c>
      <c r="E639" s="28"/>
      <c r="F639" s="288">
        <f t="shared" si="36"/>
        <v>622</v>
      </c>
      <c r="G639" s="258">
        <v>256</v>
      </c>
      <c r="H639" s="258">
        <v>366</v>
      </c>
    </row>
    <row r="640" spans="1:8" s="207" customFormat="1" ht="9" customHeight="1" x14ac:dyDescent="0.25">
      <c r="A640" s="28" t="s">
        <v>34</v>
      </c>
      <c r="B640" s="288">
        <f t="shared" si="35"/>
        <v>215</v>
      </c>
      <c r="C640" s="258">
        <v>51</v>
      </c>
      <c r="D640" s="258">
        <v>164</v>
      </c>
      <c r="E640" s="28"/>
      <c r="F640" s="288">
        <f t="shared" si="36"/>
        <v>5574</v>
      </c>
      <c r="G640" s="258">
        <v>3002</v>
      </c>
      <c r="H640" s="258">
        <v>2572</v>
      </c>
    </row>
    <row r="641" spans="1:8" s="207" customFormat="1" ht="9" customHeight="1" x14ac:dyDescent="0.25">
      <c r="A641" s="41" t="s">
        <v>36</v>
      </c>
      <c r="B641" s="259">
        <f t="shared" si="35"/>
        <v>105</v>
      </c>
      <c r="C641" s="259">
        <v>27</v>
      </c>
      <c r="D641" s="259">
        <v>78</v>
      </c>
      <c r="E641" s="41"/>
      <c r="F641" s="259">
        <f t="shared" si="36"/>
        <v>764</v>
      </c>
      <c r="G641" s="259">
        <v>313</v>
      </c>
      <c r="H641" s="259">
        <v>451</v>
      </c>
    </row>
    <row r="642" spans="1:8" s="207" customFormat="1" ht="9" customHeight="1" x14ac:dyDescent="0.25">
      <c r="A642" s="28" t="s">
        <v>130</v>
      </c>
      <c r="B642" s="288">
        <f t="shared" si="35"/>
        <v>68</v>
      </c>
      <c r="C642" s="258">
        <v>25</v>
      </c>
      <c r="D642" s="258">
        <v>43</v>
      </c>
      <c r="E642" s="28"/>
      <c r="F642" s="288">
        <f t="shared" si="36"/>
        <v>2148</v>
      </c>
      <c r="G642" s="258">
        <v>984</v>
      </c>
      <c r="H642" s="258">
        <v>1164</v>
      </c>
    </row>
    <row r="643" spans="1:8" s="207" customFormat="1" ht="9" customHeight="1" x14ac:dyDescent="0.25">
      <c r="A643" s="28" t="s">
        <v>39</v>
      </c>
      <c r="B643" s="288">
        <f t="shared" si="35"/>
        <v>255</v>
      </c>
      <c r="C643" s="258">
        <v>99</v>
      </c>
      <c r="D643" s="258">
        <v>156</v>
      </c>
      <c r="E643" s="28"/>
      <c r="F643" s="288">
        <f t="shared" si="36"/>
        <v>6632</v>
      </c>
      <c r="G643" s="258">
        <v>2998</v>
      </c>
      <c r="H643" s="258">
        <v>3634</v>
      </c>
    </row>
    <row r="644" spans="1:8" s="207" customFormat="1" ht="9" customHeight="1" x14ac:dyDescent="0.25">
      <c r="A644" s="28" t="s">
        <v>32</v>
      </c>
      <c r="B644" s="288">
        <f>SUM(C644:D644)</f>
        <v>137</v>
      </c>
      <c r="C644" s="258">
        <v>74</v>
      </c>
      <c r="D644" s="258">
        <v>63</v>
      </c>
      <c r="E644" s="28"/>
      <c r="F644" s="288">
        <f>SUM(G644:H644)</f>
        <v>3868</v>
      </c>
      <c r="G644" s="258">
        <v>2675</v>
      </c>
      <c r="H644" s="258">
        <v>1193</v>
      </c>
    </row>
    <row r="645" spans="1:8" s="207" customFormat="1" ht="9" customHeight="1" x14ac:dyDescent="0.25">
      <c r="A645" s="41" t="s">
        <v>43</v>
      </c>
      <c r="B645" s="259">
        <f t="shared" si="35"/>
        <v>175</v>
      </c>
      <c r="C645" s="259">
        <v>57</v>
      </c>
      <c r="D645" s="259">
        <v>118</v>
      </c>
      <c r="E645" s="41"/>
      <c r="F645" s="259">
        <f t="shared" si="36"/>
        <v>2680</v>
      </c>
      <c r="G645" s="259">
        <v>1286</v>
      </c>
      <c r="H645" s="259">
        <v>1394</v>
      </c>
    </row>
    <row r="646" spans="1:8" s="207" customFormat="1" ht="9" customHeight="1" x14ac:dyDescent="0.25">
      <c r="A646" s="28" t="s">
        <v>46</v>
      </c>
      <c r="B646" s="288">
        <f t="shared" si="35"/>
        <v>70</v>
      </c>
      <c r="C646" s="258">
        <v>28</v>
      </c>
      <c r="D646" s="258">
        <v>42</v>
      </c>
      <c r="E646" s="28"/>
      <c r="F646" s="288">
        <f t="shared" si="36"/>
        <v>1194</v>
      </c>
      <c r="G646" s="258">
        <v>635</v>
      </c>
      <c r="H646" s="258">
        <v>559</v>
      </c>
    </row>
    <row r="647" spans="1:8" s="207" customFormat="1" ht="9" customHeight="1" x14ac:dyDescent="0.25">
      <c r="A647" s="28" t="s">
        <v>48</v>
      </c>
      <c r="B647" s="288">
        <f t="shared" si="35"/>
        <v>76</v>
      </c>
      <c r="C647" s="258">
        <v>19</v>
      </c>
      <c r="D647" s="258">
        <v>57</v>
      </c>
      <c r="E647" s="28"/>
      <c r="F647" s="288">
        <f t="shared" si="36"/>
        <v>583</v>
      </c>
      <c r="G647" s="258">
        <v>269</v>
      </c>
      <c r="H647" s="258">
        <v>314</v>
      </c>
    </row>
    <row r="648" spans="1:8" s="207" customFormat="1" ht="9" customHeight="1" x14ac:dyDescent="0.25">
      <c r="A648" s="28" t="s">
        <v>50</v>
      </c>
      <c r="B648" s="288">
        <f t="shared" si="35"/>
        <v>122</v>
      </c>
      <c r="C648" s="258">
        <v>59</v>
      </c>
      <c r="D648" s="258">
        <v>63</v>
      </c>
      <c r="E648" s="28"/>
      <c r="F648" s="288">
        <f t="shared" si="36"/>
        <v>3542</v>
      </c>
      <c r="G648" s="258">
        <v>1730</v>
      </c>
      <c r="H648" s="258">
        <v>1812</v>
      </c>
    </row>
    <row r="649" spans="1:8" s="207" customFormat="1" ht="9" customHeight="1" x14ac:dyDescent="0.25">
      <c r="A649" s="41" t="s">
        <v>52</v>
      </c>
      <c r="B649" s="259">
        <f t="shared" si="35"/>
        <v>268</v>
      </c>
      <c r="C649" s="259">
        <v>83</v>
      </c>
      <c r="D649" s="259">
        <v>185</v>
      </c>
      <c r="E649" s="41"/>
      <c r="F649" s="259">
        <f t="shared" si="36"/>
        <v>1525</v>
      </c>
      <c r="G649" s="259">
        <v>941</v>
      </c>
      <c r="H649" s="259">
        <v>584</v>
      </c>
    </row>
    <row r="650" spans="1:8" s="207" customFormat="1" ht="9" customHeight="1" x14ac:dyDescent="0.25">
      <c r="A650" s="28" t="s">
        <v>55</v>
      </c>
      <c r="B650" s="288">
        <f t="shared" si="35"/>
        <v>195</v>
      </c>
      <c r="C650" s="258">
        <v>90</v>
      </c>
      <c r="D650" s="258">
        <v>105</v>
      </c>
      <c r="E650" s="28"/>
      <c r="F650" s="288">
        <f t="shared" si="36"/>
        <v>2923</v>
      </c>
      <c r="G650" s="258">
        <v>1941</v>
      </c>
      <c r="H650" s="258">
        <v>982</v>
      </c>
    </row>
    <row r="651" spans="1:8" s="207" customFormat="1" ht="9" customHeight="1" x14ac:dyDescent="0.25">
      <c r="A651" s="28" t="s">
        <v>57</v>
      </c>
      <c r="B651" s="288">
        <f t="shared" si="35"/>
        <v>85</v>
      </c>
      <c r="C651" s="258">
        <v>36</v>
      </c>
      <c r="D651" s="258">
        <v>49</v>
      </c>
      <c r="E651" s="28"/>
      <c r="F651" s="288">
        <f t="shared" si="36"/>
        <v>3579</v>
      </c>
      <c r="G651" s="258">
        <v>2988</v>
      </c>
      <c r="H651" s="258">
        <v>591</v>
      </c>
    </row>
    <row r="652" spans="1:8" s="207" customFormat="1" ht="9" customHeight="1" x14ac:dyDescent="0.25">
      <c r="A652" s="28" t="s">
        <v>59</v>
      </c>
      <c r="B652" s="288">
        <f t="shared" si="35"/>
        <v>1044</v>
      </c>
      <c r="C652" s="258">
        <v>22</v>
      </c>
      <c r="D652" s="258">
        <v>1022</v>
      </c>
      <c r="E652" s="28"/>
      <c r="F652" s="288">
        <f t="shared" si="36"/>
        <v>4599</v>
      </c>
      <c r="G652" s="258">
        <v>406</v>
      </c>
      <c r="H652" s="258">
        <v>4193</v>
      </c>
    </row>
    <row r="653" spans="1:8" s="207" customFormat="1" ht="9" customHeight="1" x14ac:dyDescent="0.25">
      <c r="A653" s="41" t="s">
        <v>63</v>
      </c>
      <c r="B653" s="259">
        <f t="shared" si="35"/>
        <v>112</v>
      </c>
      <c r="C653" s="259">
        <v>35</v>
      </c>
      <c r="D653" s="259">
        <v>77</v>
      </c>
      <c r="E653" s="41"/>
      <c r="F653" s="259">
        <f t="shared" si="36"/>
        <v>1716</v>
      </c>
      <c r="G653" s="259">
        <v>770</v>
      </c>
      <c r="H653" s="259">
        <v>946</v>
      </c>
    </row>
    <row r="654" spans="1:8" s="207" customFormat="1" ht="9" customHeight="1" x14ac:dyDescent="0.25">
      <c r="A654" s="28" t="s">
        <v>65</v>
      </c>
      <c r="B654" s="288">
        <f t="shared" si="35"/>
        <v>137</v>
      </c>
      <c r="C654" s="258">
        <v>59</v>
      </c>
      <c r="D654" s="258">
        <v>78</v>
      </c>
      <c r="E654" s="28"/>
      <c r="F654" s="288">
        <f t="shared" si="36"/>
        <v>1586</v>
      </c>
      <c r="G654" s="258">
        <v>1003</v>
      </c>
      <c r="H654" s="258">
        <v>583</v>
      </c>
    </row>
    <row r="655" spans="1:8" s="207" customFormat="1" ht="9" customHeight="1" x14ac:dyDescent="0.25">
      <c r="A655" s="28" t="s">
        <v>69</v>
      </c>
      <c r="B655" s="288">
        <f t="shared" si="35"/>
        <v>55</v>
      </c>
      <c r="C655" s="258">
        <v>20</v>
      </c>
      <c r="D655" s="258">
        <v>35</v>
      </c>
      <c r="E655" s="28"/>
      <c r="F655" s="288">
        <f t="shared" si="36"/>
        <v>983</v>
      </c>
      <c r="G655" s="258">
        <v>643</v>
      </c>
      <c r="H655" s="258">
        <v>340</v>
      </c>
    </row>
    <row r="656" spans="1:8" s="207" customFormat="1" ht="9" customHeight="1" x14ac:dyDescent="0.25">
      <c r="A656" s="28" t="s">
        <v>74</v>
      </c>
      <c r="B656" s="288">
        <f t="shared" si="35"/>
        <v>99</v>
      </c>
      <c r="C656" s="258">
        <v>47</v>
      </c>
      <c r="D656" s="258">
        <v>52</v>
      </c>
      <c r="E656" s="28"/>
      <c r="F656" s="288">
        <f t="shared" si="36"/>
        <v>892</v>
      </c>
      <c r="G656" s="258">
        <v>679</v>
      </c>
      <c r="H656" s="258">
        <v>213</v>
      </c>
    </row>
    <row r="657" spans="1:8" s="207" customFormat="1" ht="9" customHeight="1" x14ac:dyDescent="0.25">
      <c r="A657" s="41" t="s">
        <v>76</v>
      </c>
      <c r="B657" s="259">
        <f t="shared" si="35"/>
        <v>39</v>
      </c>
      <c r="C657" s="259">
        <v>23</v>
      </c>
      <c r="D657" s="259">
        <v>16</v>
      </c>
      <c r="E657" s="41"/>
      <c r="F657" s="259">
        <f t="shared" si="36"/>
        <v>1421</v>
      </c>
      <c r="G657" s="259">
        <v>915</v>
      </c>
      <c r="H657" s="259">
        <v>506</v>
      </c>
    </row>
    <row r="658" spans="1:8" s="207" customFormat="1" ht="9" customHeight="1" x14ac:dyDescent="0.25">
      <c r="A658" s="28" t="s">
        <v>105</v>
      </c>
      <c r="B658" s="288">
        <f t="shared" si="35"/>
        <v>43</v>
      </c>
      <c r="C658" s="258">
        <v>17</v>
      </c>
      <c r="D658" s="258">
        <v>26</v>
      </c>
      <c r="E658" s="28"/>
      <c r="F658" s="288">
        <f t="shared" si="36"/>
        <v>1489</v>
      </c>
      <c r="G658" s="258">
        <v>1106</v>
      </c>
      <c r="H658" s="258">
        <v>383</v>
      </c>
    </row>
    <row r="659" spans="1:8" s="207" customFormat="1" ht="9" customHeight="1" x14ac:dyDescent="0.25">
      <c r="A659" s="28" t="s">
        <v>82</v>
      </c>
      <c r="B659" s="288">
        <f t="shared" si="35"/>
        <v>196</v>
      </c>
      <c r="C659" s="258">
        <v>73</v>
      </c>
      <c r="D659" s="258">
        <v>123</v>
      </c>
      <c r="E659" s="28"/>
      <c r="F659" s="288">
        <f t="shared" si="36"/>
        <v>3659</v>
      </c>
      <c r="G659" s="258">
        <v>2389</v>
      </c>
      <c r="H659" s="258">
        <v>1270</v>
      </c>
    </row>
    <row r="660" spans="1:8" s="207" customFormat="1" ht="9" customHeight="1" x14ac:dyDescent="0.25">
      <c r="A660" s="28" t="s">
        <v>86</v>
      </c>
      <c r="B660" s="288">
        <f t="shared" si="35"/>
        <v>140</v>
      </c>
      <c r="C660" s="258">
        <v>22</v>
      </c>
      <c r="D660" s="258">
        <v>118</v>
      </c>
      <c r="E660" s="28"/>
      <c r="F660" s="288">
        <f t="shared" si="36"/>
        <v>1185</v>
      </c>
      <c r="G660" s="258">
        <v>514</v>
      </c>
      <c r="H660" s="258">
        <v>671</v>
      </c>
    </row>
    <row r="661" spans="1:8" s="207" customFormat="1" ht="9" customHeight="1" x14ac:dyDescent="0.25">
      <c r="A661" s="41" t="s">
        <v>88</v>
      </c>
      <c r="B661" s="259">
        <f t="shared" si="35"/>
        <v>45</v>
      </c>
      <c r="C661" s="259">
        <v>14</v>
      </c>
      <c r="D661" s="259">
        <v>31</v>
      </c>
      <c r="E661" s="41"/>
      <c r="F661" s="259">
        <f t="shared" si="36"/>
        <v>361</v>
      </c>
      <c r="G661" s="259">
        <v>140</v>
      </c>
      <c r="H661" s="259">
        <v>221</v>
      </c>
    </row>
    <row r="662" spans="1:8" s="207" customFormat="1" ht="9" customHeight="1" x14ac:dyDescent="0.25">
      <c r="A662" s="37"/>
      <c r="B662" s="283"/>
      <c r="C662" s="283"/>
      <c r="D662" s="283"/>
      <c r="E662" s="37"/>
      <c r="F662" s="283"/>
      <c r="G662" s="283"/>
      <c r="H662" s="283"/>
    </row>
    <row r="663" spans="1:8" s="207" customFormat="1" ht="9" customHeight="1" x14ac:dyDescent="0.15">
      <c r="A663" s="43">
        <v>2013</v>
      </c>
      <c r="B663" s="258"/>
      <c r="C663" s="28"/>
      <c r="D663" s="28"/>
      <c r="E663" s="28"/>
      <c r="F663" s="258"/>
      <c r="G663" s="28"/>
      <c r="H663" s="28"/>
    </row>
    <row r="664" spans="1:8" s="207" customFormat="1" ht="9" customHeight="1" x14ac:dyDescent="0.25">
      <c r="A664" s="25" t="s">
        <v>129</v>
      </c>
      <c r="B664" s="257">
        <f t="shared" ref="B664:D664" si="37">SUM(B665:B697)</f>
        <v>5258</v>
      </c>
      <c r="C664" s="257">
        <f t="shared" si="37"/>
        <v>1438</v>
      </c>
      <c r="D664" s="257">
        <f t="shared" si="37"/>
        <v>3820</v>
      </c>
      <c r="E664" s="257"/>
      <c r="F664" s="257">
        <f t="shared" ref="F664:H664" si="38">SUM(F665:F697)</f>
        <v>91817</v>
      </c>
      <c r="G664" s="257">
        <f t="shared" si="38"/>
        <v>48981</v>
      </c>
      <c r="H664" s="257">
        <f t="shared" si="38"/>
        <v>42836</v>
      </c>
    </row>
    <row r="665" spans="1:8" s="207" customFormat="1" ht="3.75" customHeight="1" x14ac:dyDescent="0.25">
      <c r="A665" s="25"/>
      <c r="B665" s="257"/>
      <c r="C665" s="257"/>
      <c r="D665" s="257"/>
      <c r="E665" s="257"/>
      <c r="F665" s="257"/>
      <c r="G665" s="257"/>
      <c r="H665" s="257"/>
    </row>
    <row r="666" spans="1:8" s="207" customFormat="1" ht="9" customHeight="1" x14ac:dyDescent="0.25">
      <c r="A666" s="28" t="s">
        <v>14</v>
      </c>
      <c r="B666" s="288">
        <f t="shared" ref="B666:B697" si="39">SUM(C666:D666)</f>
        <v>70</v>
      </c>
      <c r="C666" s="28">
        <v>9</v>
      </c>
      <c r="D666" s="258">
        <v>61</v>
      </c>
      <c r="E666" s="28"/>
      <c r="F666" s="288">
        <f t="shared" ref="F666:F697" si="40">SUM(G666:H666)</f>
        <v>1324</v>
      </c>
      <c r="G666" s="258">
        <v>226</v>
      </c>
      <c r="H666" s="258">
        <v>1098</v>
      </c>
    </row>
    <row r="667" spans="1:8" s="207" customFormat="1" ht="9" customHeight="1" x14ac:dyDescent="0.25">
      <c r="A667" s="28" t="s">
        <v>15</v>
      </c>
      <c r="B667" s="288">
        <f t="shared" si="39"/>
        <v>80</v>
      </c>
      <c r="C667" s="258">
        <v>42</v>
      </c>
      <c r="D667" s="258">
        <v>38</v>
      </c>
      <c r="E667" s="28"/>
      <c r="F667" s="288">
        <f t="shared" si="40"/>
        <v>1397</v>
      </c>
      <c r="G667" s="258">
        <v>796</v>
      </c>
      <c r="H667" s="258">
        <v>601</v>
      </c>
    </row>
    <row r="668" spans="1:8" s="207" customFormat="1" ht="9" customHeight="1" x14ac:dyDescent="0.25">
      <c r="A668" s="28" t="s">
        <v>112</v>
      </c>
      <c r="B668" s="258">
        <f t="shared" si="39"/>
        <v>207</v>
      </c>
      <c r="C668" s="258">
        <v>16</v>
      </c>
      <c r="D668" s="258">
        <v>191</v>
      </c>
      <c r="E668" s="28"/>
      <c r="F668" s="258">
        <f t="shared" si="40"/>
        <v>1106</v>
      </c>
      <c r="G668" s="258">
        <v>414</v>
      </c>
      <c r="H668" s="258">
        <v>692</v>
      </c>
    </row>
    <row r="669" spans="1:8" s="207" customFormat="1" ht="9" customHeight="1" x14ac:dyDescent="0.25">
      <c r="A669" s="41" t="s">
        <v>21</v>
      </c>
      <c r="B669" s="259">
        <f t="shared" si="39"/>
        <v>52</v>
      </c>
      <c r="C669" s="259">
        <v>5</v>
      </c>
      <c r="D669" s="259">
        <v>47</v>
      </c>
      <c r="E669" s="41"/>
      <c r="F669" s="259">
        <f t="shared" si="40"/>
        <v>374</v>
      </c>
      <c r="G669" s="259">
        <v>212</v>
      </c>
      <c r="H669" s="259">
        <v>162</v>
      </c>
    </row>
    <row r="670" spans="1:8" s="207" customFormat="1" ht="9" customHeight="1" x14ac:dyDescent="0.25">
      <c r="A670" s="28" t="s">
        <v>23</v>
      </c>
      <c r="B670" s="288">
        <f>SUM(C670:D670)</f>
        <v>97</v>
      </c>
      <c r="C670" s="258">
        <v>58</v>
      </c>
      <c r="D670" s="258">
        <v>39</v>
      </c>
      <c r="E670" s="28"/>
      <c r="F670" s="288">
        <f>SUM(G670:H670)</f>
        <v>1496</v>
      </c>
      <c r="G670" s="258">
        <v>861</v>
      </c>
      <c r="H670" s="258">
        <v>635</v>
      </c>
    </row>
    <row r="671" spans="1:8" s="207" customFormat="1" ht="9" customHeight="1" x14ac:dyDescent="0.25">
      <c r="A671" s="28" t="s">
        <v>25</v>
      </c>
      <c r="B671" s="288">
        <f>SUM(C671:D671)</f>
        <v>49</v>
      </c>
      <c r="C671" s="258">
        <v>8</v>
      </c>
      <c r="D671" s="258">
        <v>41</v>
      </c>
      <c r="E671" s="28"/>
      <c r="F671" s="288">
        <f>SUM(G671:H671)</f>
        <v>260</v>
      </c>
      <c r="G671" s="258">
        <v>88</v>
      </c>
      <c r="H671" s="258">
        <v>172</v>
      </c>
    </row>
    <row r="672" spans="1:8" s="207" customFormat="1" ht="9" customHeight="1" x14ac:dyDescent="0.25">
      <c r="A672" s="28" t="s">
        <v>27</v>
      </c>
      <c r="B672" s="288">
        <f t="shared" si="39"/>
        <v>283</v>
      </c>
      <c r="C672" s="258">
        <v>119</v>
      </c>
      <c r="D672" s="258">
        <v>164</v>
      </c>
      <c r="E672" s="28"/>
      <c r="F672" s="288">
        <f t="shared" si="40"/>
        <v>1822</v>
      </c>
      <c r="G672" s="258">
        <v>1128</v>
      </c>
      <c r="H672" s="258">
        <v>694</v>
      </c>
    </row>
    <row r="673" spans="1:8" s="207" customFormat="1" ht="9" customHeight="1" x14ac:dyDescent="0.25">
      <c r="A673" s="41" t="s">
        <v>30</v>
      </c>
      <c r="B673" s="259">
        <f t="shared" si="39"/>
        <v>70</v>
      </c>
      <c r="C673" s="259">
        <v>23</v>
      </c>
      <c r="D673" s="259">
        <v>47</v>
      </c>
      <c r="E673" s="41"/>
      <c r="F673" s="259">
        <f t="shared" si="40"/>
        <v>803</v>
      </c>
      <c r="G673" s="259">
        <v>360</v>
      </c>
      <c r="H673" s="259">
        <v>443</v>
      </c>
    </row>
    <row r="674" spans="1:8" s="207" customFormat="1" ht="9" customHeight="1" x14ac:dyDescent="0.25">
      <c r="A674" s="28" t="s">
        <v>111</v>
      </c>
      <c r="B674" s="288">
        <f t="shared" si="39"/>
        <v>826</v>
      </c>
      <c r="C674" s="258">
        <v>236</v>
      </c>
      <c r="D674" s="258">
        <v>590</v>
      </c>
      <c r="E674" s="28"/>
      <c r="F674" s="288">
        <f t="shared" si="40"/>
        <v>29087</v>
      </c>
      <c r="G674" s="258">
        <v>16783</v>
      </c>
      <c r="H674" s="258">
        <v>12304</v>
      </c>
    </row>
    <row r="675" spans="1:8" s="207" customFormat="1" ht="9" customHeight="1" x14ac:dyDescent="0.25">
      <c r="A675" s="28" t="s">
        <v>33</v>
      </c>
      <c r="B675" s="288">
        <f t="shared" si="39"/>
        <v>35</v>
      </c>
      <c r="C675" s="258">
        <v>19</v>
      </c>
      <c r="D675" s="258">
        <v>16</v>
      </c>
      <c r="E675" s="28"/>
      <c r="F675" s="288">
        <f t="shared" si="40"/>
        <v>643</v>
      </c>
      <c r="G675" s="258">
        <v>258</v>
      </c>
      <c r="H675" s="258">
        <v>385</v>
      </c>
    </row>
    <row r="676" spans="1:8" s="207" customFormat="1" ht="9" customHeight="1" x14ac:dyDescent="0.25">
      <c r="A676" s="28" t="s">
        <v>34</v>
      </c>
      <c r="B676" s="288">
        <f t="shared" si="39"/>
        <v>207</v>
      </c>
      <c r="C676" s="258">
        <v>50</v>
      </c>
      <c r="D676" s="258">
        <v>157</v>
      </c>
      <c r="E676" s="28"/>
      <c r="F676" s="288">
        <f t="shared" si="40"/>
        <v>5411</v>
      </c>
      <c r="G676" s="258">
        <v>2862</v>
      </c>
      <c r="H676" s="258">
        <v>2549</v>
      </c>
    </row>
    <row r="677" spans="1:8" s="207" customFormat="1" ht="9" customHeight="1" x14ac:dyDescent="0.25">
      <c r="A677" s="41" t="s">
        <v>36</v>
      </c>
      <c r="B677" s="259">
        <f t="shared" si="39"/>
        <v>105</v>
      </c>
      <c r="C677" s="259">
        <v>25</v>
      </c>
      <c r="D677" s="259">
        <v>80</v>
      </c>
      <c r="E677" s="41"/>
      <c r="F677" s="259">
        <f t="shared" si="40"/>
        <v>781</v>
      </c>
      <c r="G677" s="259">
        <v>325</v>
      </c>
      <c r="H677" s="259">
        <v>456</v>
      </c>
    </row>
    <row r="678" spans="1:8" s="207" customFormat="1" ht="9" customHeight="1" x14ac:dyDescent="0.25">
      <c r="A678" s="28" t="s">
        <v>130</v>
      </c>
      <c r="B678" s="288">
        <f t="shared" si="39"/>
        <v>72</v>
      </c>
      <c r="C678" s="258">
        <v>23</v>
      </c>
      <c r="D678" s="258">
        <v>49</v>
      </c>
      <c r="E678" s="28"/>
      <c r="F678" s="288">
        <f t="shared" si="40"/>
        <v>2381</v>
      </c>
      <c r="G678" s="258">
        <v>910</v>
      </c>
      <c r="H678" s="258">
        <v>1471</v>
      </c>
    </row>
    <row r="679" spans="1:8" s="207" customFormat="1" ht="9" customHeight="1" x14ac:dyDescent="0.25">
      <c r="A679" s="28" t="s">
        <v>39</v>
      </c>
      <c r="B679" s="288">
        <f t="shared" si="39"/>
        <v>243</v>
      </c>
      <c r="C679" s="258">
        <v>95</v>
      </c>
      <c r="D679" s="258">
        <v>148</v>
      </c>
      <c r="E679" s="28"/>
      <c r="F679" s="288">
        <f t="shared" si="40"/>
        <v>6849</v>
      </c>
      <c r="G679" s="258">
        <v>3080</v>
      </c>
      <c r="H679" s="258">
        <v>3769</v>
      </c>
    </row>
    <row r="680" spans="1:8" s="207" customFormat="1" ht="9" customHeight="1" x14ac:dyDescent="0.25">
      <c r="A680" s="28" t="s">
        <v>32</v>
      </c>
      <c r="B680" s="288">
        <f>SUM(C680:D680)</f>
        <v>135</v>
      </c>
      <c r="C680" s="258">
        <v>63</v>
      </c>
      <c r="D680" s="258">
        <v>72</v>
      </c>
      <c r="E680" s="28"/>
      <c r="F680" s="288">
        <f>SUM(G680:H680)</f>
        <v>3973</v>
      </c>
      <c r="G680" s="258">
        <v>2679</v>
      </c>
      <c r="H680" s="258">
        <v>1294</v>
      </c>
    </row>
    <row r="681" spans="1:8" s="207" customFormat="1" ht="9" customHeight="1" x14ac:dyDescent="0.25">
      <c r="A681" s="41" t="s">
        <v>43</v>
      </c>
      <c r="B681" s="259">
        <f t="shared" si="39"/>
        <v>148</v>
      </c>
      <c r="C681" s="259">
        <v>50</v>
      </c>
      <c r="D681" s="259">
        <v>98</v>
      </c>
      <c r="E681" s="41"/>
      <c r="F681" s="259">
        <f t="shared" si="40"/>
        <v>2728</v>
      </c>
      <c r="G681" s="259">
        <v>1229</v>
      </c>
      <c r="H681" s="259">
        <v>1499</v>
      </c>
    </row>
    <row r="682" spans="1:8" s="207" customFormat="1" ht="9" customHeight="1" x14ac:dyDescent="0.25">
      <c r="A682" s="28" t="s">
        <v>46</v>
      </c>
      <c r="B682" s="288">
        <f t="shared" si="39"/>
        <v>67</v>
      </c>
      <c r="C682" s="258">
        <v>27</v>
      </c>
      <c r="D682" s="258">
        <v>40</v>
      </c>
      <c r="E682" s="28"/>
      <c r="F682" s="288">
        <f t="shared" si="40"/>
        <v>1107</v>
      </c>
      <c r="G682" s="258">
        <v>591</v>
      </c>
      <c r="H682" s="258">
        <v>516</v>
      </c>
    </row>
    <row r="683" spans="1:8" s="207" customFormat="1" ht="9" customHeight="1" x14ac:dyDescent="0.25">
      <c r="A683" s="28" t="s">
        <v>48</v>
      </c>
      <c r="B683" s="288">
        <f t="shared" si="39"/>
        <v>76</v>
      </c>
      <c r="C683" s="258">
        <v>20</v>
      </c>
      <c r="D683" s="258">
        <v>56</v>
      </c>
      <c r="E683" s="28"/>
      <c r="F683" s="288">
        <f t="shared" si="40"/>
        <v>611</v>
      </c>
      <c r="G683" s="258">
        <v>268</v>
      </c>
      <c r="H683" s="258">
        <v>343</v>
      </c>
    </row>
    <row r="684" spans="1:8" s="207" customFormat="1" ht="9" customHeight="1" x14ac:dyDescent="0.25">
      <c r="A684" s="28" t="s">
        <v>50</v>
      </c>
      <c r="B684" s="288">
        <f t="shared" si="39"/>
        <v>119</v>
      </c>
      <c r="C684" s="258">
        <v>57</v>
      </c>
      <c r="D684" s="258">
        <v>62</v>
      </c>
      <c r="E684" s="28"/>
      <c r="F684" s="288">
        <f t="shared" si="40"/>
        <v>3807</v>
      </c>
      <c r="G684" s="258">
        <v>1841</v>
      </c>
      <c r="H684" s="258">
        <v>1966</v>
      </c>
    </row>
    <row r="685" spans="1:8" s="207" customFormat="1" ht="9" customHeight="1" x14ac:dyDescent="0.25">
      <c r="A685" s="41" t="s">
        <v>52</v>
      </c>
      <c r="B685" s="259">
        <f t="shared" si="39"/>
        <v>266</v>
      </c>
      <c r="C685" s="259">
        <v>80</v>
      </c>
      <c r="D685" s="259">
        <v>186</v>
      </c>
      <c r="E685" s="41"/>
      <c r="F685" s="259">
        <f t="shared" si="40"/>
        <v>1616</v>
      </c>
      <c r="G685" s="259">
        <v>957</v>
      </c>
      <c r="H685" s="259">
        <v>659</v>
      </c>
    </row>
    <row r="686" spans="1:8" s="207" customFormat="1" ht="9" customHeight="1" x14ac:dyDescent="0.25">
      <c r="A686" s="28" t="s">
        <v>55</v>
      </c>
      <c r="B686" s="288">
        <f t="shared" si="39"/>
        <v>180</v>
      </c>
      <c r="C686" s="258">
        <v>81</v>
      </c>
      <c r="D686" s="258">
        <v>99</v>
      </c>
      <c r="E686" s="28"/>
      <c r="F686" s="288">
        <f t="shared" si="40"/>
        <v>3005</v>
      </c>
      <c r="G686" s="258">
        <v>2008</v>
      </c>
      <c r="H686" s="258">
        <v>997</v>
      </c>
    </row>
    <row r="687" spans="1:8" s="207" customFormat="1" ht="9" customHeight="1" x14ac:dyDescent="0.25">
      <c r="A687" s="28" t="s">
        <v>57</v>
      </c>
      <c r="B687" s="288">
        <f t="shared" si="39"/>
        <v>94</v>
      </c>
      <c r="C687" s="258">
        <v>38</v>
      </c>
      <c r="D687" s="258">
        <v>56</v>
      </c>
      <c r="E687" s="28"/>
      <c r="F687" s="288">
        <f t="shared" si="40"/>
        <v>3329</v>
      </c>
      <c r="G687" s="258">
        <v>2737</v>
      </c>
      <c r="H687" s="258">
        <v>592</v>
      </c>
    </row>
    <row r="688" spans="1:8" s="207" customFormat="1" ht="9" customHeight="1" x14ac:dyDescent="0.25">
      <c r="A688" s="28" t="s">
        <v>59</v>
      </c>
      <c r="B688" s="288">
        <f t="shared" si="39"/>
        <v>989</v>
      </c>
      <c r="C688" s="258">
        <v>22</v>
      </c>
      <c r="D688" s="258">
        <v>967</v>
      </c>
      <c r="E688" s="28"/>
      <c r="F688" s="288">
        <f t="shared" si="40"/>
        <v>4744</v>
      </c>
      <c r="G688" s="258">
        <v>491</v>
      </c>
      <c r="H688" s="258">
        <v>4253</v>
      </c>
    </row>
    <row r="689" spans="1:8" s="207" customFormat="1" ht="9" customHeight="1" x14ac:dyDescent="0.25">
      <c r="A689" s="41" t="s">
        <v>63</v>
      </c>
      <c r="B689" s="259">
        <f t="shared" si="39"/>
        <v>95</v>
      </c>
      <c r="C689" s="259">
        <v>29</v>
      </c>
      <c r="D689" s="259">
        <v>66</v>
      </c>
      <c r="E689" s="41"/>
      <c r="F689" s="259">
        <f t="shared" si="40"/>
        <v>1824</v>
      </c>
      <c r="G689" s="259">
        <v>787</v>
      </c>
      <c r="H689" s="259">
        <v>1037</v>
      </c>
    </row>
    <row r="690" spans="1:8" s="207" customFormat="1" ht="9" customHeight="1" x14ac:dyDescent="0.25">
      <c r="A690" s="28" t="s">
        <v>65</v>
      </c>
      <c r="B690" s="288">
        <f t="shared" si="39"/>
        <v>124</v>
      </c>
      <c r="C690" s="258">
        <v>54</v>
      </c>
      <c r="D690" s="258">
        <v>70</v>
      </c>
      <c r="E690" s="28"/>
      <c r="F690" s="288">
        <f t="shared" si="40"/>
        <v>1550</v>
      </c>
      <c r="G690" s="258">
        <v>982</v>
      </c>
      <c r="H690" s="258">
        <v>568</v>
      </c>
    </row>
    <row r="691" spans="1:8" s="207" customFormat="1" ht="9" customHeight="1" x14ac:dyDescent="0.25">
      <c r="A691" s="28" t="s">
        <v>69</v>
      </c>
      <c r="B691" s="288">
        <f t="shared" si="39"/>
        <v>49</v>
      </c>
      <c r="C691" s="258">
        <v>16</v>
      </c>
      <c r="D691" s="258">
        <v>33</v>
      </c>
      <c r="E691" s="28"/>
      <c r="F691" s="288">
        <f t="shared" si="40"/>
        <v>900</v>
      </c>
      <c r="G691" s="258">
        <v>562</v>
      </c>
      <c r="H691" s="258">
        <v>338</v>
      </c>
    </row>
    <row r="692" spans="1:8" s="207" customFormat="1" ht="9" customHeight="1" x14ac:dyDescent="0.25">
      <c r="A692" s="28" t="s">
        <v>74</v>
      </c>
      <c r="B692" s="288">
        <f t="shared" si="39"/>
        <v>95</v>
      </c>
      <c r="C692" s="258">
        <v>46</v>
      </c>
      <c r="D692" s="258">
        <v>49</v>
      </c>
      <c r="E692" s="28"/>
      <c r="F692" s="288">
        <f t="shared" si="40"/>
        <v>876</v>
      </c>
      <c r="G692" s="258">
        <v>668</v>
      </c>
      <c r="H692" s="258">
        <v>208</v>
      </c>
    </row>
    <row r="693" spans="1:8" s="207" customFormat="1" ht="9" customHeight="1" x14ac:dyDescent="0.25">
      <c r="A693" s="41" t="s">
        <v>76</v>
      </c>
      <c r="B693" s="259">
        <f t="shared" si="39"/>
        <v>33</v>
      </c>
      <c r="C693" s="259">
        <v>21</v>
      </c>
      <c r="D693" s="259">
        <v>12</v>
      </c>
      <c r="E693" s="41"/>
      <c r="F693" s="259">
        <f t="shared" si="40"/>
        <v>1404</v>
      </c>
      <c r="G693" s="259">
        <v>899</v>
      </c>
      <c r="H693" s="259">
        <v>505</v>
      </c>
    </row>
    <row r="694" spans="1:8" s="207" customFormat="1" ht="9" customHeight="1" x14ac:dyDescent="0.25">
      <c r="A694" s="28" t="s">
        <v>105</v>
      </c>
      <c r="B694" s="288">
        <f t="shared" si="39"/>
        <v>36</v>
      </c>
      <c r="C694" s="258">
        <v>13</v>
      </c>
      <c r="D694" s="258">
        <v>23</v>
      </c>
      <c r="E694" s="28"/>
      <c r="F694" s="288">
        <f t="shared" si="40"/>
        <v>1527</v>
      </c>
      <c r="G694" s="258">
        <v>1109</v>
      </c>
      <c r="H694" s="258">
        <v>418</v>
      </c>
    </row>
    <row r="695" spans="1:8" s="207" customFormat="1" ht="9" customHeight="1" x14ac:dyDescent="0.25">
      <c r="A695" s="28" t="s">
        <v>82</v>
      </c>
      <c r="B695" s="288">
        <f t="shared" si="39"/>
        <v>179</v>
      </c>
      <c r="C695" s="258">
        <v>62</v>
      </c>
      <c r="D695" s="258">
        <v>117</v>
      </c>
      <c r="E695" s="28"/>
      <c r="F695" s="288">
        <f t="shared" si="40"/>
        <v>3553</v>
      </c>
      <c r="G695" s="258">
        <v>2255</v>
      </c>
      <c r="H695" s="258">
        <v>1298</v>
      </c>
    </row>
    <row r="696" spans="1:8" s="207" customFormat="1" ht="9" customHeight="1" x14ac:dyDescent="0.25">
      <c r="A696" s="28" t="s">
        <v>86</v>
      </c>
      <c r="B696" s="288">
        <f t="shared" si="39"/>
        <v>126</v>
      </c>
      <c r="C696" s="258">
        <v>20</v>
      </c>
      <c r="D696" s="258">
        <v>106</v>
      </c>
      <c r="E696" s="28"/>
      <c r="F696" s="288">
        <f t="shared" si="40"/>
        <v>1133</v>
      </c>
      <c r="G696" s="258">
        <v>481</v>
      </c>
      <c r="H696" s="258">
        <v>652</v>
      </c>
    </row>
    <row r="697" spans="1:8" s="207" customFormat="1" ht="9" customHeight="1" x14ac:dyDescent="0.25">
      <c r="A697" s="41" t="s">
        <v>88</v>
      </c>
      <c r="B697" s="259">
        <f t="shared" si="39"/>
        <v>51</v>
      </c>
      <c r="C697" s="259">
        <v>11</v>
      </c>
      <c r="D697" s="259">
        <v>40</v>
      </c>
      <c r="E697" s="41"/>
      <c r="F697" s="259">
        <f t="shared" si="40"/>
        <v>396</v>
      </c>
      <c r="G697" s="259">
        <v>134</v>
      </c>
      <c r="H697" s="259">
        <v>262</v>
      </c>
    </row>
    <row r="698" spans="1:8" s="207" customFormat="1" ht="9" customHeight="1" x14ac:dyDescent="0.25">
      <c r="A698" s="28"/>
      <c r="B698" s="258"/>
      <c r="C698" s="258"/>
      <c r="D698" s="258"/>
      <c r="E698" s="28"/>
      <c r="F698" s="258"/>
      <c r="G698" s="258"/>
      <c r="H698" s="258"/>
    </row>
    <row r="699" spans="1:8" s="207" customFormat="1" ht="9" customHeight="1" x14ac:dyDescent="0.15">
      <c r="A699" s="43">
        <v>2014</v>
      </c>
      <c r="B699" s="258"/>
      <c r="C699" s="28"/>
      <c r="D699" s="28"/>
      <c r="E699" s="28"/>
      <c r="F699" s="258"/>
      <c r="G699" s="28"/>
      <c r="H699" s="28"/>
    </row>
    <row r="700" spans="1:8" s="207" customFormat="1" ht="9" customHeight="1" x14ac:dyDescent="0.25">
      <c r="A700" s="25" t="s">
        <v>129</v>
      </c>
      <c r="B700" s="257">
        <f>SUM(B701:B733)</f>
        <v>5429</v>
      </c>
      <c r="C700" s="257">
        <f>SUM(C701:C733)</f>
        <v>1409</v>
      </c>
      <c r="D700" s="257">
        <f>SUM(D701:D733)</f>
        <v>4020</v>
      </c>
      <c r="E700" s="257"/>
      <c r="F700" s="257">
        <f>SUM(F701:F733)</f>
        <v>93427</v>
      </c>
      <c r="G700" s="257">
        <f>SUM(G701:G733)</f>
        <v>47610</v>
      </c>
      <c r="H700" s="257">
        <f>SUM(H701:H733)</f>
        <v>45817</v>
      </c>
    </row>
    <row r="701" spans="1:8" s="207" customFormat="1" ht="3" customHeight="1" x14ac:dyDescent="0.25">
      <c r="A701" s="25"/>
      <c r="B701" s="257"/>
      <c r="C701" s="257"/>
      <c r="D701" s="257"/>
      <c r="E701" s="257"/>
      <c r="F701" s="257"/>
      <c r="G701" s="257"/>
      <c r="H701" s="257"/>
    </row>
    <row r="702" spans="1:8" s="207" customFormat="1" ht="9" customHeight="1" x14ac:dyDescent="0.25">
      <c r="A702" s="28" t="s">
        <v>14</v>
      </c>
      <c r="B702" s="288">
        <f t="shared" ref="B702:B733" si="41">SUM(C702:D702)</f>
        <v>72</v>
      </c>
      <c r="C702" s="28">
        <v>9</v>
      </c>
      <c r="D702" s="258">
        <v>63</v>
      </c>
      <c r="E702" s="28"/>
      <c r="F702" s="288">
        <f t="shared" ref="F702:F733" si="42">SUM(G702:H702)</f>
        <v>1413</v>
      </c>
      <c r="G702" s="258">
        <v>232</v>
      </c>
      <c r="H702" s="258">
        <v>1181</v>
      </c>
    </row>
    <row r="703" spans="1:8" s="207" customFormat="1" ht="9" customHeight="1" x14ac:dyDescent="0.25">
      <c r="A703" s="28" t="s">
        <v>15</v>
      </c>
      <c r="B703" s="288">
        <f t="shared" si="41"/>
        <v>83</v>
      </c>
      <c r="C703" s="258">
        <v>43</v>
      </c>
      <c r="D703" s="258">
        <v>40</v>
      </c>
      <c r="E703" s="28"/>
      <c r="F703" s="288">
        <f t="shared" si="42"/>
        <v>1316</v>
      </c>
      <c r="G703" s="258">
        <v>722</v>
      </c>
      <c r="H703" s="258">
        <v>594</v>
      </c>
    </row>
    <row r="704" spans="1:8" s="207" customFormat="1" ht="9" customHeight="1" x14ac:dyDescent="0.25">
      <c r="A704" s="28" t="s">
        <v>112</v>
      </c>
      <c r="B704" s="258">
        <f t="shared" si="41"/>
        <v>206</v>
      </c>
      <c r="C704" s="258">
        <v>15</v>
      </c>
      <c r="D704" s="258">
        <v>191</v>
      </c>
      <c r="E704" s="28"/>
      <c r="F704" s="258">
        <f t="shared" si="42"/>
        <v>1142</v>
      </c>
      <c r="G704" s="258">
        <v>418</v>
      </c>
      <c r="H704" s="258">
        <v>724</v>
      </c>
    </row>
    <row r="705" spans="1:8" s="207" customFormat="1" ht="9" customHeight="1" x14ac:dyDescent="0.25">
      <c r="A705" s="41" t="s">
        <v>21</v>
      </c>
      <c r="B705" s="259">
        <f t="shared" si="41"/>
        <v>56</v>
      </c>
      <c r="C705" s="259">
        <v>5</v>
      </c>
      <c r="D705" s="259">
        <v>51</v>
      </c>
      <c r="E705" s="41"/>
      <c r="F705" s="259">
        <f t="shared" si="42"/>
        <v>401</v>
      </c>
      <c r="G705" s="259">
        <v>215</v>
      </c>
      <c r="H705" s="259">
        <v>186</v>
      </c>
    </row>
    <row r="706" spans="1:8" s="207" customFormat="1" ht="9" customHeight="1" x14ac:dyDescent="0.25">
      <c r="A706" s="28" t="s">
        <v>23</v>
      </c>
      <c r="B706" s="288">
        <f>SUM(C706:D706)</f>
        <v>95</v>
      </c>
      <c r="C706" s="258">
        <v>55</v>
      </c>
      <c r="D706" s="258">
        <v>40</v>
      </c>
      <c r="E706" s="28"/>
      <c r="F706" s="288">
        <f>SUM(G706:H706)</f>
        <v>1487</v>
      </c>
      <c r="G706" s="258">
        <v>844</v>
      </c>
      <c r="H706" s="258">
        <v>643</v>
      </c>
    </row>
    <row r="707" spans="1:8" s="207" customFormat="1" ht="9" customHeight="1" x14ac:dyDescent="0.25">
      <c r="A707" s="28" t="s">
        <v>25</v>
      </c>
      <c r="B707" s="288">
        <f>SUM(C707:D707)</f>
        <v>50</v>
      </c>
      <c r="C707" s="258">
        <v>8</v>
      </c>
      <c r="D707" s="258">
        <v>42</v>
      </c>
      <c r="E707" s="28"/>
      <c r="F707" s="288">
        <f>SUM(G707:H707)</f>
        <v>265</v>
      </c>
      <c r="G707" s="258">
        <v>88</v>
      </c>
      <c r="H707" s="258">
        <v>177</v>
      </c>
    </row>
    <row r="708" spans="1:8" s="207" customFormat="1" ht="9" customHeight="1" x14ac:dyDescent="0.25">
      <c r="A708" s="28" t="s">
        <v>27</v>
      </c>
      <c r="B708" s="288">
        <f t="shared" si="41"/>
        <v>273</v>
      </c>
      <c r="C708" s="258">
        <v>113</v>
      </c>
      <c r="D708" s="258">
        <v>160</v>
      </c>
      <c r="E708" s="28"/>
      <c r="F708" s="288">
        <f t="shared" si="42"/>
        <v>1884</v>
      </c>
      <c r="G708" s="258">
        <v>1164</v>
      </c>
      <c r="H708" s="258">
        <v>720</v>
      </c>
    </row>
    <row r="709" spans="1:8" s="207" customFormat="1" ht="9" customHeight="1" x14ac:dyDescent="0.25">
      <c r="A709" s="41" t="s">
        <v>30</v>
      </c>
      <c r="B709" s="259">
        <f t="shared" si="41"/>
        <v>77</v>
      </c>
      <c r="C709" s="259">
        <v>23</v>
      </c>
      <c r="D709" s="259">
        <v>54</v>
      </c>
      <c r="E709" s="41"/>
      <c r="F709" s="259">
        <f t="shared" si="42"/>
        <v>816</v>
      </c>
      <c r="G709" s="259">
        <v>349</v>
      </c>
      <c r="H709" s="259">
        <v>467</v>
      </c>
    </row>
    <row r="710" spans="1:8" s="207" customFormat="1" ht="9" customHeight="1" x14ac:dyDescent="0.25">
      <c r="A710" s="28" t="s">
        <v>111</v>
      </c>
      <c r="B710" s="288">
        <f t="shared" si="41"/>
        <v>882</v>
      </c>
      <c r="C710" s="258">
        <v>235</v>
      </c>
      <c r="D710" s="258">
        <v>647</v>
      </c>
      <c r="E710" s="28"/>
      <c r="F710" s="288">
        <f t="shared" si="42"/>
        <v>28640</v>
      </c>
      <c r="G710" s="258">
        <v>15982</v>
      </c>
      <c r="H710" s="258">
        <v>12658</v>
      </c>
    </row>
    <row r="711" spans="1:8" s="207" customFormat="1" ht="9" customHeight="1" x14ac:dyDescent="0.25">
      <c r="A711" s="28" t="s">
        <v>33</v>
      </c>
      <c r="B711" s="288">
        <f t="shared" si="41"/>
        <v>36</v>
      </c>
      <c r="C711" s="258">
        <v>19</v>
      </c>
      <c r="D711" s="258">
        <v>17</v>
      </c>
      <c r="E711" s="28"/>
      <c r="F711" s="288">
        <f t="shared" si="42"/>
        <v>670</v>
      </c>
      <c r="G711" s="258">
        <v>255</v>
      </c>
      <c r="H711" s="258">
        <v>415</v>
      </c>
    </row>
    <row r="712" spans="1:8" s="207" customFormat="1" ht="9" customHeight="1" x14ac:dyDescent="0.25">
      <c r="A712" s="28" t="s">
        <v>34</v>
      </c>
      <c r="B712" s="288">
        <f t="shared" si="41"/>
        <v>223</v>
      </c>
      <c r="C712" s="258">
        <v>52</v>
      </c>
      <c r="D712" s="258">
        <v>171</v>
      </c>
      <c r="E712" s="28"/>
      <c r="F712" s="288">
        <f t="shared" si="42"/>
        <v>5508</v>
      </c>
      <c r="G712" s="258">
        <v>2898</v>
      </c>
      <c r="H712" s="258">
        <v>2610</v>
      </c>
    </row>
    <row r="713" spans="1:8" s="207" customFormat="1" ht="9" customHeight="1" x14ac:dyDescent="0.25">
      <c r="A713" s="41" t="s">
        <v>36</v>
      </c>
      <c r="B713" s="259">
        <f t="shared" si="41"/>
        <v>105</v>
      </c>
      <c r="C713" s="259">
        <v>24</v>
      </c>
      <c r="D713" s="259">
        <v>81</v>
      </c>
      <c r="E713" s="41"/>
      <c r="F713" s="259">
        <f t="shared" si="42"/>
        <v>790</v>
      </c>
      <c r="G713" s="259">
        <v>315</v>
      </c>
      <c r="H713" s="259">
        <v>475</v>
      </c>
    </row>
    <row r="714" spans="1:8" s="207" customFormat="1" ht="9" customHeight="1" x14ac:dyDescent="0.25">
      <c r="A714" s="28" t="s">
        <v>130</v>
      </c>
      <c r="B714" s="288">
        <f t="shared" si="41"/>
        <v>71</v>
      </c>
      <c r="C714" s="258">
        <v>21</v>
      </c>
      <c r="D714" s="258">
        <v>50</v>
      </c>
      <c r="E714" s="28"/>
      <c r="F714" s="288">
        <f t="shared" si="42"/>
        <v>2698</v>
      </c>
      <c r="G714" s="258">
        <v>848</v>
      </c>
      <c r="H714" s="258">
        <v>1850</v>
      </c>
    </row>
    <row r="715" spans="1:8" s="207" customFormat="1" ht="9" customHeight="1" x14ac:dyDescent="0.25">
      <c r="A715" s="28" t="s">
        <v>39</v>
      </c>
      <c r="B715" s="288">
        <f t="shared" si="41"/>
        <v>252</v>
      </c>
      <c r="C715" s="258">
        <v>93</v>
      </c>
      <c r="D715" s="258">
        <v>159</v>
      </c>
      <c r="E715" s="28"/>
      <c r="F715" s="288">
        <f t="shared" si="42"/>
        <v>7518</v>
      </c>
      <c r="G715" s="258">
        <v>3191</v>
      </c>
      <c r="H715" s="258">
        <v>4327</v>
      </c>
    </row>
    <row r="716" spans="1:8" s="207" customFormat="1" ht="9" customHeight="1" x14ac:dyDescent="0.25">
      <c r="A716" s="28" t="s">
        <v>32</v>
      </c>
      <c r="B716" s="288">
        <f>SUM(C716:D716)</f>
        <v>138</v>
      </c>
      <c r="C716" s="258">
        <v>61</v>
      </c>
      <c r="D716" s="258">
        <v>77</v>
      </c>
      <c r="E716" s="28"/>
      <c r="F716" s="288">
        <f>SUM(G716:H716)</f>
        <v>3975</v>
      </c>
      <c r="G716" s="258">
        <v>2626</v>
      </c>
      <c r="H716" s="258">
        <v>1349</v>
      </c>
    </row>
    <row r="717" spans="1:8" s="207" customFormat="1" ht="9" customHeight="1" x14ac:dyDescent="0.25">
      <c r="A717" s="41" t="s">
        <v>43</v>
      </c>
      <c r="B717" s="259">
        <f t="shared" si="41"/>
        <v>152</v>
      </c>
      <c r="C717" s="259">
        <v>49</v>
      </c>
      <c r="D717" s="259">
        <v>103</v>
      </c>
      <c r="E717" s="41"/>
      <c r="F717" s="259">
        <f t="shared" si="42"/>
        <v>2867</v>
      </c>
      <c r="G717" s="259">
        <v>1197</v>
      </c>
      <c r="H717" s="259">
        <v>1670</v>
      </c>
    </row>
    <row r="718" spans="1:8" s="207" customFormat="1" ht="9" customHeight="1" x14ac:dyDescent="0.25">
      <c r="A718" s="28" t="s">
        <v>46</v>
      </c>
      <c r="B718" s="288">
        <f t="shared" si="41"/>
        <v>63</v>
      </c>
      <c r="C718" s="258">
        <v>23</v>
      </c>
      <c r="D718" s="258">
        <v>40</v>
      </c>
      <c r="E718" s="28"/>
      <c r="F718" s="288">
        <f t="shared" si="42"/>
        <v>1052</v>
      </c>
      <c r="G718" s="258">
        <v>570</v>
      </c>
      <c r="H718" s="258">
        <v>482</v>
      </c>
    </row>
    <row r="719" spans="1:8" s="207" customFormat="1" ht="9" customHeight="1" x14ac:dyDescent="0.25">
      <c r="A719" s="28" t="s">
        <v>48</v>
      </c>
      <c r="B719" s="288">
        <f t="shared" si="41"/>
        <v>81</v>
      </c>
      <c r="C719" s="258">
        <v>23</v>
      </c>
      <c r="D719" s="258">
        <v>58</v>
      </c>
      <c r="E719" s="28"/>
      <c r="F719" s="288">
        <f t="shared" si="42"/>
        <v>666</v>
      </c>
      <c r="G719" s="258">
        <v>267</v>
      </c>
      <c r="H719" s="258">
        <v>399</v>
      </c>
    </row>
    <row r="720" spans="1:8" s="207" customFormat="1" ht="9" customHeight="1" x14ac:dyDescent="0.25">
      <c r="A720" s="28" t="s">
        <v>50</v>
      </c>
      <c r="B720" s="288">
        <f t="shared" si="41"/>
        <v>118</v>
      </c>
      <c r="C720" s="258">
        <v>58</v>
      </c>
      <c r="D720" s="258">
        <v>60</v>
      </c>
      <c r="E720" s="28"/>
      <c r="F720" s="288">
        <f t="shared" si="42"/>
        <v>3996</v>
      </c>
      <c r="G720" s="258">
        <v>1884</v>
      </c>
      <c r="H720" s="258">
        <v>2112</v>
      </c>
    </row>
    <row r="721" spans="1:8" s="207" customFormat="1" ht="9" customHeight="1" x14ac:dyDescent="0.25">
      <c r="A721" s="41" t="s">
        <v>52</v>
      </c>
      <c r="B721" s="259">
        <f t="shared" si="41"/>
        <v>273</v>
      </c>
      <c r="C721" s="259">
        <v>76</v>
      </c>
      <c r="D721" s="259">
        <v>197</v>
      </c>
      <c r="E721" s="41"/>
      <c r="F721" s="259">
        <f t="shared" si="42"/>
        <v>1700</v>
      </c>
      <c r="G721" s="259">
        <v>966</v>
      </c>
      <c r="H721" s="259">
        <v>734</v>
      </c>
    </row>
    <row r="722" spans="1:8" s="207" customFormat="1" ht="9" customHeight="1" x14ac:dyDescent="0.25">
      <c r="A722" s="28" t="s">
        <v>55</v>
      </c>
      <c r="B722" s="288">
        <f t="shared" si="41"/>
        <v>176</v>
      </c>
      <c r="C722" s="258">
        <v>78</v>
      </c>
      <c r="D722" s="258">
        <v>98</v>
      </c>
      <c r="E722" s="28"/>
      <c r="F722" s="288">
        <f t="shared" si="42"/>
        <v>3020</v>
      </c>
      <c r="G722" s="258">
        <v>1984</v>
      </c>
      <c r="H722" s="258">
        <v>1036</v>
      </c>
    </row>
    <row r="723" spans="1:8" s="207" customFormat="1" ht="9" customHeight="1" x14ac:dyDescent="0.25">
      <c r="A723" s="28" t="s">
        <v>57</v>
      </c>
      <c r="B723" s="288">
        <f t="shared" si="41"/>
        <v>93</v>
      </c>
      <c r="C723" s="258">
        <v>35</v>
      </c>
      <c r="D723" s="258">
        <v>58</v>
      </c>
      <c r="E723" s="28"/>
      <c r="F723" s="288">
        <f t="shared" si="42"/>
        <v>3167</v>
      </c>
      <c r="G723" s="258">
        <v>2550</v>
      </c>
      <c r="H723" s="258">
        <v>617</v>
      </c>
    </row>
    <row r="724" spans="1:8" s="207" customFormat="1" ht="9" customHeight="1" x14ac:dyDescent="0.25">
      <c r="A724" s="28" t="s">
        <v>59</v>
      </c>
      <c r="B724" s="288">
        <f t="shared" si="41"/>
        <v>1033</v>
      </c>
      <c r="C724" s="258">
        <v>22</v>
      </c>
      <c r="D724" s="258">
        <v>1011</v>
      </c>
      <c r="E724" s="28"/>
      <c r="F724" s="288">
        <f t="shared" si="42"/>
        <v>5214</v>
      </c>
      <c r="G724" s="258">
        <v>480</v>
      </c>
      <c r="H724" s="258">
        <v>4734</v>
      </c>
    </row>
    <row r="725" spans="1:8" s="207" customFormat="1" ht="9" customHeight="1" x14ac:dyDescent="0.25">
      <c r="A725" s="41" t="s">
        <v>63</v>
      </c>
      <c r="B725" s="259">
        <f t="shared" si="41"/>
        <v>111</v>
      </c>
      <c r="C725" s="259">
        <v>30</v>
      </c>
      <c r="D725" s="259">
        <v>81</v>
      </c>
      <c r="E725" s="41"/>
      <c r="F725" s="259">
        <f t="shared" si="42"/>
        <v>1926</v>
      </c>
      <c r="G725" s="259">
        <v>761</v>
      </c>
      <c r="H725" s="259">
        <v>1165</v>
      </c>
    </row>
    <row r="726" spans="1:8" s="207" customFormat="1" ht="9" customHeight="1" x14ac:dyDescent="0.25">
      <c r="A726" s="28" t="s">
        <v>65</v>
      </c>
      <c r="B726" s="288">
        <f t="shared" si="41"/>
        <v>120</v>
      </c>
      <c r="C726" s="258">
        <v>49</v>
      </c>
      <c r="D726" s="258">
        <v>71</v>
      </c>
      <c r="E726" s="28"/>
      <c r="F726" s="288">
        <f t="shared" si="42"/>
        <v>1514</v>
      </c>
      <c r="G726" s="258">
        <v>919</v>
      </c>
      <c r="H726" s="258">
        <v>595</v>
      </c>
    </row>
    <row r="727" spans="1:8" s="207" customFormat="1" ht="9" customHeight="1" x14ac:dyDescent="0.25">
      <c r="A727" s="28" t="s">
        <v>69</v>
      </c>
      <c r="B727" s="288">
        <f t="shared" si="41"/>
        <v>49</v>
      </c>
      <c r="C727" s="258">
        <v>15</v>
      </c>
      <c r="D727" s="258">
        <v>34</v>
      </c>
      <c r="E727" s="28"/>
      <c r="F727" s="288">
        <f t="shared" si="42"/>
        <v>892</v>
      </c>
      <c r="G727" s="258">
        <v>534</v>
      </c>
      <c r="H727" s="258">
        <v>358</v>
      </c>
    </row>
    <row r="728" spans="1:8" s="207" customFormat="1" ht="9" customHeight="1" x14ac:dyDescent="0.25">
      <c r="A728" s="28" t="s">
        <v>74</v>
      </c>
      <c r="B728" s="288">
        <f t="shared" si="41"/>
        <v>103</v>
      </c>
      <c r="C728" s="258">
        <v>47</v>
      </c>
      <c r="D728" s="258">
        <v>56</v>
      </c>
      <c r="E728" s="28"/>
      <c r="F728" s="288">
        <f t="shared" si="42"/>
        <v>908</v>
      </c>
      <c r="G728" s="258">
        <v>676</v>
      </c>
      <c r="H728" s="258">
        <v>232</v>
      </c>
    </row>
    <row r="729" spans="1:8" s="207" customFormat="1" ht="9" customHeight="1" x14ac:dyDescent="0.25">
      <c r="A729" s="41" t="s">
        <v>76</v>
      </c>
      <c r="B729" s="259">
        <f t="shared" si="41"/>
        <v>35</v>
      </c>
      <c r="C729" s="259">
        <v>21</v>
      </c>
      <c r="D729" s="259">
        <v>14</v>
      </c>
      <c r="E729" s="41"/>
      <c r="F729" s="259">
        <f t="shared" si="42"/>
        <v>1425</v>
      </c>
      <c r="G729" s="259">
        <v>908</v>
      </c>
      <c r="H729" s="259">
        <v>517</v>
      </c>
    </row>
    <row r="730" spans="1:8" s="207" customFormat="1" ht="9" customHeight="1" x14ac:dyDescent="0.25">
      <c r="A730" s="28" t="s">
        <v>105</v>
      </c>
      <c r="B730" s="288">
        <f t="shared" si="41"/>
        <v>36</v>
      </c>
      <c r="C730" s="258">
        <v>13</v>
      </c>
      <c r="D730" s="258">
        <v>23</v>
      </c>
      <c r="E730" s="28"/>
      <c r="F730" s="288">
        <f t="shared" si="42"/>
        <v>1431</v>
      </c>
      <c r="G730" s="258">
        <v>1016</v>
      </c>
      <c r="H730" s="258">
        <v>415</v>
      </c>
    </row>
    <row r="731" spans="1:8" s="207" customFormat="1" ht="9" customHeight="1" x14ac:dyDescent="0.25">
      <c r="A731" s="28" t="s">
        <v>82</v>
      </c>
      <c r="B731" s="288">
        <f t="shared" si="41"/>
        <v>189</v>
      </c>
      <c r="C731" s="258">
        <v>62</v>
      </c>
      <c r="D731" s="258">
        <v>127</v>
      </c>
      <c r="E731" s="28"/>
      <c r="F731" s="288">
        <f t="shared" si="42"/>
        <v>3554</v>
      </c>
      <c r="G731" s="258">
        <v>2162</v>
      </c>
      <c r="H731" s="258">
        <v>1392</v>
      </c>
    </row>
    <row r="732" spans="1:8" s="207" customFormat="1" ht="9" customHeight="1" x14ac:dyDescent="0.25">
      <c r="A732" s="28" t="s">
        <v>86</v>
      </c>
      <c r="B732" s="288">
        <f t="shared" si="41"/>
        <v>117</v>
      </c>
      <c r="C732" s="258">
        <v>20</v>
      </c>
      <c r="D732" s="258">
        <v>97</v>
      </c>
      <c r="E732" s="28"/>
      <c r="F732" s="288">
        <f t="shared" si="42"/>
        <v>1130</v>
      </c>
      <c r="G732" s="258">
        <v>447</v>
      </c>
      <c r="H732" s="258">
        <v>683</v>
      </c>
    </row>
    <row r="733" spans="1:8" s="207" customFormat="1" ht="9" customHeight="1" x14ac:dyDescent="0.25">
      <c r="A733" s="41" t="s">
        <v>88</v>
      </c>
      <c r="B733" s="259">
        <f t="shared" si="41"/>
        <v>61</v>
      </c>
      <c r="C733" s="259">
        <v>12</v>
      </c>
      <c r="D733" s="259">
        <v>49</v>
      </c>
      <c r="E733" s="41"/>
      <c r="F733" s="259">
        <f t="shared" si="42"/>
        <v>442</v>
      </c>
      <c r="G733" s="259">
        <v>142</v>
      </c>
      <c r="H733" s="259">
        <v>300</v>
      </c>
    </row>
    <row r="734" spans="1:8" s="207" customFormat="1" ht="9" customHeight="1" x14ac:dyDescent="0.15">
      <c r="A734" s="172"/>
      <c r="B734" s="96"/>
      <c r="C734" s="96"/>
      <c r="D734" s="96"/>
      <c r="E734" s="172"/>
      <c r="F734" s="96"/>
      <c r="G734" s="96"/>
      <c r="H734" s="96"/>
    </row>
    <row r="735" spans="1:8" s="207" customFormat="1" ht="9" customHeight="1" x14ac:dyDescent="0.15">
      <c r="A735" s="43">
        <v>2015</v>
      </c>
      <c r="B735" s="258"/>
      <c r="C735" s="28"/>
      <c r="D735" s="28"/>
      <c r="E735" s="28"/>
      <c r="F735" s="258"/>
      <c r="G735" s="28"/>
      <c r="H735" s="28"/>
    </row>
    <row r="736" spans="1:8" s="207" customFormat="1" ht="9" customHeight="1" x14ac:dyDescent="0.25">
      <c r="A736" s="25" t="s">
        <v>129</v>
      </c>
      <c r="B736" s="257">
        <f>SUM(B737:B769)</f>
        <v>5985</v>
      </c>
      <c r="C736" s="257">
        <f>SUM(C737:C769)</f>
        <v>1443</v>
      </c>
      <c r="D736" s="257">
        <f>SUM(D737:D769)</f>
        <v>4542</v>
      </c>
      <c r="E736" s="257"/>
      <c r="F736" s="257">
        <f>SUM(F737:F769)</f>
        <v>98571</v>
      </c>
      <c r="G736" s="257">
        <f>SUM(G737:G769)</f>
        <v>48287</v>
      </c>
      <c r="H736" s="257">
        <f>SUM(H737:H769)</f>
        <v>50284</v>
      </c>
    </row>
    <row r="737" spans="1:8" s="207" customFormat="1" ht="3" customHeight="1" x14ac:dyDescent="0.25">
      <c r="A737" s="25"/>
      <c r="B737" s="257"/>
      <c r="C737" s="257"/>
      <c r="D737" s="257"/>
      <c r="E737" s="257"/>
      <c r="F737" s="257"/>
      <c r="G737" s="257"/>
      <c r="H737" s="257"/>
    </row>
    <row r="738" spans="1:8" s="207" customFormat="1" ht="9" customHeight="1" x14ac:dyDescent="0.25">
      <c r="A738" s="28" t="s">
        <v>14</v>
      </c>
      <c r="B738" s="288">
        <f t="shared" ref="B738:B769" si="43">SUM(C738:D738)</f>
        <v>81</v>
      </c>
      <c r="C738" s="28">
        <v>10</v>
      </c>
      <c r="D738" s="258">
        <v>71</v>
      </c>
      <c r="E738" s="28"/>
      <c r="F738" s="288">
        <f t="shared" ref="F738:F769" si="44">SUM(G738:H738)</f>
        <v>1817</v>
      </c>
      <c r="G738" s="258">
        <v>525</v>
      </c>
      <c r="H738" s="258">
        <v>1292</v>
      </c>
    </row>
    <row r="739" spans="1:8" s="207" customFormat="1" ht="9" customHeight="1" x14ac:dyDescent="0.25">
      <c r="A739" s="28" t="s">
        <v>15</v>
      </c>
      <c r="B739" s="288">
        <f t="shared" si="43"/>
        <v>92</v>
      </c>
      <c r="C739" s="258">
        <v>46</v>
      </c>
      <c r="D739" s="258">
        <v>46</v>
      </c>
      <c r="E739" s="28"/>
      <c r="F739" s="288">
        <f t="shared" si="44"/>
        <v>1367</v>
      </c>
      <c r="G739" s="258">
        <v>760</v>
      </c>
      <c r="H739" s="258">
        <v>607</v>
      </c>
    </row>
    <row r="740" spans="1:8" s="207" customFormat="1" ht="9" customHeight="1" x14ac:dyDescent="0.25">
      <c r="A740" s="28" t="s">
        <v>112</v>
      </c>
      <c r="B740" s="258">
        <f t="shared" si="43"/>
        <v>226</v>
      </c>
      <c r="C740" s="258">
        <v>15</v>
      </c>
      <c r="D740" s="258">
        <v>211</v>
      </c>
      <c r="E740" s="28"/>
      <c r="F740" s="258">
        <f t="shared" si="44"/>
        <v>1295</v>
      </c>
      <c r="G740" s="258">
        <v>429</v>
      </c>
      <c r="H740" s="258">
        <v>866</v>
      </c>
    </row>
    <row r="741" spans="1:8" s="207" customFormat="1" ht="9" customHeight="1" x14ac:dyDescent="0.25">
      <c r="A741" s="41" t="s">
        <v>21</v>
      </c>
      <c r="B741" s="259">
        <f t="shared" si="43"/>
        <v>69</v>
      </c>
      <c r="C741" s="259">
        <v>7</v>
      </c>
      <c r="D741" s="259">
        <v>62</v>
      </c>
      <c r="E741" s="41"/>
      <c r="F741" s="259">
        <f t="shared" si="44"/>
        <v>430</v>
      </c>
      <c r="G741" s="259">
        <v>210</v>
      </c>
      <c r="H741" s="259">
        <v>220</v>
      </c>
    </row>
    <row r="742" spans="1:8" s="207" customFormat="1" ht="9" customHeight="1" x14ac:dyDescent="0.25">
      <c r="A742" s="28" t="s">
        <v>23</v>
      </c>
      <c r="B742" s="288">
        <f>SUM(C742:D742)</f>
        <v>101</v>
      </c>
      <c r="C742" s="258">
        <v>55</v>
      </c>
      <c r="D742" s="258">
        <v>46</v>
      </c>
      <c r="E742" s="28"/>
      <c r="F742" s="288">
        <f>SUM(G742:H742)</f>
        <v>1467</v>
      </c>
      <c r="G742" s="258">
        <v>779</v>
      </c>
      <c r="H742" s="258">
        <v>688</v>
      </c>
    </row>
    <row r="743" spans="1:8" s="207" customFormat="1" ht="9" customHeight="1" x14ac:dyDescent="0.25">
      <c r="A743" s="28" t="s">
        <v>25</v>
      </c>
      <c r="B743" s="288">
        <f>SUM(C743:D743)</f>
        <v>55</v>
      </c>
      <c r="C743" s="258">
        <v>8</v>
      </c>
      <c r="D743" s="258">
        <v>47</v>
      </c>
      <c r="E743" s="28"/>
      <c r="F743" s="288">
        <f>SUM(G743:H743)</f>
        <v>291</v>
      </c>
      <c r="G743" s="258">
        <v>92</v>
      </c>
      <c r="H743" s="258">
        <v>199</v>
      </c>
    </row>
    <row r="744" spans="1:8" s="207" customFormat="1" ht="9" customHeight="1" x14ac:dyDescent="0.25">
      <c r="A744" s="28" t="s">
        <v>27</v>
      </c>
      <c r="B744" s="288">
        <f t="shared" si="43"/>
        <v>315</v>
      </c>
      <c r="C744" s="258">
        <v>118</v>
      </c>
      <c r="D744" s="258">
        <v>197</v>
      </c>
      <c r="E744" s="28"/>
      <c r="F744" s="288">
        <f t="shared" si="44"/>
        <v>2020</v>
      </c>
      <c r="G744" s="258">
        <v>1182</v>
      </c>
      <c r="H744" s="258">
        <v>838</v>
      </c>
    </row>
    <row r="745" spans="1:8" s="207" customFormat="1" ht="9" customHeight="1" x14ac:dyDescent="0.25">
      <c r="A745" s="41" t="s">
        <v>30</v>
      </c>
      <c r="B745" s="259">
        <f t="shared" si="43"/>
        <v>85</v>
      </c>
      <c r="C745" s="259">
        <v>24</v>
      </c>
      <c r="D745" s="259">
        <v>61</v>
      </c>
      <c r="E745" s="41"/>
      <c r="F745" s="259">
        <f t="shared" si="44"/>
        <v>850</v>
      </c>
      <c r="G745" s="259">
        <v>357</v>
      </c>
      <c r="H745" s="259">
        <v>493</v>
      </c>
    </row>
    <row r="746" spans="1:8" s="207" customFormat="1" ht="9" customHeight="1" x14ac:dyDescent="0.25">
      <c r="A746" s="28" t="s">
        <v>111</v>
      </c>
      <c r="B746" s="288">
        <f t="shared" si="43"/>
        <v>957</v>
      </c>
      <c r="C746" s="258">
        <v>241</v>
      </c>
      <c r="D746" s="258">
        <v>716</v>
      </c>
      <c r="E746" s="28"/>
      <c r="F746" s="288">
        <f t="shared" si="44"/>
        <v>29311</v>
      </c>
      <c r="G746" s="258">
        <v>16115</v>
      </c>
      <c r="H746" s="258">
        <v>13196</v>
      </c>
    </row>
    <row r="747" spans="1:8" s="207" customFormat="1" ht="9" customHeight="1" x14ac:dyDescent="0.25">
      <c r="A747" s="28" t="s">
        <v>33</v>
      </c>
      <c r="B747" s="288">
        <f t="shared" si="43"/>
        <v>41</v>
      </c>
      <c r="C747" s="258">
        <v>20</v>
      </c>
      <c r="D747" s="258">
        <v>21</v>
      </c>
      <c r="E747" s="28"/>
      <c r="F747" s="288">
        <f t="shared" si="44"/>
        <v>712</v>
      </c>
      <c r="G747" s="258">
        <v>270</v>
      </c>
      <c r="H747" s="258">
        <v>442</v>
      </c>
    </row>
    <row r="748" spans="1:8" s="207" customFormat="1" ht="9" customHeight="1" x14ac:dyDescent="0.25">
      <c r="A748" s="28" t="s">
        <v>34</v>
      </c>
      <c r="B748" s="288">
        <f t="shared" si="43"/>
        <v>239</v>
      </c>
      <c r="C748" s="258">
        <v>53</v>
      </c>
      <c r="D748" s="258">
        <v>186</v>
      </c>
      <c r="E748" s="28"/>
      <c r="F748" s="288">
        <f t="shared" si="44"/>
        <v>5591</v>
      </c>
      <c r="G748" s="258">
        <v>2879</v>
      </c>
      <c r="H748" s="258">
        <v>2712</v>
      </c>
    </row>
    <row r="749" spans="1:8" s="207" customFormat="1" ht="9" customHeight="1" x14ac:dyDescent="0.25">
      <c r="A749" s="41" t="s">
        <v>36</v>
      </c>
      <c r="B749" s="259">
        <f t="shared" si="43"/>
        <v>120</v>
      </c>
      <c r="C749" s="259">
        <v>25</v>
      </c>
      <c r="D749" s="259">
        <v>95</v>
      </c>
      <c r="E749" s="41"/>
      <c r="F749" s="259">
        <f t="shared" si="44"/>
        <v>867</v>
      </c>
      <c r="G749" s="259">
        <v>320</v>
      </c>
      <c r="H749" s="259">
        <v>547</v>
      </c>
    </row>
    <row r="750" spans="1:8" s="207" customFormat="1" ht="9" customHeight="1" x14ac:dyDescent="0.25">
      <c r="A750" s="28" t="s">
        <v>130</v>
      </c>
      <c r="B750" s="288">
        <f t="shared" si="43"/>
        <v>88</v>
      </c>
      <c r="C750" s="258">
        <v>24</v>
      </c>
      <c r="D750" s="258">
        <v>64</v>
      </c>
      <c r="E750" s="28"/>
      <c r="F750" s="288">
        <f t="shared" si="44"/>
        <v>3084</v>
      </c>
      <c r="G750" s="258">
        <v>847</v>
      </c>
      <c r="H750" s="258">
        <v>2237</v>
      </c>
    </row>
    <row r="751" spans="1:8" s="207" customFormat="1" ht="9" customHeight="1" x14ac:dyDescent="0.25">
      <c r="A751" s="28" t="s">
        <v>39</v>
      </c>
      <c r="B751" s="288">
        <f t="shared" si="43"/>
        <v>281</v>
      </c>
      <c r="C751" s="258">
        <v>94</v>
      </c>
      <c r="D751" s="258">
        <v>187</v>
      </c>
      <c r="E751" s="28"/>
      <c r="F751" s="288">
        <f t="shared" si="44"/>
        <v>8499</v>
      </c>
      <c r="G751" s="258">
        <v>3353</v>
      </c>
      <c r="H751" s="258">
        <v>5146</v>
      </c>
    </row>
    <row r="752" spans="1:8" s="207" customFormat="1" ht="9" customHeight="1" x14ac:dyDescent="0.25">
      <c r="A752" s="28" t="s">
        <v>32</v>
      </c>
      <c r="B752" s="288">
        <f>SUM(C752:D752)</f>
        <v>151</v>
      </c>
      <c r="C752" s="258">
        <v>64</v>
      </c>
      <c r="D752" s="258">
        <v>87</v>
      </c>
      <c r="E752" s="28"/>
      <c r="F752" s="288">
        <f>SUM(G752:H752)</f>
        <v>4113</v>
      </c>
      <c r="G752" s="258">
        <v>2658</v>
      </c>
      <c r="H752" s="258">
        <v>1455</v>
      </c>
    </row>
    <row r="753" spans="1:8" s="207" customFormat="1" ht="9" customHeight="1" x14ac:dyDescent="0.25">
      <c r="A753" s="41" t="s">
        <v>43</v>
      </c>
      <c r="B753" s="259">
        <f t="shared" si="43"/>
        <v>164</v>
      </c>
      <c r="C753" s="259">
        <v>50</v>
      </c>
      <c r="D753" s="259">
        <v>114</v>
      </c>
      <c r="E753" s="41"/>
      <c r="F753" s="259">
        <f t="shared" si="44"/>
        <v>2928</v>
      </c>
      <c r="G753" s="259">
        <v>1198</v>
      </c>
      <c r="H753" s="259">
        <v>1730</v>
      </c>
    </row>
    <row r="754" spans="1:8" s="207" customFormat="1" ht="9" customHeight="1" x14ac:dyDescent="0.25">
      <c r="A754" s="28" t="s">
        <v>46</v>
      </c>
      <c r="B754" s="288">
        <f t="shared" si="43"/>
        <v>68</v>
      </c>
      <c r="C754" s="258">
        <v>25</v>
      </c>
      <c r="D754" s="258">
        <v>43</v>
      </c>
      <c r="E754" s="28"/>
      <c r="F754" s="288">
        <f t="shared" si="44"/>
        <v>1046</v>
      </c>
      <c r="G754" s="258">
        <v>566</v>
      </c>
      <c r="H754" s="258">
        <v>480</v>
      </c>
    </row>
    <row r="755" spans="1:8" s="207" customFormat="1" ht="9" customHeight="1" x14ac:dyDescent="0.25">
      <c r="A755" s="28" t="s">
        <v>48</v>
      </c>
      <c r="B755" s="288">
        <f t="shared" si="43"/>
        <v>85</v>
      </c>
      <c r="C755" s="258">
        <v>23</v>
      </c>
      <c r="D755" s="258">
        <v>62</v>
      </c>
      <c r="E755" s="28"/>
      <c r="F755" s="288">
        <f t="shared" si="44"/>
        <v>823</v>
      </c>
      <c r="G755" s="258">
        <v>296</v>
      </c>
      <c r="H755" s="258">
        <v>527</v>
      </c>
    </row>
    <row r="756" spans="1:8" s="207" customFormat="1" ht="9" customHeight="1" x14ac:dyDescent="0.25">
      <c r="A756" s="28" t="s">
        <v>50</v>
      </c>
      <c r="B756" s="288">
        <f t="shared" si="43"/>
        <v>126</v>
      </c>
      <c r="C756" s="258">
        <v>58</v>
      </c>
      <c r="D756" s="258">
        <v>68</v>
      </c>
      <c r="E756" s="28"/>
      <c r="F756" s="288">
        <f t="shared" si="44"/>
        <v>4645</v>
      </c>
      <c r="G756" s="258">
        <v>2238</v>
      </c>
      <c r="H756" s="258">
        <v>2407</v>
      </c>
    </row>
    <row r="757" spans="1:8" s="207" customFormat="1" ht="9" customHeight="1" x14ac:dyDescent="0.25">
      <c r="A757" s="41" t="s">
        <v>52</v>
      </c>
      <c r="B757" s="259">
        <f t="shared" si="43"/>
        <v>312</v>
      </c>
      <c r="C757" s="259">
        <v>76</v>
      </c>
      <c r="D757" s="259">
        <v>236</v>
      </c>
      <c r="E757" s="41"/>
      <c r="F757" s="259">
        <f t="shared" si="44"/>
        <v>1837</v>
      </c>
      <c r="G757" s="259">
        <v>970</v>
      </c>
      <c r="H757" s="259">
        <v>867</v>
      </c>
    </row>
    <row r="758" spans="1:8" s="207" customFormat="1" ht="9" customHeight="1" x14ac:dyDescent="0.25">
      <c r="A758" s="28" t="s">
        <v>55</v>
      </c>
      <c r="B758" s="288">
        <f t="shared" si="43"/>
        <v>198</v>
      </c>
      <c r="C758" s="258">
        <v>82</v>
      </c>
      <c r="D758" s="258">
        <v>116</v>
      </c>
      <c r="E758" s="28"/>
      <c r="F758" s="288">
        <f t="shared" si="44"/>
        <v>3188</v>
      </c>
      <c r="G758" s="258">
        <v>2102</v>
      </c>
      <c r="H758" s="258">
        <v>1086</v>
      </c>
    </row>
    <row r="759" spans="1:8" s="207" customFormat="1" ht="9" customHeight="1" x14ac:dyDescent="0.25">
      <c r="A759" s="28" t="s">
        <v>57</v>
      </c>
      <c r="B759" s="288">
        <f t="shared" si="43"/>
        <v>107</v>
      </c>
      <c r="C759" s="258">
        <v>36</v>
      </c>
      <c r="D759" s="258">
        <v>71</v>
      </c>
      <c r="E759" s="28"/>
      <c r="F759" s="288">
        <f t="shared" si="44"/>
        <v>2796</v>
      </c>
      <c r="G759" s="258">
        <v>2146</v>
      </c>
      <c r="H759" s="258">
        <v>650</v>
      </c>
    </row>
    <row r="760" spans="1:8" s="207" customFormat="1" ht="9" customHeight="1" x14ac:dyDescent="0.25">
      <c r="A760" s="28" t="s">
        <v>59</v>
      </c>
      <c r="B760" s="288">
        <f t="shared" si="43"/>
        <v>1146</v>
      </c>
      <c r="C760" s="258">
        <v>22</v>
      </c>
      <c r="D760" s="258">
        <v>1124</v>
      </c>
      <c r="E760" s="28"/>
      <c r="F760" s="288">
        <f t="shared" si="44"/>
        <v>6028</v>
      </c>
      <c r="G760" s="258">
        <v>503</v>
      </c>
      <c r="H760" s="258">
        <v>5525</v>
      </c>
    </row>
    <row r="761" spans="1:8" s="207" customFormat="1" ht="9" customHeight="1" x14ac:dyDescent="0.25">
      <c r="A761" s="41" t="s">
        <v>63</v>
      </c>
      <c r="B761" s="259">
        <f t="shared" si="43"/>
        <v>126</v>
      </c>
      <c r="C761" s="259">
        <v>30</v>
      </c>
      <c r="D761" s="259">
        <v>96</v>
      </c>
      <c r="E761" s="41"/>
      <c r="F761" s="259">
        <f t="shared" si="44"/>
        <v>2076</v>
      </c>
      <c r="G761" s="259">
        <v>820</v>
      </c>
      <c r="H761" s="259">
        <v>1256</v>
      </c>
    </row>
    <row r="762" spans="1:8" s="207" customFormat="1" ht="9" customHeight="1" x14ac:dyDescent="0.25">
      <c r="A762" s="28" t="s">
        <v>65</v>
      </c>
      <c r="B762" s="288">
        <f t="shared" si="43"/>
        <v>122</v>
      </c>
      <c r="C762" s="258">
        <v>47</v>
      </c>
      <c r="D762" s="258">
        <v>75</v>
      </c>
      <c r="E762" s="28"/>
      <c r="F762" s="288">
        <f t="shared" si="44"/>
        <v>1549</v>
      </c>
      <c r="G762" s="258">
        <v>922</v>
      </c>
      <c r="H762" s="258">
        <v>627</v>
      </c>
    </row>
    <row r="763" spans="1:8" s="207" customFormat="1" ht="9" customHeight="1" x14ac:dyDescent="0.25">
      <c r="A763" s="28" t="s">
        <v>69</v>
      </c>
      <c r="B763" s="288">
        <f t="shared" si="43"/>
        <v>50</v>
      </c>
      <c r="C763" s="258">
        <v>15</v>
      </c>
      <c r="D763" s="258">
        <v>35</v>
      </c>
      <c r="E763" s="28"/>
      <c r="F763" s="288">
        <f t="shared" si="44"/>
        <v>932</v>
      </c>
      <c r="G763" s="258">
        <v>548</v>
      </c>
      <c r="H763" s="258">
        <v>384</v>
      </c>
    </row>
    <row r="764" spans="1:8" s="207" customFormat="1" ht="9" customHeight="1" x14ac:dyDescent="0.25">
      <c r="A764" s="28" t="s">
        <v>74</v>
      </c>
      <c r="B764" s="288">
        <f t="shared" si="43"/>
        <v>109</v>
      </c>
      <c r="C764" s="258">
        <v>48</v>
      </c>
      <c r="D764" s="258">
        <v>61</v>
      </c>
      <c r="E764" s="28"/>
      <c r="F764" s="288">
        <f t="shared" si="44"/>
        <v>921</v>
      </c>
      <c r="G764" s="258">
        <v>675</v>
      </c>
      <c r="H764" s="258">
        <v>246</v>
      </c>
    </row>
    <row r="765" spans="1:8" s="207" customFormat="1" ht="9" customHeight="1" x14ac:dyDescent="0.25">
      <c r="A765" s="41" t="s">
        <v>76</v>
      </c>
      <c r="B765" s="259">
        <f t="shared" si="43"/>
        <v>36</v>
      </c>
      <c r="C765" s="259">
        <v>20</v>
      </c>
      <c r="D765" s="259">
        <v>16</v>
      </c>
      <c r="E765" s="41"/>
      <c r="F765" s="259">
        <f t="shared" si="44"/>
        <v>1352</v>
      </c>
      <c r="G765" s="259">
        <v>804</v>
      </c>
      <c r="H765" s="259">
        <v>548</v>
      </c>
    </row>
    <row r="766" spans="1:8" s="207" customFormat="1" ht="9" customHeight="1" x14ac:dyDescent="0.25">
      <c r="A766" s="28" t="s">
        <v>105</v>
      </c>
      <c r="B766" s="288">
        <f t="shared" si="43"/>
        <v>39</v>
      </c>
      <c r="C766" s="258">
        <v>14</v>
      </c>
      <c r="D766" s="258">
        <v>25</v>
      </c>
      <c r="E766" s="28"/>
      <c r="F766" s="288">
        <f t="shared" si="44"/>
        <v>1382</v>
      </c>
      <c r="G766" s="258">
        <v>962</v>
      </c>
      <c r="H766" s="258">
        <v>420</v>
      </c>
    </row>
    <row r="767" spans="1:8" s="207" customFormat="1" ht="9" customHeight="1" x14ac:dyDescent="0.25">
      <c r="A767" s="28" t="s">
        <v>82</v>
      </c>
      <c r="B767" s="288">
        <f t="shared" si="43"/>
        <v>204</v>
      </c>
      <c r="C767" s="258">
        <v>62</v>
      </c>
      <c r="D767" s="258">
        <v>142</v>
      </c>
      <c r="E767" s="28"/>
      <c r="F767" s="288">
        <f t="shared" si="44"/>
        <v>3735</v>
      </c>
      <c r="G767" s="258">
        <v>2214</v>
      </c>
      <c r="H767" s="258">
        <v>1521</v>
      </c>
    </row>
    <row r="768" spans="1:8" s="207" customFormat="1" ht="9" customHeight="1" x14ac:dyDescent="0.25">
      <c r="A768" s="28" t="s">
        <v>86</v>
      </c>
      <c r="B768" s="288">
        <f t="shared" si="43"/>
        <v>126</v>
      </c>
      <c r="C768" s="258">
        <v>19</v>
      </c>
      <c r="D768" s="258">
        <v>107</v>
      </c>
      <c r="E768" s="28"/>
      <c r="F768" s="288">
        <f t="shared" si="44"/>
        <v>1125</v>
      </c>
      <c r="G768" s="258">
        <v>402</v>
      </c>
      <c r="H768" s="258">
        <v>723</v>
      </c>
    </row>
    <row r="769" spans="1:8" s="207" customFormat="1" ht="9" customHeight="1" x14ac:dyDescent="0.25">
      <c r="A769" s="41" t="s">
        <v>88</v>
      </c>
      <c r="B769" s="259">
        <f t="shared" si="43"/>
        <v>66</v>
      </c>
      <c r="C769" s="259">
        <v>12</v>
      </c>
      <c r="D769" s="259">
        <v>54</v>
      </c>
      <c r="E769" s="41"/>
      <c r="F769" s="259">
        <f t="shared" si="44"/>
        <v>494</v>
      </c>
      <c r="G769" s="259">
        <v>145</v>
      </c>
      <c r="H769" s="259">
        <v>349</v>
      </c>
    </row>
    <row r="770" spans="1:8" s="207" customFormat="1" ht="9.75" customHeight="1" x14ac:dyDescent="0.25">
      <c r="A770" s="96"/>
      <c r="B770" s="96"/>
      <c r="C770" s="96"/>
      <c r="D770" s="96"/>
      <c r="E770" s="96"/>
      <c r="F770" s="96"/>
      <c r="G770" s="96"/>
      <c r="H770" s="96"/>
    </row>
    <row r="771" spans="1:8" s="207" customFormat="1" ht="9.75" customHeight="1" x14ac:dyDescent="0.15">
      <c r="A771" s="43">
        <v>2016</v>
      </c>
      <c r="B771" s="258"/>
      <c r="C771" s="28"/>
      <c r="D771" s="28"/>
      <c r="E771" s="28"/>
      <c r="F771" s="258"/>
      <c r="G771" s="28"/>
      <c r="H771" s="28"/>
    </row>
    <row r="772" spans="1:8" s="207" customFormat="1" ht="9.75" customHeight="1" x14ac:dyDescent="0.25">
      <c r="A772" s="25" t="s">
        <v>129</v>
      </c>
      <c r="B772" s="257">
        <f t="shared" ref="B772:D772" si="45">SUM(B773:B805)</f>
        <v>6554</v>
      </c>
      <c r="C772" s="257">
        <f t="shared" si="45"/>
        <v>1474</v>
      </c>
      <c r="D772" s="257">
        <f t="shared" si="45"/>
        <v>5080</v>
      </c>
      <c r="E772" s="257"/>
      <c r="F772" s="257">
        <f t="shared" ref="F772:H772" si="46">SUM(F773:F805)</f>
        <v>107969</v>
      </c>
      <c r="G772" s="257">
        <f t="shared" si="46"/>
        <v>51371</v>
      </c>
      <c r="H772" s="257">
        <f t="shared" si="46"/>
        <v>56598</v>
      </c>
    </row>
    <row r="773" spans="1:8" s="207" customFormat="1" ht="3" customHeight="1" x14ac:dyDescent="0.25">
      <c r="A773" s="25"/>
      <c r="B773" s="257"/>
      <c r="C773" s="257"/>
      <c r="D773" s="257"/>
      <c r="E773" s="257"/>
      <c r="F773" s="257"/>
      <c r="G773" s="257"/>
      <c r="H773" s="257"/>
    </row>
    <row r="774" spans="1:8" s="207" customFormat="1" ht="9.75" customHeight="1" x14ac:dyDescent="0.25">
      <c r="A774" s="28" t="s">
        <v>14</v>
      </c>
      <c r="B774" s="288">
        <f t="shared" ref="B774:B805" si="47">SUM(C774:D774)</f>
        <v>90</v>
      </c>
      <c r="C774" s="28">
        <v>10</v>
      </c>
      <c r="D774" s="258">
        <v>80</v>
      </c>
      <c r="E774" s="28"/>
      <c r="F774" s="288">
        <f t="shared" ref="F774:F805" si="48">SUM(G774:H774)</f>
        <v>1732</v>
      </c>
      <c r="G774" s="258">
        <v>248</v>
      </c>
      <c r="H774" s="258">
        <v>1484</v>
      </c>
    </row>
    <row r="775" spans="1:8" s="207" customFormat="1" ht="9.75" customHeight="1" x14ac:dyDescent="0.25">
      <c r="A775" s="28" t="s">
        <v>15</v>
      </c>
      <c r="B775" s="288">
        <f t="shared" si="47"/>
        <v>99</v>
      </c>
      <c r="C775" s="258">
        <v>47</v>
      </c>
      <c r="D775" s="258">
        <v>52</v>
      </c>
      <c r="E775" s="28"/>
      <c r="F775" s="288">
        <f t="shared" si="48"/>
        <v>1469</v>
      </c>
      <c r="G775" s="258">
        <v>774</v>
      </c>
      <c r="H775" s="258">
        <v>695</v>
      </c>
    </row>
    <row r="776" spans="1:8" s="207" customFormat="1" ht="9.75" customHeight="1" x14ac:dyDescent="0.25">
      <c r="A776" s="28" t="s">
        <v>112</v>
      </c>
      <c r="B776" s="258">
        <f t="shared" si="47"/>
        <v>259</v>
      </c>
      <c r="C776" s="258">
        <v>15</v>
      </c>
      <c r="D776" s="258">
        <v>244</v>
      </c>
      <c r="E776" s="28"/>
      <c r="F776" s="258">
        <f t="shared" si="48"/>
        <v>1481</v>
      </c>
      <c r="G776" s="258">
        <v>435</v>
      </c>
      <c r="H776" s="258">
        <v>1046</v>
      </c>
    </row>
    <row r="777" spans="1:8" s="207" customFormat="1" ht="9.75" customHeight="1" x14ac:dyDescent="0.25">
      <c r="A777" s="41" t="s">
        <v>21</v>
      </c>
      <c r="B777" s="259">
        <f t="shared" si="47"/>
        <v>81</v>
      </c>
      <c r="C777" s="259">
        <v>8</v>
      </c>
      <c r="D777" s="259">
        <v>73</v>
      </c>
      <c r="E777" s="41"/>
      <c r="F777" s="259">
        <f t="shared" si="48"/>
        <v>472</v>
      </c>
      <c r="G777" s="259">
        <v>219</v>
      </c>
      <c r="H777" s="259">
        <v>253</v>
      </c>
    </row>
    <row r="778" spans="1:8" s="207" customFormat="1" ht="9.75" customHeight="1" x14ac:dyDescent="0.25">
      <c r="A778" s="28" t="s">
        <v>23</v>
      </c>
      <c r="B778" s="288">
        <f>SUM(C778:D778)</f>
        <v>111</v>
      </c>
      <c r="C778" s="258">
        <v>57</v>
      </c>
      <c r="D778" s="258">
        <v>54</v>
      </c>
      <c r="E778" s="28"/>
      <c r="F778" s="288">
        <f>SUM(G778:H778)</f>
        <v>1550</v>
      </c>
      <c r="G778" s="258">
        <v>815</v>
      </c>
      <c r="H778" s="258">
        <v>735</v>
      </c>
    </row>
    <row r="779" spans="1:8" s="207" customFormat="1" ht="9.75" customHeight="1" x14ac:dyDescent="0.25">
      <c r="A779" s="28" t="s">
        <v>25</v>
      </c>
      <c r="B779" s="288">
        <f>SUM(C779:D779)</f>
        <v>58</v>
      </c>
      <c r="C779" s="258">
        <v>8</v>
      </c>
      <c r="D779" s="258">
        <v>50</v>
      </c>
      <c r="E779" s="28"/>
      <c r="F779" s="288">
        <f>SUM(G779:H779)</f>
        <v>341</v>
      </c>
      <c r="G779" s="258">
        <v>105</v>
      </c>
      <c r="H779" s="258">
        <v>236</v>
      </c>
    </row>
    <row r="780" spans="1:8" s="207" customFormat="1" ht="9.75" customHeight="1" x14ac:dyDescent="0.25">
      <c r="A780" s="28" t="s">
        <v>27</v>
      </c>
      <c r="B780" s="288">
        <f t="shared" si="47"/>
        <v>327</v>
      </c>
      <c r="C780" s="258">
        <v>116</v>
      </c>
      <c r="D780" s="258">
        <v>211</v>
      </c>
      <c r="E780" s="28"/>
      <c r="F780" s="288">
        <f t="shared" si="48"/>
        <v>2084</v>
      </c>
      <c r="G780" s="258">
        <v>1183</v>
      </c>
      <c r="H780" s="258">
        <v>901</v>
      </c>
    </row>
    <row r="781" spans="1:8" s="207" customFormat="1" ht="9.75" customHeight="1" x14ac:dyDescent="0.25">
      <c r="A781" s="41" t="s">
        <v>30</v>
      </c>
      <c r="B781" s="259">
        <f t="shared" si="47"/>
        <v>88</v>
      </c>
      <c r="C781" s="259">
        <v>24</v>
      </c>
      <c r="D781" s="259">
        <v>64</v>
      </c>
      <c r="E781" s="41"/>
      <c r="F781" s="259">
        <f t="shared" si="48"/>
        <v>911</v>
      </c>
      <c r="G781" s="259">
        <v>401</v>
      </c>
      <c r="H781" s="259">
        <v>510</v>
      </c>
    </row>
    <row r="782" spans="1:8" s="207" customFormat="1" ht="9.75" customHeight="1" x14ac:dyDescent="0.25">
      <c r="A782" s="28" t="s">
        <v>111</v>
      </c>
      <c r="B782" s="288">
        <f t="shared" si="47"/>
        <v>1029</v>
      </c>
      <c r="C782" s="258">
        <v>242</v>
      </c>
      <c r="D782" s="258">
        <v>787</v>
      </c>
      <c r="E782" s="28"/>
      <c r="F782" s="288">
        <f t="shared" si="48"/>
        <v>31889</v>
      </c>
      <c r="G782" s="258">
        <v>17673</v>
      </c>
      <c r="H782" s="258">
        <v>14216</v>
      </c>
    </row>
    <row r="783" spans="1:8" s="207" customFormat="1" ht="9.75" customHeight="1" x14ac:dyDescent="0.25">
      <c r="A783" s="28" t="s">
        <v>33</v>
      </c>
      <c r="B783" s="288">
        <f t="shared" si="47"/>
        <v>43</v>
      </c>
      <c r="C783" s="258">
        <v>20</v>
      </c>
      <c r="D783" s="258">
        <v>23</v>
      </c>
      <c r="E783" s="28"/>
      <c r="F783" s="288">
        <f t="shared" si="48"/>
        <v>747</v>
      </c>
      <c r="G783" s="258">
        <v>281</v>
      </c>
      <c r="H783" s="258">
        <v>466</v>
      </c>
    </row>
    <row r="784" spans="1:8" s="207" customFormat="1" ht="9.75" customHeight="1" x14ac:dyDescent="0.25">
      <c r="A784" s="28" t="s">
        <v>34</v>
      </c>
      <c r="B784" s="288">
        <f t="shared" si="47"/>
        <v>274</v>
      </c>
      <c r="C784" s="258">
        <v>53</v>
      </c>
      <c r="D784" s="258">
        <v>221</v>
      </c>
      <c r="E784" s="28"/>
      <c r="F784" s="288">
        <f t="shared" si="48"/>
        <v>6129</v>
      </c>
      <c r="G784" s="258">
        <v>3057</v>
      </c>
      <c r="H784" s="258">
        <v>3072</v>
      </c>
    </row>
    <row r="785" spans="1:8" s="207" customFormat="1" ht="9.75" customHeight="1" x14ac:dyDescent="0.25">
      <c r="A785" s="41" t="s">
        <v>36</v>
      </c>
      <c r="B785" s="259">
        <f t="shared" si="47"/>
        <v>131</v>
      </c>
      <c r="C785" s="259">
        <v>27</v>
      </c>
      <c r="D785" s="259">
        <v>104</v>
      </c>
      <c r="E785" s="41"/>
      <c r="F785" s="259">
        <f t="shared" si="48"/>
        <v>1110</v>
      </c>
      <c r="G785" s="259">
        <v>418</v>
      </c>
      <c r="H785" s="259">
        <v>692</v>
      </c>
    </row>
    <row r="786" spans="1:8" s="207" customFormat="1" ht="9.75" customHeight="1" x14ac:dyDescent="0.25">
      <c r="A786" s="28" t="s">
        <v>130</v>
      </c>
      <c r="B786" s="288">
        <f t="shared" si="47"/>
        <v>93</v>
      </c>
      <c r="C786" s="258">
        <v>26</v>
      </c>
      <c r="D786" s="258">
        <v>67</v>
      </c>
      <c r="E786" s="28"/>
      <c r="F786" s="288">
        <f t="shared" si="48"/>
        <v>3410</v>
      </c>
      <c r="G786" s="258">
        <v>887</v>
      </c>
      <c r="H786" s="258">
        <v>2523</v>
      </c>
    </row>
    <row r="787" spans="1:8" s="207" customFormat="1" ht="9.75" customHeight="1" x14ac:dyDescent="0.25">
      <c r="A787" s="28" t="s">
        <v>39</v>
      </c>
      <c r="B787" s="288">
        <f t="shared" si="47"/>
        <v>321</v>
      </c>
      <c r="C787" s="258">
        <v>101</v>
      </c>
      <c r="D787" s="258">
        <v>220</v>
      </c>
      <c r="E787" s="28"/>
      <c r="F787" s="288">
        <f t="shared" si="48"/>
        <v>10188</v>
      </c>
      <c r="G787" s="258">
        <v>3729</v>
      </c>
      <c r="H787" s="258">
        <v>6459</v>
      </c>
    </row>
    <row r="788" spans="1:8" s="207" customFormat="1" ht="9.75" customHeight="1" x14ac:dyDescent="0.25">
      <c r="A788" s="28" t="s">
        <v>32</v>
      </c>
      <c r="B788" s="288">
        <f>SUM(C788:D788)</f>
        <v>162</v>
      </c>
      <c r="C788" s="258">
        <v>64</v>
      </c>
      <c r="D788" s="258">
        <v>98</v>
      </c>
      <c r="E788" s="28"/>
      <c r="F788" s="288">
        <f>SUM(G788:H788)</f>
        <v>4514</v>
      </c>
      <c r="G788" s="258">
        <v>2852</v>
      </c>
      <c r="H788" s="258">
        <v>1662</v>
      </c>
    </row>
    <row r="789" spans="1:8" s="207" customFormat="1" ht="9.75" customHeight="1" x14ac:dyDescent="0.25">
      <c r="A789" s="41" t="s">
        <v>43</v>
      </c>
      <c r="B789" s="259">
        <f t="shared" si="47"/>
        <v>190</v>
      </c>
      <c r="C789" s="259">
        <v>49</v>
      </c>
      <c r="D789" s="259">
        <v>141</v>
      </c>
      <c r="E789" s="41"/>
      <c r="F789" s="259">
        <f t="shared" si="48"/>
        <v>3162</v>
      </c>
      <c r="G789" s="259">
        <v>1231</v>
      </c>
      <c r="H789" s="259">
        <v>1931</v>
      </c>
    </row>
    <row r="790" spans="1:8" s="207" customFormat="1" ht="9.75" customHeight="1" x14ac:dyDescent="0.25">
      <c r="A790" s="28" t="s">
        <v>46</v>
      </c>
      <c r="B790" s="288">
        <f t="shared" si="47"/>
        <v>74</v>
      </c>
      <c r="C790" s="258">
        <v>26</v>
      </c>
      <c r="D790" s="258">
        <v>48</v>
      </c>
      <c r="E790" s="28"/>
      <c r="F790" s="288">
        <f t="shared" si="48"/>
        <v>1122</v>
      </c>
      <c r="G790" s="258">
        <v>604</v>
      </c>
      <c r="H790" s="258">
        <v>518</v>
      </c>
    </row>
    <row r="791" spans="1:8" s="207" customFormat="1" ht="9.75" customHeight="1" x14ac:dyDescent="0.25">
      <c r="A791" s="28" t="s">
        <v>48</v>
      </c>
      <c r="B791" s="288">
        <f t="shared" si="47"/>
        <v>91</v>
      </c>
      <c r="C791" s="258">
        <v>23</v>
      </c>
      <c r="D791" s="258">
        <v>68</v>
      </c>
      <c r="E791" s="28"/>
      <c r="F791" s="288">
        <f t="shared" si="48"/>
        <v>931</v>
      </c>
      <c r="G791" s="258">
        <v>315</v>
      </c>
      <c r="H791" s="258">
        <v>616</v>
      </c>
    </row>
    <row r="792" spans="1:8" s="207" customFormat="1" ht="9.75" customHeight="1" x14ac:dyDescent="0.25">
      <c r="A792" s="28" t="s">
        <v>50</v>
      </c>
      <c r="B792" s="288">
        <f t="shared" si="47"/>
        <v>134</v>
      </c>
      <c r="C792" s="258">
        <v>58</v>
      </c>
      <c r="D792" s="258">
        <v>76</v>
      </c>
      <c r="E792" s="28"/>
      <c r="F792" s="288">
        <f t="shared" si="48"/>
        <v>4904</v>
      </c>
      <c r="G792" s="258">
        <v>2228</v>
      </c>
      <c r="H792" s="258">
        <v>2676</v>
      </c>
    </row>
    <row r="793" spans="1:8" s="207" customFormat="1" ht="9.75" customHeight="1" x14ac:dyDescent="0.25">
      <c r="A793" s="41" t="s">
        <v>52</v>
      </c>
      <c r="B793" s="259">
        <f t="shared" si="47"/>
        <v>349</v>
      </c>
      <c r="C793" s="259">
        <v>80</v>
      </c>
      <c r="D793" s="259">
        <v>269</v>
      </c>
      <c r="E793" s="41"/>
      <c r="F793" s="259">
        <f t="shared" si="48"/>
        <v>2047</v>
      </c>
      <c r="G793" s="259">
        <v>1016</v>
      </c>
      <c r="H793" s="259">
        <v>1031</v>
      </c>
    </row>
    <row r="794" spans="1:8" s="207" customFormat="1" ht="9.75" customHeight="1" x14ac:dyDescent="0.25">
      <c r="A794" s="28" t="s">
        <v>55</v>
      </c>
      <c r="B794" s="288">
        <f t="shared" si="47"/>
        <v>205</v>
      </c>
      <c r="C794" s="258">
        <v>83</v>
      </c>
      <c r="D794" s="258">
        <v>122</v>
      </c>
      <c r="E794" s="28"/>
      <c r="F794" s="288">
        <f t="shared" si="48"/>
        <v>3420</v>
      </c>
      <c r="G794" s="258">
        <v>2246</v>
      </c>
      <c r="H794" s="258">
        <v>1174</v>
      </c>
    </row>
    <row r="795" spans="1:8" s="207" customFormat="1" ht="9.75" customHeight="1" x14ac:dyDescent="0.25">
      <c r="A795" s="28" t="s">
        <v>57</v>
      </c>
      <c r="B795" s="288">
        <f t="shared" si="47"/>
        <v>114</v>
      </c>
      <c r="C795" s="258">
        <v>35</v>
      </c>
      <c r="D795" s="258">
        <v>79</v>
      </c>
      <c r="E795" s="28"/>
      <c r="F795" s="288">
        <f t="shared" si="48"/>
        <v>2911</v>
      </c>
      <c r="G795" s="258">
        <v>2219</v>
      </c>
      <c r="H795" s="258">
        <v>692</v>
      </c>
    </row>
    <row r="796" spans="1:8" s="207" customFormat="1" ht="9.75" customHeight="1" x14ac:dyDescent="0.25">
      <c r="A796" s="28" t="s">
        <v>59</v>
      </c>
      <c r="B796" s="288">
        <f t="shared" si="47"/>
        <v>1268</v>
      </c>
      <c r="C796" s="258">
        <v>25</v>
      </c>
      <c r="D796" s="258">
        <v>1243</v>
      </c>
      <c r="E796" s="28"/>
      <c r="F796" s="288">
        <f t="shared" si="48"/>
        <v>7039</v>
      </c>
      <c r="G796" s="258">
        <v>609</v>
      </c>
      <c r="H796" s="258">
        <v>6430</v>
      </c>
    </row>
    <row r="797" spans="1:8" s="207" customFormat="1" ht="9.75" customHeight="1" x14ac:dyDescent="0.25">
      <c r="A797" s="41" t="s">
        <v>63</v>
      </c>
      <c r="B797" s="259">
        <f t="shared" si="47"/>
        <v>149</v>
      </c>
      <c r="C797" s="259">
        <v>33</v>
      </c>
      <c r="D797" s="259">
        <v>116</v>
      </c>
      <c r="E797" s="41"/>
      <c r="F797" s="259">
        <f t="shared" si="48"/>
        <v>2305</v>
      </c>
      <c r="G797" s="259">
        <v>919</v>
      </c>
      <c r="H797" s="259">
        <v>1386</v>
      </c>
    </row>
    <row r="798" spans="1:8" s="207" customFormat="1" ht="9.75" customHeight="1" x14ac:dyDescent="0.25">
      <c r="A798" s="28" t="s">
        <v>65</v>
      </c>
      <c r="B798" s="288">
        <f t="shared" si="47"/>
        <v>131</v>
      </c>
      <c r="C798" s="258">
        <v>49</v>
      </c>
      <c r="D798" s="258">
        <v>82</v>
      </c>
      <c r="E798" s="28"/>
      <c r="F798" s="288">
        <f t="shared" si="48"/>
        <v>1626</v>
      </c>
      <c r="G798" s="258">
        <v>956</v>
      </c>
      <c r="H798" s="258">
        <v>670</v>
      </c>
    </row>
    <row r="799" spans="1:8" s="207" customFormat="1" ht="9.75" customHeight="1" x14ac:dyDescent="0.25">
      <c r="A799" s="28" t="s">
        <v>69</v>
      </c>
      <c r="B799" s="288">
        <f t="shared" si="47"/>
        <v>53</v>
      </c>
      <c r="C799" s="258">
        <v>15</v>
      </c>
      <c r="D799" s="258">
        <v>38</v>
      </c>
      <c r="E799" s="28"/>
      <c r="F799" s="288">
        <f t="shared" si="48"/>
        <v>1002</v>
      </c>
      <c r="G799" s="258">
        <v>582</v>
      </c>
      <c r="H799" s="258">
        <v>420</v>
      </c>
    </row>
    <row r="800" spans="1:8" s="207" customFormat="1" ht="9.75" customHeight="1" x14ac:dyDescent="0.25">
      <c r="A800" s="28" t="s">
        <v>74</v>
      </c>
      <c r="B800" s="288">
        <f t="shared" si="47"/>
        <v>127</v>
      </c>
      <c r="C800" s="258">
        <v>52</v>
      </c>
      <c r="D800" s="258">
        <v>75</v>
      </c>
      <c r="E800" s="28"/>
      <c r="F800" s="288">
        <f t="shared" si="48"/>
        <v>1034</v>
      </c>
      <c r="G800" s="258">
        <v>734</v>
      </c>
      <c r="H800" s="258">
        <v>300</v>
      </c>
    </row>
    <row r="801" spans="1:8" s="207" customFormat="1" ht="9.75" customHeight="1" x14ac:dyDescent="0.25">
      <c r="A801" s="41" t="s">
        <v>76</v>
      </c>
      <c r="B801" s="259">
        <f t="shared" si="47"/>
        <v>36</v>
      </c>
      <c r="C801" s="259">
        <v>20</v>
      </c>
      <c r="D801" s="259">
        <v>16</v>
      </c>
      <c r="E801" s="41"/>
      <c r="F801" s="259">
        <f t="shared" si="48"/>
        <v>1405</v>
      </c>
      <c r="G801" s="259">
        <v>818</v>
      </c>
      <c r="H801" s="259">
        <v>587</v>
      </c>
    </row>
    <row r="802" spans="1:8" s="207" customFormat="1" ht="9.75" customHeight="1" x14ac:dyDescent="0.25">
      <c r="A802" s="28" t="s">
        <v>105</v>
      </c>
      <c r="B802" s="288">
        <f t="shared" si="47"/>
        <v>42</v>
      </c>
      <c r="C802" s="258">
        <v>15</v>
      </c>
      <c r="D802" s="258">
        <v>27</v>
      </c>
      <c r="E802" s="28"/>
      <c r="F802" s="288">
        <f t="shared" si="48"/>
        <v>1442</v>
      </c>
      <c r="G802" s="258">
        <v>1010</v>
      </c>
      <c r="H802" s="258">
        <v>432</v>
      </c>
    </row>
    <row r="803" spans="1:8" s="207" customFormat="1" ht="9.75" customHeight="1" x14ac:dyDescent="0.25">
      <c r="A803" s="28" t="s">
        <v>82</v>
      </c>
      <c r="B803" s="288">
        <f t="shared" si="47"/>
        <v>210</v>
      </c>
      <c r="C803" s="258">
        <v>62</v>
      </c>
      <c r="D803" s="258">
        <v>148</v>
      </c>
      <c r="E803" s="28"/>
      <c r="F803" s="288">
        <f t="shared" si="48"/>
        <v>3892</v>
      </c>
      <c r="G803" s="258">
        <v>2279</v>
      </c>
      <c r="H803" s="258">
        <v>1613</v>
      </c>
    </row>
    <row r="804" spans="1:8" s="207" customFormat="1" ht="9.75" customHeight="1" x14ac:dyDescent="0.25">
      <c r="A804" s="28" t="s">
        <v>86</v>
      </c>
      <c r="B804" s="288">
        <f t="shared" si="47"/>
        <v>138</v>
      </c>
      <c r="C804" s="258">
        <v>18</v>
      </c>
      <c r="D804" s="258">
        <v>120</v>
      </c>
      <c r="E804" s="28"/>
      <c r="F804" s="288">
        <f t="shared" si="48"/>
        <v>1142</v>
      </c>
      <c r="G804" s="258">
        <v>371</v>
      </c>
      <c r="H804" s="258">
        <v>771</v>
      </c>
    </row>
    <row r="805" spans="1:8" s="207" customFormat="1" ht="9.75" customHeight="1" x14ac:dyDescent="0.25">
      <c r="A805" s="41" t="s">
        <v>88</v>
      </c>
      <c r="B805" s="259">
        <f t="shared" si="47"/>
        <v>77</v>
      </c>
      <c r="C805" s="259">
        <v>13</v>
      </c>
      <c r="D805" s="259">
        <v>64</v>
      </c>
      <c r="E805" s="41"/>
      <c r="F805" s="259">
        <f t="shared" si="48"/>
        <v>558</v>
      </c>
      <c r="G805" s="259">
        <v>157</v>
      </c>
      <c r="H805" s="259">
        <v>401</v>
      </c>
    </row>
    <row r="806" spans="1:8" s="207" customFormat="1" ht="9.75" customHeight="1" x14ac:dyDescent="0.25">
      <c r="A806" s="96"/>
      <c r="B806" s="96"/>
      <c r="C806" s="96"/>
      <c r="D806" s="96"/>
      <c r="E806" s="96"/>
      <c r="F806" s="96"/>
      <c r="G806" s="96"/>
      <c r="H806" s="96"/>
    </row>
    <row r="807" spans="1:8" s="207" customFormat="1" ht="9.75" customHeight="1" x14ac:dyDescent="0.15">
      <c r="A807" s="43">
        <v>2017</v>
      </c>
      <c r="B807" s="258"/>
      <c r="C807" s="28"/>
      <c r="D807" s="28"/>
      <c r="E807" s="28"/>
      <c r="F807" s="258"/>
      <c r="G807" s="28"/>
      <c r="H807" s="28"/>
    </row>
    <row r="808" spans="1:8" s="207" customFormat="1" ht="9.75" customHeight="1" x14ac:dyDescent="0.25">
      <c r="A808" s="25" t="s">
        <v>129</v>
      </c>
      <c r="B808" s="257">
        <f t="shared" ref="B808:D808" si="49">SUM(B809:B841)</f>
        <v>7330</v>
      </c>
      <c r="C808" s="257">
        <f t="shared" si="49"/>
        <v>1521</v>
      </c>
      <c r="D808" s="257">
        <f t="shared" si="49"/>
        <v>5809</v>
      </c>
      <c r="E808" s="257"/>
      <c r="F808" s="257">
        <f t="shared" ref="F808:H808" si="50">SUM(F809:F841)</f>
        <v>117951</v>
      </c>
      <c r="G808" s="257">
        <f t="shared" si="50"/>
        <v>54531</v>
      </c>
      <c r="H808" s="257">
        <f t="shared" si="50"/>
        <v>63420</v>
      </c>
    </row>
    <row r="809" spans="1:8" s="207" customFormat="1" ht="3" customHeight="1" x14ac:dyDescent="0.25">
      <c r="A809" s="25"/>
      <c r="B809" s="257"/>
      <c r="C809" s="257"/>
      <c r="D809" s="257"/>
      <c r="E809" s="257"/>
      <c r="F809" s="257"/>
      <c r="G809" s="257"/>
      <c r="H809" s="257"/>
    </row>
    <row r="810" spans="1:8" s="207" customFormat="1" ht="9.75" customHeight="1" x14ac:dyDescent="0.25">
      <c r="A810" s="28" t="s">
        <v>14</v>
      </c>
      <c r="B810" s="288">
        <f>SUM(C810:D810)</f>
        <v>102</v>
      </c>
      <c r="C810" s="28">
        <v>8</v>
      </c>
      <c r="D810" s="258">
        <v>94</v>
      </c>
      <c r="E810" s="28"/>
      <c r="F810" s="288">
        <f t="shared" ref="F810:F813" si="51">SUM(G810:H810)</f>
        <v>2056</v>
      </c>
      <c r="G810" s="258">
        <v>266</v>
      </c>
      <c r="H810" s="258">
        <v>1790</v>
      </c>
    </row>
    <row r="811" spans="1:8" s="207" customFormat="1" ht="9.75" customHeight="1" x14ac:dyDescent="0.25">
      <c r="A811" s="28" t="s">
        <v>15</v>
      </c>
      <c r="B811" s="288">
        <f t="shared" ref="B811:B813" si="52">SUM(C811:D811)</f>
        <v>110</v>
      </c>
      <c r="C811" s="258">
        <v>48</v>
      </c>
      <c r="D811" s="258">
        <v>62</v>
      </c>
      <c r="E811" s="28"/>
      <c r="F811" s="288">
        <f t="shared" si="51"/>
        <v>1566</v>
      </c>
      <c r="G811" s="258">
        <v>827</v>
      </c>
      <c r="H811" s="258">
        <v>739</v>
      </c>
    </row>
    <row r="812" spans="1:8" s="207" customFormat="1" ht="9.75" customHeight="1" x14ac:dyDescent="0.25">
      <c r="A812" s="28" t="s">
        <v>112</v>
      </c>
      <c r="B812" s="258">
        <f t="shared" si="52"/>
        <v>292</v>
      </c>
      <c r="C812" s="258">
        <v>16</v>
      </c>
      <c r="D812" s="258">
        <v>276</v>
      </c>
      <c r="E812" s="28"/>
      <c r="F812" s="258">
        <f t="shared" si="51"/>
        <v>1735</v>
      </c>
      <c r="G812" s="258">
        <v>525</v>
      </c>
      <c r="H812" s="258">
        <v>1210</v>
      </c>
    </row>
    <row r="813" spans="1:8" s="207" customFormat="1" ht="9.75" customHeight="1" x14ac:dyDescent="0.25">
      <c r="A813" s="41" t="s">
        <v>21</v>
      </c>
      <c r="B813" s="259">
        <f t="shared" si="52"/>
        <v>84</v>
      </c>
      <c r="C813" s="259">
        <v>9</v>
      </c>
      <c r="D813" s="259">
        <v>75</v>
      </c>
      <c r="E813" s="41"/>
      <c r="F813" s="259">
        <f t="shared" si="51"/>
        <v>487</v>
      </c>
      <c r="G813" s="259">
        <v>221</v>
      </c>
      <c r="H813" s="259">
        <v>266</v>
      </c>
    </row>
    <row r="814" spans="1:8" s="207" customFormat="1" ht="9.75" customHeight="1" x14ac:dyDescent="0.25">
      <c r="A814" s="28" t="s">
        <v>23</v>
      </c>
      <c r="B814" s="288">
        <f>SUM(C814:D814)</f>
        <v>120</v>
      </c>
      <c r="C814" s="258">
        <v>58</v>
      </c>
      <c r="D814" s="258">
        <v>62</v>
      </c>
      <c r="E814" s="28"/>
      <c r="F814" s="288">
        <f>SUM(G814:H814)</f>
        <v>1725</v>
      </c>
      <c r="G814" s="258">
        <v>845</v>
      </c>
      <c r="H814" s="258">
        <v>880</v>
      </c>
    </row>
    <row r="815" spans="1:8" s="207" customFormat="1" ht="9.75" customHeight="1" x14ac:dyDescent="0.25">
      <c r="A815" s="28" t="s">
        <v>25</v>
      </c>
      <c r="B815" s="288">
        <f>SUM(C815:D815)</f>
        <v>62</v>
      </c>
      <c r="C815" s="258">
        <v>8</v>
      </c>
      <c r="D815" s="258">
        <v>54</v>
      </c>
      <c r="E815" s="28"/>
      <c r="F815" s="288">
        <f>SUM(G815:H815)</f>
        <v>405</v>
      </c>
      <c r="G815" s="258">
        <v>107</v>
      </c>
      <c r="H815" s="258">
        <v>298</v>
      </c>
    </row>
    <row r="816" spans="1:8" s="207" customFormat="1" ht="9.75" customHeight="1" x14ac:dyDescent="0.25">
      <c r="A816" s="28" t="s">
        <v>27</v>
      </c>
      <c r="B816" s="288">
        <f t="shared" ref="B816:B823" si="53">SUM(C816:D816)</f>
        <v>337</v>
      </c>
      <c r="C816" s="258">
        <v>121</v>
      </c>
      <c r="D816" s="258">
        <v>216</v>
      </c>
      <c r="E816" s="28"/>
      <c r="F816" s="288">
        <f t="shared" ref="F816:F823" si="54">SUM(G816:H816)</f>
        <v>2200</v>
      </c>
      <c r="G816" s="258">
        <v>1204</v>
      </c>
      <c r="H816" s="258">
        <v>996</v>
      </c>
    </row>
    <row r="817" spans="1:8" s="207" customFormat="1" ht="9.75" customHeight="1" x14ac:dyDescent="0.25">
      <c r="A817" s="41" t="s">
        <v>30</v>
      </c>
      <c r="B817" s="259">
        <f t="shared" si="53"/>
        <v>99</v>
      </c>
      <c r="C817" s="259">
        <v>25</v>
      </c>
      <c r="D817" s="259">
        <v>74</v>
      </c>
      <c r="E817" s="41"/>
      <c r="F817" s="259">
        <f t="shared" si="54"/>
        <v>979</v>
      </c>
      <c r="G817" s="259">
        <v>430</v>
      </c>
      <c r="H817" s="259">
        <v>549</v>
      </c>
    </row>
    <row r="818" spans="1:8" s="207" customFormat="1" ht="9.75" customHeight="1" x14ac:dyDescent="0.25">
      <c r="A818" s="28" t="s">
        <v>111</v>
      </c>
      <c r="B818" s="288">
        <f t="shared" si="53"/>
        <v>1191</v>
      </c>
      <c r="C818" s="258">
        <v>256</v>
      </c>
      <c r="D818" s="258">
        <v>935</v>
      </c>
      <c r="E818" s="28"/>
      <c r="F818" s="288">
        <f t="shared" si="54"/>
        <v>33981</v>
      </c>
      <c r="G818" s="258">
        <v>18944</v>
      </c>
      <c r="H818" s="258">
        <v>15037</v>
      </c>
    </row>
    <row r="819" spans="1:8" s="207" customFormat="1" ht="9.75" customHeight="1" x14ac:dyDescent="0.25">
      <c r="A819" s="28" t="s">
        <v>33</v>
      </c>
      <c r="B819" s="288">
        <f t="shared" si="53"/>
        <v>47</v>
      </c>
      <c r="C819" s="258">
        <v>20</v>
      </c>
      <c r="D819" s="258">
        <v>27</v>
      </c>
      <c r="E819" s="28"/>
      <c r="F819" s="288">
        <f t="shared" si="54"/>
        <v>780</v>
      </c>
      <c r="G819" s="258">
        <v>282</v>
      </c>
      <c r="H819" s="258">
        <v>498</v>
      </c>
    </row>
    <row r="820" spans="1:8" s="207" customFormat="1" ht="9.75" customHeight="1" x14ac:dyDescent="0.25">
      <c r="A820" s="28" t="s">
        <v>34</v>
      </c>
      <c r="B820" s="288">
        <f t="shared" si="53"/>
        <v>340</v>
      </c>
      <c r="C820" s="258">
        <v>56</v>
      </c>
      <c r="D820" s="258">
        <v>284</v>
      </c>
      <c r="E820" s="28"/>
      <c r="F820" s="288">
        <f t="shared" si="54"/>
        <v>7131</v>
      </c>
      <c r="G820" s="258">
        <v>3267</v>
      </c>
      <c r="H820" s="258">
        <v>3864</v>
      </c>
    </row>
    <row r="821" spans="1:8" s="207" customFormat="1" ht="9.75" customHeight="1" x14ac:dyDescent="0.25">
      <c r="A821" s="41" t="s">
        <v>36</v>
      </c>
      <c r="B821" s="259">
        <f t="shared" si="53"/>
        <v>145</v>
      </c>
      <c r="C821" s="259">
        <v>27</v>
      </c>
      <c r="D821" s="259">
        <v>118</v>
      </c>
      <c r="E821" s="41"/>
      <c r="F821" s="259">
        <f t="shared" si="54"/>
        <v>1331</v>
      </c>
      <c r="G821" s="259">
        <v>444</v>
      </c>
      <c r="H821" s="259">
        <v>887</v>
      </c>
    </row>
    <row r="822" spans="1:8" s="207" customFormat="1" ht="9.75" customHeight="1" x14ac:dyDescent="0.25">
      <c r="A822" s="28" t="s">
        <v>130</v>
      </c>
      <c r="B822" s="288">
        <f t="shared" si="53"/>
        <v>123</v>
      </c>
      <c r="C822" s="258">
        <v>25</v>
      </c>
      <c r="D822" s="258">
        <v>98</v>
      </c>
      <c r="E822" s="28"/>
      <c r="F822" s="288">
        <f t="shared" si="54"/>
        <v>3720</v>
      </c>
      <c r="G822" s="258">
        <v>961</v>
      </c>
      <c r="H822" s="258">
        <v>2759</v>
      </c>
    </row>
    <row r="823" spans="1:8" s="207" customFormat="1" ht="9.75" customHeight="1" x14ac:dyDescent="0.25">
      <c r="A823" s="28" t="s">
        <v>39</v>
      </c>
      <c r="B823" s="288">
        <f t="shared" si="53"/>
        <v>391</v>
      </c>
      <c r="C823" s="258">
        <v>103</v>
      </c>
      <c r="D823" s="258">
        <v>288</v>
      </c>
      <c r="E823" s="28"/>
      <c r="F823" s="288">
        <f t="shared" si="54"/>
        <v>11898</v>
      </c>
      <c r="G823" s="258">
        <v>4025</v>
      </c>
      <c r="H823" s="258">
        <v>7873</v>
      </c>
    </row>
    <row r="824" spans="1:8" s="207" customFormat="1" ht="9.75" customHeight="1" x14ac:dyDescent="0.25">
      <c r="A824" s="28" t="s">
        <v>32</v>
      </c>
      <c r="B824" s="288">
        <f>SUM(C824:D824)</f>
        <v>181</v>
      </c>
      <c r="C824" s="258">
        <v>64</v>
      </c>
      <c r="D824" s="258">
        <v>117</v>
      </c>
      <c r="E824" s="28"/>
      <c r="F824" s="288">
        <f>SUM(G824:H824)</f>
        <v>5181</v>
      </c>
      <c r="G824" s="258">
        <v>3217</v>
      </c>
      <c r="H824" s="258">
        <v>1964</v>
      </c>
    </row>
    <row r="825" spans="1:8" s="207" customFormat="1" ht="9.75" customHeight="1" x14ac:dyDescent="0.25">
      <c r="A825" s="41" t="s">
        <v>43</v>
      </c>
      <c r="B825" s="259">
        <f t="shared" ref="B825:B841" si="55">SUM(C825:D825)</f>
        <v>208</v>
      </c>
      <c r="C825" s="259">
        <v>51</v>
      </c>
      <c r="D825" s="259">
        <v>157</v>
      </c>
      <c r="E825" s="41"/>
      <c r="F825" s="259">
        <f t="shared" ref="F825:F841" si="56">SUM(G825:H825)</f>
        <v>3373</v>
      </c>
      <c r="G825" s="259">
        <v>1344</v>
      </c>
      <c r="H825" s="259">
        <v>2029</v>
      </c>
    </row>
    <row r="826" spans="1:8" s="207" customFormat="1" ht="9.75" customHeight="1" x14ac:dyDescent="0.25">
      <c r="A826" s="28" t="s">
        <v>46</v>
      </c>
      <c r="B826" s="288">
        <f t="shared" si="55"/>
        <v>79</v>
      </c>
      <c r="C826" s="258">
        <v>25</v>
      </c>
      <c r="D826" s="258">
        <v>54</v>
      </c>
      <c r="E826" s="28"/>
      <c r="F826" s="288">
        <f t="shared" si="56"/>
        <v>1152</v>
      </c>
      <c r="G826" s="258">
        <v>584</v>
      </c>
      <c r="H826" s="258">
        <v>568</v>
      </c>
    </row>
    <row r="827" spans="1:8" s="207" customFormat="1" ht="9.75" customHeight="1" x14ac:dyDescent="0.25">
      <c r="A827" s="28" t="s">
        <v>48</v>
      </c>
      <c r="B827" s="288">
        <f t="shared" si="55"/>
        <v>104</v>
      </c>
      <c r="C827" s="258">
        <v>26</v>
      </c>
      <c r="D827" s="258">
        <v>78</v>
      </c>
      <c r="E827" s="28"/>
      <c r="F827" s="288">
        <f t="shared" si="56"/>
        <v>1022</v>
      </c>
      <c r="G827" s="258">
        <v>300</v>
      </c>
      <c r="H827" s="258">
        <v>722</v>
      </c>
    </row>
    <row r="828" spans="1:8" s="207" customFormat="1" ht="9.75" customHeight="1" x14ac:dyDescent="0.25">
      <c r="A828" s="28" t="s">
        <v>50</v>
      </c>
      <c r="B828" s="288">
        <f t="shared" si="55"/>
        <v>145</v>
      </c>
      <c r="C828" s="258">
        <v>58</v>
      </c>
      <c r="D828" s="258">
        <v>87</v>
      </c>
      <c r="E828" s="28"/>
      <c r="F828" s="288">
        <f t="shared" si="56"/>
        <v>5013</v>
      </c>
      <c r="G828" s="258">
        <v>2254</v>
      </c>
      <c r="H828" s="258">
        <v>2759</v>
      </c>
    </row>
    <row r="829" spans="1:8" s="207" customFormat="1" ht="9.75" customHeight="1" x14ac:dyDescent="0.25">
      <c r="A829" s="41" t="s">
        <v>52</v>
      </c>
      <c r="B829" s="259">
        <f t="shared" si="55"/>
        <v>362</v>
      </c>
      <c r="C829" s="259">
        <v>81</v>
      </c>
      <c r="D829" s="259">
        <v>281</v>
      </c>
      <c r="E829" s="41"/>
      <c r="F829" s="259">
        <f t="shared" si="56"/>
        <v>2249</v>
      </c>
      <c r="G829" s="259">
        <v>1081</v>
      </c>
      <c r="H829" s="259">
        <v>1168</v>
      </c>
    </row>
    <row r="830" spans="1:8" s="207" customFormat="1" ht="9.75" customHeight="1" x14ac:dyDescent="0.25">
      <c r="A830" s="28" t="s">
        <v>55</v>
      </c>
      <c r="B830" s="288">
        <f t="shared" si="55"/>
        <v>226</v>
      </c>
      <c r="C830" s="258">
        <v>84</v>
      </c>
      <c r="D830" s="258">
        <v>142</v>
      </c>
      <c r="E830" s="28"/>
      <c r="F830" s="288">
        <f t="shared" si="56"/>
        <v>3646</v>
      </c>
      <c r="G830" s="258">
        <v>2333</v>
      </c>
      <c r="H830" s="258">
        <v>1313</v>
      </c>
    </row>
    <row r="831" spans="1:8" s="207" customFormat="1" ht="9.75" customHeight="1" x14ac:dyDescent="0.25">
      <c r="A831" s="28" t="s">
        <v>57</v>
      </c>
      <c r="B831" s="288">
        <f t="shared" si="55"/>
        <v>136</v>
      </c>
      <c r="C831" s="258">
        <v>34</v>
      </c>
      <c r="D831" s="258">
        <v>102</v>
      </c>
      <c r="E831" s="28"/>
      <c r="F831" s="288">
        <f t="shared" si="56"/>
        <v>2997</v>
      </c>
      <c r="G831" s="258">
        <v>2210</v>
      </c>
      <c r="H831" s="258">
        <v>787</v>
      </c>
    </row>
    <row r="832" spans="1:8" s="207" customFormat="1" ht="9.75" customHeight="1" x14ac:dyDescent="0.25">
      <c r="A832" s="28" t="s">
        <v>59</v>
      </c>
      <c r="B832" s="288">
        <f t="shared" si="55"/>
        <v>1395</v>
      </c>
      <c r="C832" s="258">
        <v>27</v>
      </c>
      <c r="D832" s="258">
        <v>1368</v>
      </c>
      <c r="E832" s="28"/>
      <c r="F832" s="288">
        <f t="shared" si="56"/>
        <v>7954</v>
      </c>
      <c r="G832" s="258">
        <v>718</v>
      </c>
      <c r="H832" s="258">
        <v>7236</v>
      </c>
    </row>
    <row r="833" spans="1:8" s="207" customFormat="1" ht="9.75" customHeight="1" x14ac:dyDescent="0.25">
      <c r="A833" s="41" t="s">
        <v>63</v>
      </c>
      <c r="B833" s="259">
        <f t="shared" si="55"/>
        <v>177</v>
      </c>
      <c r="C833" s="259">
        <v>34</v>
      </c>
      <c r="D833" s="259">
        <v>143</v>
      </c>
      <c r="E833" s="41"/>
      <c r="F833" s="259">
        <f t="shared" si="56"/>
        <v>2522</v>
      </c>
      <c r="G833" s="259">
        <v>903</v>
      </c>
      <c r="H833" s="259">
        <v>1619</v>
      </c>
    </row>
    <row r="834" spans="1:8" s="207" customFormat="1" ht="9.75" customHeight="1" x14ac:dyDescent="0.25">
      <c r="A834" s="28" t="s">
        <v>65</v>
      </c>
      <c r="B834" s="288">
        <f t="shared" si="55"/>
        <v>138</v>
      </c>
      <c r="C834" s="258">
        <v>54</v>
      </c>
      <c r="D834" s="258">
        <v>84</v>
      </c>
      <c r="E834" s="28"/>
      <c r="F834" s="288">
        <f t="shared" si="56"/>
        <v>1738</v>
      </c>
      <c r="G834" s="258">
        <v>1002</v>
      </c>
      <c r="H834" s="258">
        <v>736</v>
      </c>
    </row>
    <row r="835" spans="1:8" s="207" customFormat="1" ht="9.75" customHeight="1" x14ac:dyDescent="0.25">
      <c r="A835" s="28" t="s">
        <v>69</v>
      </c>
      <c r="B835" s="288">
        <f t="shared" si="55"/>
        <v>64</v>
      </c>
      <c r="C835" s="258">
        <v>17</v>
      </c>
      <c r="D835" s="258">
        <v>47</v>
      </c>
      <c r="E835" s="28"/>
      <c r="F835" s="288">
        <f t="shared" si="56"/>
        <v>1072</v>
      </c>
      <c r="G835" s="258">
        <v>607</v>
      </c>
      <c r="H835" s="258">
        <v>465</v>
      </c>
    </row>
    <row r="836" spans="1:8" s="207" customFormat="1" ht="9.75" customHeight="1" x14ac:dyDescent="0.25">
      <c r="A836" s="28" t="s">
        <v>74</v>
      </c>
      <c r="B836" s="288">
        <f t="shared" si="55"/>
        <v>133</v>
      </c>
      <c r="C836" s="258">
        <v>54</v>
      </c>
      <c r="D836" s="258">
        <v>79</v>
      </c>
      <c r="E836" s="28"/>
      <c r="F836" s="288">
        <f t="shared" si="56"/>
        <v>1096</v>
      </c>
      <c r="G836" s="258">
        <v>783</v>
      </c>
      <c r="H836" s="258">
        <v>313</v>
      </c>
    </row>
    <row r="837" spans="1:8" s="207" customFormat="1" ht="9.75" customHeight="1" x14ac:dyDescent="0.25">
      <c r="A837" s="41" t="s">
        <v>76</v>
      </c>
      <c r="B837" s="259">
        <f t="shared" si="55"/>
        <v>37</v>
      </c>
      <c r="C837" s="259">
        <v>20</v>
      </c>
      <c r="D837" s="259">
        <v>17</v>
      </c>
      <c r="E837" s="41"/>
      <c r="F837" s="259">
        <f t="shared" si="56"/>
        <v>1507</v>
      </c>
      <c r="G837" s="259">
        <v>815</v>
      </c>
      <c r="H837" s="259">
        <v>692</v>
      </c>
    </row>
    <row r="838" spans="1:8" s="207" customFormat="1" ht="9.75" customHeight="1" x14ac:dyDescent="0.25">
      <c r="A838" s="28" t="s">
        <v>105</v>
      </c>
      <c r="B838" s="288">
        <f t="shared" si="55"/>
        <v>46</v>
      </c>
      <c r="C838" s="258">
        <v>15</v>
      </c>
      <c r="D838" s="258">
        <v>31</v>
      </c>
      <c r="E838" s="28"/>
      <c r="F838" s="288">
        <f t="shared" si="56"/>
        <v>1460</v>
      </c>
      <c r="G838" s="258">
        <v>1017</v>
      </c>
      <c r="H838" s="258">
        <v>443</v>
      </c>
    </row>
    <row r="839" spans="1:8" s="207" customFormat="1" ht="9.75" customHeight="1" x14ac:dyDescent="0.25">
      <c r="A839" s="28" t="s">
        <v>82</v>
      </c>
      <c r="B839" s="288">
        <f t="shared" si="55"/>
        <v>229</v>
      </c>
      <c r="C839" s="258">
        <v>65</v>
      </c>
      <c r="D839" s="258">
        <v>164</v>
      </c>
      <c r="E839" s="28"/>
      <c r="F839" s="288">
        <f t="shared" si="56"/>
        <v>4091</v>
      </c>
      <c r="G839" s="258">
        <v>2422</v>
      </c>
      <c r="H839" s="258">
        <v>1669</v>
      </c>
    </row>
    <row r="840" spans="1:8" s="207" customFormat="1" ht="9.75" customHeight="1" x14ac:dyDescent="0.25">
      <c r="A840" s="28" t="s">
        <v>86</v>
      </c>
      <c r="B840" s="288">
        <f t="shared" si="55"/>
        <v>145</v>
      </c>
      <c r="C840" s="258">
        <v>19</v>
      </c>
      <c r="D840" s="258">
        <v>126</v>
      </c>
      <c r="E840" s="28"/>
      <c r="F840" s="288">
        <f t="shared" si="56"/>
        <v>1257</v>
      </c>
      <c r="G840" s="258">
        <v>419</v>
      </c>
      <c r="H840" s="258">
        <v>838</v>
      </c>
    </row>
    <row r="841" spans="1:8" s="207" customFormat="1" ht="9.75" customHeight="1" x14ac:dyDescent="0.25">
      <c r="A841" s="41" t="s">
        <v>88</v>
      </c>
      <c r="B841" s="259">
        <f t="shared" si="55"/>
        <v>82</v>
      </c>
      <c r="C841" s="259">
        <v>13</v>
      </c>
      <c r="D841" s="259">
        <v>69</v>
      </c>
      <c r="E841" s="41"/>
      <c r="F841" s="259">
        <f t="shared" si="56"/>
        <v>627</v>
      </c>
      <c r="G841" s="259">
        <v>174</v>
      </c>
      <c r="H841" s="259">
        <v>453</v>
      </c>
    </row>
    <row r="842" spans="1:8" s="207" customFormat="1" ht="3" customHeight="1" x14ac:dyDescent="0.25">
      <c r="A842" s="19"/>
      <c r="B842" s="19"/>
      <c r="C842" s="19"/>
      <c r="D842" s="19"/>
      <c r="E842" s="19"/>
      <c r="F842" s="19"/>
      <c r="G842" s="19"/>
      <c r="H842" s="19"/>
    </row>
    <row r="843" spans="1:8" s="207" customFormat="1" ht="3" customHeight="1" x14ac:dyDescent="0.25">
      <c r="A843" s="96"/>
      <c r="B843" s="96"/>
      <c r="C843" s="96"/>
      <c r="D843" s="96"/>
      <c r="E843" s="96"/>
      <c r="F843" s="96"/>
      <c r="G843" s="96"/>
      <c r="H843" s="96"/>
    </row>
    <row r="844" spans="1:8" s="207" customFormat="1" ht="9.75" customHeight="1" x14ac:dyDescent="0.15">
      <c r="A844" s="174" t="s">
        <v>149</v>
      </c>
      <c r="B844" s="96"/>
      <c r="C844" s="96"/>
      <c r="D844" s="96"/>
      <c r="E844" s="174"/>
      <c r="F844" s="96"/>
      <c r="G844" s="96"/>
      <c r="H844" s="96"/>
    </row>
    <row r="845" spans="1:8" s="207" customFormat="1" ht="9.75" customHeight="1" x14ac:dyDescent="0.15">
      <c r="A845" s="172" t="s">
        <v>150</v>
      </c>
      <c r="B845" s="96"/>
      <c r="C845" s="96"/>
      <c r="D845" s="96"/>
      <c r="E845" s="172"/>
      <c r="F845" s="96"/>
      <c r="G845" s="96"/>
      <c r="H845" s="96"/>
    </row>
    <row r="846" spans="1:8" hidden="1" x14ac:dyDescent="0.25"/>
  </sheetData>
  <sheetProtection sheet="1" objects="1" scenarios="1"/>
  <mergeCells count="1">
    <mergeCell ref="A6:A7"/>
  </mergeCells>
  <hyperlinks>
    <hyperlink ref="H1" location="Índice!A1" display="Índice!A1"/>
  </hyperlinks>
  <printOptions horizontalCentered="1" verticalCentered="1"/>
  <pageMargins left="0.19685039370078741" right="0.19685039370078741" top="0.39370078740157483" bottom="0.33" header="0" footer="0.39370078740157483"/>
  <pageSetup orientation="portrait" verticalDpi="0" r:id="rId1"/>
  <headerFooter scaleWithDoc="0" alignWithMargins="0">
    <oddHeader xml:space="preserve">&amp;L&amp;"Arial,Normal"&amp;10&amp;K000080INEGI. Anuario estadístico y geográfico por entidad federativa 2017. </oddHeader>
  </headerFooter>
  <rowBreaks count="11" manualBreakCount="11">
    <brk id="81" max="16383" man="1"/>
    <brk id="155" max="16383" man="1"/>
    <brk id="228" max="16383" man="1"/>
    <brk id="300" max="16383" man="1"/>
    <brk id="372" max="16383" man="1"/>
    <brk id="445" max="16383" man="1"/>
    <brk id="518" max="16383" man="1"/>
    <brk id="590" max="16383" man="1"/>
    <brk id="662" max="16383" man="1"/>
    <brk id="734" max="16383" man="1"/>
    <brk id="806" max="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"/>
  <sheetViews>
    <sheetView showGridLines="0" showRowColHeaders="0" zoomScale="130" workbookViewId="0">
      <pane xSplit="1" ySplit="8" topLeftCell="B9" activePane="bottomRight" state="frozen"/>
      <selection activeCell="H1" sqref="H1"/>
      <selection pane="topRight" activeCell="H1" sqref="H1"/>
      <selection pane="bottomLeft" activeCell="H1" sqref="H1"/>
      <selection pane="bottomRight"/>
    </sheetView>
  </sheetViews>
  <sheetFormatPr baseColWidth="10" defaultColWidth="0" defaultRowHeight="11.25" customHeight="1" zeroHeight="1" x14ac:dyDescent="0.25"/>
  <cols>
    <col min="1" max="1" width="22.140625" style="96" customWidth="1"/>
    <col min="2" max="2" width="5.140625" style="96" customWidth="1"/>
    <col min="3" max="4" width="12.85546875" style="96" customWidth="1"/>
    <col min="5" max="5" width="5.5703125" style="96" customWidth="1"/>
    <col min="6" max="6" width="6.5703125" style="96" customWidth="1"/>
    <col min="7" max="7" width="1.5703125" style="96" customWidth="1"/>
    <col min="8" max="8" width="12" style="96" customWidth="1"/>
    <col min="9" max="9" width="12.42578125" style="96" customWidth="1"/>
    <col min="10" max="16384" width="11.42578125" style="96" hidden="1"/>
  </cols>
  <sheetData>
    <row r="1" spans="1:24" s="3" customFormat="1" ht="12" customHeight="1" x14ac:dyDescent="0.2">
      <c r="A1" s="1" t="s">
        <v>151</v>
      </c>
      <c r="B1" s="2"/>
      <c r="C1" s="2"/>
      <c r="D1" s="2"/>
      <c r="E1" s="2"/>
      <c r="F1" s="2"/>
      <c r="G1" s="2"/>
      <c r="H1" s="2"/>
      <c r="I1" s="270" t="s">
        <v>152</v>
      </c>
      <c r="J1" s="1"/>
    </row>
    <row r="2" spans="1:24" s="3" customFormat="1" ht="12" customHeight="1" x14ac:dyDescent="0.2">
      <c r="A2" s="1" t="s">
        <v>153</v>
      </c>
      <c r="B2" s="2"/>
      <c r="C2" s="2"/>
      <c r="D2" s="2"/>
      <c r="E2" s="2"/>
      <c r="F2" s="2"/>
      <c r="G2" s="2"/>
      <c r="H2" s="2"/>
      <c r="I2" s="5"/>
      <c r="J2" s="1"/>
    </row>
    <row r="3" spans="1:24" s="3" customFormat="1" ht="12" customHeight="1" x14ac:dyDescent="0.2">
      <c r="A3" s="272" t="s">
        <v>110</v>
      </c>
      <c r="B3" s="2"/>
      <c r="C3" s="2"/>
      <c r="D3" s="2"/>
      <c r="E3" s="2"/>
      <c r="F3" s="2"/>
      <c r="G3" s="2"/>
      <c r="H3" s="2"/>
      <c r="I3" s="2"/>
      <c r="J3" s="289"/>
    </row>
    <row r="4" spans="1:24" ht="3" customHeight="1" x14ac:dyDescent="0.25">
      <c r="A4" s="19"/>
      <c r="B4" s="19"/>
      <c r="C4" s="19"/>
      <c r="D4" s="19"/>
      <c r="E4" s="19"/>
      <c r="F4" s="19"/>
      <c r="G4" s="19"/>
      <c r="H4" s="19"/>
      <c r="I4" s="19"/>
    </row>
    <row r="5" spans="1:24" ht="3" customHeight="1" x14ac:dyDescent="0.25">
      <c r="A5" s="23"/>
      <c r="B5" s="23"/>
      <c r="C5" s="23"/>
      <c r="D5" s="23"/>
      <c r="E5" s="23"/>
      <c r="F5" s="23"/>
      <c r="G5" s="23"/>
      <c r="H5" s="23"/>
      <c r="I5" s="23"/>
    </row>
    <row r="6" spans="1:24" s="121" customFormat="1" ht="9" customHeight="1" x14ac:dyDescent="0.15">
      <c r="A6" s="603" t="s">
        <v>3</v>
      </c>
      <c r="B6" s="273" t="s">
        <v>144</v>
      </c>
      <c r="C6" s="274"/>
      <c r="D6" s="274"/>
      <c r="E6" s="15"/>
      <c r="F6" s="251" t="s">
        <v>154</v>
      </c>
      <c r="G6" s="251"/>
      <c r="H6" s="251"/>
      <c r="I6" s="251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</row>
    <row r="7" spans="1:24" s="121" customFormat="1" ht="9" customHeight="1" x14ac:dyDescent="0.25">
      <c r="A7" s="604"/>
      <c r="B7" s="471" t="s">
        <v>10</v>
      </c>
      <c r="C7" s="471" t="s">
        <v>155</v>
      </c>
      <c r="D7" s="471" t="s">
        <v>156</v>
      </c>
      <c r="E7" s="471"/>
      <c r="F7" s="471" t="s">
        <v>10</v>
      </c>
      <c r="G7" s="471"/>
      <c r="H7" s="471" t="s">
        <v>155</v>
      </c>
      <c r="I7" s="471" t="s">
        <v>157</v>
      </c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</row>
    <row r="8" spans="1:24" ht="3" customHeight="1" x14ac:dyDescent="0.25">
      <c r="A8" s="19"/>
      <c r="B8" s="19"/>
      <c r="C8" s="19"/>
      <c r="D8" s="19"/>
      <c r="E8" s="19"/>
      <c r="F8" s="19"/>
      <c r="G8" s="19"/>
      <c r="H8" s="19"/>
      <c r="I8" s="19"/>
      <c r="J8" s="290"/>
      <c r="K8" s="290"/>
      <c r="L8" s="290"/>
      <c r="M8" s="290"/>
      <c r="N8" s="290"/>
      <c r="O8" s="290"/>
      <c r="P8" s="290"/>
      <c r="Q8" s="290"/>
      <c r="R8" s="290"/>
      <c r="S8" s="290"/>
      <c r="T8" s="290"/>
      <c r="U8" s="290"/>
      <c r="V8" s="290"/>
      <c r="W8" s="290"/>
      <c r="X8" s="290"/>
    </row>
    <row r="9" spans="1:24" ht="3" customHeight="1" x14ac:dyDescent="0.25">
      <c r="A9" s="23"/>
      <c r="B9" s="23"/>
      <c r="C9" s="23"/>
      <c r="D9" s="23"/>
      <c r="E9" s="23"/>
      <c r="F9" s="23"/>
      <c r="G9" s="23"/>
      <c r="H9" s="23"/>
      <c r="I9" s="23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</row>
    <row r="10" spans="1:24" s="29" customFormat="1" ht="9" customHeight="1" x14ac:dyDescent="0.25">
      <c r="A10" s="25">
        <v>1995</v>
      </c>
      <c r="B10" s="33"/>
      <c r="C10" s="28"/>
      <c r="D10" s="28"/>
      <c r="E10" s="28"/>
      <c r="F10" s="28"/>
      <c r="G10" s="28"/>
      <c r="H10" s="28"/>
      <c r="I10" s="28"/>
    </row>
    <row r="11" spans="1:24" s="29" customFormat="1" ht="9.6" customHeight="1" x14ac:dyDescent="0.25">
      <c r="A11" s="25" t="s">
        <v>129</v>
      </c>
      <c r="B11" s="184">
        <f>SUM(B13:B44)</f>
        <v>6449</v>
      </c>
      <c r="C11" s="184">
        <f>SUM(C13:C44)</f>
        <v>5278</v>
      </c>
      <c r="D11" s="276">
        <f>SUM(D13:D44)</f>
        <v>1171</v>
      </c>
      <c r="E11" s="184"/>
      <c r="F11" s="184">
        <f>SUM(F13:F44)</f>
        <v>300755</v>
      </c>
      <c r="G11" s="291"/>
      <c r="H11" s="184">
        <f>SUM(H13:H44)</f>
        <v>269217</v>
      </c>
      <c r="I11" s="276">
        <f>SUM(I13:I44)</f>
        <v>31538</v>
      </c>
    </row>
    <row r="12" spans="1:24" s="29" customFormat="1" ht="3" customHeight="1" x14ac:dyDescent="0.25">
      <c r="A12" s="25"/>
      <c r="B12" s="184"/>
      <c r="C12" s="184"/>
      <c r="D12" s="276"/>
      <c r="E12" s="184"/>
      <c r="F12" s="184"/>
      <c r="G12" s="184"/>
      <c r="H12" s="184"/>
      <c r="I12" s="276"/>
    </row>
    <row r="13" spans="1:24" s="29" customFormat="1" ht="9" customHeight="1" x14ac:dyDescent="0.25">
      <c r="A13" s="28" t="s">
        <v>14</v>
      </c>
      <c r="B13" s="77">
        <f t="shared" ref="B13:B44" si="0">SUM(C13+D13)</f>
        <v>67</v>
      </c>
      <c r="C13" s="77">
        <v>58</v>
      </c>
      <c r="D13" s="28">
        <v>9</v>
      </c>
      <c r="E13" s="28"/>
      <c r="F13" s="197">
        <f>SUM(H13:I13)</f>
        <v>3355</v>
      </c>
      <c r="G13" s="197"/>
      <c r="H13" s="77">
        <v>3058</v>
      </c>
      <c r="I13" s="258">
        <v>297</v>
      </c>
    </row>
    <row r="14" spans="1:24" s="29" customFormat="1" ht="9" customHeight="1" x14ac:dyDescent="0.25">
      <c r="A14" s="28" t="s">
        <v>15</v>
      </c>
      <c r="B14" s="77">
        <f t="shared" si="0"/>
        <v>130</v>
      </c>
      <c r="C14" s="77">
        <v>116</v>
      </c>
      <c r="D14" s="28">
        <v>14</v>
      </c>
      <c r="E14" s="28"/>
      <c r="F14" s="197">
        <f t="shared" ref="F14:F44" si="1">SUM(H14:I14)</f>
        <v>6276</v>
      </c>
      <c r="G14" s="197"/>
      <c r="H14" s="77">
        <v>5857</v>
      </c>
      <c r="I14" s="258">
        <v>419</v>
      </c>
    </row>
    <row r="15" spans="1:24" s="29" customFormat="1" ht="9" customHeight="1" x14ac:dyDescent="0.25">
      <c r="A15" s="28" t="s">
        <v>112</v>
      </c>
      <c r="B15" s="77">
        <f t="shared" si="0"/>
        <v>23</v>
      </c>
      <c r="C15" s="77">
        <v>22</v>
      </c>
      <c r="D15" s="28">
        <v>1</v>
      </c>
      <c r="E15" s="28"/>
      <c r="F15" s="197">
        <f t="shared" si="1"/>
        <v>1388</v>
      </c>
      <c r="G15" s="197"/>
      <c r="H15" s="77">
        <v>1310</v>
      </c>
      <c r="I15" s="258">
        <v>78</v>
      </c>
    </row>
    <row r="16" spans="1:24" s="29" customFormat="1" ht="9" customHeight="1" x14ac:dyDescent="0.25">
      <c r="A16" s="41" t="s">
        <v>21</v>
      </c>
      <c r="B16" s="185">
        <f t="shared" si="0"/>
        <v>20</v>
      </c>
      <c r="C16" s="185">
        <v>17</v>
      </c>
      <c r="D16" s="41">
        <v>3</v>
      </c>
      <c r="E16" s="41"/>
      <c r="F16" s="262">
        <f t="shared" si="1"/>
        <v>669</v>
      </c>
      <c r="G16" s="262"/>
      <c r="H16" s="185">
        <v>602</v>
      </c>
      <c r="I16" s="259">
        <v>67</v>
      </c>
    </row>
    <row r="17" spans="1:9" s="29" customFormat="1" ht="9" customHeight="1" x14ac:dyDescent="0.25">
      <c r="A17" s="28" t="s">
        <v>23</v>
      </c>
      <c r="B17" s="77">
        <f t="shared" si="0"/>
        <v>308</v>
      </c>
      <c r="C17" s="77">
        <v>266</v>
      </c>
      <c r="D17" s="28">
        <v>42</v>
      </c>
      <c r="E17" s="28"/>
      <c r="F17" s="197">
        <f t="shared" si="1"/>
        <v>13565</v>
      </c>
      <c r="G17" s="197"/>
      <c r="H17" s="77">
        <v>12114</v>
      </c>
      <c r="I17" s="258">
        <v>1451</v>
      </c>
    </row>
    <row r="18" spans="1:9" s="29" customFormat="1" ht="9" customHeight="1" x14ac:dyDescent="0.25">
      <c r="A18" s="28" t="s">
        <v>25</v>
      </c>
      <c r="B18" s="77">
        <f t="shared" si="0"/>
        <v>44</v>
      </c>
      <c r="C18" s="77">
        <v>43</v>
      </c>
      <c r="D18" s="28">
        <v>1</v>
      </c>
      <c r="E18" s="28"/>
      <c r="F18" s="197">
        <f t="shared" si="1"/>
        <v>2198</v>
      </c>
      <c r="G18" s="197"/>
      <c r="H18" s="77">
        <v>2152</v>
      </c>
      <c r="I18" s="258">
        <v>46</v>
      </c>
    </row>
    <row r="19" spans="1:9" s="29" customFormat="1" ht="9" customHeight="1" x14ac:dyDescent="0.25">
      <c r="A19" s="28" t="s">
        <v>27</v>
      </c>
      <c r="B19" s="77">
        <f t="shared" si="0"/>
        <v>56</v>
      </c>
      <c r="C19" s="77">
        <v>52</v>
      </c>
      <c r="D19" s="28">
        <v>4</v>
      </c>
      <c r="E19" s="28"/>
      <c r="F19" s="197">
        <f t="shared" si="1"/>
        <v>3248</v>
      </c>
      <c r="G19" s="197"/>
      <c r="H19" s="77">
        <v>3088</v>
      </c>
      <c r="I19" s="258">
        <v>160</v>
      </c>
    </row>
    <row r="20" spans="1:9" s="29" customFormat="1" ht="9" customHeight="1" x14ac:dyDescent="0.25">
      <c r="A20" s="41" t="s">
        <v>30</v>
      </c>
      <c r="B20" s="185">
        <f t="shared" si="0"/>
        <v>124</v>
      </c>
      <c r="C20" s="185">
        <v>113</v>
      </c>
      <c r="D20" s="41">
        <v>11</v>
      </c>
      <c r="E20" s="41"/>
      <c r="F20" s="262">
        <f t="shared" si="1"/>
        <v>8989</v>
      </c>
      <c r="G20" s="262"/>
      <c r="H20" s="185">
        <v>8674</v>
      </c>
      <c r="I20" s="259">
        <v>315</v>
      </c>
    </row>
    <row r="21" spans="1:9" s="29" customFormat="1" ht="9" customHeight="1" x14ac:dyDescent="0.25">
      <c r="A21" s="28" t="s">
        <v>111</v>
      </c>
      <c r="B21" s="77">
        <f t="shared" si="0"/>
        <v>1251</v>
      </c>
      <c r="C21" s="77">
        <v>1027</v>
      </c>
      <c r="D21" s="28">
        <v>224</v>
      </c>
      <c r="E21" s="28"/>
      <c r="F21" s="197">
        <f t="shared" si="1"/>
        <v>68782</v>
      </c>
      <c r="G21" s="197"/>
      <c r="H21" s="77">
        <v>57189</v>
      </c>
      <c r="I21" s="258">
        <v>11593</v>
      </c>
    </row>
    <row r="22" spans="1:9" s="29" customFormat="1" ht="9" customHeight="1" x14ac:dyDescent="0.25">
      <c r="A22" s="28" t="s">
        <v>33</v>
      </c>
      <c r="B22" s="77">
        <f t="shared" si="0"/>
        <v>108</v>
      </c>
      <c r="C22" s="77">
        <v>83</v>
      </c>
      <c r="D22" s="28">
        <v>25</v>
      </c>
      <c r="E22" s="28"/>
      <c r="F22" s="197">
        <f t="shared" si="1"/>
        <v>3850</v>
      </c>
      <c r="G22" s="197"/>
      <c r="H22" s="77">
        <v>3700</v>
      </c>
      <c r="I22" s="258">
        <v>150</v>
      </c>
    </row>
    <row r="23" spans="1:9" s="29" customFormat="1" ht="9" customHeight="1" x14ac:dyDescent="0.25">
      <c r="A23" s="28" t="s">
        <v>34</v>
      </c>
      <c r="B23" s="77">
        <f t="shared" si="0"/>
        <v>177</v>
      </c>
      <c r="C23" s="77">
        <v>135</v>
      </c>
      <c r="D23" s="28">
        <v>42</v>
      </c>
      <c r="E23" s="28"/>
      <c r="F23" s="197">
        <f t="shared" si="1"/>
        <v>10005</v>
      </c>
      <c r="G23" s="197"/>
      <c r="H23" s="77">
        <v>8408</v>
      </c>
      <c r="I23" s="258">
        <v>1597</v>
      </c>
    </row>
    <row r="24" spans="1:9" s="29" customFormat="1" ht="9" customHeight="1" x14ac:dyDescent="0.25">
      <c r="A24" s="41" t="s">
        <v>36</v>
      </c>
      <c r="B24" s="185">
        <f t="shared" si="0"/>
        <v>33</v>
      </c>
      <c r="C24" s="185">
        <v>22</v>
      </c>
      <c r="D24" s="41">
        <v>11</v>
      </c>
      <c r="E24" s="41"/>
      <c r="F24" s="262">
        <f t="shared" si="1"/>
        <v>2292</v>
      </c>
      <c r="G24" s="262"/>
      <c r="H24" s="185">
        <v>2051</v>
      </c>
      <c r="I24" s="259">
        <v>241</v>
      </c>
    </row>
    <row r="25" spans="1:9" s="29" customFormat="1" ht="9.6" customHeight="1" x14ac:dyDescent="0.25">
      <c r="A25" s="28" t="s">
        <v>130</v>
      </c>
      <c r="B25" s="77">
        <f t="shared" si="0"/>
        <v>71</v>
      </c>
      <c r="C25" s="77">
        <v>61</v>
      </c>
      <c r="D25" s="28">
        <v>10</v>
      </c>
      <c r="E25" s="28"/>
      <c r="F25" s="197">
        <f t="shared" si="1"/>
        <v>6129</v>
      </c>
      <c r="G25" s="292"/>
      <c r="H25" s="77">
        <v>5727</v>
      </c>
      <c r="I25" s="258">
        <v>402</v>
      </c>
    </row>
    <row r="26" spans="1:9" s="29" customFormat="1" ht="9" customHeight="1" x14ac:dyDescent="0.25">
      <c r="A26" s="28" t="s">
        <v>39</v>
      </c>
      <c r="B26" s="77">
        <f t="shared" si="0"/>
        <v>387</v>
      </c>
      <c r="C26" s="77">
        <v>318</v>
      </c>
      <c r="D26" s="28">
        <v>69</v>
      </c>
      <c r="E26" s="28"/>
      <c r="F26" s="197">
        <f t="shared" si="1"/>
        <v>19171</v>
      </c>
      <c r="G26" s="197"/>
      <c r="H26" s="77">
        <v>17748</v>
      </c>
      <c r="I26" s="258">
        <v>1423</v>
      </c>
    </row>
    <row r="27" spans="1:9" s="29" customFormat="1" ht="9" customHeight="1" x14ac:dyDescent="0.25">
      <c r="A27" s="28" t="s">
        <v>32</v>
      </c>
      <c r="B27" s="77">
        <f t="shared" si="0"/>
        <v>622</v>
      </c>
      <c r="C27" s="77">
        <v>467</v>
      </c>
      <c r="D27" s="28">
        <v>155</v>
      </c>
      <c r="E27" s="28"/>
      <c r="F27" s="197">
        <f t="shared" si="1"/>
        <v>20111</v>
      </c>
      <c r="G27" s="197"/>
      <c r="H27" s="77">
        <v>19515</v>
      </c>
      <c r="I27" s="258">
        <v>596</v>
      </c>
    </row>
    <row r="28" spans="1:9" s="29" customFormat="1" ht="9" customHeight="1" x14ac:dyDescent="0.25">
      <c r="A28" s="41" t="s">
        <v>43</v>
      </c>
      <c r="B28" s="185">
        <f t="shared" si="0"/>
        <v>134</v>
      </c>
      <c r="C28" s="185">
        <v>122</v>
      </c>
      <c r="D28" s="41">
        <v>12</v>
      </c>
      <c r="E28" s="41"/>
      <c r="F28" s="262">
        <f t="shared" si="1"/>
        <v>10940</v>
      </c>
      <c r="G28" s="262"/>
      <c r="H28" s="185">
        <v>10336</v>
      </c>
      <c r="I28" s="259">
        <v>604</v>
      </c>
    </row>
    <row r="29" spans="1:9" s="29" customFormat="1" ht="9" customHeight="1" x14ac:dyDescent="0.25">
      <c r="A29" s="28" t="s">
        <v>46</v>
      </c>
      <c r="B29" s="77">
        <f t="shared" si="0"/>
        <v>41</v>
      </c>
      <c r="C29" s="77">
        <v>34</v>
      </c>
      <c r="D29" s="28">
        <v>7</v>
      </c>
      <c r="E29" s="28"/>
      <c r="F29" s="197">
        <f t="shared" si="1"/>
        <v>2584</v>
      </c>
      <c r="G29" s="197"/>
      <c r="H29" s="77">
        <v>2274</v>
      </c>
      <c r="I29" s="258">
        <v>310</v>
      </c>
    </row>
    <row r="30" spans="1:9" s="29" customFormat="1" ht="9" customHeight="1" x14ac:dyDescent="0.25">
      <c r="A30" s="28" t="s">
        <v>48</v>
      </c>
      <c r="B30" s="77">
        <f t="shared" si="0"/>
        <v>43</v>
      </c>
      <c r="C30" s="77">
        <v>35</v>
      </c>
      <c r="D30" s="28">
        <v>8</v>
      </c>
      <c r="E30" s="28"/>
      <c r="F30" s="197">
        <f t="shared" si="1"/>
        <v>1902</v>
      </c>
      <c r="G30" s="197"/>
      <c r="H30" s="77">
        <v>1848</v>
      </c>
      <c r="I30" s="258">
        <v>54</v>
      </c>
    </row>
    <row r="31" spans="1:9" s="29" customFormat="1" ht="9" customHeight="1" x14ac:dyDescent="0.25">
      <c r="A31" s="28" t="s">
        <v>50</v>
      </c>
      <c r="B31" s="77">
        <f t="shared" si="0"/>
        <v>876</v>
      </c>
      <c r="C31" s="77">
        <v>668</v>
      </c>
      <c r="D31" s="28">
        <v>208</v>
      </c>
      <c r="E31" s="28"/>
      <c r="F31" s="197">
        <f t="shared" si="1"/>
        <v>29975</v>
      </c>
      <c r="G31" s="197"/>
      <c r="H31" s="77">
        <v>26364</v>
      </c>
      <c r="I31" s="258">
        <v>3611</v>
      </c>
    </row>
    <row r="32" spans="1:9" s="29" customFormat="1" ht="9" customHeight="1" x14ac:dyDescent="0.25">
      <c r="A32" s="41" t="s">
        <v>52</v>
      </c>
      <c r="B32" s="185">
        <f t="shared" si="0"/>
        <v>72</v>
      </c>
      <c r="C32" s="185">
        <v>61</v>
      </c>
      <c r="D32" s="41">
        <v>11</v>
      </c>
      <c r="E32" s="41"/>
      <c r="F32" s="262">
        <f t="shared" si="1"/>
        <v>2606</v>
      </c>
      <c r="G32" s="262"/>
      <c r="H32" s="185">
        <v>2170</v>
      </c>
      <c r="I32" s="259">
        <v>436</v>
      </c>
    </row>
    <row r="33" spans="1:9" s="29" customFormat="1" ht="9" customHeight="1" x14ac:dyDescent="0.25">
      <c r="A33" s="28" t="s">
        <v>55</v>
      </c>
      <c r="B33" s="77">
        <f t="shared" si="0"/>
        <v>291</v>
      </c>
      <c r="C33" s="77">
        <v>252</v>
      </c>
      <c r="D33" s="28">
        <v>39</v>
      </c>
      <c r="E33" s="28"/>
      <c r="F33" s="197">
        <f t="shared" si="1"/>
        <v>11668</v>
      </c>
      <c r="G33" s="197"/>
      <c r="H33" s="77">
        <v>10804</v>
      </c>
      <c r="I33" s="258">
        <v>864</v>
      </c>
    </row>
    <row r="34" spans="1:9" s="29" customFormat="1" ht="9" customHeight="1" x14ac:dyDescent="0.25">
      <c r="A34" s="28" t="s">
        <v>57</v>
      </c>
      <c r="B34" s="77">
        <f t="shared" si="0"/>
        <v>103</v>
      </c>
      <c r="C34" s="77">
        <v>82</v>
      </c>
      <c r="D34" s="28">
        <v>21</v>
      </c>
      <c r="E34" s="28"/>
      <c r="F34" s="197">
        <f t="shared" si="1"/>
        <v>6390</v>
      </c>
      <c r="G34" s="197"/>
      <c r="H34" s="77">
        <v>5137</v>
      </c>
      <c r="I34" s="258">
        <v>1253</v>
      </c>
    </row>
    <row r="35" spans="1:9" s="29" customFormat="1" ht="9" customHeight="1" x14ac:dyDescent="0.25">
      <c r="A35" s="28" t="s">
        <v>59</v>
      </c>
      <c r="B35" s="77">
        <f t="shared" si="0"/>
        <v>21</v>
      </c>
      <c r="C35" s="77">
        <v>17</v>
      </c>
      <c r="D35" s="28">
        <v>4</v>
      </c>
      <c r="E35" s="28"/>
      <c r="F35" s="197">
        <f t="shared" si="1"/>
        <v>688</v>
      </c>
      <c r="G35" s="197"/>
      <c r="H35" s="77">
        <v>633</v>
      </c>
      <c r="I35" s="258">
        <v>55</v>
      </c>
    </row>
    <row r="36" spans="1:9" s="29" customFormat="1" ht="9" customHeight="1" x14ac:dyDescent="0.25">
      <c r="A36" s="41" t="s">
        <v>63</v>
      </c>
      <c r="B36" s="185">
        <f t="shared" si="0"/>
        <v>120</v>
      </c>
      <c r="C36" s="185">
        <v>106</v>
      </c>
      <c r="D36" s="41">
        <v>14</v>
      </c>
      <c r="E36" s="41"/>
      <c r="F36" s="262">
        <f t="shared" si="1"/>
        <v>4667</v>
      </c>
      <c r="G36" s="262"/>
      <c r="H36" s="185">
        <v>4357</v>
      </c>
      <c r="I36" s="259">
        <v>310</v>
      </c>
    </row>
    <row r="37" spans="1:9" s="29" customFormat="1" ht="9" customHeight="1" x14ac:dyDescent="0.25">
      <c r="A37" s="28" t="s">
        <v>65</v>
      </c>
      <c r="B37" s="77">
        <f t="shared" si="0"/>
        <v>103</v>
      </c>
      <c r="C37" s="77">
        <v>84</v>
      </c>
      <c r="D37" s="28">
        <v>19</v>
      </c>
      <c r="E37" s="28"/>
      <c r="F37" s="197">
        <f t="shared" si="1"/>
        <v>7979</v>
      </c>
      <c r="G37" s="197"/>
      <c r="H37" s="77">
        <v>7660</v>
      </c>
      <c r="I37" s="258">
        <v>319</v>
      </c>
    </row>
    <row r="38" spans="1:9" s="29" customFormat="1" ht="9" customHeight="1" x14ac:dyDescent="0.25">
      <c r="A38" s="28" t="s">
        <v>69</v>
      </c>
      <c r="B38" s="77">
        <f t="shared" si="0"/>
        <v>126</v>
      </c>
      <c r="C38" s="77">
        <v>114</v>
      </c>
      <c r="D38" s="28">
        <v>12</v>
      </c>
      <c r="E38" s="28"/>
      <c r="F38" s="197">
        <f t="shared" si="1"/>
        <v>6780</v>
      </c>
      <c r="G38" s="197"/>
      <c r="H38" s="77">
        <v>6380</v>
      </c>
      <c r="I38" s="258">
        <v>400</v>
      </c>
    </row>
    <row r="39" spans="1:9" s="29" customFormat="1" ht="9" customHeight="1" x14ac:dyDescent="0.25">
      <c r="A39" s="28" t="s">
        <v>74</v>
      </c>
      <c r="B39" s="77">
        <f t="shared" si="0"/>
        <v>70</v>
      </c>
      <c r="C39" s="77">
        <v>53</v>
      </c>
      <c r="D39" s="28">
        <v>17</v>
      </c>
      <c r="E39" s="28"/>
      <c r="F39" s="197">
        <f t="shared" si="1"/>
        <v>1930</v>
      </c>
      <c r="G39" s="197"/>
      <c r="H39" s="77">
        <v>1552</v>
      </c>
      <c r="I39" s="258">
        <v>378</v>
      </c>
    </row>
    <row r="40" spans="1:9" s="29" customFormat="1" ht="9" customHeight="1" x14ac:dyDescent="0.25">
      <c r="A40" s="41" t="s">
        <v>76</v>
      </c>
      <c r="B40" s="185">
        <f t="shared" si="0"/>
        <v>519</v>
      </c>
      <c r="C40" s="185">
        <v>462</v>
      </c>
      <c r="D40" s="41">
        <v>57</v>
      </c>
      <c r="E40" s="41"/>
      <c r="F40" s="262">
        <f t="shared" si="1"/>
        <v>19949</v>
      </c>
      <c r="G40" s="262"/>
      <c r="H40" s="185">
        <v>19047</v>
      </c>
      <c r="I40" s="259">
        <v>902</v>
      </c>
    </row>
    <row r="41" spans="1:9" s="29" customFormat="1" ht="9" customHeight="1" x14ac:dyDescent="0.25">
      <c r="A41" s="28" t="s">
        <v>105</v>
      </c>
      <c r="B41" s="77">
        <f t="shared" si="0"/>
        <v>48</v>
      </c>
      <c r="C41" s="77">
        <v>38</v>
      </c>
      <c r="D41" s="28">
        <v>10</v>
      </c>
      <c r="E41" s="28"/>
      <c r="F41" s="197">
        <f t="shared" si="1"/>
        <v>2184</v>
      </c>
      <c r="G41" s="197"/>
      <c r="H41" s="77">
        <v>2056</v>
      </c>
      <c r="I41" s="258">
        <v>128</v>
      </c>
    </row>
    <row r="42" spans="1:9" s="29" customFormat="1" ht="9" customHeight="1" x14ac:dyDescent="0.25">
      <c r="A42" s="28" t="s">
        <v>82</v>
      </c>
      <c r="B42" s="77">
        <f t="shared" si="0"/>
        <v>378</v>
      </c>
      <c r="C42" s="77">
        <v>281</v>
      </c>
      <c r="D42" s="28">
        <v>97</v>
      </c>
      <c r="E42" s="28"/>
      <c r="F42" s="197">
        <f t="shared" si="1"/>
        <v>16217</v>
      </c>
      <c r="G42" s="197"/>
      <c r="H42" s="77">
        <v>13652</v>
      </c>
      <c r="I42" s="258">
        <v>2565</v>
      </c>
    </row>
    <row r="43" spans="1:9" s="29" customFormat="1" ht="9" customHeight="1" x14ac:dyDescent="0.25">
      <c r="A43" s="28" t="s">
        <v>86</v>
      </c>
      <c r="B43" s="77">
        <f t="shared" si="0"/>
        <v>51</v>
      </c>
      <c r="C43" s="77">
        <v>40</v>
      </c>
      <c r="D43" s="28">
        <v>11</v>
      </c>
      <c r="E43" s="28"/>
      <c r="F43" s="197">
        <f t="shared" si="1"/>
        <v>2414</v>
      </c>
      <c r="G43" s="197"/>
      <c r="H43" s="77">
        <v>1984</v>
      </c>
      <c r="I43" s="258">
        <v>430</v>
      </c>
    </row>
    <row r="44" spans="1:9" s="29" customFormat="1" ht="9" customHeight="1" x14ac:dyDescent="0.25">
      <c r="A44" s="41" t="s">
        <v>88</v>
      </c>
      <c r="B44" s="185">
        <f t="shared" si="0"/>
        <v>32</v>
      </c>
      <c r="C44" s="185">
        <v>29</v>
      </c>
      <c r="D44" s="41">
        <v>3</v>
      </c>
      <c r="E44" s="41"/>
      <c r="F44" s="262">
        <f t="shared" si="1"/>
        <v>1854</v>
      </c>
      <c r="G44" s="262"/>
      <c r="H44" s="185">
        <v>1770</v>
      </c>
      <c r="I44" s="259">
        <v>84</v>
      </c>
    </row>
    <row r="45" spans="1:9" s="29" customFormat="1" ht="9" customHeight="1" x14ac:dyDescent="0.25">
      <c r="A45" s="37"/>
      <c r="B45" s="80"/>
      <c r="C45" s="80"/>
      <c r="D45" s="37"/>
      <c r="E45" s="37"/>
      <c r="F45" s="199"/>
      <c r="G45" s="199"/>
      <c r="H45" s="80"/>
      <c r="I45" s="283"/>
    </row>
    <row r="46" spans="1:9" s="29" customFormat="1" ht="8.25" customHeight="1" x14ac:dyDescent="0.25">
      <c r="A46" s="25">
        <v>1996</v>
      </c>
    </row>
    <row r="47" spans="1:9" s="29" customFormat="1" ht="8.25" customHeight="1" x14ac:dyDescent="0.25">
      <c r="A47" s="25" t="s">
        <v>129</v>
      </c>
      <c r="B47" s="257">
        <f>SUM(B49:B80)</f>
        <v>6239</v>
      </c>
      <c r="C47" s="257">
        <f>SUM(C49:C80)</f>
        <v>5841</v>
      </c>
      <c r="D47" s="257">
        <f>SUM(D49:D80)</f>
        <v>398</v>
      </c>
      <c r="E47" s="257"/>
      <c r="F47" s="257">
        <f>SUM(F49:F80)</f>
        <v>315318</v>
      </c>
      <c r="H47" s="257">
        <f>SUM(H49:H80)</f>
        <v>282375</v>
      </c>
      <c r="I47" s="276">
        <f>SUM(I49:I80)</f>
        <v>32943</v>
      </c>
    </row>
    <row r="48" spans="1:9" s="29" customFormat="1" ht="3.95" customHeight="1" x14ac:dyDescent="0.25">
      <c r="A48" s="25"/>
      <c r="B48" s="257"/>
      <c r="C48" s="257"/>
      <c r="D48" s="257"/>
      <c r="E48" s="257"/>
      <c r="F48" s="257"/>
      <c r="H48" s="257"/>
      <c r="I48" s="276"/>
    </row>
    <row r="49" spans="1:9" s="29" customFormat="1" ht="9" customHeight="1" x14ac:dyDescent="0.25">
      <c r="A49" s="28" t="s">
        <v>14</v>
      </c>
      <c r="B49" s="258">
        <f t="shared" ref="B49:B80" si="2">SUM(C49+D49)</f>
        <v>68</v>
      </c>
      <c r="C49" s="258">
        <v>64</v>
      </c>
      <c r="D49" s="28">
        <v>4</v>
      </c>
      <c r="E49" s="28"/>
      <c r="F49" s="197">
        <f t="shared" ref="F49:F80" si="3">SUM(H49:I49)</f>
        <v>3456</v>
      </c>
      <c r="H49" s="258">
        <v>3111</v>
      </c>
      <c r="I49" s="258">
        <v>345</v>
      </c>
    </row>
    <row r="50" spans="1:9" s="29" customFormat="1" ht="9" customHeight="1" x14ac:dyDescent="0.25">
      <c r="A50" s="28" t="s">
        <v>15</v>
      </c>
      <c r="B50" s="258">
        <f t="shared" si="2"/>
        <v>111</v>
      </c>
      <c r="C50" s="258">
        <v>110</v>
      </c>
      <c r="D50" s="28">
        <v>1</v>
      </c>
      <c r="E50" s="28"/>
      <c r="F50" s="197">
        <f t="shared" si="3"/>
        <v>6242</v>
      </c>
      <c r="H50" s="258">
        <v>5823</v>
      </c>
      <c r="I50" s="258">
        <v>419</v>
      </c>
    </row>
    <row r="51" spans="1:9" s="29" customFormat="1" ht="9" customHeight="1" x14ac:dyDescent="0.25">
      <c r="A51" s="28" t="s">
        <v>112</v>
      </c>
      <c r="B51" s="258">
        <f t="shared" si="2"/>
        <v>27</v>
      </c>
      <c r="C51" s="258">
        <v>25</v>
      </c>
      <c r="D51" s="28">
        <v>2</v>
      </c>
      <c r="E51" s="28"/>
      <c r="F51" s="197">
        <f t="shared" si="3"/>
        <v>1430</v>
      </c>
      <c r="H51" s="258">
        <v>1344</v>
      </c>
      <c r="I51" s="258">
        <v>86</v>
      </c>
    </row>
    <row r="52" spans="1:9" s="29" customFormat="1" ht="9" customHeight="1" x14ac:dyDescent="0.25">
      <c r="A52" s="41" t="s">
        <v>21</v>
      </c>
      <c r="B52" s="259">
        <f t="shared" si="2"/>
        <v>32</v>
      </c>
      <c r="C52" s="259">
        <v>28</v>
      </c>
      <c r="D52" s="41">
        <v>4</v>
      </c>
      <c r="E52" s="41"/>
      <c r="F52" s="262">
        <f t="shared" si="3"/>
        <v>699</v>
      </c>
      <c r="G52" s="42"/>
      <c r="H52" s="259">
        <v>629</v>
      </c>
      <c r="I52" s="259">
        <v>70</v>
      </c>
    </row>
    <row r="53" spans="1:9" s="29" customFormat="1" ht="9" customHeight="1" x14ac:dyDescent="0.25">
      <c r="A53" s="28" t="s">
        <v>23</v>
      </c>
      <c r="B53" s="258">
        <f t="shared" si="2"/>
        <v>276</v>
      </c>
      <c r="C53" s="258">
        <v>271</v>
      </c>
      <c r="D53" s="28">
        <v>5</v>
      </c>
      <c r="E53" s="28"/>
      <c r="F53" s="197">
        <f t="shared" si="3"/>
        <v>13595</v>
      </c>
      <c r="H53" s="258">
        <v>12146</v>
      </c>
      <c r="I53" s="258">
        <v>1449</v>
      </c>
    </row>
    <row r="54" spans="1:9" s="29" customFormat="1" ht="9" customHeight="1" x14ac:dyDescent="0.25">
      <c r="A54" s="28" t="s">
        <v>25</v>
      </c>
      <c r="B54" s="258">
        <f t="shared" si="2"/>
        <v>46</v>
      </c>
      <c r="C54" s="258">
        <v>45</v>
      </c>
      <c r="D54" s="28">
        <v>1</v>
      </c>
      <c r="E54" s="28"/>
      <c r="F54" s="197">
        <f t="shared" si="3"/>
        <v>2076</v>
      </c>
      <c r="H54" s="258">
        <v>2031</v>
      </c>
      <c r="I54" s="258">
        <v>45</v>
      </c>
    </row>
    <row r="55" spans="1:9" s="29" customFormat="1" ht="9" customHeight="1" x14ac:dyDescent="0.25">
      <c r="A55" s="28" t="s">
        <v>27</v>
      </c>
      <c r="B55" s="258">
        <f t="shared" si="2"/>
        <v>56</v>
      </c>
      <c r="C55" s="258">
        <v>55</v>
      </c>
      <c r="D55" s="28">
        <v>1</v>
      </c>
      <c r="E55" s="28"/>
      <c r="F55" s="197">
        <f t="shared" si="3"/>
        <v>3335</v>
      </c>
      <c r="H55" s="258">
        <v>3122</v>
      </c>
      <c r="I55" s="258">
        <v>213</v>
      </c>
    </row>
    <row r="56" spans="1:9" s="29" customFormat="1" ht="9" customHeight="1" x14ac:dyDescent="0.25">
      <c r="A56" s="41" t="s">
        <v>30</v>
      </c>
      <c r="B56" s="259">
        <f t="shared" si="2"/>
        <v>137</v>
      </c>
      <c r="C56" s="259">
        <v>135</v>
      </c>
      <c r="D56" s="41">
        <v>2</v>
      </c>
      <c r="E56" s="41"/>
      <c r="F56" s="262">
        <f t="shared" si="3"/>
        <v>9404</v>
      </c>
      <c r="G56" s="42"/>
      <c r="H56" s="259">
        <v>9106</v>
      </c>
      <c r="I56" s="259">
        <v>298</v>
      </c>
    </row>
    <row r="57" spans="1:9" s="29" customFormat="1" ht="9" customHeight="1" x14ac:dyDescent="0.25">
      <c r="A57" s="28" t="s">
        <v>111</v>
      </c>
      <c r="B57" s="258">
        <f t="shared" si="2"/>
        <v>1245</v>
      </c>
      <c r="C57" s="258">
        <v>1134</v>
      </c>
      <c r="D57" s="28">
        <v>111</v>
      </c>
      <c r="E57" s="28"/>
      <c r="F57" s="197">
        <f t="shared" si="3"/>
        <v>69498</v>
      </c>
      <c r="H57" s="258">
        <v>57829</v>
      </c>
      <c r="I57" s="258">
        <v>11669</v>
      </c>
    </row>
    <row r="58" spans="1:9" s="29" customFormat="1" ht="9" customHeight="1" x14ac:dyDescent="0.25">
      <c r="A58" s="28" t="s">
        <v>33</v>
      </c>
      <c r="B58" s="258">
        <f t="shared" si="2"/>
        <v>103</v>
      </c>
      <c r="C58" s="258">
        <v>98</v>
      </c>
      <c r="D58" s="28">
        <v>5</v>
      </c>
      <c r="E58" s="28"/>
      <c r="F58" s="197">
        <f t="shared" si="3"/>
        <v>4072</v>
      </c>
      <c r="H58" s="258">
        <v>3907</v>
      </c>
      <c r="I58" s="258">
        <v>165</v>
      </c>
    </row>
    <row r="59" spans="1:9" s="29" customFormat="1" ht="9" customHeight="1" x14ac:dyDescent="0.25">
      <c r="A59" s="28" t="s">
        <v>34</v>
      </c>
      <c r="B59" s="258">
        <f t="shared" si="2"/>
        <v>150</v>
      </c>
      <c r="C59" s="258">
        <v>142</v>
      </c>
      <c r="D59" s="28">
        <v>8</v>
      </c>
      <c r="E59" s="28"/>
      <c r="F59" s="197">
        <f t="shared" si="3"/>
        <v>9863</v>
      </c>
      <c r="H59" s="258">
        <v>8397</v>
      </c>
      <c r="I59" s="258">
        <v>1466</v>
      </c>
    </row>
    <row r="60" spans="1:9" s="29" customFormat="1" ht="9" customHeight="1" x14ac:dyDescent="0.25">
      <c r="A60" s="41" t="s">
        <v>36</v>
      </c>
      <c r="B60" s="259">
        <f t="shared" si="2"/>
        <v>32</v>
      </c>
      <c r="C60" s="259">
        <v>27</v>
      </c>
      <c r="D60" s="41">
        <v>5</v>
      </c>
      <c r="E60" s="41"/>
      <c r="F60" s="262">
        <f t="shared" si="3"/>
        <v>2347</v>
      </c>
      <c r="G60" s="42"/>
      <c r="H60" s="259">
        <v>2060</v>
      </c>
      <c r="I60" s="259">
        <v>287</v>
      </c>
    </row>
    <row r="61" spans="1:9" s="29" customFormat="1" ht="9" customHeight="1" x14ac:dyDescent="0.25">
      <c r="A61" s="28" t="s">
        <v>130</v>
      </c>
      <c r="B61" s="258">
        <f t="shared" si="2"/>
        <v>74</v>
      </c>
      <c r="C61" s="258">
        <v>65</v>
      </c>
      <c r="D61" s="28">
        <v>9</v>
      </c>
      <c r="E61" s="28"/>
      <c r="F61" s="197">
        <f t="shared" si="3"/>
        <v>6263</v>
      </c>
      <c r="H61" s="258">
        <v>5835</v>
      </c>
      <c r="I61" s="258">
        <v>428</v>
      </c>
    </row>
    <row r="62" spans="1:9" s="29" customFormat="1" ht="9" customHeight="1" x14ac:dyDescent="0.25">
      <c r="A62" s="28" t="s">
        <v>39</v>
      </c>
      <c r="B62" s="258">
        <f t="shared" si="2"/>
        <v>350</v>
      </c>
      <c r="C62" s="258">
        <v>332</v>
      </c>
      <c r="D62" s="28">
        <v>18</v>
      </c>
      <c r="E62" s="28"/>
      <c r="F62" s="197">
        <f t="shared" si="3"/>
        <v>20186</v>
      </c>
      <c r="H62" s="258">
        <v>18670</v>
      </c>
      <c r="I62" s="258">
        <v>1516</v>
      </c>
    </row>
    <row r="63" spans="1:9" s="29" customFormat="1" ht="9" customHeight="1" x14ac:dyDescent="0.25">
      <c r="A63" s="28" t="s">
        <v>32</v>
      </c>
      <c r="B63" s="258">
        <f t="shared" si="2"/>
        <v>536</v>
      </c>
      <c r="C63" s="258">
        <v>494</v>
      </c>
      <c r="D63" s="28">
        <v>42</v>
      </c>
      <c r="E63" s="28"/>
      <c r="F63" s="197">
        <f t="shared" si="3"/>
        <v>23307</v>
      </c>
      <c r="H63" s="258">
        <v>22526</v>
      </c>
      <c r="I63" s="258">
        <v>781</v>
      </c>
    </row>
    <row r="64" spans="1:9" s="29" customFormat="1" ht="9" customHeight="1" x14ac:dyDescent="0.25">
      <c r="A64" s="41" t="s">
        <v>43</v>
      </c>
      <c r="B64" s="259">
        <f t="shared" si="2"/>
        <v>125</v>
      </c>
      <c r="C64" s="259">
        <v>119</v>
      </c>
      <c r="D64" s="41">
        <v>6</v>
      </c>
      <c r="E64" s="41"/>
      <c r="F64" s="262">
        <f t="shared" si="3"/>
        <v>11335</v>
      </c>
      <c r="G64" s="42"/>
      <c r="H64" s="259">
        <v>10719</v>
      </c>
      <c r="I64" s="259">
        <v>616</v>
      </c>
    </row>
    <row r="65" spans="1:9" s="29" customFormat="1" ht="9" customHeight="1" x14ac:dyDescent="0.25">
      <c r="A65" s="28" t="s">
        <v>46</v>
      </c>
      <c r="B65" s="258">
        <f t="shared" si="2"/>
        <v>34</v>
      </c>
      <c r="C65" s="258">
        <v>32</v>
      </c>
      <c r="D65" s="28">
        <v>2</v>
      </c>
      <c r="E65" s="28"/>
      <c r="F65" s="197">
        <f t="shared" si="3"/>
        <v>2623</v>
      </c>
      <c r="H65" s="258">
        <v>2297</v>
      </c>
      <c r="I65" s="258">
        <v>326</v>
      </c>
    </row>
    <row r="66" spans="1:9" s="29" customFormat="1" ht="9" customHeight="1" x14ac:dyDescent="0.25">
      <c r="A66" s="28" t="s">
        <v>48</v>
      </c>
      <c r="B66" s="258">
        <f t="shared" si="2"/>
        <v>37</v>
      </c>
      <c r="C66" s="258">
        <v>34</v>
      </c>
      <c r="D66" s="28">
        <v>3</v>
      </c>
      <c r="E66" s="28"/>
      <c r="F66" s="197">
        <f t="shared" si="3"/>
        <v>1893</v>
      </c>
      <c r="H66" s="258">
        <v>1837</v>
      </c>
      <c r="I66" s="258">
        <v>56</v>
      </c>
    </row>
    <row r="67" spans="1:9" s="29" customFormat="1" ht="9" customHeight="1" x14ac:dyDescent="0.25">
      <c r="A67" s="28" t="s">
        <v>50</v>
      </c>
      <c r="B67" s="258">
        <f t="shared" si="2"/>
        <v>788</v>
      </c>
      <c r="C67" s="258">
        <v>736</v>
      </c>
      <c r="D67" s="28">
        <v>52</v>
      </c>
      <c r="E67" s="28"/>
      <c r="F67" s="197">
        <f t="shared" si="3"/>
        <v>33103</v>
      </c>
      <c r="H67" s="258">
        <v>28850</v>
      </c>
      <c r="I67" s="258">
        <v>4253</v>
      </c>
    </row>
    <row r="68" spans="1:9" s="29" customFormat="1" ht="9" customHeight="1" x14ac:dyDescent="0.25">
      <c r="A68" s="41" t="s">
        <v>52</v>
      </c>
      <c r="B68" s="259">
        <f t="shared" si="2"/>
        <v>70</v>
      </c>
      <c r="C68" s="259">
        <v>66</v>
      </c>
      <c r="D68" s="41">
        <v>4</v>
      </c>
      <c r="E68" s="41"/>
      <c r="F68" s="262">
        <f t="shared" si="3"/>
        <v>2653</v>
      </c>
      <c r="G68" s="42"/>
      <c r="H68" s="259">
        <v>2211</v>
      </c>
      <c r="I68" s="259">
        <v>442</v>
      </c>
    </row>
    <row r="69" spans="1:9" s="29" customFormat="1" ht="9" customHeight="1" x14ac:dyDescent="0.25">
      <c r="A69" s="28" t="s">
        <v>55</v>
      </c>
      <c r="B69" s="258">
        <f t="shared" si="2"/>
        <v>291</v>
      </c>
      <c r="C69" s="258">
        <v>278</v>
      </c>
      <c r="D69" s="28">
        <v>13</v>
      </c>
      <c r="E69" s="28"/>
      <c r="F69" s="197">
        <f t="shared" si="3"/>
        <v>12465</v>
      </c>
      <c r="H69" s="258">
        <v>11508</v>
      </c>
      <c r="I69" s="258">
        <v>957</v>
      </c>
    </row>
    <row r="70" spans="1:9" s="29" customFormat="1" ht="9" customHeight="1" x14ac:dyDescent="0.25">
      <c r="A70" s="28" t="s">
        <v>57</v>
      </c>
      <c r="B70" s="258">
        <f t="shared" si="2"/>
        <v>90</v>
      </c>
      <c r="C70" s="258">
        <v>84</v>
      </c>
      <c r="D70" s="28">
        <v>6</v>
      </c>
      <c r="E70" s="28"/>
      <c r="F70" s="197">
        <f t="shared" si="3"/>
        <v>6576</v>
      </c>
      <c r="H70" s="258">
        <v>5292</v>
      </c>
      <c r="I70" s="258">
        <v>1284</v>
      </c>
    </row>
    <row r="71" spans="1:9" s="29" customFormat="1" ht="9" customHeight="1" x14ac:dyDescent="0.25">
      <c r="A71" s="28" t="s">
        <v>59</v>
      </c>
      <c r="B71" s="258">
        <f t="shared" si="2"/>
        <v>19</v>
      </c>
      <c r="C71" s="258">
        <v>17</v>
      </c>
      <c r="D71" s="28">
        <v>2</v>
      </c>
      <c r="E71" s="28"/>
      <c r="F71" s="197">
        <f t="shared" si="3"/>
        <v>698</v>
      </c>
      <c r="H71" s="258">
        <v>634</v>
      </c>
      <c r="I71" s="258">
        <v>64</v>
      </c>
    </row>
    <row r="72" spans="1:9" s="29" customFormat="1" ht="9" customHeight="1" x14ac:dyDescent="0.25">
      <c r="A72" s="41" t="s">
        <v>63</v>
      </c>
      <c r="B72" s="259">
        <f t="shared" si="2"/>
        <v>153</v>
      </c>
      <c r="C72" s="259">
        <v>147</v>
      </c>
      <c r="D72" s="41">
        <v>6</v>
      </c>
      <c r="E72" s="41"/>
      <c r="F72" s="262">
        <f t="shared" si="3"/>
        <v>4846</v>
      </c>
      <c r="G72" s="42"/>
      <c r="H72" s="259">
        <v>4536</v>
      </c>
      <c r="I72" s="259">
        <v>310</v>
      </c>
    </row>
    <row r="73" spans="1:9" s="29" customFormat="1" ht="9" customHeight="1" x14ac:dyDescent="0.25">
      <c r="A73" s="28" t="s">
        <v>65</v>
      </c>
      <c r="B73" s="258">
        <f t="shared" si="2"/>
        <v>109</v>
      </c>
      <c r="C73" s="258">
        <v>97</v>
      </c>
      <c r="D73" s="28">
        <v>12</v>
      </c>
      <c r="E73" s="28"/>
      <c r="F73" s="197">
        <f t="shared" si="3"/>
        <v>8568</v>
      </c>
      <c r="H73" s="258">
        <v>8218</v>
      </c>
      <c r="I73" s="258">
        <v>350</v>
      </c>
    </row>
    <row r="74" spans="1:9" s="29" customFormat="1" ht="9" customHeight="1" x14ac:dyDescent="0.25">
      <c r="A74" s="28" t="s">
        <v>69</v>
      </c>
      <c r="B74" s="258">
        <f t="shared" si="2"/>
        <v>116</v>
      </c>
      <c r="C74" s="258">
        <v>113</v>
      </c>
      <c r="D74" s="28">
        <v>3</v>
      </c>
      <c r="E74" s="28"/>
      <c r="F74" s="197">
        <f t="shared" si="3"/>
        <v>6675</v>
      </c>
      <c r="H74" s="258">
        <v>6277</v>
      </c>
      <c r="I74" s="258">
        <v>398</v>
      </c>
    </row>
    <row r="75" spans="1:9" s="29" customFormat="1" ht="9" customHeight="1" x14ac:dyDescent="0.25">
      <c r="A75" s="28" t="s">
        <v>74</v>
      </c>
      <c r="B75" s="258">
        <f t="shared" si="2"/>
        <v>68</v>
      </c>
      <c r="C75" s="258">
        <v>56</v>
      </c>
      <c r="D75" s="28">
        <v>12</v>
      </c>
      <c r="E75" s="28"/>
      <c r="F75" s="197">
        <f t="shared" si="3"/>
        <v>2078</v>
      </c>
      <c r="H75" s="258">
        <v>1693</v>
      </c>
      <c r="I75" s="258">
        <v>385</v>
      </c>
    </row>
    <row r="76" spans="1:9" s="29" customFormat="1" ht="9" customHeight="1" x14ac:dyDescent="0.25">
      <c r="A76" s="41" t="s">
        <v>76</v>
      </c>
      <c r="B76" s="259">
        <f t="shared" si="2"/>
        <v>660</v>
      </c>
      <c r="C76" s="259">
        <v>636</v>
      </c>
      <c r="D76" s="41">
        <v>24</v>
      </c>
      <c r="E76" s="41"/>
      <c r="F76" s="262">
        <f t="shared" si="3"/>
        <v>23034</v>
      </c>
      <c r="G76" s="42"/>
      <c r="H76" s="259">
        <v>22087</v>
      </c>
      <c r="I76" s="259">
        <v>947</v>
      </c>
    </row>
    <row r="77" spans="1:9" s="29" customFormat="1" ht="9" customHeight="1" x14ac:dyDescent="0.25">
      <c r="A77" s="28" t="s">
        <v>105</v>
      </c>
      <c r="B77" s="258">
        <f t="shared" si="2"/>
        <v>37</v>
      </c>
      <c r="C77" s="258">
        <v>34</v>
      </c>
      <c r="D77" s="28">
        <v>3</v>
      </c>
      <c r="E77" s="28"/>
      <c r="F77" s="197">
        <f t="shared" si="3"/>
        <v>2187</v>
      </c>
      <c r="H77" s="258">
        <v>2049</v>
      </c>
      <c r="I77" s="258">
        <v>138</v>
      </c>
    </row>
    <row r="78" spans="1:9" s="29" customFormat="1" ht="9" customHeight="1" x14ac:dyDescent="0.25">
      <c r="A78" s="28" t="s">
        <v>82</v>
      </c>
      <c r="B78" s="258">
        <f t="shared" si="2"/>
        <v>318</v>
      </c>
      <c r="C78" s="258">
        <v>297</v>
      </c>
      <c r="D78" s="28">
        <v>21</v>
      </c>
      <c r="E78" s="28"/>
      <c r="F78" s="197">
        <f t="shared" si="3"/>
        <v>16555</v>
      </c>
      <c r="H78" s="258">
        <v>13885</v>
      </c>
      <c r="I78" s="258">
        <v>2670</v>
      </c>
    </row>
    <row r="79" spans="1:9" s="29" customFormat="1" ht="9" customHeight="1" x14ac:dyDescent="0.25">
      <c r="A79" s="28" t="s">
        <v>86</v>
      </c>
      <c r="B79" s="258">
        <f t="shared" si="2"/>
        <v>46</v>
      </c>
      <c r="C79" s="258">
        <v>38</v>
      </c>
      <c r="D79" s="28">
        <v>8</v>
      </c>
      <c r="E79" s="28"/>
      <c r="F79" s="197">
        <f t="shared" si="3"/>
        <v>2398</v>
      </c>
      <c r="H79" s="258">
        <v>1975</v>
      </c>
      <c r="I79" s="258">
        <v>423</v>
      </c>
    </row>
    <row r="80" spans="1:9" s="29" customFormat="1" ht="9" customHeight="1" x14ac:dyDescent="0.25">
      <c r="A80" s="41" t="s">
        <v>88</v>
      </c>
      <c r="B80" s="259">
        <f t="shared" si="2"/>
        <v>35</v>
      </c>
      <c r="C80" s="259">
        <v>32</v>
      </c>
      <c r="D80" s="41">
        <v>3</v>
      </c>
      <c r="E80" s="41"/>
      <c r="F80" s="262">
        <f t="shared" si="3"/>
        <v>1858</v>
      </c>
      <c r="G80" s="42"/>
      <c r="H80" s="259">
        <v>1771</v>
      </c>
      <c r="I80" s="259">
        <v>87</v>
      </c>
    </row>
    <row r="81" spans="1:9" s="29" customFormat="1" ht="9" customHeight="1" x14ac:dyDescent="0.25">
      <c r="B81" s="28"/>
      <c r="C81" s="28"/>
      <c r="D81" s="28"/>
      <c r="E81" s="28"/>
      <c r="H81" s="28"/>
      <c r="I81" s="28"/>
    </row>
    <row r="82" spans="1:9" s="29" customFormat="1" ht="9" customHeight="1" x14ac:dyDescent="0.25">
      <c r="A82" s="25">
        <v>1997</v>
      </c>
      <c r="B82" s="28"/>
      <c r="C82" s="28"/>
      <c r="D82" s="28"/>
      <c r="E82" s="28"/>
      <c r="H82" s="28"/>
      <c r="I82" s="28"/>
    </row>
    <row r="83" spans="1:9" s="29" customFormat="1" ht="9" customHeight="1" x14ac:dyDescent="0.25">
      <c r="A83" s="25" t="s">
        <v>129</v>
      </c>
      <c r="B83" s="257">
        <f>SUM(B85:B116)</f>
        <v>5883</v>
      </c>
      <c r="C83" s="257">
        <f>SUM(C85:C116)</f>
        <v>5107</v>
      </c>
      <c r="D83" s="257">
        <f>SUM(D85:D116)</f>
        <v>776</v>
      </c>
      <c r="E83" s="257"/>
      <c r="F83" s="257">
        <f>SUM(F85:F116)</f>
        <v>271331</v>
      </c>
      <c r="H83" s="257">
        <f>SUM(H85:H116)</f>
        <v>240212</v>
      </c>
      <c r="I83" s="257">
        <f>SUM(I85:I116)</f>
        <v>31119</v>
      </c>
    </row>
    <row r="84" spans="1:9" s="29" customFormat="1" ht="3.95" customHeight="1" x14ac:dyDescent="0.25">
      <c r="A84" s="25"/>
      <c r="B84" s="257"/>
      <c r="C84" s="257"/>
      <c r="D84" s="257"/>
      <c r="E84" s="257"/>
      <c r="F84" s="257"/>
      <c r="H84" s="257"/>
      <c r="I84" s="257"/>
    </row>
    <row r="85" spans="1:9" s="29" customFormat="1" ht="9" customHeight="1" x14ac:dyDescent="0.25">
      <c r="A85" s="28" t="s">
        <v>14</v>
      </c>
      <c r="B85" s="258">
        <v>54</v>
      </c>
      <c r="C85" s="28">
        <v>44</v>
      </c>
      <c r="D85" s="28">
        <v>10</v>
      </c>
      <c r="E85" s="28"/>
      <c r="F85" s="197">
        <f t="shared" ref="F85:F116" si="4">SUM(H85:I85)</f>
        <v>3152</v>
      </c>
      <c r="H85" s="77">
        <v>2728</v>
      </c>
      <c r="I85" s="77">
        <v>424</v>
      </c>
    </row>
    <row r="86" spans="1:9" s="29" customFormat="1" ht="9" customHeight="1" x14ac:dyDescent="0.25">
      <c r="A86" s="28" t="s">
        <v>15</v>
      </c>
      <c r="B86" s="258">
        <v>70</v>
      </c>
      <c r="C86" s="28">
        <v>65</v>
      </c>
      <c r="D86" s="28">
        <v>5</v>
      </c>
      <c r="E86" s="28"/>
      <c r="F86" s="197">
        <f t="shared" si="4"/>
        <v>3289</v>
      </c>
      <c r="H86" s="77">
        <v>3078</v>
      </c>
      <c r="I86" s="77">
        <v>211</v>
      </c>
    </row>
    <row r="87" spans="1:9" s="29" customFormat="1" ht="9" customHeight="1" x14ac:dyDescent="0.25">
      <c r="A87" s="28" t="s">
        <v>112</v>
      </c>
      <c r="B87" s="258">
        <v>31</v>
      </c>
      <c r="C87" s="28">
        <v>29</v>
      </c>
      <c r="D87" s="28">
        <v>2</v>
      </c>
      <c r="E87" s="28"/>
      <c r="F87" s="197">
        <f t="shared" si="4"/>
        <v>750</v>
      </c>
      <c r="H87" s="77">
        <v>654</v>
      </c>
      <c r="I87" s="77">
        <v>96</v>
      </c>
    </row>
    <row r="88" spans="1:9" s="29" customFormat="1" ht="9" customHeight="1" x14ac:dyDescent="0.25">
      <c r="A88" s="41" t="s">
        <v>21</v>
      </c>
      <c r="B88" s="259">
        <v>32</v>
      </c>
      <c r="C88" s="41">
        <v>27</v>
      </c>
      <c r="D88" s="41">
        <v>5</v>
      </c>
      <c r="E88" s="41"/>
      <c r="F88" s="262">
        <f t="shared" si="4"/>
        <v>507</v>
      </c>
      <c r="G88" s="42"/>
      <c r="H88" s="185">
        <v>436</v>
      </c>
      <c r="I88" s="185">
        <v>71</v>
      </c>
    </row>
    <row r="89" spans="1:9" s="29" customFormat="1" ht="9" customHeight="1" x14ac:dyDescent="0.25">
      <c r="A89" s="28" t="s">
        <v>23</v>
      </c>
      <c r="B89" s="258">
        <v>421</v>
      </c>
      <c r="C89" s="28">
        <v>373</v>
      </c>
      <c r="D89" s="28">
        <v>48</v>
      </c>
      <c r="E89" s="28"/>
      <c r="F89" s="197">
        <f t="shared" si="4"/>
        <v>11752</v>
      </c>
      <c r="H89" s="77">
        <v>10320</v>
      </c>
      <c r="I89" s="77">
        <v>1432</v>
      </c>
    </row>
    <row r="90" spans="1:9" s="29" customFormat="1" ht="9" customHeight="1" x14ac:dyDescent="0.25">
      <c r="A90" s="28" t="s">
        <v>25</v>
      </c>
      <c r="B90" s="258">
        <v>35</v>
      </c>
      <c r="C90" s="28">
        <v>34</v>
      </c>
      <c r="D90" s="28">
        <v>1</v>
      </c>
      <c r="E90" s="28"/>
      <c r="F90" s="197">
        <f t="shared" si="4"/>
        <v>1456</v>
      </c>
      <c r="H90" s="77">
        <v>1424</v>
      </c>
      <c r="I90" s="77">
        <v>32</v>
      </c>
    </row>
    <row r="91" spans="1:9" s="29" customFormat="1" ht="9" customHeight="1" x14ac:dyDescent="0.25">
      <c r="A91" s="28" t="s">
        <v>27</v>
      </c>
      <c r="B91" s="258">
        <v>54</v>
      </c>
      <c r="C91" s="28">
        <v>49</v>
      </c>
      <c r="D91" s="28">
        <v>5</v>
      </c>
      <c r="E91" s="28"/>
      <c r="F91" s="197">
        <f t="shared" si="4"/>
        <v>2831</v>
      </c>
      <c r="H91" s="77">
        <v>2623</v>
      </c>
      <c r="I91" s="77">
        <v>208</v>
      </c>
    </row>
    <row r="92" spans="1:9" s="29" customFormat="1" ht="9" customHeight="1" x14ac:dyDescent="0.25">
      <c r="A92" s="41" t="s">
        <v>30</v>
      </c>
      <c r="B92" s="259">
        <v>147</v>
      </c>
      <c r="C92" s="41">
        <v>135</v>
      </c>
      <c r="D92" s="41">
        <v>12</v>
      </c>
      <c r="E92" s="41"/>
      <c r="F92" s="262">
        <f t="shared" si="4"/>
        <v>8041</v>
      </c>
      <c r="G92" s="42"/>
      <c r="H92" s="185">
        <v>7706</v>
      </c>
      <c r="I92" s="185">
        <v>335</v>
      </c>
    </row>
    <row r="93" spans="1:9" s="29" customFormat="1" ht="9" customHeight="1" x14ac:dyDescent="0.25">
      <c r="A93" s="28" t="s">
        <v>111</v>
      </c>
      <c r="B93" s="258">
        <v>1196</v>
      </c>
      <c r="C93" s="258">
        <v>1010</v>
      </c>
      <c r="D93" s="28">
        <v>186</v>
      </c>
      <c r="E93" s="28"/>
      <c r="F93" s="197">
        <f t="shared" si="4"/>
        <v>54054</v>
      </c>
      <c r="H93" s="77">
        <v>44522</v>
      </c>
      <c r="I93" s="77">
        <v>9532</v>
      </c>
    </row>
    <row r="94" spans="1:9" s="29" customFormat="1" ht="9" customHeight="1" x14ac:dyDescent="0.25">
      <c r="A94" s="28" t="s">
        <v>33</v>
      </c>
      <c r="B94" s="258">
        <v>53</v>
      </c>
      <c r="C94" s="28">
        <v>51</v>
      </c>
      <c r="D94" s="28">
        <v>2</v>
      </c>
      <c r="E94" s="28"/>
      <c r="F94" s="197">
        <f t="shared" si="4"/>
        <v>3634</v>
      </c>
      <c r="H94" s="77">
        <v>3523</v>
      </c>
      <c r="I94" s="77">
        <v>111</v>
      </c>
    </row>
    <row r="95" spans="1:9" s="29" customFormat="1" ht="9" customHeight="1" x14ac:dyDescent="0.25">
      <c r="A95" s="28" t="s">
        <v>34</v>
      </c>
      <c r="B95" s="258">
        <v>151</v>
      </c>
      <c r="C95" s="28">
        <v>130</v>
      </c>
      <c r="D95" s="28">
        <v>21</v>
      </c>
      <c r="E95" s="28"/>
      <c r="F95" s="197">
        <f t="shared" si="4"/>
        <v>8227</v>
      </c>
      <c r="H95" s="77">
        <v>6991</v>
      </c>
      <c r="I95" s="77">
        <v>1236</v>
      </c>
    </row>
    <row r="96" spans="1:9" s="29" customFormat="1" ht="9" customHeight="1" x14ac:dyDescent="0.25">
      <c r="A96" s="41" t="s">
        <v>36</v>
      </c>
      <c r="B96" s="259">
        <v>32</v>
      </c>
      <c r="C96" s="41">
        <v>24</v>
      </c>
      <c r="D96" s="41">
        <v>8</v>
      </c>
      <c r="E96" s="41"/>
      <c r="F96" s="262">
        <f t="shared" si="4"/>
        <v>1582</v>
      </c>
      <c r="G96" s="42"/>
      <c r="H96" s="185">
        <v>1298</v>
      </c>
      <c r="I96" s="185">
        <v>284</v>
      </c>
    </row>
    <row r="97" spans="1:9" s="29" customFormat="1" ht="9" customHeight="1" x14ac:dyDescent="0.25">
      <c r="A97" s="28" t="s">
        <v>130</v>
      </c>
      <c r="B97" s="258">
        <v>72</v>
      </c>
      <c r="C97" s="28">
        <v>59</v>
      </c>
      <c r="D97" s="28">
        <v>13</v>
      </c>
      <c r="E97" s="28"/>
      <c r="F97" s="197">
        <f t="shared" si="4"/>
        <v>5354</v>
      </c>
      <c r="H97" s="77">
        <v>4888</v>
      </c>
      <c r="I97" s="77">
        <v>466</v>
      </c>
    </row>
    <row r="98" spans="1:9" s="29" customFormat="1" ht="9" customHeight="1" x14ac:dyDescent="0.25">
      <c r="A98" s="28" t="s">
        <v>39</v>
      </c>
      <c r="B98" s="258">
        <v>355</v>
      </c>
      <c r="C98" s="28">
        <v>310</v>
      </c>
      <c r="D98" s="28">
        <v>45</v>
      </c>
      <c r="E98" s="28"/>
      <c r="F98" s="197">
        <f t="shared" si="4"/>
        <v>18104</v>
      </c>
      <c r="H98" s="77">
        <v>16808</v>
      </c>
      <c r="I98" s="77">
        <v>1296</v>
      </c>
    </row>
    <row r="99" spans="1:9" s="29" customFormat="1" ht="9" customHeight="1" x14ac:dyDescent="0.25">
      <c r="A99" s="28" t="s">
        <v>32</v>
      </c>
      <c r="B99" s="258">
        <v>255</v>
      </c>
      <c r="C99" s="28">
        <v>224</v>
      </c>
      <c r="D99" s="28">
        <v>31</v>
      </c>
      <c r="E99" s="28"/>
      <c r="F99" s="197">
        <f t="shared" si="4"/>
        <v>24532</v>
      </c>
      <c r="H99" s="77">
        <v>23236</v>
      </c>
      <c r="I99" s="197">
        <v>1296</v>
      </c>
    </row>
    <row r="100" spans="1:9" s="29" customFormat="1" ht="9" customHeight="1" x14ac:dyDescent="0.25">
      <c r="A100" s="41" t="s">
        <v>43</v>
      </c>
      <c r="B100" s="259">
        <v>117</v>
      </c>
      <c r="C100" s="41">
        <v>111</v>
      </c>
      <c r="D100" s="41">
        <v>6</v>
      </c>
      <c r="E100" s="41"/>
      <c r="F100" s="262">
        <f t="shared" si="4"/>
        <v>8706</v>
      </c>
      <c r="G100" s="42"/>
      <c r="H100" s="185">
        <v>8197</v>
      </c>
      <c r="I100" s="185">
        <v>509</v>
      </c>
    </row>
    <row r="101" spans="1:9" s="29" customFormat="1" ht="9" customHeight="1" x14ac:dyDescent="0.25">
      <c r="A101" s="28" t="s">
        <v>46</v>
      </c>
      <c r="B101" s="258">
        <v>42</v>
      </c>
      <c r="C101" s="28">
        <v>36</v>
      </c>
      <c r="D101" s="28">
        <v>6</v>
      </c>
      <c r="E101" s="28"/>
      <c r="F101" s="197">
        <f t="shared" si="4"/>
        <v>1943</v>
      </c>
      <c r="H101" s="77">
        <v>1645</v>
      </c>
      <c r="I101" s="77">
        <v>298</v>
      </c>
    </row>
    <row r="102" spans="1:9" s="29" customFormat="1" ht="9" customHeight="1" x14ac:dyDescent="0.25">
      <c r="A102" s="28" t="s">
        <v>48</v>
      </c>
      <c r="B102" s="258">
        <v>33</v>
      </c>
      <c r="C102" s="28">
        <v>26</v>
      </c>
      <c r="D102" s="28">
        <v>7</v>
      </c>
      <c r="E102" s="28"/>
      <c r="F102" s="197">
        <f t="shared" si="4"/>
        <v>1321</v>
      </c>
      <c r="H102" s="77">
        <v>1248</v>
      </c>
      <c r="I102" s="77">
        <v>73</v>
      </c>
    </row>
    <row r="103" spans="1:9" s="29" customFormat="1" ht="9" customHeight="1" x14ac:dyDescent="0.25">
      <c r="A103" s="28" t="s">
        <v>50</v>
      </c>
      <c r="B103" s="258">
        <v>757</v>
      </c>
      <c r="C103" s="28">
        <v>619</v>
      </c>
      <c r="D103" s="28">
        <v>138</v>
      </c>
      <c r="E103" s="28"/>
      <c r="F103" s="197">
        <f t="shared" si="4"/>
        <v>33047</v>
      </c>
      <c r="H103" s="77">
        <v>27718</v>
      </c>
      <c r="I103" s="77">
        <v>5329</v>
      </c>
    </row>
    <row r="104" spans="1:9" s="29" customFormat="1" ht="9" customHeight="1" x14ac:dyDescent="0.25">
      <c r="A104" s="41" t="s">
        <v>52</v>
      </c>
      <c r="B104" s="259">
        <v>58</v>
      </c>
      <c r="C104" s="41">
        <v>50</v>
      </c>
      <c r="D104" s="41">
        <v>8</v>
      </c>
      <c r="E104" s="41"/>
      <c r="F104" s="262">
        <f t="shared" si="4"/>
        <v>2116</v>
      </c>
      <c r="G104" s="42"/>
      <c r="H104" s="185">
        <v>1697</v>
      </c>
      <c r="I104" s="185">
        <v>419</v>
      </c>
    </row>
    <row r="105" spans="1:9" s="29" customFormat="1" ht="9" customHeight="1" x14ac:dyDescent="0.25">
      <c r="A105" s="28" t="s">
        <v>55</v>
      </c>
      <c r="B105" s="258">
        <v>242</v>
      </c>
      <c r="C105" s="28">
        <v>219</v>
      </c>
      <c r="D105" s="28">
        <v>23</v>
      </c>
      <c r="E105" s="28"/>
      <c r="F105" s="197">
        <f t="shared" si="4"/>
        <v>10012</v>
      </c>
      <c r="H105" s="77">
        <v>9096</v>
      </c>
      <c r="I105" s="77">
        <v>916</v>
      </c>
    </row>
    <row r="106" spans="1:9" s="29" customFormat="1" ht="9" customHeight="1" x14ac:dyDescent="0.25">
      <c r="A106" s="28" t="s">
        <v>57</v>
      </c>
      <c r="B106" s="258">
        <v>102</v>
      </c>
      <c r="C106" s="28">
        <v>92</v>
      </c>
      <c r="D106" s="28">
        <v>10</v>
      </c>
      <c r="E106" s="28"/>
      <c r="F106" s="197">
        <f t="shared" si="4"/>
        <v>6259</v>
      </c>
      <c r="H106" s="77">
        <v>5072</v>
      </c>
      <c r="I106" s="77">
        <v>1187</v>
      </c>
    </row>
    <row r="107" spans="1:9" s="29" customFormat="1" ht="9" customHeight="1" x14ac:dyDescent="0.25">
      <c r="A107" s="28" t="s">
        <v>59</v>
      </c>
      <c r="B107" s="258">
        <v>16</v>
      </c>
      <c r="C107" s="28">
        <v>13</v>
      </c>
      <c r="D107" s="28">
        <v>3</v>
      </c>
      <c r="E107" s="28"/>
      <c r="F107" s="197">
        <f t="shared" si="4"/>
        <v>526</v>
      </c>
      <c r="H107" s="77">
        <v>461</v>
      </c>
      <c r="I107" s="77">
        <v>65</v>
      </c>
    </row>
    <row r="108" spans="1:9" s="29" customFormat="1" ht="9" customHeight="1" x14ac:dyDescent="0.25">
      <c r="A108" s="41" t="s">
        <v>63</v>
      </c>
      <c r="B108" s="259">
        <v>156</v>
      </c>
      <c r="C108" s="41">
        <v>143</v>
      </c>
      <c r="D108" s="41">
        <v>13</v>
      </c>
      <c r="E108" s="41"/>
      <c r="F108" s="262">
        <f t="shared" si="4"/>
        <v>3835</v>
      </c>
      <c r="G108" s="42"/>
      <c r="H108" s="185">
        <v>3556</v>
      </c>
      <c r="I108" s="185">
        <v>279</v>
      </c>
    </row>
    <row r="109" spans="1:9" s="29" customFormat="1" ht="9" customHeight="1" x14ac:dyDescent="0.25">
      <c r="A109" s="28" t="s">
        <v>65</v>
      </c>
      <c r="B109" s="258">
        <v>110</v>
      </c>
      <c r="C109" s="28">
        <v>91</v>
      </c>
      <c r="D109" s="28">
        <v>19</v>
      </c>
      <c r="E109" s="28"/>
      <c r="F109" s="197">
        <f t="shared" si="4"/>
        <v>8276</v>
      </c>
      <c r="H109" s="77">
        <v>7942</v>
      </c>
      <c r="I109" s="77">
        <v>334</v>
      </c>
    </row>
    <row r="110" spans="1:9" s="29" customFormat="1" ht="9" customHeight="1" x14ac:dyDescent="0.25">
      <c r="A110" s="28" t="s">
        <v>69</v>
      </c>
      <c r="B110" s="258">
        <v>96</v>
      </c>
      <c r="C110" s="28">
        <v>87</v>
      </c>
      <c r="D110" s="28">
        <v>9</v>
      </c>
      <c r="E110" s="28"/>
      <c r="F110" s="197">
        <f t="shared" si="4"/>
        <v>4076</v>
      </c>
      <c r="H110" s="77">
        <v>3805</v>
      </c>
      <c r="I110" s="77">
        <v>271</v>
      </c>
    </row>
    <row r="111" spans="1:9" s="29" customFormat="1" ht="9" customHeight="1" x14ac:dyDescent="0.25">
      <c r="A111" s="28" t="s">
        <v>74</v>
      </c>
      <c r="B111" s="258">
        <v>66</v>
      </c>
      <c r="C111" s="28">
        <v>48</v>
      </c>
      <c r="D111" s="28">
        <v>18</v>
      </c>
      <c r="E111" s="28"/>
      <c r="F111" s="197">
        <f t="shared" si="4"/>
        <v>1826</v>
      </c>
      <c r="H111" s="77">
        <v>1496</v>
      </c>
      <c r="I111" s="77">
        <v>330</v>
      </c>
    </row>
    <row r="112" spans="1:9" s="29" customFormat="1" ht="9" customHeight="1" x14ac:dyDescent="0.25">
      <c r="A112" s="41" t="s">
        <v>76</v>
      </c>
      <c r="B112" s="259">
        <v>725</v>
      </c>
      <c r="C112" s="41">
        <v>680</v>
      </c>
      <c r="D112" s="41">
        <v>45</v>
      </c>
      <c r="E112" s="41"/>
      <c r="F112" s="262">
        <f t="shared" si="4"/>
        <v>22544</v>
      </c>
      <c r="G112" s="42"/>
      <c r="H112" s="185">
        <v>21607</v>
      </c>
      <c r="I112" s="185">
        <v>937</v>
      </c>
    </row>
    <row r="113" spans="1:9" s="29" customFormat="1" ht="9" customHeight="1" x14ac:dyDescent="0.25">
      <c r="A113" s="28" t="s">
        <v>105</v>
      </c>
      <c r="B113" s="258">
        <v>37</v>
      </c>
      <c r="C113" s="28">
        <v>28</v>
      </c>
      <c r="D113" s="28">
        <v>9</v>
      </c>
      <c r="E113" s="28"/>
      <c r="F113" s="197">
        <f t="shared" si="4"/>
        <v>2060</v>
      </c>
      <c r="H113" s="77">
        <v>1918</v>
      </c>
      <c r="I113" s="77">
        <v>142</v>
      </c>
    </row>
    <row r="114" spans="1:9" s="29" customFormat="1" ht="9" customHeight="1" x14ac:dyDescent="0.25">
      <c r="A114" s="28" t="s">
        <v>82</v>
      </c>
      <c r="B114" s="258">
        <v>302</v>
      </c>
      <c r="C114" s="28">
        <v>245</v>
      </c>
      <c r="D114" s="28">
        <v>57</v>
      </c>
      <c r="E114" s="28"/>
      <c r="F114" s="197">
        <f t="shared" si="4"/>
        <v>14093</v>
      </c>
      <c r="H114" s="77">
        <v>11538</v>
      </c>
      <c r="I114" s="77">
        <v>2555</v>
      </c>
    </row>
    <row r="115" spans="1:9" s="29" customFormat="1" ht="9" customHeight="1" x14ac:dyDescent="0.25">
      <c r="A115" s="28" t="s">
        <v>86</v>
      </c>
      <c r="B115" s="258">
        <v>40</v>
      </c>
      <c r="C115" s="28">
        <v>31</v>
      </c>
      <c r="D115" s="28">
        <v>9</v>
      </c>
      <c r="E115" s="28"/>
      <c r="F115" s="197">
        <f t="shared" si="4"/>
        <v>1923</v>
      </c>
      <c r="H115" s="77">
        <v>1532</v>
      </c>
      <c r="I115" s="77">
        <v>391</v>
      </c>
    </row>
    <row r="116" spans="1:9" s="29" customFormat="1" ht="9" customHeight="1" x14ac:dyDescent="0.25">
      <c r="A116" s="41" t="s">
        <v>88</v>
      </c>
      <c r="B116" s="259">
        <v>26</v>
      </c>
      <c r="C116" s="41">
        <v>24</v>
      </c>
      <c r="D116" s="41">
        <v>2</v>
      </c>
      <c r="E116" s="41"/>
      <c r="F116" s="262">
        <f t="shared" si="4"/>
        <v>1503</v>
      </c>
      <c r="G116" s="42"/>
      <c r="H116" s="185">
        <v>1449</v>
      </c>
      <c r="I116" s="185">
        <v>54</v>
      </c>
    </row>
    <row r="117" spans="1:9" s="29" customFormat="1" ht="9" customHeight="1" x14ac:dyDescent="0.25">
      <c r="A117" s="28"/>
      <c r="B117" s="258"/>
      <c r="C117" s="28"/>
      <c r="D117" s="28"/>
      <c r="E117" s="28"/>
      <c r="H117" s="77"/>
      <c r="I117" s="77"/>
    </row>
    <row r="118" spans="1:9" s="29" customFormat="1" ht="9" customHeight="1" x14ac:dyDescent="0.25">
      <c r="A118" s="25">
        <v>1998</v>
      </c>
      <c r="B118" s="258"/>
      <c r="C118" s="28"/>
      <c r="D118" s="28"/>
      <c r="E118" s="28"/>
      <c r="H118" s="77"/>
      <c r="I118" s="77"/>
    </row>
    <row r="119" spans="1:9" s="29" customFormat="1" ht="9" customHeight="1" x14ac:dyDescent="0.25">
      <c r="A119" s="25" t="s">
        <v>129</v>
      </c>
      <c r="B119" s="257">
        <f>SUM(B121:B153)</f>
        <v>7864</v>
      </c>
      <c r="C119" s="257">
        <f>SUM(C121:C153)</f>
        <v>6812</v>
      </c>
      <c r="D119" s="257">
        <f>SUM(D121:D153)</f>
        <v>1052</v>
      </c>
      <c r="E119" s="257"/>
      <c r="F119" s="257">
        <f>SUM(F121:F153)</f>
        <v>312117</v>
      </c>
      <c r="G119" s="257"/>
      <c r="H119" s="257">
        <f>SUM(H121:H153)</f>
        <v>276390</v>
      </c>
      <c r="I119" s="257">
        <f>SUM(I121:I153)</f>
        <v>35727</v>
      </c>
    </row>
    <row r="120" spans="1:9" s="29" customFormat="1" ht="3.95" customHeight="1" x14ac:dyDescent="0.25">
      <c r="A120" s="25"/>
      <c r="B120" s="257"/>
      <c r="C120" s="257"/>
      <c r="D120" s="257"/>
      <c r="E120" s="257"/>
      <c r="F120" s="257"/>
      <c r="G120" s="257"/>
      <c r="H120" s="257"/>
      <c r="I120" s="257"/>
    </row>
    <row r="121" spans="1:9" s="29" customFormat="1" ht="9" customHeight="1" x14ac:dyDescent="0.25">
      <c r="A121" s="28" t="s">
        <v>14</v>
      </c>
      <c r="B121" s="258">
        <f t="shared" ref="B121:B153" si="5">SUM(C121,D121)</f>
        <v>65</v>
      </c>
      <c r="C121" s="28">
        <v>53</v>
      </c>
      <c r="D121" s="28">
        <v>12</v>
      </c>
      <c r="E121" s="28"/>
      <c r="F121" s="197">
        <f t="shared" ref="F121:F153" si="6">SUM(H121:I121)</f>
        <v>3374</v>
      </c>
      <c r="G121" s="197"/>
      <c r="H121" s="77">
        <v>2946</v>
      </c>
      <c r="I121" s="77">
        <v>428</v>
      </c>
    </row>
    <row r="122" spans="1:9" s="29" customFormat="1" ht="9" customHeight="1" x14ac:dyDescent="0.25">
      <c r="A122" s="28" t="s">
        <v>15</v>
      </c>
      <c r="B122" s="258">
        <f t="shared" si="5"/>
        <v>212</v>
      </c>
      <c r="C122" s="28">
        <v>197</v>
      </c>
      <c r="D122" s="28">
        <v>15</v>
      </c>
      <c r="E122" s="28"/>
      <c r="F122" s="197">
        <f t="shared" si="6"/>
        <v>4243</v>
      </c>
      <c r="G122" s="197"/>
      <c r="H122" s="77">
        <v>3955</v>
      </c>
      <c r="I122" s="77">
        <v>288</v>
      </c>
    </row>
    <row r="123" spans="1:9" s="29" customFormat="1" ht="9" customHeight="1" x14ac:dyDescent="0.25">
      <c r="A123" s="28" t="s">
        <v>112</v>
      </c>
      <c r="B123" s="258">
        <f t="shared" si="5"/>
        <v>37</v>
      </c>
      <c r="C123" s="28">
        <v>35</v>
      </c>
      <c r="D123" s="28">
        <v>2</v>
      </c>
      <c r="E123" s="28"/>
      <c r="F123" s="197">
        <f t="shared" si="6"/>
        <v>864</v>
      </c>
      <c r="G123" s="197"/>
      <c r="H123" s="77">
        <v>751</v>
      </c>
      <c r="I123" s="77">
        <v>113</v>
      </c>
    </row>
    <row r="124" spans="1:9" s="29" customFormat="1" ht="9" customHeight="1" x14ac:dyDescent="0.25">
      <c r="A124" s="41" t="s">
        <v>21</v>
      </c>
      <c r="B124" s="259">
        <f t="shared" si="5"/>
        <v>38</v>
      </c>
      <c r="C124" s="41">
        <v>32</v>
      </c>
      <c r="D124" s="41">
        <v>6</v>
      </c>
      <c r="E124" s="41"/>
      <c r="F124" s="262">
        <f t="shared" si="6"/>
        <v>517</v>
      </c>
      <c r="G124" s="262"/>
      <c r="H124" s="185">
        <v>448</v>
      </c>
      <c r="I124" s="185">
        <v>69</v>
      </c>
    </row>
    <row r="125" spans="1:9" s="29" customFormat="1" ht="9" customHeight="1" x14ac:dyDescent="0.25">
      <c r="A125" s="28" t="s">
        <v>23</v>
      </c>
      <c r="B125" s="258">
        <f t="shared" si="5"/>
        <v>381</v>
      </c>
      <c r="C125" s="28">
        <v>337</v>
      </c>
      <c r="D125" s="28">
        <v>44</v>
      </c>
      <c r="E125" s="28"/>
      <c r="F125" s="197">
        <f t="shared" si="6"/>
        <v>11695</v>
      </c>
      <c r="G125" s="197"/>
      <c r="H125" s="77">
        <v>10324</v>
      </c>
      <c r="I125" s="77">
        <v>1371</v>
      </c>
    </row>
    <row r="126" spans="1:9" s="29" customFormat="1" ht="9" customHeight="1" x14ac:dyDescent="0.25">
      <c r="A126" s="28" t="s">
        <v>25</v>
      </c>
      <c r="B126" s="258">
        <f t="shared" si="5"/>
        <v>34</v>
      </c>
      <c r="C126" s="28">
        <v>33</v>
      </c>
      <c r="D126" s="28">
        <v>1</v>
      </c>
      <c r="E126" s="28"/>
      <c r="F126" s="197">
        <f t="shared" si="6"/>
        <v>1468</v>
      </c>
      <c r="G126" s="197"/>
      <c r="H126" s="77">
        <v>1438</v>
      </c>
      <c r="I126" s="77">
        <v>30</v>
      </c>
    </row>
    <row r="127" spans="1:9" s="29" customFormat="1" ht="9" customHeight="1" x14ac:dyDescent="0.25">
      <c r="A127" s="28" t="s">
        <v>27</v>
      </c>
      <c r="B127" s="258">
        <f t="shared" si="5"/>
        <v>68</v>
      </c>
      <c r="C127" s="28">
        <v>62</v>
      </c>
      <c r="D127" s="28">
        <v>6</v>
      </c>
      <c r="E127" s="28"/>
      <c r="F127" s="197">
        <f t="shared" si="6"/>
        <v>3134</v>
      </c>
      <c r="G127" s="197"/>
      <c r="H127" s="77">
        <v>2877</v>
      </c>
      <c r="I127" s="77">
        <v>257</v>
      </c>
    </row>
    <row r="128" spans="1:9" s="29" customFormat="1" ht="9" customHeight="1" x14ac:dyDescent="0.25">
      <c r="A128" s="41" t="s">
        <v>30</v>
      </c>
      <c r="B128" s="259">
        <f t="shared" si="5"/>
        <v>231</v>
      </c>
      <c r="C128" s="41">
        <v>212</v>
      </c>
      <c r="D128" s="41">
        <v>19</v>
      </c>
      <c r="E128" s="41"/>
      <c r="F128" s="262">
        <f t="shared" si="6"/>
        <v>9588</v>
      </c>
      <c r="G128" s="262"/>
      <c r="H128" s="185">
        <v>9096</v>
      </c>
      <c r="I128" s="185">
        <v>492</v>
      </c>
    </row>
    <row r="129" spans="1:9" s="29" customFormat="1" ht="9" customHeight="1" x14ac:dyDescent="0.25">
      <c r="A129" s="28" t="s">
        <v>111</v>
      </c>
      <c r="B129" s="258">
        <f t="shared" si="5"/>
        <v>1400</v>
      </c>
      <c r="C129" s="258">
        <v>1182</v>
      </c>
      <c r="D129" s="28">
        <v>218</v>
      </c>
      <c r="E129" s="28"/>
      <c r="F129" s="197">
        <f t="shared" si="6"/>
        <v>58893</v>
      </c>
      <c r="G129" s="197"/>
      <c r="H129" s="77">
        <v>48381</v>
      </c>
      <c r="I129" s="77">
        <v>10512</v>
      </c>
    </row>
    <row r="130" spans="1:9" s="29" customFormat="1" ht="9" customHeight="1" x14ac:dyDescent="0.25">
      <c r="A130" s="28" t="s">
        <v>33</v>
      </c>
      <c r="B130" s="258">
        <f t="shared" si="5"/>
        <v>105</v>
      </c>
      <c r="C130" s="28">
        <v>101</v>
      </c>
      <c r="D130" s="28">
        <v>4</v>
      </c>
      <c r="E130" s="28"/>
      <c r="F130" s="197">
        <f t="shared" si="6"/>
        <v>5731</v>
      </c>
      <c r="G130" s="197"/>
      <c r="H130" s="77">
        <v>5336</v>
      </c>
      <c r="I130" s="77">
        <v>395</v>
      </c>
    </row>
    <row r="131" spans="1:9" s="29" customFormat="1" ht="9" customHeight="1" x14ac:dyDescent="0.25">
      <c r="A131" s="28" t="s">
        <v>34</v>
      </c>
      <c r="B131" s="258">
        <f t="shared" si="5"/>
        <v>190</v>
      </c>
      <c r="C131" s="28">
        <v>163</v>
      </c>
      <c r="D131" s="28">
        <v>27</v>
      </c>
      <c r="E131" s="28"/>
      <c r="F131" s="197">
        <f t="shared" si="6"/>
        <v>10426</v>
      </c>
      <c r="G131" s="197"/>
      <c r="H131" s="77">
        <v>9112</v>
      </c>
      <c r="I131" s="77">
        <v>1314</v>
      </c>
    </row>
    <row r="132" spans="1:9" s="29" customFormat="1" ht="9" customHeight="1" x14ac:dyDescent="0.25">
      <c r="A132" s="41" t="s">
        <v>36</v>
      </c>
      <c r="B132" s="259">
        <f t="shared" si="5"/>
        <v>48</v>
      </c>
      <c r="C132" s="41">
        <v>36</v>
      </c>
      <c r="D132" s="41">
        <v>12</v>
      </c>
      <c r="E132" s="41"/>
      <c r="F132" s="262">
        <f t="shared" si="6"/>
        <v>1566</v>
      </c>
      <c r="G132" s="262"/>
      <c r="H132" s="185">
        <v>1296</v>
      </c>
      <c r="I132" s="185">
        <v>270</v>
      </c>
    </row>
    <row r="133" spans="1:9" s="29" customFormat="1" ht="9" customHeight="1" x14ac:dyDescent="0.25">
      <c r="A133" s="28" t="s">
        <v>130</v>
      </c>
      <c r="B133" s="258">
        <f t="shared" si="5"/>
        <v>79</v>
      </c>
      <c r="C133" s="28">
        <v>65</v>
      </c>
      <c r="D133" s="28">
        <v>14</v>
      </c>
      <c r="E133" s="28"/>
      <c r="F133" s="197">
        <f t="shared" si="6"/>
        <v>5711</v>
      </c>
      <c r="G133" s="197"/>
      <c r="H133" s="77">
        <v>5155</v>
      </c>
      <c r="I133" s="77">
        <v>556</v>
      </c>
    </row>
    <row r="134" spans="1:9" s="29" customFormat="1" ht="9" customHeight="1" x14ac:dyDescent="0.25">
      <c r="A134" s="28" t="s">
        <v>39</v>
      </c>
      <c r="B134" s="258">
        <f t="shared" si="5"/>
        <v>439</v>
      </c>
      <c r="C134" s="28">
        <v>383</v>
      </c>
      <c r="D134" s="28">
        <v>56</v>
      </c>
      <c r="E134" s="28"/>
      <c r="F134" s="197">
        <f t="shared" si="6"/>
        <v>20080</v>
      </c>
      <c r="G134" s="197"/>
      <c r="H134" s="77">
        <v>18690</v>
      </c>
      <c r="I134" s="77">
        <v>1390</v>
      </c>
    </row>
    <row r="135" spans="1:9" s="29" customFormat="1" ht="9" customHeight="1" x14ac:dyDescent="0.25">
      <c r="A135" s="28" t="s">
        <v>32</v>
      </c>
      <c r="B135" s="258">
        <f t="shared" si="5"/>
        <v>322</v>
      </c>
      <c r="C135" s="28">
        <v>283</v>
      </c>
      <c r="D135" s="28">
        <v>39</v>
      </c>
      <c r="E135" s="28"/>
      <c r="F135" s="197">
        <f t="shared" si="6"/>
        <v>24667</v>
      </c>
      <c r="G135" s="197"/>
      <c r="H135" s="77">
        <v>23302</v>
      </c>
      <c r="I135" s="197">
        <v>1365</v>
      </c>
    </row>
    <row r="136" spans="1:9" s="29" customFormat="1" ht="9" customHeight="1" x14ac:dyDescent="0.25">
      <c r="A136" s="41" t="s">
        <v>43</v>
      </c>
      <c r="B136" s="259">
        <f t="shared" si="5"/>
        <v>218</v>
      </c>
      <c r="C136" s="41">
        <v>207</v>
      </c>
      <c r="D136" s="41">
        <v>11</v>
      </c>
      <c r="E136" s="41"/>
      <c r="F136" s="262">
        <f t="shared" si="6"/>
        <v>10630</v>
      </c>
      <c r="G136" s="262"/>
      <c r="H136" s="185">
        <v>9946</v>
      </c>
      <c r="I136" s="185">
        <v>684</v>
      </c>
    </row>
    <row r="137" spans="1:9" s="29" customFormat="1" ht="9" customHeight="1" x14ac:dyDescent="0.25">
      <c r="A137" s="28" t="s">
        <v>46</v>
      </c>
      <c r="B137" s="258">
        <f t="shared" si="5"/>
        <v>59</v>
      </c>
      <c r="C137" s="28">
        <v>50</v>
      </c>
      <c r="D137" s="28">
        <v>9</v>
      </c>
      <c r="E137" s="28"/>
      <c r="F137" s="197">
        <f t="shared" si="6"/>
        <v>2210</v>
      </c>
      <c r="G137" s="197"/>
      <c r="H137" s="77">
        <v>2005</v>
      </c>
      <c r="I137" s="77">
        <v>205</v>
      </c>
    </row>
    <row r="138" spans="1:9" s="29" customFormat="1" ht="9" customHeight="1" x14ac:dyDescent="0.25">
      <c r="A138" s="28" t="s">
        <v>48</v>
      </c>
      <c r="B138" s="258">
        <f t="shared" si="5"/>
        <v>42</v>
      </c>
      <c r="C138" s="28">
        <v>33</v>
      </c>
      <c r="D138" s="28">
        <v>9</v>
      </c>
      <c r="E138" s="28"/>
      <c r="F138" s="197">
        <f t="shared" si="6"/>
        <v>1370</v>
      </c>
      <c r="G138" s="197"/>
      <c r="H138" s="77">
        <v>1274</v>
      </c>
      <c r="I138" s="77">
        <v>96</v>
      </c>
    </row>
    <row r="139" spans="1:9" s="29" customFormat="1" ht="9" customHeight="1" x14ac:dyDescent="0.25">
      <c r="A139" s="28" t="s">
        <v>50</v>
      </c>
      <c r="B139" s="258">
        <f t="shared" si="5"/>
        <v>933</v>
      </c>
      <c r="C139" s="28">
        <v>763</v>
      </c>
      <c r="D139" s="28">
        <v>170</v>
      </c>
      <c r="E139" s="28"/>
      <c r="F139" s="197">
        <f t="shared" si="6"/>
        <v>39474</v>
      </c>
      <c r="G139" s="197"/>
      <c r="H139" s="77">
        <v>33485</v>
      </c>
      <c r="I139" s="77">
        <v>5989</v>
      </c>
    </row>
    <row r="140" spans="1:9" s="29" customFormat="1" ht="9" customHeight="1" x14ac:dyDescent="0.25">
      <c r="A140" s="41" t="s">
        <v>52</v>
      </c>
      <c r="B140" s="259">
        <f t="shared" si="5"/>
        <v>65</v>
      </c>
      <c r="C140" s="41">
        <v>56</v>
      </c>
      <c r="D140" s="41">
        <v>9</v>
      </c>
      <c r="E140" s="41"/>
      <c r="F140" s="262">
        <f t="shared" si="6"/>
        <v>2238</v>
      </c>
      <c r="G140" s="262"/>
      <c r="H140" s="185">
        <v>1795</v>
      </c>
      <c r="I140" s="185">
        <v>443</v>
      </c>
    </row>
    <row r="141" spans="1:9" s="29" customFormat="1" ht="9" customHeight="1" x14ac:dyDescent="0.25">
      <c r="A141" s="28" t="s">
        <v>55</v>
      </c>
      <c r="B141" s="258">
        <f t="shared" si="5"/>
        <v>379</v>
      </c>
      <c r="C141" s="28">
        <v>343</v>
      </c>
      <c r="D141" s="28">
        <v>36</v>
      </c>
      <c r="E141" s="28"/>
      <c r="F141" s="197">
        <f t="shared" si="6"/>
        <v>12393</v>
      </c>
      <c r="G141" s="197"/>
      <c r="H141" s="77">
        <v>11046</v>
      </c>
      <c r="I141" s="77">
        <v>1347</v>
      </c>
    </row>
    <row r="142" spans="1:9" s="29" customFormat="1" ht="9" customHeight="1" x14ac:dyDescent="0.25">
      <c r="A142" s="28" t="s">
        <v>57</v>
      </c>
      <c r="B142" s="258">
        <f t="shared" si="5"/>
        <v>140</v>
      </c>
      <c r="C142" s="28">
        <v>126</v>
      </c>
      <c r="D142" s="28">
        <v>14</v>
      </c>
      <c r="E142" s="28"/>
      <c r="F142" s="197">
        <f t="shared" si="6"/>
        <v>7743</v>
      </c>
      <c r="G142" s="197"/>
      <c r="H142" s="77">
        <v>6453</v>
      </c>
      <c r="I142" s="77">
        <v>1290</v>
      </c>
    </row>
    <row r="143" spans="1:9" s="29" customFormat="1" ht="9" customHeight="1" x14ac:dyDescent="0.25">
      <c r="A143" s="28" t="s">
        <v>59</v>
      </c>
      <c r="B143" s="258">
        <f t="shared" si="5"/>
        <v>17</v>
      </c>
      <c r="C143" s="28">
        <v>14</v>
      </c>
      <c r="D143" s="28">
        <v>3</v>
      </c>
      <c r="E143" s="28"/>
      <c r="F143" s="197">
        <f t="shared" si="6"/>
        <v>545</v>
      </c>
      <c r="G143" s="197"/>
      <c r="H143" s="77">
        <v>473</v>
      </c>
      <c r="I143" s="77">
        <v>72</v>
      </c>
    </row>
    <row r="144" spans="1:9" s="29" customFormat="1" ht="9" customHeight="1" x14ac:dyDescent="0.25">
      <c r="A144" s="41" t="s">
        <v>63</v>
      </c>
      <c r="B144" s="259">
        <f t="shared" si="5"/>
        <v>204</v>
      </c>
      <c r="C144" s="41">
        <v>187</v>
      </c>
      <c r="D144" s="41">
        <v>17</v>
      </c>
      <c r="E144" s="41"/>
      <c r="F144" s="262">
        <f t="shared" si="6"/>
        <v>6052</v>
      </c>
      <c r="G144" s="262"/>
      <c r="H144" s="185">
        <v>5674</v>
      </c>
      <c r="I144" s="185">
        <v>378</v>
      </c>
    </row>
    <row r="145" spans="1:9" s="29" customFormat="1" ht="9" customHeight="1" x14ac:dyDescent="0.25">
      <c r="A145" s="28" t="s">
        <v>65</v>
      </c>
      <c r="B145" s="258">
        <f t="shared" si="5"/>
        <v>123</v>
      </c>
      <c r="C145" s="28">
        <v>102</v>
      </c>
      <c r="D145" s="28">
        <v>21</v>
      </c>
      <c r="E145" s="28"/>
      <c r="F145" s="197">
        <f t="shared" si="6"/>
        <v>9222</v>
      </c>
      <c r="G145" s="197"/>
      <c r="H145" s="77">
        <v>8821</v>
      </c>
      <c r="I145" s="77">
        <v>401</v>
      </c>
    </row>
    <row r="146" spans="1:9" s="29" customFormat="1" ht="9" customHeight="1" x14ac:dyDescent="0.25">
      <c r="A146" s="28" t="s">
        <v>69</v>
      </c>
      <c r="B146" s="258">
        <f t="shared" si="5"/>
        <v>147</v>
      </c>
      <c r="C146" s="28">
        <v>133</v>
      </c>
      <c r="D146" s="28">
        <v>14</v>
      </c>
      <c r="E146" s="28"/>
      <c r="F146" s="197">
        <f t="shared" si="6"/>
        <v>5998</v>
      </c>
      <c r="G146" s="197"/>
      <c r="H146" s="77">
        <v>5493</v>
      </c>
      <c r="I146" s="77">
        <v>505</v>
      </c>
    </row>
    <row r="147" spans="1:9" s="29" customFormat="1" ht="9" customHeight="1" x14ac:dyDescent="0.25">
      <c r="A147" s="28" t="s">
        <v>74</v>
      </c>
      <c r="B147" s="258">
        <f t="shared" si="5"/>
        <v>78</v>
      </c>
      <c r="C147" s="28">
        <v>57</v>
      </c>
      <c r="D147" s="28">
        <v>21</v>
      </c>
      <c r="E147" s="28"/>
      <c r="F147" s="197">
        <f t="shared" si="6"/>
        <v>2004</v>
      </c>
      <c r="G147" s="197"/>
      <c r="H147" s="77">
        <v>1510</v>
      </c>
      <c r="I147" s="77">
        <v>494</v>
      </c>
    </row>
    <row r="148" spans="1:9" s="29" customFormat="1" ht="9" customHeight="1" x14ac:dyDescent="0.25">
      <c r="A148" s="41" t="s">
        <v>76</v>
      </c>
      <c r="B148" s="259">
        <f t="shared" si="5"/>
        <v>828</v>
      </c>
      <c r="C148" s="41">
        <v>777</v>
      </c>
      <c r="D148" s="41">
        <v>51</v>
      </c>
      <c r="E148" s="41"/>
      <c r="F148" s="262">
        <f t="shared" si="6"/>
        <v>25818</v>
      </c>
      <c r="G148" s="262"/>
      <c r="H148" s="185">
        <v>24329</v>
      </c>
      <c r="I148" s="185">
        <v>1489</v>
      </c>
    </row>
    <row r="149" spans="1:9" s="29" customFormat="1" ht="9" customHeight="1" x14ac:dyDescent="0.25">
      <c r="A149" s="28" t="s">
        <v>105</v>
      </c>
      <c r="B149" s="258">
        <f t="shared" si="5"/>
        <v>59</v>
      </c>
      <c r="C149" s="28">
        <v>45</v>
      </c>
      <c r="D149" s="28">
        <v>14</v>
      </c>
      <c r="E149" s="28"/>
      <c r="F149" s="197">
        <f t="shared" si="6"/>
        <v>2493</v>
      </c>
      <c r="G149" s="197"/>
      <c r="H149" s="77">
        <v>2326</v>
      </c>
      <c r="I149" s="77">
        <v>167</v>
      </c>
    </row>
    <row r="150" spans="1:9" s="29" customFormat="1" ht="9" customHeight="1" x14ac:dyDescent="0.25">
      <c r="A150" s="28" t="s">
        <v>82</v>
      </c>
      <c r="B150" s="258">
        <f t="shared" si="5"/>
        <v>325</v>
      </c>
      <c r="C150" s="28">
        <v>264</v>
      </c>
      <c r="D150" s="28">
        <v>61</v>
      </c>
      <c r="E150" s="28"/>
      <c r="F150" s="197">
        <f t="shared" si="6"/>
        <v>14600</v>
      </c>
      <c r="G150" s="197"/>
      <c r="H150" s="77">
        <v>12146</v>
      </c>
      <c r="I150" s="77">
        <v>2454</v>
      </c>
    </row>
    <row r="151" spans="1:9" s="29" customFormat="1" ht="9" customHeight="1" x14ac:dyDescent="0.25">
      <c r="A151" s="28" t="s">
        <v>86</v>
      </c>
      <c r="B151" s="258">
        <f t="shared" si="5"/>
        <v>78</v>
      </c>
      <c r="C151" s="28">
        <v>60</v>
      </c>
      <c r="D151" s="28">
        <v>18</v>
      </c>
      <c r="E151" s="28"/>
      <c r="F151" s="197">
        <f t="shared" si="6"/>
        <v>2359</v>
      </c>
      <c r="G151" s="197"/>
      <c r="H151" s="77">
        <v>1953</v>
      </c>
      <c r="I151" s="77">
        <v>406</v>
      </c>
    </row>
    <row r="152" spans="1:9" s="29" customFormat="1" ht="9" customHeight="1" x14ac:dyDescent="0.25">
      <c r="A152" s="41" t="s">
        <v>88</v>
      </c>
      <c r="B152" s="259">
        <f t="shared" si="5"/>
        <v>40</v>
      </c>
      <c r="C152" s="41">
        <v>37</v>
      </c>
      <c r="D152" s="41">
        <v>3</v>
      </c>
      <c r="E152" s="41"/>
      <c r="F152" s="262">
        <f t="shared" si="6"/>
        <v>1576</v>
      </c>
      <c r="G152" s="262"/>
      <c r="H152" s="185">
        <v>1521</v>
      </c>
      <c r="I152" s="185">
        <v>55</v>
      </c>
    </row>
    <row r="153" spans="1:9" s="29" customFormat="1" ht="9" customHeight="1" x14ac:dyDescent="0.25">
      <c r="A153" s="29" t="s">
        <v>148</v>
      </c>
      <c r="B153" s="258">
        <f t="shared" si="5"/>
        <v>480</v>
      </c>
      <c r="C153" s="28">
        <v>384</v>
      </c>
      <c r="D153" s="28">
        <v>96</v>
      </c>
      <c r="E153" s="28"/>
      <c r="F153" s="197">
        <f t="shared" si="6"/>
        <v>3435</v>
      </c>
      <c r="G153" s="197"/>
      <c r="H153" s="77">
        <v>3033</v>
      </c>
      <c r="I153" s="77">
        <v>402</v>
      </c>
    </row>
    <row r="154" spans="1:9" s="29" customFormat="1" ht="9" customHeight="1" x14ac:dyDescent="0.25">
      <c r="B154" s="258"/>
      <c r="C154" s="28"/>
      <c r="D154" s="28"/>
      <c r="E154" s="28"/>
      <c r="F154" s="197"/>
      <c r="G154" s="197"/>
      <c r="H154" s="77"/>
      <c r="I154" s="77"/>
    </row>
    <row r="155" spans="1:9" s="29" customFormat="1" ht="9" customHeight="1" x14ac:dyDescent="0.25">
      <c r="A155" s="25">
        <v>1999</v>
      </c>
      <c r="B155" s="28"/>
      <c r="C155" s="28"/>
      <c r="D155" s="28"/>
      <c r="E155" s="28"/>
      <c r="F155" s="28"/>
      <c r="G155" s="28"/>
      <c r="H155" s="28"/>
      <c r="I155" s="28"/>
    </row>
    <row r="156" spans="1:9" s="29" customFormat="1" ht="9" customHeight="1" x14ac:dyDescent="0.25">
      <c r="A156" s="25" t="s">
        <v>129</v>
      </c>
      <c r="B156" s="257">
        <f>SUM(B158:B190)</f>
        <v>7783</v>
      </c>
      <c r="C156" s="257">
        <f>SUM(C158:C190)</f>
        <v>6297</v>
      </c>
      <c r="D156" s="257">
        <f>SUM(D158:D190)</f>
        <v>1486</v>
      </c>
      <c r="E156" s="257"/>
      <c r="F156" s="257">
        <f>SUM(F158:F190)</f>
        <v>336037</v>
      </c>
      <c r="G156" s="257"/>
      <c r="H156" s="257">
        <f>SUM(H158:H190)</f>
        <v>296737</v>
      </c>
      <c r="I156" s="257">
        <f>SUM(I158:I190)</f>
        <v>39300</v>
      </c>
    </row>
    <row r="157" spans="1:9" s="29" customFormat="1" ht="3" customHeight="1" x14ac:dyDescent="0.25">
      <c r="A157" s="25"/>
      <c r="B157" s="257"/>
      <c r="C157" s="257"/>
      <c r="D157" s="257"/>
      <c r="E157" s="257"/>
      <c r="F157" s="257"/>
      <c r="G157" s="257"/>
      <c r="H157" s="257"/>
      <c r="I157" s="257"/>
    </row>
    <row r="158" spans="1:9" s="29" customFormat="1" ht="9" customHeight="1" x14ac:dyDescent="0.25">
      <c r="A158" s="28" t="s">
        <v>14</v>
      </c>
      <c r="B158" s="258">
        <f>SUM(C158:D158)</f>
        <v>63</v>
      </c>
      <c r="C158" s="28">
        <v>52</v>
      </c>
      <c r="D158" s="28">
        <v>11</v>
      </c>
      <c r="E158" s="28"/>
      <c r="F158" s="197">
        <f>SUM(H158:I158)</f>
        <v>3341</v>
      </c>
      <c r="G158" s="197"/>
      <c r="H158" s="77">
        <v>3028</v>
      </c>
      <c r="I158" s="77">
        <v>313</v>
      </c>
    </row>
    <row r="159" spans="1:9" s="29" customFormat="1" ht="9" customHeight="1" x14ac:dyDescent="0.25">
      <c r="A159" s="28" t="s">
        <v>15</v>
      </c>
      <c r="B159" s="258">
        <f t="shared" ref="B159:B190" si="7">SUM(C159:D159)</f>
        <v>269</v>
      </c>
      <c r="C159" s="28">
        <v>232</v>
      </c>
      <c r="D159" s="28">
        <v>37</v>
      </c>
      <c r="E159" s="28"/>
      <c r="F159" s="197">
        <f t="shared" ref="F159:F190" si="8">SUM(H159:I159)</f>
        <v>8525</v>
      </c>
      <c r="G159" s="197"/>
      <c r="H159" s="77">
        <v>7961</v>
      </c>
      <c r="I159" s="77">
        <v>564</v>
      </c>
    </row>
    <row r="160" spans="1:9" s="29" customFormat="1" ht="9" customHeight="1" x14ac:dyDescent="0.25">
      <c r="A160" s="28" t="s">
        <v>112</v>
      </c>
      <c r="B160" s="258">
        <f t="shared" si="7"/>
        <v>39</v>
      </c>
      <c r="C160" s="28">
        <v>31</v>
      </c>
      <c r="D160" s="28">
        <v>8</v>
      </c>
      <c r="E160" s="28"/>
      <c r="F160" s="197">
        <f t="shared" si="8"/>
        <v>980</v>
      </c>
      <c r="G160" s="197"/>
      <c r="H160" s="77">
        <v>837</v>
      </c>
      <c r="I160" s="77">
        <v>143</v>
      </c>
    </row>
    <row r="161" spans="1:9" s="29" customFormat="1" ht="9" customHeight="1" x14ac:dyDescent="0.25">
      <c r="A161" s="41" t="s">
        <v>21</v>
      </c>
      <c r="B161" s="259">
        <f t="shared" si="7"/>
        <v>37</v>
      </c>
      <c r="C161" s="41">
        <v>30</v>
      </c>
      <c r="D161" s="41">
        <v>7</v>
      </c>
      <c r="E161" s="41"/>
      <c r="F161" s="262">
        <f t="shared" si="8"/>
        <v>499</v>
      </c>
      <c r="G161" s="262"/>
      <c r="H161" s="185">
        <v>434</v>
      </c>
      <c r="I161" s="185">
        <v>65</v>
      </c>
    </row>
    <row r="162" spans="1:9" s="29" customFormat="1" ht="9" customHeight="1" x14ac:dyDescent="0.25">
      <c r="A162" s="28" t="s">
        <v>23</v>
      </c>
      <c r="B162" s="258">
        <f t="shared" si="7"/>
        <v>354</v>
      </c>
      <c r="C162" s="28">
        <v>276</v>
      </c>
      <c r="D162" s="28">
        <v>78</v>
      </c>
      <c r="E162" s="28"/>
      <c r="F162" s="197">
        <f t="shared" si="8"/>
        <v>11948</v>
      </c>
      <c r="G162" s="197"/>
      <c r="H162" s="77">
        <v>10419</v>
      </c>
      <c r="I162" s="77">
        <v>1529</v>
      </c>
    </row>
    <row r="163" spans="1:9" s="29" customFormat="1" ht="9" customHeight="1" x14ac:dyDescent="0.25">
      <c r="A163" s="28" t="s">
        <v>25</v>
      </c>
      <c r="B163" s="258">
        <f t="shared" si="7"/>
        <v>38</v>
      </c>
      <c r="C163" s="28">
        <v>35</v>
      </c>
      <c r="D163" s="28">
        <v>3</v>
      </c>
      <c r="E163" s="28"/>
      <c r="F163" s="197">
        <f t="shared" si="8"/>
        <v>1320</v>
      </c>
      <c r="G163" s="197"/>
      <c r="H163" s="77">
        <v>1291</v>
      </c>
      <c r="I163" s="77">
        <v>29</v>
      </c>
    </row>
    <row r="164" spans="1:9" s="29" customFormat="1" ht="9" customHeight="1" x14ac:dyDescent="0.25">
      <c r="A164" s="28" t="s">
        <v>27</v>
      </c>
      <c r="B164" s="258">
        <f t="shared" si="7"/>
        <v>71</v>
      </c>
      <c r="C164" s="28">
        <v>62</v>
      </c>
      <c r="D164" s="28">
        <v>9</v>
      </c>
      <c r="E164" s="28"/>
      <c r="F164" s="197">
        <f t="shared" si="8"/>
        <v>3253</v>
      </c>
      <c r="G164" s="197"/>
      <c r="H164" s="77">
        <v>2969</v>
      </c>
      <c r="I164" s="77">
        <v>284</v>
      </c>
    </row>
    <row r="165" spans="1:9" s="29" customFormat="1" ht="9" customHeight="1" x14ac:dyDescent="0.25">
      <c r="A165" s="41" t="s">
        <v>30</v>
      </c>
      <c r="B165" s="259">
        <f t="shared" si="7"/>
        <v>248</v>
      </c>
      <c r="C165" s="41">
        <v>199</v>
      </c>
      <c r="D165" s="41">
        <v>49</v>
      </c>
      <c r="E165" s="41"/>
      <c r="F165" s="262">
        <f t="shared" si="8"/>
        <v>11471</v>
      </c>
      <c r="G165" s="262"/>
      <c r="H165" s="185">
        <v>10687</v>
      </c>
      <c r="I165" s="185">
        <v>784</v>
      </c>
    </row>
    <row r="166" spans="1:9" s="29" customFormat="1" ht="9" customHeight="1" x14ac:dyDescent="0.25">
      <c r="A166" s="28" t="s">
        <v>111</v>
      </c>
      <c r="B166" s="258">
        <f t="shared" si="7"/>
        <v>1443</v>
      </c>
      <c r="C166" s="258">
        <v>1125</v>
      </c>
      <c r="D166" s="28">
        <v>318</v>
      </c>
      <c r="E166" s="28"/>
      <c r="F166" s="197">
        <f t="shared" si="8"/>
        <v>66552</v>
      </c>
      <c r="G166" s="197"/>
      <c r="H166" s="77">
        <v>55748</v>
      </c>
      <c r="I166" s="77">
        <v>10804</v>
      </c>
    </row>
    <row r="167" spans="1:9" s="29" customFormat="1" ht="9" customHeight="1" x14ac:dyDescent="0.25">
      <c r="A167" s="28" t="s">
        <v>33</v>
      </c>
      <c r="B167" s="258">
        <f t="shared" si="7"/>
        <v>109</v>
      </c>
      <c r="C167" s="28">
        <v>99</v>
      </c>
      <c r="D167" s="28">
        <v>10</v>
      </c>
      <c r="E167" s="28"/>
      <c r="F167" s="197">
        <f t="shared" si="8"/>
        <v>6618</v>
      </c>
      <c r="G167" s="197"/>
      <c r="H167" s="77">
        <v>6034</v>
      </c>
      <c r="I167" s="77">
        <v>584</v>
      </c>
    </row>
    <row r="168" spans="1:9" s="29" customFormat="1" ht="9" customHeight="1" x14ac:dyDescent="0.25">
      <c r="A168" s="28" t="s">
        <v>34</v>
      </c>
      <c r="B168" s="258">
        <f t="shared" si="7"/>
        <v>194</v>
      </c>
      <c r="C168" s="28">
        <v>143</v>
      </c>
      <c r="D168" s="28">
        <v>51</v>
      </c>
      <c r="E168" s="28"/>
      <c r="F168" s="197">
        <f t="shared" si="8"/>
        <v>11232</v>
      </c>
      <c r="G168" s="197"/>
      <c r="H168" s="77">
        <v>9687</v>
      </c>
      <c r="I168" s="77">
        <v>1545</v>
      </c>
    </row>
    <row r="169" spans="1:9" s="29" customFormat="1" ht="9" customHeight="1" x14ac:dyDescent="0.25">
      <c r="A169" s="41" t="s">
        <v>36</v>
      </c>
      <c r="B169" s="259">
        <f t="shared" si="7"/>
        <v>42</v>
      </c>
      <c r="C169" s="41">
        <v>26</v>
      </c>
      <c r="D169" s="41">
        <v>16</v>
      </c>
      <c r="E169" s="41"/>
      <c r="F169" s="262">
        <f t="shared" si="8"/>
        <v>1695</v>
      </c>
      <c r="G169" s="262"/>
      <c r="H169" s="185">
        <v>1383</v>
      </c>
      <c r="I169" s="185">
        <v>312</v>
      </c>
    </row>
    <row r="170" spans="1:9" s="29" customFormat="1" ht="9" customHeight="1" x14ac:dyDescent="0.25">
      <c r="A170" s="28" t="s">
        <v>130</v>
      </c>
      <c r="B170" s="258">
        <f t="shared" si="7"/>
        <v>83</v>
      </c>
      <c r="C170" s="28">
        <v>62</v>
      </c>
      <c r="D170" s="28">
        <v>21</v>
      </c>
      <c r="E170" s="28"/>
      <c r="F170" s="197">
        <f t="shared" si="8"/>
        <v>6069</v>
      </c>
      <c r="G170" s="197"/>
      <c r="H170" s="77">
        <v>5358</v>
      </c>
      <c r="I170" s="77">
        <v>711</v>
      </c>
    </row>
    <row r="171" spans="1:9" s="29" customFormat="1" ht="9" customHeight="1" x14ac:dyDescent="0.25">
      <c r="A171" s="28" t="s">
        <v>39</v>
      </c>
      <c r="B171" s="258">
        <f t="shared" si="7"/>
        <v>470</v>
      </c>
      <c r="C171" s="28">
        <v>402</v>
      </c>
      <c r="D171" s="28">
        <v>68</v>
      </c>
      <c r="E171" s="28"/>
      <c r="F171" s="197">
        <f t="shared" si="8"/>
        <v>21558</v>
      </c>
      <c r="G171" s="197"/>
      <c r="H171" s="77">
        <v>19890</v>
      </c>
      <c r="I171" s="77">
        <v>1668</v>
      </c>
    </row>
    <row r="172" spans="1:9" s="29" customFormat="1" ht="9" customHeight="1" x14ac:dyDescent="0.25">
      <c r="A172" s="28" t="s">
        <v>32</v>
      </c>
      <c r="B172" s="258">
        <f t="shared" si="7"/>
        <v>287</v>
      </c>
      <c r="C172" s="28">
        <v>258</v>
      </c>
      <c r="D172" s="28">
        <v>29</v>
      </c>
      <c r="E172" s="28"/>
      <c r="F172" s="197">
        <f t="shared" si="8"/>
        <v>19003</v>
      </c>
      <c r="G172" s="197"/>
      <c r="H172" s="77">
        <v>17678</v>
      </c>
      <c r="I172" s="197">
        <v>1325</v>
      </c>
    </row>
    <row r="173" spans="1:9" s="29" customFormat="1" ht="9" customHeight="1" x14ac:dyDescent="0.25">
      <c r="A173" s="41" t="s">
        <v>43</v>
      </c>
      <c r="B173" s="259">
        <f t="shared" si="7"/>
        <v>221</v>
      </c>
      <c r="C173" s="41">
        <v>195</v>
      </c>
      <c r="D173" s="41">
        <v>26</v>
      </c>
      <c r="E173" s="41"/>
      <c r="F173" s="262">
        <f t="shared" si="8"/>
        <v>14011</v>
      </c>
      <c r="G173" s="262"/>
      <c r="H173" s="185">
        <v>13284</v>
      </c>
      <c r="I173" s="185">
        <v>727</v>
      </c>
    </row>
    <row r="174" spans="1:9" s="29" customFormat="1" ht="9" customHeight="1" x14ac:dyDescent="0.25">
      <c r="A174" s="28" t="s">
        <v>46</v>
      </c>
      <c r="B174" s="258">
        <f t="shared" si="7"/>
        <v>57</v>
      </c>
      <c r="C174" s="28">
        <v>42</v>
      </c>
      <c r="D174" s="28">
        <v>15</v>
      </c>
      <c r="E174" s="28"/>
      <c r="F174" s="197">
        <f t="shared" si="8"/>
        <v>2542</v>
      </c>
      <c r="G174" s="197"/>
      <c r="H174" s="77">
        <v>2102</v>
      </c>
      <c r="I174" s="77">
        <v>440</v>
      </c>
    </row>
    <row r="175" spans="1:9" s="29" customFormat="1" ht="9" customHeight="1" x14ac:dyDescent="0.25">
      <c r="A175" s="28" t="s">
        <v>48</v>
      </c>
      <c r="B175" s="258">
        <f t="shared" si="7"/>
        <v>43</v>
      </c>
      <c r="C175" s="28">
        <v>31</v>
      </c>
      <c r="D175" s="28">
        <v>12</v>
      </c>
      <c r="E175" s="28"/>
      <c r="F175" s="197">
        <f t="shared" si="8"/>
        <v>1320</v>
      </c>
      <c r="G175" s="197"/>
      <c r="H175" s="77">
        <v>1211</v>
      </c>
      <c r="I175" s="77">
        <v>109</v>
      </c>
    </row>
    <row r="176" spans="1:9" s="29" customFormat="1" ht="9" customHeight="1" x14ac:dyDescent="0.25">
      <c r="A176" s="28" t="s">
        <v>50</v>
      </c>
      <c r="B176" s="258">
        <f t="shared" si="7"/>
        <v>929</v>
      </c>
      <c r="C176" s="28">
        <v>663</v>
      </c>
      <c r="D176" s="28">
        <v>266</v>
      </c>
      <c r="E176" s="28"/>
      <c r="F176" s="197">
        <f t="shared" si="8"/>
        <v>43027</v>
      </c>
      <c r="G176" s="197"/>
      <c r="H176" s="77">
        <v>36260</v>
      </c>
      <c r="I176" s="77">
        <v>6767</v>
      </c>
    </row>
    <row r="177" spans="1:9" s="29" customFormat="1" ht="9" customHeight="1" x14ac:dyDescent="0.25">
      <c r="A177" s="41" t="s">
        <v>52</v>
      </c>
      <c r="B177" s="259">
        <f t="shared" si="7"/>
        <v>61</v>
      </c>
      <c r="C177" s="41">
        <v>47</v>
      </c>
      <c r="D177" s="41">
        <v>14</v>
      </c>
      <c r="E177" s="41"/>
      <c r="F177" s="262">
        <f t="shared" si="8"/>
        <v>2139</v>
      </c>
      <c r="G177" s="262"/>
      <c r="H177" s="185">
        <v>1673</v>
      </c>
      <c r="I177" s="185">
        <v>466</v>
      </c>
    </row>
    <row r="178" spans="1:9" s="29" customFormat="1" ht="9" customHeight="1" x14ac:dyDescent="0.25">
      <c r="A178" s="28" t="s">
        <v>55</v>
      </c>
      <c r="B178" s="258">
        <f t="shared" si="7"/>
        <v>395</v>
      </c>
      <c r="C178" s="28">
        <v>344</v>
      </c>
      <c r="D178" s="28">
        <v>51</v>
      </c>
      <c r="E178" s="28"/>
      <c r="F178" s="197">
        <f t="shared" si="8"/>
        <v>14204</v>
      </c>
      <c r="G178" s="197"/>
      <c r="H178" s="77">
        <v>12924</v>
      </c>
      <c r="I178" s="77">
        <v>1280</v>
      </c>
    </row>
    <row r="179" spans="1:9" s="29" customFormat="1" ht="9" customHeight="1" x14ac:dyDescent="0.25">
      <c r="A179" s="28" t="s">
        <v>57</v>
      </c>
      <c r="B179" s="258">
        <f t="shared" si="7"/>
        <v>164</v>
      </c>
      <c r="C179" s="28">
        <v>136</v>
      </c>
      <c r="D179" s="28">
        <v>28</v>
      </c>
      <c r="E179" s="28"/>
      <c r="F179" s="197">
        <f t="shared" si="8"/>
        <v>8140</v>
      </c>
      <c r="G179" s="197"/>
      <c r="H179" s="77">
        <v>6779</v>
      </c>
      <c r="I179" s="77">
        <v>1361</v>
      </c>
    </row>
    <row r="180" spans="1:9" s="29" customFormat="1" ht="9" customHeight="1" x14ac:dyDescent="0.25">
      <c r="A180" s="28" t="s">
        <v>59</v>
      </c>
      <c r="B180" s="258">
        <f t="shared" si="7"/>
        <v>18</v>
      </c>
      <c r="C180" s="28">
        <v>11</v>
      </c>
      <c r="D180" s="28">
        <v>7</v>
      </c>
      <c r="E180" s="28"/>
      <c r="F180" s="197">
        <f t="shared" si="8"/>
        <v>546</v>
      </c>
      <c r="G180" s="197"/>
      <c r="H180" s="77">
        <v>468</v>
      </c>
      <c r="I180" s="77">
        <v>78</v>
      </c>
    </row>
    <row r="181" spans="1:9" s="29" customFormat="1" ht="9" customHeight="1" x14ac:dyDescent="0.25">
      <c r="A181" s="41" t="s">
        <v>63</v>
      </c>
      <c r="B181" s="259">
        <f t="shared" si="7"/>
        <v>198</v>
      </c>
      <c r="C181" s="41">
        <v>172</v>
      </c>
      <c r="D181" s="41">
        <v>26</v>
      </c>
      <c r="E181" s="41"/>
      <c r="F181" s="262">
        <f t="shared" si="8"/>
        <v>10334</v>
      </c>
      <c r="G181" s="262"/>
      <c r="H181" s="185">
        <v>9923</v>
      </c>
      <c r="I181" s="185">
        <v>411</v>
      </c>
    </row>
    <row r="182" spans="1:9" s="29" customFormat="1" ht="9" customHeight="1" x14ac:dyDescent="0.25">
      <c r="A182" s="28" t="s">
        <v>65</v>
      </c>
      <c r="B182" s="258">
        <f t="shared" si="7"/>
        <v>127</v>
      </c>
      <c r="C182" s="28">
        <v>104</v>
      </c>
      <c r="D182" s="28">
        <v>23</v>
      </c>
      <c r="E182" s="28"/>
      <c r="F182" s="197">
        <f t="shared" si="8"/>
        <v>9286</v>
      </c>
      <c r="G182" s="197"/>
      <c r="H182" s="77">
        <v>8854</v>
      </c>
      <c r="I182" s="77">
        <v>432</v>
      </c>
    </row>
    <row r="183" spans="1:9" s="29" customFormat="1" ht="9" customHeight="1" x14ac:dyDescent="0.25">
      <c r="A183" s="28" t="s">
        <v>69</v>
      </c>
      <c r="B183" s="258">
        <f t="shared" si="7"/>
        <v>179</v>
      </c>
      <c r="C183" s="28">
        <v>132</v>
      </c>
      <c r="D183" s="28">
        <v>47</v>
      </c>
      <c r="E183" s="28"/>
      <c r="F183" s="197">
        <f t="shared" si="8"/>
        <v>8458</v>
      </c>
      <c r="G183" s="197"/>
      <c r="H183" s="77">
        <v>7812</v>
      </c>
      <c r="I183" s="77">
        <v>646</v>
      </c>
    </row>
    <row r="184" spans="1:9" s="29" customFormat="1" ht="9" customHeight="1" x14ac:dyDescent="0.25">
      <c r="A184" s="28" t="s">
        <v>74</v>
      </c>
      <c r="B184" s="258">
        <f t="shared" si="7"/>
        <v>70</v>
      </c>
      <c r="C184" s="28">
        <v>49</v>
      </c>
      <c r="D184" s="28">
        <v>21</v>
      </c>
      <c r="E184" s="28"/>
      <c r="F184" s="197">
        <f t="shared" si="8"/>
        <v>1868</v>
      </c>
      <c r="G184" s="197"/>
      <c r="H184" s="77">
        <v>1347</v>
      </c>
      <c r="I184" s="77">
        <v>521</v>
      </c>
    </row>
    <row r="185" spans="1:9" s="29" customFormat="1" ht="9" customHeight="1" x14ac:dyDescent="0.25">
      <c r="A185" s="41" t="s">
        <v>76</v>
      </c>
      <c r="B185" s="259">
        <f t="shared" si="7"/>
        <v>753</v>
      </c>
      <c r="C185" s="41">
        <v>651</v>
      </c>
      <c r="D185" s="41">
        <v>102</v>
      </c>
      <c r="E185" s="41"/>
      <c r="F185" s="262">
        <f t="shared" si="8"/>
        <v>23744</v>
      </c>
      <c r="G185" s="262"/>
      <c r="H185" s="185">
        <v>21823</v>
      </c>
      <c r="I185" s="185">
        <v>1921</v>
      </c>
    </row>
    <row r="186" spans="1:9" s="29" customFormat="1" ht="9" customHeight="1" x14ac:dyDescent="0.25">
      <c r="A186" s="28" t="s">
        <v>105</v>
      </c>
      <c r="B186" s="258">
        <f t="shared" si="7"/>
        <v>62</v>
      </c>
      <c r="C186" s="28">
        <v>45</v>
      </c>
      <c r="D186" s="28">
        <v>17</v>
      </c>
      <c r="E186" s="28"/>
      <c r="F186" s="197">
        <f t="shared" si="8"/>
        <v>2604</v>
      </c>
      <c r="G186" s="197"/>
      <c r="H186" s="77">
        <v>2379</v>
      </c>
      <c r="I186" s="77">
        <v>225</v>
      </c>
    </row>
    <row r="187" spans="1:9" s="29" customFormat="1" ht="9" customHeight="1" x14ac:dyDescent="0.25">
      <c r="A187" s="28" t="s">
        <v>82</v>
      </c>
      <c r="B187" s="258">
        <f t="shared" si="7"/>
        <v>314</v>
      </c>
      <c r="C187" s="28">
        <v>233</v>
      </c>
      <c r="D187" s="28">
        <v>81</v>
      </c>
      <c r="E187" s="28"/>
      <c r="F187" s="197">
        <f t="shared" si="8"/>
        <v>14032</v>
      </c>
      <c r="G187" s="197"/>
      <c r="H187" s="77">
        <v>11543</v>
      </c>
      <c r="I187" s="77">
        <v>2489</v>
      </c>
    </row>
    <row r="188" spans="1:9" s="29" customFormat="1" ht="9" customHeight="1" x14ac:dyDescent="0.25">
      <c r="A188" s="28" t="s">
        <v>86</v>
      </c>
      <c r="B188" s="258">
        <f t="shared" si="7"/>
        <v>86</v>
      </c>
      <c r="C188" s="28">
        <v>64</v>
      </c>
      <c r="D188" s="28">
        <v>22</v>
      </c>
      <c r="E188" s="28"/>
      <c r="F188" s="197">
        <f t="shared" si="8"/>
        <v>2870</v>
      </c>
      <c r="G188" s="197"/>
      <c r="H188" s="77">
        <v>2295</v>
      </c>
      <c r="I188" s="77">
        <v>575</v>
      </c>
    </row>
    <row r="189" spans="1:9" s="29" customFormat="1" ht="9" customHeight="1" x14ac:dyDescent="0.25">
      <c r="A189" s="41" t="s">
        <v>88</v>
      </c>
      <c r="B189" s="259">
        <f t="shared" si="7"/>
        <v>38</v>
      </c>
      <c r="C189" s="41">
        <v>35</v>
      </c>
      <c r="D189" s="41">
        <v>3</v>
      </c>
      <c r="E189" s="41"/>
      <c r="F189" s="262">
        <f t="shared" si="8"/>
        <v>1576</v>
      </c>
      <c r="G189" s="262"/>
      <c r="H189" s="185">
        <v>1513</v>
      </c>
      <c r="I189" s="185">
        <v>63</v>
      </c>
    </row>
    <row r="190" spans="1:9" s="29" customFormat="1" ht="9" customHeight="1" x14ac:dyDescent="0.25">
      <c r="A190" s="28" t="s">
        <v>148</v>
      </c>
      <c r="B190" s="258">
        <f t="shared" si="7"/>
        <v>321</v>
      </c>
      <c r="C190" s="28">
        <v>311</v>
      </c>
      <c r="D190" s="28">
        <v>10</v>
      </c>
      <c r="E190" s="28"/>
      <c r="F190" s="197">
        <f t="shared" si="8"/>
        <v>1272</v>
      </c>
      <c r="G190" s="197"/>
      <c r="H190" s="77">
        <v>1143</v>
      </c>
      <c r="I190" s="77">
        <v>129</v>
      </c>
    </row>
    <row r="191" spans="1:9" s="29" customFormat="1" ht="9" customHeight="1" x14ac:dyDescent="0.25">
      <c r="A191" s="28"/>
      <c r="B191" s="258"/>
      <c r="C191" s="28"/>
      <c r="D191" s="28"/>
      <c r="E191" s="28"/>
      <c r="F191" s="197"/>
      <c r="G191" s="197"/>
      <c r="H191" s="77"/>
      <c r="I191" s="77"/>
    </row>
    <row r="192" spans="1:9" s="29" customFormat="1" ht="9" customHeight="1" x14ac:dyDescent="0.15">
      <c r="A192" s="43">
        <v>2000</v>
      </c>
      <c r="B192" s="28"/>
      <c r="C192" s="28"/>
      <c r="D192" s="28"/>
      <c r="E192" s="28"/>
      <c r="F192" s="28"/>
      <c r="G192" s="28"/>
      <c r="H192" s="28"/>
      <c r="I192" s="28"/>
    </row>
    <row r="193" spans="1:9" s="29" customFormat="1" ht="9" customHeight="1" x14ac:dyDescent="0.25">
      <c r="A193" s="25" t="s">
        <v>129</v>
      </c>
      <c r="B193" s="257">
        <f>SUM(B195:B226)</f>
        <v>7880</v>
      </c>
      <c r="C193" s="257">
        <f>SUM(C195:C226)</f>
        <v>5669</v>
      </c>
      <c r="D193" s="257">
        <f>SUM(D195:D226)</f>
        <v>2211</v>
      </c>
      <c r="E193" s="257"/>
      <c r="F193" s="257">
        <f>SUM(F195:F226)</f>
        <v>372263</v>
      </c>
      <c r="G193" s="257"/>
      <c r="H193" s="257">
        <f>SUM(H195:H226)</f>
        <v>327354</v>
      </c>
      <c r="I193" s="257">
        <f>SUM(I195:I226)</f>
        <v>44909</v>
      </c>
    </row>
    <row r="194" spans="1:9" s="29" customFormat="1" ht="3" customHeight="1" x14ac:dyDescent="0.25">
      <c r="A194" s="25"/>
      <c r="B194" s="257"/>
      <c r="C194" s="257"/>
      <c r="D194" s="257"/>
      <c r="E194" s="257"/>
      <c r="F194" s="257"/>
      <c r="G194" s="257"/>
      <c r="H194" s="257"/>
      <c r="I194" s="257"/>
    </row>
    <row r="195" spans="1:9" s="29" customFormat="1" ht="9" customHeight="1" x14ac:dyDescent="0.25">
      <c r="A195" s="28" t="s">
        <v>14</v>
      </c>
      <c r="B195" s="258">
        <f>SUM(C195:D195)</f>
        <v>68</v>
      </c>
      <c r="C195" s="28">
        <v>51</v>
      </c>
      <c r="D195" s="28">
        <v>17</v>
      </c>
      <c r="E195" s="28"/>
      <c r="F195" s="197">
        <f>SUM(H195:I195)</f>
        <v>4158</v>
      </c>
      <c r="G195" s="197"/>
      <c r="H195" s="77">
        <v>3797</v>
      </c>
      <c r="I195" s="77">
        <v>361</v>
      </c>
    </row>
    <row r="196" spans="1:9" s="29" customFormat="1" ht="9" customHeight="1" x14ac:dyDescent="0.25">
      <c r="A196" s="28" t="s">
        <v>15</v>
      </c>
      <c r="B196" s="258">
        <f t="shared" ref="B196:B226" si="9">SUM(C196:D196)</f>
        <v>307</v>
      </c>
      <c r="C196" s="28">
        <v>255</v>
      </c>
      <c r="D196" s="28">
        <v>52</v>
      </c>
      <c r="E196" s="28"/>
      <c r="F196" s="197">
        <f t="shared" ref="F196:F226" si="10">SUM(H196:I196)</f>
        <v>11629</v>
      </c>
      <c r="G196" s="197"/>
      <c r="H196" s="77">
        <v>10966</v>
      </c>
      <c r="I196" s="77">
        <v>663</v>
      </c>
    </row>
    <row r="197" spans="1:9" s="29" customFormat="1" ht="9" customHeight="1" x14ac:dyDescent="0.25">
      <c r="A197" s="28" t="s">
        <v>112</v>
      </c>
      <c r="B197" s="258">
        <f t="shared" si="9"/>
        <v>36</v>
      </c>
      <c r="C197" s="28">
        <v>24</v>
      </c>
      <c r="D197" s="28">
        <v>12</v>
      </c>
      <c r="E197" s="28"/>
      <c r="F197" s="197">
        <f t="shared" si="10"/>
        <v>962</v>
      </c>
      <c r="G197" s="197"/>
      <c r="H197" s="77">
        <v>768</v>
      </c>
      <c r="I197" s="77">
        <v>194</v>
      </c>
    </row>
    <row r="198" spans="1:9" s="29" customFormat="1" ht="9" customHeight="1" x14ac:dyDescent="0.25">
      <c r="A198" s="41" t="s">
        <v>21</v>
      </c>
      <c r="B198" s="259">
        <f t="shared" si="9"/>
        <v>33</v>
      </c>
      <c r="C198" s="41">
        <v>20</v>
      </c>
      <c r="D198" s="41">
        <v>13</v>
      </c>
      <c r="E198" s="41"/>
      <c r="F198" s="262">
        <f t="shared" si="10"/>
        <v>448</v>
      </c>
      <c r="G198" s="262"/>
      <c r="H198" s="185">
        <v>376</v>
      </c>
      <c r="I198" s="185">
        <v>72</v>
      </c>
    </row>
    <row r="199" spans="1:9" s="29" customFormat="1" ht="9" customHeight="1" x14ac:dyDescent="0.25">
      <c r="A199" s="28" t="s">
        <v>23</v>
      </c>
      <c r="B199" s="258">
        <f t="shared" si="9"/>
        <v>335</v>
      </c>
      <c r="C199" s="28">
        <v>257</v>
      </c>
      <c r="D199" s="28">
        <v>78</v>
      </c>
      <c r="E199" s="28"/>
      <c r="F199" s="197">
        <f t="shared" si="10"/>
        <v>13025</v>
      </c>
      <c r="G199" s="197"/>
      <c r="H199" s="77">
        <v>11346</v>
      </c>
      <c r="I199" s="77">
        <v>1679</v>
      </c>
    </row>
    <row r="200" spans="1:9" s="29" customFormat="1" ht="9" customHeight="1" x14ac:dyDescent="0.25">
      <c r="A200" s="28" t="s">
        <v>25</v>
      </c>
      <c r="B200" s="258">
        <f t="shared" si="9"/>
        <v>46</v>
      </c>
      <c r="C200" s="28">
        <v>41</v>
      </c>
      <c r="D200" s="28">
        <v>5</v>
      </c>
      <c r="E200" s="28"/>
      <c r="F200" s="197">
        <f t="shared" si="10"/>
        <v>1566</v>
      </c>
      <c r="G200" s="197"/>
      <c r="H200" s="77">
        <v>1505</v>
      </c>
      <c r="I200" s="77">
        <v>61</v>
      </c>
    </row>
    <row r="201" spans="1:9" s="29" customFormat="1" ht="9" customHeight="1" x14ac:dyDescent="0.25">
      <c r="A201" s="28" t="s">
        <v>27</v>
      </c>
      <c r="B201" s="258">
        <f t="shared" si="9"/>
        <v>65</v>
      </c>
      <c r="C201" s="28">
        <v>45</v>
      </c>
      <c r="D201" s="28">
        <v>20</v>
      </c>
      <c r="E201" s="28"/>
      <c r="F201" s="197">
        <f t="shared" si="10"/>
        <v>3273</v>
      </c>
      <c r="G201" s="197"/>
      <c r="H201" s="77">
        <v>2906</v>
      </c>
      <c r="I201" s="77">
        <v>367</v>
      </c>
    </row>
    <row r="202" spans="1:9" s="29" customFormat="1" ht="9" customHeight="1" x14ac:dyDescent="0.25">
      <c r="A202" s="41" t="s">
        <v>30</v>
      </c>
      <c r="B202" s="259">
        <f t="shared" si="9"/>
        <v>221</v>
      </c>
      <c r="C202" s="41">
        <v>160</v>
      </c>
      <c r="D202" s="41">
        <v>61</v>
      </c>
      <c r="E202" s="41"/>
      <c r="F202" s="262">
        <f t="shared" si="10"/>
        <v>12066</v>
      </c>
      <c r="G202" s="262"/>
      <c r="H202" s="185">
        <v>11134</v>
      </c>
      <c r="I202" s="185">
        <v>932</v>
      </c>
    </row>
    <row r="203" spans="1:9" s="29" customFormat="1" ht="9" customHeight="1" x14ac:dyDescent="0.25">
      <c r="A203" s="28" t="s">
        <v>111</v>
      </c>
      <c r="B203" s="258">
        <f t="shared" si="9"/>
        <v>1404</v>
      </c>
      <c r="C203" s="258">
        <v>985</v>
      </c>
      <c r="D203" s="28">
        <v>419</v>
      </c>
      <c r="E203" s="28"/>
      <c r="F203" s="197">
        <f t="shared" si="10"/>
        <v>66456</v>
      </c>
      <c r="G203" s="197"/>
      <c r="H203" s="77">
        <v>55720</v>
      </c>
      <c r="I203" s="77">
        <v>10736</v>
      </c>
    </row>
    <row r="204" spans="1:9" s="29" customFormat="1" ht="9" customHeight="1" x14ac:dyDescent="0.25">
      <c r="A204" s="28" t="s">
        <v>33</v>
      </c>
      <c r="B204" s="258">
        <f t="shared" si="9"/>
        <v>104</v>
      </c>
      <c r="C204" s="28">
        <v>72</v>
      </c>
      <c r="D204" s="28">
        <v>32</v>
      </c>
      <c r="E204" s="28"/>
      <c r="F204" s="197">
        <f t="shared" si="10"/>
        <v>6962</v>
      </c>
      <c r="G204" s="197"/>
      <c r="H204" s="77">
        <v>6393</v>
      </c>
      <c r="I204" s="77">
        <v>569</v>
      </c>
    </row>
    <row r="205" spans="1:9" s="29" customFormat="1" ht="9" customHeight="1" x14ac:dyDescent="0.25">
      <c r="A205" s="28" t="s">
        <v>34</v>
      </c>
      <c r="B205" s="258">
        <f t="shared" si="9"/>
        <v>200</v>
      </c>
      <c r="C205" s="28">
        <v>127</v>
      </c>
      <c r="D205" s="28">
        <v>73</v>
      </c>
      <c r="E205" s="28"/>
      <c r="F205" s="197">
        <f t="shared" si="10"/>
        <v>12450</v>
      </c>
      <c r="G205" s="197"/>
      <c r="H205" s="77">
        <v>10818</v>
      </c>
      <c r="I205" s="77">
        <v>1632</v>
      </c>
    </row>
    <row r="206" spans="1:9" s="29" customFormat="1" ht="9" customHeight="1" x14ac:dyDescent="0.25">
      <c r="A206" s="41" t="s">
        <v>36</v>
      </c>
      <c r="B206" s="259">
        <f t="shared" si="9"/>
        <v>48</v>
      </c>
      <c r="C206" s="41">
        <v>28</v>
      </c>
      <c r="D206" s="41">
        <v>20</v>
      </c>
      <c r="E206" s="41"/>
      <c r="F206" s="262">
        <f t="shared" si="10"/>
        <v>1478</v>
      </c>
      <c r="G206" s="262"/>
      <c r="H206" s="185">
        <v>1166</v>
      </c>
      <c r="I206" s="185">
        <v>312</v>
      </c>
    </row>
    <row r="207" spans="1:9" s="29" customFormat="1" ht="9" customHeight="1" x14ac:dyDescent="0.25">
      <c r="A207" s="28" t="s">
        <v>130</v>
      </c>
      <c r="B207" s="258">
        <f t="shared" si="9"/>
        <v>81</v>
      </c>
      <c r="C207" s="28">
        <v>46</v>
      </c>
      <c r="D207" s="28">
        <v>35</v>
      </c>
      <c r="E207" s="28"/>
      <c r="F207" s="197">
        <f t="shared" si="10"/>
        <v>6244</v>
      </c>
      <c r="G207" s="197"/>
      <c r="H207" s="77">
        <v>5490</v>
      </c>
      <c r="I207" s="77">
        <v>754</v>
      </c>
    </row>
    <row r="208" spans="1:9" s="29" customFormat="1" ht="9" customHeight="1" x14ac:dyDescent="0.25">
      <c r="A208" s="28" t="s">
        <v>39</v>
      </c>
      <c r="B208" s="258">
        <f t="shared" si="9"/>
        <v>511</v>
      </c>
      <c r="C208" s="28">
        <v>396</v>
      </c>
      <c r="D208" s="28">
        <v>115</v>
      </c>
      <c r="E208" s="28"/>
      <c r="F208" s="197">
        <f t="shared" si="10"/>
        <v>25045</v>
      </c>
      <c r="G208" s="197"/>
      <c r="H208" s="77">
        <v>22890</v>
      </c>
      <c r="I208" s="77">
        <v>2155</v>
      </c>
    </row>
    <row r="209" spans="1:9" s="29" customFormat="1" ht="9" customHeight="1" x14ac:dyDescent="0.25">
      <c r="A209" s="28" t="s">
        <v>32</v>
      </c>
      <c r="B209" s="258">
        <f t="shared" si="9"/>
        <v>253</v>
      </c>
      <c r="C209" s="28">
        <v>171</v>
      </c>
      <c r="D209" s="28">
        <v>82</v>
      </c>
      <c r="E209" s="28"/>
      <c r="F209" s="197">
        <f t="shared" si="10"/>
        <v>17717</v>
      </c>
      <c r="G209" s="197"/>
      <c r="H209" s="77">
        <v>15937</v>
      </c>
      <c r="I209" s="197">
        <v>1780</v>
      </c>
    </row>
    <row r="210" spans="1:9" s="29" customFormat="1" ht="9" customHeight="1" x14ac:dyDescent="0.25">
      <c r="A210" s="41" t="s">
        <v>43</v>
      </c>
      <c r="B210" s="259">
        <f t="shared" si="9"/>
        <v>236</v>
      </c>
      <c r="C210" s="41">
        <v>186</v>
      </c>
      <c r="D210" s="41">
        <v>50</v>
      </c>
      <c r="E210" s="41"/>
      <c r="F210" s="262">
        <f t="shared" si="10"/>
        <v>16824</v>
      </c>
      <c r="G210" s="262"/>
      <c r="H210" s="185">
        <v>15866</v>
      </c>
      <c r="I210" s="185">
        <v>958</v>
      </c>
    </row>
    <row r="211" spans="1:9" s="29" customFormat="1" ht="9" customHeight="1" x14ac:dyDescent="0.25">
      <c r="A211" s="28" t="s">
        <v>46</v>
      </c>
      <c r="B211" s="258">
        <f t="shared" si="9"/>
        <v>221</v>
      </c>
      <c r="C211" s="28">
        <v>149</v>
      </c>
      <c r="D211" s="28">
        <v>72</v>
      </c>
      <c r="E211" s="28"/>
      <c r="F211" s="197">
        <f t="shared" si="10"/>
        <v>4839</v>
      </c>
      <c r="G211" s="197"/>
      <c r="H211" s="77">
        <v>3884</v>
      </c>
      <c r="I211" s="77">
        <v>955</v>
      </c>
    </row>
    <row r="212" spans="1:9" s="29" customFormat="1" ht="9" customHeight="1" x14ac:dyDescent="0.25">
      <c r="A212" s="28" t="s">
        <v>48</v>
      </c>
      <c r="B212" s="258">
        <f t="shared" si="9"/>
        <v>43</v>
      </c>
      <c r="C212" s="28">
        <v>29</v>
      </c>
      <c r="D212" s="28">
        <v>14</v>
      </c>
      <c r="E212" s="28"/>
      <c r="F212" s="197">
        <f t="shared" si="10"/>
        <v>1322</v>
      </c>
      <c r="G212" s="197"/>
      <c r="H212" s="77">
        <v>1201</v>
      </c>
      <c r="I212" s="77">
        <v>121</v>
      </c>
    </row>
    <row r="213" spans="1:9" s="29" customFormat="1" ht="9" customHeight="1" x14ac:dyDescent="0.25">
      <c r="A213" s="28" t="s">
        <v>50</v>
      </c>
      <c r="B213" s="258">
        <f t="shared" si="9"/>
        <v>998</v>
      </c>
      <c r="C213" s="28">
        <v>623</v>
      </c>
      <c r="D213" s="28">
        <v>375</v>
      </c>
      <c r="E213" s="28"/>
      <c r="F213" s="197">
        <f t="shared" si="10"/>
        <v>53134</v>
      </c>
      <c r="G213" s="197"/>
      <c r="H213" s="77">
        <v>45247</v>
      </c>
      <c r="I213" s="77">
        <v>7887</v>
      </c>
    </row>
    <row r="214" spans="1:9" s="29" customFormat="1" ht="9" customHeight="1" x14ac:dyDescent="0.25">
      <c r="A214" s="41" t="s">
        <v>52</v>
      </c>
      <c r="B214" s="259">
        <f t="shared" si="9"/>
        <v>44</v>
      </c>
      <c r="C214" s="41">
        <v>27</v>
      </c>
      <c r="D214" s="41">
        <v>17</v>
      </c>
      <c r="E214" s="41"/>
      <c r="F214" s="262">
        <f t="shared" si="10"/>
        <v>1777</v>
      </c>
      <c r="G214" s="262"/>
      <c r="H214" s="185">
        <v>1301</v>
      </c>
      <c r="I214" s="185">
        <v>476</v>
      </c>
    </row>
    <row r="215" spans="1:9" s="29" customFormat="1" ht="9" customHeight="1" x14ac:dyDescent="0.25">
      <c r="A215" s="28" t="s">
        <v>55</v>
      </c>
      <c r="B215" s="258">
        <f t="shared" si="9"/>
        <v>409</v>
      </c>
      <c r="C215" s="28">
        <v>343</v>
      </c>
      <c r="D215" s="28">
        <v>66</v>
      </c>
      <c r="E215" s="28"/>
      <c r="F215" s="197">
        <f t="shared" si="10"/>
        <v>16439</v>
      </c>
      <c r="G215" s="197"/>
      <c r="H215" s="77">
        <v>15137</v>
      </c>
      <c r="I215" s="77">
        <v>1302</v>
      </c>
    </row>
    <row r="216" spans="1:9" s="29" customFormat="1" ht="9" customHeight="1" x14ac:dyDescent="0.25">
      <c r="A216" s="28" t="s">
        <v>57</v>
      </c>
      <c r="B216" s="258">
        <f t="shared" si="9"/>
        <v>178</v>
      </c>
      <c r="C216" s="28">
        <v>143</v>
      </c>
      <c r="D216" s="28">
        <v>35</v>
      </c>
      <c r="E216" s="28"/>
      <c r="F216" s="197">
        <f t="shared" si="10"/>
        <v>9422</v>
      </c>
      <c r="G216" s="197"/>
      <c r="H216" s="77">
        <v>7998</v>
      </c>
      <c r="I216" s="77">
        <v>1424</v>
      </c>
    </row>
    <row r="217" spans="1:9" s="29" customFormat="1" ht="9" customHeight="1" x14ac:dyDescent="0.25">
      <c r="A217" s="28" t="s">
        <v>59</v>
      </c>
      <c r="B217" s="258">
        <f t="shared" si="9"/>
        <v>16</v>
      </c>
      <c r="C217" s="28">
        <v>11</v>
      </c>
      <c r="D217" s="28">
        <v>5</v>
      </c>
      <c r="E217" s="28"/>
      <c r="F217" s="197">
        <f t="shared" si="10"/>
        <v>487</v>
      </c>
      <c r="G217" s="197"/>
      <c r="H217" s="77">
        <v>403</v>
      </c>
      <c r="I217" s="77">
        <v>84</v>
      </c>
    </row>
    <row r="218" spans="1:9" s="29" customFormat="1" ht="9" customHeight="1" x14ac:dyDescent="0.25">
      <c r="A218" s="41" t="s">
        <v>63</v>
      </c>
      <c r="B218" s="259">
        <f t="shared" si="9"/>
        <v>210</v>
      </c>
      <c r="C218" s="41">
        <v>178</v>
      </c>
      <c r="D218" s="41">
        <v>32</v>
      </c>
      <c r="E218" s="41"/>
      <c r="F218" s="262">
        <f t="shared" si="10"/>
        <v>12679</v>
      </c>
      <c r="G218" s="262"/>
      <c r="H218" s="185">
        <v>12203</v>
      </c>
      <c r="I218" s="185">
        <v>476</v>
      </c>
    </row>
    <row r="219" spans="1:9" s="29" customFormat="1" ht="9" customHeight="1" x14ac:dyDescent="0.25">
      <c r="A219" s="28" t="s">
        <v>65</v>
      </c>
      <c r="B219" s="258">
        <f t="shared" si="9"/>
        <v>303</v>
      </c>
      <c r="C219" s="28">
        <v>231</v>
      </c>
      <c r="D219" s="28">
        <v>72</v>
      </c>
      <c r="E219" s="28"/>
      <c r="F219" s="197">
        <f t="shared" si="10"/>
        <v>11469</v>
      </c>
      <c r="G219" s="197"/>
      <c r="H219" s="77">
        <v>10744</v>
      </c>
      <c r="I219" s="77">
        <v>725</v>
      </c>
    </row>
    <row r="220" spans="1:9" s="29" customFormat="1" ht="9" customHeight="1" x14ac:dyDescent="0.25">
      <c r="A220" s="28" t="s">
        <v>69</v>
      </c>
      <c r="B220" s="258">
        <f t="shared" si="9"/>
        <v>163</v>
      </c>
      <c r="C220" s="28">
        <v>105</v>
      </c>
      <c r="D220" s="28">
        <v>58</v>
      </c>
      <c r="E220" s="28"/>
      <c r="F220" s="197">
        <f t="shared" si="10"/>
        <v>10291</v>
      </c>
      <c r="G220" s="197"/>
      <c r="H220" s="77">
        <v>9507</v>
      </c>
      <c r="I220" s="77">
        <v>784</v>
      </c>
    </row>
    <row r="221" spans="1:9" s="29" customFormat="1" ht="9" customHeight="1" x14ac:dyDescent="0.25">
      <c r="A221" s="28" t="s">
        <v>74</v>
      </c>
      <c r="B221" s="258">
        <f t="shared" si="9"/>
        <v>36</v>
      </c>
      <c r="C221" s="28">
        <v>10</v>
      </c>
      <c r="D221" s="28">
        <v>26</v>
      </c>
      <c r="E221" s="28"/>
      <c r="F221" s="197">
        <f t="shared" si="10"/>
        <v>1798</v>
      </c>
      <c r="G221" s="197"/>
      <c r="H221" s="77">
        <v>1251</v>
      </c>
      <c r="I221" s="77">
        <v>547</v>
      </c>
    </row>
    <row r="222" spans="1:9" s="29" customFormat="1" ht="9" customHeight="1" x14ac:dyDescent="0.25">
      <c r="A222" s="41" t="s">
        <v>76</v>
      </c>
      <c r="B222" s="259">
        <f t="shared" si="9"/>
        <v>691</v>
      </c>
      <c r="C222" s="41">
        <v>544</v>
      </c>
      <c r="D222" s="41">
        <v>147</v>
      </c>
      <c r="E222" s="41"/>
      <c r="F222" s="262">
        <f t="shared" si="10"/>
        <v>22620</v>
      </c>
      <c r="G222" s="262"/>
      <c r="H222" s="185">
        <v>19934</v>
      </c>
      <c r="I222" s="185">
        <v>2686</v>
      </c>
    </row>
    <row r="223" spans="1:9" s="29" customFormat="1" ht="9" customHeight="1" x14ac:dyDescent="0.25">
      <c r="A223" s="28" t="s">
        <v>105</v>
      </c>
      <c r="B223" s="258">
        <f t="shared" si="9"/>
        <v>54</v>
      </c>
      <c r="C223" s="28">
        <v>37</v>
      </c>
      <c r="D223" s="28">
        <v>17</v>
      </c>
      <c r="E223" s="28"/>
      <c r="F223" s="197">
        <f t="shared" si="10"/>
        <v>2902</v>
      </c>
      <c r="G223" s="197"/>
      <c r="H223" s="77">
        <v>2655</v>
      </c>
      <c r="I223" s="77">
        <v>247</v>
      </c>
    </row>
    <row r="224" spans="1:9" s="29" customFormat="1" ht="9" customHeight="1" x14ac:dyDescent="0.25">
      <c r="A224" s="28" t="s">
        <v>82</v>
      </c>
      <c r="B224" s="258">
        <f t="shared" si="9"/>
        <v>445</v>
      </c>
      <c r="C224" s="28">
        <v>289</v>
      </c>
      <c r="D224" s="28">
        <v>156</v>
      </c>
      <c r="E224" s="28"/>
      <c r="F224" s="197">
        <f t="shared" si="10"/>
        <v>17724</v>
      </c>
      <c r="G224" s="197"/>
      <c r="H224" s="77">
        <v>14453</v>
      </c>
      <c r="I224" s="77">
        <v>3271</v>
      </c>
    </row>
    <row r="225" spans="1:9" s="29" customFormat="1" ht="9" customHeight="1" x14ac:dyDescent="0.25">
      <c r="A225" s="28" t="s">
        <v>86</v>
      </c>
      <c r="B225" s="258">
        <f t="shared" si="9"/>
        <v>89</v>
      </c>
      <c r="C225" s="28">
        <v>56</v>
      </c>
      <c r="D225" s="28">
        <v>33</v>
      </c>
      <c r="E225" s="28"/>
      <c r="F225" s="197">
        <f t="shared" si="10"/>
        <v>3346</v>
      </c>
      <c r="G225" s="197"/>
      <c r="H225" s="77">
        <v>2721</v>
      </c>
      <c r="I225" s="77">
        <v>625</v>
      </c>
    </row>
    <row r="226" spans="1:9" s="29" customFormat="1" ht="9" customHeight="1" x14ac:dyDescent="0.25">
      <c r="A226" s="41" t="s">
        <v>88</v>
      </c>
      <c r="B226" s="259">
        <f t="shared" si="9"/>
        <v>32</v>
      </c>
      <c r="C226" s="41">
        <v>30</v>
      </c>
      <c r="D226" s="41">
        <v>2</v>
      </c>
      <c r="E226" s="41"/>
      <c r="F226" s="262">
        <f t="shared" si="10"/>
        <v>1711</v>
      </c>
      <c r="G226" s="262"/>
      <c r="H226" s="185">
        <v>1637</v>
      </c>
      <c r="I226" s="185">
        <v>74</v>
      </c>
    </row>
    <row r="227" spans="1:9" s="29" customFormat="1" ht="9.6" customHeight="1" x14ac:dyDescent="0.25">
      <c r="B227" s="28"/>
      <c r="C227" s="28"/>
      <c r="D227" s="28"/>
      <c r="E227" s="28"/>
      <c r="F227" s="28"/>
      <c r="G227" s="28"/>
      <c r="H227" s="28"/>
      <c r="I227" s="28"/>
    </row>
    <row r="228" spans="1:9" s="29" customFormat="1" ht="9.6" customHeight="1" x14ac:dyDescent="0.15">
      <c r="A228" s="43">
        <v>2001</v>
      </c>
      <c r="B228" s="28"/>
      <c r="C228" s="28"/>
      <c r="D228" s="28"/>
      <c r="E228" s="28"/>
      <c r="F228" s="28"/>
      <c r="G228" s="28"/>
      <c r="H228" s="28"/>
      <c r="I228" s="28"/>
    </row>
    <row r="229" spans="1:9" s="29" customFormat="1" ht="9" customHeight="1" x14ac:dyDescent="0.25">
      <c r="A229" s="25" t="s">
        <v>129</v>
      </c>
      <c r="B229" s="475">
        <f>SUM(B231:B262)</f>
        <v>8118</v>
      </c>
      <c r="C229" s="475">
        <f>SUM(C231:C262)</f>
        <v>6101</v>
      </c>
      <c r="D229" s="475">
        <f>SUM(D231:D262)</f>
        <v>2017</v>
      </c>
      <c r="E229" s="475"/>
      <c r="F229" s="475">
        <f>SUM(F231:F262)</f>
        <v>388320</v>
      </c>
      <c r="G229" s="475"/>
      <c r="H229" s="475">
        <f>SUM(H231:H262)</f>
        <v>340718</v>
      </c>
      <c r="I229" s="475">
        <f>SUM(I231:I262)</f>
        <v>47602</v>
      </c>
    </row>
    <row r="230" spans="1:9" s="29" customFormat="1" ht="3" customHeight="1" x14ac:dyDescent="0.25">
      <c r="A230" s="25"/>
      <c r="B230" s="475"/>
      <c r="C230" s="475"/>
      <c r="D230" s="475"/>
      <c r="E230" s="475"/>
      <c r="F230" s="475"/>
      <c r="G230" s="475"/>
      <c r="H230" s="475"/>
      <c r="I230" s="475"/>
    </row>
    <row r="231" spans="1:9" s="29" customFormat="1" ht="9" customHeight="1" x14ac:dyDescent="0.25">
      <c r="A231" s="28" t="s">
        <v>14</v>
      </c>
      <c r="B231" s="80">
        <f t="shared" ref="B231:B262" si="11">SUM(C231:D231)</f>
        <v>74</v>
      </c>
      <c r="C231" s="80">
        <v>56</v>
      </c>
      <c r="D231" s="80">
        <v>18</v>
      </c>
      <c r="E231" s="208"/>
      <c r="F231" s="80">
        <f t="shared" ref="F231:F262" si="12">SUM(H231:I231)</f>
        <v>4380</v>
      </c>
      <c r="G231" s="80"/>
      <c r="H231" s="80">
        <v>3924</v>
      </c>
      <c r="I231" s="80">
        <v>456</v>
      </c>
    </row>
    <row r="232" spans="1:9" s="29" customFormat="1" ht="9" customHeight="1" x14ac:dyDescent="0.25">
      <c r="A232" s="28" t="s">
        <v>15</v>
      </c>
      <c r="B232" s="80">
        <f t="shared" si="11"/>
        <v>312</v>
      </c>
      <c r="C232" s="80">
        <v>261</v>
      </c>
      <c r="D232" s="80">
        <v>51</v>
      </c>
      <c r="E232" s="208"/>
      <c r="F232" s="80">
        <f t="shared" si="12"/>
        <v>13474</v>
      </c>
      <c r="G232" s="80"/>
      <c r="H232" s="80">
        <v>12762</v>
      </c>
      <c r="I232" s="80">
        <v>712</v>
      </c>
    </row>
    <row r="233" spans="1:9" s="29" customFormat="1" ht="9" customHeight="1" x14ac:dyDescent="0.25">
      <c r="A233" s="28" t="s">
        <v>112</v>
      </c>
      <c r="B233" s="80">
        <f t="shared" si="11"/>
        <v>35</v>
      </c>
      <c r="C233" s="80">
        <v>23</v>
      </c>
      <c r="D233" s="80">
        <v>12</v>
      </c>
      <c r="E233" s="208"/>
      <c r="F233" s="80">
        <f t="shared" si="12"/>
        <v>984</v>
      </c>
      <c r="G233" s="80"/>
      <c r="H233" s="80">
        <v>755</v>
      </c>
      <c r="I233" s="80">
        <v>229</v>
      </c>
    </row>
    <row r="234" spans="1:9" s="29" customFormat="1" ht="9" customHeight="1" x14ac:dyDescent="0.25">
      <c r="A234" s="41" t="s">
        <v>21</v>
      </c>
      <c r="B234" s="185">
        <f t="shared" si="11"/>
        <v>36</v>
      </c>
      <c r="C234" s="185">
        <v>23</v>
      </c>
      <c r="D234" s="185">
        <v>13</v>
      </c>
      <c r="E234" s="185"/>
      <c r="F234" s="185">
        <f t="shared" si="12"/>
        <v>481</v>
      </c>
      <c r="G234" s="185"/>
      <c r="H234" s="185">
        <v>383</v>
      </c>
      <c r="I234" s="185">
        <v>98</v>
      </c>
    </row>
    <row r="235" spans="1:9" s="29" customFormat="1" ht="9" customHeight="1" x14ac:dyDescent="0.25">
      <c r="A235" s="28" t="s">
        <v>23</v>
      </c>
      <c r="B235" s="80">
        <f t="shared" si="11"/>
        <v>332</v>
      </c>
      <c r="C235" s="80">
        <v>264</v>
      </c>
      <c r="D235" s="80">
        <v>68</v>
      </c>
      <c r="E235" s="208"/>
      <c r="F235" s="80">
        <f t="shared" si="12"/>
        <v>13225</v>
      </c>
      <c r="G235" s="80"/>
      <c r="H235" s="80">
        <v>11510</v>
      </c>
      <c r="I235" s="80">
        <v>1715</v>
      </c>
    </row>
    <row r="236" spans="1:9" s="29" customFormat="1" ht="9" customHeight="1" x14ac:dyDescent="0.25">
      <c r="A236" s="28" t="s">
        <v>25</v>
      </c>
      <c r="B236" s="80">
        <f t="shared" si="11"/>
        <v>47</v>
      </c>
      <c r="C236" s="80">
        <v>43</v>
      </c>
      <c r="D236" s="80">
        <v>4</v>
      </c>
      <c r="E236" s="208"/>
      <c r="F236" s="80">
        <f t="shared" si="12"/>
        <v>1866</v>
      </c>
      <c r="G236" s="80"/>
      <c r="H236" s="80">
        <v>1799</v>
      </c>
      <c r="I236" s="80">
        <v>67</v>
      </c>
    </row>
    <row r="237" spans="1:9" s="29" customFormat="1" ht="9" customHeight="1" x14ac:dyDescent="0.25">
      <c r="A237" s="28" t="s">
        <v>27</v>
      </c>
      <c r="B237" s="80">
        <f t="shared" si="11"/>
        <v>71</v>
      </c>
      <c r="C237" s="80">
        <v>51</v>
      </c>
      <c r="D237" s="80">
        <v>20</v>
      </c>
      <c r="E237" s="208"/>
      <c r="F237" s="80">
        <f t="shared" si="12"/>
        <v>3427</v>
      </c>
      <c r="G237" s="80"/>
      <c r="H237" s="80">
        <v>3013</v>
      </c>
      <c r="I237" s="80">
        <v>414</v>
      </c>
    </row>
    <row r="238" spans="1:9" s="29" customFormat="1" ht="9" customHeight="1" x14ac:dyDescent="0.25">
      <c r="A238" s="41" t="s">
        <v>30</v>
      </c>
      <c r="B238" s="185">
        <f t="shared" si="11"/>
        <v>207</v>
      </c>
      <c r="C238" s="185">
        <v>153</v>
      </c>
      <c r="D238" s="185">
        <v>54</v>
      </c>
      <c r="E238" s="185"/>
      <c r="F238" s="185">
        <f t="shared" si="12"/>
        <v>12460</v>
      </c>
      <c r="G238" s="185"/>
      <c r="H238" s="185">
        <v>11493</v>
      </c>
      <c r="I238" s="185">
        <v>967</v>
      </c>
    </row>
    <row r="239" spans="1:9" s="29" customFormat="1" ht="9" customHeight="1" x14ac:dyDescent="0.25">
      <c r="A239" s="28" t="s">
        <v>111</v>
      </c>
      <c r="B239" s="80">
        <f t="shared" si="11"/>
        <v>1495</v>
      </c>
      <c r="C239" s="80">
        <v>1113</v>
      </c>
      <c r="D239" s="80">
        <v>382</v>
      </c>
      <c r="E239" s="208"/>
      <c r="F239" s="80">
        <f t="shared" si="12"/>
        <v>70607</v>
      </c>
      <c r="G239" s="80"/>
      <c r="H239" s="80">
        <v>59439</v>
      </c>
      <c r="I239" s="80">
        <v>11168</v>
      </c>
    </row>
    <row r="240" spans="1:9" s="29" customFormat="1" ht="9" customHeight="1" x14ac:dyDescent="0.25">
      <c r="A240" s="28" t="s">
        <v>33</v>
      </c>
      <c r="B240" s="80">
        <f t="shared" si="11"/>
        <v>123</v>
      </c>
      <c r="C240" s="80">
        <v>89</v>
      </c>
      <c r="D240" s="80">
        <v>34</v>
      </c>
      <c r="E240" s="208"/>
      <c r="F240" s="80">
        <f t="shared" si="12"/>
        <v>7146</v>
      </c>
      <c r="G240" s="80"/>
      <c r="H240" s="80">
        <v>6523</v>
      </c>
      <c r="I240" s="80">
        <v>623</v>
      </c>
    </row>
    <row r="241" spans="1:9" s="29" customFormat="1" ht="9" customHeight="1" x14ac:dyDescent="0.25">
      <c r="A241" s="28" t="s">
        <v>34</v>
      </c>
      <c r="B241" s="80">
        <f t="shared" si="11"/>
        <v>231</v>
      </c>
      <c r="C241" s="80">
        <v>163</v>
      </c>
      <c r="D241" s="80">
        <v>68</v>
      </c>
      <c r="E241" s="208"/>
      <c r="F241" s="80">
        <f t="shared" si="12"/>
        <v>13012</v>
      </c>
      <c r="G241" s="80"/>
      <c r="H241" s="80">
        <v>11283</v>
      </c>
      <c r="I241" s="80">
        <v>1729</v>
      </c>
    </row>
    <row r="242" spans="1:9" s="29" customFormat="1" ht="9" customHeight="1" x14ac:dyDescent="0.25">
      <c r="A242" s="41" t="s">
        <v>36</v>
      </c>
      <c r="B242" s="185">
        <f t="shared" si="11"/>
        <v>55</v>
      </c>
      <c r="C242" s="185">
        <v>32</v>
      </c>
      <c r="D242" s="185">
        <v>23</v>
      </c>
      <c r="E242" s="185"/>
      <c r="F242" s="185">
        <f t="shared" si="12"/>
        <v>1569</v>
      </c>
      <c r="G242" s="185"/>
      <c r="H242" s="185">
        <v>1227</v>
      </c>
      <c r="I242" s="185">
        <v>342</v>
      </c>
    </row>
    <row r="243" spans="1:9" s="29" customFormat="1" ht="9" customHeight="1" x14ac:dyDescent="0.25">
      <c r="A243" s="28" t="s">
        <v>130</v>
      </c>
      <c r="B243" s="80">
        <f t="shared" si="11"/>
        <v>92</v>
      </c>
      <c r="C243" s="80">
        <v>60</v>
      </c>
      <c r="D243" s="80">
        <v>32</v>
      </c>
      <c r="E243" s="208"/>
      <c r="F243" s="80">
        <f t="shared" si="12"/>
        <v>6419</v>
      </c>
      <c r="G243" s="80"/>
      <c r="H243" s="80">
        <v>5627</v>
      </c>
      <c r="I243" s="80">
        <v>792</v>
      </c>
    </row>
    <row r="244" spans="1:9" s="29" customFormat="1" ht="9" customHeight="1" x14ac:dyDescent="0.25">
      <c r="A244" s="28" t="s">
        <v>39</v>
      </c>
      <c r="B244" s="80">
        <f t="shared" si="11"/>
        <v>502</v>
      </c>
      <c r="C244" s="80">
        <v>401</v>
      </c>
      <c r="D244" s="80">
        <v>101</v>
      </c>
      <c r="E244" s="208"/>
      <c r="F244" s="80">
        <f t="shared" si="12"/>
        <v>27000</v>
      </c>
      <c r="G244" s="80"/>
      <c r="H244" s="80">
        <v>24756</v>
      </c>
      <c r="I244" s="80">
        <v>2244</v>
      </c>
    </row>
    <row r="245" spans="1:9" s="29" customFormat="1" ht="9" customHeight="1" x14ac:dyDescent="0.25">
      <c r="A245" s="28" t="s">
        <v>32</v>
      </c>
      <c r="B245" s="80">
        <f t="shared" si="11"/>
        <v>264</v>
      </c>
      <c r="C245" s="80">
        <v>192</v>
      </c>
      <c r="D245" s="80">
        <v>72</v>
      </c>
      <c r="E245" s="208"/>
      <c r="F245" s="80">
        <f t="shared" si="12"/>
        <v>18416</v>
      </c>
      <c r="G245" s="80"/>
      <c r="H245" s="80">
        <v>16444</v>
      </c>
      <c r="I245" s="80">
        <v>1972</v>
      </c>
    </row>
    <row r="246" spans="1:9" s="29" customFormat="1" ht="9" customHeight="1" x14ac:dyDescent="0.25">
      <c r="A246" s="41" t="s">
        <v>43</v>
      </c>
      <c r="B246" s="185">
        <f t="shared" si="11"/>
        <v>231</v>
      </c>
      <c r="C246" s="185">
        <v>188</v>
      </c>
      <c r="D246" s="185">
        <v>43</v>
      </c>
      <c r="E246" s="185"/>
      <c r="F246" s="185">
        <f t="shared" si="12"/>
        <v>16474</v>
      </c>
      <c r="G246" s="185"/>
      <c r="H246" s="185">
        <v>15487</v>
      </c>
      <c r="I246" s="185">
        <v>987</v>
      </c>
    </row>
    <row r="247" spans="1:9" s="29" customFormat="1" ht="9" customHeight="1" x14ac:dyDescent="0.25">
      <c r="A247" s="28" t="s">
        <v>46</v>
      </c>
      <c r="B247" s="80">
        <f t="shared" si="11"/>
        <v>207</v>
      </c>
      <c r="C247" s="80">
        <v>145</v>
      </c>
      <c r="D247" s="80">
        <v>62</v>
      </c>
      <c r="E247" s="208"/>
      <c r="F247" s="80">
        <f t="shared" si="12"/>
        <v>4745</v>
      </c>
      <c r="G247" s="80"/>
      <c r="H247" s="80">
        <v>3809</v>
      </c>
      <c r="I247" s="80">
        <v>936</v>
      </c>
    </row>
    <row r="248" spans="1:9" s="29" customFormat="1" ht="9" customHeight="1" x14ac:dyDescent="0.25">
      <c r="A248" s="28" t="s">
        <v>48</v>
      </c>
      <c r="B248" s="80">
        <f t="shared" si="11"/>
        <v>39</v>
      </c>
      <c r="C248" s="80">
        <v>27</v>
      </c>
      <c r="D248" s="80">
        <v>12</v>
      </c>
      <c r="E248" s="208"/>
      <c r="F248" s="80">
        <f t="shared" si="12"/>
        <v>1310</v>
      </c>
      <c r="G248" s="80"/>
      <c r="H248" s="80">
        <v>1182</v>
      </c>
      <c r="I248" s="80">
        <v>128</v>
      </c>
    </row>
    <row r="249" spans="1:9" s="29" customFormat="1" ht="9" customHeight="1" x14ac:dyDescent="0.25">
      <c r="A249" s="28" t="s">
        <v>50</v>
      </c>
      <c r="B249" s="80">
        <f t="shared" si="11"/>
        <v>1130</v>
      </c>
      <c r="C249" s="80">
        <v>792</v>
      </c>
      <c r="D249" s="80">
        <v>338</v>
      </c>
      <c r="E249" s="208"/>
      <c r="F249" s="80">
        <f t="shared" si="12"/>
        <v>54932</v>
      </c>
      <c r="G249" s="80"/>
      <c r="H249" s="80">
        <v>46649</v>
      </c>
      <c r="I249" s="80">
        <v>8283</v>
      </c>
    </row>
    <row r="250" spans="1:9" s="29" customFormat="1" ht="9" customHeight="1" x14ac:dyDescent="0.25">
      <c r="A250" s="41" t="s">
        <v>52</v>
      </c>
      <c r="B250" s="185">
        <f t="shared" si="11"/>
        <v>51</v>
      </c>
      <c r="C250" s="185">
        <v>34</v>
      </c>
      <c r="D250" s="185">
        <v>17</v>
      </c>
      <c r="E250" s="185"/>
      <c r="F250" s="185">
        <f t="shared" si="12"/>
        <v>1943</v>
      </c>
      <c r="G250" s="185"/>
      <c r="H250" s="185">
        <v>1413</v>
      </c>
      <c r="I250" s="185">
        <v>530</v>
      </c>
    </row>
    <row r="251" spans="1:9" s="29" customFormat="1" ht="9" customHeight="1" x14ac:dyDescent="0.25">
      <c r="A251" s="28" t="s">
        <v>55</v>
      </c>
      <c r="B251" s="80">
        <f t="shared" si="11"/>
        <v>371</v>
      </c>
      <c r="C251" s="80">
        <v>310</v>
      </c>
      <c r="D251" s="80">
        <v>61</v>
      </c>
      <c r="E251" s="208"/>
      <c r="F251" s="80">
        <f t="shared" si="12"/>
        <v>16715</v>
      </c>
      <c r="G251" s="80"/>
      <c r="H251" s="80">
        <v>15325</v>
      </c>
      <c r="I251" s="80">
        <v>1390</v>
      </c>
    </row>
    <row r="252" spans="1:9" s="29" customFormat="1" ht="9" customHeight="1" x14ac:dyDescent="0.25">
      <c r="A252" s="28" t="s">
        <v>57</v>
      </c>
      <c r="B252" s="80">
        <f t="shared" si="11"/>
        <v>175</v>
      </c>
      <c r="C252" s="80">
        <v>138</v>
      </c>
      <c r="D252" s="80">
        <v>37</v>
      </c>
      <c r="E252" s="208"/>
      <c r="F252" s="80">
        <f t="shared" si="12"/>
        <v>10466</v>
      </c>
      <c r="G252" s="80"/>
      <c r="H252" s="80">
        <v>8890</v>
      </c>
      <c r="I252" s="80">
        <v>1576</v>
      </c>
    </row>
    <row r="253" spans="1:9" s="29" customFormat="1" ht="9" customHeight="1" x14ac:dyDescent="0.25">
      <c r="A253" s="28" t="s">
        <v>59</v>
      </c>
      <c r="B253" s="80">
        <f t="shared" si="11"/>
        <v>16</v>
      </c>
      <c r="C253" s="80">
        <v>12</v>
      </c>
      <c r="D253" s="80">
        <v>4</v>
      </c>
      <c r="E253" s="208"/>
      <c r="F253" s="80">
        <f t="shared" si="12"/>
        <v>506</v>
      </c>
      <c r="G253" s="80"/>
      <c r="H253" s="80">
        <v>424</v>
      </c>
      <c r="I253" s="80">
        <v>82</v>
      </c>
    </row>
    <row r="254" spans="1:9" s="29" customFormat="1" ht="9" customHeight="1" x14ac:dyDescent="0.25">
      <c r="A254" s="41" t="s">
        <v>63</v>
      </c>
      <c r="B254" s="185">
        <f t="shared" si="11"/>
        <v>195</v>
      </c>
      <c r="C254" s="185">
        <v>168</v>
      </c>
      <c r="D254" s="185">
        <v>27</v>
      </c>
      <c r="E254" s="185"/>
      <c r="F254" s="185">
        <f t="shared" si="12"/>
        <v>12455</v>
      </c>
      <c r="G254" s="185"/>
      <c r="H254" s="185">
        <v>12031</v>
      </c>
      <c r="I254" s="185">
        <v>424</v>
      </c>
    </row>
    <row r="255" spans="1:9" s="29" customFormat="1" ht="9" customHeight="1" x14ac:dyDescent="0.25">
      <c r="A255" s="28" t="s">
        <v>65</v>
      </c>
      <c r="B255" s="80">
        <f t="shared" si="11"/>
        <v>289</v>
      </c>
      <c r="C255" s="80">
        <v>225</v>
      </c>
      <c r="D255" s="80">
        <v>64</v>
      </c>
      <c r="E255" s="208"/>
      <c r="F255" s="80">
        <f t="shared" si="12"/>
        <v>11494</v>
      </c>
      <c r="G255" s="80"/>
      <c r="H255" s="80">
        <v>10770</v>
      </c>
      <c r="I255" s="80">
        <v>724</v>
      </c>
    </row>
    <row r="256" spans="1:9" s="29" customFormat="1" ht="9" customHeight="1" x14ac:dyDescent="0.25">
      <c r="A256" s="28" t="s">
        <v>69</v>
      </c>
      <c r="B256" s="80">
        <f t="shared" si="11"/>
        <v>170</v>
      </c>
      <c r="C256" s="80">
        <v>111</v>
      </c>
      <c r="D256" s="80">
        <v>59</v>
      </c>
      <c r="E256" s="208"/>
      <c r="F256" s="80">
        <f t="shared" si="12"/>
        <v>11020</v>
      </c>
      <c r="G256" s="80"/>
      <c r="H256" s="80">
        <v>10156</v>
      </c>
      <c r="I256" s="80">
        <v>864</v>
      </c>
    </row>
    <row r="257" spans="1:9" s="29" customFormat="1" ht="9" customHeight="1" x14ac:dyDescent="0.25">
      <c r="A257" s="28" t="s">
        <v>74</v>
      </c>
      <c r="B257" s="80">
        <f t="shared" si="11"/>
        <v>48</v>
      </c>
      <c r="C257" s="80">
        <v>25</v>
      </c>
      <c r="D257" s="80">
        <v>23</v>
      </c>
      <c r="E257" s="208"/>
      <c r="F257" s="80">
        <f t="shared" si="12"/>
        <v>1972</v>
      </c>
      <c r="G257" s="80"/>
      <c r="H257" s="80">
        <v>1384</v>
      </c>
      <c r="I257" s="80">
        <v>588</v>
      </c>
    </row>
    <row r="258" spans="1:9" s="29" customFormat="1" ht="9" customHeight="1" x14ac:dyDescent="0.25">
      <c r="A258" s="41" t="s">
        <v>76</v>
      </c>
      <c r="B258" s="185">
        <f t="shared" si="11"/>
        <v>667</v>
      </c>
      <c r="C258" s="185">
        <v>535</v>
      </c>
      <c r="D258" s="185">
        <v>132</v>
      </c>
      <c r="E258" s="185"/>
      <c r="F258" s="185">
        <f t="shared" si="12"/>
        <v>22967</v>
      </c>
      <c r="G258" s="185"/>
      <c r="H258" s="185">
        <v>19801</v>
      </c>
      <c r="I258" s="185">
        <v>3166</v>
      </c>
    </row>
    <row r="259" spans="1:9" s="29" customFormat="1" ht="9" customHeight="1" x14ac:dyDescent="0.25">
      <c r="A259" s="28" t="s">
        <v>105</v>
      </c>
      <c r="B259" s="80">
        <f t="shared" si="11"/>
        <v>58</v>
      </c>
      <c r="C259" s="80">
        <v>43</v>
      </c>
      <c r="D259" s="80">
        <v>15</v>
      </c>
      <c r="E259" s="208"/>
      <c r="F259" s="80">
        <f t="shared" si="12"/>
        <v>3125</v>
      </c>
      <c r="G259" s="80"/>
      <c r="H259" s="80">
        <v>2861</v>
      </c>
      <c r="I259" s="80">
        <v>264</v>
      </c>
    </row>
    <row r="260" spans="1:9" s="29" customFormat="1" ht="9" customHeight="1" x14ac:dyDescent="0.25">
      <c r="A260" s="28" t="s">
        <v>82</v>
      </c>
      <c r="B260" s="80">
        <f t="shared" si="11"/>
        <v>471</v>
      </c>
      <c r="C260" s="80">
        <v>337</v>
      </c>
      <c r="D260" s="80">
        <v>134</v>
      </c>
      <c r="E260" s="208"/>
      <c r="F260" s="80">
        <f t="shared" si="12"/>
        <v>18355</v>
      </c>
      <c r="G260" s="80"/>
      <c r="H260" s="80">
        <v>14983</v>
      </c>
      <c r="I260" s="80">
        <v>3372</v>
      </c>
    </row>
    <row r="261" spans="1:9" s="29" customFormat="1" ht="9" customHeight="1" x14ac:dyDescent="0.25">
      <c r="A261" s="28" t="s">
        <v>86</v>
      </c>
      <c r="B261" s="80">
        <f t="shared" si="11"/>
        <v>95</v>
      </c>
      <c r="C261" s="80">
        <v>62</v>
      </c>
      <c r="D261" s="80">
        <v>33</v>
      </c>
      <c r="E261" s="208"/>
      <c r="F261" s="80">
        <f t="shared" si="12"/>
        <v>3554</v>
      </c>
      <c r="G261" s="80"/>
      <c r="H261" s="80">
        <v>2880</v>
      </c>
      <c r="I261" s="80">
        <v>674</v>
      </c>
    </row>
    <row r="262" spans="1:9" s="29" customFormat="1" ht="9" customHeight="1" x14ac:dyDescent="0.25">
      <c r="A262" s="41" t="s">
        <v>88</v>
      </c>
      <c r="B262" s="185">
        <f t="shared" si="11"/>
        <v>29</v>
      </c>
      <c r="C262" s="185">
        <v>25</v>
      </c>
      <c r="D262" s="185">
        <v>4</v>
      </c>
      <c r="E262" s="185"/>
      <c r="F262" s="185">
        <f t="shared" si="12"/>
        <v>1821</v>
      </c>
      <c r="G262" s="185"/>
      <c r="H262" s="185">
        <v>1735</v>
      </c>
      <c r="I262" s="185">
        <v>86</v>
      </c>
    </row>
    <row r="263" spans="1:9" s="29" customFormat="1" ht="9" customHeight="1" x14ac:dyDescent="0.25">
      <c r="A263" s="28"/>
      <c r="B263" s="80"/>
      <c r="C263" s="80"/>
      <c r="D263" s="80"/>
      <c r="E263" s="208"/>
      <c r="F263" s="80"/>
      <c r="G263" s="80"/>
      <c r="H263" s="80"/>
      <c r="I263" s="80"/>
    </row>
    <row r="264" spans="1:9" s="29" customFormat="1" ht="9.6" customHeight="1" x14ac:dyDescent="0.15">
      <c r="A264" s="43">
        <v>2002</v>
      </c>
      <c r="B264" s="28"/>
      <c r="C264" s="28"/>
      <c r="D264" s="28"/>
      <c r="E264" s="28"/>
      <c r="F264" s="28"/>
      <c r="G264" s="28"/>
      <c r="H264" s="28"/>
      <c r="I264" s="28"/>
    </row>
    <row r="265" spans="1:9" s="29" customFormat="1" ht="9" customHeight="1" x14ac:dyDescent="0.25">
      <c r="A265" s="25" t="s">
        <v>129</v>
      </c>
      <c r="B265" s="475">
        <f>SUM(B267:B298)</f>
        <v>9810</v>
      </c>
      <c r="C265" s="475">
        <f>SUM(C267:C298)</f>
        <v>7351</v>
      </c>
      <c r="D265" s="475">
        <f>SUM(D267:D298)</f>
        <v>2459</v>
      </c>
      <c r="E265" s="475"/>
      <c r="F265" s="475">
        <f>SUM(F267:F298)</f>
        <v>415847</v>
      </c>
      <c r="G265" s="475"/>
      <c r="H265" s="475">
        <f>SUM(H267:H298)</f>
        <v>364046</v>
      </c>
      <c r="I265" s="475">
        <f>SUM(I267:I298)</f>
        <v>51801</v>
      </c>
    </row>
    <row r="266" spans="1:9" s="29" customFormat="1" ht="3" customHeight="1" x14ac:dyDescent="0.25">
      <c r="A266" s="25"/>
      <c r="B266" s="475"/>
      <c r="C266" s="475"/>
      <c r="D266" s="475"/>
      <c r="E266" s="475"/>
      <c r="F266" s="475"/>
      <c r="G266" s="475"/>
      <c r="H266" s="475"/>
      <c r="I266" s="475"/>
    </row>
    <row r="267" spans="1:9" s="29" customFormat="1" ht="9" customHeight="1" x14ac:dyDescent="0.25">
      <c r="A267" s="28" t="s">
        <v>14</v>
      </c>
      <c r="B267" s="80">
        <f t="shared" ref="B267:B298" si="13">SUM(C267:D267)</f>
        <v>89</v>
      </c>
      <c r="C267" s="80">
        <v>69</v>
      </c>
      <c r="D267" s="80">
        <v>20</v>
      </c>
      <c r="E267" s="208"/>
      <c r="F267" s="80">
        <f t="shared" ref="F267:F298" si="14">SUM(H267:I267)</f>
        <v>4760</v>
      </c>
      <c r="G267" s="80"/>
      <c r="H267" s="80">
        <v>4280</v>
      </c>
      <c r="I267" s="80">
        <v>480</v>
      </c>
    </row>
    <row r="268" spans="1:9" s="29" customFormat="1" ht="9" customHeight="1" x14ac:dyDescent="0.25">
      <c r="A268" s="28" t="s">
        <v>15</v>
      </c>
      <c r="B268" s="80">
        <f t="shared" si="13"/>
        <v>365</v>
      </c>
      <c r="C268" s="80">
        <v>298</v>
      </c>
      <c r="D268" s="80">
        <v>67</v>
      </c>
      <c r="E268" s="208"/>
      <c r="F268" s="80">
        <f t="shared" si="14"/>
        <v>15797</v>
      </c>
      <c r="G268" s="80"/>
      <c r="H268" s="80">
        <v>15003</v>
      </c>
      <c r="I268" s="80">
        <v>794</v>
      </c>
    </row>
    <row r="269" spans="1:9" s="29" customFormat="1" ht="9" customHeight="1" x14ac:dyDescent="0.25">
      <c r="A269" s="28" t="s">
        <v>112</v>
      </c>
      <c r="B269" s="80">
        <f t="shared" si="13"/>
        <v>39</v>
      </c>
      <c r="C269" s="80">
        <v>26</v>
      </c>
      <c r="D269" s="80">
        <v>13</v>
      </c>
      <c r="E269" s="208"/>
      <c r="F269" s="80">
        <f t="shared" si="14"/>
        <v>1010</v>
      </c>
      <c r="G269" s="80"/>
      <c r="H269" s="80">
        <v>786</v>
      </c>
      <c r="I269" s="80">
        <v>224</v>
      </c>
    </row>
    <row r="270" spans="1:9" s="29" customFormat="1" ht="9" customHeight="1" x14ac:dyDescent="0.25">
      <c r="A270" s="41" t="s">
        <v>21</v>
      </c>
      <c r="B270" s="185">
        <f t="shared" si="13"/>
        <v>44</v>
      </c>
      <c r="C270" s="185">
        <v>27</v>
      </c>
      <c r="D270" s="185">
        <v>17</v>
      </c>
      <c r="E270" s="185"/>
      <c r="F270" s="185">
        <f t="shared" si="14"/>
        <v>521</v>
      </c>
      <c r="G270" s="185"/>
      <c r="H270" s="185">
        <v>408</v>
      </c>
      <c r="I270" s="185">
        <v>113</v>
      </c>
    </row>
    <row r="271" spans="1:9" s="29" customFormat="1" ht="9" customHeight="1" x14ac:dyDescent="0.25">
      <c r="A271" s="28" t="s">
        <v>23</v>
      </c>
      <c r="B271" s="80">
        <f t="shared" si="13"/>
        <v>406</v>
      </c>
      <c r="C271" s="80">
        <v>319</v>
      </c>
      <c r="D271" s="80">
        <v>87</v>
      </c>
      <c r="E271" s="208"/>
      <c r="F271" s="80">
        <f t="shared" si="14"/>
        <v>13828</v>
      </c>
      <c r="G271" s="80"/>
      <c r="H271" s="80">
        <v>11960</v>
      </c>
      <c r="I271" s="80">
        <v>1868</v>
      </c>
    </row>
    <row r="272" spans="1:9" s="29" customFormat="1" ht="9" customHeight="1" x14ac:dyDescent="0.25">
      <c r="A272" s="28" t="s">
        <v>25</v>
      </c>
      <c r="B272" s="80">
        <f t="shared" si="13"/>
        <v>71</v>
      </c>
      <c r="C272" s="80">
        <v>65</v>
      </c>
      <c r="D272" s="80">
        <v>6</v>
      </c>
      <c r="E272" s="208"/>
      <c r="F272" s="80">
        <f t="shared" si="14"/>
        <v>2015</v>
      </c>
      <c r="G272" s="80"/>
      <c r="H272" s="80">
        <v>1942</v>
      </c>
      <c r="I272" s="80">
        <v>73</v>
      </c>
    </row>
    <row r="273" spans="1:9" s="29" customFormat="1" ht="9" customHeight="1" x14ac:dyDescent="0.25">
      <c r="A273" s="28" t="s">
        <v>27</v>
      </c>
      <c r="B273" s="80">
        <f t="shared" si="13"/>
        <v>88</v>
      </c>
      <c r="C273" s="80">
        <v>62</v>
      </c>
      <c r="D273" s="80">
        <v>26</v>
      </c>
      <c r="E273" s="208"/>
      <c r="F273" s="80">
        <f t="shared" si="14"/>
        <v>3679</v>
      </c>
      <c r="G273" s="80"/>
      <c r="H273" s="80">
        <v>3224</v>
      </c>
      <c r="I273" s="80">
        <v>455</v>
      </c>
    </row>
    <row r="274" spans="1:9" s="29" customFormat="1" ht="9" customHeight="1" x14ac:dyDescent="0.25">
      <c r="A274" s="41" t="s">
        <v>30</v>
      </c>
      <c r="B274" s="185">
        <f t="shared" si="13"/>
        <v>250</v>
      </c>
      <c r="C274" s="185">
        <v>184</v>
      </c>
      <c r="D274" s="185">
        <v>66</v>
      </c>
      <c r="E274" s="185"/>
      <c r="F274" s="185">
        <f t="shared" si="14"/>
        <v>12983</v>
      </c>
      <c r="G274" s="185"/>
      <c r="H274" s="185">
        <v>11928</v>
      </c>
      <c r="I274" s="185">
        <v>1055</v>
      </c>
    </row>
    <row r="275" spans="1:9" s="29" customFormat="1" ht="9" customHeight="1" x14ac:dyDescent="0.25">
      <c r="A275" s="28" t="s">
        <v>111</v>
      </c>
      <c r="B275" s="80">
        <f t="shared" si="13"/>
        <v>1821</v>
      </c>
      <c r="C275" s="80">
        <v>1353</v>
      </c>
      <c r="D275" s="80">
        <v>468</v>
      </c>
      <c r="E275" s="208"/>
      <c r="F275" s="80">
        <f t="shared" si="14"/>
        <v>75156</v>
      </c>
      <c r="G275" s="80"/>
      <c r="H275" s="80">
        <v>63320</v>
      </c>
      <c r="I275" s="80">
        <v>11836</v>
      </c>
    </row>
    <row r="276" spans="1:9" s="29" customFormat="1" ht="9" customHeight="1" x14ac:dyDescent="0.25">
      <c r="A276" s="28" t="s">
        <v>33</v>
      </c>
      <c r="B276" s="80">
        <f t="shared" si="13"/>
        <v>147</v>
      </c>
      <c r="C276" s="80">
        <v>108</v>
      </c>
      <c r="D276" s="80">
        <v>39</v>
      </c>
      <c r="E276" s="208"/>
      <c r="F276" s="80">
        <f t="shared" si="14"/>
        <v>7651</v>
      </c>
      <c r="G276" s="80"/>
      <c r="H276" s="80">
        <v>6966</v>
      </c>
      <c r="I276" s="80">
        <v>685</v>
      </c>
    </row>
    <row r="277" spans="1:9" s="29" customFormat="1" ht="9" customHeight="1" x14ac:dyDescent="0.25">
      <c r="A277" s="28" t="s">
        <v>34</v>
      </c>
      <c r="B277" s="80">
        <f t="shared" si="13"/>
        <v>275</v>
      </c>
      <c r="C277" s="80">
        <v>192</v>
      </c>
      <c r="D277" s="80">
        <v>83</v>
      </c>
      <c r="E277" s="208"/>
      <c r="F277" s="80">
        <f t="shared" si="14"/>
        <v>13843</v>
      </c>
      <c r="G277" s="80"/>
      <c r="H277" s="80">
        <v>11866</v>
      </c>
      <c r="I277" s="80">
        <v>1977</v>
      </c>
    </row>
    <row r="278" spans="1:9" s="29" customFormat="1" ht="9" customHeight="1" x14ac:dyDescent="0.25">
      <c r="A278" s="41" t="s">
        <v>36</v>
      </c>
      <c r="B278" s="185">
        <f t="shared" si="13"/>
        <v>68</v>
      </c>
      <c r="C278" s="185">
        <v>37</v>
      </c>
      <c r="D278" s="185">
        <v>31</v>
      </c>
      <c r="E278" s="185"/>
      <c r="F278" s="185">
        <f t="shared" si="14"/>
        <v>1703</v>
      </c>
      <c r="G278" s="185"/>
      <c r="H278" s="185">
        <v>1319</v>
      </c>
      <c r="I278" s="185">
        <v>384</v>
      </c>
    </row>
    <row r="279" spans="1:9" s="29" customFormat="1" ht="9" customHeight="1" x14ac:dyDescent="0.25">
      <c r="A279" s="28" t="s">
        <v>130</v>
      </c>
      <c r="B279" s="80">
        <f t="shared" si="13"/>
        <v>112</v>
      </c>
      <c r="C279" s="80">
        <v>73</v>
      </c>
      <c r="D279" s="80">
        <v>39</v>
      </c>
      <c r="E279" s="208"/>
      <c r="F279" s="80">
        <f t="shared" si="14"/>
        <v>6774</v>
      </c>
      <c r="G279" s="80"/>
      <c r="H279" s="80">
        <v>5886</v>
      </c>
      <c r="I279" s="80">
        <v>888</v>
      </c>
    </row>
    <row r="280" spans="1:9" s="29" customFormat="1" ht="9" customHeight="1" x14ac:dyDescent="0.25">
      <c r="A280" s="28" t="s">
        <v>39</v>
      </c>
      <c r="B280" s="80">
        <f t="shared" si="13"/>
        <v>608</v>
      </c>
      <c r="C280" s="80">
        <v>490</v>
      </c>
      <c r="D280" s="80">
        <v>118</v>
      </c>
      <c r="E280" s="208"/>
      <c r="F280" s="80">
        <f t="shared" si="14"/>
        <v>30433</v>
      </c>
      <c r="G280" s="80"/>
      <c r="H280" s="80">
        <v>28045</v>
      </c>
      <c r="I280" s="80">
        <v>2388</v>
      </c>
    </row>
    <row r="281" spans="1:9" s="29" customFormat="1" ht="9" customHeight="1" x14ac:dyDescent="0.25">
      <c r="A281" s="28" t="s">
        <v>32</v>
      </c>
      <c r="B281" s="80">
        <f t="shared" si="13"/>
        <v>321</v>
      </c>
      <c r="C281" s="80">
        <v>236</v>
      </c>
      <c r="D281" s="80">
        <v>85</v>
      </c>
      <c r="E281" s="208"/>
      <c r="F281" s="80">
        <f t="shared" si="14"/>
        <v>20890</v>
      </c>
      <c r="G281" s="80"/>
      <c r="H281" s="80">
        <v>18588</v>
      </c>
      <c r="I281" s="80">
        <v>2302</v>
      </c>
    </row>
    <row r="282" spans="1:9" s="29" customFormat="1" ht="9" customHeight="1" x14ac:dyDescent="0.25">
      <c r="A282" s="41" t="s">
        <v>43</v>
      </c>
      <c r="B282" s="185">
        <f t="shared" si="13"/>
        <v>269</v>
      </c>
      <c r="C282" s="185">
        <v>218</v>
      </c>
      <c r="D282" s="185">
        <v>51</v>
      </c>
      <c r="E282" s="185"/>
      <c r="F282" s="185">
        <f t="shared" si="14"/>
        <v>16227</v>
      </c>
      <c r="G282" s="185"/>
      <c r="H282" s="185">
        <v>15259</v>
      </c>
      <c r="I282" s="185">
        <v>968</v>
      </c>
    </row>
    <row r="283" spans="1:9" s="29" customFormat="1" ht="9" customHeight="1" x14ac:dyDescent="0.25">
      <c r="A283" s="28" t="s">
        <v>46</v>
      </c>
      <c r="B283" s="80">
        <f t="shared" si="13"/>
        <v>224</v>
      </c>
      <c r="C283" s="80">
        <v>158</v>
      </c>
      <c r="D283" s="80">
        <v>66</v>
      </c>
      <c r="E283" s="208"/>
      <c r="F283" s="80">
        <f t="shared" si="14"/>
        <v>4772</v>
      </c>
      <c r="G283" s="80"/>
      <c r="H283" s="80">
        <v>3928</v>
      </c>
      <c r="I283" s="80">
        <v>844</v>
      </c>
    </row>
    <row r="284" spans="1:9" s="29" customFormat="1" ht="9" customHeight="1" x14ac:dyDescent="0.25">
      <c r="A284" s="28" t="s">
        <v>48</v>
      </c>
      <c r="B284" s="80">
        <f t="shared" si="13"/>
        <v>47</v>
      </c>
      <c r="C284" s="80">
        <v>35</v>
      </c>
      <c r="D284" s="80">
        <v>12</v>
      </c>
      <c r="E284" s="208"/>
      <c r="F284" s="80">
        <f t="shared" si="14"/>
        <v>1364</v>
      </c>
      <c r="G284" s="80"/>
      <c r="H284" s="80">
        <v>1216</v>
      </c>
      <c r="I284" s="80">
        <v>148</v>
      </c>
    </row>
    <row r="285" spans="1:9" s="29" customFormat="1" ht="9" customHeight="1" x14ac:dyDescent="0.25">
      <c r="A285" s="28" t="s">
        <v>50</v>
      </c>
      <c r="B285" s="80">
        <f t="shared" si="13"/>
        <v>1381</v>
      </c>
      <c r="C285" s="80">
        <v>975</v>
      </c>
      <c r="D285" s="80">
        <v>406</v>
      </c>
      <c r="E285" s="208"/>
      <c r="F285" s="80">
        <f t="shared" si="14"/>
        <v>58968</v>
      </c>
      <c r="G285" s="80"/>
      <c r="H285" s="80">
        <v>49775</v>
      </c>
      <c r="I285" s="80">
        <v>9193</v>
      </c>
    </row>
    <row r="286" spans="1:9" s="29" customFormat="1" ht="9" customHeight="1" x14ac:dyDescent="0.25">
      <c r="A286" s="41" t="s">
        <v>52</v>
      </c>
      <c r="B286" s="185">
        <f t="shared" si="13"/>
        <v>67</v>
      </c>
      <c r="C286" s="185">
        <v>45</v>
      </c>
      <c r="D286" s="185">
        <v>22</v>
      </c>
      <c r="E286" s="185"/>
      <c r="F286" s="185">
        <f t="shared" si="14"/>
        <v>2085</v>
      </c>
      <c r="G286" s="185"/>
      <c r="H286" s="185">
        <v>1597</v>
      </c>
      <c r="I286" s="185">
        <v>488</v>
      </c>
    </row>
    <row r="287" spans="1:9" s="29" customFormat="1" ht="9" customHeight="1" x14ac:dyDescent="0.25">
      <c r="A287" s="28" t="s">
        <v>55</v>
      </c>
      <c r="B287" s="80">
        <f t="shared" si="13"/>
        <v>433</v>
      </c>
      <c r="C287" s="80">
        <v>358</v>
      </c>
      <c r="D287" s="80">
        <v>75</v>
      </c>
      <c r="E287" s="208"/>
      <c r="F287" s="80">
        <f t="shared" si="14"/>
        <v>17570</v>
      </c>
      <c r="G287" s="80"/>
      <c r="H287" s="80">
        <v>16106</v>
      </c>
      <c r="I287" s="80">
        <v>1464</v>
      </c>
    </row>
    <row r="288" spans="1:9" s="29" customFormat="1" ht="9" customHeight="1" x14ac:dyDescent="0.25">
      <c r="A288" s="28" t="s">
        <v>57</v>
      </c>
      <c r="B288" s="80">
        <f t="shared" si="13"/>
        <v>224</v>
      </c>
      <c r="C288" s="80">
        <v>172</v>
      </c>
      <c r="D288" s="80">
        <v>52</v>
      </c>
      <c r="E288" s="208"/>
      <c r="F288" s="80">
        <f t="shared" si="14"/>
        <v>11755</v>
      </c>
      <c r="G288" s="80"/>
      <c r="H288" s="80">
        <v>10014</v>
      </c>
      <c r="I288" s="80">
        <v>1741</v>
      </c>
    </row>
    <row r="289" spans="1:9" s="29" customFormat="1" ht="9" customHeight="1" x14ac:dyDescent="0.25">
      <c r="A289" s="28" t="s">
        <v>59</v>
      </c>
      <c r="B289" s="80">
        <f t="shared" si="13"/>
        <v>20</v>
      </c>
      <c r="C289" s="80">
        <v>15</v>
      </c>
      <c r="D289" s="80">
        <v>5</v>
      </c>
      <c r="E289" s="208"/>
      <c r="F289" s="80">
        <f t="shared" si="14"/>
        <v>561</v>
      </c>
      <c r="G289" s="80"/>
      <c r="H289" s="80">
        <v>468</v>
      </c>
      <c r="I289" s="80">
        <v>93</v>
      </c>
    </row>
    <row r="290" spans="1:9" s="29" customFormat="1" ht="9" customHeight="1" x14ac:dyDescent="0.25">
      <c r="A290" s="41" t="s">
        <v>63</v>
      </c>
      <c r="B290" s="185">
        <f t="shared" si="13"/>
        <v>235</v>
      </c>
      <c r="C290" s="185">
        <v>203</v>
      </c>
      <c r="D290" s="185">
        <v>32</v>
      </c>
      <c r="E290" s="185"/>
      <c r="F290" s="185">
        <f t="shared" si="14"/>
        <v>12798</v>
      </c>
      <c r="G290" s="185"/>
      <c r="H290" s="185">
        <v>12357</v>
      </c>
      <c r="I290" s="185">
        <v>441</v>
      </c>
    </row>
    <row r="291" spans="1:9" s="29" customFormat="1" ht="9" customHeight="1" x14ac:dyDescent="0.25">
      <c r="A291" s="28" t="s">
        <v>65</v>
      </c>
      <c r="B291" s="80">
        <f t="shared" si="13"/>
        <v>348</v>
      </c>
      <c r="C291" s="80">
        <v>271</v>
      </c>
      <c r="D291" s="80">
        <v>77</v>
      </c>
      <c r="E291" s="208"/>
      <c r="F291" s="80">
        <f t="shared" si="14"/>
        <v>11863</v>
      </c>
      <c r="G291" s="80"/>
      <c r="H291" s="80">
        <v>11107</v>
      </c>
      <c r="I291" s="80">
        <v>756</v>
      </c>
    </row>
    <row r="292" spans="1:9" s="29" customFormat="1" ht="9" customHeight="1" x14ac:dyDescent="0.25">
      <c r="A292" s="28" t="s">
        <v>69</v>
      </c>
      <c r="B292" s="80">
        <f t="shared" si="13"/>
        <v>212</v>
      </c>
      <c r="C292" s="80">
        <v>139</v>
      </c>
      <c r="D292" s="80">
        <v>73</v>
      </c>
      <c r="E292" s="208"/>
      <c r="F292" s="80">
        <f t="shared" si="14"/>
        <v>11920</v>
      </c>
      <c r="G292" s="80"/>
      <c r="H292" s="80">
        <v>10960</v>
      </c>
      <c r="I292" s="80">
        <v>960</v>
      </c>
    </row>
    <row r="293" spans="1:9" s="29" customFormat="1" ht="9" customHeight="1" x14ac:dyDescent="0.25">
      <c r="A293" s="28" t="s">
        <v>74</v>
      </c>
      <c r="B293" s="80">
        <f t="shared" si="13"/>
        <v>61</v>
      </c>
      <c r="C293" s="80">
        <v>31</v>
      </c>
      <c r="D293" s="80">
        <v>30</v>
      </c>
      <c r="E293" s="208"/>
      <c r="F293" s="80">
        <f t="shared" si="14"/>
        <v>2135</v>
      </c>
      <c r="G293" s="80"/>
      <c r="H293" s="80">
        <v>1498</v>
      </c>
      <c r="I293" s="80">
        <v>637</v>
      </c>
    </row>
    <row r="294" spans="1:9" s="29" customFormat="1" ht="9" customHeight="1" x14ac:dyDescent="0.25">
      <c r="A294" s="41" t="s">
        <v>76</v>
      </c>
      <c r="B294" s="185">
        <f t="shared" si="13"/>
        <v>791</v>
      </c>
      <c r="C294" s="185">
        <v>629</v>
      </c>
      <c r="D294" s="185">
        <v>162</v>
      </c>
      <c r="E294" s="185"/>
      <c r="F294" s="185">
        <f t="shared" si="14"/>
        <v>24157</v>
      </c>
      <c r="G294" s="185"/>
      <c r="H294" s="185">
        <v>20292</v>
      </c>
      <c r="I294" s="185">
        <v>3865</v>
      </c>
    </row>
    <row r="295" spans="1:9" s="29" customFormat="1" ht="9" customHeight="1" x14ac:dyDescent="0.25">
      <c r="A295" s="28" t="s">
        <v>105</v>
      </c>
      <c r="B295" s="80">
        <f t="shared" si="13"/>
        <v>68</v>
      </c>
      <c r="C295" s="80">
        <v>49</v>
      </c>
      <c r="D295" s="80">
        <v>19</v>
      </c>
      <c r="E295" s="208"/>
      <c r="F295" s="80">
        <f t="shared" si="14"/>
        <v>3628</v>
      </c>
      <c r="G295" s="80"/>
      <c r="H295" s="80">
        <v>3334</v>
      </c>
      <c r="I295" s="80">
        <v>294</v>
      </c>
    </row>
    <row r="296" spans="1:9" s="29" customFormat="1" ht="9" customHeight="1" x14ac:dyDescent="0.25">
      <c r="A296" s="28" t="s">
        <v>82</v>
      </c>
      <c r="B296" s="80">
        <f t="shared" si="13"/>
        <v>568</v>
      </c>
      <c r="C296" s="80">
        <v>402</v>
      </c>
      <c r="D296" s="80">
        <v>166</v>
      </c>
      <c r="E296" s="208"/>
      <c r="F296" s="80">
        <f t="shared" si="14"/>
        <v>19202</v>
      </c>
      <c r="G296" s="80"/>
      <c r="H296" s="80">
        <v>15607</v>
      </c>
      <c r="I296" s="80">
        <v>3595</v>
      </c>
    </row>
    <row r="297" spans="1:9" s="29" customFormat="1" ht="9" customHeight="1" x14ac:dyDescent="0.25">
      <c r="A297" s="28" t="s">
        <v>86</v>
      </c>
      <c r="B297" s="80">
        <f t="shared" si="13"/>
        <v>120</v>
      </c>
      <c r="C297" s="80">
        <v>81</v>
      </c>
      <c r="D297" s="80">
        <v>39</v>
      </c>
      <c r="E297" s="208"/>
      <c r="F297" s="80">
        <f t="shared" si="14"/>
        <v>3821</v>
      </c>
      <c r="G297" s="80"/>
      <c r="H297" s="80">
        <v>3137</v>
      </c>
      <c r="I297" s="80">
        <v>684</v>
      </c>
    </row>
    <row r="298" spans="1:9" s="29" customFormat="1" ht="9" customHeight="1" x14ac:dyDescent="0.25">
      <c r="A298" s="41" t="s">
        <v>88</v>
      </c>
      <c r="B298" s="185">
        <f t="shared" si="13"/>
        <v>38</v>
      </c>
      <c r="C298" s="185">
        <v>31</v>
      </c>
      <c r="D298" s="185">
        <v>7</v>
      </c>
      <c r="E298" s="185"/>
      <c r="F298" s="185">
        <f t="shared" si="14"/>
        <v>1978</v>
      </c>
      <c r="G298" s="185"/>
      <c r="H298" s="185">
        <v>1870</v>
      </c>
      <c r="I298" s="185">
        <v>108</v>
      </c>
    </row>
    <row r="299" spans="1:9" s="29" customFormat="1" ht="9" customHeight="1" x14ac:dyDescent="0.25">
      <c r="A299" s="28"/>
      <c r="B299" s="80"/>
      <c r="C299" s="80"/>
      <c r="D299" s="80"/>
      <c r="E299" s="208"/>
      <c r="F299" s="80"/>
      <c r="G299" s="80"/>
      <c r="H299" s="80"/>
      <c r="I299" s="80"/>
    </row>
    <row r="300" spans="1:9" s="29" customFormat="1" ht="9.6" customHeight="1" x14ac:dyDescent="0.15">
      <c r="A300" s="43">
        <v>2003</v>
      </c>
      <c r="B300" s="28"/>
      <c r="C300" s="28"/>
      <c r="D300" s="28"/>
      <c r="E300" s="28"/>
      <c r="F300" s="28"/>
      <c r="G300" s="28"/>
      <c r="H300" s="28"/>
      <c r="I300" s="28"/>
    </row>
    <row r="301" spans="1:9" s="29" customFormat="1" ht="9" customHeight="1" x14ac:dyDescent="0.25">
      <c r="A301" s="25" t="s">
        <v>129</v>
      </c>
      <c r="B301" s="475">
        <f>SUM(B303:B334)</f>
        <v>10432</v>
      </c>
      <c r="C301" s="475">
        <f>SUM(C303:C334)</f>
        <v>7805</v>
      </c>
      <c r="D301" s="475">
        <f>SUM(D303:D334)</f>
        <v>2627</v>
      </c>
      <c r="E301" s="475"/>
      <c r="F301" s="475">
        <f>SUM(F303:F334)</f>
        <v>438760</v>
      </c>
      <c r="G301" s="475"/>
      <c r="H301" s="475">
        <f>SUM(H303:H334)</f>
        <v>383569</v>
      </c>
      <c r="I301" s="475">
        <f>SUM(I303:I334)</f>
        <v>55191</v>
      </c>
    </row>
    <row r="302" spans="1:9" s="29" customFormat="1" ht="3" customHeight="1" x14ac:dyDescent="0.25">
      <c r="A302" s="25"/>
      <c r="B302" s="475"/>
      <c r="C302" s="475"/>
      <c r="D302" s="475"/>
      <c r="E302" s="475"/>
      <c r="F302" s="475"/>
      <c r="G302" s="475"/>
      <c r="H302" s="475"/>
      <c r="I302" s="475"/>
    </row>
    <row r="303" spans="1:9" s="29" customFormat="1" ht="9" customHeight="1" x14ac:dyDescent="0.25">
      <c r="A303" s="28" t="s">
        <v>14</v>
      </c>
      <c r="B303" s="80">
        <f t="shared" ref="B303:B334" si="15">SUM(C303:D303)</f>
        <v>98</v>
      </c>
      <c r="C303" s="80">
        <v>77</v>
      </c>
      <c r="D303" s="80">
        <v>21</v>
      </c>
      <c r="E303" s="208"/>
      <c r="F303" s="80">
        <f t="shared" ref="F303:F334" si="16">SUM(H303:I303)</f>
        <v>4936</v>
      </c>
      <c r="G303" s="80"/>
      <c r="H303" s="80">
        <v>4424</v>
      </c>
      <c r="I303" s="80">
        <v>512</v>
      </c>
    </row>
    <row r="304" spans="1:9" s="29" customFormat="1" ht="9" customHeight="1" x14ac:dyDescent="0.25">
      <c r="A304" s="28" t="s">
        <v>15</v>
      </c>
      <c r="B304" s="80">
        <f t="shared" si="15"/>
        <v>372</v>
      </c>
      <c r="C304" s="80">
        <v>301</v>
      </c>
      <c r="D304" s="80">
        <v>71</v>
      </c>
      <c r="E304" s="208"/>
      <c r="F304" s="80">
        <f t="shared" si="16"/>
        <v>17559</v>
      </c>
      <c r="G304" s="80"/>
      <c r="H304" s="80">
        <v>16712</v>
      </c>
      <c r="I304" s="80">
        <v>847</v>
      </c>
    </row>
    <row r="305" spans="1:9" s="29" customFormat="1" ht="9" customHeight="1" x14ac:dyDescent="0.25">
      <c r="A305" s="28" t="s">
        <v>112</v>
      </c>
      <c r="B305" s="80">
        <f t="shared" si="15"/>
        <v>42</v>
      </c>
      <c r="C305" s="80">
        <v>29</v>
      </c>
      <c r="D305" s="80">
        <v>13</v>
      </c>
      <c r="E305" s="208"/>
      <c r="F305" s="80">
        <f t="shared" si="16"/>
        <v>1040</v>
      </c>
      <c r="G305" s="80"/>
      <c r="H305" s="80">
        <v>807</v>
      </c>
      <c r="I305" s="80">
        <v>233</v>
      </c>
    </row>
    <row r="306" spans="1:9" s="29" customFormat="1" ht="9" customHeight="1" x14ac:dyDescent="0.25">
      <c r="A306" s="41" t="s">
        <v>21</v>
      </c>
      <c r="B306" s="185">
        <f t="shared" si="15"/>
        <v>45</v>
      </c>
      <c r="C306" s="185">
        <v>28</v>
      </c>
      <c r="D306" s="185">
        <v>17</v>
      </c>
      <c r="E306" s="185"/>
      <c r="F306" s="185">
        <f t="shared" si="16"/>
        <v>549</v>
      </c>
      <c r="G306" s="185"/>
      <c r="H306" s="185">
        <v>433</v>
      </c>
      <c r="I306" s="185">
        <v>116</v>
      </c>
    </row>
    <row r="307" spans="1:9" s="29" customFormat="1" ht="9" customHeight="1" x14ac:dyDescent="0.25">
      <c r="A307" s="28" t="s">
        <v>23</v>
      </c>
      <c r="B307" s="80">
        <f t="shared" si="15"/>
        <v>427</v>
      </c>
      <c r="C307" s="80">
        <v>335</v>
      </c>
      <c r="D307" s="80">
        <v>92</v>
      </c>
      <c r="E307" s="208"/>
      <c r="F307" s="80">
        <f t="shared" si="16"/>
        <v>14406</v>
      </c>
      <c r="G307" s="80"/>
      <c r="H307" s="80">
        <v>12422</v>
      </c>
      <c r="I307" s="80">
        <v>1984</v>
      </c>
    </row>
    <row r="308" spans="1:9" s="29" customFormat="1" ht="9" customHeight="1" x14ac:dyDescent="0.25">
      <c r="A308" s="28" t="s">
        <v>25</v>
      </c>
      <c r="B308" s="80">
        <f t="shared" si="15"/>
        <v>81</v>
      </c>
      <c r="C308" s="80">
        <v>75</v>
      </c>
      <c r="D308" s="80">
        <v>6</v>
      </c>
      <c r="E308" s="208"/>
      <c r="F308" s="80">
        <f t="shared" si="16"/>
        <v>2161</v>
      </c>
      <c r="G308" s="80"/>
      <c r="H308" s="80">
        <v>2088</v>
      </c>
      <c r="I308" s="80">
        <v>73</v>
      </c>
    </row>
    <row r="309" spans="1:9" s="29" customFormat="1" ht="9" customHeight="1" x14ac:dyDescent="0.25">
      <c r="A309" s="28" t="s">
        <v>27</v>
      </c>
      <c r="B309" s="80">
        <f t="shared" si="15"/>
        <v>96</v>
      </c>
      <c r="C309" s="80">
        <v>66</v>
      </c>
      <c r="D309" s="80">
        <v>30</v>
      </c>
      <c r="E309" s="208"/>
      <c r="F309" s="80">
        <f t="shared" si="16"/>
        <v>3753</v>
      </c>
      <c r="G309" s="80"/>
      <c r="H309" s="80">
        <v>3272</v>
      </c>
      <c r="I309" s="80">
        <v>481</v>
      </c>
    </row>
    <row r="310" spans="1:9" s="29" customFormat="1" ht="9" customHeight="1" x14ac:dyDescent="0.25">
      <c r="A310" s="41" t="s">
        <v>30</v>
      </c>
      <c r="B310" s="185">
        <f t="shared" si="15"/>
        <v>268</v>
      </c>
      <c r="C310" s="185">
        <v>195</v>
      </c>
      <c r="D310" s="185">
        <v>73</v>
      </c>
      <c r="E310" s="185"/>
      <c r="F310" s="185">
        <f t="shared" si="16"/>
        <v>13344</v>
      </c>
      <c r="G310" s="185"/>
      <c r="H310" s="185">
        <v>12253</v>
      </c>
      <c r="I310" s="185">
        <v>1091</v>
      </c>
    </row>
    <row r="311" spans="1:9" s="29" customFormat="1" ht="9" customHeight="1" x14ac:dyDescent="0.25">
      <c r="A311" s="28" t="s">
        <v>111</v>
      </c>
      <c r="B311" s="80">
        <f t="shared" si="15"/>
        <v>1957</v>
      </c>
      <c r="C311" s="80">
        <v>1453</v>
      </c>
      <c r="D311" s="80">
        <v>504</v>
      </c>
      <c r="E311" s="208"/>
      <c r="F311" s="80">
        <f t="shared" si="16"/>
        <v>79482</v>
      </c>
      <c r="G311" s="80"/>
      <c r="H311" s="80">
        <v>67329</v>
      </c>
      <c r="I311" s="80">
        <v>12153</v>
      </c>
    </row>
    <row r="312" spans="1:9" s="29" customFormat="1" ht="9" customHeight="1" x14ac:dyDescent="0.25">
      <c r="A312" s="28" t="s">
        <v>33</v>
      </c>
      <c r="B312" s="80">
        <f t="shared" si="15"/>
        <v>159</v>
      </c>
      <c r="C312" s="80">
        <v>116</v>
      </c>
      <c r="D312" s="80">
        <v>43</v>
      </c>
      <c r="E312" s="208"/>
      <c r="F312" s="80">
        <f t="shared" si="16"/>
        <v>7962</v>
      </c>
      <c r="G312" s="80"/>
      <c r="H312" s="80">
        <v>7192</v>
      </c>
      <c r="I312" s="80">
        <v>770</v>
      </c>
    </row>
    <row r="313" spans="1:9" s="29" customFormat="1" ht="9" customHeight="1" x14ac:dyDescent="0.25">
      <c r="A313" s="28" t="s">
        <v>34</v>
      </c>
      <c r="B313" s="80">
        <f t="shared" si="15"/>
        <v>297</v>
      </c>
      <c r="C313" s="80">
        <v>205</v>
      </c>
      <c r="D313" s="80">
        <v>92</v>
      </c>
      <c r="E313" s="208"/>
      <c r="F313" s="80">
        <f t="shared" si="16"/>
        <v>14737</v>
      </c>
      <c r="G313" s="80"/>
      <c r="H313" s="80">
        <v>12590</v>
      </c>
      <c r="I313" s="80">
        <v>2147</v>
      </c>
    </row>
    <row r="314" spans="1:9" s="29" customFormat="1" ht="9" customHeight="1" x14ac:dyDescent="0.25">
      <c r="A314" s="41" t="s">
        <v>36</v>
      </c>
      <c r="B314" s="185">
        <f t="shared" si="15"/>
        <v>72</v>
      </c>
      <c r="C314" s="185">
        <v>40</v>
      </c>
      <c r="D314" s="185">
        <v>32</v>
      </c>
      <c r="E314" s="185"/>
      <c r="F314" s="185">
        <f t="shared" si="16"/>
        <v>1798</v>
      </c>
      <c r="G314" s="185"/>
      <c r="H314" s="185">
        <v>1389</v>
      </c>
      <c r="I314" s="185">
        <v>409</v>
      </c>
    </row>
    <row r="315" spans="1:9" s="29" customFormat="1" ht="9" customHeight="1" x14ac:dyDescent="0.25">
      <c r="A315" s="28" t="s">
        <v>130</v>
      </c>
      <c r="B315" s="80">
        <f t="shared" si="15"/>
        <v>119</v>
      </c>
      <c r="C315" s="80">
        <v>77</v>
      </c>
      <c r="D315" s="80">
        <v>42</v>
      </c>
      <c r="E315" s="208"/>
      <c r="F315" s="80">
        <f t="shared" si="16"/>
        <v>7265</v>
      </c>
      <c r="G315" s="80"/>
      <c r="H315" s="80">
        <v>6274</v>
      </c>
      <c r="I315" s="80">
        <v>991</v>
      </c>
    </row>
    <row r="316" spans="1:9" s="29" customFormat="1" ht="9" customHeight="1" x14ac:dyDescent="0.25">
      <c r="A316" s="28" t="s">
        <v>39</v>
      </c>
      <c r="B316" s="80">
        <f t="shared" si="15"/>
        <v>632</v>
      </c>
      <c r="C316" s="80">
        <v>510</v>
      </c>
      <c r="D316" s="80">
        <v>122</v>
      </c>
      <c r="E316" s="208"/>
      <c r="F316" s="80">
        <f t="shared" si="16"/>
        <v>32959</v>
      </c>
      <c r="G316" s="80"/>
      <c r="H316" s="80">
        <v>30440</v>
      </c>
      <c r="I316" s="80">
        <v>2519</v>
      </c>
    </row>
    <row r="317" spans="1:9" s="29" customFormat="1" ht="9" customHeight="1" x14ac:dyDescent="0.25">
      <c r="A317" s="28" t="s">
        <v>32</v>
      </c>
      <c r="B317" s="80">
        <f t="shared" si="15"/>
        <v>344</v>
      </c>
      <c r="C317" s="80">
        <v>258</v>
      </c>
      <c r="D317" s="80">
        <v>86</v>
      </c>
      <c r="E317" s="208"/>
      <c r="F317" s="80">
        <f t="shared" si="16"/>
        <v>22480</v>
      </c>
      <c r="G317" s="80"/>
      <c r="H317" s="80">
        <v>19978</v>
      </c>
      <c r="I317" s="80">
        <v>2502</v>
      </c>
    </row>
    <row r="318" spans="1:9" s="29" customFormat="1" ht="9" customHeight="1" x14ac:dyDescent="0.25">
      <c r="A318" s="41" t="s">
        <v>43</v>
      </c>
      <c r="B318" s="185">
        <f t="shared" si="15"/>
        <v>280</v>
      </c>
      <c r="C318" s="185">
        <v>227</v>
      </c>
      <c r="D318" s="185">
        <v>53</v>
      </c>
      <c r="E318" s="185"/>
      <c r="F318" s="185">
        <f t="shared" si="16"/>
        <v>16045</v>
      </c>
      <c r="G318" s="185"/>
      <c r="H318" s="185">
        <v>15074</v>
      </c>
      <c r="I318" s="185">
        <v>971</v>
      </c>
    </row>
    <row r="319" spans="1:9" s="29" customFormat="1" ht="9" customHeight="1" x14ac:dyDescent="0.25">
      <c r="A319" s="28" t="s">
        <v>46</v>
      </c>
      <c r="B319" s="80">
        <f t="shared" si="15"/>
        <v>221</v>
      </c>
      <c r="C319" s="80">
        <v>155</v>
      </c>
      <c r="D319" s="80">
        <v>66</v>
      </c>
      <c r="E319" s="208"/>
      <c r="F319" s="80">
        <f t="shared" si="16"/>
        <v>4801</v>
      </c>
      <c r="G319" s="80"/>
      <c r="H319" s="80">
        <v>4008</v>
      </c>
      <c r="I319" s="80">
        <v>793</v>
      </c>
    </row>
    <row r="320" spans="1:9" s="29" customFormat="1" ht="9" customHeight="1" x14ac:dyDescent="0.25">
      <c r="A320" s="28" t="s">
        <v>48</v>
      </c>
      <c r="B320" s="80">
        <f t="shared" si="15"/>
        <v>51</v>
      </c>
      <c r="C320" s="80">
        <v>37</v>
      </c>
      <c r="D320" s="80">
        <v>14</v>
      </c>
      <c r="E320" s="208"/>
      <c r="F320" s="80">
        <f t="shared" si="16"/>
        <v>1422</v>
      </c>
      <c r="G320" s="80"/>
      <c r="H320" s="80">
        <v>1250</v>
      </c>
      <c r="I320" s="80">
        <v>172</v>
      </c>
    </row>
    <row r="321" spans="1:9" s="29" customFormat="1" ht="9" customHeight="1" x14ac:dyDescent="0.25">
      <c r="A321" s="28" t="s">
        <v>50</v>
      </c>
      <c r="B321" s="80">
        <f t="shared" si="15"/>
        <v>1498</v>
      </c>
      <c r="C321" s="80">
        <v>1064</v>
      </c>
      <c r="D321" s="80">
        <v>434</v>
      </c>
      <c r="E321" s="208"/>
      <c r="F321" s="80">
        <f t="shared" si="16"/>
        <v>62021</v>
      </c>
      <c r="G321" s="80"/>
      <c r="H321" s="80">
        <v>51985</v>
      </c>
      <c r="I321" s="80">
        <v>10036</v>
      </c>
    </row>
    <row r="322" spans="1:9" s="29" customFormat="1" ht="9" customHeight="1" x14ac:dyDescent="0.25">
      <c r="A322" s="41" t="s">
        <v>52</v>
      </c>
      <c r="B322" s="185">
        <f t="shared" si="15"/>
        <v>75</v>
      </c>
      <c r="C322" s="185">
        <v>51</v>
      </c>
      <c r="D322" s="185">
        <v>24</v>
      </c>
      <c r="E322" s="185"/>
      <c r="F322" s="185">
        <f t="shared" si="16"/>
        <v>2156</v>
      </c>
      <c r="G322" s="185"/>
      <c r="H322" s="185">
        <v>1639</v>
      </c>
      <c r="I322" s="185">
        <v>517</v>
      </c>
    </row>
    <row r="323" spans="1:9" s="29" customFormat="1" ht="9" customHeight="1" x14ac:dyDescent="0.25">
      <c r="A323" s="28" t="s">
        <v>55</v>
      </c>
      <c r="B323" s="80">
        <f t="shared" si="15"/>
        <v>446</v>
      </c>
      <c r="C323" s="80">
        <v>366</v>
      </c>
      <c r="D323" s="80">
        <v>80</v>
      </c>
      <c r="E323" s="208"/>
      <c r="F323" s="80">
        <f t="shared" si="16"/>
        <v>18383</v>
      </c>
      <c r="G323" s="80"/>
      <c r="H323" s="80">
        <v>16847</v>
      </c>
      <c r="I323" s="80">
        <v>1536</v>
      </c>
    </row>
    <row r="324" spans="1:9" s="29" customFormat="1" ht="9" customHeight="1" x14ac:dyDescent="0.25">
      <c r="A324" s="28" t="s">
        <v>57</v>
      </c>
      <c r="B324" s="80">
        <f t="shared" si="15"/>
        <v>250</v>
      </c>
      <c r="C324" s="80">
        <v>192</v>
      </c>
      <c r="D324" s="80">
        <v>58</v>
      </c>
      <c r="E324" s="208"/>
      <c r="F324" s="80">
        <f t="shared" si="16"/>
        <v>12315</v>
      </c>
      <c r="G324" s="80"/>
      <c r="H324" s="80">
        <v>10446</v>
      </c>
      <c r="I324" s="80">
        <v>1869</v>
      </c>
    </row>
    <row r="325" spans="1:9" s="29" customFormat="1" ht="9" customHeight="1" x14ac:dyDescent="0.25">
      <c r="A325" s="28" t="s">
        <v>59</v>
      </c>
      <c r="B325" s="80">
        <f t="shared" si="15"/>
        <v>27</v>
      </c>
      <c r="C325" s="80">
        <v>19</v>
      </c>
      <c r="D325" s="80">
        <v>8</v>
      </c>
      <c r="E325" s="208"/>
      <c r="F325" s="80">
        <f t="shared" si="16"/>
        <v>631</v>
      </c>
      <c r="G325" s="80"/>
      <c r="H325" s="80">
        <v>502</v>
      </c>
      <c r="I325" s="80">
        <v>129</v>
      </c>
    </row>
    <row r="326" spans="1:9" s="29" customFormat="1" ht="9" customHeight="1" x14ac:dyDescent="0.25">
      <c r="A326" s="41" t="s">
        <v>63</v>
      </c>
      <c r="B326" s="185">
        <f t="shared" si="15"/>
        <v>249</v>
      </c>
      <c r="C326" s="185">
        <v>213</v>
      </c>
      <c r="D326" s="185">
        <v>36</v>
      </c>
      <c r="E326" s="185"/>
      <c r="F326" s="185">
        <f t="shared" si="16"/>
        <v>13227</v>
      </c>
      <c r="G326" s="185"/>
      <c r="H326" s="185">
        <v>12747</v>
      </c>
      <c r="I326" s="185">
        <v>480</v>
      </c>
    </row>
    <row r="327" spans="1:9" s="29" customFormat="1" ht="9" customHeight="1" x14ac:dyDescent="0.25">
      <c r="A327" s="28" t="s">
        <v>65</v>
      </c>
      <c r="B327" s="80">
        <f t="shared" si="15"/>
        <v>355</v>
      </c>
      <c r="C327" s="80">
        <v>276</v>
      </c>
      <c r="D327" s="80">
        <v>79</v>
      </c>
      <c r="E327" s="208"/>
      <c r="F327" s="80">
        <f t="shared" si="16"/>
        <v>12058</v>
      </c>
      <c r="G327" s="80"/>
      <c r="H327" s="80">
        <v>11281</v>
      </c>
      <c r="I327" s="80">
        <v>777</v>
      </c>
    </row>
    <row r="328" spans="1:9" s="29" customFormat="1" ht="9" customHeight="1" x14ac:dyDescent="0.25">
      <c r="A328" s="28" t="s">
        <v>69</v>
      </c>
      <c r="B328" s="80">
        <f t="shared" si="15"/>
        <v>237</v>
      </c>
      <c r="C328" s="80">
        <v>158</v>
      </c>
      <c r="D328" s="80">
        <v>79</v>
      </c>
      <c r="E328" s="208"/>
      <c r="F328" s="80">
        <f t="shared" si="16"/>
        <v>12886</v>
      </c>
      <c r="G328" s="80"/>
      <c r="H328" s="80">
        <v>11892</v>
      </c>
      <c r="I328" s="80">
        <v>994</v>
      </c>
    </row>
    <row r="329" spans="1:9" s="29" customFormat="1" ht="9" customHeight="1" x14ac:dyDescent="0.25">
      <c r="A329" s="28" t="s">
        <v>74</v>
      </c>
      <c r="B329" s="80">
        <f t="shared" si="15"/>
        <v>76</v>
      </c>
      <c r="C329" s="80">
        <v>36</v>
      </c>
      <c r="D329" s="80">
        <v>40</v>
      </c>
      <c r="E329" s="208"/>
      <c r="F329" s="80">
        <f t="shared" si="16"/>
        <v>2422</v>
      </c>
      <c r="G329" s="80"/>
      <c r="H329" s="80">
        <v>1640</v>
      </c>
      <c r="I329" s="80">
        <v>782</v>
      </c>
    </row>
    <row r="330" spans="1:9" s="29" customFormat="1" ht="9" customHeight="1" x14ac:dyDescent="0.25">
      <c r="A330" s="41" t="s">
        <v>76</v>
      </c>
      <c r="B330" s="185">
        <f t="shared" si="15"/>
        <v>823</v>
      </c>
      <c r="C330" s="185">
        <v>652</v>
      </c>
      <c r="D330" s="185">
        <v>171</v>
      </c>
      <c r="E330" s="185"/>
      <c r="F330" s="185">
        <f t="shared" si="16"/>
        <v>25374</v>
      </c>
      <c r="G330" s="185"/>
      <c r="H330" s="185">
        <v>21068</v>
      </c>
      <c r="I330" s="185">
        <v>4306</v>
      </c>
    </row>
    <row r="331" spans="1:9" s="29" customFormat="1" ht="9" customHeight="1" x14ac:dyDescent="0.25">
      <c r="A331" s="28" t="s">
        <v>105</v>
      </c>
      <c r="B331" s="80">
        <f t="shared" si="15"/>
        <v>78</v>
      </c>
      <c r="C331" s="80">
        <v>55</v>
      </c>
      <c r="D331" s="80">
        <v>23</v>
      </c>
      <c r="E331" s="208"/>
      <c r="F331" s="80">
        <f t="shared" si="16"/>
        <v>4197</v>
      </c>
      <c r="G331" s="80"/>
      <c r="H331" s="80">
        <v>3862</v>
      </c>
      <c r="I331" s="80">
        <v>335</v>
      </c>
    </row>
    <row r="332" spans="1:9" s="29" customFormat="1" ht="9" customHeight="1" x14ac:dyDescent="0.25">
      <c r="A332" s="28" t="s">
        <v>82</v>
      </c>
      <c r="B332" s="80">
        <f t="shared" si="15"/>
        <v>589</v>
      </c>
      <c r="C332" s="80">
        <v>417</v>
      </c>
      <c r="D332" s="80">
        <v>172</v>
      </c>
      <c r="E332" s="208"/>
      <c r="F332" s="80">
        <f t="shared" si="16"/>
        <v>20071</v>
      </c>
      <c r="G332" s="80"/>
      <c r="H332" s="80">
        <v>16276</v>
      </c>
      <c r="I332" s="80">
        <v>3795</v>
      </c>
    </row>
    <row r="333" spans="1:9" s="29" customFormat="1" ht="9" customHeight="1" x14ac:dyDescent="0.25">
      <c r="A333" s="28" t="s">
        <v>86</v>
      </c>
      <c r="B333" s="80">
        <f t="shared" si="15"/>
        <v>128</v>
      </c>
      <c r="C333" s="80">
        <v>89</v>
      </c>
      <c r="D333" s="80">
        <v>39</v>
      </c>
      <c r="E333" s="208"/>
      <c r="F333" s="80">
        <f t="shared" si="16"/>
        <v>4214</v>
      </c>
      <c r="G333" s="80"/>
      <c r="H333" s="80">
        <v>3475</v>
      </c>
      <c r="I333" s="80">
        <v>739</v>
      </c>
    </row>
    <row r="334" spans="1:9" s="29" customFormat="1" ht="9" customHeight="1" x14ac:dyDescent="0.25">
      <c r="A334" s="41" t="s">
        <v>88</v>
      </c>
      <c r="B334" s="185">
        <f t="shared" si="15"/>
        <v>40</v>
      </c>
      <c r="C334" s="185">
        <v>33</v>
      </c>
      <c r="D334" s="185">
        <v>7</v>
      </c>
      <c r="E334" s="185"/>
      <c r="F334" s="185">
        <f t="shared" si="16"/>
        <v>2106</v>
      </c>
      <c r="G334" s="185"/>
      <c r="H334" s="185">
        <v>1974</v>
      </c>
      <c r="I334" s="185">
        <v>132</v>
      </c>
    </row>
    <row r="335" spans="1:9" s="29" customFormat="1" ht="9" customHeight="1" x14ac:dyDescent="0.25">
      <c r="A335" s="28"/>
      <c r="B335" s="80"/>
      <c r="C335" s="80"/>
      <c r="D335" s="80"/>
      <c r="E335" s="208"/>
      <c r="F335" s="80"/>
      <c r="G335" s="80"/>
      <c r="H335" s="80"/>
      <c r="I335" s="80"/>
    </row>
    <row r="336" spans="1:9" s="29" customFormat="1" ht="9.6" customHeight="1" x14ac:dyDescent="0.15">
      <c r="A336" s="43">
        <v>2004</v>
      </c>
      <c r="B336" s="28"/>
      <c r="C336" s="28"/>
      <c r="D336" s="28"/>
      <c r="E336" s="28"/>
      <c r="F336" s="28"/>
      <c r="G336" s="28"/>
      <c r="H336" s="28"/>
      <c r="I336" s="28"/>
    </row>
    <row r="337" spans="1:9" s="29" customFormat="1" ht="9" customHeight="1" x14ac:dyDescent="0.25">
      <c r="A337" s="25" t="s">
        <v>129</v>
      </c>
      <c r="B337" s="475">
        <f>SUM(B339:B370)</f>
        <v>10978</v>
      </c>
      <c r="C337" s="475">
        <f>SUM(C339:C370)</f>
        <v>8202</v>
      </c>
      <c r="D337" s="475">
        <f>SUM(D339:D370)</f>
        <v>2776</v>
      </c>
      <c r="E337" s="475"/>
      <c r="F337" s="475">
        <f>SUM(F339:F370)</f>
        <v>458549</v>
      </c>
      <c r="G337" s="475"/>
      <c r="H337" s="475">
        <f>SUM(H339:H370)</f>
        <v>400191</v>
      </c>
      <c r="I337" s="475">
        <f>SUM(I339:I370)</f>
        <v>58358</v>
      </c>
    </row>
    <row r="338" spans="1:9" s="29" customFormat="1" ht="3" customHeight="1" x14ac:dyDescent="0.25">
      <c r="A338" s="25"/>
      <c r="B338" s="475"/>
      <c r="C338" s="475"/>
      <c r="D338" s="475"/>
      <c r="E338" s="475"/>
      <c r="F338" s="475"/>
      <c r="G338" s="475"/>
      <c r="H338" s="475"/>
      <c r="I338" s="475"/>
    </row>
    <row r="339" spans="1:9" s="29" customFormat="1" ht="9" customHeight="1" x14ac:dyDescent="0.25">
      <c r="A339" s="28" t="s">
        <v>14</v>
      </c>
      <c r="B339" s="80">
        <f t="shared" ref="B339:B370" si="17">SUM(C339:D339)</f>
        <v>104</v>
      </c>
      <c r="C339" s="80">
        <v>82</v>
      </c>
      <c r="D339" s="80">
        <v>22</v>
      </c>
      <c r="E339" s="208"/>
      <c r="F339" s="80">
        <f t="shared" ref="F339:F370" si="18">SUM(H339:I339)</f>
        <v>5305</v>
      </c>
      <c r="G339" s="80"/>
      <c r="H339" s="80">
        <v>4765</v>
      </c>
      <c r="I339" s="80">
        <v>540</v>
      </c>
    </row>
    <row r="340" spans="1:9" s="29" customFormat="1" ht="9" customHeight="1" x14ac:dyDescent="0.25">
      <c r="A340" s="28" t="s">
        <v>15</v>
      </c>
      <c r="B340" s="80">
        <f t="shared" si="17"/>
        <v>377</v>
      </c>
      <c r="C340" s="80">
        <v>305</v>
      </c>
      <c r="D340" s="80">
        <v>72</v>
      </c>
      <c r="E340" s="208"/>
      <c r="F340" s="80">
        <f t="shared" si="18"/>
        <v>18711</v>
      </c>
      <c r="G340" s="80"/>
      <c r="H340" s="80">
        <v>17809</v>
      </c>
      <c r="I340" s="80">
        <v>902</v>
      </c>
    </row>
    <row r="341" spans="1:9" s="29" customFormat="1" ht="9" customHeight="1" x14ac:dyDescent="0.25">
      <c r="A341" s="28" t="s">
        <v>112</v>
      </c>
      <c r="B341" s="80">
        <f t="shared" si="17"/>
        <v>48</v>
      </c>
      <c r="C341" s="80">
        <v>34</v>
      </c>
      <c r="D341" s="80">
        <v>14</v>
      </c>
      <c r="E341" s="208"/>
      <c r="F341" s="80">
        <f t="shared" si="18"/>
        <v>1076</v>
      </c>
      <c r="G341" s="80"/>
      <c r="H341" s="80">
        <v>822</v>
      </c>
      <c r="I341" s="80">
        <v>254</v>
      </c>
    </row>
    <row r="342" spans="1:9" s="29" customFormat="1" ht="9" customHeight="1" x14ac:dyDescent="0.25">
      <c r="A342" s="41" t="s">
        <v>21</v>
      </c>
      <c r="B342" s="185">
        <f t="shared" si="17"/>
        <v>48</v>
      </c>
      <c r="C342" s="185">
        <v>28</v>
      </c>
      <c r="D342" s="185">
        <v>20</v>
      </c>
      <c r="E342" s="185"/>
      <c r="F342" s="185">
        <f t="shared" si="18"/>
        <v>587</v>
      </c>
      <c r="G342" s="185"/>
      <c r="H342" s="185">
        <v>451</v>
      </c>
      <c r="I342" s="185">
        <v>136</v>
      </c>
    </row>
    <row r="343" spans="1:9" s="29" customFormat="1" ht="9" customHeight="1" x14ac:dyDescent="0.25">
      <c r="A343" s="28" t="s">
        <v>23</v>
      </c>
      <c r="B343" s="80">
        <f t="shared" si="17"/>
        <v>460</v>
      </c>
      <c r="C343" s="80">
        <v>358</v>
      </c>
      <c r="D343" s="80">
        <v>102</v>
      </c>
      <c r="E343" s="208"/>
      <c r="F343" s="80">
        <f t="shared" si="18"/>
        <v>15137</v>
      </c>
      <c r="G343" s="80"/>
      <c r="H343" s="80">
        <v>13064</v>
      </c>
      <c r="I343" s="80">
        <v>2073</v>
      </c>
    </row>
    <row r="344" spans="1:9" s="29" customFormat="1" ht="9" customHeight="1" x14ac:dyDescent="0.25">
      <c r="A344" s="28" t="s">
        <v>25</v>
      </c>
      <c r="B344" s="80">
        <f t="shared" si="17"/>
        <v>82</v>
      </c>
      <c r="C344" s="80">
        <v>76</v>
      </c>
      <c r="D344" s="80">
        <v>6</v>
      </c>
      <c r="E344" s="208"/>
      <c r="F344" s="80">
        <f t="shared" si="18"/>
        <v>2319</v>
      </c>
      <c r="G344" s="80"/>
      <c r="H344" s="80">
        <v>2246</v>
      </c>
      <c r="I344" s="80">
        <v>73</v>
      </c>
    </row>
    <row r="345" spans="1:9" s="29" customFormat="1" ht="9" customHeight="1" x14ac:dyDescent="0.25">
      <c r="A345" s="28" t="s">
        <v>27</v>
      </c>
      <c r="B345" s="80">
        <f t="shared" si="17"/>
        <v>106</v>
      </c>
      <c r="C345" s="80">
        <v>71</v>
      </c>
      <c r="D345" s="80">
        <v>35</v>
      </c>
      <c r="E345" s="208"/>
      <c r="F345" s="80">
        <f t="shared" si="18"/>
        <v>3883</v>
      </c>
      <c r="G345" s="80"/>
      <c r="H345" s="80">
        <v>3357</v>
      </c>
      <c r="I345" s="80">
        <v>526</v>
      </c>
    </row>
    <row r="346" spans="1:9" s="29" customFormat="1" ht="9" customHeight="1" x14ac:dyDescent="0.25">
      <c r="A346" s="41" t="s">
        <v>30</v>
      </c>
      <c r="B346" s="185">
        <f t="shared" si="17"/>
        <v>282</v>
      </c>
      <c r="C346" s="185">
        <v>211</v>
      </c>
      <c r="D346" s="185">
        <v>71</v>
      </c>
      <c r="E346" s="185"/>
      <c r="F346" s="185">
        <f t="shared" si="18"/>
        <v>13596</v>
      </c>
      <c r="G346" s="185"/>
      <c r="H346" s="185">
        <v>12484</v>
      </c>
      <c r="I346" s="185">
        <v>1112</v>
      </c>
    </row>
    <row r="347" spans="1:9" s="29" customFormat="1" ht="9" customHeight="1" x14ac:dyDescent="0.25">
      <c r="A347" s="28" t="s">
        <v>111</v>
      </c>
      <c r="B347" s="80">
        <f t="shared" si="17"/>
        <v>2097</v>
      </c>
      <c r="C347" s="80">
        <v>1545</v>
      </c>
      <c r="D347" s="80">
        <v>552</v>
      </c>
      <c r="E347" s="208"/>
      <c r="F347" s="80">
        <f t="shared" si="18"/>
        <v>83741</v>
      </c>
      <c r="G347" s="80"/>
      <c r="H347" s="80">
        <v>71336</v>
      </c>
      <c r="I347" s="80">
        <v>12405</v>
      </c>
    </row>
    <row r="348" spans="1:9" s="29" customFormat="1" ht="9" customHeight="1" x14ac:dyDescent="0.25">
      <c r="A348" s="28" t="s">
        <v>33</v>
      </c>
      <c r="B348" s="80">
        <f t="shared" si="17"/>
        <v>176</v>
      </c>
      <c r="C348" s="80">
        <v>128</v>
      </c>
      <c r="D348" s="80">
        <v>48</v>
      </c>
      <c r="E348" s="208"/>
      <c r="F348" s="80">
        <f t="shared" si="18"/>
        <v>8501</v>
      </c>
      <c r="G348" s="80"/>
      <c r="H348" s="80">
        <v>7619</v>
      </c>
      <c r="I348" s="80">
        <v>882</v>
      </c>
    </row>
    <row r="349" spans="1:9" s="29" customFormat="1" ht="9" customHeight="1" x14ac:dyDescent="0.25">
      <c r="A349" s="28" t="s">
        <v>34</v>
      </c>
      <c r="B349" s="80">
        <f t="shared" si="17"/>
        <v>311</v>
      </c>
      <c r="C349" s="80">
        <v>215</v>
      </c>
      <c r="D349" s="80">
        <v>96</v>
      </c>
      <c r="E349" s="208"/>
      <c r="F349" s="80">
        <f t="shared" si="18"/>
        <v>15584</v>
      </c>
      <c r="G349" s="80"/>
      <c r="H349" s="80">
        <v>13261</v>
      </c>
      <c r="I349" s="80">
        <v>2323</v>
      </c>
    </row>
    <row r="350" spans="1:9" s="29" customFormat="1" ht="9" customHeight="1" x14ac:dyDescent="0.25">
      <c r="A350" s="41" t="s">
        <v>36</v>
      </c>
      <c r="B350" s="185">
        <f t="shared" si="17"/>
        <v>75</v>
      </c>
      <c r="C350" s="185">
        <v>42</v>
      </c>
      <c r="D350" s="185">
        <v>33</v>
      </c>
      <c r="E350" s="185"/>
      <c r="F350" s="185">
        <f t="shared" si="18"/>
        <v>1869</v>
      </c>
      <c r="G350" s="185"/>
      <c r="H350" s="185">
        <v>1455</v>
      </c>
      <c r="I350" s="185">
        <v>414</v>
      </c>
    </row>
    <row r="351" spans="1:9" s="29" customFormat="1" ht="9" customHeight="1" x14ac:dyDescent="0.25">
      <c r="A351" s="28" t="s">
        <v>130</v>
      </c>
      <c r="B351" s="80">
        <f t="shared" si="17"/>
        <v>122</v>
      </c>
      <c r="C351" s="80">
        <v>78</v>
      </c>
      <c r="D351" s="80">
        <v>44</v>
      </c>
      <c r="E351" s="208"/>
      <c r="F351" s="80">
        <f t="shared" si="18"/>
        <v>7522</v>
      </c>
      <c r="G351" s="80"/>
      <c r="H351" s="80">
        <v>6471</v>
      </c>
      <c r="I351" s="80">
        <v>1051</v>
      </c>
    </row>
    <row r="352" spans="1:9" s="29" customFormat="1" ht="9" customHeight="1" x14ac:dyDescent="0.25">
      <c r="A352" s="28" t="s">
        <v>39</v>
      </c>
      <c r="B352" s="80">
        <f t="shared" si="17"/>
        <v>666</v>
      </c>
      <c r="C352" s="80">
        <v>541</v>
      </c>
      <c r="D352" s="80">
        <v>125</v>
      </c>
      <c r="E352" s="208"/>
      <c r="F352" s="80">
        <f t="shared" si="18"/>
        <v>33901</v>
      </c>
      <c r="G352" s="80"/>
      <c r="H352" s="80">
        <v>31291</v>
      </c>
      <c r="I352" s="80">
        <v>2610</v>
      </c>
    </row>
    <row r="353" spans="1:9" s="29" customFormat="1" ht="9" customHeight="1" x14ac:dyDescent="0.25">
      <c r="A353" s="28" t="s">
        <v>32</v>
      </c>
      <c r="B353" s="80">
        <f t="shared" si="17"/>
        <v>372</v>
      </c>
      <c r="C353" s="80">
        <v>279</v>
      </c>
      <c r="D353" s="80">
        <v>93</v>
      </c>
      <c r="E353" s="208"/>
      <c r="F353" s="80">
        <f t="shared" si="18"/>
        <v>23375</v>
      </c>
      <c r="G353" s="80"/>
      <c r="H353" s="80">
        <v>20710</v>
      </c>
      <c r="I353" s="80">
        <v>2665</v>
      </c>
    </row>
    <row r="354" spans="1:9" s="29" customFormat="1" ht="9" customHeight="1" x14ac:dyDescent="0.25">
      <c r="A354" s="41" t="s">
        <v>43</v>
      </c>
      <c r="B354" s="185">
        <f t="shared" si="17"/>
        <v>286</v>
      </c>
      <c r="C354" s="185">
        <v>233</v>
      </c>
      <c r="D354" s="185">
        <v>53</v>
      </c>
      <c r="E354" s="185"/>
      <c r="F354" s="185">
        <f t="shared" si="18"/>
        <v>16010</v>
      </c>
      <c r="G354" s="185"/>
      <c r="H354" s="185">
        <v>15040</v>
      </c>
      <c r="I354" s="185">
        <v>970</v>
      </c>
    </row>
    <row r="355" spans="1:9" s="29" customFormat="1" ht="9" customHeight="1" x14ac:dyDescent="0.25">
      <c r="A355" s="28" t="s">
        <v>46</v>
      </c>
      <c r="B355" s="80">
        <f t="shared" si="17"/>
        <v>219</v>
      </c>
      <c r="C355" s="80">
        <v>156</v>
      </c>
      <c r="D355" s="80">
        <v>63</v>
      </c>
      <c r="E355" s="208"/>
      <c r="F355" s="80">
        <f t="shared" si="18"/>
        <v>4867</v>
      </c>
      <c r="G355" s="80"/>
      <c r="H355" s="80">
        <v>4087</v>
      </c>
      <c r="I355" s="80">
        <v>780</v>
      </c>
    </row>
    <row r="356" spans="1:9" s="29" customFormat="1" ht="9" customHeight="1" x14ac:dyDescent="0.25">
      <c r="A356" s="28" t="s">
        <v>48</v>
      </c>
      <c r="B356" s="80">
        <f t="shared" si="17"/>
        <v>53</v>
      </c>
      <c r="C356" s="80">
        <v>39</v>
      </c>
      <c r="D356" s="80">
        <v>14</v>
      </c>
      <c r="E356" s="208"/>
      <c r="F356" s="80">
        <f t="shared" si="18"/>
        <v>1452</v>
      </c>
      <c r="G356" s="80"/>
      <c r="H356" s="80">
        <v>1276</v>
      </c>
      <c r="I356" s="80">
        <v>176</v>
      </c>
    </row>
    <row r="357" spans="1:9" s="29" customFormat="1" ht="9" customHeight="1" x14ac:dyDescent="0.25">
      <c r="A357" s="28" t="s">
        <v>50</v>
      </c>
      <c r="B357" s="80">
        <f t="shared" si="17"/>
        <v>1582</v>
      </c>
      <c r="C357" s="80">
        <v>1129</v>
      </c>
      <c r="D357" s="80">
        <v>453</v>
      </c>
      <c r="E357" s="208"/>
      <c r="F357" s="80">
        <f t="shared" si="18"/>
        <v>65343</v>
      </c>
      <c r="G357" s="80"/>
      <c r="H357" s="80">
        <v>54257</v>
      </c>
      <c r="I357" s="80">
        <v>11086</v>
      </c>
    </row>
    <row r="358" spans="1:9" s="29" customFormat="1" ht="9" customHeight="1" x14ac:dyDescent="0.25">
      <c r="A358" s="41" t="s">
        <v>52</v>
      </c>
      <c r="B358" s="185">
        <f t="shared" si="17"/>
        <v>77</v>
      </c>
      <c r="C358" s="185">
        <v>52</v>
      </c>
      <c r="D358" s="185">
        <v>25</v>
      </c>
      <c r="E358" s="185"/>
      <c r="F358" s="185">
        <f t="shared" si="18"/>
        <v>2291</v>
      </c>
      <c r="G358" s="185"/>
      <c r="H358" s="185">
        <v>1735</v>
      </c>
      <c r="I358" s="185">
        <v>556</v>
      </c>
    </row>
    <row r="359" spans="1:9" s="29" customFormat="1" ht="9" customHeight="1" x14ac:dyDescent="0.25">
      <c r="A359" s="28" t="s">
        <v>55</v>
      </c>
      <c r="B359" s="80">
        <f t="shared" si="17"/>
        <v>456</v>
      </c>
      <c r="C359" s="80">
        <v>376</v>
      </c>
      <c r="D359" s="80">
        <v>80</v>
      </c>
      <c r="E359" s="208"/>
      <c r="F359" s="80">
        <f t="shared" si="18"/>
        <v>18989</v>
      </c>
      <c r="G359" s="80"/>
      <c r="H359" s="80">
        <v>17301</v>
      </c>
      <c r="I359" s="80">
        <v>1688</v>
      </c>
    </row>
    <row r="360" spans="1:9" s="29" customFormat="1" ht="9" customHeight="1" x14ac:dyDescent="0.25">
      <c r="A360" s="28" t="s">
        <v>57</v>
      </c>
      <c r="B360" s="80">
        <f t="shared" si="17"/>
        <v>270</v>
      </c>
      <c r="C360" s="80">
        <v>211</v>
      </c>
      <c r="D360" s="80">
        <v>59</v>
      </c>
      <c r="E360" s="208"/>
      <c r="F360" s="80">
        <f t="shared" si="18"/>
        <v>13004</v>
      </c>
      <c r="G360" s="80"/>
      <c r="H360" s="80">
        <v>11056</v>
      </c>
      <c r="I360" s="80">
        <v>1948</v>
      </c>
    </row>
    <row r="361" spans="1:9" s="29" customFormat="1" ht="9" customHeight="1" x14ac:dyDescent="0.25">
      <c r="A361" s="28" t="s">
        <v>59</v>
      </c>
      <c r="B361" s="80">
        <f t="shared" si="17"/>
        <v>37</v>
      </c>
      <c r="C361" s="80">
        <v>28</v>
      </c>
      <c r="D361" s="80">
        <v>9</v>
      </c>
      <c r="E361" s="208"/>
      <c r="F361" s="80">
        <f t="shared" si="18"/>
        <v>726</v>
      </c>
      <c r="G361" s="80"/>
      <c r="H361" s="80">
        <v>565</v>
      </c>
      <c r="I361" s="80">
        <v>161</v>
      </c>
    </row>
    <row r="362" spans="1:9" s="29" customFormat="1" ht="9" customHeight="1" x14ac:dyDescent="0.25">
      <c r="A362" s="41" t="s">
        <v>63</v>
      </c>
      <c r="B362" s="185">
        <f t="shared" si="17"/>
        <v>257</v>
      </c>
      <c r="C362" s="185">
        <v>220</v>
      </c>
      <c r="D362" s="185">
        <v>37</v>
      </c>
      <c r="E362" s="185"/>
      <c r="F362" s="185">
        <f t="shared" si="18"/>
        <v>13713</v>
      </c>
      <c r="G362" s="185"/>
      <c r="H362" s="185">
        <v>13193</v>
      </c>
      <c r="I362" s="185">
        <v>520</v>
      </c>
    </row>
    <row r="363" spans="1:9" s="29" customFormat="1" ht="9" customHeight="1" x14ac:dyDescent="0.25">
      <c r="A363" s="28" t="s">
        <v>65</v>
      </c>
      <c r="B363" s="80">
        <f t="shared" si="17"/>
        <v>364</v>
      </c>
      <c r="C363" s="80">
        <v>281</v>
      </c>
      <c r="D363" s="80">
        <v>83</v>
      </c>
      <c r="E363" s="208"/>
      <c r="F363" s="80">
        <f t="shared" si="18"/>
        <v>12373</v>
      </c>
      <c r="G363" s="80"/>
      <c r="H363" s="80">
        <v>11557</v>
      </c>
      <c r="I363" s="80">
        <v>816</v>
      </c>
    </row>
    <row r="364" spans="1:9" s="29" customFormat="1" ht="9" customHeight="1" x14ac:dyDescent="0.25">
      <c r="A364" s="28" t="s">
        <v>69</v>
      </c>
      <c r="B364" s="80">
        <f t="shared" si="17"/>
        <v>245</v>
      </c>
      <c r="C364" s="80">
        <v>162</v>
      </c>
      <c r="D364" s="80">
        <v>83</v>
      </c>
      <c r="E364" s="208"/>
      <c r="F364" s="80">
        <f t="shared" si="18"/>
        <v>13310</v>
      </c>
      <c r="G364" s="80"/>
      <c r="H364" s="80">
        <v>12290</v>
      </c>
      <c r="I364" s="80">
        <v>1020</v>
      </c>
    </row>
    <row r="365" spans="1:9" s="29" customFormat="1" ht="9" customHeight="1" x14ac:dyDescent="0.25">
      <c r="A365" s="28" t="s">
        <v>74</v>
      </c>
      <c r="B365" s="80">
        <f t="shared" si="17"/>
        <v>86</v>
      </c>
      <c r="C365" s="80">
        <v>41</v>
      </c>
      <c r="D365" s="80">
        <v>45</v>
      </c>
      <c r="E365" s="208"/>
      <c r="F365" s="80">
        <f t="shared" si="18"/>
        <v>2703</v>
      </c>
      <c r="G365" s="80"/>
      <c r="H365" s="80">
        <v>1789</v>
      </c>
      <c r="I365" s="80">
        <v>914</v>
      </c>
    </row>
    <row r="366" spans="1:9" s="29" customFormat="1" ht="9" customHeight="1" x14ac:dyDescent="0.25">
      <c r="A366" s="41" t="s">
        <v>76</v>
      </c>
      <c r="B366" s="185">
        <f t="shared" si="17"/>
        <v>852</v>
      </c>
      <c r="C366" s="185">
        <v>667</v>
      </c>
      <c r="D366" s="185">
        <v>185</v>
      </c>
      <c r="E366" s="185"/>
      <c r="F366" s="185">
        <f t="shared" si="18"/>
        <v>26622</v>
      </c>
      <c r="G366" s="185"/>
      <c r="H366" s="185">
        <v>22025</v>
      </c>
      <c r="I366" s="185">
        <v>4597</v>
      </c>
    </row>
    <row r="367" spans="1:9" s="29" customFormat="1" ht="9" customHeight="1" x14ac:dyDescent="0.25">
      <c r="A367" s="28" t="s">
        <v>105</v>
      </c>
      <c r="B367" s="80">
        <f t="shared" si="17"/>
        <v>80</v>
      </c>
      <c r="C367" s="80">
        <v>56</v>
      </c>
      <c r="D367" s="80">
        <v>24</v>
      </c>
      <c r="E367" s="208"/>
      <c r="F367" s="80">
        <f t="shared" si="18"/>
        <v>4344</v>
      </c>
      <c r="G367" s="80"/>
      <c r="H367" s="80">
        <v>4006</v>
      </c>
      <c r="I367" s="80">
        <v>338</v>
      </c>
    </row>
    <row r="368" spans="1:9" s="29" customFormat="1" ht="9" customHeight="1" x14ac:dyDescent="0.25">
      <c r="A368" s="28" t="s">
        <v>82</v>
      </c>
      <c r="B368" s="80">
        <f t="shared" si="17"/>
        <v>614</v>
      </c>
      <c r="C368" s="80">
        <v>432</v>
      </c>
      <c r="D368" s="80">
        <v>182</v>
      </c>
      <c r="E368" s="208"/>
      <c r="F368" s="80">
        <f t="shared" si="18"/>
        <v>20984</v>
      </c>
      <c r="G368" s="80"/>
      <c r="H368" s="80">
        <v>17044</v>
      </c>
      <c r="I368" s="80">
        <v>3940</v>
      </c>
    </row>
    <row r="369" spans="1:9" s="29" customFormat="1" ht="9" customHeight="1" x14ac:dyDescent="0.25">
      <c r="A369" s="28" t="s">
        <v>86</v>
      </c>
      <c r="B369" s="80">
        <f t="shared" si="17"/>
        <v>134</v>
      </c>
      <c r="C369" s="80">
        <v>94</v>
      </c>
      <c r="D369" s="80">
        <v>40</v>
      </c>
      <c r="E369" s="208"/>
      <c r="F369" s="80">
        <f t="shared" si="18"/>
        <v>4549</v>
      </c>
      <c r="G369" s="80"/>
      <c r="H369" s="80">
        <v>3797</v>
      </c>
      <c r="I369" s="80">
        <v>752</v>
      </c>
    </row>
    <row r="370" spans="1:9" s="29" customFormat="1" ht="9" customHeight="1" x14ac:dyDescent="0.25">
      <c r="A370" s="41" t="s">
        <v>88</v>
      </c>
      <c r="B370" s="185">
        <f t="shared" si="17"/>
        <v>40</v>
      </c>
      <c r="C370" s="185">
        <v>32</v>
      </c>
      <c r="D370" s="185">
        <v>8</v>
      </c>
      <c r="E370" s="185"/>
      <c r="F370" s="185">
        <f t="shared" si="18"/>
        <v>2162</v>
      </c>
      <c r="G370" s="185"/>
      <c r="H370" s="185">
        <v>2032</v>
      </c>
      <c r="I370" s="185">
        <v>130</v>
      </c>
    </row>
    <row r="371" spans="1:9" s="29" customFormat="1" ht="9" customHeight="1" x14ac:dyDescent="0.25">
      <c r="A371" s="28"/>
      <c r="B371" s="80"/>
      <c r="C371" s="80"/>
      <c r="D371" s="80"/>
      <c r="E371" s="208"/>
      <c r="F371" s="80"/>
      <c r="G371" s="80"/>
      <c r="H371" s="80"/>
      <c r="I371" s="80"/>
    </row>
    <row r="372" spans="1:9" s="29" customFormat="1" ht="9.6" customHeight="1" x14ac:dyDescent="0.15">
      <c r="A372" s="43">
        <v>2005</v>
      </c>
      <c r="B372" s="28"/>
      <c r="C372" s="28"/>
      <c r="D372" s="28"/>
      <c r="E372" s="28"/>
      <c r="F372" s="28"/>
      <c r="G372" s="28"/>
      <c r="H372" s="28"/>
      <c r="I372" s="28"/>
    </row>
    <row r="373" spans="1:9" s="29" customFormat="1" ht="9" customHeight="1" x14ac:dyDescent="0.25">
      <c r="A373" s="25" t="s">
        <v>129</v>
      </c>
      <c r="B373" s="475">
        <f>SUM(B375:B406)</f>
        <v>11758</v>
      </c>
      <c r="C373" s="475">
        <f>SUM(C375:C406)</f>
        <v>8815</v>
      </c>
      <c r="D373" s="475">
        <f>SUM(D375:D406)</f>
        <v>2943</v>
      </c>
      <c r="E373" s="475"/>
      <c r="F373" s="475">
        <f>SUM(F375:F406)</f>
        <v>483564</v>
      </c>
      <c r="G373" s="475"/>
      <c r="H373" s="475">
        <f>SUM(H375:H406)</f>
        <v>421269</v>
      </c>
      <c r="I373" s="475">
        <f>SUM(I375:I406)</f>
        <v>62295</v>
      </c>
    </row>
    <row r="374" spans="1:9" s="29" customFormat="1" ht="3" customHeight="1" x14ac:dyDescent="0.25">
      <c r="A374" s="25"/>
      <c r="B374" s="475"/>
      <c r="C374" s="475"/>
      <c r="D374" s="475"/>
      <c r="E374" s="475"/>
      <c r="F374" s="475"/>
      <c r="G374" s="475"/>
      <c r="H374" s="475"/>
      <c r="I374" s="475"/>
    </row>
    <row r="375" spans="1:9" s="29" customFormat="1" ht="9" customHeight="1" x14ac:dyDescent="0.25">
      <c r="A375" s="28" t="s">
        <v>14</v>
      </c>
      <c r="B375" s="80">
        <f t="shared" ref="B375:B406" si="19">SUM(C375:D375)</f>
        <v>115</v>
      </c>
      <c r="C375" s="80">
        <v>90</v>
      </c>
      <c r="D375" s="80">
        <v>25</v>
      </c>
      <c r="E375" s="208"/>
      <c r="F375" s="80">
        <f t="shared" ref="F375:F406" si="20">SUM(H375:I375)</f>
        <v>5616</v>
      </c>
      <c r="G375" s="80"/>
      <c r="H375" s="80">
        <v>4947</v>
      </c>
      <c r="I375" s="80">
        <v>669</v>
      </c>
    </row>
    <row r="376" spans="1:9" s="29" customFormat="1" ht="9" customHeight="1" x14ac:dyDescent="0.25">
      <c r="A376" s="28" t="s">
        <v>15</v>
      </c>
      <c r="B376" s="80">
        <f t="shared" si="19"/>
        <v>392</v>
      </c>
      <c r="C376" s="80">
        <v>320</v>
      </c>
      <c r="D376" s="80">
        <v>72</v>
      </c>
      <c r="E376" s="208"/>
      <c r="F376" s="80">
        <f t="shared" si="20"/>
        <v>19273</v>
      </c>
      <c r="G376" s="80"/>
      <c r="H376" s="80">
        <v>18369</v>
      </c>
      <c r="I376" s="80">
        <v>904</v>
      </c>
    </row>
    <row r="377" spans="1:9" s="29" customFormat="1" ht="9" customHeight="1" x14ac:dyDescent="0.25">
      <c r="A377" s="28" t="s">
        <v>112</v>
      </c>
      <c r="B377" s="80">
        <f t="shared" si="19"/>
        <v>56</v>
      </c>
      <c r="C377" s="80">
        <v>39</v>
      </c>
      <c r="D377" s="80">
        <v>17</v>
      </c>
      <c r="E377" s="208"/>
      <c r="F377" s="80">
        <f t="shared" si="20"/>
        <v>1214</v>
      </c>
      <c r="G377" s="80"/>
      <c r="H377" s="80">
        <v>947</v>
      </c>
      <c r="I377" s="80">
        <v>267</v>
      </c>
    </row>
    <row r="378" spans="1:9" s="29" customFormat="1" ht="9" customHeight="1" x14ac:dyDescent="0.25">
      <c r="A378" s="41" t="s">
        <v>21</v>
      </c>
      <c r="B378" s="185">
        <f t="shared" si="19"/>
        <v>54</v>
      </c>
      <c r="C378" s="185">
        <v>33</v>
      </c>
      <c r="D378" s="185">
        <v>21</v>
      </c>
      <c r="E378" s="185"/>
      <c r="F378" s="185">
        <f t="shared" si="20"/>
        <v>643</v>
      </c>
      <c r="G378" s="185"/>
      <c r="H378" s="185">
        <v>496</v>
      </c>
      <c r="I378" s="185">
        <v>147</v>
      </c>
    </row>
    <row r="379" spans="1:9" s="29" customFormat="1" ht="9" customHeight="1" x14ac:dyDescent="0.25">
      <c r="A379" s="28" t="s">
        <v>23</v>
      </c>
      <c r="B379" s="80">
        <f t="shared" si="19"/>
        <v>490</v>
      </c>
      <c r="C379" s="80">
        <v>381</v>
      </c>
      <c r="D379" s="80">
        <v>109</v>
      </c>
      <c r="E379" s="208"/>
      <c r="F379" s="80">
        <f t="shared" si="20"/>
        <v>16041</v>
      </c>
      <c r="G379" s="80"/>
      <c r="H379" s="80">
        <v>13844</v>
      </c>
      <c r="I379" s="80">
        <v>2197</v>
      </c>
    </row>
    <row r="380" spans="1:9" s="29" customFormat="1" ht="9" customHeight="1" x14ac:dyDescent="0.25">
      <c r="A380" s="28" t="s">
        <v>25</v>
      </c>
      <c r="B380" s="80">
        <f t="shared" si="19"/>
        <v>92</v>
      </c>
      <c r="C380" s="80">
        <v>84</v>
      </c>
      <c r="D380" s="80">
        <v>8</v>
      </c>
      <c r="E380" s="208"/>
      <c r="F380" s="80">
        <f t="shared" si="20"/>
        <v>2433</v>
      </c>
      <c r="G380" s="80"/>
      <c r="H380" s="80">
        <v>2343</v>
      </c>
      <c r="I380" s="80">
        <v>90</v>
      </c>
    </row>
    <row r="381" spans="1:9" s="29" customFormat="1" ht="9" customHeight="1" x14ac:dyDescent="0.25">
      <c r="A381" s="28" t="s">
        <v>27</v>
      </c>
      <c r="B381" s="80">
        <f t="shared" si="19"/>
        <v>112</v>
      </c>
      <c r="C381" s="80">
        <v>75</v>
      </c>
      <c r="D381" s="80">
        <v>37</v>
      </c>
      <c r="E381" s="208"/>
      <c r="F381" s="80">
        <f t="shared" si="20"/>
        <v>3941</v>
      </c>
      <c r="G381" s="80"/>
      <c r="H381" s="80">
        <v>3374</v>
      </c>
      <c r="I381" s="80">
        <v>567</v>
      </c>
    </row>
    <row r="382" spans="1:9" s="29" customFormat="1" ht="9" customHeight="1" x14ac:dyDescent="0.25">
      <c r="A382" s="41" t="s">
        <v>30</v>
      </c>
      <c r="B382" s="185">
        <f t="shared" si="19"/>
        <v>299</v>
      </c>
      <c r="C382" s="185">
        <v>227</v>
      </c>
      <c r="D382" s="185">
        <v>72</v>
      </c>
      <c r="E382" s="185"/>
      <c r="F382" s="185">
        <f t="shared" si="20"/>
        <v>14303</v>
      </c>
      <c r="G382" s="185"/>
      <c r="H382" s="185">
        <v>13175</v>
      </c>
      <c r="I382" s="185">
        <v>1128</v>
      </c>
    </row>
    <row r="383" spans="1:9" s="29" customFormat="1" ht="9" customHeight="1" x14ac:dyDescent="0.25">
      <c r="A383" s="28" t="s">
        <v>111</v>
      </c>
      <c r="B383" s="80">
        <f t="shared" si="19"/>
        <v>2258</v>
      </c>
      <c r="C383" s="80">
        <v>1675</v>
      </c>
      <c r="D383" s="80">
        <v>583</v>
      </c>
      <c r="E383" s="208"/>
      <c r="F383" s="80">
        <f t="shared" si="20"/>
        <v>89758</v>
      </c>
      <c r="G383" s="80"/>
      <c r="H383" s="80">
        <v>76895</v>
      </c>
      <c r="I383" s="80">
        <v>12863</v>
      </c>
    </row>
    <row r="384" spans="1:9" s="29" customFormat="1" ht="9" customHeight="1" x14ac:dyDescent="0.25">
      <c r="A384" s="28" t="s">
        <v>33</v>
      </c>
      <c r="B384" s="80">
        <f t="shared" si="19"/>
        <v>183</v>
      </c>
      <c r="C384" s="80">
        <v>134</v>
      </c>
      <c r="D384" s="80">
        <v>49</v>
      </c>
      <c r="E384" s="208"/>
      <c r="F384" s="80">
        <f t="shared" si="20"/>
        <v>9042</v>
      </c>
      <c r="G384" s="80"/>
      <c r="H384" s="80">
        <v>8101</v>
      </c>
      <c r="I384" s="80">
        <v>941</v>
      </c>
    </row>
    <row r="385" spans="1:9" s="29" customFormat="1" ht="9" customHeight="1" x14ac:dyDescent="0.25">
      <c r="A385" s="28" t="s">
        <v>34</v>
      </c>
      <c r="B385" s="80">
        <f t="shared" si="19"/>
        <v>338</v>
      </c>
      <c r="C385" s="80">
        <v>229</v>
      </c>
      <c r="D385" s="80">
        <v>109</v>
      </c>
      <c r="E385" s="208"/>
      <c r="F385" s="80">
        <f t="shared" si="20"/>
        <v>16658</v>
      </c>
      <c r="G385" s="80"/>
      <c r="H385" s="80">
        <v>13981</v>
      </c>
      <c r="I385" s="80">
        <v>2677</v>
      </c>
    </row>
    <row r="386" spans="1:9" s="29" customFormat="1" ht="9" customHeight="1" x14ac:dyDescent="0.25">
      <c r="A386" s="41" t="s">
        <v>36</v>
      </c>
      <c r="B386" s="185">
        <f t="shared" si="19"/>
        <v>80</v>
      </c>
      <c r="C386" s="185">
        <v>45</v>
      </c>
      <c r="D386" s="185">
        <v>35</v>
      </c>
      <c r="E386" s="185"/>
      <c r="F386" s="185">
        <f t="shared" si="20"/>
        <v>1937</v>
      </c>
      <c r="G386" s="185"/>
      <c r="H386" s="185">
        <v>1511</v>
      </c>
      <c r="I386" s="185">
        <v>426</v>
      </c>
    </row>
    <row r="387" spans="1:9" s="29" customFormat="1" ht="9" customHeight="1" x14ac:dyDescent="0.25">
      <c r="A387" s="28" t="s">
        <v>130</v>
      </c>
      <c r="B387" s="80">
        <f t="shared" si="19"/>
        <v>132</v>
      </c>
      <c r="C387" s="80">
        <v>86</v>
      </c>
      <c r="D387" s="80">
        <v>46</v>
      </c>
      <c r="E387" s="208"/>
      <c r="F387" s="80">
        <f t="shared" si="20"/>
        <v>8168</v>
      </c>
      <c r="G387" s="80"/>
      <c r="H387" s="80">
        <v>6989</v>
      </c>
      <c r="I387" s="80">
        <v>1179</v>
      </c>
    </row>
    <row r="388" spans="1:9" s="29" customFormat="1" ht="9" customHeight="1" x14ac:dyDescent="0.25">
      <c r="A388" s="28" t="s">
        <v>39</v>
      </c>
      <c r="B388" s="80">
        <f t="shared" si="19"/>
        <v>734</v>
      </c>
      <c r="C388" s="80">
        <v>594</v>
      </c>
      <c r="D388" s="80">
        <v>140</v>
      </c>
      <c r="E388" s="208"/>
      <c r="F388" s="80">
        <f t="shared" si="20"/>
        <v>35116</v>
      </c>
      <c r="G388" s="80"/>
      <c r="H388" s="80">
        <v>32322</v>
      </c>
      <c r="I388" s="80">
        <v>2794</v>
      </c>
    </row>
    <row r="389" spans="1:9" s="29" customFormat="1" ht="9" customHeight="1" x14ac:dyDescent="0.25">
      <c r="A389" s="28" t="s">
        <v>32</v>
      </c>
      <c r="B389" s="80">
        <f t="shared" si="19"/>
        <v>410</v>
      </c>
      <c r="C389" s="80">
        <v>311</v>
      </c>
      <c r="D389" s="80">
        <v>99</v>
      </c>
      <c r="E389" s="208"/>
      <c r="F389" s="80">
        <f t="shared" si="20"/>
        <v>24459</v>
      </c>
      <c r="G389" s="80"/>
      <c r="H389" s="80">
        <v>21600</v>
      </c>
      <c r="I389" s="80">
        <v>2859</v>
      </c>
    </row>
    <row r="390" spans="1:9" s="29" customFormat="1" ht="9" customHeight="1" x14ac:dyDescent="0.25">
      <c r="A390" s="41" t="s">
        <v>43</v>
      </c>
      <c r="B390" s="185">
        <f t="shared" si="19"/>
        <v>286</v>
      </c>
      <c r="C390" s="185">
        <v>233</v>
      </c>
      <c r="D390" s="185">
        <v>53</v>
      </c>
      <c r="E390" s="185"/>
      <c r="F390" s="185">
        <f t="shared" si="20"/>
        <v>15978</v>
      </c>
      <c r="G390" s="185"/>
      <c r="H390" s="185">
        <v>15059</v>
      </c>
      <c r="I390" s="185">
        <v>919</v>
      </c>
    </row>
    <row r="391" spans="1:9" s="29" customFormat="1" ht="9" customHeight="1" x14ac:dyDescent="0.25">
      <c r="A391" s="28" t="s">
        <v>46</v>
      </c>
      <c r="B391" s="80">
        <f t="shared" si="19"/>
        <v>216</v>
      </c>
      <c r="C391" s="80">
        <v>157</v>
      </c>
      <c r="D391" s="80">
        <v>59</v>
      </c>
      <c r="E391" s="208"/>
      <c r="F391" s="80">
        <f t="shared" si="20"/>
        <v>5068</v>
      </c>
      <c r="G391" s="80"/>
      <c r="H391" s="80">
        <v>4225</v>
      </c>
      <c r="I391" s="80">
        <v>843</v>
      </c>
    </row>
    <row r="392" spans="1:9" s="29" customFormat="1" ht="9" customHeight="1" x14ac:dyDescent="0.25">
      <c r="A392" s="28" t="s">
        <v>48</v>
      </c>
      <c r="B392" s="80">
        <f t="shared" si="19"/>
        <v>53</v>
      </c>
      <c r="C392" s="80">
        <v>40</v>
      </c>
      <c r="D392" s="80">
        <v>13</v>
      </c>
      <c r="E392" s="208"/>
      <c r="F392" s="80">
        <f t="shared" si="20"/>
        <v>1473</v>
      </c>
      <c r="G392" s="80"/>
      <c r="H392" s="80">
        <v>1287</v>
      </c>
      <c r="I392" s="80">
        <v>186</v>
      </c>
    </row>
    <row r="393" spans="1:9" s="29" customFormat="1" ht="9" customHeight="1" x14ac:dyDescent="0.25">
      <c r="A393" s="28" t="s">
        <v>50</v>
      </c>
      <c r="B393" s="80">
        <f t="shared" si="19"/>
        <v>1725</v>
      </c>
      <c r="C393" s="80">
        <v>1245</v>
      </c>
      <c r="D393" s="80">
        <v>480</v>
      </c>
      <c r="E393" s="208"/>
      <c r="F393" s="80">
        <f t="shared" si="20"/>
        <v>68918</v>
      </c>
      <c r="G393" s="80"/>
      <c r="H393" s="80">
        <v>56893</v>
      </c>
      <c r="I393" s="80">
        <v>12025</v>
      </c>
    </row>
    <row r="394" spans="1:9" s="29" customFormat="1" ht="9" customHeight="1" x14ac:dyDescent="0.25">
      <c r="A394" s="41" t="s">
        <v>52</v>
      </c>
      <c r="B394" s="185">
        <f t="shared" si="19"/>
        <v>85</v>
      </c>
      <c r="C394" s="185">
        <v>57</v>
      </c>
      <c r="D394" s="185">
        <v>28</v>
      </c>
      <c r="E394" s="185"/>
      <c r="F394" s="185">
        <f t="shared" si="20"/>
        <v>2464</v>
      </c>
      <c r="G394" s="185"/>
      <c r="H394" s="185">
        <v>1818</v>
      </c>
      <c r="I394" s="185">
        <v>646</v>
      </c>
    </row>
    <row r="395" spans="1:9" s="29" customFormat="1" ht="9" customHeight="1" x14ac:dyDescent="0.25">
      <c r="A395" s="28" t="s">
        <v>55</v>
      </c>
      <c r="B395" s="80">
        <f t="shared" si="19"/>
        <v>472</v>
      </c>
      <c r="C395" s="80">
        <v>383</v>
      </c>
      <c r="D395" s="80">
        <v>89</v>
      </c>
      <c r="E395" s="208"/>
      <c r="F395" s="80">
        <f t="shared" si="20"/>
        <v>19625</v>
      </c>
      <c r="G395" s="80"/>
      <c r="H395" s="80">
        <v>17768</v>
      </c>
      <c r="I395" s="80">
        <v>1857</v>
      </c>
    </row>
    <row r="396" spans="1:9" s="29" customFormat="1" ht="9" customHeight="1" x14ac:dyDescent="0.25">
      <c r="A396" s="28" t="s">
        <v>57</v>
      </c>
      <c r="B396" s="80">
        <f t="shared" si="19"/>
        <v>311</v>
      </c>
      <c r="C396" s="80">
        <v>239</v>
      </c>
      <c r="D396" s="80">
        <v>72</v>
      </c>
      <c r="E396" s="208"/>
      <c r="F396" s="80">
        <f t="shared" si="20"/>
        <v>13987</v>
      </c>
      <c r="G396" s="80"/>
      <c r="H396" s="80">
        <v>12169</v>
      </c>
      <c r="I396" s="80">
        <v>1818</v>
      </c>
    </row>
    <row r="397" spans="1:9" s="29" customFormat="1" ht="9" customHeight="1" x14ac:dyDescent="0.25">
      <c r="A397" s="28" t="s">
        <v>59</v>
      </c>
      <c r="B397" s="80">
        <f t="shared" si="19"/>
        <v>42</v>
      </c>
      <c r="C397" s="80">
        <v>30</v>
      </c>
      <c r="D397" s="80">
        <v>12</v>
      </c>
      <c r="E397" s="208"/>
      <c r="F397" s="80">
        <f t="shared" si="20"/>
        <v>781</v>
      </c>
      <c r="G397" s="80"/>
      <c r="H397" s="80">
        <v>604</v>
      </c>
      <c r="I397" s="80">
        <v>177</v>
      </c>
    </row>
    <row r="398" spans="1:9" s="29" customFormat="1" ht="9" customHeight="1" x14ac:dyDescent="0.25">
      <c r="A398" s="41" t="s">
        <v>63</v>
      </c>
      <c r="B398" s="185">
        <f t="shared" si="19"/>
        <v>282</v>
      </c>
      <c r="C398" s="185">
        <v>241</v>
      </c>
      <c r="D398" s="185">
        <v>41</v>
      </c>
      <c r="E398" s="185"/>
      <c r="F398" s="185">
        <f t="shared" si="20"/>
        <v>14306</v>
      </c>
      <c r="G398" s="185"/>
      <c r="H398" s="185">
        <v>13753</v>
      </c>
      <c r="I398" s="185">
        <v>553</v>
      </c>
    </row>
    <row r="399" spans="1:9" s="29" customFormat="1" ht="9" customHeight="1" x14ac:dyDescent="0.25">
      <c r="A399" s="28" t="s">
        <v>65</v>
      </c>
      <c r="B399" s="80">
        <f t="shared" si="19"/>
        <v>374</v>
      </c>
      <c r="C399" s="80">
        <v>294</v>
      </c>
      <c r="D399" s="80">
        <v>80</v>
      </c>
      <c r="E399" s="208"/>
      <c r="F399" s="80">
        <f t="shared" si="20"/>
        <v>12884</v>
      </c>
      <c r="G399" s="80"/>
      <c r="H399" s="80">
        <v>12043</v>
      </c>
      <c r="I399" s="80">
        <v>841</v>
      </c>
    </row>
    <row r="400" spans="1:9" s="29" customFormat="1" ht="9" customHeight="1" x14ac:dyDescent="0.25">
      <c r="A400" s="28" t="s">
        <v>69</v>
      </c>
      <c r="B400" s="80">
        <f t="shared" si="19"/>
        <v>263</v>
      </c>
      <c r="C400" s="80">
        <v>178</v>
      </c>
      <c r="D400" s="80">
        <v>85</v>
      </c>
      <c r="E400" s="208"/>
      <c r="F400" s="80">
        <f t="shared" si="20"/>
        <v>13751</v>
      </c>
      <c r="G400" s="80"/>
      <c r="H400" s="80">
        <v>12678</v>
      </c>
      <c r="I400" s="80">
        <v>1073</v>
      </c>
    </row>
    <row r="401" spans="1:9" s="29" customFormat="1" ht="9" customHeight="1" x14ac:dyDescent="0.25">
      <c r="A401" s="28" t="s">
        <v>74</v>
      </c>
      <c r="B401" s="80">
        <f t="shared" si="19"/>
        <v>97</v>
      </c>
      <c r="C401" s="80">
        <v>46</v>
      </c>
      <c r="D401" s="80">
        <v>51</v>
      </c>
      <c r="E401" s="208"/>
      <c r="F401" s="80">
        <f t="shared" si="20"/>
        <v>2999</v>
      </c>
      <c r="G401" s="80"/>
      <c r="H401" s="80">
        <v>1911</v>
      </c>
      <c r="I401" s="80">
        <v>1088</v>
      </c>
    </row>
    <row r="402" spans="1:9" s="29" customFormat="1" ht="9" customHeight="1" x14ac:dyDescent="0.25">
      <c r="A402" s="41" t="s">
        <v>76</v>
      </c>
      <c r="B402" s="185">
        <f t="shared" si="19"/>
        <v>897</v>
      </c>
      <c r="C402" s="185">
        <v>704</v>
      </c>
      <c r="D402" s="185">
        <v>193</v>
      </c>
      <c r="E402" s="185"/>
      <c r="F402" s="185">
        <f t="shared" si="20"/>
        <v>28243</v>
      </c>
      <c r="G402" s="185"/>
      <c r="H402" s="185">
        <v>23111</v>
      </c>
      <c r="I402" s="185">
        <v>5132</v>
      </c>
    </row>
    <row r="403" spans="1:9" s="29" customFormat="1" ht="9" customHeight="1" x14ac:dyDescent="0.25">
      <c r="A403" s="28" t="s">
        <v>105</v>
      </c>
      <c r="B403" s="80">
        <f t="shared" si="19"/>
        <v>93</v>
      </c>
      <c r="C403" s="80">
        <v>67</v>
      </c>
      <c r="D403" s="80">
        <v>26</v>
      </c>
      <c r="E403" s="208"/>
      <c r="F403" s="80">
        <f t="shared" si="20"/>
        <v>4613</v>
      </c>
      <c r="G403" s="80"/>
      <c r="H403" s="80">
        <v>4273</v>
      </c>
      <c r="I403" s="80">
        <v>340</v>
      </c>
    </row>
    <row r="404" spans="1:9" s="29" customFormat="1" ht="9" customHeight="1" x14ac:dyDescent="0.25">
      <c r="A404" s="28" t="s">
        <v>82</v>
      </c>
      <c r="B404" s="80">
        <f t="shared" si="19"/>
        <v>631</v>
      </c>
      <c r="C404" s="80">
        <v>442</v>
      </c>
      <c r="D404" s="80">
        <v>189</v>
      </c>
      <c r="E404" s="208"/>
      <c r="F404" s="80">
        <f t="shared" si="20"/>
        <v>22771</v>
      </c>
      <c r="G404" s="80"/>
      <c r="H404" s="80">
        <v>18599</v>
      </c>
      <c r="I404" s="80">
        <v>4172</v>
      </c>
    </row>
    <row r="405" spans="1:9" s="29" customFormat="1" ht="9" customHeight="1" x14ac:dyDescent="0.25">
      <c r="A405" s="28" t="s">
        <v>86</v>
      </c>
      <c r="B405" s="80">
        <f t="shared" si="19"/>
        <v>141</v>
      </c>
      <c r="C405" s="80">
        <v>100</v>
      </c>
      <c r="D405" s="80">
        <v>41</v>
      </c>
      <c r="E405" s="208"/>
      <c r="F405" s="80">
        <f t="shared" si="20"/>
        <v>4881</v>
      </c>
      <c r="G405" s="80"/>
      <c r="H405" s="80">
        <v>4114</v>
      </c>
      <c r="I405" s="80">
        <v>767</v>
      </c>
    </row>
    <row r="406" spans="1:9" s="29" customFormat="1" ht="9" customHeight="1" x14ac:dyDescent="0.25">
      <c r="A406" s="41" t="s">
        <v>88</v>
      </c>
      <c r="B406" s="185">
        <f t="shared" si="19"/>
        <v>45</v>
      </c>
      <c r="C406" s="185">
        <v>36</v>
      </c>
      <c r="D406" s="185">
        <v>9</v>
      </c>
      <c r="E406" s="185"/>
      <c r="F406" s="185">
        <f t="shared" si="20"/>
        <v>2220</v>
      </c>
      <c r="G406" s="185"/>
      <c r="H406" s="185">
        <v>2070</v>
      </c>
      <c r="I406" s="185">
        <v>150</v>
      </c>
    </row>
    <row r="407" spans="1:9" s="29" customFormat="1" ht="9" customHeight="1" x14ac:dyDescent="0.25">
      <c r="A407" s="28"/>
      <c r="B407" s="80"/>
      <c r="C407" s="80"/>
      <c r="D407" s="80"/>
      <c r="E407" s="208"/>
      <c r="F407" s="80"/>
      <c r="G407" s="80"/>
      <c r="H407" s="80"/>
      <c r="I407" s="80"/>
    </row>
    <row r="408" spans="1:9" s="29" customFormat="1" ht="9.6" customHeight="1" x14ac:dyDescent="0.15">
      <c r="A408" s="43">
        <v>2006</v>
      </c>
      <c r="B408" s="28"/>
      <c r="C408" s="28"/>
      <c r="D408" s="28"/>
      <c r="E408" s="28"/>
      <c r="F408" s="28"/>
      <c r="G408" s="28"/>
      <c r="H408" s="28"/>
      <c r="I408" s="28"/>
    </row>
    <row r="409" spans="1:9" s="29" customFormat="1" ht="9" customHeight="1" x14ac:dyDescent="0.25">
      <c r="A409" s="25" t="s">
        <v>129</v>
      </c>
      <c r="B409" s="293">
        <f>SUM(B411:B443)</f>
        <v>13998</v>
      </c>
      <c r="C409" s="293">
        <f>SUM(C411:C443)</f>
        <v>10632</v>
      </c>
      <c r="D409" s="293">
        <f>SUM(D411:D443)</f>
        <v>3366</v>
      </c>
      <c r="E409" s="475"/>
      <c r="F409" s="475">
        <f>SUM(H409+I409)</f>
        <v>515279</v>
      </c>
      <c r="G409" s="475"/>
      <c r="H409" s="475">
        <f>SUM(H411:H443)</f>
        <v>448917</v>
      </c>
      <c r="I409" s="475">
        <f>SUM(I411:I443)</f>
        <v>66362</v>
      </c>
    </row>
    <row r="410" spans="1:9" s="29" customFormat="1" ht="3" customHeight="1" x14ac:dyDescent="0.25">
      <c r="A410" s="25"/>
      <c r="B410" s="475"/>
      <c r="C410" s="475"/>
      <c r="D410" s="475"/>
      <c r="E410" s="475"/>
      <c r="F410" s="475"/>
      <c r="G410" s="475"/>
      <c r="H410" s="475"/>
      <c r="I410" s="475"/>
    </row>
    <row r="411" spans="1:9" s="29" customFormat="1" ht="9" customHeight="1" x14ac:dyDescent="0.25">
      <c r="A411" s="28" t="s">
        <v>14</v>
      </c>
      <c r="B411" s="80">
        <f t="shared" ref="B411:B443" si="21">SUM(C411:D411)</f>
        <v>126</v>
      </c>
      <c r="C411" s="80">
        <v>103</v>
      </c>
      <c r="D411" s="80">
        <v>23</v>
      </c>
      <c r="E411" s="208"/>
      <c r="F411" s="80">
        <f>SUM(H411:I411)</f>
        <v>6408</v>
      </c>
      <c r="G411" s="80"/>
      <c r="H411" s="80">
        <v>5342</v>
      </c>
      <c r="I411" s="80">
        <v>1066</v>
      </c>
    </row>
    <row r="412" spans="1:9" s="29" customFormat="1" ht="9" customHeight="1" x14ac:dyDescent="0.25">
      <c r="A412" s="28" t="s">
        <v>15</v>
      </c>
      <c r="B412" s="80">
        <f t="shared" si="21"/>
        <v>405</v>
      </c>
      <c r="C412" s="80">
        <v>328</v>
      </c>
      <c r="D412" s="80">
        <v>77</v>
      </c>
      <c r="E412" s="208"/>
      <c r="F412" s="80">
        <v>19519</v>
      </c>
      <c r="G412" s="80"/>
      <c r="H412" s="80">
        <v>18550</v>
      </c>
      <c r="I412" s="80">
        <v>969</v>
      </c>
    </row>
    <row r="413" spans="1:9" s="29" customFormat="1" ht="9" customHeight="1" x14ac:dyDescent="0.25">
      <c r="A413" s="28" t="s">
        <v>112</v>
      </c>
      <c r="B413" s="80">
        <f t="shared" si="21"/>
        <v>56</v>
      </c>
      <c r="C413" s="80">
        <v>40</v>
      </c>
      <c r="D413" s="80">
        <v>16</v>
      </c>
      <c r="E413" s="208"/>
      <c r="F413" s="80">
        <f t="shared" ref="F413:F418" si="22">SUM(H413:I413)</f>
        <v>1268</v>
      </c>
      <c r="G413" s="80"/>
      <c r="H413" s="80">
        <v>984</v>
      </c>
      <c r="I413" s="80">
        <v>284</v>
      </c>
    </row>
    <row r="414" spans="1:9" s="29" customFormat="1" ht="9" customHeight="1" x14ac:dyDescent="0.25">
      <c r="A414" s="41" t="s">
        <v>21</v>
      </c>
      <c r="B414" s="185">
        <f t="shared" si="21"/>
        <v>71</v>
      </c>
      <c r="C414" s="185">
        <v>44</v>
      </c>
      <c r="D414" s="185">
        <v>27</v>
      </c>
      <c r="E414" s="185"/>
      <c r="F414" s="185">
        <f t="shared" si="22"/>
        <v>744</v>
      </c>
      <c r="G414" s="185"/>
      <c r="H414" s="185">
        <v>590</v>
      </c>
      <c r="I414" s="185">
        <v>154</v>
      </c>
    </row>
    <row r="415" spans="1:9" s="29" customFormat="1" ht="9" customHeight="1" x14ac:dyDescent="0.25">
      <c r="A415" s="28" t="s">
        <v>23</v>
      </c>
      <c r="B415" s="80">
        <f t="shared" si="21"/>
        <v>524</v>
      </c>
      <c r="C415" s="80">
        <v>407</v>
      </c>
      <c r="D415" s="80">
        <v>117</v>
      </c>
      <c r="E415" s="208"/>
      <c r="F415" s="80">
        <f t="shared" si="22"/>
        <v>16653</v>
      </c>
      <c r="G415" s="80"/>
      <c r="H415" s="80">
        <v>14423</v>
      </c>
      <c r="I415" s="80">
        <v>2230</v>
      </c>
    </row>
    <row r="416" spans="1:9" s="29" customFormat="1" ht="9" customHeight="1" x14ac:dyDescent="0.25">
      <c r="A416" s="28" t="s">
        <v>25</v>
      </c>
      <c r="B416" s="80">
        <f t="shared" si="21"/>
        <v>106</v>
      </c>
      <c r="C416" s="80">
        <v>98</v>
      </c>
      <c r="D416" s="80">
        <v>8</v>
      </c>
      <c r="E416" s="208"/>
      <c r="F416" s="80">
        <f t="shared" si="22"/>
        <v>2671</v>
      </c>
      <c r="G416" s="80"/>
      <c r="H416" s="80">
        <v>2573</v>
      </c>
      <c r="I416" s="80">
        <v>98</v>
      </c>
    </row>
    <row r="417" spans="1:9" s="29" customFormat="1" ht="9" customHeight="1" x14ac:dyDescent="0.25">
      <c r="A417" s="28" t="s">
        <v>27</v>
      </c>
      <c r="B417" s="80">
        <f t="shared" si="21"/>
        <v>122</v>
      </c>
      <c r="C417" s="80">
        <v>82</v>
      </c>
      <c r="D417" s="80">
        <v>40</v>
      </c>
      <c r="E417" s="208"/>
      <c r="F417" s="80">
        <f t="shared" si="22"/>
        <v>3948</v>
      </c>
      <c r="G417" s="80"/>
      <c r="H417" s="80">
        <v>3350</v>
      </c>
      <c r="I417" s="80">
        <v>598</v>
      </c>
    </row>
    <row r="418" spans="1:9" s="29" customFormat="1" ht="9" customHeight="1" x14ac:dyDescent="0.25">
      <c r="A418" s="41" t="s">
        <v>30</v>
      </c>
      <c r="B418" s="185">
        <f t="shared" si="21"/>
        <v>317</v>
      </c>
      <c r="C418" s="185">
        <v>244</v>
      </c>
      <c r="D418" s="185">
        <v>73</v>
      </c>
      <c r="E418" s="185"/>
      <c r="F418" s="185">
        <f t="shared" si="22"/>
        <v>14964</v>
      </c>
      <c r="G418" s="185"/>
      <c r="H418" s="185">
        <v>13756</v>
      </c>
      <c r="I418" s="185">
        <v>1208</v>
      </c>
    </row>
    <row r="419" spans="1:9" s="29" customFormat="1" ht="9" customHeight="1" x14ac:dyDescent="0.25">
      <c r="A419" s="28" t="s">
        <v>111</v>
      </c>
      <c r="B419" s="294">
        <f t="shared" si="21"/>
        <v>2376</v>
      </c>
      <c r="C419" s="294">
        <v>1786</v>
      </c>
      <c r="D419" s="294">
        <v>590</v>
      </c>
      <c r="E419" s="208"/>
      <c r="F419" s="295">
        <v>92718</v>
      </c>
      <c r="G419" s="80"/>
      <c r="H419" s="80">
        <v>80151</v>
      </c>
      <c r="I419" s="80">
        <v>12567</v>
      </c>
    </row>
    <row r="420" spans="1:9" s="29" customFormat="1" ht="9" customHeight="1" x14ac:dyDescent="0.25">
      <c r="A420" s="28" t="s">
        <v>33</v>
      </c>
      <c r="B420" s="80">
        <f t="shared" si="21"/>
        <v>185</v>
      </c>
      <c r="C420" s="80">
        <v>137</v>
      </c>
      <c r="D420" s="80">
        <v>48</v>
      </c>
      <c r="E420" s="208"/>
      <c r="F420" s="80">
        <f t="shared" ref="F420:F443" si="23">SUM(H420:I420)</f>
        <v>9419</v>
      </c>
      <c r="G420" s="80"/>
      <c r="H420" s="80">
        <v>8427</v>
      </c>
      <c r="I420" s="80">
        <v>992</v>
      </c>
    </row>
    <row r="421" spans="1:9" s="29" customFormat="1" ht="9" customHeight="1" x14ac:dyDescent="0.25">
      <c r="A421" s="28" t="s">
        <v>34</v>
      </c>
      <c r="B421" s="80">
        <f t="shared" si="21"/>
        <v>365</v>
      </c>
      <c r="C421" s="80">
        <v>255</v>
      </c>
      <c r="D421" s="80">
        <v>110</v>
      </c>
      <c r="E421" s="208"/>
      <c r="F421" s="80">
        <f t="shared" si="23"/>
        <v>17495</v>
      </c>
      <c r="G421" s="80"/>
      <c r="H421" s="80">
        <v>14546</v>
      </c>
      <c r="I421" s="80">
        <v>2949</v>
      </c>
    </row>
    <row r="422" spans="1:9" s="29" customFormat="1" ht="9" customHeight="1" x14ac:dyDescent="0.25">
      <c r="A422" s="41" t="s">
        <v>36</v>
      </c>
      <c r="B422" s="185">
        <f t="shared" si="21"/>
        <v>82</v>
      </c>
      <c r="C422" s="185">
        <v>46</v>
      </c>
      <c r="D422" s="185">
        <v>36</v>
      </c>
      <c r="E422" s="185"/>
      <c r="F422" s="185">
        <f t="shared" si="23"/>
        <v>1965</v>
      </c>
      <c r="G422" s="185"/>
      <c r="H422" s="185">
        <v>1520</v>
      </c>
      <c r="I422" s="185">
        <v>445</v>
      </c>
    </row>
    <row r="423" spans="1:9" s="29" customFormat="1" ht="9" customHeight="1" x14ac:dyDescent="0.25">
      <c r="A423" s="28" t="s">
        <v>130</v>
      </c>
      <c r="B423" s="80">
        <f t="shared" si="21"/>
        <v>153</v>
      </c>
      <c r="C423" s="80">
        <v>106</v>
      </c>
      <c r="D423" s="80">
        <v>47</v>
      </c>
      <c r="E423" s="208"/>
      <c r="F423" s="80">
        <f t="shared" si="23"/>
        <v>8667</v>
      </c>
      <c r="G423" s="80"/>
      <c r="H423" s="80">
        <v>7439</v>
      </c>
      <c r="I423" s="80">
        <v>1228</v>
      </c>
    </row>
    <row r="424" spans="1:9" s="29" customFormat="1" ht="9" customHeight="1" x14ac:dyDescent="0.25">
      <c r="A424" s="28" t="s">
        <v>39</v>
      </c>
      <c r="B424" s="80">
        <f t="shared" si="21"/>
        <v>761</v>
      </c>
      <c r="C424" s="80">
        <v>622</v>
      </c>
      <c r="D424" s="80">
        <v>139</v>
      </c>
      <c r="E424" s="208"/>
      <c r="F424" s="80">
        <f t="shared" si="23"/>
        <v>35361</v>
      </c>
      <c r="G424" s="80"/>
      <c r="H424" s="80">
        <v>32543</v>
      </c>
      <c r="I424" s="80">
        <v>2818</v>
      </c>
    </row>
    <row r="425" spans="1:9" s="29" customFormat="1" ht="9" customHeight="1" x14ac:dyDescent="0.25">
      <c r="A425" s="28" t="s">
        <v>32</v>
      </c>
      <c r="B425" s="80">
        <f t="shared" si="21"/>
        <v>460</v>
      </c>
      <c r="C425" s="80">
        <v>354</v>
      </c>
      <c r="D425" s="80">
        <v>106</v>
      </c>
      <c r="E425" s="208"/>
      <c r="F425" s="80">
        <f t="shared" si="23"/>
        <v>26485</v>
      </c>
      <c r="G425" s="80"/>
      <c r="H425" s="80">
        <v>23357</v>
      </c>
      <c r="I425" s="80">
        <v>3128</v>
      </c>
    </row>
    <row r="426" spans="1:9" s="29" customFormat="1" ht="9" customHeight="1" x14ac:dyDescent="0.25">
      <c r="A426" s="41" t="s">
        <v>43</v>
      </c>
      <c r="B426" s="185">
        <f t="shared" si="21"/>
        <v>294</v>
      </c>
      <c r="C426" s="185">
        <v>241</v>
      </c>
      <c r="D426" s="185">
        <v>53</v>
      </c>
      <c r="E426" s="185"/>
      <c r="F426" s="185">
        <f t="shared" si="23"/>
        <v>15770</v>
      </c>
      <c r="G426" s="185"/>
      <c r="H426" s="185">
        <v>14848</v>
      </c>
      <c r="I426" s="185">
        <v>922</v>
      </c>
    </row>
    <row r="427" spans="1:9" s="29" customFormat="1" ht="9" customHeight="1" x14ac:dyDescent="0.25">
      <c r="A427" s="28" t="s">
        <v>46</v>
      </c>
      <c r="B427" s="80">
        <f t="shared" si="21"/>
        <v>212</v>
      </c>
      <c r="C427" s="80">
        <v>158</v>
      </c>
      <c r="D427" s="80">
        <v>54</v>
      </c>
      <c r="E427" s="208"/>
      <c r="F427" s="80">
        <f t="shared" si="23"/>
        <v>5144</v>
      </c>
      <c r="G427" s="80"/>
      <c r="H427" s="80">
        <v>4333</v>
      </c>
      <c r="I427" s="80">
        <v>811</v>
      </c>
    </row>
    <row r="428" spans="1:9" s="29" customFormat="1" ht="9" customHeight="1" x14ac:dyDescent="0.25">
      <c r="A428" s="28" t="s">
        <v>48</v>
      </c>
      <c r="B428" s="80">
        <f t="shared" si="21"/>
        <v>52</v>
      </c>
      <c r="C428" s="80">
        <v>39</v>
      </c>
      <c r="D428" s="80">
        <v>13</v>
      </c>
      <c r="E428" s="208"/>
      <c r="F428" s="80">
        <f t="shared" si="23"/>
        <v>1280</v>
      </c>
      <c r="G428" s="80"/>
      <c r="H428" s="80">
        <v>1109</v>
      </c>
      <c r="I428" s="80">
        <v>171</v>
      </c>
    </row>
    <row r="429" spans="1:9" s="29" customFormat="1" ht="9" customHeight="1" x14ac:dyDescent="0.25">
      <c r="A429" s="28" t="s">
        <v>50</v>
      </c>
      <c r="B429" s="80">
        <f t="shared" si="21"/>
        <v>1845</v>
      </c>
      <c r="C429" s="80">
        <v>1356</v>
      </c>
      <c r="D429" s="80">
        <v>489</v>
      </c>
      <c r="E429" s="208"/>
      <c r="F429" s="80">
        <f t="shared" si="23"/>
        <v>71364</v>
      </c>
      <c r="G429" s="80"/>
      <c r="H429" s="80">
        <v>58942</v>
      </c>
      <c r="I429" s="80">
        <v>12422</v>
      </c>
    </row>
    <row r="430" spans="1:9" s="29" customFormat="1" ht="9" customHeight="1" x14ac:dyDescent="0.25">
      <c r="A430" s="41" t="s">
        <v>52</v>
      </c>
      <c r="B430" s="185">
        <f t="shared" si="21"/>
        <v>88</v>
      </c>
      <c r="C430" s="185">
        <v>59</v>
      </c>
      <c r="D430" s="185">
        <v>29</v>
      </c>
      <c r="E430" s="185"/>
      <c r="F430" s="185">
        <f t="shared" si="23"/>
        <v>2422</v>
      </c>
      <c r="G430" s="185"/>
      <c r="H430" s="185">
        <v>1803</v>
      </c>
      <c r="I430" s="185">
        <v>619</v>
      </c>
    </row>
    <row r="431" spans="1:9" s="29" customFormat="1" ht="9" customHeight="1" x14ac:dyDescent="0.25">
      <c r="A431" s="28" t="s">
        <v>55</v>
      </c>
      <c r="B431" s="80">
        <f t="shared" si="21"/>
        <v>496</v>
      </c>
      <c r="C431" s="80">
        <v>407</v>
      </c>
      <c r="D431" s="80">
        <v>89</v>
      </c>
      <c r="E431" s="208"/>
      <c r="F431" s="80">
        <f t="shared" si="23"/>
        <v>20081</v>
      </c>
      <c r="G431" s="80"/>
      <c r="H431" s="80">
        <v>18320</v>
      </c>
      <c r="I431" s="80">
        <v>1761</v>
      </c>
    </row>
    <row r="432" spans="1:9" s="29" customFormat="1" ht="9" customHeight="1" x14ac:dyDescent="0.25">
      <c r="A432" s="28" t="s">
        <v>57</v>
      </c>
      <c r="B432" s="80">
        <f t="shared" si="21"/>
        <v>341</v>
      </c>
      <c r="C432" s="80">
        <v>266</v>
      </c>
      <c r="D432" s="80">
        <v>75</v>
      </c>
      <c r="E432" s="208"/>
      <c r="F432" s="80">
        <f t="shared" si="23"/>
        <v>14749</v>
      </c>
      <c r="G432" s="80"/>
      <c r="H432" s="80">
        <v>12915</v>
      </c>
      <c r="I432" s="80">
        <v>1834</v>
      </c>
    </row>
    <row r="433" spans="1:9" s="29" customFormat="1" ht="9" customHeight="1" x14ac:dyDescent="0.25">
      <c r="A433" s="28" t="s">
        <v>59</v>
      </c>
      <c r="B433" s="80">
        <f t="shared" si="21"/>
        <v>48</v>
      </c>
      <c r="C433" s="80">
        <v>34</v>
      </c>
      <c r="D433" s="80">
        <v>14</v>
      </c>
      <c r="E433" s="208"/>
      <c r="F433" s="80">
        <f t="shared" si="23"/>
        <v>844</v>
      </c>
      <c r="G433" s="80"/>
      <c r="H433" s="80">
        <v>650</v>
      </c>
      <c r="I433" s="80">
        <v>194</v>
      </c>
    </row>
    <row r="434" spans="1:9" s="29" customFormat="1" ht="9" customHeight="1" x14ac:dyDescent="0.25">
      <c r="A434" s="41" t="s">
        <v>63</v>
      </c>
      <c r="B434" s="185">
        <f t="shared" si="21"/>
        <v>299</v>
      </c>
      <c r="C434" s="185">
        <v>255</v>
      </c>
      <c r="D434" s="185">
        <v>44</v>
      </c>
      <c r="E434" s="185"/>
      <c r="F434" s="185">
        <f t="shared" si="23"/>
        <v>14673</v>
      </c>
      <c r="G434" s="185"/>
      <c r="H434" s="185">
        <v>14124</v>
      </c>
      <c r="I434" s="185">
        <v>549</v>
      </c>
    </row>
    <row r="435" spans="1:9" s="29" customFormat="1" ht="9" customHeight="1" x14ac:dyDescent="0.25">
      <c r="A435" s="28" t="s">
        <v>65</v>
      </c>
      <c r="B435" s="80">
        <f t="shared" si="21"/>
        <v>375</v>
      </c>
      <c r="C435" s="80">
        <v>295</v>
      </c>
      <c r="D435" s="80">
        <v>80</v>
      </c>
      <c r="E435" s="208"/>
      <c r="F435" s="80">
        <f t="shared" si="23"/>
        <v>12947</v>
      </c>
      <c r="G435" s="80"/>
      <c r="H435" s="80">
        <v>12062</v>
      </c>
      <c r="I435" s="80">
        <v>885</v>
      </c>
    </row>
    <row r="436" spans="1:9" s="29" customFormat="1" ht="9" customHeight="1" x14ac:dyDescent="0.25">
      <c r="A436" s="28" t="s">
        <v>69</v>
      </c>
      <c r="B436" s="80">
        <f t="shared" si="21"/>
        <v>271</v>
      </c>
      <c r="C436" s="80">
        <v>187</v>
      </c>
      <c r="D436" s="80">
        <v>84</v>
      </c>
      <c r="E436" s="208"/>
      <c r="F436" s="80">
        <f t="shared" si="23"/>
        <v>14000</v>
      </c>
      <c r="G436" s="80"/>
      <c r="H436" s="80">
        <v>12901</v>
      </c>
      <c r="I436" s="80">
        <v>1099</v>
      </c>
    </row>
    <row r="437" spans="1:9" s="29" customFormat="1" ht="9" customHeight="1" x14ac:dyDescent="0.25">
      <c r="A437" s="28" t="s">
        <v>74</v>
      </c>
      <c r="B437" s="80">
        <f t="shared" si="21"/>
        <v>101</v>
      </c>
      <c r="C437" s="80">
        <v>49</v>
      </c>
      <c r="D437" s="80">
        <v>52</v>
      </c>
      <c r="E437" s="208"/>
      <c r="F437" s="80">
        <f t="shared" si="23"/>
        <v>3075</v>
      </c>
      <c r="G437" s="80"/>
      <c r="H437" s="80">
        <v>1930</v>
      </c>
      <c r="I437" s="80">
        <v>1145</v>
      </c>
    </row>
    <row r="438" spans="1:9" s="29" customFormat="1" ht="9" customHeight="1" x14ac:dyDescent="0.25">
      <c r="A438" s="41" t="s">
        <v>76</v>
      </c>
      <c r="B438" s="185">
        <f t="shared" si="21"/>
        <v>946</v>
      </c>
      <c r="C438" s="185">
        <v>745</v>
      </c>
      <c r="D438" s="185">
        <v>201</v>
      </c>
      <c r="E438" s="185"/>
      <c r="F438" s="185">
        <f t="shared" si="23"/>
        <v>29131</v>
      </c>
      <c r="G438" s="185"/>
      <c r="H438" s="185">
        <v>24019</v>
      </c>
      <c r="I438" s="185">
        <v>5112</v>
      </c>
    </row>
    <row r="439" spans="1:9" s="29" customFormat="1" ht="9" customHeight="1" x14ac:dyDescent="0.25">
      <c r="A439" s="28" t="s">
        <v>105</v>
      </c>
      <c r="B439" s="80">
        <f t="shared" si="21"/>
        <v>103</v>
      </c>
      <c r="C439" s="80">
        <v>71</v>
      </c>
      <c r="D439" s="80">
        <v>32</v>
      </c>
      <c r="E439" s="208"/>
      <c r="F439" s="80">
        <f t="shared" si="23"/>
        <v>4790</v>
      </c>
      <c r="G439" s="80"/>
      <c r="H439" s="80">
        <v>4444</v>
      </c>
      <c r="I439" s="80">
        <v>346</v>
      </c>
    </row>
    <row r="440" spans="1:9" s="29" customFormat="1" ht="9" customHeight="1" x14ac:dyDescent="0.25">
      <c r="A440" s="28" t="s">
        <v>82</v>
      </c>
      <c r="B440" s="80">
        <f t="shared" si="21"/>
        <v>668</v>
      </c>
      <c r="C440" s="80">
        <v>474</v>
      </c>
      <c r="D440" s="80">
        <v>194</v>
      </c>
      <c r="E440" s="208"/>
      <c r="F440" s="80">
        <f t="shared" si="23"/>
        <v>24408</v>
      </c>
      <c r="G440" s="80"/>
      <c r="H440" s="80">
        <v>20198</v>
      </c>
      <c r="I440" s="80">
        <v>4210</v>
      </c>
    </row>
    <row r="441" spans="1:9" s="29" customFormat="1" ht="9" customHeight="1" x14ac:dyDescent="0.25">
      <c r="A441" s="28" t="s">
        <v>86</v>
      </c>
      <c r="B441" s="80">
        <f t="shared" si="21"/>
        <v>146</v>
      </c>
      <c r="C441" s="80">
        <v>105</v>
      </c>
      <c r="D441" s="80">
        <v>41</v>
      </c>
      <c r="E441" s="208"/>
      <c r="F441" s="80">
        <f t="shared" si="23"/>
        <v>5193</v>
      </c>
      <c r="G441" s="80"/>
      <c r="H441" s="80">
        <v>4421</v>
      </c>
      <c r="I441" s="80">
        <v>772</v>
      </c>
    </row>
    <row r="442" spans="1:9" s="29" customFormat="1" ht="9" customHeight="1" x14ac:dyDescent="0.25">
      <c r="A442" s="41" t="s">
        <v>88</v>
      </c>
      <c r="B442" s="185">
        <f t="shared" si="21"/>
        <v>50</v>
      </c>
      <c r="C442" s="185">
        <v>41</v>
      </c>
      <c r="D442" s="185">
        <v>9</v>
      </c>
      <c r="E442" s="185"/>
      <c r="F442" s="185">
        <f t="shared" si="23"/>
        <v>2329</v>
      </c>
      <c r="G442" s="185"/>
      <c r="H442" s="185">
        <v>2122</v>
      </c>
      <c r="I442" s="185">
        <v>207</v>
      </c>
    </row>
    <row r="443" spans="1:9" ht="9" customHeight="1" x14ac:dyDescent="0.25">
      <c r="A443" s="28" t="s">
        <v>148</v>
      </c>
      <c r="B443" s="287">
        <f t="shared" si="21"/>
        <v>1554</v>
      </c>
      <c r="C443" s="287">
        <v>1198</v>
      </c>
      <c r="D443" s="287">
        <v>356</v>
      </c>
      <c r="E443" s="179"/>
      <c r="F443" s="77">
        <f t="shared" si="23"/>
        <v>14794</v>
      </c>
      <c r="G443" s="179"/>
      <c r="H443" s="77">
        <v>12225</v>
      </c>
      <c r="I443" s="77">
        <v>2569</v>
      </c>
    </row>
    <row r="444" spans="1:9" ht="9" customHeight="1" x14ac:dyDescent="0.25">
      <c r="A444" s="28"/>
      <c r="B444" s="80"/>
      <c r="C444" s="80"/>
      <c r="D444" s="80"/>
      <c r="E444" s="208"/>
      <c r="F444" s="80"/>
      <c r="G444" s="80"/>
      <c r="H444" s="80"/>
      <c r="I444" s="80"/>
    </row>
    <row r="445" spans="1:9" ht="9" customHeight="1" x14ac:dyDescent="0.15">
      <c r="A445" s="43">
        <v>2007</v>
      </c>
      <c r="B445" s="28"/>
      <c r="C445" s="28"/>
      <c r="D445" s="28"/>
      <c r="E445" s="28"/>
      <c r="F445" s="28"/>
      <c r="G445" s="28"/>
      <c r="H445" s="28"/>
      <c r="I445" s="28"/>
    </row>
    <row r="446" spans="1:9" ht="9" customHeight="1" x14ac:dyDescent="0.25">
      <c r="A446" s="25" t="s">
        <v>129</v>
      </c>
      <c r="B446" s="475">
        <f>SUM(B448:B480)</f>
        <v>14923</v>
      </c>
      <c r="C446" s="475">
        <f t="shared" ref="C446:I446" si="24">SUM(C448:C480)</f>
        <v>11373</v>
      </c>
      <c r="D446" s="475">
        <f t="shared" si="24"/>
        <v>3550</v>
      </c>
      <c r="E446" s="475"/>
      <c r="F446" s="475">
        <f t="shared" si="24"/>
        <v>556150</v>
      </c>
      <c r="G446" s="475"/>
      <c r="H446" s="475">
        <f t="shared" si="24"/>
        <v>483172</v>
      </c>
      <c r="I446" s="475">
        <f t="shared" si="24"/>
        <v>72978</v>
      </c>
    </row>
    <row r="447" spans="1:9" ht="3" customHeight="1" x14ac:dyDescent="0.25">
      <c r="A447" s="25"/>
      <c r="B447" s="475"/>
      <c r="C447" s="475"/>
      <c r="D447" s="475"/>
      <c r="E447" s="475"/>
      <c r="F447" s="475"/>
      <c r="G447" s="475"/>
      <c r="H447" s="475"/>
      <c r="I447" s="475"/>
    </row>
    <row r="448" spans="1:9" ht="9" customHeight="1" x14ac:dyDescent="0.25">
      <c r="A448" s="28" t="s">
        <v>14</v>
      </c>
      <c r="B448" s="295">
        <f t="shared" ref="B448:B480" si="25">SUM(C448:D448)</f>
        <v>143</v>
      </c>
      <c r="C448" s="80">
        <v>116</v>
      </c>
      <c r="D448" s="80">
        <v>27</v>
      </c>
      <c r="E448" s="208"/>
      <c r="F448" s="295">
        <f t="shared" ref="F448:F480" si="26">SUM(H448:I448)</f>
        <v>7865</v>
      </c>
      <c r="G448" s="80"/>
      <c r="H448" s="80">
        <v>6198</v>
      </c>
      <c r="I448" s="80">
        <v>1667</v>
      </c>
    </row>
    <row r="449" spans="1:9" ht="9" customHeight="1" x14ac:dyDescent="0.25">
      <c r="A449" s="28" t="s">
        <v>15</v>
      </c>
      <c r="B449" s="295">
        <f t="shared" si="25"/>
        <v>418</v>
      </c>
      <c r="C449" s="80">
        <v>339</v>
      </c>
      <c r="D449" s="80">
        <v>79</v>
      </c>
      <c r="E449" s="208"/>
      <c r="F449" s="295">
        <f t="shared" si="26"/>
        <v>20271</v>
      </c>
      <c r="G449" s="80"/>
      <c r="H449" s="80">
        <v>19239</v>
      </c>
      <c r="I449" s="80">
        <v>1032</v>
      </c>
    </row>
    <row r="450" spans="1:9" ht="9" customHeight="1" x14ac:dyDescent="0.25">
      <c r="A450" s="28" t="s">
        <v>112</v>
      </c>
      <c r="B450" s="295">
        <f t="shared" si="25"/>
        <v>61</v>
      </c>
      <c r="C450" s="80">
        <v>45</v>
      </c>
      <c r="D450" s="80">
        <v>16</v>
      </c>
      <c r="E450" s="208"/>
      <c r="F450" s="295">
        <f t="shared" si="26"/>
        <v>1383</v>
      </c>
      <c r="G450" s="80"/>
      <c r="H450" s="80">
        <v>1069</v>
      </c>
      <c r="I450" s="80">
        <v>314</v>
      </c>
    </row>
    <row r="451" spans="1:9" ht="9" customHeight="1" x14ac:dyDescent="0.25">
      <c r="A451" s="41" t="s">
        <v>21</v>
      </c>
      <c r="B451" s="185">
        <f t="shared" si="25"/>
        <v>82</v>
      </c>
      <c r="C451" s="185">
        <v>52</v>
      </c>
      <c r="D451" s="185">
        <v>30</v>
      </c>
      <c r="E451" s="185"/>
      <c r="F451" s="185">
        <f t="shared" si="26"/>
        <v>867</v>
      </c>
      <c r="G451" s="185"/>
      <c r="H451" s="185">
        <v>674</v>
      </c>
      <c r="I451" s="185">
        <v>193</v>
      </c>
    </row>
    <row r="452" spans="1:9" ht="9" customHeight="1" x14ac:dyDescent="0.25">
      <c r="A452" s="28" t="s">
        <v>23</v>
      </c>
      <c r="B452" s="295">
        <f t="shared" si="25"/>
        <v>547</v>
      </c>
      <c r="C452" s="80">
        <v>426</v>
      </c>
      <c r="D452" s="80">
        <v>121</v>
      </c>
      <c r="E452" s="208"/>
      <c r="F452" s="80">
        <f t="shared" si="26"/>
        <v>18161</v>
      </c>
      <c r="G452" s="80"/>
      <c r="H452" s="80">
        <v>15769</v>
      </c>
      <c r="I452" s="80">
        <v>2392</v>
      </c>
    </row>
    <row r="453" spans="1:9" ht="9" customHeight="1" x14ac:dyDescent="0.25">
      <c r="A453" s="28" t="s">
        <v>25</v>
      </c>
      <c r="B453" s="295">
        <f t="shared" si="25"/>
        <v>127</v>
      </c>
      <c r="C453" s="80">
        <v>118</v>
      </c>
      <c r="D453" s="80">
        <v>9</v>
      </c>
      <c r="E453" s="208"/>
      <c r="F453" s="295">
        <f t="shared" si="26"/>
        <v>3205</v>
      </c>
      <c r="G453" s="80"/>
      <c r="H453" s="80">
        <v>3095</v>
      </c>
      <c r="I453" s="80">
        <v>110</v>
      </c>
    </row>
    <row r="454" spans="1:9" ht="9" customHeight="1" x14ac:dyDescent="0.25">
      <c r="A454" s="28" t="s">
        <v>27</v>
      </c>
      <c r="B454" s="295">
        <f t="shared" si="25"/>
        <v>132</v>
      </c>
      <c r="C454" s="80">
        <v>90</v>
      </c>
      <c r="D454" s="80">
        <v>42</v>
      </c>
      <c r="E454" s="208"/>
      <c r="F454" s="295">
        <f t="shared" si="26"/>
        <v>4172</v>
      </c>
      <c r="G454" s="80"/>
      <c r="H454" s="80">
        <v>3510</v>
      </c>
      <c r="I454" s="80">
        <v>662</v>
      </c>
    </row>
    <row r="455" spans="1:9" ht="9" customHeight="1" x14ac:dyDescent="0.25">
      <c r="A455" s="41" t="s">
        <v>30</v>
      </c>
      <c r="B455" s="185">
        <f t="shared" si="25"/>
        <v>352</v>
      </c>
      <c r="C455" s="185">
        <v>271</v>
      </c>
      <c r="D455" s="185">
        <v>81</v>
      </c>
      <c r="E455" s="185"/>
      <c r="F455" s="185">
        <f t="shared" si="26"/>
        <v>15985</v>
      </c>
      <c r="G455" s="185"/>
      <c r="H455" s="185">
        <v>14607</v>
      </c>
      <c r="I455" s="185">
        <v>1378</v>
      </c>
    </row>
    <row r="456" spans="1:9" ht="9" customHeight="1" x14ac:dyDescent="0.25">
      <c r="A456" s="28" t="s">
        <v>111</v>
      </c>
      <c r="B456" s="295">
        <f t="shared" si="25"/>
        <v>2574</v>
      </c>
      <c r="C456" s="80">
        <v>1944</v>
      </c>
      <c r="D456" s="80">
        <v>630</v>
      </c>
      <c r="E456" s="208"/>
      <c r="F456" s="80">
        <f t="shared" si="26"/>
        <v>101009</v>
      </c>
      <c r="G456" s="80"/>
      <c r="H456" s="80">
        <v>87454</v>
      </c>
      <c r="I456" s="80">
        <v>13555</v>
      </c>
    </row>
    <row r="457" spans="1:9" ht="9" customHeight="1" x14ac:dyDescent="0.25">
      <c r="A457" s="28" t="s">
        <v>33</v>
      </c>
      <c r="B457" s="295">
        <f t="shared" si="25"/>
        <v>202</v>
      </c>
      <c r="C457" s="80">
        <v>150</v>
      </c>
      <c r="D457" s="80">
        <v>52</v>
      </c>
      <c r="E457" s="208"/>
      <c r="F457" s="295">
        <f t="shared" si="26"/>
        <v>10416</v>
      </c>
      <c r="G457" s="80"/>
      <c r="H457" s="80">
        <v>9341</v>
      </c>
      <c r="I457" s="80">
        <v>1075</v>
      </c>
    </row>
    <row r="458" spans="1:9" ht="9" customHeight="1" x14ac:dyDescent="0.25">
      <c r="A458" s="28" t="s">
        <v>34</v>
      </c>
      <c r="B458" s="295">
        <f t="shared" si="25"/>
        <v>396</v>
      </c>
      <c r="C458" s="80">
        <v>282</v>
      </c>
      <c r="D458" s="80">
        <v>114</v>
      </c>
      <c r="E458" s="208"/>
      <c r="F458" s="295">
        <f t="shared" si="26"/>
        <v>20287</v>
      </c>
      <c r="G458" s="80"/>
      <c r="H458" s="80">
        <v>16958</v>
      </c>
      <c r="I458" s="80">
        <v>3329</v>
      </c>
    </row>
    <row r="459" spans="1:9" ht="9" customHeight="1" x14ac:dyDescent="0.25">
      <c r="A459" s="41" t="s">
        <v>36</v>
      </c>
      <c r="B459" s="185">
        <f t="shared" si="25"/>
        <v>86</v>
      </c>
      <c r="C459" s="185">
        <v>49</v>
      </c>
      <c r="D459" s="185">
        <v>37</v>
      </c>
      <c r="E459" s="185"/>
      <c r="F459" s="185">
        <f t="shared" si="26"/>
        <v>2104</v>
      </c>
      <c r="G459" s="185"/>
      <c r="H459" s="185">
        <v>1627</v>
      </c>
      <c r="I459" s="185">
        <v>477</v>
      </c>
    </row>
    <row r="460" spans="1:9" ht="9" customHeight="1" x14ac:dyDescent="0.25">
      <c r="A460" s="28" t="s">
        <v>130</v>
      </c>
      <c r="B460" s="295">
        <f t="shared" si="25"/>
        <v>173</v>
      </c>
      <c r="C460" s="80">
        <v>121</v>
      </c>
      <c r="D460" s="80">
        <v>52</v>
      </c>
      <c r="E460" s="208"/>
      <c r="F460" s="80">
        <f t="shared" si="26"/>
        <v>10663</v>
      </c>
      <c r="G460" s="80"/>
      <c r="H460" s="80">
        <v>9231</v>
      </c>
      <c r="I460" s="80">
        <v>1432</v>
      </c>
    </row>
    <row r="461" spans="1:9" ht="9" customHeight="1" x14ac:dyDescent="0.25">
      <c r="A461" s="28" t="s">
        <v>39</v>
      </c>
      <c r="B461" s="295">
        <f t="shared" si="25"/>
        <v>822</v>
      </c>
      <c r="C461" s="80">
        <v>672</v>
      </c>
      <c r="D461" s="80">
        <v>150</v>
      </c>
      <c r="E461" s="208"/>
      <c r="F461" s="295">
        <f t="shared" si="26"/>
        <v>37672</v>
      </c>
      <c r="G461" s="80"/>
      <c r="H461" s="80">
        <v>34664</v>
      </c>
      <c r="I461" s="80">
        <v>3008</v>
      </c>
    </row>
    <row r="462" spans="1:9" ht="9" customHeight="1" x14ac:dyDescent="0.25">
      <c r="A462" s="28" t="s">
        <v>32</v>
      </c>
      <c r="B462" s="295">
        <f t="shared" si="25"/>
        <v>528</v>
      </c>
      <c r="C462" s="80">
        <v>411</v>
      </c>
      <c r="D462" s="80">
        <v>117</v>
      </c>
      <c r="E462" s="208"/>
      <c r="F462" s="295">
        <f t="shared" si="26"/>
        <v>29074</v>
      </c>
      <c r="G462" s="80"/>
      <c r="H462" s="80">
        <v>25571</v>
      </c>
      <c r="I462" s="80">
        <v>3503</v>
      </c>
    </row>
    <row r="463" spans="1:9" ht="9" customHeight="1" x14ac:dyDescent="0.25">
      <c r="A463" s="41" t="s">
        <v>43</v>
      </c>
      <c r="B463" s="185">
        <f t="shared" si="25"/>
        <v>318</v>
      </c>
      <c r="C463" s="185">
        <v>256</v>
      </c>
      <c r="D463" s="185">
        <v>62</v>
      </c>
      <c r="E463" s="185"/>
      <c r="F463" s="185">
        <f t="shared" si="26"/>
        <v>15934</v>
      </c>
      <c r="G463" s="185"/>
      <c r="H463" s="185">
        <v>14963</v>
      </c>
      <c r="I463" s="185">
        <v>971</v>
      </c>
    </row>
    <row r="464" spans="1:9" ht="9" customHeight="1" x14ac:dyDescent="0.25">
      <c r="A464" s="28" t="s">
        <v>46</v>
      </c>
      <c r="B464" s="295">
        <f t="shared" si="25"/>
        <v>207</v>
      </c>
      <c r="C464" s="80">
        <v>154</v>
      </c>
      <c r="D464" s="80">
        <v>53</v>
      </c>
      <c r="E464" s="208"/>
      <c r="F464" s="80">
        <f t="shared" si="26"/>
        <v>5308</v>
      </c>
      <c r="G464" s="80"/>
      <c r="H464" s="80">
        <v>4452</v>
      </c>
      <c r="I464" s="80">
        <v>856</v>
      </c>
    </row>
    <row r="465" spans="1:9" ht="9" customHeight="1" x14ac:dyDescent="0.25">
      <c r="A465" s="28" t="s">
        <v>48</v>
      </c>
      <c r="B465" s="295">
        <f t="shared" si="25"/>
        <v>52</v>
      </c>
      <c r="C465" s="80">
        <v>39</v>
      </c>
      <c r="D465" s="80">
        <v>13</v>
      </c>
      <c r="E465" s="208"/>
      <c r="F465" s="295">
        <f t="shared" si="26"/>
        <v>1351</v>
      </c>
      <c r="G465" s="80"/>
      <c r="H465" s="80">
        <v>1158</v>
      </c>
      <c r="I465" s="80">
        <v>193</v>
      </c>
    </row>
    <row r="466" spans="1:9" ht="9" customHeight="1" x14ac:dyDescent="0.25">
      <c r="A466" s="28" t="s">
        <v>50</v>
      </c>
      <c r="B466" s="295">
        <f t="shared" si="25"/>
        <v>1959</v>
      </c>
      <c r="C466" s="80">
        <v>1453</v>
      </c>
      <c r="D466" s="80">
        <v>506</v>
      </c>
      <c r="E466" s="208"/>
      <c r="F466" s="295">
        <f t="shared" si="26"/>
        <v>76886</v>
      </c>
      <c r="G466" s="80"/>
      <c r="H466" s="80">
        <v>62929</v>
      </c>
      <c r="I466" s="80">
        <v>13957</v>
      </c>
    </row>
    <row r="467" spans="1:9" ht="9" customHeight="1" x14ac:dyDescent="0.25">
      <c r="A467" s="41" t="s">
        <v>52</v>
      </c>
      <c r="B467" s="185">
        <f t="shared" si="25"/>
        <v>106</v>
      </c>
      <c r="C467" s="185">
        <v>70</v>
      </c>
      <c r="D467" s="185">
        <v>36</v>
      </c>
      <c r="E467" s="185"/>
      <c r="F467" s="185">
        <f t="shared" si="26"/>
        <v>2586</v>
      </c>
      <c r="G467" s="185"/>
      <c r="H467" s="185">
        <v>1941</v>
      </c>
      <c r="I467" s="185">
        <v>645</v>
      </c>
    </row>
    <row r="468" spans="1:9" ht="9" customHeight="1" x14ac:dyDescent="0.25">
      <c r="A468" s="28" t="s">
        <v>55</v>
      </c>
      <c r="B468" s="295">
        <f t="shared" si="25"/>
        <v>523</v>
      </c>
      <c r="C468" s="80">
        <v>424</v>
      </c>
      <c r="D468" s="80">
        <v>99</v>
      </c>
      <c r="E468" s="208"/>
      <c r="F468" s="80">
        <f t="shared" si="26"/>
        <v>21194</v>
      </c>
      <c r="G468" s="80"/>
      <c r="H468" s="80">
        <v>19299</v>
      </c>
      <c r="I468" s="80">
        <v>1895</v>
      </c>
    </row>
    <row r="469" spans="1:9" ht="9" customHeight="1" x14ac:dyDescent="0.25">
      <c r="A469" s="28" t="s">
        <v>57</v>
      </c>
      <c r="B469" s="295">
        <f t="shared" si="25"/>
        <v>385</v>
      </c>
      <c r="C469" s="80">
        <v>310</v>
      </c>
      <c r="D469" s="80">
        <v>75</v>
      </c>
      <c r="E469" s="208"/>
      <c r="F469" s="295">
        <f t="shared" si="26"/>
        <v>16416</v>
      </c>
      <c r="G469" s="80"/>
      <c r="H469" s="80">
        <v>14323</v>
      </c>
      <c r="I469" s="80">
        <v>2093</v>
      </c>
    </row>
    <row r="470" spans="1:9" ht="9" customHeight="1" x14ac:dyDescent="0.25">
      <c r="A470" s="28" t="s">
        <v>59</v>
      </c>
      <c r="B470" s="295">
        <f t="shared" si="25"/>
        <v>49</v>
      </c>
      <c r="C470" s="80">
        <v>35</v>
      </c>
      <c r="D470" s="80">
        <v>14</v>
      </c>
      <c r="E470" s="208"/>
      <c r="F470" s="295">
        <f t="shared" si="26"/>
        <v>881</v>
      </c>
      <c r="G470" s="80"/>
      <c r="H470" s="80">
        <v>663</v>
      </c>
      <c r="I470" s="80">
        <v>218</v>
      </c>
    </row>
    <row r="471" spans="1:9" ht="9" customHeight="1" x14ac:dyDescent="0.25">
      <c r="A471" s="41" t="s">
        <v>63</v>
      </c>
      <c r="B471" s="185">
        <f t="shared" si="25"/>
        <v>337</v>
      </c>
      <c r="C471" s="185">
        <v>289</v>
      </c>
      <c r="D471" s="185">
        <v>48</v>
      </c>
      <c r="E471" s="185"/>
      <c r="F471" s="185">
        <f t="shared" si="26"/>
        <v>15649</v>
      </c>
      <c r="G471" s="185"/>
      <c r="H471" s="185">
        <v>15012</v>
      </c>
      <c r="I471" s="185">
        <v>637</v>
      </c>
    </row>
    <row r="472" spans="1:9" ht="9" customHeight="1" x14ac:dyDescent="0.25">
      <c r="A472" s="28" t="s">
        <v>65</v>
      </c>
      <c r="B472" s="295">
        <f t="shared" si="25"/>
        <v>392</v>
      </c>
      <c r="C472" s="80">
        <v>302</v>
      </c>
      <c r="D472" s="80">
        <v>90</v>
      </c>
      <c r="E472" s="208"/>
      <c r="F472" s="80">
        <f t="shared" si="26"/>
        <v>13725</v>
      </c>
      <c r="G472" s="80"/>
      <c r="H472" s="80">
        <v>12750</v>
      </c>
      <c r="I472" s="80">
        <v>975</v>
      </c>
    </row>
    <row r="473" spans="1:9" ht="9" customHeight="1" x14ac:dyDescent="0.25">
      <c r="A473" s="28" t="s">
        <v>69</v>
      </c>
      <c r="B473" s="295">
        <f t="shared" si="25"/>
        <v>297</v>
      </c>
      <c r="C473" s="80">
        <v>212</v>
      </c>
      <c r="D473" s="80">
        <v>85</v>
      </c>
      <c r="E473" s="208"/>
      <c r="F473" s="295">
        <f t="shared" si="26"/>
        <v>14618</v>
      </c>
      <c r="G473" s="80"/>
      <c r="H473" s="80">
        <v>13439</v>
      </c>
      <c r="I473" s="80">
        <v>1179</v>
      </c>
    </row>
    <row r="474" spans="1:9" ht="9" customHeight="1" x14ac:dyDescent="0.25">
      <c r="A474" s="28" t="s">
        <v>74</v>
      </c>
      <c r="B474" s="295">
        <f t="shared" si="25"/>
        <v>106</v>
      </c>
      <c r="C474" s="80">
        <v>51</v>
      </c>
      <c r="D474" s="80">
        <v>55</v>
      </c>
      <c r="E474" s="208"/>
      <c r="F474" s="295">
        <f t="shared" si="26"/>
        <v>3343</v>
      </c>
      <c r="G474" s="80"/>
      <c r="H474" s="80">
        <v>2088</v>
      </c>
      <c r="I474" s="80">
        <v>1255</v>
      </c>
    </row>
    <row r="475" spans="1:9" ht="9" customHeight="1" x14ac:dyDescent="0.25">
      <c r="A475" s="41" t="s">
        <v>76</v>
      </c>
      <c r="B475" s="185">
        <f t="shared" si="25"/>
        <v>1017</v>
      </c>
      <c r="C475" s="185">
        <v>789</v>
      </c>
      <c r="D475" s="185">
        <v>228</v>
      </c>
      <c r="E475" s="185"/>
      <c r="F475" s="185">
        <f t="shared" si="26"/>
        <v>31857</v>
      </c>
      <c r="G475" s="185"/>
      <c r="H475" s="185">
        <v>26212</v>
      </c>
      <c r="I475" s="185">
        <v>5645</v>
      </c>
    </row>
    <row r="476" spans="1:9" ht="9" customHeight="1" x14ac:dyDescent="0.25">
      <c r="A476" s="28" t="s">
        <v>105</v>
      </c>
      <c r="B476" s="295">
        <f t="shared" si="25"/>
        <v>106</v>
      </c>
      <c r="C476" s="80">
        <v>74</v>
      </c>
      <c r="D476" s="80">
        <v>32</v>
      </c>
      <c r="E476" s="208"/>
      <c r="F476" s="80">
        <f t="shared" si="26"/>
        <v>4998</v>
      </c>
      <c r="G476" s="80"/>
      <c r="H476" s="80">
        <v>4643</v>
      </c>
      <c r="I476" s="80">
        <v>355</v>
      </c>
    </row>
    <row r="477" spans="1:9" ht="9" customHeight="1" x14ac:dyDescent="0.25">
      <c r="A477" s="28" t="s">
        <v>82</v>
      </c>
      <c r="B477" s="295">
        <f t="shared" si="25"/>
        <v>708</v>
      </c>
      <c r="C477" s="80">
        <v>506</v>
      </c>
      <c r="D477" s="80">
        <v>202</v>
      </c>
      <c r="E477" s="208"/>
      <c r="F477" s="295">
        <f t="shared" si="26"/>
        <v>26409</v>
      </c>
      <c r="G477" s="80"/>
      <c r="H477" s="80">
        <v>21851</v>
      </c>
      <c r="I477" s="80">
        <v>4558</v>
      </c>
    </row>
    <row r="478" spans="1:9" ht="9" customHeight="1" x14ac:dyDescent="0.25">
      <c r="A478" s="28" t="s">
        <v>86</v>
      </c>
      <c r="B478" s="295">
        <f t="shared" si="25"/>
        <v>153</v>
      </c>
      <c r="C478" s="80">
        <v>111</v>
      </c>
      <c r="D478" s="80">
        <v>42</v>
      </c>
      <c r="E478" s="208"/>
      <c r="F478" s="295">
        <f t="shared" si="26"/>
        <v>5705</v>
      </c>
      <c r="G478" s="80"/>
      <c r="H478" s="80">
        <v>4873</v>
      </c>
      <c r="I478" s="80">
        <v>832</v>
      </c>
    </row>
    <row r="479" spans="1:9" ht="9" customHeight="1" x14ac:dyDescent="0.25">
      <c r="A479" s="41" t="s">
        <v>88</v>
      </c>
      <c r="B479" s="185">
        <f t="shared" si="25"/>
        <v>62</v>
      </c>
      <c r="C479" s="185">
        <v>50</v>
      </c>
      <c r="D479" s="185">
        <v>12</v>
      </c>
      <c r="E479" s="185"/>
      <c r="F479" s="185">
        <f t="shared" si="26"/>
        <v>2533</v>
      </c>
      <c r="G479" s="185"/>
      <c r="H479" s="185">
        <v>2293</v>
      </c>
      <c r="I479" s="185">
        <v>240</v>
      </c>
    </row>
    <row r="480" spans="1:9" ht="9" customHeight="1" x14ac:dyDescent="0.25">
      <c r="A480" s="28" t="s">
        <v>148</v>
      </c>
      <c r="B480" s="295">
        <f t="shared" si="25"/>
        <v>1503</v>
      </c>
      <c r="C480" s="77">
        <v>1162</v>
      </c>
      <c r="D480" s="77">
        <v>341</v>
      </c>
      <c r="E480" s="179"/>
      <c r="F480" s="80">
        <f t="shared" si="26"/>
        <v>13623</v>
      </c>
      <c r="G480" s="179"/>
      <c r="H480" s="77">
        <v>11276</v>
      </c>
      <c r="I480" s="77">
        <v>2347</v>
      </c>
    </row>
    <row r="481" spans="1:14" ht="9" customHeight="1" x14ac:dyDescent="0.25">
      <c r="A481" s="28"/>
      <c r="B481" s="295"/>
      <c r="C481" s="77"/>
      <c r="D481" s="77"/>
      <c r="E481" s="179"/>
      <c r="F481" s="80"/>
      <c r="G481" s="179"/>
      <c r="H481" s="77"/>
      <c r="I481" s="77"/>
    </row>
    <row r="482" spans="1:14" ht="9" customHeight="1" x14ac:dyDescent="0.15">
      <c r="A482" s="43">
        <v>2008</v>
      </c>
      <c r="B482" s="28"/>
      <c r="C482" s="28"/>
      <c r="D482" s="28"/>
      <c r="E482" s="28"/>
      <c r="F482" s="28"/>
      <c r="G482" s="28"/>
      <c r="H482" s="28"/>
      <c r="I482" s="28"/>
    </row>
    <row r="483" spans="1:14" ht="9" customHeight="1" x14ac:dyDescent="0.25">
      <c r="A483" s="25" t="s">
        <v>129</v>
      </c>
      <c r="B483" s="475">
        <f>SUM(B485:B516)</f>
        <v>13181</v>
      </c>
      <c r="C483" s="475">
        <f>SUM(C485:C516)</f>
        <v>10287</v>
      </c>
      <c r="D483" s="475">
        <f>SUM(D485:D516)</f>
        <v>2894</v>
      </c>
      <c r="E483" s="475"/>
      <c r="F483" s="475">
        <f>SUM(F485:F516)</f>
        <v>501538</v>
      </c>
      <c r="G483" s="475"/>
      <c r="H483" s="475">
        <f>SUM(H485:H516)</f>
        <v>435549</v>
      </c>
      <c r="I483" s="475">
        <f>SUM(I485:I516)</f>
        <v>65989</v>
      </c>
    </row>
    <row r="484" spans="1:14" ht="3" customHeight="1" x14ac:dyDescent="0.25">
      <c r="A484" s="25"/>
      <c r="B484" s="475"/>
      <c r="C484" s="475"/>
      <c r="D484" s="475"/>
      <c r="E484" s="475"/>
      <c r="F484" s="475"/>
      <c r="G484" s="475"/>
      <c r="H484" s="475"/>
      <c r="I484" s="475"/>
    </row>
    <row r="485" spans="1:14" ht="9" customHeight="1" x14ac:dyDescent="0.25">
      <c r="A485" s="28" t="s">
        <v>14</v>
      </c>
      <c r="B485" s="295">
        <f>SUM(C485:D485)</f>
        <v>143</v>
      </c>
      <c r="C485" s="295">
        <v>120</v>
      </c>
      <c r="D485" s="295">
        <v>23</v>
      </c>
      <c r="E485" s="208"/>
      <c r="F485" s="295">
        <f>SUM(H485:I485)</f>
        <v>7069</v>
      </c>
      <c r="G485" s="80"/>
      <c r="H485" s="295">
        <v>5494</v>
      </c>
      <c r="I485" s="295">
        <v>1575</v>
      </c>
      <c r="K485" s="296"/>
      <c r="N485" s="296"/>
    </row>
    <row r="486" spans="1:14" ht="9" customHeight="1" x14ac:dyDescent="0.25">
      <c r="A486" s="28" t="s">
        <v>15</v>
      </c>
      <c r="B486" s="295">
        <f t="shared" ref="B486:B515" si="27">SUM(C486:D486)</f>
        <v>430</v>
      </c>
      <c r="C486" s="295">
        <v>357</v>
      </c>
      <c r="D486" s="295">
        <v>73</v>
      </c>
      <c r="E486" s="208"/>
      <c r="F486" s="295">
        <f t="shared" ref="F486:F516" si="28">SUM(H486:I486)</f>
        <v>19121</v>
      </c>
      <c r="G486" s="80"/>
      <c r="H486" s="295">
        <v>18161</v>
      </c>
      <c r="I486" s="295">
        <v>960</v>
      </c>
      <c r="K486" s="296"/>
      <c r="N486" s="296"/>
    </row>
    <row r="487" spans="1:14" ht="9" customHeight="1" x14ac:dyDescent="0.25">
      <c r="A487" s="28" t="s">
        <v>112</v>
      </c>
      <c r="B487" s="295">
        <f t="shared" si="27"/>
        <v>59</v>
      </c>
      <c r="C487" s="295">
        <v>44</v>
      </c>
      <c r="D487" s="295">
        <v>15</v>
      </c>
      <c r="E487" s="208"/>
      <c r="F487" s="295">
        <f t="shared" si="28"/>
        <v>1407</v>
      </c>
      <c r="G487" s="80"/>
      <c r="H487" s="295">
        <v>1075</v>
      </c>
      <c r="I487" s="295">
        <v>332</v>
      </c>
      <c r="K487" s="296"/>
      <c r="N487" s="296"/>
    </row>
    <row r="488" spans="1:14" ht="9" customHeight="1" x14ac:dyDescent="0.25">
      <c r="A488" s="41" t="s">
        <v>21</v>
      </c>
      <c r="B488" s="185">
        <f t="shared" si="27"/>
        <v>80</v>
      </c>
      <c r="C488" s="185">
        <v>50</v>
      </c>
      <c r="D488" s="185">
        <v>30</v>
      </c>
      <c r="E488" s="185"/>
      <c r="F488" s="185">
        <f t="shared" si="28"/>
        <v>918</v>
      </c>
      <c r="G488" s="185"/>
      <c r="H488" s="185">
        <v>685</v>
      </c>
      <c r="I488" s="185">
        <v>233</v>
      </c>
      <c r="K488" s="296"/>
      <c r="N488" s="296"/>
    </row>
    <row r="489" spans="1:14" ht="9" customHeight="1" x14ac:dyDescent="0.25">
      <c r="A489" s="28" t="s">
        <v>23</v>
      </c>
      <c r="B489" s="80">
        <f t="shared" si="27"/>
        <v>127</v>
      </c>
      <c r="C489" s="80">
        <v>92</v>
      </c>
      <c r="D489" s="80">
        <v>35</v>
      </c>
      <c r="E489" s="208"/>
      <c r="F489" s="80">
        <f t="shared" si="28"/>
        <v>15920</v>
      </c>
      <c r="G489" s="80"/>
      <c r="H489" s="80">
        <v>13840</v>
      </c>
      <c r="I489" s="80">
        <v>2080</v>
      </c>
      <c r="K489" s="296"/>
      <c r="N489" s="296"/>
    </row>
    <row r="490" spans="1:14" ht="9" customHeight="1" x14ac:dyDescent="0.25">
      <c r="A490" s="28" t="s">
        <v>25</v>
      </c>
      <c r="B490" s="295">
        <f t="shared" si="27"/>
        <v>376</v>
      </c>
      <c r="C490" s="295">
        <v>300</v>
      </c>
      <c r="D490" s="295">
        <v>76</v>
      </c>
      <c r="E490" s="208"/>
      <c r="F490" s="295">
        <f t="shared" si="28"/>
        <v>2990</v>
      </c>
      <c r="G490" s="80"/>
      <c r="H490" s="295">
        <v>2897</v>
      </c>
      <c r="I490" s="295">
        <v>93</v>
      </c>
      <c r="K490" s="296"/>
      <c r="N490" s="296"/>
    </row>
    <row r="491" spans="1:14" ht="9" customHeight="1" x14ac:dyDescent="0.25">
      <c r="A491" s="28" t="s">
        <v>27</v>
      </c>
      <c r="B491" s="295">
        <f t="shared" si="27"/>
        <v>532</v>
      </c>
      <c r="C491" s="295">
        <v>421</v>
      </c>
      <c r="D491" s="295">
        <v>111</v>
      </c>
      <c r="E491" s="208"/>
      <c r="F491" s="295">
        <f t="shared" si="28"/>
        <v>3716</v>
      </c>
      <c r="G491" s="80"/>
      <c r="H491" s="295">
        <v>3060</v>
      </c>
      <c r="I491" s="295">
        <v>656</v>
      </c>
      <c r="K491" s="296"/>
      <c r="N491" s="296"/>
    </row>
    <row r="492" spans="1:14" ht="9" customHeight="1" x14ac:dyDescent="0.25">
      <c r="A492" s="41" t="s">
        <v>30</v>
      </c>
      <c r="B492" s="185">
        <f t="shared" si="27"/>
        <v>132</v>
      </c>
      <c r="C492" s="185">
        <v>123</v>
      </c>
      <c r="D492" s="185">
        <v>9</v>
      </c>
      <c r="E492" s="185"/>
      <c r="F492" s="185">
        <f t="shared" si="28"/>
        <v>14219</v>
      </c>
      <c r="G492" s="185"/>
      <c r="H492" s="185">
        <v>13047</v>
      </c>
      <c r="I492" s="185">
        <v>1172</v>
      </c>
      <c r="K492" s="296"/>
      <c r="N492" s="296"/>
    </row>
    <row r="493" spans="1:14" ht="9" customHeight="1" x14ac:dyDescent="0.25">
      <c r="A493" s="28" t="s">
        <v>111</v>
      </c>
      <c r="B493" s="80">
        <f t="shared" si="27"/>
        <v>2705</v>
      </c>
      <c r="C493" s="80">
        <v>2127</v>
      </c>
      <c r="D493" s="80">
        <v>578</v>
      </c>
      <c r="E493" s="208"/>
      <c r="F493" s="80">
        <f t="shared" si="28"/>
        <v>98404</v>
      </c>
      <c r="G493" s="80"/>
      <c r="H493" s="80">
        <v>85638</v>
      </c>
      <c r="I493" s="80">
        <v>12766</v>
      </c>
      <c r="K493" s="296"/>
      <c r="N493" s="296"/>
    </row>
    <row r="494" spans="1:14" ht="9" customHeight="1" x14ac:dyDescent="0.25">
      <c r="A494" s="28" t="s">
        <v>33</v>
      </c>
      <c r="B494" s="295">
        <f t="shared" si="27"/>
        <v>208</v>
      </c>
      <c r="C494" s="295">
        <v>162</v>
      </c>
      <c r="D494" s="295">
        <v>46</v>
      </c>
      <c r="E494" s="208"/>
      <c r="F494" s="295">
        <f t="shared" si="28"/>
        <v>9860</v>
      </c>
      <c r="G494" s="80"/>
      <c r="H494" s="295">
        <v>8857</v>
      </c>
      <c r="I494" s="295">
        <v>1003</v>
      </c>
      <c r="K494" s="296"/>
      <c r="N494" s="296"/>
    </row>
    <row r="495" spans="1:14" ht="9" customHeight="1" x14ac:dyDescent="0.25">
      <c r="A495" s="28" t="s">
        <v>34</v>
      </c>
      <c r="B495" s="295">
        <f t="shared" si="27"/>
        <v>411</v>
      </c>
      <c r="C495" s="295">
        <v>306</v>
      </c>
      <c r="D495" s="295">
        <v>105</v>
      </c>
      <c r="E495" s="208"/>
      <c r="F495" s="295">
        <f t="shared" si="28"/>
        <v>21456</v>
      </c>
      <c r="G495" s="80"/>
      <c r="H495" s="295">
        <v>18012</v>
      </c>
      <c r="I495" s="295">
        <v>3444</v>
      </c>
      <c r="K495" s="296"/>
      <c r="N495" s="296"/>
    </row>
    <row r="496" spans="1:14" ht="9" customHeight="1" x14ac:dyDescent="0.25">
      <c r="A496" s="41" t="s">
        <v>36</v>
      </c>
      <c r="B496" s="185">
        <f t="shared" si="27"/>
        <v>80</v>
      </c>
      <c r="C496" s="185">
        <v>46</v>
      </c>
      <c r="D496" s="185">
        <v>34</v>
      </c>
      <c r="E496" s="185"/>
      <c r="F496" s="185">
        <f t="shared" si="28"/>
        <v>2113</v>
      </c>
      <c r="G496" s="185"/>
      <c r="H496" s="185">
        <v>1641</v>
      </c>
      <c r="I496" s="185">
        <v>472</v>
      </c>
      <c r="K496" s="296"/>
      <c r="N496" s="296"/>
    </row>
    <row r="497" spans="1:14" ht="9" customHeight="1" x14ac:dyDescent="0.25">
      <c r="A497" s="28" t="s">
        <v>130</v>
      </c>
      <c r="B497" s="80">
        <f t="shared" si="27"/>
        <v>189</v>
      </c>
      <c r="C497" s="80">
        <v>136</v>
      </c>
      <c r="D497" s="80">
        <v>53</v>
      </c>
      <c r="E497" s="208"/>
      <c r="F497" s="80">
        <f t="shared" si="28"/>
        <v>11385</v>
      </c>
      <c r="G497" s="80"/>
      <c r="H497" s="80">
        <v>9888</v>
      </c>
      <c r="I497" s="80">
        <v>1497</v>
      </c>
      <c r="K497" s="296"/>
      <c r="N497" s="296"/>
    </row>
    <row r="498" spans="1:14" ht="9" customHeight="1" x14ac:dyDescent="0.25">
      <c r="A498" s="28" t="s">
        <v>39</v>
      </c>
      <c r="B498" s="295">
        <f t="shared" si="27"/>
        <v>851</v>
      </c>
      <c r="C498" s="295">
        <v>704</v>
      </c>
      <c r="D498" s="295">
        <v>147</v>
      </c>
      <c r="E498" s="208"/>
      <c r="F498" s="295">
        <f t="shared" si="28"/>
        <v>34754</v>
      </c>
      <c r="G498" s="80"/>
      <c r="H498" s="295">
        <v>31837</v>
      </c>
      <c r="I498" s="295">
        <v>2917</v>
      </c>
      <c r="K498" s="296"/>
      <c r="N498" s="296"/>
    </row>
    <row r="499" spans="1:14" ht="9" customHeight="1" x14ac:dyDescent="0.25">
      <c r="A499" s="28" t="s">
        <v>32</v>
      </c>
      <c r="B499" s="295">
        <f t="shared" si="27"/>
        <v>508</v>
      </c>
      <c r="C499" s="295">
        <v>404</v>
      </c>
      <c r="D499" s="295">
        <v>104</v>
      </c>
      <c r="E499" s="208"/>
      <c r="F499" s="295">
        <f t="shared" si="28"/>
        <v>26021</v>
      </c>
      <c r="G499" s="80"/>
      <c r="H499" s="295">
        <v>22911</v>
      </c>
      <c r="I499" s="295">
        <v>3110</v>
      </c>
      <c r="K499" s="296"/>
      <c r="N499" s="296"/>
    </row>
    <row r="500" spans="1:14" ht="9" customHeight="1" x14ac:dyDescent="0.25">
      <c r="A500" s="41" t="s">
        <v>43</v>
      </c>
      <c r="B500" s="185">
        <f t="shared" si="27"/>
        <v>265</v>
      </c>
      <c r="C500" s="185">
        <v>221</v>
      </c>
      <c r="D500" s="185">
        <v>44</v>
      </c>
      <c r="E500" s="185"/>
      <c r="F500" s="185">
        <f t="shared" si="28"/>
        <v>12797</v>
      </c>
      <c r="G500" s="185"/>
      <c r="H500" s="185">
        <v>12051</v>
      </c>
      <c r="I500" s="185">
        <v>746</v>
      </c>
      <c r="K500" s="296"/>
      <c r="N500" s="296"/>
    </row>
    <row r="501" spans="1:14" ht="9" customHeight="1" x14ac:dyDescent="0.25">
      <c r="A501" s="28" t="s">
        <v>46</v>
      </c>
      <c r="B501" s="80">
        <f t="shared" si="27"/>
        <v>82</v>
      </c>
      <c r="C501" s="80">
        <v>61</v>
      </c>
      <c r="D501" s="80">
        <v>21</v>
      </c>
      <c r="E501" s="208"/>
      <c r="F501" s="80">
        <f t="shared" si="28"/>
        <v>3543</v>
      </c>
      <c r="G501" s="80"/>
      <c r="H501" s="80">
        <v>3000</v>
      </c>
      <c r="I501" s="80">
        <v>543</v>
      </c>
      <c r="K501" s="296"/>
      <c r="N501" s="296"/>
    </row>
    <row r="502" spans="1:14" ht="9" customHeight="1" x14ac:dyDescent="0.25">
      <c r="A502" s="28" t="s">
        <v>48</v>
      </c>
      <c r="B502" s="295">
        <f t="shared" si="27"/>
        <v>50</v>
      </c>
      <c r="C502" s="295">
        <v>36</v>
      </c>
      <c r="D502" s="295">
        <v>14</v>
      </c>
      <c r="E502" s="208"/>
      <c r="F502" s="295">
        <f t="shared" si="28"/>
        <v>1182</v>
      </c>
      <c r="G502" s="80"/>
      <c r="H502" s="295">
        <v>989</v>
      </c>
      <c r="I502" s="295">
        <v>193</v>
      </c>
      <c r="K502" s="296"/>
      <c r="N502" s="296"/>
    </row>
    <row r="503" spans="1:14" ht="9" customHeight="1" x14ac:dyDescent="0.25">
      <c r="A503" s="28" t="s">
        <v>50</v>
      </c>
      <c r="B503" s="295">
        <f t="shared" si="27"/>
        <v>1966</v>
      </c>
      <c r="C503" s="295">
        <v>1514</v>
      </c>
      <c r="D503" s="295">
        <v>452</v>
      </c>
      <c r="E503" s="208"/>
      <c r="F503" s="295">
        <f t="shared" si="28"/>
        <v>70986</v>
      </c>
      <c r="G503" s="80"/>
      <c r="H503" s="295">
        <v>57766</v>
      </c>
      <c r="I503" s="295">
        <v>13220</v>
      </c>
      <c r="K503" s="296"/>
      <c r="N503" s="296"/>
    </row>
    <row r="504" spans="1:14" ht="9" customHeight="1" x14ac:dyDescent="0.25">
      <c r="A504" s="41" t="s">
        <v>52</v>
      </c>
      <c r="B504" s="185">
        <f t="shared" si="27"/>
        <v>105</v>
      </c>
      <c r="C504" s="185">
        <v>70</v>
      </c>
      <c r="D504" s="185">
        <v>35</v>
      </c>
      <c r="E504" s="185"/>
      <c r="F504" s="185">
        <f t="shared" si="28"/>
        <v>2515</v>
      </c>
      <c r="G504" s="185"/>
      <c r="H504" s="185">
        <v>1905</v>
      </c>
      <c r="I504" s="185">
        <v>610</v>
      </c>
      <c r="K504" s="296"/>
      <c r="N504" s="296"/>
    </row>
    <row r="505" spans="1:14" ht="9" customHeight="1" x14ac:dyDescent="0.25">
      <c r="A505" s="28" t="s">
        <v>55</v>
      </c>
      <c r="B505" s="80">
        <f t="shared" si="27"/>
        <v>485</v>
      </c>
      <c r="C505" s="80">
        <v>404</v>
      </c>
      <c r="D505" s="80">
        <v>81</v>
      </c>
      <c r="E505" s="208"/>
      <c r="F505" s="80">
        <f t="shared" si="28"/>
        <v>17587</v>
      </c>
      <c r="G505" s="80"/>
      <c r="H505" s="80">
        <v>16172</v>
      </c>
      <c r="I505" s="80">
        <v>1415</v>
      </c>
      <c r="K505" s="296"/>
      <c r="N505" s="296"/>
    </row>
    <row r="506" spans="1:14" ht="9" customHeight="1" x14ac:dyDescent="0.25">
      <c r="A506" s="28" t="s">
        <v>57</v>
      </c>
      <c r="B506" s="295">
        <f t="shared" si="27"/>
        <v>405</v>
      </c>
      <c r="C506" s="295">
        <v>332</v>
      </c>
      <c r="D506" s="295">
        <v>73</v>
      </c>
      <c r="E506" s="208"/>
      <c r="F506" s="295">
        <f t="shared" si="28"/>
        <v>15332</v>
      </c>
      <c r="G506" s="80"/>
      <c r="H506" s="295">
        <v>13341</v>
      </c>
      <c r="I506" s="295">
        <v>1991</v>
      </c>
      <c r="K506" s="296"/>
      <c r="N506" s="296"/>
    </row>
    <row r="507" spans="1:14" ht="9" customHeight="1" x14ac:dyDescent="0.25">
      <c r="A507" s="28" t="s">
        <v>59</v>
      </c>
      <c r="B507" s="295">
        <f t="shared" si="27"/>
        <v>48</v>
      </c>
      <c r="C507" s="295">
        <v>34</v>
      </c>
      <c r="D507" s="295">
        <v>14</v>
      </c>
      <c r="E507" s="208"/>
      <c r="F507" s="295">
        <f t="shared" si="28"/>
        <v>852</v>
      </c>
      <c r="G507" s="80"/>
      <c r="H507" s="295">
        <v>689</v>
      </c>
      <c r="I507" s="295">
        <v>163</v>
      </c>
      <c r="K507" s="296"/>
      <c r="N507" s="296"/>
    </row>
    <row r="508" spans="1:14" ht="9" customHeight="1" x14ac:dyDescent="0.25">
      <c r="A508" s="41" t="s">
        <v>63</v>
      </c>
      <c r="B508" s="185">
        <f t="shared" si="27"/>
        <v>342</v>
      </c>
      <c r="C508" s="185">
        <v>300</v>
      </c>
      <c r="D508" s="185">
        <v>42</v>
      </c>
      <c r="E508" s="185"/>
      <c r="F508" s="185">
        <f t="shared" si="28"/>
        <v>13568</v>
      </c>
      <c r="G508" s="185"/>
      <c r="H508" s="185">
        <v>13012</v>
      </c>
      <c r="I508" s="185">
        <v>556</v>
      </c>
      <c r="K508" s="296"/>
      <c r="N508" s="296"/>
    </row>
    <row r="509" spans="1:14" ht="9" customHeight="1" x14ac:dyDescent="0.25">
      <c r="A509" s="28" t="s">
        <v>65</v>
      </c>
      <c r="B509" s="80">
        <f t="shared" si="27"/>
        <v>271</v>
      </c>
      <c r="C509" s="80">
        <v>215</v>
      </c>
      <c r="D509" s="80">
        <v>56</v>
      </c>
      <c r="E509" s="208"/>
      <c r="F509" s="80">
        <f t="shared" si="28"/>
        <v>12451</v>
      </c>
      <c r="G509" s="80"/>
      <c r="H509" s="80">
        <v>11717</v>
      </c>
      <c r="I509" s="80">
        <v>734</v>
      </c>
      <c r="K509" s="296"/>
      <c r="N509" s="296"/>
    </row>
    <row r="510" spans="1:14" ht="9" customHeight="1" x14ac:dyDescent="0.25">
      <c r="A510" s="28" t="s">
        <v>69</v>
      </c>
      <c r="B510" s="295">
        <f t="shared" si="27"/>
        <v>341</v>
      </c>
      <c r="C510" s="295">
        <v>257</v>
      </c>
      <c r="D510" s="295">
        <v>84</v>
      </c>
      <c r="E510" s="208"/>
      <c r="F510" s="295">
        <f t="shared" si="28"/>
        <v>13682</v>
      </c>
      <c r="G510" s="80"/>
      <c r="H510" s="295">
        <v>12476</v>
      </c>
      <c r="I510" s="295">
        <v>1206</v>
      </c>
      <c r="K510" s="296"/>
      <c r="N510" s="296"/>
    </row>
    <row r="511" spans="1:14" ht="9" customHeight="1" x14ac:dyDescent="0.25">
      <c r="A511" s="28" t="s">
        <v>74</v>
      </c>
      <c r="B511" s="295">
        <f t="shared" si="27"/>
        <v>109</v>
      </c>
      <c r="C511" s="295">
        <v>55</v>
      </c>
      <c r="D511" s="295">
        <v>54</v>
      </c>
      <c r="E511" s="208"/>
      <c r="F511" s="295">
        <f t="shared" si="28"/>
        <v>3203</v>
      </c>
      <c r="G511" s="80"/>
      <c r="H511" s="295">
        <v>1924</v>
      </c>
      <c r="I511" s="295">
        <v>1279</v>
      </c>
      <c r="K511" s="296"/>
      <c r="N511" s="296"/>
    </row>
    <row r="512" spans="1:14" ht="9" customHeight="1" x14ac:dyDescent="0.25">
      <c r="A512" s="41" t="s">
        <v>76</v>
      </c>
      <c r="B512" s="185">
        <f t="shared" si="27"/>
        <v>909</v>
      </c>
      <c r="C512" s="185">
        <v>696</v>
      </c>
      <c r="D512" s="185">
        <v>213</v>
      </c>
      <c r="E512" s="185"/>
      <c r="F512" s="185">
        <f t="shared" si="28"/>
        <v>28262</v>
      </c>
      <c r="G512" s="185"/>
      <c r="H512" s="185">
        <v>22945</v>
      </c>
      <c r="I512" s="185">
        <v>5317</v>
      </c>
      <c r="K512" s="296"/>
      <c r="N512" s="296"/>
    </row>
    <row r="513" spans="1:14" ht="9" customHeight="1" x14ac:dyDescent="0.25">
      <c r="A513" s="28" t="s">
        <v>105</v>
      </c>
      <c r="B513" s="80">
        <f t="shared" si="27"/>
        <v>111</v>
      </c>
      <c r="C513" s="80">
        <v>80</v>
      </c>
      <c r="D513" s="80">
        <v>31</v>
      </c>
      <c r="E513" s="208"/>
      <c r="F513" s="80">
        <f t="shared" si="28"/>
        <v>4442</v>
      </c>
      <c r="G513" s="80"/>
      <c r="H513" s="80">
        <v>4128</v>
      </c>
      <c r="I513" s="80">
        <v>314</v>
      </c>
      <c r="K513" s="296"/>
      <c r="N513" s="296"/>
    </row>
    <row r="514" spans="1:14" ht="9" customHeight="1" x14ac:dyDescent="0.25">
      <c r="A514" s="28" t="s">
        <v>82</v>
      </c>
      <c r="B514" s="295">
        <f t="shared" si="27"/>
        <v>647</v>
      </c>
      <c r="C514" s="295">
        <v>459</v>
      </c>
      <c r="D514" s="295">
        <v>188</v>
      </c>
      <c r="E514" s="208"/>
      <c r="F514" s="295">
        <f t="shared" si="28"/>
        <v>24177</v>
      </c>
      <c r="G514" s="80"/>
      <c r="H514" s="295">
        <v>19919</v>
      </c>
      <c r="I514" s="295">
        <v>4258</v>
      </c>
      <c r="K514" s="296"/>
      <c r="N514" s="296"/>
    </row>
    <row r="515" spans="1:14" ht="9" customHeight="1" x14ac:dyDescent="0.25">
      <c r="A515" s="28" t="s">
        <v>86</v>
      </c>
      <c r="B515" s="295">
        <f t="shared" si="27"/>
        <v>146</v>
      </c>
      <c r="C515" s="295">
        <v>109</v>
      </c>
      <c r="D515" s="295">
        <v>37</v>
      </c>
      <c r="E515" s="208"/>
      <c r="F515" s="295">
        <f t="shared" si="28"/>
        <v>5329</v>
      </c>
      <c r="G515" s="80"/>
      <c r="H515" s="295">
        <v>4446</v>
      </c>
      <c r="I515" s="295">
        <v>883</v>
      </c>
      <c r="K515" s="296"/>
      <c r="N515" s="296"/>
    </row>
    <row r="516" spans="1:14" ht="9" customHeight="1" x14ac:dyDescent="0.25">
      <c r="A516" s="41" t="s">
        <v>88</v>
      </c>
      <c r="B516" s="185">
        <f>SUM(C516:D516)</f>
        <v>68</v>
      </c>
      <c r="C516" s="185">
        <v>52</v>
      </c>
      <c r="D516" s="185">
        <v>16</v>
      </c>
      <c r="E516" s="185"/>
      <c r="F516" s="185">
        <f t="shared" si="28"/>
        <v>2277</v>
      </c>
      <c r="G516" s="185"/>
      <c r="H516" s="185">
        <v>2026</v>
      </c>
      <c r="I516" s="185">
        <v>251</v>
      </c>
      <c r="K516" s="296"/>
      <c r="N516" s="296"/>
    </row>
    <row r="517" spans="1:14" ht="9" customHeight="1" x14ac:dyDescent="0.25">
      <c r="A517" s="28"/>
      <c r="B517" s="295"/>
      <c r="C517" s="77"/>
      <c r="D517" s="77"/>
      <c r="E517" s="179"/>
      <c r="F517" s="80"/>
      <c r="G517" s="179"/>
      <c r="H517" s="77"/>
      <c r="I517" s="77"/>
    </row>
    <row r="518" spans="1:14" ht="9" customHeight="1" x14ac:dyDescent="0.15">
      <c r="A518" s="43">
        <v>2009</v>
      </c>
      <c r="B518" s="28"/>
      <c r="C518" s="28"/>
      <c r="D518" s="28"/>
      <c r="E518" s="28"/>
      <c r="F518" s="28"/>
      <c r="G518" s="28"/>
      <c r="H518" s="28"/>
      <c r="I518" s="28"/>
    </row>
    <row r="519" spans="1:14" ht="9" customHeight="1" x14ac:dyDescent="0.25">
      <c r="A519" s="25" t="s">
        <v>129</v>
      </c>
      <c r="B519" s="475">
        <f>SUM(B521:B552)</f>
        <v>15510</v>
      </c>
      <c r="C519" s="475">
        <f>SUM(C521:C552)</f>
        <v>12098</v>
      </c>
      <c r="D519" s="475">
        <f>SUM(D521:D552)</f>
        <v>3412</v>
      </c>
      <c r="E519" s="475"/>
      <c r="F519" s="475">
        <f>SUM(F521:F552)</f>
        <v>610148</v>
      </c>
      <c r="G519" s="475"/>
      <c r="H519" s="475">
        <f>SUM(H521:H552)</f>
        <v>527386</v>
      </c>
      <c r="I519" s="475">
        <f>SUM(I521:I552)</f>
        <v>82762</v>
      </c>
    </row>
    <row r="520" spans="1:14" ht="3" customHeight="1" x14ac:dyDescent="0.25">
      <c r="A520" s="25"/>
      <c r="B520" s="475"/>
      <c r="C520" s="475"/>
      <c r="D520" s="475"/>
      <c r="E520" s="475"/>
      <c r="F520" s="475"/>
      <c r="G520" s="475"/>
      <c r="H520" s="475"/>
      <c r="I520" s="475"/>
    </row>
    <row r="521" spans="1:14" ht="9" customHeight="1" x14ac:dyDescent="0.15">
      <c r="A521" s="28" t="s">
        <v>14</v>
      </c>
      <c r="B521" s="295">
        <f>SUM(C521:D521)</f>
        <v>161</v>
      </c>
      <c r="C521" s="297">
        <v>137</v>
      </c>
      <c r="D521" s="297">
        <v>24</v>
      </c>
      <c r="E521" s="208"/>
      <c r="F521" s="295">
        <f>SUM(H521:I521)</f>
        <v>8102</v>
      </c>
      <c r="G521" s="80"/>
      <c r="H521" s="295">
        <v>6777</v>
      </c>
      <c r="I521" s="295">
        <v>1325</v>
      </c>
      <c r="K521" s="296"/>
      <c r="N521" s="296"/>
    </row>
    <row r="522" spans="1:14" ht="9" customHeight="1" x14ac:dyDescent="0.15">
      <c r="A522" s="28" t="s">
        <v>15</v>
      </c>
      <c r="B522" s="295">
        <f t="shared" ref="B522:B551" si="29">SUM(C522:D522)</f>
        <v>465</v>
      </c>
      <c r="C522" s="298">
        <v>384</v>
      </c>
      <c r="D522" s="298">
        <v>81</v>
      </c>
      <c r="E522" s="208"/>
      <c r="F522" s="295">
        <f t="shared" ref="F522:F552" si="30">SUM(H522:I522)</f>
        <v>20412</v>
      </c>
      <c r="G522" s="80"/>
      <c r="H522" s="295">
        <v>19312</v>
      </c>
      <c r="I522" s="295">
        <v>1100</v>
      </c>
      <c r="K522" s="296"/>
      <c r="N522" s="296"/>
    </row>
    <row r="523" spans="1:14" ht="9" customHeight="1" x14ac:dyDescent="0.15">
      <c r="A523" s="28" t="s">
        <v>112</v>
      </c>
      <c r="B523" s="295">
        <f t="shared" si="29"/>
        <v>67</v>
      </c>
      <c r="C523" s="297">
        <v>49</v>
      </c>
      <c r="D523" s="297">
        <v>18</v>
      </c>
      <c r="E523" s="208"/>
      <c r="F523" s="295">
        <f t="shared" si="30"/>
        <v>1683</v>
      </c>
      <c r="G523" s="80"/>
      <c r="H523" s="295">
        <v>1265</v>
      </c>
      <c r="I523" s="295">
        <v>418</v>
      </c>
      <c r="K523" s="296"/>
      <c r="N523" s="296"/>
    </row>
    <row r="524" spans="1:14" ht="9" customHeight="1" x14ac:dyDescent="0.15">
      <c r="A524" s="41" t="s">
        <v>21</v>
      </c>
      <c r="B524" s="185">
        <f t="shared" si="29"/>
        <v>87</v>
      </c>
      <c r="C524" s="299">
        <v>57</v>
      </c>
      <c r="D524" s="299">
        <v>30</v>
      </c>
      <c r="E524" s="185"/>
      <c r="F524" s="185">
        <f t="shared" si="30"/>
        <v>1108</v>
      </c>
      <c r="G524" s="185"/>
      <c r="H524" s="185">
        <v>842</v>
      </c>
      <c r="I524" s="185">
        <v>266</v>
      </c>
      <c r="K524" s="296"/>
      <c r="N524" s="296"/>
    </row>
    <row r="525" spans="1:14" ht="9" customHeight="1" x14ac:dyDescent="0.15">
      <c r="A525" s="28" t="s">
        <v>23</v>
      </c>
      <c r="B525" s="80">
        <f t="shared" si="29"/>
        <v>643</v>
      </c>
      <c r="C525" s="297">
        <v>508</v>
      </c>
      <c r="D525" s="297">
        <v>135</v>
      </c>
      <c r="E525" s="208"/>
      <c r="F525" s="80">
        <f t="shared" si="30"/>
        <v>19945</v>
      </c>
      <c r="G525" s="80"/>
      <c r="H525" s="80">
        <v>17166</v>
      </c>
      <c r="I525" s="80">
        <v>2779</v>
      </c>
      <c r="K525" s="296"/>
      <c r="N525" s="296"/>
    </row>
    <row r="526" spans="1:14" ht="9" customHeight="1" x14ac:dyDescent="0.15">
      <c r="A526" s="28" t="s">
        <v>25</v>
      </c>
      <c r="B526" s="295">
        <f t="shared" si="29"/>
        <v>158</v>
      </c>
      <c r="C526" s="298">
        <v>144</v>
      </c>
      <c r="D526" s="298">
        <v>14</v>
      </c>
      <c r="E526" s="208"/>
      <c r="F526" s="295">
        <f t="shared" si="30"/>
        <v>3585</v>
      </c>
      <c r="G526" s="80"/>
      <c r="H526" s="295">
        <v>3440</v>
      </c>
      <c r="I526" s="295">
        <v>145</v>
      </c>
      <c r="K526" s="296"/>
      <c r="N526" s="296"/>
    </row>
    <row r="527" spans="1:14" ht="9" customHeight="1" x14ac:dyDescent="0.15">
      <c r="A527" s="28" t="s">
        <v>27</v>
      </c>
      <c r="B527" s="295">
        <f t="shared" si="29"/>
        <v>153</v>
      </c>
      <c r="C527" s="297">
        <v>115</v>
      </c>
      <c r="D527" s="297">
        <v>38</v>
      </c>
      <c r="E527" s="208"/>
      <c r="F527" s="295">
        <f t="shared" si="30"/>
        <v>4452</v>
      </c>
      <c r="G527" s="80"/>
      <c r="H527" s="295">
        <v>3695</v>
      </c>
      <c r="I527" s="295">
        <v>757</v>
      </c>
      <c r="K527" s="296"/>
      <c r="N527" s="296"/>
    </row>
    <row r="528" spans="1:14" ht="9" customHeight="1" x14ac:dyDescent="0.15">
      <c r="A528" s="41" t="s">
        <v>30</v>
      </c>
      <c r="B528" s="185">
        <f t="shared" si="29"/>
        <v>458</v>
      </c>
      <c r="C528" s="299">
        <v>361</v>
      </c>
      <c r="D528" s="299">
        <v>97</v>
      </c>
      <c r="E528" s="185"/>
      <c r="F528" s="185">
        <f t="shared" si="30"/>
        <v>17380</v>
      </c>
      <c r="G528" s="185"/>
      <c r="H528" s="185">
        <v>15850</v>
      </c>
      <c r="I528" s="185">
        <v>1530</v>
      </c>
      <c r="K528" s="296"/>
      <c r="N528" s="296"/>
    </row>
    <row r="529" spans="1:14" ht="9" customHeight="1" x14ac:dyDescent="0.15">
      <c r="A529" s="28" t="s">
        <v>111</v>
      </c>
      <c r="B529" s="80">
        <f t="shared" si="29"/>
        <v>3105</v>
      </c>
      <c r="C529" s="297">
        <v>2451</v>
      </c>
      <c r="D529" s="297">
        <v>654</v>
      </c>
      <c r="E529" s="208"/>
      <c r="F529" s="80">
        <f t="shared" si="30"/>
        <v>119306</v>
      </c>
      <c r="G529" s="80"/>
      <c r="H529" s="80">
        <v>103038</v>
      </c>
      <c r="I529" s="80">
        <v>16268</v>
      </c>
      <c r="K529" s="296"/>
      <c r="N529" s="296"/>
    </row>
    <row r="530" spans="1:14" ht="9" customHeight="1" x14ac:dyDescent="0.15">
      <c r="A530" s="28" t="s">
        <v>33</v>
      </c>
      <c r="B530" s="295">
        <f t="shared" si="29"/>
        <v>247</v>
      </c>
      <c r="C530" s="298">
        <v>197</v>
      </c>
      <c r="D530" s="298">
        <v>50</v>
      </c>
      <c r="E530" s="208"/>
      <c r="F530" s="295">
        <f t="shared" si="30"/>
        <v>11728</v>
      </c>
      <c r="G530" s="80"/>
      <c r="H530" s="295">
        <v>10517</v>
      </c>
      <c r="I530" s="295">
        <v>1211</v>
      </c>
      <c r="K530" s="296"/>
      <c r="N530" s="296"/>
    </row>
    <row r="531" spans="1:14" ht="9" customHeight="1" x14ac:dyDescent="0.15">
      <c r="A531" s="28" t="s">
        <v>34</v>
      </c>
      <c r="B531" s="295">
        <f t="shared" si="29"/>
        <v>491</v>
      </c>
      <c r="C531" s="297">
        <v>365</v>
      </c>
      <c r="D531" s="297">
        <v>126</v>
      </c>
      <c r="E531" s="208"/>
      <c r="F531" s="295">
        <f t="shared" si="30"/>
        <v>28362</v>
      </c>
      <c r="G531" s="80"/>
      <c r="H531" s="295">
        <v>23964</v>
      </c>
      <c r="I531" s="295">
        <v>4398</v>
      </c>
      <c r="K531" s="296"/>
      <c r="N531" s="296"/>
    </row>
    <row r="532" spans="1:14" ht="9" customHeight="1" x14ac:dyDescent="0.15">
      <c r="A532" s="41" t="s">
        <v>36</v>
      </c>
      <c r="B532" s="185">
        <f t="shared" si="29"/>
        <v>91</v>
      </c>
      <c r="C532" s="299">
        <v>52</v>
      </c>
      <c r="D532" s="299">
        <v>39</v>
      </c>
      <c r="E532" s="185"/>
      <c r="F532" s="185">
        <f t="shared" si="30"/>
        <v>2555</v>
      </c>
      <c r="G532" s="185"/>
      <c r="H532" s="185">
        <v>1976</v>
      </c>
      <c r="I532" s="185">
        <v>579</v>
      </c>
      <c r="K532" s="296"/>
      <c r="N532" s="296"/>
    </row>
    <row r="533" spans="1:14" ht="9" customHeight="1" x14ac:dyDescent="0.15">
      <c r="A533" s="28" t="s">
        <v>130</v>
      </c>
      <c r="B533" s="80">
        <f t="shared" si="29"/>
        <v>247</v>
      </c>
      <c r="C533" s="297">
        <v>182</v>
      </c>
      <c r="D533" s="297">
        <v>65</v>
      </c>
      <c r="E533" s="208"/>
      <c r="F533" s="80">
        <f t="shared" si="30"/>
        <v>15265</v>
      </c>
      <c r="G533" s="80"/>
      <c r="H533" s="80">
        <v>13275</v>
      </c>
      <c r="I533" s="80">
        <v>1990</v>
      </c>
      <c r="K533" s="296"/>
      <c r="N533" s="296"/>
    </row>
    <row r="534" spans="1:14" ht="9" customHeight="1" x14ac:dyDescent="0.15">
      <c r="A534" s="28" t="s">
        <v>39</v>
      </c>
      <c r="B534" s="295">
        <f t="shared" si="29"/>
        <v>1031</v>
      </c>
      <c r="C534" s="297">
        <v>841</v>
      </c>
      <c r="D534" s="297">
        <v>190</v>
      </c>
      <c r="E534" s="208"/>
      <c r="F534" s="295">
        <f t="shared" si="30"/>
        <v>43398</v>
      </c>
      <c r="G534" s="80"/>
      <c r="H534" s="295">
        <v>39861</v>
      </c>
      <c r="I534" s="295">
        <v>3537</v>
      </c>
      <c r="K534" s="296"/>
      <c r="N534" s="296"/>
    </row>
    <row r="535" spans="1:14" ht="9" customHeight="1" x14ac:dyDescent="0.15">
      <c r="A535" s="28" t="s">
        <v>32</v>
      </c>
      <c r="B535" s="295">
        <f t="shared" si="29"/>
        <v>632</v>
      </c>
      <c r="C535" s="298">
        <v>502</v>
      </c>
      <c r="D535" s="298">
        <v>130</v>
      </c>
      <c r="E535" s="208"/>
      <c r="F535" s="295">
        <f t="shared" si="30"/>
        <v>31855</v>
      </c>
      <c r="G535" s="80"/>
      <c r="H535" s="295">
        <v>27948</v>
      </c>
      <c r="I535" s="295">
        <v>3907</v>
      </c>
      <c r="K535" s="296"/>
      <c r="N535" s="296"/>
    </row>
    <row r="536" spans="1:14" ht="9" customHeight="1" x14ac:dyDescent="0.25">
      <c r="A536" s="41" t="s">
        <v>43</v>
      </c>
      <c r="B536" s="185">
        <f t="shared" si="29"/>
        <v>344</v>
      </c>
      <c r="C536" s="42">
        <v>290</v>
      </c>
      <c r="D536" s="42">
        <v>54</v>
      </c>
      <c r="E536" s="185"/>
      <c r="F536" s="185">
        <f t="shared" si="30"/>
        <v>15500</v>
      </c>
      <c r="G536" s="185"/>
      <c r="H536" s="185">
        <v>14494</v>
      </c>
      <c r="I536" s="185">
        <v>1006</v>
      </c>
      <c r="K536" s="296"/>
      <c r="N536" s="296"/>
    </row>
    <row r="537" spans="1:14" ht="9" customHeight="1" x14ac:dyDescent="0.15">
      <c r="A537" s="28" t="s">
        <v>46</v>
      </c>
      <c r="B537" s="80">
        <f t="shared" si="29"/>
        <v>107</v>
      </c>
      <c r="C537" s="297">
        <v>79</v>
      </c>
      <c r="D537" s="297">
        <v>28</v>
      </c>
      <c r="E537" s="208"/>
      <c r="F537" s="80">
        <f t="shared" si="30"/>
        <v>4393</v>
      </c>
      <c r="G537" s="80"/>
      <c r="H537" s="80">
        <v>3636</v>
      </c>
      <c r="I537" s="80">
        <v>757</v>
      </c>
      <c r="K537" s="296"/>
      <c r="N537" s="296"/>
    </row>
    <row r="538" spans="1:14" ht="9" customHeight="1" x14ac:dyDescent="0.15">
      <c r="A538" s="28" t="s">
        <v>48</v>
      </c>
      <c r="B538" s="295">
        <f t="shared" si="29"/>
        <v>58</v>
      </c>
      <c r="C538" s="298">
        <v>43</v>
      </c>
      <c r="D538" s="298">
        <v>15</v>
      </c>
      <c r="E538" s="208"/>
      <c r="F538" s="295">
        <f t="shared" si="30"/>
        <v>1732</v>
      </c>
      <c r="G538" s="80"/>
      <c r="H538" s="295">
        <v>1483</v>
      </c>
      <c r="I538" s="295">
        <v>249</v>
      </c>
      <c r="K538" s="296"/>
      <c r="N538" s="296"/>
    </row>
    <row r="539" spans="1:14" ht="9" customHeight="1" x14ac:dyDescent="0.15">
      <c r="A539" s="28" t="s">
        <v>50</v>
      </c>
      <c r="B539" s="295">
        <f t="shared" si="29"/>
        <v>2215</v>
      </c>
      <c r="C539" s="297">
        <v>1712</v>
      </c>
      <c r="D539" s="297">
        <v>503</v>
      </c>
      <c r="E539" s="208"/>
      <c r="F539" s="295">
        <f t="shared" si="30"/>
        <v>85370</v>
      </c>
      <c r="G539" s="80"/>
      <c r="H539" s="295">
        <v>69032</v>
      </c>
      <c r="I539" s="295">
        <v>16338</v>
      </c>
      <c r="K539" s="296"/>
      <c r="N539" s="296"/>
    </row>
    <row r="540" spans="1:14" ht="9" customHeight="1" x14ac:dyDescent="0.15">
      <c r="A540" s="41" t="s">
        <v>52</v>
      </c>
      <c r="B540" s="185">
        <f t="shared" si="29"/>
        <v>120</v>
      </c>
      <c r="C540" s="299">
        <v>81</v>
      </c>
      <c r="D540" s="299">
        <v>39</v>
      </c>
      <c r="E540" s="185"/>
      <c r="F540" s="185">
        <f t="shared" si="30"/>
        <v>3173</v>
      </c>
      <c r="G540" s="185"/>
      <c r="H540" s="185">
        <v>2360</v>
      </c>
      <c r="I540" s="185">
        <v>813</v>
      </c>
      <c r="K540" s="296"/>
      <c r="N540" s="296"/>
    </row>
    <row r="541" spans="1:14" ht="9" customHeight="1" x14ac:dyDescent="0.15">
      <c r="A541" s="28" t="s">
        <v>55</v>
      </c>
      <c r="B541" s="80">
        <f t="shared" si="29"/>
        <v>589</v>
      </c>
      <c r="C541" s="297">
        <v>496</v>
      </c>
      <c r="D541" s="297">
        <v>93</v>
      </c>
      <c r="E541" s="208"/>
      <c r="F541" s="80">
        <f t="shared" si="30"/>
        <v>22243</v>
      </c>
      <c r="G541" s="80"/>
      <c r="H541" s="80">
        <v>20570</v>
      </c>
      <c r="I541" s="80">
        <v>1673</v>
      </c>
      <c r="K541" s="296"/>
      <c r="N541" s="296"/>
    </row>
    <row r="542" spans="1:14" ht="9" customHeight="1" x14ac:dyDescent="0.15">
      <c r="A542" s="28" t="s">
        <v>57</v>
      </c>
      <c r="B542" s="295">
        <f t="shared" si="29"/>
        <v>471</v>
      </c>
      <c r="C542" s="298">
        <v>380</v>
      </c>
      <c r="D542" s="298">
        <v>91</v>
      </c>
      <c r="E542" s="208"/>
      <c r="F542" s="295">
        <f t="shared" si="30"/>
        <v>18024</v>
      </c>
      <c r="G542" s="80"/>
      <c r="H542" s="295">
        <v>15627</v>
      </c>
      <c r="I542" s="295">
        <v>2397</v>
      </c>
      <c r="K542" s="296"/>
      <c r="N542" s="296"/>
    </row>
    <row r="543" spans="1:14" ht="9" customHeight="1" x14ac:dyDescent="0.15">
      <c r="A543" s="28" t="s">
        <v>59</v>
      </c>
      <c r="B543" s="295">
        <f t="shared" si="29"/>
        <v>70</v>
      </c>
      <c r="C543" s="297">
        <v>49</v>
      </c>
      <c r="D543" s="297">
        <v>21</v>
      </c>
      <c r="E543" s="208"/>
      <c r="F543" s="295">
        <f t="shared" si="30"/>
        <v>1152</v>
      </c>
      <c r="G543" s="80"/>
      <c r="H543" s="295">
        <v>871</v>
      </c>
      <c r="I543" s="295">
        <v>281</v>
      </c>
      <c r="K543" s="296"/>
      <c r="N543" s="296"/>
    </row>
    <row r="544" spans="1:14" ht="9" customHeight="1" x14ac:dyDescent="0.15">
      <c r="A544" s="41" t="s">
        <v>63</v>
      </c>
      <c r="B544" s="185">
        <f t="shared" si="29"/>
        <v>409</v>
      </c>
      <c r="C544" s="299">
        <v>352</v>
      </c>
      <c r="D544" s="299">
        <v>57</v>
      </c>
      <c r="E544" s="185"/>
      <c r="F544" s="185">
        <f t="shared" si="30"/>
        <v>16499</v>
      </c>
      <c r="G544" s="185"/>
      <c r="H544" s="185">
        <v>15706</v>
      </c>
      <c r="I544" s="185">
        <v>793</v>
      </c>
      <c r="K544" s="296"/>
      <c r="N544" s="296"/>
    </row>
    <row r="545" spans="1:14" ht="9" customHeight="1" x14ac:dyDescent="0.15">
      <c r="A545" s="28" t="s">
        <v>65</v>
      </c>
      <c r="B545" s="80">
        <f t="shared" si="29"/>
        <v>319</v>
      </c>
      <c r="C545" s="297">
        <v>248</v>
      </c>
      <c r="D545" s="297">
        <v>71</v>
      </c>
      <c r="E545" s="208"/>
      <c r="F545" s="80">
        <f t="shared" si="30"/>
        <v>14725</v>
      </c>
      <c r="G545" s="80"/>
      <c r="H545" s="80">
        <v>13742</v>
      </c>
      <c r="I545" s="80">
        <v>983</v>
      </c>
      <c r="K545" s="296"/>
      <c r="N545" s="296"/>
    </row>
    <row r="546" spans="1:14" ht="9" customHeight="1" x14ac:dyDescent="0.15">
      <c r="A546" s="28" t="s">
        <v>69</v>
      </c>
      <c r="B546" s="295">
        <f t="shared" si="29"/>
        <v>417</v>
      </c>
      <c r="C546" s="298">
        <v>314</v>
      </c>
      <c r="D546" s="298">
        <v>103</v>
      </c>
      <c r="E546" s="208"/>
      <c r="F546" s="295">
        <f t="shared" si="30"/>
        <v>15846</v>
      </c>
      <c r="G546" s="80"/>
      <c r="H546" s="295">
        <v>14408</v>
      </c>
      <c r="I546" s="295">
        <v>1438</v>
      </c>
      <c r="K546" s="296"/>
      <c r="N546" s="296"/>
    </row>
    <row r="547" spans="1:14" ht="9" customHeight="1" x14ac:dyDescent="0.15">
      <c r="A547" s="28" t="s">
        <v>74</v>
      </c>
      <c r="B547" s="295">
        <f t="shared" si="29"/>
        <v>156</v>
      </c>
      <c r="C547" s="297">
        <v>84</v>
      </c>
      <c r="D547" s="297">
        <v>72</v>
      </c>
      <c r="E547" s="208"/>
      <c r="F547" s="295">
        <f t="shared" si="30"/>
        <v>4255</v>
      </c>
      <c r="G547" s="80"/>
      <c r="H547" s="295">
        <v>2525</v>
      </c>
      <c r="I547" s="295">
        <v>1730</v>
      </c>
      <c r="K547" s="296"/>
      <c r="N547" s="296"/>
    </row>
    <row r="548" spans="1:14" ht="9" customHeight="1" x14ac:dyDescent="0.15">
      <c r="A548" s="41" t="s">
        <v>76</v>
      </c>
      <c r="B548" s="185">
        <f t="shared" si="29"/>
        <v>1052</v>
      </c>
      <c r="C548" s="299">
        <v>800</v>
      </c>
      <c r="D548" s="299">
        <v>252</v>
      </c>
      <c r="E548" s="185"/>
      <c r="F548" s="185">
        <f t="shared" si="30"/>
        <v>34611</v>
      </c>
      <c r="G548" s="185"/>
      <c r="H548" s="185">
        <v>27666</v>
      </c>
      <c r="I548" s="185">
        <v>6945</v>
      </c>
      <c r="K548" s="296"/>
      <c r="N548" s="296"/>
    </row>
    <row r="549" spans="1:14" ht="9" customHeight="1" x14ac:dyDescent="0.15">
      <c r="A549" s="28" t="s">
        <v>105</v>
      </c>
      <c r="B549" s="80">
        <f t="shared" si="29"/>
        <v>159</v>
      </c>
      <c r="C549" s="297">
        <v>124</v>
      </c>
      <c r="D549" s="297">
        <v>35</v>
      </c>
      <c r="E549" s="208"/>
      <c r="F549" s="80">
        <f t="shared" si="30"/>
        <v>5191</v>
      </c>
      <c r="G549" s="80"/>
      <c r="H549" s="80">
        <v>4804</v>
      </c>
      <c r="I549" s="80">
        <v>387</v>
      </c>
      <c r="K549" s="296"/>
      <c r="N549" s="296"/>
    </row>
    <row r="550" spans="1:14" ht="9" customHeight="1" x14ac:dyDescent="0.15">
      <c r="A550" s="28" t="s">
        <v>82</v>
      </c>
      <c r="B550" s="295">
        <f t="shared" si="29"/>
        <v>740</v>
      </c>
      <c r="C550" s="298">
        <v>514</v>
      </c>
      <c r="D550" s="298">
        <v>226</v>
      </c>
      <c r="E550" s="208"/>
      <c r="F550" s="295">
        <f t="shared" si="30"/>
        <v>29148</v>
      </c>
      <c r="G550" s="80"/>
      <c r="H550" s="295">
        <v>23685</v>
      </c>
      <c r="I550" s="295">
        <v>5463</v>
      </c>
      <c r="K550" s="296"/>
      <c r="N550" s="296"/>
    </row>
    <row r="551" spans="1:14" ht="9" customHeight="1" x14ac:dyDescent="0.15">
      <c r="A551" s="28" t="s">
        <v>86</v>
      </c>
      <c r="B551" s="295">
        <f t="shared" si="29"/>
        <v>178</v>
      </c>
      <c r="C551" s="297">
        <v>133</v>
      </c>
      <c r="D551" s="297">
        <v>45</v>
      </c>
      <c r="E551" s="208"/>
      <c r="F551" s="295">
        <f t="shared" si="30"/>
        <v>6361</v>
      </c>
      <c r="G551" s="80"/>
      <c r="H551" s="295">
        <v>5374</v>
      </c>
      <c r="I551" s="295">
        <v>987</v>
      </c>
      <c r="K551" s="296"/>
      <c r="N551" s="296"/>
    </row>
    <row r="552" spans="1:14" ht="9" customHeight="1" x14ac:dyDescent="0.15">
      <c r="A552" s="41" t="s">
        <v>88</v>
      </c>
      <c r="B552" s="185">
        <f>SUM(C552:D552)</f>
        <v>70</v>
      </c>
      <c r="C552" s="299">
        <v>54</v>
      </c>
      <c r="D552" s="299">
        <v>16</v>
      </c>
      <c r="E552" s="185"/>
      <c r="F552" s="185">
        <f t="shared" si="30"/>
        <v>2789</v>
      </c>
      <c r="G552" s="185"/>
      <c r="H552" s="185">
        <v>2477</v>
      </c>
      <c r="I552" s="185">
        <v>312</v>
      </c>
      <c r="K552" s="296"/>
      <c r="N552" s="296"/>
    </row>
    <row r="553" spans="1:14" ht="9" customHeight="1" x14ac:dyDescent="0.25">
      <c r="A553" s="28"/>
      <c r="B553" s="295"/>
      <c r="C553" s="77"/>
      <c r="D553" s="77"/>
      <c r="E553" s="179"/>
      <c r="F553" s="80"/>
      <c r="G553" s="179"/>
      <c r="H553" s="77"/>
      <c r="I553" s="77"/>
    </row>
    <row r="554" spans="1:14" ht="9" customHeight="1" x14ac:dyDescent="0.15">
      <c r="A554" s="43">
        <v>2010</v>
      </c>
      <c r="B554" s="28"/>
      <c r="C554" s="28"/>
      <c r="D554" s="28"/>
      <c r="E554" s="28"/>
      <c r="F554" s="28"/>
      <c r="G554" s="28"/>
      <c r="H554" s="28"/>
      <c r="I554" s="28"/>
    </row>
    <row r="555" spans="1:14" ht="9" customHeight="1" x14ac:dyDescent="0.25">
      <c r="A555" s="25" t="s">
        <v>129</v>
      </c>
      <c r="B555" s="475">
        <f>SUM(B557:B588)</f>
        <v>16892</v>
      </c>
      <c r="C555" s="475">
        <f>SUM(C557:C588)</f>
        <v>13210</v>
      </c>
      <c r="D555" s="475">
        <f>SUM(D557:D588)</f>
        <v>3682</v>
      </c>
      <c r="E555" s="475"/>
      <c r="F555" s="475">
        <f>SUM(F557:F588)</f>
        <v>635468</v>
      </c>
      <c r="G555" s="475"/>
      <c r="H555" s="475">
        <f>SUM(H557:H588)</f>
        <v>548579</v>
      </c>
      <c r="I555" s="475">
        <f>SUM(I557:I588)</f>
        <v>86889</v>
      </c>
    </row>
    <row r="556" spans="1:14" ht="3" customHeight="1" x14ac:dyDescent="0.25">
      <c r="A556" s="25"/>
      <c r="B556" s="475"/>
      <c r="C556" s="475"/>
      <c r="D556" s="475"/>
      <c r="E556" s="475"/>
      <c r="F556" s="475"/>
      <c r="G556" s="475"/>
      <c r="H556" s="475"/>
      <c r="I556" s="475"/>
    </row>
    <row r="557" spans="1:14" ht="9" customHeight="1" x14ac:dyDescent="0.15">
      <c r="A557" s="28" t="s">
        <v>14</v>
      </c>
      <c r="B557" s="295">
        <f>SUM(C557:D557)</f>
        <v>159</v>
      </c>
      <c r="C557" s="297">
        <v>135</v>
      </c>
      <c r="D557" s="297">
        <v>24</v>
      </c>
      <c r="E557" s="208"/>
      <c r="F557" s="295">
        <f>SUM(H557:I557)</f>
        <v>8157</v>
      </c>
      <c r="G557" s="80"/>
      <c r="H557" s="295">
        <v>6849</v>
      </c>
      <c r="I557" s="295">
        <v>1308</v>
      </c>
      <c r="K557" s="296"/>
      <c r="N557" s="296"/>
    </row>
    <row r="558" spans="1:14" ht="9" customHeight="1" x14ac:dyDescent="0.15">
      <c r="A558" s="28" t="s">
        <v>15</v>
      </c>
      <c r="B558" s="295">
        <f t="shared" ref="B558:B587" si="31">SUM(C558:D558)</f>
        <v>477</v>
      </c>
      <c r="C558" s="298">
        <v>392</v>
      </c>
      <c r="D558" s="298">
        <v>85</v>
      </c>
      <c r="E558" s="208"/>
      <c r="F558" s="295">
        <f t="shared" ref="F558:F588" si="32">SUM(H558:I558)</f>
        <v>20535</v>
      </c>
      <c r="G558" s="80"/>
      <c r="H558" s="295">
        <v>19415</v>
      </c>
      <c r="I558" s="295">
        <v>1120</v>
      </c>
      <c r="K558" s="296"/>
      <c r="N558" s="296"/>
    </row>
    <row r="559" spans="1:14" ht="9" customHeight="1" x14ac:dyDescent="0.15">
      <c r="A559" s="28" t="s">
        <v>112</v>
      </c>
      <c r="B559" s="295">
        <f t="shared" si="31"/>
        <v>73</v>
      </c>
      <c r="C559" s="297">
        <v>55</v>
      </c>
      <c r="D559" s="297">
        <v>18</v>
      </c>
      <c r="E559" s="208"/>
      <c r="F559" s="295">
        <f t="shared" si="32"/>
        <v>1697</v>
      </c>
      <c r="G559" s="80"/>
      <c r="H559" s="295">
        <v>1276</v>
      </c>
      <c r="I559" s="295">
        <v>421</v>
      </c>
      <c r="K559" s="296"/>
      <c r="N559" s="296"/>
    </row>
    <row r="560" spans="1:14" ht="9" customHeight="1" x14ac:dyDescent="0.15">
      <c r="A560" s="41" t="s">
        <v>21</v>
      </c>
      <c r="B560" s="185">
        <f t="shared" si="31"/>
        <v>94</v>
      </c>
      <c r="C560" s="299">
        <v>64</v>
      </c>
      <c r="D560" s="299">
        <v>30</v>
      </c>
      <c r="E560" s="185"/>
      <c r="F560" s="185">
        <f t="shared" si="32"/>
        <v>1132</v>
      </c>
      <c r="G560" s="185"/>
      <c r="H560" s="185">
        <v>850</v>
      </c>
      <c r="I560" s="185">
        <v>282</v>
      </c>
      <c r="K560" s="296"/>
      <c r="N560" s="296"/>
    </row>
    <row r="561" spans="1:14" ht="9" customHeight="1" x14ac:dyDescent="0.15">
      <c r="A561" s="28" t="s">
        <v>23</v>
      </c>
      <c r="B561" s="80">
        <f t="shared" si="31"/>
        <v>703</v>
      </c>
      <c r="C561" s="297">
        <v>559</v>
      </c>
      <c r="D561" s="297">
        <v>144</v>
      </c>
      <c r="E561" s="208"/>
      <c r="F561" s="80">
        <f t="shared" si="32"/>
        <v>21104</v>
      </c>
      <c r="G561" s="80"/>
      <c r="H561" s="80">
        <v>18067</v>
      </c>
      <c r="I561" s="80">
        <v>3037</v>
      </c>
      <c r="K561" s="296"/>
      <c r="N561" s="296"/>
    </row>
    <row r="562" spans="1:14" ht="9" customHeight="1" x14ac:dyDescent="0.15">
      <c r="A562" s="28" t="s">
        <v>25</v>
      </c>
      <c r="B562" s="295">
        <f t="shared" si="31"/>
        <v>173</v>
      </c>
      <c r="C562" s="298">
        <v>154</v>
      </c>
      <c r="D562" s="298">
        <v>19</v>
      </c>
      <c r="E562" s="208"/>
      <c r="F562" s="295">
        <f t="shared" si="32"/>
        <v>4010</v>
      </c>
      <c r="G562" s="80"/>
      <c r="H562" s="295">
        <v>3836</v>
      </c>
      <c r="I562" s="295">
        <v>174</v>
      </c>
      <c r="K562" s="296"/>
      <c r="N562" s="296"/>
    </row>
    <row r="563" spans="1:14" ht="9" customHeight="1" x14ac:dyDescent="0.15">
      <c r="A563" s="28" t="s">
        <v>27</v>
      </c>
      <c r="B563" s="295">
        <f t="shared" si="31"/>
        <v>163</v>
      </c>
      <c r="C563" s="297">
        <v>122</v>
      </c>
      <c r="D563" s="297">
        <v>41</v>
      </c>
      <c r="E563" s="208"/>
      <c r="F563" s="295">
        <f t="shared" si="32"/>
        <v>4550</v>
      </c>
      <c r="G563" s="80"/>
      <c r="H563" s="295">
        <v>3732</v>
      </c>
      <c r="I563" s="295">
        <v>818</v>
      </c>
      <c r="K563" s="296"/>
      <c r="N563" s="296"/>
    </row>
    <row r="564" spans="1:14" ht="9" customHeight="1" x14ac:dyDescent="0.15">
      <c r="A564" s="41" t="s">
        <v>30</v>
      </c>
      <c r="B564" s="185">
        <f t="shared" si="31"/>
        <v>497</v>
      </c>
      <c r="C564" s="299">
        <v>392</v>
      </c>
      <c r="D564" s="299">
        <v>105</v>
      </c>
      <c r="E564" s="185"/>
      <c r="F564" s="185">
        <f t="shared" si="32"/>
        <v>17988</v>
      </c>
      <c r="G564" s="185"/>
      <c r="H564" s="185">
        <v>16357</v>
      </c>
      <c r="I564" s="185">
        <v>1631</v>
      </c>
      <c r="K564" s="296"/>
      <c r="N564" s="296"/>
    </row>
    <row r="565" spans="1:14" ht="9" customHeight="1" x14ac:dyDescent="0.15">
      <c r="A565" s="28" t="s">
        <v>111</v>
      </c>
      <c r="B565" s="80">
        <f t="shared" si="31"/>
        <v>3493</v>
      </c>
      <c r="C565" s="297">
        <v>2778</v>
      </c>
      <c r="D565" s="297">
        <v>715</v>
      </c>
      <c r="E565" s="208"/>
      <c r="F565" s="80">
        <f t="shared" si="32"/>
        <v>123115</v>
      </c>
      <c r="G565" s="80"/>
      <c r="H565" s="80">
        <v>106060</v>
      </c>
      <c r="I565" s="80">
        <v>17055</v>
      </c>
      <c r="K565" s="296"/>
      <c r="N565" s="296"/>
    </row>
    <row r="566" spans="1:14" ht="9" customHeight="1" x14ac:dyDescent="0.15">
      <c r="A566" s="28" t="s">
        <v>33</v>
      </c>
      <c r="B566" s="295">
        <f t="shared" si="31"/>
        <v>253</v>
      </c>
      <c r="C566" s="298">
        <v>203</v>
      </c>
      <c r="D566" s="298">
        <v>50</v>
      </c>
      <c r="E566" s="208"/>
      <c r="F566" s="295">
        <f t="shared" si="32"/>
        <v>11910</v>
      </c>
      <c r="G566" s="80"/>
      <c r="H566" s="295">
        <v>10661</v>
      </c>
      <c r="I566" s="295">
        <v>1249</v>
      </c>
      <c r="K566" s="296"/>
      <c r="N566" s="296"/>
    </row>
    <row r="567" spans="1:14" ht="9" customHeight="1" x14ac:dyDescent="0.15">
      <c r="A567" s="28" t="s">
        <v>34</v>
      </c>
      <c r="B567" s="295">
        <f t="shared" si="31"/>
        <v>534</v>
      </c>
      <c r="C567" s="297">
        <v>395</v>
      </c>
      <c r="D567" s="297">
        <v>139</v>
      </c>
      <c r="E567" s="208"/>
      <c r="F567" s="295">
        <f t="shared" si="32"/>
        <v>32057</v>
      </c>
      <c r="G567" s="80"/>
      <c r="H567" s="295">
        <v>27174</v>
      </c>
      <c r="I567" s="295">
        <v>4883</v>
      </c>
      <c r="K567" s="296"/>
      <c r="N567" s="296"/>
    </row>
    <row r="568" spans="1:14" ht="9" customHeight="1" x14ac:dyDescent="0.15">
      <c r="A568" s="41" t="s">
        <v>36</v>
      </c>
      <c r="B568" s="185">
        <f t="shared" si="31"/>
        <v>103</v>
      </c>
      <c r="C568" s="299">
        <v>58</v>
      </c>
      <c r="D568" s="299">
        <v>45</v>
      </c>
      <c r="E568" s="185"/>
      <c r="F568" s="185">
        <f t="shared" si="32"/>
        <v>2708</v>
      </c>
      <c r="G568" s="185"/>
      <c r="H568" s="185">
        <v>2092</v>
      </c>
      <c r="I568" s="185">
        <v>616</v>
      </c>
      <c r="K568" s="296"/>
      <c r="N568" s="296"/>
    </row>
    <row r="569" spans="1:14" ht="9" customHeight="1" x14ac:dyDescent="0.15">
      <c r="A569" s="28" t="s">
        <v>130</v>
      </c>
      <c r="B569" s="80">
        <f t="shared" si="31"/>
        <v>283</v>
      </c>
      <c r="C569" s="297">
        <v>209</v>
      </c>
      <c r="D569" s="297">
        <v>74</v>
      </c>
      <c r="E569" s="208"/>
      <c r="F569" s="80">
        <f t="shared" si="32"/>
        <v>17982</v>
      </c>
      <c r="G569" s="80"/>
      <c r="H569" s="80">
        <v>15775</v>
      </c>
      <c r="I569" s="80">
        <v>2207</v>
      </c>
      <c r="K569" s="296"/>
      <c r="N569" s="296"/>
    </row>
    <row r="570" spans="1:14" ht="9" customHeight="1" x14ac:dyDescent="0.15">
      <c r="A570" s="28" t="s">
        <v>39</v>
      </c>
      <c r="B570" s="295">
        <f t="shared" si="31"/>
        <v>1101</v>
      </c>
      <c r="C570" s="297">
        <v>900</v>
      </c>
      <c r="D570" s="297">
        <v>201</v>
      </c>
      <c r="E570" s="208"/>
      <c r="F570" s="295">
        <f t="shared" si="32"/>
        <v>44474</v>
      </c>
      <c r="G570" s="80"/>
      <c r="H570" s="295">
        <v>40735</v>
      </c>
      <c r="I570" s="295">
        <v>3739</v>
      </c>
      <c r="K570" s="296"/>
      <c r="N570" s="296"/>
    </row>
    <row r="571" spans="1:14" ht="9" customHeight="1" x14ac:dyDescent="0.15">
      <c r="A571" s="28" t="s">
        <v>32</v>
      </c>
      <c r="B571" s="295">
        <f t="shared" si="31"/>
        <v>686</v>
      </c>
      <c r="C571" s="298">
        <v>542</v>
      </c>
      <c r="D571" s="298">
        <v>144</v>
      </c>
      <c r="E571" s="208"/>
      <c r="F571" s="295">
        <f t="shared" si="32"/>
        <v>32638</v>
      </c>
      <c r="G571" s="80"/>
      <c r="H571" s="295">
        <v>28632</v>
      </c>
      <c r="I571" s="295">
        <v>4006</v>
      </c>
      <c r="K571" s="296"/>
      <c r="N571" s="296"/>
    </row>
    <row r="572" spans="1:14" ht="9" customHeight="1" x14ac:dyDescent="0.25">
      <c r="A572" s="41" t="s">
        <v>43</v>
      </c>
      <c r="B572" s="185">
        <f t="shared" si="31"/>
        <v>367</v>
      </c>
      <c r="C572" s="42">
        <v>312</v>
      </c>
      <c r="D572" s="42">
        <v>55</v>
      </c>
      <c r="E572" s="185"/>
      <c r="F572" s="185">
        <f t="shared" si="32"/>
        <v>15842</v>
      </c>
      <c r="G572" s="185"/>
      <c r="H572" s="185">
        <v>14788</v>
      </c>
      <c r="I572" s="185">
        <v>1054</v>
      </c>
      <c r="K572" s="296"/>
      <c r="N572" s="296"/>
    </row>
    <row r="573" spans="1:14" ht="9" customHeight="1" x14ac:dyDescent="0.15">
      <c r="A573" s="28" t="s">
        <v>46</v>
      </c>
      <c r="B573" s="80">
        <f t="shared" si="31"/>
        <v>119</v>
      </c>
      <c r="C573" s="297">
        <v>87</v>
      </c>
      <c r="D573" s="297">
        <v>32</v>
      </c>
      <c r="E573" s="208"/>
      <c r="F573" s="80">
        <f t="shared" si="32"/>
        <v>4631</v>
      </c>
      <c r="G573" s="80"/>
      <c r="H573" s="80">
        <v>3848</v>
      </c>
      <c r="I573" s="80">
        <v>783</v>
      </c>
      <c r="K573" s="296"/>
      <c r="N573" s="296"/>
    </row>
    <row r="574" spans="1:14" ht="9" customHeight="1" x14ac:dyDescent="0.15">
      <c r="A574" s="28" t="s">
        <v>48</v>
      </c>
      <c r="B574" s="295">
        <f t="shared" si="31"/>
        <v>59</v>
      </c>
      <c r="C574" s="298">
        <v>44</v>
      </c>
      <c r="D574" s="298">
        <v>15</v>
      </c>
      <c r="E574" s="208"/>
      <c r="F574" s="295">
        <f t="shared" si="32"/>
        <v>1748</v>
      </c>
      <c r="G574" s="80"/>
      <c r="H574" s="295">
        <v>1506</v>
      </c>
      <c r="I574" s="295">
        <v>242</v>
      </c>
      <c r="K574" s="296"/>
      <c r="N574" s="296"/>
    </row>
    <row r="575" spans="1:14" ht="9" customHeight="1" x14ac:dyDescent="0.15">
      <c r="A575" s="28" t="s">
        <v>50</v>
      </c>
      <c r="B575" s="295">
        <f t="shared" si="31"/>
        <v>2473</v>
      </c>
      <c r="C575" s="297">
        <v>1934</v>
      </c>
      <c r="D575" s="297">
        <v>539</v>
      </c>
      <c r="E575" s="208"/>
      <c r="F575" s="295">
        <f t="shared" si="32"/>
        <v>88462</v>
      </c>
      <c r="G575" s="80"/>
      <c r="H575" s="295">
        <v>71600</v>
      </c>
      <c r="I575" s="295">
        <v>16862</v>
      </c>
      <c r="K575" s="296"/>
      <c r="N575" s="296"/>
    </row>
    <row r="576" spans="1:14" ht="9" customHeight="1" x14ac:dyDescent="0.15">
      <c r="A576" s="41" t="s">
        <v>52</v>
      </c>
      <c r="B576" s="185">
        <f t="shared" si="31"/>
        <v>127</v>
      </c>
      <c r="C576" s="299">
        <v>83</v>
      </c>
      <c r="D576" s="299">
        <v>44</v>
      </c>
      <c r="E576" s="185"/>
      <c r="F576" s="185">
        <f t="shared" si="32"/>
        <v>3255</v>
      </c>
      <c r="G576" s="185"/>
      <c r="H576" s="185">
        <v>2422</v>
      </c>
      <c r="I576" s="185">
        <v>833</v>
      </c>
      <c r="K576" s="296"/>
      <c r="N576" s="296"/>
    </row>
    <row r="577" spans="1:14" ht="9" customHeight="1" x14ac:dyDescent="0.15">
      <c r="A577" s="28" t="s">
        <v>55</v>
      </c>
      <c r="B577" s="80">
        <f t="shared" si="31"/>
        <v>613</v>
      </c>
      <c r="C577" s="297">
        <v>517</v>
      </c>
      <c r="D577" s="297">
        <v>96</v>
      </c>
      <c r="E577" s="208"/>
      <c r="F577" s="80">
        <f t="shared" si="32"/>
        <v>22813</v>
      </c>
      <c r="G577" s="80"/>
      <c r="H577" s="80">
        <v>21088</v>
      </c>
      <c r="I577" s="80">
        <v>1725</v>
      </c>
      <c r="K577" s="296"/>
      <c r="N577" s="296"/>
    </row>
    <row r="578" spans="1:14" ht="9" customHeight="1" x14ac:dyDescent="0.15">
      <c r="A578" s="28" t="s">
        <v>57</v>
      </c>
      <c r="B578" s="295">
        <f t="shared" si="31"/>
        <v>501</v>
      </c>
      <c r="C578" s="298">
        <v>406</v>
      </c>
      <c r="D578" s="298">
        <v>95</v>
      </c>
      <c r="E578" s="208"/>
      <c r="F578" s="295">
        <f t="shared" si="32"/>
        <v>18483</v>
      </c>
      <c r="G578" s="80"/>
      <c r="H578" s="295">
        <v>15976</v>
      </c>
      <c r="I578" s="295">
        <v>2507</v>
      </c>
      <c r="K578" s="296"/>
      <c r="N578" s="296"/>
    </row>
    <row r="579" spans="1:14" ht="9" customHeight="1" x14ac:dyDescent="0.15">
      <c r="A579" s="28" t="s">
        <v>59</v>
      </c>
      <c r="B579" s="295">
        <f t="shared" si="31"/>
        <v>83</v>
      </c>
      <c r="C579" s="297">
        <v>56</v>
      </c>
      <c r="D579" s="297">
        <v>27</v>
      </c>
      <c r="E579" s="208"/>
      <c r="F579" s="295">
        <f t="shared" si="32"/>
        <v>1221</v>
      </c>
      <c r="G579" s="80"/>
      <c r="H579" s="295">
        <v>932</v>
      </c>
      <c r="I579" s="295">
        <v>289</v>
      </c>
      <c r="K579" s="296"/>
      <c r="N579" s="296"/>
    </row>
    <row r="580" spans="1:14" ht="9" customHeight="1" x14ac:dyDescent="0.15">
      <c r="A580" s="41" t="s">
        <v>63</v>
      </c>
      <c r="B580" s="185">
        <f t="shared" si="31"/>
        <v>434</v>
      </c>
      <c r="C580" s="299">
        <v>373</v>
      </c>
      <c r="D580" s="299">
        <v>61</v>
      </c>
      <c r="E580" s="185"/>
      <c r="F580" s="185">
        <f t="shared" si="32"/>
        <v>17294</v>
      </c>
      <c r="G580" s="185"/>
      <c r="H580" s="185">
        <v>16400</v>
      </c>
      <c r="I580" s="185">
        <v>894</v>
      </c>
      <c r="K580" s="296"/>
      <c r="N580" s="296"/>
    </row>
    <row r="581" spans="1:14" ht="9" customHeight="1" x14ac:dyDescent="0.15">
      <c r="A581" s="28" t="s">
        <v>65</v>
      </c>
      <c r="B581" s="80">
        <f t="shared" si="31"/>
        <v>354</v>
      </c>
      <c r="C581" s="297">
        <v>278</v>
      </c>
      <c r="D581" s="297">
        <v>76</v>
      </c>
      <c r="E581" s="208"/>
      <c r="F581" s="80">
        <f t="shared" si="32"/>
        <v>15339</v>
      </c>
      <c r="G581" s="80"/>
      <c r="H581" s="80">
        <v>14303</v>
      </c>
      <c r="I581" s="80">
        <v>1036</v>
      </c>
      <c r="K581" s="296"/>
      <c r="N581" s="296"/>
    </row>
    <row r="582" spans="1:14" ht="9" customHeight="1" x14ac:dyDescent="0.15">
      <c r="A582" s="28" t="s">
        <v>69</v>
      </c>
      <c r="B582" s="295">
        <f t="shared" si="31"/>
        <v>472</v>
      </c>
      <c r="C582" s="298">
        <v>361</v>
      </c>
      <c r="D582" s="298">
        <v>111</v>
      </c>
      <c r="E582" s="208"/>
      <c r="F582" s="295">
        <f t="shared" si="32"/>
        <v>16322</v>
      </c>
      <c r="G582" s="80"/>
      <c r="H582" s="295">
        <v>14829</v>
      </c>
      <c r="I582" s="295">
        <v>1493</v>
      </c>
      <c r="K582" s="296"/>
      <c r="N582" s="296"/>
    </row>
    <row r="583" spans="1:14" ht="9" customHeight="1" x14ac:dyDescent="0.15">
      <c r="A583" s="28" t="s">
        <v>74</v>
      </c>
      <c r="B583" s="295">
        <f t="shared" si="31"/>
        <v>172</v>
      </c>
      <c r="C583" s="297">
        <v>90</v>
      </c>
      <c r="D583" s="297">
        <v>82</v>
      </c>
      <c r="E583" s="208"/>
      <c r="F583" s="295">
        <f t="shared" si="32"/>
        <v>4611</v>
      </c>
      <c r="G583" s="80"/>
      <c r="H583" s="295">
        <v>2684</v>
      </c>
      <c r="I583" s="295">
        <v>1927</v>
      </c>
      <c r="K583" s="296"/>
      <c r="N583" s="296"/>
    </row>
    <row r="584" spans="1:14" ht="9" customHeight="1" x14ac:dyDescent="0.15">
      <c r="A584" s="41" t="s">
        <v>76</v>
      </c>
      <c r="B584" s="185">
        <f t="shared" si="31"/>
        <v>1124</v>
      </c>
      <c r="C584" s="299">
        <v>848</v>
      </c>
      <c r="D584" s="299">
        <v>276</v>
      </c>
      <c r="E584" s="185"/>
      <c r="F584" s="185">
        <f t="shared" si="32"/>
        <v>35888</v>
      </c>
      <c r="G584" s="185"/>
      <c r="H584" s="185">
        <v>28733</v>
      </c>
      <c r="I584" s="185">
        <v>7155</v>
      </c>
      <c r="K584" s="296"/>
      <c r="N584" s="296"/>
    </row>
    <row r="585" spans="1:14" ht="9" customHeight="1" x14ac:dyDescent="0.15">
      <c r="A585" s="28" t="s">
        <v>105</v>
      </c>
      <c r="B585" s="80">
        <f t="shared" si="31"/>
        <v>168</v>
      </c>
      <c r="C585" s="297">
        <v>130</v>
      </c>
      <c r="D585" s="297">
        <v>38</v>
      </c>
      <c r="E585" s="208"/>
      <c r="F585" s="80">
        <f t="shared" si="32"/>
        <v>5195</v>
      </c>
      <c r="G585" s="80"/>
      <c r="H585" s="80">
        <v>4809</v>
      </c>
      <c r="I585" s="80">
        <v>386</v>
      </c>
      <c r="K585" s="296"/>
      <c r="N585" s="296"/>
    </row>
    <row r="586" spans="1:14" ht="9" customHeight="1" x14ac:dyDescent="0.15">
      <c r="A586" s="28" t="s">
        <v>82</v>
      </c>
      <c r="B586" s="295">
        <f t="shared" si="31"/>
        <v>777</v>
      </c>
      <c r="C586" s="298">
        <v>542</v>
      </c>
      <c r="D586" s="298">
        <v>235</v>
      </c>
      <c r="E586" s="208"/>
      <c r="F586" s="295">
        <f t="shared" si="32"/>
        <v>30839</v>
      </c>
      <c r="G586" s="80"/>
      <c r="H586" s="295">
        <v>25057</v>
      </c>
      <c r="I586" s="295">
        <v>5782</v>
      </c>
      <c r="K586" s="296"/>
      <c r="N586" s="296"/>
    </row>
    <row r="587" spans="1:14" ht="9" customHeight="1" x14ac:dyDescent="0.15">
      <c r="A587" s="28" t="s">
        <v>86</v>
      </c>
      <c r="B587" s="295">
        <f t="shared" si="31"/>
        <v>187</v>
      </c>
      <c r="C587" s="297">
        <v>138</v>
      </c>
      <c r="D587" s="297">
        <v>49</v>
      </c>
      <c r="E587" s="208"/>
      <c r="F587" s="295">
        <f t="shared" si="32"/>
        <v>6485</v>
      </c>
      <c r="G587" s="80"/>
      <c r="H587" s="295">
        <v>5467</v>
      </c>
      <c r="I587" s="295">
        <v>1018</v>
      </c>
      <c r="K587" s="296"/>
      <c r="N587" s="296"/>
    </row>
    <row r="588" spans="1:14" ht="9" customHeight="1" x14ac:dyDescent="0.15">
      <c r="A588" s="41" t="s">
        <v>88</v>
      </c>
      <c r="B588" s="185">
        <f>SUM(C588:D588)</f>
        <v>70</v>
      </c>
      <c r="C588" s="299">
        <v>53</v>
      </c>
      <c r="D588" s="299">
        <v>17</v>
      </c>
      <c r="E588" s="185"/>
      <c r="F588" s="185">
        <f t="shared" si="32"/>
        <v>2983</v>
      </c>
      <c r="G588" s="185"/>
      <c r="H588" s="185">
        <v>2626</v>
      </c>
      <c r="I588" s="185">
        <v>357</v>
      </c>
      <c r="K588" s="296"/>
      <c r="N588" s="296"/>
    </row>
    <row r="589" spans="1:14" ht="9" customHeight="1" x14ac:dyDescent="0.25">
      <c r="A589" s="25"/>
      <c r="B589" s="475"/>
      <c r="C589" s="475"/>
      <c r="D589" s="475"/>
      <c r="E589" s="475"/>
      <c r="F589" s="475"/>
      <c r="G589" s="475"/>
      <c r="H589" s="475"/>
      <c r="I589" s="475"/>
      <c r="K589" s="296"/>
      <c r="N589" s="296"/>
    </row>
    <row r="590" spans="1:14" ht="9" customHeight="1" x14ac:dyDescent="0.15">
      <c r="A590" s="43">
        <v>2011</v>
      </c>
      <c r="B590" s="28"/>
      <c r="C590" s="28"/>
      <c r="D590" s="28"/>
      <c r="E590" s="28"/>
      <c r="F590" s="28"/>
      <c r="G590" s="28"/>
      <c r="H590" s="28"/>
      <c r="I590" s="28"/>
      <c r="K590" s="296"/>
      <c r="N590" s="296"/>
    </row>
    <row r="591" spans="1:14" ht="9" customHeight="1" x14ac:dyDescent="0.25">
      <c r="A591" s="25" t="s">
        <v>129</v>
      </c>
      <c r="B591" s="475">
        <f>SUM(B593:B624)</f>
        <v>19887</v>
      </c>
      <c r="C591" s="475">
        <f>SUM(C593:C624)</f>
        <v>15370</v>
      </c>
      <c r="D591" s="475">
        <f>SUM(D593:D624)</f>
        <v>4517</v>
      </c>
      <c r="E591" s="475"/>
      <c r="F591" s="475">
        <f>SUM(F593:F624)</f>
        <v>658760</v>
      </c>
      <c r="G591" s="475"/>
      <c r="H591" s="475">
        <f>SUM(H593:H624)</f>
        <v>568740</v>
      </c>
      <c r="I591" s="475">
        <f>SUM(I593:I624)</f>
        <v>90020</v>
      </c>
      <c r="K591" s="296"/>
      <c r="N591" s="296"/>
    </row>
    <row r="592" spans="1:14" ht="3" customHeight="1" x14ac:dyDescent="0.25">
      <c r="A592" s="25"/>
      <c r="B592" s="475"/>
      <c r="C592" s="475"/>
      <c r="D592" s="475"/>
      <c r="E592" s="475"/>
      <c r="F592" s="475"/>
      <c r="G592" s="475"/>
      <c r="H592" s="475"/>
      <c r="I592" s="475"/>
      <c r="K592" s="296"/>
      <c r="N592" s="296"/>
    </row>
    <row r="593" spans="1:14" ht="9" customHeight="1" x14ac:dyDescent="0.15">
      <c r="A593" s="28" t="s">
        <v>14</v>
      </c>
      <c r="B593" s="295">
        <f>SUM(C593:D593)</f>
        <v>201</v>
      </c>
      <c r="C593" s="297">
        <v>174</v>
      </c>
      <c r="D593" s="297">
        <v>27</v>
      </c>
      <c r="E593" s="208"/>
      <c r="F593" s="295">
        <f>SUM(H593:I593)</f>
        <v>8396</v>
      </c>
      <c r="G593" s="80"/>
      <c r="H593" s="295">
        <v>7000</v>
      </c>
      <c r="I593" s="295">
        <v>1396</v>
      </c>
      <c r="K593" s="296"/>
      <c r="N593" s="296"/>
    </row>
    <row r="594" spans="1:14" ht="9" customHeight="1" x14ac:dyDescent="0.15">
      <c r="A594" s="28" t="s">
        <v>15</v>
      </c>
      <c r="B594" s="295">
        <f t="shared" ref="B594:B623" si="33">SUM(C594:D594)</f>
        <v>485</v>
      </c>
      <c r="C594" s="298">
        <v>401</v>
      </c>
      <c r="D594" s="298">
        <v>84</v>
      </c>
      <c r="E594" s="208"/>
      <c r="F594" s="295">
        <f t="shared" ref="F594:F624" si="34">SUM(H594:I594)</f>
        <v>21061</v>
      </c>
      <c r="G594" s="80"/>
      <c r="H594" s="295">
        <v>19840</v>
      </c>
      <c r="I594" s="295">
        <v>1221</v>
      </c>
      <c r="K594" s="296"/>
      <c r="N594" s="296"/>
    </row>
    <row r="595" spans="1:14" ht="9" customHeight="1" x14ac:dyDescent="0.15">
      <c r="A595" s="28" t="s">
        <v>112</v>
      </c>
      <c r="B595" s="295">
        <f t="shared" si="33"/>
        <v>75</v>
      </c>
      <c r="C595" s="297">
        <v>56</v>
      </c>
      <c r="D595" s="297">
        <v>19</v>
      </c>
      <c r="E595" s="208"/>
      <c r="F595" s="295">
        <f t="shared" si="34"/>
        <v>1634</v>
      </c>
      <c r="G595" s="80"/>
      <c r="H595" s="295">
        <v>1236</v>
      </c>
      <c r="I595" s="295">
        <v>398</v>
      </c>
      <c r="K595" s="296"/>
      <c r="N595" s="296"/>
    </row>
    <row r="596" spans="1:14" ht="9" customHeight="1" x14ac:dyDescent="0.15">
      <c r="A596" s="41" t="s">
        <v>21</v>
      </c>
      <c r="B596" s="185">
        <f t="shared" si="33"/>
        <v>102</v>
      </c>
      <c r="C596" s="299">
        <v>68</v>
      </c>
      <c r="D596" s="299">
        <v>34</v>
      </c>
      <c r="E596" s="185"/>
      <c r="F596" s="185">
        <f t="shared" si="34"/>
        <v>1110</v>
      </c>
      <c r="G596" s="185"/>
      <c r="H596" s="185">
        <v>839</v>
      </c>
      <c r="I596" s="185">
        <v>271</v>
      </c>
      <c r="K596" s="296"/>
      <c r="N596" s="296"/>
    </row>
    <row r="597" spans="1:14" ht="9" customHeight="1" x14ac:dyDescent="0.15">
      <c r="A597" s="28" t="s">
        <v>23</v>
      </c>
      <c r="B597" s="80">
        <f t="shared" si="33"/>
        <v>903</v>
      </c>
      <c r="C597" s="297">
        <v>716</v>
      </c>
      <c r="D597" s="297">
        <v>187</v>
      </c>
      <c r="E597" s="208"/>
      <c r="F597" s="80">
        <f t="shared" si="34"/>
        <v>23253</v>
      </c>
      <c r="G597" s="80"/>
      <c r="H597" s="80">
        <v>19869</v>
      </c>
      <c r="I597" s="80">
        <v>3384</v>
      </c>
      <c r="K597" s="296"/>
      <c r="N597" s="296"/>
    </row>
    <row r="598" spans="1:14" ht="9" customHeight="1" x14ac:dyDescent="0.15">
      <c r="A598" s="28" t="s">
        <v>25</v>
      </c>
      <c r="B598" s="295">
        <f t="shared" si="33"/>
        <v>242</v>
      </c>
      <c r="C598" s="298">
        <v>209</v>
      </c>
      <c r="D598" s="298">
        <v>33</v>
      </c>
      <c r="E598" s="208"/>
      <c r="F598" s="295">
        <f t="shared" si="34"/>
        <v>4650</v>
      </c>
      <c r="G598" s="80"/>
      <c r="H598" s="295">
        <v>4401</v>
      </c>
      <c r="I598" s="295">
        <v>249</v>
      </c>
      <c r="K598" s="296"/>
      <c r="N598" s="296"/>
    </row>
    <row r="599" spans="1:14" ht="9" customHeight="1" x14ac:dyDescent="0.15">
      <c r="A599" s="28" t="s">
        <v>27</v>
      </c>
      <c r="B599" s="295">
        <f t="shared" si="33"/>
        <v>180</v>
      </c>
      <c r="C599" s="297">
        <v>135</v>
      </c>
      <c r="D599" s="297">
        <v>45</v>
      </c>
      <c r="E599" s="208"/>
      <c r="F599" s="295">
        <f t="shared" si="34"/>
        <v>4494</v>
      </c>
      <c r="G599" s="80"/>
      <c r="H599" s="295">
        <v>3681</v>
      </c>
      <c r="I599" s="295">
        <v>813</v>
      </c>
      <c r="K599" s="296"/>
      <c r="N599" s="296"/>
    </row>
    <row r="600" spans="1:14" ht="9" customHeight="1" x14ac:dyDescent="0.15">
      <c r="A600" s="41" t="s">
        <v>30</v>
      </c>
      <c r="B600" s="185">
        <f t="shared" si="33"/>
        <v>569</v>
      </c>
      <c r="C600" s="299">
        <v>433</v>
      </c>
      <c r="D600" s="299">
        <v>136</v>
      </c>
      <c r="E600" s="185"/>
      <c r="F600" s="185">
        <f t="shared" si="34"/>
        <v>18740</v>
      </c>
      <c r="G600" s="185"/>
      <c r="H600" s="185">
        <v>17017</v>
      </c>
      <c r="I600" s="185">
        <v>1723</v>
      </c>
      <c r="K600" s="296"/>
      <c r="N600" s="296"/>
    </row>
    <row r="601" spans="1:14" ht="9" customHeight="1" x14ac:dyDescent="0.15">
      <c r="A601" s="28" t="s">
        <v>111</v>
      </c>
      <c r="B601" s="80">
        <f t="shared" si="33"/>
        <v>3945</v>
      </c>
      <c r="C601" s="297">
        <v>3070</v>
      </c>
      <c r="D601" s="297">
        <v>875</v>
      </c>
      <c r="E601" s="208"/>
      <c r="F601" s="80">
        <f t="shared" si="34"/>
        <v>121168</v>
      </c>
      <c r="G601" s="80"/>
      <c r="H601" s="80">
        <v>104302</v>
      </c>
      <c r="I601" s="80">
        <v>16866</v>
      </c>
      <c r="K601" s="296"/>
      <c r="N601" s="296"/>
    </row>
    <row r="602" spans="1:14" ht="9" customHeight="1" x14ac:dyDescent="0.15">
      <c r="A602" s="28" t="s">
        <v>33</v>
      </c>
      <c r="B602" s="295">
        <f t="shared" si="33"/>
        <v>286</v>
      </c>
      <c r="C602" s="298">
        <v>221</v>
      </c>
      <c r="D602" s="298">
        <v>65</v>
      </c>
      <c r="E602" s="208"/>
      <c r="F602" s="295">
        <f t="shared" si="34"/>
        <v>11659</v>
      </c>
      <c r="G602" s="80"/>
      <c r="H602" s="295">
        <v>10430</v>
      </c>
      <c r="I602" s="295">
        <v>1229</v>
      </c>
      <c r="K602" s="296"/>
      <c r="N602" s="296"/>
    </row>
    <row r="603" spans="1:14" ht="9" customHeight="1" x14ac:dyDescent="0.15">
      <c r="A603" s="28" t="s">
        <v>34</v>
      </c>
      <c r="B603" s="295">
        <f t="shared" si="33"/>
        <v>641</v>
      </c>
      <c r="C603" s="297">
        <v>468</v>
      </c>
      <c r="D603" s="297">
        <v>173</v>
      </c>
      <c r="E603" s="208"/>
      <c r="F603" s="295">
        <f t="shared" si="34"/>
        <v>32883</v>
      </c>
      <c r="G603" s="80"/>
      <c r="H603" s="295">
        <v>27868</v>
      </c>
      <c r="I603" s="295">
        <v>5015</v>
      </c>
      <c r="K603" s="296"/>
      <c r="N603" s="296"/>
    </row>
    <row r="604" spans="1:14" ht="9" customHeight="1" x14ac:dyDescent="0.15">
      <c r="A604" s="41" t="s">
        <v>36</v>
      </c>
      <c r="B604" s="185">
        <f t="shared" si="33"/>
        <v>120</v>
      </c>
      <c r="C604" s="299">
        <v>67</v>
      </c>
      <c r="D604" s="299">
        <v>53</v>
      </c>
      <c r="E604" s="185"/>
      <c r="F604" s="185">
        <f t="shared" si="34"/>
        <v>2591</v>
      </c>
      <c r="G604" s="185"/>
      <c r="H604" s="185">
        <v>1994</v>
      </c>
      <c r="I604" s="185">
        <v>597</v>
      </c>
      <c r="K604" s="296"/>
      <c r="N604" s="296"/>
    </row>
    <row r="605" spans="1:14" ht="9" customHeight="1" x14ac:dyDescent="0.15">
      <c r="A605" s="28" t="s">
        <v>130</v>
      </c>
      <c r="B605" s="80">
        <f t="shared" si="33"/>
        <v>309</v>
      </c>
      <c r="C605" s="297">
        <v>228</v>
      </c>
      <c r="D605" s="297">
        <v>81</v>
      </c>
      <c r="E605" s="208"/>
      <c r="F605" s="80">
        <f t="shared" si="34"/>
        <v>18392</v>
      </c>
      <c r="G605" s="80"/>
      <c r="H605" s="80">
        <v>16412</v>
      </c>
      <c r="I605" s="80">
        <v>1980</v>
      </c>
      <c r="K605" s="296"/>
      <c r="N605" s="296"/>
    </row>
    <row r="606" spans="1:14" ht="9" customHeight="1" x14ac:dyDescent="0.15">
      <c r="A606" s="28" t="s">
        <v>39</v>
      </c>
      <c r="B606" s="295">
        <f t="shared" si="33"/>
        <v>1319</v>
      </c>
      <c r="C606" s="297">
        <v>1080</v>
      </c>
      <c r="D606" s="297">
        <v>239</v>
      </c>
      <c r="E606" s="208"/>
      <c r="F606" s="295">
        <f t="shared" si="34"/>
        <v>45435</v>
      </c>
      <c r="G606" s="80"/>
      <c r="H606" s="295">
        <v>41533</v>
      </c>
      <c r="I606" s="295">
        <v>3902</v>
      </c>
      <c r="K606" s="296"/>
      <c r="N606" s="296"/>
    </row>
    <row r="607" spans="1:14" ht="9" customHeight="1" x14ac:dyDescent="0.15">
      <c r="A607" s="28" t="s">
        <v>32</v>
      </c>
      <c r="B607" s="295">
        <f t="shared" si="33"/>
        <v>827</v>
      </c>
      <c r="C607" s="298">
        <v>656</v>
      </c>
      <c r="D607" s="298">
        <v>171</v>
      </c>
      <c r="E607" s="208"/>
      <c r="F607" s="295">
        <f t="shared" si="34"/>
        <v>35891</v>
      </c>
      <c r="G607" s="80"/>
      <c r="H607" s="295">
        <v>31692</v>
      </c>
      <c r="I607" s="295">
        <v>4199</v>
      </c>
      <c r="K607" s="296"/>
      <c r="N607" s="296"/>
    </row>
    <row r="608" spans="1:14" ht="9" customHeight="1" x14ac:dyDescent="0.25">
      <c r="A608" s="41" t="s">
        <v>43</v>
      </c>
      <c r="B608" s="185">
        <f t="shared" si="33"/>
        <v>506</v>
      </c>
      <c r="C608" s="42">
        <v>431</v>
      </c>
      <c r="D608" s="42">
        <v>75</v>
      </c>
      <c r="E608" s="185"/>
      <c r="F608" s="185">
        <f t="shared" si="34"/>
        <v>17922</v>
      </c>
      <c r="G608" s="185"/>
      <c r="H608" s="185">
        <v>16675</v>
      </c>
      <c r="I608" s="185">
        <v>1247</v>
      </c>
      <c r="K608" s="296"/>
      <c r="N608" s="296"/>
    </row>
    <row r="609" spans="1:14" ht="9" customHeight="1" x14ac:dyDescent="0.15">
      <c r="A609" s="28" t="s">
        <v>46</v>
      </c>
      <c r="B609" s="80">
        <f t="shared" si="33"/>
        <v>235</v>
      </c>
      <c r="C609" s="297">
        <v>180</v>
      </c>
      <c r="D609" s="297">
        <v>55</v>
      </c>
      <c r="E609" s="208"/>
      <c r="F609" s="80">
        <f t="shared" si="34"/>
        <v>5931</v>
      </c>
      <c r="G609" s="80"/>
      <c r="H609" s="80">
        <v>5068</v>
      </c>
      <c r="I609" s="80">
        <v>863</v>
      </c>
      <c r="K609" s="296"/>
      <c r="N609" s="296"/>
    </row>
    <row r="610" spans="1:14" ht="9" customHeight="1" x14ac:dyDescent="0.15">
      <c r="A610" s="28" t="s">
        <v>48</v>
      </c>
      <c r="B610" s="295">
        <f t="shared" si="33"/>
        <v>54</v>
      </c>
      <c r="C610" s="298">
        <v>39</v>
      </c>
      <c r="D610" s="298">
        <v>15</v>
      </c>
      <c r="E610" s="208"/>
      <c r="F610" s="295">
        <f t="shared" si="34"/>
        <v>1593</v>
      </c>
      <c r="G610" s="80"/>
      <c r="H610" s="295">
        <v>1362</v>
      </c>
      <c r="I610" s="295">
        <v>231</v>
      </c>
      <c r="K610" s="296"/>
      <c r="N610" s="296"/>
    </row>
    <row r="611" spans="1:14" ht="9" customHeight="1" x14ac:dyDescent="0.15">
      <c r="A611" s="28" t="s">
        <v>50</v>
      </c>
      <c r="B611" s="295">
        <f t="shared" si="33"/>
        <v>2782</v>
      </c>
      <c r="C611" s="297">
        <v>2118</v>
      </c>
      <c r="D611" s="297">
        <v>664</v>
      </c>
      <c r="E611" s="208"/>
      <c r="F611" s="295">
        <f t="shared" si="34"/>
        <v>92523</v>
      </c>
      <c r="G611" s="80"/>
      <c r="H611" s="295">
        <v>74824</v>
      </c>
      <c r="I611" s="295">
        <v>17699</v>
      </c>
      <c r="K611" s="296"/>
      <c r="N611" s="296"/>
    </row>
    <row r="612" spans="1:14" ht="9" customHeight="1" x14ac:dyDescent="0.15">
      <c r="A612" s="41" t="s">
        <v>52</v>
      </c>
      <c r="B612" s="185">
        <f t="shared" si="33"/>
        <v>155</v>
      </c>
      <c r="C612" s="299">
        <v>104</v>
      </c>
      <c r="D612" s="299">
        <v>51</v>
      </c>
      <c r="E612" s="185"/>
      <c r="F612" s="185">
        <f t="shared" si="34"/>
        <v>3178</v>
      </c>
      <c r="G612" s="185"/>
      <c r="H612" s="185">
        <v>2356</v>
      </c>
      <c r="I612" s="185">
        <v>822</v>
      </c>
      <c r="K612" s="296"/>
      <c r="N612" s="296"/>
    </row>
    <row r="613" spans="1:14" ht="9" customHeight="1" x14ac:dyDescent="0.15">
      <c r="A613" s="28" t="s">
        <v>55</v>
      </c>
      <c r="B613" s="80">
        <f t="shared" si="33"/>
        <v>705</v>
      </c>
      <c r="C613" s="297">
        <v>585</v>
      </c>
      <c r="D613" s="297">
        <v>120</v>
      </c>
      <c r="E613" s="208"/>
      <c r="F613" s="80">
        <f t="shared" si="34"/>
        <v>23675</v>
      </c>
      <c r="G613" s="80"/>
      <c r="H613" s="80">
        <v>21878</v>
      </c>
      <c r="I613" s="80">
        <v>1797</v>
      </c>
      <c r="K613" s="296"/>
      <c r="N613" s="296"/>
    </row>
    <row r="614" spans="1:14" ht="9" customHeight="1" x14ac:dyDescent="0.15">
      <c r="A614" s="28" t="s">
        <v>57</v>
      </c>
      <c r="B614" s="295">
        <f t="shared" si="33"/>
        <v>538</v>
      </c>
      <c r="C614" s="298">
        <v>444</v>
      </c>
      <c r="D614" s="298">
        <v>94</v>
      </c>
      <c r="E614" s="208"/>
      <c r="F614" s="295">
        <f t="shared" si="34"/>
        <v>18951</v>
      </c>
      <c r="G614" s="80"/>
      <c r="H614" s="295">
        <v>16342</v>
      </c>
      <c r="I614" s="295">
        <v>2609</v>
      </c>
      <c r="K614" s="296"/>
      <c r="N614" s="296"/>
    </row>
    <row r="615" spans="1:14" ht="9" customHeight="1" x14ac:dyDescent="0.15">
      <c r="A615" s="28" t="s">
        <v>59</v>
      </c>
      <c r="B615" s="295">
        <f t="shared" si="33"/>
        <v>93</v>
      </c>
      <c r="C615" s="297">
        <v>64</v>
      </c>
      <c r="D615" s="297">
        <v>29</v>
      </c>
      <c r="E615" s="208"/>
      <c r="F615" s="295">
        <f t="shared" si="34"/>
        <v>1292</v>
      </c>
      <c r="G615" s="80"/>
      <c r="H615" s="295">
        <v>999</v>
      </c>
      <c r="I615" s="295">
        <v>293</v>
      </c>
      <c r="K615" s="296"/>
      <c r="N615" s="296"/>
    </row>
    <row r="616" spans="1:14" ht="9" customHeight="1" x14ac:dyDescent="0.15">
      <c r="A616" s="41" t="s">
        <v>63</v>
      </c>
      <c r="B616" s="185">
        <f t="shared" si="33"/>
        <v>527</v>
      </c>
      <c r="C616" s="299">
        <v>460</v>
      </c>
      <c r="D616" s="299">
        <v>67</v>
      </c>
      <c r="E616" s="185"/>
      <c r="F616" s="185">
        <f t="shared" si="34"/>
        <v>18300</v>
      </c>
      <c r="G616" s="185"/>
      <c r="H616" s="185">
        <v>17425</v>
      </c>
      <c r="I616" s="185">
        <v>875</v>
      </c>
      <c r="K616" s="296"/>
      <c r="N616" s="296"/>
    </row>
    <row r="617" spans="1:14" ht="9" customHeight="1" x14ac:dyDescent="0.15">
      <c r="A617" s="28" t="s">
        <v>65</v>
      </c>
      <c r="B617" s="80">
        <f t="shared" si="33"/>
        <v>552</v>
      </c>
      <c r="C617" s="297">
        <v>432</v>
      </c>
      <c r="D617" s="297">
        <v>120</v>
      </c>
      <c r="E617" s="208"/>
      <c r="F617" s="80">
        <f t="shared" si="34"/>
        <v>16553</v>
      </c>
      <c r="G617" s="80"/>
      <c r="H617" s="80">
        <v>15313</v>
      </c>
      <c r="I617" s="80">
        <v>1240</v>
      </c>
      <c r="K617" s="296"/>
      <c r="N617" s="296"/>
    </row>
    <row r="618" spans="1:14" ht="9" customHeight="1" x14ac:dyDescent="0.15">
      <c r="A618" s="28" t="s">
        <v>69</v>
      </c>
      <c r="B618" s="295">
        <f t="shared" si="33"/>
        <v>449</v>
      </c>
      <c r="C618" s="298">
        <v>314</v>
      </c>
      <c r="D618" s="298">
        <v>135</v>
      </c>
      <c r="E618" s="208"/>
      <c r="F618" s="295">
        <f t="shared" si="34"/>
        <v>16820</v>
      </c>
      <c r="G618" s="80"/>
      <c r="H618" s="295">
        <v>15262</v>
      </c>
      <c r="I618" s="295">
        <v>1558</v>
      </c>
      <c r="K618" s="296"/>
      <c r="N618" s="296"/>
    </row>
    <row r="619" spans="1:14" ht="9" customHeight="1" x14ac:dyDescent="0.15">
      <c r="A619" s="28" t="s">
        <v>74</v>
      </c>
      <c r="B619" s="295">
        <f t="shared" si="33"/>
        <v>212</v>
      </c>
      <c r="C619" s="297">
        <v>109</v>
      </c>
      <c r="D619" s="297">
        <v>103</v>
      </c>
      <c r="E619" s="208"/>
      <c r="F619" s="295">
        <f t="shared" si="34"/>
        <v>4724</v>
      </c>
      <c r="G619" s="80"/>
      <c r="H619" s="295">
        <v>2712</v>
      </c>
      <c r="I619" s="295">
        <v>2012</v>
      </c>
      <c r="K619" s="296"/>
      <c r="N619" s="296"/>
    </row>
    <row r="620" spans="1:14" ht="9" customHeight="1" x14ac:dyDescent="0.15">
      <c r="A620" s="41" t="s">
        <v>76</v>
      </c>
      <c r="B620" s="185">
        <f t="shared" si="33"/>
        <v>1436</v>
      </c>
      <c r="C620" s="299">
        <v>1095</v>
      </c>
      <c r="D620" s="299">
        <v>341</v>
      </c>
      <c r="E620" s="185"/>
      <c r="F620" s="185">
        <f t="shared" si="34"/>
        <v>38884</v>
      </c>
      <c r="G620" s="185"/>
      <c r="H620" s="185">
        <v>31216</v>
      </c>
      <c r="I620" s="185">
        <v>7668</v>
      </c>
      <c r="K620" s="296"/>
      <c r="N620" s="296"/>
    </row>
    <row r="621" spans="1:14" ht="9" customHeight="1" x14ac:dyDescent="0.15">
      <c r="A621" s="28" t="s">
        <v>105</v>
      </c>
      <c r="B621" s="80">
        <f t="shared" si="33"/>
        <v>159</v>
      </c>
      <c r="C621" s="297">
        <v>121</v>
      </c>
      <c r="D621" s="297">
        <v>38</v>
      </c>
      <c r="E621" s="208"/>
      <c r="F621" s="80">
        <f t="shared" si="34"/>
        <v>5211</v>
      </c>
      <c r="G621" s="80"/>
      <c r="H621" s="80">
        <v>4850</v>
      </c>
      <c r="I621" s="80">
        <v>361</v>
      </c>
      <c r="K621" s="296"/>
      <c r="N621" s="296"/>
    </row>
    <row r="622" spans="1:14" ht="9" customHeight="1" x14ac:dyDescent="0.15">
      <c r="A622" s="28" t="s">
        <v>82</v>
      </c>
      <c r="B622" s="295">
        <f t="shared" si="33"/>
        <v>991</v>
      </c>
      <c r="C622" s="298">
        <v>683</v>
      </c>
      <c r="D622" s="298">
        <v>308</v>
      </c>
      <c r="E622" s="208"/>
      <c r="F622" s="295">
        <f t="shared" si="34"/>
        <v>32218</v>
      </c>
      <c r="G622" s="80"/>
      <c r="H622" s="295">
        <v>26085</v>
      </c>
      <c r="I622" s="295">
        <v>6133</v>
      </c>
      <c r="K622" s="296"/>
      <c r="N622" s="296"/>
    </row>
    <row r="623" spans="1:14" ht="9" customHeight="1" x14ac:dyDescent="0.15">
      <c r="A623" s="28" t="s">
        <v>86</v>
      </c>
      <c r="B623" s="295">
        <f t="shared" si="33"/>
        <v>197</v>
      </c>
      <c r="C623" s="297">
        <v>141</v>
      </c>
      <c r="D623" s="297">
        <v>56</v>
      </c>
      <c r="E623" s="208"/>
      <c r="F623" s="295">
        <f t="shared" si="34"/>
        <v>6423</v>
      </c>
      <c r="G623" s="80"/>
      <c r="H623" s="295">
        <v>5435</v>
      </c>
      <c r="I623" s="295">
        <v>988</v>
      </c>
      <c r="K623" s="296"/>
      <c r="N623" s="296"/>
    </row>
    <row r="624" spans="1:14" ht="9" customHeight="1" x14ac:dyDescent="0.15">
      <c r="A624" s="41" t="s">
        <v>88</v>
      </c>
      <c r="B624" s="185">
        <f>SUM(C624:D624)</f>
        <v>92</v>
      </c>
      <c r="C624" s="299">
        <v>68</v>
      </c>
      <c r="D624" s="299">
        <v>24</v>
      </c>
      <c r="E624" s="185"/>
      <c r="F624" s="185">
        <f t="shared" si="34"/>
        <v>3205</v>
      </c>
      <c r="G624" s="185"/>
      <c r="H624" s="185">
        <v>2824</v>
      </c>
      <c r="I624" s="185">
        <v>381</v>
      </c>
      <c r="K624" s="296"/>
      <c r="N624" s="296"/>
    </row>
    <row r="625" spans="1:14" ht="9" customHeight="1" x14ac:dyDescent="0.25">
      <c r="A625" s="28"/>
      <c r="B625" s="295"/>
      <c r="C625" s="77"/>
      <c r="D625" s="77"/>
      <c r="E625" s="179"/>
      <c r="F625" s="80"/>
      <c r="G625" s="179"/>
      <c r="H625" s="77"/>
      <c r="I625" s="77"/>
    </row>
    <row r="626" spans="1:14" ht="9" customHeight="1" x14ac:dyDescent="0.15">
      <c r="A626" s="43">
        <v>2012</v>
      </c>
      <c r="B626" s="28"/>
      <c r="C626" s="28"/>
      <c r="D626" s="28"/>
      <c r="E626" s="28"/>
      <c r="F626" s="28"/>
      <c r="G626" s="28"/>
      <c r="H626" s="28"/>
      <c r="I626" s="28"/>
    </row>
    <row r="627" spans="1:14" ht="9" customHeight="1" x14ac:dyDescent="0.25">
      <c r="A627" s="25" t="s">
        <v>129</v>
      </c>
      <c r="B627" s="475">
        <f>SUM(B629:B660)</f>
        <v>20014</v>
      </c>
      <c r="C627" s="475">
        <f>SUM(C629:C660)</f>
        <v>15298</v>
      </c>
      <c r="D627" s="475">
        <f>SUM(D629:D660)</f>
        <v>4716</v>
      </c>
      <c r="E627" s="475"/>
      <c r="F627" s="475">
        <f>SUM(F629:F660)</f>
        <v>715683</v>
      </c>
      <c r="G627" s="475"/>
      <c r="H627" s="475">
        <f>SUM(H629:H660)</f>
        <v>616079</v>
      </c>
      <c r="I627" s="475">
        <f>SUM(I629:I660)</f>
        <v>99604</v>
      </c>
    </row>
    <row r="628" spans="1:14" ht="3" customHeight="1" x14ac:dyDescent="0.25">
      <c r="A628" s="25"/>
      <c r="B628" s="475"/>
      <c r="C628" s="475"/>
      <c r="D628" s="475"/>
      <c r="E628" s="475"/>
      <c r="F628" s="475"/>
      <c r="G628" s="475"/>
      <c r="H628" s="475"/>
      <c r="I628" s="475"/>
    </row>
    <row r="629" spans="1:14" ht="9" customHeight="1" x14ac:dyDescent="0.15">
      <c r="A629" s="28" t="s">
        <v>14</v>
      </c>
      <c r="B629" s="295">
        <f t="shared" ref="B629:B660" si="35">SUM(C629:D629)</f>
        <v>191</v>
      </c>
      <c r="C629" s="297">
        <v>161</v>
      </c>
      <c r="D629" s="297">
        <v>30</v>
      </c>
      <c r="E629" s="208"/>
      <c r="F629" s="295">
        <f t="shared" ref="F629:F660" si="36">SUM(H629:I629)</f>
        <v>9015</v>
      </c>
      <c r="G629" s="80"/>
      <c r="H629" s="295">
        <v>7501</v>
      </c>
      <c r="I629" s="295">
        <v>1514</v>
      </c>
      <c r="K629" s="296"/>
      <c r="N629" s="296"/>
    </row>
    <row r="630" spans="1:14" ht="9" customHeight="1" x14ac:dyDescent="0.15">
      <c r="A630" s="28" t="s">
        <v>15</v>
      </c>
      <c r="B630" s="295">
        <f t="shared" si="35"/>
        <v>472</v>
      </c>
      <c r="C630" s="298">
        <v>380</v>
      </c>
      <c r="D630" s="298">
        <v>92</v>
      </c>
      <c r="E630" s="208"/>
      <c r="F630" s="295">
        <f t="shared" si="36"/>
        <v>21871</v>
      </c>
      <c r="G630" s="80"/>
      <c r="H630" s="295">
        <v>20587</v>
      </c>
      <c r="I630" s="295">
        <v>1284</v>
      </c>
      <c r="K630" s="296"/>
      <c r="N630" s="296"/>
    </row>
    <row r="631" spans="1:14" ht="9" customHeight="1" x14ac:dyDescent="0.15">
      <c r="A631" s="28" t="s">
        <v>112</v>
      </c>
      <c r="B631" s="295">
        <f t="shared" si="35"/>
        <v>81</v>
      </c>
      <c r="C631" s="297">
        <v>59</v>
      </c>
      <c r="D631" s="297">
        <v>22</v>
      </c>
      <c r="E631" s="208"/>
      <c r="F631" s="295">
        <f t="shared" si="36"/>
        <v>1795</v>
      </c>
      <c r="G631" s="80"/>
      <c r="H631" s="295">
        <v>1346</v>
      </c>
      <c r="I631" s="295">
        <v>449</v>
      </c>
      <c r="K631" s="296"/>
      <c r="N631" s="296"/>
    </row>
    <row r="632" spans="1:14" ht="9" customHeight="1" x14ac:dyDescent="0.15">
      <c r="A632" s="41" t="s">
        <v>21</v>
      </c>
      <c r="B632" s="185">
        <f t="shared" si="35"/>
        <v>114</v>
      </c>
      <c r="C632" s="299">
        <v>74</v>
      </c>
      <c r="D632" s="299">
        <v>40</v>
      </c>
      <c r="E632" s="185"/>
      <c r="F632" s="185">
        <f t="shared" si="36"/>
        <v>1232</v>
      </c>
      <c r="G632" s="185"/>
      <c r="H632" s="185">
        <v>916</v>
      </c>
      <c r="I632" s="185">
        <v>316</v>
      </c>
      <c r="K632" s="296"/>
      <c r="N632" s="296"/>
    </row>
    <row r="633" spans="1:14" ht="9" customHeight="1" x14ac:dyDescent="0.15">
      <c r="A633" s="28" t="s">
        <v>23</v>
      </c>
      <c r="B633" s="80">
        <f>SUM(C633:D633)</f>
        <v>901</v>
      </c>
      <c r="C633" s="297">
        <v>692</v>
      </c>
      <c r="D633" s="297">
        <v>209</v>
      </c>
      <c r="E633" s="208"/>
      <c r="F633" s="80">
        <f>SUM(H633:I633)</f>
        <v>25892</v>
      </c>
      <c r="G633" s="80"/>
      <c r="H633" s="80">
        <v>22112</v>
      </c>
      <c r="I633" s="80">
        <v>3780</v>
      </c>
      <c r="K633" s="296"/>
      <c r="N633" s="296"/>
    </row>
    <row r="634" spans="1:14" ht="9" customHeight="1" x14ac:dyDescent="0.15">
      <c r="A634" s="28" t="s">
        <v>25</v>
      </c>
      <c r="B634" s="295">
        <f>SUM(C634:D634)</f>
        <v>230</v>
      </c>
      <c r="C634" s="298">
        <v>198</v>
      </c>
      <c r="D634" s="298">
        <v>32</v>
      </c>
      <c r="E634" s="208"/>
      <c r="F634" s="295">
        <f>SUM(H634:I634)</f>
        <v>5192</v>
      </c>
      <c r="G634" s="80"/>
      <c r="H634" s="295">
        <v>4905</v>
      </c>
      <c r="I634" s="295">
        <v>287</v>
      </c>
      <c r="K634" s="296"/>
      <c r="N634" s="296"/>
    </row>
    <row r="635" spans="1:14" ht="9" customHeight="1" x14ac:dyDescent="0.15">
      <c r="A635" s="28" t="s">
        <v>27</v>
      </c>
      <c r="B635" s="295">
        <f t="shared" si="35"/>
        <v>190</v>
      </c>
      <c r="C635" s="297">
        <v>140</v>
      </c>
      <c r="D635" s="297">
        <v>50</v>
      </c>
      <c r="E635" s="208"/>
      <c r="F635" s="295">
        <f t="shared" si="36"/>
        <v>4816</v>
      </c>
      <c r="G635" s="80"/>
      <c r="H635" s="295">
        <v>3939</v>
      </c>
      <c r="I635" s="295">
        <v>877</v>
      </c>
      <c r="K635" s="296"/>
      <c r="N635" s="296"/>
    </row>
    <row r="636" spans="1:14" ht="9" customHeight="1" x14ac:dyDescent="0.15">
      <c r="A636" s="41" t="s">
        <v>30</v>
      </c>
      <c r="B636" s="185">
        <f t="shared" si="35"/>
        <v>587</v>
      </c>
      <c r="C636" s="299">
        <v>437</v>
      </c>
      <c r="D636" s="299">
        <v>150</v>
      </c>
      <c r="E636" s="185"/>
      <c r="F636" s="185">
        <f t="shared" si="36"/>
        <v>20335</v>
      </c>
      <c r="G636" s="185"/>
      <c r="H636" s="185">
        <v>18438</v>
      </c>
      <c r="I636" s="185">
        <v>1897</v>
      </c>
      <c r="K636" s="296"/>
      <c r="N636" s="296"/>
    </row>
    <row r="637" spans="1:14" ht="9" customHeight="1" x14ac:dyDescent="0.15">
      <c r="A637" s="28" t="s">
        <v>111</v>
      </c>
      <c r="B637" s="80">
        <f t="shared" si="35"/>
        <v>3932</v>
      </c>
      <c r="C637" s="297">
        <v>3047</v>
      </c>
      <c r="D637" s="297">
        <v>885</v>
      </c>
      <c r="E637" s="208"/>
      <c r="F637" s="80">
        <f t="shared" si="36"/>
        <v>133084</v>
      </c>
      <c r="G637" s="80"/>
      <c r="H637" s="80">
        <v>113944</v>
      </c>
      <c r="I637" s="80">
        <v>19140</v>
      </c>
      <c r="K637" s="296"/>
      <c r="N637" s="296"/>
    </row>
    <row r="638" spans="1:14" ht="9" customHeight="1" x14ac:dyDescent="0.15">
      <c r="A638" s="28" t="s">
        <v>33</v>
      </c>
      <c r="B638" s="295">
        <f t="shared" si="35"/>
        <v>286</v>
      </c>
      <c r="C638" s="298">
        <v>222</v>
      </c>
      <c r="D638" s="298">
        <v>64</v>
      </c>
      <c r="E638" s="208"/>
      <c r="F638" s="295">
        <f t="shared" si="36"/>
        <v>12669</v>
      </c>
      <c r="G638" s="80"/>
      <c r="H638" s="295">
        <v>11341</v>
      </c>
      <c r="I638" s="295">
        <v>1328</v>
      </c>
      <c r="K638" s="296"/>
      <c r="N638" s="296"/>
    </row>
    <row r="639" spans="1:14" ht="9" customHeight="1" x14ac:dyDescent="0.15">
      <c r="A639" s="28" t="s">
        <v>34</v>
      </c>
      <c r="B639" s="295">
        <f t="shared" si="35"/>
        <v>658</v>
      </c>
      <c r="C639" s="297">
        <v>478</v>
      </c>
      <c r="D639" s="297">
        <v>180</v>
      </c>
      <c r="E639" s="208"/>
      <c r="F639" s="295">
        <f t="shared" si="36"/>
        <v>35887</v>
      </c>
      <c r="G639" s="80"/>
      <c r="H639" s="295">
        <v>30402</v>
      </c>
      <c r="I639" s="295">
        <v>5485</v>
      </c>
      <c r="K639" s="296"/>
      <c r="N639" s="296"/>
    </row>
    <row r="640" spans="1:14" ht="9" customHeight="1" x14ac:dyDescent="0.15">
      <c r="A640" s="41" t="s">
        <v>36</v>
      </c>
      <c r="B640" s="185">
        <f t="shared" si="35"/>
        <v>119</v>
      </c>
      <c r="C640" s="299">
        <v>65</v>
      </c>
      <c r="D640" s="299">
        <v>54</v>
      </c>
      <c r="E640" s="185"/>
      <c r="F640" s="185">
        <f t="shared" si="36"/>
        <v>2791</v>
      </c>
      <c r="G640" s="185"/>
      <c r="H640" s="185">
        <v>2150</v>
      </c>
      <c r="I640" s="185">
        <v>641</v>
      </c>
      <c r="K640" s="296"/>
      <c r="N640" s="296"/>
    </row>
    <row r="641" spans="1:14" ht="9" customHeight="1" x14ac:dyDescent="0.15">
      <c r="A641" s="28" t="s">
        <v>130</v>
      </c>
      <c r="B641" s="295">
        <f t="shared" si="35"/>
        <v>301</v>
      </c>
      <c r="C641" s="297">
        <v>214</v>
      </c>
      <c r="D641" s="297">
        <v>87</v>
      </c>
      <c r="E641" s="208"/>
      <c r="F641" s="295">
        <f t="shared" si="36"/>
        <v>20160</v>
      </c>
      <c r="G641" s="80"/>
      <c r="H641" s="295">
        <v>17963</v>
      </c>
      <c r="I641" s="295">
        <v>2197</v>
      </c>
      <c r="K641" s="296"/>
      <c r="N641" s="296"/>
    </row>
    <row r="642" spans="1:14" ht="9" customHeight="1" x14ac:dyDescent="0.15">
      <c r="A642" s="28" t="s">
        <v>39</v>
      </c>
      <c r="B642" s="295">
        <f t="shared" si="35"/>
        <v>1311</v>
      </c>
      <c r="C642" s="298">
        <v>1068</v>
      </c>
      <c r="D642" s="298">
        <v>243</v>
      </c>
      <c r="E642" s="208"/>
      <c r="F642" s="295">
        <f t="shared" si="36"/>
        <v>49061</v>
      </c>
      <c r="G642" s="80"/>
      <c r="H642" s="295">
        <v>44904</v>
      </c>
      <c r="I642" s="295">
        <v>4157</v>
      </c>
      <c r="K642" s="296"/>
      <c r="N642" s="296"/>
    </row>
    <row r="643" spans="1:14" ht="9" customHeight="1" x14ac:dyDescent="0.15">
      <c r="A643" s="28" t="s">
        <v>32</v>
      </c>
      <c r="B643" s="295">
        <f>SUM(C643:D643)</f>
        <v>905</v>
      </c>
      <c r="C643" s="297">
        <v>706</v>
      </c>
      <c r="D643" s="297">
        <v>199</v>
      </c>
      <c r="E643" s="208"/>
      <c r="F643" s="295">
        <f>SUM(H643:I643)</f>
        <v>39506</v>
      </c>
      <c r="G643" s="80"/>
      <c r="H643" s="295">
        <v>34901</v>
      </c>
      <c r="I643" s="295">
        <v>4605</v>
      </c>
      <c r="K643" s="296"/>
      <c r="N643" s="296"/>
    </row>
    <row r="644" spans="1:14" ht="9" customHeight="1" x14ac:dyDescent="0.25">
      <c r="A644" s="41" t="s">
        <v>43</v>
      </c>
      <c r="B644" s="185">
        <f t="shared" si="35"/>
        <v>500</v>
      </c>
      <c r="C644" s="42">
        <v>415</v>
      </c>
      <c r="D644" s="42">
        <v>85</v>
      </c>
      <c r="E644" s="185"/>
      <c r="F644" s="185">
        <f t="shared" si="36"/>
        <v>19388</v>
      </c>
      <c r="G644" s="185"/>
      <c r="H644" s="185">
        <v>17991</v>
      </c>
      <c r="I644" s="185">
        <v>1397</v>
      </c>
      <c r="K644" s="296"/>
      <c r="N644" s="296"/>
    </row>
    <row r="645" spans="1:14" ht="9" customHeight="1" x14ac:dyDescent="0.15">
      <c r="A645" s="28" t="s">
        <v>46</v>
      </c>
      <c r="B645" s="80">
        <f t="shared" si="35"/>
        <v>225</v>
      </c>
      <c r="C645" s="297">
        <v>166</v>
      </c>
      <c r="D645" s="297">
        <v>59</v>
      </c>
      <c r="E645" s="208"/>
      <c r="F645" s="80">
        <f t="shared" si="36"/>
        <v>6345</v>
      </c>
      <c r="G645" s="80"/>
      <c r="H645" s="80">
        <v>5421</v>
      </c>
      <c r="I645" s="80">
        <v>924</v>
      </c>
      <c r="K645" s="296"/>
      <c r="N645" s="296"/>
    </row>
    <row r="646" spans="1:14" ht="9" customHeight="1" x14ac:dyDescent="0.15">
      <c r="A646" s="28" t="s">
        <v>48</v>
      </c>
      <c r="B646" s="295">
        <f t="shared" si="35"/>
        <v>61</v>
      </c>
      <c r="C646" s="298">
        <v>45</v>
      </c>
      <c r="D646" s="298">
        <v>16</v>
      </c>
      <c r="E646" s="208"/>
      <c r="F646" s="295">
        <f t="shared" si="36"/>
        <v>1777</v>
      </c>
      <c r="G646" s="80"/>
      <c r="H646" s="295">
        <v>1520</v>
      </c>
      <c r="I646" s="295">
        <v>257</v>
      </c>
      <c r="K646" s="296"/>
      <c r="N646" s="296"/>
    </row>
    <row r="647" spans="1:14" ht="9" customHeight="1" x14ac:dyDescent="0.15">
      <c r="A647" s="28" t="s">
        <v>50</v>
      </c>
      <c r="B647" s="295">
        <f t="shared" si="35"/>
        <v>2751</v>
      </c>
      <c r="C647" s="297">
        <v>2090</v>
      </c>
      <c r="D647" s="297">
        <v>661</v>
      </c>
      <c r="E647" s="208"/>
      <c r="F647" s="295">
        <f t="shared" si="36"/>
        <v>100755</v>
      </c>
      <c r="G647" s="80"/>
      <c r="H647" s="295">
        <v>81191</v>
      </c>
      <c r="I647" s="295">
        <v>19564</v>
      </c>
      <c r="K647" s="296"/>
      <c r="N647" s="296"/>
    </row>
    <row r="648" spans="1:14" ht="9" customHeight="1" x14ac:dyDescent="0.15">
      <c r="A648" s="41" t="s">
        <v>52</v>
      </c>
      <c r="B648" s="185">
        <f t="shared" si="35"/>
        <v>154</v>
      </c>
      <c r="C648" s="299">
        <v>102</v>
      </c>
      <c r="D648" s="299">
        <v>52</v>
      </c>
      <c r="E648" s="185"/>
      <c r="F648" s="185">
        <f t="shared" si="36"/>
        <v>3544</v>
      </c>
      <c r="G648" s="185"/>
      <c r="H648" s="185">
        <v>2630</v>
      </c>
      <c r="I648" s="185">
        <v>914</v>
      </c>
      <c r="K648" s="296"/>
      <c r="N648" s="296"/>
    </row>
    <row r="649" spans="1:14" ht="9" customHeight="1" x14ac:dyDescent="0.15">
      <c r="A649" s="28" t="s">
        <v>55</v>
      </c>
      <c r="B649" s="80">
        <f t="shared" si="35"/>
        <v>721</v>
      </c>
      <c r="C649" s="297">
        <v>588</v>
      </c>
      <c r="D649" s="297">
        <v>133</v>
      </c>
      <c r="E649" s="208"/>
      <c r="F649" s="80">
        <f t="shared" si="36"/>
        <v>25001</v>
      </c>
      <c r="G649" s="80"/>
      <c r="H649" s="80">
        <v>23021</v>
      </c>
      <c r="I649" s="80">
        <v>1980</v>
      </c>
      <c r="K649" s="296"/>
      <c r="N649" s="296"/>
    </row>
    <row r="650" spans="1:14" ht="9" customHeight="1" x14ac:dyDescent="0.15">
      <c r="A650" s="28" t="s">
        <v>57</v>
      </c>
      <c r="B650" s="295">
        <f t="shared" si="35"/>
        <v>559</v>
      </c>
      <c r="C650" s="298">
        <v>458</v>
      </c>
      <c r="D650" s="298">
        <v>101</v>
      </c>
      <c r="E650" s="208"/>
      <c r="F650" s="295">
        <f t="shared" si="36"/>
        <v>20587</v>
      </c>
      <c r="G650" s="80"/>
      <c r="H650" s="295">
        <v>17648</v>
      </c>
      <c r="I650" s="295">
        <v>2939</v>
      </c>
      <c r="K650" s="296"/>
      <c r="N650" s="296"/>
    </row>
    <row r="651" spans="1:14" ht="9" customHeight="1" x14ac:dyDescent="0.15">
      <c r="A651" s="28" t="s">
        <v>59</v>
      </c>
      <c r="B651" s="295">
        <f t="shared" si="35"/>
        <v>99</v>
      </c>
      <c r="C651" s="297">
        <v>65</v>
      </c>
      <c r="D651" s="297">
        <v>34</v>
      </c>
      <c r="E651" s="208"/>
      <c r="F651" s="295">
        <f t="shared" si="36"/>
        <v>1438</v>
      </c>
      <c r="G651" s="80"/>
      <c r="H651" s="295">
        <v>1116</v>
      </c>
      <c r="I651" s="295">
        <v>322</v>
      </c>
      <c r="K651" s="296"/>
      <c r="N651" s="296"/>
    </row>
    <row r="652" spans="1:14" ht="9" customHeight="1" x14ac:dyDescent="0.15">
      <c r="A652" s="41" t="s">
        <v>63</v>
      </c>
      <c r="B652" s="185">
        <f t="shared" si="35"/>
        <v>522</v>
      </c>
      <c r="C652" s="299">
        <v>452</v>
      </c>
      <c r="D652" s="299">
        <v>70</v>
      </c>
      <c r="E652" s="185"/>
      <c r="F652" s="185">
        <f t="shared" si="36"/>
        <v>19447</v>
      </c>
      <c r="G652" s="185"/>
      <c r="H652" s="185">
        <v>18493</v>
      </c>
      <c r="I652" s="185">
        <v>954</v>
      </c>
      <c r="K652" s="296"/>
      <c r="N652" s="296"/>
    </row>
    <row r="653" spans="1:14" ht="9" customHeight="1" x14ac:dyDescent="0.15">
      <c r="A653" s="28" t="s">
        <v>65</v>
      </c>
      <c r="B653" s="80">
        <f t="shared" si="35"/>
        <v>554</v>
      </c>
      <c r="C653" s="297">
        <v>428</v>
      </c>
      <c r="D653" s="297">
        <v>126</v>
      </c>
      <c r="E653" s="208"/>
      <c r="F653" s="80">
        <f t="shared" si="36"/>
        <v>17801</v>
      </c>
      <c r="G653" s="80"/>
      <c r="H653" s="80">
        <v>16486</v>
      </c>
      <c r="I653" s="80">
        <v>1315</v>
      </c>
      <c r="K653" s="296"/>
      <c r="N653" s="296"/>
    </row>
    <row r="654" spans="1:14" ht="9" customHeight="1" x14ac:dyDescent="0.15">
      <c r="A654" s="28" t="s">
        <v>69</v>
      </c>
      <c r="B654" s="295">
        <f t="shared" si="35"/>
        <v>440</v>
      </c>
      <c r="C654" s="298">
        <v>309</v>
      </c>
      <c r="D654" s="298">
        <v>131</v>
      </c>
      <c r="E654" s="208"/>
      <c r="F654" s="295">
        <f t="shared" si="36"/>
        <v>17733</v>
      </c>
      <c r="G654" s="80"/>
      <c r="H654" s="295">
        <v>16082</v>
      </c>
      <c r="I654" s="295">
        <v>1651</v>
      </c>
      <c r="K654" s="296"/>
      <c r="N654" s="296"/>
    </row>
    <row r="655" spans="1:14" ht="9" customHeight="1" x14ac:dyDescent="0.15">
      <c r="A655" s="28" t="s">
        <v>74</v>
      </c>
      <c r="B655" s="295">
        <f t="shared" si="35"/>
        <v>233</v>
      </c>
      <c r="C655" s="297">
        <v>119</v>
      </c>
      <c r="D655" s="297">
        <v>114</v>
      </c>
      <c r="E655" s="208"/>
      <c r="F655" s="295">
        <f t="shared" si="36"/>
        <v>5245</v>
      </c>
      <c r="G655" s="80"/>
      <c r="H655" s="295">
        <v>3017</v>
      </c>
      <c r="I655" s="295">
        <v>2228</v>
      </c>
      <c r="K655" s="296"/>
      <c r="N655" s="296"/>
    </row>
    <row r="656" spans="1:14" ht="9" customHeight="1" x14ac:dyDescent="0.15">
      <c r="A656" s="41" t="s">
        <v>76</v>
      </c>
      <c r="B656" s="185">
        <f t="shared" si="35"/>
        <v>1474</v>
      </c>
      <c r="C656" s="299">
        <v>1111</v>
      </c>
      <c r="D656" s="299">
        <v>363</v>
      </c>
      <c r="E656" s="185"/>
      <c r="F656" s="185">
        <f t="shared" si="36"/>
        <v>42684</v>
      </c>
      <c r="G656" s="185"/>
      <c r="H656" s="185">
        <v>34085</v>
      </c>
      <c r="I656" s="185">
        <v>8599</v>
      </c>
      <c r="K656" s="296"/>
      <c r="N656" s="296"/>
    </row>
    <row r="657" spans="1:14" ht="9" customHeight="1" x14ac:dyDescent="0.15">
      <c r="A657" s="28" t="s">
        <v>105</v>
      </c>
      <c r="B657" s="80">
        <f t="shared" si="35"/>
        <v>147</v>
      </c>
      <c r="C657" s="297">
        <v>108</v>
      </c>
      <c r="D657" s="297">
        <v>39</v>
      </c>
      <c r="E657" s="208"/>
      <c r="F657" s="80">
        <f t="shared" si="36"/>
        <v>5426</v>
      </c>
      <c r="G657" s="80"/>
      <c r="H657" s="80">
        <v>5045</v>
      </c>
      <c r="I657" s="80">
        <v>381</v>
      </c>
      <c r="K657" s="296"/>
      <c r="N657" s="296"/>
    </row>
    <row r="658" spans="1:14" ht="9" customHeight="1" x14ac:dyDescent="0.15">
      <c r="A658" s="28" t="s">
        <v>82</v>
      </c>
      <c r="B658" s="295">
        <f t="shared" si="35"/>
        <v>995</v>
      </c>
      <c r="C658" s="298">
        <v>679</v>
      </c>
      <c r="D658" s="298">
        <v>316</v>
      </c>
      <c r="E658" s="208"/>
      <c r="F658" s="295">
        <f t="shared" si="36"/>
        <v>34877</v>
      </c>
      <c r="G658" s="80"/>
      <c r="H658" s="295">
        <v>28087</v>
      </c>
      <c r="I658" s="295">
        <v>6790</v>
      </c>
      <c r="K658" s="296"/>
      <c r="N658" s="296"/>
    </row>
    <row r="659" spans="1:14" ht="9" customHeight="1" x14ac:dyDescent="0.15">
      <c r="A659" s="28" t="s">
        <v>86</v>
      </c>
      <c r="B659" s="295">
        <f t="shared" si="35"/>
        <v>213</v>
      </c>
      <c r="C659" s="297">
        <v>157</v>
      </c>
      <c r="D659" s="297">
        <v>56</v>
      </c>
      <c r="E659" s="208"/>
      <c r="F659" s="295">
        <f t="shared" si="36"/>
        <v>6747</v>
      </c>
      <c r="G659" s="80"/>
      <c r="H659" s="295">
        <v>5718</v>
      </c>
      <c r="I659" s="295">
        <v>1029</v>
      </c>
      <c r="K659" s="296"/>
      <c r="N659" s="296"/>
    </row>
    <row r="660" spans="1:14" ht="9" customHeight="1" x14ac:dyDescent="0.15">
      <c r="A660" s="41" t="s">
        <v>88</v>
      </c>
      <c r="B660" s="185">
        <f t="shared" si="35"/>
        <v>88</v>
      </c>
      <c r="C660" s="299">
        <v>65</v>
      </c>
      <c r="D660" s="299">
        <v>23</v>
      </c>
      <c r="E660" s="185"/>
      <c r="F660" s="185">
        <f t="shared" si="36"/>
        <v>3582</v>
      </c>
      <c r="G660" s="185"/>
      <c r="H660" s="185">
        <v>3179</v>
      </c>
      <c r="I660" s="185">
        <v>403</v>
      </c>
      <c r="K660" s="296"/>
      <c r="N660" s="296"/>
    </row>
    <row r="661" spans="1:14" s="207" customFormat="1" ht="9" customHeight="1" x14ac:dyDescent="0.15">
      <c r="A661" s="37"/>
      <c r="B661" s="80"/>
      <c r="C661" s="298"/>
      <c r="D661" s="298"/>
      <c r="E661" s="80"/>
      <c r="F661" s="80"/>
      <c r="G661" s="80"/>
      <c r="H661" s="80"/>
      <c r="I661" s="80"/>
      <c r="K661" s="300"/>
      <c r="N661" s="300"/>
    </row>
    <row r="662" spans="1:14" s="207" customFormat="1" ht="9" customHeight="1" x14ac:dyDescent="0.15">
      <c r="A662" s="43">
        <v>2013</v>
      </c>
      <c r="B662" s="28"/>
      <c r="C662" s="28"/>
      <c r="D662" s="28"/>
      <c r="E662" s="28"/>
      <c r="F662" s="28"/>
      <c r="G662" s="28"/>
      <c r="H662" s="28"/>
      <c r="I662" s="28"/>
      <c r="K662" s="300"/>
      <c r="N662" s="300"/>
    </row>
    <row r="663" spans="1:14" s="207" customFormat="1" ht="9" customHeight="1" x14ac:dyDescent="0.25">
      <c r="A663" s="25" t="s">
        <v>129</v>
      </c>
      <c r="B663" s="475">
        <f>SUM(B665:B696)</f>
        <v>18937</v>
      </c>
      <c r="C663" s="475">
        <f>SUM(C665:C696)</f>
        <v>14416</v>
      </c>
      <c r="D663" s="475">
        <f>SUM(D665:D696)</f>
        <v>4521</v>
      </c>
      <c r="E663" s="475"/>
      <c r="F663" s="475">
        <f>SUM(F665:F696)</f>
        <v>729046</v>
      </c>
      <c r="G663" s="475"/>
      <c r="H663" s="475">
        <f>SUM(H665:H696)</f>
        <v>623439</v>
      </c>
      <c r="I663" s="475">
        <f>SUM(I665:I696)</f>
        <v>105607</v>
      </c>
      <c r="K663" s="300"/>
      <c r="N663" s="300"/>
    </row>
    <row r="664" spans="1:14" s="207" customFormat="1" ht="3" customHeight="1" x14ac:dyDescent="0.25">
      <c r="A664" s="25"/>
      <c r="B664" s="475"/>
      <c r="C664" s="475"/>
      <c r="D664" s="475"/>
      <c r="E664" s="475"/>
      <c r="F664" s="475"/>
      <c r="G664" s="475"/>
      <c r="H664" s="475"/>
      <c r="I664" s="475"/>
      <c r="K664" s="300"/>
      <c r="N664" s="300"/>
    </row>
    <row r="665" spans="1:14" s="207" customFormat="1" ht="9" customHeight="1" x14ac:dyDescent="0.15">
      <c r="A665" s="28" t="s">
        <v>14</v>
      </c>
      <c r="B665" s="295">
        <f t="shared" ref="B665:B696" si="37">SUM(C665:D665)</f>
        <v>193</v>
      </c>
      <c r="C665" s="297">
        <v>158</v>
      </c>
      <c r="D665" s="297">
        <v>35</v>
      </c>
      <c r="E665" s="208"/>
      <c r="F665" s="295">
        <f t="shared" ref="F665:F696" si="38">SUM(H665:I665)</f>
        <v>9405</v>
      </c>
      <c r="G665" s="80"/>
      <c r="H665" s="295">
        <v>7928</v>
      </c>
      <c r="I665" s="295">
        <v>1477</v>
      </c>
      <c r="K665" s="300"/>
      <c r="N665" s="300"/>
    </row>
    <row r="666" spans="1:14" s="207" customFormat="1" ht="9" customHeight="1" x14ac:dyDescent="0.15">
      <c r="A666" s="28" t="s">
        <v>15</v>
      </c>
      <c r="B666" s="295">
        <f t="shared" si="37"/>
        <v>470</v>
      </c>
      <c r="C666" s="298">
        <v>379</v>
      </c>
      <c r="D666" s="298">
        <v>91</v>
      </c>
      <c r="E666" s="208"/>
      <c r="F666" s="295">
        <f t="shared" si="38"/>
        <v>21056</v>
      </c>
      <c r="G666" s="80"/>
      <c r="H666" s="295">
        <v>19760</v>
      </c>
      <c r="I666" s="295">
        <v>1296</v>
      </c>
      <c r="K666" s="300"/>
      <c r="N666" s="300"/>
    </row>
    <row r="667" spans="1:14" s="207" customFormat="1" ht="9" customHeight="1" x14ac:dyDescent="0.15">
      <c r="A667" s="28" t="s">
        <v>112</v>
      </c>
      <c r="B667" s="295">
        <f t="shared" si="37"/>
        <v>73</v>
      </c>
      <c r="C667" s="297">
        <v>53</v>
      </c>
      <c r="D667" s="297">
        <v>20</v>
      </c>
      <c r="E667" s="208"/>
      <c r="F667" s="295">
        <f t="shared" si="38"/>
        <v>1705</v>
      </c>
      <c r="G667" s="80"/>
      <c r="H667" s="295">
        <v>1258</v>
      </c>
      <c r="I667" s="295">
        <v>447</v>
      </c>
      <c r="K667" s="300"/>
      <c r="N667" s="300"/>
    </row>
    <row r="668" spans="1:14" s="207" customFormat="1" ht="9" customHeight="1" x14ac:dyDescent="0.15">
      <c r="A668" s="41" t="s">
        <v>21</v>
      </c>
      <c r="B668" s="185">
        <f t="shared" si="37"/>
        <v>114</v>
      </c>
      <c r="C668" s="299">
        <v>80</v>
      </c>
      <c r="D668" s="299">
        <v>34</v>
      </c>
      <c r="E668" s="185"/>
      <c r="F668" s="185">
        <f t="shared" si="38"/>
        <v>1324</v>
      </c>
      <c r="G668" s="185"/>
      <c r="H668" s="185">
        <v>900</v>
      </c>
      <c r="I668" s="185">
        <v>424</v>
      </c>
      <c r="K668" s="300"/>
      <c r="N668" s="300"/>
    </row>
    <row r="669" spans="1:14" s="207" customFormat="1" ht="9" customHeight="1" x14ac:dyDescent="0.15">
      <c r="A669" s="28" t="s">
        <v>23</v>
      </c>
      <c r="B669" s="80">
        <f>SUM(C669:D669)</f>
        <v>808</v>
      </c>
      <c r="C669" s="297">
        <v>625</v>
      </c>
      <c r="D669" s="297">
        <v>183</v>
      </c>
      <c r="E669" s="208"/>
      <c r="F669" s="80">
        <f>SUM(H669:I669)</f>
        <v>26807</v>
      </c>
      <c r="G669" s="80"/>
      <c r="H669" s="80">
        <v>22782</v>
      </c>
      <c r="I669" s="80">
        <v>4025</v>
      </c>
      <c r="K669" s="300"/>
      <c r="N669" s="300"/>
    </row>
    <row r="670" spans="1:14" s="207" customFormat="1" ht="9" customHeight="1" x14ac:dyDescent="0.15">
      <c r="A670" s="28" t="s">
        <v>25</v>
      </c>
      <c r="B670" s="295">
        <f>SUM(C670:D670)</f>
        <v>253</v>
      </c>
      <c r="C670" s="298">
        <v>207</v>
      </c>
      <c r="D670" s="298">
        <v>46</v>
      </c>
      <c r="E670" s="208"/>
      <c r="F670" s="295">
        <f>SUM(H670:I670)</f>
        <v>5629</v>
      </c>
      <c r="G670" s="80"/>
      <c r="H670" s="295">
        <v>5041</v>
      </c>
      <c r="I670" s="295">
        <v>588</v>
      </c>
      <c r="K670" s="300"/>
      <c r="N670" s="300"/>
    </row>
    <row r="671" spans="1:14" s="207" customFormat="1" ht="9" customHeight="1" x14ac:dyDescent="0.15">
      <c r="A671" s="28" t="s">
        <v>27</v>
      </c>
      <c r="B671" s="295">
        <f t="shared" si="37"/>
        <v>171</v>
      </c>
      <c r="C671" s="297">
        <v>125</v>
      </c>
      <c r="D671" s="297">
        <v>46</v>
      </c>
      <c r="E671" s="208"/>
      <c r="F671" s="295">
        <f t="shared" si="38"/>
        <v>4710</v>
      </c>
      <c r="G671" s="80"/>
      <c r="H671" s="295">
        <v>3819</v>
      </c>
      <c r="I671" s="295">
        <v>891</v>
      </c>
      <c r="K671" s="300"/>
      <c r="N671" s="300"/>
    </row>
    <row r="672" spans="1:14" s="207" customFormat="1" ht="9" customHeight="1" x14ac:dyDescent="0.15">
      <c r="A672" s="41" t="s">
        <v>30</v>
      </c>
      <c r="B672" s="185">
        <f t="shared" si="37"/>
        <v>538</v>
      </c>
      <c r="C672" s="299">
        <v>397</v>
      </c>
      <c r="D672" s="299">
        <v>141</v>
      </c>
      <c r="E672" s="185"/>
      <c r="F672" s="185">
        <f t="shared" si="38"/>
        <v>21162</v>
      </c>
      <c r="G672" s="185"/>
      <c r="H672" s="185">
        <v>18870</v>
      </c>
      <c r="I672" s="185">
        <v>2292</v>
      </c>
      <c r="K672" s="300"/>
      <c r="N672" s="300"/>
    </row>
    <row r="673" spans="1:14" s="207" customFormat="1" ht="9" customHeight="1" x14ac:dyDescent="0.15">
      <c r="A673" s="28" t="s">
        <v>111</v>
      </c>
      <c r="B673" s="80">
        <f t="shared" si="37"/>
        <v>4000</v>
      </c>
      <c r="C673" s="297">
        <v>3114</v>
      </c>
      <c r="D673" s="297">
        <v>886</v>
      </c>
      <c r="E673" s="208"/>
      <c r="F673" s="80">
        <f t="shared" si="38"/>
        <v>138972</v>
      </c>
      <c r="G673" s="80"/>
      <c r="H673" s="80">
        <v>118621</v>
      </c>
      <c r="I673" s="80">
        <v>20351</v>
      </c>
      <c r="K673" s="300"/>
      <c r="N673" s="300"/>
    </row>
    <row r="674" spans="1:14" s="207" customFormat="1" ht="9" customHeight="1" x14ac:dyDescent="0.15">
      <c r="A674" s="28" t="s">
        <v>33</v>
      </c>
      <c r="B674" s="295">
        <f t="shared" si="37"/>
        <v>233</v>
      </c>
      <c r="C674" s="298">
        <v>181</v>
      </c>
      <c r="D674" s="298">
        <v>52</v>
      </c>
      <c r="E674" s="208"/>
      <c r="F674" s="295">
        <f t="shared" si="38"/>
        <v>12527</v>
      </c>
      <c r="G674" s="80"/>
      <c r="H674" s="295">
        <v>11114</v>
      </c>
      <c r="I674" s="295">
        <v>1413</v>
      </c>
      <c r="K674" s="300"/>
      <c r="N674" s="300"/>
    </row>
    <row r="675" spans="1:14" s="207" customFormat="1" ht="9" customHeight="1" x14ac:dyDescent="0.15">
      <c r="A675" s="28" t="s">
        <v>34</v>
      </c>
      <c r="B675" s="295">
        <f t="shared" si="37"/>
        <v>614</v>
      </c>
      <c r="C675" s="297">
        <v>446</v>
      </c>
      <c r="D675" s="297">
        <v>168</v>
      </c>
      <c r="E675" s="208"/>
      <c r="F675" s="295">
        <f t="shared" si="38"/>
        <v>37121</v>
      </c>
      <c r="G675" s="80"/>
      <c r="H675" s="295">
        <v>31167</v>
      </c>
      <c r="I675" s="295">
        <v>5954</v>
      </c>
      <c r="K675" s="300"/>
      <c r="N675" s="300"/>
    </row>
    <row r="676" spans="1:14" s="207" customFormat="1" ht="9" customHeight="1" x14ac:dyDescent="0.15">
      <c r="A676" s="41" t="s">
        <v>36</v>
      </c>
      <c r="B676" s="185">
        <f t="shared" si="37"/>
        <v>108</v>
      </c>
      <c r="C676" s="299">
        <v>62</v>
      </c>
      <c r="D676" s="299">
        <v>46</v>
      </c>
      <c r="E676" s="185"/>
      <c r="F676" s="185">
        <f t="shared" si="38"/>
        <v>2572</v>
      </c>
      <c r="G676" s="185"/>
      <c r="H676" s="185">
        <v>1945</v>
      </c>
      <c r="I676" s="185">
        <v>627</v>
      </c>
      <c r="K676" s="300"/>
      <c r="N676" s="300"/>
    </row>
    <row r="677" spans="1:14" s="207" customFormat="1" ht="9" customHeight="1" x14ac:dyDescent="0.15">
      <c r="A677" s="28" t="s">
        <v>130</v>
      </c>
      <c r="B677" s="295">
        <f t="shared" si="37"/>
        <v>303</v>
      </c>
      <c r="C677" s="297">
        <v>216</v>
      </c>
      <c r="D677" s="297">
        <v>87</v>
      </c>
      <c r="E677" s="208"/>
      <c r="F677" s="295">
        <f t="shared" si="38"/>
        <v>22368</v>
      </c>
      <c r="G677" s="80"/>
      <c r="H677" s="295">
        <v>19676</v>
      </c>
      <c r="I677" s="295">
        <v>2692</v>
      </c>
      <c r="K677" s="300"/>
      <c r="N677" s="300"/>
    </row>
    <row r="678" spans="1:14" s="207" customFormat="1" ht="9" customHeight="1" x14ac:dyDescent="0.15">
      <c r="A678" s="28" t="s">
        <v>39</v>
      </c>
      <c r="B678" s="295">
        <f t="shared" si="37"/>
        <v>1193</v>
      </c>
      <c r="C678" s="298">
        <v>968</v>
      </c>
      <c r="D678" s="298">
        <v>225</v>
      </c>
      <c r="E678" s="208"/>
      <c r="F678" s="295">
        <f t="shared" si="38"/>
        <v>49802</v>
      </c>
      <c r="G678" s="80"/>
      <c r="H678" s="295">
        <v>45474</v>
      </c>
      <c r="I678" s="295">
        <v>4328</v>
      </c>
      <c r="K678" s="300"/>
      <c r="N678" s="300"/>
    </row>
    <row r="679" spans="1:14" s="207" customFormat="1" ht="9" customHeight="1" x14ac:dyDescent="0.15">
      <c r="A679" s="28" t="s">
        <v>32</v>
      </c>
      <c r="B679" s="295">
        <f>SUM(C679:D679)</f>
        <v>871</v>
      </c>
      <c r="C679" s="297">
        <v>674</v>
      </c>
      <c r="D679" s="297">
        <v>197</v>
      </c>
      <c r="E679" s="208"/>
      <c r="F679" s="295">
        <f>SUM(H679:I679)</f>
        <v>39448</v>
      </c>
      <c r="G679" s="80"/>
      <c r="H679" s="295">
        <v>34855</v>
      </c>
      <c r="I679" s="295">
        <v>4593</v>
      </c>
      <c r="K679" s="300"/>
      <c r="N679" s="300"/>
    </row>
    <row r="680" spans="1:14" s="207" customFormat="1" ht="9" customHeight="1" x14ac:dyDescent="0.25">
      <c r="A680" s="41" t="s">
        <v>43</v>
      </c>
      <c r="B680" s="185">
        <f t="shared" si="37"/>
        <v>485</v>
      </c>
      <c r="C680" s="42">
        <v>389</v>
      </c>
      <c r="D680" s="42">
        <v>96</v>
      </c>
      <c r="E680" s="185"/>
      <c r="F680" s="185">
        <f t="shared" si="38"/>
        <v>20144</v>
      </c>
      <c r="G680" s="185"/>
      <c r="H680" s="185">
        <v>18656</v>
      </c>
      <c r="I680" s="185">
        <v>1488</v>
      </c>
      <c r="K680" s="300"/>
      <c r="N680" s="300"/>
    </row>
    <row r="681" spans="1:14" s="207" customFormat="1" ht="9" customHeight="1" x14ac:dyDescent="0.15">
      <c r="A681" s="28" t="s">
        <v>46</v>
      </c>
      <c r="B681" s="80">
        <f t="shared" si="37"/>
        <v>216</v>
      </c>
      <c r="C681" s="297">
        <v>156</v>
      </c>
      <c r="D681" s="297">
        <v>60</v>
      </c>
      <c r="E681" s="208"/>
      <c r="F681" s="80">
        <f t="shared" si="38"/>
        <v>6372</v>
      </c>
      <c r="G681" s="80"/>
      <c r="H681" s="80">
        <v>5517</v>
      </c>
      <c r="I681" s="80">
        <v>855</v>
      </c>
      <c r="K681" s="300"/>
      <c r="N681" s="300"/>
    </row>
    <row r="682" spans="1:14" s="207" customFormat="1" ht="9" customHeight="1" x14ac:dyDescent="0.15">
      <c r="A682" s="28" t="s">
        <v>48</v>
      </c>
      <c r="B682" s="295">
        <f t="shared" si="37"/>
        <v>53</v>
      </c>
      <c r="C682" s="298">
        <v>42</v>
      </c>
      <c r="D682" s="298">
        <v>11</v>
      </c>
      <c r="E682" s="208"/>
      <c r="F682" s="295">
        <f t="shared" si="38"/>
        <v>1786</v>
      </c>
      <c r="G682" s="80"/>
      <c r="H682" s="295">
        <v>1537</v>
      </c>
      <c r="I682" s="295">
        <v>249</v>
      </c>
      <c r="K682" s="300"/>
      <c r="N682" s="300"/>
    </row>
    <row r="683" spans="1:14" s="207" customFormat="1" ht="9" customHeight="1" x14ac:dyDescent="0.15">
      <c r="A683" s="28" t="s">
        <v>50</v>
      </c>
      <c r="B683" s="295">
        <f t="shared" si="37"/>
        <v>2503</v>
      </c>
      <c r="C683" s="297">
        <v>1925</v>
      </c>
      <c r="D683" s="297">
        <v>578</v>
      </c>
      <c r="E683" s="208"/>
      <c r="F683" s="295">
        <f t="shared" si="38"/>
        <v>100582</v>
      </c>
      <c r="G683" s="80"/>
      <c r="H683" s="295">
        <v>80292</v>
      </c>
      <c r="I683" s="295">
        <v>20290</v>
      </c>
      <c r="K683" s="300"/>
      <c r="N683" s="300"/>
    </row>
    <row r="684" spans="1:14" s="207" customFormat="1" ht="9" customHeight="1" x14ac:dyDescent="0.15">
      <c r="A684" s="41" t="s">
        <v>52</v>
      </c>
      <c r="B684" s="185">
        <f t="shared" si="37"/>
        <v>145</v>
      </c>
      <c r="C684" s="299">
        <v>94</v>
      </c>
      <c r="D684" s="299">
        <v>51</v>
      </c>
      <c r="E684" s="185"/>
      <c r="F684" s="185">
        <f t="shared" si="38"/>
        <v>3384</v>
      </c>
      <c r="G684" s="185"/>
      <c r="H684" s="185">
        <v>2543</v>
      </c>
      <c r="I684" s="185">
        <v>841</v>
      </c>
      <c r="K684" s="300"/>
      <c r="N684" s="300"/>
    </row>
    <row r="685" spans="1:14" s="207" customFormat="1" ht="9" customHeight="1" x14ac:dyDescent="0.15">
      <c r="A685" s="28" t="s">
        <v>55</v>
      </c>
      <c r="B685" s="80">
        <f t="shared" si="37"/>
        <v>643</v>
      </c>
      <c r="C685" s="297">
        <v>514</v>
      </c>
      <c r="D685" s="297">
        <v>129</v>
      </c>
      <c r="E685" s="208"/>
      <c r="F685" s="80">
        <f t="shared" si="38"/>
        <v>25477</v>
      </c>
      <c r="G685" s="80"/>
      <c r="H685" s="80">
        <v>23391</v>
      </c>
      <c r="I685" s="80">
        <v>2086</v>
      </c>
      <c r="K685" s="300"/>
      <c r="N685" s="300"/>
    </row>
    <row r="686" spans="1:14" s="207" customFormat="1" ht="9" customHeight="1" x14ac:dyDescent="0.15">
      <c r="A686" s="28" t="s">
        <v>57</v>
      </c>
      <c r="B686" s="295">
        <f t="shared" si="37"/>
        <v>523</v>
      </c>
      <c r="C686" s="298">
        <v>418</v>
      </c>
      <c r="D686" s="298">
        <v>105</v>
      </c>
      <c r="E686" s="208"/>
      <c r="F686" s="295">
        <f t="shared" si="38"/>
        <v>21307</v>
      </c>
      <c r="G686" s="80"/>
      <c r="H686" s="295">
        <v>18521</v>
      </c>
      <c r="I686" s="295">
        <v>2786</v>
      </c>
      <c r="K686" s="300"/>
      <c r="N686" s="300"/>
    </row>
    <row r="687" spans="1:14" s="207" customFormat="1" ht="9" customHeight="1" x14ac:dyDescent="0.15">
      <c r="A687" s="28" t="s">
        <v>59</v>
      </c>
      <c r="B687" s="295">
        <f t="shared" si="37"/>
        <v>94</v>
      </c>
      <c r="C687" s="297">
        <v>62</v>
      </c>
      <c r="D687" s="297">
        <v>32</v>
      </c>
      <c r="E687" s="208"/>
      <c r="F687" s="295">
        <f t="shared" si="38"/>
        <v>1448</v>
      </c>
      <c r="G687" s="80"/>
      <c r="H687" s="295">
        <v>1120</v>
      </c>
      <c r="I687" s="295">
        <v>328</v>
      </c>
      <c r="K687" s="300"/>
      <c r="N687" s="300"/>
    </row>
    <row r="688" spans="1:14" s="207" customFormat="1" ht="9" customHeight="1" x14ac:dyDescent="0.15">
      <c r="A688" s="41" t="s">
        <v>63</v>
      </c>
      <c r="B688" s="185">
        <f t="shared" si="37"/>
        <v>469</v>
      </c>
      <c r="C688" s="299">
        <v>398</v>
      </c>
      <c r="D688" s="299">
        <v>71</v>
      </c>
      <c r="E688" s="185"/>
      <c r="F688" s="185">
        <f t="shared" si="38"/>
        <v>19405</v>
      </c>
      <c r="G688" s="185"/>
      <c r="H688" s="185">
        <v>18284</v>
      </c>
      <c r="I688" s="185">
        <v>1121</v>
      </c>
      <c r="K688" s="300"/>
      <c r="N688" s="300"/>
    </row>
    <row r="689" spans="1:14" s="207" customFormat="1" ht="9" customHeight="1" x14ac:dyDescent="0.15">
      <c r="A689" s="28" t="s">
        <v>65</v>
      </c>
      <c r="B689" s="80">
        <f t="shared" si="37"/>
        <v>495</v>
      </c>
      <c r="C689" s="297">
        <v>377</v>
      </c>
      <c r="D689" s="297">
        <v>118</v>
      </c>
      <c r="E689" s="208"/>
      <c r="F689" s="80">
        <f t="shared" si="38"/>
        <v>17915</v>
      </c>
      <c r="G689" s="80"/>
      <c r="H689" s="80">
        <v>16575</v>
      </c>
      <c r="I689" s="80">
        <v>1340</v>
      </c>
      <c r="K689" s="300"/>
      <c r="N689" s="300"/>
    </row>
    <row r="690" spans="1:14" s="207" customFormat="1" ht="9" customHeight="1" x14ac:dyDescent="0.15">
      <c r="A690" s="28" t="s">
        <v>69</v>
      </c>
      <c r="B690" s="295">
        <f t="shared" si="37"/>
        <v>423</v>
      </c>
      <c r="C690" s="298">
        <v>302</v>
      </c>
      <c r="D690" s="298">
        <v>121</v>
      </c>
      <c r="E690" s="208"/>
      <c r="F690" s="295">
        <f t="shared" si="38"/>
        <v>17555</v>
      </c>
      <c r="G690" s="80"/>
      <c r="H690" s="295">
        <v>15812</v>
      </c>
      <c r="I690" s="295">
        <v>1743</v>
      </c>
      <c r="K690" s="300"/>
      <c r="N690" s="300"/>
    </row>
    <row r="691" spans="1:14" s="207" customFormat="1" ht="9" customHeight="1" x14ac:dyDescent="0.15">
      <c r="A691" s="28" t="s">
        <v>74</v>
      </c>
      <c r="B691" s="295">
        <f t="shared" si="37"/>
        <v>229</v>
      </c>
      <c r="C691" s="297">
        <v>111</v>
      </c>
      <c r="D691" s="297">
        <v>118</v>
      </c>
      <c r="E691" s="208"/>
      <c r="F691" s="295">
        <f t="shared" si="38"/>
        <v>5529</v>
      </c>
      <c r="G691" s="80"/>
      <c r="H691" s="295">
        <v>3051</v>
      </c>
      <c r="I691" s="295">
        <v>2478</v>
      </c>
      <c r="K691" s="300"/>
      <c r="N691" s="300"/>
    </row>
    <row r="692" spans="1:14" s="207" customFormat="1" ht="9" customHeight="1" x14ac:dyDescent="0.15">
      <c r="A692" s="41" t="s">
        <v>76</v>
      </c>
      <c r="B692" s="185">
        <f t="shared" si="37"/>
        <v>1378</v>
      </c>
      <c r="C692" s="299">
        <v>1024</v>
      </c>
      <c r="D692" s="299">
        <v>354</v>
      </c>
      <c r="E692" s="185"/>
      <c r="F692" s="185">
        <f t="shared" si="38"/>
        <v>42892</v>
      </c>
      <c r="G692" s="185"/>
      <c r="H692" s="185">
        <v>33371</v>
      </c>
      <c r="I692" s="185">
        <v>9521</v>
      </c>
      <c r="K692" s="300"/>
      <c r="N692" s="300"/>
    </row>
    <row r="693" spans="1:14" s="207" customFormat="1" ht="9" customHeight="1" x14ac:dyDescent="0.15">
      <c r="A693" s="28" t="s">
        <v>105</v>
      </c>
      <c r="B693" s="80">
        <f t="shared" si="37"/>
        <v>145</v>
      </c>
      <c r="C693" s="297">
        <v>107</v>
      </c>
      <c r="D693" s="297">
        <v>38</v>
      </c>
      <c r="E693" s="208"/>
      <c r="F693" s="80">
        <f t="shared" si="38"/>
        <v>5182</v>
      </c>
      <c r="G693" s="80"/>
      <c r="H693" s="80">
        <v>4815</v>
      </c>
      <c r="I693" s="80">
        <v>367</v>
      </c>
      <c r="K693" s="300"/>
      <c r="N693" s="300"/>
    </row>
    <row r="694" spans="1:14" s="207" customFormat="1" ht="9" customHeight="1" x14ac:dyDescent="0.15">
      <c r="A694" s="28" t="s">
        <v>82</v>
      </c>
      <c r="B694" s="295">
        <f t="shared" si="37"/>
        <v>920</v>
      </c>
      <c r="C694" s="298">
        <v>610</v>
      </c>
      <c r="D694" s="298">
        <v>310</v>
      </c>
      <c r="E694" s="208"/>
      <c r="F694" s="295">
        <f t="shared" si="38"/>
        <v>35155</v>
      </c>
      <c r="G694" s="80"/>
      <c r="H694" s="295">
        <v>27864</v>
      </c>
      <c r="I694" s="295">
        <v>7291</v>
      </c>
      <c r="K694" s="300"/>
      <c r="N694" s="300"/>
    </row>
    <row r="695" spans="1:14" s="207" customFormat="1" ht="9" customHeight="1" x14ac:dyDescent="0.15">
      <c r="A695" s="28" t="s">
        <v>86</v>
      </c>
      <c r="B695" s="295">
        <f t="shared" si="37"/>
        <v>195</v>
      </c>
      <c r="C695" s="297">
        <v>145</v>
      </c>
      <c r="D695" s="297">
        <v>50</v>
      </c>
      <c r="E695" s="208"/>
      <c r="F695" s="295">
        <f t="shared" si="38"/>
        <v>6778</v>
      </c>
      <c r="G695" s="80"/>
      <c r="H695" s="295">
        <v>5769</v>
      </c>
      <c r="I695" s="295">
        <v>1009</v>
      </c>
      <c r="K695" s="300"/>
      <c r="N695" s="300"/>
    </row>
    <row r="696" spans="1:14" s="207" customFormat="1" ht="9" customHeight="1" x14ac:dyDescent="0.15">
      <c r="A696" s="41" t="s">
        <v>88</v>
      </c>
      <c r="B696" s="185">
        <f t="shared" si="37"/>
        <v>79</v>
      </c>
      <c r="C696" s="299">
        <v>57</v>
      </c>
      <c r="D696" s="299">
        <v>22</v>
      </c>
      <c r="E696" s="185"/>
      <c r="F696" s="185">
        <f t="shared" si="38"/>
        <v>3527</v>
      </c>
      <c r="G696" s="185"/>
      <c r="H696" s="185">
        <v>3111</v>
      </c>
      <c r="I696" s="185">
        <v>416</v>
      </c>
      <c r="K696" s="300"/>
      <c r="N696" s="300"/>
    </row>
    <row r="697" spans="1:14" s="207" customFormat="1" ht="9" customHeight="1" x14ac:dyDescent="0.15">
      <c r="A697" s="37"/>
      <c r="B697" s="80"/>
      <c r="C697" s="298"/>
      <c r="D697" s="298"/>
      <c r="E697" s="80"/>
      <c r="F697" s="80"/>
      <c r="G697" s="80"/>
      <c r="H697" s="80"/>
      <c r="I697" s="80"/>
      <c r="K697" s="300"/>
      <c r="N697" s="300"/>
    </row>
    <row r="698" spans="1:14" ht="9" customHeight="1" x14ac:dyDescent="0.15">
      <c r="A698" s="43">
        <v>2014</v>
      </c>
      <c r="B698" s="28"/>
      <c r="C698" s="28"/>
      <c r="D698" s="28"/>
      <c r="E698" s="28"/>
      <c r="F698" s="28"/>
      <c r="G698" s="28"/>
      <c r="H698" s="28"/>
      <c r="I698" s="28"/>
    </row>
    <row r="699" spans="1:14" ht="9" customHeight="1" x14ac:dyDescent="0.25">
      <c r="A699" s="25" t="s">
        <v>129</v>
      </c>
      <c r="B699" s="475">
        <f>SUM(B701:B732)</f>
        <v>19903</v>
      </c>
      <c r="C699" s="475">
        <f>SUM(C701:C732)</f>
        <v>15084</v>
      </c>
      <c r="D699" s="475">
        <f>SUM(D701:D732)</f>
        <v>4819</v>
      </c>
      <c r="E699" s="475"/>
      <c r="F699" s="475">
        <f>SUM(F701:F732)</f>
        <v>763480</v>
      </c>
      <c r="G699" s="475"/>
      <c r="H699" s="475">
        <f>SUM(H701:H732)</f>
        <v>650798</v>
      </c>
      <c r="I699" s="475">
        <f>SUM(I701:I732)</f>
        <v>112682</v>
      </c>
    </row>
    <row r="700" spans="1:14" ht="3" customHeight="1" x14ac:dyDescent="0.25">
      <c r="A700" s="25"/>
      <c r="B700" s="475"/>
      <c r="C700" s="475"/>
      <c r="D700" s="475"/>
      <c r="E700" s="475"/>
      <c r="F700" s="475"/>
      <c r="G700" s="475"/>
      <c r="H700" s="475"/>
      <c r="I700" s="475"/>
    </row>
    <row r="701" spans="1:14" ht="9" customHeight="1" x14ac:dyDescent="0.15">
      <c r="A701" s="28" t="s">
        <v>14</v>
      </c>
      <c r="B701" s="295">
        <f t="shared" ref="B701:B732" si="39">SUM(C701:D701)</f>
        <v>197</v>
      </c>
      <c r="C701" s="297">
        <v>164</v>
      </c>
      <c r="D701" s="297">
        <v>33</v>
      </c>
      <c r="E701" s="208"/>
      <c r="F701" s="295">
        <f t="shared" ref="F701:F732" si="40">SUM(H701:I701)</f>
        <v>9852</v>
      </c>
      <c r="G701" s="80"/>
      <c r="H701" s="295">
        <v>8377</v>
      </c>
      <c r="I701" s="295">
        <v>1475</v>
      </c>
      <c r="K701" s="296"/>
      <c r="N701" s="296"/>
    </row>
    <row r="702" spans="1:14" ht="9" customHeight="1" x14ac:dyDescent="0.15">
      <c r="A702" s="28" t="s">
        <v>15</v>
      </c>
      <c r="B702" s="295">
        <f t="shared" si="39"/>
        <v>479</v>
      </c>
      <c r="C702" s="298">
        <v>385</v>
      </c>
      <c r="D702" s="298">
        <v>94</v>
      </c>
      <c r="E702" s="208"/>
      <c r="F702" s="295">
        <f t="shared" si="40"/>
        <v>21336</v>
      </c>
      <c r="G702" s="80"/>
      <c r="H702" s="295">
        <v>19979</v>
      </c>
      <c r="I702" s="295">
        <v>1357</v>
      </c>
      <c r="K702" s="296"/>
      <c r="N702" s="296"/>
    </row>
    <row r="703" spans="1:14" ht="9" customHeight="1" x14ac:dyDescent="0.15">
      <c r="A703" s="28" t="s">
        <v>112</v>
      </c>
      <c r="B703" s="295">
        <f t="shared" si="39"/>
        <v>71</v>
      </c>
      <c r="C703" s="297">
        <v>52</v>
      </c>
      <c r="D703" s="297">
        <v>19</v>
      </c>
      <c r="E703" s="208"/>
      <c r="F703" s="295">
        <f t="shared" si="40"/>
        <v>1718</v>
      </c>
      <c r="G703" s="80"/>
      <c r="H703" s="295">
        <v>1273</v>
      </c>
      <c r="I703" s="295">
        <v>445</v>
      </c>
      <c r="K703" s="296"/>
      <c r="N703" s="296"/>
    </row>
    <row r="704" spans="1:14" ht="9" customHeight="1" x14ac:dyDescent="0.15">
      <c r="A704" s="41" t="s">
        <v>21</v>
      </c>
      <c r="B704" s="185">
        <f t="shared" si="39"/>
        <v>132</v>
      </c>
      <c r="C704" s="299">
        <v>93</v>
      </c>
      <c r="D704" s="299">
        <v>39</v>
      </c>
      <c r="E704" s="185"/>
      <c r="F704" s="185">
        <f t="shared" si="40"/>
        <v>1462</v>
      </c>
      <c r="G704" s="185"/>
      <c r="H704" s="185">
        <v>976</v>
      </c>
      <c r="I704" s="185">
        <v>486</v>
      </c>
      <c r="K704" s="296"/>
      <c r="N704" s="296"/>
    </row>
    <row r="705" spans="1:14" ht="9" customHeight="1" x14ac:dyDescent="0.15">
      <c r="A705" s="28" t="s">
        <v>23</v>
      </c>
      <c r="B705" s="80">
        <f>SUM(C705:D705)</f>
        <v>833</v>
      </c>
      <c r="C705" s="297">
        <v>636</v>
      </c>
      <c r="D705" s="297">
        <v>197</v>
      </c>
      <c r="E705" s="208"/>
      <c r="F705" s="80">
        <f>SUM(H705:I705)</f>
        <v>28720</v>
      </c>
      <c r="G705" s="80"/>
      <c r="H705" s="80">
        <v>24368</v>
      </c>
      <c r="I705" s="80">
        <v>4352</v>
      </c>
      <c r="K705" s="296"/>
      <c r="N705" s="296"/>
    </row>
    <row r="706" spans="1:14" ht="9" customHeight="1" x14ac:dyDescent="0.15">
      <c r="A706" s="28" t="s">
        <v>25</v>
      </c>
      <c r="B706" s="295">
        <f>SUM(C706:D706)</f>
        <v>285</v>
      </c>
      <c r="C706" s="298">
        <v>221</v>
      </c>
      <c r="D706" s="298">
        <v>64</v>
      </c>
      <c r="E706" s="208"/>
      <c r="F706" s="295">
        <f>SUM(H706:I706)</f>
        <v>6000</v>
      </c>
      <c r="G706" s="80"/>
      <c r="H706" s="295">
        <v>5204</v>
      </c>
      <c r="I706" s="295">
        <v>796</v>
      </c>
      <c r="K706" s="296"/>
      <c r="N706" s="296"/>
    </row>
    <row r="707" spans="1:14" ht="9" customHeight="1" x14ac:dyDescent="0.15">
      <c r="A707" s="28" t="s">
        <v>27</v>
      </c>
      <c r="B707" s="295">
        <f t="shared" si="39"/>
        <v>171</v>
      </c>
      <c r="C707" s="297">
        <v>124</v>
      </c>
      <c r="D707" s="297">
        <v>47</v>
      </c>
      <c r="E707" s="208"/>
      <c r="F707" s="295">
        <f t="shared" si="40"/>
        <v>4855</v>
      </c>
      <c r="G707" s="80"/>
      <c r="H707" s="295">
        <v>3915</v>
      </c>
      <c r="I707" s="295">
        <v>940</v>
      </c>
      <c r="K707" s="296"/>
      <c r="N707" s="296"/>
    </row>
    <row r="708" spans="1:14" ht="9" customHeight="1" x14ac:dyDescent="0.15">
      <c r="A708" s="41" t="s">
        <v>30</v>
      </c>
      <c r="B708" s="185">
        <f t="shared" si="39"/>
        <v>570</v>
      </c>
      <c r="C708" s="299">
        <v>416</v>
      </c>
      <c r="D708" s="299">
        <v>154</v>
      </c>
      <c r="E708" s="185"/>
      <c r="F708" s="185">
        <f t="shared" si="40"/>
        <v>22452</v>
      </c>
      <c r="G708" s="185"/>
      <c r="H708" s="185">
        <v>19908</v>
      </c>
      <c r="I708" s="185">
        <v>2544</v>
      </c>
      <c r="K708" s="296"/>
      <c r="N708" s="296"/>
    </row>
    <row r="709" spans="1:14" ht="9" customHeight="1" x14ac:dyDescent="0.15">
      <c r="A709" s="28" t="s">
        <v>111</v>
      </c>
      <c r="B709" s="80">
        <f t="shared" si="39"/>
        <v>4321</v>
      </c>
      <c r="C709" s="297">
        <v>3359</v>
      </c>
      <c r="D709" s="297">
        <v>962</v>
      </c>
      <c r="E709" s="208"/>
      <c r="F709" s="80">
        <f t="shared" si="40"/>
        <v>146794</v>
      </c>
      <c r="G709" s="80"/>
      <c r="H709" s="80">
        <v>125233</v>
      </c>
      <c r="I709" s="80">
        <v>21561</v>
      </c>
      <c r="K709" s="296"/>
      <c r="N709" s="296"/>
    </row>
    <row r="710" spans="1:14" ht="9" customHeight="1" x14ac:dyDescent="0.15">
      <c r="A710" s="28" t="s">
        <v>33</v>
      </c>
      <c r="B710" s="295">
        <f t="shared" si="39"/>
        <v>240</v>
      </c>
      <c r="C710" s="298">
        <v>184</v>
      </c>
      <c r="D710" s="298">
        <v>56</v>
      </c>
      <c r="E710" s="208"/>
      <c r="F710" s="295">
        <f t="shared" si="40"/>
        <v>13165</v>
      </c>
      <c r="G710" s="80"/>
      <c r="H710" s="295">
        <v>11658</v>
      </c>
      <c r="I710" s="295">
        <v>1507</v>
      </c>
      <c r="K710" s="296"/>
      <c r="N710" s="296"/>
    </row>
    <row r="711" spans="1:14" ht="9" customHeight="1" x14ac:dyDescent="0.15">
      <c r="A711" s="28" t="s">
        <v>34</v>
      </c>
      <c r="B711" s="295">
        <f t="shared" si="39"/>
        <v>666</v>
      </c>
      <c r="C711" s="297">
        <v>482</v>
      </c>
      <c r="D711" s="297">
        <v>184</v>
      </c>
      <c r="E711" s="208"/>
      <c r="F711" s="295">
        <f t="shared" si="40"/>
        <v>39277</v>
      </c>
      <c r="G711" s="80"/>
      <c r="H711" s="295">
        <v>33016</v>
      </c>
      <c r="I711" s="295">
        <v>6261</v>
      </c>
      <c r="K711" s="296"/>
      <c r="N711" s="296"/>
    </row>
    <row r="712" spans="1:14" ht="9" customHeight="1" x14ac:dyDescent="0.15">
      <c r="A712" s="41" t="s">
        <v>36</v>
      </c>
      <c r="B712" s="185">
        <f t="shared" si="39"/>
        <v>112</v>
      </c>
      <c r="C712" s="299">
        <v>64</v>
      </c>
      <c r="D712" s="299">
        <v>48</v>
      </c>
      <c r="E712" s="185"/>
      <c r="F712" s="185">
        <f t="shared" si="40"/>
        <v>2682</v>
      </c>
      <c r="G712" s="185"/>
      <c r="H712" s="185">
        <v>2049</v>
      </c>
      <c r="I712" s="185">
        <v>633</v>
      </c>
      <c r="K712" s="296"/>
      <c r="N712" s="296"/>
    </row>
    <row r="713" spans="1:14" ht="9" customHeight="1" x14ac:dyDescent="0.15">
      <c r="A713" s="28" t="s">
        <v>130</v>
      </c>
      <c r="B713" s="295">
        <f t="shared" si="39"/>
        <v>329</v>
      </c>
      <c r="C713" s="297">
        <v>234</v>
      </c>
      <c r="D713" s="297">
        <v>95</v>
      </c>
      <c r="E713" s="208"/>
      <c r="F713" s="295">
        <f t="shared" si="40"/>
        <v>24424</v>
      </c>
      <c r="G713" s="80"/>
      <c r="H713" s="295">
        <v>21441</v>
      </c>
      <c r="I713" s="295">
        <v>2983</v>
      </c>
      <c r="K713" s="296"/>
      <c r="N713" s="296"/>
    </row>
    <row r="714" spans="1:14" ht="9" customHeight="1" x14ac:dyDescent="0.15">
      <c r="A714" s="28" t="s">
        <v>39</v>
      </c>
      <c r="B714" s="295">
        <f t="shared" si="39"/>
        <v>1254</v>
      </c>
      <c r="C714" s="298">
        <v>1020</v>
      </c>
      <c r="D714" s="298">
        <v>234</v>
      </c>
      <c r="E714" s="208"/>
      <c r="F714" s="295">
        <f t="shared" si="40"/>
        <v>51631</v>
      </c>
      <c r="G714" s="80"/>
      <c r="H714" s="295">
        <v>47206</v>
      </c>
      <c r="I714" s="295">
        <v>4425</v>
      </c>
      <c r="K714" s="296"/>
      <c r="N714" s="296"/>
    </row>
    <row r="715" spans="1:14" ht="9" customHeight="1" x14ac:dyDescent="0.15">
      <c r="A715" s="28" t="s">
        <v>32</v>
      </c>
      <c r="B715" s="295">
        <f>SUM(C715:D715)</f>
        <v>906</v>
      </c>
      <c r="C715" s="297">
        <v>699</v>
      </c>
      <c r="D715" s="297">
        <v>207</v>
      </c>
      <c r="E715" s="208"/>
      <c r="F715" s="295">
        <f>SUM(H715:I715)</f>
        <v>40964</v>
      </c>
      <c r="G715" s="80"/>
      <c r="H715" s="295">
        <v>36177</v>
      </c>
      <c r="I715" s="295">
        <v>4787</v>
      </c>
      <c r="K715" s="296"/>
      <c r="N715" s="296"/>
    </row>
    <row r="716" spans="1:14" ht="9" customHeight="1" x14ac:dyDescent="0.25">
      <c r="A716" s="41" t="s">
        <v>43</v>
      </c>
      <c r="B716" s="185">
        <f t="shared" si="39"/>
        <v>486</v>
      </c>
      <c r="C716" s="42">
        <v>386</v>
      </c>
      <c r="D716" s="42">
        <v>100</v>
      </c>
      <c r="E716" s="185"/>
      <c r="F716" s="185">
        <f t="shared" si="40"/>
        <v>21114</v>
      </c>
      <c r="G716" s="185"/>
      <c r="H716" s="185">
        <v>19576</v>
      </c>
      <c r="I716" s="185">
        <v>1538</v>
      </c>
      <c r="K716" s="296"/>
      <c r="N716" s="296"/>
    </row>
    <row r="717" spans="1:14" ht="9" customHeight="1" x14ac:dyDescent="0.15">
      <c r="A717" s="28" t="s">
        <v>46</v>
      </c>
      <c r="B717" s="80">
        <f t="shared" si="39"/>
        <v>224</v>
      </c>
      <c r="C717" s="297">
        <v>161</v>
      </c>
      <c r="D717" s="297">
        <v>63</v>
      </c>
      <c r="E717" s="208"/>
      <c r="F717" s="80">
        <f t="shared" si="40"/>
        <v>6683</v>
      </c>
      <c r="G717" s="80"/>
      <c r="H717" s="80">
        <v>5806</v>
      </c>
      <c r="I717" s="80">
        <v>877</v>
      </c>
      <c r="K717" s="296"/>
      <c r="N717" s="296"/>
    </row>
    <row r="718" spans="1:14" ht="9" customHeight="1" x14ac:dyDescent="0.15">
      <c r="A718" s="28" t="s">
        <v>48</v>
      </c>
      <c r="B718" s="295">
        <f t="shared" si="39"/>
        <v>56</v>
      </c>
      <c r="C718" s="298">
        <v>45</v>
      </c>
      <c r="D718" s="298">
        <v>11</v>
      </c>
      <c r="E718" s="208"/>
      <c r="F718" s="295">
        <f t="shared" si="40"/>
        <v>1822</v>
      </c>
      <c r="G718" s="80"/>
      <c r="H718" s="295">
        <v>1566</v>
      </c>
      <c r="I718" s="295">
        <v>256</v>
      </c>
      <c r="K718" s="296"/>
      <c r="N718" s="296"/>
    </row>
    <row r="719" spans="1:14" ht="9" customHeight="1" x14ac:dyDescent="0.15">
      <c r="A719" s="28" t="s">
        <v>50</v>
      </c>
      <c r="B719" s="295">
        <f t="shared" si="39"/>
        <v>2622</v>
      </c>
      <c r="C719" s="297">
        <v>2015</v>
      </c>
      <c r="D719" s="297">
        <v>607</v>
      </c>
      <c r="E719" s="208"/>
      <c r="F719" s="295">
        <f t="shared" si="40"/>
        <v>105292</v>
      </c>
      <c r="G719" s="80"/>
      <c r="H719" s="295">
        <v>83677</v>
      </c>
      <c r="I719" s="295">
        <v>21615</v>
      </c>
      <c r="K719" s="296"/>
      <c r="N719" s="296"/>
    </row>
    <row r="720" spans="1:14" ht="9" customHeight="1" x14ac:dyDescent="0.15">
      <c r="A720" s="41" t="s">
        <v>52</v>
      </c>
      <c r="B720" s="185">
        <f t="shared" si="39"/>
        <v>145</v>
      </c>
      <c r="C720" s="299">
        <v>96</v>
      </c>
      <c r="D720" s="299">
        <v>49</v>
      </c>
      <c r="E720" s="185"/>
      <c r="F720" s="185">
        <f t="shared" si="40"/>
        <v>3501</v>
      </c>
      <c r="G720" s="185"/>
      <c r="H720" s="185">
        <v>2662</v>
      </c>
      <c r="I720" s="185">
        <v>839</v>
      </c>
      <c r="K720" s="296"/>
      <c r="N720" s="296"/>
    </row>
    <row r="721" spans="1:14" ht="9" customHeight="1" x14ac:dyDescent="0.15">
      <c r="A721" s="28" t="s">
        <v>55</v>
      </c>
      <c r="B721" s="80">
        <f t="shared" si="39"/>
        <v>663</v>
      </c>
      <c r="C721" s="297">
        <v>531</v>
      </c>
      <c r="D721" s="297">
        <v>132</v>
      </c>
      <c r="E721" s="208"/>
      <c r="F721" s="80">
        <f t="shared" si="40"/>
        <v>26423</v>
      </c>
      <c r="G721" s="80"/>
      <c r="H721" s="80">
        <v>24197</v>
      </c>
      <c r="I721" s="80">
        <v>2226</v>
      </c>
      <c r="K721" s="296"/>
      <c r="N721" s="296"/>
    </row>
    <row r="722" spans="1:14" ht="9" customHeight="1" x14ac:dyDescent="0.15">
      <c r="A722" s="28" t="s">
        <v>57</v>
      </c>
      <c r="B722" s="295">
        <f t="shared" si="39"/>
        <v>553</v>
      </c>
      <c r="C722" s="298">
        <v>438</v>
      </c>
      <c r="D722" s="298">
        <v>115</v>
      </c>
      <c r="E722" s="208"/>
      <c r="F722" s="295">
        <f t="shared" si="40"/>
        <v>22392</v>
      </c>
      <c r="G722" s="80"/>
      <c r="H722" s="295">
        <v>19551</v>
      </c>
      <c r="I722" s="295">
        <v>2841</v>
      </c>
      <c r="K722" s="296"/>
      <c r="N722" s="296"/>
    </row>
    <row r="723" spans="1:14" ht="9" customHeight="1" x14ac:dyDescent="0.15">
      <c r="A723" s="28" t="s">
        <v>59</v>
      </c>
      <c r="B723" s="295">
        <f t="shared" si="39"/>
        <v>100</v>
      </c>
      <c r="C723" s="297">
        <v>64</v>
      </c>
      <c r="D723" s="297">
        <v>36</v>
      </c>
      <c r="E723" s="208"/>
      <c r="F723" s="295">
        <f t="shared" si="40"/>
        <v>1520</v>
      </c>
      <c r="G723" s="80"/>
      <c r="H723" s="295">
        <v>1161</v>
      </c>
      <c r="I723" s="295">
        <v>359</v>
      </c>
      <c r="K723" s="296"/>
      <c r="N723" s="296"/>
    </row>
    <row r="724" spans="1:14" ht="9" customHeight="1" x14ac:dyDescent="0.15">
      <c r="A724" s="41" t="s">
        <v>63</v>
      </c>
      <c r="B724" s="185">
        <f t="shared" si="39"/>
        <v>485</v>
      </c>
      <c r="C724" s="299">
        <v>406</v>
      </c>
      <c r="D724" s="299">
        <v>79</v>
      </c>
      <c r="E724" s="185"/>
      <c r="F724" s="185">
        <f t="shared" si="40"/>
        <v>19792</v>
      </c>
      <c r="G724" s="185"/>
      <c r="H724" s="185">
        <v>18598</v>
      </c>
      <c r="I724" s="185">
        <v>1194</v>
      </c>
      <c r="K724" s="296"/>
      <c r="N724" s="296"/>
    </row>
    <row r="725" spans="1:14" ht="9" customHeight="1" x14ac:dyDescent="0.15">
      <c r="A725" s="28" t="s">
        <v>65</v>
      </c>
      <c r="B725" s="80">
        <f t="shared" si="39"/>
        <v>492</v>
      </c>
      <c r="C725" s="297">
        <v>372</v>
      </c>
      <c r="D725" s="297">
        <v>120</v>
      </c>
      <c r="E725" s="208"/>
      <c r="F725" s="80">
        <f t="shared" si="40"/>
        <v>18107</v>
      </c>
      <c r="G725" s="80"/>
      <c r="H725" s="80">
        <v>16695</v>
      </c>
      <c r="I725" s="80">
        <v>1412</v>
      </c>
      <c r="K725" s="296"/>
      <c r="N725" s="296"/>
    </row>
    <row r="726" spans="1:14" ht="9" customHeight="1" x14ac:dyDescent="0.15">
      <c r="A726" s="28" t="s">
        <v>69</v>
      </c>
      <c r="B726" s="295">
        <f t="shared" si="39"/>
        <v>455</v>
      </c>
      <c r="C726" s="298">
        <v>320</v>
      </c>
      <c r="D726" s="298">
        <v>135</v>
      </c>
      <c r="E726" s="208"/>
      <c r="F726" s="295">
        <f t="shared" si="40"/>
        <v>17878</v>
      </c>
      <c r="G726" s="80"/>
      <c r="H726" s="295">
        <v>15962</v>
      </c>
      <c r="I726" s="295">
        <v>1916</v>
      </c>
      <c r="K726" s="296"/>
      <c r="N726" s="296"/>
    </row>
    <row r="727" spans="1:14" ht="9" customHeight="1" x14ac:dyDescent="0.15">
      <c r="A727" s="28" t="s">
        <v>74</v>
      </c>
      <c r="B727" s="295">
        <f t="shared" si="39"/>
        <v>242</v>
      </c>
      <c r="C727" s="297">
        <v>115</v>
      </c>
      <c r="D727" s="297">
        <v>127</v>
      </c>
      <c r="E727" s="208"/>
      <c r="F727" s="295">
        <f t="shared" si="40"/>
        <v>5962</v>
      </c>
      <c r="G727" s="80"/>
      <c r="H727" s="295">
        <v>3224</v>
      </c>
      <c r="I727" s="295">
        <v>2738</v>
      </c>
      <c r="K727" s="296"/>
      <c r="N727" s="296"/>
    </row>
    <row r="728" spans="1:14" ht="9" customHeight="1" x14ac:dyDescent="0.15">
      <c r="A728" s="41" t="s">
        <v>76</v>
      </c>
      <c r="B728" s="185">
        <f t="shared" si="39"/>
        <v>1413</v>
      </c>
      <c r="C728" s="299">
        <v>1041</v>
      </c>
      <c r="D728" s="299">
        <v>372</v>
      </c>
      <c r="E728" s="185"/>
      <c r="F728" s="185">
        <f t="shared" si="40"/>
        <v>45112</v>
      </c>
      <c r="G728" s="185"/>
      <c r="H728" s="185">
        <v>34604</v>
      </c>
      <c r="I728" s="185">
        <v>10508</v>
      </c>
      <c r="K728" s="296"/>
      <c r="N728" s="296"/>
    </row>
    <row r="729" spans="1:14" ht="9" customHeight="1" x14ac:dyDescent="0.15">
      <c r="A729" s="28" t="s">
        <v>105</v>
      </c>
      <c r="B729" s="80">
        <f t="shared" si="39"/>
        <v>146</v>
      </c>
      <c r="C729" s="297">
        <v>108</v>
      </c>
      <c r="D729" s="297">
        <v>38</v>
      </c>
      <c r="E729" s="208"/>
      <c r="F729" s="80">
        <f t="shared" si="40"/>
        <v>5199</v>
      </c>
      <c r="G729" s="80"/>
      <c r="H729" s="80">
        <v>4832</v>
      </c>
      <c r="I729" s="80">
        <v>367</v>
      </c>
      <c r="K729" s="296"/>
      <c r="N729" s="296"/>
    </row>
    <row r="730" spans="1:14" ht="9" customHeight="1" x14ac:dyDescent="0.15">
      <c r="A730" s="28" t="s">
        <v>82</v>
      </c>
      <c r="B730" s="295">
        <f t="shared" si="39"/>
        <v>949</v>
      </c>
      <c r="C730" s="298">
        <v>626</v>
      </c>
      <c r="D730" s="298">
        <v>323</v>
      </c>
      <c r="E730" s="208"/>
      <c r="F730" s="295">
        <f t="shared" si="40"/>
        <v>36494</v>
      </c>
      <c r="G730" s="80"/>
      <c r="H730" s="295">
        <v>28664</v>
      </c>
      <c r="I730" s="295">
        <v>7830</v>
      </c>
      <c r="K730" s="296"/>
      <c r="N730" s="296"/>
    </row>
    <row r="731" spans="1:14" ht="9" customHeight="1" x14ac:dyDescent="0.15">
      <c r="A731" s="28" t="s">
        <v>86</v>
      </c>
      <c r="B731" s="295">
        <f t="shared" si="39"/>
        <v>208</v>
      </c>
      <c r="C731" s="297">
        <v>156</v>
      </c>
      <c r="D731" s="297">
        <v>52</v>
      </c>
      <c r="E731" s="208"/>
      <c r="F731" s="295">
        <f t="shared" si="40"/>
        <v>7115</v>
      </c>
      <c r="G731" s="80"/>
      <c r="H731" s="295">
        <v>5964</v>
      </c>
      <c r="I731" s="295">
        <v>1151</v>
      </c>
      <c r="K731" s="296"/>
      <c r="N731" s="296"/>
    </row>
    <row r="732" spans="1:14" ht="9" customHeight="1" x14ac:dyDescent="0.15">
      <c r="A732" s="41" t="s">
        <v>88</v>
      </c>
      <c r="B732" s="185">
        <f t="shared" si="39"/>
        <v>98</v>
      </c>
      <c r="C732" s="299">
        <v>71</v>
      </c>
      <c r="D732" s="299">
        <v>27</v>
      </c>
      <c r="E732" s="185"/>
      <c r="F732" s="185">
        <f t="shared" si="40"/>
        <v>3742</v>
      </c>
      <c r="G732" s="185"/>
      <c r="H732" s="185">
        <v>3279</v>
      </c>
      <c r="I732" s="185">
        <v>463</v>
      </c>
      <c r="K732" s="296"/>
      <c r="N732" s="296"/>
    </row>
    <row r="733" spans="1:14" s="207" customFormat="1" ht="9" customHeight="1" x14ac:dyDescent="0.15">
      <c r="A733" s="37"/>
      <c r="B733" s="80"/>
      <c r="C733" s="298"/>
      <c r="D733" s="298"/>
      <c r="E733" s="80"/>
      <c r="F733" s="80"/>
      <c r="G733" s="80"/>
      <c r="H733" s="80"/>
      <c r="I733" s="80"/>
      <c r="K733" s="300"/>
      <c r="N733" s="300"/>
    </row>
    <row r="734" spans="1:14" ht="9" customHeight="1" x14ac:dyDescent="0.15">
      <c r="A734" s="43">
        <v>2015</v>
      </c>
      <c r="B734" s="28"/>
      <c r="C734" s="28"/>
      <c r="D734" s="28"/>
      <c r="E734" s="28"/>
      <c r="F734" s="28"/>
      <c r="G734" s="28"/>
      <c r="H734" s="28"/>
      <c r="I734" s="28"/>
    </row>
    <row r="735" spans="1:14" ht="9" customHeight="1" x14ac:dyDescent="0.25">
      <c r="A735" s="25" t="s">
        <v>129</v>
      </c>
      <c r="B735" s="475">
        <f>SUM(B737:B768)</f>
        <v>21337</v>
      </c>
      <c r="C735" s="475">
        <f>SUM(C737:C768)</f>
        <v>16109</v>
      </c>
      <c r="D735" s="475">
        <f>SUM(D737:D768)</f>
        <v>5228</v>
      </c>
      <c r="E735" s="475"/>
      <c r="F735" s="475">
        <f>SUM(F737:F768)</f>
        <v>806405</v>
      </c>
      <c r="G735" s="475"/>
      <c r="H735" s="475">
        <f>SUM(H737:H768)</f>
        <v>685109</v>
      </c>
      <c r="I735" s="475">
        <f>SUM(I737:I768)</f>
        <v>121296</v>
      </c>
    </row>
    <row r="736" spans="1:14" ht="3" customHeight="1" x14ac:dyDescent="0.25">
      <c r="A736" s="25"/>
      <c r="B736" s="475"/>
      <c r="C736" s="475"/>
      <c r="D736" s="475"/>
      <c r="E736" s="475"/>
      <c r="F736" s="475"/>
      <c r="G736" s="475"/>
      <c r="H736" s="475"/>
      <c r="I736" s="475"/>
    </row>
    <row r="737" spans="1:14" ht="9" customHeight="1" x14ac:dyDescent="0.15">
      <c r="A737" s="28" t="s">
        <v>14</v>
      </c>
      <c r="B737" s="295">
        <f t="shared" ref="B737:B768" si="41">SUM(C737:D737)</f>
        <v>210</v>
      </c>
      <c r="C737" s="297">
        <v>173</v>
      </c>
      <c r="D737" s="297">
        <v>37</v>
      </c>
      <c r="E737" s="208"/>
      <c r="F737" s="295">
        <f t="shared" ref="F737:F768" si="42">SUM(H737:I737)</f>
        <v>10493</v>
      </c>
      <c r="G737" s="80"/>
      <c r="H737" s="295">
        <v>8887</v>
      </c>
      <c r="I737" s="295">
        <v>1606</v>
      </c>
      <c r="K737" s="296"/>
      <c r="N737" s="296"/>
    </row>
    <row r="738" spans="1:14" ht="9" customHeight="1" x14ac:dyDescent="0.15">
      <c r="A738" s="28" t="s">
        <v>15</v>
      </c>
      <c r="B738" s="295">
        <f t="shared" si="41"/>
        <v>503</v>
      </c>
      <c r="C738" s="298">
        <v>405</v>
      </c>
      <c r="D738" s="298">
        <v>98</v>
      </c>
      <c r="E738" s="208"/>
      <c r="F738" s="295">
        <f t="shared" si="42"/>
        <v>21820</v>
      </c>
      <c r="G738" s="80"/>
      <c r="H738" s="295">
        <v>20390</v>
      </c>
      <c r="I738" s="295">
        <v>1430</v>
      </c>
      <c r="K738" s="296"/>
      <c r="N738" s="296"/>
    </row>
    <row r="739" spans="1:14" ht="9" customHeight="1" x14ac:dyDescent="0.15">
      <c r="A739" s="28" t="s">
        <v>112</v>
      </c>
      <c r="B739" s="295">
        <f t="shared" si="41"/>
        <v>74</v>
      </c>
      <c r="C739" s="297">
        <v>55</v>
      </c>
      <c r="D739" s="297">
        <v>19</v>
      </c>
      <c r="E739" s="208"/>
      <c r="F739" s="295">
        <f t="shared" si="42"/>
        <v>1745</v>
      </c>
      <c r="G739" s="80"/>
      <c r="H739" s="295">
        <v>1275</v>
      </c>
      <c r="I739" s="295">
        <v>470</v>
      </c>
      <c r="K739" s="296"/>
      <c r="N739" s="296"/>
    </row>
    <row r="740" spans="1:14" ht="9" customHeight="1" x14ac:dyDescent="0.15">
      <c r="A740" s="41" t="s">
        <v>21</v>
      </c>
      <c r="B740" s="185">
        <f t="shared" si="41"/>
        <v>138</v>
      </c>
      <c r="C740" s="299">
        <v>96</v>
      </c>
      <c r="D740" s="299">
        <v>42</v>
      </c>
      <c r="E740" s="185"/>
      <c r="F740" s="185">
        <f t="shared" si="42"/>
        <v>1559</v>
      </c>
      <c r="G740" s="185"/>
      <c r="H740" s="185">
        <v>1047</v>
      </c>
      <c r="I740" s="185">
        <v>512</v>
      </c>
      <c r="K740" s="296"/>
      <c r="N740" s="296"/>
    </row>
    <row r="741" spans="1:14" ht="9" customHeight="1" x14ac:dyDescent="0.15">
      <c r="A741" s="28" t="s">
        <v>23</v>
      </c>
      <c r="B741" s="80">
        <f>SUM(C741:D741)</f>
        <v>887</v>
      </c>
      <c r="C741" s="297">
        <v>676</v>
      </c>
      <c r="D741" s="297">
        <v>211</v>
      </c>
      <c r="E741" s="208"/>
      <c r="F741" s="80">
        <f>SUM(H741:I741)</f>
        <v>30805</v>
      </c>
      <c r="G741" s="80"/>
      <c r="H741" s="80">
        <v>25938</v>
      </c>
      <c r="I741" s="80">
        <v>4867</v>
      </c>
      <c r="K741" s="296"/>
      <c r="N741" s="296"/>
    </row>
    <row r="742" spans="1:14" ht="9" customHeight="1" x14ac:dyDescent="0.15">
      <c r="A742" s="28" t="s">
        <v>25</v>
      </c>
      <c r="B742" s="295">
        <f>SUM(C742:D742)</f>
        <v>324</v>
      </c>
      <c r="C742" s="298">
        <v>243</v>
      </c>
      <c r="D742" s="298">
        <v>81</v>
      </c>
      <c r="E742" s="208"/>
      <c r="F742" s="295">
        <f>SUM(H742:I742)</f>
        <v>6585</v>
      </c>
      <c r="G742" s="80"/>
      <c r="H742" s="295">
        <v>5437</v>
      </c>
      <c r="I742" s="295">
        <v>1148</v>
      </c>
      <c r="K742" s="296"/>
      <c r="N742" s="296"/>
    </row>
    <row r="743" spans="1:14" ht="9" customHeight="1" x14ac:dyDescent="0.15">
      <c r="A743" s="28" t="s">
        <v>27</v>
      </c>
      <c r="B743" s="295">
        <f t="shared" si="41"/>
        <v>193</v>
      </c>
      <c r="C743" s="297">
        <v>142</v>
      </c>
      <c r="D743" s="297">
        <v>51</v>
      </c>
      <c r="E743" s="208"/>
      <c r="F743" s="295">
        <f t="shared" si="42"/>
        <v>5056</v>
      </c>
      <c r="G743" s="80"/>
      <c r="H743" s="295">
        <v>4128</v>
      </c>
      <c r="I743" s="295">
        <v>928</v>
      </c>
      <c r="K743" s="296"/>
      <c r="N743" s="296"/>
    </row>
    <row r="744" spans="1:14" ht="9" customHeight="1" x14ac:dyDescent="0.15">
      <c r="A744" s="41" t="s">
        <v>30</v>
      </c>
      <c r="B744" s="185">
        <f t="shared" si="41"/>
        <v>626</v>
      </c>
      <c r="C744" s="299">
        <v>457</v>
      </c>
      <c r="D744" s="299">
        <v>169</v>
      </c>
      <c r="E744" s="185"/>
      <c r="F744" s="185">
        <f t="shared" si="42"/>
        <v>24761</v>
      </c>
      <c r="G744" s="185"/>
      <c r="H744" s="185">
        <v>21728</v>
      </c>
      <c r="I744" s="185">
        <v>3033</v>
      </c>
      <c r="K744" s="296"/>
      <c r="N744" s="296"/>
    </row>
    <row r="745" spans="1:14" ht="9" customHeight="1" x14ac:dyDescent="0.15">
      <c r="A745" s="28" t="s">
        <v>111</v>
      </c>
      <c r="B745" s="80">
        <f t="shared" si="41"/>
        <v>4631</v>
      </c>
      <c r="C745" s="297">
        <v>3587</v>
      </c>
      <c r="D745" s="297">
        <v>1044</v>
      </c>
      <c r="E745" s="208"/>
      <c r="F745" s="80">
        <f t="shared" si="42"/>
        <v>156885</v>
      </c>
      <c r="G745" s="80"/>
      <c r="H745" s="80">
        <v>133867</v>
      </c>
      <c r="I745" s="80">
        <v>23018</v>
      </c>
      <c r="K745" s="296"/>
      <c r="N745" s="296"/>
    </row>
    <row r="746" spans="1:14" ht="9" customHeight="1" x14ac:dyDescent="0.15">
      <c r="A746" s="28" t="s">
        <v>33</v>
      </c>
      <c r="B746" s="295">
        <f t="shared" si="41"/>
        <v>255</v>
      </c>
      <c r="C746" s="298">
        <v>194</v>
      </c>
      <c r="D746" s="298">
        <v>61</v>
      </c>
      <c r="E746" s="208"/>
      <c r="F746" s="295">
        <f t="shared" si="42"/>
        <v>13433</v>
      </c>
      <c r="G746" s="80"/>
      <c r="H746" s="295">
        <v>11815</v>
      </c>
      <c r="I746" s="295">
        <v>1618</v>
      </c>
      <c r="K746" s="296"/>
      <c r="N746" s="296"/>
    </row>
    <row r="747" spans="1:14" ht="9" customHeight="1" x14ac:dyDescent="0.15">
      <c r="A747" s="28" t="s">
        <v>34</v>
      </c>
      <c r="B747" s="295">
        <f t="shared" si="41"/>
        <v>714</v>
      </c>
      <c r="C747" s="297">
        <v>516</v>
      </c>
      <c r="D747" s="297">
        <v>198</v>
      </c>
      <c r="E747" s="208"/>
      <c r="F747" s="295">
        <f t="shared" si="42"/>
        <v>41200</v>
      </c>
      <c r="G747" s="80"/>
      <c r="H747" s="295">
        <v>34595</v>
      </c>
      <c r="I747" s="295">
        <v>6605</v>
      </c>
      <c r="K747" s="296"/>
      <c r="N747" s="296"/>
    </row>
    <row r="748" spans="1:14" ht="9" customHeight="1" x14ac:dyDescent="0.15">
      <c r="A748" s="41" t="s">
        <v>36</v>
      </c>
      <c r="B748" s="185">
        <f t="shared" si="41"/>
        <v>121</v>
      </c>
      <c r="C748" s="299">
        <v>69</v>
      </c>
      <c r="D748" s="299">
        <v>52</v>
      </c>
      <c r="E748" s="185"/>
      <c r="F748" s="185">
        <f t="shared" si="42"/>
        <v>2831</v>
      </c>
      <c r="G748" s="185"/>
      <c r="H748" s="185">
        <v>2168</v>
      </c>
      <c r="I748" s="185">
        <v>663</v>
      </c>
      <c r="K748" s="296"/>
      <c r="N748" s="296"/>
    </row>
    <row r="749" spans="1:14" ht="9" customHeight="1" x14ac:dyDescent="0.15">
      <c r="A749" s="28" t="s">
        <v>130</v>
      </c>
      <c r="B749" s="295">
        <f t="shared" si="41"/>
        <v>382</v>
      </c>
      <c r="C749" s="297">
        <v>265</v>
      </c>
      <c r="D749" s="297">
        <v>117</v>
      </c>
      <c r="E749" s="208"/>
      <c r="F749" s="295">
        <f t="shared" si="42"/>
        <v>26725</v>
      </c>
      <c r="G749" s="80"/>
      <c r="H749" s="295">
        <v>23367</v>
      </c>
      <c r="I749" s="295">
        <v>3358</v>
      </c>
      <c r="K749" s="296"/>
      <c r="N749" s="296"/>
    </row>
    <row r="750" spans="1:14" ht="9" customHeight="1" x14ac:dyDescent="0.15">
      <c r="A750" s="28" t="s">
        <v>39</v>
      </c>
      <c r="B750" s="295">
        <f t="shared" si="41"/>
        <v>1374</v>
      </c>
      <c r="C750" s="298">
        <v>1114</v>
      </c>
      <c r="D750" s="298">
        <v>260</v>
      </c>
      <c r="E750" s="208"/>
      <c r="F750" s="295">
        <f t="shared" si="42"/>
        <v>54635</v>
      </c>
      <c r="G750" s="80"/>
      <c r="H750" s="295">
        <v>49814</v>
      </c>
      <c r="I750" s="295">
        <v>4821</v>
      </c>
      <c r="K750" s="296"/>
      <c r="N750" s="296"/>
    </row>
    <row r="751" spans="1:14" ht="9" customHeight="1" x14ac:dyDescent="0.15">
      <c r="A751" s="28" t="s">
        <v>32</v>
      </c>
      <c r="B751" s="295">
        <f>SUM(C751:D751)</f>
        <v>974</v>
      </c>
      <c r="C751" s="297">
        <v>753</v>
      </c>
      <c r="D751" s="297">
        <v>221</v>
      </c>
      <c r="E751" s="208"/>
      <c r="F751" s="295">
        <f>SUM(H751:I751)</f>
        <v>42861</v>
      </c>
      <c r="G751" s="80"/>
      <c r="H751" s="295">
        <v>37719</v>
      </c>
      <c r="I751" s="295">
        <v>5142</v>
      </c>
      <c r="K751" s="296"/>
      <c r="N751" s="296"/>
    </row>
    <row r="752" spans="1:14" ht="9" customHeight="1" x14ac:dyDescent="0.25">
      <c r="A752" s="41" t="s">
        <v>43</v>
      </c>
      <c r="B752" s="185">
        <f t="shared" si="41"/>
        <v>531</v>
      </c>
      <c r="C752" s="42">
        <v>421</v>
      </c>
      <c r="D752" s="42">
        <v>110</v>
      </c>
      <c r="E752" s="185"/>
      <c r="F752" s="185">
        <f t="shared" si="42"/>
        <v>22451</v>
      </c>
      <c r="G752" s="185"/>
      <c r="H752" s="185">
        <v>20821</v>
      </c>
      <c r="I752" s="185">
        <v>1630</v>
      </c>
      <c r="K752" s="296"/>
      <c r="N752" s="296"/>
    </row>
    <row r="753" spans="1:14" ht="9" customHeight="1" x14ac:dyDescent="0.15">
      <c r="A753" s="28" t="s">
        <v>46</v>
      </c>
      <c r="B753" s="80">
        <f t="shared" si="41"/>
        <v>235</v>
      </c>
      <c r="C753" s="297">
        <v>168</v>
      </c>
      <c r="D753" s="297">
        <v>67</v>
      </c>
      <c r="E753" s="208"/>
      <c r="F753" s="80">
        <f t="shared" si="42"/>
        <v>7261</v>
      </c>
      <c r="G753" s="80"/>
      <c r="H753" s="80">
        <v>6353</v>
      </c>
      <c r="I753" s="80">
        <v>908</v>
      </c>
      <c r="K753" s="296"/>
      <c r="N753" s="296"/>
    </row>
    <row r="754" spans="1:14" ht="9" customHeight="1" x14ac:dyDescent="0.15">
      <c r="A754" s="28" t="s">
        <v>48</v>
      </c>
      <c r="B754" s="295">
        <f t="shared" si="41"/>
        <v>58</v>
      </c>
      <c r="C754" s="298">
        <v>47</v>
      </c>
      <c r="D754" s="298">
        <v>11</v>
      </c>
      <c r="E754" s="208"/>
      <c r="F754" s="295">
        <f t="shared" si="42"/>
        <v>1895</v>
      </c>
      <c r="G754" s="80"/>
      <c r="H754" s="295">
        <v>1631</v>
      </c>
      <c r="I754" s="295">
        <v>264</v>
      </c>
      <c r="K754" s="296"/>
      <c r="N754" s="296"/>
    </row>
    <row r="755" spans="1:14" ht="9" customHeight="1" x14ac:dyDescent="0.15">
      <c r="A755" s="28" t="s">
        <v>50</v>
      </c>
      <c r="B755" s="295">
        <f t="shared" si="41"/>
        <v>2781</v>
      </c>
      <c r="C755" s="297">
        <v>2127</v>
      </c>
      <c r="D755" s="297">
        <v>654</v>
      </c>
      <c r="E755" s="208"/>
      <c r="F755" s="295">
        <f t="shared" si="42"/>
        <v>111553</v>
      </c>
      <c r="G755" s="80"/>
      <c r="H755" s="295">
        <v>88286</v>
      </c>
      <c r="I755" s="295">
        <v>23267</v>
      </c>
      <c r="K755" s="296"/>
      <c r="N755" s="296"/>
    </row>
    <row r="756" spans="1:14" ht="9" customHeight="1" x14ac:dyDescent="0.15">
      <c r="A756" s="41" t="s">
        <v>52</v>
      </c>
      <c r="B756" s="185">
        <f t="shared" si="41"/>
        <v>165</v>
      </c>
      <c r="C756" s="299">
        <v>107</v>
      </c>
      <c r="D756" s="299">
        <v>58</v>
      </c>
      <c r="E756" s="185"/>
      <c r="F756" s="185">
        <f t="shared" si="42"/>
        <v>3841</v>
      </c>
      <c r="G756" s="185"/>
      <c r="H756" s="185">
        <v>2957</v>
      </c>
      <c r="I756" s="185">
        <v>884</v>
      </c>
      <c r="K756" s="296"/>
      <c r="N756" s="296"/>
    </row>
    <row r="757" spans="1:14" ht="9" customHeight="1" x14ac:dyDescent="0.15">
      <c r="A757" s="28" t="s">
        <v>55</v>
      </c>
      <c r="B757" s="80">
        <f t="shared" si="41"/>
        <v>710</v>
      </c>
      <c r="C757" s="297">
        <v>568</v>
      </c>
      <c r="D757" s="297">
        <v>142</v>
      </c>
      <c r="E757" s="208"/>
      <c r="F757" s="80">
        <f t="shared" si="42"/>
        <v>27356</v>
      </c>
      <c r="G757" s="80"/>
      <c r="H757" s="80">
        <v>24999</v>
      </c>
      <c r="I757" s="80">
        <v>2357</v>
      </c>
      <c r="K757" s="296"/>
      <c r="N757" s="296"/>
    </row>
    <row r="758" spans="1:14" ht="9" customHeight="1" x14ac:dyDescent="0.15">
      <c r="A758" s="28" t="s">
        <v>57</v>
      </c>
      <c r="B758" s="295">
        <f t="shared" si="41"/>
        <v>594</v>
      </c>
      <c r="C758" s="298">
        <v>472</v>
      </c>
      <c r="D758" s="298">
        <v>122</v>
      </c>
      <c r="E758" s="208"/>
      <c r="F758" s="295">
        <f t="shared" si="42"/>
        <v>23580</v>
      </c>
      <c r="G758" s="80"/>
      <c r="H758" s="295">
        <v>20566</v>
      </c>
      <c r="I758" s="295">
        <v>3014</v>
      </c>
      <c r="K758" s="296"/>
      <c r="N758" s="296"/>
    </row>
    <row r="759" spans="1:14" ht="9" customHeight="1" x14ac:dyDescent="0.15">
      <c r="A759" s="28" t="s">
        <v>59</v>
      </c>
      <c r="B759" s="295">
        <f t="shared" si="41"/>
        <v>109</v>
      </c>
      <c r="C759" s="297">
        <v>68</v>
      </c>
      <c r="D759" s="297">
        <v>41</v>
      </c>
      <c r="E759" s="208"/>
      <c r="F759" s="295">
        <f t="shared" si="42"/>
        <v>1611</v>
      </c>
      <c r="G759" s="80"/>
      <c r="H759" s="295">
        <v>1213</v>
      </c>
      <c r="I759" s="295">
        <v>398</v>
      </c>
      <c r="K759" s="296"/>
      <c r="N759" s="296"/>
    </row>
    <row r="760" spans="1:14" ht="9" customHeight="1" x14ac:dyDescent="0.15">
      <c r="A760" s="41" t="s">
        <v>63</v>
      </c>
      <c r="B760" s="185">
        <f t="shared" si="41"/>
        <v>522</v>
      </c>
      <c r="C760" s="299">
        <v>434</v>
      </c>
      <c r="D760" s="299">
        <v>88</v>
      </c>
      <c r="E760" s="185"/>
      <c r="F760" s="185">
        <f t="shared" si="42"/>
        <v>20503</v>
      </c>
      <c r="G760" s="185"/>
      <c r="H760" s="185">
        <v>19217</v>
      </c>
      <c r="I760" s="185">
        <v>1286</v>
      </c>
      <c r="K760" s="296"/>
      <c r="N760" s="296"/>
    </row>
    <row r="761" spans="1:14" ht="9" customHeight="1" x14ac:dyDescent="0.15">
      <c r="A761" s="28" t="s">
        <v>65</v>
      </c>
      <c r="B761" s="80">
        <f t="shared" si="41"/>
        <v>520</v>
      </c>
      <c r="C761" s="297">
        <v>392</v>
      </c>
      <c r="D761" s="297">
        <v>128</v>
      </c>
      <c r="E761" s="208"/>
      <c r="F761" s="80">
        <f t="shared" si="42"/>
        <v>18382</v>
      </c>
      <c r="G761" s="80"/>
      <c r="H761" s="80">
        <v>16822</v>
      </c>
      <c r="I761" s="80">
        <v>1560</v>
      </c>
      <c r="K761" s="296"/>
      <c r="N761" s="296"/>
    </row>
    <row r="762" spans="1:14" ht="9" customHeight="1" x14ac:dyDescent="0.15">
      <c r="A762" s="28" t="s">
        <v>69</v>
      </c>
      <c r="B762" s="295">
        <f t="shared" si="41"/>
        <v>481</v>
      </c>
      <c r="C762" s="298">
        <v>339</v>
      </c>
      <c r="D762" s="298">
        <v>142</v>
      </c>
      <c r="E762" s="208"/>
      <c r="F762" s="295">
        <f t="shared" si="42"/>
        <v>18683</v>
      </c>
      <c r="G762" s="80"/>
      <c r="H762" s="295">
        <v>16653</v>
      </c>
      <c r="I762" s="295">
        <v>2030</v>
      </c>
      <c r="K762" s="296"/>
      <c r="N762" s="296"/>
    </row>
    <row r="763" spans="1:14" ht="9" customHeight="1" x14ac:dyDescent="0.15">
      <c r="A763" s="28" t="s">
        <v>74</v>
      </c>
      <c r="B763" s="295">
        <f t="shared" si="41"/>
        <v>265</v>
      </c>
      <c r="C763" s="297">
        <v>128</v>
      </c>
      <c r="D763" s="297">
        <v>137</v>
      </c>
      <c r="E763" s="208"/>
      <c r="F763" s="295">
        <f t="shared" si="42"/>
        <v>6156</v>
      </c>
      <c r="G763" s="80"/>
      <c r="H763" s="295">
        <v>3299</v>
      </c>
      <c r="I763" s="295">
        <v>2857</v>
      </c>
      <c r="K763" s="296"/>
      <c r="N763" s="296"/>
    </row>
    <row r="764" spans="1:14" ht="9" customHeight="1" x14ac:dyDescent="0.15">
      <c r="A764" s="41" t="s">
        <v>76</v>
      </c>
      <c r="B764" s="185">
        <f t="shared" si="41"/>
        <v>1501</v>
      </c>
      <c r="C764" s="299">
        <v>1095</v>
      </c>
      <c r="D764" s="299">
        <v>406</v>
      </c>
      <c r="E764" s="185"/>
      <c r="F764" s="185">
        <f t="shared" si="42"/>
        <v>47279</v>
      </c>
      <c r="G764" s="185"/>
      <c r="H764" s="185">
        <v>36071</v>
      </c>
      <c r="I764" s="185">
        <v>11208</v>
      </c>
      <c r="K764" s="296"/>
      <c r="N764" s="296"/>
    </row>
    <row r="765" spans="1:14" ht="9" customHeight="1" x14ac:dyDescent="0.15">
      <c r="A765" s="28" t="s">
        <v>105</v>
      </c>
      <c r="B765" s="80">
        <f t="shared" si="41"/>
        <v>147</v>
      </c>
      <c r="C765" s="297">
        <v>109</v>
      </c>
      <c r="D765" s="297">
        <v>38</v>
      </c>
      <c r="E765" s="208"/>
      <c r="F765" s="80">
        <f t="shared" si="42"/>
        <v>5104</v>
      </c>
      <c r="G765" s="80"/>
      <c r="H765" s="80">
        <v>4735</v>
      </c>
      <c r="I765" s="80">
        <v>369</v>
      </c>
      <c r="K765" s="296"/>
      <c r="N765" s="296"/>
    </row>
    <row r="766" spans="1:14" ht="9" customHeight="1" x14ac:dyDescent="0.15">
      <c r="A766" s="28" t="s">
        <v>82</v>
      </c>
      <c r="B766" s="295">
        <f t="shared" si="41"/>
        <v>988</v>
      </c>
      <c r="C766" s="298">
        <v>646</v>
      </c>
      <c r="D766" s="298">
        <v>342</v>
      </c>
      <c r="E766" s="208"/>
      <c r="F766" s="295">
        <f t="shared" si="42"/>
        <v>38083</v>
      </c>
      <c r="G766" s="80"/>
      <c r="H766" s="295">
        <v>29709</v>
      </c>
      <c r="I766" s="295">
        <v>8374</v>
      </c>
      <c r="K766" s="296"/>
      <c r="N766" s="296"/>
    </row>
    <row r="767" spans="1:14" ht="9" customHeight="1" x14ac:dyDescent="0.15">
      <c r="A767" s="28" t="s">
        <v>86</v>
      </c>
      <c r="B767" s="295">
        <f t="shared" si="41"/>
        <v>214</v>
      </c>
      <c r="C767" s="297">
        <v>162</v>
      </c>
      <c r="D767" s="297">
        <v>52</v>
      </c>
      <c r="E767" s="208"/>
      <c r="F767" s="295">
        <f t="shared" si="42"/>
        <v>7388</v>
      </c>
      <c r="G767" s="80"/>
      <c r="H767" s="295">
        <v>6207</v>
      </c>
      <c r="I767" s="295">
        <v>1181</v>
      </c>
      <c r="K767" s="296"/>
      <c r="N767" s="296"/>
    </row>
    <row r="768" spans="1:14" ht="9" customHeight="1" x14ac:dyDescent="0.15">
      <c r="A768" s="41" t="s">
        <v>88</v>
      </c>
      <c r="B768" s="185">
        <f t="shared" si="41"/>
        <v>110</v>
      </c>
      <c r="C768" s="299">
        <v>81</v>
      </c>
      <c r="D768" s="299">
        <v>29</v>
      </c>
      <c r="E768" s="185"/>
      <c r="F768" s="185">
        <f t="shared" si="42"/>
        <v>3885</v>
      </c>
      <c r="G768" s="185"/>
      <c r="H768" s="185">
        <v>3395</v>
      </c>
      <c r="I768" s="185">
        <v>490</v>
      </c>
      <c r="K768" s="296"/>
      <c r="N768" s="296"/>
    </row>
    <row r="769" spans="1:14" ht="11.25" customHeight="1" x14ac:dyDescent="0.25"/>
    <row r="770" spans="1:14" ht="9" customHeight="1" x14ac:dyDescent="0.15">
      <c r="A770" s="43">
        <v>2016</v>
      </c>
      <c r="B770" s="28"/>
      <c r="C770" s="28"/>
      <c r="D770" s="28"/>
      <c r="E770" s="28"/>
      <c r="F770" s="28"/>
      <c r="G770" s="28"/>
      <c r="H770" s="28"/>
      <c r="I770" s="28"/>
    </row>
    <row r="771" spans="1:14" ht="9" customHeight="1" x14ac:dyDescent="0.25">
      <c r="A771" s="25" t="s">
        <v>129</v>
      </c>
      <c r="B771" s="475">
        <f>SUM(B773:B804)</f>
        <v>22704</v>
      </c>
      <c r="C771" s="475">
        <f>SUM(C773:C804)</f>
        <v>17082</v>
      </c>
      <c r="D771" s="475">
        <f>SUM(D773:D804)</f>
        <v>5622</v>
      </c>
      <c r="E771" s="475"/>
      <c r="F771" s="475">
        <f>SUM(F773:F804)</f>
        <v>864835</v>
      </c>
      <c r="G771" s="475"/>
      <c r="H771" s="475">
        <f>SUM(H773:H804)</f>
        <v>733345</v>
      </c>
      <c r="I771" s="475">
        <f>SUM(I773:I804)</f>
        <v>131490</v>
      </c>
    </row>
    <row r="772" spans="1:14" ht="3" customHeight="1" x14ac:dyDescent="0.25">
      <c r="A772" s="25"/>
      <c r="B772" s="475"/>
      <c r="C772" s="475"/>
      <c r="D772" s="475"/>
      <c r="E772" s="475"/>
      <c r="F772" s="475"/>
      <c r="G772" s="475"/>
      <c r="H772" s="475"/>
      <c r="I772" s="475"/>
    </row>
    <row r="773" spans="1:14" ht="9" customHeight="1" x14ac:dyDescent="0.15">
      <c r="A773" s="28" t="s">
        <v>14</v>
      </c>
      <c r="B773" s="295">
        <f t="shared" ref="B773:B804" si="43">SUM(C773:D773)</f>
        <v>235</v>
      </c>
      <c r="C773" s="297">
        <v>193</v>
      </c>
      <c r="D773" s="297">
        <v>42</v>
      </c>
      <c r="E773" s="208"/>
      <c r="F773" s="295">
        <f t="shared" ref="F773:F804" si="44">SUM(H773:I773)</f>
        <v>11338</v>
      </c>
      <c r="G773" s="80"/>
      <c r="H773" s="295">
        <v>9649</v>
      </c>
      <c r="I773" s="295">
        <v>1689</v>
      </c>
      <c r="K773" s="296"/>
      <c r="N773" s="296"/>
    </row>
    <row r="774" spans="1:14" ht="9" customHeight="1" x14ac:dyDescent="0.15">
      <c r="A774" s="28" t="s">
        <v>15</v>
      </c>
      <c r="B774" s="295">
        <f t="shared" si="43"/>
        <v>528</v>
      </c>
      <c r="C774" s="298">
        <v>428</v>
      </c>
      <c r="D774" s="298">
        <v>100</v>
      </c>
      <c r="E774" s="208"/>
      <c r="F774" s="295">
        <f t="shared" si="44"/>
        <v>23186</v>
      </c>
      <c r="G774" s="80"/>
      <c r="H774" s="295">
        <v>21631</v>
      </c>
      <c r="I774" s="295">
        <v>1555</v>
      </c>
      <c r="K774" s="296"/>
      <c r="N774" s="296"/>
    </row>
    <row r="775" spans="1:14" ht="9" customHeight="1" x14ac:dyDescent="0.15">
      <c r="A775" s="28" t="s">
        <v>112</v>
      </c>
      <c r="B775" s="295">
        <f t="shared" si="43"/>
        <v>78</v>
      </c>
      <c r="C775" s="297">
        <v>57</v>
      </c>
      <c r="D775" s="297">
        <v>21</v>
      </c>
      <c r="E775" s="208"/>
      <c r="F775" s="295">
        <f t="shared" si="44"/>
        <v>1821</v>
      </c>
      <c r="G775" s="80"/>
      <c r="H775" s="295">
        <v>1328</v>
      </c>
      <c r="I775" s="295">
        <v>493</v>
      </c>
      <c r="K775" s="296"/>
      <c r="N775" s="296"/>
    </row>
    <row r="776" spans="1:14" ht="9" customHeight="1" x14ac:dyDescent="0.15">
      <c r="A776" s="41" t="s">
        <v>21</v>
      </c>
      <c r="B776" s="185">
        <f t="shared" si="43"/>
        <v>140</v>
      </c>
      <c r="C776" s="299">
        <v>98</v>
      </c>
      <c r="D776" s="299">
        <v>42</v>
      </c>
      <c r="E776" s="185"/>
      <c r="F776" s="185">
        <f t="shared" si="44"/>
        <v>1691</v>
      </c>
      <c r="G776" s="185"/>
      <c r="H776" s="185">
        <v>1146</v>
      </c>
      <c r="I776" s="185">
        <v>545</v>
      </c>
      <c r="K776" s="296"/>
      <c r="N776" s="296"/>
    </row>
    <row r="777" spans="1:14" ht="9" customHeight="1" x14ac:dyDescent="0.15">
      <c r="A777" s="28" t="s">
        <v>23</v>
      </c>
      <c r="B777" s="80">
        <f>SUM(C777:D777)</f>
        <v>915</v>
      </c>
      <c r="C777" s="297">
        <v>696</v>
      </c>
      <c r="D777" s="297">
        <v>219</v>
      </c>
      <c r="E777" s="208"/>
      <c r="F777" s="80">
        <f>SUM(H777:I777)</f>
        <v>33495</v>
      </c>
      <c r="G777" s="80"/>
      <c r="H777" s="80">
        <v>28160</v>
      </c>
      <c r="I777" s="80">
        <v>5335</v>
      </c>
      <c r="K777" s="296"/>
      <c r="N777" s="296"/>
    </row>
    <row r="778" spans="1:14" ht="9" customHeight="1" x14ac:dyDescent="0.15">
      <c r="A778" s="28" t="s">
        <v>25</v>
      </c>
      <c r="B778" s="295">
        <f>SUM(C778:D778)</f>
        <v>343</v>
      </c>
      <c r="C778" s="298">
        <v>257</v>
      </c>
      <c r="D778" s="298">
        <v>86</v>
      </c>
      <c r="E778" s="208"/>
      <c r="F778" s="295">
        <f>SUM(H778:I778)</f>
        <v>7273</v>
      </c>
      <c r="G778" s="80"/>
      <c r="H778" s="295">
        <v>5812</v>
      </c>
      <c r="I778" s="295">
        <v>1461</v>
      </c>
      <c r="K778" s="296"/>
      <c r="N778" s="296"/>
    </row>
    <row r="779" spans="1:14" ht="9" customHeight="1" x14ac:dyDescent="0.15">
      <c r="A779" s="28" t="s">
        <v>27</v>
      </c>
      <c r="B779" s="295">
        <f t="shared" si="43"/>
        <v>194</v>
      </c>
      <c r="C779" s="297">
        <v>145</v>
      </c>
      <c r="D779" s="297">
        <v>49</v>
      </c>
      <c r="E779" s="208"/>
      <c r="F779" s="295">
        <f t="shared" si="44"/>
        <v>5238</v>
      </c>
      <c r="G779" s="80"/>
      <c r="H779" s="295">
        <v>4286</v>
      </c>
      <c r="I779" s="295">
        <v>952</v>
      </c>
      <c r="K779" s="296"/>
      <c r="N779" s="296"/>
    </row>
    <row r="780" spans="1:14" ht="9" customHeight="1" x14ac:dyDescent="0.15">
      <c r="A780" s="41" t="s">
        <v>30</v>
      </c>
      <c r="B780" s="185">
        <f t="shared" si="43"/>
        <v>659</v>
      </c>
      <c r="C780" s="299">
        <v>475</v>
      </c>
      <c r="D780" s="299">
        <v>184</v>
      </c>
      <c r="E780" s="185"/>
      <c r="F780" s="185">
        <f t="shared" si="44"/>
        <v>27549</v>
      </c>
      <c r="G780" s="185"/>
      <c r="H780" s="185">
        <v>23896</v>
      </c>
      <c r="I780" s="185">
        <v>3653</v>
      </c>
      <c r="K780" s="296"/>
      <c r="N780" s="296"/>
    </row>
    <row r="781" spans="1:14" ht="9" customHeight="1" x14ac:dyDescent="0.15">
      <c r="A781" s="28" t="s">
        <v>111</v>
      </c>
      <c r="B781" s="80">
        <f t="shared" si="43"/>
        <v>4986</v>
      </c>
      <c r="C781" s="297">
        <v>3847</v>
      </c>
      <c r="D781" s="297">
        <v>1139</v>
      </c>
      <c r="E781" s="208"/>
      <c r="F781" s="80">
        <f t="shared" si="44"/>
        <v>168950</v>
      </c>
      <c r="G781" s="80"/>
      <c r="H781" s="80">
        <v>143720</v>
      </c>
      <c r="I781" s="80">
        <v>25230</v>
      </c>
      <c r="K781" s="296"/>
      <c r="N781" s="296"/>
    </row>
    <row r="782" spans="1:14" ht="9" customHeight="1" x14ac:dyDescent="0.15">
      <c r="A782" s="28" t="s">
        <v>33</v>
      </c>
      <c r="B782" s="295">
        <f t="shared" si="43"/>
        <v>271</v>
      </c>
      <c r="C782" s="298">
        <v>207</v>
      </c>
      <c r="D782" s="298">
        <v>64</v>
      </c>
      <c r="E782" s="208"/>
      <c r="F782" s="295">
        <f t="shared" si="44"/>
        <v>14442</v>
      </c>
      <c r="G782" s="80"/>
      <c r="H782" s="295">
        <v>12627</v>
      </c>
      <c r="I782" s="295">
        <v>1815</v>
      </c>
      <c r="K782" s="296"/>
      <c r="N782" s="296"/>
    </row>
    <row r="783" spans="1:14" ht="9" customHeight="1" x14ac:dyDescent="0.15">
      <c r="A783" s="28" t="s">
        <v>34</v>
      </c>
      <c r="B783" s="295">
        <f t="shared" si="43"/>
        <v>768</v>
      </c>
      <c r="C783" s="297">
        <v>554</v>
      </c>
      <c r="D783" s="297">
        <v>214</v>
      </c>
      <c r="E783" s="208"/>
      <c r="F783" s="295">
        <f t="shared" si="44"/>
        <v>43403</v>
      </c>
      <c r="G783" s="80"/>
      <c r="H783" s="295">
        <v>36538</v>
      </c>
      <c r="I783" s="295">
        <v>6865</v>
      </c>
      <c r="K783" s="296"/>
      <c r="N783" s="296"/>
    </row>
    <row r="784" spans="1:14" ht="9" customHeight="1" x14ac:dyDescent="0.15">
      <c r="A784" s="41" t="s">
        <v>36</v>
      </c>
      <c r="B784" s="185">
        <f t="shared" si="43"/>
        <v>139</v>
      </c>
      <c r="C784" s="299">
        <v>81</v>
      </c>
      <c r="D784" s="299">
        <v>58</v>
      </c>
      <c r="E784" s="185"/>
      <c r="F784" s="185">
        <f t="shared" si="44"/>
        <v>3094</v>
      </c>
      <c r="G784" s="185"/>
      <c r="H784" s="185">
        <v>2404</v>
      </c>
      <c r="I784" s="185">
        <v>690</v>
      </c>
      <c r="K784" s="296"/>
      <c r="N784" s="296"/>
    </row>
    <row r="785" spans="1:14" ht="9" customHeight="1" x14ac:dyDescent="0.15">
      <c r="A785" s="28" t="s">
        <v>130</v>
      </c>
      <c r="B785" s="295">
        <f t="shared" si="43"/>
        <v>436</v>
      </c>
      <c r="C785" s="297">
        <v>304</v>
      </c>
      <c r="D785" s="297">
        <v>132</v>
      </c>
      <c r="E785" s="208"/>
      <c r="F785" s="295">
        <f t="shared" si="44"/>
        <v>29936</v>
      </c>
      <c r="G785" s="80"/>
      <c r="H785" s="295">
        <v>26011</v>
      </c>
      <c r="I785" s="295">
        <v>3925</v>
      </c>
      <c r="K785" s="296"/>
      <c r="N785" s="296"/>
    </row>
    <row r="786" spans="1:14" ht="9" customHeight="1" x14ac:dyDescent="0.15">
      <c r="A786" s="28" t="s">
        <v>39</v>
      </c>
      <c r="B786" s="295">
        <f t="shared" si="43"/>
        <v>1508</v>
      </c>
      <c r="C786" s="298">
        <v>1214</v>
      </c>
      <c r="D786" s="298">
        <v>294</v>
      </c>
      <c r="E786" s="208"/>
      <c r="F786" s="295">
        <f t="shared" si="44"/>
        <v>58702</v>
      </c>
      <c r="G786" s="80"/>
      <c r="H786" s="295">
        <v>53220</v>
      </c>
      <c r="I786" s="295">
        <v>5482</v>
      </c>
      <c r="K786" s="296"/>
      <c r="N786" s="296"/>
    </row>
    <row r="787" spans="1:14" ht="9" customHeight="1" x14ac:dyDescent="0.15">
      <c r="A787" s="28" t="s">
        <v>32</v>
      </c>
      <c r="B787" s="295">
        <f>SUM(C787:D787)</f>
        <v>1035</v>
      </c>
      <c r="C787" s="297">
        <v>795</v>
      </c>
      <c r="D787" s="297">
        <v>240</v>
      </c>
      <c r="E787" s="208"/>
      <c r="F787" s="295">
        <f>SUM(H787:I787)</f>
        <v>45513</v>
      </c>
      <c r="G787" s="80"/>
      <c r="H787" s="295">
        <v>39961</v>
      </c>
      <c r="I787" s="295">
        <v>5552</v>
      </c>
      <c r="K787" s="296"/>
      <c r="N787" s="296"/>
    </row>
    <row r="788" spans="1:14" ht="9" customHeight="1" x14ac:dyDescent="0.25">
      <c r="A788" s="41" t="s">
        <v>43</v>
      </c>
      <c r="B788" s="185">
        <f t="shared" si="43"/>
        <v>574</v>
      </c>
      <c r="C788" s="42">
        <v>453</v>
      </c>
      <c r="D788" s="42">
        <v>121</v>
      </c>
      <c r="E788" s="185"/>
      <c r="F788" s="185">
        <f t="shared" si="44"/>
        <v>24460</v>
      </c>
      <c r="G788" s="185"/>
      <c r="H788" s="185">
        <v>22673</v>
      </c>
      <c r="I788" s="185">
        <v>1787</v>
      </c>
      <c r="K788" s="296"/>
      <c r="N788" s="296"/>
    </row>
    <row r="789" spans="1:14" ht="9" customHeight="1" x14ac:dyDescent="0.15">
      <c r="A789" s="28" t="s">
        <v>46</v>
      </c>
      <c r="B789" s="80">
        <f t="shared" si="43"/>
        <v>239</v>
      </c>
      <c r="C789" s="297">
        <v>168</v>
      </c>
      <c r="D789" s="297">
        <v>71</v>
      </c>
      <c r="E789" s="208"/>
      <c r="F789" s="80">
        <f t="shared" si="44"/>
        <v>8016</v>
      </c>
      <c r="G789" s="80"/>
      <c r="H789" s="80">
        <v>7096</v>
      </c>
      <c r="I789" s="80">
        <v>920</v>
      </c>
      <c r="K789" s="296"/>
      <c r="N789" s="296"/>
    </row>
    <row r="790" spans="1:14" ht="9" customHeight="1" x14ac:dyDescent="0.15">
      <c r="A790" s="28" t="s">
        <v>48</v>
      </c>
      <c r="B790" s="295">
        <f t="shared" si="43"/>
        <v>58</v>
      </c>
      <c r="C790" s="298">
        <v>48</v>
      </c>
      <c r="D790" s="298">
        <v>10</v>
      </c>
      <c r="E790" s="208"/>
      <c r="F790" s="295">
        <f t="shared" si="44"/>
        <v>1928</v>
      </c>
      <c r="G790" s="80"/>
      <c r="H790" s="295">
        <v>1663</v>
      </c>
      <c r="I790" s="295">
        <v>265</v>
      </c>
      <c r="K790" s="296"/>
      <c r="N790" s="296"/>
    </row>
    <row r="791" spans="1:14" ht="9" customHeight="1" x14ac:dyDescent="0.15">
      <c r="A791" s="28" t="s">
        <v>50</v>
      </c>
      <c r="B791" s="295">
        <f t="shared" si="43"/>
        <v>2952</v>
      </c>
      <c r="C791" s="297">
        <v>2258</v>
      </c>
      <c r="D791" s="297">
        <v>694</v>
      </c>
      <c r="E791" s="208"/>
      <c r="F791" s="295">
        <f t="shared" si="44"/>
        <v>120098</v>
      </c>
      <c r="G791" s="80"/>
      <c r="H791" s="295">
        <v>95220</v>
      </c>
      <c r="I791" s="295">
        <v>24878</v>
      </c>
      <c r="K791" s="296"/>
      <c r="N791" s="296"/>
    </row>
    <row r="792" spans="1:14" ht="9" customHeight="1" x14ac:dyDescent="0.15">
      <c r="A792" s="41" t="s">
        <v>52</v>
      </c>
      <c r="B792" s="185">
        <f t="shared" si="43"/>
        <v>174</v>
      </c>
      <c r="C792" s="299">
        <v>110</v>
      </c>
      <c r="D792" s="299">
        <v>64</v>
      </c>
      <c r="E792" s="185"/>
      <c r="F792" s="185">
        <f t="shared" si="44"/>
        <v>4139</v>
      </c>
      <c r="G792" s="185"/>
      <c r="H792" s="185">
        <v>3260</v>
      </c>
      <c r="I792" s="185">
        <v>879</v>
      </c>
      <c r="K792" s="296"/>
      <c r="N792" s="296"/>
    </row>
    <row r="793" spans="1:14" ht="9" customHeight="1" x14ac:dyDescent="0.15">
      <c r="A793" s="28" t="s">
        <v>55</v>
      </c>
      <c r="B793" s="80">
        <f t="shared" si="43"/>
        <v>731</v>
      </c>
      <c r="C793" s="297">
        <v>583</v>
      </c>
      <c r="D793" s="297">
        <v>148</v>
      </c>
      <c r="E793" s="208"/>
      <c r="F793" s="80">
        <f t="shared" si="44"/>
        <v>28553</v>
      </c>
      <c r="G793" s="80"/>
      <c r="H793" s="80">
        <v>26029</v>
      </c>
      <c r="I793" s="80">
        <v>2524</v>
      </c>
      <c r="K793" s="296"/>
      <c r="N793" s="296"/>
    </row>
    <row r="794" spans="1:14" ht="9" customHeight="1" x14ac:dyDescent="0.15">
      <c r="A794" s="28" t="s">
        <v>57</v>
      </c>
      <c r="B794" s="295">
        <f t="shared" si="43"/>
        <v>650</v>
      </c>
      <c r="C794" s="298">
        <v>512</v>
      </c>
      <c r="D794" s="298">
        <v>138</v>
      </c>
      <c r="E794" s="208"/>
      <c r="F794" s="295">
        <f t="shared" si="44"/>
        <v>25368</v>
      </c>
      <c r="G794" s="80"/>
      <c r="H794" s="295">
        <v>22139</v>
      </c>
      <c r="I794" s="295">
        <v>3229</v>
      </c>
      <c r="K794" s="296"/>
      <c r="N794" s="296"/>
    </row>
    <row r="795" spans="1:14" ht="9" customHeight="1" x14ac:dyDescent="0.15">
      <c r="A795" s="28" t="s">
        <v>59</v>
      </c>
      <c r="B795" s="295">
        <f t="shared" si="43"/>
        <v>121</v>
      </c>
      <c r="C795" s="297">
        <v>75</v>
      </c>
      <c r="D795" s="297">
        <v>46</v>
      </c>
      <c r="E795" s="208"/>
      <c r="F795" s="295">
        <f t="shared" si="44"/>
        <v>1708</v>
      </c>
      <c r="G795" s="80"/>
      <c r="H795" s="295">
        <v>1273</v>
      </c>
      <c r="I795" s="295">
        <v>435</v>
      </c>
      <c r="K795" s="296"/>
      <c r="N795" s="296"/>
    </row>
    <row r="796" spans="1:14" ht="9" customHeight="1" x14ac:dyDescent="0.15">
      <c r="A796" s="41" t="s">
        <v>63</v>
      </c>
      <c r="B796" s="185">
        <f t="shared" si="43"/>
        <v>568</v>
      </c>
      <c r="C796" s="299">
        <v>465</v>
      </c>
      <c r="D796" s="299">
        <v>103</v>
      </c>
      <c r="E796" s="185"/>
      <c r="F796" s="185">
        <f t="shared" si="44"/>
        <v>21477</v>
      </c>
      <c r="G796" s="185"/>
      <c r="H796" s="185">
        <v>20040</v>
      </c>
      <c r="I796" s="185">
        <v>1437</v>
      </c>
      <c r="K796" s="296"/>
      <c r="N796" s="296"/>
    </row>
    <row r="797" spans="1:14" ht="9" customHeight="1" x14ac:dyDescent="0.15">
      <c r="A797" s="28" t="s">
        <v>65</v>
      </c>
      <c r="B797" s="80">
        <f t="shared" si="43"/>
        <v>536</v>
      </c>
      <c r="C797" s="297">
        <v>399</v>
      </c>
      <c r="D797" s="297">
        <v>137</v>
      </c>
      <c r="E797" s="208"/>
      <c r="F797" s="80">
        <f t="shared" si="44"/>
        <v>19541</v>
      </c>
      <c r="G797" s="80"/>
      <c r="H797" s="80">
        <v>17868</v>
      </c>
      <c r="I797" s="80">
        <v>1673</v>
      </c>
      <c r="K797" s="296"/>
      <c r="N797" s="296"/>
    </row>
    <row r="798" spans="1:14" ht="9" customHeight="1" x14ac:dyDescent="0.15">
      <c r="A798" s="28" t="s">
        <v>69</v>
      </c>
      <c r="B798" s="295">
        <f t="shared" si="43"/>
        <v>520</v>
      </c>
      <c r="C798" s="298">
        <v>369</v>
      </c>
      <c r="D798" s="298">
        <v>151</v>
      </c>
      <c r="E798" s="208"/>
      <c r="F798" s="295">
        <f t="shared" si="44"/>
        <v>20039</v>
      </c>
      <c r="G798" s="80"/>
      <c r="H798" s="295">
        <v>17786</v>
      </c>
      <c r="I798" s="295">
        <v>2253</v>
      </c>
      <c r="K798" s="296"/>
      <c r="N798" s="296"/>
    </row>
    <row r="799" spans="1:14" ht="9" customHeight="1" x14ac:dyDescent="0.15">
      <c r="A799" s="28" t="s">
        <v>74</v>
      </c>
      <c r="B799" s="295">
        <f t="shared" si="43"/>
        <v>274</v>
      </c>
      <c r="C799" s="297">
        <v>131</v>
      </c>
      <c r="D799" s="297">
        <v>143</v>
      </c>
      <c r="E799" s="208"/>
      <c r="F799" s="295">
        <f t="shared" si="44"/>
        <v>6311</v>
      </c>
      <c r="G799" s="80"/>
      <c r="H799" s="295">
        <v>3465</v>
      </c>
      <c r="I799" s="295">
        <v>2846</v>
      </c>
      <c r="K799" s="296"/>
      <c r="N799" s="296"/>
    </row>
    <row r="800" spans="1:14" ht="9" customHeight="1" x14ac:dyDescent="0.15">
      <c r="A800" s="41" t="s">
        <v>76</v>
      </c>
      <c r="B800" s="185">
        <f t="shared" si="43"/>
        <v>1558</v>
      </c>
      <c r="C800" s="299">
        <v>1131</v>
      </c>
      <c r="D800" s="299">
        <v>427</v>
      </c>
      <c r="E800" s="185"/>
      <c r="F800" s="185">
        <f t="shared" si="44"/>
        <v>50258</v>
      </c>
      <c r="G800" s="185"/>
      <c r="H800" s="185">
        <v>38098</v>
      </c>
      <c r="I800" s="185">
        <v>12160</v>
      </c>
      <c r="K800" s="296"/>
      <c r="N800" s="296"/>
    </row>
    <row r="801" spans="1:14" ht="9" customHeight="1" x14ac:dyDescent="0.15">
      <c r="A801" s="28" t="s">
        <v>105</v>
      </c>
      <c r="B801" s="80">
        <f t="shared" si="43"/>
        <v>150</v>
      </c>
      <c r="C801" s="297">
        <v>111</v>
      </c>
      <c r="D801" s="297">
        <v>39</v>
      </c>
      <c r="E801" s="208"/>
      <c r="F801" s="80">
        <f t="shared" si="44"/>
        <v>5108</v>
      </c>
      <c r="G801" s="80"/>
      <c r="H801" s="80">
        <v>4727</v>
      </c>
      <c r="I801" s="80">
        <v>381</v>
      </c>
      <c r="K801" s="296"/>
      <c r="N801" s="296"/>
    </row>
    <row r="802" spans="1:14" ht="9" customHeight="1" x14ac:dyDescent="0.15">
      <c r="A802" s="28" t="s">
        <v>82</v>
      </c>
      <c r="B802" s="295">
        <f t="shared" si="43"/>
        <v>1023</v>
      </c>
      <c r="C802" s="298">
        <v>666</v>
      </c>
      <c r="D802" s="298">
        <v>357</v>
      </c>
      <c r="E802" s="208"/>
      <c r="F802" s="295">
        <f t="shared" si="44"/>
        <v>40175</v>
      </c>
      <c r="G802" s="80"/>
      <c r="H802" s="295">
        <v>31385</v>
      </c>
      <c r="I802" s="295">
        <v>8790</v>
      </c>
      <c r="K802" s="296"/>
      <c r="N802" s="296"/>
    </row>
    <row r="803" spans="1:14" ht="9" customHeight="1" x14ac:dyDescent="0.15">
      <c r="A803" s="28" t="s">
        <v>86</v>
      </c>
      <c r="B803" s="295">
        <f t="shared" si="43"/>
        <v>222</v>
      </c>
      <c r="C803" s="297">
        <v>166</v>
      </c>
      <c r="D803" s="297">
        <v>56</v>
      </c>
      <c r="E803" s="208"/>
      <c r="F803" s="295">
        <f t="shared" si="44"/>
        <v>7950</v>
      </c>
      <c r="G803" s="80"/>
      <c r="H803" s="295">
        <v>6675</v>
      </c>
      <c r="I803" s="295">
        <v>1275</v>
      </c>
      <c r="K803" s="296"/>
      <c r="N803" s="296"/>
    </row>
    <row r="804" spans="1:14" ht="9" customHeight="1" x14ac:dyDescent="0.15">
      <c r="A804" s="41" t="s">
        <v>88</v>
      </c>
      <c r="B804" s="185">
        <f t="shared" si="43"/>
        <v>119</v>
      </c>
      <c r="C804" s="299">
        <v>86</v>
      </c>
      <c r="D804" s="299">
        <v>33</v>
      </c>
      <c r="E804" s="185"/>
      <c r="F804" s="185">
        <f t="shared" si="44"/>
        <v>4075</v>
      </c>
      <c r="G804" s="185"/>
      <c r="H804" s="185">
        <v>3559</v>
      </c>
      <c r="I804" s="185">
        <v>516</v>
      </c>
      <c r="K804" s="296"/>
      <c r="N804" s="296"/>
    </row>
    <row r="805" spans="1:14" ht="11.25" customHeight="1" x14ac:dyDescent="0.25"/>
    <row r="806" spans="1:14" ht="9" customHeight="1" x14ac:dyDescent="0.15">
      <c r="A806" s="43">
        <v>2017</v>
      </c>
      <c r="B806" s="28"/>
      <c r="C806" s="28"/>
      <c r="D806" s="28"/>
      <c r="E806" s="28"/>
      <c r="F806" s="28"/>
      <c r="G806" s="28"/>
      <c r="H806" s="28"/>
      <c r="I806" s="28"/>
    </row>
    <row r="807" spans="1:14" ht="9" customHeight="1" x14ac:dyDescent="0.25">
      <c r="A807" s="25" t="s">
        <v>129</v>
      </c>
      <c r="B807" s="475">
        <f>SUM(B809:B840)</f>
        <v>25720</v>
      </c>
      <c r="C807" s="475">
        <f>SUM(C809:C840)</f>
        <v>20319</v>
      </c>
      <c r="D807" s="475">
        <f>SUM(D809:D840)</f>
        <v>5401</v>
      </c>
      <c r="E807" s="475"/>
      <c r="F807" s="475">
        <f>SUM(F809:F840)</f>
        <v>917381</v>
      </c>
      <c r="G807" s="475"/>
      <c r="H807" s="475">
        <f>SUM(H809:H840)</f>
        <v>786876</v>
      </c>
      <c r="I807" s="475">
        <f>SUM(I809:I840)</f>
        <v>130505</v>
      </c>
    </row>
    <row r="808" spans="1:14" ht="3" customHeight="1" x14ac:dyDescent="0.25">
      <c r="A808" s="25"/>
      <c r="B808" s="475"/>
      <c r="C808" s="475"/>
      <c r="D808" s="475"/>
      <c r="E808" s="475"/>
      <c r="F808" s="475"/>
      <c r="G808" s="475"/>
      <c r="H808" s="475"/>
      <c r="I808" s="475"/>
    </row>
    <row r="809" spans="1:14" ht="9" customHeight="1" x14ac:dyDescent="0.15">
      <c r="A809" s="28" t="s">
        <v>14</v>
      </c>
      <c r="B809" s="295">
        <f t="shared" ref="B809:B812" si="45">SUM(C809:D809)</f>
        <v>250</v>
      </c>
      <c r="C809" s="297">
        <v>210</v>
      </c>
      <c r="D809" s="297">
        <v>40</v>
      </c>
      <c r="E809" s="208"/>
      <c r="F809" s="295">
        <f t="shared" ref="F809:F812" si="46">SUM(H809:I809)</f>
        <v>11899</v>
      </c>
      <c r="G809" s="80"/>
      <c r="H809" s="295">
        <v>10369</v>
      </c>
      <c r="I809" s="295">
        <v>1530</v>
      </c>
      <c r="K809" s="296"/>
      <c r="N809" s="296"/>
    </row>
    <row r="810" spans="1:14" ht="9" customHeight="1" x14ac:dyDescent="0.15">
      <c r="A810" s="28" t="s">
        <v>15</v>
      </c>
      <c r="B810" s="295">
        <f t="shared" si="45"/>
        <v>628</v>
      </c>
      <c r="C810" s="298">
        <v>526</v>
      </c>
      <c r="D810" s="298">
        <v>102</v>
      </c>
      <c r="E810" s="208"/>
      <c r="F810" s="295">
        <f t="shared" si="46"/>
        <v>24379</v>
      </c>
      <c r="G810" s="80"/>
      <c r="H810" s="295">
        <v>22874</v>
      </c>
      <c r="I810" s="295">
        <v>1505</v>
      </c>
      <c r="K810" s="296"/>
      <c r="N810" s="296"/>
    </row>
    <row r="811" spans="1:14" ht="9" customHeight="1" x14ac:dyDescent="0.15">
      <c r="A811" s="28" t="s">
        <v>112</v>
      </c>
      <c r="B811" s="295">
        <f t="shared" si="45"/>
        <v>81</v>
      </c>
      <c r="C811" s="297">
        <v>60</v>
      </c>
      <c r="D811" s="297">
        <v>21</v>
      </c>
      <c r="E811" s="208"/>
      <c r="F811" s="295">
        <f t="shared" si="46"/>
        <v>1850</v>
      </c>
      <c r="G811" s="80"/>
      <c r="H811" s="295">
        <v>1395</v>
      </c>
      <c r="I811" s="295">
        <v>455</v>
      </c>
      <c r="K811" s="296"/>
      <c r="N811" s="296"/>
    </row>
    <row r="812" spans="1:14" ht="9" customHeight="1" x14ac:dyDescent="0.15">
      <c r="A812" s="41" t="s">
        <v>21</v>
      </c>
      <c r="B812" s="185">
        <f t="shared" si="45"/>
        <v>146</v>
      </c>
      <c r="C812" s="299">
        <v>108</v>
      </c>
      <c r="D812" s="299">
        <v>38</v>
      </c>
      <c r="E812" s="185"/>
      <c r="F812" s="185">
        <f t="shared" si="46"/>
        <v>1698</v>
      </c>
      <c r="G812" s="185"/>
      <c r="H812" s="185">
        <v>1196</v>
      </c>
      <c r="I812" s="185">
        <v>502</v>
      </c>
      <c r="K812" s="296"/>
      <c r="N812" s="296"/>
    </row>
    <row r="813" spans="1:14" ht="9" customHeight="1" x14ac:dyDescent="0.15">
      <c r="A813" s="28" t="s">
        <v>23</v>
      </c>
      <c r="B813" s="80">
        <f>SUM(C813:D813)</f>
        <v>982</v>
      </c>
      <c r="C813" s="297">
        <v>767</v>
      </c>
      <c r="D813" s="297">
        <v>215</v>
      </c>
      <c r="E813" s="208"/>
      <c r="F813" s="80">
        <f>SUM(H813:I813)</f>
        <v>35940</v>
      </c>
      <c r="G813" s="80"/>
      <c r="H813" s="80">
        <v>30322</v>
      </c>
      <c r="I813" s="80">
        <v>5618</v>
      </c>
      <c r="K813" s="296"/>
      <c r="N813" s="296"/>
    </row>
    <row r="814" spans="1:14" ht="9" customHeight="1" x14ac:dyDescent="0.15">
      <c r="A814" s="28" t="s">
        <v>25</v>
      </c>
      <c r="B814" s="295">
        <f>SUM(C814:D814)</f>
        <v>391</v>
      </c>
      <c r="C814" s="298">
        <v>299</v>
      </c>
      <c r="D814" s="298">
        <v>92</v>
      </c>
      <c r="E814" s="208"/>
      <c r="F814" s="295">
        <f>SUM(H814:I814)</f>
        <v>8177</v>
      </c>
      <c r="G814" s="80"/>
      <c r="H814" s="295">
        <v>6566</v>
      </c>
      <c r="I814" s="295">
        <v>1611</v>
      </c>
      <c r="K814" s="296"/>
      <c r="N814" s="296"/>
    </row>
    <row r="815" spans="1:14" ht="9" customHeight="1" x14ac:dyDescent="0.15">
      <c r="A815" s="28" t="s">
        <v>27</v>
      </c>
      <c r="B815" s="295">
        <f t="shared" ref="B815:B822" si="47">SUM(C815:D815)</f>
        <v>210</v>
      </c>
      <c r="C815" s="297">
        <v>161</v>
      </c>
      <c r="D815" s="297">
        <v>49</v>
      </c>
      <c r="E815" s="208"/>
      <c r="F815" s="295">
        <f t="shared" ref="F815:F822" si="48">SUM(H815:I815)</f>
        <v>5239</v>
      </c>
      <c r="G815" s="80"/>
      <c r="H815" s="295">
        <v>4486</v>
      </c>
      <c r="I815" s="295">
        <v>753</v>
      </c>
      <c r="K815" s="296"/>
      <c r="N815" s="296"/>
    </row>
    <row r="816" spans="1:14" ht="9" customHeight="1" x14ac:dyDescent="0.15">
      <c r="A816" s="41" t="s">
        <v>30</v>
      </c>
      <c r="B816" s="185">
        <f t="shared" si="47"/>
        <v>742</v>
      </c>
      <c r="C816" s="299">
        <v>544</v>
      </c>
      <c r="D816" s="299">
        <v>198</v>
      </c>
      <c r="E816" s="185"/>
      <c r="F816" s="185">
        <f t="shared" si="48"/>
        <v>29965</v>
      </c>
      <c r="G816" s="185"/>
      <c r="H816" s="185">
        <v>25833</v>
      </c>
      <c r="I816" s="185">
        <v>4132</v>
      </c>
      <c r="K816" s="296"/>
      <c r="N816" s="296"/>
    </row>
    <row r="817" spans="1:14" ht="9" customHeight="1" x14ac:dyDescent="0.15">
      <c r="A817" s="28" t="s">
        <v>111</v>
      </c>
      <c r="B817" s="80">
        <f t="shared" si="47"/>
        <v>5752</v>
      </c>
      <c r="C817" s="297">
        <v>4624</v>
      </c>
      <c r="D817" s="297">
        <v>1128</v>
      </c>
      <c r="E817" s="208"/>
      <c r="F817" s="80">
        <f t="shared" si="48"/>
        <v>179372</v>
      </c>
      <c r="G817" s="80"/>
      <c r="H817" s="80">
        <v>153970</v>
      </c>
      <c r="I817" s="80">
        <v>25402</v>
      </c>
      <c r="K817" s="296"/>
      <c r="N817" s="296"/>
    </row>
    <row r="818" spans="1:14" ht="9" customHeight="1" x14ac:dyDescent="0.15">
      <c r="A818" s="28" t="s">
        <v>33</v>
      </c>
      <c r="B818" s="295">
        <f t="shared" si="47"/>
        <v>297</v>
      </c>
      <c r="C818" s="298">
        <v>230</v>
      </c>
      <c r="D818" s="298">
        <v>67</v>
      </c>
      <c r="E818" s="208"/>
      <c r="F818" s="295">
        <f t="shared" si="48"/>
        <v>15137</v>
      </c>
      <c r="G818" s="80"/>
      <c r="H818" s="295">
        <v>13297</v>
      </c>
      <c r="I818" s="295">
        <v>1840</v>
      </c>
      <c r="K818" s="296"/>
      <c r="N818" s="296"/>
    </row>
    <row r="819" spans="1:14" ht="9" customHeight="1" x14ac:dyDescent="0.15">
      <c r="A819" s="28" t="s">
        <v>34</v>
      </c>
      <c r="B819" s="295">
        <f t="shared" si="47"/>
        <v>1003</v>
      </c>
      <c r="C819" s="297">
        <v>783</v>
      </c>
      <c r="D819" s="297">
        <v>220</v>
      </c>
      <c r="E819" s="208"/>
      <c r="F819" s="295">
        <f t="shared" si="48"/>
        <v>46604</v>
      </c>
      <c r="G819" s="80"/>
      <c r="H819" s="295">
        <v>39740</v>
      </c>
      <c r="I819" s="295">
        <v>6864</v>
      </c>
      <c r="K819" s="296"/>
      <c r="N819" s="296"/>
    </row>
    <row r="820" spans="1:14" ht="9" customHeight="1" x14ac:dyDescent="0.15">
      <c r="A820" s="41" t="s">
        <v>36</v>
      </c>
      <c r="B820" s="185">
        <f t="shared" si="47"/>
        <v>133</v>
      </c>
      <c r="C820" s="299">
        <v>95</v>
      </c>
      <c r="D820" s="299">
        <v>38</v>
      </c>
      <c r="E820" s="185"/>
      <c r="F820" s="185">
        <f t="shared" si="48"/>
        <v>3048</v>
      </c>
      <c r="G820" s="185"/>
      <c r="H820" s="185">
        <v>2668</v>
      </c>
      <c r="I820" s="185">
        <v>380</v>
      </c>
      <c r="K820" s="296"/>
      <c r="N820" s="296"/>
    </row>
    <row r="821" spans="1:14" ht="9" customHeight="1" x14ac:dyDescent="0.15">
      <c r="A821" s="28" t="s">
        <v>130</v>
      </c>
      <c r="B821" s="295">
        <f t="shared" si="47"/>
        <v>659</v>
      </c>
      <c r="C821" s="297">
        <v>532</v>
      </c>
      <c r="D821" s="297">
        <v>127</v>
      </c>
      <c r="E821" s="208"/>
      <c r="F821" s="295">
        <f t="shared" si="48"/>
        <v>33680</v>
      </c>
      <c r="G821" s="80"/>
      <c r="H821" s="295">
        <v>29630</v>
      </c>
      <c r="I821" s="295">
        <v>4050</v>
      </c>
      <c r="K821" s="296"/>
      <c r="N821" s="296"/>
    </row>
    <row r="822" spans="1:14" ht="9" customHeight="1" x14ac:dyDescent="0.15">
      <c r="A822" s="28" t="s">
        <v>39</v>
      </c>
      <c r="B822" s="295">
        <f t="shared" si="47"/>
        <v>1750</v>
      </c>
      <c r="C822" s="298">
        <v>1483</v>
      </c>
      <c r="D822" s="298">
        <v>267</v>
      </c>
      <c r="E822" s="208"/>
      <c r="F822" s="295">
        <f t="shared" si="48"/>
        <v>61611</v>
      </c>
      <c r="G822" s="80"/>
      <c r="H822" s="295">
        <v>56909</v>
      </c>
      <c r="I822" s="295">
        <v>4702</v>
      </c>
      <c r="K822" s="296"/>
      <c r="N822" s="296"/>
    </row>
    <row r="823" spans="1:14" ht="9" customHeight="1" x14ac:dyDescent="0.15">
      <c r="A823" s="28" t="s">
        <v>32</v>
      </c>
      <c r="B823" s="295">
        <f>SUM(C823:D823)</f>
        <v>1269</v>
      </c>
      <c r="C823" s="297">
        <v>1028</v>
      </c>
      <c r="D823" s="297">
        <v>241</v>
      </c>
      <c r="E823" s="208"/>
      <c r="F823" s="295">
        <f>SUM(H823:I823)</f>
        <v>48002</v>
      </c>
      <c r="G823" s="80"/>
      <c r="H823" s="295">
        <v>42611</v>
      </c>
      <c r="I823" s="295">
        <v>5391</v>
      </c>
      <c r="K823" s="296"/>
      <c r="N823" s="296"/>
    </row>
    <row r="824" spans="1:14" ht="9" customHeight="1" x14ac:dyDescent="0.25">
      <c r="A824" s="41" t="s">
        <v>43</v>
      </c>
      <c r="B824" s="185">
        <f t="shared" ref="B824:B840" si="49">SUM(C824:D824)</f>
        <v>693</v>
      </c>
      <c r="C824" s="42">
        <v>581</v>
      </c>
      <c r="D824" s="42">
        <v>112</v>
      </c>
      <c r="E824" s="185"/>
      <c r="F824" s="185">
        <f t="shared" ref="F824:F840" si="50">SUM(H824:I824)</f>
        <v>25796</v>
      </c>
      <c r="G824" s="185"/>
      <c r="H824" s="185">
        <v>24299</v>
      </c>
      <c r="I824" s="185">
        <v>1497</v>
      </c>
      <c r="K824" s="296"/>
      <c r="N824" s="296"/>
    </row>
    <row r="825" spans="1:14" ht="9" customHeight="1" x14ac:dyDescent="0.15">
      <c r="A825" s="28" t="s">
        <v>46</v>
      </c>
      <c r="B825" s="80">
        <f t="shared" si="49"/>
        <v>260</v>
      </c>
      <c r="C825" s="297">
        <v>204</v>
      </c>
      <c r="D825" s="297">
        <v>56</v>
      </c>
      <c r="E825" s="208"/>
      <c r="F825" s="80">
        <f t="shared" si="50"/>
        <v>8118</v>
      </c>
      <c r="G825" s="80"/>
      <c r="H825" s="80">
        <v>7469</v>
      </c>
      <c r="I825" s="80">
        <v>649</v>
      </c>
      <c r="K825" s="296"/>
      <c r="N825" s="296"/>
    </row>
    <row r="826" spans="1:14" ht="9" customHeight="1" x14ac:dyDescent="0.15">
      <c r="A826" s="28" t="s">
        <v>48</v>
      </c>
      <c r="B826" s="295">
        <f t="shared" si="49"/>
        <v>65</v>
      </c>
      <c r="C826" s="298">
        <v>58</v>
      </c>
      <c r="D826" s="298">
        <v>7</v>
      </c>
      <c r="E826" s="208"/>
      <c r="F826" s="295">
        <f t="shared" si="50"/>
        <v>1906</v>
      </c>
      <c r="G826" s="80"/>
      <c r="H826" s="295">
        <v>1725</v>
      </c>
      <c r="I826" s="295">
        <v>181</v>
      </c>
      <c r="K826" s="296"/>
      <c r="N826" s="296"/>
    </row>
    <row r="827" spans="1:14" ht="9" customHeight="1" x14ac:dyDescent="0.15">
      <c r="A827" s="28" t="s">
        <v>50</v>
      </c>
      <c r="B827" s="295">
        <f t="shared" si="49"/>
        <v>3127</v>
      </c>
      <c r="C827" s="297">
        <v>2436</v>
      </c>
      <c r="D827" s="297">
        <v>691</v>
      </c>
      <c r="E827" s="208"/>
      <c r="F827" s="295">
        <f t="shared" si="50"/>
        <v>129782</v>
      </c>
      <c r="G827" s="80"/>
      <c r="H827" s="295">
        <v>103580</v>
      </c>
      <c r="I827" s="295">
        <v>26202</v>
      </c>
      <c r="K827" s="296"/>
      <c r="N827" s="296"/>
    </row>
    <row r="828" spans="1:14" ht="9" customHeight="1" x14ac:dyDescent="0.15">
      <c r="A828" s="41" t="s">
        <v>52</v>
      </c>
      <c r="B828" s="185">
        <f t="shared" si="49"/>
        <v>174</v>
      </c>
      <c r="C828" s="299">
        <v>128</v>
      </c>
      <c r="D828" s="299">
        <v>46</v>
      </c>
      <c r="E828" s="185"/>
      <c r="F828" s="185">
        <f t="shared" si="50"/>
        <v>4300</v>
      </c>
      <c r="G828" s="185"/>
      <c r="H828" s="185">
        <v>3616</v>
      </c>
      <c r="I828" s="185">
        <v>684</v>
      </c>
      <c r="K828" s="296"/>
      <c r="N828" s="296"/>
    </row>
    <row r="829" spans="1:14" ht="9" customHeight="1" x14ac:dyDescent="0.15">
      <c r="A829" s="28" t="s">
        <v>55</v>
      </c>
      <c r="B829" s="80">
        <f t="shared" si="49"/>
        <v>826</v>
      </c>
      <c r="C829" s="297">
        <v>709</v>
      </c>
      <c r="D829" s="297">
        <v>117</v>
      </c>
      <c r="E829" s="208"/>
      <c r="F829" s="80">
        <f t="shared" si="50"/>
        <v>29563</v>
      </c>
      <c r="G829" s="80"/>
      <c r="H829" s="80">
        <v>27336</v>
      </c>
      <c r="I829" s="80">
        <v>2227</v>
      </c>
      <c r="K829" s="296"/>
      <c r="N829" s="296"/>
    </row>
    <row r="830" spans="1:14" ht="9" customHeight="1" x14ac:dyDescent="0.15">
      <c r="A830" s="28" t="s">
        <v>57</v>
      </c>
      <c r="B830" s="295">
        <f t="shared" si="49"/>
        <v>735</v>
      </c>
      <c r="C830" s="298">
        <v>612</v>
      </c>
      <c r="D830" s="298">
        <v>123</v>
      </c>
      <c r="E830" s="208"/>
      <c r="F830" s="295">
        <f t="shared" si="50"/>
        <v>27063</v>
      </c>
      <c r="G830" s="80"/>
      <c r="H830" s="295">
        <v>23957</v>
      </c>
      <c r="I830" s="295">
        <v>3106</v>
      </c>
      <c r="K830" s="296"/>
      <c r="N830" s="296"/>
    </row>
    <row r="831" spans="1:14" ht="9" customHeight="1" x14ac:dyDescent="0.15">
      <c r="A831" s="28" t="s">
        <v>59</v>
      </c>
      <c r="B831" s="295">
        <f t="shared" si="49"/>
        <v>121</v>
      </c>
      <c r="C831" s="297">
        <v>92</v>
      </c>
      <c r="D831" s="297">
        <v>29</v>
      </c>
      <c r="E831" s="208"/>
      <c r="F831" s="295">
        <f t="shared" si="50"/>
        <v>1670</v>
      </c>
      <c r="G831" s="80"/>
      <c r="H831" s="295">
        <v>1413</v>
      </c>
      <c r="I831" s="295">
        <v>257</v>
      </c>
      <c r="K831" s="296"/>
      <c r="N831" s="296"/>
    </row>
    <row r="832" spans="1:14" ht="9" customHeight="1" x14ac:dyDescent="0.15">
      <c r="A832" s="41" t="s">
        <v>63</v>
      </c>
      <c r="B832" s="185">
        <f t="shared" si="49"/>
        <v>617</v>
      </c>
      <c r="C832" s="299">
        <v>527</v>
      </c>
      <c r="D832" s="299">
        <v>90</v>
      </c>
      <c r="E832" s="185"/>
      <c r="F832" s="185">
        <f t="shared" si="50"/>
        <v>22305</v>
      </c>
      <c r="G832" s="185"/>
      <c r="H832" s="185">
        <v>21064</v>
      </c>
      <c r="I832" s="185">
        <v>1241</v>
      </c>
      <c r="K832" s="296"/>
      <c r="N832" s="296"/>
    </row>
    <row r="833" spans="1:14" ht="9" customHeight="1" x14ac:dyDescent="0.15">
      <c r="A833" s="28" t="s">
        <v>65</v>
      </c>
      <c r="B833" s="80">
        <f t="shared" si="49"/>
        <v>615</v>
      </c>
      <c r="C833" s="297">
        <v>486</v>
      </c>
      <c r="D833" s="297">
        <v>129</v>
      </c>
      <c r="E833" s="208"/>
      <c r="F833" s="80">
        <f t="shared" si="50"/>
        <v>20572</v>
      </c>
      <c r="G833" s="80"/>
      <c r="H833" s="80">
        <v>18940</v>
      </c>
      <c r="I833" s="80">
        <v>1632</v>
      </c>
      <c r="K833" s="296"/>
      <c r="N833" s="296"/>
    </row>
    <row r="834" spans="1:14" ht="9" customHeight="1" x14ac:dyDescent="0.15">
      <c r="A834" s="28" t="s">
        <v>69</v>
      </c>
      <c r="B834" s="295">
        <f t="shared" si="49"/>
        <v>617</v>
      </c>
      <c r="C834" s="298">
        <v>462</v>
      </c>
      <c r="D834" s="298">
        <v>155</v>
      </c>
      <c r="E834" s="208"/>
      <c r="F834" s="295">
        <f t="shared" si="50"/>
        <v>21169</v>
      </c>
      <c r="G834" s="80"/>
      <c r="H834" s="295">
        <v>18938</v>
      </c>
      <c r="I834" s="295">
        <v>2231</v>
      </c>
      <c r="K834" s="296"/>
      <c r="N834" s="296"/>
    </row>
    <row r="835" spans="1:14" ht="9" customHeight="1" x14ac:dyDescent="0.15">
      <c r="A835" s="28" t="s">
        <v>74</v>
      </c>
      <c r="B835" s="295">
        <f t="shared" si="49"/>
        <v>271</v>
      </c>
      <c r="C835" s="297">
        <v>149</v>
      </c>
      <c r="D835" s="297">
        <v>122</v>
      </c>
      <c r="E835" s="208"/>
      <c r="F835" s="295">
        <f t="shared" si="50"/>
        <v>6282</v>
      </c>
      <c r="G835" s="80"/>
      <c r="H835" s="295">
        <v>3679</v>
      </c>
      <c r="I835" s="295">
        <v>2603</v>
      </c>
      <c r="K835" s="296"/>
      <c r="N835" s="296"/>
    </row>
    <row r="836" spans="1:14" ht="9" customHeight="1" x14ac:dyDescent="0.15">
      <c r="A836" s="41" t="s">
        <v>76</v>
      </c>
      <c r="B836" s="185">
        <f t="shared" si="49"/>
        <v>1670</v>
      </c>
      <c r="C836" s="299">
        <v>1235</v>
      </c>
      <c r="D836" s="299">
        <v>435</v>
      </c>
      <c r="E836" s="185"/>
      <c r="F836" s="185">
        <f t="shared" si="50"/>
        <v>53124</v>
      </c>
      <c r="G836" s="185"/>
      <c r="H836" s="185">
        <v>40235</v>
      </c>
      <c r="I836" s="185">
        <v>12889</v>
      </c>
      <c r="K836" s="296"/>
      <c r="N836" s="296"/>
    </row>
    <row r="837" spans="1:14" ht="9" customHeight="1" x14ac:dyDescent="0.15">
      <c r="A837" s="28" t="s">
        <v>105</v>
      </c>
      <c r="B837" s="80">
        <f t="shared" si="49"/>
        <v>159</v>
      </c>
      <c r="C837" s="297">
        <v>132</v>
      </c>
      <c r="D837" s="297">
        <v>27</v>
      </c>
      <c r="E837" s="208"/>
      <c r="F837" s="80">
        <f t="shared" si="50"/>
        <v>4984</v>
      </c>
      <c r="G837" s="80"/>
      <c r="H837" s="80">
        <v>4766</v>
      </c>
      <c r="I837" s="80">
        <v>218</v>
      </c>
      <c r="K837" s="296"/>
      <c r="N837" s="296"/>
    </row>
    <row r="838" spans="1:14" ht="9" customHeight="1" x14ac:dyDescent="0.15">
      <c r="A838" s="28" t="s">
        <v>82</v>
      </c>
      <c r="B838" s="295">
        <f t="shared" si="49"/>
        <v>1122</v>
      </c>
      <c r="C838" s="298">
        <v>784</v>
      </c>
      <c r="D838" s="298">
        <v>338</v>
      </c>
      <c r="E838" s="208"/>
      <c r="F838" s="295">
        <f t="shared" si="50"/>
        <v>41640</v>
      </c>
      <c r="G838" s="80"/>
      <c r="H838" s="295">
        <v>33110</v>
      </c>
      <c r="I838" s="295">
        <v>8530</v>
      </c>
      <c r="K838" s="296"/>
      <c r="N838" s="296"/>
    </row>
    <row r="839" spans="1:14" ht="9" customHeight="1" x14ac:dyDescent="0.15">
      <c r="A839" s="28" t="s">
        <v>86</v>
      </c>
      <c r="B839" s="295">
        <f t="shared" si="49"/>
        <v>232</v>
      </c>
      <c r="C839" s="297">
        <v>182</v>
      </c>
      <c r="D839" s="297">
        <v>50</v>
      </c>
      <c r="E839" s="208"/>
      <c r="F839" s="295">
        <f t="shared" si="50"/>
        <v>8244</v>
      </c>
      <c r="G839" s="80"/>
      <c r="H839" s="295">
        <v>7086</v>
      </c>
      <c r="I839" s="295">
        <v>1158</v>
      </c>
      <c r="K839" s="296"/>
      <c r="N839" s="296"/>
    </row>
    <row r="840" spans="1:14" ht="9" customHeight="1" x14ac:dyDescent="0.15">
      <c r="A840" s="41" t="s">
        <v>88</v>
      </c>
      <c r="B840" s="185">
        <f t="shared" si="49"/>
        <v>123</v>
      </c>
      <c r="C840" s="299">
        <v>92</v>
      </c>
      <c r="D840" s="299">
        <v>31</v>
      </c>
      <c r="E840" s="185"/>
      <c r="F840" s="185">
        <f t="shared" si="50"/>
        <v>4262</v>
      </c>
      <c r="G840" s="185"/>
      <c r="H840" s="185">
        <v>3797</v>
      </c>
      <c r="I840" s="185">
        <v>465</v>
      </c>
      <c r="K840" s="296"/>
      <c r="N840" s="296"/>
    </row>
    <row r="841" spans="1:14" ht="3" customHeight="1" x14ac:dyDescent="0.25">
      <c r="A841" s="19"/>
      <c r="B841" s="19"/>
      <c r="C841" s="19"/>
      <c r="D841" s="19"/>
      <c r="E841" s="19"/>
      <c r="F841" s="19"/>
      <c r="G841" s="19"/>
      <c r="H841" s="19"/>
      <c r="I841" s="19"/>
    </row>
    <row r="842" spans="1:14" ht="3" customHeight="1" x14ac:dyDescent="0.25"/>
    <row r="843" spans="1:14" ht="9" customHeight="1" x14ac:dyDescent="0.15">
      <c r="A843" s="174" t="s">
        <v>149</v>
      </c>
      <c r="H843" s="174"/>
    </row>
    <row r="844" spans="1:14" ht="9" customHeight="1" x14ac:dyDescent="0.15">
      <c r="A844" s="174" t="s">
        <v>158</v>
      </c>
      <c r="H844" s="174"/>
    </row>
    <row r="845" spans="1:14" ht="9" customHeight="1" x14ac:dyDescent="0.15">
      <c r="A845" s="174" t="s">
        <v>159</v>
      </c>
      <c r="H845" s="174"/>
    </row>
    <row r="846" spans="1:14" s="121" customFormat="1" ht="9" customHeight="1" x14ac:dyDescent="0.15">
      <c r="A846" s="172" t="s">
        <v>150</v>
      </c>
      <c r="H846" s="172"/>
    </row>
    <row r="847" spans="1:14" ht="11.25" hidden="1" customHeight="1" x14ac:dyDescent="0.25">
      <c r="J847" s="96" t="s">
        <v>100</v>
      </c>
    </row>
    <row r="848" spans="1:14" ht="11.25" hidden="1" customHeight="1" x14ac:dyDescent="0.25"/>
    <row r="849" ht="11.25" hidden="1" customHeight="1" x14ac:dyDescent="0.25"/>
    <row r="850" ht="11.25" hidden="1" customHeight="1" x14ac:dyDescent="0.25"/>
    <row r="851" ht="11.25" hidden="1" customHeight="1" x14ac:dyDescent="0.25"/>
    <row r="852" ht="11.25" hidden="1" customHeight="1" x14ac:dyDescent="0.25"/>
    <row r="853" ht="11.25" hidden="1" customHeight="1" x14ac:dyDescent="0.25"/>
    <row r="854" ht="11.25" hidden="1" customHeight="1" x14ac:dyDescent="0.25"/>
    <row r="855" ht="11.25" hidden="1" customHeight="1" x14ac:dyDescent="0.25"/>
    <row r="856" ht="11.25" hidden="1" customHeight="1" x14ac:dyDescent="0.25"/>
    <row r="857" ht="11.25" hidden="1" customHeight="1" x14ac:dyDescent="0.25"/>
    <row r="858" ht="11.25" hidden="1" customHeight="1" x14ac:dyDescent="0.25"/>
    <row r="859" ht="11.25" hidden="1" customHeight="1" x14ac:dyDescent="0.25"/>
    <row r="860" ht="11.25" hidden="1" customHeight="1" x14ac:dyDescent="0.25"/>
    <row r="861" ht="11.25" hidden="1" customHeight="1" x14ac:dyDescent="0.25"/>
    <row r="862" ht="11.25" hidden="1" customHeight="1" x14ac:dyDescent="0.25"/>
    <row r="863" ht="11.25" hidden="1" customHeight="1" x14ac:dyDescent="0.25"/>
    <row r="864" ht="11.25" hidden="1" customHeight="1" x14ac:dyDescent="0.25"/>
    <row r="865" ht="11.25" hidden="1" customHeight="1" x14ac:dyDescent="0.25"/>
    <row r="866" ht="11.25" hidden="1" customHeight="1" x14ac:dyDescent="0.25"/>
    <row r="867" ht="11.25" hidden="1" customHeight="1" x14ac:dyDescent="0.25"/>
    <row r="868" ht="11.25" hidden="1" customHeight="1" x14ac:dyDescent="0.25"/>
    <row r="869" ht="11.25" hidden="1" customHeight="1" x14ac:dyDescent="0.25"/>
    <row r="870" ht="11.25" hidden="1" customHeight="1" x14ac:dyDescent="0.25"/>
    <row r="871" ht="11.25" hidden="1" customHeight="1" x14ac:dyDescent="0.25"/>
    <row r="872" ht="11.25" hidden="1" customHeight="1" x14ac:dyDescent="0.25"/>
    <row r="873" ht="11.25" hidden="1" customHeight="1" x14ac:dyDescent="0.25"/>
    <row r="874" ht="11.25" hidden="1" customHeight="1" x14ac:dyDescent="0.25"/>
    <row r="875" ht="11.25" hidden="1" customHeight="1" x14ac:dyDescent="0.25"/>
    <row r="876" ht="11.25" hidden="1" customHeight="1" x14ac:dyDescent="0.25"/>
  </sheetData>
  <sheetProtection sheet="1" objects="1" scenarios="1"/>
  <mergeCells count="1">
    <mergeCell ref="A6:A7"/>
  </mergeCells>
  <hyperlinks>
    <hyperlink ref="I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1" manualBreakCount="11">
    <brk id="81" max="8" man="1"/>
    <brk id="154" max="8" man="1"/>
    <brk id="227" max="8" man="1"/>
    <brk id="299" max="8" man="1"/>
    <brk id="371" max="8" man="1"/>
    <brk id="444" max="8" man="1"/>
    <brk id="517" max="8" man="1"/>
    <brk id="589" max="8" man="1"/>
    <brk id="661" max="8" man="1"/>
    <brk id="733" max="8" man="1"/>
    <brk id="805" max="8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"/>
  <sheetViews>
    <sheetView showGridLines="0" showRowColHeaders="0" zoomScale="130" workbookViewId="0">
      <pane xSplit="1" ySplit="8" topLeftCell="B9" activePane="bottomRight" state="frozen"/>
      <selection activeCell="H1" sqref="H1"/>
      <selection pane="topRight" activeCell="H1" sqref="H1"/>
      <selection pane="bottomLeft" activeCell="H1" sqref="H1"/>
      <selection pane="bottomRight"/>
    </sheetView>
  </sheetViews>
  <sheetFormatPr baseColWidth="10" defaultColWidth="0" defaultRowHeight="13.35" customHeight="1" zeroHeight="1" x14ac:dyDescent="0.2"/>
  <cols>
    <col min="1" max="1" width="23.42578125" style="303" customWidth="1"/>
    <col min="2" max="2" width="9.42578125" style="303" customWidth="1"/>
    <col min="3" max="3" width="19" style="303" customWidth="1"/>
    <col min="4" max="4" width="17.85546875" style="303" customWidth="1"/>
    <col min="5" max="5" width="18.5703125" style="303" customWidth="1"/>
    <col min="6" max="16384" width="11.42578125" style="303" hidden="1"/>
  </cols>
  <sheetData>
    <row r="1" spans="1:6" s="3" customFormat="1" ht="12" customHeight="1" x14ac:dyDescent="0.2">
      <c r="A1" s="301" t="s">
        <v>160</v>
      </c>
      <c r="E1" s="270" t="s">
        <v>161</v>
      </c>
      <c r="F1" s="301"/>
    </row>
    <row r="2" spans="1:6" s="3" customFormat="1" ht="12" customHeight="1" x14ac:dyDescent="0.2">
      <c r="A2" s="272" t="s">
        <v>110</v>
      </c>
      <c r="F2" s="289"/>
    </row>
    <row r="3" spans="1:6" ht="3" customHeight="1" x14ac:dyDescent="0.2">
      <c r="A3" s="302"/>
      <c r="B3" s="302"/>
      <c r="C3" s="302"/>
      <c r="D3" s="302"/>
      <c r="E3" s="302"/>
    </row>
    <row r="4" spans="1:6" ht="3" customHeight="1" x14ac:dyDescent="0.2"/>
    <row r="5" spans="1:6" s="15" customFormat="1" ht="8.4499999999999993" customHeight="1" x14ac:dyDescent="0.15">
      <c r="A5" s="605" t="s">
        <v>162</v>
      </c>
      <c r="B5" s="274" t="s">
        <v>163</v>
      </c>
      <c r="C5" s="274"/>
      <c r="D5" s="274"/>
      <c r="E5" s="607" t="s">
        <v>164</v>
      </c>
    </row>
    <row r="6" spans="1:6" s="15" customFormat="1" ht="8.4499999999999993" customHeight="1" x14ac:dyDescent="0.15">
      <c r="A6" s="606"/>
      <c r="B6" s="464" t="s">
        <v>10</v>
      </c>
      <c r="C6" s="599" t="s">
        <v>165</v>
      </c>
      <c r="D6" s="464" t="s">
        <v>166</v>
      </c>
      <c r="E6" s="608"/>
    </row>
    <row r="7" spans="1:6" s="15" customFormat="1" ht="8.4499999999999993" customHeight="1" x14ac:dyDescent="0.15">
      <c r="A7" s="606"/>
      <c r="C7" s="600"/>
      <c r="E7" s="608"/>
    </row>
    <row r="8" spans="1:6" ht="3" customHeight="1" x14ac:dyDescent="0.2">
      <c r="A8" s="304"/>
      <c r="B8" s="304"/>
      <c r="C8" s="304"/>
      <c r="D8" s="304"/>
      <c r="E8" s="305"/>
    </row>
    <row r="9" spans="1:6" ht="3" customHeight="1" x14ac:dyDescent="0.2">
      <c r="A9" s="306"/>
      <c r="B9" s="306"/>
      <c r="C9" s="306"/>
      <c r="D9" s="306"/>
      <c r="E9" s="306"/>
    </row>
    <row r="10" spans="1:6" s="30" customFormat="1" ht="9" customHeight="1" x14ac:dyDescent="0.25">
      <c r="A10" s="113">
        <v>1995</v>
      </c>
      <c r="C10" s="307"/>
    </row>
    <row r="11" spans="1:6" s="30" customFormat="1" ht="9" customHeight="1" x14ac:dyDescent="0.25">
      <c r="A11" s="113" t="s">
        <v>129</v>
      </c>
      <c r="B11" s="30">
        <f>SUM(B13:B44)</f>
        <v>123</v>
      </c>
      <c r="C11" s="307" t="s">
        <v>13</v>
      </c>
      <c r="D11" s="30">
        <f>SUM(D13:D44)</f>
        <v>123</v>
      </c>
      <c r="E11" s="30">
        <f>SUM(E13:E44)</f>
        <v>39</v>
      </c>
    </row>
    <row r="12" spans="1:6" s="30" customFormat="1" ht="3.95" customHeight="1" x14ac:dyDescent="0.25">
      <c r="A12" s="113"/>
      <c r="C12" s="307"/>
    </row>
    <row r="13" spans="1:6" s="29" customFormat="1" ht="9" customHeight="1" x14ac:dyDescent="0.25">
      <c r="A13" s="29" t="s">
        <v>14</v>
      </c>
      <c r="B13" s="29">
        <v>3</v>
      </c>
      <c r="C13" s="308" t="s">
        <v>13</v>
      </c>
      <c r="D13" s="29">
        <v>3</v>
      </c>
      <c r="E13" s="29">
        <v>1</v>
      </c>
    </row>
    <row r="14" spans="1:6" s="29" customFormat="1" ht="9" customHeight="1" x14ac:dyDescent="0.25">
      <c r="A14" s="29" t="s">
        <v>15</v>
      </c>
      <c r="B14" s="29">
        <v>2</v>
      </c>
      <c r="C14" s="308" t="s">
        <v>13</v>
      </c>
      <c r="D14" s="29">
        <v>2</v>
      </c>
      <c r="E14" s="308">
        <v>0</v>
      </c>
    </row>
    <row r="15" spans="1:6" s="29" customFormat="1" ht="9" customHeight="1" x14ac:dyDescent="0.25">
      <c r="A15" s="29" t="s">
        <v>112</v>
      </c>
      <c r="B15" s="29">
        <v>0</v>
      </c>
      <c r="C15" s="308" t="s">
        <v>13</v>
      </c>
      <c r="D15" s="29">
        <v>0</v>
      </c>
      <c r="E15" s="29">
        <v>2</v>
      </c>
    </row>
    <row r="16" spans="1:6" s="29" customFormat="1" ht="9" customHeight="1" x14ac:dyDescent="0.25">
      <c r="A16" s="42" t="s">
        <v>21</v>
      </c>
      <c r="B16" s="42">
        <v>1</v>
      </c>
      <c r="C16" s="309" t="s">
        <v>13</v>
      </c>
      <c r="D16" s="42">
        <v>1</v>
      </c>
      <c r="E16" s="309">
        <v>0</v>
      </c>
    </row>
    <row r="17" spans="1:5" s="29" customFormat="1" ht="9" customHeight="1" x14ac:dyDescent="0.25">
      <c r="A17" s="29" t="s">
        <v>23</v>
      </c>
      <c r="B17" s="29">
        <v>2</v>
      </c>
      <c r="C17" s="308" t="s">
        <v>13</v>
      </c>
      <c r="D17" s="29">
        <v>2</v>
      </c>
      <c r="E17" s="29">
        <v>4</v>
      </c>
    </row>
    <row r="18" spans="1:5" s="29" customFormat="1" ht="9" customHeight="1" x14ac:dyDescent="0.25">
      <c r="A18" s="29" t="s">
        <v>25</v>
      </c>
      <c r="B18" s="29">
        <v>2</v>
      </c>
      <c r="C18" s="308" t="s">
        <v>13</v>
      </c>
      <c r="D18" s="29">
        <v>2</v>
      </c>
      <c r="E18" s="29">
        <v>1</v>
      </c>
    </row>
    <row r="19" spans="1:5" s="29" customFormat="1" ht="9" customHeight="1" x14ac:dyDescent="0.25">
      <c r="A19" s="29" t="s">
        <v>27</v>
      </c>
      <c r="B19" s="29">
        <v>5</v>
      </c>
      <c r="C19" s="308" t="s">
        <v>13</v>
      </c>
      <c r="D19" s="29">
        <v>5</v>
      </c>
      <c r="E19" s="29">
        <v>2</v>
      </c>
    </row>
    <row r="20" spans="1:5" s="29" customFormat="1" ht="9" customHeight="1" x14ac:dyDescent="0.25">
      <c r="A20" s="42" t="s">
        <v>30</v>
      </c>
      <c r="B20" s="42">
        <v>3</v>
      </c>
      <c r="C20" s="309" t="s">
        <v>13</v>
      </c>
      <c r="D20" s="42">
        <v>3</v>
      </c>
      <c r="E20" s="42">
        <v>2</v>
      </c>
    </row>
    <row r="21" spans="1:5" s="29" customFormat="1" ht="9" customHeight="1" x14ac:dyDescent="0.25">
      <c r="A21" s="29" t="s">
        <v>111</v>
      </c>
      <c r="B21" s="29">
        <v>4</v>
      </c>
      <c r="C21" s="308" t="s">
        <v>13</v>
      </c>
      <c r="D21" s="29">
        <v>4</v>
      </c>
      <c r="E21" s="308">
        <v>0</v>
      </c>
    </row>
    <row r="22" spans="1:5" s="29" customFormat="1" ht="9" customHeight="1" x14ac:dyDescent="0.25">
      <c r="A22" s="29" t="s">
        <v>33</v>
      </c>
      <c r="B22" s="29">
        <v>3</v>
      </c>
      <c r="C22" s="308" t="s">
        <v>13</v>
      </c>
      <c r="D22" s="29">
        <v>3</v>
      </c>
      <c r="E22" s="29">
        <v>1</v>
      </c>
    </row>
    <row r="23" spans="1:5" s="29" customFormat="1" ht="9" customHeight="1" x14ac:dyDescent="0.25">
      <c r="A23" s="29" t="s">
        <v>34</v>
      </c>
      <c r="B23" s="29">
        <v>16</v>
      </c>
      <c r="C23" s="308" t="s">
        <v>13</v>
      </c>
      <c r="D23" s="29">
        <v>16</v>
      </c>
      <c r="E23" s="308">
        <v>0</v>
      </c>
    </row>
    <row r="24" spans="1:5" s="29" customFormat="1" ht="9" customHeight="1" x14ac:dyDescent="0.25">
      <c r="A24" s="42" t="s">
        <v>36</v>
      </c>
      <c r="B24" s="42">
        <v>9</v>
      </c>
      <c r="C24" s="309" t="s">
        <v>13</v>
      </c>
      <c r="D24" s="42">
        <v>9</v>
      </c>
      <c r="E24" s="309">
        <v>0</v>
      </c>
    </row>
    <row r="25" spans="1:5" s="29" customFormat="1" ht="9" customHeight="1" x14ac:dyDescent="0.25">
      <c r="A25" s="29" t="s">
        <v>130</v>
      </c>
      <c r="B25" s="29">
        <v>5</v>
      </c>
      <c r="C25" s="308" t="s">
        <v>13</v>
      </c>
      <c r="D25" s="29">
        <v>5</v>
      </c>
      <c r="E25" s="29">
        <v>1</v>
      </c>
    </row>
    <row r="26" spans="1:5" s="29" customFormat="1" ht="9" customHeight="1" x14ac:dyDescent="0.25">
      <c r="A26" s="29" t="s">
        <v>39</v>
      </c>
      <c r="B26" s="29">
        <v>6</v>
      </c>
      <c r="C26" s="308" t="s">
        <v>13</v>
      </c>
      <c r="D26" s="29">
        <v>6</v>
      </c>
      <c r="E26" s="29">
        <v>1</v>
      </c>
    </row>
    <row r="27" spans="1:5" s="29" customFormat="1" ht="9" customHeight="1" x14ac:dyDescent="0.25">
      <c r="A27" s="29" t="s">
        <v>32</v>
      </c>
      <c r="B27" s="29">
        <v>3</v>
      </c>
      <c r="C27" s="308" t="s">
        <v>13</v>
      </c>
      <c r="D27" s="29">
        <v>3</v>
      </c>
      <c r="E27" s="308">
        <v>0</v>
      </c>
    </row>
    <row r="28" spans="1:5" s="29" customFormat="1" ht="9" customHeight="1" x14ac:dyDescent="0.25">
      <c r="A28" s="42" t="s">
        <v>43</v>
      </c>
      <c r="B28" s="42">
        <v>7</v>
      </c>
      <c r="C28" s="309" t="s">
        <v>13</v>
      </c>
      <c r="D28" s="42">
        <v>7</v>
      </c>
      <c r="E28" s="309">
        <v>0</v>
      </c>
    </row>
    <row r="29" spans="1:5" s="29" customFormat="1" ht="9" customHeight="1" x14ac:dyDescent="0.25">
      <c r="A29" s="29" t="s">
        <v>46</v>
      </c>
      <c r="B29" s="29">
        <v>0</v>
      </c>
      <c r="C29" s="308" t="s">
        <v>13</v>
      </c>
      <c r="D29" s="29">
        <v>0</v>
      </c>
      <c r="E29" s="308">
        <v>0</v>
      </c>
    </row>
    <row r="30" spans="1:5" s="29" customFormat="1" ht="9" customHeight="1" x14ac:dyDescent="0.25">
      <c r="A30" s="29" t="s">
        <v>48</v>
      </c>
      <c r="B30" s="29">
        <v>1</v>
      </c>
      <c r="C30" s="308" t="s">
        <v>13</v>
      </c>
      <c r="D30" s="29">
        <v>1</v>
      </c>
      <c r="E30" s="308">
        <v>0</v>
      </c>
    </row>
    <row r="31" spans="1:5" s="29" customFormat="1" ht="9" customHeight="1" x14ac:dyDescent="0.25">
      <c r="A31" s="29" t="s">
        <v>50</v>
      </c>
      <c r="B31" s="29">
        <v>2</v>
      </c>
      <c r="C31" s="308" t="s">
        <v>13</v>
      </c>
      <c r="D31" s="29">
        <v>2</v>
      </c>
      <c r="E31" s="29">
        <v>1</v>
      </c>
    </row>
    <row r="32" spans="1:5" s="29" customFormat="1" ht="9" customHeight="1" x14ac:dyDescent="0.25">
      <c r="A32" s="42" t="s">
        <v>52</v>
      </c>
      <c r="B32" s="42">
        <v>3</v>
      </c>
      <c r="C32" s="309" t="s">
        <v>13</v>
      </c>
      <c r="D32" s="42">
        <v>3</v>
      </c>
      <c r="E32" s="42">
        <v>1</v>
      </c>
    </row>
    <row r="33" spans="1:5" s="29" customFormat="1" ht="9" customHeight="1" x14ac:dyDescent="0.25">
      <c r="A33" s="29" t="s">
        <v>55</v>
      </c>
      <c r="B33" s="29">
        <v>2</v>
      </c>
      <c r="C33" s="308" t="s">
        <v>13</v>
      </c>
      <c r="D33" s="29">
        <v>2</v>
      </c>
      <c r="E33" s="308">
        <v>0</v>
      </c>
    </row>
    <row r="34" spans="1:5" s="29" customFormat="1" ht="9" customHeight="1" x14ac:dyDescent="0.25">
      <c r="A34" s="29" t="s">
        <v>57</v>
      </c>
      <c r="B34" s="29">
        <v>4</v>
      </c>
      <c r="C34" s="308" t="s">
        <v>13</v>
      </c>
      <c r="D34" s="29">
        <v>4</v>
      </c>
      <c r="E34" s="308">
        <v>0</v>
      </c>
    </row>
    <row r="35" spans="1:5" s="29" customFormat="1" ht="9" customHeight="1" x14ac:dyDescent="0.25">
      <c r="A35" s="29" t="s">
        <v>59</v>
      </c>
      <c r="B35" s="29">
        <v>1</v>
      </c>
      <c r="C35" s="308" t="s">
        <v>13</v>
      </c>
      <c r="D35" s="29">
        <v>1</v>
      </c>
      <c r="E35" s="308">
        <v>0</v>
      </c>
    </row>
    <row r="36" spans="1:5" s="29" customFormat="1" ht="9" customHeight="1" x14ac:dyDescent="0.25">
      <c r="A36" s="42" t="s">
        <v>63</v>
      </c>
      <c r="B36" s="42">
        <v>5</v>
      </c>
      <c r="C36" s="309" t="s">
        <v>13</v>
      </c>
      <c r="D36" s="42">
        <v>5</v>
      </c>
      <c r="E36" s="42">
        <v>1</v>
      </c>
    </row>
    <row r="37" spans="1:5" s="29" customFormat="1" ht="9" customHeight="1" x14ac:dyDescent="0.25">
      <c r="A37" s="29" t="s">
        <v>65</v>
      </c>
      <c r="B37" s="29">
        <v>2</v>
      </c>
      <c r="C37" s="308" t="s">
        <v>13</v>
      </c>
      <c r="D37" s="29">
        <v>2</v>
      </c>
      <c r="E37" s="29">
        <v>5</v>
      </c>
    </row>
    <row r="38" spans="1:5" s="29" customFormat="1" ht="9" customHeight="1" x14ac:dyDescent="0.25">
      <c r="A38" s="29" t="s">
        <v>69</v>
      </c>
      <c r="B38" s="29">
        <v>2</v>
      </c>
      <c r="C38" s="308" t="s">
        <v>13</v>
      </c>
      <c r="D38" s="29">
        <v>2</v>
      </c>
      <c r="E38" s="29">
        <v>3</v>
      </c>
    </row>
    <row r="39" spans="1:5" s="29" customFormat="1" ht="9" customHeight="1" x14ac:dyDescent="0.25">
      <c r="A39" s="29" t="s">
        <v>74</v>
      </c>
      <c r="B39" s="29">
        <v>7</v>
      </c>
      <c r="C39" s="308" t="s">
        <v>13</v>
      </c>
      <c r="D39" s="29">
        <v>7</v>
      </c>
      <c r="E39" s="29">
        <v>1</v>
      </c>
    </row>
    <row r="40" spans="1:5" s="29" customFormat="1" ht="9" customHeight="1" x14ac:dyDescent="0.25">
      <c r="A40" s="42" t="s">
        <v>76</v>
      </c>
      <c r="B40" s="42">
        <v>5</v>
      </c>
      <c r="C40" s="309" t="s">
        <v>13</v>
      </c>
      <c r="D40" s="42">
        <v>5</v>
      </c>
      <c r="E40" s="42">
        <v>6</v>
      </c>
    </row>
    <row r="41" spans="1:5" s="29" customFormat="1" ht="9" customHeight="1" x14ac:dyDescent="0.25">
      <c r="A41" s="29" t="s">
        <v>105</v>
      </c>
      <c r="B41" s="29">
        <v>1</v>
      </c>
      <c r="C41" s="308" t="s">
        <v>13</v>
      </c>
      <c r="D41" s="29">
        <v>1</v>
      </c>
      <c r="E41" s="308">
        <v>0</v>
      </c>
    </row>
    <row r="42" spans="1:5" s="29" customFormat="1" ht="9" customHeight="1" x14ac:dyDescent="0.25">
      <c r="A42" s="29" t="s">
        <v>82</v>
      </c>
      <c r="B42" s="29">
        <v>12</v>
      </c>
      <c r="C42" s="308" t="s">
        <v>13</v>
      </c>
      <c r="D42" s="29">
        <v>12</v>
      </c>
      <c r="E42" s="29">
        <v>5</v>
      </c>
    </row>
    <row r="43" spans="1:5" s="29" customFormat="1" ht="9" customHeight="1" x14ac:dyDescent="0.25">
      <c r="A43" s="29" t="s">
        <v>86</v>
      </c>
      <c r="B43" s="29">
        <v>3</v>
      </c>
      <c r="C43" s="308" t="s">
        <v>13</v>
      </c>
      <c r="D43" s="29">
        <v>3</v>
      </c>
      <c r="E43" s="29">
        <v>1</v>
      </c>
    </row>
    <row r="44" spans="1:5" s="29" customFormat="1" ht="9" customHeight="1" x14ac:dyDescent="0.25">
      <c r="A44" s="42" t="s">
        <v>88</v>
      </c>
      <c r="B44" s="42">
        <v>2</v>
      </c>
      <c r="C44" s="309" t="s">
        <v>13</v>
      </c>
      <c r="D44" s="42">
        <v>2</v>
      </c>
      <c r="E44" s="309">
        <v>0</v>
      </c>
    </row>
    <row r="45" spans="1:5" ht="9" customHeight="1" x14ac:dyDescent="0.2"/>
    <row r="46" spans="1:5" s="30" customFormat="1" ht="9" customHeight="1" x14ac:dyDescent="0.25">
      <c r="A46" s="113">
        <v>1996</v>
      </c>
      <c r="C46" s="307"/>
    </row>
    <row r="47" spans="1:5" s="30" customFormat="1" ht="9" customHeight="1" x14ac:dyDescent="0.25">
      <c r="A47" s="113" t="s">
        <v>129</v>
      </c>
      <c r="B47" s="30">
        <f>SUM(B49:B80)</f>
        <v>395</v>
      </c>
      <c r="C47" s="30">
        <f>SUM(C49:C80)</f>
        <v>272</v>
      </c>
      <c r="D47" s="30">
        <f>SUM(D49:D80)</f>
        <v>123</v>
      </c>
      <c r="E47" s="30">
        <f>SUM(E49:E80)</f>
        <v>39</v>
      </c>
    </row>
    <row r="48" spans="1:5" s="30" customFormat="1" ht="3.95" customHeight="1" x14ac:dyDescent="0.25">
      <c r="A48" s="113"/>
    </row>
    <row r="49" spans="1:5" s="29" customFormat="1" ht="9" customHeight="1" x14ac:dyDescent="0.25">
      <c r="A49" s="29" t="s">
        <v>14</v>
      </c>
      <c r="B49" s="29">
        <f>SUM(C49:D49)</f>
        <v>3</v>
      </c>
      <c r="C49" s="308">
        <v>0</v>
      </c>
      <c r="D49" s="29">
        <v>3</v>
      </c>
      <c r="E49" s="29">
        <v>1</v>
      </c>
    </row>
    <row r="50" spans="1:5" s="29" customFormat="1" ht="9" customHeight="1" x14ac:dyDescent="0.25">
      <c r="A50" s="29" t="s">
        <v>15</v>
      </c>
      <c r="B50" s="29">
        <f t="shared" ref="B50:B80" si="0">SUM(C50:D50)</f>
        <v>4</v>
      </c>
      <c r="C50" s="308">
        <v>2</v>
      </c>
      <c r="D50" s="29">
        <v>2</v>
      </c>
      <c r="E50" s="308">
        <v>0</v>
      </c>
    </row>
    <row r="51" spans="1:5" s="29" customFormat="1" ht="9" customHeight="1" x14ac:dyDescent="0.25">
      <c r="A51" s="29" t="s">
        <v>112</v>
      </c>
      <c r="B51" s="29">
        <f t="shared" si="0"/>
        <v>15</v>
      </c>
      <c r="C51" s="308">
        <v>15</v>
      </c>
      <c r="D51" s="29">
        <v>0</v>
      </c>
      <c r="E51" s="29">
        <v>2</v>
      </c>
    </row>
    <row r="52" spans="1:5" s="29" customFormat="1" ht="9" customHeight="1" x14ac:dyDescent="0.25">
      <c r="A52" s="42" t="s">
        <v>21</v>
      </c>
      <c r="B52" s="42">
        <f t="shared" si="0"/>
        <v>8</v>
      </c>
      <c r="C52" s="309">
        <v>7</v>
      </c>
      <c r="D52" s="42">
        <v>1</v>
      </c>
      <c r="E52" s="309">
        <v>0</v>
      </c>
    </row>
    <row r="53" spans="1:5" s="29" customFormat="1" ht="9" customHeight="1" x14ac:dyDescent="0.25">
      <c r="A53" s="29" t="s">
        <v>23</v>
      </c>
      <c r="B53" s="29">
        <f t="shared" si="0"/>
        <v>17</v>
      </c>
      <c r="C53" s="308">
        <v>15</v>
      </c>
      <c r="D53" s="29">
        <v>2</v>
      </c>
      <c r="E53" s="29">
        <v>4</v>
      </c>
    </row>
    <row r="54" spans="1:5" s="29" customFormat="1" ht="9" customHeight="1" x14ac:dyDescent="0.25">
      <c r="A54" s="29" t="s">
        <v>25</v>
      </c>
      <c r="B54" s="29">
        <f t="shared" si="0"/>
        <v>4</v>
      </c>
      <c r="C54" s="308">
        <v>2</v>
      </c>
      <c r="D54" s="29">
        <v>2</v>
      </c>
      <c r="E54" s="29">
        <v>1</v>
      </c>
    </row>
    <row r="55" spans="1:5" s="29" customFormat="1" ht="9" customHeight="1" x14ac:dyDescent="0.25">
      <c r="A55" s="29" t="s">
        <v>27</v>
      </c>
      <c r="B55" s="29">
        <f t="shared" si="0"/>
        <v>10</v>
      </c>
      <c r="C55" s="308">
        <v>5</v>
      </c>
      <c r="D55" s="29">
        <v>5</v>
      </c>
      <c r="E55" s="29">
        <v>2</v>
      </c>
    </row>
    <row r="56" spans="1:5" s="29" customFormat="1" ht="9" customHeight="1" x14ac:dyDescent="0.25">
      <c r="A56" s="42" t="s">
        <v>30</v>
      </c>
      <c r="B56" s="42">
        <f t="shared" si="0"/>
        <v>6</v>
      </c>
      <c r="C56" s="309">
        <v>3</v>
      </c>
      <c r="D56" s="42">
        <v>3</v>
      </c>
      <c r="E56" s="42">
        <v>2</v>
      </c>
    </row>
    <row r="57" spans="1:5" s="29" customFormat="1" ht="9" customHeight="1" x14ac:dyDescent="0.25">
      <c r="A57" s="29" t="s">
        <v>111</v>
      </c>
      <c r="B57" s="29">
        <f t="shared" si="0"/>
        <v>7</v>
      </c>
      <c r="C57" s="308">
        <v>3</v>
      </c>
      <c r="D57" s="29">
        <v>4</v>
      </c>
      <c r="E57" s="308">
        <v>0</v>
      </c>
    </row>
    <row r="58" spans="1:5" s="29" customFormat="1" ht="9" customHeight="1" x14ac:dyDescent="0.25">
      <c r="A58" s="29" t="s">
        <v>33</v>
      </c>
      <c r="B58" s="29">
        <f t="shared" si="0"/>
        <v>4</v>
      </c>
      <c r="C58" s="308">
        <v>1</v>
      </c>
      <c r="D58" s="29">
        <v>3</v>
      </c>
      <c r="E58" s="29">
        <v>1</v>
      </c>
    </row>
    <row r="59" spans="1:5" s="29" customFormat="1" ht="9" customHeight="1" x14ac:dyDescent="0.25">
      <c r="A59" s="29" t="s">
        <v>34</v>
      </c>
      <c r="B59" s="29">
        <f t="shared" si="0"/>
        <v>22</v>
      </c>
      <c r="C59" s="308">
        <v>6</v>
      </c>
      <c r="D59" s="29">
        <v>16</v>
      </c>
      <c r="E59" s="308">
        <v>0</v>
      </c>
    </row>
    <row r="60" spans="1:5" s="29" customFormat="1" ht="9" customHeight="1" x14ac:dyDescent="0.25">
      <c r="A60" s="42" t="s">
        <v>36</v>
      </c>
      <c r="B60" s="42">
        <f t="shared" si="0"/>
        <v>21</v>
      </c>
      <c r="C60" s="309">
        <v>12</v>
      </c>
      <c r="D60" s="42">
        <v>9</v>
      </c>
      <c r="E60" s="309">
        <v>0</v>
      </c>
    </row>
    <row r="61" spans="1:5" s="29" customFormat="1" ht="9" customHeight="1" x14ac:dyDescent="0.25">
      <c r="A61" s="29" t="s">
        <v>130</v>
      </c>
      <c r="B61" s="29">
        <f t="shared" si="0"/>
        <v>14</v>
      </c>
      <c r="C61" s="308">
        <v>9</v>
      </c>
      <c r="D61" s="29">
        <v>5</v>
      </c>
      <c r="E61" s="29">
        <v>1</v>
      </c>
    </row>
    <row r="62" spans="1:5" s="29" customFormat="1" ht="9" customHeight="1" x14ac:dyDescent="0.25">
      <c r="A62" s="29" t="s">
        <v>39</v>
      </c>
      <c r="B62" s="29">
        <f t="shared" si="0"/>
        <v>6</v>
      </c>
      <c r="C62" s="308">
        <v>0</v>
      </c>
      <c r="D62" s="29">
        <v>6</v>
      </c>
      <c r="E62" s="29">
        <v>1</v>
      </c>
    </row>
    <row r="63" spans="1:5" s="29" customFormat="1" ht="9" customHeight="1" x14ac:dyDescent="0.25">
      <c r="A63" s="29" t="s">
        <v>32</v>
      </c>
      <c r="B63" s="29">
        <f t="shared" si="0"/>
        <v>9</v>
      </c>
      <c r="C63" s="308">
        <v>6</v>
      </c>
      <c r="D63" s="29">
        <v>3</v>
      </c>
      <c r="E63" s="308">
        <v>0</v>
      </c>
    </row>
    <row r="64" spans="1:5" s="29" customFormat="1" ht="9" customHeight="1" x14ac:dyDescent="0.25">
      <c r="A64" s="42" t="s">
        <v>43</v>
      </c>
      <c r="B64" s="42">
        <f t="shared" si="0"/>
        <v>21</v>
      </c>
      <c r="C64" s="309">
        <v>14</v>
      </c>
      <c r="D64" s="42">
        <v>7</v>
      </c>
      <c r="E64" s="309">
        <v>0</v>
      </c>
    </row>
    <row r="65" spans="1:5" s="29" customFormat="1" ht="9" customHeight="1" x14ac:dyDescent="0.25">
      <c r="A65" s="29" t="s">
        <v>46</v>
      </c>
      <c r="B65" s="29">
        <f t="shared" si="0"/>
        <v>16</v>
      </c>
      <c r="C65" s="308">
        <v>16</v>
      </c>
      <c r="D65" s="29">
        <v>0</v>
      </c>
      <c r="E65" s="308">
        <v>0</v>
      </c>
    </row>
    <row r="66" spans="1:5" s="29" customFormat="1" ht="9" customHeight="1" x14ac:dyDescent="0.25">
      <c r="A66" s="29" t="s">
        <v>48</v>
      </c>
      <c r="B66" s="29">
        <f t="shared" si="0"/>
        <v>34</v>
      </c>
      <c r="C66" s="308">
        <v>33</v>
      </c>
      <c r="D66" s="29">
        <v>1</v>
      </c>
      <c r="E66" s="308">
        <v>0</v>
      </c>
    </row>
    <row r="67" spans="1:5" s="29" customFormat="1" ht="9" customHeight="1" x14ac:dyDescent="0.25">
      <c r="A67" s="29" t="s">
        <v>50</v>
      </c>
      <c r="B67" s="29">
        <f t="shared" si="0"/>
        <v>15</v>
      </c>
      <c r="C67" s="308">
        <v>13</v>
      </c>
      <c r="D67" s="29">
        <v>2</v>
      </c>
      <c r="E67" s="29">
        <v>1</v>
      </c>
    </row>
    <row r="68" spans="1:5" s="29" customFormat="1" ht="9" customHeight="1" x14ac:dyDescent="0.25">
      <c r="A68" s="42" t="s">
        <v>52</v>
      </c>
      <c r="B68" s="42">
        <f t="shared" si="0"/>
        <v>7</v>
      </c>
      <c r="C68" s="309">
        <v>4</v>
      </c>
      <c r="D68" s="42">
        <v>3</v>
      </c>
      <c r="E68" s="42">
        <v>1</v>
      </c>
    </row>
    <row r="69" spans="1:5" s="29" customFormat="1" ht="9" customHeight="1" x14ac:dyDescent="0.25">
      <c r="A69" s="29" t="s">
        <v>55</v>
      </c>
      <c r="B69" s="29">
        <f t="shared" si="0"/>
        <v>6</v>
      </c>
      <c r="C69" s="308">
        <v>4</v>
      </c>
      <c r="D69" s="29">
        <v>2</v>
      </c>
      <c r="E69" s="308">
        <v>0</v>
      </c>
    </row>
    <row r="70" spans="1:5" s="29" customFormat="1" ht="9" customHeight="1" x14ac:dyDescent="0.25">
      <c r="A70" s="29" t="s">
        <v>57</v>
      </c>
      <c r="B70" s="29">
        <f t="shared" si="0"/>
        <v>4</v>
      </c>
      <c r="C70" s="308">
        <v>0</v>
      </c>
      <c r="D70" s="29">
        <v>4</v>
      </c>
      <c r="E70" s="308">
        <v>0</v>
      </c>
    </row>
    <row r="71" spans="1:5" s="29" customFormat="1" ht="9" customHeight="1" x14ac:dyDescent="0.25">
      <c r="A71" s="29" t="s">
        <v>59</v>
      </c>
      <c r="B71" s="29">
        <f t="shared" si="0"/>
        <v>11</v>
      </c>
      <c r="C71" s="308">
        <v>10</v>
      </c>
      <c r="D71" s="29">
        <v>1</v>
      </c>
      <c r="E71" s="308">
        <v>0</v>
      </c>
    </row>
    <row r="72" spans="1:5" s="29" customFormat="1" ht="9" customHeight="1" x14ac:dyDescent="0.25">
      <c r="A72" s="42" t="s">
        <v>63</v>
      </c>
      <c r="B72" s="42">
        <f t="shared" si="0"/>
        <v>6</v>
      </c>
      <c r="C72" s="309">
        <v>1</v>
      </c>
      <c r="D72" s="42">
        <v>5</v>
      </c>
      <c r="E72" s="42">
        <v>1</v>
      </c>
    </row>
    <row r="73" spans="1:5" s="29" customFormat="1" ht="9" customHeight="1" x14ac:dyDescent="0.25">
      <c r="A73" s="29" t="s">
        <v>65</v>
      </c>
      <c r="B73" s="29">
        <f t="shared" si="0"/>
        <v>13</v>
      </c>
      <c r="C73" s="308">
        <v>11</v>
      </c>
      <c r="D73" s="29">
        <v>2</v>
      </c>
      <c r="E73" s="29">
        <v>5</v>
      </c>
    </row>
    <row r="74" spans="1:5" s="29" customFormat="1" ht="9" customHeight="1" x14ac:dyDescent="0.25">
      <c r="A74" s="29" t="s">
        <v>69</v>
      </c>
      <c r="B74" s="29">
        <f t="shared" si="0"/>
        <v>24</v>
      </c>
      <c r="C74" s="308">
        <v>22</v>
      </c>
      <c r="D74" s="29">
        <v>2</v>
      </c>
      <c r="E74" s="29">
        <v>3</v>
      </c>
    </row>
    <row r="75" spans="1:5" s="29" customFormat="1" ht="9" customHeight="1" x14ac:dyDescent="0.25">
      <c r="A75" s="29" t="s">
        <v>74</v>
      </c>
      <c r="B75" s="29">
        <f t="shared" si="0"/>
        <v>11</v>
      </c>
      <c r="C75" s="308">
        <v>4</v>
      </c>
      <c r="D75" s="29">
        <v>7</v>
      </c>
      <c r="E75" s="29">
        <v>1</v>
      </c>
    </row>
    <row r="76" spans="1:5" s="29" customFormat="1" ht="9" customHeight="1" x14ac:dyDescent="0.25">
      <c r="A76" s="42" t="s">
        <v>76</v>
      </c>
      <c r="B76" s="42">
        <f t="shared" si="0"/>
        <v>10</v>
      </c>
      <c r="C76" s="309">
        <v>5</v>
      </c>
      <c r="D76" s="42">
        <v>5</v>
      </c>
      <c r="E76" s="42">
        <v>6</v>
      </c>
    </row>
    <row r="77" spans="1:5" s="29" customFormat="1" ht="9" customHeight="1" x14ac:dyDescent="0.25">
      <c r="A77" s="29" t="s">
        <v>105</v>
      </c>
      <c r="B77" s="29">
        <f t="shared" si="0"/>
        <v>13</v>
      </c>
      <c r="C77" s="308">
        <v>12</v>
      </c>
      <c r="D77" s="29">
        <v>1</v>
      </c>
      <c r="E77" s="308">
        <v>0</v>
      </c>
    </row>
    <row r="78" spans="1:5" s="29" customFormat="1" ht="9" customHeight="1" x14ac:dyDescent="0.25">
      <c r="A78" s="29" t="s">
        <v>82</v>
      </c>
      <c r="B78" s="29">
        <f t="shared" si="0"/>
        <v>49</v>
      </c>
      <c r="C78" s="308">
        <v>37</v>
      </c>
      <c r="D78" s="29">
        <v>12</v>
      </c>
      <c r="E78" s="29">
        <v>5</v>
      </c>
    </row>
    <row r="79" spans="1:5" s="29" customFormat="1" ht="9" customHeight="1" x14ac:dyDescent="0.25">
      <c r="A79" s="29" t="s">
        <v>86</v>
      </c>
      <c r="B79" s="29">
        <f t="shared" si="0"/>
        <v>3</v>
      </c>
      <c r="C79" s="308">
        <v>0</v>
      </c>
      <c r="D79" s="29">
        <v>3</v>
      </c>
      <c r="E79" s="29">
        <v>1</v>
      </c>
    </row>
    <row r="80" spans="1:5" s="29" customFormat="1" ht="9" customHeight="1" x14ac:dyDescent="0.25">
      <c r="A80" s="42" t="s">
        <v>88</v>
      </c>
      <c r="B80" s="42">
        <f t="shared" si="0"/>
        <v>2</v>
      </c>
      <c r="C80" s="309">
        <v>0</v>
      </c>
      <c r="D80" s="42">
        <v>2</v>
      </c>
      <c r="E80" s="309">
        <v>0</v>
      </c>
    </row>
    <row r="81" spans="1:5" ht="9" customHeight="1" x14ac:dyDescent="0.2"/>
    <row r="82" spans="1:5" s="30" customFormat="1" ht="9" customHeight="1" x14ac:dyDescent="0.25">
      <c r="A82" s="113">
        <v>1997</v>
      </c>
      <c r="C82" s="307"/>
    </row>
    <row r="83" spans="1:5" s="30" customFormat="1" ht="9" customHeight="1" x14ac:dyDescent="0.25">
      <c r="A83" s="113" t="s">
        <v>129</v>
      </c>
      <c r="B83" s="30">
        <f>SUM(B85:B116)</f>
        <v>403</v>
      </c>
      <c r="C83" s="30">
        <f>SUM(C85:C116)</f>
        <v>279</v>
      </c>
      <c r="D83" s="30">
        <f>SUM(D85:D116)</f>
        <v>124</v>
      </c>
      <c r="E83" s="30">
        <f>SUM(E85:E116)</f>
        <v>23</v>
      </c>
    </row>
    <row r="84" spans="1:5" s="30" customFormat="1" ht="3.95" customHeight="1" x14ac:dyDescent="0.25">
      <c r="A84" s="113"/>
    </row>
    <row r="85" spans="1:5" s="29" customFormat="1" ht="9" customHeight="1" x14ac:dyDescent="0.25">
      <c r="A85" s="29" t="s">
        <v>14</v>
      </c>
      <c r="B85" s="29">
        <f>SUM(C85:D85)</f>
        <v>3</v>
      </c>
      <c r="C85" s="29">
        <v>0</v>
      </c>
      <c r="D85" s="29">
        <v>3</v>
      </c>
      <c r="E85" s="29">
        <v>1</v>
      </c>
    </row>
    <row r="86" spans="1:5" s="29" customFormat="1" ht="9" customHeight="1" x14ac:dyDescent="0.25">
      <c r="A86" s="29" t="s">
        <v>15</v>
      </c>
      <c r="B86" s="29">
        <f t="shared" ref="B86:B116" si="1">SUM(C86:D86)</f>
        <v>4</v>
      </c>
      <c r="C86" s="29">
        <v>2</v>
      </c>
      <c r="D86" s="29">
        <v>2</v>
      </c>
      <c r="E86" s="29">
        <v>0</v>
      </c>
    </row>
    <row r="87" spans="1:5" s="29" customFormat="1" ht="9" customHeight="1" x14ac:dyDescent="0.25">
      <c r="A87" s="29" t="s">
        <v>112</v>
      </c>
      <c r="B87" s="29">
        <f t="shared" si="1"/>
        <v>15</v>
      </c>
      <c r="C87" s="29">
        <v>15</v>
      </c>
      <c r="D87" s="29">
        <v>0</v>
      </c>
      <c r="E87" s="29">
        <v>1</v>
      </c>
    </row>
    <row r="88" spans="1:5" s="29" customFormat="1" ht="9" customHeight="1" x14ac:dyDescent="0.25">
      <c r="A88" s="42" t="s">
        <v>21</v>
      </c>
      <c r="B88" s="42">
        <f t="shared" si="1"/>
        <v>9</v>
      </c>
      <c r="C88" s="42">
        <v>8</v>
      </c>
      <c r="D88" s="42">
        <v>1</v>
      </c>
      <c r="E88" s="42">
        <v>0</v>
      </c>
    </row>
    <row r="89" spans="1:5" s="29" customFormat="1" ht="9" customHeight="1" x14ac:dyDescent="0.25">
      <c r="A89" s="29" t="s">
        <v>23</v>
      </c>
      <c r="B89" s="29">
        <f t="shared" si="1"/>
        <v>17</v>
      </c>
      <c r="C89" s="29">
        <v>15</v>
      </c>
      <c r="D89" s="29">
        <v>2</v>
      </c>
      <c r="E89" s="29">
        <v>2</v>
      </c>
    </row>
    <row r="90" spans="1:5" s="29" customFormat="1" ht="9" customHeight="1" x14ac:dyDescent="0.25">
      <c r="A90" s="29" t="s">
        <v>25</v>
      </c>
      <c r="B90" s="29">
        <f t="shared" si="1"/>
        <v>4</v>
      </c>
      <c r="C90" s="29">
        <v>2</v>
      </c>
      <c r="D90" s="29">
        <v>2</v>
      </c>
      <c r="E90" s="29">
        <v>1</v>
      </c>
    </row>
    <row r="91" spans="1:5" s="29" customFormat="1" ht="9" customHeight="1" x14ac:dyDescent="0.25">
      <c r="A91" s="29" t="s">
        <v>27</v>
      </c>
      <c r="B91" s="29">
        <f t="shared" si="1"/>
        <v>10</v>
      </c>
      <c r="C91" s="29">
        <v>5</v>
      </c>
      <c r="D91" s="29">
        <v>5</v>
      </c>
      <c r="E91" s="29">
        <v>1</v>
      </c>
    </row>
    <row r="92" spans="1:5" s="29" customFormat="1" ht="9" customHeight="1" x14ac:dyDescent="0.25">
      <c r="A92" s="42" t="s">
        <v>30</v>
      </c>
      <c r="B92" s="42">
        <f t="shared" si="1"/>
        <v>6</v>
      </c>
      <c r="C92" s="42">
        <v>3</v>
      </c>
      <c r="D92" s="42">
        <v>3</v>
      </c>
      <c r="E92" s="42">
        <v>1</v>
      </c>
    </row>
    <row r="93" spans="1:5" s="29" customFormat="1" ht="9" customHeight="1" x14ac:dyDescent="0.25">
      <c r="A93" s="29" t="s">
        <v>111</v>
      </c>
      <c r="B93" s="29">
        <f t="shared" si="1"/>
        <v>7</v>
      </c>
      <c r="C93" s="29">
        <v>3</v>
      </c>
      <c r="D93" s="29">
        <v>4</v>
      </c>
      <c r="E93" s="29">
        <v>1</v>
      </c>
    </row>
    <row r="94" spans="1:5" s="29" customFormat="1" ht="9" customHeight="1" x14ac:dyDescent="0.25">
      <c r="A94" s="29" t="s">
        <v>33</v>
      </c>
      <c r="B94" s="29">
        <f t="shared" si="1"/>
        <v>4</v>
      </c>
      <c r="C94" s="29">
        <v>1</v>
      </c>
      <c r="D94" s="29">
        <v>3</v>
      </c>
      <c r="E94" s="29">
        <v>1</v>
      </c>
    </row>
    <row r="95" spans="1:5" s="29" customFormat="1" ht="9" customHeight="1" x14ac:dyDescent="0.25">
      <c r="A95" s="29" t="s">
        <v>34</v>
      </c>
      <c r="B95" s="29">
        <f t="shared" si="1"/>
        <v>24</v>
      </c>
      <c r="C95" s="29">
        <v>8</v>
      </c>
      <c r="D95" s="29">
        <v>16</v>
      </c>
      <c r="E95" s="29">
        <v>0</v>
      </c>
    </row>
    <row r="96" spans="1:5" s="29" customFormat="1" ht="9" customHeight="1" x14ac:dyDescent="0.25">
      <c r="A96" s="42" t="s">
        <v>36</v>
      </c>
      <c r="B96" s="42">
        <f t="shared" si="1"/>
        <v>23</v>
      </c>
      <c r="C96" s="42">
        <v>14</v>
      </c>
      <c r="D96" s="42">
        <v>9</v>
      </c>
      <c r="E96" s="42">
        <v>1</v>
      </c>
    </row>
    <row r="97" spans="1:5" s="29" customFormat="1" ht="9" customHeight="1" x14ac:dyDescent="0.25">
      <c r="A97" s="29" t="s">
        <v>130</v>
      </c>
      <c r="B97" s="29">
        <f t="shared" si="1"/>
        <v>14</v>
      </c>
      <c r="C97" s="29">
        <v>9</v>
      </c>
      <c r="D97" s="29">
        <v>5</v>
      </c>
      <c r="E97" s="29">
        <v>1</v>
      </c>
    </row>
    <row r="98" spans="1:5" s="29" customFormat="1" ht="9" customHeight="1" x14ac:dyDescent="0.25">
      <c r="A98" s="29" t="s">
        <v>39</v>
      </c>
      <c r="B98" s="29">
        <f t="shared" si="1"/>
        <v>7</v>
      </c>
      <c r="C98" s="29">
        <v>0</v>
      </c>
      <c r="D98" s="29">
        <v>7</v>
      </c>
      <c r="E98" s="29">
        <v>1</v>
      </c>
    </row>
    <row r="99" spans="1:5" s="29" customFormat="1" ht="9" customHeight="1" x14ac:dyDescent="0.25">
      <c r="A99" s="29" t="s">
        <v>32</v>
      </c>
      <c r="B99" s="29">
        <f t="shared" si="1"/>
        <v>9</v>
      </c>
      <c r="C99" s="29">
        <v>6</v>
      </c>
      <c r="D99" s="29">
        <v>3</v>
      </c>
      <c r="E99" s="29">
        <v>1</v>
      </c>
    </row>
    <row r="100" spans="1:5" s="29" customFormat="1" ht="9" customHeight="1" x14ac:dyDescent="0.25">
      <c r="A100" s="42" t="s">
        <v>43</v>
      </c>
      <c r="B100" s="42">
        <f t="shared" si="1"/>
        <v>22</v>
      </c>
      <c r="C100" s="42">
        <v>15</v>
      </c>
      <c r="D100" s="42">
        <v>7</v>
      </c>
      <c r="E100" s="42">
        <v>0</v>
      </c>
    </row>
    <row r="101" spans="1:5" s="29" customFormat="1" ht="9" customHeight="1" x14ac:dyDescent="0.25">
      <c r="A101" s="29" t="s">
        <v>46</v>
      </c>
      <c r="B101" s="29">
        <f t="shared" si="1"/>
        <v>17</v>
      </c>
      <c r="C101" s="29">
        <v>17</v>
      </c>
      <c r="D101" s="29">
        <v>0</v>
      </c>
      <c r="E101" s="29">
        <v>0</v>
      </c>
    </row>
    <row r="102" spans="1:5" s="29" customFormat="1" ht="9" customHeight="1" x14ac:dyDescent="0.25">
      <c r="A102" s="29" t="s">
        <v>48</v>
      </c>
      <c r="B102" s="29">
        <f t="shared" si="1"/>
        <v>34</v>
      </c>
      <c r="C102" s="29">
        <v>33</v>
      </c>
      <c r="D102" s="29">
        <v>1</v>
      </c>
      <c r="E102" s="29">
        <v>0</v>
      </c>
    </row>
    <row r="103" spans="1:5" s="29" customFormat="1" ht="9" customHeight="1" x14ac:dyDescent="0.25">
      <c r="A103" s="29" t="s">
        <v>50</v>
      </c>
      <c r="B103" s="29">
        <f t="shared" si="1"/>
        <v>15</v>
      </c>
      <c r="C103" s="29">
        <v>13</v>
      </c>
      <c r="D103" s="29">
        <v>2</v>
      </c>
      <c r="E103" s="29">
        <v>1</v>
      </c>
    </row>
    <row r="104" spans="1:5" s="29" customFormat="1" ht="9" customHeight="1" x14ac:dyDescent="0.25">
      <c r="A104" s="42" t="s">
        <v>52</v>
      </c>
      <c r="B104" s="42">
        <f t="shared" si="1"/>
        <v>7</v>
      </c>
      <c r="C104" s="42">
        <v>4</v>
      </c>
      <c r="D104" s="42">
        <v>3</v>
      </c>
      <c r="E104" s="42">
        <v>1</v>
      </c>
    </row>
    <row r="105" spans="1:5" s="29" customFormat="1" ht="9" customHeight="1" x14ac:dyDescent="0.25">
      <c r="A105" s="29" t="s">
        <v>55</v>
      </c>
      <c r="B105" s="29">
        <f t="shared" si="1"/>
        <v>6</v>
      </c>
      <c r="C105" s="29">
        <v>4</v>
      </c>
      <c r="D105" s="29">
        <v>2</v>
      </c>
      <c r="E105" s="29">
        <v>0</v>
      </c>
    </row>
    <row r="106" spans="1:5" s="29" customFormat="1" ht="9" customHeight="1" x14ac:dyDescent="0.25">
      <c r="A106" s="29" t="s">
        <v>57</v>
      </c>
      <c r="B106" s="29">
        <f t="shared" si="1"/>
        <v>4</v>
      </c>
      <c r="C106" s="29">
        <v>0</v>
      </c>
      <c r="D106" s="29">
        <v>4</v>
      </c>
      <c r="E106" s="29">
        <v>0</v>
      </c>
    </row>
    <row r="107" spans="1:5" s="29" customFormat="1" ht="9" customHeight="1" x14ac:dyDescent="0.25">
      <c r="A107" s="29" t="s">
        <v>59</v>
      </c>
      <c r="B107" s="29">
        <f t="shared" si="1"/>
        <v>11</v>
      </c>
      <c r="C107" s="29">
        <v>10</v>
      </c>
      <c r="D107" s="29">
        <v>1</v>
      </c>
      <c r="E107" s="29">
        <v>0</v>
      </c>
    </row>
    <row r="108" spans="1:5" s="29" customFormat="1" ht="9" customHeight="1" x14ac:dyDescent="0.25">
      <c r="A108" s="42" t="s">
        <v>63</v>
      </c>
      <c r="B108" s="42">
        <f t="shared" si="1"/>
        <v>6</v>
      </c>
      <c r="C108" s="42">
        <v>1</v>
      </c>
      <c r="D108" s="42">
        <v>5</v>
      </c>
      <c r="E108" s="42">
        <v>1</v>
      </c>
    </row>
    <row r="109" spans="1:5" s="29" customFormat="1" ht="9" customHeight="1" x14ac:dyDescent="0.25">
      <c r="A109" s="29" t="s">
        <v>65</v>
      </c>
      <c r="B109" s="29">
        <f t="shared" si="1"/>
        <v>13</v>
      </c>
      <c r="C109" s="29">
        <v>11</v>
      </c>
      <c r="D109" s="29">
        <v>2</v>
      </c>
      <c r="E109" s="29">
        <v>1</v>
      </c>
    </row>
    <row r="110" spans="1:5" s="29" customFormat="1" ht="9" customHeight="1" x14ac:dyDescent="0.25">
      <c r="A110" s="29" t="s">
        <v>69</v>
      </c>
      <c r="B110" s="29">
        <f t="shared" si="1"/>
        <v>24</v>
      </c>
      <c r="C110" s="29">
        <v>22</v>
      </c>
      <c r="D110" s="29">
        <v>2</v>
      </c>
      <c r="E110" s="29">
        <v>1</v>
      </c>
    </row>
    <row r="111" spans="1:5" s="29" customFormat="1" ht="9" customHeight="1" x14ac:dyDescent="0.25">
      <c r="A111" s="29" t="s">
        <v>74</v>
      </c>
      <c r="B111" s="29">
        <f t="shared" si="1"/>
        <v>11</v>
      </c>
      <c r="C111" s="29">
        <v>4</v>
      </c>
      <c r="D111" s="29">
        <v>7</v>
      </c>
      <c r="E111" s="29">
        <v>1</v>
      </c>
    </row>
    <row r="112" spans="1:5" s="29" customFormat="1" ht="9" customHeight="1" x14ac:dyDescent="0.25">
      <c r="A112" s="42" t="s">
        <v>76</v>
      </c>
      <c r="B112" s="42">
        <f t="shared" si="1"/>
        <v>10</v>
      </c>
      <c r="C112" s="42">
        <v>5</v>
      </c>
      <c r="D112" s="42">
        <v>5</v>
      </c>
      <c r="E112" s="42">
        <v>2</v>
      </c>
    </row>
    <row r="113" spans="1:5" s="29" customFormat="1" ht="9" customHeight="1" x14ac:dyDescent="0.25">
      <c r="A113" s="29" t="s">
        <v>105</v>
      </c>
      <c r="B113" s="29">
        <f t="shared" si="1"/>
        <v>13</v>
      </c>
      <c r="C113" s="29">
        <v>12</v>
      </c>
      <c r="D113" s="29">
        <v>1</v>
      </c>
      <c r="E113" s="29">
        <v>0</v>
      </c>
    </row>
    <row r="114" spans="1:5" s="29" customFormat="1" ht="9" customHeight="1" x14ac:dyDescent="0.25">
      <c r="A114" s="29" t="s">
        <v>82</v>
      </c>
      <c r="B114" s="29">
        <f t="shared" si="1"/>
        <v>49</v>
      </c>
      <c r="C114" s="29">
        <v>37</v>
      </c>
      <c r="D114" s="29">
        <v>12</v>
      </c>
      <c r="E114" s="29">
        <v>1</v>
      </c>
    </row>
    <row r="115" spans="1:5" s="29" customFormat="1" ht="9" customHeight="1" x14ac:dyDescent="0.25">
      <c r="A115" s="29" t="s">
        <v>86</v>
      </c>
      <c r="B115" s="29">
        <f t="shared" si="1"/>
        <v>3</v>
      </c>
      <c r="C115" s="29">
        <v>0</v>
      </c>
      <c r="D115" s="29">
        <v>3</v>
      </c>
      <c r="E115" s="29">
        <v>1</v>
      </c>
    </row>
    <row r="116" spans="1:5" s="29" customFormat="1" ht="9" customHeight="1" x14ac:dyDescent="0.25">
      <c r="A116" s="42" t="s">
        <v>88</v>
      </c>
      <c r="B116" s="42">
        <f t="shared" si="1"/>
        <v>2</v>
      </c>
      <c r="C116" s="42">
        <v>0</v>
      </c>
      <c r="D116" s="42">
        <v>2</v>
      </c>
      <c r="E116" s="42">
        <v>0</v>
      </c>
    </row>
    <row r="117" spans="1:5" ht="9" customHeight="1" x14ac:dyDescent="0.2"/>
    <row r="118" spans="1:5" s="30" customFormat="1" ht="9" customHeight="1" x14ac:dyDescent="0.25">
      <c r="A118" s="113">
        <v>1998</v>
      </c>
      <c r="C118" s="307"/>
    </row>
    <row r="119" spans="1:5" s="30" customFormat="1" ht="9" customHeight="1" x14ac:dyDescent="0.25">
      <c r="A119" s="113" t="s">
        <v>129</v>
      </c>
      <c r="B119" s="30">
        <f>SUM(B121:B152)</f>
        <v>427</v>
      </c>
      <c r="C119" s="30">
        <f>SUM(C121:C152)</f>
        <v>303</v>
      </c>
      <c r="D119" s="30">
        <f>SUM(D121:D152)</f>
        <v>124</v>
      </c>
      <c r="E119" s="30">
        <f>SUM(E121:E152)</f>
        <v>23</v>
      </c>
    </row>
    <row r="120" spans="1:5" s="30" customFormat="1" ht="3.95" customHeight="1" x14ac:dyDescent="0.25">
      <c r="A120" s="113"/>
    </row>
    <row r="121" spans="1:5" s="29" customFormat="1" ht="9" customHeight="1" x14ac:dyDescent="0.25">
      <c r="A121" s="29" t="s">
        <v>14</v>
      </c>
      <c r="B121" s="29">
        <f>SUM(C121:D121)</f>
        <v>3</v>
      </c>
      <c r="C121" s="29">
        <v>0</v>
      </c>
      <c r="D121" s="29">
        <v>3</v>
      </c>
      <c r="E121" s="29">
        <v>1</v>
      </c>
    </row>
    <row r="122" spans="1:5" s="29" customFormat="1" ht="9" customHeight="1" x14ac:dyDescent="0.25">
      <c r="A122" s="29" t="s">
        <v>15</v>
      </c>
      <c r="B122" s="29">
        <f t="shared" ref="B122:B152" si="2">SUM(C122:D122)</f>
        <v>10</v>
      </c>
      <c r="C122" s="29">
        <v>8</v>
      </c>
      <c r="D122" s="29">
        <v>2</v>
      </c>
      <c r="E122" s="29">
        <v>0</v>
      </c>
    </row>
    <row r="123" spans="1:5" s="29" customFormat="1" ht="9" customHeight="1" x14ac:dyDescent="0.25">
      <c r="A123" s="29" t="s">
        <v>112</v>
      </c>
      <c r="B123" s="29">
        <f t="shared" si="2"/>
        <v>15</v>
      </c>
      <c r="C123" s="29">
        <v>15</v>
      </c>
      <c r="D123" s="29">
        <v>0</v>
      </c>
      <c r="E123" s="29">
        <v>1</v>
      </c>
    </row>
    <row r="124" spans="1:5" s="29" customFormat="1" ht="9" customHeight="1" x14ac:dyDescent="0.25">
      <c r="A124" s="42" t="s">
        <v>21</v>
      </c>
      <c r="B124" s="42">
        <f t="shared" si="2"/>
        <v>8</v>
      </c>
      <c r="C124" s="42">
        <v>7</v>
      </c>
      <c r="D124" s="42">
        <v>1</v>
      </c>
      <c r="E124" s="42">
        <v>0</v>
      </c>
    </row>
    <row r="125" spans="1:5" s="29" customFormat="1" ht="9" customHeight="1" x14ac:dyDescent="0.25">
      <c r="A125" s="29" t="s">
        <v>23</v>
      </c>
      <c r="B125" s="29">
        <f t="shared" si="2"/>
        <v>19</v>
      </c>
      <c r="C125" s="29">
        <v>17</v>
      </c>
      <c r="D125" s="29">
        <v>2</v>
      </c>
      <c r="E125" s="29">
        <v>2</v>
      </c>
    </row>
    <row r="126" spans="1:5" s="29" customFormat="1" ht="9" customHeight="1" x14ac:dyDescent="0.25">
      <c r="A126" s="29" t="s">
        <v>25</v>
      </c>
      <c r="B126" s="29">
        <f t="shared" si="2"/>
        <v>3</v>
      </c>
      <c r="C126" s="29">
        <v>1</v>
      </c>
      <c r="D126" s="29">
        <v>2</v>
      </c>
      <c r="E126" s="29">
        <v>1</v>
      </c>
    </row>
    <row r="127" spans="1:5" s="29" customFormat="1" ht="9" customHeight="1" x14ac:dyDescent="0.25">
      <c r="A127" s="29" t="s">
        <v>27</v>
      </c>
      <c r="B127" s="29">
        <f t="shared" si="2"/>
        <v>14</v>
      </c>
      <c r="C127" s="29">
        <v>9</v>
      </c>
      <c r="D127" s="29">
        <v>5</v>
      </c>
      <c r="E127" s="29">
        <v>1</v>
      </c>
    </row>
    <row r="128" spans="1:5" s="29" customFormat="1" ht="9" customHeight="1" x14ac:dyDescent="0.25">
      <c r="A128" s="42" t="s">
        <v>30</v>
      </c>
      <c r="B128" s="42">
        <f t="shared" si="2"/>
        <v>8</v>
      </c>
      <c r="C128" s="42">
        <v>5</v>
      </c>
      <c r="D128" s="42">
        <v>3</v>
      </c>
      <c r="E128" s="42">
        <v>1</v>
      </c>
    </row>
    <row r="129" spans="1:5" s="29" customFormat="1" ht="9" customHeight="1" x14ac:dyDescent="0.25">
      <c r="A129" s="29" t="s">
        <v>111</v>
      </c>
      <c r="B129" s="29">
        <f t="shared" si="2"/>
        <v>6</v>
      </c>
      <c r="C129" s="29">
        <v>2</v>
      </c>
      <c r="D129" s="29">
        <v>4</v>
      </c>
      <c r="E129" s="29">
        <v>1</v>
      </c>
    </row>
    <row r="130" spans="1:5" s="29" customFormat="1" ht="9" customHeight="1" x14ac:dyDescent="0.25">
      <c r="A130" s="29" t="s">
        <v>33</v>
      </c>
      <c r="B130" s="29">
        <f t="shared" si="2"/>
        <v>4</v>
      </c>
      <c r="C130" s="29">
        <v>1</v>
      </c>
      <c r="D130" s="29">
        <v>3</v>
      </c>
      <c r="E130" s="29">
        <v>1</v>
      </c>
    </row>
    <row r="131" spans="1:5" s="29" customFormat="1" ht="9" customHeight="1" x14ac:dyDescent="0.25">
      <c r="A131" s="29" t="s">
        <v>34</v>
      </c>
      <c r="B131" s="29">
        <f t="shared" si="2"/>
        <v>22</v>
      </c>
      <c r="C131" s="29">
        <v>6</v>
      </c>
      <c r="D131" s="29">
        <v>16</v>
      </c>
      <c r="E131" s="29">
        <v>0</v>
      </c>
    </row>
    <row r="132" spans="1:5" s="29" customFormat="1" ht="9" customHeight="1" x14ac:dyDescent="0.25">
      <c r="A132" s="42" t="s">
        <v>36</v>
      </c>
      <c r="B132" s="42">
        <f t="shared" si="2"/>
        <v>22</v>
      </c>
      <c r="C132" s="42">
        <v>13</v>
      </c>
      <c r="D132" s="42">
        <v>9</v>
      </c>
      <c r="E132" s="42">
        <v>1</v>
      </c>
    </row>
    <row r="133" spans="1:5" s="29" customFormat="1" ht="9" customHeight="1" x14ac:dyDescent="0.25">
      <c r="A133" s="29" t="s">
        <v>130</v>
      </c>
      <c r="B133" s="29">
        <f t="shared" si="2"/>
        <v>14</v>
      </c>
      <c r="C133" s="29">
        <v>9</v>
      </c>
      <c r="D133" s="29">
        <v>5</v>
      </c>
      <c r="E133" s="29">
        <v>1</v>
      </c>
    </row>
    <row r="134" spans="1:5" s="29" customFormat="1" ht="9" customHeight="1" x14ac:dyDescent="0.25">
      <c r="A134" s="29" t="s">
        <v>39</v>
      </c>
      <c r="B134" s="29">
        <f t="shared" si="2"/>
        <v>10</v>
      </c>
      <c r="C134" s="29">
        <v>3</v>
      </c>
      <c r="D134" s="29">
        <v>7</v>
      </c>
      <c r="E134" s="29">
        <v>1</v>
      </c>
    </row>
    <row r="135" spans="1:5" s="29" customFormat="1" ht="9" customHeight="1" x14ac:dyDescent="0.25">
      <c r="A135" s="29" t="s">
        <v>32</v>
      </c>
      <c r="B135" s="29">
        <f t="shared" si="2"/>
        <v>9</v>
      </c>
      <c r="C135" s="29">
        <v>6</v>
      </c>
      <c r="D135" s="29">
        <v>3</v>
      </c>
      <c r="E135" s="29">
        <v>1</v>
      </c>
    </row>
    <row r="136" spans="1:5" s="29" customFormat="1" ht="9" customHeight="1" x14ac:dyDescent="0.25">
      <c r="A136" s="42" t="s">
        <v>43</v>
      </c>
      <c r="B136" s="42">
        <f t="shared" si="2"/>
        <v>22</v>
      </c>
      <c r="C136" s="42">
        <v>15</v>
      </c>
      <c r="D136" s="42">
        <v>7</v>
      </c>
      <c r="E136" s="42">
        <v>0</v>
      </c>
    </row>
    <row r="137" spans="1:5" s="29" customFormat="1" ht="9" customHeight="1" x14ac:dyDescent="0.25">
      <c r="A137" s="29" t="s">
        <v>46</v>
      </c>
      <c r="B137" s="29">
        <f t="shared" si="2"/>
        <v>16</v>
      </c>
      <c r="C137" s="29">
        <v>16</v>
      </c>
      <c r="D137" s="29">
        <v>0</v>
      </c>
      <c r="E137" s="29">
        <v>0</v>
      </c>
    </row>
    <row r="138" spans="1:5" s="29" customFormat="1" ht="9" customHeight="1" x14ac:dyDescent="0.25">
      <c r="A138" s="29" t="s">
        <v>48</v>
      </c>
      <c r="B138" s="29">
        <f t="shared" si="2"/>
        <v>37</v>
      </c>
      <c r="C138" s="29">
        <v>36</v>
      </c>
      <c r="D138" s="29">
        <v>1</v>
      </c>
      <c r="E138" s="29">
        <v>0</v>
      </c>
    </row>
    <row r="139" spans="1:5" s="29" customFormat="1" ht="9" customHeight="1" x14ac:dyDescent="0.25">
      <c r="A139" s="29" t="s">
        <v>50</v>
      </c>
      <c r="B139" s="29">
        <f t="shared" si="2"/>
        <v>16</v>
      </c>
      <c r="C139" s="29">
        <v>14</v>
      </c>
      <c r="D139" s="29">
        <v>2</v>
      </c>
      <c r="E139" s="29">
        <v>1</v>
      </c>
    </row>
    <row r="140" spans="1:5" s="29" customFormat="1" ht="9" customHeight="1" x14ac:dyDescent="0.25">
      <c r="A140" s="42" t="s">
        <v>52</v>
      </c>
      <c r="B140" s="42">
        <f t="shared" si="2"/>
        <v>7</v>
      </c>
      <c r="C140" s="42">
        <v>4</v>
      </c>
      <c r="D140" s="42">
        <v>3</v>
      </c>
      <c r="E140" s="42">
        <v>1</v>
      </c>
    </row>
    <row r="141" spans="1:5" s="29" customFormat="1" ht="9" customHeight="1" x14ac:dyDescent="0.25">
      <c r="A141" s="29" t="s">
        <v>55</v>
      </c>
      <c r="B141" s="29">
        <f t="shared" si="2"/>
        <v>6</v>
      </c>
      <c r="C141" s="29">
        <v>4</v>
      </c>
      <c r="D141" s="29">
        <v>2</v>
      </c>
      <c r="E141" s="29">
        <v>0</v>
      </c>
    </row>
    <row r="142" spans="1:5" s="29" customFormat="1" ht="9" customHeight="1" x14ac:dyDescent="0.25">
      <c r="A142" s="29" t="s">
        <v>57</v>
      </c>
      <c r="B142" s="29">
        <f t="shared" si="2"/>
        <v>4</v>
      </c>
      <c r="C142" s="29">
        <v>0</v>
      </c>
      <c r="D142" s="29">
        <v>4</v>
      </c>
      <c r="E142" s="29">
        <v>0</v>
      </c>
    </row>
    <row r="143" spans="1:5" s="29" customFormat="1" ht="9" customHeight="1" x14ac:dyDescent="0.25">
      <c r="A143" s="29" t="s">
        <v>59</v>
      </c>
      <c r="B143" s="29">
        <f t="shared" si="2"/>
        <v>11</v>
      </c>
      <c r="C143" s="29">
        <v>10</v>
      </c>
      <c r="D143" s="29">
        <v>1</v>
      </c>
      <c r="E143" s="29">
        <v>0</v>
      </c>
    </row>
    <row r="144" spans="1:5" s="29" customFormat="1" ht="9" customHeight="1" x14ac:dyDescent="0.25">
      <c r="A144" s="42" t="s">
        <v>63</v>
      </c>
      <c r="B144" s="42">
        <f t="shared" si="2"/>
        <v>8</v>
      </c>
      <c r="C144" s="42">
        <v>3</v>
      </c>
      <c r="D144" s="42">
        <v>5</v>
      </c>
      <c r="E144" s="42">
        <v>1</v>
      </c>
    </row>
    <row r="145" spans="1:5" s="29" customFormat="1" ht="9" customHeight="1" x14ac:dyDescent="0.25">
      <c r="A145" s="29" t="s">
        <v>65</v>
      </c>
      <c r="B145" s="29">
        <f t="shared" si="2"/>
        <v>12</v>
      </c>
      <c r="C145" s="29">
        <v>10</v>
      </c>
      <c r="D145" s="29">
        <v>2</v>
      </c>
      <c r="E145" s="29">
        <v>1</v>
      </c>
    </row>
    <row r="146" spans="1:5" s="29" customFormat="1" ht="9" customHeight="1" x14ac:dyDescent="0.25">
      <c r="A146" s="29" t="s">
        <v>69</v>
      </c>
      <c r="B146" s="29">
        <f t="shared" si="2"/>
        <v>32</v>
      </c>
      <c r="C146" s="29">
        <v>30</v>
      </c>
      <c r="D146" s="29">
        <v>2</v>
      </c>
      <c r="E146" s="29">
        <v>1</v>
      </c>
    </row>
    <row r="147" spans="1:5" s="29" customFormat="1" ht="9" customHeight="1" x14ac:dyDescent="0.25">
      <c r="A147" s="29" t="s">
        <v>74</v>
      </c>
      <c r="B147" s="29">
        <f t="shared" si="2"/>
        <v>11</v>
      </c>
      <c r="C147" s="29">
        <v>4</v>
      </c>
      <c r="D147" s="29">
        <v>7</v>
      </c>
      <c r="E147" s="29">
        <v>1</v>
      </c>
    </row>
    <row r="148" spans="1:5" s="29" customFormat="1" ht="9" customHeight="1" x14ac:dyDescent="0.25">
      <c r="A148" s="42" t="s">
        <v>76</v>
      </c>
      <c r="B148" s="42">
        <f t="shared" si="2"/>
        <v>10</v>
      </c>
      <c r="C148" s="42">
        <v>5</v>
      </c>
      <c r="D148" s="42">
        <v>5</v>
      </c>
      <c r="E148" s="42">
        <v>2</v>
      </c>
    </row>
    <row r="149" spans="1:5" s="29" customFormat="1" ht="9" customHeight="1" x14ac:dyDescent="0.25">
      <c r="A149" s="29" t="s">
        <v>105</v>
      </c>
      <c r="B149" s="29">
        <f t="shared" si="2"/>
        <v>13</v>
      </c>
      <c r="C149" s="29">
        <v>12</v>
      </c>
      <c r="D149" s="29">
        <v>1</v>
      </c>
      <c r="E149" s="29">
        <v>0</v>
      </c>
    </row>
    <row r="150" spans="1:5" s="29" customFormat="1" ht="9" customHeight="1" x14ac:dyDescent="0.25">
      <c r="A150" s="29" t="s">
        <v>82</v>
      </c>
      <c r="B150" s="29">
        <f t="shared" si="2"/>
        <v>50</v>
      </c>
      <c r="C150" s="29">
        <v>38</v>
      </c>
      <c r="D150" s="29">
        <v>12</v>
      </c>
      <c r="E150" s="29">
        <v>1</v>
      </c>
    </row>
    <row r="151" spans="1:5" s="29" customFormat="1" ht="9" customHeight="1" x14ac:dyDescent="0.25">
      <c r="A151" s="29" t="s">
        <v>86</v>
      </c>
      <c r="B151" s="29">
        <f t="shared" si="2"/>
        <v>3</v>
      </c>
      <c r="C151" s="29">
        <v>0</v>
      </c>
      <c r="D151" s="29">
        <v>3</v>
      </c>
      <c r="E151" s="29">
        <v>1</v>
      </c>
    </row>
    <row r="152" spans="1:5" s="29" customFormat="1" ht="9" customHeight="1" x14ac:dyDescent="0.25">
      <c r="A152" s="42" t="s">
        <v>88</v>
      </c>
      <c r="B152" s="42">
        <f t="shared" si="2"/>
        <v>2</v>
      </c>
      <c r="C152" s="42">
        <v>0</v>
      </c>
      <c r="D152" s="42">
        <v>2</v>
      </c>
      <c r="E152" s="42">
        <v>0</v>
      </c>
    </row>
    <row r="153" spans="1:5" ht="9" customHeight="1" x14ac:dyDescent="0.2"/>
    <row r="154" spans="1:5" s="30" customFormat="1" ht="9" customHeight="1" x14ac:dyDescent="0.25">
      <c r="A154" s="113">
        <v>1999</v>
      </c>
      <c r="C154" s="307"/>
    </row>
    <row r="155" spans="1:5" s="30" customFormat="1" ht="9" customHeight="1" x14ac:dyDescent="0.25">
      <c r="A155" s="113" t="s">
        <v>129</v>
      </c>
      <c r="B155" s="30">
        <f>SUM(B157:B188)</f>
        <v>484</v>
      </c>
      <c r="C155" s="30">
        <f>SUM(C157:C188)</f>
        <v>358</v>
      </c>
      <c r="D155" s="30">
        <f>SUM(D157:D188)</f>
        <v>126</v>
      </c>
      <c r="E155" s="30">
        <f>SUM(E157:E188)</f>
        <v>23</v>
      </c>
    </row>
    <row r="156" spans="1:5" s="30" customFormat="1" ht="3.95" customHeight="1" x14ac:dyDescent="0.25">
      <c r="A156" s="113"/>
    </row>
    <row r="157" spans="1:5" s="29" customFormat="1" ht="9" customHeight="1" x14ac:dyDescent="0.25">
      <c r="A157" s="29" t="s">
        <v>14</v>
      </c>
      <c r="B157" s="29">
        <f>SUM(C157:D157)</f>
        <v>3</v>
      </c>
      <c r="C157" s="29">
        <v>0</v>
      </c>
      <c r="D157" s="29">
        <v>3</v>
      </c>
      <c r="E157" s="29">
        <v>1</v>
      </c>
    </row>
    <row r="158" spans="1:5" s="29" customFormat="1" ht="9" customHeight="1" x14ac:dyDescent="0.25">
      <c r="A158" s="29" t="s">
        <v>15</v>
      </c>
      <c r="B158" s="29">
        <f t="shared" ref="B158:B188" si="3">SUM(C158:D158)</f>
        <v>19</v>
      </c>
      <c r="C158" s="29">
        <v>17</v>
      </c>
      <c r="D158" s="29">
        <v>2</v>
      </c>
      <c r="E158" s="29">
        <v>0</v>
      </c>
    </row>
    <row r="159" spans="1:5" s="29" customFormat="1" ht="9" customHeight="1" x14ac:dyDescent="0.25">
      <c r="A159" s="29" t="s">
        <v>112</v>
      </c>
      <c r="B159" s="29">
        <f t="shared" si="3"/>
        <v>10</v>
      </c>
      <c r="C159" s="29">
        <v>10</v>
      </c>
      <c r="D159" s="29">
        <v>0</v>
      </c>
      <c r="E159" s="29">
        <v>1</v>
      </c>
    </row>
    <row r="160" spans="1:5" s="29" customFormat="1" ht="9" customHeight="1" x14ac:dyDescent="0.25">
      <c r="A160" s="42" t="s">
        <v>21</v>
      </c>
      <c r="B160" s="42">
        <f t="shared" si="3"/>
        <v>9</v>
      </c>
      <c r="C160" s="42">
        <v>8</v>
      </c>
      <c r="D160" s="42">
        <v>1</v>
      </c>
      <c r="E160" s="42">
        <v>0</v>
      </c>
    </row>
    <row r="161" spans="1:5" s="29" customFormat="1" ht="9" customHeight="1" x14ac:dyDescent="0.25">
      <c r="A161" s="29" t="s">
        <v>23</v>
      </c>
      <c r="B161" s="29">
        <f t="shared" si="3"/>
        <v>27</v>
      </c>
      <c r="C161" s="29">
        <v>25</v>
      </c>
      <c r="D161" s="29">
        <v>2</v>
      </c>
      <c r="E161" s="29">
        <v>2</v>
      </c>
    </row>
    <row r="162" spans="1:5" s="29" customFormat="1" ht="9" customHeight="1" x14ac:dyDescent="0.25">
      <c r="A162" s="29" t="s">
        <v>25</v>
      </c>
      <c r="B162" s="29">
        <f t="shared" si="3"/>
        <v>3</v>
      </c>
      <c r="C162" s="29">
        <v>1</v>
      </c>
      <c r="D162" s="29">
        <v>2</v>
      </c>
      <c r="E162" s="29">
        <v>1</v>
      </c>
    </row>
    <row r="163" spans="1:5" s="29" customFormat="1" ht="9" customHeight="1" x14ac:dyDescent="0.25">
      <c r="A163" s="29" t="s">
        <v>27</v>
      </c>
      <c r="B163" s="29">
        <f t="shared" si="3"/>
        <v>11</v>
      </c>
      <c r="C163" s="29">
        <v>6</v>
      </c>
      <c r="D163" s="29">
        <v>5</v>
      </c>
      <c r="E163" s="29">
        <v>1</v>
      </c>
    </row>
    <row r="164" spans="1:5" s="29" customFormat="1" ht="9" customHeight="1" x14ac:dyDescent="0.25">
      <c r="A164" s="42" t="s">
        <v>30</v>
      </c>
      <c r="B164" s="42">
        <f t="shared" si="3"/>
        <v>16</v>
      </c>
      <c r="C164" s="42">
        <v>13</v>
      </c>
      <c r="D164" s="42">
        <v>3</v>
      </c>
      <c r="E164" s="42">
        <v>1</v>
      </c>
    </row>
    <row r="165" spans="1:5" s="29" customFormat="1" ht="9" customHeight="1" x14ac:dyDescent="0.25">
      <c r="A165" s="29" t="s">
        <v>111</v>
      </c>
      <c r="B165" s="29">
        <f t="shared" si="3"/>
        <v>6</v>
      </c>
      <c r="C165" s="29">
        <v>2</v>
      </c>
      <c r="D165" s="29">
        <v>4</v>
      </c>
      <c r="E165" s="29">
        <v>1</v>
      </c>
    </row>
    <row r="166" spans="1:5" s="29" customFormat="1" ht="9" customHeight="1" x14ac:dyDescent="0.25">
      <c r="A166" s="29" t="s">
        <v>33</v>
      </c>
      <c r="B166" s="29">
        <f t="shared" si="3"/>
        <v>4</v>
      </c>
      <c r="C166" s="29">
        <v>1</v>
      </c>
      <c r="D166" s="29">
        <v>3</v>
      </c>
      <c r="E166" s="29">
        <v>1</v>
      </c>
    </row>
    <row r="167" spans="1:5" s="29" customFormat="1" ht="9" customHeight="1" x14ac:dyDescent="0.25">
      <c r="A167" s="29" t="s">
        <v>34</v>
      </c>
      <c r="B167" s="29">
        <f t="shared" si="3"/>
        <v>22</v>
      </c>
      <c r="C167" s="29">
        <v>6</v>
      </c>
      <c r="D167" s="29">
        <v>16</v>
      </c>
      <c r="E167" s="29">
        <v>0</v>
      </c>
    </row>
    <row r="168" spans="1:5" s="29" customFormat="1" ht="9" customHeight="1" x14ac:dyDescent="0.25">
      <c r="A168" s="42" t="s">
        <v>36</v>
      </c>
      <c r="B168" s="42">
        <f t="shared" si="3"/>
        <v>21</v>
      </c>
      <c r="C168" s="42">
        <v>12</v>
      </c>
      <c r="D168" s="42">
        <v>9</v>
      </c>
      <c r="E168" s="42">
        <v>1</v>
      </c>
    </row>
    <row r="169" spans="1:5" s="29" customFormat="1" ht="9" customHeight="1" x14ac:dyDescent="0.25">
      <c r="A169" s="29" t="s">
        <v>130</v>
      </c>
      <c r="B169" s="29">
        <f t="shared" si="3"/>
        <v>16</v>
      </c>
      <c r="C169" s="29">
        <v>11</v>
      </c>
      <c r="D169" s="29">
        <v>5</v>
      </c>
      <c r="E169" s="29">
        <v>1</v>
      </c>
    </row>
    <row r="170" spans="1:5" s="29" customFormat="1" ht="9" customHeight="1" x14ac:dyDescent="0.25">
      <c r="A170" s="29" t="s">
        <v>39</v>
      </c>
      <c r="B170" s="29">
        <f t="shared" si="3"/>
        <v>10</v>
      </c>
      <c r="C170" s="29">
        <v>3</v>
      </c>
      <c r="D170" s="29">
        <v>7</v>
      </c>
      <c r="E170" s="29">
        <v>1</v>
      </c>
    </row>
    <row r="171" spans="1:5" s="29" customFormat="1" ht="9" customHeight="1" x14ac:dyDescent="0.25">
      <c r="A171" s="29" t="s">
        <v>32</v>
      </c>
      <c r="B171" s="29">
        <f t="shared" si="3"/>
        <v>14</v>
      </c>
      <c r="C171" s="29">
        <v>9</v>
      </c>
      <c r="D171" s="29">
        <v>5</v>
      </c>
      <c r="E171" s="29">
        <v>1</v>
      </c>
    </row>
    <row r="172" spans="1:5" s="29" customFormat="1" ht="9" customHeight="1" x14ac:dyDescent="0.25">
      <c r="A172" s="42" t="s">
        <v>43</v>
      </c>
      <c r="B172" s="42">
        <f t="shared" si="3"/>
        <v>23</v>
      </c>
      <c r="C172" s="42">
        <v>16</v>
      </c>
      <c r="D172" s="42">
        <v>7</v>
      </c>
      <c r="E172" s="42">
        <v>0</v>
      </c>
    </row>
    <row r="173" spans="1:5" s="29" customFormat="1" ht="9" customHeight="1" x14ac:dyDescent="0.25">
      <c r="A173" s="29" t="s">
        <v>46</v>
      </c>
      <c r="B173" s="29">
        <f t="shared" si="3"/>
        <v>19</v>
      </c>
      <c r="C173" s="29">
        <v>19</v>
      </c>
      <c r="D173" s="29">
        <v>0</v>
      </c>
      <c r="E173" s="29">
        <v>0</v>
      </c>
    </row>
    <row r="174" spans="1:5" s="29" customFormat="1" ht="9" customHeight="1" x14ac:dyDescent="0.25">
      <c r="A174" s="29" t="s">
        <v>48</v>
      </c>
      <c r="B174" s="29">
        <f t="shared" si="3"/>
        <v>34</v>
      </c>
      <c r="C174" s="29">
        <v>33</v>
      </c>
      <c r="D174" s="29">
        <v>1</v>
      </c>
      <c r="E174" s="29">
        <v>0</v>
      </c>
    </row>
    <row r="175" spans="1:5" s="29" customFormat="1" ht="9" customHeight="1" x14ac:dyDescent="0.25">
      <c r="A175" s="29" t="s">
        <v>50</v>
      </c>
      <c r="B175" s="29">
        <f t="shared" si="3"/>
        <v>17</v>
      </c>
      <c r="C175" s="29">
        <v>15</v>
      </c>
      <c r="D175" s="29">
        <v>2</v>
      </c>
      <c r="E175" s="29">
        <v>1</v>
      </c>
    </row>
    <row r="176" spans="1:5" s="29" customFormat="1" ht="9" customHeight="1" x14ac:dyDescent="0.25">
      <c r="A176" s="42" t="s">
        <v>52</v>
      </c>
      <c r="B176" s="42">
        <f t="shared" si="3"/>
        <v>20</v>
      </c>
      <c r="C176" s="42">
        <v>17</v>
      </c>
      <c r="D176" s="42">
        <v>3</v>
      </c>
      <c r="E176" s="42">
        <v>1</v>
      </c>
    </row>
    <row r="177" spans="1:5" s="29" customFormat="1" ht="9" customHeight="1" x14ac:dyDescent="0.25">
      <c r="A177" s="29" t="s">
        <v>55</v>
      </c>
      <c r="B177" s="29">
        <f t="shared" si="3"/>
        <v>11</v>
      </c>
      <c r="C177" s="29">
        <v>9</v>
      </c>
      <c r="D177" s="29">
        <v>2</v>
      </c>
      <c r="E177" s="29">
        <v>0</v>
      </c>
    </row>
    <row r="178" spans="1:5" s="29" customFormat="1" ht="9" customHeight="1" x14ac:dyDescent="0.25">
      <c r="A178" s="29" t="s">
        <v>57</v>
      </c>
      <c r="B178" s="29">
        <f t="shared" si="3"/>
        <v>4</v>
      </c>
      <c r="C178" s="29">
        <v>0</v>
      </c>
      <c r="D178" s="29">
        <v>4</v>
      </c>
      <c r="E178" s="29">
        <v>0</v>
      </c>
    </row>
    <row r="179" spans="1:5" s="29" customFormat="1" ht="9" customHeight="1" x14ac:dyDescent="0.25">
      <c r="A179" s="29" t="s">
        <v>59</v>
      </c>
      <c r="B179" s="29">
        <f t="shared" si="3"/>
        <v>7</v>
      </c>
      <c r="C179" s="29">
        <v>6</v>
      </c>
      <c r="D179" s="29">
        <v>1</v>
      </c>
      <c r="E179" s="29">
        <v>0</v>
      </c>
    </row>
    <row r="180" spans="1:5" s="29" customFormat="1" ht="9" customHeight="1" x14ac:dyDescent="0.25">
      <c r="A180" s="42" t="s">
        <v>63</v>
      </c>
      <c r="B180" s="42">
        <f t="shared" si="3"/>
        <v>10</v>
      </c>
      <c r="C180" s="42">
        <v>5</v>
      </c>
      <c r="D180" s="42">
        <v>5</v>
      </c>
      <c r="E180" s="42">
        <v>1</v>
      </c>
    </row>
    <row r="181" spans="1:5" s="29" customFormat="1" ht="9" customHeight="1" x14ac:dyDescent="0.25">
      <c r="A181" s="29" t="s">
        <v>65</v>
      </c>
      <c r="B181" s="29">
        <f t="shared" si="3"/>
        <v>14</v>
      </c>
      <c r="C181" s="29">
        <v>12</v>
      </c>
      <c r="D181" s="29">
        <v>2</v>
      </c>
      <c r="E181" s="29">
        <v>1</v>
      </c>
    </row>
    <row r="182" spans="1:5" s="29" customFormat="1" ht="9" customHeight="1" x14ac:dyDescent="0.25">
      <c r="A182" s="29" t="s">
        <v>69</v>
      </c>
      <c r="B182" s="29">
        <f t="shared" si="3"/>
        <v>43</v>
      </c>
      <c r="C182" s="29">
        <v>41</v>
      </c>
      <c r="D182" s="29">
        <v>2</v>
      </c>
      <c r="E182" s="29">
        <v>1</v>
      </c>
    </row>
    <row r="183" spans="1:5" s="29" customFormat="1" ht="9" customHeight="1" x14ac:dyDescent="0.25">
      <c r="A183" s="29" t="s">
        <v>74</v>
      </c>
      <c r="B183" s="29">
        <f t="shared" si="3"/>
        <v>9</v>
      </c>
      <c r="C183" s="29">
        <v>2</v>
      </c>
      <c r="D183" s="29">
        <v>7</v>
      </c>
      <c r="E183" s="29">
        <v>1</v>
      </c>
    </row>
    <row r="184" spans="1:5" s="29" customFormat="1" ht="9" customHeight="1" x14ac:dyDescent="0.25">
      <c r="A184" s="42" t="s">
        <v>76</v>
      </c>
      <c r="B184" s="42">
        <f t="shared" si="3"/>
        <v>7</v>
      </c>
      <c r="C184" s="42">
        <v>2</v>
      </c>
      <c r="D184" s="42">
        <v>5</v>
      </c>
      <c r="E184" s="42">
        <v>2</v>
      </c>
    </row>
    <row r="185" spans="1:5" s="29" customFormat="1" ht="9" customHeight="1" x14ac:dyDescent="0.25">
      <c r="A185" s="29" t="s">
        <v>105</v>
      </c>
      <c r="B185" s="29">
        <f t="shared" si="3"/>
        <v>3</v>
      </c>
      <c r="C185" s="29">
        <v>2</v>
      </c>
      <c r="D185" s="29">
        <v>1</v>
      </c>
      <c r="E185" s="29">
        <v>0</v>
      </c>
    </row>
    <row r="186" spans="1:5" s="29" customFormat="1" ht="9" customHeight="1" x14ac:dyDescent="0.25">
      <c r="A186" s="29" t="s">
        <v>82</v>
      </c>
      <c r="B186" s="29">
        <f t="shared" si="3"/>
        <v>65</v>
      </c>
      <c r="C186" s="29">
        <v>53</v>
      </c>
      <c r="D186" s="29">
        <v>12</v>
      </c>
      <c r="E186" s="29">
        <v>1</v>
      </c>
    </row>
    <row r="187" spans="1:5" s="29" customFormat="1" ht="9" customHeight="1" x14ac:dyDescent="0.25">
      <c r="A187" s="29" t="s">
        <v>86</v>
      </c>
      <c r="B187" s="29">
        <f t="shared" si="3"/>
        <v>3</v>
      </c>
      <c r="C187" s="29">
        <v>0</v>
      </c>
      <c r="D187" s="29">
        <v>3</v>
      </c>
      <c r="E187" s="29">
        <v>1</v>
      </c>
    </row>
    <row r="188" spans="1:5" s="29" customFormat="1" ht="9" customHeight="1" x14ac:dyDescent="0.25">
      <c r="A188" s="42" t="s">
        <v>88</v>
      </c>
      <c r="B188" s="42">
        <f t="shared" si="3"/>
        <v>4</v>
      </c>
      <c r="C188" s="42">
        <v>2</v>
      </c>
      <c r="D188" s="42">
        <v>2</v>
      </c>
      <c r="E188" s="42">
        <v>0</v>
      </c>
    </row>
    <row r="189" spans="1:5" ht="9" customHeight="1" x14ac:dyDescent="0.2"/>
    <row r="190" spans="1:5" s="30" customFormat="1" ht="9" customHeight="1" x14ac:dyDescent="0.25">
      <c r="A190" s="113">
        <v>2000</v>
      </c>
      <c r="C190" s="307"/>
    </row>
    <row r="191" spans="1:5" s="30" customFormat="1" ht="9" customHeight="1" x14ac:dyDescent="0.25">
      <c r="A191" s="113" t="s">
        <v>129</v>
      </c>
      <c r="B191" s="30">
        <f>SUM(B193:B224)</f>
        <v>599</v>
      </c>
      <c r="C191" s="30">
        <f>SUM(C193:C224)</f>
        <v>464</v>
      </c>
      <c r="D191" s="30">
        <f>SUM(D193:D224)</f>
        <v>135</v>
      </c>
      <c r="E191" s="30">
        <f>SUM(E193:E224)</f>
        <v>23</v>
      </c>
    </row>
    <row r="192" spans="1:5" s="30" customFormat="1" ht="3.95" customHeight="1" x14ac:dyDescent="0.25">
      <c r="A192" s="113"/>
    </row>
    <row r="193" spans="1:5" s="29" customFormat="1" ht="9" customHeight="1" x14ac:dyDescent="0.25">
      <c r="A193" s="29" t="s">
        <v>14</v>
      </c>
      <c r="B193" s="29">
        <f>SUM(C193:D193)</f>
        <v>3</v>
      </c>
      <c r="C193" s="29">
        <v>0</v>
      </c>
      <c r="D193" s="29">
        <v>3</v>
      </c>
      <c r="E193" s="29">
        <v>1</v>
      </c>
    </row>
    <row r="194" spans="1:5" s="29" customFormat="1" ht="9" customHeight="1" x14ac:dyDescent="0.25">
      <c r="A194" s="29" t="s">
        <v>15</v>
      </c>
      <c r="B194" s="29">
        <f t="shared" ref="B194:B224" si="4">SUM(C194:D194)</f>
        <v>19</v>
      </c>
      <c r="C194" s="29">
        <v>16</v>
      </c>
      <c r="D194" s="29">
        <v>3</v>
      </c>
      <c r="E194" s="29">
        <v>0</v>
      </c>
    </row>
    <row r="195" spans="1:5" s="29" customFormat="1" ht="9" customHeight="1" x14ac:dyDescent="0.25">
      <c r="A195" s="29" t="s">
        <v>112</v>
      </c>
      <c r="B195" s="29">
        <f t="shared" si="4"/>
        <v>10</v>
      </c>
      <c r="C195" s="29">
        <v>10</v>
      </c>
      <c r="D195" s="29">
        <v>0</v>
      </c>
      <c r="E195" s="29">
        <v>1</v>
      </c>
    </row>
    <row r="196" spans="1:5" s="29" customFormat="1" ht="9" customHeight="1" x14ac:dyDescent="0.25">
      <c r="A196" s="42" t="s">
        <v>21</v>
      </c>
      <c r="B196" s="42">
        <f t="shared" si="4"/>
        <v>10</v>
      </c>
      <c r="C196" s="42">
        <v>9</v>
      </c>
      <c r="D196" s="42">
        <v>1</v>
      </c>
      <c r="E196" s="42">
        <v>0</v>
      </c>
    </row>
    <row r="197" spans="1:5" s="29" customFormat="1" ht="9" customHeight="1" x14ac:dyDescent="0.25">
      <c r="A197" s="29" t="s">
        <v>23</v>
      </c>
      <c r="B197" s="29">
        <f t="shared" si="4"/>
        <v>18</v>
      </c>
      <c r="C197" s="29">
        <v>16</v>
      </c>
      <c r="D197" s="29">
        <v>2</v>
      </c>
      <c r="E197" s="29">
        <v>2</v>
      </c>
    </row>
    <row r="198" spans="1:5" s="29" customFormat="1" ht="9" customHeight="1" x14ac:dyDescent="0.25">
      <c r="A198" s="29" t="s">
        <v>25</v>
      </c>
      <c r="B198" s="29">
        <f t="shared" si="4"/>
        <v>5</v>
      </c>
      <c r="C198" s="29">
        <v>3</v>
      </c>
      <c r="D198" s="29">
        <v>2</v>
      </c>
      <c r="E198" s="29">
        <v>1</v>
      </c>
    </row>
    <row r="199" spans="1:5" s="29" customFormat="1" ht="9" customHeight="1" x14ac:dyDescent="0.25">
      <c r="A199" s="29" t="s">
        <v>27</v>
      </c>
      <c r="B199" s="29">
        <f t="shared" si="4"/>
        <v>19</v>
      </c>
      <c r="C199" s="29">
        <v>13</v>
      </c>
      <c r="D199" s="29">
        <v>6</v>
      </c>
      <c r="E199" s="29">
        <v>1</v>
      </c>
    </row>
    <row r="200" spans="1:5" s="29" customFormat="1" ht="9" customHeight="1" x14ac:dyDescent="0.25">
      <c r="A200" s="42" t="s">
        <v>30</v>
      </c>
      <c r="B200" s="42">
        <f t="shared" si="4"/>
        <v>17</v>
      </c>
      <c r="C200" s="42">
        <v>13</v>
      </c>
      <c r="D200" s="42">
        <v>4</v>
      </c>
      <c r="E200" s="42">
        <v>1</v>
      </c>
    </row>
    <row r="201" spans="1:5" s="29" customFormat="1" ht="9" customHeight="1" x14ac:dyDescent="0.25">
      <c r="A201" s="29" t="s">
        <v>111</v>
      </c>
      <c r="B201" s="29">
        <f t="shared" si="4"/>
        <v>14</v>
      </c>
      <c r="C201" s="29">
        <v>10</v>
      </c>
      <c r="D201" s="29">
        <v>4</v>
      </c>
      <c r="E201" s="29">
        <v>1</v>
      </c>
    </row>
    <row r="202" spans="1:5" s="29" customFormat="1" ht="9" customHeight="1" x14ac:dyDescent="0.25">
      <c r="A202" s="29" t="s">
        <v>33</v>
      </c>
      <c r="B202" s="29">
        <f t="shared" si="4"/>
        <v>6</v>
      </c>
      <c r="C202" s="29">
        <v>3</v>
      </c>
      <c r="D202" s="29">
        <v>3</v>
      </c>
      <c r="E202" s="29">
        <v>1</v>
      </c>
    </row>
    <row r="203" spans="1:5" s="29" customFormat="1" ht="9" customHeight="1" x14ac:dyDescent="0.25">
      <c r="A203" s="29" t="s">
        <v>34</v>
      </c>
      <c r="B203" s="29">
        <f t="shared" si="4"/>
        <v>31</v>
      </c>
      <c r="C203" s="29">
        <v>16</v>
      </c>
      <c r="D203" s="29">
        <v>15</v>
      </c>
      <c r="E203" s="29">
        <v>0</v>
      </c>
    </row>
    <row r="204" spans="1:5" s="29" customFormat="1" ht="9" customHeight="1" x14ac:dyDescent="0.25">
      <c r="A204" s="42" t="s">
        <v>36</v>
      </c>
      <c r="B204" s="42">
        <f t="shared" si="4"/>
        <v>28</v>
      </c>
      <c r="C204" s="42">
        <v>25</v>
      </c>
      <c r="D204" s="42">
        <v>3</v>
      </c>
      <c r="E204" s="42">
        <v>1</v>
      </c>
    </row>
    <row r="205" spans="1:5" s="29" customFormat="1" ht="9" customHeight="1" x14ac:dyDescent="0.25">
      <c r="A205" s="29" t="s">
        <v>130</v>
      </c>
      <c r="B205" s="29">
        <f t="shared" si="4"/>
        <v>26</v>
      </c>
      <c r="C205" s="29">
        <v>21</v>
      </c>
      <c r="D205" s="29">
        <v>5</v>
      </c>
      <c r="E205" s="29">
        <v>1</v>
      </c>
    </row>
    <row r="206" spans="1:5" s="29" customFormat="1" ht="9" customHeight="1" x14ac:dyDescent="0.25">
      <c r="A206" s="29" t="s">
        <v>39</v>
      </c>
      <c r="B206" s="29">
        <f t="shared" si="4"/>
        <v>13</v>
      </c>
      <c r="C206" s="29">
        <v>2</v>
      </c>
      <c r="D206" s="29">
        <v>11</v>
      </c>
      <c r="E206" s="29">
        <v>1</v>
      </c>
    </row>
    <row r="207" spans="1:5" s="29" customFormat="1" ht="9" customHeight="1" x14ac:dyDescent="0.25">
      <c r="A207" s="29" t="s">
        <v>32</v>
      </c>
      <c r="B207" s="29">
        <f t="shared" si="4"/>
        <v>47</v>
      </c>
      <c r="C207" s="29">
        <v>41</v>
      </c>
      <c r="D207" s="29">
        <v>6</v>
      </c>
      <c r="E207" s="29">
        <v>1</v>
      </c>
    </row>
    <row r="208" spans="1:5" s="29" customFormat="1" ht="9" customHeight="1" x14ac:dyDescent="0.25">
      <c r="A208" s="42" t="s">
        <v>43</v>
      </c>
      <c r="B208" s="42">
        <f t="shared" si="4"/>
        <v>21</v>
      </c>
      <c r="C208" s="42">
        <v>13</v>
      </c>
      <c r="D208" s="42">
        <v>8</v>
      </c>
      <c r="E208" s="42">
        <v>0</v>
      </c>
    </row>
    <row r="209" spans="1:5" s="29" customFormat="1" ht="9" customHeight="1" x14ac:dyDescent="0.25">
      <c r="A209" s="29" t="s">
        <v>46</v>
      </c>
      <c r="B209" s="29">
        <f t="shared" si="4"/>
        <v>16</v>
      </c>
      <c r="C209" s="29">
        <v>16</v>
      </c>
      <c r="D209" s="29">
        <v>0</v>
      </c>
      <c r="E209" s="29">
        <v>0</v>
      </c>
    </row>
    <row r="210" spans="1:5" s="29" customFormat="1" ht="9" customHeight="1" x14ac:dyDescent="0.25">
      <c r="A210" s="29" t="s">
        <v>48</v>
      </c>
      <c r="B210" s="29">
        <f t="shared" si="4"/>
        <v>15</v>
      </c>
      <c r="C210" s="29">
        <v>14</v>
      </c>
      <c r="D210" s="29">
        <v>1</v>
      </c>
      <c r="E210" s="29">
        <v>0</v>
      </c>
    </row>
    <row r="211" spans="1:5" s="29" customFormat="1" ht="9" customHeight="1" x14ac:dyDescent="0.25">
      <c r="A211" s="29" t="s">
        <v>50</v>
      </c>
      <c r="B211" s="29">
        <f t="shared" si="4"/>
        <v>18</v>
      </c>
      <c r="C211" s="29">
        <v>16</v>
      </c>
      <c r="D211" s="29">
        <v>2</v>
      </c>
      <c r="E211" s="29">
        <v>1</v>
      </c>
    </row>
    <row r="212" spans="1:5" s="29" customFormat="1" ht="9" customHeight="1" x14ac:dyDescent="0.25">
      <c r="A212" s="42" t="s">
        <v>52</v>
      </c>
      <c r="B212" s="42">
        <f t="shared" si="4"/>
        <v>46</v>
      </c>
      <c r="C212" s="42">
        <v>44</v>
      </c>
      <c r="D212" s="42">
        <v>2</v>
      </c>
      <c r="E212" s="42">
        <v>1</v>
      </c>
    </row>
    <row r="213" spans="1:5" s="29" customFormat="1" ht="9" customHeight="1" x14ac:dyDescent="0.25">
      <c r="A213" s="29" t="s">
        <v>55</v>
      </c>
      <c r="B213" s="29">
        <f t="shared" si="4"/>
        <v>22</v>
      </c>
      <c r="C213" s="29">
        <v>20</v>
      </c>
      <c r="D213" s="29">
        <v>2</v>
      </c>
      <c r="E213" s="29">
        <v>0</v>
      </c>
    </row>
    <row r="214" spans="1:5" s="29" customFormat="1" ht="9" customHeight="1" x14ac:dyDescent="0.25">
      <c r="A214" s="29" t="s">
        <v>57</v>
      </c>
      <c r="B214" s="29">
        <f t="shared" si="4"/>
        <v>6</v>
      </c>
      <c r="C214" s="29">
        <v>1</v>
      </c>
      <c r="D214" s="29">
        <v>5</v>
      </c>
      <c r="E214" s="29">
        <v>0</v>
      </c>
    </row>
    <row r="215" spans="1:5" s="29" customFormat="1" ht="9" customHeight="1" x14ac:dyDescent="0.25">
      <c r="A215" s="29" t="s">
        <v>59</v>
      </c>
      <c r="B215" s="29">
        <f t="shared" si="4"/>
        <v>8</v>
      </c>
      <c r="C215" s="29">
        <v>6</v>
      </c>
      <c r="D215" s="29">
        <v>2</v>
      </c>
      <c r="E215" s="29">
        <v>0</v>
      </c>
    </row>
    <row r="216" spans="1:5" s="29" customFormat="1" ht="9" customHeight="1" x14ac:dyDescent="0.25">
      <c r="A216" s="42" t="s">
        <v>63</v>
      </c>
      <c r="B216" s="42">
        <f t="shared" si="4"/>
        <v>17</v>
      </c>
      <c r="C216" s="42">
        <v>13</v>
      </c>
      <c r="D216" s="42">
        <v>4</v>
      </c>
      <c r="E216" s="42">
        <v>1</v>
      </c>
    </row>
    <row r="217" spans="1:5" s="29" customFormat="1" ht="9" customHeight="1" x14ac:dyDescent="0.25">
      <c r="A217" s="29" t="s">
        <v>65</v>
      </c>
      <c r="B217" s="29">
        <f t="shared" si="4"/>
        <v>12</v>
      </c>
      <c r="C217" s="29">
        <v>9</v>
      </c>
      <c r="D217" s="29">
        <v>3</v>
      </c>
      <c r="E217" s="29">
        <v>1</v>
      </c>
    </row>
    <row r="218" spans="1:5" s="29" customFormat="1" ht="9" customHeight="1" x14ac:dyDescent="0.25">
      <c r="A218" s="29" t="s">
        <v>69</v>
      </c>
      <c r="B218" s="29">
        <f t="shared" si="4"/>
        <v>23</v>
      </c>
      <c r="C218" s="29">
        <v>19</v>
      </c>
      <c r="D218" s="29">
        <v>4</v>
      </c>
      <c r="E218" s="29">
        <v>1</v>
      </c>
    </row>
    <row r="219" spans="1:5" s="29" customFormat="1" ht="9" customHeight="1" x14ac:dyDescent="0.25">
      <c r="A219" s="29" t="s">
        <v>74</v>
      </c>
      <c r="B219" s="29">
        <f t="shared" si="4"/>
        <v>11</v>
      </c>
      <c r="C219" s="29">
        <v>3</v>
      </c>
      <c r="D219" s="29">
        <v>8</v>
      </c>
      <c r="E219" s="29">
        <v>1</v>
      </c>
    </row>
    <row r="220" spans="1:5" s="29" customFormat="1" ht="9" customHeight="1" x14ac:dyDescent="0.25">
      <c r="A220" s="42" t="s">
        <v>76</v>
      </c>
      <c r="B220" s="42">
        <f t="shared" si="4"/>
        <v>14</v>
      </c>
      <c r="C220" s="42">
        <v>8</v>
      </c>
      <c r="D220" s="42">
        <v>6</v>
      </c>
      <c r="E220" s="42">
        <v>2</v>
      </c>
    </row>
    <row r="221" spans="1:5" s="29" customFormat="1" ht="9" customHeight="1" x14ac:dyDescent="0.25">
      <c r="A221" s="29" t="s">
        <v>105</v>
      </c>
      <c r="B221" s="29">
        <f t="shared" si="4"/>
        <v>7</v>
      </c>
      <c r="C221" s="29">
        <v>6</v>
      </c>
      <c r="D221" s="29">
        <v>1</v>
      </c>
      <c r="E221" s="29">
        <v>0</v>
      </c>
    </row>
    <row r="222" spans="1:5" s="29" customFormat="1" ht="9" customHeight="1" x14ac:dyDescent="0.25">
      <c r="A222" s="29" t="s">
        <v>82</v>
      </c>
      <c r="B222" s="29">
        <f t="shared" si="4"/>
        <v>82</v>
      </c>
      <c r="C222" s="29">
        <v>66</v>
      </c>
      <c r="D222" s="29">
        <v>16</v>
      </c>
      <c r="E222" s="29">
        <v>1</v>
      </c>
    </row>
    <row r="223" spans="1:5" s="29" customFormat="1" ht="9" customHeight="1" x14ac:dyDescent="0.25">
      <c r="A223" s="29" t="s">
        <v>86</v>
      </c>
      <c r="B223" s="29">
        <f t="shared" si="4"/>
        <v>6</v>
      </c>
      <c r="C223" s="29">
        <v>5</v>
      </c>
      <c r="D223" s="29">
        <v>1</v>
      </c>
      <c r="E223" s="29">
        <v>1</v>
      </c>
    </row>
    <row r="224" spans="1:5" s="29" customFormat="1" ht="9" customHeight="1" x14ac:dyDescent="0.25">
      <c r="A224" s="42" t="s">
        <v>88</v>
      </c>
      <c r="B224" s="42">
        <f t="shared" si="4"/>
        <v>9</v>
      </c>
      <c r="C224" s="42">
        <v>7</v>
      </c>
      <c r="D224" s="42">
        <v>2</v>
      </c>
      <c r="E224" s="42">
        <v>0</v>
      </c>
    </row>
    <row r="225" spans="1:5" ht="9" customHeight="1" x14ac:dyDescent="0.2"/>
    <row r="226" spans="1:5" s="30" customFormat="1" ht="9" customHeight="1" x14ac:dyDescent="0.25">
      <c r="A226" s="113">
        <v>2001</v>
      </c>
      <c r="C226" s="307"/>
    </row>
    <row r="227" spans="1:5" s="30" customFormat="1" ht="9" customHeight="1" x14ac:dyDescent="0.25">
      <c r="A227" s="113" t="s">
        <v>129</v>
      </c>
      <c r="B227" s="30">
        <f>SUM(B229:B260)</f>
        <v>630</v>
      </c>
      <c r="C227" s="30">
        <f>SUM(C229:C260)</f>
        <v>492</v>
      </c>
      <c r="D227" s="30">
        <f>SUM(D229:D260)</f>
        <v>138</v>
      </c>
      <c r="E227" s="30">
        <f>SUM(E229:E260)</f>
        <v>23</v>
      </c>
    </row>
    <row r="228" spans="1:5" s="30" customFormat="1" ht="3.95" customHeight="1" x14ac:dyDescent="0.25">
      <c r="A228" s="113"/>
    </row>
    <row r="229" spans="1:5" s="29" customFormat="1" ht="9" customHeight="1" x14ac:dyDescent="0.25">
      <c r="A229" s="29" t="s">
        <v>14</v>
      </c>
      <c r="B229" s="29">
        <f>SUM(C229:D229)</f>
        <v>3</v>
      </c>
      <c r="C229" s="29">
        <v>0</v>
      </c>
      <c r="D229" s="29">
        <v>3</v>
      </c>
      <c r="E229" s="29">
        <v>1</v>
      </c>
    </row>
    <row r="230" spans="1:5" s="29" customFormat="1" ht="9" customHeight="1" x14ac:dyDescent="0.25">
      <c r="A230" s="29" t="s">
        <v>15</v>
      </c>
      <c r="B230" s="29">
        <f t="shared" ref="B230:B260" si="5">SUM(C230:D230)</f>
        <v>21</v>
      </c>
      <c r="C230" s="29">
        <v>18</v>
      </c>
      <c r="D230" s="29">
        <v>3</v>
      </c>
      <c r="E230" s="29">
        <v>0</v>
      </c>
    </row>
    <row r="231" spans="1:5" s="29" customFormat="1" ht="9" customHeight="1" x14ac:dyDescent="0.25">
      <c r="A231" s="29" t="s">
        <v>112</v>
      </c>
      <c r="B231" s="29">
        <f t="shared" si="5"/>
        <v>12</v>
      </c>
      <c r="C231" s="29">
        <v>12</v>
      </c>
      <c r="D231" s="29">
        <v>0</v>
      </c>
      <c r="E231" s="29">
        <v>1</v>
      </c>
    </row>
    <row r="232" spans="1:5" s="29" customFormat="1" ht="9" customHeight="1" x14ac:dyDescent="0.25">
      <c r="A232" s="42" t="s">
        <v>21</v>
      </c>
      <c r="B232" s="42">
        <f t="shared" si="5"/>
        <v>10</v>
      </c>
      <c r="C232" s="42">
        <v>9</v>
      </c>
      <c r="D232" s="42">
        <v>1</v>
      </c>
      <c r="E232" s="42">
        <v>0</v>
      </c>
    </row>
    <row r="233" spans="1:5" s="29" customFormat="1" ht="9" customHeight="1" x14ac:dyDescent="0.25">
      <c r="A233" s="29" t="s">
        <v>23</v>
      </c>
      <c r="B233" s="29">
        <f t="shared" si="5"/>
        <v>18</v>
      </c>
      <c r="C233" s="29">
        <v>15</v>
      </c>
      <c r="D233" s="29">
        <v>3</v>
      </c>
      <c r="E233" s="29">
        <v>2</v>
      </c>
    </row>
    <row r="234" spans="1:5" s="29" customFormat="1" ht="9" customHeight="1" x14ac:dyDescent="0.25">
      <c r="A234" s="29" t="s">
        <v>25</v>
      </c>
      <c r="B234" s="29">
        <f t="shared" si="5"/>
        <v>4</v>
      </c>
      <c r="C234" s="29">
        <v>2</v>
      </c>
      <c r="D234" s="29">
        <v>2</v>
      </c>
      <c r="E234" s="29">
        <v>1</v>
      </c>
    </row>
    <row r="235" spans="1:5" s="29" customFormat="1" ht="9" customHeight="1" x14ac:dyDescent="0.25">
      <c r="A235" s="29" t="s">
        <v>27</v>
      </c>
      <c r="B235" s="29">
        <f t="shared" si="5"/>
        <v>18</v>
      </c>
      <c r="C235" s="29">
        <v>12</v>
      </c>
      <c r="D235" s="29">
        <v>6</v>
      </c>
      <c r="E235" s="29">
        <v>1</v>
      </c>
    </row>
    <row r="236" spans="1:5" s="29" customFormat="1" ht="9" customHeight="1" x14ac:dyDescent="0.25">
      <c r="A236" s="42" t="s">
        <v>30</v>
      </c>
      <c r="B236" s="42">
        <f t="shared" si="5"/>
        <v>17</v>
      </c>
      <c r="C236" s="42">
        <v>13</v>
      </c>
      <c r="D236" s="42">
        <v>4</v>
      </c>
      <c r="E236" s="42">
        <v>1</v>
      </c>
    </row>
    <row r="237" spans="1:5" s="29" customFormat="1" ht="9" customHeight="1" x14ac:dyDescent="0.25">
      <c r="A237" s="29" t="s">
        <v>111</v>
      </c>
      <c r="B237" s="29">
        <f t="shared" si="5"/>
        <v>14</v>
      </c>
      <c r="C237" s="29">
        <v>10</v>
      </c>
      <c r="D237" s="29">
        <v>4</v>
      </c>
      <c r="E237" s="29">
        <v>1</v>
      </c>
    </row>
    <row r="238" spans="1:5" s="29" customFormat="1" ht="9" customHeight="1" x14ac:dyDescent="0.25">
      <c r="A238" s="29" t="s">
        <v>33</v>
      </c>
      <c r="B238" s="29">
        <f t="shared" si="5"/>
        <v>6</v>
      </c>
      <c r="C238" s="29">
        <v>3</v>
      </c>
      <c r="D238" s="29">
        <v>3</v>
      </c>
      <c r="E238" s="29">
        <v>1</v>
      </c>
    </row>
    <row r="239" spans="1:5" s="29" customFormat="1" ht="9" customHeight="1" x14ac:dyDescent="0.25">
      <c r="A239" s="29" t="s">
        <v>34</v>
      </c>
      <c r="B239" s="29">
        <f t="shared" si="5"/>
        <v>31</v>
      </c>
      <c r="C239" s="29">
        <v>16</v>
      </c>
      <c r="D239" s="29">
        <v>15</v>
      </c>
      <c r="E239" s="29">
        <v>0</v>
      </c>
    </row>
    <row r="240" spans="1:5" s="29" customFormat="1" ht="9" customHeight="1" x14ac:dyDescent="0.25">
      <c r="A240" s="42" t="s">
        <v>36</v>
      </c>
      <c r="B240" s="42">
        <f t="shared" si="5"/>
        <v>30</v>
      </c>
      <c r="C240" s="42">
        <v>27</v>
      </c>
      <c r="D240" s="42">
        <v>3</v>
      </c>
      <c r="E240" s="42">
        <v>1</v>
      </c>
    </row>
    <row r="241" spans="1:5" s="29" customFormat="1" ht="9" customHeight="1" x14ac:dyDescent="0.25">
      <c r="A241" s="29" t="s">
        <v>130</v>
      </c>
      <c r="B241" s="29">
        <f t="shared" si="5"/>
        <v>29</v>
      </c>
      <c r="C241" s="29">
        <v>24</v>
      </c>
      <c r="D241" s="29">
        <v>5</v>
      </c>
      <c r="E241" s="29">
        <v>1</v>
      </c>
    </row>
    <row r="242" spans="1:5" s="29" customFormat="1" ht="9" customHeight="1" x14ac:dyDescent="0.25">
      <c r="A242" s="29" t="s">
        <v>39</v>
      </c>
      <c r="B242" s="29">
        <f t="shared" si="5"/>
        <v>13</v>
      </c>
      <c r="C242" s="29">
        <v>2</v>
      </c>
      <c r="D242" s="29">
        <v>11</v>
      </c>
      <c r="E242" s="29">
        <v>1</v>
      </c>
    </row>
    <row r="243" spans="1:5" s="29" customFormat="1" ht="9" customHeight="1" x14ac:dyDescent="0.25">
      <c r="A243" s="29" t="s">
        <v>32</v>
      </c>
      <c r="B243" s="29">
        <f t="shared" si="5"/>
        <v>47</v>
      </c>
      <c r="C243" s="29">
        <v>41</v>
      </c>
      <c r="D243" s="29">
        <v>6</v>
      </c>
      <c r="E243" s="29">
        <v>1</v>
      </c>
    </row>
    <row r="244" spans="1:5" s="29" customFormat="1" ht="9" customHeight="1" x14ac:dyDescent="0.25">
      <c r="A244" s="42" t="s">
        <v>43</v>
      </c>
      <c r="B244" s="42">
        <f t="shared" si="5"/>
        <v>26</v>
      </c>
      <c r="C244" s="42">
        <v>17</v>
      </c>
      <c r="D244" s="42">
        <v>9</v>
      </c>
      <c r="E244" s="42">
        <v>0</v>
      </c>
    </row>
    <row r="245" spans="1:5" s="29" customFormat="1" ht="9" customHeight="1" x14ac:dyDescent="0.25">
      <c r="A245" s="29" t="s">
        <v>46</v>
      </c>
      <c r="B245" s="29">
        <f t="shared" si="5"/>
        <v>16</v>
      </c>
      <c r="C245" s="29">
        <v>16</v>
      </c>
      <c r="D245" s="29">
        <v>0</v>
      </c>
      <c r="E245" s="29">
        <v>0</v>
      </c>
    </row>
    <row r="246" spans="1:5" s="29" customFormat="1" ht="9" customHeight="1" x14ac:dyDescent="0.25">
      <c r="A246" s="29" t="s">
        <v>48</v>
      </c>
      <c r="B246" s="29">
        <f>SUM(C246:D246)</f>
        <v>15</v>
      </c>
      <c r="C246" s="29">
        <v>14</v>
      </c>
      <c r="D246" s="29">
        <v>1</v>
      </c>
      <c r="E246" s="29">
        <v>0</v>
      </c>
    </row>
    <row r="247" spans="1:5" s="29" customFormat="1" ht="9" customHeight="1" x14ac:dyDescent="0.25">
      <c r="A247" s="29" t="s">
        <v>50</v>
      </c>
      <c r="B247" s="29">
        <f t="shared" si="5"/>
        <v>18</v>
      </c>
      <c r="C247" s="29">
        <v>16</v>
      </c>
      <c r="D247" s="29">
        <v>2</v>
      </c>
      <c r="E247" s="29">
        <v>1</v>
      </c>
    </row>
    <row r="248" spans="1:5" s="29" customFormat="1" ht="9" customHeight="1" x14ac:dyDescent="0.25">
      <c r="A248" s="42" t="s">
        <v>52</v>
      </c>
      <c r="B248" s="42">
        <f t="shared" si="5"/>
        <v>51</v>
      </c>
      <c r="C248" s="42">
        <v>48</v>
      </c>
      <c r="D248" s="42">
        <v>3</v>
      </c>
      <c r="E248" s="42">
        <v>1</v>
      </c>
    </row>
    <row r="249" spans="1:5" s="29" customFormat="1" ht="9" customHeight="1" x14ac:dyDescent="0.25">
      <c r="A249" s="29" t="s">
        <v>55</v>
      </c>
      <c r="B249" s="29">
        <f t="shared" si="5"/>
        <v>27</v>
      </c>
      <c r="C249" s="29">
        <v>24</v>
      </c>
      <c r="D249" s="29">
        <v>3</v>
      </c>
      <c r="E249" s="29">
        <v>0</v>
      </c>
    </row>
    <row r="250" spans="1:5" s="29" customFormat="1" ht="9" customHeight="1" x14ac:dyDescent="0.25">
      <c r="A250" s="29" t="s">
        <v>57</v>
      </c>
      <c r="B250" s="29">
        <f t="shared" si="5"/>
        <v>6</v>
      </c>
      <c r="C250" s="29">
        <v>1</v>
      </c>
      <c r="D250" s="29">
        <v>5</v>
      </c>
      <c r="E250" s="29">
        <v>0</v>
      </c>
    </row>
    <row r="251" spans="1:5" s="29" customFormat="1" ht="9" customHeight="1" x14ac:dyDescent="0.25">
      <c r="A251" s="29" t="s">
        <v>59</v>
      </c>
      <c r="B251" s="29">
        <f t="shared" si="5"/>
        <v>9</v>
      </c>
      <c r="C251" s="29">
        <v>7</v>
      </c>
      <c r="D251" s="29">
        <v>2</v>
      </c>
      <c r="E251" s="29">
        <v>0</v>
      </c>
    </row>
    <row r="252" spans="1:5" s="29" customFormat="1" ht="9" customHeight="1" x14ac:dyDescent="0.25">
      <c r="A252" s="42" t="s">
        <v>63</v>
      </c>
      <c r="B252" s="42">
        <f t="shared" si="5"/>
        <v>17</v>
      </c>
      <c r="C252" s="42">
        <v>13</v>
      </c>
      <c r="D252" s="42">
        <v>4</v>
      </c>
      <c r="E252" s="42">
        <v>1</v>
      </c>
    </row>
    <row r="253" spans="1:5" s="29" customFormat="1" ht="9" customHeight="1" x14ac:dyDescent="0.25">
      <c r="A253" s="29" t="s">
        <v>65</v>
      </c>
      <c r="B253" s="29">
        <f t="shared" si="5"/>
        <v>13</v>
      </c>
      <c r="C253" s="29">
        <v>10</v>
      </c>
      <c r="D253" s="29">
        <v>3</v>
      </c>
      <c r="E253" s="29">
        <v>1</v>
      </c>
    </row>
    <row r="254" spans="1:5" s="29" customFormat="1" ht="9" customHeight="1" x14ac:dyDescent="0.25">
      <c r="A254" s="29" t="s">
        <v>69</v>
      </c>
      <c r="B254" s="29">
        <f t="shared" si="5"/>
        <v>24</v>
      </c>
      <c r="C254" s="29">
        <v>20</v>
      </c>
      <c r="D254" s="29">
        <v>4</v>
      </c>
      <c r="E254" s="29">
        <v>1</v>
      </c>
    </row>
    <row r="255" spans="1:5" s="29" customFormat="1" ht="9" customHeight="1" x14ac:dyDescent="0.25">
      <c r="A255" s="29" t="s">
        <v>74</v>
      </c>
      <c r="B255" s="29">
        <f t="shared" si="5"/>
        <v>11</v>
      </c>
      <c r="C255" s="29">
        <v>3</v>
      </c>
      <c r="D255" s="29">
        <v>8</v>
      </c>
      <c r="E255" s="29">
        <v>1</v>
      </c>
    </row>
    <row r="256" spans="1:5" s="29" customFormat="1" ht="9" customHeight="1" x14ac:dyDescent="0.25">
      <c r="A256" s="42" t="s">
        <v>76</v>
      </c>
      <c r="B256" s="42">
        <f t="shared" si="5"/>
        <v>14</v>
      </c>
      <c r="C256" s="42">
        <v>8</v>
      </c>
      <c r="D256" s="42">
        <v>6</v>
      </c>
      <c r="E256" s="42">
        <v>2</v>
      </c>
    </row>
    <row r="257" spans="1:5" s="29" customFormat="1" ht="9" customHeight="1" x14ac:dyDescent="0.25">
      <c r="A257" s="29" t="s">
        <v>105</v>
      </c>
      <c r="B257" s="29">
        <f t="shared" si="5"/>
        <v>10</v>
      </c>
      <c r="C257" s="29">
        <v>9</v>
      </c>
      <c r="D257" s="29">
        <v>1</v>
      </c>
      <c r="E257" s="29">
        <v>0</v>
      </c>
    </row>
    <row r="258" spans="1:5" s="29" customFormat="1" ht="9" customHeight="1" x14ac:dyDescent="0.25">
      <c r="A258" s="29" t="s">
        <v>82</v>
      </c>
      <c r="B258" s="29">
        <f t="shared" si="5"/>
        <v>83</v>
      </c>
      <c r="C258" s="29">
        <v>68</v>
      </c>
      <c r="D258" s="29">
        <v>15</v>
      </c>
      <c r="E258" s="29">
        <v>1</v>
      </c>
    </row>
    <row r="259" spans="1:5" s="29" customFormat="1" ht="9" customHeight="1" x14ac:dyDescent="0.25">
      <c r="A259" s="29" t="s">
        <v>86</v>
      </c>
      <c r="B259" s="29">
        <f t="shared" si="5"/>
        <v>8</v>
      </c>
      <c r="C259" s="29">
        <v>7</v>
      </c>
      <c r="D259" s="29">
        <v>1</v>
      </c>
      <c r="E259" s="29">
        <v>1</v>
      </c>
    </row>
    <row r="260" spans="1:5" s="29" customFormat="1" ht="9" customHeight="1" x14ac:dyDescent="0.25">
      <c r="A260" s="42" t="s">
        <v>88</v>
      </c>
      <c r="B260" s="42">
        <f t="shared" si="5"/>
        <v>9</v>
      </c>
      <c r="C260" s="42">
        <v>7</v>
      </c>
      <c r="D260" s="42">
        <v>2</v>
      </c>
      <c r="E260" s="42">
        <v>0</v>
      </c>
    </row>
    <row r="261" spans="1:5" ht="9" customHeight="1" x14ac:dyDescent="0.2"/>
    <row r="262" spans="1:5" s="30" customFormat="1" ht="9" customHeight="1" x14ac:dyDescent="0.25">
      <c r="A262" s="113">
        <v>2002</v>
      </c>
      <c r="C262" s="307"/>
    </row>
    <row r="263" spans="1:5" s="30" customFormat="1" ht="9" customHeight="1" x14ac:dyDescent="0.25">
      <c r="A263" s="113" t="s">
        <v>129</v>
      </c>
      <c r="B263" s="30">
        <f>SUM(B265:B296)</f>
        <v>712</v>
      </c>
      <c r="C263" s="30">
        <f>SUM(C265:C296)</f>
        <v>549</v>
      </c>
      <c r="D263" s="30">
        <f>SUM(D265:D296)</f>
        <v>163</v>
      </c>
      <c r="E263" s="30">
        <f>SUM(E265:E296)</f>
        <v>23</v>
      </c>
    </row>
    <row r="264" spans="1:5" s="30" customFormat="1" ht="3.95" customHeight="1" x14ac:dyDescent="0.25">
      <c r="A264" s="113"/>
    </row>
    <row r="265" spans="1:5" s="29" customFormat="1" ht="9" customHeight="1" x14ac:dyDescent="0.25">
      <c r="A265" s="29" t="s">
        <v>14</v>
      </c>
      <c r="B265" s="29">
        <f>SUM(C265:D265)</f>
        <v>3</v>
      </c>
      <c r="C265" s="29">
        <v>1</v>
      </c>
      <c r="D265" s="29">
        <v>2</v>
      </c>
      <c r="E265" s="29">
        <v>1</v>
      </c>
    </row>
    <row r="266" spans="1:5" s="29" customFormat="1" ht="9" customHeight="1" x14ac:dyDescent="0.25">
      <c r="A266" s="29" t="s">
        <v>15</v>
      </c>
      <c r="B266" s="29">
        <f t="shared" ref="B266:B296" si="6">SUM(C266:D266)</f>
        <v>26</v>
      </c>
      <c r="C266" s="29">
        <v>22</v>
      </c>
      <c r="D266" s="29">
        <v>4</v>
      </c>
      <c r="E266" s="29">
        <v>0</v>
      </c>
    </row>
    <row r="267" spans="1:5" s="29" customFormat="1" ht="9" customHeight="1" x14ac:dyDescent="0.25">
      <c r="A267" s="29" t="s">
        <v>112</v>
      </c>
      <c r="B267" s="29">
        <f t="shared" si="6"/>
        <v>12</v>
      </c>
      <c r="C267" s="29">
        <v>12</v>
      </c>
      <c r="D267" s="29">
        <v>0</v>
      </c>
      <c r="E267" s="29">
        <v>1</v>
      </c>
    </row>
    <row r="268" spans="1:5" s="29" customFormat="1" ht="9" customHeight="1" x14ac:dyDescent="0.25">
      <c r="A268" s="42" t="s">
        <v>21</v>
      </c>
      <c r="B268" s="42">
        <f t="shared" si="6"/>
        <v>10</v>
      </c>
      <c r="C268" s="42">
        <v>9</v>
      </c>
      <c r="D268" s="42">
        <v>1</v>
      </c>
      <c r="E268" s="42">
        <v>0</v>
      </c>
    </row>
    <row r="269" spans="1:5" s="29" customFormat="1" ht="9" customHeight="1" x14ac:dyDescent="0.25">
      <c r="A269" s="29" t="s">
        <v>23</v>
      </c>
      <c r="B269" s="29">
        <f t="shared" si="6"/>
        <v>19</v>
      </c>
      <c r="C269" s="29">
        <v>15</v>
      </c>
      <c r="D269" s="29">
        <v>4</v>
      </c>
      <c r="E269" s="29">
        <v>2</v>
      </c>
    </row>
    <row r="270" spans="1:5" s="29" customFormat="1" ht="9" customHeight="1" x14ac:dyDescent="0.25">
      <c r="A270" s="29" t="s">
        <v>25</v>
      </c>
      <c r="B270" s="29">
        <f t="shared" si="6"/>
        <v>4</v>
      </c>
      <c r="C270" s="29">
        <v>1</v>
      </c>
      <c r="D270" s="29">
        <v>3</v>
      </c>
      <c r="E270" s="29">
        <v>1</v>
      </c>
    </row>
    <row r="271" spans="1:5" s="29" customFormat="1" ht="9" customHeight="1" x14ac:dyDescent="0.25">
      <c r="A271" s="29" t="s">
        <v>27</v>
      </c>
      <c r="B271" s="29">
        <f t="shared" si="6"/>
        <v>12</v>
      </c>
      <c r="C271" s="29">
        <v>8</v>
      </c>
      <c r="D271" s="29">
        <v>4</v>
      </c>
      <c r="E271" s="29">
        <v>1</v>
      </c>
    </row>
    <row r="272" spans="1:5" s="29" customFormat="1" ht="9" customHeight="1" x14ac:dyDescent="0.25">
      <c r="A272" s="42" t="s">
        <v>30</v>
      </c>
      <c r="B272" s="42">
        <f t="shared" si="6"/>
        <v>18</v>
      </c>
      <c r="C272" s="42">
        <v>13</v>
      </c>
      <c r="D272" s="42">
        <v>5</v>
      </c>
      <c r="E272" s="42">
        <v>1</v>
      </c>
    </row>
    <row r="273" spans="1:5" s="29" customFormat="1" ht="9" customHeight="1" x14ac:dyDescent="0.25">
      <c r="A273" s="29" t="s">
        <v>111</v>
      </c>
      <c r="B273" s="29">
        <f t="shared" si="6"/>
        <v>14</v>
      </c>
      <c r="C273" s="29">
        <v>9</v>
      </c>
      <c r="D273" s="29">
        <v>5</v>
      </c>
      <c r="E273" s="29">
        <v>1</v>
      </c>
    </row>
    <row r="274" spans="1:5" s="29" customFormat="1" ht="9" customHeight="1" x14ac:dyDescent="0.25">
      <c r="A274" s="29" t="s">
        <v>33</v>
      </c>
      <c r="B274" s="29">
        <f t="shared" si="6"/>
        <v>6</v>
      </c>
      <c r="C274" s="29">
        <v>2</v>
      </c>
      <c r="D274" s="29">
        <v>4</v>
      </c>
      <c r="E274" s="29">
        <v>1</v>
      </c>
    </row>
    <row r="275" spans="1:5" s="29" customFormat="1" ht="9" customHeight="1" x14ac:dyDescent="0.25">
      <c r="A275" s="29" t="s">
        <v>34</v>
      </c>
      <c r="B275" s="29">
        <f t="shared" si="6"/>
        <v>32</v>
      </c>
      <c r="C275" s="29">
        <v>17</v>
      </c>
      <c r="D275" s="29">
        <v>15</v>
      </c>
      <c r="E275" s="29">
        <v>0</v>
      </c>
    </row>
    <row r="276" spans="1:5" s="29" customFormat="1" ht="9" customHeight="1" x14ac:dyDescent="0.25">
      <c r="A276" s="42" t="s">
        <v>36</v>
      </c>
      <c r="B276" s="42">
        <f t="shared" si="6"/>
        <v>37</v>
      </c>
      <c r="C276" s="42">
        <v>33</v>
      </c>
      <c r="D276" s="42">
        <v>4</v>
      </c>
      <c r="E276" s="42">
        <v>1</v>
      </c>
    </row>
    <row r="277" spans="1:5" s="29" customFormat="1" ht="9" customHeight="1" x14ac:dyDescent="0.25">
      <c r="A277" s="29" t="s">
        <v>130</v>
      </c>
      <c r="B277" s="29">
        <f t="shared" si="6"/>
        <v>30</v>
      </c>
      <c r="C277" s="29">
        <v>24</v>
      </c>
      <c r="D277" s="29">
        <v>6</v>
      </c>
      <c r="E277" s="29">
        <v>1</v>
      </c>
    </row>
    <row r="278" spans="1:5" s="29" customFormat="1" ht="9" customHeight="1" x14ac:dyDescent="0.25">
      <c r="A278" s="29" t="s">
        <v>39</v>
      </c>
      <c r="B278" s="29">
        <f t="shared" si="6"/>
        <v>17</v>
      </c>
      <c r="C278" s="29">
        <v>6</v>
      </c>
      <c r="D278" s="29">
        <v>11</v>
      </c>
      <c r="E278" s="29">
        <v>1</v>
      </c>
    </row>
    <row r="279" spans="1:5" s="29" customFormat="1" ht="9" customHeight="1" x14ac:dyDescent="0.25">
      <c r="A279" s="29" t="s">
        <v>32</v>
      </c>
      <c r="B279" s="29">
        <f t="shared" si="6"/>
        <v>45</v>
      </c>
      <c r="C279" s="29">
        <v>40</v>
      </c>
      <c r="D279" s="29">
        <v>5</v>
      </c>
      <c r="E279" s="29">
        <v>1</v>
      </c>
    </row>
    <row r="280" spans="1:5" s="29" customFormat="1" ht="9" customHeight="1" x14ac:dyDescent="0.25">
      <c r="A280" s="42" t="s">
        <v>43</v>
      </c>
      <c r="B280" s="42">
        <f t="shared" si="6"/>
        <v>28</v>
      </c>
      <c r="C280" s="42">
        <v>17</v>
      </c>
      <c r="D280" s="42">
        <v>11</v>
      </c>
      <c r="E280" s="42">
        <v>0</v>
      </c>
    </row>
    <row r="281" spans="1:5" s="29" customFormat="1" ht="9" customHeight="1" x14ac:dyDescent="0.25">
      <c r="A281" s="29" t="s">
        <v>46</v>
      </c>
      <c r="B281" s="29">
        <f t="shared" si="6"/>
        <v>21</v>
      </c>
      <c r="C281" s="29">
        <v>19</v>
      </c>
      <c r="D281" s="29">
        <v>2</v>
      </c>
      <c r="E281" s="29">
        <v>0</v>
      </c>
    </row>
    <row r="282" spans="1:5" s="29" customFormat="1" ht="9" customHeight="1" x14ac:dyDescent="0.25">
      <c r="A282" s="29" t="s">
        <v>48</v>
      </c>
      <c r="B282" s="29">
        <f t="shared" si="6"/>
        <v>19</v>
      </c>
      <c r="C282" s="29">
        <v>18</v>
      </c>
      <c r="D282" s="29">
        <v>1</v>
      </c>
      <c r="E282" s="29">
        <v>0</v>
      </c>
    </row>
    <row r="283" spans="1:5" s="29" customFormat="1" ht="9" customHeight="1" x14ac:dyDescent="0.25">
      <c r="A283" s="29" t="s">
        <v>50</v>
      </c>
      <c r="B283" s="29">
        <f t="shared" si="6"/>
        <v>19</v>
      </c>
      <c r="C283" s="29">
        <v>17</v>
      </c>
      <c r="D283" s="29">
        <v>2</v>
      </c>
      <c r="E283" s="29">
        <v>1</v>
      </c>
    </row>
    <row r="284" spans="1:5" s="29" customFormat="1" ht="9" customHeight="1" x14ac:dyDescent="0.25">
      <c r="A284" s="42" t="s">
        <v>52</v>
      </c>
      <c r="B284" s="42">
        <f t="shared" si="6"/>
        <v>69</v>
      </c>
      <c r="C284" s="42">
        <v>65</v>
      </c>
      <c r="D284" s="42">
        <v>4</v>
      </c>
      <c r="E284" s="42">
        <v>1</v>
      </c>
    </row>
    <row r="285" spans="1:5" s="29" customFormat="1" ht="9" customHeight="1" x14ac:dyDescent="0.25">
      <c r="A285" s="29" t="s">
        <v>55</v>
      </c>
      <c r="B285" s="29">
        <f t="shared" si="6"/>
        <v>37</v>
      </c>
      <c r="C285" s="29">
        <v>31</v>
      </c>
      <c r="D285" s="29">
        <v>6</v>
      </c>
      <c r="E285" s="29">
        <v>0</v>
      </c>
    </row>
    <row r="286" spans="1:5" s="29" customFormat="1" ht="9" customHeight="1" x14ac:dyDescent="0.25">
      <c r="A286" s="29" t="s">
        <v>57</v>
      </c>
      <c r="B286" s="29">
        <f t="shared" si="6"/>
        <v>6</v>
      </c>
      <c r="C286" s="29">
        <v>1</v>
      </c>
      <c r="D286" s="29">
        <v>5</v>
      </c>
      <c r="E286" s="29">
        <v>0</v>
      </c>
    </row>
    <row r="287" spans="1:5" s="29" customFormat="1" ht="9" customHeight="1" x14ac:dyDescent="0.25">
      <c r="A287" s="29" t="s">
        <v>59</v>
      </c>
      <c r="B287" s="29">
        <f t="shared" si="6"/>
        <v>9</v>
      </c>
      <c r="C287" s="29">
        <v>7</v>
      </c>
      <c r="D287" s="29">
        <v>2</v>
      </c>
      <c r="E287" s="29">
        <v>0</v>
      </c>
    </row>
    <row r="288" spans="1:5" s="29" customFormat="1" ht="9" customHeight="1" x14ac:dyDescent="0.25">
      <c r="A288" s="42" t="s">
        <v>63</v>
      </c>
      <c r="B288" s="42">
        <f t="shared" si="6"/>
        <v>18</v>
      </c>
      <c r="C288" s="42">
        <v>11</v>
      </c>
      <c r="D288" s="42">
        <v>7</v>
      </c>
      <c r="E288" s="42">
        <v>1</v>
      </c>
    </row>
    <row r="289" spans="1:5" s="29" customFormat="1" ht="9" customHeight="1" x14ac:dyDescent="0.25">
      <c r="A289" s="29" t="s">
        <v>65</v>
      </c>
      <c r="B289" s="29">
        <f t="shared" si="6"/>
        <v>16</v>
      </c>
      <c r="C289" s="29">
        <v>12</v>
      </c>
      <c r="D289" s="29">
        <v>4</v>
      </c>
      <c r="E289" s="29">
        <v>1</v>
      </c>
    </row>
    <row r="290" spans="1:5" s="29" customFormat="1" ht="9" customHeight="1" x14ac:dyDescent="0.25">
      <c r="A290" s="29" t="s">
        <v>69</v>
      </c>
      <c r="B290" s="29">
        <f t="shared" si="6"/>
        <v>27</v>
      </c>
      <c r="C290" s="29">
        <v>21</v>
      </c>
      <c r="D290" s="29">
        <v>6</v>
      </c>
      <c r="E290" s="29">
        <v>1</v>
      </c>
    </row>
    <row r="291" spans="1:5" s="29" customFormat="1" ht="9" customHeight="1" x14ac:dyDescent="0.25">
      <c r="A291" s="29" t="s">
        <v>74</v>
      </c>
      <c r="B291" s="29">
        <f t="shared" si="6"/>
        <v>13</v>
      </c>
      <c r="C291" s="29">
        <v>5</v>
      </c>
      <c r="D291" s="29">
        <v>8</v>
      </c>
      <c r="E291" s="29">
        <v>1</v>
      </c>
    </row>
    <row r="292" spans="1:5" s="29" customFormat="1" ht="9" customHeight="1" x14ac:dyDescent="0.25">
      <c r="A292" s="42" t="s">
        <v>76</v>
      </c>
      <c r="B292" s="42">
        <f t="shared" si="6"/>
        <v>15</v>
      </c>
      <c r="C292" s="42">
        <v>8</v>
      </c>
      <c r="D292" s="42">
        <v>7</v>
      </c>
      <c r="E292" s="42">
        <v>2</v>
      </c>
    </row>
    <row r="293" spans="1:5" s="29" customFormat="1" ht="9" customHeight="1" x14ac:dyDescent="0.25">
      <c r="A293" s="29" t="s">
        <v>105</v>
      </c>
      <c r="B293" s="29">
        <f t="shared" si="6"/>
        <v>15</v>
      </c>
      <c r="C293" s="29">
        <v>13</v>
      </c>
      <c r="D293" s="29">
        <v>2</v>
      </c>
      <c r="E293" s="29">
        <v>0</v>
      </c>
    </row>
    <row r="294" spans="1:5" s="29" customFormat="1" ht="9" customHeight="1" x14ac:dyDescent="0.25">
      <c r="A294" s="29" t="s">
        <v>82</v>
      </c>
      <c r="B294" s="29">
        <f t="shared" si="6"/>
        <v>93</v>
      </c>
      <c r="C294" s="29">
        <v>75</v>
      </c>
      <c r="D294" s="29">
        <v>18</v>
      </c>
      <c r="E294" s="29">
        <v>1</v>
      </c>
    </row>
    <row r="295" spans="1:5" s="29" customFormat="1" ht="9" customHeight="1" x14ac:dyDescent="0.25">
      <c r="A295" s="29" t="s">
        <v>86</v>
      </c>
      <c r="B295" s="29">
        <f t="shared" si="6"/>
        <v>13</v>
      </c>
      <c r="C295" s="29">
        <v>10</v>
      </c>
      <c r="D295" s="29">
        <v>3</v>
      </c>
      <c r="E295" s="29">
        <v>1</v>
      </c>
    </row>
    <row r="296" spans="1:5" s="29" customFormat="1" ht="9" customHeight="1" x14ac:dyDescent="0.25">
      <c r="A296" s="42" t="s">
        <v>88</v>
      </c>
      <c r="B296" s="42">
        <f t="shared" si="6"/>
        <v>9</v>
      </c>
      <c r="C296" s="42">
        <v>7</v>
      </c>
      <c r="D296" s="42">
        <v>2</v>
      </c>
      <c r="E296" s="42">
        <v>0</v>
      </c>
    </row>
    <row r="297" spans="1:5" ht="9" customHeight="1" x14ac:dyDescent="0.2"/>
    <row r="298" spans="1:5" s="30" customFormat="1" ht="9" customHeight="1" x14ac:dyDescent="0.25">
      <c r="A298" s="113">
        <v>2003</v>
      </c>
      <c r="C298" s="307"/>
    </row>
    <row r="299" spans="1:5" s="30" customFormat="1" ht="9" customHeight="1" x14ac:dyDescent="0.25">
      <c r="A299" s="113" t="s">
        <v>129</v>
      </c>
      <c r="B299" s="30">
        <f>SUM(B301:B332)</f>
        <v>760</v>
      </c>
      <c r="C299" s="30">
        <f>SUM(C301:C332)</f>
        <v>583</v>
      </c>
      <c r="D299" s="30">
        <f>SUM(D301:D332)</f>
        <v>177</v>
      </c>
      <c r="E299" s="307" t="s">
        <v>13</v>
      </c>
    </row>
    <row r="300" spans="1:5" s="30" customFormat="1" ht="3.95" customHeight="1" x14ac:dyDescent="0.25">
      <c r="A300" s="113"/>
    </row>
    <row r="301" spans="1:5" s="29" customFormat="1" ht="9" customHeight="1" x14ac:dyDescent="0.25">
      <c r="A301" s="29" t="s">
        <v>14</v>
      </c>
      <c r="B301" s="29">
        <f>SUM(C301:D301)</f>
        <v>3</v>
      </c>
      <c r="C301" s="308">
        <v>1</v>
      </c>
      <c r="D301" s="308">
        <v>2</v>
      </c>
      <c r="E301" s="308" t="s">
        <v>13</v>
      </c>
    </row>
    <row r="302" spans="1:5" s="29" customFormat="1" ht="9" customHeight="1" x14ac:dyDescent="0.25">
      <c r="A302" s="29" t="s">
        <v>15</v>
      </c>
      <c r="B302" s="29">
        <f t="shared" ref="B302:B332" si="7">SUM(C302:D302)</f>
        <v>26</v>
      </c>
      <c r="C302" s="308">
        <v>22</v>
      </c>
      <c r="D302" s="308">
        <v>4</v>
      </c>
      <c r="E302" s="308" t="s">
        <v>13</v>
      </c>
    </row>
    <row r="303" spans="1:5" s="29" customFormat="1" ht="9" customHeight="1" x14ac:dyDescent="0.25">
      <c r="A303" s="29" t="s">
        <v>112</v>
      </c>
      <c r="B303" s="29">
        <f t="shared" si="7"/>
        <v>12</v>
      </c>
      <c r="C303" s="308">
        <v>12</v>
      </c>
      <c r="D303" s="308">
        <v>0</v>
      </c>
      <c r="E303" s="308" t="s">
        <v>13</v>
      </c>
    </row>
    <row r="304" spans="1:5" s="29" customFormat="1" ht="9" customHeight="1" x14ac:dyDescent="0.25">
      <c r="A304" s="42" t="s">
        <v>21</v>
      </c>
      <c r="B304" s="42">
        <f t="shared" si="7"/>
        <v>11</v>
      </c>
      <c r="C304" s="309">
        <v>9</v>
      </c>
      <c r="D304" s="309">
        <v>2</v>
      </c>
      <c r="E304" s="309" t="s">
        <v>13</v>
      </c>
    </row>
    <row r="305" spans="1:5" s="29" customFormat="1" ht="9" customHeight="1" x14ac:dyDescent="0.25">
      <c r="A305" s="29" t="s">
        <v>23</v>
      </c>
      <c r="B305" s="29">
        <f t="shared" si="7"/>
        <v>20</v>
      </c>
      <c r="C305" s="308">
        <v>16</v>
      </c>
      <c r="D305" s="308">
        <v>4</v>
      </c>
      <c r="E305" s="308" t="s">
        <v>13</v>
      </c>
    </row>
    <row r="306" spans="1:5" s="29" customFormat="1" ht="9" customHeight="1" x14ac:dyDescent="0.25">
      <c r="A306" s="29" t="s">
        <v>25</v>
      </c>
      <c r="B306" s="29">
        <f t="shared" si="7"/>
        <v>4</v>
      </c>
      <c r="C306" s="308">
        <v>1</v>
      </c>
      <c r="D306" s="308">
        <v>3</v>
      </c>
      <c r="E306" s="308" t="s">
        <v>13</v>
      </c>
    </row>
    <row r="307" spans="1:5" s="29" customFormat="1" ht="9" customHeight="1" x14ac:dyDescent="0.25">
      <c r="A307" s="29" t="s">
        <v>27</v>
      </c>
      <c r="B307" s="29">
        <f t="shared" si="7"/>
        <v>13</v>
      </c>
      <c r="C307" s="308">
        <v>9</v>
      </c>
      <c r="D307" s="308">
        <v>4</v>
      </c>
      <c r="E307" s="308" t="s">
        <v>13</v>
      </c>
    </row>
    <row r="308" spans="1:5" s="29" customFormat="1" ht="9" customHeight="1" x14ac:dyDescent="0.25">
      <c r="A308" s="42" t="s">
        <v>30</v>
      </c>
      <c r="B308" s="42">
        <f t="shared" si="7"/>
        <v>22</v>
      </c>
      <c r="C308" s="309">
        <v>16</v>
      </c>
      <c r="D308" s="309">
        <v>6</v>
      </c>
      <c r="E308" s="309" t="s">
        <v>13</v>
      </c>
    </row>
    <row r="309" spans="1:5" s="29" customFormat="1" ht="9" customHeight="1" x14ac:dyDescent="0.25">
      <c r="A309" s="29" t="s">
        <v>111</v>
      </c>
      <c r="B309" s="29">
        <f t="shared" si="7"/>
        <v>8</v>
      </c>
      <c r="C309" s="308">
        <v>3</v>
      </c>
      <c r="D309" s="308">
        <v>5</v>
      </c>
      <c r="E309" s="308" t="s">
        <v>13</v>
      </c>
    </row>
    <row r="310" spans="1:5" s="29" customFormat="1" ht="9" customHeight="1" x14ac:dyDescent="0.25">
      <c r="A310" s="29" t="s">
        <v>33</v>
      </c>
      <c r="B310" s="29">
        <f t="shared" si="7"/>
        <v>8</v>
      </c>
      <c r="C310" s="308">
        <v>4</v>
      </c>
      <c r="D310" s="308">
        <v>4</v>
      </c>
      <c r="E310" s="308" t="s">
        <v>13</v>
      </c>
    </row>
    <row r="311" spans="1:5" s="29" customFormat="1" ht="9" customHeight="1" x14ac:dyDescent="0.25">
      <c r="A311" s="29" t="s">
        <v>34</v>
      </c>
      <c r="B311" s="29">
        <f t="shared" si="7"/>
        <v>41</v>
      </c>
      <c r="C311" s="308">
        <v>36</v>
      </c>
      <c r="D311" s="308">
        <v>5</v>
      </c>
      <c r="E311" s="308" t="s">
        <v>13</v>
      </c>
    </row>
    <row r="312" spans="1:5" s="29" customFormat="1" ht="9" customHeight="1" x14ac:dyDescent="0.25">
      <c r="A312" s="42" t="s">
        <v>36</v>
      </c>
      <c r="B312" s="42">
        <f t="shared" si="7"/>
        <v>34</v>
      </c>
      <c r="C312" s="309">
        <v>17</v>
      </c>
      <c r="D312" s="309">
        <v>17</v>
      </c>
      <c r="E312" s="309" t="s">
        <v>13</v>
      </c>
    </row>
    <row r="313" spans="1:5" s="29" customFormat="1" ht="9" customHeight="1" x14ac:dyDescent="0.25">
      <c r="A313" s="29" t="s">
        <v>130</v>
      </c>
      <c r="B313" s="29">
        <f t="shared" si="7"/>
        <v>45</v>
      </c>
      <c r="C313" s="308">
        <v>39</v>
      </c>
      <c r="D313" s="308">
        <v>6</v>
      </c>
      <c r="E313" s="308" t="s">
        <v>13</v>
      </c>
    </row>
    <row r="314" spans="1:5" s="29" customFormat="1" ht="9" customHeight="1" x14ac:dyDescent="0.25">
      <c r="A314" s="29" t="s">
        <v>39</v>
      </c>
      <c r="B314" s="29">
        <f t="shared" si="7"/>
        <v>31</v>
      </c>
      <c r="C314" s="308">
        <v>25</v>
      </c>
      <c r="D314" s="308">
        <v>6</v>
      </c>
      <c r="E314" s="308" t="s">
        <v>13</v>
      </c>
    </row>
    <row r="315" spans="1:5" s="29" customFormat="1" ht="9" customHeight="1" x14ac:dyDescent="0.25">
      <c r="A315" s="29" t="s">
        <v>32</v>
      </c>
      <c r="B315" s="29">
        <f t="shared" si="7"/>
        <v>23</v>
      </c>
      <c r="C315" s="308">
        <v>10</v>
      </c>
      <c r="D315" s="308">
        <v>13</v>
      </c>
      <c r="E315" s="308" t="s">
        <v>13</v>
      </c>
    </row>
    <row r="316" spans="1:5" s="29" customFormat="1" ht="9" customHeight="1" x14ac:dyDescent="0.25">
      <c r="A316" s="42" t="s">
        <v>43</v>
      </c>
      <c r="B316" s="42">
        <f t="shared" si="7"/>
        <v>29</v>
      </c>
      <c r="C316" s="309">
        <v>15</v>
      </c>
      <c r="D316" s="309">
        <v>14</v>
      </c>
      <c r="E316" s="309" t="s">
        <v>13</v>
      </c>
    </row>
    <row r="317" spans="1:5" s="29" customFormat="1" ht="9" customHeight="1" x14ac:dyDescent="0.25">
      <c r="A317" s="29" t="s">
        <v>46</v>
      </c>
      <c r="B317" s="29">
        <f t="shared" si="7"/>
        <v>23</v>
      </c>
      <c r="C317" s="308">
        <v>20</v>
      </c>
      <c r="D317" s="308">
        <v>3</v>
      </c>
      <c r="E317" s="308" t="s">
        <v>13</v>
      </c>
    </row>
    <row r="318" spans="1:5" s="29" customFormat="1" ht="9" customHeight="1" x14ac:dyDescent="0.25">
      <c r="A318" s="29" t="s">
        <v>48</v>
      </c>
      <c r="B318" s="29">
        <f t="shared" si="7"/>
        <v>21</v>
      </c>
      <c r="C318" s="308">
        <v>20</v>
      </c>
      <c r="D318" s="308">
        <v>1</v>
      </c>
      <c r="E318" s="308" t="s">
        <v>13</v>
      </c>
    </row>
    <row r="319" spans="1:5" s="29" customFormat="1" ht="9" customHeight="1" x14ac:dyDescent="0.25">
      <c r="A319" s="29" t="s">
        <v>50</v>
      </c>
      <c r="B319" s="29">
        <f t="shared" si="7"/>
        <v>19</v>
      </c>
      <c r="C319" s="308">
        <v>17</v>
      </c>
      <c r="D319" s="308">
        <v>2</v>
      </c>
      <c r="E319" s="308" t="s">
        <v>13</v>
      </c>
    </row>
    <row r="320" spans="1:5" s="29" customFormat="1" ht="9" customHeight="1" x14ac:dyDescent="0.25">
      <c r="A320" s="42" t="s">
        <v>52</v>
      </c>
      <c r="B320" s="42">
        <f t="shared" si="7"/>
        <v>78</v>
      </c>
      <c r="C320" s="309">
        <v>74</v>
      </c>
      <c r="D320" s="309">
        <v>4</v>
      </c>
      <c r="E320" s="309" t="s">
        <v>13</v>
      </c>
    </row>
    <row r="321" spans="1:5" s="29" customFormat="1" ht="9" customHeight="1" x14ac:dyDescent="0.25">
      <c r="A321" s="29" t="s">
        <v>55</v>
      </c>
      <c r="B321" s="29">
        <f t="shared" si="7"/>
        <v>41</v>
      </c>
      <c r="C321" s="308">
        <v>34</v>
      </c>
      <c r="D321" s="308">
        <v>7</v>
      </c>
      <c r="E321" s="308" t="s">
        <v>13</v>
      </c>
    </row>
    <row r="322" spans="1:5" s="29" customFormat="1" ht="9" customHeight="1" x14ac:dyDescent="0.25">
      <c r="A322" s="29" t="s">
        <v>57</v>
      </c>
      <c r="B322" s="29">
        <f t="shared" si="7"/>
        <v>6</v>
      </c>
      <c r="C322" s="308">
        <v>0</v>
      </c>
      <c r="D322" s="308">
        <v>6</v>
      </c>
      <c r="E322" s="308" t="s">
        <v>13</v>
      </c>
    </row>
    <row r="323" spans="1:5" s="29" customFormat="1" ht="9" customHeight="1" x14ac:dyDescent="0.25">
      <c r="A323" s="29" t="s">
        <v>59</v>
      </c>
      <c r="B323" s="29">
        <f t="shared" si="7"/>
        <v>9</v>
      </c>
      <c r="C323" s="308">
        <v>7</v>
      </c>
      <c r="D323" s="308">
        <v>2</v>
      </c>
      <c r="E323" s="308" t="s">
        <v>13</v>
      </c>
    </row>
    <row r="324" spans="1:5" s="29" customFormat="1" ht="9" customHeight="1" x14ac:dyDescent="0.25">
      <c r="A324" s="42" t="s">
        <v>63</v>
      </c>
      <c r="B324" s="42">
        <f t="shared" si="7"/>
        <v>17</v>
      </c>
      <c r="C324" s="309">
        <v>11</v>
      </c>
      <c r="D324" s="309">
        <v>6</v>
      </c>
      <c r="E324" s="309" t="s">
        <v>13</v>
      </c>
    </row>
    <row r="325" spans="1:5" s="29" customFormat="1" ht="9" customHeight="1" x14ac:dyDescent="0.25">
      <c r="A325" s="29" t="s">
        <v>65</v>
      </c>
      <c r="B325" s="29">
        <f t="shared" si="7"/>
        <v>22</v>
      </c>
      <c r="C325" s="308">
        <v>17</v>
      </c>
      <c r="D325" s="308">
        <v>5</v>
      </c>
      <c r="E325" s="308" t="s">
        <v>13</v>
      </c>
    </row>
    <row r="326" spans="1:5" s="29" customFormat="1" ht="9" customHeight="1" x14ac:dyDescent="0.25">
      <c r="A326" s="29" t="s">
        <v>69</v>
      </c>
      <c r="B326" s="29">
        <f t="shared" si="7"/>
        <v>27</v>
      </c>
      <c r="C326" s="308">
        <v>21</v>
      </c>
      <c r="D326" s="308">
        <v>6</v>
      </c>
      <c r="E326" s="308" t="s">
        <v>13</v>
      </c>
    </row>
    <row r="327" spans="1:5" s="29" customFormat="1" ht="9" customHeight="1" x14ac:dyDescent="0.25">
      <c r="A327" s="29" t="s">
        <v>74</v>
      </c>
      <c r="B327" s="29">
        <f t="shared" si="7"/>
        <v>14</v>
      </c>
      <c r="C327" s="308">
        <v>6</v>
      </c>
      <c r="D327" s="308">
        <v>8</v>
      </c>
      <c r="E327" s="308" t="s">
        <v>13</v>
      </c>
    </row>
    <row r="328" spans="1:5" s="29" customFormat="1" ht="9" customHeight="1" x14ac:dyDescent="0.25">
      <c r="A328" s="42" t="s">
        <v>76</v>
      </c>
      <c r="B328" s="42">
        <f t="shared" si="7"/>
        <v>17</v>
      </c>
      <c r="C328" s="309">
        <v>10</v>
      </c>
      <c r="D328" s="309">
        <v>7</v>
      </c>
      <c r="E328" s="309" t="s">
        <v>13</v>
      </c>
    </row>
    <row r="329" spans="1:5" s="29" customFormat="1" ht="9" customHeight="1" x14ac:dyDescent="0.25">
      <c r="A329" s="29" t="s">
        <v>105</v>
      </c>
      <c r="B329" s="29">
        <f t="shared" si="7"/>
        <v>16</v>
      </c>
      <c r="C329" s="308">
        <v>14</v>
      </c>
      <c r="D329" s="308">
        <v>2</v>
      </c>
      <c r="E329" s="308" t="s">
        <v>13</v>
      </c>
    </row>
    <row r="330" spans="1:5" s="29" customFormat="1" ht="9" customHeight="1" x14ac:dyDescent="0.25">
      <c r="A330" s="29" t="s">
        <v>82</v>
      </c>
      <c r="B330" s="29">
        <f t="shared" si="7"/>
        <v>98</v>
      </c>
      <c r="C330" s="308">
        <v>80</v>
      </c>
      <c r="D330" s="308">
        <v>18</v>
      </c>
      <c r="E330" s="308" t="s">
        <v>13</v>
      </c>
    </row>
    <row r="331" spans="1:5" s="29" customFormat="1" ht="9" customHeight="1" x14ac:dyDescent="0.25">
      <c r="A331" s="29" t="s">
        <v>86</v>
      </c>
      <c r="B331" s="29">
        <f t="shared" si="7"/>
        <v>13</v>
      </c>
      <c r="C331" s="308">
        <v>10</v>
      </c>
      <c r="D331" s="308">
        <v>3</v>
      </c>
      <c r="E331" s="308" t="s">
        <v>13</v>
      </c>
    </row>
    <row r="332" spans="1:5" s="29" customFormat="1" ht="9" customHeight="1" x14ac:dyDescent="0.25">
      <c r="A332" s="42" t="s">
        <v>88</v>
      </c>
      <c r="B332" s="42">
        <f t="shared" si="7"/>
        <v>9</v>
      </c>
      <c r="C332" s="309">
        <v>7</v>
      </c>
      <c r="D332" s="309">
        <v>2</v>
      </c>
      <c r="E332" s="309" t="s">
        <v>13</v>
      </c>
    </row>
    <row r="333" spans="1:5" ht="9" customHeight="1" x14ac:dyDescent="0.2"/>
    <row r="334" spans="1:5" s="30" customFormat="1" ht="9" customHeight="1" x14ac:dyDescent="0.25">
      <c r="A334" s="113">
        <v>2004</v>
      </c>
      <c r="C334" s="307"/>
    </row>
    <row r="335" spans="1:5" s="30" customFormat="1" ht="9" customHeight="1" x14ac:dyDescent="0.25">
      <c r="A335" s="113" t="s">
        <v>129</v>
      </c>
      <c r="B335" s="30">
        <f>SUM(B337:B368)</f>
        <v>781</v>
      </c>
      <c r="C335" s="30">
        <f>SUM(C337:C368)</f>
        <v>600</v>
      </c>
      <c r="D335" s="30">
        <f>SUM(D337:D368)</f>
        <v>181</v>
      </c>
      <c r="E335" s="307" t="s">
        <v>13</v>
      </c>
    </row>
    <row r="336" spans="1:5" s="30" customFormat="1" ht="3.95" customHeight="1" x14ac:dyDescent="0.25">
      <c r="A336" s="113"/>
    </row>
    <row r="337" spans="1:5" s="29" customFormat="1" ht="9" customHeight="1" x14ac:dyDescent="0.25">
      <c r="A337" s="29" t="s">
        <v>14</v>
      </c>
      <c r="B337" s="29">
        <f t="shared" ref="B337:B368" si="8">SUM(C337:D337)</f>
        <v>3</v>
      </c>
      <c r="C337" s="308">
        <v>1</v>
      </c>
      <c r="D337" s="308">
        <v>2</v>
      </c>
      <c r="E337" s="308" t="s">
        <v>13</v>
      </c>
    </row>
    <row r="338" spans="1:5" s="29" customFormat="1" ht="9" customHeight="1" x14ac:dyDescent="0.25">
      <c r="A338" s="29" t="s">
        <v>15</v>
      </c>
      <c r="B338" s="29">
        <f t="shared" si="8"/>
        <v>28</v>
      </c>
      <c r="C338" s="308">
        <v>24</v>
      </c>
      <c r="D338" s="308">
        <v>4</v>
      </c>
      <c r="E338" s="308" t="s">
        <v>13</v>
      </c>
    </row>
    <row r="339" spans="1:5" s="29" customFormat="1" ht="9" customHeight="1" x14ac:dyDescent="0.25">
      <c r="A339" s="29" t="s">
        <v>112</v>
      </c>
      <c r="B339" s="29">
        <f t="shared" si="8"/>
        <v>12</v>
      </c>
      <c r="C339" s="308">
        <v>12</v>
      </c>
      <c r="D339" s="308">
        <v>0</v>
      </c>
      <c r="E339" s="308" t="s">
        <v>13</v>
      </c>
    </row>
    <row r="340" spans="1:5" s="29" customFormat="1" ht="9" customHeight="1" x14ac:dyDescent="0.25">
      <c r="A340" s="42" t="s">
        <v>21</v>
      </c>
      <c r="B340" s="42">
        <f t="shared" si="8"/>
        <v>11</v>
      </c>
      <c r="C340" s="309">
        <v>9</v>
      </c>
      <c r="D340" s="309">
        <v>2</v>
      </c>
      <c r="E340" s="309" t="s">
        <v>13</v>
      </c>
    </row>
    <row r="341" spans="1:5" s="29" customFormat="1" ht="9" customHeight="1" x14ac:dyDescent="0.25">
      <c r="A341" s="29" t="s">
        <v>23</v>
      </c>
      <c r="B341" s="29">
        <f t="shared" si="8"/>
        <v>22</v>
      </c>
      <c r="C341" s="308">
        <v>18</v>
      </c>
      <c r="D341" s="308">
        <v>4</v>
      </c>
      <c r="E341" s="308" t="s">
        <v>13</v>
      </c>
    </row>
    <row r="342" spans="1:5" s="29" customFormat="1" ht="9" customHeight="1" x14ac:dyDescent="0.25">
      <c r="A342" s="29" t="s">
        <v>25</v>
      </c>
      <c r="B342" s="29">
        <f t="shared" si="8"/>
        <v>4</v>
      </c>
      <c r="C342" s="308">
        <v>1</v>
      </c>
      <c r="D342" s="308">
        <v>3</v>
      </c>
      <c r="E342" s="308" t="s">
        <v>13</v>
      </c>
    </row>
    <row r="343" spans="1:5" s="29" customFormat="1" ht="9" customHeight="1" x14ac:dyDescent="0.25">
      <c r="A343" s="29" t="s">
        <v>27</v>
      </c>
      <c r="B343" s="29">
        <f t="shared" si="8"/>
        <v>14</v>
      </c>
      <c r="C343" s="308">
        <v>9</v>
      </c>
      <c r="D343" s="308">
        <v>5</v>
      </c>
      <c r="E343" s="308" t="s">
        <v>13</v>
      </c>
    </row>
    <row r="344" spans="1:5" s="29" customFormat="1" ht="9" customHeight="1" x14ac:dyDescent="0.25">
      <c r="A344" s="42" t="s">
        <v>30</v>
      </c>
      <c r="B344" s="42">
        <f t="shared" si="8"/>
        <v>21</v>
      </c>
      <c r="C344" s="309">
        <v>16</v>
      </c>
      <c r="D344" s="309">
        <v>5</v>
      </c>
      <c r="E344" s="309" t="s">
        <v>13</v>
      </c>
    </row>
    <row r="345" spans="1:5" s="29" customFormat="1" ht="9" customHeight="1" x14ac:dyDescent="0.25">
      <c r="A345" s="29" t="s">
        <v>111</v>
      </c>
      <c r="B345" s="29">
        <f t="shared" si="8"/>
        <v>8</v>
      </c>
      <c r="C345" s="308">
        <v>3</v>
      </c>
      <c r="D345" s="308">
        <v>5</v>
      </c>
      <c r="E345" s="308" t="s">
        <v>13</v>
      </c>
    </row>
    <row r="346" spans="1:5" s="29" customFormat="1" ht="9" customHeight="1" x14ac:dyDescent="0.25">
      <c r="A346" s="29" t="s">
        <v>33</v>
      </c>
      <c r="B346" s="29">
        <f t="shared" si="8"/>
        <v>9</v>
      </c>
      <c r="C346" s="308">
        <v>5</v>
      </c>
      <c r="D346" s="308">
        <v>4</v>
      </c>
      <c r="E346" s="308" t="s">
        <v>13</v>
      </c>
    </row>
    <row r="347" spans="1:5" s="29" customFormat="1" ht="9" customHeight="1" x14ac:dyDescent="0.25">
      <c r="A347" s="29" t="s">
        <v>34</v>
      </c>
      <c r="B347" s="29">
        <f t="shared" si="8"/>
        <v>34</v>
      </c>
      <c r="C347" s="308">
        <v>17</v>
      </c>
      <c r="D347" s="308">
        <v>17</v>
      </c>
      <c r="E347" s="308" t="s">
        <v>13</v>
      </c>
    </row>
    <row r="348" spans="1:5" s="29" customFormat="1" ht="9" customHeight="1" x14ac:dyDescent="0.25">
      <c r="A348" s="42" t="s">
        <v>36</v>
      </c>
      <c r="B348" s="42">
        <f t="shared" si="8"/>
        <v>47</v>
      </c>
      <c r="C348" s="309">
        <v>42</v>
      </c>
      <c r="D348" s="309">
        <v>5</v>
      </c>
      <c r="E348" s="309" t="s">
        <v>13</v>
      </c>
    </row>
    <row r="349" spans="1:5" s="29" customFormat="1" ht="9" customHeight="1" x14ac:dyDescent="0.25">
      <c r="A349" s="29" t="s">
        <v>130</v>
      </c>
      <c r="B349" s="29">
        <f t="shared" si="8"/>
        <v>32</v>
      </c>
      <c r="C349" s="308">
        <v>26</v>
      </c>
      <c r="D349" s="308">
        <v>6</v>
      </c>
      <c r="E349" s="308" t="s">
        <v>13</v>
      </c>
    </row>
    <row r="350" spans="1:5" s="29" customFormat="1" ht="9" customHeight="1" x14ac:dyDescent="0.25">
      <c r="A350" s="29" t="s">
        <v>39</v>
      </c>
      <c r="B350" s="29">
        <f t="shared" si="8"/>
        <v>22</v>
      </c>
      <c r="C350" s="308">
        <v>8</v>
      </c>
      <c r="D350" s="308">
        <v>14</v>
      </c>
      <c r="E350" s="308" t="s">
        <v>13</v>
      </c>
    </row>
    <row r="351" spans="1:5" s="29" customFormat="1" ht="9" customHeight="1" x14ac:dyDescent="0.25">
      <c r="A351" s="29" t="s">
        <v>32</v>
      </c>
      <c r="B351" s="29">
        <f t="shared" si="8"/>
        <v>43</v>
      </c>
      <c r="C351" s="308">
        <v>37</v>
      </c>
      <c r="D351" s="308">
        <v>6</v>
      </c>
      <c r="E351" s="308" t="s">
        <v>13</v>
      </c>
    </row>
    <row r="352" spans="1:5" s="29" customFormat="1" ht="9" customHeight="1" x14ac:dyDescent="0.25">
      <c r="A352" s="42" t="s">
        <v>43</v>
      </c>
      <c r="B352" s="42">
        <f t="shared" si="8"/>
        <v>30</v>
      </c>
      <c r="C352" s="309">
        <v>17</v>
      </c>
      <c r="D352" s="309">
        <v>13</v>
      </c>
      <c r="E352" s="309" t="s">
        <v>13</v>
      </c>
    </row>
    <row r="353" spans="1:5" s="29" customFormat="1" ht="9" customHeight="1" x14ac:dyDescent="0.25">
      <c r="A353" s="29" t="s">
        <v>46</v>
      </c>
      <c r="B353" s="29">
        <f t="shared" si="8"/>
        <v>24</v>
      </c>
      <c r="C353" s="308">
        <v>20</v>
      </c>
      <c r="D353" s="308">
        <v>4</v>
      </c>
      <c r="E353" s="308" t="s">
        <v>13</v>
      </c>
    </row>
    <row r="354" spans="1:5" s="29" customFormat="1" ht="9" customHeight="1" x14ac:dyDescent="0.25">
      <c r="A354" s="29" t="s">
        <v>48</v>
      </c>
      <c r="B354" s="29">
        <f t="shared" si="8"/>
        <v>20</v>
      </c>
      <c r="C354" s="308">
        <v>18</v>
      </c>
      <c r="D354" s="308">
        <v>2</v>
      </c>
      <c r="E354" s="308" t="s">
        <v>13</v>
      </c>
    </row>
    <row r="355" spans="1:5" s="29" customFormat="1" ht="9" customHeight="1" x14ac:dyDescent="0.25">
      <c r="A355" s="29" t="s">
        <v>50</v>
      </c>
      <c r="B355" s="29">
        <f t="shared" si="8"/>
        <v>19</v>
      </c>
      <c r="C355" s="308">
        <v>17</v>
      </c>
      <c r="D355" s="308">
        <v>2</v>
      </c>
      <c r="E355" s="308" t="s">
        <v>13</v>
      </c>
    </row>
    <row r="356" spans="1:5" s="29" customFormat="1" ht="9" customHeight="1" x14ac:dyDescent="0.25">
      <c r="A356" s="42" t="s">
        <v>52</v>
      </c>
      <c r="B356" s="42">
        <f t="shared" si="8"/>
        <v>78</v>
      </c>
      <c r="C356" s="309">
        <v>74</v>
      </c>
      <c r="D356" s="309">
        <v>4</v>
      </c>
      <c r="E356" s="309" t="s">
        <v>13</v>
      </c>
    </row>
    <row r="357" spans="1:5" s="29" customFormat="1" ht="9" customHeight="1" x14ac:dyDescent="0.25">
      <c r="A357" s="29" t="s">
        <v>55</v>
      </c>
      <c r="B357" s="29">
        <f t="shared" si="8"/>
        <v>42</v>
      </c>
      <c r="C357" s="308">
        <v>36</v>
      </c>
      <c r="D357" s="308">
        <v>6</v>
      </c>
      <c r="E357" s="308" t="s">
        <v>13</v>
      </c>
    </row>
    <row r="358" spans="1:5" s="29" customFormat="1" ht="9" customHeight="1" x14ac:dyDescent="0.25">
      <c r="A358" s="29" t="s">
        <v>57</v>
      </c>
      <c r="B358" s="29">
        <f t="shared" si="8"/>
        <v>6</v>
      </c>
      <c r="C358" s="308">
        <v>0</v>
      </c>
      <c r="D358" s="308">
        <v>6</v>
      </c>
      <c r="E358" s="308" t="s">
        <v>13</v>
      </c>
    </row>
    <row r="359" spans="1:5" s="29" customFormat="1" ht="9" customHeight="1" x14ac:dyDescent="0.25">
      <c r="A359" s="29" t="s">
        <v>59</v>
      </c>
      <c r="B359" s="29">
        <f t="shared" si="8"/>
        <v>8</v>
      </c>
      <c r="C359" s="308">
        <v>6</v>
      </c>
      <c r="D359" s="308">
        <v>2</v>
      </c>
      <c r="E359" s="308" t="s">
        <v>13</v>
      </c>
    </row>
    <row r="360" spans="1:5" s="29" customFormat="1" ht="9" customHeight="1" x14ac:dyDescent="0.25">
      <c r="A360" s="42" t="s">
        <v>63</v>
      </c>
      <c r="B360" s="42">
        <f t="shared" si="8"/>
        <v>18</v>
      </c>
      <c r="C360" s="309">
        <v>11</v>
      </c>
      <c r="D360" s="309">
        <v>7</v>
      </c>
      <c r="E360" s="309" t="s">
        <v>13</v>
      </c>
    </row>
    <row r="361" spans="1:5" s="29" customFormat="1" ht="9" customHeight="1" x14ac:dyDescent="0.25">
      <c r="A361" s="29" t="s">
        <v>65</v>
      </c>
      <c r="B361" s="29">
        <f t="shared" si="8"/>
        <v>22</v>
      </c>
      <c r="C361" s="308">
        <v>19</v>
      </c>
      <c r="D361" s="308">
        <v>3</v>
      </c>
      <c r="E361" s="308" t="s">
        <v>13</v>
      </c>
    </row>
    <row r="362" spans="1:5" s="29" customFormat="1" ht="9" customHeight="1" x14ac:dyDescent="0.25">
      <c r="A362" s="29" t="s">
        <v>69</v>
      </c>
      <c r="B362" s="29">
        <f t="shared" si="8"/>
        <v>30</v>
      </c>
      <c r="C362" s="308">
        <v>23</v>
      </c>
      <c r="D362" s="308">
        <v>7</v>
      </c>
      <c r="E362" s="308" t="s">
        <v>13</v>
      </c>
    </row>
    <row r="363" spans="1:5" s="29" customFormat="1" ht="9" customHeight="1" x14ac:dyDescent="0.25">
      <c r="A363" s="29" t="s">
        <v>74</v>
      </c>
      <c r="B363" s="29">
        <f t="shared" si="8"/>
        <v>15</v>
      </c>
      <c r="C363" s="308">
        <v>7</v>
      </c>
      <c r="D363" s="308">
        <v>8</v>
      </c>
      <c r="E363" s="308" t="s">
        <v>13</v>
      </c>
    </row>
    <row r="364" spans="1:5" s="29" customFormat="1" ht="9" customHeight="1" x14ac:dyDescent="0.25">
      <c r="A364" s="42" t="s">
        <v>76</v>
      </c>
      <c r="B364" s="42">
        <f t="shared" si="8"/>
        <v>18</v>
      </c>
      <c r="C364" s="309">
        <v>8</v>
      </c>
      <c r="D364" s="309">
        <v>10</v>
      </c>
      <c r="E364" s="309" t="s">
        <v>13</v>
      </c>
    </row>
    <row r="365" spans="1:5" s="29" customFormat="1" ht="9" customHeight="1" x14ac:dyDescent="0.25">
      <c r="A365" s="29" t="s">
        <v>105</v>
      </c>
      <c r="B365" s="29">
        <f t="shared" si="8"/>
        <v>18</v>
      </c>
      <c r="C365" s="308">
        <v>16</v>
      </c>
      <c r="D365" s="308">
        <v>2</v>
      </c>
      <c r="E365" s="308" t="s">
        <v>13</v>
      </c>
    </row>
    <row r="366" spans="1:5" s="29" customFormat="1" ht="9" customHeight="1" x14ac:dyDescent="0.25">
      <c r="A366" s="29" t="s">
        <v>82</v>
      </c>
      <c r="B366" s="29">
        <f t="shared" si="8"/>
        <v>99</v>
      </c>
      <c r="C366" s="308">
        <v>81</v>
      </c>
      <c r="D366" s="308">
        <v>18</v>
      </c>
      <c r="E366" s="308" t="s">
        <v>13</v>
      </c>
    </row>
    <row r="367" spans="1:5" s="29" customFormat="1" ht="9" customHeight="1" x14ac:dyDescent="0.25">
      <c r="A367" s="29" t="s">
        <v>86</v>
      </c>
      <c r="B367" s="29">
        <f t="shared" si="8"/>
        <v>13</v>
      </c>
      <c r="C367" s="308">
        <v>10</v>
      </c>
      <c r="D367" s="308">
        <v>3</v>
      </c>
      <c r="E367" s="308" t="s">
        <v>13</v>
      </c>
    </row>
    <row r="368" spans="1:5" s="29" customFormat="1" ht="9" customHeight="1" x14ac:dyDescent="0.25">
      <c r="A368" s="42" t="s">
        <v>88</v>
      </c>
      <c r="B368" s="42">
        <f t="shared" si="8"/>
        <v>11</v>
      </c>
      <c r="C368" s="309">
        <v>9</v>
      </c>
      <c r="D368" s="309">
        <v>2</v>
      </c>
      <c r="E368" s="309" t="s">
        <v>13</v>
      </c>
    </row>
    <row r="369" spans="1:5" ht="9" customHeight="1" x14ac:dyDescent="0.2"/>
    <row r="370" spans="1:5" s="30" customFormat="1" ht="9" customHeight="1" x14ac:dyDescent="0.25">
      <c r="A370" s="113">
        <v>2005</v>
      </c>
      <c r="C370" s="307"/>
    </row>
    <row r="371" spans="1:5" s="30" customFormat="1" ht="9" customHeight="1" x14ac:dyDescent="0.25">
      <c r="A371" s="113" t="s">
        <v>129</v>
      </c>
      <c r="B371" s="30">
        <f>SUM(B373:B404)</f>
        <v>818</v>
      </c>
      <c r="C371" s="30">
        <f>SUM(C373:C404)</f>
        <v>618</v>
      </c>
      <c r="D371" s="30">
        <f>SUM(D373:D404)</f>
        <v>200</v>
      </c>
      <c r="E371" s="307" t="s">
        <v>13</v>
      </c>
    </row>
    <row r="372" spans="1:5" s="30" customFormat="1" ht="3.95" customHeight="1" x14ac:dyDescent="0.25">
      <c r="A372" s="113"/>
    </row>
    <row r="373" spans="1:5" s="29" customFormat="1" ht="9" customHeight="1" x14ac:dyDescent="0.25">
      <c r="A373" s="29" t="s">
        <v>14</v>
      </c>
      <c r="B373" s="29">
        <f t="shared" ref="B373:B404" si="9">SUM(C373:D373)</f>
        <v>3</v>
      </c>
      <c r="C373" s="308">
        <v>1</v>
      </c>
      <c r="D373" s="308">
        <v>2</v>
      </c>
      <c r="E373" s="308" t="s">
        <v>13</v>
      </c>
    </row>
    <row r="374" spans="1:5" s="29" customFormat="1" ht="9" customHeight="1" x14ac:dyDescent="0.25">
      <c r="A374" s="29" t="s">
        <v>15</v>
      </c>
      <c r="B374" s="29">
        <f t="shared" si="9"/>
        <v>31</v>
      </c>
      <c r="C374" s="308">
        <v>27</v>
      </c>
      <c r="D374" s="308">
        <v>4</v>
      </c>
      <c r="E374" s="308" t="s">
        <v>13</v>
      </c>
    </row>
    <row r="375" spans="1:5" s="29" customFormat="1" ht="9" customHeight="1" x14ac:dyDescent="0.25">
      <c r="A375" s="29" t="s">
        <v>112</v>
      </c>
      <c r="B375" s="29">
        <f t="shared" si="9"/>
        <v>12</v>
      </c>
      <c r="C375" s="308">
        <v>11</v>
      </c>
      <c r="D375" s="308">
        <v>1</v>
      </c>
      <c r="E375" s="308" t="s">
        <v>13</v>
      </c>
    </row>
    <row r="376" spans="1:5" s="29" customFormat="1" ht="9" customHeight="1" x14ac:dyDescent="0.25">
      <c r="A376" s="42" t="s">
        <v>21</v>
      </c>
      <c r="B376" s="42">
        <f t="shared" si="9"/>
        <v>13</v>
      </c>
      <c r="C376" s="309">
        <v>11</v>
      </c>
      <c r="D376" s="309">
        <v>2</v>
      </c>
      <c r="E376" s="309" t="s">
        <v>13</v>
      </c>
    </row>
    <row r="377" spans="1:5" s="29" customFormat="1" ht="9" customHeight="1" x14ac:dyDescent="0.25">
      <c r="A377" s="29" t="s">
        <v>23</v>
      </c>
      <c r="B377" s="29">
        <f t="shared" si="9"/>
        <v>13</v>
      </c>
      <c r="C377" s="308">
        <v>9</v>
      </c>
      <c r="D377" s="308">
        <v>4</v>
      </c>
      <c r="E377" s="308" t="s">
        <v>13</v>
      </c>
    </row>
    <row r="378" spans="1:5" s="29" customFormat="1" ht="9" customHeight="1" x14ac:dyDescent="0.25">
      <c r="A378" s="29" t="s">
        <v>25</v>
      </c>
      <c r="B378" s="29">
        <f t="shared" si="9"/>
        <v>4</v>
      </c>
      <c r="C378" s="308">
        <v>1</v>
      </c>
      <c r="D378" s="308">
        <v>3</v>
      </c>
      <c r="E378" s="308" t="s">
        <v>13</v>
      </c>
    </row>
    <row r="379" spans="1:5" s="29" customFormat="1" ht="9" customHeight="1" x14ac:dyDescent="0.25">
      <c r="A379" s="29" t="s">
        <v>27</v>
      </c>
      <c r="B379" s="29">
        <f t="shared" si="9"/>
        <v>16</v>
      </c>
      <c r="C379" s="308">
        <v>11</v>
      </c>
      <c r="D379" s="308">
        <v>5</v>
      </c>
      <c r="E379" s="308" t="s">
        <v>13</v>
      </c>
    </row>
    <row r="380" spans="1:5" s="29" customFormat="1" ht="9" customHeight="1" x14ac:dyDescent="0.25">
      <c r="A380" s="42" t="s">
        <v>30</v>
      </c>
      <c r="B380" s="42">
        <f t="shared" si="9"/>
        <v>24</v>
      </c>
      <c r="C380" s="309">
        <v>19</v>
      </c>
      <c r="D380" s="309">
        <v>5</v>
      </c>
      <c r="E380" s="309" t="s">
        <v>13</v>
      </c>
    </row>
    <row r="381" spans="1:5" s="29" customFormat="1" ht="9" customHeight="1" x14ac:dyDescent="0.25">
      <c r="A381" s="29" t="s">
        <v>111</v>
      </c>
      <c r="B381" s="29">
        <f t="shared" si="9"/>
        <v>9</v>
      </c>
      <c r="C381" s="308">
        <v>4</v>
      </c>
      <c r="D381" s="308">
        <v>5</v>
      </c>
      <c r="E381" s="308" t="s">
        <v>13</v>
      </c>
    </row>
    <row r="382" spans="1:5" s="29" customFormat="1" ht="9" customHeight="1" x14ac:dyDescent="0.25">
      <c r="A382" s="29" t="s">
        <v>33</v>
      </c>
      <c r="B382" s="29">
        <f t="shared" si="9"/>
        <v>9</v>
      </c>
      <c r="C382" s="308">
        <v>5</v>
      </c>
      <c r="D382" s="308">
        <v>4</v>
      </c>
      <c r="E382" s="308" t="s">
        <v>13</v>
      </c>
    </row>
    <row r="383" spans="1:5" s="29" customFormat="1" ht="9" customHeight="1" x14ac:dyDescent="0.25">
      <c r="A383" s="29" t="s">
        <v>34</v>
      </c>
      <c r="B383" s="29">
        <f t="shared" si="9"/>
        <v>35</v>
      </c>
      <c r="C383" s="308">
        <v>17</v>
      </c>
      <c r="D383" s="308">
        <v>18</v>
      </c>
      <c r="E383" s="308" t="s">
        <v>13</v>
      </c>
    </row>
    <row r="384" spans="1:5" s="29" customFormat="1" ht="9" customHeight="1" x14ac:dyDescent="0.25">
      <c r="A384" s="42" t="s">
        <v>36</v>
      </c>
      <c r="B384" s="42">
        <f t="shared" si="9"/>
        <v>45</v>
      </c>
      <c r="C384" s="309">
        <v>37</v>
      </c>
      <c r="D384" s="309">
        <v>8</v>
      </c>
      <c r="E384" s="309" t="s">
        <v>13</v>
      </c>
    </row>
    <row r="385" spans="1:5" s="29" customFormat="1" ht="9" customHeight="1" x14ac:dyDescent="0.25">
      <c r="A385" s="29" t="s">
        <v>130</v>
      </c>
      <c r="B385" s="29">
        <f t="shared" si="9"/>
        <v>34</v>
      </c>
      <c r="C385" s="308">
        <v>27</v>
      </c>
      <c r="D385" s="308">
        <v>7</v>
      </c>
      <c r="E385" s="308" t="s">
        <v>13</v>
      </c>
    </row>
    <row r="386" spans="1:5" s="29" customFormat="1" ht="9" customHeight="1" x14ac:dyDescent="0.25">
      <c r="A386" s="29" t="s">
        <v>39</v>
      </c>
      <c r="B386" s="29">
        <f t="shared" si="9"/>
        <v>25</v>
      </c>
      <c r="C386" s="308">
        <v>10</v>
      </c>
      <c r="D386" s="308">
        <v>15</v>
      </c>
      <c r="E386" s="308" t="s">
        <v>13</v>
      </c>
    </row>
    <row r="387" spans="1:5" s="29" customFormat="1" ht="9" customHeight="1" x14ac:dyDescent="0.25">
      <c r="A387" s="29" t="s">
        <v>32</v>
      </c>
      <c r="B387" s="29">
        <f t="shared" si="9"/>
        <v>43</v>
      </c>
      <c r="C387" s="308">
        <v>35</v>
      </c>
      <c r="D387" s="308">
        <v>8</v>
      </c>
      <c r="E387" s="308" t="s">
        <v>13</v>
      </c>
    </row>
    <row r="388" spans="1:5" s="29" customFormat="1" ht="9" customHeight="1" x14ac:dyDescent="0.25">
      <c r="A388" s="42" t="s">
        <v>43</v>
      </c>
      <c r="B388" s="42">
        <f t="shared" si="9"/>
        <v>30</v>
      </c>
      <c r="C388" s="309">
        <v>17</v>
      </c>
      <c r="D388" s="309">
        <v>13</v>
      </c>
      <c r="E388" s="309" t="s">
        <v>13</v>
      </c>
    </row>
    <row r="389" spans="1:5" s="29" customFormat="1" ht="9" customHeight="1" x14ac:dyDescent="0.25">
      <c r="A389" s="29" t="s">
        <v>46</v>
      </c>
      <c r="B389" s="29">
        <f t="shared" si="9"/>
        <v>25</v>
      </c>
      <c r="C389" s="308">
        <v>21</v>
      </c>
      <c r="D389" s="308">
        <v>4</v>
      </c>
      <c r="E389" s="308" t="s">
        <v>13</v>
      </c>
    </row>
    <row r="390" spans="1:5" s="29" customFormat="1" ht="9" customHeight="1" x14ac:dyDescent="0.25">
      <c r="A390" s="29" t="s">
        <v>48</v>
      </c>
      <c r="B390" s="29">
        <f t="shared" si="9"/>
        <v>21</v>
      </c>
      <c r="C390" s="308">
        <v>18</v>
      </c>
      <c r="D390" s="308">
        <v>3</v>
      </c>
      <c r="E390" s="308" t="s">
        <v>13</v>
      </c>
    </row>
    <row r="391" spans="1:5" s="29" customFormat="1" ht="9" customHeight="1" x14ac:dyDescent="0.25">
      <c r="A391" s="29" t="s">
        <v>50</v>
      </c>
      <c r="B391" s="29">
        <f t="shared" si="9"/>
        <v>20</v>
      </c>
      <c r="C391" s="308">
        <v>17</v>
      </c>
      <c r="D391" s="308">
        <v>3</v>
      </c>
      <c r="E391" s="308" t="s">
        <v>13</v>
      </c>
    </row>
    <row r="392" spans="1:5" s="29" customFormat="1" ht="9" customHeight="1" x14ac:dyDescent="0.25">
      <c r="A392" s="42" t="s">
        <v>52</v>
      </c>
      <c r="B392" s="42">
        <f t="shared" si="9"/>
        <v>80</v>
      </c>
      <c r="C392" s="309">
        <v>75</v>
      </c>
      <c r="D392" s="309">
        <v>5</v>
      </c>
      <c r="E392" s="309" t="s">
        <v>13</v>
      </c>
    </row>
    <row r="393" spans="1:5" s="29" customFormat="1" ht="9" customHeight="1" x14ac:dyDescent="0.25">
      <c r="A393" s="29" t="s">
        <v>55</v>
      </c>
      <c r="B393" s="29">
        <f t="shared" si="9"/>
        <v>49</v>
      </c>
      <c r="C393" s="308">
        <v>42</v>
      </c>
      <c r="D393" s="308">
        <v>7</v>
      </c>
      <c r="E393" s="308" t="s">
        <v>13</v>
      </c>
    </row>
    <row r="394" spans="1:5" s="29" customFormat="1" ht="9" customHeight="1" x14ac:dyDescent="0.25">
      <c r="A394" s="29" t="s">
        <v>57</v>
      </c>
      <c r="B394" s="29">
        <f t="shared" si="9"/>
        <v>6</v>
      </c>
      <c r="C394" s="308">
        <v>0</v>
      </c>
      <c r="D394" s="308">
        <v>6</v>
      </c>
      <c r="E394" s="308" t="s">
        <v>13</v>
      </c>
    </row>
    <row r="395" spans="1:5" s="29" customFormat="1" ht="9" customHeight="1" x14ac:dyDescent="0.25">
      <c r="A395" s="29" t="s">
        <v>59</v>
      </c>
      <c r="B395" s="29">
        <f t="shared" si="9"/>
        <v>8</v>
      </c>
      <c r="C395" s="308">
        <v>6</v>
      </c>
      <c r="D395" s="308">
        <v>2</v>
      </c>
      <c r="E395" s="308" t="s">
        <v>13</v>
      </c>
    </row>
    <row r="396" spans="1:5" s="29" customFormat="1" ht="9" customHeight="1" x14ac:dyDescent="0.25">
      <c r="A396" s="42" t="s">
        <v>63</v>
      </c>
      <c r="B396" s="42">
        <f t="shared" si="9"/>
        <v>19</v>
      </c>
      <c r="C396" s="309">
        <v>12</v>
      </c>
      <c r="D396" s="309">
        <v>7</v>
      </c>
      <c r="E396" s="309" t="s">
        <v>13</v>
      </c>
    </row>
    <row r="397" spans="1:5" s="29" customFormat="1" ht="9" customHeight="1" x14ac:dyDescent="0.25">
      <c r="A397" s="29" t="s">
        <v>65</v>
      </c>
      <c r="B397" s="29">
        <f t="shared" si="9"/>
        <v>26</v>
      </c>
      <c r="C397" s="308">
        <v>21</v>
      </c>
      <c r="D397" s="308">
        <v>5</v>
      </c>
      <c r="E397" s="308" t="s">
        <v>13</v>
      </c>
    </row>
    <row r="398" spans="1:5" s="29" customFormat="1" ht="9" customHeight="1" x14ac:dyDescent="0.25">
      <c r="A398" s="29" t="s">
        <v>69</v>
      </c>
      <c r="B398" s="29">
        <f t="shared" si="9"/>
        <v>30</v>
      </c>
      <c r="C398" s="308">
        <v>21</v>
      </c>
      <c r="D398" s="308">
        <v>9</v>
      </c>
      <c r="E398" s="308" t="s">
        <v>13</v>
      </c>
    </row>
    <row r="399" spans="1:5" s="29" customFormat="1" ht="9" customHeight="1" x14ac:dyDescent="0.25">
      <c r="A399" s="29" t="s">
        <v>74</v>
      </c>
      <c r="B399" s="29">
        <f t="shared" si="9"/>
        <v>15</v>
      </c>
      <c r="C399" s="308">
        <v>7</v>
      </c>
      <c r="D399" s="308">
        <v>8</v>
      </c>
      <c r="E399" s="308" t="s">
        <v>13</v>
      </c>
    </row>
    <row r="400" spans="1:5" s="29" customFormat="1" ht="9" customHeight="1" x14ac:dyDescent="0.25">
      <c r="A400" s="42" t="s">
        <v>76</v>
      </c>
      <c r="B400" s="42">
        <f t="shared" si="9"/>
        <v>26</v>
      </c>
      <c r="C400" s="309">
        <v>15</v>
      </c>
      <c r="D400" s="309">
        <v>11</v>
      </c>
      <c r="E400" s="309" t="s">
        <v>13</v>
      </c>
    </row>
    <row r="401" spans="1:5" s="29" customFormat="1" ht="9" customHeight="1" x14ac:dyDescent="0.25">
      <c r="A401" s="29" t="s">
        <v>105</v>
      </c>
      <c r="B401" s="29">
        <f t="shared" si="9"/>
        <v>20</v>
      </c>
      <c r="C401" s="308">
        <v>18</v>
      </c>
      <c r="D401" s="308">
        <v>2</v>
      </c>
      <c r="E401" s="308" t="s">
        <v>13</v>
      </c>
    </row>
    <row r="402" spans="1:5" s="29" customFormat="1" ht="9" customHeight="1" x14ac:dyDescent="0.25">
      <c r="A402" s="29" t="s">
        <v>82</v>
      </c>
      <c r="B402" s="29">
        <f t="shared" si="9"/>
        <v>100</v>
      </c>
      <c r="C402" s="308">
        <v>81</v>
      </c>
      <c r="D402" s="308">
        <v>19</v>
      </c>
      <c r="E402" s="308" t="s">
        <v>13</v>
      </c>
    </row>
    <row r="403" spans="1:5" s="29" customFormat="1" ht="9" customHeight="1" x14ac:dyDescent="0.25">
      <c r="A403" s="29" t="s">
        <v>86</v>
      </c>
      <c r="B403" s="29">
        <f t="shared" si="9"/>
        <v>14</v>
      </c>
      <c r="C403" s="308">
        <v>11</v>
      </c>
      <c r="D403" s="308">
        <v>3</v>
      </c>
      <c r="E403" s="308" t="s">
        <v>13</v>
      </c>
    </row>
    <row r="404" spans="1:5" s="29" customFormat="1" ht="9" customHeight="1" x14ac:dyDescent="0.25">
      <c r="A404" s="42" t="s">
        <v>88</v>
      </c>
      <c r="B404" s="42">
        <f t="shared" si="9"/>
        <v>13</v>
      </c>
      <c r="C404" s="309">
        <v>11</v>
      </c>
      <c r="D404" s="309">
        <v>2</v>
      </c>
      <c r="E404" s="309" t="s">
        <v>13</v>
      </c>
    </row>
    <row r="405" spans="1:5" ht="9" customHeight="1" x14ac:dyDescent="0.2"/>
    <row r="406" spans="1:5" s="30" customFormat="1" ht="9" customHeight="1" x14ac:dyDescent="0.25">
      <c r="A406" s="113">
        <v>2006</v>
      </c>
      <c r="C406" s="307"/>
    </row>
    <row r="407" spans="1:5" s="30" customFormat="1" ht="9" customHeight="1" x14ac:dyDescent="0.25">
      <c r="A407" s="113" t="s">
        <v>129</v>
      </c>
      <c r="B407" s="30">
        <f>SUM(B409:B440)</f>
        <v>877</v>
      </c>
      <c r="C407" s="30">
        <f>SUM(C409:C440)</f>
        <v>651</v>
      </c>
      <c r="D407" s="30">
        <f>SUM(D409:D440)</f>
        <v>226</v>
      </c>
      <c r="E407" s="307" t="s">
        <v>13</v>
      </c>
    </row>
    <row r="408" spans="1:5" s="30" customFormat="1" ht="3.95" customHeight="1" x14ac:dyDescent="0.25">
      <c r="A408" s="113"/>
    </row>
    <row r="409" spans="1:5" s="29" customFormat="1" ht="9" customHeight="1" x14ac:dyDescent="0.25">
      <c r="A409" s="29" t="s">
        <v>14</v>
      </c>
      <c r="B409" s="29">
        <f t="shared" ref="B409:B440" si="10">SUM(C409:D409)</f>
        <v>3</v>
      </c>
      <c r="C409" s="308">
        <v>1</v>
      </c>
      <c r="D409" s="308">
        <v>2</v>
      </c>
      <c r="E409" s="308" t="s">
        <v>13</v>
      </c>
    </row>
    <row r="410" spans="1:5" s="29" customFormat="1" ht="9" customHeight="1" x14ac:dyDescent="0.25">
      <c r="A410" s="29" t="s">
        <v>15</v>
      </c>
      <c r="B410" s="29">
        <f t="shared" si="10"/>
        <v>36</v>
      </c>
      <c r="C410" s="308">
        <v>28</v>
      </c>
      <c r="D410" s="308">
        <v>8</v>
      </c>
      <c r="E410" s="308" t="s">
        <v>13</v>
      </c>
    </row>
    <row r="411" spans="1:5" s="29" customFormat="1" ht="9" customHeight="1" x14ac:dyDescent="0.25">
      <c r="A411" s="29" t="s">
        <v>112</v>
      </c>
      <c r="B411" s="29">
        <f t="shared" si="10"/>
        <v>13</v>
      </c>
      <c r="C411" s="308">
        <v>12</v>
      </c>
      <c r="D411" s="308">
        <v>1</v>
      </c>
      <c r="E411" s="308" t="s">
        <v>13</v>
      </c>
    </row>
    <row r="412" spans="1:5" s="29" customFormat="1" ht="9" customHeight="1" x14ac:dyDescent="0.25">
      <c r="A412" s="42" t="s">
        <v>21</v>
      </c>
      <c r="B412" s="42">
        <f t="shared" si="10"/>
        <v>13</v>
      </c>
      <c r="C412" s="309">
        <v>11</v>
      </c>
      <c r="D412" s="309">
        <v>2</v>
      </c>
      <c r="E412" s="309" t="s">
        <v>13</v>
      </c>
    </row>
    <row r="413" spans="1:5" s="29" customFormat="1" ht="9" customHeight="1" x14ac:dyDescent="0.25">
      <c r="A413" s="29" t="s">
        <v>23</v>
      </c>
      <c r="B413" s="29">
        <f t="shared" si="10"/>
        <v>14</v>
      </c>
      <c r="C413" s="308">
        <v>10</v>
      </c>
      <c r="D413" s="308">
        <v>4</v>
      </c>
      <c r="E413" s="308" t="s">
        <v>13</v>
      </c>
    </row>
    <row r="414" spans="1:5" s="29" customFormat="1" ht="9" customHeight="1" x14ac:dyDescent="0.25">
      <c r="A414" s="29" t="s">
        <v>25</v>
      </c>
      <c r="B414" s="29">
        <f t="shared" si="10"/>
        <v>4</v>
      </c>
      <c r="C414" s="308">
        <v>1</v>
      </c>
      <c r="D414" s="308">
        <v>3</v>
      </c>
      <c r="E414" s="308" t="s">
        <v>13</v>
      </c>
    </row>
    <row r="415" spans="1:5" s="29" customFormat="1" ht="9" customHeight="1" x14ac:dyDescent="0.25">
      <c r="A415" s="29" t="s">
        <v>27</v>
      </c>
      <c r="B415" s="29">
        <f t="shared" si="10"/>
        <v>18</v>
      </c>
      <c r="C415" s="308">
        <v>13</v>
      </c>
      <c r="D415" s="308">
        <v>5</v>
      </c>
      <c r="E415" s="308" t="s">
        <v>13</v>
      </c>
    </row>
    <row r="416" spans="1:5" s="29" customFormat="1" ht="9" customHeight="1" x14ac:dyDescent="0.25">
      <c r="A416" s="42" t="s">
        <v>30</v>
      </c>
      <c r="B416" s="42">
        <f t="shared" si="10"/>
        <v>24</v>
      </c>
      <c r="C416" s="309">
        <v>19</v>
      </c>
      <c r="D416" s="309">
        <v>5</v>
      </c>
      <c r="E416" s="309" t="s">
        <v>13</v>
      </c>
    </row>
    <row r="417" spans="1:5" s="29" customFormat="1" ht="9" customHeight="1" x14ac:dyDescent="0.25">
      <c r="A417" s="29" t="s">
        <v>111</v>
      </c>
      <c r="B417" s="29">
        <f t="shared" si="10"/>
        <v>8</v>
      </c>
      <c r="C417" s="308">
        <v>3</v>
      </c>
      <c r="D417" s="308">
        <v>5</v>
      </c>
      <c r="E417" s="308" t="s">
        <v>13</v>
      </c>
    </row>
    <row r="418" spans="1:5" s="29" customFormat="1" ht="9" customHeight="1" x14ac:dyDescent="0.25">
      <c r="A418" s="29" t="s">
        <v>33</v>
      </c>
      <c r="B418" s="29">
        <f t="shared" si="10"/>
        <v>9</v>
      </c>
      <c r="C418" s="308">
        <v>5</v>
      </c>
      <c r="D418" s="308">
        <v>4</v>
      </c>
      <c r="E418" s="308" t="s">
        <v>13</v>
      </c>
    </row>
    <row r="419" spans="1:5" s="29" customFormat="1" ht="9" customHeight="1" x14ac:dyDescent="0.25">
      <c r="A419" s="29" t="s">
        <v>34</v>
      </c>
      <c r="B419" s="29">
        <f t="shared" si="10"/>
        <v>38</v>
      </c>
      <c r="C419" s="308">
        <v>16</v>
      </c>
      <c r="D419" s="308">
        <v>22</v>
      </c>
      <c r="E419" s="308" t="s">
        <v>13</v>
      </c>
    </row>
    <row r="420" spans="1:5" s="29" customFormat="1" ht="9" customHeight="1" x14ac:dyDescent="0.25">
      <c r="A420" s="42" t="s">
        <v>36</v>
      </c>
      <c r="B420" s="42">
        <f t="shared" si="10"/>
        <v>49</v>
      </c>
      <c r="C420" s="309">
        <v>39</v>
      </c>
      <c r="D420" s="309">
        <v>10</v>
      </c>
      <c r="E420" s="309" t="s">
        <v>13</v>
      </c>
    </row>
    <row r="421" spans="1:5" s="29" customFormat="1" ht="9" customHeight="1" x14ac:dyDescent="0.25">
      <c r="A421" s="29" t="s">
        <v>130</v>
      </c>
      <c r="B421" s="29">
        <f t="shared" si="10"/>
        <v>34</v>
      </c>
      <c r="C421" s="308">
        <v>27</v>
      </c>
      <c r="D421" s="308">
        <v>7</v>
      </c>
      <c r="E421" s="308" t="s">
        <v>13</v>
      </c>
    </row>
    <row r="422" spans="1:5" s="29" customFormat="1" ht="9" customHeight="1" x14ac:dyDescent="0.25">
      <c r="A422" s="29" t="s">
        <v>39</v>
      </c>
      <c r="B422" s="29">
        <f t="shared" si="10"/>
        <v>28</v>
      </c>
      <c r="C422" s="308">
        <v>13</v>
      </c>
      <c r="D422" s="308">
        <v>15</v>
      </c>
      <c r="E422" s="308" t="s">
        <v>13</v>
      </c>
    </row>
    <row r="423" spans="1:5" s="29" customFormat="1" ht="9" customHeight="1" x14ac:dyDescent="0.25">
      <c r="A423" s="29" t="s">
        <v>32</v>
      </c>
      <c r="B423" s="29">
        <f t="shared" si="10"/>
        <v>47</v>
      </c>
      <c r="C423" s="308">
        <v>39</v>
      </c>
      <c r="D423" s="308">
        <v>8</v>
      </c>
      <c r="E423" s="308" t="s">
        <v>13</v>
      </c>
    </row>
    <row r="424" spans="1:5" s="29" customFormat="1" ht="9" customHeight="1" x14ac:dyDescent="0.25">
      <c r="A424" s="42" t="s">
        <v>43</v>
      </c>
      <c r="B424" s="42">
        <f t="shared" si="10"/>
        <v>32</v>
      </c>
      <c r="C424" s="309">
        <v>19</v>
      </c>
      <c r="D424" s="309">
        <v>13</v>
      </c>
      <c r="E424" s="309" t="s">
        <v>13</v>
      </c>
    </row>
    <row r="425" spans="1:5" s="29" customFormat="1" ht="9" customHeight="1" x14ac:dyDescent="0.25">
      <c r="A425" s="29" t="s">
        <v>46</v>
      </c>
      <c r="B425" s="29">
        <f t="shared" si="10"/>
        <v>23</v>
      </c>
      <c r="C425" s="308">
        <v>19</v>
      </c>
      <c r="D425" s="308">
        <v>4</v>
      </c>
      <c r="E425" s="308" t="s">
        <v>13</v>
      </c>
    </row>
    <row r="426" spans="1:5" s="29" customFormat="1" ht="9" customHeight="1" x14ac:dyDescent="0.25">
      <c r="A426" s="29" t="s">
        <v>48</v>
      </c>
      <c r="B426" s="29">
        <f t="shared" si="10"/>
        <v>23</v>
      </c>
      <c r="C426" s="308">
        <v>19</v>
      </c>
      <c r="D426" s="308">
        <v>4</v>
      </c>
      <c r="E426" s="308" t="s">
        <v>13</v>
      </c>
    </row>
    <row r="427" spans="1:5" s="29" customFormat="1" ht="9" customHeight="1" x14ac:dyDescent="0.25">
      <c r="A427" s="29" t="s">
        <v>50</v>
      </c>
      <c r="B427" s="29">
        <f t="shared" si="10"/>
        <v>24</v>
      </c>
      <c r="C427" s="308">
        <v>19</v>
      </c>
      <c r="D427" s="308">
        <v>5</v>
      </c>
      <c r="E427" s="308" t="s">
        <v>13</v>
      </c>
    </row>
    <row r="428" spans="1:5" s="29" customFormat="1" ht="9" customHeight="1" x14ac:dyDescent="0.25">
      <c r="A428" s="42" t="s">
        <v>52</v>
      </c>
      <c r="B428" s="42">
        <f t="shared" si="10"/>
        <v>85</v>
      </c>
      <c r="C428" s="309">
        <v>79</v>
      </c>
      <c r="D428" s="309">
        <v>6</v>
      </c>
      <c r="E428" s="309" t="s">
        <v>13</v>
      </c>
    </row>
    <row r="429" spans="1:5" s="29" customFormat="1" ht="9" customHeight="1" x14ac:dyDescent="0.25">
      <c r="A429" s="29" t="s">
        <v>55</v>
      </c>
      <c r="B429" s="29">
        <f t="shared" si="10"/>
        <v>56</v>
      </c>
      <c r="C429" s="308">
        <v>47</v>
      </c>
      <c r="D429" s="308">
        <v>9</v>
      </c>
      <c r="E429" s="308" t="s">
        <v>13</v>
      </c>
    </row>
    <row r="430" spans="1:5" s="29" customFormat="1" ht="9" customHeight="1" x14ac:dyDescent="0.25">
      <c r="A430" s="29" t="s">
        <v>57</v>
      </c>
      <c r="B430" s="29">
        <f t="shared" si="10"/>
        <v>7</v>
      </c>
      <c r="C430" s="308">
        <v>0</v>
      </c>
      <c r="D430" s="308">
        <v>7</v>
      </c>
      <c r="E430" s="308" t="s">
        <v>13</v>
      </c>
    </row>
    <row r="431" spans="1:5" s="29" customFormat="1" ht="9" customHeight="1" x14ac:dyDescent="0.25">
      <c r="A431" s="29" t="s">
        <v>59</v>
      </c>
      <c r="B431" s="29">
        <f t="shared" si="10"/>
        <v>10</v>
      </c>
      <c r="C431" s="308">
        <v>8</v>
      </c>
      <c r="D431" s="308">
        <v>2</v>
      </c>
      <c r="E431" s="308" t="s">
        <v>13</v>
      </c>
    </row>
    <row r="432" spans="1:5" s="29" customFormat="1" ht="9" customHeight="1" x14ac:dyDescent="0.25">
      <c r="A432" s="42" t="s">
        <v>63</v>
      </c>
      <c r="B432" s="42">
        <f t="shared" si="10"/>
        <v>21</v>
      </c>
      <c r="C432" s="309">
        <v>13</v>
      </c>
      <c r="D432" s="309">
        <v>8</v>
      </c>
      <c r="E432" s="309" t="s">
        <v>13</v>
      </c>
    </row>
    <row r="433" spans="1:5" s="29" customFormat="1" ht="9" customHeight="1" x14ac:dyDescent="0.25">
      <c r="A433" s="29" t="s">
        <v>65</v>
      </c>
      <c r="B433" s="29">
        <f t="shared" si="10"/>
        <v>28</v>
      </c>
      <c r="C433" s="308">
        <v>23</v>
      </c>
      <c r="D433" s="308">
        <v>5</v>
      </c>
      <c r="E433" s="308" t="s">
        <v>13</v>
      </c>
    </row>
    <row r="434" spans="1:5" s="29" customFormat="1" ht="9" customHeight="1" x14ac:dyDescent="0.25">
      <c r="A434" s="29" t="s">
        <v>69</v>
      </c>
      <c r="B434" s="29">
        <f t="shared" si="10"/>
        <v>33</v>
      </c>
      <c r="C434" s="308">
        <v>22</v>
      </c>
      <c r="D434" s="308">
        <v>11</v>
      </c>
      <c r="E434" s="308" t="s">
        <v>13</v>
      </c>
    </row>
    <row r="435" spans="1:5" s="29" customFormat="1" ht="9" customHeight="1" x14ac:dyDescent="0.25">
      <c r="A435" s="29" t="s">
        <v>74</v>
      </c>
      <c r="B435" s="29">
        <f t="shared" si="10"/>
        <v>15</v>
      </c>
      <c r="C435" s="308">
        <v>7</v>
      </c>
      <c r="D435" s="308">
        <v>8</v>
      </c>
      <c r="E435" s="308" t="s">
        <v>13</v>
      </c>
    </row>
    <row r="436" spans="1:5" s="29" customFormat="1" ht="9" customHeight="1" x14ac:dyDescent="0.25">
      <c r="A436" s="42" t="s">
        <v>76</v>
      </c>
      <c r="B436" s="42">
        <f t="shared" si="10"/>
        <v>29</v>
      </c>
      <c r="C436" s="309">
        <v>15</v>
      </c>
      <c r="D436" s="309">
        <v>14</v>
      </c>
      <c r="E436" s="309" t="s">
        <v>13</v>
      </c>
    </row>
    <row r="437" spans="1:5" s="29" customFormat="1" ht="9" customHeight="1" x14ac:dyDescent="0.25">
      <c r="A437" s="29" t="s">
        <v>105</v>
      </c>
      <c r="B437" s="29">
        <f t="shared" si="10"/>
        <v>20</v>
      </c>
      <c r="C437" s="308">
        <v>17</v>
      </c>
      <c r="D437" s="308">
        <v>3</v>
      </c>
      <c r="E437" s="308" t="s">
        <v>13</v>
      </c>
    </row>
    <row r="438" spans="1:5" s="29" customFormat="1" ht="9" customHeight="1" x14ac:dyDescent="0.25">
      <c r="A438" s="29" t="s">
        <v>82</v>
      </c>
      <c r="B438" s="29">
        <f t="shared" si="10"/>
        <v>106</v>
      </c>
      <c r="C438" s="308">
        <v>85</v>
      </c>
      <c r="D438" s="308">
        <v>21</v>
      </c>
      <c r="E438" s="308" t="s">
        <v>13</v>
      </c>
    </row>
    <row r="439" spans="1:5" s="29" customFormat="1" ht="9" customHeight="1" x14ac:dyDescent="0.25">
      <c r="A439" s="29" t="s">
        <v>86</v>
      </c>
      <c r="B439" s="29">
        <f t="shared" si="10"/>
        <v>14</v>
      </c>
      <c r="C439" s="308">
        <v>11</v>
      </c>
      <c r="D439" s="308">
        <v>3</v>
      </c>
      <c r="E439" s="308" t="s">
        <v>13</v>
      </c>
    </row>
    <row r="440" spans="1:5" s="29" customFormat="1" ht="9" customHeight="1" x14ac:dyDescent="0.25">
      <c r="A440" s="42" t="s">
        <v>88</v>
      </c>
      <c r="B440" s="42">
        <f t="shared" si="10"/>
        <v>13</v>
      </c>
      <c r="C440" s="309">
        <v>11</v>
      </c>
      <c r="D440" s="309">
        <v>2</v>
      </c>
      <c r="E440" s="309" t="s">
        <v>13</v>
      </c>
    </row>
    <row r="441" spans="1:5" ht="9" customHeight="1" x14ac:dyDescent="0.2"/>
    <row r="442" spans="1:5" ht="9" customHeight="1" x14ac:dyDescent="0.2">
      <c r="A442" s="113">
        <v>2007</v>
      </c>
      <c r="B442" s="30"/>
      <c r="C442" s="307"/>
      <c r="D442" s="30"/>
      <c r="E442" s="30"/>
    </row>
    <row r="443" spans="1:5" ht="9" customHeight="1" x14ac:dyDescent="0.2">
      <c r="A443" s="113" t="s">
        <v>129</v>
      </c>
      <c r="B443" s="30">
        <f>SUM(B445:B476)</f>
        <v>893</v>
      </c>
      <c r="C443" s="30">
        <f>SUM(C445:C476)</f>
        <v>654</v>
      </c>
      <c r="D443" s="30">
        <f>SUM(D445:D476)</f>
        <v>239</v>
      </c>
      <c r="E443" s="307" t="s">
        <v>13</v>
      </c>
    </row>
    <row r="444" spans="1:5" ht="4.7" customHeight="1" x14ac:dyDescent="0.2">
      <c r="A444" s="113"/>
      <c r="B444" s="30"/>
      <c r="C444" s="30"/>
      <c r="D444" s="30"/>
      <c r="E444" s="30"/>
    </row>
    <row r="445" spans="1:5" ht="9" customHeight="1" x14ac:dyDescent="0.2">
      <c r="A445" s="29" t="s">
        <v>14</v>
      </c>
      <c r="B445" s="29">
        <f t="shared" ref="B445:B476" si="11">SUM(C445:D445)</f>
        <v>3</v>
      </c>
      <c r="C445" s="308">
        <v>1</v>
      </c>
      <c r="D445" s="308">
        <v>2</v>
      </c>
      <c r="E445" s="308" t="s">
        <v>13</v>
      </c>
    </row>
    <row r="446" spans="1:5" ht="9" customHeight="1" x14ac:dyDescent="0.2">
      <c r="A446" s="29" t="s">
        <v>15</v>
      </c>
      <c r="B446" s="29">
        <f t="shared" si="11"/>
        <v>36</v>
      </c>
      <c r="C446" s="308">
        <v>27</v>
      </c>
      <c r="D446" s="308">
        <v>9</v>
      </c>
      <c r="E446" s="308" t="s">
        <v>13</v>
      </c>
    </row>
    <row r="447" spans="1:5" ht="9" customHeight="1" x14ac:dyDescent="0.2">
      <c r="A447" s="29" t="s">
        <v>112</v>
      </c>
      <c r="B447" s="29">
        <f t="shared" si="11"/>
        <v>13</v>
      </c>
      <c r="C447" s="308">
        <v>12</v>
      </c>
      <c r="D447" s="308">
        <v>1</v>
      </c>
      <c r="E447" s="308" t="s">
        <v>13</v>
      </c>
    </row>
    <row r="448" spans="1:5" ht="9" customHeight="1" x14ac:dyDescent="0.2">
      <c r="A448" s="42" t="s">
        <v>21</v>
      </c>
      <c r="B448" s="42">
        <f t="shared" si="11"/>
        <v>13</v>
      </c>
      <c r="C448" s="309">
        <v>11</v>
      </c>
      <c r="D448" s="309">
        <v>2</v>
      </c>
      <c r="E448" s="309" t="s">
        <v>13</v>
      </c>
    </row>
    <row r="449" spans="1:5" ht="9" customHeight="1" x14ac:dyDescent="0.2">
      <c r="A449" s="29" t="s">
        <v>23</v>
      </c>
      <c r="B449" s="29">
        <f t="shared" si="11"/>
        <v>14</v>
      </c>
      <c r="C449" s="308">
        <v>9</v>
      </c>
      <c r="D449" s="308">
        <v>5</v>
      </c>
      <c r="E449" s="308" t="s">
        <v>13</v>
      </c>
    </row>
    <row r="450" spans="1:5" ht="9" customHeight="1" x14ac:dyDescent="0.2">
      <c r="A450" s="29" t="s">
        <v>25</v>
      </c>
      <c r="B450" s="29">
        <f t="shared" si="11"/>
        <v>4</v>
      </c>
      <c r="C450" s="308">
        <v>2</v>
      </c>
      <c r="D450" s="308">
        <v>2</v>
      </c>
      <c r="E450" s="308" t="s">
        <v>13</v>
      </c>
    </row>
    <row r="451" spans="1:5" ht="9" customHeight="1" x14ac:dyDescent="0.2">
      <c r="A451" s="29" t="s">
        <v>27</v>
      </c>
      <c r="B451" s="29">
        <f t="shared" si="11"/>
        <v>18</v>
      </c>
      <c r="C451" s="308">
        <v>13</v>
      </c>
      <c r="D451" s="308">
        <v>5</v>
      </c>
      <c r="E451" s="308" t="s">
        <v>13</v>
      </c>
    </row>
    <row r="452" spans="1:5" ht="9" customHeight="1" x14ac:dyDescent="0.2">
      <c r="A452" s="42" t="s">
        <v>30</v>
      </c>
      <c r="B452" s="42">
        <f t="shared" si="11"/>
        <v>24</v>
      </c>
      <c r="C452" s="309">
        <v>19</v>
      </c>
      <c r="D452" s="309">
        <v>5</v>
      </c>
      <c r="E452" s="309" t="s">
        <v>13</v>
      </c>
    </row>
    <row r="453" spans="1:5" ht="9" customHeight="1" x14ac:dyDescent="0.2">
      <c r="A453" s="29" t="s">
        <v>111</v>
      </c>
      <c r="B453" s="29">
        <f t="shared" si="11"/>
        <v>8</v>
      </c>
      <c r="C453" s="308">
        <v>3</v>
      </c>
      <c r="D453" s="308">
        <v>5</v>
      </c>
      <c r="E453" s="308" t="s">
        <v>13</v>
      </c>
    </row>
    <row r="454" spans="1:5" ht="9" customHeight="1" x14ac:dyDescent="0.2">
      <c r="A454" s="29" t="s">
        <v>33</v>
      </c>
      <c r="B454" s="29">
        <f t="shared" si="11"/>
        <v>9</v>
      </c>
      <c r="C454" s="308">
        <v>5</v>
      </c>
      <c r="D454" s="308">
        <v>4</v>
      </c>
      <c r="E454" s="308" t="s">
        <v>13</v>
      </c>
    </row>
    <row r="455" spans="1:5" ht="9" customHeight="1" x14ac:dyDescent="0.2">
      <c r="A455" s="29" t="s">
        <v>34</v>
      </c>
      <c r="B455" s="29">
        <f t="shared" si="11"/>
        <v>38</v>
      </c>
      <c r="C455" s="308">
        <v>17</v>
      </c>
      <c r="D455" s="308">
        <v>21</v>
      </c>
      <c r="E455" s="308" t="s">
        <v>13</v>
      </c>
    </row>
    <row r="456" spans="1:5" ht="9" customHeight="1" x14ac:dyDescent="0.2">
      <c r="A456" s="42" t="s">
        <v>36</v>
      </c>
      <c r="B456" s="42">
        <f t="shared" si="11"/>
        <v>49</v>
      </c>
      <c r="C456" s="309">
        <v>39</v>
      </c>
      <c r="D456" s="309">
        <v>10</v>
      </c>
      <c r="E456" s="309" t="s">
        <v>13</v>
      </c>
    </row>
    <row r="457" spans="1:5" ht="9" customHeight="1" x14ac:dyDescent="0.2">
      <c r="A457" s="29" t="s">
        <v>130</v>
      </c>
      <c r="B457" s="29">
        <f t="shared" si="11"/>
        <v>34</v>
      </c>
      <c r="C457" s="308">
        <v>28</v>
      </c>
      <c r="D457" s="308">
        <v>6</v>
      </c>
      <c r="E457" s="308" t="s">
        <v>13</v>
      </c>
    </row>
    <row r="458" spans="1:5" ht="9" customHeight="1" x14ac:dyDescent="0.2">
      <c r="A458" s="29" t="s">
        <v>39</v>
      </c>
      <c r="B458" s="29">
        <f t="shared" si="11"/>
        <v>28</v>
      </c>
      <c r="C458" s="308">
        <v>11</v>
      </c>
      <c r="D458" s="308">
        <v>17</v>
      </c>
      <c r="E458" s="308" t="s">
        <v>13</v>
      </c>
    </row>
    <row r="459" spans="1:5" ht="9" customHeight="1" x14ac:dyDescent="0.2">
      <c r="A459" s="29" t="s">
        <v>32</v>
      </c>
      <c r="B459" s="29">
        <f t="shared" si="11"/>
        <v>47</v>
      </c>
      <c r="C459" s="308">
        <v>38</v>
      </c>
      <c r="D459" s="308">
        <v>9</v>
      </c>
      <c r="E459" s="308" t="s">
        <v>13</v>
      </c>
    </row>
    <row r="460" spans="1:5" ht="9" customHeight="1" x14ac:dyDescent="0.2">
      <c r="A460" s="42" t="s">
        <v>43</v>
      </c>
      <c r="B460" s="42">
        <f t="shared" si="11"/>
        <v>34</v>
      </c>
      <c r="C460" s="309">
        <v>21</v>
      </c>
      <c r="D460" s="309">
        <v>13</v>
      </c>
      <c r="E460" s="309" t="s">
        <v>13</v>
      </c>
    </row>
    <row r="461" spans="1:5" ht="9" customHeight="1" x14ac:dyDescent="0.2">
      <c r="A461" s="29" t="s">
        <v>46</v>
      </c>
      <c r="B461" s="29">
        <f t="shared" si="11"/>
        <v>23</v>
      </c>
      <c r="C461" s="308">
        <v>17</v>
      </c>
      <c r="D461" s="308">
        <v>6</v>
      </c>
      <c r="E461" s="308" t="s">
        <v>13</v>
      </c>
    </row>
    <row r="462" spans="1:5" ht="9" customHeight="1" x14ac:dyDescent="0.2">
      <c r="A462" s="29" t="s">
        <v>48</v>
      </c>
      <c r="B462" s="29">
        <f t="shared" si="11"/>
        <v>23</v>
      </c>
      <c r="C462" s="308">
        <v>18</v>
      </c>
      <c r="D462" s="308">
        <v>5</v>
      </c>
      <c r="E462" s="308" t="s">
        <v>13</v>
      </c>
    </row>
    <row r="463" spans="1:5" ht="9" customHeight="1" x14ac:dyDescent="0.2">
      <c r="A463" s="29" t="s">
        <v>50</v>
      </c>
      <c r="B463" s="29">
        <f t="shared" si="11"/>
        <v>24</v>
      </c>
      <c r="C463" s="308">
        <v>19</v>
      </c>
      <c r="D463" s="308">
        <v>5</v>
      </c>
      <c r="E463" s="308" t="s">
        <v>13</v>
      </c>
    </row>
    <row r="464" spans="1:5" ht="9" customHeight="1" x14ac:dyDescent="0.2">
      <c r="A464" s="42" t="s">
        <v>52</v>
      </c>
      <c r="B464" s="42">
        <f t="shared" si="11"/>
        <v>88</v>
      </c>
      <c r="C464" s="309">
        <v>80</v>
      </c>
      <c r="D464" s="309">
        <v>8</v>
      </c>
      <c r="E464" s="309" t="s">
        <v>13</v>
      </c>
    </row>
    <row r="465" spans="1:5" ht="9" customHeight="1" x14ac:dyDescent="0.2">
      <c r="A465" s="29" t="s">
        <v>55</v>
      </c>
      <c r="B465" s="29">
        <f t="shared" si="11"/>
        <v>56</v>
      </c>
      <c r="C465" s="308">
        <v>47</v>
      </c>
      <c r="D465" s="308">
        <v>9</v>
      </c>
      <c r="E465" s="308" t="s">
        <v>13</v>
      </c>
    </row>
    <row r="466" spans="1:5" ht="9" customHeight="1" x14ac:dyDescent="0.2">
      <c r="A466" s="29" t="s">
        <v>57</v>
      </c>
      <c r="B466" s="29">
        <f t="shared" si="11"/>
        <v>8</v>
      </c>
      <c r="C466" s="308">
        <v>2</v>
      </c>
      <c r="D466" s="308">
        <v>6</v>
      </c>
      <c r="E466" s="308" t="s">
        <v>13</v>
      </c>
    </row>
    <row r="467" spans="1:5" ht="9" customHeight="1" x14ac:dyDescent="0.2">
      <c r="A467" s="29" t="s">
        <v>59</v>
      </c>
      <c r="B467" s="29">
        <f t="shared" si="11"/>
        <v>15</v>
      </c>
      <c r="C467" s="308">
        <v>13</v>
      </c>
      <c r="D467" s="308">
        <v>2</v>
      </c>
      <c r="E467" s="308" t="s">
        <v>13</v>
      </c>
    </row>
    <row r="468" spans="1:5" ht="9" customHeight="1" x14ac:dyDescent="0.2">
      <c r="A468" s="42" t="s">
        <v>63</v>
      </c>
      <c r="B468" s="42">
        <f t="shared" si="11"/>
        <v>21</v>
      </c>
      <c r="C468" s="309">
        <v>13</v>
      </c>
      <c r="D468" s="309">
        <v>8</v>
      </c>
      <c r="E468" s="309" t="s">
        <v>13</v>
      </c>
    </row>
    <row r="469" spans="1:5" ht="9" customHeight="1" x14ac:dyDescent="0.2">
      <c r="A469" s="29" t="s">
        <v>65</v>
      </c>
      <c r="B469" s="29">
        <f t="shared" si="11"/>
        <v>26</v>
      </c>
      <c r="C469" s="308">
        <v>20</v>
      </c>
      <c r="D469" s="308">
        <v>6</v>
      </c>
      <c r="E469" s="308" t="s">
        <v>13</v>
      </c>
    </row>
    <row r="470" spans="1:5" ht="9" customHeight="1" x14ac:dyDescent="0.2">
      <c r="A470" s="29" t="s">
        <v>69</v>
      </c>
      <c r="B470" s="29">
        <f t="shared" si="11"/>
        <v>32</v>
      </c>
      <c r="C470" s="308">
        <v>20</v>
      </c>
      <c r="D470" s="308">
        <v>12</v>
      </c>
      <c r="E470" s="308" t="s">
        <v>13</v>
      </c>
    </row>
    <row r="471" spans="1:5" ht="9" customHeight="1" x14ac:dyDescent="0.2">
      <c r="A471" s="29" t="s">
        <v>74</v>
      </c>
      <c r="B471" s="29">
        <f t="shared" si="11"/>
        <v>20</v>
      </c>
      <c r="C471" s="308">
        <v>17</v>
      </c>
      <c r="D471" s="308">
        <v>3</v>
      </c>
      <c r="E471" s="308" t="s">
        <v>13</v>
      </c>
    </row>
    <row r="472" spans="1:5" ht="9" customHeight="1" x14ac:dyDescent="0.2">
      <c r="A472" s="42" t="s">
        <v>76</v>
      </c>
      <c r="B472" s="42">
        <f t="shared" si="11"/>
        <v>29</v>
      </c>
      <c r="C472" s="309">
        <v>13</v>
      </c>
      <c r="D472" s="309">
        <v>16</v>
      </c>
      <c r="E472" s="309" t="s">
        <v>13</v>
      </c>
    </row>
    <row r="473" spans="1:5" ht="9" customHeight="1" x14ac:dyDescent="0.2">
      <c r="A473" s="29" t="s">
        <v>105</v>
      </c>
      <c r="B473" s="29">
        <f t="shared" si="11"/>
        <v>21</v>
      </c>
      <c r="C473" s="308">
        <v>20</v>
      </c>
      <c r="D473" s="308">
        <v>1</v>
      </c>
      <c r="E473" s="308" t="s">
        <v>13</v>
      </c>
    </row>
    <row r="474" spans="1:5" ht="9" customHeight="1" x14ac:dyDescent="0.2">
      <c r="A474" s="29" t="s">
        <v>82</v>
      </c>
      <c r="B474" s="29">
        <f t="shared" si="11"/>
        <v>108</v>
      </c>
      <c r="C474" s="308">
        <v>80</v>
      </c>
      <c r="D474" s="308">
        <v>28</v>
      </c>
      <c r="E474" s="308" t="s">
        <v>13</v>
      </c>
    </row>
    <row r="475" spans="1:5" ht="9" customHeight="1" x14ac:dyDescent="0.2">
      <c r="A475" s="29" t="s">
        <v>86</v>
      </c>
      <c r="B475" s="29">
        <f t="shared" si="11"/>
        <v>14</v>
      </c>
      <c r="C475" s="308">
        <v>11</v>
      </c>
      <c r="D475" s="308">
        <v>3</v>
      </c>
      <c r="E475" s="308" t="s">
        <v>13</v>
      </c>
    </row>
    <row r="476" spans="1:5" ht="9" customHeight="1" x14ac:dyDescent="0.2">
      <c r="A476" s="42" t="s">
        <v>88</v>
      </c>
      <c r="B476" s="42">
        <f t="shared" si="11"/>
        <v>13</v>
      </c>
      <c r="C476" s="309">
        <v>8</v>
      </c>
      <c r="D476" s="309">
        <v>5</v>
      </c>
      <c r="E476" s="309" t="s">
        <v>13</v>
      </c>
    </row>
    <row r="477" spans="1:5" ht="9" customHeight="1" x14ac:dyDescent="0.2">
      <c r="A477" s="38"/>
      <c r="B477" s="38"/>
      <c r="C477" s="310"/>
      <c r="D477" s="310"/>
      <c r="E477" s="310"/>
    </row>
    <row r="478" spans="1:5" ht="9" customHeight="1" x14ac:dyDescent="0.2">
      <c r="A478" s="113">
        <v>2008</v>
      </c>
      <c r="B478" s="30"/>
      <c r="C478" s="307"/>
      <c r="D478" s="30"/>
      <c r="E478" s="30"/>
    </row>
    <row r="479" spans="1:5" ht="9" customHeight="1" x14ac:dyDescent="0.2">
      <c r="A479" s="113" t="s">
        <v>129</v>
      </c>
      <c r="B479" s="30">
        <f>SUM(B481:B512)</f>
        <v>930</v>
      </c>
      <c r="C479" s="30">
        <f>SUM(C481:C512)</f>
        <v>676</v>
      </c>
      <c r="D479" s="30">
        <f>SUM(D481:D512)</f>
        <v>254</v>
      </c>
      <c r="E479" s="307" t="s">
        <v>13</v>
      </c>
    </row>
    <row r="480" spans="1:5" ht="3" customHeight="1" x14ac:dyDescent="0.2">
      <c r="A480" s="113"/>
      <c r="B480" s="30"/>
      <c r="C480" s="30"/>
      <c r="D480" s="30"/>
      <c r="E480" s="30"/>
    </row>
    <row r="481" spans="1:8" ht="9" customHeight="1" x14ac:dyDescent="0.2">
      <c r="A481" s="29" t="s">
        <v>14</v>
      </c>
      <c r="B481" s="29">
        <f t="shared" ref="B481:B512" si="12">SUM(C481:D481)</f>
        <v>3</v>
      </c>
      <c r="C481" s="308">
        <v>1</v>
      </c>
      <c r="D481" s="308">
        <v>2</v>
      </c>
      <c r="E481" s="308" t="s">
        <v>13</v>
      </c>
      <c r="F481" s="154"/>
      <c r="G481" s="154"/>
      <c r="H481" s="154"/>
    </row>
    <row r="482" spans="1:8" ht="9" customHeight="1" x14ac:dyDescent="0.2">
      <c r="A482" s="29" t="s">
        <v>15</v>
      </c>
      <c r="B482" s="29">
        <f t="shared" si="12"/>
        <v>37</v>
      </c>
      <c r="C482" s="308">
        <v>27</v>
      </c>
      <c r="D482" s="308">
        <v>10</v>
      </c>
      <c r="E482" s="308" t="s">
        <v>13</v>
      </c>
      <c r="F482" s="154"/>
      <c r="G482" s="154"/>
      <c r="H482" s="154"/>
    </row>
    <row r="483" spans="1:8" ht="9" customHeight="1" x14ac:dyDescent="0.2">
      <c r="A483" s="29" t="s">
        <v>112</v>
      </c>
      <c r="B483" s="29">
        <f t="shared" si="12"/>
        <v>13</v>
      </c>
      <c r="C483" s="308">
        <v>12</v>
      </c>
      <c r="D483" s="308">
        <v>1</v>
      </c>
      <c r="E483" s="308" t="s">
        <v>13</v>
      </c>
      <c r="F483" s="154"/>
    </row>
    <row r="484" spans="1:8" ht="9" customHeight="1" x14ac:dyDescent="0.2">
      <c r="A484" s="42" t="s">
        <v>21</v>
      </c>
      <c r="B484" s="42">
        <f t="shared" si="12"/>
        <v>13</v>
      </c>
      <c r="C484" s="309">
        <v>11</v>
      </c>
      <c r="D484" s="309">
        <v>2</v>
      </c>
      <c r="E484" s="309" t="s">
        <v>13</v>
      </c>
      <c r="F484" s="154"/>
    </row>
    <row r="485" spans="1:8" ht="9" customHeight="1" x14ac:dyDescent="0.2">
      <c r="A485" s="29" t="s">
        <v>23</v>
      </c>
      <c r="B485" s="29">
        <f t="shared" si="12"/>
        <v>23</v>
      </c>
      <c r="C485" s="308">
        <v>18</v>
      </c>
      <c r="D485" s="308">
        <v>5</v>
      </c>
      <c r="E485" s="308" t="s">
        <v>13</v>
      </c>
      <c r="F485" s="154"/>
    </row>
    <row r="486" spans="1:8" ht="9" customHeight="1" x14ac:dyDescent="0.2">
      <c r="A486" s="29" t="s">
        <v>25</v>
      </c>
      <c r="B486" s="29">
        <f t="shared" si="12"/>
        <v>4</v>
      </c>
      <c r="C486" s="308">
        <v>2</v>
      </c>
      <c r="D486" s="308">
        <v>2</v>
      </c>
      <c r="E486" s="308" t="s">
        <v>13</v>
      </c>
      <c r="F486" s="154"/>
    </row>
    <row r="487" spans="1:8" ht="9" customHeight="1" x14ac:dyDescent="0.2">
      <c r="A487" s="29" t="s">
        <v>27</v>
      </c>
      <c r="B487" s="29">
        <f t="shared" si="12"/>
        <v>18</v>
      </c>
      <c r="C487" s="308">
        <v>13</v>
      </c>
      <c r="D487" s="308">
        <v>5</v>
      </c>
      <c r="E487" s="308" t="s">
        <v>13</v>
      </c>
      <c r="F487" s="154"/>
    </row>
    <row r="488" spans="1:8" ht="9" customHeight="1" x14ac:dyDescent="0.2">
      <c r="A488" s="42" t="s">
        <v>30</v>
      </c>
      <c r="B488" s="42">
        <f t="shared" si="12"/>
        <v>24</v>
      </c>
      <c r="C488" s="309">
        <v>19</v>
      </c>
      <c r="D488" s="309">
        <v>5</v>
      </c>
      <c r="E488" s="309" t="s">
        <v>13</v>
      </c>
      <c r="F488" s="154"/>
    </row>
    <row r="489" spans="1:8" ht="9" customHeight="1" x14ac:dyDescent="0.2">
      <c r="A489" s="29" t="s">
        <v>111</v>
      </c>
      <c r="B489" s="29">
        <f t="shared" si="12"/>
        <v>8</v>
      </c>
      <c r="C489" s="308">
        <v>3</v>
      </c>
      <c r="D489" s="308">
        <v>5</v>
      </c>
      <c r="E489" s="308" t="s">
        <v>13</v>
      </c>
      <c r="F489" s="154"/>
    </row>
    <row r="490" spans="1:8" ht="9" customHeight="1" x14ac:dyDescent="0.2">
      <c r="A490" s="29" t="s">
        <v>33</v>
      </c>
      <c r="B490" s="29">
        <f t="shared" si="12"/>
        <v>9</v>
      </c>
      <c r="C490" s="308">
        <v>5</v>
      </c>
      <c r="D490" s="308">
        <v>4</v>
      </c>
      <c r="E490" s="308" t="s">
        <v>13</v>
      </c>
      <c r="F490" s="154"/>
    </row>
    <row r="491" spans="1:8" ht="9" customHeight="1" x14ac:dyDescent="0.2">
      <c r="A491" s="29" t="s">
        <v>34</v>
      </c>
      <c r="B491" s="29">
        <f t="shared" si="12"/>
        <v>38</v>
      </c>
      <c r="C491" s="308">
        <v>17</v>
      </c>
      <c r="D491" s="308">
        <v>21</v>
      </c>
      <c r="E491" s="308" t="s">
        <v>13</v>
      </c>
      <c r="F491" s="154"/>
    </row>
    <row r="492" spans="1:8" ht="9" customHeight="1" x14ac:dyDescent="0.2">
      <c r="A492" s="42" t="s">
        <v>36</v>
      </c>
      <c r="B492" s="42">
        <f t="shared" si="12"/>
        <v>51</v>
      </c>
      <c r="C492" s="309">
        <v>41</v>
      </c>
      <c r="D492" s="309">
        <v>10</v>
      </c>
      <c r="E492" s="309" t="s">
        <v>13</v>
      </c>
      <c r="F492" s="154"/>
    </row>
    <row r="493" spans="1:8" ht="9" customHeight="1" x14ac:dyDescent="0.2">
      <c r="A493" s="29" t="s">
        <v>130</v>
      </c>
      <c r="B493" s="29">
        <f t="shared" si="12"/>
        <v>36</v>
      </c>
      <c r="C493" s="308">
        <v>29</v>
      </c>
      <c r="D493" s="308">
        <v>7</v>
      </c>
      <c r="E493" s="308" t="s">
        <v>13</v>
      </c>
      <c r="F493" s="154"/>
    </row>
    <row r="494" spans="1:8" ht="9" customHeight="1" x14ac:dyDescent="0.2">
      <c r="A494" s="29" t="s">
        <v>39</v>
      </c>
      <c r="B494" s="29">
        <f t="shared" si="12"/>
        <v>30</v>
      </c>
      <c r="C494" s="308">
        <v>12</v>
      </c>
      <c r="D494" s="308">
        <v>18</v>
      </c>
      <c r="E494" s="308" t="s">
        <v>13</v>
      </c>
      <c r="F494" s="154"/>
    </row>
    <row r="495" spans="1:8" ht="9" customHeight="1" x14ac:dyDescent="0.2">
      <c r="A495" s="29" t="s">
        <v>32</v>
      </c>
      <c r="B495" s="29">
        <f t="shared" si="12"/>
        <v>50</v>
      </c>
      <c r="C495" s="308">
        <v>39</v>
      </c>
      <c r="D495" s="308">
        <v>11</v>
      </c>
      <c r="E495" s="308" t="s">
        <v>13</v>
      </c>
      <c r="F495" s="154"/>
    </row>
    <row r="496" spans="1:8" ht="9" customHeight="1" x14ac:dyDescent="0.2">
      <c r="A496" s="42" t="s">
        <v>43</v>
      </c>
      <c r="B496" s="42">
        <f t="shared" si="12"/>
        <v>35</v>
      </c>
      <c r="C496" s="309">
        <v>21</v>
      </c>
      <c r="D496" s="309">
        <v>14</v>
      </c>
      <c r="E496" s="309" t="s">
        <v>13</v>
      </c>
      <c r="F496" s="154"/>
    </row>
    <row r="497" spans="1:6" ht="9" customHeight="1" x14ac:dyDescent="0.2">
      <c r="A497" s="29" t="s">
        <v>46</v>
      </c>
      <c r="B497" s="29">
        <f t="shared" si="12"/>
        <v>23</v>
      </c>
      <c r="C497" s="308">
        <v>16</v>
      </c>
      <c r="D497" s="308">
        <v>7</v>
      </c>
      <c r="E497" s="308" t="s">
        <v>13</v>
      </c>
      <c r="F497" s="154"/>
    </row>
    <row r="498" spans="1:6" ht="9" customHeight="1" x14ac:dyDescent="0.2">
      <c r="A498" s="29" t="s">
        <v>48</v>
      </c>
      <c r="B498" s="29">
        <f t="shared" si="12"/>
        <v>24</v>
      </c>
      <c r="C498" s="308">
        <v>18</v>
      </c>
      <c r="D498" s="308">
        <v>6</v>
      </c>
      <c r="E498" s="308" t="s">
        <v>13</v>
      </c>
      <c r="F498" s="154"/>
    </row>
    <row r="499" spans="1:6" ht="9" customHeight="1" x14ac:dyDescent="0.2">
      <c r="A499" s="29" t="s">
        <v>50</v>
      </c>
      <c r="B499" s="29">
        <f t="shared" si="12"/>
        <v>24</v>
      </c>
      <c r="C499" s="308">
        <v>19</v>
      </c>
      <c r="D499" s="308">
        <v>5</v>
      </c>
      <c r="E499" s="308" t="s">
        <v>13</v>
      </c>
      <c r="F499" s="154"/>
    </row>
    <row r="500" spans="1:6" ht="9" customHeight="1" x14ac:dyDescent="0.2">
      <c r="A500" s="42" t="s">
        <v>52</v>
      </c>
      <c r="B500" s="42">
        <f t="shared" si="12"/>
        <v>90</v>
      </c>
      <c r="C500" s="309">
        <v>82</v>
      </c>
      <c r="D500" s="309">
        <v>8</v>
      </c>
      <c r="E500" s="309" t="s">
        <v>13</v>
      </c>
      <c r="F500" s="154"/>
    </row>
    <row r="501" spans="1:6" ht="9" customHeight="1" x14ac:dyDescent="0.2">
      <c r="A501" s="29" t="s">
        <v>55</v>
      </c>
      <c r="B501" s="29">
        <f t="shared" si="12"/>
        <v>64</v>
      </c>
      <c r="C501" s="308">
        <v>52</v>
      </c>
      <c r="D501" s="308">
        <v>12</v>
      </c>
      <c r="E501" s="308" t="s">
        <v>13</v>
      </c>
      <c r="F501" s="154"/>
    </row>
    <row r="502" spans="1:6" ht="9" customHeight="1" x14ac:dyDescent="0.2">
      <c r="A502" s="29" t="s">
        <v>57</v>
      </c>
      <c r="B502" s="29">
        <f t="shared" si="12"/>
        <v>9</v>
      </c>
      <c r="C502" s="308">
        <v>3</v>
      </c>
      <c r="D502" s="308">
        <v>6</v>
      </c>
      <c r="E502" s="308" t="s">
        <v>13</v>
      </c>
      <c r="F502" s="154"/>
    </row>
    <row r="503" spans="1:6" ht="9" customHeight="1" x14ac:dyDescent="0.2">
      <c r="A503" s="29" t="s">
        <v>59</v>
      </c>
      <c r="B503" s="29">
        <f t="shared" si="12"/>
        <v>16</v>
      </c>
      <c r="C503" s="308">
        <v>14</v>
      </c>
      <c r="D503" s="308">
        <v>2</v>
      </c>
      <c r="E503" s="308" t="s">
        <v>13</v>
      </c>
      <c r="F503" s="154"/>
    </row>
    <row r="504" spans="1:6" ht="9" customHeight="1" x14ac:dyDescent="0.2">
      <c r="A504" s="42" t="s">
        <v>63</v>
      </c>
      <c r="B504" s="42">
        <f t="shared" si="12"/>
        <v>22</v>
      </c>
      <c r="C504" s="309">
        <v>13</v>
      </c>
      <c r="D504" s="309">
        <v>9</v>
      </c>
      <c r="E504" s="309" t="s">
        <v>13</v>
      </c>
      <c r="F504" s="154"/>
    </row>
    <row r="505" spans="1:6" ht="9" customHeight="1" x14ac:dyDescent="0.2">
      <c r="A505" s="29" t="s">
        <v>65</v>
      </c>
      <c r="B505" s="29">
        <f t="shared" si="12"/>
        <v>27</v>
      </c>
      <c r="C505" s="308">
        <v>20</v>
      </c>
      <c r="D505" s="308">
        <v>7</v>
      </c>
      <c r="E505" s="308" t="s">
        <v>13</v>
      </c>
      <c r="F505" s="154"/>
    </row>
    <row r="506" spans="1:6" ht="9" customHeight="1" x14ac:dyDescent="0.2">
      <c r="A506" s="29" t="s">
        <v>69</v>
      </c>
      <c r="B506" s="29">
        <f t="shared" si="12"/>
        <v>32</v>
      </c>
      <c r="C506" s="308">
        <v>20</v>
      </c>
      <c r="D506" s="308">
        <v>12</v>
      </c>
      <c r="E506" s="308" t="s">
        <v>13</v>
      </c>
      <c r="F506" s="154"/>
    </row>
    <row r="507" spans="1:6" ht="9" customHeight="1" x14ac:dyDescent="0.2">
      <c r="A507" s="29" t="s">
        <v>74</v>
      </c>
      <c r="B507" s="29">
        <f t="shared" si="12"/>
        <v>20</v>
      </c>
      <c r="C507" s="308">
        <v>17</v>
      </c>
      <c r="D507" s="308">
        <v>3</v>
      </c>
      <c r="E507" s="308" t="s">
        <v>13</v>
      </c>
      <c r="F507" s="154"/>
    </row>
    <row r="508" spans="1:6" ht="9" customHeight="1" x14ac:dyDescent="0.2">
      <c r="A508" s="42" t="s">
        <v>76</v>
      </c>
      <c r="B508" s="42">
        <f t="shared" si="12"/>
        <v>31</v>
      </c>
      <c r="C508" s="309">
        <v>13</v>
      </c>
      <c r="D508" s="309">
        <v>18</v>
      </c>
      <c r="E508" s="309" t="s">
        <v>13</v>
      </c>
      <c r="F508" s="154"/>
    </row>
    <row r="509" spans="1:6" ht="9" customHeight="1" x14ac:dyDescent="0.2">
      <c r="A509" s="29" t="s">
        <v>105</v>
      </c>
      <c r="B509" s="29">
        <f t="shared" si="12"/>
        <v>21</v>
      </c>
      <c r="C509" s="308">
        <v>20</v>
      </c>
      <c r="D509" s="308">
        <v>1</v>
      </c>
      <c r="E509" s="308" t="s">
        <v>13</v>
      </c>
      <c r="F509" s="154"/>
    </row>
    <row r="510" spans="1:6" ht="9" customHeight="1" x14ac:dyDescent="0.2">
      <c r="A510" s="29" t="s">
        <v>82</v>
      </c>
      <c r="B510" s="29">
        <f t="shared" si="12"/>
        <v>108</v>
      </c>
      <c r="C510" s="308">
        <v>80</v>
      </c>
      <c r="D510" s="308">
        <v>28</v>
      </c>
      <c r="E510" s="308" t="s">
        <v>13</v>
      </c>
      <c r="F510" s="154"/>
    </row>
    <row r="511" spans="1:6" ht="9" customHeight="1" x14ac:dyDescent="0.2">
      <c r="A511" s="29" t="s">
        <v>86</v>
      </c>
      <c r="B511" s="29">
        <f t="shared" si="12"/>
        <v>14</v>
      </c>
      <c r="C511" s="308">
        <v>11</v>
      </c>
      <c r="D511" s="308">
        <v>3</v>
      </c>
      <c r="E511" s="308" t="s">
        <v>13</v>
      </c>
      <c r="F511" s="154"/>
    </row>
    <row r="512" spans="1:6" ht="9" customHeight="1" x14ac:dyDescent="0.2">
      <c r="A512" s="42" t="s">
        <v>88</v>
      </c>
      <c r="B512" s="42">
        <f t="shared" si="12"/>
        <v>13</v>
      </c>
      <c r="C512" s="309">
        <v>8</v>
      </c>
      <c r="D512" s="309">
        <v>5</v>
      </c>
      <c r="E512" s="309" t="s">
        <v>13</v>
      </c>
      <c r="F512" s="296"/>
    </row>
    <row r="513" spans="1:8" ht="9" customHeight="1" x14ac:dyDescent="0.2">
      <c r="A513" s="38"/>
      <c r="B513" s="38"/>
      <c r="C513" s="310"/>
      <c r="D513" s="310"/>
      <c r="E513" s="310"/>
    </row>
    <row r="514" spans="1:8" ht="9" customHeight="1" x14ac:dyDescent="0.2">
      <c r="A514" s="113">
        <v>2009</v>
      </c>
      <c r="B514" s="30"/>
      <c r="C514" s="307"/>
      <c r="D514" s="30"/>
      <c r="E514" s="30"/>
    </row>
    <row r="515" spans="1:8" ht="9" customHeight="1" x14ac:dyDescent="0.2">
      <c r="A515" s="113" t="s">
        <v>129</v>
      </c>
      <c r="B515" s="30">
        <f>SUM(B517:B548)</f>
        <v>745</v>
      </c>
      <c r="C515" s="30">
        <f>SUM(C517:C548)</f>
        <v>518</v>
      </c>
      <c r="D515" s="30">
        <f>SUM(D517:D548)</f>
        <v>227</v>
      </c>
      <c r="E515" s="307" t="s">
        <v>13</v>
      </c>
    </row>
    <row r="516" spans="1:8" ht="3" customHeight="1" x14ac:dyDescent="0.2">
      <c r="A516" s="113"/>
      <c r="B516" s="30"/>
      <c r="C516" s="30"/>
      <c r="D516" s="30"/>
      <c r="E516" s="30"/>
    </row>
    <row r="517" spans="1:8" ht="9" customHeight="1" x14ac:dyDescent="0.2">
      <c r="A517" s="29" t="s">
        <v>14</v>
      </c>
      <c r="B517" s="29">
        <f t="shared" ref="B517:B548" si="13">SUM(C517:D517)</f>
        <v>2</v>
      </c>
      <c r="C517" s="308">
        <v>1</v>
      </c>
      <c r="D517" s="308">
        <v>1</v>
      </c>
      <c r="E517" s="308" t="s">
        <v>13</v>
      </c>
      <c r="F517" s="154"/>
      <c r="G517" s="154"/>
      <c r="H517" s="154"/>
    </row>
    <row r="518" spans="1:8" ht="9" customHeight="1" x14ac:dyDescent="0.2">
      <c r="A518" s="29" t="s">
        <v>15</v>
      </c>
      <c r="B518" s="29">
        <f t="shared" si="13"/>
        <v>34</v>
      </c>
      <c r="C518" s="308">
        <v>26</v>
      </c>
      <c r="D518" s="308">
        <v>8</v>
      </c>
      <c r="E518" s="308" t="s">
        <v>13</v>
      </c>
      <c r="F518" s="154"/>
      <c r="G518" s="154"/>
      <c r="H518" s="154"/>
    </row>
    <row r="519" spans="1:8" ht="9" customHeight="1" x14ac:dyDescent="0.2">
      <c r="A519" s="29" t="s">
        <v>112</v>
      </c>
      <c r="B519" s="29">
        <f t="shared" si="13"/>
        <v>9</v>
      </c>
      <c r="C519" s="308">
        <v>8</v>
      </c>
      <c r="D519" s="308">
        <v>1</v>
      </c>
      <c r="E519" s="308" t="s">
        <v>13</v>
      </c>
      <c r="F519" s="154"/>
    </row>
    <row r="520" spans="1:8" ht="9" customHeight="1" x14ac:dyDescent="0.2">
      <c r="A520" s="42" t="s">
        <v>21</v>
      </c>
      <c r="B520" s="42">
        <f t="shared" si="13"/>
        <v>10</v>
      </c>
      <c r="C520" s="309">
        <v>8</v>
      </c>
      <c r="D520" s="309">
        <v>2</v>
      </c>
      <c r="E520" s="309" t="s">
        <v>13</v>
      </c>
      <c r="F520" s="154"/>
    </row>
    <row r="521" spans="1:8" ht="9" customHeight="1" x14ac:dyDescent="0.2">
      <c r="A521" s="29" t="s">
        <v>23</v>
      </c>
      <c r="B521" s="29">
        <f t="shared" si="13"/>
        <v>16</v>
      </c>
      <c r="C521" s="308">
        <v>11</v>
      </c>
      <c r="D521" s="308">
        <v>5</v>
      </c>
      <c r="E521" s="308" t="s">
        <v>13</v>
      </c>
      <c r="F521" s="154"/>
    </row>
    <row r="522" spans="1:8" ht="9" customHeight="1" x14ac:dyDescent="0.2">
      <c r="A522" s="29" t="s">
        <v>25</v>
      </c>
      <c r="B522" s="29">
        <f t="shared" si="13"/>
        <v>2</v>
      </c>
      <c r="C522" s="308">
        <v>0</v>
      </c>
      <c r="D522" s="308">
        <v>2</v>
      </c>
      <c r="E522" s="308" t="s">
        <v>13</v>
      </c>
      <c r="F522" s="154"/>
    </row>
    <row r="523" spans="1:8" ht="9" customHeight="1" x14ac:dyDescent="0.2">
      <c r="A523" s="29" t="s">
        <v>27</v>
      </c>
      <c r="B523" s="29">
        <f t="shared" si="13"/>
        <v>28</v>
      </c>
      <c r="C523" s="308">
        <v>20</v>
      </c>
      <c r="D523" s="308">
        <v>8</v>
      </c>
      <c r="E523" s="308" t="s">
        <v>13</v>
      </c>
      <c r="F523" s="154"/>
    </row>
    <row r="524" spans="1:8" ht="9" customHeight="1" x14ac:dyDescent="0.2">
      <c r="A524" s="42" t="s">
        <v>30</v>
      </c>
      <c r="B524" s="42">
        <f t="shared" si="13"/>
        <v>18</v>
      </c>
      <c r="C524" s="309">
        <v>13</v>
      </c>
      <c r="D524" s="309">
        <v>5</v>
      </c>
      <c r="E524" s="309" t="s">
        <v>13</v>
      </c>
      <c r="F524" s="154"/>
    </row>
    <row r="525" spans="1:8" ht="9" customHeight="1" x14ac:dyDescent="0.2">
      <c r="A525" s="29" t="s">
        <v>111</v>
      </c>
      <c r="B525" s="29">
        <f t="shared" si="13"/>
        <v>8</v>
      </c>
      <c r="C525" s="308">
        <v>3</v>
      </c>
      <c r="D525" s="308">
        <v>5</v>
      </c>
      <c r="E525" s="308" t="s">
        <v>13</v>
      </c>
      <c r="F525" s="154"/>
    </row>
    <row r="526" spans="1:8" ht="9" customHeight="1" x14ac:dyDescent="0.2">
      <c r="A526" s="29" t="s">
        <v>33</v>
      </c>
      <c r="B526" s="29">
        <f t="shared" si="13"/>
        <v>4</v>
      </c>
      <c r="C526" s="308">
        <v>1</v>
      </c>
      <c r="D526" s="308">
        <v>3</v>
      </c>
      <c r="E526" s="308" t="s">
        <v>13</v>
      </c>
      <c r="F526" s="154"/>
    </row>
    <row r="527" spans="1:8" ht="9" customHeight="1" x14ac:dyDescent="0.2">
      <c r="A527" s="29" t="s">
        <v>34</v>
      </c>
      <c r="B527" s="29">
        <f t="shared" si="13"/>
        <v>27</v>
      </c>
      <c r="C527" s="308">
        <v>9</v>
      </c>
      <c r="D527" s="308">
        <v>18</v>
      </c>
      <c r="E527" s="308" t="s">
        <v>13</v>
      </c>
      <c r="F527" s="154"/>
    </row>
    <row r="528" spans="1:8" ht="9" customHeight="1" x14ac:dyDescent="0.2">
      <c r="A528" s="42" t="s">
        <v>36</v>
      </c>
      <c r="B528" s="42">
        <f t="shared" si="13"/>
        <v>28</v>
      </c>
      <c r="C528" s="309">
        <v>22</v>
      </c>
      <c r="D528" s="309">
        <v>6</v>
      </c>
      <c r="E528" s="309" t="s">
        <v>13</v>
      </c>
      <c r="F528" s="154"/>
    </row>
    <row r="529" spans="1:6" ht="9" customHeight="1" x14ac:dyDescent="0.2">
      <c r="A529" s="29" t="s">
        <v>130</v>
      </c>
      <c r="B529" s="29">
        <f t="shared" si="13"/>
        <v>24</v>
      </c>
      <c r="C529" s="308">
        <v>18</v>
      </c>
      <c r="D529" s="308">
        <v>6</v>
      </c>
      <c r="E529" s="308" t="s">
        <v>13</v>
      </c>
      <c r="F529" s="154"/>
    </row>
    <row r="530" spans="1:6" ht="9" customHeight="1" x14ac:dyDescent="0.2">
      <c r="A530" s="29" t="s">
        <v>39</v>
      </c>
      <c r="B530" s="29">
        <f t="shared" si="13"/>
        <v>47</v>
      </c>
      <c r="C530" s="308">
        <v>30</v>
      </c>
      <c r="D530" s="308">
        <v>17</v>
      </c>
      <c r="E530" s="308" t="s">
        <v>13</v>
      </c>
      <c r="F530" s="154"/>
    </row>
    <row r="531" spans="1:6" ht="9" customHeight="1" x14ac:dyDescent="0.2">
      <c r="A531" s="29" t="s">
        <v>32</v>
      </c>
      <c r="B531" s="29">
        <f t="shared" si="13"/>
        <v>32</v>
      </c>
      <c r="C531" s="308">
        <v>21</v>
      </c>
      <c r="D531" s="308">
        <v>11</v>
      </c>
      <c r="E531" s="308" t="s">
        <v>13</v>
      </c>
      <c r="F531" s="154"/>
    </row>
    <row r="532" spans="1:6" ht="9" customHeight="1" x14ac:dyDescent="0.2">
      <c r="A532" s="42" t="s">
        <v>43</v>
      </c>
      <c r="B532" s="42">
        <f t="shared" si="13"/>
        <v>25</v>
      </c>
      <c r="C532" s="309">
        <v>12</v>
      </c>
      <c r="D532" s="309">
        <v>13</v>
      </c>
      <c r="E532" s="309" t="s">
        <v>13</v>
      </c>
      <c r="F532" s="154"/>
    </row>
    <row r="533" spans="1:6" ht="9" customHeight="1" x14ac:dyDescent="0.2">
      <c r="A533" s="29" t="s">
        <v>46</v>
      </c>
      <c r="B533" s="29">
        <f t="shared" si="13"/>
        <v>23</v>
      </c>
      <c r="C533" s="308">
        <v>18</v>
      </c>
      <c r="D533" s="308">
        <v>5</v>
      </c>
      <c r="E533" s="308" t="s">
        <v>13</v>
      </c>
      <c r="F533" s="154"/>
    </row>
    <row r="534" spans="1:6" ht="9" customHeight="1" x14ac:dyDescent="0.2">
      <c r="A534" s="29" t="s">
        <v>48</v>
      </c>
      <c r="B534" s="29">
        <f t="shared" si="13"/>
        <v>24</v>
      </c>
      <c r="C534" s="308">
        <v>18</v>
      </c>
      <c r="D534" s="308">
        <v>6</v>
      </c>
      <c r="E534" s="308" t="s">
        <v>13</v>
      </c>
      <c r="F534" s="154"/>
    </row>
    <row r="535" spans="1:6" ht="9" customHeight="1" x14ac:dyDescent="0.2">
      <c r="A535" s="29" t="s">
        <v>50</v>
      </c>
      <c r="B535" s="29">
        <f t="shared" si="13"/>
        <v>15</v>
      </c>
      <c r="C535" s="308">
        <v>11</v>
      </c>
      <c r="D535" s="308">
        <v>4</v>
      </c>
      <c r="E535" s="308" t="s">
        <v>13</v>
      </c>
      <c r="F535" s="154"/>
    </row>
    <row r="536" spans="1:6" ht="9" customHeight="1" x14ac:dyDescent="0.2">
      <c r="A536" s="42" t="s">
        <v>52</v>
      </c>
      <c r="B536" s="42">
        <f t="shared" si="13"/>
        <v>69</v>
      </c>
      <c r="C536" s="309">
        <v>62</v>
      </c>
      <c r="D536" s="309">
        <v>7</v>
      </c>
      <c r="E536" s="309" t="s">
        <v>13</v>
      </c>
      <c r="F536" s="154"/>
    </row>
    <row r="537" spans="1:6" ht="9" customHeight="1" x14ac:dyDescent="0.2">
      <c r="A537" s="29" t="s">
        <v>55</v>
      </c>
      <c r="B537" s="29">
        <f t="shared" si="13"/>
        <v>59</v>
      </c>
      <c r="C537" s="308">
        <v>47</v>
      </c>
      <c r="D537" s="308">
        <v>12</v>
      </c>
      <c r="E537" s="308" t="s">
        <v>13</v>
      </c>
      <c r="F537" s="154"/>
    </row>
    <row r="538" spans="1:6" ht="9" customHeight="1" x14ac:dyDescent="0.2">
      <c r="A538" s="29" t="s">
        <v>57</v>
      </c>
      <c r="B538" s="29">
        <f t="shared" si="13"/>
        <v>6</v>
      </c>
      <c r="C538" s="308">
        <v>0</v>
      </c>
      <c r="D538" s="308">
        <v>6</v>
      </c>
      <c r="E538" s="308" t="s">
        <v>13</v>
      </c>
      <c r="F538" s="154"/>
    </row>
    <row r="539" spans="1:6" ht="9" customHeight="1" x14ac:dyDescent="0.2">
      <c r="A539" s="29" t="s">
        <v>59</v>
      </c>
      <c r="B539" s="29">
        <f t="shared" si="13"/>
        <v>6</v>
      </c>
      <c r="C539" s="308">
        <v>4</v>
      </c>
      <c r="D539" s="308">
        <v>2</v>
      </c>
      <c r="E539" s="308" t="s">
        <v>13</v>
      </c>
      <c r="F539" s="154"/>
    </row>
    <row r="540" spans="1:6" ht="9" customHeight="1" x14ac:dyDescent="0.2">
      <c r="A540" s="42" t="s">
        <v>63</v>
      </c>
      <c r="B540" s="42">
        <f t="shared" si="13"/>
        <v>16</v>
      </c>
      <c r="C540" s="309">
        <v>8</v>
      </c>
      <c r="D540" s="309">
        <v>8</v>
      </c>
      <c r="E540" s="309" t="s">
        <v>13</v>
      </c>
      <c r="F540" s="154"/>
    </row>
    <row r="541" spans="1:6" ht="9" customHeight="1" x14ac:dyDescent="0.2">
      <c r="A541" s="29" t="s">
        <v>65</v>
      </c>
      <c r="B541" s="29">
        <f t="shared" si="13"/>
        <v>21</v>
      </c>
      <c r="C541" s="308">
        <v>18</v>
      </c>
      <c r="D541" s="308">
        <v>3</v>
      </c>
      <c r="E541" s="308" t="s">
        <v>13</v>
      </c>
      <c r="F541" s="154"/>
    </row>
    <row r="542" spans="1:6" ht="9" customHeight="1" x14ac:dyDescent="0.2">
      <c r="A542" s="29" t="s">
        <v>69</v>
      </c>
      <c r="B542" s="29">
        <f t="shared" si="13"/>
        <v>27</v>
      </c>
      <c r="C542" s="308">
        <v>18</v>
      </c>
      <c r="D542" s="308">
        <v>9</v>
      </c>
      <c r="E542" s="308" t="s">
        <v>13</v>
      </c>
      <c r="F542" s="154"/>
    </row>
    <row r="543" spans="1:6" ht="9" customHeight="1" x14ac:dyDescent="0.2">
      <c r="A543" s="29" t="s">
        <v>74</v>
      </c>
      <c r="B543" s="29">
        <f t="shared" si="13"/>
        <v>8</v>
      </c>
      <c r="C543" s="308">
        <v>6</v>
      </c>
      <c r="D543" s="308">
        <v>2</v>
      </c>
      <c r="E543" s="308" t="s">
        <v>13</v>
      </c>
      <c r="F543" s="154"/>
    </row>
    <row r="544" spans="1:6" ht="9" customHeight="1" x14ac:dyDescent="0.2">
      <c r="A544" s="42" t="s">
        <v>76</v>
      </c>
      <c r="B544" s="42">
        <f t="shared" si="13"/>
        <v>25</v>
      </c>
      <c r="C544" s="309">
        <v>9</v>
      </c>
      <c r="D544" s="309">
        <v>16</v>
      </c>
      <c r="E544" s="309" t="s">
        <v>13</v>
      </c>
      <c r="F544" s="154"/>
    </row>
    <row r="545" spans="1:8" ht="9" customHeight="1" x14ac:dyDescent="0.2">
      <c r="A545" s="29" t="s">
        <v>105</v>
      </c>
      <c r="B545" s="29">
        <f t="shared" si="13"/>
        <v>18</v>
      </c>
      <c r="C545" s="308">
        <v>15</v>
      </c>
      <c r="D545" s="308">
        <v>3</v>
      </c>
      <c r="E545" s="308" t="s">
        <v>13</v>
      </c>
      <c r="F545" s="154"/>
    </row>
    <row r="546" spans="1:8" ht="9" customHeight="1" x14ac:dyDescent="0.2">
      <c r="A546" s="29" t="s">
        <v>82</v>
      </c>
      <c r="B546" s="29">
        <f t="shared" si="13"/>
        <v>92</v>
      </c>
      <c r="C546" s="308">
        <v>66</v>
      </c>
      <c r="D546" s="308">
        <v>26</v>
      </c>
      <c r="E546" s="308" t="s">
        <v>13</v>
      </c>
      <c r="F546" s="154"/>
    </row>
    <row r="547" spans="1:8" ht="9" customHeight="1" x14ac:dyDescent="0.2">
      <c r="A547" s="29" t="s">
        <v>86</v>
      </c>
      <c r="B547" s="29">
        <f t="shared" si="13"/>
        <v>11</v>
      </c>
      <c r="C547" s="308">
        <v>9</v>
      </c>
      <c r="D547" s="308">
        <v>2</v>
      </c>
      <c r="E547" s="308" t="s">
        <v>13</v>
      </c>
      <c r="F547" s="154"/>
    </row>
    <row r="548" spans="1:8" ht="9" customHeight="1" x14ac:dyDescent="0.2">
      <c r="A548" s="42" t="s">
        <v>88</v>
      </c>
      <c r="B548" s="42">
        <f t="shared" si="13"/>
        <v>11</v>
      </c>
      <c r="C548" s="309">
        <v>6</v>
      </c>
      <c r="D548" s="309">
        <v>5</v>
      </c>
      <c r="E548" s="309" t="s">
        <v>13</v>
      </c>
      <c r="F548" s="296"/>
    </row>
    <row r="549" spans="1:8" ht="9" customHeight="1" x14ac:dyDescent="0.2">
      <c r="A549" s="38"/>
      <c r="B549" s="38"/>
      <c r="C549" s="310"/>
      <c r="D549" s="310"/>
      <c r="E549" s="310"/>
    </row>
    <row r="550" spans="1:8" ht="9" customHeight="1" x14ac:dyDescent="0.2">
      <c r="A550" s="113">
        <v>2010</v>
      </c>
      <c r="B550" s="30"/>
      <c r="C550" s="307"/>
      <c r="D550" s="30"/>
      <c r="E550" s="30"/>
    </row>
    <row r="551" spans="1:8" ht="9" customHeight="1" x14ac:dyDescent="0.2">
      <c r="A551" s="113" t="s">
        <v>129</v>
      </c>
      <c r="B551" s="30">
        <f>SUM(B553:B584)</f>
        <v>780</v>
      </c>
      <c r="C551" s="30">
        <f>SUM(C553:C584)</f>
        <v>540</v>
      </c>
      <c r="D551" s="30">
        <f>SUM(D553:D584)</f>
        <v>240</v>
      </c>
      <c r="E551" s="307" t="s">
        <v>13</v>
      </c>
    </row>
    <row r="552" spans="1:8" ht="3" customHeight="1" x14ac:dyDescent="0.2">
      <c r="A552" s="113"/>
      <c r="B552" s="30"/>
      <c r="C552" s="30"/>
      <c r="D552" s="30"/>
      <c r="E552" s="30"/>
    </row>
    <row r="553" spans="1:8" ht="9" customHeight="1" x14ac:dyDescent="0.2">
      <c r="A553" s="29" t="s">
        <v>14</v>
      </c>
      <c r="B553" s="29">
        <f t="shared" ref="B553:B584" si="14">SUM(C553:D553)</f>
        <v>2</v>
      </c>
      <c r="C553" s="308">
        <v>1</v>
      </c>
      <c r="D553" s="308">
        <v>1</v>
      </c>
      <c r="E553" s="308" t="s">
        <v>13</v>
      </c>
      <c r="F553" s="154"/>
      <c r="G553" s="154"/>
      <c r="H553" s="154"/>
    </row>
    <row r="554" spans="1:8" ht="9" customHeight="1" x14ac:dyDescent="0.2">
      <c r="A554" s="29" t="s">
        <v>15</v>
      </c>
      <c r="B554" s="29">
        <f t="shared" si="14"/>
        <v>37</v>
      </c>
      <c r="C554" s="308">
        <v>27</v>
      </c>
      <c r="D554" s="308">
        <v>10</v>
      </c>
      <c r="E554" s="308" t="s">
        <v>13</v>
      </c>
      <c r="F554" s="154"/>
      <c r="G554" s="154"/>
      <c r="H554" s="154"/>
    </row>
    <row r="555" spans="1:8" ht="9" customHeight="1" x14ac:dyDescent="0.2">
      <c r="A555" s="29" t="s">
        <v>112</v>
      </c>
      <c r="B555" s="29">
        <f t="shared" si="14"/>
        <v>11</v>
      </c>
      <c r="C555" s="308">
        <v>10</v>
      </c>
      <c r="D555" s="308">
        <v>1</v>
      </c>
      <c r="E555" s="308" t="s">
        <v>13</v>
      </c>
      <c r="F555" s="154"/>
    </row>
    <row r="556" spans="1:8" ht="9" customHeight="1" x14ac:dyDescent="0.2">
      <c r="A556" s="42" t="s">
        <v>21</v>
      </c>
      <c r="B556" s="42">
        <f t="shared" si="14"/>
        <v>11</v>
      </c>
      <c r="C556" s="309">
        <v>9</v>
      </c>
      <c r="D556" s="309">
        <v>2</v>
      </c>
      <c r="E556" s="309" t="s">
        <v>13</v>
      </c>
      <c r="F556" s="154"/>
    </row>
    <row r="557" spans="1:8" ht="9" customHeight="1" x14ac:dyDescent="0.2">
      <c r="A557" s="29" t="s">
        <v>23</v>
      </c>
      <c r="B557" s="29">
        <f t="shared" si="14"/>
        <v>17</v>
      </c>
      <c r="C557" s="308">
        <v>12</v>
      </c>
      <c r="D557" s="308">
        <v>5</v>
      </c>
      <c r="E557" s="308" t="s">
        <v>13</v>
      </c>
      <c r="F557" s="154"/>
    </row>
    <row r="558" spans="1:8" ht="9" customHeight="1" x14ac:dyDescent="0.2">
      <c r="A558" s="29" t="s">
        <v>25</v>
      </c>
      <c r="B558" s="29">
        <f t="shared" si="14"/>
        <v>2</v>
      </c>
      <c r="C558" s="308">
        <v>0</v>
      </c>
      <c r="D558" s="308">
        <v>2</v>
      </c>
      <c r="E558" s="308" t="s">
        <v>13</v>
      </c>
      <c r="F558" s="154"/>
    </row>
    <row r="559" spans="1:8" ht="9" customHeight="1" x14ac:dyDescent="0.2">
      <c r="A559" s="29" t="s">
        <v>27</v>
      </c>
      <c r="B559" s="29">
        <f t="shared" si="14"/>
        <v>28</v>
      </c>
      <c r="C559" s="308">
        <v>20</v>
      </c>
      <c r="D559" s="308">
        <v>8</v>
      </c>
      <c r="E559" s="308" t="s">
        <v>13</v>
      </c>
      <c r="F559" s="154"/>
    </row>
    <row r="560" spans="1:8" ht="9" customHeight="1" x14ac:dyDescent="0.2">
      <c r="A560" s="42" t="s">
        <v>30</v>
      </c>
      <c r="B560" s="42">
        <f t="shared" si="14"/>
        <v>19</v>
      </c>
      <c r="C560" s="309">
        <v>14</v>
      </c>
      <c r="D560" s="309">
        <v>5</v>
      </c>
      <c r="E560" s="309" t="s">
        <v>13</v>
      </c>
      <c r="F560" s="154"/>
    </row>
    <row r="561" spans="1:6" ht="9" customHeight="1" x14ac:dyDescent="0.2">
      <c r="A561" s="29" t="s">
        <v>111</v>
      </c>
      <c r="B561" s="29">
        <f t="shared" si="14"/>
        <v>8</v>
      </c>
      <c r="C561" s="308">
        <v>3</v>
      </c>
      <c r="D561" s="308">
        <v>5</v>
      </c>
      <c r="E561" s="308" t="s">
        <v>13</v>
      </c>
      <c r="F561" s="154"/>
    </row>
    <row r="562" spans="1:6" ht="9" customHeight="1" x14ac:dyDescent="0.2">
      <c r="A562" s="29" t="s">
        <v>33</v>
      </c>
      <c r="B562" s="29">
        <f t="shared" si="14"/>
        <v>4</v>
      </c>
      <c r="C562" s="308">
        <v>1</v>
      </c>
      <c r="D562" s="308">
        <v>3</v>
      </c>
      <c r="E562" s="308" t="s">
        <v>13</v>
      </c>
      <c r="F562" s="154"/>
    </row>
    <row r="563" spans="1:6" ht="9" customHeight="1" x14ac:dyDescent="0.2">
      <c r="A563" s="29" t="s">
        <v>34</v>
      </c>
      <c r="B563" s="29">
        <f t="shared" si="14"/>
        <v>27</v>
      </c>
      <c r="C563" s="308">
        <v>9</v>
      </c>
      <c r="D563" s="308">
        <v>18</v>
      </c>
      <c r="E563" s="308" t="s">
        <v>13</v>
      </c>
      <c r="F563" s="154"/>
    </row>
    <row r="564" spans="1:6" ht="9" customHeight="1" x14ac:dyDescent="0.2">
      <c r="A564" s="42" t="s">
        <v>36</v>
      </c>
      <c r="B564" s="42">
        <f t="shared" si="14"/>
        <v>29</v>
      </c>
      <c r="C564" s="309">
        <v>23</v>
      </c>
      <c r="D564" s="309">
        <v>6</v>
      </c>
      <c r="E564" s="309" t="s">
        <v>13</v>
      </c>
      <c r="F564" s="154"/>
    </row>
    <row r="565" spans="1:6" ht="9" customHeight="1" x14ac:dyDescent="0.2">
      <c r="A565" s="29" t="s">
        <v>130</v>
      </c>
      <c r="B565" s="29">
        <f t="shared" si="14"/>
        <v>25</v>
      </c>
      <c r="C565" s="308">
        <v>18</v>
      </c>
      <c r="D565" s="308">
        <v>7</v>
      </c>
      <c r="E565" s="308" t="s">
        <v>13</v>
      </c>
      <c r="F565" s="154"/>
    </row>
    <row r="566" spans="1:6" ht="9" customHeight="1" x14ac:dyDescent="0.2">
      <c r="A566" s="29" t="s">
        <v>39</v>
      </c>
      <c r="B566" s="29">
        <f t="shared" si="14"/>
        <v>55</v>
      </c>
      <c r="C566" s="308">
        <v>35</v>
      </c>
      <c r="D566" s="308">
        <v>20</v>
      </c>
      <c r="E566" s="308" t="s">
        <v>13</v>
      </c>
      <c r="F566" s="154"/>
    </row>
    <row r="567" spans="1:6" ht="9" customHeight="1" x14ac:dyDescent="0.2">
      <c r="A567" s="29" t="s">
        <v>32</v>
      </c>
      <c r="B567" s="29">
        <f t="shared" si="14"/>
        <v>34</v>
      </c>
      <c r="C567" s="308">
        <v>22</v>
      </c>
      <c r="D567" s="308">
        <v>12</v>
      </c>
      <c r="E567" s="308" t="s">
        <v>13</v>
      </c>
      <c r="F567" s="154"/>
    </row>
    <row r="568" spans="1:6" ht="9" customHeight="1" x14ac:dyDescent="0.2">
      <c r="A568" s="42" t="s">
        <v>43</v>
      </c>
      <c r="B568" s="42">
        <f t="shared" si="14"/>
        <v>25</v>
      </c>
      <c r="C568" s="309">
        <v>12</v>
      </c>
      <c r="D568" s="309">
        <v>13</v>
      </c>
      <c r="E568" s="309" t="s">
        <v>13</v>
      </c>
      <c r="F568" s="154"/>
    </row>
    <row r="569" spans="1:6" ht="9" customHeight="1" x14ac:dyDescent="0.2">
      <c r="A569" s="29" t="s">
        <v>46</v>
      </c>
      <c r="B569" s="29">
        <f t="shared" si="14"/>
        <v>24</v>
      </c>
      <c r="C569" s="308">
        <v>18</v>
      </c>
      <c r="D569" s="308">
        <v>6</v>
      </c>
      <c r="E569" s="308" t="s">
        <v>13</v>
      </c>
      <c r="F569" s="154"/>
    </row>
    <row r="570" spans="1:6" ht="9" customHeight="1" x14ac:dyDescent="0.2">
      <c r="A570" s="29" t="s">
        <v>48</v>
      </c>
      <c r="B570" s="29">
        <f t="shared" si="14"/>
        <v>24</v>
      </c>
      <c r="C570" s="308">
        <v>17</v>
      </c>
      <c r="D570" s="308">
        <v>7</v>
      </c>
      <c r="E570" s="308" t="s">
        <v>13</v>
      </c>
      <c r="F570" s="154"/>
    </row>
    <row r="571" spans="1:6" ht="9" customHeight="1" x14ac:dyDescent="0.2">
      <c r="A571" s="29" t="s">
        <v>50</v>
      </c>
      <c r="B571" s="29">
        <f t="shared" si="14"/>
        <v>15</v>
      </c>
      <c r="C571" s="308">
        <v>11</v>
      </c>
      <c r="D571" s="308">
        <v>4</v>
      </c>
      <c r="E571" s="308" t="s">
        <v>13</v>
      </c>
      <c r="F571" s="154"/>
    </row>
    <row r="572" spans="1:6" ht="9" customHeight="1" x14ac:dyDescent="0.2">
      <c r="A572" s="42" t="s">
        <v>52</v>
      </c>
      <c r="B572" s="42">
        <f t="shared" si="14"/>
        <v>70</v>
      </c>
      <c r="C572" s="309">
        <v>62</v>
      </c>
      <c r="D572" s="309">
        <v>8</v>
      </c>
      <c r="E572" s="309" t="s">
        <v>13</v>
      </c>
      <c r="F572" s="154"/>
    </row>
    <row r="573" spans="1:6" ht="9" customHeight="1" x14ac:dyDescent="0.2">
      <c r="A573" s="29" t="s">
        <v>55</v>
      </c>
      <c r="B573" s="29">
        <f t="shared" si="14"/>
        <v>63</v>
      </c>
      <c r="C573" s="308">
        <v>50</v>
      </c>
      <c r="D573" s="308">
        <v>13</v>
      </c>
      <c r="E573" s="308" t="s">
        <v>13</v>
      </c>
      <c r="F573" s="154"/>
    </row>
    <row r="574" spans="1:6" ht="9" customHeight="1" x14ac:dyDescent="0.2">
      <c r="A574" s="29" t="s">
        <v>57</v>
      </c>
      <c r="B574" s="29">
        <f t="shared" si="14"/>
        <v>6</v>
      </c>
      <c r="C574" s="308">
        <v>0</v>
      </c>
      <c r="D574" s="308">
        <v>6</v>
      </c>
      <c r="E574" s="308" t="s">
        <v>13</v>
      </c>
      <c r="F574" s="154"/>
    </row>
    <row r="575" spans="1:6" ht="9" customHeight="1" x14ac:dyDescent="0.2">
      <c r="A575" s="29" t="s">
        <v>59</v>
      </c>
      <c r="B575" s="29">
        <f t="shared" si="14"/>
        <v>8</v>
      </c>
      <c r="C575" s="308">
        <v>6</v>
      </c>
      <c r="D575" s="308">
        <v>2</v>
      </c>
      <c r="E575" s="308" t="s">
        <v>13</v>
      </c>
      <c r="F575" s="154"/>
    </row>
    <row r="576" spans="1:6" ht="9" customHeight="1" x14ac:dyDescent="0.2">
      <c r="A576" s="42" t="s">
        <v>63</v>
      </c>
      <c r="B576" s="42">
        <f t="shared" si="14"/>
        <v>17</v>
      </c>
      <c r="C576" s="309">
        <v>9</v>
      </c>
      <c r="D576" s="309">
        <v>8</v>
      </c>
      <c r="E576" s="309" t="s">
        <v>13</v>
      </c>
      <c r="F576" s="154"/>
    </row>
    <row r="577" spans="1:6" ht="9" customHeight="1" x14ac:dyDescent="0.2">
      <c r="A577" s="29" t="s">
        <v>65</v>
      </c>
      <c r="B577" s="29">
        <f t="shared" si="14"/>
        <v>21</v>
      </c>
      <c r="C577" s="308">
        <v>18</v>
      </c>
      <c r="D577" s="308">
        <v>3</v>
      </c>
      <c r="E577" s="308" t="s">
        <v>13</v>
      </c>
      <c r="F577" s="154"/>
    </row>
    <row r="578" spans="1:6" ht="9" customHeight="1" x14ac:dyDescent="0.2">
      <c r="A578" s="29" t="s">
        <v>69</v>
      </c>
      <c r="B578" s="29">
        <f t="shared" si="14"/>
        <v>29</v>
      </c>
      <c r="C578" s="308">
        <v>20</v>
      </c>
      <c r="D578" s="308">
        <v>9</v>
      </c>
      <c r="E578" s="308" t="s">
        <v>13</v>
      </c>
      <c r="F578" s="154"/>
    </row>
    <row r="579" spans="1:6" ht="9" customHeight="1" x14ac:dyDescent="0.2">
      <c r="A579" s="29" t="s">
        <v>74</v>
      </c>
      <c r="B579" s="29">
        <f t="shared" si="14"/>
        <v>9</v>
      </c>
      <c r="C579" s="308">
        <v>6</v>
      </c>
      <c r="D579" s="308">
        <v>3</v>
      </c>
      <c r="E579" s="308" t="s">
        <v>13</v>
      </c>
      <c r="F579" s="154"/>
    </row>
    <row r="580" spans="1:6" ht="9" customHeight="1" x14ac:dyDescent="0.2">
      <c r="A580" s="42" t="s">
        <v>76</v>
      </c>
      <c r="B580" s="42">
        <f t="shared" si="14"/>
        <v>25</v>
      </c>
      <c r="C580" s="309">
        <v>9</v>
      </c>
      <c r="D580" s="309">
        <v>16</v>
      </c>
      <c r="E580" s="309" t="s">
        <v>13</v>
      </c>
      <c r="F580" s="154"/>
    </row>
    <row r="581" spans="1:6" ht="9" customHeight="1" x14ac:dyDescent="0.2">
      <c r="A581" s="29" t="s">
        <v>105</v>
      </c>
      <c r="B581" s="29">
        <f t="shared" si="14"/>
        <v>19</v>
      </c>
      <c r="C581" s="308">
        <v>15</v>
      </c>
      <c r="D581" s="308">
        <v>4</v>
      </c>
      <c r="E581" s="308" t="s">
        <v>13</v>
      </c>
      <c r="F581" s="154"/>
    </row>
    <row r="582" spans="1:6" ht="9" customHeight="1" x14ac:dyDescent="0.2">
      <c r="A582" s="29" t="s">
        <v>82</v>
      </c>
      <c r="B582" s="29">
        <f t="shared" si="14"/>
        <v>93</v>
      </c>
      <c r="C582" s="308">
        <v>67</v>
      </c>
      <c r="D582" s="308">
        <v>26</v>
      </c>
      <c r="E582" s="308" t="s">
        <v>13</v>
      </c>
      <c r="F582" s="154"/>
    </row>
    <row r="583" spans="1:6" ht="9" customHeight="1" x14ac:dyDescent="0.2">
      <c r="A583" s="29" t="s">
        <v>86</v>
      </c>
      <c r="B583" s="29">
        <f t="shared" si="14"/>
        <v>11</v>
      </c>
      <c r="C583" s="308">
        <v>9</v>
      </c>
      <c r="D583" s="308">
        <v>2</v>
      </c>
      <c r="E583" s="308" t="s">
        <v>13</v>
      </c>
      <c r="F583" s="154"/>
    </row>
    <row r="584" spans="1:6" ht="9" customHeight="1" x14ac:dyDescent="0.2">
      <c r="A584" s="42" t="s">
        <v>88</v>
      </c>
      <c r="B584" s="42">
        <f t="shared" si="14"/>
        <v>12</v>
      </c>
      <c r="C584" s="309">
        <v>7</v>
      </c>
      <c r="D584" s="309">
        <v>5</v>
      </c>
      <c r="E584" s="309" t="s">
        <v>13</v>
      </c>
      <c r="F584" s="296"/>
    </row>
    <row r="585" spans="1:6" ht="9" customHeight="1" x14ac:dyDescent="0.2">
      <c r="A585" s="113"/>
      <c r="B585" s="30"/>
      <c r="C585" s="30"/>
      <c r="D585" s="30"/>
      <c r="E585" s="30"/>
      <c r="F585" s="296"/>
    </row>
    <row r="586" spans="1:6" ht="9" customHeight="1" x14ac:dyDescent="0.2">
      <c r="A586" s="113">
        <v>2011</v>
      </c>
      <c r="B586" s="30"/>
      <c r="C586" s="307"/>
      <c r="D586" s="30"/>
      <c r="E586" s="30"/>
      <c r="F586" s="296"/>
    </row>
    <row r="587" spans="1:6" ht="9" customHeight="1" x14ac:dyDescent="0.2">
      <c r="A587" s="113" t="s">
        <v>129</v>
      </c>
      <c r="B587" s="30">
        <f>SUM(B589:B620)</f>
        <v>816</v>
      </c>
      <c r="C587" s="30">
        <f>SUM(C589:C620)</f>
        <v>557</v>
      </c>
      <c r="D587" s="30">
        <f>SUM(D589:D620)</f>
        <v>259</v>
      </c>
      <c r="E587" s="307" t="s">
        <v>13</v>
      </c>
      <c r="F587" s="296"/>
    </row>
    <row r="588" spans="1:6" ht="3" customHeight="1" x14ac:dyDescent="0.2">
      <c r="A588" s="113"/>
      <c r="B588" s="30"/>
      <c r="C588" s="30"/>
      <c r="D588" s="30"/>
      <c r="E588" s="30"/>
      <c r="F588" s="296"/>
    </row>
    <row r="589" spans="1:6" ht="9" customHeight="1" x14ac:dyDescent="0.2">
      <c r="A589" s="29" t="s">
        <v>14</v>
      </c>
      <c r="B589" s="29">
        <f t="shared" ref="B589:B620" si="15">SUM(C589:D589)</f>
        <v>2</v>
      </c>
      <c r="C589" s="308">
        <v>1</v>
      </c>
      <c r="D589" s="308">
        <v>1</v>
      </c>
      <c r="E589" s="308" t="s">
        <v>13</v>
      </c>
      <c r="F589" s="296"/>
    </row>
    <row r="590" spans="1:6" ht="9" customHeight="1" x14ac:dyDescent="0.2">
      <c r="A590" s="29" t="s">
        <v>15</v>
      </c>
      <c r="B590" s="29">
        <f t="shared" si="15"/>
        <v>39</v>
      </c>
      <c r="C590" s="308">
        <v>28</v>
      </c>
      <c r="D590" s="308">
        <v>11</v>
      </c>
      <c r="E590" s="308" t="s">
        <v>13</v>
      </c>
      <c r="F590" s="296"/>
    </row>
    <row r="591" spans="1:6" ht="9" customHeight="1" x14ac:dyDescent="0.2">
      <c r="A591" s="29" t="s">
        <v>112</v>
      </c>
      <c r="B591" s="29">
        <f t="shared" si="15"/>
        <v>13</v>
      </c>
      <c r="C591" s="308">
        <v>10</v>
      </c>
      <c r="D591" s="308">
        <v>3</v>
      </c>
      <c r="E591" s="308" t="s">
        <v>13</v>
      </c>
      <c r="F591" s="296"/>
    </row>
    <row r="592" spans="1:6" ht="9" customHeight="1" x14ac:dyDescent="0.2">
      <c r="A592" s="42" t="s">
        <v>21</v>
      </c>
      <c r="B592" s="42">
        <f t="shared" si="15"/>
        <v>11</v>
      </c>
      <c r="C592" s="309">
        <v>9</v>
      </c>
      <c r="D592" s="309">
        <v>2</v>
      </c>
      <c r="E592" s="309" t="s">
        <v>13</v>
      </c>
      <c r="F592" s="296"/>
    </row>
    <row r="593" spans="1:6" ht="9" customHeight="1" x14ac:dyDescent="0.2">
      <c r="A593" s="29" t="s">
        <v>23</v>
      </c>
      <c r="B593" s="29">
        <f t="shared" si="15"/>
        <v>17</v>
      </c>
      <c r="C593" s="308">
        <v>12</v>
      </c>
      <c r="D593" s="308">
        <v>5</v>
      </c>
      <c r="E593" s="308" t="s">
        <v>13</v>
      </c>
      <c r="F593" s="296"/>
    </row>
    <row r="594" spans="1:6" ht="9" customHeight="1" x14ac:dyDescent="0.2">
      <c r="A594" s="29" t="s">
        <v>25</v>
      </c>
      <c r="B594" s="29">
        <f t="shared" si="15"/>
        <v>2</v>
      </c>
      <c r="C594" s="308">
        <v>0</v>
      </c>
      <c r="D594" s="308">
        <v>2</v>
      </c>
      <c r="E594" s="308" t="s">
        <v>13</v>
      </c>
      <c r="F594" s="296"/>
    </row>
    <row r="595" spans="1:6" ht="9" customHeight="1" x14ac:dyDescent="0.2">
      <c r="A595" s="29" t="s">
        <v>27</v>
      </c>
      <c r="B595" s="29">
        <f t="shared" si="15"/>
        <v>34</v>
      </c>
      <c r="C595" s="308">
        <v>26</v>
      </c>
      <c r="D595" s="308">
        <v>8</v>
      </c>
      <c r="E595" s="308" t="s">
        <v>13</v>
      </c>
      <c r="F595" s="296"/>
    </row>
    <row r="596" spans="1:6" ht="9" customHeight="1" x14ac:dyDescent="0.2">
      <c r="A596" s="42" t="s">
        <v>30</v>
      </c>
      <c r="B596" s="42">
        <f t="shared" si="15"/>
        <v>20</v>
      </c>
      <c r="C596" s="309">
        <v>15</v>
      </c>
      <c r="D596" s="309">
        <v>5</v>
      </c>
      <c r="E596" s="309" t="s">
        <v>13</v>
      </c>
      <c r="F596" s="296"/>
    </row>
    <row r="597" spans="1:6" ht="9" customHeight="1" x14ac:dyDescent="0.2">
      <c r="A597" s="29" t="s">
        <v>111</v>
      </c>
      <c r="B597" s="29">
        <f t="shared" si="15"/>
        <v>6</v>
      </c>
      <c r="C597" s="308">
        <v>1</v>
      </c>
      <c r="D597" s="308">
        <v>5</v>
      </c>
      <c r="E597" s="308" t="s">
        <v>13</v>
      </c>
      <c r="F597" s="296"/>
    </row>
    <row r="598" spans="1:6" ht="9" customHeight="1" x14ac:dyDescent="0.2">
      <c r="A598" s="29" t="s">
        <v>33</v>
      </c>
      <c r="B598" s="29">
        <f t="shared" si="15"/>
        <v>4</v>
      </c>
      <c r="C598" s="308">
        <v>1</v>
      </c>
      <c r="D598" s="308">
        <v>3</v>
      </c>
      <c r="E598" s="308" t="s">
        <v>13</v>
      </c>
      <c r="F598" s="296"/>
    </row>
    <row r="599" spans="1:6" ht="9" customHeight="1" x14ac:dyDescent="0.2">
      <c r="A599" s="29" t="s">
        <v>34</v>
      </c>
      <c r="B599" s="29">
        <f t="shared" si="15"/>
        <v>27</v>
      </c>
      <c r="C599" s="308">
        <v>9</v>
      </c>
      <c r="D599" s="308">
        <v>18</v>
      </c>
      <c r="E599" s="308" t="s">
        <v>13</v>
      </c>
      <c r="F599" s="296"/>
    </row>
    <row r="600" spans="1:6" ht="9" customHeight="1" x14ac:dyDescent="0.2">
      <c r="A600" s="42" t="s">
        <v>36</v>
      </c>
      <c r="B600" s="42">
        <f t="shared" si="15"/>
        <v>30</v>
      </c>
      <c r="C600" s="309">
        <v>24</v>
      </c>
      <c r="D600" s="309">
        <v>6</v>
      </c>
      <c r="E600" s="309" t="s">
        <v>13</v>
      </c>
      <c r="F600" s="296"/>
    </row>
    <row r="601" spans="1:6" ht="9" customHeight="1" x14ac:dyDescent="0.2">
      <c r="A601" s="29" t="s">
        <v>130</v>
      </c>
      <c r="B601" s="29">
        <f t="shared" si="15"/>
        <v>27</v>
      </c>
      <c r="C601" s="308">
        <v>20</v>
      </c>
      <c r="D601" s="308">
        <v>7</v>
      </c>
      <c r="E601" s="308" t="s">
        <v>13</v>
      </c>
      <c r="F601" s="296"/>
    </row>
    <row r="602" spans="1:6" ht="9" customHeight="1" x14ac:dyDescent="0.2">
      <c r="A602" s="29" t="s">
        <v>39</v>
      </c>
      <c r="B602" s="29">
        <f t="shared" si="15"/>
        <v>59</v>
      </c>
      <c r="C602" s="308">
        <v>37</v>
      </c>
      <c r="D602" s="308">
        <v>22</v>
      </c>
      <c r="E602" s="308" t="s">
        <v>13</v>
      </c>
      <c r="F602" s="296"/>
    </row>
    <row r="603" spans="1:6" ht="9" customHeight="1" x14ac:dyDescent="0.2">
      <c r="A603" s="29" t="s">
        <v>32</v>
      </c>
      <c r="B603" s="29">
        <f t="shared" si="15"/>
        <v>40</v>
      </c>
      <c r="C603" s="308">
        <v>26</v>
      </c>
      <c r="D603" s="308">
        <v>14</v>
      </c>
      <c r="E603" s="308" t="s">
        <v>13</v>
      </c>
      <c r="F603" s="296"/>
    </row>
    <row r="604" spans="1:6" ht="9" customHeight="1" x14ac:dyDescent="0.2">
      <c r="A604" s="42" t="s">
        <v>43</v>
      </c>
      <c r="B604" s="42">
        <f t="shared" si="15"/>
        <v>25</v>
      </c>
      <c r="C604" s="309">
        <v>12</v>
      </c>
      <c r="D604" s="309">
        <v>13</v>
      </c>
      <c r="E604" s="309" t="s">
        <v>13</v>
      </c>
      <c r="F604" s="296"/>
    </row>
    <row r="605" spans="1:6" ht="9" customHeight="1" x14ac:dyDescent="0.2">
      <c r="A605" s="29" t="s">
        <v>46</v>
      </c>
      <c r="B605" s="29">
        <f t="shared" si="15"/>
        <v>24</v>
      </c>
      <c r="C605" s="308">
        <v>15</v>
      </c>
      <c r="D605" s="308">
        <v>9</v>
      </c>
      <c r="E605" s="308" t="s">
        <v>13</v>
      </c>
      <c r="F605" s="296"/>
    </row>
    <row r="606" spans="1:6" ht="9" customHeight="1" x14ac:dyDescent="0.2">
      <c r="A606" s="29" t="s">
        <v>48</v>
      </c>
      <c r="B606" s="29">
        <f t="shared" si="15"/>
        <v>25</v>
      </c>
      <c r="C606" s="308">
        <v>18</v>
      </c>
      <c r="D606" s="308">
        <v>7</v>
      </c>
      <c r="E606" s="308" t="s">
        <v>13</v>
      </c>
      <c r="F606" s="296"/>
    </row>
    <row r="607" spans="1:6" ht="9" customHeight="1" x14ac:dyDescent="0.2">
      <c r="A607" s="29" t="s">
        <v>50</v>
      </c>
      <c r="B607" s="29">
        <f t="shared" si="15"/>
        <v>16</v>
      </c>
      <c r="C607" s="308">
        <v>12</v>
      </c>
      <c r="D607" s="308">
        <v>4</v>
      </c>
      <c r="E607" s="308" t="s">
        <v>13</v>
      </c>
      <c r="F607" s="296"/>
    </row>
    <row r="608" spans="1:6" ht="9" customHeight="1" x14ac:dyDescent="0.2">
      <c r="A608" s="42" t="s">
        <v>52</v>
      </c>
      <c r="B608" s="42">
        <f t="shared" si="15"/>
        <v>76</v>
      </c>
      <c r="C608" s="309">
        <v>65</v>
      </c>
      <c r="D608" s="309">
        <v>11</v>
      </c>
      <c r="E608" s="309" t="s">
        <v>13</v>
      </c>
      <c r="F608" s="296"/>
    </row>
    <row r="609" spans="1:6" ht="9" customHeight="1" x14ac:dyDescent="0.2">
      <c r="A609" s="29" t="s">
        <v>55</v>
      </c>
      <c r="B609" s="29">
        <f t="shared" si="15"/>
        <v>67</v>
      </c>
      <c r="C609" s="308">
        <v>51</v>
      </c>
      <c r="D609" s="308">
        <v>16</v>
      </c>
      <c r="E609" s="308" t="s">
        <v>13</v>
      </c>
      <c r="F609" s="296"/>
    </row>
    <row r="610" spans="1:6" ht="9" customHeight="1" x14ac:dyDescent="0.2">
      <c r="A610" s="29" t="s">
        <v>57</v>
      </c>
      <c r="B610" s="29">
        <f t="shared" si="15"/>
        <v>6</v>
      </c>
      <c r="C610" s="308">
        <v>0</v>
      </c>
      <c r="D610" s="308">
        <v>6</v>
      </c>
      <c r="E610" s="308" t="s">
        <v>13</v>
      </c>
      <c r="F610" s="296"/>
    </row>
    <row r="611" spans="1:6" ht="9" customHeight="1" x14ac:dyDescent="0.2">
      <c r="A611" s="29" t="s">
        <v>59</v>
      </c>
      <c r="B611" s="29">
        <f t="shared" si="15"/>
        <v>8</v>
      </c>
      <c r="C611" s="308">
        <v>6</v>
      </c>
      <c r="D611" s="308">
        <v>2</v>
      </c>
      <c r="E611" s="308" t="s">
        <v>13</v>
      </c>
      <c r="F611" s="296"/>
    </row>
    <row r="612" spans="1:6" ht="9" customHeight="1" x14ac:dyDescent="0.2">
      <c r="A612" s="42" t="s">
        <v>63</v>
      </c>
      <c r="B612" s="42">
        <f t="shared" si="15"/>
        <v>18</v>
      </c>
      <c r="C612" s="309">
        <v>10</v>
      </c>
      <c r="D612" s="309">
        <v>8</v>
      </c>
      <c r="E612" s="309" t="s">
        <v>13</v>
      </c>
      <c r="F612" s="296"/>
    </row>
    <row r="613" spans="1:6" ht="9" customHeight="1" x14ac:dyDescent="0.2">
      <c r="A613" s="29" t="s">
        <v>65</v>
      </c>
      <c r="B613" s="29">
        <f t="shared" si="15"/>
        <v>21</v>
      </c>
      <c r="C613" s="308">
        <v>18</v>
      </c>
      <c r="D613" s="308">
        <v>3</v>
      </c>
      <c r="E613" s="308" t="s">
        <v>13</v>
      </c>
      <c r="F613" s="296"/>
    </row>
    <row r="614" spans="1:6" ht="9" customHeight="1" x14ac:dyDescent="0.2">
      <c r="A614" s="29" t="s">
        <v>69</v>
      </c>
      <c r="B614" s="29">
        <f t="shared" si="15"/>
        <v>29</v>
      </c>
      <c r="C614" s="308">
        <v>20</v>
      </c>
      <c r="D614" s="308">
        <v>9</v>
      </c>
      <c r="E614" s="308" t="s">
        <v>13</v>
      </c>
      <c r="F614" s="296"/>
    </row>
    <row r="615" spans="1:6" ht="9" customHeight="1" x14ac:dyDescent="0.2">
      <c r="A615" s="29" t="s">
        <v>74</v>
      </c>
      <c r="B615" s="29">
        <f t="shared" si="15"/>
        <v>9</v>
      </c>
      <c r="C615" s="308">
        <v>6</v>
      </c>
      <c r="D615" s="308">
        <v>3</v>
      </c>
      <c r="E615" s="308" t="s">
        <v>13</v>
      </c>
      <c r="F615" s="296"/>
    </row>
    <row r="616" spans="1:6" ht="9" customHeight="1" x14ac:dyDescent="0.2">
      <c r="A616" s="42" t="s">
        <v>76</v>
      </c>
      <c r="B616" s="42">
        <f t="shared" si="15"/>
        <v>25</v>
      </c>
      <c r="C616" s="309">
        <v>9</v>
      </c>
      <c r="D616" s="309">
        <v>16</v>
      </c>
      <c r="E616" s="309" t="s">
        <v>13</v>
      </c>
      <c r="F616" s="296"/>
    </row>
    <row r="617" spans="1:6" ht="9" customHeight="1" x14ac:dyDescent="0.2">
      <c r="A617" s="29" t="s">
        <v>105</v>
      </c>
      <c r="B617" s="29">
        <f t="shared" si="15"/>
        <v>19</v>
      </c>
      <c r="C617" s="308">
        <v>15</v>
      </c>
      <c r="D617" s="308">
        <v>4</v>
      </c>
      <c r="E617" s="308" t="s">
        <v>13</v>
      </c>
      <c r="F617" s="296"/>
    </row>
    <row r="618" spans="1:6" ht="9" customHeight="1" x14ac:dyDescent="0.2">
      <c r="A618" s="29" t="s">
        <v>82</v>
      </c>
      <c r="B618" s="29">
        <f t="shared" si="15"/>
        <v>93</v>
      </c>
      <c r="C618" s="308">
        <v>64</v>
      </c>
      <c r="D618" s="308">
        <v>29</v>
      </c>
      <c r="E618" s="308" t="s">
        <v>13</v>
      </c>
      <c r="F618" s="296"/>
    </row>
    <row r="619" spans="1:6" ht="9" customHeight="1" x14ac:dyDescent="0.2">
      <c r="A619" s="29" t="s">
        <v>86</v>
      </c>
      <c r="B619" s="29">
        <f t="shared" si="15"/>
        <v>11</v>
      </c>
      <c r="C619" s="308">
        <v>9</v>
      </c>
      <c r="D619" s="308">
        <v>2</v>
      </c>
      <c r="E619" s="308" t="s">
        <v>13</v>
      </c>
      <c r="F619" s="296"/>
    </row>
    <row r="620" spans="1:6" ht="9" customHeight="1" x14ac:dyDescent="0.2">
      <c r="A620" s="42" t="s">
        <v>88</v>
      </c>
      <c r="B620" s="42">
        <f t="shared" si="15"/>
        <v>13</v>
      </c>
      <c r="C620" s="309">
        <v>8</v>
      </c>
      <c r="D620" s="309">
        <v>5</v>
      </c>
      <c r="E620" s="309" t="s">
        <v>13</v>
      </c>
    </row>
    <row r="621" spans="1:6" ht="9" customHeight="1" x14ac:dyDescent="0.2">
      <c r="A621" s="38"/>
      <c r="B621" s="38"/>
      <c r="C621" s="310"/>
      <c r="D621" s="310"/>
      <c r="E621" s="310"/>
    </row>
    <row r="622" spans="1:6" ht="9" customHeight="1" x14ac:dyDescent="0.2">
      <c r="A622" s="113">
        <v>2012</v>
      </c>
      <c r="B622" s="30"/>
      <c r="C622" s="307"/>
      <c r="D622" s="30"/>
      <c r="E622" s="30"/>
    </row>
    <row r="623" spans="1:6" ht="9" customHeight="1" x14ac:dyDescent="0.2">
      <c r="A623" s="113" t="s">
        <v>129</v>
      </c>
      <c r="B623" s="30">
        <f>SUM(B625:B656)</f>
        <v>862</v>
      </c>
      <c r="C623" s="30">
        <f>SUM(C625:C656)</f>
        <v>576</v>
      </c>
      <c r="D623" s="30">
        <f>SUM(D625:D656)</f>
        <v>286</v>
      </c>
      <c r="E623" s="307" t="s">
        <v>13</v>
      </c>
    </row>
    <row r="624" spans="1:6" ht="3" customHeight="1" x14ac:dyDescent="0.2">
      <c r="A624" s="113"/>
      <c r="B624" s="30"/>
      <c r="C624" s="30"/>
      <c r="D624" s="30"/>
      <c r="E624" s="30"/>
    </row>
    <row r="625" spans="1:8" ht="9" customHeight="1" x14ac:dyDescent="0.2">
      <c r="A625" s="29" t="s">
        <v>14</v>
      </c>
      <c r="B625" s="29">
        <f t="shared" ref="B625:B656" si="16">SUM(C625:D625)</f>
        <v>3</v>
      </c>
      <c r="C625" s="308">
        <v>2</v>
      </c>
      <c r="D625" s="308">
        <v>1</v>
      </c>
      <c r="E625" s="308" t="s">
        <v>13</v>
      </c>
      <c r="F625" s="154"/>
      <c r="G625" s="154"/>
      <c r="H625" s="154"/>
    </row>
    <row r="626" spans="1:8" ht="9" customHeight="1" x14ac:dyDescent="0.2">
      <c r="A626" s="29" t="s">
        <v>15</v>
      </c>
      <c r="B626" s="29">
        <f t="shared" si="16"/>
        <v>40</v>
      </c>
      <c r="C626" s="308">
        <v>28</v>
      </c>
      <c r="D626" s="308">
        <v>12</v>
      </c>
      <c r="E626" s="308" t="s">
        <v>13</v>
      </c>
      <c r="F626" s="154"/>
      <c r="G626" s="154"/>
      <c r="H626" s="154"/>
    </row>
    <row r="627" spans="1:8" ht="9" customHeight="1" x14ac:dyDescent="0.2">
      <c r="A627" s="29" t="s">
        <v>112</v>
      </c>
      <c r="B627" s="29">
        <f t="shared" si="16"/>
        <v>16</v>
      </c>
      <c r="C627" s="308">
        <v>11</v>
      </c>
      <c r="D627" s="308">
        <v>5</v>
      </c>
      <c r="E627" s="308" t="s">
        <v>13</v>
      </c>
      <c r="F627" s="154"/>
    </row>
    <row r="628" spans="1:8" ht="9" customHeight="1" x14ac:dyDescent="0.2">
      <c r="A628" s="42" t="s">
        <v>21</v>
      </c>
      <c r="B628" s="42">
        <f t="shared" si="16"/>
        <v>11</v>
      </c>
      <c r="C628" s="309">
        <v>9</v>
      </c>
      <c r="D628" s="309">
        <v>2</v>
      </c>
      <c r="E628" s="309" t="s">
        <v>13</v>
      </c>
      <c r="F628" s="154"/>
    </row>
    <row r="629" spans="1:8" ht="9" customHeight="1" x14ac:dyDescent="0.2">
      <c r="A629" s="29" t="s">
        <v>23</v>
      </c>
      <c r="B629" s="29">
        <f>SUM(C629:D629)</f>
        <v>17</v>
      </c>
      <c r="C629" s="308">
        <v>12</v>
      </c>
      <c r="D629" s="308">
        <v>5</v>
      </c>
      <c r="E629" s="308" t="s">
        <v>13</v>
      </c>
      <c r="F629" s="154"/>
    </row>
    <row r="630" spans="1:8" ht="9" customHeight="1" x14ac:dyDescent="0.2">
      <c r="A630" s="29" t="s">
        <v>25</v>
      </c>
      <c r="B630" s="29">
        <f>SUM(C630:D630)</f>
        <v>2</v>
      </c>
      <c r="C630" s="308">
        <v>0</v>
      </c>
      <c r="D630" s="308">
        <v>2</v>
      </c>
      <c r="E630" s="308" t="s">
        <v>13</v>
      </c>
      <c r="F630" s="154"/>
    </row>
    <row r="631" spans="1:8" ht="9" customHeight="1" x14ac:dyDescent="0.2">
      <c r="A631" s="29" t="s">
        <v>27</v>
      </c>
      <c r="B631" s="29">
        <f t="shared" si="16"/>
        <v>37</v>
      </c>
      <c r="C631" s="308">
        <v>26</v>
      </c>
      <c r="D631" s="308">
        <v>11</v>
      </c>
      <c r="E631" s="308" t="s">
        <v>13</v>
      </c>
      <c r="F631" s="154"/>
    </row>
    <row r="632" spans="1:8" ht="9" customHeight="1" x14ac:dyDescent="0.2">
      <c r="A632" s="42" t="s">
        <v>30</v>
      </c>
      <c r="B632" s="42">
        <f t="shared" si="16"/>
        <v>20</v>
      </c>
      <c r="C632" s="309">
        <v>14</v>
      </c>
      <c r="D632" s="309">
        <v>6</v>
      </c>
      <c r="E632" s="309" t="s">
        <v>13</v>
      </c>
      <c r="F632" s="154"/>
    </row>
    <row r="633" spans="1:8" ht="9" customHeight="1" x14ac:dyDescent="0.2">
      <c r="A633" s="29" t="s">
        <v>111</v>
      </c>
      <c r="B633" s="29">
        <f t="shared" si="16"/>
        <v>7</v>
      </c>
      <c r="C633" s="308">
        <v>2</v>
      </c>
      <c r="D633" s="308">
        <v>5</v>
      </c>
      <c r="E633" s="308" t="s">
        <v>13</v>
      </c>
      <c r="F633" s="154"/>
    </row>
    <row r="634" spans="1:8" ht="9" customHeight="1" x14ac:dyDescent="0.2">
      <c r="A634" s="29" t="s">
        <v>33</v>
      </c>
      <c r="B634" s="29">
        <f t="shared" si="16"/>
        <v>5</v>
      </c>
      <c r="C634" s="308">
        <v>2</v>
      </c>
      <c r="D634" s="308">
        <v>3</v>
      </c>
      <c r="E634" s="308" t="s">
        <v>13</v>
      </c>
      <c r="F634" s="154"/>
    </row>
    <row r="635" spans="1:8" ht="9" customHeight="1" x14ac:dyDescent="0.2">
      <c r="A635" s="29" t="s">
        <v>34</v>
      </c>
      <c r="B635" s="29">
        <f t="shared" si="16"/>
        <v>27</v>
      </c>
      <c r="C635" s="308">
        <v>9</v>
      </c>
      <c r="D635" s="308">
        <v>18</v>
      </c>
      <c r="E635" s="308" t="s">
        <v>13</v>
      </c>
      <c r="F635" s="154"/>
    </row>
    <row r="636" spans="1:8" ht="9" customHeight="1" x14ac:dyDescent="0.2">
      <c r="A636" s="42" t="s">
        <v>36</v>
      </c>
      <c r="B636" s="42">
        <f t="shared" si="16"/>
        <v>35</v>
      </c>
      <c r="C636" s="309">
        <v>26</v>
      </c>
      <c r="D636" s="309">
        <v>9</v>
      </c>
      <c r="E636" s="309" t="s">
        <v>13</v>
      </c>
      <c r="F636" s="154"/>
    </row>
    <row r="637" spans="1:8" ht="9" customHeight="1" x14ac:dyDescent="0.2">
      <c r="A637" s="29" t="s">
        <v>130</v>
      </c>
      <c r="B637" s="29">
        <f t="shared" si="16"/>
        <v>29</v>
      </c>
      <c r="C637" s="308">
        <v>17</v>
      </c>
      <c r="D637" s="308">
        <v>12</v>
      </c>
      <c r="E637" s="308" t="s">
        <v>13</v>
      </c>
      <c r="F637" s="154"/>
    </row>
    <row r="638" spans="1:8" ht="9" customHeight="1" x14ac:dyDescent="0.2">
      <c r="A638" s="29" t="s">
        <v>39</v>
      </c>
      <c r="B638" s="29">
        <f t="shared" si="16"/>
        <v>62</v>
      </c>
      <c r="C638" s="308">
        <v>39</v>
      </c>
      <c r="D638" s="308">
        <v>23</v>
      </c>
      <c r="E638" s="308" t="s">
        <v>13</v>
      </c>
      <c r="F638" s="154"/>
    </row>
    <row r="639" spans="1:8" ht="9" customHeight="1" x14ac:dyDescent="0.2">
      <c r="A639" s="29" t="s">
        <v>32</v>
      </c>
      <c r="B639" s="29">
        <f>SUM(C639:D639)</f>
        <v>45</v>
      </c>
      <c r="C639" s="308">
        <v>29</v>
      </c>
      <c r="D639" s="308">
        <v>16</v>
      </c>
      <c r="E639" s="308" t="s">
        <v>13</v>
      </c>
      <c r="F639" s="154"/>
    </row>
    <row r="640" spans="1:8" ht="9" customHeight="1" x14ac:dyDescent="0.2">
      <c r="A640" s="42" t="s">
        <v>43</v>
      </c>
      <c r="B640" s="42">
        <f t="shared" si="16"/>
        <v>25</v>
      </c>
      <c r="C640" s="309">
        <v>12</v>
      </c>
      <c r="D640" s="309">
        <v>13</v>
      </c>
      <c r="E640" s="309" t="s">
        <v>13</v>
      </c>
      <c r="F640" s="154"/>
    </row>
    <row r="641" spans="1:6" ht="9" customHeight="1" x14ac:dyDescent="0.2">
      <c r="A641" s="29" t="s">
        <v>46</v>
      </c>
      <c r="B641" s="29">
        <f t="shared" si="16"/>
        <v>26</v>
      </c>
      <c r="C641" s="308">
        <v>17</v>
      </c>
      <c r="D641" s="308">
        <v>9</v>
      </c>
      <c r="E641" s="308" t="s">
        <v>13</v>
      </c>
      <c r="F641" s="154"/>
    </row>
    <row r="642" spans="1:6" ht="9" customHeight="1" x14ac:dyDescent="0.2">
      <c r="A642" s="29" t="s">
        <v>48</v>
      </c>
      <c r="B642" s="29">
        <f t="shared" si="16"/>
        <v>25</v>
      </c>
      <c r="C642" s="308">
        <v>18</v>
      </c>
      <c r="D642" s="308">
        <v>7</v>
      </c>
      <c r="E642" s="308" t="s">
        <v>13</v>
      </c>
      <c r="F642" s="154"/>
    </row>
    <row r="643" spans="1:6" ht="9" customHeight="1" x14ac:dyDescent="0.2">
      <c r="A643" s="29" t="s">
        <v>50</v>
      </c>
      <c r="B643" s="29">
        <f t="shared" si="16"/>
        <v>18</v>
      </c>
      <c r="C643" s="308">
        <v>12</v>
      </c>
      <c r="D643" s="308">
        <v>6</v>
      </c>
      <c r="E643" s="308" t="s">
        <v>13</v>
      </c>
      <c r="F643" s="154"/>
    </row>
    <row r="644" spans="1:6" ht="9" customHeight="1" x14ac:dyDescent="0.2">
      <c r="A644" s="42" t="s">
        <v>52</v>
      </c>
      <c r="B644" s="42">
        <f t="shared" si="16"/>
        <v>83</v>
      </c>
      <c r="C644" s="309">
        <v>71</v>
      </c>
      <c r="D644" s="309">
        <v>12</v>
      </c>
      <c r="E644" s="309" t="s">
        <v>13</v>
      </c>
      <c r="F644" s="154"/>
    </row>
    <row r="645" spans="1:6" ht="9" customHeight="1" x14ac:dyDescent="0.2">
      <c r="A645" s="29" t="s">
        <v>55</v>
      </c>
      <c r="B645" s="29">
        <f t="shared" si="16"/>
        <v>66</v>
      </c>
      <c r="C645" s="308">
        <v>48</v>
      </c>
      <c r="D645" s="308">
        <v>18</v>
      </c>
      <c r="E645" s="308" t="s">
        <v>13</v>
      </c>
      <c r="F645" s="154"/>
    </row>
    <row r="646" spans="1:6" ht="9" customHeight="1" x14ac:dyDescent="0.2">
      <c r="A646" s="29" t="s">
        <v>57</v>
      </c>
      <c r="B646" s="29">
        <f t="shared" si="16"/>
        <v>6</v>
      </c>
      <c r="C646" s="308">
        <v>0</v>
      </c>
      <c r="D646" s="308">
        <v>6</v>
      </c>
      <c r="E646" s="308" t="s">
        <v>13</v>
      </c>
      <c r="F646" s="154"/>
    </row>
    <row r="647" spans="1:6" ht="9" customHeight="1" x14ac:dyDescent="0.2">
      <c r="A647" s="29" t="s">
        <v>59</v>
      </c>
      <c r="B647" s="29">
        <f t="shared" si="16"/>
        <v>10</v>
      </c>
      <c r="C647" s="308">
        <v>8</v>
      </c>
      <c r="D647" s="308">
        <v>2</v>
      </c>
      <c r="E647" s="308" t="s">
        <v>13</v>
      </c>
      <c r="F647" s="154"/>
    </row>
    <row r="648" spans="1:6" ht="9" customHeight="1" x14ac:dyDescent="0.2">
      <c r="A648" s="42" t="s">
        <v>63</v>
      </c>
      <c r="B648" s="42">
        <f t="shared" si="16"/>
        <v>19</v>
      </c>
      <c r="C648" s="309">
        <v>11</v>
      </c>
      <c r="D648" s="309">
        <v>8</v>
      </c>
      <c r="E648" s="309" t="s">
        <v>13</v>
      </c>
      <c r="F648" s="154"/>
    </row>
    <row r="649" spans="1:6" ht="9" customHeight="1" x14ac:dyDescent="0.2">
      <c r="A649" s="29" t="s">
        <v>65</v>
      </c>
      <c r="B649" s="29">
        <f t="shared" si="16"/>
        <v>24</v>
      </c>
      <c r="C649" s="308">
        <v>19</v>
      </c>
      <c r="D649" s="308">
        <v>5</v>
      </c>
      <c r="E649" s="308" t="s">
        <v>13</v>
      </c>
      <c r="F649" s="154"/>
    </row>
    <row r="650" spans="1:6" ht="9" customHeight="1" x14ac:dyDescent="0.2">
      <c r="A650" s="29" t="s">
        <v>69</v>
      </c>
      <c r="B650" s="29">
        <f t="shared" si="16"/>
        <v>30</v>
      </c>
      <c r="C650" s="308">
        <v>20</v>
      </c>
      <c r="D650" s="308">
        <v>10</v>
      </c>
      <c r="E650" s="308" t="s">
        <v>13</v>
      </c>
      <c r="F650" s="154"/>
    </row>
    <row r="651" spans="1:6" ht="9" customHeight="1" x14ac:dyDescent="0.2">
      <c r="A651" s="29" t="s">
        <v>74</v>
      </c>
      <c r="B651" s="29">
        <f t="shared" si="16"/>
        <v>9</v>
      </c>
      <c r="C651" s="308">
        <v>6</v>
      </c>
      <c r="D651" s="308">
        <v>3</v>
      </c>
      <c r="E651" s="308" t="s">
        <v>13</v>
      </c>
      <c r="F651" s="154"/>
    </row>
    <row r="652" spans="1:6" ht="9" customHeight="1" x14ac:dyDescent="0.2">
      <c r="A652" s="42" t="s">
        <v>76</v>
      </c>
      <c r="B652" s="42">
        <f t="shared" si="16"/>
        <v>26</v>
      </c>
      <c r="C652" s="309">
        <v>9</v>
      </c>
      <c r="D652" s="309">
        <v>17</v>
      </c>
      <c r="E652" s="309" t="s">
        <v>13</v>
      </c>
      <c r="F652" s="154"/>
    </row>
    <row r="653" spans="1:6" ht="9" customHeight="1" x14ac:dyDescent="0.2">
      <c r="A653" s="29" t="s">
        <v>105</v>
      </c>
      <c r="B653" s="29">
        <f t="shared" si="16"/>
        <v>19</v>
      </c>
      <c r="C653" s="308">
        <v>15</v>
      </c>
      <c r="D653" s="308">
        <v>4</v>
      </c>
      <c r="E653" s="308" t="s">
        <v>13</v>
      </c>
      <c r="F653" s="154"/>
    </row>
    <row r="654" spans="1:6" ht="9" customHeight="1" x14ac:dyDescent="0.2">
      <c r="A654" s="29" t="s">
        <v>82</v>
      </c>
      <c r="B654" s="29">
        <f t="shared" si="16"/>
        <v>96</v>
      </c>
      <c r="C654" s="308">
        <v>67</v>
      </c>
      <c r="D654" s="308">
        <v>29</v>
      </c>
      <c r="E654" s="308" t="s">
        <v>13</v>
      </c>
      <c r="F654" s="154"/>
    </row>
    <row r="655" spans="1:6" ht="9" customHeight="1" x14ac:dyDescent="0.2">
      <c r="A655" s="29" t="s">
        <v>86</v>
      </c>
      <c r="B655" s="29">
        <f t="shared" si="16"/>
        <v>11</v>
      </c>
      <c r="C655" s="308">
        <v>9</v>
      </c>
      <c r="D655" s="308">
        <v>2</v>
      </c>
      <c r="E655" s="308" t="s">
        <v>13</v>
      </c>
      <c r="F655" s="154"/>
    </row>
    <row r="656" spans="1:6" ht="9" customHeight="1" x14ac:dyDescent="0.2">
      <c r="A656" s="42" t="s">
        <v>88</v>
      </c>
      <c r="B656" s="42">
        <f t="shared" si="16"/>
        <v>13</v>
      </c>
      <c r="C656" s="309">
        <v>8</v>
      </c>
      <c r="D656" s="309">
        <v>5</v>
      </c>
      <c r="E656" s="309" t="s">
        <v>13</v>
      </c>
      <c r="F656" s="296"/>
    </row>
    <row r="657" spans="1:6" s="311" customFormat="1" ht="9" customHeight="1" x14ac:dyDescent="0.2">
      <c r="A657" s="38"/>
      <c r="B657" s="38"/>
      <c r="C657" s="310"/>
      <c r="D657" s="310"/>
      <c r="E657" s="310"/>
      <c r="F657" s="300"/>
    </row>
    <row r="658" spans="1:6" s="311" customFormat="1" ht="9" customHeight="1" x14ac:dyDescent="0.2">
      <c r="A658" s="113">
        <v>2013</v>
      </c>
      <c r="B658" s="30"/>
      <c r="C658" s="307"/>
      <c r="D658" s="30"/>
      <c r="E658" s="30"/>
      <c r="F658" s="300"/>
    </row>
    <row r="659" spans="1:6" s="311" customFormat="1" ht="9" customHeight="1" x14ac:dyDescent="0.2">
      <c r="A659" s="113" t="s">
        <v>129</v>
      </c>
      <c r="B659" s="30">
        <f>SUM(B661:B692)</f>
        <v>863</v>
      </c>
      <c r="C659" s="30">
        <f>SUM(C661:C692)</f>
        <v>576</v>
      </c>
      <c r="D659" s="30">
        <f>SUM(D661:D692)</f>
        <v>287</v>
      </c>
      <c r="E659" s="307" t="s">
        <v>13</v>
      </c>
      <c r="F659" s="300"/>
    </row>
    <row r="660" spans="1:6" s="311" customFormat="1" ht="3" customHeight="1" x14ac:dyDescent="0.2">
      <c r="A660" s="113"/>
      <c r="B660" s="30"/>
      <c r="C660" s="30"/>
      <c r="D660" s="30"/>
      <c r="E660" s="30"/>
      <c r="F660" s="300"/>
    </row>
    <row r="661" spans="1:6" s="311" customFormat="1" ht="9" customHeight="1" x14ac:dyDescent="0.2">
      <c r="A661" s="29" t="s">
        <v>14</v>
      </c>
      <c r="B661" s="29">
        <f t="shared" ref="B661:B692" si="17">SUM(C661:D661)</f>
        <v>3</v>
      </c>
      <c r="C661" s="308">
        <v>2</v>
      </c>
      <c r="D661" s="308">
        <v>1</v>
      </c>
      <c r="E661" s="308" t="s">
        <v>13</v>
      </c>
      <c r="F661" s="300"/>
    </row>
    <row r="662" spans="1:6" s="311" customFormat="1" ht="9" customHeight="1" x14ac:dyDescent="0.2">
      <c r="A662" s="29" t="s">
        <v>15</v>
      </c>
      <c r="B662" s="29">
        <f t="shared" si="17"/>
        <v>40</v>
      </c>
      <c r="C662" s="308">
        <v>28</v>
      </c>
      <c r="D662" s="308">
        <v>12</v>
      </c>
      <c r="E662" s="308" t="s">
        <v>13</v>
      </c>
      <c r="F662" s="300"/>
    </row>
    <row r="663" spans="1:6" s="311" customFormat="1" ht="9" customHeight="1" x14ac:dyDescent="0.2">
      <c r="A663" s="29" t="s">
        <v>112</v>
      </c>
      <c r="B663" s="29">
        <f t="shared" si="17"/>
        <v>16</v>
      </c>
      <c r="C663" s="308">
        <v>11</v>
      </c>
      <c r="D663" s="308">
        <v>5</v>
      </c>
      <c r="E663" s="308" t="s">
        <v>13</v>
      </c>
      <c r="F663" s="300"/>
    </row>
    <row r="664" spans="1:6" s="311" customFormat="1" ht="9" customHeight="1" x14ac:dyDescent="0.2">
      <c r="A664" s="42" t="s">
        <v>21</v>
      </c>
      <c r="B664" s="42">
        <f t="shared" si="17"/>
        <v>11</v>
      </c>
      <c r="C664" s="309">
        <v>9</v>
      </c>
      <c r="D664" s="309">
        <v>2</v>
      </c>
      <c r="E664" s="309" t="s">
        <v>13</v>
      </c>
      <c r="F664" s="300"/>
    </row>
    <row r="665" spans="1:6" s="311" customFormat="1" ht="9" customHeight="1" x14ac:dyDescent="0.2">
      <c r="A665" s="29" t="s">
        <v>23</v>
      </c>
      <c r="B665" s="29">
        <f>SUM(C665:D665)</f>
        <v>17</v>
      </c>
      <c r="C665" s="308">
        <v>12</v>
      </c>
      <c r="D665" s="308">
        <v>5</v>
      </c>
      <c r="E665" s="308" t="s">
        <v>13</v>
      </c>
      <c r="F665" s="300"/>
    </row>
    <row r="666" spans="1:6" s="311" customFormat="1" ht="9" customHeight="1" x14ac:dyDescent="0.2">
      <c r="A666" s="29" t="s">
        <v>25</v>
      </c>
      <c r="B666" s="29">
        <f>SUM(C666:D666)</f>
        <v>2</v>
      </c>
      <c r="C666" s="308">
        <v>0</v>
      </c>
      <c r="D666" s="308">
        <v>2</v>
      </c>
      <c r="E666" s="308" t="s">
        <v>13</v>
      </c>
      <c r="F666" s="300"/>
    </row>
    <row r="667" spans="1:6" s="311" customFormat="1" ht="9" customHeight="1" x14ac:dyDescent="0.2">
      <c r="A667" s="29" t="s">
        <v>27</v>
      </c>
      <c r="B667" s="29">
        <f t="shared" si="17"/>
        <v>37</v>
      </c>
      <c r="C667" s="308">
        <v>26</v>
      </c>
      <c r="D667" s="308">
        <v>11</v>
      </c>
      <c r="E667" s="308" t="s">
        <v>13</v>
      </c>
      <c r="F667" s="300"/>
    </row>
    <row r="668" spans="1:6" s="311" customFormat="1" ht="9" customHeight="1" x14ac:dyDescent="0.2">
      <c r="A668" s="42" t="s">
        <v>30</v>
      </c>
      <c r="B668" s="42">
        <f t="shared" si="17"/>
        <v>20</v>
      </c>
      <c r="C668" s="309">
        <v>14</v>
      </c>
      <c r="D668" s="309">
        <v>6</v>
      </c>
      <c r="E668" s="309" t="s">
        <v>13</v>
      </c>
      <c r="F668" s="300"/>
    </row>
    <row r="669" spans="1:6" s="311" customFormat="1" ht="9" customHeight="1" x14ac:dyDescent="0.2">
      <c r="A669" s="29" t="s">
        <v>111</v>
      </c>
      <c r="B669" s="29">
        <f t="shared" si="17"/>
        <v>7</v>
      </c>
      <c r="C669" s="308">
        <v>2</v>
      </c>
      <c r="D669" s="308">
        <v>5</v>
      </c>
      <c r="E669" s="308" t="s">
        <v>13</v>
      </c>
      <c r="F669" s="300"/>
    </row>
    <row r="670" spans="1:6" s="311" customFormat="1" ht="9" customHeight="1" x14ac:dyDescent="0.2">
      <c r="A670" s="29" t="s">
        <v>33</v>
      </c>
      <c r="B670" s="29">
        <f t="shared" si="17"/>
        <v>5</v>
      </c>
      <c r="C670" s="308">
        <v>2</v>
      </c>
      <c r="D670" s="308">
        <v>3</v>
      </c>
      <c r="E670" s="308" t="s">
        <v>13</v>
      </c>
      <c r="F670" s="300"/>
    </row>
    <row r="671" spans="1:6" s="311" customFormat="1" ht="9" customHeight="1" x14ac:dyDescent="0.2">
      <c r="A671" s="29" t="s">
        <v>34</v>
      </c>
      <c r="B671" s="29">
        <f t="shared" si="17"/>
        <v>27</v>
      </c>
      <c r="C671" s="308">
        <v>9</v>
      </c>
      <c r="D671" s="308">
        <v>18</v>
      </c>
      <c r="E671" s="308" t="s">
        <v>13</v>
      </c>
      <c r="F671" s="300"/>
    </row>
    <row r="672" spans="1:6" s="311" customFormat="1" ht="9" customHeight="1" x14ac:dyDescent="0.2">
      <c r="A672" s="42" t="s">
        <v>36</v>
      </c>
      <c r="B672" s="42">
        <f t="shared" si="17"/>
        <v>36</v>
      </c>
      <c r="C672" s="309">
        <v>26</v>
      </c>
      <c r="D672" s="309">
        <v>10</v>
      </c>
      <c r="E672" s="309" t="s">
        <v>13</v>
      </c>
      <c r="F672" s="300"/>
    </row>
    <row r="673" spans="1:6" s="311" customFormat="1" ht="9" customHeight="1" x14ac:dyDescent="0.2">
      <c r="A673" s="29" t="s">
        <v>130</v>
      </c>
      <c r="B673" s="29">
        <f t="shared" si="17"/>
        <v>29</v>
      </c>
      <c r="C673" s="308">
        <v>17</v>
      </c>
      <c r="D673" s="308">
        <v>12</v>
      </c>
      <c r="E673" s="308" t="s">
        <v>13</v>
      </c>
      <c r="F673" s="300"/>
    </row>
    <row r="674" spans="1:6" s="311" customFormat="1" ht="9" customHeight="1" x14ac:dyDescent="0.2">
      <c r="A674" s="29" t="s">
        <v>39</v>
      </c>
      <c r="B674" s="29">
        <f t="shared" si="17"/>
        <v>62</v>
      </c>
      <c r="C674" s="308">
        <v>39</v>
      </c>
      <c r="D674" s="308">
        <v>23</v>
      </c>
      <c r="E674" s="308" t="s">
        <v>13</v>
      </c>
      <c r="F674" s="300"/>
    </row>
    <row r="675" spans="1:6" s="311" customFormat="1" ht="9" customHeight="1" x14ac:dyDescent="0.2">
      <c r="A675" s="29" t="s">
        <v>32</v>
      </c>
      <c r="B675" s="29">
        <f>SUM(C675:D675)</f>
        <v>45</v>
      </c>
      <c r="C675" s="308">
        <v>29</v>
      </c>
      <c r="D675" s="308">
        <v>16</v>
      </c>
      <c r="E675" s="308" t="s">
        <v>13</v>
      </c>
      <c r="F675" s="300"/>
    </row>
    <row r="676" spans="1:6" s="311" customFormat="1" ht="9" customHeight="1" x14ac:dyDescent="0.2">
      <c r="A676" s="42" t="s">
        <v>43</v>
      </c>
      <c r="B676" s="42">
        <f t="shared" si="17"/>
        <v>25</v>
      </c>
      <c r="C676" s="309">
        <v>12</v>
      </c>
      <c r="D676" s="309">
        <v>13</v>
      </c>
      <c r="E676" s="309" t="s">
        <v>13</v>
      </c>
      <c r="F676" s="300"/>
    </row>
    <row r="677" spans="1:6" s="311" customFormat="1" ht="9" customHeight="1" x14ac:dyDescent="0.2">
      <c r="A677" s="29" t="s">
        <v>46</v>
      </c>
      <c r="B677" s="29">
        <f t="shared" si="17"/>
        <v>26</v>
      </c>
      <c r="C677" s="308">
        <v>17</v>
      </c>
      <c r="D677" s="308">
        <v>9</v>
      </c>
      <c r="E677" s="308" t="s">
        <v>13</v>
      </c>
      <c r="F677" s="300"/>
    </row>
    <row r="678" spans="1:6" s="311" customFormat="1" ht="9" customHeight="1" x14ac:dyDescent="0.2">
      <c r="A678" s="29" t="s">
        <v>48</v>
      </c>
      <c r="B678" s="29">
        <f t="shared" si="17"/>
        <v>25</v>
      </c>
      <c r="C678" s="308">
        <v>18</v>
      </c>
      <c r="D678" s="308">
        <v>7</v>
      </c>
      <c r="E678" s="308" t="s">
        <v>13</v>
      </c>
      <c r="F678" s="300"/>
    </row>
    <row r="679" spans="1:6" s="311" customFormat="1" ht="9" customHeight="1" x14ac:dyDescent="0.2">
      <c r="A679" s="29" t="s">
        <v>50</v>
      </c>
      <c r="B679" s="29">
        <f t="shared" si="17"/>
        <v>18</v>
      </c>
      <c r="C679" s="308">
        <v>12</v>
      </c>
      <c r="D679" s="308">
        <v>6</v>
      </c>
      <c r="E679" s="308" t="s">
        <v>13</v>
      </c>
      <c r="F679" s="300"/>
    </row>
    <row r="680" spans="1:6" s="311" customFormat="1" ht="9" customHeight="1" x14ac:dyDescent="0.2">
      <c r="A680" s="42" t="s">
        <v>52</v>
      </c>
      <c r="B680" s="42">
        <f t="shared" si="17"/>
        <v>83</v>
      </c>
      <c r="C680" s="309">
        <v>71</v>
      </c>
      <c r="D680" s="309">
        <v>12</v>
      </c>
      <c r="E680" s="309" t="s">
        <v>13</v>
      </c>
      <c r="F680" s="300"/>
    </row>
    <row r="681" spans="1:6" s="311" customFormat="1" ht="9" customHeight="1" x14ac:dyDescent="0.2">
      <c r="A681" s="29" t="s">
        <v>55</v>
      </c>
      <c r="B681" s="29">
        <f t="shared" si="17"/>
        <v>66</v>
      </c>
      <c r="C681" s="308">
        <v>48</v>
      </c>
      <c r="D681" s="308">
        <v>18</v>
      </c>
      <c r="E681" s="308" t="s">
        <v>13</v>
      </c>
      <c r="F681" s="300"/>
    </row>
    <row r="682" spans="1:6" s="311" customFormat="1" ht="9" customHeight="1" x14ac:dyDescent="0.2">
      <c r="A682" s="29" t="s">
        <v>57</v>
      </c>
      <c r="B682" s="29">
        <f t="shared" si="17"/>
        <v>6</v>
      </c>
      <c r="C682" s="308">
        <v>0</v>
      </c>
      <c r="D682" s="308">
        <v>6</v>
      </c>
      <c r="E682" s="308" t="s">
        <v>13</v>
      </c>
      <c r="F682" s="300"/>
    </row>
    <row r="683" spans="1:6" s="311" customFormat="1" ht="9" customHeight="1" x14ac:dyDescent="0.2">
      <c r="A683" s="29" t="s">
        <v>59</v>
      </c>
      <c r="B683" s="29">
        <f t="shared" si="17"/>
        <v>10</v>
      </c>
      <c r="C683" s="308">
        <v>8</v>
      </c>
      <c r="D683" s="308">
        <v>2</v>
      </c>
      <c r="E683" s="308" t="s">
        <v>13</v>
      </c>
      <c r="F683" s="300"/>
    </row>
    <row r="684" spans="1:6" s="311" customFormat="1" ht="9" customHeight="1" x14ac:dyDescent="0.2">
      <c r="A684" s="42" t="s">
        <v>63</v>
      </c>
      <c r="B684" s="42">
        <f t="shared" si="17"/>
        <v>19</v>
      </c>
      <c r="C684" s="309">
        <v>11</v>
      </c>
      <c r="D684" s="309">
        <v>8</v>
      </c>
      <c r="E684" s="309" t="s">
        <v>13</v>
      </c>
      <c r="F684" s="300"/>
    </row>
    <row r="685" spans="1:6" s="311" customFormat="1" ht="9" customHeight="1" x14ac:dyDescent="0.2">
      <c r="A685" s="29" t="s">
        <v>65</v>
      </c>
      <c r="B685" s="29">
        <f t="shared" si="17"/>
        <v>24</v>
      </c>
      <c r="C685" s="308">
        <v>19</v>
      </c>
      <c r="D685" s="308">
        <v>5</v>
      </c>
      <c r="E685" s="308" t="s">
        <v>13</v>
      </c>
      <c r="F685" s="300"/>
    </row>
    <row r="686" spans="1:6" s="311" customFormat="1" ht="9" customHeight="1" x14ac:dyDescent="0.2">
      <c r="A686" s="29" t="s">
        <v>69</v>
      </c>
      <c r="B686" s="29">
        <f t="shared" si="17"/>
        <v>30</v>
      </c>
      <c r="C686" s="308">
        <v>20</v>
      </c>
      <c r="D686" s="308">
        <v>10</v>
      </c>
      <c r="E686" s="308" t="s">
        <v>13</v>
      </c>
      <c r="F686" s="300"/>
    </row>
    <row r="687" spans="1:6" s="311" customFormat="1" ht="9" customHeight="1" x14ac:dyDescent="0.2">
      <c r="A687" s="29" t="s">
        <v>74</v>
      </c>
      <c r="B687" s="29">
        <f t="shared" si="17"/>
        <v>9</v>
      </c>
      <c r="C687" s="308">
        <v>6</v>
      </c>
      <c r="D687" s="308">
        <v>3</v>
      </c>
      <c r="E687" s="308" t="s">
        <v>13</v>
      </c>
      <c r="F687" s="300"/>
    </row>
    <row r="688" spans="1:6" s="311" customFormat="1" ht="9" customHeight="1" x14ac:dyDescent="0.2">
      <c r="A688" s="42" t="s">
        <v>76</v>
      </c>
      <c r="B688" s="42">
        <f t="shared" si="17"/>
        <v>26</v>
      </c>
      <c r="C688" s="309">
        <v>9</v>
      </c>
      <c r="D688" s="309">
        <v>17</v>
      </c>
      <c r="E688" s="309" t="s">
        <v>13</v>
      </c>
      <c r="F688" s="300"/>
    </row>
    <row r="689" spans="1:8" s="311" customFormat="1" ht="9" customHeight="1" x14ac:dyDescent="0.2">
      <c r="A689" s="29" t="s">
        <v>105</v>
      </c>
      <c r="B689" s="29">
        <f t="shared" si="17"/>
        <v>19</v>
      </c>
      <c r="C689" s="308">
        <v>15</v>
      </c>
      <c r="D689" s="308">
        <v>4</v>
      </c>
      <c r="E689" s="308" t="s">
        <v>13</v>
      </c>
      <c r="F689" s="300"/>
    </row>
    <row r="690" spans="1:8" s="311" customFormat="1" ht="9" customHeight="1" x14ac:dyDescent="0.2">
      <c r="A690" s="29" t="s">
        <v>82</v>
      </c>
      <c r="B690" s="29">
        <f t="shared" si="17"/>
        <v>96</v>
      </c>
      <c r="C690" s="308">
        <v>67</v>
      </c>
      <c r="D690" s="308">
        <v>29</v>
      </c>
      <c r="E690" s="308" t="s">
        <v>13</v>
      </c>
      <c r="F690" s="300"/>
    </row>
    <row r="691" spans="1:8" s="311" customFormat="1" ht="9" customHeight="1" x14ac:dyDescent="0.2">
      <c r="A691" s="29" t="s">
        <v>86</v>
      </c>
      <c r="B691" s="29">
        <f t="shared" si="17"/>
        <v>11</v>
      </c>
      <c r="C691" s="308">
        <v>9</v>
      </c>
      <c r="D691" s="308">
        <v>2</v>
      </c>
      <c r="E691" s="308" t="s">
        <v>13</v>
      </c>
      <c r="F691" s="300"/>
    </row>
    <row r="692" spans="1:8" s="311" customFormat="1" ht="9" customHeight="1" x14ac:dyDescent="0.2">
      <c r="A692" s="42" t="s">
        <v>88</v>
      </c>
      <c r="B692" s="42">
        <f t="shared" si="17"/>
        <v>13</v>
      </c>
      <c r="C692" s="309">
        <v>8</v>
      </c>
      <c r="D692" s="309">
        <v>5</v>
      </c>
      <c r="E692" s="309" t="s">
        <v>13</v>
      </c>
      <c r="F692" s="300"/>
    </row>
    <row r="693" spans="1:8" s="311" customFormat="1" ht="9" customHeight="1" x14ac:dyDescent="0.2">
      <c r="A693" s="37"/>
      <c r="B693" s="37"/>
      <c r="C693" s="312"/>
      <c r="D693" s="312"/>
      <c r="E693" s="312"/>
      <c r="F693" s="300"/>
    </row>
    <row r="694" spans="1:8" ht="9" customHeight="1" x14ac:dyDescent="0.2">
      <c r="A694" s="25">
        <v>2014</v>
      </c>
      <c r="B694" s="33"/>
      <c r="C694" s="313"/>
      <c r="D694" s="33"/>
      <c r="E694" s="33"/>
    </row>
    <row r="695" spans="1:8" ht="9" customHeight="1" x14ac:dyDescent="0.2">
      <c r="A695" s="113" t="s">
        <v>129</v>
      </c>
      <c r="B695" s="30">
        <f>SUM(B697:B728)</f>
        <v>883</v>
      </c>
      <c r="C695" s="30">
        <f>SUM(C697:C728)</f>
        <v>585</v>
      </c>
      <c r="D695" s="30">
        <f>SUM(D697:D728)</f>
        <v>298</v>
      </c>
      <c r="E695" s="307" t="s">
        <v>13</v>
      </c>
    </row>
    <row r="696" spans="1:8" ht="3" customHeight="1" x14ac:dyDescent="0.2">
      <c r="A696" s="113"/>
      <c r="B696" s="30"/>
      <c r="C696" s="30"/>
      <c r="D696" s="30"/>
      <c r="E696" s="30"/>
    </row>
    <row r="697" spans="1:8" ht="9" customHeight="1" x14ac:dyDescent="0.2">
      <c r="A697" s="29" t="s">
        <v>14</v>
      </c>
      <c r="B697" s="29">
        <f t="shared" ref="B697:B728" si="18">SUM(C697:D697)</f>
        <v>3</v>
      </c>
      <c r="C697" s="308">
        <v>2</v>
      </c>
      <c r="D697" s="308">
        <v>1</v>
      </c>
      <c r="E697" s="308" t="s">
        <v>13</v>
      </c>
      <c r="F697" s="154"/>
      <c r="G697" s="154"/>
      <c r="H697" s="154"/>
    </row>
    <row r="698" spans="1:8" ht="9" customHeight="1" x14ac:dyDescent="0.2">
      <c r="A698" s="29" t="s">
        <v>15</v>
      </c>
      <c r="B698" s="29">
        <f t="shared" si="18"/>
        <v>40</v>
      </c>
      <c r="C698" s="308">
        <v>28</v>
      </c>
      <c r="D698" s="308">
        <v>12</v>
      </c>
      <c r="E698" s="308" t="s">
        <v>13</v>
      </c>
      <c r="F698" s="154"/>
      <c r="G698" s="154"/>
      <c r="H698" s="154"/>
    </row>
    <row r="699" spans="1:8" ht="9" customHeight="1" x14ac:dyDescent="0.2">
      <c r="A699" s="29" t="s">
        <v>112</v>
      </c>
      <c r="B699" s="29">
        <f t="shared" si="18"/>
        <v>16</v>
      </c>
      <c r="C699" s="308">
        <v>11</v>
      </c>
      <c r="D699" s="308">
        <v>5</v>
      </c>
      <c r="E699" s="308" t="s">
        <v>13</v>
      </c>
      <c r="F699" s="154"/>
    </row>
    <row r="700" spans="1:8" ht="9" customHeight="1" x14ac:dyDescent="0.2">
      <c r="A700" s="42" t="s">
        <v>21</v>
      </c>
      <c r="B700" s="42">
        <f t="shared" si="18"/>
        <v>12</v>
      </c>
      <c r="C700" s="309">
        <v>9</v>
      </c>
      <c r="D700" s="309">
        <v>3</v>
      </c>
      <c r="E700" s="309" t="s">
        <v>13</v>
      </c>
      <c r="F700" s="154"/>
    </row>
    <row r="701" spans="1:8" ht="9" customHeight="1" x14ac:dyDescent="0.2">
      <c r="A701" s="29" t="s">
        <v>23</v>
      </c>
      <c r="B701" s="29">
        <f>SUM(C701:D701)</f>
        <v>17</v>
      </c>
      <c r="C701" s="308">
        <v>12</v>
      </c>
      <c r="D701" s="308">
        <v>5</v>
      </c>
      <c r="E701" s="308" t="s">
        <v>13</v>
      </c>
      <c r="F701" s="154"/>
    </row>
    <row r="702" spans="1:8" ht="9" customHeight="1" x14ac:dyDescent="0.2">
      <c r="A702" s="29" t="s">
        <v>25</v>
      </c>
      <c r="B702" s="29">
        <f>SUM(C702:D702)</f>
        <v>2</v>
      </c>
      <c r="C702" s="308">
        <v>0</v>
      </c>
      <c r="D702" s="308">
        <v>2</v>
      </c>
      <c r="E702" s="308" t="s">
        <v>13</v>
      </c>
      <c r="F702" s="154"/>
    </row>
    <row r="703" spans="1:8" ht="9" customHeight="1" x14ac:dyDescent="0.2">
      <c r="A703" s="29" t="s">
        <v>27</v>
      </c>
      <c r="B703" s="29">
        <f t="shared" si="18"/>
        <v>37</v>
      </c>
      <c r="C703" s="308">
        <v>26</v>
      </c>
      <c r="D703" s="308">
        <v>11</v>
      </c>
      <c r="E703" s="308" t="s">
        <v>13</v>
      </c>
      <c r="F703" s="154"/>
    </row>
    <row r="704" spans="1:8" ht="9" customHeight="1" x14ac:dyDescent="0.2">
      <c r="A704" s="42" t="s">
        <v>30</v>
      </c>
      <c r="B704" s="42">
        <f t="shared" si="18"/>
        <v>20</v>
      </c>
      <c r="C704" s="309">
        <v>14</v>
      </c>
      <c r="D704" s="309">
        <v>6</v>
      </c>
      <c r="E704" s="309" t="s">
        <v>13</v>
      </c>
      <c r="F704" s="154"/>
    </row>
    <row r="705" spans="1:6" ht="9" customHeight="1" x14ac:dyDescent="0.2">
      <c r="A705" s="29" t="s">
        <v>111</v>
      </c>
      <c r="B705" s="29">
        <f t="shared" si="18"/>
        <v>8</v>
      </c>
      <c r="C705" s="308">
        <v>2</v>
      </c>
      <c r="D705" s="308">
        <v>6</v>
      </c>
      <c r="E705" s="308" t="s">
        <v>13</v>
      </c>
      <c r="F705" s="154"/>
    </row>
    <row r="706" spans="1:6" ht="9" customHeight="1" x14ac:dyDescent="0.2">
      <c r="A706" s="29" t="s">
        <v>33</v>
      </c>
      <c r="B706" s="29">
        <f t="shared" si="18"/>
        <v>6</v>
      </c>
      <c r="C706" s="308">
        <v>3</v>
      </c>
      <c r="D706" s="308">
        <v>3</v>
      </c>
      <c r="E706" s="308" t="s">
        <v>13</v>
      </c>
      <c r="F706" s="154"/>
    </row>
    <row r="707" spans="1:6" ht="9" customHeight="1" x14ac:dyDescent="0.2">
      <c r="A707" s="29" t="s">
        <v>34</v>
      </c>
      <c r="B707" s="29">
        <f t="shared" si="18"/>
        <v>27</v>
      </c>
      <c r="C707" s="308">
        <v>9</v>
      </c>
      <c r="D707" s="308">
        <v>18</v>
      </c>
      <c r="E707" s="308" t="s">
        <v>13</v>
      </c>
      <c r="F707" s="154"/>
    </row>
    <row r="708" spans="1:6" ht="9" customHeight="1" x14ac:dyDescent="0.2">
      <c r="A708" s="42" t="s">
        <v>36</v>
      </c>
      <c r="B708" s="42">
        <f t="shared" si="18"/>
        <v>36</v>
      </c>
      <c r="C708" s="309">
        <v>26</v>
      </c>
      <c r="D708" s="309">
        <v>10</v>
      </c>
      <c r="E708" s="309" t="s">
        <v>13</v>
      </c>
      <c r="F708" s="154"/>
    </row>
    <row r="709" spans="1:6" ht="9" customHeight="1" x14ac:dyDescent="0.2">
      <c r="A709" s="29" t="s">
        <v>130</v>
      </c>
      <c r="B709" s="29">
        <f t="shared" si="18"/>
        <v>29</v>
      </c>
      <c r="C709" s="308">
        <v>17</v>
      </c>
      <c r="D709" s="308">
        <v>12</v>
      </c>
      <c r="E709" s="308" t="s">
        <v>13</v>
      </c>
      <c r="F709" s="154"/>
    </row>
    <row r="710" spans="1:6" ht="9" customHeight="1" x14ac:dyDescent="0.2">
      <c r="A710" s="29" t="s">
        <v>39</v>
      </c>
      <c r="B710" s="29">
        <f t="shared" si="18"/>
        <v>63</v>
      </c>
      <c r="C710" s="308">
        <v>39</v>
      </c>
      <c r="D710" s="308">
        <v>24</v>
      </c>
      <c r="E710" s="308" t="s">
        <v>13</v>
      </c>
      <c r="F710" s="154"/>
    </row>
    <row r="711" spans="1:6" ht="9" customHeight="1" x14ac:dyDescent="0.2">
      <c r="A711" s="29" t="s">
        <v>32</v>
      </c>
      <c r="B711" s="29">
        <f>SUM(C711:D711)</f>
        <v>47</v>
      </c>
      <c r="C711" s="308">
        <v>30</v>
      </c>
      <c r="D711" s="308">
        <v>17</v>
      </c>
      <c r="E711" s="308" t="s">
        <v>13</v>
      </c>
      <c r="F711" s="154"/>
    </row>
    <row r="712" spans="1:6" ht="9" customHeight="1" x14ac:dyDescent="0.2">
      <c r="A712" s="42" t="s">
        <v>43</v>
      </c>
      <c r="B712" s="42">
        <f t="shared" si="18"/>
        <v>25</v>
      </c>
      <c r="C712" s="309">
        <v>12</v>
      </c>
      <c r="D712" s="309">
        <v>13</v>
      </c>
      <c r="E712" s="309" t="s">
        <v>13</v>
      </c>
      <c r="F712" s="154"/>
    </row>
    <row r="713" spans="1:6" ht="9" customHeight="1" x14ac:dyDescent="0.2">
      <c r="A713" s="29" t="s">
        <v>46</v>
      </c>
      <c r="B713" s="29">
        <f t="shared" si="18"/>
        <v>26</v>
      </c>
      <c r="C713" s="308">
        <v>17</v>
      </c>
      <c r="D713" s="308">
        <v>9</v>
      </c>
      <c r="E713" s="308" t="s">
        <v>13</v>
      </c>
      <c r="F713" s="154"/>
    </row>
    <row r="714" spans="1:6" ht="9" customHeight="1" x14ac:dyDescent="0.2">
      <c r="A714" s="29" t="s">
        <v>48</v>
      </c>
      <c r="B714" s="29">
        <f t="shared" si="18"/>
        <v>26</v>
      </c>
      <c r="C714" s="308">
        <v>18</v>
      </c>
      <c r="D714" s="308">
        <v>8</v>
      </c>
      <c r="E714" s="308" t="s">
        <v>13</v>
      </c>
      <c r="F714" s="154"/>
    </row>
    <row r="715" spans="1:6" ht="9" customHeight="1" x14ac:dyDescent="0.2">
      <c r="A715" s="29" t="s">
        <v>50</v>
      </c>
      <c r="B715" s="29">
        <f t="shared" si="18"/>
        <v>19</v>
      </c>
      <c r="C715" s="308">
        <v>12</v>
      </c>
      <c r="D715" s="308">
        <v>7</v>
      </c>
      <c r="E715" s="308" t="s">
        <v>13</v>
      </c>
      <c r="F715" s="154"/>
    </row>
    <row r="716" spans="1:6" ht="9" customHeight="1" x14ac:dyDescent="0.2">
      <c r="A716" s="42" t="s">
        <v>52</v>
      </c>
      <c r="B716" s="42">
        <f t="shared" si="18"/>
        <v>83</v>
      </c>
      <c r="C716" s="309">
        <v>71</v>
      </c>
      <c r="D716" s="309">
        <v>12</v>
      </c>
      <c r="E716" s="309" t="s">
        <v>13</v>
      </c>
      <c r="F716" s="154"/>
    </row>
    <row r="717" spans="1:6" ht="9" customHeight="1" x14ac:dyDescent="0.2">
      <c r="A717" s="29" t="s">
        <v>55</v>
      </c>
      <c r="B717" s="29">
        <f t="shared" si="18"/>
        <v>70</v>
      </c>
      <c r="C717" s="308">
        <v>50</v>
      </c>
      <c r="D717" s="308">
        <v>20</v>
      </c>
      <c r="E717" s="308" t="s">
        <v>13</v>
      </c>
      <c r="F717" s="154"/>
    </row>
    <row r="718" spans="1:6" ht="9" customHeight="1" x14ac:dyDescent="0.2">
      <c r="A718" s="29" t="s">
        <v>57</v>
      </c>
      <c r="B718" s="29">
        <f t="shared" si="18"/>
        <v>7</v>
      </c>
      <c r="C718" s="308">
        <v>1</v>
      </c>
      <c r="D718" s="308">
        <v>6</v>
      </c>
      <c r="E718" s="308" t="s">
        <v>13</v>
      </c>
      <c r="F718" s="154"/>
    </row>
    <row r="719" spans="1:6" ht="9" customHeight="1" x14ac:dyDescent="0.2">
      <c r="A719" s="29" t="s">
        <v>59</v>
      </c>
      <c r="B719" s="29">
        <f t="shared" si="18"/>
        <v>10</v>
      </c>
      <c r="C719" s="308">
        <v>8</v>
      </c>
      <c r="D719" s="308">
        <v>2</v>
      </c>
      <c r="E719" s="308" t="s">
        <v>13</v>
      </c>
      <c r="F719" s="154"/>
    </row>
    <row r="720" spans="1:6" ht="9" customHeight="1" x14ac:dyDescent="0.2">
      <c r="A720" s="42" t="s">
        <v>63</v>
      </c>
      <c r="B720" s="42">
        <f t="shared" si="18"/>
        <v>19</v>
      </c>
      <c r="C720" s="309">
        <v>11</v>
      </c>
      <c r="D720" s="309">
        <v>8</v>
      </c>
      <c r="E720" s="309" t="s">
        <v>13</v>
      </c>
      <c r="F720" s="154"/>
    </row>
    <row r="721" spans="1:8" ht="9" customHeight="1" x14ac:dyDescent="0.2">
      <c r="A721" s="29" t="s">
        <v>65</v>
      </c>
      <c r="B721" s="29">
        <f t="shared" si="18"/>
        <v>28</v>
      </c>
      <c r="C721" s="308">
        <v>21</v>
      </c>
      <c r="D721" s="308">
        <v>7</v>
      </c>
      <c r="E721" s="308" t="s">
        <v>13</v>
      </c>
      <c r="F721" s="154"/>
    </row>
    <row r="722" spans="1:8" ht="9" customHeight="1" x14ac:dyDescent="0.2">
      <c r="A722" s="29" t="s">
        <v>69</v>
      </c>
      <c r="B722" s="29">
        <f t="shared" si="18"/>
        <v>30</v>
      </c>
      <c r="C722" s="308">
        <v>20</v>
      </c>
      <c r="D722" s="308">
        <v>10</v>
      </c>
      <c r="E722" s="308" t="s">
        <v>13</v>
      </c>
      <c r="F722" s="154"/>
    </row>
    <row r="723" spans="1:8" ht="9" customHeight="1" x14ac:dyDescent="0.2">
      <c r="A723" s="29" t="s">
        <v>74</v>
      </c>
      <c r="B723" s="29">
        <f t="shared" si="18"/>
        <v>10</v>
      </c>
      <c r="C723" s="308">
        <v>7</v>
      </c>
      <c r="D723" s="308">
        <v>3</v>
      </c>
      <c r="E723" s="308" t="s">
        <v>13</v>
      </c>
      <c r="F723" s="154"/>
    </row>
    <row r="724" spans="1:8" ht="9" customHeight="1" x14ac:dyDescent="0.2">
      <c r="A724" s="42" t="s">
        <v>76</v>
      </c>
      <c r="B724" s="42">
        <f t="shared" si="18"/>
        <v>26</v>
      </c>
      <c r="C724" s="309">
        <v>9</v>
      </c>
      <c r="D724" s="309">
        <v>17</v>
      </c>
      <c r="E724" s="309" t="s">
        <v>13</v>
      </c>
      <c r="F724" s="154"/>
    </row>
    <row r="725" spans="1:8" ht="9" customHeight="1" x14ac:dyDescent="0.2">
      <c r="A725" s="29" t="s">
        <v>105</v>
      </c>
      <c r="B725" s="29">
        <f t="shared" si="18"/>
        <v>20</v>
      </c>
      <c r="C725" s="308">
        <v>16</v>
      </c>
      <c r="D725" s="308">
        <v>4</v>
      </c>
      <c r="E725" s="308" t="s">
        <v>13</v>
      </c>
      <c r="F725" s="154"/>
    </row>
    <row r="726" spans="1:8" ht="9" customHeight="1" x14ac:dyDescent="0.2">
      <c r="A726" s="29" t="s">
        <v>82</v>
      </c>
      <c r="B726" s="29">
        <f t="shared" si="18"/>
        <v>96</v>
      </c>
      <c r="C726" s="308">
        <v>67</v>
      </c>
      <c r="D726" s="308">
        <v>29</v>
      </c>
      <c r="E726" s="308" t="s">
        <v>13</v>
      </c>
      <c r="F726" s="154"/>
    </row>
    <row r="727" spans="1:8" ht="9" customHeight="1" x14ac:dyDescent="0.2">
      <c r="A727" s="29" t="s">
        <v>86</v>
      </c>
      <c r="B727" s="29">
        <f t="shared" si="18"/>
        <v>12</v>
      </c>
      <c r="C727" s="308">
        <v>9</v>
      </c>
      <c r="D727" s="308">
        <v>3</v>
      </c>
      <c r="E727" s="308" t="s">
        <v>13</v>
      </c>
      <c r="F727" s="154"/>
    </row>
    <row r="728" spans="1:8" ht="9" customHeight="1" x14ac:dyDescent="0.2">
      <c r="A728" s="42" t="s">
        <v>88</v>
      </c>
      <c r="B728" s="42">
        <f t="shared" si="18"/>
        <v>13</v>
      </c>
      <c r="C728" s="309">
        <v>8</v>
      </c>
      <c r="D728" s="309">
        <v>5</v>
      </c>
      <c r="E728" s="309" t="s">
        <v>13</v>
      </c>
      <c r="F728" s="296"/>
    </row>
    <row r="729" spans="1:8" ht="9" customHeight="1" x14ac:dyDescent="0.2">
      <c r="A729" s="306"/>
      <c r="B729" s="306"/>
      <c r="C729" s="306"/>
      <c r="D729" s="306"/>
      <c r="E729" s="306"/>
    </row>
    <row r="730" spans="1:8" ht="9" customHeight="1" x14ac:dyDescent="0.2">
      <c r="A730" s="25">
        <v>2015</v>
      </c>
      <c r="B730" s="33"/>
      <c r="C730" s="313"/>
      <c r="D730" s="33"/>
      <c r="E730" s="33"/>
    </row>
    <row r="731" spans="1:8" ht="9" customHeight="1" x14ac:dyDescent="0.2">
      <c r="A731" s="113" t="s">
        <v>129</v>
      </c>
      <c r="B731" s="30">
        <f>SUM(B733:B764)</f>
        <v>894</v>
      </c>
      <c r="C731" s="30">
        <f>SUM(C733:C764)</f>
        <v>590</v>
      </c>
      <c r="D731" s="30">
        <f>SUM(D733:D764)</f>
        <v>304</v>
      </c>
      <c r="E731" s="307" t="s">
        <v>13</v>
      </c>
    </row>
    <row r="732" spans="1:8" ht="3" customHeight="1" x14ac:dyDescent="0.2">
      <c r="A732" s="113"/>
      <c r="B732" s="30"/>
      <c r="C732" s="30"/>
      <c r="D732" s="30"/>
      <c r="E732" s="30"/>
    </row>
    <row r="733" spans="1:8" ht="9" customHeight="1" x14ac:dyDescent="0.2">
      <c r="A733" s="29" t="s">
        <v>14</v>
      </c>
      <c r="B733" s="29">
        <f t="shared" ref="B733:B764" si="19">SUM(C733:D733)</f>
        <v>3</v>
      </c>
      <c r="C733" s="308">
        <v>2</v>
      </c>
      <c r="D733" s="308">
        <v>1</v>
      </c>
      <c r="E733" s="308" t="s">
        <v>13</v>
      </c>
      <c r="F733" s="154"/>
      <c r="G733" s="154"/>
      <c r="H733" s="154"/>
    </row>
    <row r="734" spans="1:8" ht="9" customHeight="1" x14ac:dyDescent="0.2">
      <c r="A734" s="29" t="s">
        <v>15</v>
      </c>
      <c r="B734" s="29">
        <f t="shared" si="19"/>
        <v>40</v>
      </c>
      <c r="C734" s="308">
        <v>28</v>
      </c>
      <c r="D734" s="308">
        <v>12</v>
      </c>
      <c r="E734" s="308" t="s">
        <v>13</v>
      </c>
      <c r="F734" s="154"/>
      <c r="G734" s="154"/>
      <c r="H734" s="154"/>
    </row>
    <row r="735" spans="1:8" ht="9" customHeight="1" x14ac:dyDescent="0.2">
      <c r="A735" s="29" t="s">
        <v>112</v>
      </c>
      <c r="B735" s="29">
        <f t="shared" si="19"/>
        <v>16</v>
      </c>
      <c r="C735" s="308">
        <v>11</v>
      </c>
      <c r="D735" s="308">
        <v>5</v>
      </c>
      <c r="E735" s="308" t="s">
        <v>13</v>
      </c>
      <c r="F735" s="154"/>
    </row>
    <row r="736" spans="1:8" ht="9" customHeight="1" x14ac:dyDescent="0.2">
      <c r="A736" s="42" t="s">
        <v>21</v>
      </c>
      <c r="B736" s="42">
        <f t="shared" si="19"/>
        <v>12</v>
      </c>
      <c r="C736" s="309">
        <v>9</v>
      </c>
      <c r="D736" s="309">
        <v>3</v>
      </c>
      <c r="E736" s="309" t="s">
        <v>13</v>
      </c>
      <c r="F736" s="154"/>
    </row>
    <row r="737" spans="1:6" ht="9" customHeight="1" x14ac:dyDescent="0.2">
      <c r="A737" s="29" t="s">
        <v>23</v>
      </c>
      <c r="B737" s="29">
        <f>SUM(C737:D737)</f>
        <v>17</v>
      </c>
      <c r="C737" s="308">
        <v>12</v>
      </c>
      <c r="D737" s="308">
        <v>5</v>
      </c>
      <c r="E737" s="308" t="s">
        <v>13</v>
      </c>
      <c r="F737" s="154"/>
    </row>
    <row r="738" spans="1:6" ht="9" customHeight="1" x14ac:dyDescent="0.2">
      <c r="A738" s="29" t="s">
        <v>25</v>
      </c>
      <c r="B738" s="29">
        <f>SUM(C738:D738)</f>
        <v>2</v>
      </c>
      <c r="C738" s="308">
        <v>0</v>
      </c>
      <c r="D738" s="308">
        <v>2</v>
      </c>
      <c r="E738" s="308" t="s">
        <v>13</v>
      </c>
      <c r="F738" s="154"/>
    </row>
    <row r="739" spans="1:6" ht="9" customHeight="1" x14ac:dyDescent="0.2">
      <c r="A739" s="29" t="s">
        <v>27</v>
      </c>
      <c r="B739" s="29">
        <f t="shared" si="19"/>
        <v>37</v>
      </c>
      <c r="C739" s="308">
        <v>26</v>
      </c>
      <c r="D739" s="308">
        <v>11</v>
      </c>
      <c r="E739" s="308" t="s">
        <v>13</v>
      </c>
      <c r="F739" s="154"/>
    </row>
    <row r="740" spans="1:6" ht="9" customHeight="1" x14ac:dyDescent="0.2">
      <c r="A740" s="42" t="s">
        <v>30</v>
      </c>
      <c r="B740" s="42">
        <f t="shared" si="19"/>
        <v>20</v>
      </c>
      <c r="C740" s="309">
        <v>14</v>
      </c>
      <c r="D740" s="309">
        <v>6</v>
      </c>
      <c r="E740" s="309" t="s">
        <v>13</v>
      </c>
      <c r="F740" s="154"/>
    </row>
    <row r="741" spans="1:6" ht="9" customHeight="1" x14ac:dyDescent="0.2">
      <c r="A741" s="29" t="s">
        <v>111</v>
      </c>
      <c r="B741" s="29">
        <f t="shared" si="19"/>
        <v>9</v>
      </c>
      <c r="C741" s="308">
        <v>3</v>
      </c>
      <c r="D741" s="308">
        <v>6</v>
      </c>
      <c r="E741" s="308" t="s">
        <v>13</v>
      </c>
      <c r="F741" s="154"/>
    </row>
    <row r="742" spans="1:6" ht="9" customHeight="1" x14ac:dyDescent="0.2">
      <c r="A742" s="29" t="s">
        <v>33</v>
      </c>
      <c r="B742" s="29">
        <f t="shared" si="19"/>
        <v>7</v>
      </c>
      <c r="C742" s="308">
        <v>4</v>
      </c>
      <c r="D742" s="308">
        <v>3</v>
      </c>
      <c r="E742" s="308" t="s">
        <v>13</v>
      </c>
      <c r="F742" s="154"/>
    </row>
    <row r="743" spans="1:6" ht="9" customHeight="1" x14ac:dyDescent="0.2">
      <c r="A743" s="29" t="s">
        <v>34</v>
      </c>
      <c r="B743" s="29">
        <f t="shared" si="19"/>
        <v>27</v>
      </c>
      <c r="C743" s="308">
        <v>9</v>
      </c>
      <c r="D743" s="308">
        <v>18</v>
      </c>
      <c r="E743" s="308" t="s">
        <v>13</v>
      </c>
      <c r="F743" s="154"/>
    </row>
    <row r="744" spans="1:6" ht="9" customHeight="1" x14ac:dyDescent="0.2">
      <c r="A744" s="42" t="s">
        <v>36</v>
      </c>
      <c r="B744" s="42">
        <f t="shared" si="19"/>
        <v>36</v>
      </c>
      <c r="C744" s="309">
        <v>26</v>
      </c>
      <c r="D744" s="309">
        <v>10</v>
      </c>
      <c r="E744" s="309" t="s">
        <v>13</v>
      </c>
      <c r="F744" s="154"/>
    </row>
    <row r="745" spans="1:6" ht="9" customHeight="1" x14ac:dyDescent="0.2">
      <c r="A745" s="29" t="s">
        <v>130</v>
      </c>
      <c r="B745" s="29">
        <f t="shared" si="19"/>
        <v>29</v>
      </c>
      <c r="C745" s="308">
        <v>17</v>
      </c>
      <c r="D745" s="308">
        <v>12</v>
      </c>
      <c r="E745" s="308" t="s">
        <v>13</v>
      </c>
      <c r="F745" s="154"/>
    </row>
    <row r="746" spans="1:6" ht="9" customHeight="1" x14ac:dyDescent="0.2">
      <c r="A746" s="29" t="s">
        <v>39</v>
      </c>
      <c r="B746" s="29">
        <f t="shared" si="19"/>
        <v>65</v>
      </c>
      <c r="C746" s="308">
        <v>40</v>
      </c>
      <c r="D746" s="308">
        <v>25</v>
      </c>
      <c r="E746" s="308" t="s">
        <v>13</v>
      </c>
      <c r="F746" s="154"/>
    </row>
    <row r="747" spans="1:6" ht="9" customHeight="1" x14ac:dyDescent="0.2">
      <c r="A747" s="29" t="s">
        <v>32</v>
      </c>
      <c r="B747" s="29">
        <f>SUM(C747:D747)</f>
        <v>48</v>
      </c>
      <c r="C747" s="308">
        <v>31</v>
      </c>
      <c r="D747" s="308">
        <v>17</v>
      </c>
      <c r="E747" s="308" t="s">
        <v>13</v>
      </c>
      <c r="F747" s="154"/>
    </row>
    <row r="748" spans="1:6" ht="9" customHeight="1" x14ac:dyDescent="0.2">
      <c r="A748" s="42" t="s">
        <v>43</v>
      </c>
      <c r="B748" s="42">
        <f t="shared" si="19"/>
        <v>25</v>
      </c>
      <c r="C748" s="309">
        <v>12</v>
      </c>
      <c r="D748" s="309">
        <v>13</v>
      </c>
      <c r="E748" s="309" t="s">
        <v>13</v>
      </c>
      <c r="F748" s="154"/>
    </row>
    <row r="749" spans="1:6" ht="9" customHeight="1" x14ac:dyDescent="0.2">
      <c r="A749" s="29" t="s">
        <v>46</v>
      </c>
      <c r="B749" s="29">
        <f t="shared" si="19"/>
        <v>26</v>
      </c>
      <c r="C749" s="308">
        <v>17</v>
      </c>
      <c r="D749" s="308">
        <v>9</v>
      </c>
      <c r="E749" s="308" t="s">
        <v>13</v>
      </c>
      <c r="F749" s="154"/>
    </row>
    <row r="750" spans="1:6" ht="9" customHeight="1" x14ac:dyDescent="0.2">
      <c r="A750" s="29" t="s">
        <v>48</v>
      </c>
      <c r="B750" s="29">
        <f t="shared" si="19"/>
        <v>26</v>
      </c>
      <c r="C750" s="308">
        <v>18</v>
      </c>
      <c r="D750" s="308">
        <v>8</v>
      </c>
      <c r="E750" s="308" t="s">
        <v>13</v>
      </c>
      <c r="F750" s="154"/>
    </row>
    <row r="751" spans="1:6" ht="9" customHeight="1" x14ac:dyDescent="0.2">
      <c r="A751" s="29" t="s">
        <v>50</v>
      </c>
      <c r="B751" s="29">
        <f t="shared" si="19"/>
        <v>20</v>
      </c>
      <c r="C751" s="308">
        <v>12</v>
      </c>
      <c r="D751" s="308">
        <v>8</v>
      </c>
      <c r="E751" s="308" t="s">
        <v>13</v>
      </c>
      <c r="F751" s="154"/>
    </row>
    <row r="752" spans="1:6" ht="9" customHeight="1" x14ac:dyDescent="0.2">
      <c r="A752" s="42" t="s">
        <v>52</v>
      </c>
      <c r="B752" s="42">
        <f t="shared" si="19"/>
        <v>84</v>
      </c>
      <c r="C752" s="309">
        <v>71</v>
      </c>
      <c r="D752" s="309">
        <v>13</v>
      </c>
      <c r="E752" s="309" t="s">
        <v>13</v>
      </c>
      <c r="F752" s="154"/>
    </row>
    <row r="753" spans="1:6" ht="9" customHeight="1" x14ac:dyDescent="0.2">
      <c r="A753" s="29" t="s">
        <v>55</v>
      </c>
      <c r="B753" s="29">
        <f t="shared" si="19"/>
        <v>70</v>
      </c>
      <c r="C753" s="308">
        <v>50</v>
      </c>
      <c r="D753" s="308">
        <v>20</v>
      </c>
      <c r="E753" s="308" t="s">
        <v>13</v>
      </c>
      <c r="F753" s="154"/>
    </row>
    <row r="754" spans="1:6" ht="9" customHeight="1" x14ac:dyDescent="0.2">
      <c r="A754" s="29" t="s">
        <v>57</v>
      </c>
      <c r="B754" s="29">
        <f t="shared" si="19"/>
        <v>7</v>
      </c>
      <c r="C754" s="308">
        <v>1</v>
      </c>
      <c r="D754" s="308">
        <v>6</v>
      </c>
      <c r="E754" s="308" t="s">
        <v>13</v>
      </c>
      <c r="F754" s="154"/>
    </row>
    <row r="755" spans="1:6" ht="9" customHeight="1" x14ac:dyDescent="0.2">
      <c r="A755" s="29" t="s">
        <v>59</v>
      </c>
      <c r="B755" s="29">
        <f t="shared" si="19"/>
        <v>10</v>
      </c>
      <c r="C755" s="308">
        <v>8</v>
      </c>
      <c r="D755" s="308">
        <v>2</v>
      </c>
      <c r="E755" s="308" t="s">
        <v>13</v>
      </c>
      <c r="F755" s="154"/>
    </row>
    <row r="756" spans="1:6" ht="9" customHeight="1" x14ac:dyDescent="0.2">
      <c r="A756" s="42" t="s">
        <v>63</v>
      </c>
      <c r="B756" s="42">
        <f t="shared" si="19"/>
        <v>19</v>
      </c>
      <c r="C756" s="309">
        <v>11</v>
      </c>
      <c r="D756" s="309">
        <v>8</v>
      </c>
      <c r="E756" s="309" t="s">
        <v>13</v>
      </c>
      <c r="F756" s="154"/>
    </row>
    <row r="757" spans="1:6" ht="9" customHeight="1" x14ac:dyDescent="0.2">
      <c r="A757" s="29" t="s">
        <v>65</v>
      </c>
      <c r="B757" s="29">
        <f t="shared" si="19"/>
        <v>29</v>
      </c>
      <c r="C757" s="308">
        <v>22</v>
      </c>
      <c r="D757" s="308">
        <v>7</v>
      </c>
      <c r="E757" s="308" t="s">
        <v>13</v>
      </c>
      <c r="F757" s="154"/>
    </row>
    <row r="758" spans="1:6" ht="9" customHeight="1" x14ac:dyDescent="0.2">
      <c r="A758" s="29" t="s">
        <v>69</v>
      </c>
      <c r="B758" s="29">
        <f t="shared" si="19"/>
        <v>30</v>
      </c>
      <c r="C758" s="308">
        <v>20</v>
      </c>
      <c r="D758" s="308">
        <v>10</v>
      </c>
      <c r="E758" s="308" t="s">
        <v>13</v>
      </c>
      <c r="F758" s="154"/>
    </row>
    <row r="759" spans="1:6" ht="9" customHeight="1" x14ac:dyDescent="0.2">
      <c r="A759" s="29" t="s">
        <v>74</v>
      </c>
      <c r="B759" s="29">
        <f t="shared" si="19"/>
        <v>11</v>
      </c>
      <c r="C759" s="308">
        <v>7</v>
      </c>
      <c r="D759" s="308">
        <v>4</v>
      </c>
      <c r="E759" s="308" t="s">
        <v>13</v>
      </c>
      <c r="F759" s="154"/>
    </row>
    <row r="760" spans="1:6" ht="9" customHeight="1" x14ac:dyDescent="0.2">
      <c r="A760" s="42" t="s">
        <v>76</v>
      </c>
      <c r="B760" s="42">
        <f t="shared" si="19"/>
        <v>27</v>
      </c>
      <c r="C760" s="309">
        <v>9</v>
      </c>
      <c r="D760" s="309">
        <v>18</v>
      </c>
      <c r="E760" s="309" t="s">
        <v>13</v>
      </c>
      <c r="F760" s="154"/>
    </row>
    <row r="761" spans="1:6" ht="9" customHeight="1" x14ac:dyDescent="0.2">
      <c r="A761" s="29" t="s">
        <v>105</v>
      </c>
      <c r="B761" s="29">
        <f t="shared" si="19"/>
        <v>20</v>
      </c>
      <c r="C761" s="308">
        <v>16</v>
      </c>
      <c r="D761" s="308">
        <v>4</v>
      </c>
      <c r="E761" s="308" t="s">
        <v>13</v>
      </c>
      <c r="F761" s="154"/>
    </row>
    <row r="762" spans="1:6" ht="9" customHeight="1" x14ac:dyDescent="0.2">
      <c r="A762" s="29" t="s">
        <v>82</v>
      </c>
      <c r="B762" s="29">
        <f t="shared" si="19"/>
        <v>97</v>
      </c>
      <c r="C762" s="308">
        <v>67</v>
      </c>
      <c r="D762" s="308">
        <v>30</v>
      </c>
      <c r="E762" s="308" t="s">
        <v>13</v>
      </c>
      <c r="F762" s="154"/>
    </row>
    <row r="763" spans="1:6" ht="9" customHeight="1" x14ac:dyDescent="0.2">
      <c r="A763" s="29" t="s">
        <v>86</v>
      </c>
      <c r="B763" s="29">
        <f t="shared" si="19"/>
        <v>12</v>
      </c>
      <c r="C763" s="308">
        <v>9</v>
      </c>
      <c r="D763" s="308">
        <v>3</v>
      </c>
      <c r="E763" s="308" t="s">
        <v>13</v>
      </c>
      <c r="F763" s="154"/>
    </row>
    <row r="764" spans="1:6" ht="9" customHeight="1" x14ac:dyDescent="0.2">
      <c r="A764" s="42" t="s">
        <v>88</v>
      </c>
      <c r="B764" s="42">
        <f t="shared" si="19"/>
        <v>13</v>
      </c>
      <c r="C764" s="309">
        <v>8</v>
      </c>
      <c r="D764" s="309">
        <v>5</v>
      </c>
      <c r="E764" s="309" t="s">
        <v>13</v>
      </c>
      <c r="F764" s="296"/>
    </row>
    <row r="765" spans="1:6" ht="9" customHeight="1" x14ac:dyDescent="0.2">
      <c r="A765" s="306"/>
      <c r="B765" s="306"/>
      <c r="C765" s="306"/>
      <c r="D765" s="306"/>
      <c r="E765" s="306"/>
    </row>
    <row r="766" spans="1:6" ht="9" customHeight="1" x14ac:dyDescent="0.2">
      <c r="A766" s="25">
        <v>2016</v>
      </c>
      <c r="B766" s="33"/>
      <c r="C766" s="313"/>
      <c r="D766" s="33"/>
      <c r="E766" s="33"/>
    </row>
    <row r="767" spans="1:6" ht="9" customHeight="1" x14ac:dyDescent="0.2">
      <c r="A767" s="113" t="s">
        <v>129</v>
      </c>
      <c r="B767" s="30">
        <f>SUM(B769:B800)</f>
        <v>915</v>
      </c>
      <c r="C767" s="30">
        <f>SUM(C769:C800)</f>
        <v>595</v>
      </c>
      <c r="D767" s="30">
        <f>SUM(D769:D800)</f>
        <v>320</v>
      </c>
      <c r="E767" s="307" t="s">
        <v>13</v>
      </c>
    </row>
    <row r="768" spans="1:6" ht="3" customHeight="1" x14ac:dyDescent="0.2">
      <c r="A768" s="113"/>
      <c r="B768" s="30"/>
      <c r="C768" s="30"/>
      <c r="D768" s="30"/>
      <c r="E768" s="30"/>
    </row>
    <row r="769" spans="1:8" ht="9" customHeight="1" x14ac:dyDescent="0.2">
      <c r="A769" s="29" t="s">
        <v>14</v>
      </c>
      <c r="B769" s="29">
        <f t="shared" ref="B769:B800" si="20">SUM(C769:D769)</f>
        <v>3</v>
      </c>
      <c r="C769" s="308">
        <v>2</v>
      </c>
      <c r="D769" s="308">
        <v>1</v>
      </c>
      <c r="E769" s="308" t="s">
        <v>13</v>
      </c>
      <c r="F769" s="154"/>
      <c r="G769" s="154"/>
      <c r="H769" s="154"/>
    </row>
    <row r="770" spans="1:8" ht="9" customHeight="1" x14ac:dyDescent="0.2">
      <c r="A770" s="29" t="s">
        <v>15</v>
      </c>
      <c r="B770" s="29">
        <f t="shared" si="20"/>
        <v>40</v>
      </c>
      <c r="C770" s="308">
        <v>28</v>
      </c>
      <c r="D770" s="308">
        <v>12</v>
      </c>
      <c r="E770" s="308" t="s">
        <v>13</v>
      </c>
      <c r="F770" s="154"/>
      <c r="G770" s="154"/>
      <c r="H770" s="154"/>
    </row>
    <row r="771" spans="1:8" ht="9" customHeight="1" x14ac:dyDescent="0.2">
      <c r="A771" s="29" t="s">
        <v>112</v>
      </c>
      <c r="B771" s="29">
        <f t="shared" si="20"/>
        <v>16</v>
      </c>
      <c r="C771" s="308">
        <v>11</v>
      </c>
      <c r="D771" s="308">
        <v>5</v>
      </c>
      <c r="E771" s="308" t="s">
        <v>13</v>
      </c>
      <c r="F771" s="154"/>
    </row>
    <row r="772" spans="1:8" ht="9" customHeight="1" x14ac:dyDescent="0.2">
      <c r="A772" s="42" t="s">
        <v>21</v>
      </c>
      <c r="B772" s="42">
        <f t="shared" si="20"/>
        <v>12</v>
      </c>
      <c r="C772" s="309">
        <v>9</v>
      </c>
      <c r="D772" s="309">
        <v>3</v>
      </c>
      <c r="E772" s="309" t="s">
        <v>13</v>
      </c>
      <c r="F772" s="154"/>
    </row>
    <row r="773" spans="1:8" ht="9" customHeight="1" x14ac:dyDescent="0.2">
      <c r="A773" s="29" t="s">
        <v>23</v>
      </c>
      <c r="B773" s="29">
        <f>SUM(C773:D773)</f>
        <v>18</v>
      </c>
      <c r="C773" s="308">
        <v>12</v>
      </c>
      <c r="D773" s="308">
        <v>6</v>
      </c>
      <c r="E773" s="308" t="s">
        <v>13</v>
      </c>
      <c r="F773" s="154"/>
    </row>
    <row r="774" spans="1:8" ht="9" customHeight="1" x14ac:dyDescent="0.2">
      <c r="A774" s="29" t="s">
        <v>25</v>
      </c>
      <c r="B774" s="29">
        <f>SUM(C774:D774)</f>
        <v>2</v>
      </c>
      <c r="C774" s="308">
        <v>0</v>
      </c>
      <c r="D774" s="308">
        <v>2</v>
      </c>
      <c r="E774" s="308" t="s">
        <v>13</v>
      </c>
      <c r="F774" s="154"/>
    </row>
    <row r="775" spans="1:8" ht="9" customHeight="1" x14ac:dyDescent="0.2">
      <c r="A775" s="29" t="s">
        <v>27</v>
      </c>
      <c r="B775" s="29">
        <f t="shared" si="20"/>
        <v>37</v>
      </c>
      <c r="C775" s="308">
        <v>26</v>
      </c>
      <c r="D775" s="308">
        <v>11</v>
      </c>
      <c r="E775" s="308" t="s">
        <v>13</v>
      </c>
      <c r="F775" s="154"/>
    </row>
    <row r="776" spans="1:8" ht="9" customHeight="1" x14ac:dyDescent="0.2">
      <c r="A776" s="42" t="s">
        <v>30</v>
      </c>
      <c r="B776" s="42">
        <f t="shared" si="20"/>
        <v>21</v>
      </c>
      <c r="C776" s="309">
        <v>15</v>
      </c>
      <c r="D776" s="309">
        <v>6</v>
      </c>
      <c r="E776" s="309" t="s">
        <v>13</v>
      </c>
      <c r="F776" s="154"/>
    </row>
    <row r="777" spans="1:8" ht="9" customHeight="1" x14ac:dyDescent="0.2">
      <c r="A777" s="29" t="s">
        <v>111</v>
      </c>
      <c r="B777" s="29">
        <f t="shared" si="20"/>
        <v>11</v>
      </c>
      <c r="C777" s="308">
        <v>4</v>
      </c>
      <c r="D777" s="308">
        <v>7</v>
      </c>
      <c r="E777" s="308" t="s">
        <v>13</v>
      </c>
      <c r="F777" s="154"/>
    </row>
    <row r="778" spans="1:8" ht="9" customHeight="1" x14ac:dyDescent="0.2">
      <c r="A778" s="29" t="s">
        <v>33</v>
      </c>
      <c r="B778" s="29">
        <f t="shared" si="20"/>
        <v>8</v>
      </c>
      <c r="C778" s="308">
        <v>5</v>
      </c>
      <c r="D778" s="308">
        <v>3</v>
      </c>
      <c r="E778" s="308" t="s">
        <v>13</v>
      </c>
      <c r="F778" s="154"/>
    </row>
    <row r="779" spans="1:8" ht="9" customHeight="1" x14ac:dyDescent="0.2">
      <c r="A779" s="29" t="s">
        <v>34</v>
      </c>
      <c r="B779" s="29">
        <f t="shared" si="20"/>
        <v>27</v>
      </c>
      <c r="C779" s="308">
        <v>9</v>
      </c>
      <c r="D779" s="308">
        <v>18</v>
      </c>
      <c r="E779" s="308" t="s">
        <v>13</v>
      </c>
      <c r="F779" s="154"/>
    </row>
    <row r="780" spans="1:8" ht="9" customHeight="1" x14ac:dyDescent="0.2">
      <c r="A780" s="42" t="s">
        <v>36</v>
      </c>
      <c r="B780" s="42">
        <f t="shared" si="20"/>
        <v>36</v>
      </c>
      <c r="C780" s="309">
        <v>26</v>
      </c>
      <c r="D780" s="309">
        <v>10</v>
      </c>
      <c r="E780" s="309" t="s">
        <v>13</v>
      </c>
      <c r="F780" s="154"/>
    </row>
    <row r="781" spans="1:8" ht="9" customHeight="1" x14ac:dyDescent="0.2">
      <c r="A781" s="29" t="s">
        <v>130</v>
      </c>
      <c r="B781" s="29">
        <f t="shared" si="20"/>
        <v>29</v>
      </c>
      <c r="C781" s="308">
        <v>16</v>
      </c>
      <c r="D781" s="308">
        <v>13</v>
      </c>
      <c r="E781" s="308" t="s">
        <v>13</v>
      </c>
      <c r="F781" s="154"/>
    </row>
    <row r="782" spans="1:8" ht="9" customHeight="1" x14ac:dyDescent="0.2">
      <c r="A782" s="29" t="s">
        <v>39</v>
      </c>
      <c r="B782" s="29">
        <f t="shared" si="20"/>
        <v>66</v>
      </c>
      <c r="C782" s="308">
        <v>41</v>
      </c>
      <c r="D782" s="308">
        <v>25</v>
      </c>
      <c r="E782" s="308" t="s">
        <v>13</v>
      </c>
      <c r="F782" s="154"/>
    </row>
    <row r="783" spans="1:8" ht="9" customHeight="1" x14ac:dyDescent="0.2">
      <c r="A783" s="29" t="s">
        <v>32</v>
      </c>
      <c r="B783" s="29">
        <f>SUM(C783:D783)</f>
        <v>50</v>
      </c>
      <c r="C783" s="308">
        <v>29</v>
      </c>
      <c r="D783" s="308">
        <v>21</v>
      </c>
      <c r="E783" s="308" t="s">
        <v>13</v>
      </c>
      <c r="F783" s="154"/>
    </row>
    <row r="784" spans="1:8" ht="9" customHeight="1" x14ac:dyDescent="0.2">
      <c r="A784" s="42" t="s">
        <v>43</v>
      </c>
      <c r="B784" s="42">
        <f t="shared" si="20"/>
        <v>26</v>
      </c>
      <c r="C784" s="309">
        <v>13</v>
      </c>
      <c r="D784" s="309">
        <v>13</v>
      </c>
      <c r="E784" s="309" t="s">
        <v>13</v>
      </c>
      <c r="F784" s="154"/>
    </row>
    <row r="785" spans="1:6" ht="9" customHeight="1" x14ac:dyDescent="0.2">
      <c r="A785" s="29" t="s">
        <v>46</v>
      </c>
      <c r="B785" s="29">
        <f t="shared" si="20"/>
        <v>27</v>
      </c>
      <c r="C785" s="308">
        <v>18</v>
      </c>
      <c r="D785" s="308">
        <v>9</v>
      </c>
      <c r="E785" s="308" t="s">
        <v>13</v>
      </c>
      <c r="F785" s="154"/>
    </row>
    <row r="786" spans="1:6" ht="9" customHeight="1" x14ac:dyDescent="0.2">
      <c r="A786" s="29" t="s">
        <v>48</v>
      </c>
      <c r="B786" s="29">
        <f t="shared" si="20"/>
        <v>28</v>
      </c>
      <c r="C786" s="308">
        <v>20</v>
      </c>
      <c r="D786" s="308">
        <v>8</v>
      </c>
      <c r="E786" s="308" t="s">
        <v>13</v>
      </c>
      <c r="F786" s="154"/>
    </row>
    <row r="787" spans="1:6" ht="9" customHeight="1" x14ac:dyDescent="0.2">
      <c r="A787" s="29" t="s">
        <v>50</v>
      </c>
      <c r="B787" s="29">
        <f t="shared" si="20"/>
        <v>20</v>
      </c>
      <c r="C787" s="308">
        <v>12</v>
      </c>
      <c r="D787" s="308">
        <v>8</v>
      </c>
      <c r="E787" s="308" t="s">
        <v>13</v>
      </c>
      <c r="F787" s="154"/>
    </row>
    <row r="788" spans="1:6" ht="9" customHeight="1" x14ac:dyDescent="0.2">
      <c r="A788" s="42" t="s">
        <v>52</v>
      </c>
      <c r="B788" s="42">
        <f t="shared" si="20"/>
        <v>86</v>
      </c>
      <c r="C788" s="309">
        <v>73</v>
      </c>
      <c r="D788" s="309">
        <v>13</v>
      </c>
      <c r="E788" s="309" t="s">
        <v>13</v>
      </c>
      <c r="F788" s="154"/>
    </row>
    <row r="789" spans="1:6" ht="9" customHeight="1" x14ac:dyDescent="0.2">
      <c r="A789" s="29" t="s">
        <v>55</v>
      </c>
      <c r="B789" s="29">
        <f t="shared" si="20"/>
        <v>72</v>
      </c>
      <c r="C789" s="308">
        <v>50</v>
      </c>
      <c r="D789" s="308">
        <v>22</v>
      </c>
      <c r="E789" s="308" t="s">
        <v>13</v>
      </c>
      <c r="F789" s="154"/>
    </row>
    <row r="790" spans="1:6" ht="9" customHeight="1" x14ac:dyDescent="0.2">
      <c r="A790" s="29" t="s">
        <v>57</v>
      </c>
      <c r="B790" s="29">
        <f t="shared" si="20"/>
        <v>7</v>
      </c>
      <c r="C790" s="308">
        <v>1</v>
      </c>
      <c r="D790" s="308">
        <v>6</v>
      </c>
      <c r="E790" s="308" t="s">
        <v>13</v>
      </c>
      <c r="F790" s="154"/>
    </row>
    <row r="791" spans="1:6" ht="9" customHeight="1" x14ac:dyDescent="0.2">
      <c r="A791" s="29" t="s">
        <v>59</v>
      </c>
      <c r="B791" s="29">
        <f t="shared" si="20"/>
        <v>11</v>
      </c>
      <c r="C791" s="308">
        <v>8</v>
      </c>
      <c r="D791" s="308">
        <v>3</v>
      </c>
      <c r="E791" s="308" t="s">
        <v>13</v>
      </c>
      <c r="F791" s="154"/>
    </row>
    <row r="792" spans="1:6" ht="9" customHeight="1" x14ac:dyDescent="0.2">
      <c r="A792" s="42" t="s">
        <v>63</v>
      </c>
      <c r="B792" s="42">
        <f t="shared" si="20"/>
        <v>19</v>
      </c>
      <c r="C792" s="309">
        <v>11</v>
      </c>
      <c r="D792" s="309">
        <v>8</v>
      </c>
      <c r="E792" s="309" t="s">
        <v>13</v>
      </c>
      <c r="F792" s="154"/>
    </row>
    <row r="793" spans="1:6" ht="9" customHeight="1" x14ac:dyDescent="0.2">
      <c r="A793" s="29" t="s">
        <v>65</v>
      </c>
      <c r="B793" s="29">
        <f t="shared" si="20"/>
        <v>29</v>
      </c>
      <c r="C793" s="308">
        <v>21</v>
      </c>
      <c r="D793" s="308">
        <v>8</v>
      </c>
      <c r="E793" s="308" t="s">
        <v>13</v>
      </c>
      <c r="F793" s="154"/>
    </row>
    <row r="794" spans="1:6" ht="9" customHeight="1" x14ac:dyDescent="0.2">
      <c r="A794" s="29" t="s">
        <v>69</v>
      </c>
      <c r="B794" s="29">
        <f t="shared" si="20"/>
        <v>30</v>
      </c>
      <c r="C794" s="308">
        <v>20</v>
      </c>
      <c r="D794" s="308">
        <v>10</v>
      </c>
      <c r="E794" s="308" t="s">
        <v>13</v>
      </c>
      <c r="F794" s="154"/>
    </row>
    <row r="795" spans="1:6" ht="9" customHeight="1" x14ac:dyDescent="0.2">
      <c r="A795" s="29" t="s">
        <v>74</v>
      </c>
      <c r="B795" s="29">
        <f t="shared" si="20"/>
        <v>11</v>
      </c>
      <c r="C795" s="308">
        <v>7</v>
      </c>
      <c r="D795" s="308">
        <v>4</v>
      </c>
      <c r="E795" s="308" t="s">
        <v>13</v>
      </c>
      <c r="F795" s="154"/>
    </row>
    <row r="796" spans="1:6" ht="9" customHeight="1" x14ac:dyDescent="0.2">
      <c r="A796" s="42" t="s">
        <v>76</v>
      </c>
      <c r="B796" s="42">
        <f t="shared" si="20"/>
        <v>29</v>
      </c>
      <c r="C796" s="309">
        <v>9</v>
      </c>
      <c r="D796" s="309">
        <v>20</v>
      </c>
      <c r="E796" s="309" t="s">
        <v>13</v>
      </c>
      <c r="F796" s="154"/>
    </row>
    <row r="797" spans="1:6" ht="9" customHeight="1" x14ac:dyDescent="0.2">
      <c r="A797" s="29" t="s">
        <v>105</v>
      </c>
      <c r="B797" s="29">
        <f t="shared" si="20"/>
        <v>21</v>
      </c>
      <c r="C797" s="308">
        <v>15</v>
      </c>
      <c r="D797" s="308">
        <v>6</v>
      </c>
      <c r="E797" s="308" t="s">
        <v>13</v>
      </c>
      <c r="F797" s="154"/>
    </row>
    <row r="798" spans="1:6" ht="9" customHeight="1" x14ac:dyDescent="0.2">
      <c r="A798" s="29" t="s">
        <v>82</v>
      </c>
      <c r="B798" s="29">
        <f t="shared" si="20"/>
        <v>98</v>
      </c>
      <c r="C798" s="308">
        <v>67</v>
      </c>
      <c r="D798" s="308">
        <v>31</v>
      </c>
      <c r="E798" s="308" t="s">
        <v>13</v>
      </c>
      <c r="F798" s="154"/>
    </row>
    <row r="799" spans="1:6" ht="9" customHeight="1" x14ac:dyDescent="0.2">
      <c r="A799" s="29" t="s">
        <v>86</v>
      </c>
      <c r="B799" s="29">
        <f t="shared" si="20"/>
        <v>12</v>
      </c>
      <c r="C799" s="308">
        <v>9</v>
      </c>
      <c r="D799" s="308">
        <v>3</v>
      </c>
      <c r="E799" s="308" t="s">
        <v>13</v>
      </c>
      <c r="F799" s="154"/>
    </row>
    <row r="800" spans="1:6" ht="9" customHeight="1" x14ac:dyDescent="0.2">
      <c r="A800" s="42" t="s">
        <v>88</v>
      </c>
      <c r="B800" s="42">
        <f t="shared" si="20"/>
        <v>13</v>
      </c>
      <c r="C800" s="309">
        <v>8</v>
      </c>
      <c r="D800" s="309">
        <v>5</v>
      </c>
      <c r="E800" s="309" t="s">
        <v>13</v>
      </c>
      <c r="F800" s="296"/>
    </row>
    <row r="801" spans="1:8" ht="9" customHeight="1" x14ac:dyDescent="0.2">
      <c r="A801" s="306"/>
      <c r="B801" s="306"/>
      <c r="C801" s="306"/>
      <c r="D801" s="306"/>
      <c r="E801" s="306"/>
    </row>
    <row r="802" spans="1:8" ht="9" customHeight="1" x14ac:dyDescent="0.2">
      <c r="A802" s="25">
        <v>2017</v>
      </c>
      <c r="B802" s="33"/>
      <c r="C802" s="313"/>
      <c r="D802" s="33"/>
      <c r="E802" s="33"/>
    </row>
    <row r="803" spans="1:8" ht="9" customHeight="1" x14ac:dyDescent="0.2">
      <c r="A803" s="113" t="s">
        <v>129</v>
      </c>
      <c r="B803" s="30">
        <f>SUM(B805:B836)</f>
        <v>930</v>
      </c>
      <c r="C803" s="30">
        <f>SUM(C805:C836)</f>
        <v>603</v>
      </c>
      <c r="D803" s="30">
        <f>SUM(D805:D836)</f>
        <v>327</v>
      </c>
      <c r="E803" s="307" t="s">
        <v>13</v>
      </c>
    </row>
    <row r="804" spans="1:8" ht="3" customHeight="1" x14ac:dyDescent="0.2">
      <c r="A804" s="113"/>
      <c r="B804" s="30"/>
      <c r="C804" s="30"/>
      <c r="D804" s="30"/>
      <c r="E804" s="30"/>
    </row>
    <row r="805" spans="1:8" ht="9" customHeight="1" x14ac:dyDescent="0.2">
      <c r="A805" s="29" t="s">
        <v>14</v>
      </c>
      <c r="B805" s="29">
        <f t="shared" ref="B805:B808" si="21">SUM(C805:D805)</f>
        <v>3</v>
      </c>
      <c r="C805" s="308">
        <v>2</v>
      </c>
      <c r="D805" s="308">
        <v>1</v>
      </c>
      <c r="E805" s="308" t="s">
        <v>13</v>
      </c>
      <c r="F805" s="154"/>
      <c r="G805" s="154"/>
      <c r="H805" s="154"/>
    </row>
    <row r="806" spans="1:8" ht="9" customHeight="1" x14ac:dyDescent="0.2">
      <c r="A806" s="29" t="s">
        <v>15</v>
      </c>
      <c r="B806" s="29">
        <f t="shared" si="21"/>
        <v>40</v>
      </c>
      <c r="C806" s="308">
        <v>28</v>
      </c>
      <c r="D806" s="308">
        <v>12</v>
      </c>
      <c r="E806" s="308" t="s">
        <v>13</v>
      </c>
      <c r="F806" s="154"/>
      <c r="G806" s="154"/>
      <c r="H806" s="154"/>
    </row>
    <row r="807" spans="1:8" ht="9" customHeight="1" x14ac:dyDescent="0.2">
      <c r="A807" s="29" t="s">
        <v>112</v>
      </c>
      <c r="B807" s="29">
        <f t="shared" si="21"/>
        <v>16</v>
      </c>
      <c r="C807" s="308">
        <v>11</v>
      </c>
      <c r="D807" s="308">
        <v>5</v>
      </c>
      <c r="E807" s="308" t="s">
        <v>13</v>
      </c>
      <c r="F807" s="154"/>
    </row>
    <row r="808" spans="1:8" ht="9" customHeight="1" x14ac:dyDescent="0.2">
      <c r="A808" s="42" t="s">
        <v>21</v>
      </c>
      <c r="B808" s="42">
        <f t="shared" si="21"/>
        <v>12</v>
      </c>
      <c r="C808" s="309">
        <v>9</v>
      </c>
      <c r="D808" s="309">
        <v>3</v>
      </c>
      <c r="E808" s="309" t="s">
        <v>13</v>
      </c>
      <c r="F808" s="154"/>
    </row>
    <row r="809" spans="1:8" ht="9" customHeight="1" x14ac:dyDescent="0.2">
      <c r="A809" s="29" t="s">
        <v>23</v>
      </c>
      <c r="B809" s="29">
        <f>SUM(C809:D809)</f>
        <v>18</v>
      </c>
      <c r="C809" s="308">
        <v>12</v>
      </c>
      <c r="D809" s="308">
        <v>6</v>
      </c>
      <c r="E809" s="308" t="s">
        <v>13</v>
      </c>
      <c r="F809" s="154"/>
    </row>
    <row r="810" spans="1:8" ht="9" customHeight="1" x14ac:dyDescent="0.2">
      <c r="A810" s="29" t="s">
        <v>25</v>
      </c>
      <c r="B810" s="29">
        <f>SUM(C810:D810)</f>
        <v>2</v>
      </c>
      <c r="C810" s="308">
        <v>0</v>
      </c>
      <c r="D810" s="308">
        <v>2</v>
      </c>
      <c r="E810" s="308" t="s">
        <v>13</v>
      </c>
      <c r="F810" s="154"/>
    </row>
    <row r="811" spans="1:8" ht="9" customHeight="1" x14ac:dyDescent="0.2">
      <c r="A811" s="29" t="s">
        <v>27</v>
      </c>
      <c r="B811" s="29">
        <f t="shared" ref="B811:B818" si="22">SUM(C811:D811)</f>
        <v>37</v>
      </c>
      <c r="C811" s="308">
        <v>26</v>
      </c>
      <c r="D811" s="308">
        <v>11</v>
      </c>
      <c r="E811" s="308" t="s">
        <v>13</v>
      </c>
      <c r="F811" s="154"/>
    </row>
    <row r="812" spans="1:8" ht="9" customHeight="1" x14ac:dyDescent="0.2">
      <c r="A812" s="42" t="s">
        <v>30</v>
      </c>
      <c r="B812" s="42">
        <f t="shared" si="22"/>
        <v>23</v>
      </c>
      <c r="C812" s="309">
        <v>17</v>
      </c>
      <c r="D812" s="309">
        <v>6</v>
      </c>
      <c r="E812" s="309" t="s">
        <v>13</v>
      </c>
      <c r="F812" s="154"/>
    </row>
    <row r="813" spans="1:8" ht="9" customHeight="1" x14ac:dyDescent="0.2">
      <c r="A813" s="29" t="s">
        <v>111</v>
      </c>
      <c r="B813" s="29">
        <f t="shared" si="22"/>
        <v>11</v>
      </c>
      <c r="C813" s="308">
        <v>4</v>
      </c>
      <c r="D813" s="308">
        <v>7</v>
      </c>
      <c r="E813" s="308" t="s">
        <v>13</v>
      </c>
      <c r="F813" s="154"/>
    </row>
    <row r="814" spans="1:8" ht="9" customHeight="1" x14ac:dyDescent="0.2">
      <c r="A814" s="29" t="s">
        <v>33</v>
      </c>
      <c r="B814" s="29">
        <f t="shared" si="22"/>
        <v>9</v>
      </c>
      <c r="C814" s="308">
        <v>6</v>
      </c>
      <c r="D814" s="308">
        <v>3</v>
      </c>
      <c r="E814" s="308" t="s">
        <v>13</v>
      </c>
      <c r="F814" s="154"/>
    </row>
    <row r="815" spans="1:8" ht="9" customHeight="1" x14ac:dyDescent="0.2">
      <c r="A815" s="29" t="s">
        <v>34</v>
      </c>
      <c r="B815" s="29">
        <f t="shared" si="22"/>
        <v>27</v>
      </c>
      <c r="C815" s="308">
        <v>9</v>
      </c>
      <c r="D815" s="308">
        <v>18</v>
      </c>
      <c r="E815" s="308" t="s">
        <v>13</v>
      </c>
      <c r="F815" s="154"/>
    </row>
    <row r="816" spans="1:8" ht="9" customHeight="1" x14ac:dyDescent="0.2">
      <c r="A816" s="42" t="s">
        <v>36</v>
      </c>
      <c r="B816" s="42">
        <f t="shared" si="22"/>
        <v>36</v>
      </c>
      <c r="C816" s="309">
        <v>26</v>
      </c>
      <c r="D816" s="309">
        <v>10</v>
      </c>
      <c r="E816" s="309" t="s">
        <v>13</v>
      </c>
      <c r="F816" s="154"/>
    </row>
    <row r="817" spans="1:6" ht="9" customHeight="1" x14ac:dyDescent="0.2">
      <c r="A817" s="29" t="s">
        <v>130</v>
      </c>
      <c r="B817" s="29">
        <f t="shared" si="22"/>
        <v>30</v>
      </c>
      <c r="C817" s="308">
        <v>17</v>
      </c>
      <c r="D817" s="308">
        <v>13</v>
      </c>
      <c r="E817" s="308" t="s">
        <v>13</v>
      </c>
      <c r="F817" s="154"/>
    </row>
    <row r="818" spans="1:6" ht="9" customHeight="1" x14ac:dyDescent="0.2">
      <c r="A818" s="29" t="s">
        <v>39</v>
      </c>
      <c r="B818" s="29">
        <f t="shared" si="22"/>
        <v>67</v>
      </c>
      <c r="C818" s="308">
        <v>41</v>
      </c>
      <c r="D818" s="308">
        <v>26</v>
      </c>
      <c r="E818" s="308" t="s">
        <v>13</v>
      </c>
      <c r="F818" s="154"/>
    </row>
    <row r="819" spans="1:6" ht="9" customHeight="1" x14ac:dyDescent="0.2">
      <c r="A819" s="29" t="s">
        <v>32</v>
      </c>
      <c r="B819" s="29">
        <f>SUM(C819:D819)</f>
        <v>50</v>
      </c>
      <c r="C819" s="308">
        <v>29</v>
      </c>
      <c r="D819" s="308">
        <v>21</v>
      </c>
      <c r="E819" s="308" t="s">
        <v>13</v>
      </c>
      <c r="F819" s="154"/>
    </row>
    <row r="820" spans="1:6" ht="9" customHeight="1" x14ac:dyDescent="0.2">
      <c r="A820" s="42" t="s">
        <v>43</v>
      </c>
      <c r="B820" s="42">
        <f t="shared" ref="B820:B836" si="23">SUM(C820:D820)</f>
        <v>27</v>
      </c>
      <c r="C820" s="309">
        <v>14</v>
      </c>
      <c r="D820" s="309">
        <v>13</v>
      </c>
      <c r="E820" s="309" t="s">
        <v>13</v>
      </c>
      <c r="F820" s="154"/>
    </row>
    <row r="821" spans="1:6" ht="9" customHeight="1" x14ac:dyDescent="0.2">
      <c r="A821" s="29" t="s">
        <v>46</v>
      </c>
      <c r="B821" s="29">
        <f t="shared" si="23"/>
        <v>27</v>
      </c>
      <c r="C821" s="308">
        <v>18</v>
      </c>
      <c r="D821" s="308">
        <v>9</v>
      </c>
      <c r="E821" s="308" t="s">
        <v>13</v>
      </c>
      <c r="F821" s="154"/>
    </row>
    <row r="822" spans="1:6" ht="9" customHeight="1" x14ac:dyDescent="0.2">
      <c r="A822" s="29" t="s">
        <v>48</v>
      </c>
      <c r="B822" s="29">
        <f t="shared" si="23"/>
        <v>28</v>
      </c>
      <c r="C822" s="308">
        <v>20</v>
      </c>
      <c r="D822" s="308">
        <v>8</v>
      </c>
      <c r="E822" s="308" t="s">
        <v>13</v>
      </c>
      <c r="F822" s="154"/>
    </row>
    <row r="823" spans="1:6" ht="9" customHeight="1" x14ac:dyDescent="0.2">
      <c r="A823" s="29" t="s">
        <v>50</v>
      </c>
      <c r="B823" s="29">
        <f t="shared" si="23"/>
        <v>20</v>
      </c>
      <c r="C823" s="308">
        <v>12</v>
      </c>
      <c r="D823" s="308">
        <v>8</v>
      </c>
      <c r="E823" s="308" t="s">
        <v>13</v>
      </c>
      <c r="F823" s="154"/>
    </row>
    <row r="824" spans="1:6" ht="9" customHeight="1" x14ac:dyDescent="0.2">
      <c r="A824" s="42" t="s">
        <v>52</v>
      </c>
      <c r="B824" s="42">
        <f t="shared" si="23"/>
        <v>86</v>
      </c>
      <c r="C824" s="309">
        <v>73</v>
      </c>
      <c r="D824" s="309">
        <v>13</v>
      </c>
      <c r="E824" s="309" t="s">
        <v>13</v>
      </c>
      <c r="F824" s="154"/>
    </row>
    <row r="825" spans="1:6" ht="9" customHeight="1" x14ac:dyDescent="0.2">
      <c r="A825" s="29" t="s">
        <v>55</v>
      </c>
      <c r="B825" s="29">
        <f t="shared" si="23"/>
        <v>76</v>
      </c>
      <c r="C825" s="308">
        <v>51</v>
      </c>
      <c r="D825" s="308">
        <v>25</v>
      </c>
      <c r="E825" s="308" t="s">
        <v>13</v>
      </c>
      <c r="F825" s="154"/>
    </row>
    <row r="826" spans="1:6" ht="9" customHeight="1" x14ac:dyDescent="0.2">
      <c r="A826" s="29" t="s">
        <v>57</v>
      </c>
      <c r="B826" s="29">
        <f t="shared" si="23"/>
        <v>7</v>
      </c>
      <c r="C826" s="308">
        <v>1</v>
      </c>
      <c r="D826" s="308">
        <v>6</v>
      </c>
      <c r="E826" s="308" t="s">
        <v>13</v>
      </c>
      <c r="F826" s="154"/>
    </row>
    <row r="827" spans="1:6" ht="9" customHeight="1" x14ac:dyDescent="0.2">
      <c r="A827" s="29" t="s">
        <v>59</v>
      </c>
      <c r="B827" s="29">
        <f t="shared" si="23"/>
        <v>11</v>
      </c>
      <c r="C827" s="308">
        <v>8</v>
      </c>
      <c r="D827" s="308">
        <v>3</v>
      </c>
      <c r="E827" s="308" t="s">
        <v>13</v>
      </c>
      <c r="F827" s="154"/>
    </row>
    <row r="828" spans="1:6" ht="9" customHeight="1" x14ac:dyDescent="0.2">
      <c r="A828" s="42" t="s">
        <v>63</v>
      </c>
      <c r="B828" s="42">
        <f t="shared" si="23"/>
        <v>19</v>
      </c>
      <c r="C828" s="309">
        <v>11</v>
      </c>
      <c r="D828" s="309">
        <v>8</v>
      </c>
      <c r="E828" s="309" t="s">
        <v>13</v>
      </c>
      <c r="F828" s="154"/>
    </row>
    <row r="829" spans="1:6" ht="9" customHeight="1" x14ac:dyDescent="0.2">
      <c r="A829" s="29" t="s">
        <v>65</v>
      </c>
      <c r="B829" s="29">
        <f t="shared" si="23"/>
        <v>29</v>
      </c>
      <c r="C829" s="308">
        <v>21</v>
      </c>
      <c r="D829" s="308">
        <v>8</v>
      </c>
      <c r="E829" s="308" t="s">
        <v>13</v>
      </c>
      <c r="F829" s="154"/>
    </row>
    <row r="830" spans="1:6" ht="9" customHeight="1" x14ac:dyDescent="0.2">
      <c r="A830" s="29" t="s">
        <v>69</v>
      </c>
      <c r="B830" s="29">
        <f t="shared" si="23"/>
        <v>30</v>
      </c>
      <c r="C830" s="308">
        <v>20</v>
      </c>
      <c r="D830" s="308">
        <v>10</v>
      </c>
      <c r="E830" s="308" t="s">
        <v>13</v>
      </c>
      <c r="F830" s="154"/>
    </row>
    <row r="831" spans="1:6" ht="9" customHeight="1" x14ac:dyDescent="0.2">
      <c r="A831" s="29" t="s">
        <v>74</v>
      </c>
      <c r="B831" s="29">
        <f t="shared" si="23"/>
        <v>11</v>
      </c>
      <c r="C831" s="308">
        <v>7</v>
      </c>
      <c r="D831" s="308">
        <v>4</v>
      </c>
      <c r="E831" s="308" t="s">
        <v>13</v>
      </c>
      <c r="F831" s="154"/>
    </row>
    <row r="832" spans="1:6" ht="9" customHeight="1" x14ac:dyDescent="0.2">
      <c r="A832" s="42" t="s">
        <v>76</v>
      </c>
      <c r="B832" s="42">
        <f t="shared" si="23"/>
        <v>29</v>
      </c>
      <c r="C832" s="309">
        <v>9</v>
      </c>
      <c r="D832" s="309">
        <v>20</v>
      </c>
      <c r="E832" s="309" t="s">
        <v>13</v>
      </c>
      <c r="F832" s="154"/>
    </row>
    <row r="833" spans="1:6" ht="9" customHeight="1" x14ac:dyDescent="0.2">
      <c r="A833" s="29" t="s">
        <v>105</v>
      </c>
      <c r="B833" s="29">
        <f t="shared" si="23"/>
        <v>21</v>
      </c>
      <c r="C833" s="308">
        <v>15</v>
      </c>
      <c r="D833" s="308">
        <v>6</v>
      </c>
      <c r="E833" s="308" t="s">
        <v>13</v>
      </c>
      <c r="F833" s="154"/>
    </row>
    <row r="834" spans="1:6" ht="9" customHeight="1" x14ac:dyDescent="0.2">
      <c r="A834" s="29" t="s">
        <v>82</v>
      </c>
      <c r="B834" s="29">
        <f t="shared" si="23"/>
        <v>101</v>
      </c>
      <c r="C834" s="308">
        <v>69</v>
      </c>
      <c r="D834" s="308">
        <v>32</v>
      </c>
      <c r="E834" s="308" t="s">
        <v>13</v>
      </c>
      <c r="F834" s="154"/>
    </row>
    <row r="835" spans="1:6" ht="9" customHeight="1" x14ac:dyDescent="0.2">
      <c r="A835" s="29" t="s">
        <v>86</v>
      </c>
      <c r="B835" s="29">
        <f t="shared" si="23"/>
        <v>13</v>
      </c>
      <c r="C835" s="308">
        <v>10</v>
      </c>
      <c r="D835" s="308">
        <v>3</v>
      </c>
      <c r="E835" s="308" t="s">
        <v>13</v>
      </c>
      <c r="F835" s="154"/>
    </row>
    <row r="836" spans="1:6" ht="9" customHeight="1" x14ac:dyDescent="0.2">
      <c r="A836" s="42" t="s">
        <v>88</v>
      </c>
      <c r="B836" s="42">
        <f t="shared" si="23"/>
        <v>14</v>
      </c>
      <c r="C836" s="309">
        <v>7</v>
      </c>
      <c r="D836" s="309">
        <v>7</v>
      </c>
      <c r="E836" s="309" t="s">
        <v>13</v>
      </c>
      <c r="F836" s="296"/>
    </row>
    <row r="837" spans="1:6" ht="3" customHeight="1" x14ac:dyDescent="0.2">
      <c r="A837" s="304"/>
      <c r="B837" s="304"/>
      <c r="C837" s="304"/>
      <c r="D837" s="304"/>
      <c r="E837" s="304"/>
    </row>
    <row r="838" spans="1:6" ht="3" customHeight="1" x14ac:dyDescent="0.2">
      <c r="A838" s="306"/>
      <c r="B838" s="306"/>
      <c r="C838" s="306"/>
      <c r="D838" s="306"/>
      <c r="E838" s="306"/>
    </row>
    <row r="839" spans="1:6" s="121" customFormat="1" ht="9.9499999999999993" customHeight="1" x14ac:dyDescent="0.15">
      <c r="A839" s="174" t="s">
        <v>167</v>
      </c>
      <c r="F839" s="174"/>
    </row>
    <row r="840" spans="1:6" s="121" customFormat="1" ht="9" customHeight="1" x14ac:dyDescent="0.25">
      <c r="A840" s="121" t="s">
        <v>168</v>
      </c>
    </row>
    <row r="841" spans="1:6" ht="12.75" hidden="1" x14ac:dyDescent="0.2">
      <c r="F841" s="303" t="s">
        <v>100</v>
      </c>
    </row>
    <row r="842" spans="1:6" ht="13.35" hidden="1" customHeight="1" x14ac:dyDescent="0.2"/>
    <row r="843" spans="1:6" ht="13.35" hidden="1" customHeight="1" x14ac:dyDescent="0.2"/>
    <row r="844" spans="1:6" ht="13.35" hidden="1" customHeight="1" x14ac:dyDescent="0.2"/>
    <row r="845" spans="1:6" ht="13.35" hidden="1" customHeight="1" x14ac:dyDescent="0.2"/>
    <row r="846" spans="1:6" ht="13.35" hidden="1" customHeight="1" x14ac:dyDescent="0.2"/>
    <row r="847" spans="1:6" ht="13.35" hidden="1" customHeight="1" x14ac:dyDescent="0.2"/>
    <row r="848" spans="1:6" ht="13.35" hidden="1" customHeight="1" x14ac:dyDescent="0.2"/>
    <row r="849" ht="13.35" hidden="1" customHeight="1" x14ac:dyDescent="0.2"/>
    <row r="850" ht="13.35" hidden="1" customHeight="1" x14ac:dyDescent="0.2"/>
    <row r="851" ht="13.35" hidden="1" customHeight="1" x14ac:dyDescent="0.2"/>
    <row r="852" ht="13.35" hidden="1" customHeight="1" x14ac:dyDescent="0.2"/>
    <row r="853" ht="13.35" hidden="1" customHeight="1" x14ac:dyDescent="0.2"/>
    <row r="854" ht="13.35" hidden="1" customHeight="1" x14ac:dyDescent="0.2"/>
    <row r="855" ht="13.35" hidden="1" customHeight="1" x14ac:dyDescent="0.2"/>
    <row r="856" ht="13.35" hidden="1" customHeight="1" x14ac:dyDescent="0.2"/>
    <row r="857" ht="13.35" hidden="1" customHeight="1" x14ac:dyDescent="0.2"/>
    <row r="858" ht="13.35" hidden="1" customHeight="1" x14ac:dyDescent="0.2"/>
    <row r="859" ht="13.35" hidden="1" customHeight="1" x14ac:dyDescent="0.2"/>
    <row r="860" ht="13.35" hidden="1" customHeight="1" x14ac:dyDescent="0.2"/>
    <row r="861" ht="13.35" hidden="1" customHeight="1" x14ac:dyDescent="0.2"/>
    <row r="862" ht="13.35" hidden="1" customHeight="1" x14ac:dyDescent="0.2"/>
    <row r="863" ht="13.35" hidden="1" customHeight="1" x14ac:dyDescent="0.2"/>
    <row r="864" ht="13.35" hidden="1" customHeight="1" x14ac:dyDescent="0.2"/>
    <row r="865" ht="13.35" hidden="1" customHeight="1" x14ac:dyDescent="0.2"/>
    <row r="866" ht="13.35" hidden="1" customHeight="1" x14ac:dyDescent="0.2"/>
    <row r="867" ht="13.35" hidden="1" customHeight="1" x14ac:dyDescent="0.2"/>
    <row r="868" ht="13.35" hidden="1" customHeight="1" x14ac:dyDescent="0.2"/>
    <row r="869" ht="13.35" hidden="1" customHeight="1" x14ac:dyDescent="0.2"/>
    <row r="870" ht="13.35" hidden="1" customHeight="1" x14ac:dyDescent="0.2"/>
    <row r="871" ht="13.35" hidden="1" customHeight="1" x14ac:dyDescent="0.2"/>
    <row r="872" ht="13.35" hidden="1" customHeight="1" x14ac:dyDescent="0.2"/>
    <row r="873" ht="13.35" hidden="1" customHeight="1" x14ac:dyDescent="0.2"/>
    <row r="874" ht="13.35" hidden="1" customHeight="1" x14ac:dyDescent="0.2"/>
    <row r="875" ht="13.35" hidden="1" customHeight="1" x14ac:dyDescent="0.2"/>
    <row r="876" ht="13.35" hidden="1" customHeight="1" x14ac:dyDescent="0.2"/>
  </sheetData>
  <sheetProtection sheet="1" objects="1" scenarios="1"/>
  <mergeCells count="3">
    <mergeCell ref="A5:A7"/>
    <mergeCell ref="E5:E7"/>
    <mergeCell ref="C6:C7"/>
  </mergeCells>
  <hyperlinks>
    <hyperlink ref="E1" location="Índice!A1" display="Índice!A1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1" manualBreakCount="11">
    <brk id="81" max="4" man="1"/>
    <brk id="153" max="4" man="1"/>
    <brk id="225" max="4" man="1"/>
    <brk id="297" max="4" man="1"/>
    <brk id="369" max="4" man="1"/>
    <brk id="441" max="4" man="1"/>
    <brk id="513" max="4" man="1"/>
    <brk id="585" max="4" man="1"/>
    <brk id="657" max="4" man="1"/>
    <brk id="729" max="4" man="1"/>
    <brk id="801" max="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/>
  <dimension ref="A1:M55"/>
  <sheetViews>
    <sheetView showGridLines="0" showRowColHeaders="0" zoomScale="130" zoomScaleNormal="130" workbookViewId="0"/>
  </sheetViews>
  <sheetFormatPr baseColWidth="10" defaultColWidth="0" defaultRowHeight="8.25" customHeight="1" zeroHeight="1" x14ac:dyDescent="0.25"/>
  <cols>
    <col min="1" max="1" width="19.5703125" style="121" customWidth="1"/>
    <col min="2" max="2" width="6.140625" style="121" customWidth="1"/>
    <col min="3" max="3" width="8.42578125" style="121" customWidth="1"/>
    <col min="4" max="4" width="6.140625" style="121" customWidth="1"/>
    <col min="5" max="5" width="1.42578125" style="121" customWidth="1"/>
    <col min="6" max="6" width="6.42578125" style="121" customWidth="1"/>
    <col min="7" max="7" width="9" style="121" customWidth="1"/>
    <col min="8" max="8" width="3" style="121" customWidth="1"/>
    <col min="9" max="9" width="6" style="121" customWidth="1"/>
    <col min="10" max="10" width="8.42578125" style="121" customWidth="1"/>
    <col min="11" max="11" width="8.140625" style="121" customWidth="1"/>
    <col min="12" max="12" width="8.85546875" style="121" customWidth="1"/>
    <col min="13" max="13" width="0.85546875" style="121" customWidth="1"/>
    <col min="14" max="16384" width="11.42578125" style="121" hidden="1"/>
  </cols>
  <sheetData>
    <row r="1" spans="1:13" s="3" customFormat="1" ht="12" customHeight="1" x14ac:dyDescent="0.2">
      <c r="A1" s="478" t="s">
        <v>371</v>
      </c>
      <c r="B1" s="479"/>
      <c r="C1" s="480"/>
      <c r="D1" s="479"/>
      <c r="E1" s="479"/>
      <c r="F1" s="479"/>
      <c r="G1" s="479"/>
      <c r="H1" s="479"/>
      <c r="I1" s="479"/>
      <c r="J1" s="479"/>
      <c r="L1" s="470" t="s">
        <v>372</v>
      </c>
      <c r="M1" s="478"/>
    </row>
    <row r="2" spans="1:13" s="3" customFormat="1" ht="12" customHeight="1" x14ac:dyDescent="0.2">
      <c r="A2" s="478" t="s">
        <v>373</v>
      </c>
      <c r="B2" s="479"/>
      <c r="C2" s="480"/>
      <c r="D2" s="479"/>
      <c r="E2" s="479"/>
      <c r="F2" s="479"/>
      <c r="G2" s="479"/>
      <c r="H2" s="479"/>
      <c r="I2" s="479"/>
      <c r="J2" s="479"/>
      <c r="L2" s="480"/>
      <c r="M2" s="478"/>
    </row>
    <row r="3" spans="1:13" s="3" customFormat="1" ht="12" customHeight="1" x14ac:dyDescent="0.25">
      <c r="A3" s="481" t="s">
        <v>275</v>
      </c>
      <c r="B3" s="479"/>
      <c r="C3" s="479"/>
      <c r="D3" s="479"/>
      <c r="E3" s="479"/>
      <c r="F3" s="479"/>
      <c r="G3" s="479"/>
      <c r="H3" s="479"/>
      <c r="I3" s="479"/>
      <c r="J3" s="479"/>
      <c r="L3" s="479"/>
      <c r="M3" s="481"/>
    </row>
    <row r="4" spans="1:13" ht="3" customHeight="1" x14ac:dyDescent="0.25">
      <c r="A4" s="482"/>
      <c r="B4" s="482"/>
      <c r="C4" s="482"/>
      <c r="D4" s="482"/>
      <c r="E4" s="482"/>
      <c r="F4" s="482"/>
      <c r="G4" s="482"/>
      <c r="H4" s="482"/>
      <c r="I4" s="482"/>
      <c r="J4" s="482"/>
      <c r="K4" s="482"/>
      <c r="L4" s="482"/>
    </row>
    <row r="5" spans="1:13" ht="3" customHeight="1" x14ac:dyDescent="0.25">
      <c r="A5" s="483"/>
      <c r="B5" s="483"/>
      <c r="C5" s="483"/>
      <c r="D5" s="483"/>
      <c r="E5" s="483"/>
      <c r="F5" s="483"/>
      <c r="G5" s="483"/>
      <c r="H5" s="483"/>
      <c r="I5" s="483"/>
      <c r="J5" s="483"/>
      <c r="K5" s="483"/>
      <c r="L5" s="483"/>
    </row>
    <row r="6" spans="1:13" ht="9.6" customHeight="1" x14ac:dyDescent="0.25">
      <c r="A6" s="609" t="s">
        <v>374</v>
      </c>
      <c r="B6" s="484" t="s">
        <v>10</v>
      </c>
      <c r="C6" s="485" t="s">
        <v>375</v>
      </c>
      <c r="D6" s="610" t="s">
        <v>376</v>
      </c>
      <c r="E6" s="467"/>
      <c r="F6" s="249" t="s">
        <v>377</v>
      </c>
      <c r="G6" s="251"/>
      <c r="H6" s="11"/>
      <c r="I6" s="251" t="s">
        <v>378</v>
      </c>
      <c r="J6" s="251"/>
      <c r="K6" s="251"/>
      <c r="L6" s="486"/>
    </row>
    <row r="7" spans="1:13" ht="9.9499999999999993" customHeight="1" x14ac:dyDescent="0.15">
      <c r="A7" s="609"/>
      <c r="B7" s="521"/>
      <c r="C7" s="487"/>
      <c r="D7" s="611"/>
      <c r="E7" s="487"/>
      <c r="F7" s="488" t="s">
        <v>379</v>
      </c>
      <c r="G7" s="488" t="s">
        <v>380</v>
      </c>
      <c r="H7" s="485"/>
      <c r="I7" s="489" t="s">
        <v>381</v>
      </c>
      <c r="J7" s="489" t="s">
        <v>382</v>
      </c>
      <c r="K7" s="489" t="s">
        <v>383</v>
      </c>
      <c r="L7" s="489" t="s">
        <v>384</v>
      </c>
    </row>
    <row r="8" spans="1:13" s="493" customFormat="1" ht="3" customHeight="1" x14ac:dyDescent="0.25">
      <c r="A8" s="490"/>
      <c r="B8" s="491"/>
      <c r="C8" s="491"/>
      <c r="D8" s="491"/>
      <c r="E8" s="491"/>
      <c r="F8" s="491"/>
      <c r="G8" s="491"/>
      <c r="H8" s="491"/>
      <c r="I8" s="491"/>
      <c r="J8" s="492"/>
      <c r="K8" s="491"/>
      <c r="L8" s="491"/>
    </row>
    <row r="9" spans="1:13" s="493" customFormat="1" ht="3" customHeight="1" x14ac:dyDescent="0.25">
      <c r="A9" s="494"/>
      <c r="B9" s="494"/>
      <c r="C9" s="494"/>
      <c r="D9" s="494"/>
      <c r="E9" s="494"/>
      <c r="F9" s="494"/>
      <c r="G9" s="494"/>
      <c r="H9" s="494"/>
      <c r="I9" s="494"/>
      <c r="J9" s="494"/>
      <c r="K9" s="494"/>
      <c r="L9" s="494"/>
    </row>
    <row r="10" spans="1:13" s="493" customFormat="1" ht="9" customHeight="1" x14ac:dyDescent="0.25">
      <c r="A10" s="113" t="s">
        <v>129</v>
      </c>
      <c r="B10" s="495">
        <f>+B12+B25</f>
        <v>117</v>
      </c>
      <c r="C10" s="307">
        <f>+C12+C25</f>
        <v>102</v>
      </c>
      <c r="D10" s="307">
        <f>+D12+D25</f>
        <v>15</v>
      </c>
      <c r="E10" s="307"/>
      <c r="F10" s="307">
        <f>+F12+F25</f>
        <v>69</v>
      </c>
      <c r="G10" s="307">
        <f>+G12+G25</f>
        <v>117</v>
      </c>
      <c r="H10" s="307"/>
      <c r="I10" s="496">
        <f>SUM(I12+I25)</f>
        <v>39</v>
      </c>
      <c r="J10" s="496">
        <f>SUM(J12+J25)</f>
        <v>43</v>
      </c>
      <c r="K10" s="496">
        <f>SUM(K12+K25)</f>
        <v>23</v>
      </c>
      <c r="L10" s="496">
        <f>SUM(L12+L25)</f>
        <v>12</v>
      </c>
    </row>
    <row r="11" spans="1:13" s="29" customFormat="1" ht="4.5" customHeight="1" x14ac:dyDescent="0.25">
      <c r="A11" s="113"/>
      <c r="B11" s="307"/>
      <c r="C11" s="307"/>
      <c r="D11" s="307"/>
      <c r="E11" s="307"/>
      <c r="F11" s="307"/>
      <c r="G11" s="307"/>
      <c r="H11" s="307"/>
      <c r="I11" s="496"/>
      <c r="J11" s="496"/>
      <c r="K11" s="496"/>
      <c r="L11" s="496"/>
    </row>
    <row r="12" spans="1:13" s="29" customFormat="1" ht="9" customHeight="1" x14ac:dyDescent="0.25">
      <c r="A12" s="111" t="s">
        <v>385</v>
      </c>
      <c r="B12" s="497">
        <f>SUM(B13:B23)</f>
        <v>58</v>
      </c>
      <c r="C12" s="497">
        <f>SUM(C13:C23)</f>
        <v>51</v>
      </c>
      <c r="D12" s="497">
        <f t="shared" ref="D12:L12" si="0">SUM(D13:D23)</f>
        <v>7</v>
      </c>
      <c r="E12" s="497"/>
      <c r="F12" s="497">
        <f t="shared" si="0"/>
        <v>38</v>
      </c>
      <c r="G12" s="497">
        <f t="shared" si="0"/>
        <v>58</v>
      </c>
      <c r="H12" s="497"/>
      <c r="I12" s="497">
        <f t="shared" si="0"/>
        <v>20</v>
      </c>
      <c r="J12" s="497">
        <f t="shared" si="0"/>
        <v>16</v>
      </c>
      <c r="K12" s="497">
        <f t="shared" si="0"/>
        <v>17</v>
      </c>
      <c r="L12" s="497">
        <f t="shared" si="0"/>
        <v>5</v>
      </c>
    </row>
    <row r="13" spans="1:13" s="29" customFormat="1" ht="9" customHeight="1" x14ac:dyDescent="0.25">
      <c r="A13" s="498" t="s">
        <v>15</v>
      </c>
      <c r="B13" s="499">
        <v>8</v>
      </c>
      <c r="C13" s="499">
        <v>8</v>
      </c>
      <c r="D13" s="499">
        <v>0</v>
      </c>
      <c r="E13" s="499"/>
      <c r="F13" s="499">
        <v>6</v>
      </c>
      <c r="G13" s="499">
        <v>8</v>
      </c>
      <c r="H13" s="499"/>
      <c r="I13" s="499">
        <v>5</v>
      </c>
      <c r="J13" s="499">
        <v>2</v>
      </c>
      <c r="K13" s="499">
        <v>0</v>
      </c>
      <c r="L13" s="499">
        <v>1</v>
      </c>
    </row>
    <row r="14" spans="1:13" s="38" customFormat="1" ht="9" customHeight="1" x14ac:dyDescent="0.25">
      <c r="A14" s="500" t="s">
        <v>112</v>
      </c>
      <c r="B14" s="501">
        <v>16</v>
      </c>
      <c r="C14" s="501">
        <v>11</v>
      </c>
      <c r="D14" s="501">
        <v>5</v>
      </c>
      <c r="E14" s="501"/>
      <c r="F14" s="501">
        <v>12</v>
      </c>
      <c r="G14" s="501">
        <v>16</v>
      </c>
      <c r="H14" s="501"/>
      <c r="I14" s="501">
        <v>7</v>
      </c>
      <c r="J14" s="501">
        <v>1</v>
      </c>
      <c r="K14" s="501">
        <v>6</v>
      </c>
      <c r="L14" s="501">
        <v>2</v>
      </c>
    </row>
    <row r="15" spans="1:13" s="29" customFormat="1" ht="9" customHeight="1" x14ac:dyDescent="0.25">
      <c r="A15" s="502" t="s">
        <v>25</v>
      </c>
      <c r="B15" s="503">
        <v>3</v>
      </c>
      <c r="C15" s="503">
        <v>3</v>
      </c>
      <c r="D15" s="503">
        <v>0</v>
      </c>
      <c r="E15" s="503"/>
      <c r="F15" s="503">
        <v>3</v>
      </c>
      <c r="G15" s="503">
        <v>3</v>
      </c>
      <c r="H15" s="503"/>
      <c r="I15" s="503">
        <v>3</v>
      </c>
      <c r="J15" s="503">
        <v>0</v>
      </c>
      <c r="K15" s="503">
        <v>0</v>
      </c>
      <c r="L15" s="503">
        <v>0</v>
      </c>
    </row>
    <row r="16" spans="1:13" s="29" customFormat="1" ht="9" customHeight="1" x14ac:dyDescent="0.25">
      <c r="A16" s="498" t="s">
        <v>27</v>
      </c>
      <c r="B16" s="499">
        <v>1</v>
      </c>
      <c r="C16" s="499">
        <v>1</v>
      </c>
      <c r="D16" s="499">
        <v>0</v>
      </c>
      <c r="E16" s="499"/>
      <c r="F16" s="499">
        <v>1</v>
      </c>
      <c r="G16" s="497">
        <v>1</v>
      </c>
      <c r="H16" s="497"/>
      <c r="I16" s="497">
        <v>1</v>
      </c>
      <c r="J16" s="497">
        <v>0</v>
      </c>
      <c r="K16" s="497">
        <v>0</v>
      </c>
      <c r="L16" s="497">
        <v>0</v>
      </c>
    </row>
    <row r="17" spans="1:12" s="29" customFormat="1" ht="9" customHeight="1" x14ac:dyDescent="0.25">
      <c r="A17" s="498" t="s">
        <v>36</v>
      </c>
      <c r="B17" s="499">
        <v>5</v>
      </c>
      <c r="C17" s="499">
        <v>5</v>
      </c>
      <c r="D17" s="499">
        <v>0</v>
      </c>
      <c r="E17" s="499"/>
      <c r="F17" s="499">
        <v>5</v>
      </c>
      <c r="G17" s="499">
        <v>5</v>
      </c>
      <c r="H17" s="499"/>
      <c r="I17" s="499">
        <v>0</v>
      </c>
      <c r="J17" s="497">
        <v>1</v>
      </c>
      <c r="K17" s="497">
        <v>4</v>
      </c>
      <c r="L17" s="497">
        <v>0</v>
      </c>
    </row>
    <row r="18" spans="1:12" s="29" customFormat="1" ht="9" customHeight="1" x14ac:dyDescent="0.25">
      <c r="A18" s="498" t="s">
        <v>39</v>
      </c>
      <c r="B18" s="499">
        <v>2</v>
      </c>
      <c r="C18" s="499">
        <v>2</v>
      </c>
      <c r="D18" s="497">
        <v>0</v>
      </c>
      <c r="E18" s="497"/>
      <c r="F18" s="499">
        <v>2</v>
      </c>
      <c r="G18" s="499">
        <v>2</v>
      </c>
      <c r="H18" s="499"/>
      <c r="I18" s="497">
        <v>0</v>
      </c>
      <c r="J18" s="497">
        <v>0</v>
      </c>
      <c r="K18" s="497">
        <v>2</v>
      </c>
      <c r="L18" s="497">
        <v>0</v>
      </c>
    </row>
    <row r="19" spans="1:12" s="29" customFormat="1" ht="9" customHeight="1" x14ac:dyDescent="0.25">
      <c r="A19" s="502" t="s">
        <v>43</v>
      </c>
      <c r="B19" s="503">
        <v>1</v>
      </c>
      <c r="C19" s="503">
        <v>1</v>
      </c>
      <c r="D19" s="503">
        <v>0</v>
      </c>
      <c r="E19" s="503"/>
      <c r="F19" s="504">
        <v>1</v>
      </c>
      <c r="G19" s="504">
        <v>1</v>
      </c>
      <c r="H19" s="504"/>
      <c r="I19" s="503">
        <v>1</v>
      </c>
      <c r="J19" s="503">
        <v>0</v>
      </c>
      <c r="K19" s="503">
        <v>0</v>
      </c>
      <c r="L19" s="504">
        <v>0</v>
      </c>
    </row>
    <row r="20" spans="1:12" s="29" customFormat="1" ht="9" customHeight="1" x14ac:dyDescent="0.25">
      <c r="A20" s="498" t="s">
        <v>48</v>
      </c>
      <c r="B20" s="499">
        <v>5</v>
      </c>
      <c r="C20" s="499">
        <v>4</v>
      </c>
      <c r="D20" s="497">
        <v>1</v>
      </c>
      <c r="E20" s="497"/>
      <c r="F20" s="499">
        <v>1</v>
      </c>
      <c r="G20" s="499">
        <v>5</v>
      </c>
      <c r="H20" s="499"/>
      <c r="I20" s="497">
        <v>0</v>
      </c>
      <c r="J20" s="497">
        <v>4</v>
      </c>
      <c r="K20" s="497">
        <v>1</v>
      </c>
      <c r="L20" s="497">
        <v>0</v>
      </c>
    </row>
    <row r="21" spans="1:12" s="29" customFormat="1" ht="9" customHeight="1" x14ac:dyDescent="0.25">
      <c r="A21" s="498" t="s">
        <v>52</v>
      </c>
      <c r="B21" s="499">
        <v>4</v>
      </c>
      <c r="C21" s="499">
        <v>4</v>
      </c>
      <c r="D21" s="499">
        <v>0</v>
      </c>
      <c r="E21" s="499"/>
      <c r="F21" s="499">
        <v>2</v>
      </c>
      <c r="G21" s="499">
        <v>4</v>
      </c>
      <c r="H21" s="499"/>
      <c r="I21" s="499">
        <v>0</v>
      </c>
      <c r="J21" s="499">
        <v>1</v>
      </c>
      <c r="K21" s="499">
        <v>2</v>
      </c>
      <c r="L21" s="499">
        <v>1</v>
      </c>
    </row>
    <row r="22" spans="1:12" s="29" customFormat="1" ht="9" customHeight="1" x14ac:dyDescent="0.25">
      <c r="A22" s="498" t="s">
        <v>65</v>
      </c>
      <c r="B22" s="499">
        <v>6</v>
      </c>
      <c r="C22" s="499">
        <v>6</v>
      </c>
      <c r="D22" s="499">
        <v>0</v>
      </c>
      <c r="E22" s="499"/>
      <c r="F22" s="499">
        <v>3</v>
      </c>
      <c r="G22" s="499">
        <v>6</v>
      </c>
      <c r="H22" s="499"/>
      <c r="I22" s="499">
        <v>2</v>
      </c>
      <c r="J22" s="497">
        <v>3</v>
      </c>
      <c r="K22" s="497">
        <v>1</v>
      </c>
      <c r="L22" s="497">
        <v>0</v>
      </c>
    </row>
    <row r="23" spans="1:12" s="29" customFormat="1" ht="9" customHeight="1" x14ac:dyDescent="0.25">
      <c r="A23" s="502" t="s">
        <v>69</v>
      </c>
      <c r="B23" s="503">
        <v>7</v>
      </c>
      <c r="C23" s="503">
        <v>6</v>
      </c>
      <c r="D23" s="503">
        <v>1</v>
      </c>
      <c r="E23" s="503"/>
      <c r="F23" s="503">
        <v>2</v>
      </c>
      <c r="G23" s="503">
        <v>7</v>
      </c>
      <c r="H23" s="503"/>
      <c r="I23" s="503">
        <v>1</v>
      </c>
      <c r="J23" s="503">
        <v>4</v>
      </c>
      <c r="K23" s="503">
        <v>1</v>
      </c>
      <c r="L23" s="503">
        <v>1</v>
      </c>
    </row>
    <row r="24" spans="1:12" s="29" customFormat="1" ht="9" customHeight="1" x14ac:dyDescent="0.25">
      <c r="A24" s="113"/>
      <c r="B24" s="497"/>
      <c r="C24" s="307"/>
      <c r="D24" s="307"/>
      <c r="E24" s="307"/>
      <c r="F24" s="307"/>
      <c r="G24" s="307"/>
      <c r="H24" s="307"/>
      <c r="I24" s="307"/>
      <c r="J24" s="307"/>
      <c r="K24" s="307"/>
      <c r="L24" s="307"/>
    </row>
    <row r="25" spans="1:12" s="29" customFormat="1" ht="9" customHeight="1" x14ac:dyDescent="0.25">
      <c r="A25" s="111" t="s">
        <v>386</v>
      </c>
      <c r="B25" s="497">
        <f>SUM(B26:B31)</f>
        <v>59</v>
      </c>
      <c r="C25" s="497">
        <f>SUM(C26:C31)</f>
        <v>51</v>
      </c>
      <c r="D25" s="497">
        <f>SUM(D26:D31)</f>
        <v>8</v>
      </c>
      <c r="E25" s="308"/>
      <c r="F25" s="497">
        <f t="shared" ref="F25:G25" si="1">SUM(F26:F31)</f>
        <v>31</v>
      </c>
      <c r="G25" s="497">
        <f t="shared" si="1"/>
        <v>59</v>
      </c>
      <c r="H25" s="308"/>
      <c r="I25" s="497">
        <f t="shared" ref="I25:L25" si="2">SUM(I26:I31)</f>
        <v>19</v>
      </c>
      <c r="J25" s="497">
        <f t="shared" si="2"/>
        <v>27</v>
      </c>
      <c r="K25" s="497">
        <f t="shared" si="2"/>
        <v>6</v>
      </c>
      <c r="L25" s="497">
        <f t="shared" si="2"/>
        <v>7</v>
      </c>
    </row>
    <row r="26" spans="1:12" s="38" customFormat="1" ht="9" customHeight="1" x14ac:dyDescent="0.25">
      <c r="A26" s="505" t="s">
        <v>21</v>
      </c>
      <c r="B26" s="506">
        <v>14</v>
      </c>
      <c r="C26" s="501">
        <v>12</v>
      </c>
      <c r="D26" s="506">
        <v>2</v>
      </c>
      <c r="E26" s="506"/>
      <c r="F26" s="501">
        <v>8</v>
      </c>
      <c r="G26" s="501">
        <v>14</v>
      </c>
      <c r="H26" s="501"/>
      <c r="I26" s="501">
        <v>2</v>
      </c>
      <c r="J26" s="506">
        <v>7</v>
      </c>
      <c r="K26" s="506">
        <v>0</v>
      </c>
      <c r="L26" s="506">
        <v>5</v>
      </c>
    </row>
    <row r="27" spans="1:12" s="29" customFormat="1" ht="9" customHeight="1" x14ac:dyDescent="0.25">
      <c r="A27" s="507" t="s">
        <v>59</v>
      </c>
      <c r="B27" s="497">
        <v>14</v>
      </c>
      <c r="C27" s="499">
        <v>9</v>
      </c>
      <c r="D27" s="499">
        <v>5</v>
      </c>
      <c r="E27" s="499"/>
      <c r="F27" s="499">
        <v>10</v>
      </c>
      <c r="G27" s="499">
        <v>14</v>
      </c>
      <c r="H27" s="499"/>
      <c r="I27" s="497">
        <v>6</v>
      </c>
      <c r="J27" s="499">
        <v>2</v>
      </c>
      <c r="K27" s="499">
        <v>6</v>
      </c>
      <c r="L27" s="499">
        <v>0</v>
      </c>
    </row>
    <row r="28" spans="1:12" s="29" customFormat="1" ht="9" customHeight="1" x14ac:dyDescent="0.25">
      <c r="A28" s="502" t="s">
        <v>74</v>
      </c>
      <c r="B28" s="504">
        <v>5</v>
      </c>
      <c r="C28" s="503">
        <v>4</v>
      </c>
      <c r="D28" s="503">
        <v>1</v>
      </c>
      <c r="E28" s="503"/>
      <c r="F28" s="503">
        <v>2</v>
      </c>
      <c r="G28" s="503">
        <v>5</v>
      </c>
      <c r="H28" s="503"/>
      <c r="I28" s="503">
        <v>2</v>
      </c>
      <c r="J28" s="503">
        <v>2</v>
      </c>
      <c r="K28" s="503">
        <v>0</v>
      </c>
      <c r="L28" s="503">
        <v>1</v>
      </c>
    </row>
    <row r="29" spans="1:12" s="29" customFormat="1" ht="9" customHeight="1" x14ac:dyDescent="0.25">
      <c r="A29" s="507" t="s">
        <v>76</v>
      </c>
      <c r="B29" s="497">
        <v>4</v>
      </c>
      <c r="C29" s="499">
        <v>4</v>
      </c>
      <c r="D29" s="499">
        <v>0</v>
      </c>
      <c r="E29" s="499"/>
      <c r="F29" s="499">
        <v>3</v>
      </c>
      <c r="G29" s="499">
        <v>4</v>
      </c>
      <c r="H29" s="499"/>
      <c r="I29" s="499">
        <v>3</v>
      </c>
      <c r="J29" s="499">
        <v>1</v>
      </c>
      <c r="K29" s="499">
        <v>0</v>
      </c>
      <c r="L29" s="497">
        <v>0</v>
      </c>
    </row>
    <row r="30" spans="1:12" s="29" customFormat="1" ht="9" customHeight="1" x14ac:dyDescent="0.25">
      <c r="A30" s="507" t="s">
        <v>82</v>
      </c>
      <c r="B30" s="497">
        <v>10</v>
      </c>
      <c r="C30" s="499">
        <v>10</v>
      </c>
      <c r="D30" s="499">
        <v>0</v>
      </c>
      <c r="E30" s="499"/>
      <c r="F30" s="499">
        <v>5</v>
      </c>
      <c r="G30" s="499">
        <v>10</v>
      </c>
      <c r="H30" s="499"/>
      <c r="I30" s="499">
        <v>4</v>
      </c>
      <c r="J30" s="499">
        <v>5</v>
      </c>
      <c r="K30" s="499">
        <v>0</v>
      </c>
      <c r="L30" s="499">
        <v>1</v>
      </c>
    </row>
    <row r="31" spans="1:12" s="29" customFormat="1" ht="9" customHeight="1" x14ac:dyDescent="0.25">
      <c r="A31" s="507" t="s">
        <v>86</v>
      </c>
      <c r="B31" s="497">
        <v>12</v>
      </c>
      <c r="C31" s="499">
        <v>12</v>
      </c>
      <c r="D31" s="499">
        <v>0</v>
      </c>
      <c r="E31" s="499"/>
      <c r="F31" s="499">
        <v>3</v>
      </c>
      <c r="G31" s="499">
        <v>12</v>
      </c>
      <c r="H31" s="499"/>
      <c r="I31" s="497">
        <v>2</v>
      </c>
      <c r="J31" s="499">
        <v>10</v>
      </c>
      <c r="K31" s="499">
        <v>0</v>
      </c>
      <c r="L31" s="499">
        <v>0</v>
      </c>
    </row>
    <row r="32" spans="1:12" ht="3" customHeight="1" x14ac:dyDescent="0.25">
      <c r="A32" s="508"/>
      <c r="B32" s="508"/>
      <c r="C32" s="508"/>
      <c r="D32" s="508"/>
      <c r="E32" s="508"/>
      <c r="F32" s="508"/>
      <c r="G32" s="508"/>
      <c r="H32" s="508"/>
      <c r="I32" s="508"/>
      <c r="J32" s="508"/>
      <c r="K32" s="508"/>
      <c r="L32" s="508"/>
    </row>
    <row r="33" spans="1:13" ht="3" customHeight="1" x14ac:dyDescent="0.25"/>
    <row r="34" spans="1:13" ht="9" customHeight="1" x14ac:dyDescent="0.15">
      <c r="A34" s="509" t="s">
        <v>387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</row>
    <row r="35" spans="1:13" ht="9" customHeight="1" x14ac:dyDescent="0.15">
      <c r="A35" s="509" t="s">
        <v>388</v>
      </c>
      <c r="B35" s="510"/>
      <c r="C35" s="510"/>
      <c r="D35" s="510"/>
      <c r="E35" s="510"/>
      <c r="F35" s="510"/>
      <c r="G35" s="510"/>
      <c r="H35" s="510"/>
      <c r="I35" s="510"/>
      <c r="J35" s="510"/>
      <c r="K35" s="510"/>
      <c r="L35" s="510"/>
    </row>
    <row r="36" spans="1:13" ht="9" customHeight="1" x14ac:dyDescent="0.25">
      <c r="A36" s="511" t="s">
        <v>389</v>
      </c>
      <c r="B36" s="510"/>
      <c r="C36" s="510"/>
      <c r="D36" s="510"/>
      <c r="E36" s="510"/>
      <c r="F36" s="510"/>
      <c r="G36" s="510"/>
      <c r="H36" s="510"/>
      <c r="I36" s="510"/>
      <c r="J36" s="510"/>
      <c r="K36" s="510"/>
      <c r="L36" s="510"/>
    </row>
    <row r="37" spans="1:13" ht="7.5" hidden="1" customHeight="1" x14ac:dyDescent="0.25">
      <c r="A37" s="511"/>
      <c r="B37" s="511"/>
      <c r="M37" s="121" t="s">
        <v>100</v>
      </c>
    </row>
    <row r="38" spans="1:13" ht="12.75" hidden="1" customHeight="1" x14ac:dyDescent="0.25">
      <c r="B38" s="512"/>
      <c r="C38" s="512"/>
      <c r="D38" s="512"/>
      <c r="E38" s="512"/>
      <c r="F38" s="512"/>
      <c r="G38" s="512"/>
      <c r="H38" s="512"/>
      <c r="I38" s="512"/>
      <c r="J38" s="512"/>
      <c r="K38" s="512"/>
      <c r="L38" s="512"/>
    </row>
    <row r="39" spans="1:13" ht="12.75" hidden="1" customHeight="1" x14ac:dyDescent="0.25">
      <c r="A39" s="513"/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</row>
    <row r="40" spans="1:13" ht="12.75" hidden="1" customHeight="1" x14ac:dyDescent="0.25">
      <c r="A40" s="513"/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</row>
    <row r="41" spans="1:13" ht="12.75" hidden="1" customHeight="1" x14ac:dyDescent="0.25">
      <c r="A41" s="513"/>
      <c r="B41" s="512"/>
      <c r="C41" s="512"/>
      <c r="D41" s="512"/>
      <c r="E41" s="512"/>
      <c r="F41" s="512"/>
      <c r="G41" s="512"/>
      <c r="H41" s="512"/>
      <c r="I41" s="512"/>
      <c r="J41" s="512"/>
      <c r="K41" s="512"/>
      <c r="L41" s="512"/>
    </row>
    <row r="42" spans="1:13" ht="12.75" hidden="1" customHeight="1" x14ac:dyDescent="0.25">
      <c r="A42" s="513"/>
      <c r="B42" s="512"/>
      <c r="C42" s="512"/>
      <c r="D42" s="512"/>
      <c r="E42" s="512"/>
      <c r="F42" s="512"/>
      <c r="G42" s="512"/>
      <c r="H42" s="512"/>
      <c r="I42" s="512"/>
      <c r="J42" s="512"/>
      <c r="K42" s="512"/>
      <c r="L42" s="512"/>
    </row>
    <row r="43" spans="1:13" ht="12.75" hidden="1" customHeight="1" x14ac:dyDescent="0.25">
      <c r="A43" s="513"/>
      <c r="B43" s="512"/>
      <c r="C43" s="512"/>
      <c r="D43" s="512"/>
      <c r="E43" s="512"/>
      <c r="F43" s="512"/>
      <c r="G43" s="512"/>
      <c r="H43" s="512"/>
      <c r="I43" s="512"/>
      <c r="J43" s="512"/>
      <c r="K43" s="512"/>
      <c r="L43" s="512"/>
    </row>
    <row r="44" spans="1:13" ht="12.75" hidden="1" customHeight="1" x14ac:dyDescent="0.25">
      <c r="A44" s="513"/>
      <c r="B44" s="512"/>
      <c r="C44" s="512"/>
      <c r="D44" s="512"/>
      <c r="E44" s="512"/>
      <c r="F44" s="512"/>
      <c r="G44" s="512"/>
      <c r="H44" s="512"/>
      <c r="I44" s="512"/>
      <c r="J44" s="512"/>
      <c r="K44" s="512"/>
      <c r="L44" s="512"/>
    </row>
    <row r="45" spans="1:13" ht="12.75" hidden="1" customHeight="1" x14ac:dyDescent="0.25">
      <c r="A45" s="513"/>
      <c r="B45" s="512"/>
      <c r="C45" s="512"/>
      <c r="D45" s="512"/>
      <c r="E45" s="512"/>
      <c r="F45" s="512"/>
      <c r="G45" s="512"/>
      <c r="H45" s="512"/>
      <c r="I45" s="512"/>
      <c r="J45" s="512"/>
      <c r="K45" s="512"/>
      <c r="L45" s="512"/>
    </row>
    <row r="46" spans="1:13" ht="12.75" hidden="1" customHeight="1" x14ac:dyDescent="0.25">
      <c r="A46" s="513"/>
      <c r="B46" s="512"/>
      <c r="C46" s="512"/>
      <c r="D46" s="512"/>
      <c r="E46" s="512"/>
      <c r="F46" s="512"/>
      <c r="G46" s="512"/>
      <c r="H46" s="512"/>
      <c r="I46" s="512"/>
      <c r="J46" s="512"/>
      <c r="K46" s="512"/>
      <c r="L46" s="512"/>
    </row>
    <row r="47" spans="1:13" ht="12.75" hidden="1" customHeight="1" x14ac:dyDescent="0.25">
      <c r="A47" s="513"/>
      <c r="B47" s="512"/>
      <c r="C47" s="512"/>
      <c r="D47" s="512"/>
      <c r="E47" s="512"/>
      <c r="F47" s="512"/>
      <c r="G47" s="512"/>
      <c r="H47" s="512"/>
      <c r="I47" s="512"/>
      <c r="J47" s="512"/>
      <c r="K47" s="512"/>
      <c r="L47" s="512"/>
    </row>
    <row r="48" spans="1:13" ht="12.75" hidden="1" customHeight="1" x14ac:dyDescent="0.25">
      <c r="A48" s="513"/>
      <c r="B48" s="512"/>
      <c r="C48" s="512"/>
      <c r="D48" s="512"/>
      <c r="E48" s="512"/>
      <c r="F48" s="512"/>
      <c r="G48" s="512"/>
      <c r="H48" s="512"/>
      <c r="I48" s="512"/>
      <c r="J48" s="512"/>
      <c r="K48" s="512"/>
      <c r="L48" s="512"/>
    </row>
    <row r="49" spans="1:12" ht="12.75" hidden="1" customHeight="1" x14ac:dyDescent="0.25">
      <c r="A49" s="513"/>
      <c r="B49" s="512"/>
      <c r="C49" s="512"/>
      <c r="D49" s="512"/>
      <c r="E49" s="512"/>
      <c r="F49" s="512"/>
      <c r="G49" s="512"/>
      <c r="H49" s="512"/>
      <c r="I49" s="512"/>
      <c r="J49" s="512"/>
      <c r="K49" s="512"/>
      <c r="L49" s="512"/>
    </row>
    <row r="50" spans="1:12" ht="12.75" hidden="1" customHeight="1" x14ac:dyDescent="0.25">
      <c r="A50" s="513"/>
      <c r="B50" s="512"/>
      <c r="C50" s="512"/>
      <c r="D50" s="512"/>
      <c r="E50" s="512"/>
      <c r="F50" s="512"/>
      <c r="G50" s="512"/>
      <c r="H50" s="512"/>
      <c r="I50" s="512"/>
      <c r="J50" s="512"/>
      <c r="K50" s="512"/>
      <c r="L50" s="512"/>
    </row>
    <row r="51" spans="1:12" ht="12.75" hidden="1" customHeight="1" x14ac:dyDescent="0.25">
      <c r="A51" s="513"/>
      <c r="B51" s="512"/>
      <c r="C51" s="512"/>
      <c r="D51" s="512"/>
      <c r="E51" s="512"/>
      <c r="F51" s="512"/>
      <c r="G51" s="512"/>
      <c r="H51" s="512"/>
      <c r="I51" s="512"/>
      <c r="J51" s="512"/>
      <c r="K51" s="512"/>
      <c r="L51" s="512"/>
    </row>
    <row r="52" spans="1:12" ht="12.75" hidden="1" customHeight="1" x14ac:dyDescent="0.25">
      <c r="A52" s="513"/>
      <c r="B52" s="512"/>
      <c r="C52" s="512"/>
      <c r="D52" s="512"/>
      <c r="E52" s="512"/>
      <c r="F52" s="512"/>
      <c r="G52" s="512"/>
      <c r="H52" s="512"/>
      <c r="I52" s="512"/>
      <c r="J52" s="512"/>
      <c r="K52" s="512"/>
      <c r="L52" s="512"/>
    </row>
    <row r="53" spans="1:12" ht="12.75" hidden="1" customHeight="1" x14ac:dyDescent="0.25">
      <c r="A53" s="513"/>
      <c r="B53" s="512"/>
      <c r="C53" s="512"/>
      <c r="D53" s="512"/>
      <c r="E53" s="512"/>
      <c r="F53" s="512"/>
      <c r="G53" s="512"/>
      <c r="H53" s="512"/>
      <c r="I53" s="512"/>
      <c r="J53" s="512"/>
      <c r="K53" s="512"/>
      <c r="L53" s="512"/>
    </row>
    <row r="54" spans="1:12" ht="12.75" hidden="1" customHeight="1" x14ac:dyDescent="0.25">
      <c r="A54" s="513"/>
      <c r="B54" s="512"/>
      <c r="C54" s="512"/>
      <c r="D54" s="512"/>
      <c r="E54" s="512"/>
      <c r="F54" s="512"/>
      <c r="G54" s="512"/>
      <c r="H54" s="512"/>
      <c r="I54" s="512"/>
      <c r="J54" s="512"/>
      <c r="K54" s="512"/>
      <c r="L54" s="512"/>
    </row>
    <row r="55" spans="1:12" hidden="1" x14ac:dyDescent="0.25">
      <c r="A55" s="514"/>
    </row>
  </sheetData>
  <sheetProtection sheet="1" objects="1" scenarios="1"/>
  <mergeCells count="2">
    <mergeCell ref="A6:A7"/>
    <mergeCell ref="D6:D7"/>
  </mergeCells>
  <hyperlinks>
    <hyperlink ref="L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fitToHeight="10" orientation="portrait" r:id="rId1"/>
  <headerFooter scaleWithDoc="0" alignWithMargins="0">
    <oddHeader xml:space="preserve">&amp;L&amp;"Arial,Normal"&amp;10&amp;K000080INEGI. Anuario estadístico y geográfico por entidad federativa 2017. 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B9" transitionEvaluation="1"/>
  <dimension ref="A1:L551"/>
  <sheetViews>
    <sheetView showGridLines="0" showRowColHeaders="0" zoomScale="130" zoomScaleNormal="130" zoomScaleSheetLayoutView="75" workbookViewId="0">
      <pane xSplit="1" ySplit="8" topLeftCell="B9" activePane="bottomRight" state="frozen"/>
      <selection activeCell="L1" sqref="L1"/>
      <selection pane="topRight" activeCell="L1" sqref="L1"/>
      <selection pane="bottomLeft" activeCell="L1" sqref="L1"/>
      <selection pane="bottomRight"/>
    </sheetView>
  </sheetViews>
  <sheetFormatPr baseColWidth="10" defaultColWidth="0" defaultRowHeight="8.25" customHeight="1" zeroHeight="1" x14ac:dyDescent="0.25"/>
  <cols>
    <col min="1" max="1" width="20.5703125" style="121" customWidth="1"/>
    <col min="2" max="2" width="6.42578125" style="121" customWidth="1"/>
    <col min="3" max="3" width="1.5703125" style="121" customWidth="1"/>
    <col min="4" max="4" width="11.140625" style="121" customWidth="1"/>
    <col min="5" max="5" width="1.5703125" style="121" customWidth="1"/>
    <col min="6" max="6" width="8.5703125" style="121" customWidth="1"/>
    <col min="7" max="7" width="1.5703125" style="121" customWidth="1"/>
    <col min="8" max="8" width="9.85546875" style="121" customWidth="1"/>
    <col min="9" max="9" width="10.85546875" style="121" customWidth="1"/>
    <col min="10" max="10" width="10.7109375" style="121" customWidth="1"/>
    <col min="11" max="11" width="11.140625" style="121" customWidth="1"/>
    <col min="12" max="12" width="0.85546875" style="518" customWidth="1"/>
    <col min="13" max="16384" width="11.42578125" style="121" hidden="1"/>
  </cols>
  <sheetData>
    <row r="1" spans="1:12" s="3" customFormat="1" ht="12" customHeight="1" x14ac:dyDescent="0.2">
      <c r="A1" s="478" t="s">
        <v>390</v>
      </c>
      <c r="B1" s="479"/>
      <c r="C1" s="479"/>
      <c r="D1" s="479"/>
      <c r="E1" s="479"/>
      <c r="F1" s="479"/>
      <c r="G1" s="479"/>
      <c r="K1" s="470" t="s">
        <v>391</v>
      </c>
      <c r="L1" s="515"/>
    </row>
    <row r="2" spans="1:12" s="3" customFormat="1" ht="12" customHeight="1" x14ac:dyDescent="0.2">
      <c r="A2" s="6" t="s">
        <v>392</v>
      </c>
      <c r="B2" s="479"/>
      <c r="C2" s="479"/>
      <c r="D2" s="479"/>
      <c r="E2" s="479"/>
      <c r="F2" s="479"/>
      <c r="G2" s="479"/>
      <c r="I2" s="479"/>
      <c r="J2" s="479"/>
      <c r="K2" s="479"/>
      <c r="L2" s="515"/>
    </row>
    <row r="3" spans="1:12" s="3" customFormat="1" ht="12" customHeight="1" x14ac:dyDescent="0.2">
      <c r="A3" s="516" t="s">
        <v>393</v>
      </c>
      <c r="B3" s="479"/>
      <c r="C3" s="479"/>
      <c r="D3" s="479"/>
      <c r="E3" s="479"/>
      <c r="F3" s="479"/>
      <c r="G3" s="479"/>
      <c r="I3" s="479"/>
      <c r="J3" s="479"/>
      <c r="K3" s="479"/>
      <c r="L3" s="517"/>
    </row>
    <row r="4" spans="1:12" ht="3" customHeight="1" x14ac:dyDescent="0.25">
      <c r="A4" s="482"/>
      <c r="B4" s="482"/>
      <c r="C4" s="482"/>
      <c r="D4" s="482"/>
      <c r="E4" s="482"/>
      <c r="F4" s="482"/>
      <c r="G4" s="482"/>
      <c r="H4" s="482"/>
      <c r="I4" s="482"/>
      <c r="J4" s="482"/>
      <c r="K4" s="482"/>
    </row>
    <row r="5" spans="1:12" ht="3" customHeight="1" x14ac:dyDescent="0.25">
      <c r="A5" s="483"/>
      <c r="B5" s="483"/>
      <c r="C5" s="483"/>
      <c r="D5" s="483"/>
      <c r="E5" s="483"/>
      <c r="F5" s="483"/>
      <c r="G5" s="483"/>
      <c r="H5" s="483"/>
      <c r="I5" s="483"/>
      <c r="J5" s="483"/>
      <c r="K5" s="483"/>
    </row>
    <row r="6" spans="1:12" ht="9.6" customHeight="1" x14ac:dyDescent="0.15">
      <c r="A6" s="609" t="s">
        <v>374</v>
      </c>
      <c r="B6" s="274" t="s">
        <v>381</v>
      </c>
      <c r="C6" s="274"/>
      <c r="D6" s="274"/>
      <c r="E6" s="519"/>
      <c r="F6" s="464" t="s">
        <v>394</v>
      </c>
      <c r="G6" s="464"/>
      <c r="H6" s="464" t="s">
        <v>147</v>
      </c>
      <c r="I6" s="464" t="s">
        <v>395</v>
      </c>
      <c r="J6" s="464" t="s">
        <v>396</v>
      </c>
      <c r="K6" s="520" t="s">
        <v>397</v>
      </c>
    </row>
    <row r="7" spans="1:12" ht="8.65" customHeight="1" x14ac:dyDescent="0.15">
      <c r="A7" s="612"/>
      <c r="B7" s="464" t="s">
        <v>379</v>
      </c>
      <c r="C7" s="464"/>
      <c r="D7" s="464" t="s">
        <v>380</v>
      </c>
      <c r="E7" s="464"/>
      <c r="F7" s="15"/>
      <c r="G7" s="15"/>
      <c r="H7" s="15"/>
      <c r="I7" s="15"/>
      <c r="J7" s="15"/>
      <c r="K7" s="464"/>
    </row>
    <row r="8" spans="1:12" ht="3" customHeight="1" x14ac:dyDescent="0.25">
      <c r="A8" s="522"/>
      <c r="B8" s="523"/>
      <c r="C8" s="523"/>
      <c r="D8" s="523"/>
      <c r="E8" s="523"/>
      <c r="F8" s="524"/>
      <c r="G8" s="524"/>
      <c r="H8" s="523"/>
      <c r="I8" s="523"/>
      <c r="J8" s="523"/>
      <c r="K8" s="523"/>
    </row>
    <row r="9" spans="1:12" ht="3" customHeight="1" x14ac:dyDescent="0.25">
      <c r="A9" s="525"/>
      <c r="B9" s="525"/>
      <c r="C9" s="525"/>
      <c r="D9" s="525"/>
      <c r="E9" s="525"/>
      <c r="F9" s="525"/>
      <c r="G9" s="525"/>
      <c r="H9" s="525"/>
      <c r="I9" s="525"/>
      <c r="J9" s="525"/>
      <c r="K9" s="525"/>
    </row>
    <row r="10" spans="1:12" s="29" customFormat="1" ht="9" customHeight="1" x14ac:dyDescent="0.25">
      <c r="A10" s="526" t="s">
        <v>398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8"/>
    </row>
    <row r="11" spans="1:12" s="29" customFormat="1" ht="9" customHeight="1" x14ac:dyDescent="0.25">
      <c r="A11" s="113" t="s">
        <v>129</v>
      </c>
      <c r="B11" s="74">
        <f>SUM(B13+B26)</f>
        <v>22789</v>
      </c>
      <c r="C11" s="74"/>
      <c r="D11" s="74">
        <f t="shared" ref="D11:K11" si="0">SUM(D13+D26)</f>
        <v>6185</v>
      </c>
      <c r="E11" s="74"/>
      <c r="F11" s="74">
        <f t="shared" si="0"/>
        <v>25891</v>
      </c>
      <c r="G11" s="74"/>
      <c r="H11" s="74">
        <f t="shared" si="0"/>
        <v>41899</v>
      </c>
      <c r="I11" s="74">
        <f t="shared" si="0"/>
        <v>13493</v>
      </c>
      <c r="J11" s="74">
        <f t="shared" si="0"/>
        <v>3565</v>
      </c>
      <c r="K11" s="74">
        <f t="shared" si="0"/>
        <v>13963</v>
      </c>
      <c r="L11" s="528"/>
    </row>
    <row r="12" spans="1:12" s="29" customFormat="1" ht="3.95" customHeight="1" x14ac:dyDescent="0.25">
      <c r="A12" s="113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528"/>
    </row>
    <row r="13" spans="1:12" s="29" customFormat="1" ht="9" customHeight="1" x14ac:dyDescent="0.25">
      <c r="A13" s="111" t="s">
        <v>385</v>
      </c>
      <c r="B13" s="197">
        <f t="shared" ref="B13:K13" si="1">SUM(B14:B24)</f>
        <v>10732</v>
      </c>
      <c r="C13" s="197"/>
      <c r="D13" s="197">
        <f t="shared" si="1"/>
        <v>3027</v>
      </c>
      <c r="E13" s="197"/>
      <c r="F13" s="197">
        <f t="shared" si="1"/>
        <v>10488</v>
      </c>
      <c r="G13" s="197"/>
      <c r="H13" s="197">
        <f t="shared" si="1"/>
        <v>29192</v>
      </c>
      <c r="I13" s="197">
        <f t="shared" si="1"/>
        <v>2731</v>
      </c>
      <c r="J13" s="197">
        <f t="shared" si="1"/>
        <v>2007</v>
      </c>
      <c r="K13" s="197">
        <f t="shared" si="1"/>
        <v>4685</v>
      </c>
      <c r="L13" s="528"/>
    </row>
    <row r="14" spans="1:12" s="29" customFormat="1" ht="9" customHeight="1" x14ac:dyDescent="0.25">
      <c r="A14" s="498" t="s">
        <v>15</v>
      </c>
      <c r="B14" s="197">
        <f>415+370+214</f>
        <v>999</v>
      </c>
      <c r="C14" s="197"/>
      <c r="D14" s="197">
        <f>401+420</f>
        <v>821</v>
      </c>
      <c r="E14" s="197"/>
      <c r="F14" s="197">
        <f>254+411+210+167</f>
        <v>1042</v>
      </c>
      <c r="G14" s="197"/>
      <c r="H14" s="197">
        <v>774</v>
      </c>
      <c r="I14" s="197">
        <v>0</v>
      </c>
      <c r="J14" s="197">
        <v>196</v>
      </c>
      <c r="K14" s="197">
        <f>1138+22</f>
        <v>1160</v>
      </c>
      <c r="L14" s="528"/>
    </row>
    <row r="15" spans="1:12" s="29" customFormat="1" ht="9" customHeight="1" x14ac:dyDescent="0.25">
      <c r="A15" s="498" t="s">
        <v>112</v>
      </c>
      <c r="B15" s="197">
        <f>284+200+466</f>
        <v>950</v>
      </c>
      <c r="C15" s="197"/>
      <c r="D15" s="197">
        <f>264+67+694+152+68</f>
        <v>1245</v>
      </c>
      <c r="E15" s="197"/>
      <c r="F15" s="197">
        <f>68+12+468+83</f>
        <v>631</v>
      </c>
      <c r="G15" s="197"/>
      <c r="H15" s="197">
        <f>350+35+2284+34+86+130</f>
        <v>2919</v>
      </c>
      <c r="I15" s="197">
        <v>123</v>
      </c>
      <c r="J15" s="197">
        <v>0</v>
      </c>
      <c r="K15" s="197">
        <f>97+80+19+109+187</f>
        <v>492</v>
      </c>
      <c r="L15" s="528"/>
    </row>
    <row r="16" spans="1:12" s="29" customFormat="1" ht="9" customHeight="1" x14ac:dyDescent="0.25">
      <c r="A16" s="502" t="s">
        <v>25</v>
      </c>
      <c r="B16" s="262">
        <v>2461</v>
      </c>
      <c r="C16" s="262"/>
      <c r="D16" s="262">
        <v>216</v>
      </c>
      <c r="E16" s="262"/>
      <c r="F16" s="262">
        <v>676</v>
      </c>
      <c r="G16" s="262"/>
      <c r="H16" s="262">
        <v>235</v>
      </c>
      <c r="I16" s="262">
        <v>516</v>
      </c>
      <c r="J16" s="262">
        <v>876</v>
      </c>
      <c r="K16" s="262">
        <v>18</v>
      </c>
      <c r="L16" s="528"/>
    </row>
    <row r="17" spans="1:12" s="29" customFormat="1" ht="9" customHeight="1" x14ac:dyDescent="0.25">
      <c r="A17" s="498" t="s">
        <v>27</v>
      </c>
      <c r="B17" s="197">
        <v>151</v>
      </c>
      <c r="C17" s="197"/>
      <c r="D17" s="197">
        <v>0</v>
      </c>
      <c r="E17" s="197"/>
      <c r="F17" s="197">
        <v>470</v>
      </c>
      <c r="G17" s="197"/>
      <c r="H17" s="529">
        <v>0</v>
      </c>
      <c r="I17" s="529">
        <v>0</v>
      </c>
      <c r="J17" s="529">
        <v>170</v>
      </c>
      <c r="K17" s="529">
        <v>50</v>
      </c>
      <c r="L17" s="528"/>
    </row>
    <row r="18" spans="1:12" s="29" customFormat="1" ht="9" customHeight="1" x14ac:dyDescent="0.25">
      <c r="A18" s="498" t="s">
        <v>36</v>
      </c>
      <c r="B18" s="197">
        <v>198</v>
      </c>
      <c r="C18" s="197"/>
      <c r="D18" s="197">
        <v>150</v>
      </c>
      <c r="E18" s="197"/>
      <c r="F18" s="197">
        <f>266+173</f>
        <v>439</v>
      </c>
      <c r="G18" s="197"/>
      <c r="H18" s="197">
        <f>45+122+3409</f>
        <v>3576</v>
      </c>
      <c r="I18" s="197">
        <v>80</v>
      </c>
      <c r="J18" s="529">
        <v>244</v>
      </c>
      <c r="K18" s="529">
        <v>69</v>
      </c>
      <c r="L18" s="528"/>
    </row>
    <row r="19" spans="1:12" s="29" customFormat="1" ht="9" customHeight="1" x14ac:dyDescent="0.25">
      <c r="A19" s="498" t="s">
        <v>39</v>
      </c>
      <c r="B19" s="197">
        <v>0</v>
      </c>
      <c r="C19" s="197"/>
      <c r="D19" s="529">
        <v>0</v>
      </c>
      <c r="E19" s="529"/>
      <c r="F19" s="197">
        <v>84</v>
      </c>
      <c r="G19" s="197"/>
      <c r="H19" s="197">
        <f>9351+968</f>
        <v>10319</v>
      </c>
      <c r="I19" s="529">
        <v>0</v>
      </c>
      <c r="J19" s="529">
        <v>20</v>
      </c>
      <c r="K19" s="529">
        <f>150+13</f>
        <v>163</v>
      </c>
      <c r="L19" s="528"/>
    </row>
    <row r="20" spans="1:12" s="29" customFormat="1" ht="9" customHeight="1" x14ac:dyDescent="0.25">
      <c r="A20" s="502" t="s">
        <v>43</v>
      </c>
      <c r="B20" s="262">
        <v>2680</v>
      </c>
      <c r="C20" s="262"/>
      <c r="D20" s="262">
        <v>150</v>
      </c>
      <c r="E20" s="262"/>
      <c r="F20" s="530">
        <v>0</v>
      </c>
      <c r="G20" s="530"/>
      <c r="H20" s="530">
        <v>0</v>
      </c>
      <c r="I20" s="262">
        <v>110</v>
      </c>
      <c r="J20" s="262">
        <v>49</v>
      </c>
      <c r="K20" s="262">
        <v>130</v>
      </c>
      <c r="L20" s="528"/>
    </row>
    <row r="21" spans="1:12" s="29" customFormat="1" ht="9" customHeight="1" x14ac:dyDescent="0.25">
      <c r="A21" s="498" t="s">
        <v>48</v>
      </c>
      <c r="B21" s="197">
        <v>0</v>
      </c>
      <c r="C21" s="197"/>
      <c r="D21" s="529">
        <v>0</v>
      </c>
      <c r="E21" s="529"/>
      <c r="F21" s="197">
        <f>267+140</f>
        <v>407</v>
      </c>
      <c r="G21" s="197"/>
      <c r="H21" s="197">
        <v>2904</v>
      </c>
      <c r="I21" s="529">
        <v>0</v>
      </c>
      <c r="J21" s="529">
        <v>0</v>
      </c>
      <c r="K21" s="529">
        <f>26+154</f>
        <v>180</v>
      </c>
      <c r="L21" s="528"/>
    </row>
    <row r="22" spans="1:12" s="29" customFormat="1" ht="9" customHeight="1" x14ac:dyDescent="0.25">
      <c r="A22" s="498" t="s">
        <v>52</v>
      </c>
      <c r="B22" s="197">
        <v>550</v>
      </c>
      <c r="C22" s="197"/>
      <c r="D22" s="197">
        <v>69</v>
      </c>
      <c r="E22" s="197"/>
      <c r="F22" s="197">
        <v>808</v>
      </c>
      <c r="G22" s="197"/>
      <c r="H22" s="197">
        <v>108</v>
      </c>
      <c r="I22" s="197">
        <v>551</v>
      </c>
      <c r="J22" s="197">
        <v>200</v>
      </c>
      <c r="K22" s="197">
        <v>389</v>
      </c>
      <c r="L22" s="528"/>
    </row>
    <row r="23" spans="1:12" s="29" customFormat="1" ht="9" customHeight="1" x14ac:dyDescent="0.25">
      <c r="A23" s="498" t="s">
        <v>65</v>
      </c>
      <c r="B23" s="197">
        <f>520+1258</f>
        <v>1778</v>
      </c>
      <c r="C23" s="197"/>
      <c r="D23" s="197">
        <f>63+120</f>
        <v>183</v>
      </c>
      <c r="E23" s="197"/>
      <c r="F23" s="197">
        <f>704+220+2011</f>
        <v>2935</v>
      </c>
      <c r="G23" s="197"/>
      <c r="H23" s="197">
        <f>56+331+5647</f>
        <v>6034</v>
      </c>
      <c r="I23" s="197">
        <f>439+90</f>
        <v>529</v>
      </c>
      <c r="J23" s="529">
        <v>131</v>
      </c>
      <c r="K23" s="529">
        <f>15+759</f>
        <v>774</v>
      </c>
      <c r="L23" s="528"/>
    </row>
    <row r="24" spans="1:12" s="29" customFormat="1" ht="9" customHeight="1" x14ac:dyDescent="0.25">
      <c r="A24" s="502" t="s">
        <v>69</v>
      </c>
      <c r="B24" s="262">
        <v>965</v>
      </c>
      <c r="C24" s="262"/>
      <c r="D24" s="262">
        <v>193</v>
      </c>
      <c r="E24" s="262"/>
      <c r="F24" s="262">
        <f>10+601+1534+851</f>
        <v>2996</v>
      </c>
      <c r="G24" s="262"/>
      <c r="H24" s="262">
        <f>2197+126</f>
        <v>2323</v>
      </c>
      <c r="I24" s="262">
        <v>822</v>
      </c>
      <c r="J24" s="262">
        <v>121</v>
      </c>
      <c r="K24" s="262">
        <f>133+30+1057+40</f>
        <v>1260</v>
      </c>
      <c r="L24" s="528"/>
    </row>
    <row r="25" spans="1:12" s="29" customFormat="1" ht="9" customHeight="1" x14ac:dyDescent="0.25">
      <c r="A25" s="499"/>
      <c r="B25" s="197"/>
      <c r="C25" s="197"/>
      <c r="D25" s="197"/>
      <c r="E25" s="197"/>
      <c r="F25" s="197"/>
      <c r="G25" s="197"/>
      <c r="H25" s="529"/>
      <c r="I25" s="529"/>
      <c r="J25" s="529"/>
      <c r="K25" s="529"/>
      <c r="L25" s="528"/>
    </row>
    <row r="26" spans="1:12" s="29" customFormat="1" ht="9" customHeight="1" x14ac:dyDescent="0.25">
      <c r="A26" s="111" t="s">
        <v>386</v>
      </c>
      <c r="B26" s="197">
        <f t="shared" ref="B26:K26" si="2">SUM(B27:B32)</f>
        <v>12057</v>
      </c>
      <c r="C26" s="197"/>
      <c r="D26" s="197">
        <f t="shared" si="2"/>
        <v>3158</v>
      </c>
      <c r="E26" s="197"/>
      <c r="F26" s="197">
        <f t="shared" si="2"/>
        <v>15403</v>
      </c>
      <c r="G26" s="197"/>
      <c r="H26" s="197">
        <f t="shared" si="2"/>
        <v>12707</v>
      </c>
      <c r="I26" s="197">
        <f t="shared" si="2"/>
        <v>10762</v>
      </c>
      <c r="J26" s="197">
        <f t="shared" si="2"/>
        <v>1558</v>
      </c>
      <c r="K26" s="197">
        <f t="shared" si="2"/>
        <v>9278</v>
      </c>
      <c r="L26" s="528"/>
    </row>
    <row r="27" spans="1:12" s="29" customFormat="1" ht="9" customHeight="1" x14ac:dyDescent="0.25">
      <c r="A27" s="507" t="s">
        <v>21</v>
      </c>
      <c r="B27" s="197">
        <v>0</v>
      </c>
      <c r="C27" s="197"/>
      <c r="D27" s="529">
        <v>0</v>
      </c>
      <c r="E27" s="529"/>
      <c r="F27" s="197">
        <f>4182+2010</f>
        <v>6192</v>
      </c>
      <c r="G27" s="197"/>
      <c r="H27" s="197">
        <f>605+112</f>
        <v>717</v>
      </c>
      <c r="I27" s="197">
        <f>53+365</f>
        <v>418</v>
      </c>
      <c r="J27" s="529">
        <v>103</v>
      </c>
      <c r="K27" s="529">
        <f>1396+39</f>
        <v>1435</v>
      </c>
      <c r="L27" s="528"/>
    </row>
    <row r="28" spans="1:12" s="29" customFormat="1" ht="9" customHeight="1" x14ac:dyDescent="0.25">
      <c r="A28" s="507" t="s">
        <v>59</v>
      </c>
      <c r="B28" s="197">
        <f>607+260</f>
        <v>867</v>
      </c>
      <c r="C28" s="197"/>
      <c r="D28" s="197">
        <v>996</v>
      </c>
      <c r="E28" s="197"/>
      <c r="F28" s="197">
        <f>98+360+317+374</f>
        <v>1149</v>
      </c>
      <c r="G28" s="197"/>
      <c r="H28" s="197">
        <f>284+1186+4150+1638+1900+136</f>
        <v>9294</v>
      </c>
      <c r="I28" s="529">
        <v>0</v>
      </c>
      <c r="J28" s="197">
        <v>151</v>
      </c>
      <c r="K28" s="197">
        <f>176+108+10</f>
        <v>294</v>
      </c>
      <c r="L28" s="528"/>
    </row>
    <row r="29" spans="1:12" s="29" customFormat="1" ht="9" customHeight="1" x14ac:dyDescent="0.25">
      <c r="A29" s="531" t="s">
        <v>74</v>
      </c>
      <c r="B29" s="262">
        <v>0</v>
      </c>
      <c r="C29" s="262"/>
      <c r="D29" s="262">
        <v>344</v>
      </c>
      <c r="E29" s="262"/>
      <c r="F29" s="262">
        <f>558+85+718</f>
        <v>1361</v>
      </c>
      <c r="G29" s="262"/>
      <c r="H29" s="530">
        <v>0</v>
      </c>
      <c r="I29" s="262">
        <f>15+2091+137+6</f>
        <v>2249</v>
      </c>
      <c r="J29" s="530">
        <v>136</v>
      </c>
      <c r="K29" s="530">
        <v>106</v>
      </c>
      <c r="L29" s="528"/>
    </row>
    <row r="30" spans="1:12" s="29" customFormat="1" ht="9" customHeight="1" x14ac:dyDescent="0.25">
      <c r="A30" s="507" t="s">
        <v>76</v>
      </c>
      <c r="B30" s="197">
        <f>1520+2084</f>
        <v>3604</v>
      </c>
      <c r="C30" s="197"/>
      <c r="D30" s="197">
        <f>417+96</f>
        <v>513</v>
      </c>
      <c r="E30" s="197"/>
      <c r="F30" s="197">
        <f>141+1186</f>
        <v>1327</v>
      </c>
      <c r="G30" s="197"/>
      <c r="H30" s="197">
        <v>264</v>
      </c>
      <c r="I30" s="197">
        <v>1751</v>
      </c>
      <c r="J30" s="197">
        <v>103</v>
      </c>
      <c r="K30" s="197">
        <f>138+3822</f>
        <v>3960</v>
      </c>
      <c r="L30" s="528"/>
    </row>
    <row r="31" spans="1:12" s="29" customFormat="1" ht="9" customHeight="1" x14ac:dyDescent="0.25">
      <c r="A31" s="507" t="s">
        <v>82</v>
      </c>
      <c r="B31" s="197">
        <f>340+3306+2805</f>
        <v>6451</v>
      </c>
      <c r="C31" s="197"/>
      <c r="D31" s="197">
        <f>566+548+118+73</f>
        <v>1305</v>
      </c>
      <c r="E31" s="197"/>
      <c r="F31" s="197">
        <f>169+80+13+173+1144+28</f>
        <v>1607</v>
      </c>
      <c r="G31" s="197"/>
      <c r="H31" s="197">
        <f>264+24+474+43+5</f>
        <v>810</v>
      </c>
      <c r="I31" s="197">
        <f>112+30+25+180+5087+910</f>
        <v>6344</v>
      </c>
      <c r="J31" s="197">
        <f>11+689+290</f>
        <v>990</v>
      </c>
      <c r="K31" s="197">
        <f>761+1980+197+157+76</f>
        <v>3171</v>
      </c>
      <c r="L31" s="528"/>
    </row>
    <row r="32" spans="1:12" s="29" customFormat="1" ht="9" customHeight="1" x14ac:dyDescent="0.25">
      <c r="A32" s="507" t="s">
        <v>86</v>
      </c>
      <c r="B32" s="197">
        <f>175+811+149</f>
        <v>1135</v>
      </c>
      <c r="C32" s="197"/>
      <c r="D32" s="529">
        <v>0</v>
      </c>
      <c r="E32" s="529"/>
      <c r="F32" s="197">
        <f>587+359+1456+329+421+274+45+296</f>
        <v>3767</v>
      </c>
      <c r="G32" s="197"/>
      <c r="H32" s="197">
        <v>1622</v>
      </c>
      <c r="I32" s="529">
        <v>0</v>
      </c>
      <c r="J32" s="197">
        <v>75</v>
      </c>
      <c r="K32" s="197">
        <v>312</v>
      </c>
      <c r="L32" s="528"/>
    </row>
    <row r="33" spans="1:12" s="29" customFormat="1" ht="9" customHeight="1" x14ac:dyDescent="0.25">
      <c r="A33" s="111"/>
      <c r="B33" s="197"/>
      <c r="C33" s="197"/>
      <c r="D33" s="529"/>
      <c r="E33" s="529"/>
      <c r="F33" s="197"/>
      <c r="G33" s="197"/>
      <c r="H33" s="197"/>
      <c r="I33" s="529"/>
      <c r="J33" s="197"/>
      <c r="K33" s="197"/>
      <c r="L33" s="528"/>
    </row>
    <row r="34" spans="1:12" s="29" customFormat="1" ht="9" customHeight="1" x14ac:dyDescent="0.25">
      <c r="A34" s="526" t="s">
        <v>399</v>
      </c>
      <c r="B34" s="197"/>
      <c r="C34" s="197"/>
      <c r="D34" s="197"/>
      <c r="E34" s="197"/>
      <c r="F34" s="197"/>
      <c r="G34" s="197"/>
      <c r="H34" s="197"/>
      <c r="I34" s="529"/>
      <c r="J34" s="197"/>
      <c r="K34" s="197"/>
      <c r="L34" s="528"/>
    </row>
    <row r="35" spans="1:12" s="29" customFormat="1" ht="9" customHeight="1" x14ac:dyDescent="0.25">
      <c r="A35" s="113" t="s">
        <v>129</v>
      </c>
      <c r="B35" s="74">
        <f t="shared" ref="B35:K35" si="3">SUM(B37+B50)</f>
        <v>24106</v>
      </c>
      <c r="C35" s="74"/>
      <c r="D35" s="74">
        <f t="shared" si="3"/>
        <v>6342</v>
      </c>
      <c r="E35" s="74"/>
      <c r="F35" s="74">
        <f t="shared" si="3"/>
        <v>29319</v>
      </c>
      <c r="G35" s="74"/>
      <c r="H35" s="74">
        <f t="shared" si="3"/>
        <v>77465</v>
      </c>
      <c r="I35" s="74">
        <f t="shared" si="3"/>
        <v>12655</v>
      </c>
      <c r="J35" s="74">
        <f t="shared" si="3"/>
        <v>4944</v>
      </c>
      <c r="K35" s="74">
        <f t="shared" si="3"/>
        <v>21998</v>
      </c>
      <c r="L35" s="528"/>
    </row>
    <row r="36" spans="1:12" s="29" customFormat="1" ht="3.95" customHeight="1" x14ac:dyDescent="0.25">
      <c r="A36" s="113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528"/>
    </row>
    <row r="37" spans="1:12" s="29" customFormat="1" ht="9" customHeight="1" x14ac:dyDescent="0.25">
      <c r="A37" s="111" t="s">
        <v>385</v>
      </c>
      <c r="B37" s="197">
        <f t="shared" ref="B37:K37" si="4">SUM(B38:B48)</f>
        <v>12137</v>
      </c>
      <c r="C37" s="197"/>
      <c r="D37" s="197">
        <f t="shared" si="4"/>
        <v>2402</v>
      </c>
      <c r="E37" s="197"/>
      <c r="F37" s="197">
        <f t="shared" si="4"/>
        <v>13118</v>
      </c>
      <c r="G37" s="197"/>
      <c r="H37" s="197">
        <f t="shared" si="4"/>
        <v>55950</v>
      </c>
      <c r="I37" s="197">
        <f t="shared" si="4"/>
        <v>4013</v>
      </c>
      <c r="J37" s="197">
        <f t="shared" si="4"/>
        <v>3612</v>
      </c>
      <c r="K37" s="197">
        <f t="shared" si="4"/>
        <v>10571</v>
      </c>
      <c r="L37" s="528"/>
    </row>
    <row r="38" spans="1:12" s="29" customFormat="1" ht="9" customHeight="1" x14ac:dyDescent="0.25">
      <c r="A38" s="498" t="s">
        <v>15</v>
      </c>
      <c r="B38" s="197">
        <v>1016</v>
      </c>
      <c r="C38" s="197"/>
      <c r="D38" s="197">
        <v>975</v>
      </c>
      <c r="E38" s="197"/>
      <c r="F38" s="197">
        <v>2359</v>
      </c>
      <c r="G38" s="197"/>
      <c r="H38" s="197">
        <v>1045</v>
      </c>
      <c r="I38" s="197">
        <v>692</v>
      </c>
      <c r="J38" s="197">
        <v>356</v>
      </c>
      <c r="K38" s="197">
        <v>2048</v>
      </c>
      <c r="L38" s="528"/>
    </row>
    <row r="39" spans="1:12" s="29" customFormat="1" ht="9" customHeight="1" x14ac:dyDescent="0.25">
      <c r="A39" s="498" t="s">
        <v>112</v>
      </c>
      <c r="B39" s="197">
        <v>1517</v>
      </c>
      <c r="C39" s="197"/>
      <c r="D39" s="197">
        <v>551</v>
      </c>
      <c r="E39" s="197"/>
      <c r="F39" s="197">
        <v>1395</v>
      </c>
      <c r="G39" s="197"/>
      <c r="H39" s="197">
        <v>13583</v>
      </c>
      <c r="I39" s="197">
        <v>248</v>
      </c>
      <c r="J39" s="197">
        <v>95</v>
      </c>
      <c r="K39" s="197">
        <v>2746</v>
      </c>
      <c r="L39" s="528"/>
    </row>
    <row r="40" spans="1:12" s="29" customFormat="1" ht="9" customHeight="1" x14ac:dyDescent="0.25">
      <c r="A40" s="502" t="s">
        <v>25</v>
      </c>
      <c r="B40" s="262">
        <v>2461</v>
      </c>
      <c r="C40" s="262"/>
      <c r="D40" s="262">
        <v>216</v>
      </c>
      <c r="E40" s="262"/>
      <c r="F40" s="262">
        <v>655</v>
      </c>
      <c r="G40" s="262"/>
      <c r="H40" s="262">
        <v>205</v>
      </c>
      <c r="I40" s="262">
        <v>516</v>
      </c>
      <c r="J40" s="262">
        <v>876</v>
      </c>
      <c r="K40" s="262">
        <v>2</v>
      </c>
      <c r="L40" s="528"/>
    </row>
    <row r="41" spans="1:12" s="29" customFormat="1" ht="9" customHeight="1" x14ac:dyDescent="0.25">
      <c r="A41" s="498" t="s">
        <v>27</v>
      </c>
      <c r="B41" s="197">
        <v>151</v>
      </c>
      <c r="C41" s="197"/>
      <c r="D41" s="197">
        <v>0</v>
      </c>
      <c r="E41" s="197"/>
      <c r="F41" s="197">
        <v>420</v>
      </c>
      <c r="G41" s="197"/>
      <c r="H41" s="529">
        <v>0</v>
      </c>
      <c r="I41" s="529">
        <v>0</v>
      </c>
      <c r="J41" s="529">
        <v>170</v>
      </c>
      <c r="K41" s="529">
        <v>50</v>
      </c>
      <c r="L41" s="528"/>
    </row>
    <row r="42" spans="1:12" s="29" customFormat="1" ht="9" customHeight="1" x14ac:dyDescent="0.25">
      <c r="A42" s="498" t="s">
        <v>36</v>
      </c>
      <c r="B42" s="197">
        <v>198</v>
      </c>
      <c r="C42" s="197"/>
      <c r="D42" s="197">
        <v>150</v>
      </c>
      <c r="E42" s="197"/>
      <c r="F42" s="197">
        <v>439</v>
      </c>
      <c r="G42" s="197"/>
      <c r="H42" s="197">
        <v>14909</v>
      </c>
      <c r="I42" s="197">
        <v>80</v>
      </c>
      <c r="J42" s="529">
        <v>205</v>
      </c>
      <c r="K42" s="529">
        <v>129</v>
      </c>
      <c r="L42" s="528"/>
    </row>
    <row r="43" spans="1:12" s="29" customFormat="1" ht="9" customHeight="1" x14ac:dyDescent="0.25">
      <c r="A43" s="498" t="s">
        <v>39</v>
      </c>
      <c r="B43" s="197">
        <v>0</v>
      </c>
      <c r="C43" s="197"/>
      <c r="D43" s="529">
        <v>0</v>
      </c>
      <c r="E43" s="529"/>
      <c r="F43" s="197">
        <v>29</v>
      </c>
      <c r="G43" s="197"/>
      <c r="H43" s="197">
        <v>12510</v>
      </c>
      <c r="I43" s="529">
        <v>0</v>
      </c>
      <c r="J43" s="529">
        <v>0</v>
      </c>
      <c r="K43" s="529">
        <v>331</v>
      </c>
      <c r="L43" s="528"/>
    </row>
    <row r="44" spans="1:12" s="29" customFormat="1" ht="9" customHeight="1" x14ac:dyDescent="0.25">
      <c r="A44" s="502" t="s">
        <v>43</v>
      </c>
      <c r="B44" s="262">
        <v>2520</v>
      </c>
      <c r="C44" s="262"/>
      <c r="D44" s="262">
        <v>0</v>
      </c>
      <c r="E44" s="262"/>
      <c r="F44" s="530">
        <v>70</v>
      </c>
      <c r="G44" s="530"/>
      <c r="H44" s="530">
        <v>0</v>
      </c>
      <c r="I44" s="262">
        <v>220</v>
      </c>
      <c r="J44" s="262">
        <v>779</v>
      </c>
      <c r="K44" s="262">
        <v>130</v>
      </c>
      <c r="L44" s="528"/>
    </row>
    <row r="45" spans="1:12" s="29" customFormat="1" ht="9" customHeight="1" x14ac:dyDescent="0.25">
      <c r="A45" s="498" t="s">
        <v>48</v>
      </c>
      <c r="B45" s="197">
        <v>0</v>
      </c>
      <c r="C45" s="197"/>
      <c r="D45" s="529">
        <v>0</v>
      </c>
      <c r="E45" s="529"/>
      <c r="F45" s="197">
        <v>272</v>
      </c>
      <c r="G45" s="197"/>
      <c r="H45" s="197">
        <v>3039</v>
      </c>
      <c r="I45" s="529">
        <v>0</v>
      </c>
      <c r="J45" s="529">
        <v>12</v>
      </c>
      <c r="K45" s="529">
        <v>298</v>
      </c>
      <c r="L45" s="528"/>
    </row>
    <row r="46" spans="1:12" s="29" customFormat="1" ht="9" customHeight="1" x14ac:dyDescent="0.25">
      <c r="A46" s="498" t="s">
        <v>52</v>
      </c>
      <c r="B46" s="197">
        <v>1084</v>
      </c>
      <c r="C46" s="197"/>
      <c r="D46" s="197">
        <v>0</v>
      </c>
      <c r="E46" s="197"/>
      <c r="F46" s="197">
        <v>808</v>
      </c>
      <c r="G46" s="197"/>
      <c r="H46" s="197">
        <v>595</v>
      </c>
      <c r="I46" s="197">
        <v>186</v>
      </c>
      <c r="J46" s="197">
        <v>200</v>
      </c>
      <c r="K46" s="197">
        <v>382</v>
      </c>
      <c r="L46" s="528"/>
    </row>
    <row r="47" spans="1:12" s="29" customFormat="1" ht="9" customHeight="1" x14ac:dyDescent="0.25">
      <c r="A47" s="498" t="s">
        <v>65</v>
      </c>
      <c r="B47" s="197">
        <v>1731</v>
      </c>
      <c r="C47" s="197"/>
      <c r="D47" s="197">
        <v>63</v>
      </c>
      <c r="E47" s="197"/>
      <c r="F47" s="197">
        <v>2767</v>
      </c>
      <c r="G47" s="197"/>
      <c r="H47" s="197">
        <v>6712</v>
      </c>
      <c r="I47" s="197">
        <v>754</v>
      </c>
      <c r="J47" s="529">
        <v>131</v>
      </c>
      <c r="K47" s="529">
        <v>1201</v>
      </c>
      <c r="L47" s="528"/>
    </row>
    <row r="48" spans="1:12" s="29" customFormat="1" ht="9" customHeight="1" x14ac:dyDescent="0.25">
      <c r="A48" s="502" t="s">
        <v>69</v>
      </c>
      <c r="B48" s="262">
        <v>1459</v>
      </c>
      <c r="C48" s="262"/>
      <c r="D48" s="262">
        <v>447</v>
      </c>
      <c r="E48" s="262"/>
      <c r="F48" s="262">
        <v>3904</v>
      </c>
      <c r="G48" s="262"/>
      <c r="H48" s="262">
        <v>3352</v>
      </c>
      <c r="I48" s="262">
        <v>1317</v>
      </c>
      <c r="J48" s="262">
        <v>788</v>
      </c>
      <c r="K48" s="262">
        <v>3254</v>
      </c>
      <c r="L48" s="528"/>
    </row>
    <row r="49" spans="1:12" s="29" customFormat="1" ht="9" customHeight="1" x14ac:dyDescent="0.25">
      <c r="A49" s="499"/>
      <c r="B49" s="197"/>
      <c r="C49" s="197"/>
      <c r="D49" s="197"/>
      <c r="E49" s="197"/>
      <c r="F49" s="197"/>
      <c r="G49" s="197"/>
      <c r="H49" s="529"/>
      <c r="I49" s="529"/>
      <c r="J49" s="529"/>
      <c r="K49" s="529"/>
      <c r="L49" s="528"/>
    </row>
    <row r="50" spans="1:12" s="29" customFormat="1" ht="9" customHeight="1" x14ac:dyDescent="0.25">
      <c r="A50" s="111" t="s">
        <v>386</v>
      </c>
      <c r="B50" s="197">
        <f t="shared" ref="B50:K50" si="5">SUM(B51:B56)</f>
        <v>11969</v>
      </c>
      <c r="C50" s="197"/>
      <c r="D50" s="529">
        <f t="shared" si="5"/>
        <v>3940</v>
      </c>
      <c r="E50" s="529"/>
      <c r="F50" s="197">
        <f t="shared" si="5"/>
        <v>16201</v>
      </c>
      <c r="G50" s="197"/>
      <c r="H50" s="197">
        <f t="shared" si="5"/>
        <v>21515</v>
      </c>
      <c r="I50" s="197">
        <f t="shared" si="5"/>
        <v>8642</v>
      </c>
      <c r="J50" s="529">
        <f t="shared" si="5"/>
        <v>1332</v>
      </c>
      <c r="K50" s="529">
        <f t="shared" si="5"/>
        <v>11427</v>
      </c>
      <c r="L50" s="528"/>
    </row>
    <row r="51" spans="1:12" s="29" customFormat="1" ht="9" customHeight="1" x14ac:dyDescent="0.25">
      <c r="A51" s="507" t="s">
        <v>21</v>
      </c>
      <c r="B51" s="197">
        <v>0</v>
      </c>
      <c r="C51" s="197"/>
      <c r="D51" s="197">
        <v>1099</v>
      </c>
      <c r="E51" s="197"/>
      <c r="F51" s="197">
        <v>5119</v>
      </c>
      <c r="G51" s="197"/>
      <c r="H51" s="197">
        <v>55</v>
      </c>
      <c r="I51" s="529">
        <v>849</v>
      </c>
      <c r="J51" s="197">
        <v>0</v>
      </c>
      <c r="K51" s="197">
        <v>333</v>
      </c>
      <c r="L51" s="528"/>
    </row>
    <row r="52" spans="1:12" s="29" customFormat="1" ht="9" customHeight="1" x14ac:dyDescent="0.25">
      <c r="A52" s="531" t="s">
        <v>59</v>
      </c>
      <c r="B52" s="262">
        <v>957</v>
      </c>
      <c r="C52" s="262"/>
      <c r="D52" s="262">
        <v>756</v>
      </c>
      <c r="E52" s="262"/>
      <c r="F52" s="262">
        <v>1900</v>
      </c>
      <c r="G52" s="262"/>
      <c r="H52" s="530">
        <v>17557</v>
      </c>
      <c r="I52" s="262">
        <v>0</v>
      </c>
      <c r="J52" s="530">
        <v>0</v>
      </c>
      <c r="K52" s="530">
        <v>843</v>
      </c>
      <c r="L52" s="528"/>
    </row>
    <row r="53" spans="1:12" s="29" customFormat="1" ht="9" customHeight="1" x14ac:dyDescent="0.25">
      <c r="A53" s="507" t="s">
        <v>74</v>
      </c>
      <c r="B53" s="197">
        <v>0</v>
      </c>
      <c r="C53" s="197"/>
      <c r="D53" s="197">
        <v>401</v>
      </c>
      <c r="E53" s="197"/>
      <c r="F53" s="197">
        <v>977</v>
      </c>
      <c r="G53" s="197"/>
      <c r="H53" s="197">
        <v>0</v>
      </c>
      <c r="I53" s="197">
        <v>116</v>
      </c>
      <c r="J53" s="197">
        <v>66</v>
      </c>
      <c r="K53" s="197">
        <v>2386</v>
      </c>
      <c r="L53" s="528"/>
    </row>
    <row r="54" spans="1:12" s="29" customFormat="1" ht="9" customHeight="1" x14ac:dyDescent="0.25">
      <c r="A54" s="507" t="s">
        <v>76</v>
      </c>
      <c r="B54" s="197">
        <v>3488</v>
      </c>
      <c r="C54" s="197"/>
      <c r="D54" s="197">
        <v>1056</v>
      </c>
      <c r="E54" s="197"/>
      <c r="F54" s="197">
        <v>1591</v>
      </c>
      <c r="G54" s="197"/>
      <c r="H54" s="197">
        <v>918</v>
      </c>
      <c r="I54" s="197">
        <v>1647</v>
      </c>
      <c r="J54" s="197">
        <v>991</v>
      </c>
      <c r="K54" s="197">
        <v>3288</v>
      </c>
      <c r="L54" s="528"/>
    </row>
    <row r="55" spans="1:12" s="29" customFormat="1" ht="9" customHeight="1" x14ac:dyDescent="0.25">
      <c r="A55" s="507" t="s">
        <v>82</v>
      </c>
      <c r="B55" s="197">
        <v>6541</v>
      </c>
      <c r="C55" s="197"/>
      <c r="D55" s="529">
        <v>516</v>
      </c>
      <c r="E55" s="529"/>
      <c r="F55" s="197">
        <v>2174</v>
      </c>
      <c r="G55" s="197"/>
      <c r="H55" s="197">
        <v>816</v>
      </c>
      <c r="I55" s="529">
        <v>6030</v>
      </c>
      <c r="J55" s="197">
        <v>275</v>
      </c>
      <c r="K55" s="197">
        <v>4244</v>
      </c>
      <c r="L55" s="528"/>
    </row>
    <row r="56" spans="1:12" s="38" customFormat="1" ht="9" customHeight="1" x14ac:dyDescent="0.25">
      <c r="A56" s="531" t="s">
        <v>86</v>
      </c>
      <c r="B56" s="262">
        <v>983</v>
      </c>
      <c r="C56" s="262"/>
      <c r="D56" s="530">
        <v>112</v>
      </c>
      <c r="E56" s="530"/>
      <c r="F56" s="262">
        <v>4440</v>
      </c>
      <c r="G56" s="262"/>
      <c r="H56" s="262">
        <v>2169</v>
      </c>
      <c r="I56" s="530">
        <v>0</v>
      </c>
      <c r="J56" s="262">
        <v>0</v>
      </c>
      <c r="K56" s="262">
        <v>333</v>
      </c>
      <c r="L56" s="532"/>
    </row>
    <row r="57" spans="1:12" s="29" customFormat="1" ht="9" customHeight="1" x14ac:dyDescent="0.25">
      <c r="A57" s="527"/>
      <c r="B57" s="533"/>
      <c r="C57" s="533"/>
      <c r="D57" s="533"/>
      <c r="E57" s="533"/>
      <c r="F57" s="533"/>
      <c r="G57" s="533"/>
      <c r="H57" s="533"/>
      <c r="I57" s="533"/>
      <c r="J57" s="533"/>
      <c r="K57" s="533"/>
      <c r="L57" s="528"/>
    </row>
    <row r="58" spans="1:12" s="29" customFormat="1" ht="9" customHeight="1" x14ac:dyDescent="0.25">
      <c r="A58" s="526" t="s">
        <v>400</v>
      </c>
      <c r="B58" s="74"/>
      <c r="C58" s="74"/>
      <c r="D58" s="197"/>
      <c r="E58" s="197"/>
      <c r="F58" s="197"/>
      <c r="G58" s="197"/>
      <c r="H58" s="197"/>
      <c r="I58" s="529"/>
      <c r="J58" s="197"/>
      <c r="K58" s="197"/>
      <c r="L58" s="528"/>
    </row>
    <row r="59" spans="1:12" s="29" customFormat="1" ht="9" customHeight="1" x14ac:dyDescent="0.25">
      <c r="A59" s="113" t="s">
        <v>129</v>
      </c>
      <c r="B59" s="74">
        <f t="shared" ref="B59:K59" si="6">B61+B74</f>
        <v>26226</v>
      </c>
      <c r="C59" s="74"/>
      <c r="D59" s="74">
        <f t="shared" si="6"/>
        <v>6518</v>
      </c>
      <c r="E59" s="74"/>
      <c r="F59" s="74">
        <f t="shared" si="6"/>
        <v>28989</v>
      </c>
      <c r="G59" s="74"/>
      <c r="H59" s="74">
        <f t="shared" si="6"/>
        <v>78571</v>
      </c>
      <c r="I59" s="74">
        <f t="shared" si="6"/>
        <v>12658</v>
      </c>
      <c r="J59" s="74">
        <f t="shared" si="6"/>
        <v>5115</v>
      </c>
      <c r="K59" s="74">
        <f t="shared" si="6"/>
        <v>21079</v>
      </c>
      <c r="L59" s="528"/>
    </row>
    <row r="60" spans="1:12" s="29" customFormat="1" ht="3" customHeight="1" x14ac:dyDescent="0.25">
      <c r="A60" s="113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528"/>
    </row>
    <row r="61" spans="1:12" s="29" customFormat="1" ht="9" customHeight="1" x14ac:dyDescent="0.25">
      <c r="A61" s="111" t="s">
        <v>385</v>
      </c>
      <c r="B61" s="197">
        <f t="shared" ref="B61:K61" si="7">SUM(B62:B72)</f>
        <v>13389</v>
      </c>
      <c r="C61" s="197"/>
      <c r="D61" s="197">
        <f t="shared" si="7"/>
        <v>2556</v>
      </c>
      <c r="E61" s="197"/>
      <c r="F61" s="197">
        <f t="shared" si="7"/>
        <v>12788</v>
      </c>
      <c r="G61" s="197"/>
      <c r="H61" s="197">
        <f t="shared" si="7"/>
        <v>56386</v>
      </c>
      <c r="I61" s="197">
        <f t="shared" si="7"/>
        <v>4013</v>
      </c>
      <c r="J61" s="197">
        <f t="shared" si="7"/>
        <v>3796</v>
      </c>
      <c r="K61" s="197">
        <f t="shared" si="7"/>
        <v>9642</v>
      </c>
      <c r="L61" s="528"/>
    </row>
    <row r="62" spans="1:12" s="29" customFormat="1" ht="9" customHeight="1" x14ac:dyDescent="0.25">
      <c r="A62" s="498" t="s">
        <v>15</v>
      </c>
      <c r="B62" s="197">
        <v>2018</v>
      </c>
      <c r="C62" s="197"/>
      <c r="D62" s="197">
        <v>1129</v>
      </c>
      <c r="E62" s="197"/>
      <c r="F62" s="197">
        <v>2029</v>
      </c>
      <c r="G62" s="197"/>
      <c r="H62" s="197">
        <v>1481</v>
      </c>
      <c r="I62" s="197">
        <v>692</v>
      </c>
      <c r="J62" s="197">
        <v>540</v>
      </c>
      <c r="K62" s="197">
        <v>1151</v>
      </c>
      <c r="L62" s="528"/>
    </row>
    <row r="63" spans="1:12" s="29" customFormat="1" ht="9" customHeight="1" x14ac:dyDescent="0.25">
      <c r="A63" s="498" t="s">
        <v>112</v>
      </c>
      <c r="B63" s="197">
        <v>1517</v>
      </c>
      <c r="C63" s="197"/>
      <c r="D63" s="197">
        <v>551</v>
      </c>
      <c r="E63" s="197"/>
      <c r="F63" s="197">
        <v>1395</v>
      </c>
      <c r="G63" s="197"/>
      <c r="H63" s="197">
        <v>13583</v>
      </c>
      <c r="I63" s="197">
        <v>248</v>
      </c>
      <c r="J63" s="197">
        <v>95</v>
      </c>
      <c r="K63" s="197">
        <v>2746</v>
      </c>
      <c r="L63" s="528"/>
    </row>
    <row r="64" spans="1:12" s="29" customFormat="1" ht="9" customHeight="1" x14ac:dyDescent="0.25">
      <c r="A64" s="502" t="s">
        <v>25</v>
      </c>
      <c r="B64" s="262">
        <v>2461</v>
      </c>
      <c r="C64" s="262"/>
      <c r="D64" s="262">
        <v>216</v>
      </c>
      <c r="E64" s="262"/>
      <c r="F64" s="262">
        <v>655</v>
      </c>
      <c r="G64" s="262"/>
      <c r="H64" s="262">
        <v>205</v>
      </c>
      <c r="I64" s="262">
        <v>516</v>
      </c>
      <c r="J64" s="262">
        <v>876</v>
      </c>
      <c r="K64" s="262">
        <v>2</v>
      </c>
      <c r="L64" s="528"/>
    </row>
    <row r="65" spans="1:12" s="29" customFormat="1" ht="9" customHeight="1" x14ac:dyDescent="0.25">
      <c r="A65" s="498" t="s">
        <v>27</v>
      </c>
      <c r="B65" s="197">
        <v>151</v>
      </c>
      <c r="C65" s="197"/>
      <c r="D65" s="197">
        <v>0</v>
      </c>
      <c r="E65" s="197"/>
      <c r="F65" s="197">
        <v>420</v>
      </c>
      <c r="G65" s="197"/>
      <c r="H65" s="197">
        <v>0</v>
      </c>
      <c r="I65" s="197">
        <v>0</v>
      </c>
      <c r="J65" s="197">
        <v>170</v>
      </c>
      <c r="K65" s="197">
        <v>50</v>
      </c>
      <c r="L65" s="528"/>
    </row>
    <row r="66" spans="1:12" s="29" customFormat="1" ht="9" customHeight="1" x14ac:dyDescent="0.25">
      <c r="A66" s="498" t="s">
        <v>36</v>
      </c>
      <c r="B66" s="197">
        <v>198</v>
      </c>
      <c r="C66" s="197"/>
      <c r="D66" s="197">
        <v>150</v>
      </c>
      <c r="E66" s="197"/>
      <c r="F66" s="197">
        <v>439</v>
      </c>
      <c r="G66" s="197"/>
      <c r="H66" s="197">
        <v>14909</v>
      </c>
      <c r="I66" s="197">
        <v>80</v>
      </c>
      <c r="J66" s="197">
        <v>205</v>
      </c>
      <c r="K66" s="197">
        <v>129</v>
      </c>
      <c r="L66" s="528"/>
    </row>
    <row r="67" spans="1:12" s="29" customFormat="1" ht="9" customHeight="1" x14ac:dyDescent="0.25">
      <c r="A67" s="498" t="s">
        <v>39</v>
      </c>
      <c r="B67" s="197">
        <v>0</v>
      </c>
      <c r="C67" s="197"/>
      <c r="D67" s="197">
        <v>0</v>
      </c>
      <c r="E67" s="197"/>
      <c r="F67" s="197">
        <v>29</v>
      </c>
      <c r="G67" s="197"/>
      <c r="H67" s="197">
        <v>12510</v>
      </c>
      <c r="I67" s="197">
        <v>0</v>
      </c>
      <c r="J67" s="197">
        <v>0</v>
      </c>
      <c r="K67" s="197">
        <v>331</v>
      </c>
      <c r="L67" s="528"/>
    </row>
    <row r="68" spans="1:12" s="29" customFormat="1" ht="9" customHeight="1" x14ac:dyDescent="0.25">
      <c r="A68" s="502" t="s">
        <v>43</v>
      </c>
      <c r="B68" s="262">
        <v>2770</v>
      </c>
      <c r="C68" s="262"/>
      <c r="D68" s="262">
        <v>0</v>
      </c>
      <c r="E68" s="262"/>
      <c r="F68" s="262">
        <v>70</v>
      </c>
      <c r="G68" s="262"/>
      <c r="H68" s="262">
        <v>0</v>
      </c>
      <c r="I68" s="262">
        <v>220</v>
      </c>
      <c r="J68" s="262">
        <v>779</v>
      </c>
      <c r="K68" s="262">
        <v>130</v>
      </c>
      <c r="L68" s="528"/>
    </row>
    <row r="69" spans="1:12" s="29" customFormat="1" ht="9" customHeight="1" x14ac:dyDescent="0.25">
      <c r="A69" s="498" t="s">
        <v>48</v>
      </c>
      <c r="B69" s="197">
        <v>0</v>
      </c>
      <c r="C69" s="197"/>
      <c r="D69" s="197">
        <v>0</v>
      </c>
      <c r="E69" s="197"/>
      <c r="F69" s="197">
        <v>272</v>
      </c>
      <c r="G69" s="197"/>
      <c r="H69" s="197">
        <v>3039</v>
      </c>
      <c r="I69" s="197">
        <v>0</v>
      </c>
      <c r="J69" s="197">
        <v>12</v>
      </c>
      <c r="K69" s="197">
        <v>298</v>
      </c>
      <c r="L69" s="528"/>
    </row>
    <row r="70" spans="1:12" s="29" customFormat="1" ht="9" customHeight="1" x14ac:dyDescent="0.25">
      <c r="A70" s="498" t="s">
        <v>52</v>
      </c>
      <c r="B70" s="197">
        <v>1084</v>
      </c>
      <c r="C70" s="197"/>
      <c r="D70" s="197">
        <v>0</v>
      </c>
      <c r="E70" s="197"/>
      <c r="F70" s="197">
        <v>808</v>
      </c>
      <c r="G70" s="197"/>
      <c r="H70" s="197">
        <v>595</v>
      </c>
      <c r="I70" s="197">
        <v>186</v>
      </c>
      <c r="J70" s="197">
        <v>200</v>
      </c>
      <c r="K70" s="197">
        <v>382</v>
      </c>
      <c r="L70" s="528"/>
    </row>
    <row r="71" spans="1:12" s="29" customFormat="1" ht="9" customHeight="1" x14ac:dyDescent="0.25">
      <c r="A71" s="498" t="s">
        <v>65</v>
      </c>
      <c r="B71" s="197">
        <v>1731</v>
      </c>
      <c r="C71" s="197"/>
      <c r="D71" s="197">
        <v>63</v>
      </c>
      <c r="E71" s="197"/>
      <c r="F71" s="197">
        <v>2767</v>
      </c>
      <c r="G71" s="197"/>
      <c r="H71" s="197">
        <v>6712</v>
      </c>
      <c r="I71" s="197">
        <v>754</v>
      </c>
      <c r="J71" s="197">
        <v>131</v>
      </c>
      <c r="K71" s="197">
        <v>1201</v>
      </c>
      <c r="L71" s="528"/>
    </row>
    <row r="72" spans="1:12" s="29" customFormat="1" ht="9" customHeight="1" x14ac:dyDescent="0.25">
      <c r="A72" s="502" t="s">
        <v>69</v>
      </c>
      <c r="B72" s="262">
        <v>1459</v>
      </c>
      <c r="C72" s="262"/>
      <c r="D72" s="262">
        <v>447</v>
      </c>
      <c r="E72" s="262"/>
      <c r="F72" s="262">
        <v>3904</v>
      </c>
      <c r="G72" s="262"/>
      <c r="H72" s="262">
        <v>3352</v>
      </c>
      <c r="I72" s="262">
        <v>1317</v>
      </c>
      <c r="J72" s="262">
        <v>788</v>
      </c>
      <c r="K72" s="262">
        <v>3222</v>
      </c>
      <c r="L72" s="528"/>
    </row>
    <row r="73" spans="1:12" s="29" customFormat="1" ht="9" customHeight="1" x14ac:dyDescent="0.25">
      <c r="A73" s="499"/>
      <c r="B73" s="197"/>
      <c r="C73" s="197"/>
      <c r="D73" s="197"/>
      <c r="E73" s="197"/>
      <c r="F73" s="197"/>
      <c r="G73" s="197"/>
      <c r="H73" s="529"/>
      <c r="I73" s="529"/>
      <c r="J73" s="529"/>
      <c r="K73" s="529"/>
      <c r="L73" s="528"/>
    </row>
    <row r="74" spans="1:12" s="29" customFormat="1" ht="9" customHeight="1" x14ac:dyDescent="0.25">
      <c r="A74" s="111" t="s">
        <v>386</v>
      </c>
      <c r="B74" s="197">
        <f t="shared" ref="B74:K74" si="8">SUM(B75:B80)</f>
        <v>12837</v>
      </c>
      <c r="C74" s="197"/>
      <c r="D74" s="197">
        <f t="shared" si="8"/>
        <v>3962</v>
      </c>
      <c r="E74" s="197"/>
      <c r="F74" s="197">
        <f t="shared" si="8"/>
        <v>16201</v>
      </c>
      <c r="G74" s="197"/>
      <c r="H74" s="197">
        <f t="shared" si="8"/>
        <v>22185</v>
      </c>
      <c r="I74" s="197">
        <f t="shared" si="8"/>
        <v>8645</v>
      </c>
      <c r="J74" s="197">
        <f t="shared" si="8"/>
        <v>1319</v>
      </c>
      <c r="K74" s="197">
        <f t="shared" si="8"/>
        <v>11437</v>
      </c>
      <c r="L74" s="528"/>
    </row>
    <row r="75" spans="1:12" s="38" customFormat="1" ht="9" customHeight="1" x14ac:dyDescent="0.25">
      <c r="A75" s="505" t="s">
        <v>21</v>
      </c>
      <c r="B75" s="199">
        <v>0</v>
      </c>
      <c r="C75" s="199"/>
      <c r="D75" s="199">
        <v>1099</v>
      </c>
      <c r="E75" s="199"/>
      <c r="F75" s="199">
        <v>5119</v>
      </c>
      <c r="G75" s="199"/>
      <c r="H75" s="199">
        <v>55</v>
      </c>
      <c r="I75" s="199">
        <v>849</v>
      </c>
      <c r="J75" s="199">
        <v>0</v>
      </c>
      <c r="K75" s="199">
        <v>333</v>
      </c>
      <c r="L75" s="532"/>
    </row>
    <row r="76" spans="1:12" s="29" customFormat="1" ht="9" customHeight="1" x14ac:dyDescent="0.25">
      <c r="A76" s="507" t="s">
        <v>59</v>
      </c>
      <c r="B76" s="197">
        <v>957</v>
      </c>
      <c r="C76" s="197"/>
      <c r="D76" s="197">
        <v>756</v>
      </c>
      <c r="E76" s="197"/>
      <c r="F76" s="197">
        <v>1900</v>
      </c>
      <c r="G76" s="197"/>
      <c r="H76" s="197">
        <v>18227</v>
      </c>
      <c r="I76" s="197">
        <v>0</v>
      </c>
      <c r="J76" s="197">
        <v>0</v>
      </c>
      <c r="K76" s="197">
        <v>843</v>
      </c>
      <c r="L76" s="528"/>
    </row>
    <row r="77" spans="1:12" s="38" customFormat="1" ht="9" customHeight="1" x14ac:dyDescent="0.25">
      <c r="A77" s="531" t="s">
        <v>74</v>
      </c>
      <c r="B77" s="262">
        <v>0</v>
      </c>
      <c r="C77" s="262"/>
      <c r="D77" s="262">
        <v>401</v>
      </c>
      <c r="E77" s="262"/>
      <c r="F77" s="262">
        <v>977</v>
      </c>
      <c r="G77" s="262"/>
      <c r="H77" s="262">
        <v>0</v>
      </c>
      <c r="I77" s="262">
        <v>116</v>
      </c>
      <c r="J77" s="262">
        <v>66</v>
      </c>
      <c r="K77" s="262">
        <v>2386</v>
      </c>
      <c r="L77" s="534"/>
    </row>
    <row r="78" spans="1:12" s="29" customFormat="1" ht="9" customHeight="1" x14ac:dyDescent="0.25">
      <c r="A78" s="507" t="s">
        <v>76</v>
      </c>
      <c r="B78" s="197">
        <v>4058</v>
      </c>
      <c r="C78" s="197"/>
      <c r="D78" s="197">
        <v>1056</v>
      </c>
      <c r="E78" s="197"/>
      <c r="F78" s="197">
        <v>1591</v>
      </c>
      <c r="G78" s="197"/>
      <c r="H78" s="197">
        <v>918</v>
      </c>
      <c r="I78" s="197">
        <v>1647</v>
      </c>
      <c r="J78" s="197">
        <v>991</v>
      </c>
      <c r="K78" s="197">
        <v>3288</v>
      </c>
      <c r="L78" s="528"/>
    </row>
    <row r="79" spans="1:12" s="38" customFormat="1" ht="9" customHeight="1" x14ac:dyDescent="0.25">
      <c r="A79" s="505" t="s">
        <v>82</v>
      </c>
      <c r="B79" s="199">
        <v>6769</v>
      </c>
      <c r="C79" s="199"/>
      <c r="D79" s="199">
        <v>538</v>
      </c>
      <c r="E79" s="199"/>
      <c r="F79" s="199">
        <v>2174</v>
      </c>
      <c r="G79" s="199"/>
      <c r="H79" s="199">
        <v>816</v>
      </c>
      <c r="I79" s="199">
        <v>6033</v>
      </c>
      <c r="J79" s="199">
        <v>262</v>
      </c>
      <c r="K79" s="199">
        <v>4254</v>
      </c>
      <c r="L79" s="532"/>
    </row>
    <row r="80" spans="1:12" s="29" customFormat="1" ht="9" customHeight="1" x14ac:dyDescent="0.25">
      <c r="A80" s="507" t="s">
        <v>86</v>
      </c>
      <c r="B80" s="197">
        <v>1053</v>
      </c>
      <c r="C80" s="197"/>
      <c r="D80" s="197">
        <v>112</v>
      </c>
      <c r="E80" s="197"/>
      <c r="F80" s="197">
        <v>4440</v>
      </c>
      <c r="G80" s="197"/>
      <c r="H80" s="197">
        <v>2169</v>
      </c>
      <c r="I80" s="197">
        <v>0</v>
      </c>
      <c r="J80" s="197">
        <v>0</v>
      </c>
      <c r="K80" s="197">
        <v>333</v>
      </c>
      <c r="L80" s="528"/>
    </row>
    <row r="81" spans="1:12" s="29" customFormat="1" ht="9" customHeight="1" x14ac:dyDescent="0.25">
      <c r="A81" s="111"/>
      <c r="B81" s="197"/>
      <c r="C81" s="197"/>
      <c r="D81" s="529"/>
      <c r="E81" s="529"/>
      <c r="F81" s="197"/>
      <c r="G81" s="197"/>
      <c r="H81" s="197"/>
      <c r="I81" s="529"/>
      <c r="J81" s="197"/>
      <c r="K81" s="197"/>
      <c r="L81" s="528"/>
    </row>
    <row r="82" spans="1:12" s="29" customFormat="1" ht="9" customHeight="1" x14ac:dyDescent="0.25">
      <c r="A82" s="526" t="s">
        <v>401</v>
      </c>
      <c r="B82" s="197"/>
      <c r="C82" s="197"/>
      <c r="D82" s="197"/>
      <c r="E82" s="197"/>
      <c r="F82" s="197"/>
      <c r="G82" s="197"/>
      <c r="H82" s="197"/>
      <c r="I82" s="529"/>
      <c r="J82" s="197"/>
      <c r="K82" s="197"/>
      <c r="L82" s="528"/>
    </row>
    <row r="83" spans="1:12" s="29" customFormat="1" ht="9" customHeight="1" x14ac:dyDescent="0.25">
      <c r="A83" s="113" t="s">
        <v>129</v>
      </c>
      <c r="B83" s="74">
        <f t="shared" ref="B83:K83" si="9">B85+B98</f>
        <v>28719</v>
      </c>
      <c r="C83" s="74"/>
      <c r="D83" s="74">
        <f t="shared" si="9"/>
        <v>5812</v>
      </c>
      <c r="E83" s="74"/>
      <c r="F83" s="74">
        <f t="shared" si="9"/>
        <v>30031</v>
      </c>
      <c r="G83" s="74"/>
      <c r="H83" s="74">
        <f t="shared" si="9"/>
        <v>80682</v>
      </c>
      <c r="I83" s="74">
        <f t="shared" si="9"/>
        <v>12905</v>
      </c>
      <c r="J83" s="74">
        <f t="shared" si="9"/>
        <v>4750</v>
      </c>
      <c r="K83" s="74">
        <f t="shared" si="9"/>
        <v>20528</v>
      </c>
      <c r="L83" s="528"/>
    </row>
    <row r="84" spans="1:12" s="29" customFormat="1" ht="3.95" customHeight="1" x14ac:dyDescent="0.25">
      <c r="A84" s="113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528"/>
    </row>
    <row r="85" spans="1:12" s="29" customFormat="1" ht="9" customHeight="1" x14ac:dyDescent="0.25">
      <c r="A85" s="111" t="s">
        <v>385</v>
      </c>
      <c r="B85" s="197">
        <f t="shared" ref="B85:K85" si="10">SUM(B86:B96)</f>
        <v>13901</v>
      </c>
      <c r="C85" s="197"/>
      <c r="D85" s="197">
        <f t="shared" si="10"/>
        <v>2531</v>
      </c>
      <c r="E85" s="197"/>
      <c r="F85" s="197">
        <f t="shared" si="10"/>
        <v>12479</v>
      </c>
      <c r="G85" s="197"/>
      <c r="H85" s="197">
        <f t="shared" si="10"/>
        <v>57691</v>
      </c>
      <c r="I85" s="197">
        <f t="shared" si="10"/>
        <v>4162</v>
      </c>
      <c r="J85" s="197">
        <f t="shared" si="10"/>
        <v>3521</v>
      </c>
      <c r="K85" s="197">
        <f t="shared" si="10"/>
        <v>9439</v>
      </c>
      <c r="L85" s="528"/>
    </row>
    <row r="86" spans="1:12" s="29" customFormat="1" ht="9" customHeight="1" x14ac:dyDescent="0.25">
      <c r="A86" s="498" t="s">
        <v>15</v>
      </c>
      <c r="B86" s="197">
        <v>1656</v>
      </c>
      <c r="C86" s="197"/>
      <c r="D86" s="197">
        <v>957</v>
      </c>
      <c r="E86" s="197"/>
      <c r="F86" s="197">
        <v>1794</v>
      </c>
      <c r="G86" s="197"/>
      <c r="H86" s="197">
        <v>2007</v>
      </c>
      <c r="I86" s="197">
        <v>692</v>
      </c>
      <c r="J86" s="197">
        <v>350</v>
      </c>
      <c r="K86" s="197">
        <v>1020</v>
      </c>
      <c r="L86" s="528"/>
    </row>
    <row r="87" spans="1:12" s="29" customFormat="1" ht="9" customHeight="1" x14ac:dyDescent="0.25">
      <c r="A87" s="498" t="s">
        <v>112</v>
      </c>
      <c r="B87" s="197">
        <v>1517</v>
      </c>
      <c r="C87" s="197"/>
      <c r="D87" s="197">
        <v>551</v>
      </c>
      <c r="E87" s="197"/>
      <c r="F87" s="197">
        <v>1395</v>
      </c>
      <c r="G87" s="197"/>
      <c r="H87" s="197">
        <v>14401</v>
      </c>
      <c r="I87" s="197">
        <v>248</v>
      </c>
      <c r="J87" s="197">
        <v>25</v>
      </c>
      <c r="K87" s="197">
        <v>2662</v>
      </c>
      <c r="L87" s="528"/>
    </row>
    <row r="88" spans="1:12" s="29" customFormat="1" ht="9" customHeight="1" x14ac:dyDescent="0.25">
      <c r="A88" s="531" t="s">
        <v>25</v>
      </c>
      <c r="B88" s="262">
        <v>2986</v>
      </c>
      <c r="C88" s="262"/>
      <c r="D88" s="262">
        <v>216</v>
      </c>
      <c r="E88" s="262"/>
      <c r="F88" s="262">
        <v>655</v>
      </c>
      <c r="G88" s="262"/>
      <c r="H88" s="530">
        <v>205</v>
      </c>
      <c r="I88" s="262">
        <v>516</v>
      </c>
      <c r="J88" s="530">
        <v>876</v>
      </c>
      <c r="K88" s="530">
        <v>2</v>
      </c>
      <c r="L88" s="528"/>
    </row>
    <row r="89" spans="1:12" s="29" customFormat="1" ht="9" customHeight="1" x14ac:dyDescent="0.25">
      <c r="A89" s="498" t="s">
        <v>27</v>
      </c>
      <c r="B89" s="197">
        <v>151</v>
      </c>
      <c r="C89" s="197"/>
      <c r="D89" s="197">
        <v>0</v>
      </c>
      <c r="E89" s="197"/>
      <c r="F89" s="197">
        <v>420</v>
      </c>
      <c r="G89" s="197"/>
      <c r="H89" s="197">
        <v>0</v>
      </c>
      <c r="I89" s="197">
        <v>0</v>
      </c>
      <c r="J89" s="197">
        <v>170</v>
      </c>
      <c r="K89" s="197">
        <v>50</v>
      </c>
      <c r="L89" s="528"/>
    </row>
    <row r="90" spans="1:12" s="29" customFormat="1" ht="9" customHeight="1" x14ac:dyDescent="0.25">
      <c r="A90" s="498" t="s">
        <v>36</v>
      </c>
      <c r="B90" s="197">
        <v>198</v>
      </c>
      <c r="C90" s="197"/>
      <c r="D90" s="197">
        <v>150</v>
      </c>
      <c r="E90" s="197"/>
      <c r="F90" s="197">
        <v>439</v>
      </c>
      <c r="G90" s="197"/>
      <c r="H90" s="197">
        <v>14909</v>
      </c>
      <c r="I90" s="197">
        <v>80</v>
      </c>
      <c r="J90" s="197">
        <v>205</v>
      </c>
      <c r="K90" s="197">
        <v>129</v>
      </c>
      <c r="L90" s="528"/>
    </row>
    <row r="91" spans="1:12" s="29" customFormat="1" ht="9" customHeight="1" x14ac:dyDescent="0.25">
      <c r="A91" s="498" t="s">
        <v>39</v>
      </c>
      <c r="B91" s="197">
        <v>0</v>
      </c>
      <c r="C91" s="197"/>
      <c r="D91" s="197">
        <v>0</v>
      </c>
      <c r="E91" s="197"/>
      <c r="F91" s="197">
        <v>29</v>
      </c>
      <c r="G91" s="197"/>
      <c r="H91" s="197">
        <v>12510</v>
      </c>
      <c r="I91" s="197">
        <v>0</v>
      </c>
      <c r="J91" s="197">
        <v>0</v>
      </c>
      <c r="K91" s="197">
        <v>331</v>
      </c>
      <c r="L91" s="528"/>
    </row>
    <row r="92" spans="1:12" s="29" customFormat="1" ht="9" customHeight="1" x14ac:dyDescent="0.25">
      <c r="A92" s="531" t="s">
        <v>43</v>
      </c>
      <c r="B92" s="262">
        <v>2967</v>
      </c>
      <c r="C92" s="262"/>
      <c r="D92" s="262">
        <v>0</v>
      </c>
      <c r="E92" s="262"/>
      <c r="F92" s="262">
        <v>70</v>
      </c>
      <c r="G92" s="262"/>
      <c r="H92" s="530">
        <v>0</v>
      </c>
      <c r="I92" s="262">
        <v>650</v>
      </c>
      <c r="J92" s="530">
        <v>779</v>
      </c>
      <c r="K92" s="530">
        <v>130</v>
      </c>
      <c r="L92" s="528"/>
    </row>
    <row r="93" spans="1:12" s="29" customFormat="1" ht="9" customHeight="1" x14ac:dyDescent="0.25">
      <c r="A93" s="498" t="s">
        <v>48</v>
      </c>
      <c r="B93" s="197">
        <v>0</v>
      </c>
      <c r="C93" s="197"/>
      <c r="D93" s="197">
        <v>0</v>
      </c>
      <c r="E93" s="197"/>
      <c r="F93" s="197">
        <v>308</v>
      </c>
      <c r="G93" s="197"/>
      <c r="H93" s="197">
        <v>3039</v>
      </c>
      <c r="I93" s="197">
        <v>0</v>
      </c>
      <c r="J93" s="197">
        <v>12</v>
      </c>
      <c r="K93" s="197">
        <v>298</v>
      </c>
      <c r="L93" s="528"/>
    </row>
    <row r="94" spans="1:12" s="29" customFormat="1" ht="9" customHeight="1" x14ac:dyDescent="0.25">
      <c r="A94" s="498" t="s">
        <v>52</v>
      </c>
      <c r="B94" s="197">
        <v>1270</v>
      </c>
      <c r="C94" s="197"/>
      <c r="D94" s="197">
        <v>0</v>
      </c>
      <c r="E94" s="197"/>
      <c r="F94" s="197">
        <v>848</v>
      </c>
      <c r="G94" s="197"/>
      <c r="H94" s="197">
        <v>625</v>
      </c>
      <c r="I94" s="197">
        <v>186</v>
      </c>
      <c r="J94" s="197">
        <v>200</v>
      </c>
      <c r="K94" s="197">
        <v>382</v>
      </c>
      <c r="L94" s="528"/>
    </row>
    <row r="95" spans="1:12" s="29" customFormat="1" ht="9" customHeight="1" x14ac:dyDescent="0.25">
      <c r="A95" s="498" t="s">
        <v>65</v>
      </c>
      <c r="B95" s="197">
        <v>1731</v>
      </c>
      <c r="C95" s="197"/>
      <c r="D95" s="197">
        <v>63</v>
      </c>
      <c r="E95" s="197"/>
      <c r="F95" s="197">
        <v>2767</v>
      </c>
      <c r="G95" s="197"/>
      <c r="H95" s="197">
        <v>6712</v>
      </c>
      <c r="I95" s="197">
        <v>754</v>
      </c>
      <c r="J95" s="197">
        <v>131</v>
      </c>
      <c r="K95" s="197">
        <v>1201</v>
      </c>
      <c r="L95" s="528"/>
    </row>
    <row r="96" spans="1:12" s="29" customFormat="1" ht="9" customHeight="1" x14ac:dyDescent="0.25">
      <c r="A96" s="531" t="s">
        <v>69</v>
      </c>
      <c r="B96" s="262">
        <v>1425</v>
      </c>
      <c r="C96" s="262"/>
      <c r="D96" s="262">
        <v>594</v>
      </c>
      <c r="E96" s="262"/>
      <c r="F96" s="262">
        <v>3754</v>
      </c>
      <c r="G96" s="262"/>
      <c r="H96" s="530">
        <v>3283</v>
      </c>
      <c r="I96" s="262">
        <v>1036</v>
      </c>
      <c r="J96" s="530">
        <v>773</v>
      </c>
      <c r="K96" s="530">
        <v>3234</v>
      </c>
      <c r="L96" s="528"/>
    </row>
    <row r="97" spans="1:12" s="29" customFormat="1" ht="9" customHeight="1" x14ac:dyDescent="0.25">
      <c r="A97" s="499"/>
      <c r="B97" s="197"/>
      <c r="C97" s="197"/>
      <c r="D97" s="197"/>
      <c r="E97" s="197"/>
      <c r="F97" s="197"/>
      <c r="G97" s="197"/>
      <c r="H97" s="529"/>
      <c r="I97" s="529"/>
      <c r="J97" s="529"/>
      <c r="K97" s="529"/>
      <c r="L97" s="528"/>
    </row>
    <row r="98" spans="1:12" s="29" customFormat="1" ht="9" customHeight="1" x14ac:dyDescent="0.25">
      <c r="A98" s="111" t="s">
        <v>386</v>
      </c>
      <c r="B98" s="197">
        <f t="shared" ref="B98:K98" si="11">SUM(B99:B104)</f>
        <v>14818</v>
      </c>
      <c r="C98" s="197"/>
      <c r="D98" s="197">
        <f t="shared" si="11"/>
        <v>3281</v>
      </c>
      <c r="E98" s="197"/>
      <c r="F98" s="197">
        <f t="shared" si="11"/>
        <v>17552</v>
      </c>
      <c r="G98" s="197"/>
      <c r="H98" s="197">
        <f t="shared" si="11"/>
        <v>22991</v>
      </c>
      <c r="I98" s="197">
        <f t="shared" si="11"/>
        <v>8743</v>
      </c>
      <c r="J98" s="197">
        <f t="shared" si="11"/>
        <v>1229</v>
      </c>
      <c r="K98" s="197">
        <f t="shared" si="11"/>
        <v>11089</v>
      </c>
      <c r="L98" s="528"/>
    </row>
    <row r="99" spans="1:12" s="29" customFormat="1" ht="9" customHeight="1" x14ac:dyDescent="0.25">
      <c r="A99" s="507" t="s">
        <v>21</v>
      </c>
      <c r="B99" s="197">
        <v>0</v>
      </c>
      <c r="C99" s="197"/>
      <c r="D99" s="197">
        <v>1099</v>
      </c>
      <c r="E99" s="197"/>
      <c r="F99" s="197">
        <v>5119</v>
      </c>
      <c r="G99" s="197"/>
      <c r="H99" s="197">
        <v>55</v>
      </c>
      <c r="I99" s="197">
        <v>849</v>
      </c>
      <c r="J99" s="197">
        <v>0</v>
      </c>
      <c r="K99" s="197">
        <v>333</v>
      </c>
      <c r="L99" s="528"/>
    </row>
    <row r="100" spans="1:12" s="29" customFormat="1" ht="9" customHeight="1" x14ac:dyDescent="0.25">
      <c r="A100" s="507" t="s">
        <v>59</v>
      </c>
      <c r="B100" s="197">
        <v>857</v>
      </c>
      <c r="C100" s="197"/>
      <c r="D100" s="197">
        <v>409</v>
      </c>
      <c r="E100" s="197"/>
      <c r="F100" s="197">
        <v>1991</v>
      </c>
      <c r="G100" s="197"/>
      <c r="H100" s="197">
        <v>18879</v>
      </c>
      <c r="I100" s="197">
        <v>0</v>
      </c>
      <c r="J100" s="197">
        <v>0</v>
      </c>
      <c r="K100" s="197">
        <v>964</v>
      </c>
      <c r="L100" s="528"/>
    </row>
    <row r="101" spans="1:12" s="29" customFormat="1" ht="9" customHeight="1" x14ac:dyDescent="0.25">
      <c r="A101" s="531" t="s">
        <v>74</v>
      </c>
      <c r="B101" s="262">
        <v>0</v>
      </c>
      <c r="C101" s="262"/>
      <c r="D101" s="262">
        <v>401</v>
      </c>
      <c r="E101" s="262"/>
      <c r="F101" s="262">
        <v>977</v>
      </c>
      <c r="G101" s="262"/>
      <c r="H101" s="530">
        <v>0</v>
      </c>
      <c r="I101" s="262">
        <v>116</v>
      </c>
      <c r="J101" s="530">
        <v>66</v>
      </c>
      <c r="K101" s="530">
        <v>2386</v>
      </c>
      <c r="L101" s="528"/>
    </row>
    <row r="102" spans="1:12" s="29" customFormat="1" ht="9" customHeight="1" x14ac:dyDescent="0.25">
      <c r="A102" s="507" t="s">
        <v>76</v>
      </c>
      <c r="B102" s="197">
        <v>4960</v>
      </c>
      <c r="C102" s="197"/>
      <c r="D102" s="197">
        <v>1044</v>
      </c>
      <c r="E102" s="197"/>
      <c r="F102" s="197">
        <v>1660</v>
      </c>
      <c r="G102" s="197"/>
      <c r="H102" s="197">
        <v>937</v>
      </c>
      <c r="I102" s="197">
        <v>1747</v>
      </c>
      <c r="J102" s="197">
        <v>884</v>
      </c>
      <c r="K102" s="197">
        <v>3688</v>
      </c>
      <c r="L102" s="528"/>
    </row>
    <row r="103" spans="1:12" s="29" customFormat="1" ht="9" customHeight="1" x14ac:dyDescent="0.25">
      <c r="A103" s="507" t="s">
        <v>82</v>
      </c>
      <c r="B103" s="197">
        <v>7948</v>
      </c>
      <c r="C103" s="197"/>
      <c r="D103" s="197">
        <v>216</v>
      </c>
      <c r="E103" s="197"/>
      <c r="F103" s="197">
        <v>2174</v>
      </c>
      <c r="G103" s="197"/>
      <c r="H103" s="197">
        <v>951</v>
      </c>
      <c r="I103" s="197">
        <v>6031</v>
      </c>
      <c r="J103" s="197">
        <v>279</v>
      </c>
      <c r="K103" s="197">
        <v>3385</v>
      </c>
      <c r="L103" s="528"/>
    </row>
    <row r="104" spans="1:12" s="29" customFormat="1" ht="9" customHeight="1" x14ac:dyDescent="0.25">
      <c r="A104" s="507" t="s">
        <v>86</v>
      </c>
      <c r="B104" s="197">
        <v>1053</v>
      </c>
      <c r="C104" s="197"/>
      <c r="D104" s="197">
        <v>112</v>
      </c>
      <c r="E104" s="197"/>
      <c r="F104" s="197">
        <v>5631</v>
      </c>
      <c r="G104" s="197"/>
      <c r="H104" s="197">
        <v>2169</v>
      </c>
      <c r="I104" s="197">
        <v>0</v>
      </c>
      <c r="J104" s="197">
        <v>0</v>
      </c>
      <c r="K104" s="197">
        <v>333</v>
      </c>
      <c r="L104" s="528"/>
    </row>
    <row r="105" spans="1:12" s="29" customFormat="1" ht="9" customHeight="1" x14ac:dyDescent="0.25">
      <c r="A105" s="111"/>
      <c r="B105" s="197"/>
      <c r="C105" s="197"/>
      <c r="D105" s="529"/>
      <c r="E105" s="529"/>
      <c r="F105" s="197"/>
      <c r="G105" s="197"/>
      <c r="H105" s="197"/>
      <c r="I105" s="529"/>
      <c r="J105" s="197"/>
      <c r="K105" s="197"/>
      <c r="L105" s="528"/>
    </row>
    <row r="106" spans="1:12" s="29" customFormat="1" ht="9" customHeight="1" x14ac:dyDescent="0.25">
      <c r="A106" s="526">
        <v>2000</v>
      </c>
      <c r="B106" s="197"/>
      <c r="C106" s="197"/>
      <c r="D106" s="197"/>
      <c r="E106" s="197"/>
      <c r="F106" s="197"/>
      <c r="G106" s="197"/>
      <c r="H106" s="197"/>
      <c r="I106" s="529"/>
      <c r="J106" s="197"/>
      <c r="K106" s="197"/>
      <c r="L106" s="528"/>
    </row>
    <row r="107" spans="1:12" s="29" customFormat="1" ht="9" customHeight="1" x14ac:dyDescent="0.25">
      <c r="A107" s="113" t="s">
        <v>129</v>
      </c>
      <c r="B107" s="74">
        <f t="shared" ref="B107:K107" si="12">B109+B122</f>
        <v>29282</v>
      </c>
      <c r="C107" s="74"/>
      <c r="D107" s="74">
        <f t="shared" si="12"/>
        <v>5812</v>
      </c>
      <c r="E107" s="74"/>
      <c r="F107" s="74">
        <f t="shared" si="12"/>
        <v>30461</v>
      </c>
      <c r="G107" s="74"/>
      <c r="H107" s="74">
        <f t="shared" si="12"/>
        <v>81208</v>
      </c>
      <c r="I107" s="74">
        <f t="shared" si="12"/>
        <v>12905</v>
      </c>
      <c r="J107" s="74">
        <f t="shared" si="12"/>
        <v>4750</v>
      </c>
      <c r="K107" s="74">
        <f t="shared" si="12"/>
        <v>20528</v>
      </c>
      <c r="L107" s="528"/>
    </row>
    <row r="108" spans="1:12" s="29" customFormat="1" ht="3.95" customHeight="1" x14ac:dyDescent="0.25">
      <c r="A108" s="113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528"/>
    </row>
    <row r="109" spans="1:12" s="29" customFormat="1" ht="9" customHeight="1" x14ac:dyDescent="0.25">
      <c r="A109" s="111" t="s">
        <v>385</v>
      </c>
      <c r="B109" s="197">
        <f t="shared" ref="B109:K109" si="13">SUM(B110:B120)</f>
        <v>13901</v>
      </c>
      <c r="C109" s="197"/>
      <c r="D109" s="197">
        <f t="shared" si="13"/>
        <v>2531</v>
      </c>
      <c r="E109" s="197"/>
      <c r="F109" s="197">
        <f t="shared" si="13"/>
        <v>12479</v>
      </c>
      <c r="G109" s="197"/>
      <c r="H109" s="197">
        <f t="shared" si="13"/>
        <v>57691</v>
      </c>
      <c r="I109" s="197">
        <f t="shared" si="13"/>
        <v>4162</v>
      </c>
      <c r="J109" s="197">
        <f t="shared" si="13"/>
        <v>3521</v>
      </c>
      <c r="K109" s="197">
        <f t="shared" si="13"/>
        <v>9439</v>
      </c>
      <c r="L109" s="528"/>
    </row>
    <row r="110" spans="1:12" s="29" customFormat="1" ht="9" customHeight="1" x14ac:dyDescent="0.25">
      <c r="A110" s="498" t="s">
        <v>15</v>
      </c>
      <c r="B110" s="197">
        <v>1656</v>
      </c>
      <c r="C110" s="197"/>
      <c r="D110" s="197">
        <v>957</v>
      </c>
      <c r="E110" s="197"/>
      <c r="F110" s="197">
        <v>1794</v>
      </c>
      <c r="G110" s="197"/>
      <c r="H110" s="197">
        <v>2007</v>
      </c>
      <c r="I110" s="197">
        <v>692</v>
      </c>
      <c r="J110" s="197">
        <v>350</v>
      </c>
      <c r="K110" s="197">
        <v>1020</v>
      </c>
      <c r="L110" s="528"/>
    </row>
    <row r="111" spans="1:12" s="29" customFormat="1" ht="9" customHeight="1" x14ac:dyDescent="0.25">
      <c r="A111" s="498" t="s">
        <v>112</v>
      </c>
      <c r="B111" s="197">
        <v>1517</v>
      </c>
      <c r="C111" s="197"/>
      <c r="D111" s="197">
        <v>551</v>
      </c>
      <c r="E111" s="197"/>
      <c r="F111" s="197">
        <v>1395</v>
      </c>
      <c r="G111" s="197"/>
      <c r="H111" s="197">
        <v>14401</v>
      </c>
      <c r="I111" s="197">
        <v>248</v>
      </c>
      <c r="J111" s="197">
        <v>25</v>
      </c>
      <c r="K111" s="197">
        <v>2662</v>
      </c>
      <c r="L111" s="528"/>
    </row>
    <row r="112" spans="1:12" s="29" customFormat="1" ht="9" customHeight="1" x14ac:dyDescent="0.25">
      <c r="A112" s="531" t="s">
        <v>25</v>
      </c>
      <c r="B112" s="262">
        <v>2986</v>
      </c>
      <c r="C112" s="262"/>
      <c r="D112" s="262">
        <v>216</v>
      </c>
      <c r="E112" s="262"/>
      <c r="F112" s="262">
        <v>655</v>
      </c>
      <c r="G112" s="262"/>
      <c r="H112" s="530">
        <v>205</v>
      </c>
      <c r="I112" s="262">
        <v>516</v>
      </c>
      <c r="J112" s="530">
        <v>876</v>
      </c>
      <c r="K112" s="530">
        <v>2</v>
      </c>
      <c r="L112" s="528"/>
    </row>
    <row r="113" spans="1:12" s="29" customFormat="1" ht="9" customHeight="1" x14ac:dyDescent="0.25">
      <c r="A113" s="498" t="s">
        <v>27</v>
      </c>
      <c r="B113" s="197">
        <v>151</v>
      </c>
      <c r="C113" s="197"/>
      <c r="D113" s="197">
        <v>0</v>
      </c>
      <c r="E113" s="197"/>
      <c r="F113" s="197">
        <v>420</v>
      </c>
      <c r="G113" s="197"/>
      <c r="H113" s="197">
        <v>0</v>
      </c>
      <c r="I113" s="197">
        <v>0</v>
      </c>
      <c r="J113" s="197">
        <v>170</v>
      </c>
      <c r="K113" s="197">
        <v>50</v>
      </c>
      <c r="L113" s="528"/>
    </row>
    <row r="114" spans="1:12" s="29" customFormat="1" ht="9" customHeight="1" x14ac:dyDescent="0.25">
      <c r="A114" s="498" t="s">
        <v>36</v>
      </c>
      <c r="B114" s="197">
        <v>198</v>
      </c>
      <c r="C114" s="197"/>
      <c r="D114" s="197">
        <v>150</v>
      </c>
      <c r="E114" s="197"/>
      <c r="F114" s="197">
        <v>439</v>
      </c>
      <c r="G114" s="197"/>
      <c r="H114" s="197">
        <v>14909</v>
      </c>
      <c r="I114" s="197">
        <v>80</v>
      </c>
      <c r="J114" s="197">
        <v>205</v>
      </c>
      <c r="K114" s="197">
        <v>129</v>
      </c>
      <c r="L114" s="528"/>
    </row>
    <row r="115" spans="1:12" s="29" customFormat="1" ht="9" customHeight="1" x14ac:dyDescent="0.25">
      <c r="A115" s="498" t="s">
        <v>39</v>
      </c>
      <c r="B115" s="197">
        <v>0</v>
      </c>
      <c r="C115" s="197"/>
      <c r="D115" s="197">
        <v>0</v>
      </c>
      <c r="E115" s="197"/>
      <c r="F115" s="197">
        <v>29</v>
      </c>
      <c r="G115" s="197"/>
      <c r="H115" s="197">
        <v>12510</v>
      </c>
      <c r="I115" s="197">
        <v>0</v>
      </c>
      <c r="J115" s="197">
        <v>0</v>
      </c>
      <c r="K115" s="197">
        <v>331</v>
      </c>
      <c r="L115" s="528"/>
    </row>
    <row r="116" spans="1:12" s="29" customFormat="1" ht="9" customHeight="1" x14ac:dyDescent="0.25">
      <c r="A116" s="531" t="s">
        <v>43</v>
      </c>
      <c r="B116" s="262">
        <v>2967</v>
      </c>
      <c r="C116" s="262"/>
      <c r="D116" s="262">
        <v>0</v>
      </c>
      <c r="E116" s="262"/>
      <c r="F116" s="262">
        <v>70</v>
      </c>
      <c r="G116" s="262"/>
      <c r="H116" s="530">
        <v>0</v>
      </c>
      <c r="I116" s="262">
        <v>650</v>
      </c>
      <c r="J116" s="530">
        <v>779</v>
      </c>
      <c r="K116" s="530">
        <v>130</v>
      </c>
      <c r="L116" s="528"/>
    </row>
    <row r="117" spans="1:12" s="29" customFormat="1" ht="9" customHeight="1" x14ac:dyDescent="0.25">
      <c r="A117" s="498" t="s">
        <v>48</v>
      </c>
      <c r="B117" s="197">
        <v>0</v>
      </c>
      <c r="C117" s="197"/>
      <c r="D117" s="197">
        <v>0</v>
      </c>
      <c r="E117" s="197"/>
      <c r="F117" s="197">
        <v>308</v>
      </c>
      <c r="G117" s="197"/>
      <c r="H117" s="197">
        <v>3039</v>
      </c>
      <c r="I117" s="197">
        <v>0</v>
      </c>
      <c r="J117" s="197">
        <v>12</v>
      </c>
      <c r="K117" s="197">
        <v>298</v>
      </c>
      <c r="L117" s="528"/>
    </row>
    <row r="118" spans="1:12" s="29" customFormat="1" ht="9" customHeight="1" x14ac:dyDescent="0.25">
      <c r="A118" s="498" t="s">
        <v>52</v>
      </c>
      <c r="B118" s="197">
        <v>1270</v>
      </c>
      <c r="C118" s="197"/>
      <c r="D118" s="197">
        <v>0</v>
      </c>
      <c r="E118" s="197"/>
      <c r="F118" s="197">
        <v>848</v>
      </c>
      <c r="G118" s="197"/>
      <c r="H118" s="197">
        <v>625</v>
      </c>
      <c r="I118" s="197">
        <v>186</v>
      </c>
      <c r="J118" s="197">
        <v>200</v>
      </c>
      <c r="K118" s="197">
        <v>382</v>
      </c>
      <c r="L118" s="528"/>
    </row>
    <row r="119" spans="1:12" s="29" customFormat="1" ht="9" customHeight="1" x14ac:dyDescent="0.25">
      <c r="A119" s="498" t="s">
        <v>65</v>
      </c>
      <c r="B119" s="197">
        <v>1731</v>
      </c>
      <c r="C119" s="197"/>
      <c r="D119" s="197">
        <v>63</v>
      </c>
      <c r="E119" s="197"/>
      <c r="F119" s="197">
        <v>2767</v>
      </c>
      <c r="G119" s="197"/>
      <c r="H119" s="197">
        <v>6712</v>
      </c>
      <c r="I119" s="197">
        <v>754</v>
      </c>
      <c r="J119" s="197">
        <v>131</v>
      </c>
      <c r="K119" s="197">
        <v>1201</v>
      </c>
      <c r="L119" s="528"/>
    </row>
    <row r="120" spans="1:12" s="29" customFormat="1" ht="9" customHeight="1" x14ac:dyDescent="0.25">
      <c r="A120" s="531" t="s">
        <v>69</v>
      </c>
      <c r="B120" s="262">
        <v>1425</v>
      </c>
      <c r="C120" s="262"/>
      <c r="D120" s="262">
        <v>594</v>
      </c>
      <c r="E120" s="262"/>
      <c r="F120" s="262">
        <v>3754</v>
      </c>
      <c r="G120" s="262"/>
      <c r="H120" s="530">
        <v>3283</v>
      </c>
      <c r="I120" s="262">
        <v>1036</v>
      </c>
      <c r="J120" s="530">
        <v>773</v>
      </c>
      <c r="K120" s="530">
        <v>3234</v>
      </c>
      <c r="L120" s="528"/>
    </row>
    <row r="121" spans="1:12" s="29" customFormat="1" ht="9" customHeight="1" x14ac:dyDescent="0.25">
      <c r="A121" s="499"/>
      <c r="B121" s="197"/>
      <c r="C121" s="197"/>
      <c r="D121" s="197"/>
      <c r="E121" s="197"/>
      <c r="F121" s="197"/>
      <c r="G121" s="197"/>
      <c r="H121" s="529"/>
      <c r="I121" s="529"/>
      <c r="J121" s="529"/>
      <c r="K121" s="529"/>
      <c r="L121" s="528"/>
    </row>
    <row r="122" spans="1:12" s="29" customFormat="1" ht="9" customHeight="1" x14ac:dyDescent="0.25">
      <c r="A122" s="111" t="s">
        <v>386</v>
      </c>
      <c r="B122" s="197">
        <f t="shared" ref="B122:K122" si="14">SUM(B123:B128)</f>
        <v>15381</v>
      </c>
      <c r="C122" s="197"/>
      <c r="D122" s="197">
        <f t="shared" si="14"/>
        <v>3281</v>
      </c>
      <c r="E122" s="197"/>
      <c r="F122" s="197">
        <f t="shared" si="14"/>
        <v>17982</v>
      </c>
      <c r="G122" s="197"/>
      <c r="H122" s="197">
        <f t="shared" si="14"/>
        <v>23517</v>
      </c>
      <c r="I122" s="197">
        <f t="shared" si="14"/>
        <v>8743</v>
      </c>
      <c r="J122" s="197">
        <f t="shared" si="14"/>
        <v>1229</v>
      </c>
      <c r="K122" s="197">
        <f t="shared" si="14"/>
        <v>11089</v>
      </c>
      <c r="L122" s="528"/>
    </row>
    <row r="123" spans="1:12" s="29" customFormat="1" ht="9" customHeight="1" x14ac:dyDescent="0.25">
      <c r="A123" s="507" t="s">
        <v>21</v>
      </c>
      <c r="B123" s="197">
        <v>0</v>
      </c>
      <c r="C123" s="197"/>
      <c r="D123" s="197">
        <v>1099</v>
      </c>
      <c r="E123" s="197"/>
      <c r="F123" s="197">
        <v>5119</v>
      </c>
      <c r="G123" s="197"/>
      <c r="H123" s="197">
        <v>55</v>
      </c>
      <c r="I123" s="197">
        <v>849</v>
      </c>
      <c r="J123" s="197">
        <v>0</v>
      </c>
      <c r="K123" s="197">
        <v>333</v>
      </c>
      <c r="L123" s="528"/>
    </row>
    <row r="124" spans="1:12" s="29" customFormat="1" ht="9" customHeight="1" x14ac:dyDescent="0.25">
      <c r="A124" s="507" t="s">
        <v>59</v>
      </c>
      <c r="B124" s="197">
        <v>857</v>
      </c>
      <c r="C124" s="197"/>
      <c r="D124" s="197">
        <v>409</v>
      </c>
      <c r="E124" s="197"/>
      <c r="F124" s="197">
        <v>1991</v>
      </c>
      <c r="G124" s="197"/>
      <c r="H124" s="197">
        <v>18879</v>
      </c>
      <c r="I124" s="197">
        <v>0</v>
      </c>
      <c r="J124" s="197">
        <v>0</v>
      </c>
      <c r="K124" s="197">
        <v>964</v>
      </c>
      <c r="L124" s="528"/>
    </row>
    <row r="125" spans="1:12" s="29" customFormat="1" ht="9" customHeight="1" x14ac:dyDescent="0.25">
      <c r="A125" s="531" t="s">
        <v>74</v>
      </c>
      <c r="B125" s="262">
        <v>0</v>
      </c>
      <c r="C125" s="262"/>
      <c r="D125" s="262">
        <v>401</v>
      </c>
      <c r="E125" s="262"/>
      <c r="F125" s="262">
        <v>977</v>
      </c>
      <c r="G125" s="262"/>
      <c r="H125" s="530">
        <v>0</v>
      </c>
      <c r="I125" s="262">
        <v>116</v>
      </c>
      <c r="J125" s="530">
        <v>66</v>
      </c>
      <c r="K125" s="530">
        <v>2386</v>
      </c>
      <c r="L125" s="528"/>
    </row>
    <row r="126" spans="1:12" s="29" customFormat="1" ht="9" customHeight="1" x14ac:dyDescent="0.25">
      <c r="A126" s="507" t="s">
        <v>76</v>
      </c>
      <c r="B126" s="197">
        <v>4960</v>
      </c>
      <c r="C126" s="197"/>
      <c r="D126" s="197">
        <v>1044</v>
      </c>
      <c r="E126" s="197"/>
      <c r="F126" s="197">
        <v>1660</v>
      </c>
      <c r="G126" s="197"/>
      <c r="H126" s="197">
        <v>937</v>
      </c>
      <c r="I126" s="197">
        <v>1747</v>
      </c>
      <c r="J126" s="197">
        <v>884</v>
      </c>
      <c r="K126" s="197">
        <v>3688</v>
      </c>
      <c r="L126" s="528"/>
    </row>
    <row r="127" spans="1:12" s="29" customFormat="1" ht="9" customHeight="1" x14ac:dyDescent="0.25">
      <c r="A127" s="507" t="s">
        <v>82</v>
      </c>
      <c r="B127" s="197">
        <v>7948</v>
      </c>
      <c r="C127" s="197"/>
      <c r="D127" s="197">
        <v>216</v>
      </c>
      <c r="E127" s="197"/>
      <c r="F127" s="197">
        <v>2174</v>
      </c>
      <c r="G127" s="197"/>
      <c r="H127" s="197">
        <v>951</v>
      </c>
      <c r="I127" s="197">
        <v>6031</v>
      </c>
      <c r="J127" s="197">
        <v>279</v>
      </c>
      <c r="K127" s="197">
        <v>3385</v>
      </c>
      <c r="L127" s="528"/>
    </row>
    <row r="128" spans="1:12" s="29" customFormat="1" ht="9" customHeight="1" x14ac:dyDescent="0.25">
      <c r="A128" s="507" t="s">
        <v>86</v>
      </c>
      <c r="B128" s="197">
        <v>1616</v>
      </c>
      <c r="C128" s="197"/>
      <c r="D128" s="197">
        <v>112</v>
      </c>
      <c r="E128" s="197"/>
      <c r="F128" s="197">
        <v>6061</v>
      </c>
      <c r="G128" s="197"/>
      <c r="H128" s="197">
        <v>2695</v>
      </c>
      <c r="I128" s="197">
        <v>0</v>
      </c>
      <c r="J128" s="197">
        <v>0</v>
      </c>
      <c r="K128" s="197">
        <v>333</v>
      </c>
      <c r="L128" s="528"/>
    </row>
    <row r="129" spans="1:12" s="29" customFormat="1" ht="9" customHeight="1" x14ac:dyDescent="0.25">
      <c r="A129" s="111"/>
      <c r="B129" s="197"/>
      <c r="C129" s="197"/>
      <c r="D129" s="529"/>
      <c r="E129" s="529"/>
      <c r="F129" s="197"/>
      <c r="G129" s="197"/>
      <c r="H129" s="197"/>
      <c r="I129" s="529"/>
      <c r="J129" s="197"/>
      <c r="K129" s="197"/>
      <c r="L129" s="528"/>
    </row>
    <row r="130" spans="1:12" s="29" customFormat="1" ht="9" customHeight="1" x14ac:dyDescent="0.25">
      <c r="A130" s="113">
        <v>2001</v>
      </c>
      <c r="B130" s="197"/>
      <c r="C130" s="197"/>
      <c r="D130" s="529"/>
      <c r="E130" s="529"/>
      <c r="F130" s="197"/>
      <c r="G130" s="197"/>
      <c r="H130" s="197"/>
      <c r="I130" s="529"/>
      <c r="J130" s="197"/>
      <c r="K130" s="197"/>
      <c r="L130" s="528"/>
    </row>
    <row r="131" spans="1:12" s="29" customFormat="1" ht="9" customHeight="1" x14ac:dyDescent="0.25">
      <c r="A131" s="113" t="s">
        <v>129</v>
      </c>
      <c r="B131" s="74">
        <f t="shared" ref="B131:K131" si="15">B133+B146</f>
        <v>29282</v>
      </c>
      <c r="C131" s="74"/>
      <c r="D131" s="74">
        <f t="shared" si="15"/>
        <v>5812</v>
      </c>
      <c r="E131" s="74"/>
      <c r="F131" s="74">
        <f t="shared" si="15"/>
        <v>30461</v>
      </c>
      <c r="G131" s="74"/>
      <c r="H131" s="74">
        <f t="shared" si="15"/>
        <v>81208</v>
      </c>
      <c r="I131" s="74">
        <f t="shared" si="15"/>
        <v>12905</v>
      </c>
      <c r="J131" s="74">
        <f t="shared" si="15"/>
        <v>4750</v>
      </c>
      <c r="K131" s="74">
        <f t="shared" si="15"/>
        <v>20528</v>
      </c>
      <c r="L131" s="528"/>
    </row>
    <row r="132" spans="1:12" s="29" customFormat="1" ht="3.95" customHeight="1" x14ac:dyDescent="0.25">
      <c r="A132" s="113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528"/>
    </row>
    <row r="133" spans="1:12" s="29" customFormat="1" ht="9" customHeight="1" x14ac:dyDescent="0.25">
      <c r="A133" s="111" t="s">
        <v>385</v>
      </c>
      <c r="B133" s="197">
        <f t="shared" ref="B133:K133" si="16">SUM(B134:B144)</f>
        <v>13901</v>
      </c>
      <c r="C133" s="197"/>
      <c r="D133" s="197">
        <f t="shared" si="16"/>
        <v>2531</v>
      </c>
      <c r="E133" s="197"/>
      <c r="F133" s="197">
        <f t="shared" si="16"/>
        <v>12479</v>
      </c>
      <c r="G133" s="197"/>
      <c r="H133" s="197">
        <f t="shared" si="16"/>
        <v>57691</v>
      </c>
      <c r="I133" s="197">
        <f t="shared" si="16"/>
        <v>4162</v>
      </c>
      <c r="J133" s="197">
        <f t="shared" si="16"/>
        <v>3521</v>
      </c>
      <c r="K133" s="197">
        <f t="shared" si="16"/>
        <v>9439</v>
      </c>
      <c r="L133" s="528"/>
    </row>
    <row r="134" spans="1:12" s="29" customFormat="1" ht="9" customHeight="1" x14ac:dyDescent="0.25">
      <c r="A134" s="498" t="s">
        <v>15</v>
      </c>
      <c r="B134" s="197">
        <v>1656</v>
      </c>
      <c r="C134" s="197"/>
      <c r="D134" s="197">
        <v>957</v>
      </c>
      <c r="E134" s="197"/>
      <c r="F134" s="197">
        <v>1794</v>
      </c>
      <c r="G134" s="197"/>
      <c r="H134" s="197">
        <v>2007</v>
      </c>
      <c r="I134" s="197">
        <v>692</v>
      </c>
      <c r="J134" s="197">
        <v>350</v>
      </c>
      <c r="K134" s="197">
        <v>1020</v>
      </c>
      <c r="L134" s="528"/>
    </row>
    <row r="135" spans="1:12" s="29" customFormat="1" ht="9" customHeight="1" x14ac:dyDescent="0.25">
      <c r="A135" s="498" t="s">
        <v>112</v>
      </c>
      <c r="B135" s="197">
        <v>1517</v>
      </c>
      <c r="C135" s="197"/>
      <c r="D135" s="197">
        <v>551</v>
      </c>
      <c r="E135" s="197"/>
      <c r="F135" s="197">
        <v>1395</v>
      </c>
      <c r="G135" s="197"/>
      <c r="H135" s="197">
        <v>14401</v>
      </c>
      <c r="I135" s="197">
        <v>248</v>
      </c>
      <c r="J135" s="197">
        <v>25</v>
      </c>
      <c r="K135" s="197">
        <v>2662</v>
      </c>
      <c r="L135" s="528"/>
    </row>
    <row r="136" spans="1:12" s="29" customFormat="1" ht="9" customHeight="1" x14ac:dyDescent="0.25">
      <c r="A136" s="531" t="s">
        <v>25</v>
      </c>
      <c r="B136" s="262">
        <v>2986</v>
      </c>
      <c r="C136" s="262"/>
      <c r="D136" s="262">
        <v>216</v>
      </c>
      <c r="E136" s="262"/>
      <c r="F136" s="262">
        <v>655</v>
      </c>
      <c r="G136" s="262"/>
      <c r="H136" s="530">
        <v>205</v>
      </c>
      <c r="I136" s="262">
        <v>516</v>
      </c>
      <c r="J136" s="530">
        <v>876</v>
      </c>
      <c r="K136" s="530">
        <v>2</v>
      </c>
      <c r="L136" s="528"/>
    </row>
    <row r="137" spans="1:12" s="29" customFormat="1" ht="9" customHeight="1" x14ac:dyDescent="0.25">
      <c r="A137" s="498" t="s">
        <v>27</v>
      </c>
      <c r="B137" s="197">
        <v>151</v>
      </c>
      <c r="C137" s="197"/>
      <c r="D137" s="197">
        <v>0</v>
      </c>
      <c r="E137" s="197"/>
      <c r="F137" s="197">
        <v>420</v>
      </c>
      <c r="G137" s="197"/>
      <c r="H137" s="197">
        <v>0</v>
      </c>
      <c r="I137" s="197">
        <v>0</v>
      </c>
      <c r="J137" s="197">
        <v>170</v>
      </c>
      <c r="K137" s="197">
        <v>50</v>
      </c>
      <c r="L137" s="528"/>
    </row>
    <row r="138" spans="1:12" s="29" customFormat="1" ht="9" customHeight="1" x14ac:dyDescent="0.25">
      <c r="A138" s="498" t="s">
        <v>36</v>
      </c>
      <c r="B138" s="197">
        <v>198</v>
      </c>
      <c r="C138" s="197"/>
      <c r="D138" s="197">
        <v>150</v>
      </c>
      <c r="E138" s="197"/>
      <c r="F138" s="197">
        <v>439</v>
      </c>
      <c r="G138" s="197"/>
      <c r="H138" s="197">
        <v>14909</v>
      </c>
      <c r="I138" s="197">
        <v>80</v>
      </c>
      <c r="J138" s="197">
        <v>205</v>
      </c>
      <c r="K138" s="197">
        <v>129</v>
      </c>
      <c r="L138" s="528"/>
    </row>
    <row r="139" spans="1:12" s="29" customFormat="1" ht="9" customHeight="1" x14ac:dyDescent="0.25">
      <c r="A139" s="498" t="s">
        <v>39</v>
      </c>
      <c r="B139" s="197">
        <v>0</v>
      </c>
      <c r="C139" s="197"/>
      <c r="D139" s="197">
        <v>0</v>
      </c>
      <c r="E139" s="197"/>
      <c r="F139" s="197">
        <v>29</v>
      </c>
      <c r="G139" s="197"/>
      <c r="H139" s="197">
        <v>12510</v>
      </c>
      <c r="I139" s="197">
        <v>0</v>
      </c>
      <c r="J139" s="197">
        <v>0</v>
      </c>
      <c r="K139" s="197">
        <v>331</v>
      </c>
      <c r="L139" s="528"/>
    </row>
    <row r="140" spans="1:12" s="29" customFormat="1" ht="9" customHeight="1" x14ac:dyDescent="0.25">
      <c r="A140" s="531" t="s">
        <v>43</v>
      </c>
      <c r="B140" s="262">
        <v>2967</v>
      </c>
      <c r="C140" s="262"/>
      <c r="D140" s="262">
        <v>0</v>
      </c>
      <c r="E140" s="262"/>
      <c r="F140" s="262">
        <v>70</v>
      </c>
      <c r="G140" s="262"/>
      <c r="H140" s="530">
        <v>0</v>
      </c>
      <c r="I140" s="262">
        <v>650</v>
      </c>
      <c r="J140" s="530">
        <v>779</v>
      </c>
      <c r="K140" s="530">
        <v>130</v>
      </c>
      <c r="L140" s="528"/>
    </row>
    <row r="141" spans="1:12" s="29" customFormat="1" ht="9" customHeight="1" x14ac:dyDescent="0.25">
      <c r="A141" s="498" t="s">
        <v>48</v>
      </c>
      <c r="B141" s="197">
        <v>0</v>
      </c>
      <c r="C141" s="197"/>
      <c r="D141" s="197">
        <v>0</v>
      </c>
      <c r="E141" s="197"/>
      <c r="F141" s="197">
        <v>308</v>
      </c>
      <c r="G141" s="197"/>
      <c r="H141" s="197">
        <v>3039</v>
      </c>
      <c r="I141" s="197">
        <v>0</v>
      </c>
      <c r="J141" s="197">
        <v>12</v>
      </c>
      <c r="K141" s="197">
        <v>298</v>
      </c>
      <c r="L141" s="528"/>
    </row>
    <row r="142" spans="1:12" s="29" customFormat="1" ht="9" customHeight="1" x14ac:dyDescent="0.25">
      <c r="A142" s="498" t="s">
        <v>52</v>
      </c>
      <c r="B142" s="197">
        <v>1270</v>
      </c>
      <c r="C142" s="197"/>
      <c r="D142" s="197">
        <v>0</v>
      </c>
      <c r="E142" s="197"/>
      <c r="F142" s="197">
        <v>848</v>
      </c>
      <c r="G142" s="197"/>
      <c r="H142" s="197">
        <v>625</v>
      </c>
      <c r="I142" s="197">
        <v>186</v>
      </c>
      <c r="J142" s="197">
        <v>200</v>
      </c>
      <c r="K142" s="197">
        <v>382</v>
      </c>
      <c r="L142" s="528"/>
    </row>
    <row r="143" spans="1:12" s="29" customFormat="1" ht="9" customHeight="1" x14ac:dyDescent="0.25">
      <c r="A143" s="498" t="s">
        <v>65</v>
      </c>
      <c r="B143" s="197">
        <v>1731</v>
      </c>
      <c r="C143" s="197"/>
      <c r="D143" s="197">
        <v>63</v>
      </c>
      <c r="E143" s="197"/>
      <c r="F143" s="197">
        <v>2767</v>
      </c>
      <c r="G143" s="197"/>
      <c r="H143" s="197">
        <v>6712</v>
      </c>
      <c r="I143" s="197">
        <v>754</v>
      </c>
      <c r="J143" s="197">
        <v>131</v>
      </c>
      <c r="K143" s="197">
        <v>1201</v>
      </c>
      <c r="L143" s="528"/>
    </row>
    <row r="144" spans="1:12" s="29" customFormat="1" ht="9" customHeight="1" x14ac:dyDescent="0.25">
      <c r="A144" s="531" t="s">
        <v>69</v>
      </c>
      <c r="B144" s="262">
        <v>1425</v>
      </c>
      <c r="C144" s="262"/>
      <c r="D144" s="262">
        <v>594</v>
      </c>
      <c r="E144" s="262"/>
      <c r="F144" s="262">
        <v>3754</v>
      </c>
      <c r="G144" s="262"/>
      <c r="H144" s="530">
        <v>3283</v>
      </c>
      <c r="I144" s="262">
        <v>1036</v>
      </c>
      <c r="J144" s="530">
        <v>773</v>
      </c>
      <c r="K144" s="530">
        <v>3234</v>
      </c>
      <c r="L144" s="528"/>
    </row>
    <row r="145" spans="1:12" s="29" customFormat="1" ht="9" customHeight="1" x14ac:dyDescent="0.25">
      <c r="A145" s="499"/>
      <c r="B145" s="197"/>
      <c r="C145" s="197"/>
      <c r="D145" s="197"/>
      <c r="E145" s="197"/>
      <c r="F145" s="197"/>
      <c r="G145" s="197"/>
      <c r="H145" s="529"/>
      <c r="I145" s="529"/>
      <c r="J145" s="529"/>
      <c r="K145" s="529"/>
      <c r="L145" s="528"/>
    </row>
    <row r="146" spans="1:12" s="29" customFormat="1" ht="9" customHeight="1" x14ac:dyDescent="0.25">
      <c r="A146" s="111" t="s">
        <v>386</v>
      </c>
      <c r="B146" s="197">
        <f t="shared" ref="B146:K146" si="17">SUM(B147:B152)</f>
        <v>15381</v>
      </c>
      <c r="C146" s="197"/>
      <c r="D146" s="197">
        <f t="shared" si="17"/>
        <v>3281</v>
      </c>
      <c r="E146" s="197"/>
      <c r="F146" s="197">
        <f t="shared" si="17"/>
        <v>17982</v>
      </c>
      <c r="G146" s="197"/>
      <c r="H146" s="197">
        <f t="shared" si="17"/>
        <v>23517</v>
      </c>
      <c r="I146" s="197">
        <f t="shared" si="17"/>
        <v>8743</v>
      </c>
      <c r="J146" s="197">
        <f t="shared" si="17"/>
        <v>1229</v>
      </c>
      <c r="K146" s="197">
        <f t="shared" si="17"/>
        <v>11089</v>
      </c>
      <c r="L146" s="528"/>
    </row>
    <row r="147" spans="1:12" s="29" customFormat="1" ht="9" customHeight="1" x14ac:dyDescent="0.25">
      <c r="A147" s="507" t="s">
        <v>21</v>
      </c>
      <c r="B147" s="197">
        <v>0</v>
      </c>
      <c r="C147" s="197"/>
      <c r="D147" s="197">
        <v>1099</v>
      </c>
      <c r="E147" s="197"/>
      <c r="F147" s="197">
        <v>5119</v>
      </c>
      <c r="G147" s="197"/>
      <c r="H147" s="197">
        <v>55</v>
      </c>
      <c r="I147" s="197">
        <v>849</v>
      </c>
      <c r="J147" s="197">
        <v>0</v>
      </c>
      <c r="K147" s="197">
        <v>333</v>
      </c>
      <c r="L147" s="528"/>
    </row>
    <row r="148" spans="1:12" s="29" customFormat="1" ht="9" customHeight="1" x14ac:dyDescent="0.25">
      <c r="A148" s="507" t="s">
        <v>59</v>
      </c>
      <c r="B148" s="197">
        <v>857</v>
      </c>
      <c r="C148" s="197"/>
      <c r="D148" s="197">
        <v>409</v>
      </c>
      <c r="E148" s="197"/>
      <c r="F148" s="197">
        <v>1991</v>
      </c>
      <c r="G148" s="197"/>
      <c r="H148" s="197">
        <v>18879</v>
      </c>
      <c r="I148" s="197">
        <v>0</v>
      </c>
      <c r="J148" s="197">
        <v>0</v>
      </c>
      <c r="K148" s="197">
        <v>964</v>
      </c>
      <c r="L148" s="528"/>
    </row>
    <row r="149" spans="1:12" s="29" customFormat="1" ht="9" customHeight="1" x14ac:dyDescent="0.25">
      <c r="A149" s="531" t="s">
        <v>74</v>
      </c>
      <c r="B149" s="262">
        <v>0</v>
      </c>
      <c r="C149" s="262"/>
      <c r="D149" s="262">
        <v>401</v>
      </c>
      <c r="E149" s="262"/>
      <c r="F149" s="262">
        <v>977</v>
      </c>
      <c r="G149" s="262"/>
      <c r="H149" s="530">
        <v>0</v>
      </c>
      <c r="I149" s="262">
        <v>116</v>
      </c>
      <c r="J149" s="530">
        <v>66</v>
      </c>
      <c r="K149" s="530">
        <v>2386</v>
      </c>
      <c r="L149" s="528"/>
    </row>
    <row r="150" spans="1:12" s="29" customFormat="1" ht="9" customHeight="1" x14ac:dyDescent="0.25">
      <c r="A150" s="507" t="s">
        <v>76</v>
      </c>
      <c r="B150" s="197">
        <v>4960</v>
      </c>
      <c r="C150" s="197"/>
      <c r="D150" s="197">
        <v>1044</v>
      </c>
      <c r="E150" s="197"/>
      <c r="F150" s="197">
        <v>1660</v>
      </c>
      <c r="G150" s="197"/>
      <c r="H150" s="197">
        <v>937</v>
      </c>
      <c r="I150" s="197">
        <v>1747</v>
      </c>
      <c r="J150" s="197">
        <v>884</v>
      </c>
      <c r="K150" s="197">
        <v>3688</v>
      </c>
      <c r="L150" s="528"/>
    </row>
    <row r="151" spans="1:12" s="29" customFormat="1" ht="9" customHeight="1" x14ac:dyDescent="0.25">
      <c r="A151" s="507" t="s">
        <v>82</v>
      </c>
      <c r="B151" s="197">
        <v>7948</v>
      </c>
      <c r="C151" s="197"/>
      <c r="D151" s="197">
        <v>216</v>
      </c>
      <c r="E151" s="197"/>
      <c r="F151" s="197">
        <v>2174</v>
      </c>
      <c r="G151" s="197"/>
      <c r="H151" s="197">
        <v>951</v>
      </c>
      <c r="I151" s="197">
        <v>6031</v>
      </c>
      <c r="J151" s="197">
        <v>279</v>
      </c>
      <c r="K151" s="197">
        <v>3385</v>
      </c>
      <c r="L151" s="528"/>
    </row>
    <row r="152" spans="1:12" s="29" customFormat="1" ht="9" customHeight="1" x14ac:dyDescent="0.25">
      <c r="A152" s="507" t="s">
        <v>86</v>
      </c>
      <c r="B152" s="197">
        <v>1616</v>
      </c>
      <c r="C152" s="197"/>
      <c r="D152" s="197">
        <v>112</v>
      </c>
      <c r="E152" s="197"/>
      <c r="F152" s="197">
        <v>6061</v>
      </c>
      <c r="G152" s="197"/>
      <c r="H152" s="197">
        <v>2695</v>
      </c>
      <c r="I152" s="197">
        <v>0</v>
      </c>
      <c r="J152" s="197">
        <v>0</v>
      </c>
      <c r="K152" s="197">
        <v>333</v>
      </c>
      <c r="L152" s="528"/>
    </row>
    <row r="153" spans="1:12" s="29" customFormat="1" ht="9" customHeight="1" x14ac:dyDescent="0.25">
      <c r="A153" s="507"/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528"/>
    </row>
    <row r="154" spans="1:12" s="537" customFormat="1" ht="9" customHeight="1" x14ac:dyDescent="0.25">
      <c r="A154" s="535">
        <v>2002</v>
      </c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536"/>
    </row>
    <row r="155" spans="1:12" s="539" customFormat="1" ht="9" customHeight="1" x14ac:dyDescent="0.25">
      <c r="A155" s="113" t="s">
        <v>129</v>
      </c>
      <c r="B155" s="74">
        <f>B157+B170</f>
        <v>29652</v>
      </c>
      <c r="C155" s="74"/>
      <c r="D155" s="74">
        <f t="shared" ref="D155:K155" si="18">D157+D170</f>
        <v>5962</v>
      </c>
      <c r="E155" s="74"/>
      <c r="F155" s="74">
        <f t="shared" si="18"/>
        <v>30621</v>
      </c>
      <c r="G155" s="74"/>
      <c r="H155" s="74">
        <f t="shared" si="18"/>
        <v>81905</v>
      </c>
      <c r="I155" s="74">
        <f t="shared" si="18"/>
        <v>12905</v>
      </c>
      <c r="J155" s="74">
        <f t="shared" si="18"/>
        <v>4750</v>
      </c>
      <c r="K155" s="74">
        <f t="shared" si="18"/>
        <v>20528</v>
      </c>
      <c r="L155" s="538"/>
    </row>
    <row r="156" spans="1:12" s="539" customFormat="1" ht="3.95" customHeight="1" x14ac:dyDescent="0.25">
      <c r="A156" s="113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538"/>
    </row>
    <row r="157" spans="1:12" s="539" customFormat="1" ht="9" customHeight="1" x14ac:dyDescent="0.25">
      <c r="A157" s="111" t="s">
        <v>385</v>
      </c>
      <c r="B157" s="197">
        <f t="shared" ref="B157:K157" si="19">SUM(B158:B168)</f>
        <v>13901</v>
      </c>
      <c r="C157" s="197"/>
      <c r="D157" s="197">
        <f t="shared" si="19"/>
        <v>2681</v>
      </c>
      <c r="E157" s="197"/>
      <c r="F157" s="197">
        <f t="shared" si="19"/>
        <v>12479</v>
      </c>
      <c r="G157" s="197"/>
      <c r="H157" s="197">
        <f>SUM(H158:H168)</f>
        <v>58388</v>
      </c>
      <c r="I157" s="197">
        <f t="shared" si="19"/>
        <v>4162</v>
      </c>
      <c r="J157" s="197">
        <f t="shared" si="19"/>
        <v>3521</v>
      </c>
      <c r="K157" s="197">
        <f t="shared" si="19"/>
        <v>9439</v>
      </c>
      <c r="L157" s="538"/>
    </row>
    <row r="158" spans="1:12" s="539" customFormat="1" ht="9" customHeight="1" x14ac:dyDescent="0.25">
      <c r="A158" s="498" t="s">
        <v>15</v>
      </c>
      <c r="B158" s="197">
        <v>1656</v>
      </c>
      <c r="C158" s="197"/>
      <c r="D158" s="197">
        <v>1107</v>
      </c>
      <c r="E158" s="197"/>
      <c r="F158" s="197">
        <v>1794</v>
      </c>
      <c r="G158" s="197"/>
      <c r="H158" s="197">
        <v>2007</v>
      </c>
      <c r="I158" s="197">
        <v>692</v>
      </c>
      <c r="J158" s="197">
        <v>350</v>
      </c>
      <c r="K158" s="197">
        <v>1020</v>
      </c>
      <c r="L158" s="538"/>
    </row>
    <row r="159" spans="1:12" s="539" customFormat="1" ht="9" customHeight="1" x14ac:dyDescent="0.25">
      <c r="A159" s="498" t="s">
        <v>112</v>
      </c>
      <c r="B159" s="197">
        <v>1517</v>
      </c>
      <c r="C159" s="197"/>
      <c r="D159" s="197">
        <v>551</v>
      </c>
      <c r="E159" s="197"/>
      <c r="F159" s="197">
        <v>1395</v>
      </c>
      <c r="G159" s="197"/>
      <c r="H159" s="197">
        <v>14435</v>
      </c>
      <c r="I159" s="197">
        <v>248</v>
      </c>
      <c r="J159" s="197">
        <v>25</v>
      </c>
      <c r="K159" s="197">
        <v>2662</v>
      </c>
      <c r="L159" s="538"/>
    </row>
    <row r="160" spans="1:12" s="539" customFormat="1" ht="9" customHeight="1" x14ac:dyDescent="0.25">
      <c r="A160" s="531" t="s">
        <v>25</v>
      </c>
      <c r="B160" s="262">
        <v>2986</v>
      </c>
      <c r="C160" s="262"/>
      <c r="D160" s="262">
        <v>216</v>
      </c>
      <c r="E160" s="262"/>
      <c r="F160" s="262">
        <v>655</v>
      </c>
      <c r="G160" s="262"/>
      <c r="H160" s="530">
        <v>205</v>
      </c>
      <c r="I160" s="262">
        <v>516</v>
      </c>
      <c r="J160" s="530">
        <v>876</v>
      </c>
      <c r="K160" s="530">
        <v>2</v>
      </c>
      <c r="L160" s="538"/>
    </row>
    <row r="161" spans="1:12" s="539" customFormat="1" ht="9" customHeight="1" x14ac:dyDescent="0.25">
      <c r="A161" s="498" t="s">
        <v>27</v>
      </c>
      <c r="B161" s="197">
        <v>151</v>
      </c>
      <c r="C161" s="197"/>
      <c r="D161" s="197">
        <v>0</v>
      </c>
      <c r="E161" s="197"/>
      <c r="F161" s="197">
        <v>420</v>
      </c>
      <c r="G161" s="197"/>
      <c r="H161" s="197">
        <v>0</v>
      </c>
      <c r="I161" s="197">
        <v>0</v>
      </c>
      <c r="J161" s="197">
        <v>170</v>
      </c>
      <c r="K161" s="197">
        <v>50</v>
      </c>
      <c r="L161" s="538"/>
    </row>
    <row r="162" spans="1:12" s="539" customFormat="1" ht="9" customHeight="1" x14ac:dyDescent="0.25">
      <c r="A162" s="498" t="s">
        <v>36</v>
      </c>
      <c r="B162" s="197">
        <v>198</v>
      </c>
      <c r="C162" s="197"/>
      <c r="D162" s="197">
        <v>150</v>
      </c>
      <c r="E162" s="197"/>
      <c r="F162" s="197">
        <v>439</v>
      </c>
      <c r="G162" s="197"/>
      <c r="H162" s="197">
        <v>14909</v>
      </c>
      <c r="I162" s="197">
        <v>80</v>
      </c>
      <c r="J162" s="197">
        <v>205</v>
      </c>
      <c r="K162" s="197">
        <v>129</v>
      </c>
      <c r="L162" s="538"/>
    </row>
    <row r="163" spans="1:12" s="539" customFormat="1" ht="9" customHeight="1" x14ac:dyDescent="0.25">
      <c r="A163" s="498" t="s">
        <v>39</v>
      </c>
      <c r="B163" s="197">
        <v>0</v>
      </c>
      <c r="C163" s="197"/>
      <c r="D163" s="197">
        <v>0</v>
      </c>
      <c r="E163" s="197"/>
      <c r="F163" s="197">
        <v>29</v>
      </c>
      <c r="G163" s="197"/>
      <c r="H163" s="197">
        <v>12607</v>
      </c>
      <c r="I163" s="197">
        <v>0</v>
      </c>
      <c r="J163" s="197">
        <v>0</v>
      </c>
      <c r="K163" s="197">
        <v>331</v>
      </c>
      <c r="L163" s="538"/>
    </row>
    <row r="164" spans="1:12" s="539" customFormat="1" ht="9" customHeight="1" x14ac:dyDescent="0.25">
      <c r="A164" s="531" t="s">
        <v>43</v>
      </c>
      <c r="B164" s="262">
        <v>2967</v>
      </c>
      <c r="C164" s="262"/>
      <c r="D164" s="262">
        <v>0</v>
      </c>
      <c r="E164" s="262"/>
      <c r="F164" s="262">
        <v>70</v>
      </c>
      <c r="G164" s="262"/>
      <c r="H164" s="530">
        <v>0</v>
      </c>
      <c r="I164" s="262">
        <v>650</v>
      </c>
      <c r="J164" s="530">
        <v>779</v>
      </c>
      <c r="K164" s="530">
        <v>130</v>
      </c>
      <c r="L164" s="538"/>
    </row>
    <row r="165" spans="1:12" s="539" customFormat="1" ht="9" customHeight="1" x14ac:dyDescent="0.25">
      <c r="A165" s="498" t="s">
        <v>48</v>
      </c>
      <c r="B165" s="197">
        <v>0</v>
      </c>
      <c r="C165" s="197"/>
      <c r="D165" s="197">
        <v>0</v>
      </c>
      <c r="E165" s="197"/>
      <c r="F165" s="197">
        <v>308</v>
      </c>
      <c r="G165" s="197"/>
      <c r="H165" s="197">
        <v>3466</v>
      </c>
      <c r="I165" s="197">
        <v>0</v>
      </c>
      <c r="J165" s="197">
        <v>12</v>
      </c>
      <c r="K165" s="197">
        <v>298</v>
      </c>
      <c r="L165" s="538"/>
    </row>
    <row r="166" spans="1:12" s="539" customFormat="1" ht="9" customHeight="1" x14ac:dyDescent="0.25">
      <c r="A166" s="498" t="s">
        <v>52</v>
      </c>
      <c r="B166" s="197">
        <v>1270</v>
      </c>
      <c r="C166" s="197"/>
      <c r="D166" s="197">
        <v>0</v>
      </c>
      <c r="E166" s="197"/>
      <c r="F166" s="197">
        <v>848</v>
      </c>
      <c r="G166" s="197"/>
      <c r="H166" s="197">
        <v>714</v>
      </c>
      <c r="I166" s="197">
        <v>186</v>
      </c>
      <c r="J166" s="197">
        <v>200</v>
      </c>
      <c r="K166" s="197">
        <v>382</v>
      </c>
      <c r="L166" s="538"/>
    </row>
    <row r="167" spans="1:12" s="539" customFormat="1" ht="9" customHeight="1" x14ac:dyDescent="0.25">
      <c r="A167" s="498" t="s">
        <v>65</v>
      </c>
      <c r="B167" s="197">
        <v>1731</v>
      </c>
      <c r="C167" s="197"/>
      <c r="D167" s="197">
        <v>63</v>
      </c>
      <c r="E167" s="197"/>
      <c r="F167" s="197">
        <v>2767</v>
      </c>
      <c r="G167" s="197"/>
      <c r="H167" s="197">
        <v>6712</v>
      </c>
      <c r="I167" s="197">
        <v>754</v>
      </c>
      <c r="J167" s="197">
        <v>131</v>
      </c>
      <c r="K167" s="197">
        <v>1201</v>
      </c>
      <c r="L167" s="538"/>
    </row>
    <row r="168" spans="1:12" s="539" customFormat="1" ht="9" customHeight="1" x14ac:dyDescent="0.25">
      <c r="A168" s="531" t="s">
        <v>69</v>
      </c>
      <c r="B168" s="262">
        <v>1425</v>
      </c>
      <c r="C168" s="262"/>
      <c r="D168" s="262">
        <v>594</v>
      </c>
      <c r="E168" s="262"/>
      <c r="F168" s="262">
        <v>3754</v>
      </c>
      <c r="G168" s="262"/>
      <c r="H168" s="530">
        <v>3333</v>
      </c>
      <c r="I168" s="262">
        <v>1036</v>
      </c>
      <c r="J168" s="530">
        <v>773</v>
      </c>
      <c r="K168" s="530">
        <v>3234</v>
      </c>
      <c r="L168" s="538"/>
    </row>
    <row r="169" spans="1:12" s="539" customFormat="1" ht="9" customHeight="1" x14ac:dyDescent="0.25">
      <c r="A169" s="499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538"/>
    </row>
    <row r="170" spans="1:12" s="539" customFormat="1" ht="9" customHeight="1" x14ac:dyDescent="0.25">
      <c r="A170" s="111" t="s">
        <v>386</v>
      </c>
      <c r="B170" s="197">
        <f t="shared" ref="B170:K170" si="20">SUM(B171:B176)</f>
        <v>15751</v>
      </c>
      <c r="C170" s="197"/>
      <c r="D170" s="197">
        <f t="shared" si="20"/>
        <v>3281</v>
      </c>
      <c r="E170" s="197"/>
      <c r="F170" s="197">
        <f t="shared" si="20"/>
        <v>18142</v>
      </c>
      <c r="G170" s="197"/>
      <c r="H170" s="197">
        <f t="shared" si="20"/>
        <v>23517</v>
      </c>
      <c r="I170" s="197">
        <f t="shared" si="20"/>
        <v>8743</v>
      </c>
      <c r="J170" s="197">
        <f t="shared" si="20"/>
        <v>1229</v>
      </c>
      <c r="K170" s="197">
        <f t="shared" si="20"/>
        <v>11089</v>
      </c>
      <c r="L170" s="538"/>
    </row>
    <row r="171" spans="1:12" s="539" customFormat="1" ht="9" customHeight="1" x14ac:dyDescent="0.25">
      <c r="A171" s="507" t="s">
        <v>21</v>
      </c>
      <c r="B171" s="197">
        <v>270</v>
      </c>
      <c r="C171" s="197"/>
      <c r="D171" s="197">
        <v>1099</v>
      </c>
      <c r="E171" s="197"/>
      <c r="F171" s="197">
        <v>5119</v>
      </c>
      <c r="G171" s="197"/>
      <c r="H171" s="197">
        <v>55</v>
      </c>
      <c r="I171" s="197">
        <v>849</v>
      </c>
      <c r="J171" s="197">
        <v>0</v>
      </c>
      <c r="K171" s="197">
        <v>333</v>
      </c>
      <c r="L171" s="538"/>
    </row>
    <row r="172" spans="1:12" s="539" customFormat="1" ht="9" customHeight="1" x14ac:dyDescent="0.25">
      <c r="A172" s="507" t="s">
        <v>59</v>
      </c>
      <c r="B172" s="197">
        <v>857</v>
      </c>
      <c r="C172" s="197"/>
      <c r="D172" s="197">
        <v>409</v>
      </c>
      <c r="E172" s="197"/>
      <c r="F172" s="197">
        <v>1991</v>
      </c>
      <c r="G172" s="197"/>
      <c r="H172" s="197">
        <v>18879</v>
      </c>
      <c r="I172" s="197">
        <v>0</v>
      </c>
      <c r="J172" s="197">
        <v>0</v>
      </c>
      <c r="K172" s="197">
        <v>964</v>
      </c>
      <c r="L172" s="538"/>
    </row>
    <row r="173" spans="1:12" s="539" customFormat="1" ht="9" customHeight="1" x14ac:dyDescent="0.25">
      <c r="A173" s="531" t="s">
        <v>74</v>
      </c>
      <c r="B173" s="262">
        <v>0</v>
      </c>
      <c r="C173" s="262"/>
      <c r="D173" s="262">
        <v>401</v>
      </c>
      <c r="E173" s="262"/>
      <c r="F173" s="262">
        <v>977</v>
      </c>
      <c r="G173" s="262"/>
      <c r="H173" s="530">
        <v>0</v>
      </c>
      <c r="I173" s="262">
        <v>116</v>
      </c>
      <c r="J173" s="530">
        <v>66</v>
      </c>
      <c r="K173" s="530">
        <v>2386</v>
      </c>
      <c r="L173" s="538"/>
    </row>
    <row r="174" spans="1:12" s="539" customFormat="1" ht="9" customHeight="1" x14ac:dyDescent="0.25">
      <c r="A174" s="507" t="s">
        <v>76</v>
      </c>
      <c r="B174" s="197">
        <v>4960</v>
      </c>
      <c r="C174" s="197"/>
      <c r="D174" s="197">
        <v>1044</v>
      </c>
      <c r="E174" s="197"/>
      <c r="F174" s="197">
        <v>1660</v>
      </c>
      <c r="G174" s="197"/>
      <c r="H174" s="197">
        <v>937</v>
      </c>
      <c r="I174" s="197">
        <v>1747</v>
      </c>
      <c r="J174" s="197">
        <v>884</v>
      </c>
      <c r="K174" s="197">
        <v>3688</v>
      </c>
      <c r="L174" s="538"/>
    </row>
    <row r="175" spans="1:12" s="539" customFormat="1" ht="9" customHeight="1" x14ac:dyDescent="0.25">
      <c r="A175" s="507" t="s">
        <v>82</v>
      </c>
      <c r="B175" s="197">
        <v>8074</v>
      </c>
      <c r="C175" s="197"/>
      <c r="D175" s="197">
        <v>216</v>
      </c>
      <c r="E175" s="197"/>
      <c r="F175" s="197">
        <v>2174</v>
      </c>
      <c r="G175" s="197"/>
      <c r="H175" s="197">
        <v>951</v>
      </c>
      <c r="I175" s="197">
        <v>6031</v>
      </c>
      <c r="J175" s="197">
        <v>279</v>
      </c>
      <c r="K175" s="197">
        <v>3385</v>
      </c>
      <c r="L175" s="538"/>
    </row>
    <row r="176" spans="1:12" s="539" customFormat="1" ht="9" customHeight="1" x14ac:dyDescent="0.25">
      <c r="A176" s="507" t="s">
        <v>86</v>
      </c>
      <c r="B176" s="197">
        <v>1590</v>
      </c>
      <c r="C176" s="197"/>
      <c r="D176" s="197">
        <v>112</v>
      </c>
      <c r="E176" s="197"/>
      <c r="F176" s="197">
        <v>6221</v>
      </c>
      <c r="G176" s="197"/>
      <c r="H176" s="197">
        <v>2695</v>
      </c>
      <c r="I176" s="197">
        <v>0</v>
      </c>
      <c r="J176" s="197">
        <v>0</v>
      </c>
      <c r="K176" s="197">
        <v>333</v>
      </c>
      <c r="L176" s="538"/>
    </row>
    <row r="177" spans="1:12" s="29" customFormat="1" ht="9" customHeight="1" x14ac:dyDescent="0.25">
      <c r="A177" s="507"/>
      <c r="B177" s="197"/>
      <c r="C177" s="197"/>
      <c r="D177" s="197"/>
      <c r="E177" s="197"/>
      <c r="F177" s="197"/>
      <c r="G177" s="197"/>
      <c r="H177" s="197"/>
      <c r="I177" s="197"/>
      <c r="J177" s="197"/>
      <c r="K177" s="197"/>
      <c r="L177" s="528"/>
    </row>
    <row r="178" spans="1:12" s="537" customFormat="1" ht="9.9499999999999993" customHeight="1" x14ac:dyDescent="0.25">
      <c r="A178" s="535">
        <v>2003</v>
      </c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536"/>
    </row>
    <row r="179" spans="1:12" s="539" customFormat="1" ht="9" customHeight="1" x14ac:dyDescent="0.25">
      <c r="A179" s="113" t="s">
        <v>129</v>
      </c>
      <c r="B179" s="74">
        <f>B181+B194</f>
        <v>29652</v>
      </c>
      <c r="C179" s="74"/>
      <c r="D179" s="74">
        <f t="shared" ref="D179:K179" si="21">D181+D194</f>
        <v>5977</v>
      </c>
      <c r="E179" s="74"/>
      <c r="F179" s="74">
        <f t="shared" si="21"/>
        <v>30637</v>
      </c>
      <c r="G179" s="74"/>
      <c r="H179" s="74">
        <f t="shared" si="21"/>
        <v>81831</v>
      </c>
      <c r="I179" s="74">
        <f t="shared" si="21"/>
        <v>12905</v>
      </c>
      <c r="J179" s="74">
        <f t="shared" si="21"/>
        <v>4750</v>
      </c>
      <c r="K179" s="74">
        <f t="shared" si="21"/>
        <v>20574</v>
      </c>
      <c r="L179" s="538"/>
    </row>
    <row r="180" spans="1:12" s="539" customFormat="1" ht="3.95" customHeight="1" x14ac:dyDescent="0.25">
      <c r="A180" s="113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538"/>
    </row>
    <row r="181" spans="1:12" s="539" customFormat="1" ht="9" customHeight="1" x14ac:dyDescent="0.25">
      <c r="A181" s="111" t="s">
        <v>385</v>
      </c>
      <c r="B181" s="197">
        <f t="shared" ref="B181:K181" si="22">SUM(B182:B192)</f>
        <v>13901</v>
      </c>
      <c r="C181" s="197"/>
      <c r="D181" s="197">
        <f t="shared" si="22"/>
        <v>2696</v>
      </c>
      <c r="E181" s="197"/>
      <c r="F181" s="197">
        <f t="shared" si="22"/>
        <v>12495</v>
      </c>
      <c r="G181" s="197"/>
      <c r="H181" s="197">
        <f t="shared" si="22"/>
        <v>58314</v>
      </c>
      <c r="I181" s="197">
        <f t="shared" si="22"/>
        <v>4162</v>
      </c>
      <c r="J181" s="197">
        <f t="shared" si="22"/>
        <v>3521</v>
      </c>
      <c r="K181" s="197">
        <f t="shared" si="22"/>
        <v>9485</v>
      </c>
      <c r="L181" s="538"/>
    </row>
    <row r="182" spans="1:12" s="539" customFormat="1" ht="9" customHeight="1" x14ac:dyDescent="0.25">
      <c r="A182" s="498" t="s">
        <v>15</v>
      </c>
      <c r="B182" s="197">
        <v>1656</v>
      </c>
      <c r="C182" s="197"/>
      <c r="D182" s="197">
        <v>1107</v>
      </c>
      <c r="E182" s="197"/>
      <c r="F182" s="197">
        <v>1794</v>
      </c>
      <c r="G182" s="197"/>
      <c r="H182" s="197">
        <v>2007</v>
      </c>
      <c r="I182" s="197">
        <v>692</v>
      </c>
      <c r="J182" s="197">
        <v>350</v>
      </c>
      <c r="K182" s="197">
        <v>1020</v>
      </c>
      <c r="L182" s="538"/>
    </row>
    <row r="183" spans="1:12" s="539" customFormat="1" ht="9" customHeight="1" x14ac:dyDescent="0.25">
      <c r="A183" s="498" t="s">
        <v>112</v>
      </c>
      <c r="B183" s="197">
        <v>1517</v>
      </c>
      <c r="C183" s="197"/>
      <c r="D183" s="197">
        <v>551</v>
      </c>
      <c r="E183" s="197"/>
      <c r="F183" s="197">
        <v>1395</v>
      </c>
      <c r="G183" s="197"/>
      <c r="H183" s="197">
        <v>14435</v>
      </c>
      <c r="I183" s="197">
        <v>248</v>
      </c>
      <c r="J183" s="197">
        <v>25</v>
      </c>
      <c r="K183" s="197">
        <v>2662</v>
      </c>
      <c r="L183" s="538"/>
    </row>
    <row r="184" spans="1:12" s="539" customFormat="1" ht="9" customHeight="1" x14ac:dyDescent="0.25">
      <c r="A184" s="531" t="s">
        <v>25</v>
      </c>
      <c r="B184" s="262">
        <v>2986</v>
      </c>
      <c r="C184" s="262"/>
      <c r="D184" s="262">
        <v>216</v>
      </c>
      <c r="E184" s="262"/>
      <c r="F184" s="262">
        <v>655</v>
      </c>
      <c r="G184" s="262"/>
      <c r="H184" s="530">
        <v>205</v>
      </c>
      <c r="I184" s="262">
        <v>516</v>
      </c>
      <c r="J184" s="530">
        <v>876</v>
      </c>
      <c r="K184" s="530">
        <v>2</v>
      </c>
      <c r="L184" s="538"/>
    </row>
    <row r="185" spans="1:12" s="539" customFormat="1" ht="9" customHeight="1" x14ac:dyDescent="0.25">
      <c r="A185" s="498" t="s">
        <v>27</v>
      </c>
      <c r="B185" s="197">
        <v>151</v>
      </c>
      <c r="C185" s="197"/>
      <c r="D185" s="197">
        <v>0</v>
      </c>
      <c r="E185" s="197"/>
      <c r="F185" s="197">
        <v>420</v>
      </c>
      <c r="G185" s="197"/>
      <c r="H185" s="197">
        <v>0</v>
      </c>
      <c r="I185" s="197">
        <v>0</v>
      </c>
      <c r="J185" s="197">
        <v>170</v>
      </c>
      <c r="K185" s="197">
        <v>70</v>
      </c>
      <c r="L185" s="538"/>
    </row>
    <row r="186" spans="1:12" s="539" customFormat="1" ht="9" customHeight="1" x14ac:dyDescent="0.25">
      <c r="A186" s="498" t="s">
        <v>36</v>
      </c>
      <c r="B186" s="197">
        <v>198</v>
      </c>
      <c r="C186" s="197"/>
      <c r="D186" s="197">
        <v>150</v>
      </c>
      <c r="E186" s="197"/>
      <c r="F186" s="197">
        <v>439</v>
      </c>
      <c r="G186" s="197"/>
      <c r="H186" s="197">
        <v>14909</v>
      </c>
      <c r="I186" s="197">
        <v>80</v>
      </c>
      <c r="J186" s="197">
        <v>205</v>
      </c>
      <c r="K186" s="197">
        <v>129</v>
      </c>
      <c r="L186" s="538"/>
    </row>
    <row r="187" spans="1:12" s="539" customFormat="1" ht="9" customHeight="1" x14ac:dyDescent="0.25">
      <c r="A187" s="498" t="s">
        <v>39</v>
      </c>
      <c r="B187" s="197">
        <v>0</v>
      </c>
      <c r="C187" s="197"/>
      <c r="D187" s="197">
        <v>0</v>
      </c>
      <c r="E187" s="197"/>
      <c r="F187" s="197">
        <v>29</v>
      </c>
      <c r="G187" s="197"/>
      <c r="H187" s="197">
        <v>12578</v>
      </c>
      <c r="I187" s="197">
        <v>0</v>
      </c>
      <c r="J187" s="197">
        <v>0</v>
      </c>
      <c r="K187" s="197">
        <v>331</v>
      </c>
      <c r="L187" s="538"/>
    </row>
    <row r="188" spans="1:12" s="539" customFormat="1" ht="9" customHeight="1" x14ac:dyDescent="0.25">
      <c r="A188" s="531" t="s">
        <v>43</v>
      </c>
      <c r="B188" s="262">
        <v>2967</v>
      </c>
      <c r="C188" s="262"/>
      <c r="D188" s="262">
        <v>0</v>
      </c>
      <c r="E188" s="262"/>
      <c r="F188" s="262">
        <v>70</v>
      </c>
      <c r="G188" s="262"/>
      <c r="H188" s="530">
        <v>0</v>
      </c>
      <c r="I188" s="262">
        <v>650</v>
      </c>
      <c r="J188" s="530">
        <v>779</v>
      </c>
      <c r="K188" s="530">
        <v>130</v>
      </c>
      <c r="L188" s="538"/>
    </row>
    <row r="189" spans="1:12" s="539" customFormat="1" ht="9" customHeight="1" x14ac:dyDescent="0.25">
      <c r="A189" s="498" t="s">
        <v>48</v>
      </c>
      <c r="B189" s="197">
        <v>0</v>
      </c>
      <c r="C189" s="197"/>
      <c r="D189" s="197">
        <v>0</v>
      </c>
      <c r="E189" s="197"/>
      <c r="F189" s="197">
        <v>308</v>
      </c>
      <c r="G189" s="197"/>
      <c r="H189" s="197">
        <v>3466</v>
      </c>
      <c r="I189" s="197">
        <v>0</v>
      </c>
      <c r="J189" s="197">
        <v>12</v>
      </c>
      <c r="K189" s="197">
        <v>298</v>
      </c>
      <c r="L189" s="538"/>
    </row>
    <row r="190" spans="1:12" s="539" customFormat="1" ht="9" customHeight="1" x14ac:dyDescent="0.25">
      <c r="A190" s="498" t="s">
        <v>52</v>
      </c>
      <c r="B190" s="197">
        <v>1270</v>
      </c>
      <c r="C190" s="197"/>
      <c r="D190" s="197">
        <v>15</v>
      </c>
      <c r="E190" s="197"/>
      <c r="F190" s="197">
        <v>848</v>
      </c>
      <c r="G190" s="197"/>
      <c r="H190" s="197">
        <v>714</v>
      </c>
      <c r="I190" s="197">
        <v>186</v>
      </c>
      <c r="J190" s="197">
        <v>200</v>
      </c>
      <c r="K190" s="197">
        <v>382</v>
      </c>
      <c r="L190" s="538"/>
    </row>
    <row r="191" spans="1:12" s="539" customFormat="1" ht="9" customHeight="1" x14ac:dyDescent="0.25">
      <c r="A191" s="498" t="s">
        <v>65</v>
      </c>
      <c r="B191" s="197">
        <v>1731</v>
      </c>
      <c r="C191" s="197"/>
      <c r="D191" s="197">
        <v>63</v>
      </c>
      <c r="E191" s="197"/>
      <c r="F191" s="197">
        <v>2767</v>
      </c>
      <c r="G191" s="197"/>
      <c r="H191" s="197">
        <v>6712</v>
      </c>
      <c r="I191" s="197">
        <v>754</v>
      </c>
      <c r="J191" s="197">
        <v>131</v>
      </c>
      <c r="K191" s="197">
        <v>1201</v>
      </c>
      <c r="L191" s="538"/>
    </row>
    <row r="192" spans="1:12" s="539" customFormat="1" ht="9" customHeight="1" x14ac:dyDescent="0.25">
      <c r="A192" s="531" t="s">
        <v>69</v>
      </c>
      <c r="B192" s="262">
        <v>1425</v>
      </c>
      <c r="C192" s="262"/>
      <c r="D192" s="262">
        <v>594</v>
      </c>
      <c r="E192" s="262"/>
      <c r="F192" s="262">
        <v>3770</v>
      </c>
      <c r="G192" s="262"/>
      <c r="H192" s="530">
        <v>3288</v>
      </c>
      <c r="I192" s="262">
        <v>1036</v>
      </c>
      <c r="J192" s="530">
        <v>773</v>
      </c>
      <c r="K192" s="530">
        <v>3260</v>
      </c>
      <c r="L192" s="538"/>
    </row>
    <row r="193" spans="1:12" s="539" customFormat="1" ht="9" customHeight="1" x14ac:dyDescent="0.25">
      <c r="A193" s="499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538"/>
    </row>
    <row r="194" spans="1:12" s="539" customFormat="1" ht="9" customHeight="1" x14ac:dyDescent="0.25">
      <c r="A194" s="111" t="s">
        <v>386</v>
      </c>
      <c r="B194" s="197">
        <f t="shared" ref="B194:K194" si="23">SUM(B195:B200)</f>
        <v>15751</v>
      </c>
      <c r="C194" s="197"/>
      <c r="D194" s="197">
        <f t="shared" si="23"/>
        <v>3281</v>
      </c>
      <c r="E194" s="197"/>
      <c r="F194" s="197">
        <f t="shared" si="23"/>
        <v>18142</v>
      </c>
      <c r="G194" s="197"/>
      <c r="H194" s="197">
        <f t="shared" si="23"/>
        <v>23517</v>
      </c>
      <c r="I194" s="197">
        <f t="shared" si="23"/>
        <v>8743</v>
      </c>
      <c r="J194" s="197">
        <f t="shared" si="23"/>
        <v>1229</v>
      </c>
      <c r="K194" s="197">
        <f t="shared" si="23"/>
        <v>11089</v>
      </c>
      <c r="L194" s="538"/>
    </row>
    <row r="195" spans="1:12" s="539" customFormat="1" ht="9" customHeight="1" x14ac:dyDescent="0.25">
      <c r="A195" s="507" t="s">
        <v>21</v>
      </c>
      <c r="B195" s="197">
        <v>270</v>
      </c>
      <c r="C195" s="197"/>
      <c r="D195" s="197">
        <v>1099</v>
      </c>
      <c r="E195" s="197"/>
      <c r="F195" s="197">
        <v>5119</v>
      </c>
      <c r="G195" s="197"/>
      <c r="H195" s="197">
        <v>55</v>
      </c>
      <c r="I195" s="197">
        <v>849</v>
      </c>
      <c r="J195" s="197">
        <v>0</v>
      </c>
      <c r="K195" s="197">
        <v>333</v>
      </c>
      <c r="L195" s="538"/>
    </row>
    <row r="196" spans="1:12" s="539" customFormat="1" ht="9" customHeight="1" x14ac:dyDescent="0.25">
      <c r="A196" s="507" t="s">
        <v>59</v>
      </c>
      <c r="B196" s="197">
        <v>857</v>
      </c>
      <c r="C196" s="197"/>
      <c r="D196" s="197">
        <v>409</v>
      </c>
      <c r="E196" s="197"/>
      <c r="F196" s="197">
        <v>1991</v>
      </c>
      <c r="G196" s="197"/>
      <c r="H196" s="197">
        <v>18879</v>
      </c>
      <c r="I196" s="197">
        <v>0</v>
      </c>
      <c r="J196" s="197">
        <v>0</v>
      </c>
      <c r="K196" s="197">
        <v>964</v>
      </c>
      <c r="L196" s="538"/>
    </row>
    <row r="197" spans="1:12" s="539" customFormat="1" ht="9" customHeight="1" x14ac:dyDescent="0.25">
      <c r="A197" s="531" t="s">
        <v>74</v>
      </c>
      <c r="B197" s="262">
        <v>0</v>
      </c>
      <c r="C197" s="262"/>
      <c r="D197" s="262">
        <v>401</v>
      </c>
      <c r="E197" s="262"/>
      <c r="F197" s="262">
        <v>977</v>
      </c>
      <c r="G197" s="262"/>
      <c r="H197" s="530">
        <v>0</v>
      </c>
      <c r="I197" s="262">
        <v>116</v>
      </c>
      <c r="J197" s="530">
        <v>66</v>
      </c>
      <c r="K197" s="530">
        <v>2386</v>
      </c>
      <c r="L197" s="538"/>
    </row>
    <row r="198" spans="1:12" s="539" customFormat="1" ht="9" customHeight="1" x14ac:dyDescent="0.25">
      <c r="A198" s="507" t="s">
        <v>76</v>
      </c>
      <c r="B198" s="197">
        <v>4960</v>
      </c>
      <c r="C198" s="197"/>
      <c r="D198" s="197">
        <v>1044</v>
      </c>
      <c r="E198" s="197"/>
      <c r="F198" s="197">
        <v>1660</v>
      </c>
      <c r="G198" s="197"/>
      <c r="H198" s="197">
        <v>937</v>
      </c>
      <c r="I198" s="197">
        <v>1747</v>
      </c>
      <c r="J198" s="197">
        <v>884</v>
      </c>
      <c r="K198" s="197">
        <v>3688</v>
      </c>
      <c r="L198" s="538"/>
    </row>
    <row r="199" spans="1:12" s="539" customFormat="1" ht="9" customHeight="1" x14ac:dyDescent="0.25">
      <c r="A199" s="507" t="s">
        <v>82</v>
      </c>
      <c r="B199" s="197">
        <v>8074</v>
      </c>
      <c r="C199" s="197"/>
      <c r="D199" s="197">
        <v>216</v>
      </c>
      <c r="E199" s="197"/>
      <c r="F199" s="197">
        <v>2174</v>
      </c>
      <c r="G199" s="197"/>
      <c r="H199" s="197">
        <v>951</v>
      </c>
      <c r="I199" s="197">
        <v>6031</v>
      </c>
      <c r="J199" s="197">
        <v>279</v>
      </c>
      <c r="K199" s="197">
        <v>3385</v>
      </c>
      <c r="L199" s="538"/>
    </row>
    <row r="200" spans="1:12" s="539" customFormat="1" ht="9" customHeight="1" x14ac:dyDescent="0.25">
      <c r="A200" s="507" t="s">
        <v>86</v>
      </c>
      <c r="B200" s="197">
        <v>1590</v>
      </c>
      <c r="C200" s="197"/>
      <c r="D200" s="197">
        <v>112</v>
      </c>
      <c r="E200" s="197"/>
      <c r="F200" s="197">
        <v>6221</v>
      </c>
      <c r="G200" s="197"/>
      <c r="H200" s="197">
        <v>2695</v>
      </c>
      <c r="I200" s="197">
        <v>0</v>
      </c>
      <c r="J200" s="197">
        <v>0</v>
      </c>
      <c r="K200" s="197">
        <v>333</v>
      </c>
      <c r="L200" s="538"/>
    </row>
    <row r="201" spans="1:12" s="29" customFormat="1" ht="9" customHeight="1" x14ac:dyDescent="0.25">
      <c r="A201" s="507"/>
      <c r="B201" s="197"/>
      <c r="C201" s="197"/>
      <c r="D201" s="197"/>
      <c r="E201" s="197"/>
      <c r="F201" s="197"/>
      <c r="G201" s="197"/>
      <c r="H201" s="197"/>
      <c r="I201" s="197"/>
      <c r="J201" s="197"/>
      <c r="K201" s="197"/>
      <c r="L201" s="528"/>
    </row>
    <row r="202" spans="1:12" s="537" customFormat="1" ht="9.9499999999999993" customHeight="1" x14ac:dyDescent="0.25">
      <c r="A202" s="535">
        <v>2004</v>
      </c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536"/>
    </row>
    <row r="203" spans="1:12" s="539" customFormat="1" ht="9" customHeight="1" x14ac:dyDescent="0.25">
      <c r="A203" s="113" t="s">
        <v>129</v>
      </c>
      <c r="B203" s="74">
        <f>B205+B218</f>
        <v>30004</v>
      </c>
      <c r="C203" s="74"/>
      <c r="D203" s="74">
        <f t="shared" ref="D203:K203" si="24">D205+D218</f>
        <v>8982</v>
      </c>
      <c r="E203" s="74"/>
      <c r="F203" s="74">
        <f t="shared" si="24"/>
        <v>30494</v>
      </c>
      <c r="G203" s="74"/>
      <c r="H203" s="74">
        <f t="shared" si="24"/>
        <v>83836</v>
      </c>
      <c r="I203" s="74">
        <f t="shared" si="24"/>
        <v>13624</v>
      </c>
      <c r="J203" s="74">
        <f t="shared" si="24"/>
        <v>4750</v>
      </c>
      <c r="K203" s="74">
        <f t="shared" si="24"/>
        <v>21209</v>
      </c>
      <c r="L203" s="538"/>
    </row>
    <row r="204" spans="1:12" s="539" customFormat="1" ht="3.95" customHeight="1" x14ac:dyDescent="0.25">
      <c r="A204" s="113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538"/>
    </row>
    <row r="205" spans="1:12" s="539" customFormat="1" ht="9" customHeight="1" x14ac:dyDescent="0.25">
      <c r="A205" s="111" t="s">
        <v>385</v>
      </c>
      <c r="B205" s="197">
        <f t="shared" ref="B205:K205" si="25">SUM(B206:B216)</f>
        <v>14081</v>
      </c>
      <c r="C205" s="197"/>
      <c r="D205" s="197">
        <f t="shared" si="25"/>
        <v>2853</v>
      </c>
      <c r="E205" s="197"/>
      <c r="F205" s="197">
        <f t="shared" si="25"/>
        <v>12501</v>
      </c>
      <c r="G205" s="197"/>
      <c r="H205" s="197">
        <f t="shared" si="25"/>
        <v>59311</v>
      </c>
      <c r="I205" s="197">
        <f t="shared" si="25"/>
        <v>4162</v>
      </c>
      <c r="J205" s="197">
        <f t="shared" si="25"/>
        <v>3521</v>
      </c>
      <c r="K205" s="197">
        <f t="shared" si="25"/>
        <v>9595</v>
      </c>
      <c r="L205" s="538"/>
    </row>
    <row r="206" spans="1:12" s="539" customFormat="1" ht="9" customHeight="1" x14ac:dyDescent="0.25">
      <c r="A206" s="498" t="s">
        <v>15</v>
      </c>
      <c r="B206" s="197">
        <v>1656</v>
      </c>
      <c r="C206" s="197"/>
      <c r="D206" s="197">
        <v>1107</v>
      </c>
      <c r="E206" s="197"/>
      <c r="F206" s="197">
        <v>1794</v>
      </c>
      <c r="G206" s="197"/>
      <c r="H206" s="197">
        <v>2007</v>
      </c>
      <c r="I206" s="197">
        <v>692</v>
      </c>
      <c r="J206" s="197">
        <v>350</v>
      </c>
      <c r="K206" s="197">
        <v>1020</v>
      </c>
      <c r="L206" s="538"/>
    </row>
    <row r="207" spans="1:12" s="539" customFormat="1" ht="9" customHeight="1" x14ac:dyDescent="0.25">
      <c r="A207" s="498" t="s">
        <v>112</v>
      </c>
      <c r="B207" s="197">
        <v>1597</v>
      </c>
      <c r="C207" s="197"/>
      <c r="D207" s="197">
        <v>708</v>
      </c>
      <c r="E207" s="197"/>
      <c r="F207" s="197">
        <v>1401</v>
      </c>
      <c r="G207" s="197"/>
      <c r="H207" s="197">
        <v>15432</v>
      </c>
      <c r="I207" s="197">
        <v>248</v>
      </c>
      <c r="J207" s="197">
        <v>25</v>
      </c>
      <c r="K207" s="197">
        <v>2772</v>
      </c>
      <c r="L207" s="538"/>
    </row>
    <row r="208" spans="1:12" s="539" customFormat="1" ht="9" customHeight="1" x14ac:dyDescent="0.25">
      <c r="A208" s="531" t="s">
        <v>25</v>
      </c>
      <c r="B208" s="262">
        <v>2986</v>
      </c>
      <c r="C208" s="262"/>
      <c r="D208" s="262">
        <v>216</v>
      </c>
      <c r="E208" s="262"/>
      <c r="F208" s="262">
        <v>655</v>
      </c>
      <c r="G208" s="262"/>
      <c r="H208" s="530">
        <v>205</v>
      </c>
      <c r="I208" s="262">
        <v>516</v>
      </c>
      <c r="J208" s="530">
        <v>876</v>
      </c>
      <c r="K208" s="530">
        <v>2</v>
      </c>
      <c r="L208" s="538"/>
    </row>
    <row r="209" spans="1:12" s="539" customFormat="1" ht="9" customHeight="1" x14ac:dyDescent="0.25">
      <c r="A209" s="498" t="s">
        <v>27</v>
      </c>
      <c r="B209" s="197">
        <v>151</v>
      </c>
      <c r="C209" s="197"/>
      <c r="D209" s="197">
        <v>0</v>
      </c>
      <c r="E209" s="197"/>
      <c r="F209" s="197">
        <v>420</v>
      </c>
      <c r="G209" s="197"/>
      <c r="H209" s="197">
        <v>0</v>
      </c>
      <c r="I209" s="197">
        <v>0</v>
      </c>
      <c r="J209" s="197">
        <v>170</v>
      </c>
      <c r="K209" s="197">
        <v>70</v>
      </c>
      <c r="L209" s="538"/>
    </row>
    <row r="210" spans="1:12" s="539" customFormat="1" ht="9" customHeight="1" x14ac:dyDescent="0.25">
      <c r="A210" s="498" t="s">
        <v>36</v>
      </c>
      <c r="B210" s="197">
        <v>298</v>
      </c>
      <c r="C210" s="197"/>
      <c r="D210" s="197">
        <v>150</v>
      </c>
      <c r="E210" s="197"/>
      <c r="F210" s="197">
        <v>439</v>
      </c>
      <c r="G210" s="197"/>
      <c r="H210" s="197">
        <v>14909</v>
      </c>
      <c r="I210" s="197">
        <v>80</v>
      </c>
      <c r="J210" s="197">
        <v>205</v>
      </c>
      <c r="K210" s="197">
        <v>129</v>
      </c>
      <c r="L210" s="538"/>
    </row>
    <row r="211" spans="1:12" s="539" customFormat="1" ht="9" customHeight="1" x14ac:dyDescent="0.25">
      <c r="A211" s="498" t="s">
        <v>39</v>
      </c>
      <c r="B211" s="197">
        <v>0</v>
      </c>
      <c r="C211" s="197"/>
      <c r="D211" s="197">
        <v>0</v>
      </c>
      <c r="E211" s="197"/>
      <c r="F211" s="197">
        <v>29</v>
      </c>
      <c r="G211" s="197"/>
      <c r="H211" s="197">
        <v>12578</v>
      </c>
      <c r="I211" s="197">
        <v>0</v>
      </c>
      <c r="J211" s="197">
        <v>0</v>
      </c>
      <c r="K211" s="197">
        <v>331</v>
      </c>
      <c r="L211" s="538"/>
    </row>
    <row r="212" spans="1:12" s="539" customFormat="1" ht="9" customHeight="1" x14ac:dyDescent="0.25">
      <c r="A212" s="531" t="s">
        <v>43</v>
      </c>
      <c r="B212" s="262">
        <v>2967</v>
      </c>
      <c r="C212" s="262"/>
      <c r="D212" s="262">
        <v>0</v>
      </c>
      <c r="E212" s="262"/>
      <c r="F212" s="262">
        <v>70</v>
      </c>
      <c r="G212" s="262"/>
      <c r="H212" s="530">
        <v>0</v>
      </c>
      <c r="I212" s="262">
        <v>650</v>
      </c>
      <c r="J212" s="530">
        <v>779</v>
      </c>
      <c r="K212" s="530">
        <v>130</v>
      </c>
      <c r="L212" s="538"/>
    </row>
    <row r="213" spans="1:12" s="539" customFormat="1" ht="9" customHeight="1" x14ac:dyDescent="0.25">
      <c r="A213" s="498" t="s">
        <v>48</v>
      </c>
      <c r="B213" s="197">
        <v>0</v>
      </c>
      <c r="C213" s="197"/>
      <c r="D213" s="197">
        <v>0</v>
      </c>
      <c r="E213" s="197"/>
      <c r="F213" s="197">
        <v>308</v>
      </c>
      <c r="G213" s="197"/>
      <c r="H213" s="197">
        <v>3466</v>
      </c>
      <c r="I213" s="197">
        <v>0</v>
      </c>
      <c r="J213" s="197">
        <v>12</v>
      </c>
      <c r="K213" s="197">
        <v>298</v>
      </c>
      <c r="L213" s="538"/>
    </row>
    <row r="214" spans="1:12" s="539" customFormat="1" ht="9" customHeight="1" x14ac:dyDescent="0.25">
      <c r="A214" s="498" t="s">
        <v>52</v>
      </c>
      <c r="B214" s="197">
        <v>1270</v>
      </c>
      <c r="C214" s="197"/>
      <c r="D214" s="197">
        <v>15</v>
      </c>
      <c r="E214" s="197"/>
      <c r="F214" s="197">
        <v>848</v>
      </c>
      <c r="G214" s="197"/>
      <c r="H214" s="197">
        <v>714</v>
      </c>
      <c r="I214" s="197">
        <v>186</v>
      </c>
      <c r="J214" s="197">
        <v>200</v>
      </c>
      <c r="K214" s="197">
        <v>382</v>
      </c>
      <c r="L214" s="538"/>
    </row>
    <row r="215" spans="1:12" s="539" customFormat="1" ht="9" customHeight="1" x14ac:dyDescent="0.25">
      <c r="A215" s="498" t="s">
        <v>65</v>
      </c>
      <c r="B215" s="197">
        <v>1731</v>
      </c>
      <c r="C215" s="197"/>
      <c r="D215" s="197">
        <v>63</v>
      </c>
      <c r="E215" s="197"/>
      <c r="F215" s="197">
        <v>2767</v>
      </c>
      <c r="G215" s="197"/>
      <c r="H215" s="197">
        <v>6712</v>
      </c>
      <c r="I215" s="197">
        <v>754</v>
      </c>
      <c r="J215" s="197">
        <v>131</v>
      </c>
      <c r="K215" s="197">
        <v>1201</v>
      </c>
      <c r="L215" s="538"/>
    </row>
    <row r="216" spans="1:12" s="539" customFormat="1" ht="9" customHeight="1" x14ac:dyDescent="0.25">
      <c r="A216" s="531" t="s">
        <v>69</v>
      </c>
      <c r="B216" s="262">
        <v>1425</v>
      </c>
      <c r="C216" s="262"/>
      <c r="D216" s="262">
        <v>594</v>
      </c>
      <c r="E216" s="262"/>
      <c r="F216" s="262">
        <v>3770</v>
      </c>
      <c r="G216" s="262"/>
      <c r="H216" s="530">
        <v>3288</v>
      </c>
      <c r="I216" s="262">
        <v>1036</v>
      </c>
      <c r="J216" s="530">
        <v>773</v>
      </c>
      <c r="K216" s="530">
        <v>3260</v>
      </c>
      <c r="L216" s="538"/>
    </row>
    <row r="217" spans="1:12" s="539" customFormat="1" ht="9" customHeight="1" x14ac:dyDescent="0.25">
      <c r="A217" s="499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538"/>
    </row>
    <row r="218" spans="1:12" s="539" customFormat="1" ht="9" customHeight="1" x14ac:dyDescent="0.25">
      <c r="A218" s="111" t="s">
        <v>386</v>
      </c>
      <c r="B218" s="197">
        <f t="shared" ref="B218:K218" si="26">SUM(B219:B224)</f>
        <v>15923</v>
      </c>
      <c r="C218" s="197"/>
      <c r="D218" s="197">
        <f t="shared" si="26"/>
        <v>6129</v>
      </c>
      <c r="E218" s="197"/>
      <c r="F218" s="197">
        <f t="shared" si="26"/>
        <v>17993</v>
      </c>
      <c r="G218" s="197"/>
      <c r="H218" s="197">
        <f t="shared" si="26"/>
        <v>24525</v>
      </c>
      <c r="I218" s="197">
        <f t="shared" si="26"/>
        <v>9462</v>
      </c>
      <c r="J218" s="197">
        <f t="shared" si="26"/>
        <v>1229</v>
      </c>
      <c r="K218" s="197">
        <f t="shared" si="26"/>
        <v>11614</v>
      </c>
      <c r="L218" s="538"/>
    </row>
    <row r="219" spans="1:12" s="539" customFormat="1" ht="9" customHeight="1" x14ac:dyDescent="0.25">
      <c r="A219" s="507" t="s">
        <v>21</v>
      </c>
      <c r="B219" s="197">
        <v>270</v>
      </c>
      <c r="C219" s="197"/>
      <c r="D219" s="197">
        <v>3808</v>
      </c>
      <c r="E219" s="197"/>
      <c r="F219" s="197">
        <v>4832</v>
      </c>
      <c r="G219" s="197" t="s">
        <v>402</v>
      </c>
      <c r="H219" s="197">
        <v>0</v>
      </c>
      <c r="I219" s="197">
        <v>1560</v>
      </c>
      <c r="J219" s="197">
        <v>0</v>
      </c>
      <c r="K219" s="197">
        <v>906</v>
      </c>
      <c r="L219" s="538"/>
    </row>
    <row r="220" spans="1:12" s="539" customFormat="1" ht="9" customHeight="1" x14ac:dyDescent="0.25">
      <c r="A220" s="507" t="s">
        <v>59</v>
      </c>
      <c r="B220" s="197">
        <v>857</v>
      </c>
      <c r="C220" s="197" t="s">
        <v>403</v>
      </c>
      <c r="D220" s="197">
        <v>519</v>
      </c>
      <c r="E220" s="197" t="s">
        <v>403</v>
      </c>
      <c r="F220" s="197">
        <v>2129</v>
      </c>
      <c r="G220" s="197" t="s">
        <v>403</v>
      </c>
      <c r="H220" s="197">
        <v>19929</v>
      </c>
      <c r="I220" s="197">
        <v>0</v>
      </c>
      <c r="J220" s="197">
        <v>0</v>
      </c>
      <c r="K220" s="197">
        <v>964</v>
      </c>
      <c r="L220" s="538"/>
    </row>
    <row r="221" spans="1:12" s="539" customFormat="1" ht="9" customHeight="1" x14ac:dyDescent="0.25">
      <c r="A221" s="531" t="s">
        <v>74</v>
      </c>
      <c r="B221" s="262">
        <v>0</v>
      </c>
      <c r="C221" s="262"/>
      <c r="D221" s="262">
        <v>401</v>
      </c>
      <c r="E221" s="262"/>
      <c r="F221" s="262">
        <v>977</v>
      </c>
      <c r="G221" s="262"/>
      <c r="H221" s="530">
        <v>0</v>
      </c>
      <c r="I221" s="262">
        <v>116</v>
      </c>
      <c r="J221" s="530">
        <v>66</v>
      </c>
      <c r="K221" s="530">
        <v>2386</v>
      </c>
      <c r="L221" s="538"/>
    </row>
    <row r="222" spans="1:12" s="539" customFormat="1" ht="9" customHeight="1" x14ac:dyDescent="0.25">
      <c r="A222" s="507" t="s">
        <v>76</v>
      </c>
      <c r="B222" s="197">
        <v>4960</v>
      </c>
      <c r="C222" s="197"/>
      <c r="D222" s="197">
        <v>1073</v>
      </c>
      <c r="E222" s="197"/>
      <c r="F222" s="197">
        <v>1660</v>
      </c>
      <c r="G222" s="197"/>
      <c r="H222" s="197">
        <v>950</v>
      </c>
      <c r="I222" s="197">
        <v>1755</v>
      </c>
      <c r="J222" s="197">
        <v>884</v>
      </c>
      <c r="K222" s="197">
        <v>3640</v>
      </c>
      <c r="L222" s="538"/>
    </row>
    <row r="223" spans="1:12" s="539" customFormat="1" ht="9" customHeight="1" x14ac:dyDescent="0.25">
      <c r="A223" s="507" t="s">
        <v>82</v>
      </c>
      <c r="B223" s="197">
        <v>8074</v>
      </c>
      <c r="C223" s="197"/>
      <c r="D223" s="197">
        <v>216</v>
      </c>
      <c r="E223" s="197"/>
      <c r="F223" s="197">
        <v>2174</v>
      </c>
      <c r="G223" s="197"/>
      <c r="H223" s="197">
        <v>951</v>
      </c>
      <c r="I223" s="197">
        <v>6031</v>
      </c>
      <c r="J223" s="197">
        <v>279</v>
      </c>
      <c r="K223" s="197">
        <v>3385</v>
      </c>
      <c r="L223" s="538"/>
    </row>
    <row r="224" spans="1:12" s="539" customFormat="1" ht="9" customHeight="1" x14ac:dyDescent="0.25">
      <c r="A224" s="507" t="s">
        <v>86</v>
      </c>
      <c r="B224" s="197">
        <v>1762</v>
      </c>
      <c r="C224" s="197"/>
      <c r="D224" s="197">
        <v>112</v>
      </c>
      <c r="E224" s="197"/>
      <c r="F224" s="197">
        <v>6221</v>
      </c>
      <c r="G224" s="197"/>
      <c r="H224" s="197">
        <v>2695</v>
      </c>
      <c r="I224" s="197">
        <v>0</v>
      </c>
      <c r="J224" s="197">
        <v>0</v>
      </c>
      <c r="K224" s="197">
        <v>333</v>
      </c>
      <c r="L224" s="538"/>
    </row>
    <row r="225" spans="1:12" s="29" customFormat="1" ht="9" customHeight="1" x14ac:dyDescent="0.25">
      <c r="A225" s="507"/>
      <c r="B225" s="197"/>
      <c r="C225" s="197"/>
      <c r="D225" s="197"/>
      <c r="E225" s="197"/>
      <c r="F225" s="197"/>
      <c r="G225" s="197"/>
      <c r="H225" s="197"/>
      <c r="I225" s="197"/>
      <c r="J225" s="197"/>
      <c r="K225" s="197"/>
      <c r="L225" s="528"/>
    </row>
    <row r="226" spans="1:12" s="537" customFormat="1" ht="9.9499999999999993" customHeight="1" x14ac:dyDescent="0.25">
      <c r="A226" s="535">
        <v>2005</v>
      </c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536"/>
    </row>
    <row r="227" spans="1:12" s="539" customFormat="1" ht="9" customHeight="1" x14ac:dyDescent="0.25">
      <c r="A227" s="113" t="s">
        <v>129</v>
      </c>
      <c r="B227" s="74">
        <f>B229+B242</f>
        <v>30004</v>
      </c>
      <c r="C227" s="74"/>
      <c r="D227" s="74">
        <f>D229+D242</f>
        <v>8844</v>
      </c>
      <c r="E227" s="74"/>
      <c r="F227" s="74">
        <f>F229+F242</f>
        <v>34050</v>
      </c>
      <c r="G227" s="74"/>
      <c r="H227" s="74">
        <f>H229+H242</f>
        <v>85205</v>
      </c>
      <c r="I227" s="74">
        <f>I229+I242</f>
        <v>14189</v>
      </c>
      <c r="J227" s="74">
        <f>J229+J242</f>
        <v>4750</v>
      </c>
      <c r="K227" s="74">
        <f>K229+K242</f>
        <v>21072</v>
      </c>
      <c r="L227" s="538"/>
    </row>
    <row r="228" spans="1:12" s="539" customFormat="1" ht="3.95" customHeight="1" x14ac:dyDescent="0.25">
      <c r="A228" s="113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538"/>
    </row>
    <row r="229" spans="1:12" s="539" customFormat="1" ht="9" customHeight="1" x14ac:dyDescent="0.25">
      <c r="A229" s="111" t="s">
        <v>385</v>
      </c>
      <c r="B229" s="197">
        <f>SUM(B230:B240)</f>
        <v>14081</v>
      </c>
      <c r="C229" s="197"/>
      <c r="D229" s="197">
        <f>SUM(D230:D240)</f>
        <v>2703</v>
      </c>
      <c r="E229" s="197"/>
      <c r="F229" s="197">
        <f>SUM(F230:F240)</f>
        <v>14208</v>
      </c>
      <c r="G229" s="197"/>
      <c r="H229" s="197">
        <f>SUM(H230:H240)</f>
        <v>60680</v>
      </c>
      <c r="I229" s="197">
        <f>SUM(I230:I240)</f>
        <v>4162</v>
      </c>
      <c r="J229" s="197">
        <f>SUM(J230:J240)</f>
        <v>3521</v>
      </c>
      <c r="K229" s="197">
        <f>SUM(K230:K240)</f>
        <v>9450</v>
      </c>
      <c r="L229" s="538"/>
    </row>
    <row r="230" spans="1:12" s="539" customFormat="1" ht="9" customHeight="1" x14ac:dyDescent="0.25">
      <c r="A230" s="498" t="s">
        <v>15</v>
      </c>
      <c r="B230" s="197">
        <v>1656</v>
      </c>
      <c r="C230" s="197"/>
      <c r="D230" s="197">
        <v>957</v>
      </c>
      <c r="E230" s="197"/>
      <c r="F230" s="197">
        <v>1798</v>
      </c>
      <c r="G230" s="197"/>
      <c r="H230" s="197">
        <v>2605</v>
      </c>
      <c r="I230" s="197">
        <v>692</v>
      </c>
      <c r="J230" s="197">
        <v>350</v>
      </c>
      <c r="K230" s="197">
        <v>872</v>
      </c>
      <c r="L230" s="538"/>
    </row>
    <row r="231" spans="1:12" s="539" customFormat="1" ht="9" customHeight="1" x14ac:dyDescent="0.25">
      <c r="A231" s="498" t="s">
        <v>112</v>
      </c>
      <c r="B231" s="197">
        <v>1597</v>
      </c>
      <c r="C231" s="197"/>
      <c r="D231" s="197">
        <v>708</v>
      </c>
      <c r="E231" s="197"/>
      <c r="F231" s="197">
        <v>1401</v>
      </c>
      <c r="G231" s="197"/>
      <c r="H231" s="197">
        <v>15116</v>
      </c>
      <c r="I231" s="197">
        <v>248</v>
      </c>
      <c r="J231" s="197">
        <v>25</v>
      </c>
      <c r="K231" s="197">
        <v>2772</v>
      </c>
      <c r="L231" s="538"/>
    </row>
    <row r="232" spans="1:12" s="539" customFormat="1" ht="9" customHeight="1" x14ac:dyDescent="0.25">
      <c r="A232" s="531" t="s">
        <v>25</v>
      </c>
      <c r="B232" s="262">
        <v>2986</v>
      </c>
      <c r="C232" s="262"/>
      <c r="D232" s="262">
        <v>216</v>
      </c>
      <c r="E232" s="262"/>
      <c r="F232" s="262">
        <v>1305</v>
      </c>
      <c r="G232" s="262"/>
      <c r="H232" s="530">
        <v>205</v>
      </c>
      <c r="I232" s="262">
        <v>516</v>
      </c>
      <c r="J232" s="530">
        <v>876</v>
      </c>
      <c r="K232" s="530">
        <v>2</v>
      </c>
      <c r="L232" s="538"/>
    </row>
    <row r="233" spans="1:12" s="539" customFormat="1" ht="9" customHeight="1" x14ac:dyDescent="0.25">
      <c r="A233" s="498" t="s">
        <v>27</v>
      </c>
      <c r="B233" s="197">
        <v>151</v>
      </c>
      <c r="C233" s="197"/>
      <c r="D233" s="197">
        <v>0</v>
      </c>
      <c r="E233" s="197"/>
      <c r="F233" s="197">
        <v>420</v>
      </c>
      <c r="G233" s="197"/>
      <c r="H233" s="197">
        <v>0</v>
      </c>
      <c r="I233" s="197">
        <v>0</v>
      </c>
      <c r="J233" s="197">
        <v>170</v>
      </c>
      <c r="K233" s="197">
        <v>70</v>
      </c>
      <c r="L233" s="538"/>
    </row>
    <row r="234" spans="1:12" s="539" customFormat="1" ht="9" customHeight="1" x14ac:dyDescent="0.25">
      <c r="A234" s="498" t="s">
        <v>36</v>
      </c>
      <c r="B234" s="197">
        <v>298</v>
      </c>
      <c r="C234" s="197"/>
      <c r="D234" s="197">
        <v>150</v>
      </c>
      <c r="E234" s="197"/>
      <c r="F234" s="197">
        <v>439</v>
      </c>
      <c r="G234" s="197"/>
      <c r="H234" s="197">
        <v>14919</v>
      </c>
      <c r="I234" s="197">
        <v>80</v>
      </c>
      <c r="J234" s="197">
        <v>205</v>
      </c>
      <c r="K234" s="197">
        <v>129</v>
      </c>
      <c r="L234" s="538"/>
    </row>
    <row r="235" spans="1:12" s="539" customFormat="1" ht="9" customHeight="1" x14ac:dyDescent="0.25">
      <c r="A235" s="498" t="s">
        <v>39</v>
      </c>
      <c r="B235" s="197">
        <v>0</v>
      </c>
      <c r="C235" s="197"/>
      <c r="D235" s="197">
        <v>0</v>
      </c>
      <c r="E235" s="197"/>
      <c r="F235" s="197">
        <v>29</v>
      </c>
      <c r="G235" s="197"/>
      <c r="H235" s="197">
        <v>12578</v>
      </c>
      <c r="I235" s="197">
        <v>0</v>
      </c>
      <c r="J235" s="197">
        <v>0</v>
      </c>
      <c r="K235" s="197">
        <v>331</v>
      </c>
      <c r="L235" s="538"/>
    </row>
    <row r="236" spans="1:12" s="539" customFormat="1" ht="9" customHeight="1" x14ac:dyDescent="0.25">
      <c r="A236" s="531" t="s">
        <v>43</v>
      </c>
      <c r="B236" s="262">
        <v>2967</v>
      </c>
      <c r="C236" s="262"/>
      <c r="D236" s="262">
        <v>0</v>
      </c>
      <c r="E236" s="262"/>
      <c r="F236" s="262">
        <v>70</v>
      </c>
      <c r="G236" s="262"/>
      <c r="H236" s="530">
        <v>0</v>
      </c>
      <c r="I236" s="262">
        <v>650</v>
      </c>
      <c r="J236" s="530">
        <v>779</v>
      </c>
      <c r="K236" s="530">
        <v>130</v>
      </c>
      <c r="L236" s="538"/>
    </row>
    <row r="237" spans="1:12" s="539" customFormat="1" ht="9" customHeight="1" x14ac:dyDescent="0.25">
      <c r="A237" s="498" t="s">
        <v>48</v>
      </c>
      <c r="B237" s="197">
        <v>0</v>
      </c>
      <c r="C237" s="197"/>
      <c r="D237" s="197">
        <v>0</v>
      </c>
      <c r="E237" s="197"/>
      <c r="F237" s="197">
        <v>308</v>
      </c>
      <c r="G237" s="197"/>
      <c r="H237" s="197">
        <v>3466</v>
      </c>
      <c r="I237" s="197">
        <v>0</v>
      </c>
      <c r="J237" s="197">
        <v>12</v>
      </c>
      <c r="K237" s="197">
        <v>298</v>
      </c>
      <c r="L237" s="538"/>
    </row>
    <row r="238" spans="1:12" s="539" customFormat="1" ht="9" customHeight="1" x14ac:dyDescent="0.25">
      <c r="A238" s="498" t="s">
        <v>52</v>
      </c>
      <c r="B238" s="197">
        <v>1270</v>
      </c>
      <c r="C238" s="197"/>
      <c r="D238" s="197">
        <v>15</v>
      </c>
      <c r="E238" s="197"/>
      <c r="F238" s="197">
        <v>848</v>
      </c>
      <c r="G238" s="197"/>
      <c r="H238" s="197">
        <v>1700</v>
      </c>
      <c r="I238" s="197">
        <v>186</v>
      </c>
      <c r="J238" s="197">
        <v>200</v>
      </c>
      <c r="K238" s="197">
        <v>382</v>
      </c>
      <c r="L238" s="538"/>
    </row>
    <row r="239" spans="1:12" s="539" customFormat="1" ht="9" customHeight="1" x14ac:dyDescent="0.25">
      <c r="A239" s="498" t="s">
        <v>65</v>
      </c>
      <c r="B239" s="197">
        <v>1731</v>
      </c>
      <c r="C239" s="197"/>
      <c r="D239" s="197">
        <v>63</v>
      </c>
      <c r="E239" s="197"/>
      <c r="F239" s="197">
        <v>3489</v>
      </c>
      <c r="G239" s="197"/>
      <c r="H239" s="197">
        <v>6803</v>
      </c>
      <c r="I239" s="197">
        <v>754</v>
      </c>
      <c r="J239" s="197">
        <v>131</v>
      </c>
      <c r="K239" s="197">
        <v>1204</v>
      </c>
      <c r="L239" s="538"/>
    </row>
    <row r="240" spans="1:12" s="539" customFormat="1" ht="9" customHeight="1" x14ac:dyDescent="0.25">
      <c r="A240" s="531" t="s">
        <v>69</v>
      </c>
      <c r="B240" s="262">
        <v>1425</v>
      </c>
      <c r="C240" s="262"/>
      <c r="D240" s="262">
        <v>594</v>
      </c>
      <c r="E240" s="262"/>
      <c r="F240" s="262">
        <v>4101</v>
      </c>
      <c r="G240" s="262"/>
      <c r="H240" s="530">
        <v>3288</v>
      </c>
      <c r="I240" s="262">
        <v>1036</v>
      </c>
      <c r="J240" s="530">
        <v>773</v>
      </c>
      <c r="K240" s="530">
        <v>3260</v>
      </c>
      <c r="L240" s="538"/>
    </row>
    <row r="241" spans="1:12" s="539" customFormat="1" ht="9" customHeight="1" x14ac:dyDescent="0.25">
      <c r="A241" s="499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538"/>
    </row>
    <row r="242" spans="1:12" s="539" customFormat="1" ht="9" customHeight="1" x14ac:dyDescent="0.25">
      <c r="A242" s="111" t="s">
        <v>386</v>
      </c>
      <c r="B242" s="197">
        <f>SUM(B243:B248)</f>
        <v>15923</v>
      </c>
      <c r="C242" s="197"/>
      <c r="D242" s="197">
        <f>SUM(D243:D248)</f>
        <v>6141</v>
      </c>
      <c r="E242" s="197"/>
      <c r="F242" s="197">
        <f>SUM(F243:F248)</f>
        <v>19842</v>
      </c>
      <c r="G242" s="197"/>
      <c r="H242" s="197">
        <f>SUM(H243:H248)</f>
        <v>24525</v>
      </c>
      <c r="I242" s="197">
        <f>SUM(I243:I248)</f>
        <v>10027</v>
      </c>
      <c r="J242" s="197">
        <f>SUM(J243:J248)</f>
        <v>1229</v>
      </c>
      <c r="K242" s="197">
        <f>SUM(K243:K248)</f>
        <v>11622</v>
      </c>
      <c r="L242" s="538"/>
    </row>
    <row r="243" spans="1:12" s="539" customFormat="1" ht="9" customHeight="1" x14ac:dyDescent="0.25">
      <c r="A243" s="507" t="s">
        <v>21</v>
      </c>
      <c r="B243" s="197">
        <v>270</v>
      </c>
      <c r="C243" s="197"/>
      <c r="D243" s="197">
        <v>3808</v>
      </c>
      <c r="E243" s="197"/>
      <c r="F243" s="197">
        <v>5135</v>
      </c>
      <c r="G243" s="197"/>
      <c r="H243" s="197">
        <v>0</v>
      </c>
      <c r="I243" s="197">
        <v>1560</v>
      </c>
      <c r="J243" s="197">
        <v>0</v>
      </c>
      <c r="K243" s="197">
        <v>906</v>
      </c>
      <c r="L243" s="538"/>
    </row>
    <row r="244" spans="1:12" s="539" customFormat="1" ht="9" customHeight="1" x14ac:dyDescent="0.25">
      <c r="A244" s="507" t="s">
        <v>59</v>
      </c>
      <c r="B244" s="197">
        <v>857</v>
      </c>
      <c r="C244" s="197"/>
      <c r="D244" s="197">
        <v>519</v>
      </c>
      <c r="E244" s="197"/>
      <c r="F244" s="197">
        <v>2900</v>
      </c>
      <c r="G244" s="197"/>
      <c r="H244" s="197">
        <v>19929</v>
      </c>
      <c r="I244" s="197">
        <v>0</v>
      </c>
      <c r="J244" s="197">
        <v>0</v>
      </c>
      <c r="K244" s="197">
        <v>964</v>
      </c>
      <c r="L244" s="538"/>
    </row>
    <row r="245" spans="1:12" s="539" customFormat="1" ht="9" customHeight="1" x14ac:dyDescent="0.25">
      <c r="A245" s="531" t="s">
        <v>74</v>
      </c>
      <c r="B245" s="262">
        <v>0</v>
      </c>
      <c r="C245" s="262"/>
      <c r="D245" s="262">
        <v>413</v>
      </c>
      <c r="E245" s="262"/>
      <c r="F245" s="262">
        <v>1667</v>
      </c>
      <c r="G245" s="262"/>
      <c r="H245" s="530">
        <v>0</v>
      </c>
      <c r="I245" s="262">
        <v>138</v>
      </c>
      <c r="J245" s="530">
        <v>66</v>
      </c>
      <c r="K245" s="530">
        <v>2394</v>
      </c>
      <c r="L245" s="538"/>
    </row>
    <row r="246" spans="1:12" s="539" customFormat="1" ht="9" customHeight="1" x14ac:dyDescent="0.25">
      <c r="A246" s="507" t="s">
        <v>76</v>
      </c>
      <c r="B246" s="197">
        <v>4960</v>
      </c>
      <c r="C246" s="197"/>
      <c r="D246" s="197">
        <v>1073</v>
      </c>
      <c r="E246" s="197"/>
      <c r="F246" s="197">
        <v>1660</v>
      </c>
      <c r="G246" s="197"/>
      <c r="H246" s="197">
        <v>950</v>
      </c>
      <c r="I246" s="197">
        <v>1755</v>
      </c>
      <c r="J246" s="197">
        <v>884</v>
      </c>
      <c r="K246" s="197">
        <v>3640</v>
      </c>
      <c r="L246" s="538"/>
    </row>
    <row r="247" spans="1:12" s="539" customFormat="1" ht="9" customHeight="1" x14ac:dyDescent="0.25">
      <c r="A247" s="507" t="s">
        <v>82</v>
      </c>
      <c r="B247" s="197">
        <v>8074</v>
      </c>
      <c r="C247" s="197"/>
      <c r="D247" s="197">
        <v>216</v>
      </c>
      <c r="E247" s="197"/>
      <c r="F247" s="197">
        <v>2174</v>
      </c>
      <c r="G247" s="197"/>
      <c r="H247" s="197">
        <v>951</v>
      </c>
      <c r="I247" s="197">
        <v>6574</v>
      </c>
      <c r="J247" s="197">
        <v>279</v>
      </c>
      <c r="K247" s="197">
        <v>3385</v>
      </c>
      <c r="L247" s="538"/>
    </row>
    <row r="248" spans="1:12" s="539" customFormat="1" ht="9" customHeight="1" x14ac:dyDescent="0.25">
      <c r="A248" s="507" t="s">
        <v>86</v>
      </c>
      <c r="B248" s="197">
        <v>1762</v>
      </c>
      <c r="C248" s="197"/>
      <c r="D248" s="197">
        <v>112</v>
      </c>
      <c r="E248" s="197"/>
      <c r="F248" s="197">
        <v>6306</v>
      </c>
      <c r="G248" s="197"/>
      <c r="H248" s="197">
        <v>2695</v>
      </c>
      <c r="I248" s="197">
        <v>0</v>
      </c>
      <c r="J248" s="197">
        <v>0</v>
      </c>
      <c r="K248" s="197">
        <v>333</v>
      </c>
      <c r="L248" s="538"/>
    </row>
    <row r="249" spans="1:12" s="29" customFormat="1" ht="9" customHeight="1" x14ac:dyDescent="0.25">
      <c r="A249" s="50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528"/>
    </row>
    <row r="250" spans="1:12" s="537" customFormat="1" ht="9.9499999999999993" customHeight="1" x14ac:dyDescent="0.25">
      <c r="A250" s="535">
        <v>2006</v>
      </c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536"/>
    </row>
    <row r="251" spans="1:12" s="539" customFormat="1" ht="9" customHeight="1" x14ac:dyDescent="0.25">
      <c r="A251" s="113" t="s">
        <v>129</v>
      </c>
      <c r="B251" s="74">
        <f>B253+B266</f>
        <v>30290</v>
      </c>
      <c r="C251" s="74"/>
      <c r="D251" s="74">
        <f>D253+D266</f>
        <v>9604</v>
      </c>
      <c r="E251" s="74"/>
      <c r="F251" s="74">
        <f>F253+F266</f>
        <v>35453</v>
      </c>
      <c r="G251" s="74"/>
      <c r="H251" s="74">
        <f>H253+H266</f>
        <v>86270</v>
      </c>
      <c r="I251" s="74">
        <f>I253+I266</f>
        <v>14183</v>
      </c>
      <c r="J251" s="74">
        <f>J253+J266</f>
        <v>4750</v>
      </c>
      <c r="K251" s="74">
        <f>K253+K266</f>
        <v>21594</v>
      </c>
      <c r="L251" s="538"/>
    </row>
    <row r="252" spans="1:12" s="539" customFormat="1" ht="3.95" customHeight="1" x14ac:dyDescent="0.25">
      <c r="A252" s="113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538"/>
    </row>
    <row r="253" spans="1:12" s="539" customFormat="1" ht="9" customHeight="1" x14ac:dyDescent="0.25">
      <c r="A253" s="111" t="s">
        <v>385</v>
      </c>
      <c r="B253" s="197">
        <f>SUM(B254:B264)</f>
        <v>14366</v>
      </c>
      <c r="C253" s="197"/>
      <c r="D253" s="197">
        <f>SUM(D254:D264)</f>
        <v>2703</v>
      </c>
      <c r="E253" s="197"/>
      <c r="F253" s="197">
        <f>SUM(F254:F264)</f>
        <v>13992</v>
      </c>
      <c r="G253" s="197"/>
      <c r="H253" s="197">
        <f>SUM(H254:H264)</f>
        <v>61469</v>
      </c>
      <c r="I253" s="197">
        <f>SUM(I254:I264)</f>
        <v>4072</v>
      </c>
      <c r="J253" s="197">
        <f>SUM(J254:J264)</f>
        <v>3521</v>
      </c>
      <c r="K253" s="197">
        <f>SUM(K254:K264)</f>
        <v>9507</v>
      </c>
      <c r="L253" s="538"/>
    </row>
    <row r="254" spans="1:12" s="539" customFormat="1" ht="9" customHeight="1" x14ac:dyDescent="0.25">
      <c r="A254" s="498" t="s">
        <v>15</v>
      </c>
      <c r="B254" s="197">
        <v>1656</v>
      </c>
      <c r="C254" s="197"/>
      <c r="D254" s="197">
        <v>957</v>
      </c>
      <c r="E254" s="197"/>
      <c r="F254" s="197">
        <v>1845</v>
      </c>
      <c r="G254" s="197"/>
      <c r="H254" s="197">
        <v>2605</v>
      </c>
      <c r="I254" s="197">
        <v>692</v>
      </c>
      <c r="J254" s="197">
        <v>350</v>
      </c>
      <c r="K254" s="197">
        <v>872</v>
      </c>
      <c r="L254" s="538"/>
    </row>
    <row r="255" spans="1:12" s="539" customFormat="1" ht="9" customHeight="1" x14ac:dyDescent="0.25">
      <c r="A255" s="498" t="s">
        <v>112</v>
      </c>
      <c r="B255" s="197">
        <v>1597</v>
      </c>
      <c r="C255" s="197"/>
      <c r="D255" s="197">
        <v>708</v>
      </c>
      <c r="E255" s="197"/>
      <c r="F255" s="197">
        <v>1401</v>
      </c>
      <c r="G255" s="197"/>
      <c r="H255" s="197">
        <v>15116</v>
      </c>
      <c r="I255" s="197">
        <v>248</v>
      </c>
      <c r="J255" s="197">
        <v>25</v>
      </c>
      <c r="K255" s="197">
        <v>2773</v>
      </c>
      <c r="L255" s="538"/>
    </row>
    <row r="256" spans="1:12" s="539" customFormat="1" ht="9" customHeight="1" x14ac:dyDescent="0.25">
      <c r="A256" s="531" t="s">
        <v>25</v>
      </c>
      <c r="B256" s="262">
        <v>2986</v>
      </c>
      <c r="C256" s="262"/>
      <c r="D256" s="262">
        <v>216</v>
      </c>
      <c r="E256" s="262"/>
      <c r="F256" s="262">
        <v>1305</v>
      </c>
      <c r="G256" s="262"/>
      <c r="H256" s="530">
        <v>205</v>
      </c>
      <c r="I256" s="262">
        <v>516</v>
      </c>
      <c r="J256" s="530">
        <v>876</v>
      </c>
      <c r="K256" s="530">
        <v>2</v>
      </c>
      <c r="L256" s="538"/>
    </row>
    <row r="257" spans="1:12" s="539" customFormat="1" ht="9" customHeight="1" x14ac:dyDescent="0.25">
      <c r="A257" s="498" t="s">
        <v>27</v>
      </c>
      <c r="B257" s="197">
        <v>151</v>
      </c>
      <c r="C257" s="197"/>
      <c r="D257" s="197">
        <v>0</v>
      </c>
      <c r="E257" s="197"/>
      <c r="F257" s="197">
        <v>420</v>
      </c>
      <c r="G257" s="197"/>
      <c r="H257" s="197">
        <v>150</v>
      </c>
      <c r="I257" s="197">
        <v>0</v>
      </c>
      <c r="J257" s="197">
        <v>170</v>
      </c>
      <c r="K257" s="197">
        <v>70</v>
      </c>
      <c r="L257" s="538"/>
    </row>
    <row r="258" spans="1:12" s="539" customFormat="1" ht="9" customHeight="1" x14ac:dyDescent="0.25">
      <c r="A258" s="498" t="s">
        <v>36</v>
      </c>
      <c r="B258" s="197">
        <v>466</v>
      </c>
      <c r="C258" s="197"/>
      <c r="D258" s="197">
        <v>150</v>
      </c>
      <c r="E258" s="197"/>
      <c r="F258" s="197">
        <v>439</v>
      </c>
      <c r="G258" s="197"/>
      <c r="H258" s="197">
        <v>15009</v>
      </c>
      <c r="I258" s="197">
        <v>80</v>
      </c>
      <c r="J258" s="197">
        <v>205</v>
      </c>
      <c r="K258" s="197">
        <v>129</v>
      </c>
      <c r="L258" s="538"/>
    </row>
    <row r="259" spans="1:12" s="539" customFormat="1" ht="9" customHeight="1" x14ac:dyDescent="0.25">
      <c r="A259" s="498" t="s">
        <v>39</v>
      </c>
      <c r="B259" s="197">
        <v>0</v>
      </c>
      <c r="C259" s="197"/>
      <c r="D259" s="197">
        <v>0</v>
      </c>
      <c r="E259" s="197"/>
      <c r="F259" s="197">
        <v>29</v>
      </c>
      <c r="G259" s="197"/>
      <c r="H259" s="197">
        <v>13127</v>
      </c>
      <c r="I259" s="197">
        <v>0</v>
      </c>
      <c r="J259" s="197">
        <v>0</v>
      </c>
      <c r="K259" s="197">
        <v>331</v>
      </c>
      <c r="L259" s="538"/>
    </row>
    <row r="260" spans="1:12" s="539" customFormat="1" ht="9" customHeight="1" x14ac:dyDescent="0.25">
      <c r="A260" s="531" t="s">
        <v>43</v>
      </c>
      <c r="B260" s="262">
        <v>2967</v>
      </c>
      <c r="C260" s="262"/>
      <c r="D260" s="262">
        <v>0</v>
      </c>
      <c r="E260" s="262"/>
      <c r="F260" s="262">
        <v>70</v>
      </c>
      <c r="G260" s="262"/>
      <c r="H260" s="530">
        <v>0</v>
      </c>
      <c r="I260" s="262">
        <v>650</v>
      </c>
      <c r="J260" s="530">
        <v>779</v>
      </c>
      <c r="K260" s="530">
        <v>130</v>
      </c>
      <c r="L260" s="538"/>
    </row>
    <row r="261" spans="1:12" s="539" customFormat="1" ht="9" customHeight="1" x14ac:dyDescent="0.25">
      <c r="A261" s="498" t="s">
        <v>48</v>
      </c>
      <c r="B261" s="197">
        <v>0</v>
      </c>
      <c r="C261" s="197"/>
      <c r="D261" s="197">
        <v>0</v>
      </c>
      <c r="E261" s="197"/>
      <c r="F261" s="197">
        <v>308</v>
      </c>
      <c r="G261" s="197"/>
      <c r="H261" s="197">
        <v>3466</v>
      </c>
      <c r="I261" s="197">
        <v>0</v>
      </c>
      <c r="J261" s="197">
        <v>12</v>
      </c>
      <c r="K261" s="197">
        <v>298</v>
      </c>
      <c r="L261" s="538"/>
    </row>
    <row r="262" spans="1:12" s="539" customFormat="1" ht="9" customHeight="1" x14ac:dyDescent="0.25">
      <c r="A262" s="498" t="s">
        <v>52</v>
      </c>
      <c r="B262" s="197">
        <v>1270</v>
      </c>
      <c r="C262" s="197"/>
      <c r="D262" s="197">
        <v>15</v>
      </c>
      <c r="E262" s="197"/>
      <c r="F262" s="197">
        <v>727</v>
      </c>
      <c r="G262" s="197"/>
      <c r="H262" s="197">
        <v>1700</v>
      </c>
      <c r="I262" s="197">
        <v>136</v>
      </c>
      <c r="J262" s="197">
        <v>200</v>
      </c>
      <c r="K262" s="197">
        <v>382</v>
      </c>
      <c r="L262" s="538"/>
    </row>
    <row r="263" spans="1:12" s="539" customFormat="1" ht="9" customHeight="1" x14ac:dyDescent="0.25">
      <c r="A263" s="498" t="s">
        <v>65</v>
      </c>
      <c r="B263" s="197">
        <v>1848</v>
      </c>
      <c r="C263" s="197"/>
      <c r="D263" s="197">
        <v>63</v>
      </c>
      <c r="E263" s="197"/>
      <c r="F263" s="197">
        <v>3347</v>
      </c>
      <c r="G263" s="197"/>
      <c r="H263" s="197">
        <v>6803</v>
      </c>
      <c r="I263" s="197">
        <v>714</v>
      </c>
      <c r="J263" s="197">
        <v>131</v>
      </c>
      <c r="K263" s="197">
        <v>1260</v>
      </c>
      <c r="L263" s="538"/>
    </row>
    <row r="264" spans="1:12" s="539" customFormat="1" ht="9" customHeight="1" x14ac:dyDescent="0.25">
      <c r="A264" s="531" t="s">
        <v>69</v>
      </c>
      <c r="B264" s="262">
        <v>1425</v>
      </c>
      <c r="C264" s="262"/>
      <c r="D264" s="262">
        <v>594</v>
      </c>
      <c r="E264" s="262"/>
      <c r="F264" s="262">
        <v>4101</v>
      </c>
      <c r="G264" s="262"/>
      <c r="H264" s="530">
        <v>3288</v>
      </c>
      <c r="I264" s="262">
        <v>1036</v>
      </c>
      <c r="J264" s="530">
        <v>773</v>
      </c>
      <c r="K264" s="530">
        <v>3260</v>
      </c>
      <c r="L264" s="538"/>
    </row>
    <row r="265" spans="1:12" s="539" customFormat="1" ht="9" customHeight="1" x14ac:dyDescent="0.25">
      <c r="A265" s="499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538"/>
    </row>
    <row r="266" spans="1:12" s="539" customFormat="1" ht="9" customHeight="1" x14ac:dyDescent="0.25">
      <c r="A266" s="111" t="s">
        <v>386</v>
      </c>
      <c r="B266" s="197">
        <f>SUM(B267:B272)</f>
        <v>15924</v>
      </c>
      <c r="C266" s="197"/>
      <c r="D266" s="197">
        <f>SUM(D267:D272)</f>
        <v>6901</v>
      </c>
      <c r="E266" s="197"/>
      <c r="F266" s="197">
        <f>SUM(F267:F272)</f>
        <v>21461</v>
      </c>
      <c r="G266" s="197"/>
      <c r="H266" s="197">
        <f>SUM(H267:H272)</f>
        <v>24801</v>
      </c>
      <c r="I266" s="197">
        <f>SUM(I267:I272)</f>
        <v>10111</v>
      </c>
      <c r="J266" s="197">
        <f>SUM(J267:J272)</f>
        <v>1229</v>
      </c>
      <c r="K266" s="197">
        <f>SUM(K267:K272)</f>
        <v>12087</v>
      </c>
      <c r="L266" s="538"/>
    </row>
    <row r="267" spans="1:12" s="539" customFormat="1" ht="9" customHeight="1" x14ac:dyDescent="0.25">
      <c r="A267" s="507" t="s">
        <v>21</v>
      </c>
      <c r="B267" s="197">
        <v>271</v>
      </c>
      <c r="C267" s="197"/>
      <c r="D267" s="197">
        <v>4568</v>
      </c>
      <c r="E267" s="197"/>
      <c r="F267" s="197">
        <v>6663</v>
      </c>
      <c r="G267" s="197"/>
      <c r="H267" s="197">
        <v>276</v>
      </c>
      <c r="I267" s="197">
        <v>1644</v>
      </c>
      <c r="J267" s="197">
        <v>0</v>
      </c>
      <c r="K267" s="197">
        <v>1371</v>
      </c>
      <c r="L267" s="538"/>
    </row>
    <row r="268" spans="1:12" s="539" customFormat="1" ht="9" customHeight="1" x14ac:dyDescent="0.25">
      <c r="A268" s="507" t="s">
        <v>59</v>
      </c>
      <c r="B268" s="197">
        <v>857</v>
      </c>
      <c r="C268" s="197"/>
      <c r="D268" s="197">
        <v>519</v>
      </c>
      <c r="E268" s="197"/>
      <c r="F268" s="197">
        <v>2950</v>
      </c>
      <c r="G268" s="197"/>
      <c r="H268" s="197">
        <v>19929</v>
      </c>
      <c r="I268" s="197">
        <v>0</v>
      </c>
      <c r="J268" s="197">
        <v>0</v>
      </c>
      <c r="K268" s="197">
        <v>964</v>
      </c>
      <c r="L268" s="538"/>
    </row>
    <row r="269" spans="1:12" s="539" customFormat="1" ht="9" customHeight="1" x14ac:dyDescent="0.25">
      <c r="A269" s="531" t="s">
        <v>74</v>
      </c>
      <c r="B269" s="262">
        <v>0</v>
      </c>
      <c r="C269" s="262"/>
      <c r="D269" s="262">
        <v>413</v>
      </c>
      <c r="E269" s="262"/>
      <c r="F269" s="262">
        <v>1708</v>
      </c>
      <c r="G269" s="262"/>
      <c r="H269" s="530">
        <v>0</v>
      </c>
      <c r="I269" s="262">
        <v>138</v>
      </c>
      <c r="J269" s="530">
        <v>66</v>
      </c>
      <c r="K269" s="530">
        <v>2394</v>
      </c>
      <c r="L269" s="538"/>
    </row>
    <row r="270" spans="1:12" s="539" customFormat="1" ht="9" customHeight="1" x14ac:dyDescent="0.25">
      <c r="A270" s="507" t="s">
        <v>76</v>
      </c>
      <c r="B270" s="197">
        <v>4960</v>
      </c>
      <c r="C270" s="197"/>
      <c r="D270" s="197">
        <v>1073</v>
      </c>
      <c r="E270" s="197"/>
      <c r="F270" s="197">
        <v>1660</v>
      </c>
      <c r="G270" s="197"/>
      <c r="H270" s="197">
        <v>950</v>
      </c>
      <c r="I270" s="197">
        <v>1755</v>
      </c>
      <c r="J270" s="197">
        <v>884</v>
      </c>
      <c r="K270" s="197">
        <v>3640</v>
      </c>
      <c r="L270" s="538"/>
    </row>
    <row r="271" spans="1:12" s="539" customFormat="1" ht="9" customHeight="1" x14ac:dyDescent="0.25">
      <c r="A271" s="507" t="s">
        <v>82</v>
      </c>
      <c r="B271" s="197">
        <v>8074</v>
      </c>
      <c r="C271" s="197"/>
      <c r="D271" s="197">
        <v>216</v>
      </c>
      <c r="E271" s="197"/>
      <c r="F271" s="197">
        <v>2174</v>
      </c>
      <c r="G271" s="197"/>
      <c r="H271" s="197">
        <v>951</v>
      </c>
      <c r="I271" s="197">
        <v>6574</v>
      </c>
      <c r="J271" s="197">
        <v>279</v>
      </c>
      <c r="K271" s="197">
        <v>3385</v>
      </c>
      <c r="L271" s="538"/>
    </row>
    <row r="272" spans="1:12" s="539" customFormat="1" ht="9" customHeight="1" x14ac:dyDescent="0.25">
      <c r="A272" s="507" t="s">
        <v>86</v>
      </c>
      <c r="B272" s="197">
        <v>1762</v>
      </c>
      <c r="C272" s="197"/>
      <c r="D272" s="197">
        <v>112</v>
      </c>
      <c r="E272" s="197"/>
      <c r="F272" s="197">
        <v>6306</v>
      </c>
      <c r="G272" s="197"/>
      <c r="H272" s="197">
        <v>2695</v>
      </c>
      <c r="I272" s="197">
        <v>0</v>
      </c>
      <c r="J272" s="197">
        <v>0</v>
      </c>
      <c r="K272" s="197">
        <v>333</v>
      </c>
      <c r="L272" s="538"/>
    </row>
    <row r="273" spans="1:11" s="518" customFormat="1" ht="9" customHeight="1" x14ac:dyDescent="0.25">
      <c r="A273" s="50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</row>
    <row r="274" spans="1:11" s="518" customFormat="1" ht="9" customHeight="1" x14ac:dyDescent="0.25">
      <c r="A274" s="535">
        <v>2007</v>
      </c>
      <c r="B274" s="74"/>
      <c r="C274" s="74"/>
      <c r="D274" s="74"/>
      <c r="E274" s="74"/>
      <c r="F274" s="74"/>
      <c r="G274" s="74"/>
      <c r="H274" s="74"/>
      <c r="I274" s="74"/>
      <c r="J274" s="74"/>
      <c r="K274" s="74"/>
    </row>
    <row r="275" spans="1:11" s="518" customFormat="1" ht="9" customHeight="1" x14ac:dyDescent="0.25">
      <c r="A275" s="113" t="s">
        <v>129</v>
      </c>
      <c r="B275" s="74">
        <f>B277+B290</f>
        <v>30290</v>
      </c>
      <c r="C275" s="74"/>
      <c r="D275" s="74">
        <f>D277+D290</f>
        <v>9604</v>
      </c>
      <c r="E275" s="74"/>
      <c r="F275" s="74">
        <f>F277+F290</f>
        <v>35623</v>
      </c>
      <c r="G275" s="74"/>
      <c r="H275" s="74">
        <f>H277+H290</f>
        <v>86270</v>
      </c>
      <c r="I275" s="74">
        <f>I277+I290</f>
        <v>14183</v>
      </c>
      <c r="J275" s="74">
        <f>J277+J290</f>
        <v>4750</v>
      </c>
      <c r="K275" s="74">
        <f>K277+K290</f>
        <v>21594</v>
      </c>
    </row>
    <row r="276" spans="1:11" s="518" customFormat="1" ht="3.95" customHeight="1" x14ac:dyDescent="0.25">
      <c r="A276" s="113"/>
      <c r="B276" s="74"/>
      <c r="C276" s="74"/>
      <c r="D276" s="74"/>
      <c r="E276" s="74"/>
      <c r="F276" s="74"/>
      <c r="G276" s="74"/>
      <c r="H276" s="74"/>
      <c r="I276" s="74"/>
      <c r="J276" s="74"/>
      <c r="K276" s="74"/>
    </row>
    <row r="277" spans="1:11" s="518" customFormat="1" ht="9" customHeight="1" x14ac:dyDescent="0.25">
      <c r="A277" s="111" t="s">
        <v>385</v>
      </c>
      <c r="B277" s="197">
        <f>SUM(B278:B288)</f>
        <v>14366</v>
      </c>
      <c r="C277" s="197"/>
      <c r="D277" s="197">
        <f>SUM(D278:D288)</f>
        <v>2703</v>
      </c>
      <c r="E277" s="197"/>
      <c r="F277" s="197">
        <f>SUM(F278:F288)</f>
        <v>14109</v>
      </c>
      <c r="G277" s="197"/>
      <c r="H277" s="197">
        <f>SUM(H278:H288)</f>
        <v>61469</v>
      </c>
      <c r="I277" s="197">
        <f>SUM(I278:I288)</f>
        <v>4072</v>
      </c>
      <c r="J277" s="197">
        <f>SUM(J278:J288)</f>
        <v>3521</v>
      </c>
      <c r="K277" s="197">
        <f>SUM(K278:K288)</f>
        <v>9507</v>
      </c>
    </row>
    <row r="278" spans="1:11" s="518" customFormat="1" ht="9" customHeight="1" x14ac:dyDescent="0.25">
      <c r="A278" s="498" t="s">
        <v>15</v>
      </c>
      <c r="B278" s="197">
        <v>1656</v>
      </c>
      <c r="C278" s="197"/>
      <c r="D278" s="197">
        <v>957</v>
      </c>
      <c r="E278" s="197"/>
      <c r="F278" s="197">
        <v>1845</v>
      </c>
      <c r="G278" s="197"/>
      <c r="H278" s="197">
        <v>2605</v>
      </c>
      <c r="I278" s="197">
        <v>692</v>
      </c>
      <c r="J278" s="197">
        <v>350</v>
      </c>
      <c r="K278" s="197">
        <v>872</v>
      </c>
    </row>
    <row r="279" spans="1:11" s="518" customFormat="1" ht="9" customHeight="1" x14ac:dyDescent="0.25">
      <c r="A279" s="498" t="s">
        <v>112</v>
      </c>
      <c r="B279" s="197">
        <v>1597</v>
      </c>
      <c r="C279" s="197"/>
      <c r="D279" s="197">
        <v>708</v>
      </c>
      <c r="E279" s="197"/>
      <c r="F279" s="197">
        <v>1462</v>
      </c>
      <c r="G279" s="197"/>
      <c r="H279" s="197">
        <v>15116</v>
      </c>
      <c r="I279" s="197">
        <v>248</v>
      </c>
      <c r="J279" s="197">
        <v>25</v>
      </c>
      <c r="K279" s="197">
        <v>2773</v>
      </c>
    </row>
    <row r="280" spans="1:11" s="518" customFormat="1" ht="9" customHeight="1" x14ac:dyDescent="0.25">
      <c r="A280" s="531" t="s">
        <v>25</v>
      </c>
      <c r="B280" s="262">
        <v>2986</v>
      </c>
      <c r="C280" s="262"/>
      <c r="D280" s="262">
        <v>216</v>
      </c>
      <c r="E280" s="262"/>
      <c r="F280" s="262">
        <v>1305</v>
      </c>
      <c r="G280" s="262"/>
      <c r="H280" s="530">
        <v>205</v>
      </c>
      <c r="I280" s="262">
        <v>516</v>
      </c>
      <c r="J280" s="530">
        <v>876</v>
      </c>
      <c r="K280" s="530">
        <v>2</v>
      </c>
    </row>
    <row r="281" spans="1:11" s="518" customFormat="1" ht="9" customHeight="1" x14ac:dyDescent="0.25">
      <c r="A281" s="498" t="s">
        <v>27</v>
      </c>
      <c r="B281" s="197">
        <v>151</v>
      </c>
      <c r="C281" s="197"/>
      <c r="D281" s="197">
        <v>0</v>
      </c>
      <c r="E281" s="197"/>
      <c r="F281" s="197">
        <v>420</v>
      </c>
      <c r="G281" s="197"/>
      <c r="H281" s="197">
        <v>150</v>
      </c>
      <c r="I281" s="197">
        <v>0</v>
      </c>
      <c r="J281" s="197">
        <v>170</v>
      </c>
      <c r="K281" s="197">
        <v>70</v>
      </c>
    </row>
    <row r="282" spans="1:11" s="518" customFormat="1" ht="9" customHeight="1" x14ac:dyDescent="0.25">
      <c r="A282" s="498" t="s">
        <v>36</v>
      </c>
      <c r="B282" s="197">
        <v>466</v>
      </c>
      <c r="C282" s="197"/>
      <c r="D282" s="197">
        <v>150</v>
      </c>
      <c r="E282" s="197"/>
      <c r="F282" s="197">
        <v>439</v>
      </c>
      <c r="G282" s="197"/>
      <c r="H282" s="197">
        <v>15009</v>
      </c>
      <c r="I282" s="197">
        <v>80</v>
      </c>
      <c r="J282" s="197">
        <v>205</v>
      </c>
      <c r="K282" s="197">
        <v>129</v>
      </c>
    </row>
    <row r="283" spans="1:11" s="518" customFormat="1" ht="9" customHeight="1" x14ac:dyDescent="0.25">
      <c r="A283" s="498" t="s">
        <v>39</v>
      </c>
      <c r="B283" s="197">
        <v>0</v>
      </c>
      <c r="C283" s="197"/>
      <c r="D283" s="197">
        <v>0</v>
      </c>
      <c r="E283" s="197"/>
      <c r="F283" s="197">
        <v>29</v>
      </c>
      <c r="G283" s="197"/>
      <c r="H283" s="197">
        <v>13127</v>
      </c>
      <c r="I283" s="197">
        <v>0</v>
      </c>
      <c r="J283" s="197">
        <v>0</v>
      </c>
      <c r="K283" s="197">
        <v>331</v>
      </c>
    </row>
    <row r="284" spans="1:11" s="518" customFormat="1" ht="9" customHeight="1" x14ac:dyDescent="0.25">
      <c r="A284" s="531" t="s">
        <v>43</v>
      </c>
      <c r="B284" s="262">
        <v>2967</v>
      </c>
      <c r="C284" s="262"/>
      <c r="D284" s="262">
        <v>0</v>
      </c>
      <c r="E284" s="262"/>
      <c r="F284" s="262">
        <v>70</v>
      </c>
      <c r="G284" s="262"/>
      <c r="H284" s="530">
        <v>0</v>
      </c>
      <c r="I284" s="262">
        <v>650</v>
      </c>
      <c r="J284" s="530">
        <v>779</v>
      </c>
      <c r="K284" s="530">
        <v>130</v>
      </c>
    </row>
    <row r="285" spans="1:11" s="518" customFormat="1" ht="9" customHeight="1" x14ac:dyDescent="0.25">
      <c r="A285" s="498" t="s">
        <v>48</v>
      </c>
      <c r="B285" s="197">
        <v>0</v>
      </c>
      <c r="C285" s="197"/>
      <c r="D285" s="197">
        <v>0</v>
      </c>
      <c r="E285" s="197"/>
      <c r="F285" s="197">
        <v>308</v>
      </c>
      <c r="G285" s="197"/>
      <c r="H285" s="197">
        <v>3466</v>
      </c>
      <c r="I285" s="197">
        <v>0</v>
      </c>
      <c r="J285" s="197">
        <v>12</v>
      </c>
      <c r="K285" s="197">
        <v>298</v>
      </c>
    </row>
    <row r="286" spans="1:11" s="518" customFormat="1" ht="9" customHeight="1" x14ac:dyDescent="0.25">
      <c r="A286" s="498" t="s">
        <v>52</v>
      </c>
      <c r="B286" s="197">
        <v>1270</v>
      </c>
      <c r="C286" s="197"/>
      <c r="D286" s="197">
        <v>15</v>
      </c>
      <c r="E286" s="197"/>
      <c r="F286" s="197">
        <v>783</v>
      </c>
      <c r="G286" s="197"/>
      <c r="H286" s="197">
        <v>1700</v>
      </c>
      <c r="I286" s="197">
        <v>136</v>
      </c>
      <c r="J286" s="197">
        <v>200</v>
      </c>
      <c r="K286" s="197">
        <v>382</v>
      </c>
    </row>
    <row r="287" spans="1:11" s="518" customFormat="1" ht="9" customHeight="1" x14ac:dyDescent="0.25">
      <c r="A287" s="498" t="s">
        <v>65</v>
      </c>
      <c r="B287" s="197">
        <v>1848</v>
      </c>
      <c r="C287" s="197"/>
      <c r="D287" s="197">
        <v>63</v>
      </c>
      <c r="E287" s="197"/>
      <c r="F287" s="197">
        <v>3347</v>
      </c>
      <c r="G287" s="197"/>
      <c r="H287" s="197">
        <v>6803</v>
      </c>
      <c r="I287" s="197">
        <v>714</v>
      </c>
      <c r="J287" s="197">
        <v>131</v>
      </c>
      <c r="K287" s="197">
        <v>1260</v>
      </c>
    </row>
    <row r="288" spans="1:11" s="518" customFormat="1" ht="9" customHeight="1" x14ac:dyDescent="0.25">
      <c r="A288" s="531" t="s">
        <v>69</v>
      </c>
      <c r="B288" s="262">
        <v>1425</v>
      </c>
      <c r="C288" s="262"/>
      <c r="D288" s="262">
        <v>594</v>
      </c>
      <c r="E288" s="262"/>
      <c r="F288" s="262">
        <v>4101</v>
      </c>
      <c r="G288" s="262"/>
      <c r="H288" s="530">
        <v>3288</v>
      </c>
      <c r="I288" s="262">
        <v>1036</v>
      </c>
      <c r="J288" s="530">
        <v>773</v>
      </c>
      <c r="K288" s="530">
        <v>3260</v>
      </c>
    </row>
    <row r="289" spans="1:11" s="518" customFormat="1" ht="9" customHeight="1" x14ac:dyDescent="0.25">
      <c r="A289" s="499"/>
      <c r="B289" s="74"/>
      <c r="C289" s="74"/>
      <c r="D289" s="74"/>
      <c r="E289" s="74"/>
      <c r="F289" s="74"/>
      <c r="G289" s="74"/>
      <c r="H289" s="74"/>
      <c r="I289" s="74"/>
      <c r="J289" s="74"/>
      <c r="K289" s="74"/>
    </row>
    <row r="290" spans="1:11" s="518" customFormat="1" ht="9" customHeight="1" x14ac:dyDescent="0.25">
      <c r="A290" s="111" t="s">
        <v>386</v>
      </c>
      <c r="B290" s="197">
        <f>SUM(B291:B296)</f>
        <v>15924</v>
      </c>
      <c r="C290" s="197"/>
      <c r="D290" s="197">
        <f>SUM(D291:D296)</f>
        <v>6901</v>
      </c>
      <c r="E290" s="197"/>
      <c r="F290" s="197">
        <f>SUM(F291:F296)</f>
        <v>21514</v>
      </c>
      <c r="G290" s="197"/>
      <c r="H290" s="197">
        <f>SUM(H291:H296)</f>
        <v>24801</v>
      </c>
      <c r="I290" s="197">
        <f>SUM(I291:I296)</f>
        <v>10111</v>
      </c>
      <c r="J290" s="197">
        <f>SUM(J291:J296)</f>
        <v>1229</v>
      </c>
      <c r="K290" s="197">
        <f>SUM(K291:K296)</f>
        <v>12087</v>
      </c>
    </row>
    <row r="291" spans="1:11" s="518" customFormat="1" ht="9" customHeight="1" x14ac:dyDescent="0.25">
      <c r="A291" s="507" t="s">
        <v>21</v>
      </c>
      <c r="B291" s="197">
        <v>271</v>
      </c>
      <c r="C291" s="197"/>
      <c r="D291" s="197">
        <v>4568</v>
      </c>
      <c r="E291" s="197"/>
      <c r="F291" s="197">
        <v>6663</v>
      </c>
      <c r="G291" s="197"/>
      <c r="H291" s="197">
        <v>276</v>
      </c>
      <c r="I291" s="197">
        <v>1644</v>
      </c>
      <c r="J291" s="197">
        <v>0</v>
      </c>
      <c r="K291" s="197">
        <v>1371</v>
      </c>
    </row>
    <row r="292" spans="1:11" s="518" customFormat="1" ht="9" customHeight="1" x14ac:dyDescent="0.25">
      <c r="A292" s="507" t="s">
        <v>59</v>
      </c>
      <c r="B292" s="197">
        <v>857</v>
      </c>
      <c r="C292" s="197"/>
      <c r="D292" s="197">
        <v>519</v>
      </c>
      <c r="E292" s="197"/>
      <c r="F292" s="197">
        <v>3003</v>
      </c>
      <c r="G292" s="197"/>
      <c r="H292" s="197">
        <v>19929</v>
      </c>
      <c r="I292" s="197">
        <v>0</v>
      </c>
      <c r="J292" s="197">
        <v>0</v>
      </c>
      <c r="K292" s="197">
        <v>964</v>
      </c>
    </row>
    <row r="293" spans="1:11" s="518" customFormat="1" ht="9" customHeight="1" x14ac:dyDescent="0.25">
      <c r="A293" s="531" t="s">
        <v>74</v>
      </c>
      <c r="B293" s="262">
        <v>0</v>
      </c>
      <c r="C293" s="262"/>
      <c r="D293" s="262">
        <v>413</v>
      </c>
      <c r="E293" s="262"/>
      <c r="F293" s="262">
        <v>1708</v>
      </c>
      <c r="G293" s="262"/>
      <c r="H293" s="530">
        <v>0</v>
      </c>
      <c r="I293" s="262">
        <v>138</v>
      </c>
      <c r="J293" s="530">
        <v>66</v>
      </c>
      <c r="K293" s="530">
        <v>2394</v>
      </c>
    </row>
    <row r="294" spans="1:11" s="518" customFormat="1" ht="9" customHeight="1" x14ac:dyDescent="0.25">
      <c r="A294" s="507" t="s">
        <v>76</v>
      </c>
      <c r="B294" s="197">
        <v>4960</v>
      </c>
      <c r="C294" s="197"/>
      <c r="D294" s="197">
        <v>1073</v>
      </c>
      <c r="E294" s="197"/>
      <c r="F294" s="197">
        <v>1660</v>
      </c>
      <c r="G294" s="197"/>
      <c r="H294" s="197">
        <v>950</v>
      </c>
      <c r="I294" s="197">
        <v>1755</v>
      </c>
      <c r="J294" s="197">
        <v>884</v>
      </c>
      <c r="K294" s="197">
        <v>3640</v>
      </c>
    </row>
    <row r="295" spans="1:11" s="518" customFormat="1" ht="9" customHeight="1" x14ac:dyDescent="0.25">
      <c r="A295" s="507" t="s">
        <v>82</v>
      </c>
      <c r="B295" s="197">
        <v>8074</v>
      </c>
      <c r="C295" s="197"/>
      <c r="D295" s="197">
        <v>216</v>
      </c>
      <c r="E295" s="197"/>
      <c r="F295" s="197">
        <v>2174</v>
      </c>
      <c r="G295" s="197"/>
      <c r="H295" s="197">
        <v>951</v>
      </c>
      <c r="I295" s="197">
        <v>6574</v>
      </c>
      <c r="J295" s="197">
        <v>279</v>
      </c>
      <c r="K295" s="197">
        <v>3385</v>
      </c>
    </row>
    <row r="296" spans="1:11" s="518" customFormat="1" ht="9" customHeight="1" x14ac:dyDescent="0.25">
      <c r="A296" s="507" t="s">
        <v>86</v>
      </c>
      <c r="B296" s="197">
        <v>1762</v>
      </c>
      <c r="C296" s="197"/>
      <c r="D296" s="197">
        <v>112</v>
      </c>
      <c r="E296" s="197"/>
      <c r="F296" s="197">
        <v>6306</v>
      </c>
      <c r="G296" s="197"/>
      <c r="H296" s="197">
        <v>2695</v>
      </c>
      <c r="I296" s="197">
        <v>0</v>
      </c>
      <c r="J296" s="197">
        <v>0</v>
      </c>
      <c r="K296" s="197">
        <v>333</v>
      </c>
    </row>
    <row r="297" spans="1:11" s="518" customFormat="1" ht="9" customHeight="1" x14ac:dyDescent="0.25">
      <c r="A297" s="50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</row>
    <row r="298" spans="1:11" s="518" customFormat="1" ht="9" customHeight="1" x14ac:dyDescent="0.25">
      <c r="A298" s="535">
        <v>2008</v>
      </c>
      <c r="B298" s="74"/>
      <c r="C298" s="74"/>
      <c r="D298" s="74"/>
      <c r="E298" s="74"/>
      <c r="F298" s="74"/>
      <c r="G298" s="74"/>
      <c r="H298" s="74"/>
      <c r="I298" s="74"/>
      <c r="J298" s="74"/>
      <c r="K298" s="74"/>
    </row>
    <row r="299" spans="1:11" s="518" customFormat="1" ht="9" customHeight="1" x14ac:dyDescent="0.25">
      <c r="A299" s="113" t="s">
        <v>129</v>
      </c>
      <c r="B299" s="74">
        <f>B301+B314</f>
        <v>35267</v>
      </c>
      <c r="C299" s="74"/>
      <c r="D299" s="74">
        <f>D301+D314</f>
        <v>9848</v>
      </c>
      <c r="E299" s="74"/>
      <c r="F299" s="74">
        <f>F301+F314</f>
        <v>35328</v>
      </c>
      <c r="G299" s="74"/>
      <c r="H299" s="74">
        <f>H301+H314</f>
        <v>87696</v>
      </c>
      <c r="I299" s="74">
        <f>I301+I314</f>
        <v>14485</v>
      </c>
      <c r="J299" s="74">
        <f>J301+J314</f>
        <v>4894</v>
      </c>
      <c r="K299" s="74">
        <f>K301+K314</f>
        <v>21932</v>
      </c>
    </row>
    <row r="300" spans="1:11" s="518" customFormat="1" ht="3.95" customHeight="1" x14ac:dyDescent="0.25">
      <c r="A300" s="113"/>
      <c r="B300" s="74"/>
      <c r="C300" s="74"/>
      <c r="D300" s="74"/>
      <c r="E300" s="74"/>
      <c r="F300" s="74"/>
      <c r="G300" s="74"/>
      <c r="H300" s="74"/>
      <c r="I300" s="74"/>
      <c r="J300" s="74"/>
      <c r="K300" s="74"/>
    </row>
    <row r="301" spans="1:11" s="518" customFormat="1" ht="9" customHeight="1" x14ac:dyDescent="0.25">
      <c r="A301" s="111" t="s">
        <v>385</v>
      </c>
      <c r="B301" s="197">
        <f>SUM(B302:B312)</f>
        <v>16451</v>
      </c>
      <c r="C301" s="197"/>
      <c r="D301" s="197">
        <f>SUM(D302:D312)</f>
        <v>2703</v>
      </c>
      <c r="E301" s="197"/>
      <c r="F301" s="197">
        <f>SUM(F302:F312)</f>
        <v>13574</v>
      </c>
      <c r="G301" s="197"/>
      <c r="H301" s="197">
        <f>SUM(H302:H312)</f>
        <v>62415</v>
      </c>
      <c r="I301" s="197">
        <f>SUM(I302:I312)</f>
        <v>4072</v>
      </c>
      <c r="J301" s="197">
        <f>SUM(J302:J312)</f>
        <v>3521</v>
      </c>
      <c r="K301" s="197">
        <f>SUM(K302:K312)</f>
        <v>9529</v>
      </c>
    </row>
    <row r="302" spans="1:11" s="518" customFormat="1" ht="9" customHeight="1" x14ac:dyDescent="0.25">
      <c r="A302" s="498" t="s">
        <v>15</v>
      </c>
      <c r="B302" s="197">
        <v>1656</v>
      </c>
      <c r="C302" s="197"/>
      <c r="D302" s="197">
        <v>957</v>
      </c>
      <c r="E302" s="197"/>
      <c r="F302" s="197">
        <v>1897</v>
      </c>
      <c r="G302" s="197"/>
      <c r="H302" s="197">
        <v>2605</v>
      </c>
      <c r="I302" s="197">
        <v>692</v>
      </c>
      <c r="J302" s="197">
        <v>350</v>
      </c>
      <c r="K302" s="197">
        <v>872</v>
      </c>
    </row>
    <row r="303" spans="1:11" s="518" customFormat="1" ht="9" customHeight="1" x14ac:dyDescent="0.25">
      <c r="A303" s="498" t="s">
        <v>112</v>
      </c>
      <c r="B303" s="197">
        <v>1597</v>
      </c>
      <c r="C303" s="197"/>
      <c r="D303" s="197">
        <v>708</v>
      </c>
      <c r="E303" s="197"/>
      <c r="F303" s="197">
        <v>1462</v>
      </c>
      <c r="G303" s="197"/>
      <c r="H303" s="197">
        <v>15116</v>
      </c>
      <c r="I303" s="197">
        <v>248</v>
      </c>
      <c r="J303" s="197">
        <v>25</v>
      </c>
      <c r="K303" s="197">
        <v>2773</v>
      </c>
    </row>
    <row r="304" spans="1:11" s="518" customFormat="1" ht="9" customHeight="1" x14ac:dyDescent="0.25">
      <c r="A304" s="531" t="s">
        <v>25</v>
      </c>
      <c r="B304" s="262">
        <v>4061</v>
      </c>
      <c r="C304" s="262"/>
      <c r="D304" s="262">
        <v>216</v>
      </c>
      <c r="E304" s="262"/>
      <c r="F304" s="262">
        <v>655</v>
      </c>
      <c r="G304" s="262"/>
      <c r="H304" s="530">
        <v>495</v>
      </c>
      <c r="I304" s="262">
        <v>516</v>
      </c>
      <c r="J304" s="530">
        <v>876</v>
      </c>
      <c r="K304" s="530">
        <v>24</v>
      </c>
    </row>
    <row r="305" spans="1:11" s="518" customFormat="1" ht="9" customHeight="1" x14ac:dyDescent="0.25">
      <c r="A305" s="498" t="s">
        <v>27</v>
      </c>
      <c r="B305" s="197">
        <v>401</v>
      </c>
      <c r="C305" s="197"/>
      <c r="D305" s="197">
        <v>0</v>
      </c>
      <c r="E305" s="197"/>
      <c r="F305" s="197">
        <v>420</v>
      </c>
      <c r="G305" s="197"/>
      <c r="H305" s="197">
        <v>150</v>
      </c>
      <c r="I305" s="197">
        <v>0</v>
      </c>
      <c r="J305" s="197">
        <v>170</v>
      </c>
      <c r="K305" s="197">
        <v>70</v>
      </c>
    </row>
    <row r="306" spans="1:11" s="518" customFormat="1" ht="9" customHeight="1" x14ac:dyDescent="0.25">
      <c r="A306" s="498" t="s">
        <v>36</v>
      </c>
      <c r="B306" s="197">
        <v>466</v>
      </c>
      <c r="C306" s="197"/>
      <c r="D306" s="197">
        <v>150</v>
      </c>
      <c r="E306" s="197"/>
      <c r="F306" s="197">
        <v>439</v>
      </c>
      <c r="G306" s="197"/>
      <c r="H306" s="197">
        <v>15009</v>
      </c>
      <c r="I306" s="197">
        <v>80</v>
      </c>
      <c r="J306" s="197">
        <v>205</v>
      </c>
      <c r="K306" s="197">
        <v>129</v>
      </c>
    </row>
    <row r="307" spans="1:11" s="518" customFormat="1" ht="9" customHeight="1" x14ac:dyDescent="0.25">
      <c r="A307" s="498" t="s">
        <v>39</v>
      </c>
      <c r="B307" s="197">
        <v>0</v>
      </c>
      <c r="C307" s="197"/>
      <c r="D307" s="197">
        <v>0</v>
      </c>
      <c r="E307" s="197"/>
      <c r="F307" s="197">
        <v>29</v>
      </c>
      <c r="G307" s="197"/>
      <c r="H307" s="197">
        <v>13127</v>
      </c>
      <c r="I307" s="197">
        <v>0</v>
      </c>
      <c r="J307" s="197">
        <v>0</v>
      </c>
      <c r="K307" s="197">
        <v>331</v>
      </c>
    </row>
    <row r="308" spans="1:11" s="518" customFormat="1" ht="9" customHeight="1" x14ac:dyDescent="0.25">
      <c r="A308" s="531" t="s">
        <v>43</v>
      </c>
      <c r="B308" s="262">
        <v>3567</v>
      </c>
      <c r="C308" s="262"/>
      <c r="D308" s="262">
        <v>0</v>
      </c>
      <c r="E308" s="262"/>
      <c r="F308" s="262">
        <v>70</v>
      </c>
      <c r="G308" s="262"/>
      <c r="H308" s="530">
        <v>0</v>
      </c>
      <c r="I308" s="262">
        <v>650</v>
      </c>
      <c r="J308" s="530">
        <v>779</v>
      </c>
      <c r="K308" s="530">
        <v>130</v>
      </c>
    </row>
    <row r="309" spans="1:11" s="518" customFormat="1" ht="9" customHeight="1" x14ac:dyDescent="0.25">
      <c r="A309" s="498" t="s">
        <v>48</v>
      </c>
      <c r="B309" s="197">
        <v>0</v>
      </c>
      <c r="C309" s="197"/>
      <c r="D309" s="197">
        <v>0</v>
      </c>
      <c r="E309" s="197"/>
      <c r="F309" s="197">
        <v>308</v>
      </c>
      <c r="G309" s="197"/>
      <c r="H309" s="197">
        <v>3466</v>
      </c>
      <c r="I309" s="197">
        <v>0</v>
      </c>
      <c r="J309" s="197">
        <v>12</v>
      </c>
      <c r="K309" s="197">
        <v>298</v>
      </c>
    </row>
    <row r="310" spans="1:11" s="518" customFormat="1" ht="9" customHeight="1" x14ac:dyDescent="0.25">
      <c r="A310" s="498" t="s">
        <v>52</v>
      </c>
      <c r="B310" s="197">
        <v>1270</v>
      </c>
      <c r="C310" s="197"/>
      <c r="D310" s="197">
        <v>15</v>
      </c>
      <c r="E310" s="197"/>
      <c r="F310" s="197">
        <v>923</v>
      </c>
      <c r="G310" s="197"/>
      <c r="H310" s="197">
        <v>1700</v>
      </c>
      <c r="I310" s="197">
        <v>136</v>
      </c>
      <c r="J310" s="197">
        <v>200</v>
      </c>
      <c r="K310" s="197">
        <v>382</v>
      </c>
    </row>
    <row r="311" spans="1:11" s="518" customFormat="1" ht="9" customHeight="1" x14ac:dyDescent="0.25">
      <c r="A311" s="498" t="s">
        <v>65</v>
      </c>
      <c r="B311" s="197">
        <v>2008</v>
      </c>
      <c r="C311" s="197"/>
      <c r="D311" s="197">
        <v>63</v>
      </c>
      <c r="E311" s="197"/>
      <c r="F311" s="197">
        <v>3517</v>
      </c>
      <c r="G311" s="197"/>
      <c r="H311" s="197">
        <v>7137</v>
      </c>
      <c r="I311" s="197">
        <v>714</v>
      </c>
      <c r="J311" s="197">
        <v>131</v>
      </c>
      <c r="K311" s="197">
        <v>1260</v>
      </c>
    </row>
    <row r="312" spans="1:11" s="518" customFormat="1" ht="9" customHeight="1" x14ac:dyDescent="0.25">
      <c r="A312" s="531" t="s">
        <v>69</v>
      </c>
      <c r="B312" s="262">
        <v>1425</v>
      </c>
      <c r="C312" s="262"/>
      <c r="D312" s="262">
        <v>594</v>
      </c>
      <c r="E312" s="262"/>
      <c r="F312" s="262">
        <v>3854</v>
      </c>
      <c r="G312" s="262"/>
      <c r="H312" s="530">
        <v>3610</v>
      </c>
      <c r="I312" s="262">
        <v>1036</v>
      </c>
      <c r="J312" s="530">
        <v>773</v>
      </c>
      <c r="K312" s="530">
        <v>3260</v>
      </c>
    </row>
    <row r="313" spans="1:11" s="518" customFormat="1" ht="9" customHeight="1" x14ac:dyDescent="0.25">
      <c r="A313" s="499"/>
      <c r="B313" s="74"/>
      <c r="C313" s="74"/>
      <c r="D313" s="74"/>
      <c r="E313" s="74"/>
      <c r="F313" s="74"/>
      <c r="G313" s="74"/>
      <c r="H313" s="74"/>
      <c r="I313" s="74"/>
      <c r="J313" s="74"/>
      <c r="K313" s="74"/>
    </row>
    <row r="314" spans="1:11" s="518" customFormat="1" ht="9" customHeight="1" x14ac:dyDescent="0.25">
      <c r="A314" s="111" t="s">
        <v>386</v>
      </c>
      <c r="B314" s="197">
        <f>SUM(B315:B320)</f>
        <v>18816</v>
      </c>
      <c r="C314" s="197"/>
      <c r="D314" s="197">
        <f>SUM(D315:D320)</f>
        <v>7145</v>
      </c>
      <c r="E314" s="197"/>
      <c r="F314" s="197">
        <f>SUM(F315:F320)</f>
        <v>21754</v>
      </c>
      <c r="G314" s="197"/>
      <c r="H314" s="197">
        <f>SUM(H315:H320)</f>
        <v>25281</v>
      </c>
      <c r="I314" s="197">
        <f>SUM(I315:I320)</f>
        <v>10413</v>
      </c>
      <c r="J314" s="197">
        <f>SUM(J315:J320)</f>
        <v>1373</v>
      </c>
      <c r="K314" s="197">
        <f>SUM(K315:K320)</f>
        <v>12403</v>
      </c>
    </row>
    <row r="315" spans="1:11" s="518" customFormat="1" ht="9" customHeight="1" x14ac:dyDescent="0.25">
      <c r="A315" s="507" t="s">
        <v>21</v>
      </c>
      <c r="B315" s="197">
        <v>271</v>
      </c>
      <c r="C315" s="197"/>
      <c r="D315" s="197">
        <v>4568</v>
      </c>
      <c r="E315" s="197"/>
      <c r="F315" s="197">
        <v>6663</v>
      </c>
      <c r="G315" s="197"/>
      <c r="H315" s="197">
        <v>276</v>
      </c>
      <c r="I315" s="197">
        <v>1644</v>
      </c>
      <c r="J315" s="197">
        <v>0</v>
      </c>
      <c r="K315" s="197">
        <v>1371</v>
      </c>
    </row>
    <row r="316" spans="1:11" s="518" customFormat="1" ht="9" customHeight="1" x14ac:dyDescent="0.25">
      <c r="A316" s="507" t="s">
        <v>59</v>
      </c>
      <c r="B316" s="197">
        <v>857</v>
      </c>
      <c r="C316" s="197"/>
      <c r="D316" s="197">
        <v>591</v>
      </c>
      <c r="E316" s="197"/>
      <c r="F316" s="197">
        <v>3003</v>
      </c>
      <c r="G316" s="197"/>
      <c r="H316" s="197">
        <v>19929</v>
      </c>
      <c r="I316" s="197">
        <v>0</v>
      </c>
      <c r="J316" s="197">
        <v>0</v>
      </c>
      <c r="K316" s="197">
        <v>964</v>
      </c>
    </row>
    <row r="317" spans="1:11" s="518" customFormat="1" ht="9" customHeight="1" x14ac:dyDescent="0.25">
      <c r="A317" s="531" t="s">
        <v>74</v>
      </c>
      <c r="B317" s="262">
        <v>300</v>
      </c>
      <c r="C317" s="262"/>
      <c r="D317" s="262">
        <v>413</v>
      </c>
      <c r="E317" s="262"/>
      <c r="F317" s="262">
        <v>1708</v>
      </c>
      <c r="G317" s="262"/>
      <c r="H317" s="530">
        <v>0</v>
      </c>
      <c r="I317" s="262">
        <v>138</v>
      </c>
      <c r="J317" s="530">
        <v>66</v>
      </c>
      <c r="K317" s="530">
        <v>2694</v>
      </c>
    </row>
    <row r="318" spans="1:11" s="518" customFormat="1" ht="9" customHeight="1" x14ac:dyDescent="0.25">
      <c r="A318" s="507" t="s">
        <v>76</v>
      </c>
      <c r="B318" s="197">
        <v>6703</v>
      </c>
      <c r="C318" s="197"/>
      <c r="D318" s="197">
        <v>1073</v>
      </c>
      <c r="E318" s="197"/>
      <c r="F318" s="197">
        <v>1660</v>
      </c>
      <c r="G318" s="197"/>
      <c r="H318" s="197">
        <v>950</v>
      </c>
      <c r="I318" s="197">
        <v>1755</v>
      </c>
      <c r="J318" s="197">
        <v>1024</v>
      </c>
      <c r="K318" s="197">
        <v>3640</v>
      </c>
    </row>
    <row r="319" spans="1:11" s="518" customFormat="1" ht="9" customHeight="1" x14ac:dyDescent="0.25">
      <c r="A319" s="507" t="s">
        <v>82</v>
      </c>
      <c r="B319" s="197">
        <v>8918</v>
      </c>
      <c r="C319" s="197"/>
      <c r="D319" s="197">
        <v>310</v>
      </c>
      <c r="E319" s="197"/>
      <c r="F319" s="197">
        <v>2414</v>
      </c>
      <c r="G319" s="197"/>
      <c r="H319" s="197">
        <v>1433</v>
      </c>
      <c r="I319" s="197">
        <v>6574</v>
      </c>
      <c r="J319" s="197">
        <v>283</v>
      </c>
      <c r="K319" s="197">
        <v>3401</v>
      </c>
    </row>
    <row r="320" spans="1:11" s="518" customFormat="1" ht="9" customHeight="1" x14ac:dyDescent="0.25">
      <c r="A320" s="507" t="s">
        <v>86</v>
      </c>
      <c r="B320" s="197">
        <v>1767</v>
      </c>
      <c r="C320" s="197"/>
      <c r="D320" s="197">
        <v>190</v>
      </c>
      <c r="E320" s="197"/>
      <c r="F320" s="197">
        <v>6306</v>
      </c>
      <c r="G320" s="197"/>
      <c r="H320" s="197">
        <v>2693</v>
      </c>
      <c r="I320" s="197">
        <v>302</v>
      </c>
      <c r="J320" s="197">
        <v>0</v>
      </c>
      <c r="K320" s="197">
        <v>333</v>
      </c>
    </row>
    <row r="321" spans="1:11" s="518" customFormat="1" ht="9" customHeight="1" x14ac:dyDescent="0.25">
      <c r="A321" s="50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</row>
    <row r="322" spans="1:11" s="518" customFormat="1" ht="9" customHeight="1" x14ac:dyDescent="0.25">
      <c r="A322" s="535">
        <v>2009</v>
      </c>
      <c r="B322" s="74"/>
      <c r="C322" s="74"/>
      <c r="D322" s="74"/>
      <c r="E322" s="74"/>
      <c r="F322" s="74"/>
      <c r="G322" s="74"/>
      <c r="H322" s="74"/>
      <c r="I322" s="74"/>
      <c r="J322" s="74"/>
      <c r="K322" s="74"/>
    </row>
    <row r="323" spans="1:11" s="518" customFormat="1" ht="9" customHeight="1" x14ac:dyDescent="0.25">
      <c r="A323" s="113" t="s">
        <v>129</v>
      </c>
      <c r="B323" s="74">
        <f>B325+B338</f>
        <v>35567</v>
      </c>
      <c r="C323" s="74"/>
      <c r="D323" s="74">
        <f>D325+D338</f>
        <v>9848</v>
      </c>
      <c r="E323" s="74"/>
      <c r="F323" s="74">
        <f>F325+F338</f>
        <v>35651</v>
      </c>
      <c r="G323" s="74"/>
      <c r="H323" s="74">
        <f>H325+H338</f>
        <v>87696</v>
      </c>
      <c r="I323" s="74">
        <f>I325+I338</f>
        <v>14485</v>
      </c>
      <c r="J323" s="74">
        <f>J325+J338</f>
        <v>5079</v>
      </c>
      <c r="K323" s="74">
        <f>K325+K338</f>
        <v>22064</v>
      </c>
    </row>
    <row r="324" spans="1:11" s="518" customFormat="1" ht="3.95" customHeight="1" x14ac:dyDescent="0.25">
      <c r="A324" s="113"/>
      <c r="B324" s="74"/>
      <c r="C324" s="74"/>
      <c r="D324" s="74"/>
      <c r="E324" s="74"/>
      <c r="F324" s="74"/>
      <c r="G324" s="74"/>
      <c r="H324" s="74"/>
      <c r="I324" s="74"/>
      <c r="J324" s="74"/>
      <c r="K324" s="74"/>
    </row>
    <row r="325" spans="1:11" s="518" customFormat="1" ht="9" customHeight="1" x14ac:dyDescent="0.25">
      <c r="A325" s="111" t="s">
        <v>385</v>
      </c>
      <c r="B325" s="197">
        <f>SUM(B326:B336)</f>
        <v>16451</v>
      </c>
      <c r="C325" s="197"/>
      <c r="D325" s="197">
        <f>SUM(D326:D336)</f>
        <v>2703</v>
      </c>
      <c r="E325" s="197"/>
      <c r="F325" s="197">
        <f>SUM(F326:F336)</f>
        <v>13897</v>
      </c>
      <c r="G325" s="197"/>
      <c r="H325" s="197">
        <f>SUM(H326:H336)</f>
        <v>62415</v>
      </c>
      <c r="I325" s="197">
        <f>SUM(I326:I336)</f>
        <v>4072</v>
      </c>
      <c r="J325" s="197">
        <f>SUM(J326:J336)</f>
        <v>3706</v>
      </c>
      <c r="K325" s="197">
        <f>SUM(K326:K336)</f>
        <v>9661</v>
      </c>
    </row>
    <row r="326" spans="1:11" s="518" customFormat="1" ht="9" customHeight="1" x14ac:dyDescent="0.25">
      <c r="A326" s="498" t="s">
        <v>15</v>
      </c>
      <c r="B326" s="197">
        <v>1656</v>
      </c>
      <c r="C326" s="197"/>
      <c r="D326" s="197">
        <v>957</v>
      </c>
      <c r="E326" s="197"/>
      <c r="F326" s="197">
        <v>1897</v>
      </c>
      <c r="G326" s="197"/>
      <c r="H326" s="197">
        <v>2605</v>
      </c>
      <c r="I326" s="197">
        <v>692</v>
      </c>
      <c r="J326" s="197">
        <v>350</v>
      </c>
      <c r="K326" s="197">
        <v>872</v>
      </c>
    </row>
    <row r="327" spans="1:11" s="518" customFormat="1" ht="9" customHeight="1" x14ac:dyDescent="0.25">
      <c r="A327" s="498" t="s">
        <v>112</v>
      </c>
      <c r="B327" s="197">
        <v>1597</v>
      </c>
      <c r="C327" s="197"/>
      <c r="D327" s="197">
        <v>708</v>
      </c>
      <c r="E327" s="197"/>
      <c r="F327" s="197">
        <v>1462</v>
      </c>
      <c r="G327" s="197"/>
      <c r="H327" s="197">
        <v>15116</v>
      </c>
      <c r="I327" s="197">
        <v>248</v>
      </c>
      <c r="J327" s="197">
        <v>25</v>
      </c>
      <c r="K327" s="197">
        <v>2773</v>
      </c>
    </row>
    <row r="328" spans="1:11" s="518" customFormat="1" ht="9" customHeight="1" x14ac:dyDescent="0.25">
      <c r="A328" s="531" t="s">
        <v>25</v>
      </c>
      <c r="B328" s="262">
        <v>4061</v>
      </c>
      <c r="C328" s="262"/>
      <c r="D328" s="262">
        <v>216</v>
      </c>
      <c r="E328" s="262"/>
      <c r="F328" s="262">
        <v>655</v>
      </c>
      <c r="G328" s="262"/>
      <c r="H328" s="530">
        <v>495</v>
      </c>
      <c r="I328" s="262">
        <v>516</v>
      </c>
      <c r="J328" s="530">
        <v>976</v>
      </c>
      <c r="K328" s="530">
        <v>126</v>
      </c>
    </row>
    <row r="329" spans="1:11" s="518" customFormat="1" ht="9" customHeight="1" x14ac:dyDescent="0.25">
      <c r="A329" s="498" t="s">
        <v>27</v>
      </c>
      <c r="B329" s="197">
        <v>401</v>
      </c>
      <c r="C329" s="197"/>
      <c r="D329" s="197">
        <v>0</v>
      </c>
      <c r="E329" s="197"/>
      <c r="F329" s="197">
        <v>420</v>
      </c>
      <c r="G329" s="197"/>
      <c r="H329" s="197">
        <v>150</v>
      </c>
      <c r="I329" s="197">
        <v>0</v>
      </c>
      <c r="J329" s="197">
        <v>170</v>
      </c>
      <c r="K329" s="197">
        <v>70</v>
      </c>
    </row>
    <row r="330" spans="1:11" s="518" customFormat="1" ht="9" customHeight="1" x14ac:dyDescent="0.25">
      <c r="A330" s="498" t="s">
        <v>36</v>
      </c>
      <c r="B330" s="197">
        <v>466</v>
      </c>
      <c r="C330" s="197"/>
      <c r="D330" s="197">
        <v>150</v>
      </c>
      <c r="E330" s="197"/>
      <c r="F330" s="197">
        <v>439</v>
      </c>
      <c r="G330" s="197"/>
      <c r="H330" s="197">
        <v>15009</v>
      </c>
      <c r="I330" s="197">
        <v>80</v>
      </c>
      <c r="J330" s="197">
        <v>205</v>
      </c>
      <c r="K330" s="197">
        <v>129</v>
      </c>
    </row>
    <row r="331" spans="1:11" s="518" customFormat="1" ht="9" customHeight="1" x14ac:dyDescent="0.25">
      <c r="A331" s="498" t="s">
        <v>39</v>
      </c>
      <c r="B331" s="197">
        <v>0</v>
      </c>
      <c r="C331" s="197"/>
      <c r="D331" s="197">
        <v>0</v>
      </c>
      <c r="E331" s="197"/>
      <c r="F331" s="197">
        <v>29</v>
      </c>
      <c r="G331" s="197"/>
      <c r="H331" s="197">
        <v>13127</v>
      </c>
      <c r="I331" s="197">
        <v>0</v>
      </c>
      <c r="J331" s="197">
        <v>85</v>
      </c>
      <c r="K331" s="197">
        <v>331</v>
      </c>
    </row>
    <row r="332" spans="1:11" s="518" customFormat="1" ht="9" customHeight="1" x14ac:dyDescent="0.25">
      <c r="A332" s="531" t="s">
        <v>43</v>
      </c>
      <c r="B332" s="262">
        <v>3567</v>
      </c>
      <c r="C332" s="262"/>
      <c r="D332" s="262">
        <v>0</v>
      </c>
      <c r="E332" s="262"/>
      <c r="F332" s="262">
        <v>70</v>
      </c>
      <c r="G332" s="262"/>
      <c r="H332" s="530">
        <v>0</v>
      </c>
      <c r="I332" s="262">
        <v>650</v>
      </c>
      <c r="J332" s="530">
        <v>779</v>
      </c>
      <c r="K332" s="530">
        <v>160</v>
      </c>
    </row>
    <row r="333" spans="1:11" s="518" customFormat="1" ht="9" customHeight="1" x14ac:dyDescent="0.25">
      <c r="A333" s="498" t="s">
        <v>48</v>
      </c>
      <c r="B333" s="197">
        <v>0</v>
      </c>
      <c r="C333" s="197"/>
      <c r="D333" s="197">
        <v>0</v>
      </c>
      <c r="E333" s="197"/>
      <c r="F333" s="197">
        <v>308</v>
      </c>
      <c r="G333" s="197"/>
      <c r="H333" s="197">
        <v>3466</v>
      </c>
      <c r="I333" s="197">
        <v>0</v>
      </c>
      <c r="J333" s="197">
        <v>12</v>
      </c>
      <c r="K333" s="197">
        <v>298</v>
      </c>
    </row>
    <row r="334" spans="1:11" s="518" customFormat="1" ht="9" customHeight="1" x14ac:dyDescent="0.25">
      <c r="A334" s="498" t="s">
        <v>52</v>
      </c>
      <c r="B334" s="197">
        <v>1270</v>
      </c>
      <c r="C334" s="197"/>
      <c r="D334" s="197">
        <v>15</v>
      </c>
      <c r="E334" s="197"/>
      <c r="F334" s="197">
        <v>803</v>
      </c>
      <c r="G334" s="197"/>
      <c r="H334" s="197">
        <v>1700</v>
      </c>
      <c r="I334" s="197">
        <v>136</v>
      </c>
      <c r="J334" s="197">
        <v>200</v>
      </c>
      <c r="K334" s="197">
        <v>382</v>
      </c>
    </row>
    <row r="335" spans="1:11" s="518" customFormat="1" ht="9" customHeight="1" x14ac:dyDescent="0.25">
      <c r="A335" s="498" t="s">
        <v>65</v>
      </c>
      <c r="B335" s="197">
        <v>2008</v>
      </c>
      <c r="C335" s="197"/>
      <c r="D335" s="197">
        <v>63</v>
      </c>
      <c r="E335" s="197"/>
      <c r="F335" s="197">
        <v>3517</v>
      </c>
      <c r="G335" s="197"/>
      <c r="H335" s="197">
        <v>7137</v>
      </c>
      <c r="I335" s="197">
        <v>714</v>
      </c>
      <c r="J335" s="197">
        <v>131</v>
      </c>
      <c r="K335" s="197">
        <v>1260</v>
      </c>
    </row>
    <row r="336" spans="1:11" s="518" customFormat="1" ht="9" customHeight="1" x14ac:dyDescent="0.25">
      <c r="A336" s="531" t="s">
        <v>69</v>
      </c>
      <c r="B336" s="262">
        <v>1425</v>
      </c>
      <c r="C336" s="262"/>
      <c r="D336" s="262">
        <v>594</v>
      </c>
      <c r="E336" s="262"/>
      <c r="F336" s="262">
        <v>4297</v>
      </c>
      <c r="G336" s="262"/>
      <c r="H336" s="530">
        <v>3610</v>
      </c>
      <c r="I336" s="262">
        <v>1036</v>
      </c>
      <c r="J336" s="530">
        <v>773</v>
      </c>
      <c r="K336" s="530">
        <v>3260</v>
      </c>
    </row>
    <row r="337" spans="1:12" ht="9" customHeight="1" x14ac:dyDescent="0.25">
      <c r="A337" s="499"/>
      <c r="B337" s="74"/>
      <c r="C337" s="74"/>
      <c r="D337" s="74"/>
      <c r="E337" s="74"/>
      <c r="F337" s="74"/>
      <c r="G337" s="74"/>
      <c r="H337" s="74"/>
      <c r="I337" s="74"/>
      <c r="J337" s="74"/>
      <c r="K337" s="74"/>
    </row>
    <row r="338" spans="1:12" ht="9" customHeight="1" x14ac:dyDescent="0.25">
      <c r="A338" s="111" t="s">
        <v>386</v>
      </c>
      <c r="B338" s="197">
        <f>SUM(B339:B344)</f>
        <v>19116</v>
      </c>
      <c r="C338" s="197"/>
      <c r="D338" s="197">
        <f>SUM(D339:D344)</f>
        <v>7145</v>
      </c>
      <c r="E338" s="197"/>
      <c r="F338" s="197">
        <f>SUM(F339:F344)</f>
        <v>21754</v>
      </c>
      <c r="G338" s="197"/>
      <c r="H338" s="197">
        <f>SUM(H339:H344)</f>
        <v>25281</v>
      </c>
      <c r="I338" s="197">
        <f>SUM(I339:I344)</f>
        <v>10413</v>
      </c>
      <c r="J338" s="197">
        <f>SUM(J339:J344)</f>
        <v>1373</v>
      </c>
      <c r="K338" s="197">
        <f>SUM(K339:K344)</f>
        <v>12403</v>
      </c>
    </row>
    <row r="339" spans="1:12" ht="9" customHeight="1" x14ac:dyDescent="0.25">
      <c r="A339" s="507" t="s">
        <v>21</v>
      </c>
      <c r="B339" s="197">
        <v>271</v>
      </c>
      <c r="C339" s="197"/>
      <c r="D339" s="197">
        <v>4568</v>
      </c>
      <c r="E339" s="197"/>
      <c r="F339" s="197">
        <v>6663</v>
      </c>
      <c r="G339" s="197"/>
      <c r="H339" s="197">
        <v>276</v>
      </c>
      <c r="I339" s="197">
        <v>1644</v>
      </c>
      <c r="J339" s="197">
        <v>0</v>
      </c>
      <c r="K339" s="197">
        <v>1371</v>
      </c>
    </row>
    <row r="340" spans="1:12" ht="9" customHeight="1" x14ac:dyDescent="0.25">
      <c r="A340" s="507" t="s">
        <v>59</v>
      </c>
      <c r="B340" s="197">
        <v>857</v>
      </c>
      <c r="C340" s="197"/>
      <c r="D340" s="197">
        <v>591</v>
      </c>
      <c r="E340" s="197"/>
      <c r="F340" s="197">
        <v>3003</v>
      </c>
      <c r="G340" s="197"/>
      <c r="H340" s="197">
        <v>19929</v>
      </c>
      <c r="I340" s="197">
        <v>0</v>
      </c>
      <c r="J340" s="197">
        <v>0</v>
      </c>
      <c r="K340" s="197">
        <v>964</v>
      </c>
    </row>
    <row r="341" spans="1:12" ht="9" customHeight="1" x14ac:dyDescent="0.25">
      <c r="A341" s="531" t="s">
        <v>74</v>
      </c>
      <c r="B341" s="262">
        <v>300</v>
      </c>
      <c r="C341" s="262"/>
      <c r="D341" s="262">
        <v>413</v>
      </c>
      <c r="E341" s="262"/>
      <c r="F341" s="262">
        <v>1708</v>
      </c>
      <c r="G341" s="262"/>
      <c r="H341" s="530">
        <v>0</v>
      </c>
      <c r="I341" s="262">
        <v>138</v>
      </c>
      <c r="J341" s="530">
        <v>66</v>
      </c>
      <c r="K341" s="530">
        <v>2694</v>
      </c>
    </row>
    <row r="342" spans="1:12" ht="9" customHeight="1" x14ac:dyDescent="0.25">
      <c r="A342" s="507" t="s">
        <v>76</v>
      </c>
      <c r="B342" s="197">
        <v>7003</v>
      </c>
      <c r="C342" s="197"/>
      <c r="D342" s="197">
        <v>1073</v>
      </c>
      <c r="E342" s="197"/>
      <c r="F342" s="197">
        <v>1660</v>
      </c>
      <c r="G342" s="197"/>
      <c r="H342" s="197">
        <v>950</v>
      </c>
      <c r="I342" s="197">
        <v>1755</v>
      </c>
      <c r="J342" s="197">
        <v>1024</v>
      </c>
      <c r="K342" s="197">
        <v>3640</v>
      </c>
    </row>
    <row r="343" spans="1:12" ht="9" customHeight="1" x14ac:dyDescent="0.25">
      <c r="A343" s="507" t="s">
        <v>82</v>
      </c>
      <c r="B343" s="197">
        <v>8918</v>
      </c>
      <c r="C343" s="197"/>
      <c r="D343" s="197">
        <v>310</v>
      </c>
      <c r="E343" s="197"/>
      <c r="F343" s="197">
        <v>2414</v>
      </c>
      <c r="G343" s="197"/>
      <c r="H343" s="197">
        <v>1433</v>
      </c>
      <c r="I343" s="197">
        <v>6574</v>
      </c>
      <c r="J343" s="197">
        <v>283</v>
      </c>
      <c r="K343" s="197">
        <v>3401</v>
      </c>
    </row>
    <row r="344" spans="1:12" ht="9" customHeight="1" x14ac:dyDescent="0.25">
      <c r="A344" s="507" t="s">
        <v>86</v>
      </c>
      <c r="B344" s="197">
        <v>1767</v>
      </c>
      <c r="C344" s="197"/>
      <c r="D344" s="197">
        <v>190</v>
      </c>
      <c r="E344" s="197"/>
      <c r="F344" s="197">
        <v>6306</v>
      </c>
      <c r="G344" s="197"/>
      <c r="H344" s="197">
        <v>2693</v>
      </c>
      <c r="I344" s="197">
        <v>302</v>
      </c>
      <c r="J344" s="197">
        <v>0</v>
      </c>
      <c r="K344" s="197">
        <v>333</v>
      </c>
    </row>
    <row r="345" spans="1:12" ht="9" customHeight="1" x14ac:dyDescent="0.25">
      <c r="A345" s="50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</row>
    <row r="346" spans="1:12" ht="9" customHeight="1" x14ac:dyDescent="0.25">
      <c r="A346" s="535">
        <v>2010</v>
      </c>
      <c r="B346" s="74"/>
      <c r="C346" s="74"/>
      <c r="D346" s="74"/>
      <c r="E346" s="74"/>
      <c r="F346" s="74"/>
      <c r="G346" s="74"/>
      <c r="H346" s="74"/>
      <c r="I346" s="74"/>
      <c r="J346" s="74"/>
      <c r="K346" s="74"/>
    </row>
    <row r="347" spans="1:12" ht="9" customHeight="1" x14ac:dyDescent="0.25">
      <c r="A347" s="113" t="s">
        <v>129</v>
      </c>
      <c r="B347" s="74">
        <f>B349+B362</f>
        <v>35653</v>
      </c>
      <c r="C347" s="74"/>
      <c r="D347" s="74">
        <f>D349+D362</f>
        <v>9848</v>
      </c>
      <c r="E347" s="74"/>
      <c r="F347" s="74">
        <f>F349+F362</f>
        <v>35765</v>
      </c>
      <c r="G347" s="74"/>
      <c r="H347" s="74">
        <f>H349+H362</f>
        <v>88269</v>
      </c>
      <c r="I347" s="74">
        <f>I349+I362</f>
        <v>14485</v>
      </c>
      <c r="J347" s="74">
        <f>J349+J362</f>
        <v>5313</v>
      </c>
      <c r="K347" s="74">
        <f>K349+K362</f>
        <v>22090</v>
      </c>
      <c r="L347" s="540"/>
    </row>
    <row r="348" spans="1:12" ht="4.5" customHeight="1" x14ac:dyDescent="0.25">
      <c r="A348" s="113"/>
      <c r="B348" s="74"/>
      <c r="C348" s="74"/>
      <c r="D348" s="74"/>
      <c r="E348" s="74"/>
      <c r="F348" s="74"/>
      <c r="G348" s="74"/>
      <c r="H348" s="74"/>
      <c r="I348" s="74"/>
      <c r="J348" s="74"/>
      <c r="K348" s="74"/>
    </row>
    <row r="349" spans="1:12" ht="9" customHeight="1" x14ac:dyDescent="0.25">
      <c r="A349" s="111" t="s">
        <v>385</v>
      </c>
      <c r="B349" s="197">
        <f>SUM(B350:B360)</f>
        <v>16596</v>
      </c>
      <c r="C349" s="197"/>
      <c r="D349" s="197">
        <f>SUM(D350:D360)</f>
        <v>2703</v>
      </c>
      <c r="E349" s="197"/>
      <c r="F349" s="197">
        <f>SUM(F350:F360)</f>
        <v>13897</v>
      </c>
      <c r="G349" s="197"/>
      <c r="H349" s="197">
        <f>SUM(H350:H360)</f>
        <v>62650</v>
      </c>
      <c r="I349" s="197">
        <f>SUM(I350:I360)</f>
        <v>4072</v>
      </c>
      <c r="J349" s="197">
        <f>SUM(J350:J360)</f>
        <v>3706</v>
      </c>
      <c r="K349" s="197">
        <f>SUM(K350:K360)</f>
        <v>9661</v>
      </c>
    </row>
    <row r="350" spans="1:12" ht="9" customHeight="1" x14ac:dyDescent="0.25">
      <c r="A350" s="498" t="s">
        <v>15</v>
      </c>
      <c r="B350" s="197">
        <v>1656</v>
      </c>
      <c r="C350" s="197"/>
      <c r="D350" s="197">
        <v>957</v>
      </c>
      <c r="E350" s="197"/>
      <c r="F350" s="197">
        <v>1897</v>
      </c>
      <c r="G350" s="197"/>
      <c r="H350" s="197">
        <v>2605</v>
      </c>
      <c r="I350" s="197">
        <v>692</v>
      </c>
      <c r="J350" s="197">
        <v>350</v>
      </c>
      <c r="K350" s="197">
        <v>872</v>
      </c>
    </row>
    <row r="351" spans="1:12" ht="9" customHeight="1" x14ac:dyDescent="0.25">
      <c r="A351" s="498" t="s">
        <v>112</v>
      </c>
      <c r="B351" s="197">
        <v>1597</v>
      </c>
      <c r="C351" s="197"/>
      <c r="D351" s="197">
        <v>708</v>
      </c>
      <c r="E351" s="197"/>
      <c r="F351" s="197">
        <v>1462</v>
      </c>
      <c r="G351" s="197"/>
      <c r="H351" s="197">
        <v>15116</v>
      </c>
      <c r="I351" s="197">
        <v>248</v>
      </c>
      <c r="J351" s="197">
        <v>25</v>
      </c>
      <c r="K351" s="197">
        <v>2773</v>
      </c>
    </row>
    <row r="352" spans="1:12" ht="9" customHeight="1" x14ac:dyDescent="0.25">
      <c r="A352" s="531" t="s">
        <v>25</v>
      </c>
      <c r="B352" s="262">
        <v>4061</v>
      </c>
      <c r="C352" s="262"/>
      <c r="D352" s="262">
        <v>216</v>
      </c>
      <c r="E352" s="262"/>
      <c r="F352" s="262">
        <v>655</v>
      </c>
      <c r="G352" s="262"/>
      <c r="H352" s="530">
        <v>495</v>
      </c>
      <c r="I352" s="262">
        <v>516</v>
      </c>
      <c r="J352" s="530">
        <v>976</v>
      </c>
      <c r="K352" s="530">
        <v>126</v>
      </c>
    </row>
    <row r="353" spans="1:11" s="518" customFormat="1" ht="9" customHeight="1" x14ac:dyDescent="0.25">
      <c r="A353" s="498" t="s">
        <v>27</v>
      </c>
      <c r="B353" s="197">
        <v>401</v>
      </c>
      <c r="C353" s="197"/>
      <c r="D353" s="197">
        <v>0</v>
      </c>
      <c r="E353" s="197"/>
      <c r="F353" s="197">
        <v>420</v>
      </c>
      <c r="G353" s="197"/>
      <c r="H353" s="197">
        <v>150</v>
      </c>
      <c r="I353" s="197">
        <v>0</v>
      </c>
      <c r="J353" s="197">
        <v>170</v>
      </c>
      <c r="K353" s="197">
        <v>70</v>
      </c>
    </row>
    <row r="354" spans="1:11" s="518" customFormat="1" ht="9" customHeight="1" x14ac:dyDescent="0.25">
      <c r="A354" s="498" t="s">
        <v>36</v>
      </c>
      <c r="B354" s="197">
        <v>466</v>
      </c>
      <c r="C354" s="197"/>
      <c r="D354" s="197">
        <v>150</v>
      </c>
      <c r="E354" s="197"/>
      <c r="F354" s="197">
        <v>439</v>
      </c>
      <c r="G354" s="197"/>
      <c r="H354" s="197">
        <v>15009</v>
      </c>
      <c r="I354" s="197">
        <v>80</v>
      </c>
      <c r="J354" s="197">
        <v>205</v>
      </c>
      <c r="K354" s="197">
        <v>129</v>
      </c>
    </row>
    <row r="355" spans="1:11" s="518" customFormat="1" ht="9" customHeight="1" x14ac:dyDescent="0.25">
      <c r="A355" s="498" t="s">
        <v>39</v>
      </c>
      <c r="B355" s="197">
        <v>0</v>
      </c>
      <c r="C355" s="197"/>
      <c r="D355" s="197">
        <v>0</v>
      </c>
      <c r="E355" s="197"/>
      <c r="F355" s="197">
        <v>29</v>
      </c>
      <c r="G355" s="197"/>
      <c r="H355" s="197">
        <v>13362</v>
      </c>
      <c r="I355" s="197">
        <v>0</v>
      </c>
      <c r="J355" s="197">
        <v>85</v>
      </c>
      <c r="K355" s="197">
        <v>331</v>
      </c>
    </row>
    <row r="356" spans="1:11" s="518" customFormat="1" ht="9" customHeight="1" x14ac:dyDescent="0.25">
      <c r="A356" s="531" t="s">
        <v>43</v>
      </c>
      <c r="B356" s="262">
        <v>3567</v>
      </c>
      <c r="C356" s="262"/>
      <c r="D356" s="262">
        <v>0</v>
      </c>
      <c r="E356" s="262"/>
      <c r="F356" s="262">
        <v>70</v>
      </c>
      <c r="G356" s="262"/>
      <c r="H356" s="530">
        <v>0</v>
      </c>
      <c r="I356" s="262">
        <v>650</v>
      </c>
      <c r="J356" s="530">
        <v>779</v>
      </c>
      <c r="K356" s="530">
        <v>160</v>
      </c>
    </row>
    <row r="357" spans="1:11" s="518" customFormat="1" ht="9" customHeight="1" x14ac:dyDescent="0.25">
      <c r="A357" s="498" t="s">
        <v>48</v>
      </c>
      <c r="B357" s="197">
        <v>0</v>
      </c>
      <c r="C357" s="197"/>
      <c r="D357" s="197">
        <v>0</v>
      </c>
      <c r="E357" s="197"/>
      <c r="F357" s="197">
        <v>308</v>
      </c>
      <c r="G357" s="197"/>
      <c r="H357" s="197">
        <v>3466</v>
      </c>
      <c r="I357" s="197">
        <v>0</v>
      </c>
      <c r="J357" s="197">
        <v>12</v>
      </c>
      <c r="K357" s="197">
        <v>298</v>
      </c>
    </row>
    <row r="358" spans="1:11" s="518" customFormat="1" ht="9" customHeight="1" x14ac:dyDescent="0.25">
      <c r="A358" s="498" t="s">
        <v>52</v>
      </c>
      <c r="B358" s="197">
        <v>1270</v>
      </c>
      <c r="C358" s="197"/>
      <c r="D358" s="197">
        <v>15</v>
      </c>
      <c r="E358" s="197"/>
      <c r="F358" s="197">
        <v>803</v>
      </c>
      <c r="G358" s="197"/>
      <c r="H358" s="197">
        <v>1700</v>
      </c>
      <c r="I358" s="197">
        <v>136</v>
      </c>
      <c r="J358" s="197">
        <v>200</v>
      </c>
      <c r="K358" s="197">
        <v>382</v>
      </c>
    </row>
    <row r="359" spans="1:11" s="518" customFormat="1" ht="9" customHeight="1" x14ac:dyDescent="0.25">
      <c r="A359" s="498" t="s">
        <v>65</v>
      </c>
      <c r="B359" s="197">
        <v>2153</v>
      </c>
      <c r="C359" s="197"/>
      <c r="D359" s="197">
        <v>63</v>
      </c>
      <c r="E359" s="197"/>
      <c r="F359" s="197">
        <v>3517</v>
      </c>
      <c r="G359" s="197"/>
      <c r="H359" s="197">
        <v>7137</v>
      </c>
      <c r="I359" s="197">
        <v>714</v>
      </c>
      <c r="J359" s="197">
        <v>131</v>
      </c>
      <c r="K359" s="197">
        <v>1260</v>
      </c>
    </row>
    <row r="360" spans="1:11" s="518" customFormat="1" ht="9" customHeight="1" x14ac:dyDescent="0.25">
      <c r="A360" s="531" t="s">
        <v>69</v>
      </c>
      <c r="B360" s="262">
        <v>1425</v>
      </c>
      <c r="C360" s="262"/>
      <c r="D360" s="262">
        <v>594</v>
      </c>
      <c r="E360" s="262"/>
      <c r="F360" s="262">
        <v>4297</v>
      </c>
      <c r="G360" s="262"/>
      <c r="H360" s="530">
        <v>3610</v>
      </c>
      <c r="I360" s="262">
        <v>1036</v>
      </c>
      <c r="J360" s="530">
        <v>773</v>
      </c>
      <c r="K360" s="530">
        <v>3260</v>
      </c>
    </row>
    <row r="361" spans="1:11" s="518" customFormat="1" ht="9" customHeight="1" x14ac:dyDescent="0.25">
      <c r="A361" s="499"/>
      <c r="B361" s="74"/>
      <c r="C361" s="74"/>
      <c r="D361" s="74"/>
      <c r="E361" s="74"/>
      <c r="F361" s="74"/>
      <c r="G361" s="74"/>
      <c r="H361" s="74"/>
      <c r="I361" s="74"/>
      <c r="J361" s="74"/>
      <c r="K361" s="74"/>
    </row>
    <row r="362" spans="1:11" s="518" customFormat="1" ht="9" customHeight="1" x14ac:dyDescent="0.25">
      <c r="A362" s="111" t="s">
        <v>386</v>
      </c>
      <c r="B362" s="197">
        <f>SUM(B363:B368)</f>
        <v>19057</v>
      </c>
      <c r="C362" s="197"/>
      <c r="D362" s="197">
        <f>SUM(D363:D368)</f>
        <v>7145</v>
      </c>
      <c r="E362" s="197"/>
      <c r="F362" s="197">
        <f>SUM(F363:F368)</f>
        <v>21868</v>
      </c>
      <c r="G362" s="197"/>
      <c r="H362" s="197">
        <f>SUM(H363:H368)</f>
        <v>25619</v>
      </c>
      <c r="I362" s="197">
        <f>SUM(I363:I368)</f>
        <v>10413</v>
      </c>
      <c r="J362" s="197">
        <f>SUM(J363:J368)</f>
        <v>1607</v>
      </c>
      <c r="K362" s="197">
        <f>SUM(K363:K368)</f>
        <v>12429</v>
      </c>
    </row>
    <row r="363" spans="1:11" s="518" customFormat="1" ht="9" customHeight="1" x14ac:dyDescent="0.25">
      <c r="A363" s="507" t="s">
        <v>21</v>
      </c>
      <c r="B363" s="197">
        <v>271</v>
      </c>
      <c r="C363" s="197"/>
      <c r="D363" s="197">
        <v>4568</v>
      </c>
      <c r="E363" s="197"/>
      <c r="F363" s="197">
        <v>6663</v>
      </c>
      <c r="G363" s="197"/>
      <c r="H363" s="197">
        <v>276</v>
      </c>
      <c r="I363" s="197">
        <v>1644</v>
      </c>
      <c r="J363" s="197">
        <v>0</v>
      </c>
      <c r="K363" s="197">
        <v>1371</v>
      </c>
    </row>
    <row r="364" spans="1:11" s="518" customFormat="1" ht="9" customHeight="1" x14ac:dyDescent="0.25">
      <c r="A364" s="507" t="s">
        <v>59</v>
      </c>
      <c r="B364" s="197">
        <v>857</v>
      </c>
      <c r="C364" s="197"/>
      <c r="D364" s="197">
        <v>591</v>
      </c>
      <c r="E364" s="197"/>
      <c r="F364" s="197">
        <v>3003</v>
      </c>
      <c r="G364" s="197"/>
      <c r="H364" s="197">
        <v>19929</v>
      </c>
      <c r="I364" s="197">
        <v>0</v>
      </c>
      <c r="J364" s="197">
        <v>0</v>
      </c>
      <c r="K364" s="197">
        <v>964</v>
      </c>
    </row>
    <row r="365" spans="1:11" s="518" customFormat="1" ht="9" customHeight="1" x14ac:dyDescent="0.25">
      <c r="A365" s="531" t="s">
        <v>74</v>
      </c>
      <c r="B365" s="262">
        <v>300</v>
      </c>
      <c r="C365" s="262"/>
      <c r="D365" s="262">
        <v>413</v>
      </c>
      <c r="E365" s="262"/>
      <c r="F365" s="262">
        <v>1708</v>
      </c>
      <c r="G365" s="262"/>
      <c r="H365" s="530">
        <v>0</v>
      </c>
      <c r="I365" s="262">
        <v>138</v>
      </c>
      <c r="J365" s="530">
        <v>66</v>
      </c>
      <c r="K365" s="530">
        <v>2694</v>
      </c>
    </row>
    <row r="366" spans="1:11" s="518" customFormat="1" ht="9" customHeight="1" x14ac:dyDescent="0.25">
      <c r="A366" s="507" t="s">
        <v>76</v>
      </c>
      <c r="B366" s="197">
        <v>7003</v>
      </c>
      <c r="C366" s="197"/>
      <c r="D366" s="197">
        <v>1073</v>
      </c>
      <c r="E366" s="197"/>
      <c r="F366" s="197">
        <v>1660</v>
      </c>
      <c r="G366" s="197"/>
      <c r="H366" s="197">
        <v>950</v>
      </c>
      <c r="I366" s="197">
        <v>1755</v>
      </c>
      <c r="J366" s="197">
        <v>1024</v>
      </c>
      <c r="K366" s="197">
        <v>3666</v>
      </c>
    </row>
    <row r="367" spans="1:11" s="518" customFormat="1" ht="9" customHeight="1" x14ac:dyDescent="0.25">
      <c r="A367" s="507" t="s">
        <v>82</v>
      </c>
      <c r="B367" s="197">
        <v>8859</v>
      </c>
      <c r="C367" s="197"/>
      <c r="D367" s="197">
        <v>310</v>
      </c>
      <c r="E367" s="197"/>
      <c r="F367" s="197">
        <v>2414</v>
      </c>
      <c r="G367" s="197"/>
      <c r="H367" s="197">
        <v>1433</v>
      </c>
      <c r="I367" s="197">
        <v>6574</v>
      </c>
      <c r="J367" s="197">
        <v>517</v>
      </c>
      <c r="K367" s="197">
        <v>3401</v>
      </c>
    </row>
    <row r="368" spans="1:11" s="518" customFormat="1" ht="9" customHeight="1" x14ac:dyDescent="0.25">
      <c r="A368" s="507" t="s">
        <v>86</v>
      </c>
      <c r="B368" s="197">
        <v>1767</v>
      </c>
      <c r="C368" s="197"/>
      <c r="D368" s="197">
        <v>190</v>
      </c>
      <c r="E368" s="197"/>
      <c r="F368" s="197">
        <v>6420</v>
      </c>
      <c r="G368" s="197"/>
      <c r="H368" s="197">
        <v>3031</v>
      </c>
      <c r="I368" s="197">
        <v>302</v>
      </c>
      <c r="J368" s="197">
        <v>0</v>
      </c>
      <c r="K368" s="197">
        <v>333</v>
      </c>
    </row>
    <row r="369" spans="1:12" ht="9" customHeight="1" x14ac:dyDescent="0.25">
      <c r="A369" s="50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</row>
    <row r="370" spans="1:12" ht="9" customHeight="1" x14ac:dyDescent="0.25">
      <c r="A370" s="535">
        <v>2011</v>
      </c>
      <c r="B370" s="74"/>
      <c r="C370" s="74"/>
      <c r="D370" s="74"/>
      <c r="E370" s="74"/>
      <c r="F370" s="74"/>
      <c r="G370" s="74"/>
      <c r="H370" s="74"/>
      <c r="I370" s="74"/>
      <c r="J370" s="74"/>
      <c r="K370" s="74"/>
    </row>
    <row r="371" spans="1:12" ht="9" customHeight="1" x14ac:dyDescent="0.25">
      <c r="A371" s="113" t="s">
        <v>129</v>
      </c>
      <c r="B371" s="74">
        <f>B373+B386</f>
        <v>36328</v>
      </c>
      <c r="C371" s="74"/>
      <c r="D371" s="74">
        <f>D373+D386</f>
        <v>9848</v>
      </c>
      <c r="E371" s="74"/>
      <c r="F371" s="74">
        <f>F373+F386</f>
        <v>35975</v>
      </c>
      <c r="G371" s="74"/>
      <c r="H371" s="74">
        <f>H373+H386</f>
        <v>88169</v>
      </c>
      <c r="I371" s="74">
        <f>I373+I386</f>
        <v>14485</v>
      </c>
      <c r="J371" s="74">
        <f>J373+J386</f>
        <v>5313</v>
      </c>
      <c r="K371" s="74">
        <f>K373+K386</f>
        <v>21959.5</v>
      </c>
      <c r="L371" s="540"/>
    </row>
    <row r="372" spans="1:12" ht="4.5" customHeight="1" x14ac:dyDescent="0.25">
      <c r="A372" s="113"/>
      <c r="B372" s="74"/>
      <c r="C372" s="74"/>
      <c r="D372" s="74"/>
      <c r="E372" s="74"/>
      <c r="F372" s="74"/>
      <c r="G372" s="74"/>
      <c r="H372" s="74"/>
      <c r="I372" s="74"/>
      <c r="J372" s="74"/>
      <c r="K372" s="74"/>
    </row>
    <row r="373" spans="1:12" ht="9" customHeight="1" x14ac:dyDescent="0.25">
      <c r="A373" s="111" t="s">
        <v>385</v>
      </c>
      <c r="B373" s="197">
        <f>SUM(B374:B384)</f>
        <v>17036</v>
      </c>
      <c r="C373" s="197"/>
      <c r="D373" s="197">
        <f>SUM(D374:D384)</f>
        <v>2703</v>
      </c>
      <c r="E373" s="197"/>
      <c r="F373" s="197">
        <f>SUM(F374:F384)</f>
        <v>14107</v>
      </c>
      <c r="G373" s="197"/>
      <c r="H373" s="197">
        <f>SUM(H374:H384)</f>
        <v>62550</v>
      </c>
      <c r="I373" s="197">
        <f>SUM(I374:I384)</f>
        <v>4072</v>
      </c>
      <c r="J373" s="197">
        <f>SUM(J374:J384)</f>
        <v>3706</v>
      </c>
      <c r="K373" s="197">
        <f>SUM(K374:K384)</f>
        <v>9531</v>
      </c>
    </row>
    <row r="374" spans="1:12" ht="9" customHeight="1" x14ac:dyDescent="0.25">
      <c r="A374" s="498" t="s">
        <v>15</v>
      </c>
      <c r="B374" s="197">
        <v>1656</v>
      </c>
      <c r="C374" s="197"/>
      <c r="D374" s="197">
        <v>957</v>
      </c>
      <c r="E374" s="197"/>
      <c r="F374" s="197">
        <v>1897</v>
      </c>
      <c r="G374" s="197"/>
      <c r="H374" s="197">
        <v>2505</v>
      </c>
      <c r="I374" s="197">
        <v>692</v>
      </c>
      <c r="J374" s="197">
        <v>350</v>
      </c>
      <c r="K374" s="197">
        <v>872</v>
      </c>
    </row>
    <row r="375" spans="1:12" ht="9" customHeight="1" x14ac:dyDescent="0.25">
      <c r="A375" s="498" t="s">
        <v>112</v>
      </c>
      <c r="B375" s="197">
        <v>1597</v>
      </c>
      <c r="C375" s="197"/>
      <c r="D375" s="197">
        <v>708</v>
      </c>
      <c r="E375" s="197"/>
      <c r="F375" s="197">
        <v>1462</v>
      </c>
      <c r="G375" s="197"/>
      <c r="H375" s="197">
        <v>15116</v>
      </c>
      <c r="I375" s="197">
        <v>248</v>
      </c>
      <c r="J375" s="197">
        <v>25</v>
      </c>
      <c r="K375" s="197">
        <v>2773</v>
      </c>
    </row>
    <row r="376" spans="1:12" ht="9" customHeight="1" x14ac:dyDescent="0.25">
      <c r="A376" s="531" t="s">
        <v>25</v>
      </c>
      <c r="B376" s="262">
        <v>4361</v>
      </c>
      <c r="C376" s="262"/>
      <c r="D376" s="262">
        <v>216</v>
      </c>
      <c r="E376" s="262"/>
      <c r="F376" s="262">
        <v>865</v>
      </c>
      <c r="G376" s="262"/>
      <c r="H376" s="530">
        <v>495</v>
      </c>
      <c r="I376" s="262">
        <v>516</v>
      </c>
      <c r="J376" s="530">
        <v>976</v>
      </c>
      <c r="K376" s="530">
        <v>126</v>
      </c>
    </row>
    <row r="377" spans="1:12" ht="9" customHeight="1" x14ac:dyDescent="0.25">
      <c r="A377" s="498" t="s">
        <v>27</v>
      </c>
      <c r="B377" s="197">
        <v>401</v>
      </c>
      <c r="C377" s="197"/>
      <c r="D377" s="197">
        <v>0</v>
      </c>
      <c r="E377" s="197"/>
      <c r="F377" s="197">
        <v>420</v>
      </c>
      <c r="G377" s="197"/>
      <c r="H377" s="197">
        <v>150</v>
      </c>
      <c r="I377" s="197">
        <v>0</v>
      </c>
      <c r="J377" s="197">
        <v>170</v>
      </c>
      <c r="K377" s="197">
        <v>70</v>
      </c>
    </row>
    <row r="378" spans="1:12" ht="9" customHeight="1" x14ac:dyDescent="0.25">
      <c r="A378" s="498" t="s">
        <v>36</v>
      </c>
      <c r="B378" s="197">
        <v>466</v>
      </c>
      <c r="C378" s="197"/>
      <c r="D378" s="197">
        <v>150</v>
      </c>
      <c r="E378" s="197"/>
      <c r="F378" s="197">
        <v>439</v>
      </c>
      <c r="G378" s="197"/>
      <c r="H378" s="197">
        <v>15009</v>
      </c>
      <c r="I378" s="197">
        <v>80</v>
      </c>
      <c r="J378" s="197">
        <v>205</v>
      </c>
      <c r="K378" s="197">
        <v>129</v>
      </c>
    </row>
    <row r="379" spans="1:12" ht="9" customHeight="1" x14ac:dyDescent="0.25">
      <c r="A379" s="498" t="s">
        <v>39</v>
      </c>
      <c r="B379" s="197">
        <v>0</v>
      </c>
      <c r="C379" s="197"/>
      <c r="D379" s="197">
        <v>0</v>
      </c>
      <c r="E379" s="197"/>
      <c r="F379" s="197">
        <v>29</v>
      </c>
      <c r="G379" s="197"/>
      <c r="H379" s="197">
        <v>13362</v>
      </c>
      <c r="I379" s="197">
        <v>0</v>
      </c>
      <c r="J379" s="197">
        <v>85</v>
      </c>
      <c r="K379" s="197">
        <v>331</v>
      </c>
    </row>
    <row r="380" spans="1:12" ht="9" customHeight="1" x14ac:dyDescent="0.25">
      <c r="A380" s="531" t="s">
        <v>43</v>
      </c>
      <c r="B380" s="262">
        <v>3707</v>
      </c>
      <c r="C380" s="262"/>
      <c r="D380" s="262">
        <v>0</v>
      </c>
      <c r="E380" s="262"/>
      <c r="F380" s="262">
        <v>70</v>
      </c>
      <c r="G380" s="262"/>
      <c r="H380" s="530">
        <v>0</v>
      </c>
      <c r="I380" s="262">
        <v>650</v>
      </c>
      <c r="J380" s="530">
        <v>779</v>
      </c>
      <c r="K380" s="530">
        <v>30</v>
      </c>
    </row>
    <row r="381" spans="1:12" ht="9" customHeight="1" x14ac:dyDescent="0.25">
      <c r="A381" s="498" t="s">
        <v>48</v>
      </c>
      <c r="B381" s="197">
        <v>0</v>
      </c>
      <c r="C381" s="197"/>
      <c r="D381" s="197">
        <v>0</v>
      </c>
      <c r="E381" s="197"/>
      <c r="F381" s="197">
        <v>308</v>
      </c>
      <c r="G381" s="197"/>
      <c r="H381" s="197">
        <v>3466</v>
      </c>
      <c r="I381" s="197">
        <v>0</v>
      </c>
      <c r="J381" s="197">
        <v>12</v>
      </c>
      <c r="K381" s="197">
        <v>298</v>
      </c>
    </row>
    <row r="382" spans="1:12" ht="9" customHeight="1" x14ac:dyDescent="0.25">
      <c r="A382" s="498" t="s">
        <v>52</v>
      </c>
      <c r="B382" s="197">
        <v>1270</v>
      </c>
      <c r="C382" s="197"/>
      <c r="D382" s="197">
        <v>15</v>
      </c>
      <c r="E382" s="197"/>
      <c r="F382" s="197">
        <v>803</v>
      </c>
      <c r="G382" s="197"/>
      <c r="H382" s="197">
        <v>1700</v>
      </c>
      <c r="I382" s="197">
        <v>136</v>
      </c>
      <c r="J382" s="197">
        <v>200</v>
      </c>
      <c r="K382" s="197">
        <v>382</v>
      </c>
    </row>
    <row r="383" spans="1:12" ht="9" customHeight="1" x14ac:dyDescent="0.25">
      <c r="A383" s="498" t="s">
        <v>65</v>
      </c>
      <c r="B383" s="197">
        <v>2153</v>
      </c>
      <c r="C383" s="197"/>
      <c r="D383" s="197">
        <v>63</v>
      </c>
      <c r="E383" s="197"/>
      <c r="F383" s="197">
        <v>3517</v>
      </c>
      <c r="G383" s="197"/>
      <c r="H383" s="197">
        <v>7137</v>
      </c>
      <c r="I383" s="197">
        <v>714</v>
      </c>
      <c r="J383" s="197">
        <v>131</v>
      </c>
      <c r="K383" s="197">
        <v>1260</v>
      </c>
    </row>
    <row r="384" spans="1:12" ht="9" customHeight="1" x14ac:dyDescent="0.25">
      <c r="A384" s="531" t="s">
        <v>69</v>
      </c>
      <c r="B384" s="262">
        <v>1425</v>
      </c>
      <c r="C384" s="262"/>
      <c r="D384" s="262">
        <v>594</v>
      </c>
      <c r="E384" s="262"/>
      <c r="F384" s="262">
        <v>4297</v>
      </c>
      <c r="G384" s="262"/>
      <c r="H384" s="530">
        <v>3610</v>
      </c>
      <c r="I384" s="262">
        <v>1036</v>
      </c>
      <c r="J384" s="530">
        <v>773</v>
      </c>
      <c r="K384" s="530">
        <v>3260</v>
      </c>
    </row>
    <row r="385" spans="1:12" ht="9" customHeight="1" x14ac:dyDescent="0.25">
      <c r="A385" s="499"/>
      <c r="B385" s="74"/>
      <c r="C385" s="74"/>
      <c r="D385" s="74"/>
      <c r="E385" s="74"/>
      <c r="F385" s="74"/>
      <c r="G385" s="74"/>
      <c r="H385" s="74"/>
      <c r="I385" s="74"/>
      <c r="J385" s="74"/>
      <c r="K385" s="74"/>
    </row>
    <row r="386" spans="1:12" ht="9" customHeight="1" x14ac:dyDescent="0.25">
      <c r="A386" s="111" t="s">
        <v>386</v>
      </c>
      <c r="B386" s="197">
        <f>SUM(B387:B392)</f>
        <v>19292</v>
      </c>
      <c r="C386" s="197"/>
      <c r="D386" s="197">
        <f>SUM(D387:D392)</f>
        <v>7145</v>
      </c>
      <c r="E386" s="197"/>
      <c r="F386" s="197">
        <f>SUM(F387:F392)</f>
        <v>21868</v>
      </c>
      <c r="G386" s="197"/>
      <c r="H386" s="197">
        <f>SUM(H387:H392)</f>
        <v>25619</v>
      </c>
      <c r="I386" s="197">
        <f>SUM(I387:I392)</f>
        <v>10413</v>
      </c>
      <c r="J386" s="197">
        <f>SUM(J387:J392)</f>
        <v>1607</v>
      </c>
      <c r="K386" s="197">
        <f>SUM(K387:K392)</f>
        <v>12428.5</v>
      </c>
    </row>
    <row r="387" spans="1:12" ht="9" customHeight="1" x14ac:dyDescent="0.25">
      <c r="A387" s="507" t="s">
        <v>21</v>
      </c>
      <c r="B387" s="197">
        <v>271</v>
      </c>
      <c r="C387" s="197"/>
      <c r="D387" s="197">
        <v>4568</v>
      </c>
      <c r="E387" s="197"/>
      <c r="F387" s="197">
        <v>6663</v>
      </c>
      <c r="G387" s="197"/>
      <c r="H387" s="197">
        <v>276</v>
      </c>
      <c r="I387" s="197">
        <v>1644</v>
      </c>
      <c r="J387" s="197">
        <v>0</v>
      </c>
      <c r="K387" s="197">
        <v>1371</v>
      </c>
    </row>
    <row r="388" spans="1:12" ht="9" customHeight="1" x14ac:dyDescent="0.25">
      <c r="A388" s="507" t="s">
        <v>59</v>
      </c>
      <c r="B388" s="197">
        <v>857</v>
      </c>
      <c r="C388" s="197"/>
      <c r="D388" s="197">
        <v>591</v>
      </c>
      <c r="E388" s="197"/>
      <c r="F388" s="197">
        <v>3003</v>
      </c>
      <c r="G388" s="197"/>
      <c r="H388" s="197">
        <v>19929</v>
      </c>
      <c r="I388" s="197">
        <v>0</v>
      </c>
      <c r="J388" s="197">
        <v>0</v>
      </c>
      <c r="K388" s="197">
        <v>964</v>
      </c>
    </row>
    <row r="389" spans="1:12" ht="9" customHeight="1" x14ac:dyDescent="0.25">
      <c r="A389" s="531" t="s">
        <v>74</v>
      </c>
      <c r="B389" s="262">
        <v>535</v>
      </c>
      <c r="C389" s="262"/>
      <c r="D389" s="262">
        <v>413</v>
      </c>
      <c r="E389" s="262"/>
      <c r="F389" s="262">
        <v>1708</v>
      </c>
      <c r="G389" s="262"/>
      <c r="H389" s="530">
        <v>0</v>
      </c>
      <c r="I389" s="262">
        <v>138</v>
      </c>
      <c r="J389" s="530">
        <v>66</v>
      </c>
      <c r="K389" s="530">
        <v>2694</v>
      </c>
    </row>
    <row r="390" spans="1:12" ht="9" customHeight="1" x14ac:dyDescent="0.25">
      <c r="A390" s="507" t="s">
        <v>76</v>
      </c>
      <c r="B390" s="197">
        <v>7003</v>
      </c>
      <c r="C390" s="197"/>
      <c r="D390" s="197">
        <v>1073</v>
      </c>
      <c r="E390" s="197"/>
      <c r="F390" s="197">
        <v>1660</v>
      </c>
      <c r="G390" s="197"/>
      <c r="H390" s="197">
        <v>950</v>
      </c>
      <c r="I390" s="197">
        <v>1755</v>
      </c>
      <c r="J390" s="197">
        <v>1024</v>
      </c>
      <c r="K390" s="197">
        <v>3665.5</v>
      </c>
    </row>
    <row r="391" spans="1:12" ht="9" customHeight="1" x14ac:dyDescent="0.25">
      <c r="A391" s="507" t="s">
        <v>82</v>
      </c>
      <c r="B391" s="197">
        <v>8859</v>
      </c>
      <c r="C391" s="197"/>
      <c r="D391" s="197">
        <v>310</v>
      </c>
      <c r="E391" s="197"/>
      <c r="F391" s="197">
        <v>2414</v>
      </c>
      <c r="G391" s="197"/>
      <c r="H391" s="197">
        <v>1433</v>
      </c>
      <c r="I391" s="197">
        <v>6574</v>
      </c>
      <c r="J391" s="197">
        <v>517</v>
      </c>
      <c r="K391" s="197">
        <v>3401</v>
      </c>
    </row>
    <row r="392" spans="1:12" ht="9" customHeight="1" x14ac:dyDescent="0.25">
      <c r="A392" s="507" t="s">
        <v>86</v>
      </c>
      <c r="B392" s="197">
        <v>1767</v>
      </c>
      <c r="C392" s="197"/>
      <c r="D392" s="197">
        <v>190</v>
      </c>
      <c r="E392" s="197"/>
      <c r="F392" s="197">
        <v>6420</v>
      </c>
      <c r="G392" s="197"/>
      <c r="H392" s="197">
        <v>3031</v>
      </c>
      <c r="I392" s="197">
        <v>302</v>
      </c>
      <c r="J392" s="197">
        <v>0</v>
      </c>
      <c r="K392" s="197">
        <v>333</v>
      </c>
    </row>
    <row r="393" spans="1:12" ht="9" customHeight="1" x14ac:dyDescent="0.25">
      <c r="A393" s="50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</row>
    <row r="394" spans="1:12" ht="9" customHeight="1" x14ac:dyDescent="0.25">
      <c r="A394" s="535">
        <v>2012</v>
      </c>
      <c r="B394" s="74"/>
      <c r="C394" s="74"/>
      <c r="D394" s="74"/>
      <c r="E394" s="74"/>
      <c r="F394" s="74"/>
      <c r="G394" s="74"/>
      <c r="H394" s="74"/>
      <c r="I394" s="74"/>
      <c r="J394" s="74"/>
      <c r="K394" s="74"/>
    </row>
    <row r="395" spans="1:12" ht="9" customHeight="1" x14ac:dyDescent="0.25">
      <c r="A395" s="113" t="s">
        <v>129</v>
      </c>
      <c r="B395" s="74">
        <f>B397+B410</f>
        <v>36328</v>
      </c>
      <c r="C395" s="74"/>
      <c r="D395" s="74">
        <f>D397+D410</f>
        <v>10053</v>
      </c>
      <c r="E395" s="74"/>
      <c r="F395" s="74">
        <f>F397+F410</f>
        <v>35975</v>
      </c>
      <c r="G395" s="74"/>
      <c r="H395" s="74">
        <f>H397+H410</f>
        <v>88169</v>
      </c>
      <c r="I395" s="74">
        <f>I397+I410</f>
        <v>14485</v>
      </c>
      <c r="J395" s="74">
        <f>J397+J410</f>
        <v>5233</v>
      </c>
      <c r="K395" s="74">
        <f>K397+K410</f>
        <v>21959.5</v>
      </c>
      <c r="L395" s="540"/>
    </row>
    <row r="396" spans="1:12" ht="4.5" customHeight="1" x14ac:dyDescent="0.25">
      <c r="A396" s="113"/>
      <c r="B396" s="74"/>
      <c r="C396" s="74"/>
      <c r="D396" s="74"/>
      <c r="E396" s="74"/>
      <c r="F396" s="74"/>
      <c r="G396" s="74"/>
      <c r="H396" s="74"/>
      <c r="I396" s="74"/>
      <c r="J396" s="74"/>
      <c r="K396" s="74"/>
    </row>
    <row r="397" spans="1:12" ht="9" customHeight="1" x14ac:dyDescent="0.25">
      <c r="A397" s="111" t="s">
        <v>385</v>
      </c>
      <c r="B397" s="197">
        <f>SUM(B398:B408)</f>
        <v>17036</v>
      </c>
      <c r="C397" s="197"/>
      <c r="D397" s="197">
        <f>SUM(D398:D408)</f>
        <v>2908</v>
      </c>
      <c r="E397" s="197"/>
      <c r="F397" s="197">
        <f>SUM(F398:F408)</f>
        <v>14107</v>
      </c>
      <c r="G397" s="197"/>
      <c r="H397" s="197">
        <f>SUM(H398:H408)</f>
        <v>62550</v>
      </c>
      <c r="I397" s="197">
        <f>SUM(I398:I408)</f>
        <v>4072</v>
      </c>
      <c r="J397" s="197">
        <f>SUM(J398:J408)</f>
        <v>3626</v>
      </c>
      <c r="K397" s="197">
        <f>SUM(K398:K408)</f>
        <v>9531</v>
      </c>
    </row>
    <row r="398" spans="1:12" ht="9" customHeight="1" x14ac:dyDescent="0.25">
      <c r="A398" s="498" t="s">
        <v>15</v>
      </c>
      <c r="B398" s="197">
        <v>1656</v>
      </c>
      <c r="C398" s="197"/>
      <c r="D398" s="197">
        <v>1004</v>
      </c>
      <c r="E398" s="197"/>
      <c r="F398" s="197">
        <v>1897</v>
      </c>
      <c r="G398" s="197"/>
      <c r="H398" s="197">
        <v>2505</v>
      </c>
      <c r="I398" s="197">
        <v>692</v>
      </c>
      <c r="J398" s="197">
        <v>215</v>
      </c>
      <c r="K398" s="197">
        <v>872</v>
      </c>
    </row>
    <row r="399" spans="1:12" ht="9" customHeight="1" x14ac:dyDescent="0.25">
      <c r="A399" s="498" t="s">
        <v>112</v>
      </c>
      <c r="B399" s="197">
        <v>1597</v>
      </c>
      <c r="C399" s="197"/>
      <c r="D399" s="197">
        <v>708</v>
      </c>
      <c r="E399" s="197"/>
      <c r="F399" s="197">
        <v>1462</v>
      </c>
      <c r="G399" s="197"/>
      <c r="H399" s="197">
        <v>15116</v>
      </c>
      <c r="I399" s="197">
        <v>248</v>
      </c>
      <c r="J399" s="197">
        <v>25</v>
      </c>
      <c r="K399" s="197">
        <v>2773</v>
      </c>
    </row>
    <row r="400" spans="1:12" ht="9" customHeight="1" x14ac:dyDescent="0.25">
      <c r="A400" s="531" t="s">
        <v>25</v>
      </c>
      <c r="B400" s="262">
        <v>4361</v>
      </c>
      <c r="C400" s="262"/>
      <c r="D400" s="262">
        <v>216</v>
      </c>
      <c r="E400" s="262"/>
      <c r="F400" s="262">
        <v>865</v>
      </c>
      <c r="G400" s="262"/>
      <c r="H400" s="530">
        <v>495</v>
      </c>
      <c r="I400" s="262">
        <v>516</v>
      </c>
      <c r="J400" s="530">
        <v>976</v>
      </c>
      <c r="K400" s="530">
        <v>126</v>
      </c>
    </row>
    <row r="401" spans="1:11" s="518" customFormat="1" ht="9" customHeight="1" x14ac:dyDescent="0.25">
      <c r="A401" s="498" t="s">
        <v>27</v>
      </c>
      <c r="B401" s="197">
        <v>401</v>
      </c>
      <c r="C401" s="197"/>
      <c r="D401" s="197">
        <v>0</v>
      </c>
      <c r="E401" s="197"/>
      <c r="F401" s="197">
        <v>420</v>
      </c>
      <c r="G401" s="197"/>
      <c r="H401" s="197">
        <v>150</v>
      </c>
      <c r="I401" s="197">
        <v>0</v>
      </c>
      <c r="J401" s="197">
        <v>170</v>
      </c>
      <c r="K401" s="197">
        <v>70</v>
      </c>
    </row>
    <row r="402" spans="1:11" s="518" customFormat="1" ht="9" customHeight="1" x14ac:dyDescent="0.25">
      <c r="A402" s="498" t="s">
        <v>36</v>
      </c>
      <c r="B402" s="197">
        <v>466</v>
      </c>
      <c r="C402" s="197"/>
      <c r="D402" s="197">
        <v>150</v>
      </c>
      <c r="E402" s="197"/>
      <c r="F402" s="197">
        <v>439</v>
      </c>
      <c r="G402" s="197"/>
      <c r="H402" s="197">
        <v>15009</v>
      </c>
      <c r="I402" s="197">
        <v>80</v>
      </c>
      <c r="J402" s="197">
        <v>205</v>
      </c>
      <c r="K402" s="197">
        <v>129</v>
      </c>
    </row>
    <row r="403" spans="1:11" s="518" customFormat="1" ht="9" customHeight="1" x14ac:dyDescent="0.25">
      <c r="A403" s="498" t="s">
        <v>39</v>
      </c>
      <c r="B403" s="197">
        <v>0</v>
      </c>
      <c r="C403" s="197"/>
      <c r="D403" s="197">
        <v>0</v>
      </c>
      <c r="E403" s="197"/>
      <c r="F403" s="197">
        <v>29</v>
      </c>
      <c r="G403" s="197"/>
      <c r="H403" s="197">
        <v>13362</v>
      </c>
      <c r="I403" s="197">
        <v>0</v>
      </c>
      <c r="J403" s="197">
        <v>85</v>
      </c>
      <c r="K403" s="197">
        <v>331</v>
      </c>
    </row>
    <row r="404" spans="1:11" s="518" customFormat="1" ht="9" customHeight="1" x14ac:dyDescent="0.25">
      <c r="A404" s="531" t="s">
        <v>43</v>
      </c>
      <c r="B404" s="262">
        <v>3707</v>
      </c>
      <c r="C404" s="262"/>
      <c r="D404" s="262">
        <v>0</v>
      </c>
      <c r="E404" s="262"/>
      <c r="F404" s="262">
        <v>70</v>
      </c>
      <c r="G404" s="262"/>
      <c r="H404" s="530">
        <v>0</v>
      </c>
      <c r="I404" s="262">
        <v>650</v>
      </c>
      <c r="J404" s="530">
        <v>786</v>
      </c>
      <c r="K404" s="530">
        <v>30</v>
      </c>
    </row>
    <row r="405" spans="1:11" s="518" customFormat="1" ht="9" customHeight="1" x14ac:dyDescent="0.25">
      <c r="A405" s="498" t="s">
        <v>48</v>
      </c>
      <c r="B405" s="197">
        <v>0</v>
      </c>
      <c r="C405" s="197"/>
      <c r="D405" s="197">
        <v>0</v>
      </c>
      <c r="E405" s="197"/>
      <c r="F405" s="197">
        <v>308</v>
      </c>
      <c r="G405" s="197"/>
      <c r="H405" s="197">
        <v>3466</v>
      </c>
      <c r="I405" s="197">
        <v>0</v>
      </c>
      <c r="J405" s="197">
        <v>60</v>
      </c>
      <c r="K405" s="197">
        <v>298</v>
      </c>
    </row>
    <row r="406" spans="1:11" s="518" customFormat="1" ht="9" customHeight="1" x14ac:dyDescent="0.25">
      <c r="A406" s="498" t="s">
        <v>52</v>
      </c>
      <c r="B406" s="197">
        <v>1270</v>
      </c>
      <c r="C406" s="197"/>
      <c r="D406" s="197">
        <v>15</v>
      </c>
      <c r="E406" s="197"/>
      <c r="F406" s="197">
        <v>803</v>
      </c>
      <c r="G406" s="197"/>
      <c r="H406" s="197">
        <v>1700</v>
      </c>
      <c r="I406" s="197">
        <v>136</v>
      </c>
      <c r="J406" s="197">
        <v>200</v>
      </c>
      <c r="K406" s="197">
        <v>382</v>
      </c>
    </row>
    <row r="407" spans="1:11" s="518" customFormat="1" ht="9" customHeight="1" x14ac:dyDescent="0.25">
      <c r="A407" s="498" t="s">
        <v>65</v>
      </c>
      <c r="B407" s="197">
        <v>2153</v>
      </c>
      <c r="C407" s="197"/>
      <c r="D407" s="197">
        <v>221</v>
      </c>
      <c r="E407" s="197"/>
      <c r="F407" s="197">
        <v>3517</v>
      </c>
      <c r="G407" s="197"/>
      <c r="H407" s="197">
        <v>7137</v>
      </c>
      <c r="I407" s="197">
        <v>714</v>
      </c>
      <c r="J407" s="197">
        <v>131</v>
      </c>
      <c r="K407" s="197">
        <v>1260</v>
      </c>
    </row>
    <row r="408" spans="1:11" s="518" customFormat="1" ht="9" customHeight="1" x14ac:dyDescent="0.25">
      <c r="A408" s="531" t="s">
        <v>69</v>
      </c>
      <c r="B408" s="262">
        <v>1425</v>
      </c>
      <c r="C408" s="262"/>
      <c r="D408" s="262">
        <v>594</v>
      </c>
      <c r="E408" s="262"/>
      <c r="F408" s="262">
        <v>4297</v>
      </c>
      <c r="G408" s="262"/>
      <c r="H408" s="530">
        <v>3610</v>
      </c>
      <c r="I408" s="262">
        <v>1036</v>
      </c>
      <c r="J408" s="530">
        <v>773</v>
      </c>
      <c r="K408" s="530">
        <v>3260</v>
      </c>
    </row>
    <row r="409" spans="1:11" s="518" customFormat="1" ht="9" customHeight="1" x14ac:dyDescent="0.25">
      <c r="A409" s="499"/>
      <c r="B409" s="74"/>
      <c r="C409" s="74"/>
      <c r="D409" s="74"/>
      <c r="E409" s="74"/>
      <c r="F409" s="74"/>
      <c r="G409" s="74"/>
      <c r="H409" s="74"/>
      <c r="I409" s="74"/>
      <c r="J409" s="74"/>
      <c r="K409" s="74"/>
    </row>
    <row r="410" spans="1:11" s="518" customFormat="1" ht="9" customHeight="1" x14ac:dyDescent="0.25">
      <c r="A410" s="111" t="s">
        <v>386</v>
      </c>
      <c r="B410" s="197">
        <f>SUM(B411:B416)</f>
        <v>19292</v>
      </c>
      <c r="C410" s="197"/>
      <c r="D410" s="197">
        <f>SUM(D411:D416)</f>
        <v>7145</v>
      </c>
      <c r="E410" s="197"/>
      <c r="F410" s="197">
        <f>SUM(F411:F416)</f>
        <v>21868</v>
      </c>
      <c r="G410" s="197"/>
      <c r="H410" s="197">
        <f>SUM(H411:H416)</f>
        <v>25619</v>
      </c>
      <c r="I410" s="197">
        <f>SUM(I411:I416)</f>
        <v>10413</v>
      </c>
      <c r="J410" s="197">
        <f>SUM(J411:J416)</f>
        <v>1607</v>
      </c>
      <c r="K410" s="197">
        <f>SUM(K411:K416)</f>
        <v>12428.5</v>
      </c>
    </row>
    <row r="411" spans="1:11" s="518" customFormat="1" ht="9" customHeight="1" x14ac:dyDescent="0.25">
      <c r="A411" s="507" t="s">
        <v>21</v>
      </c>
      <c r="B411" s="197">
        <v>271</v>
      </c>
      <c r="C411" s="197"/>
      <c r="D411" s="197">
        <v>4568</v>
      </c>
      <c r="E411" s="197"/>
      <c r="F411" s="197">
        <v>6663</v>
      </c>
      <c r="G411" s="197"/>
      <c r="H411" s="197">
        <v>276</v>
      </c>
      <c r="I411" s="197">
        <v>1644</v>
      </c>
      <c r="J411" s="197">
        <v>0</v>
      </c>
      <c r="K411" s="197">
        <v>1371</v>
      </c>
    </row>
    <row r="412" spans="1:11" s="518" customFormat="1" ht="9" customHeight="1" x14ac:dyDescent="0.25">
      <c r="A412" s="507" t="s">
        <v>59</v>
      </c>
      <c r="B412" s="197">
        <v>857</v>
      </c>
      <c r="C412" s="197"/>
      <c r="D412" s="197">
        <v>591</v>
      </c>
      <c r="E412" s="197"/>
      <c r="F412" s="197">
        <v>3003</v>
      </c>
      <c r="G412" s="197"/>
      <c r="H412" s="197">
        <v>19929</v>
      </c>
      <c r="I412" s="197">
        <v>0</v>
      </c>
      <c r="J412" s="197">
        <v>0</v>
      </c>
      <c r="K412" s="197">
        <v>964</v>
      </c>
    </row>
    <row r="413" spans="1:11" s="518" customFormat="1" ht="9" customHeight="1" x14ac:dyDescent="0.25">
      <c r="A413" s="531" t="s">
        <v>74</v>
      </c>
      <c r="B413" s="262">
        <v>535</v>
      </c>
      <c r="C413" s="262"/>
      <c r="D413" s="262">
        <v>413</v>
      </c>
      <c r="E413" s="262"/>
      <c r="F413" s="262">
        <v>1708</v>
      </c>
      <c r="G413" s="262"/>
      <c r="H413" s="530">
        <v>0</v>
      </c>
      <c r="I413" s="262">
        <v>138</v>
      </c>
      <c r="J413" s="530">
        <v>66</v>
      </c>
      <c r="K413" s="530">
        <v>2694</v>
      </c>
    </row>
    <row r="414" spans="1:11" s="518" customFormat="1" ht="9" customHeight="1" x14ac:dyDescent="0.25">
      <c r="A414" s="507" t="s">
        <v>76</v>
      </c>
      <c r="B414" s="197">
        <v>7003</v>
      </c>
      <c r="C414" s="197"/>
      <c r="D414" s="197">
        <v>1073</v>
      </c>
      <c r="E414" s="197"/>
      <c r="F414" s="197">
        <v>1660</v>
      </c>
      <c r="G414" s="197"/>
      <c r="H414" s="197">
        <v>950</v>
      </c>
      <c r="I414" s="197">
        <v>1755</v>
      </c>
      <c r="J414" s="197">
        <v>1024</v>
      </c>
      <c r="K414" s="197">
        <v>3665.5</v>
      </c>
    </row>
    <row r="415" spans="1:11" s="518" customFormat="1" ht="9" customHeight="1" x14ac:dyDescent="0.25">
      <c r="A415" s="507" t="s">
        <v>82</v>
      </c>
      <c r="B415" s="197">
        <v>8859</v>
      </c>
      <c r="C415" s="197"/>
      <c r="D415" s="197">
        <v>310</v>
      </c>
      <c r="E415" s="197"/>
      <c r="F415" s="197">
        <v>2414</v>
      </c>
      <c r="G415" s="197"/>
      <c r="H415" s="197">
        <v>1433</v>
      </c>
      <c r="I415" s="197">
        <v>6574</v>
      </c>
      <c r="J415" s="197">
        <v>517</v>
      </c>
      <c r="K415" s="197">
        <v>3401</v>
      </c>
    </row>
    <row r="416" spans="1:11" s="518" customFormat="1" ht="9" customHeight="1" x14ac:dyDescent="0.25">
      <c r="A416" s="507" t="s">
        <v>86</v>
      </c>
      <c r="B416" s="197">
        <v>1767</v>
      </c>
      <c r="C416" s="197"/>
      <c r="D416" s="197">
        <v>190</v>
      </c>
      <c r="E416" s="197"/>
      <c r="F416" s="197">
        <v>6420</v>
      </c>
      <c r="G416" s="197"/>
      <c r="H416" s="197">
        <v>3031</v>
      </c>
      <c r="I416" s="197">
        <v>302</v>
      </c>
      <c r="J416" s="197">
        <v>0</v>
      </c>
      <c r="K416" s="197">
        <v>333</v>
      </c>
    </row>
    <row r="417" spans="1:12" ht="9" customHeight="1" x14ac:dyDescent="0.25">
      <c r="A417" s="50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</row>
    <row r="418" spans="1:12" ht="9" customHeight="1" x14ac:dyDescent="0.25">
      <c r="A418" s="535">
        <v>2013</v>
      </c>
      <c r="B418" s="74"/>
      <c r="C418" s="74"/>
      <c r="D418" s="74"/>
      <c r="E418" s="74"/>
      <c r="F418" s="74"/>
      <c r="G418" s="74"/>
      <c r="H418" s="74"/>
      <c r="I418" s="74"/>
      <c r="J418" s="74"/>
      <c r="K418" s="74"/>
    </row>
    <row r="419" spans="1:12" ht="9" customHeight="1" x14ac:dyDescent="0.25">
      <c r="A419" s="113" t="s">
        <v>129</v>
      </c>
      <c r="B419" s="74">
        <f>B421+B434</f>
        <v>36721</v>
      </c>
      <c r="C419" s="74"/>
      <c r="D419" s="74">
        <f>D421+D434</f>
        <v>10249</v>
      </c>
      <c r="E419" s="74"/>
      <c r="F419" s="74">
        <f>F421+F434</f>
        <v>35176</v>
      </c>
      <c r="G419" s="74"/>
      <c r="H419" s="74">
        <f>H421+H434</f>
        <v>89298</v>
      </c>
      <c r="I419" s="74">
        <f>I421+I434</f>
        <v>14173</v>
      </c>
      <c r="J419" s="74">
        <f>J421+J434</f>
        <v>5233</v>
      </c>
      <c r="K419" s="74">
        <f>K421+K434</f>
        <v>21744.5</v>
      </c>
      <c r="L419" s="540"/>
    </row>
    <row r="420" spans="1:12" ht="4.5" customHeight="1" x14ac:dyDescent="0.25">
      <c r="A420" s="113"/>
      <c r="B420" s="74"/>
      <c r="C420" s="74"/>
      <c r="D420" s="74"/>
      <c r="E420" s="74"/>
      <c r="F420" s="74"/>
      <c r="G420" s="74"/>
      <c r="H420" s="74"/>
      <c r="I420" s="74"/>
      <c r="J420" s="74"/>
      <c r="K420" s="74"/>
    </row>
    <row r="421" spans="1:12" ht="9" customHeight="1" x14ac:dyDescent="0.25">
      <c r="A421" s="111" t="s">
        <v>385</v>
      </c>
      <c r="B421" s="197">
        <f>SUM(B422:B432)</f>
        <v>17429</v>
      </c>
      <c r="C421" s="197"/>
      <c r="D421" s="197">
        <f>SUM(D422:D432)</f>
        <v>3104</v>
      </c>
      <c r="E421" s="197"/>
      <c r="F421" s="197">
        <f>SUM(F422:F432)</f>
        <v>13115</v>
      </c>
      <c r="G421" s="197"/>
      <c r="H421" s="197">
        <f>SUM(H422:H432)</f>
        <v>63679</v>
      </c>
      <c r="I421" s="197">
        <f>SUM(I422:I432)</f>
        <v>3760</v>
      </c>
      <c r="J421" s="197">
        <f>SUM(J422:J432)</f>
        <v>3626</v>
      </c>
      <c r="K421" s="197">
        <f>SUM(K422:K432)</f>
        <v>9316</v>
      </c>
    </row>
    <row r="422" spans="1:12" ht="9" customHeight="1" x14ac:dyDescent="0.25">
      <c r="A422" s="498" t="s">
        <v>15</v>
      </c>
      <c r="B422" s="197">
        <v>1806</v>
      </c>
      <c r="C422" s="197"/>
      <c r="D422" s="197">
        <v>1004</v>
      </c>
      <c r="E422" s="197"/>
      <c r="F422" s="197">
        <v>1416</v>
      </c>
      <c r="G422" s="197"/>
      <c r="H422" s="197">
        <v>1121</v>
      </c>
      <c r="I422" s="197">
        <v>692</v>
      </c>
      <c r="J422" s="197">
        <v>215</v>
      </c>
      <c r="K422" s="197">
        <v>472</v>
      </c>
    </row>
    <row r="423" spans="1:12" ht="9" customHeight="1" x14ac:dyDescent="0.25">
      <c r="A423" s="498" t="s">
        <v>112</v>
      </c>
      <c r="B423" s="197">
        <v>1597</v>
      </c>
      <c r="C423" s="197"/>
      <c r="D423" s="197">
        <v>708</v>
      </c>
      <c r="E423" s="197"/>
      <c r="F423" s="197">
        <v>1462</v>
      </c>
      <c r="G423" s="197"/>
      <c r="H423" s="197">
        <v>15116</v>
      </c>
      <c r="I423" s="197">
        <v>248</v>
      </c>
      <c r="J423" s="197">
        <v>25</v>
      </c>
      <c r="K423" s="197">
        <v>2773</v>
      </c>
    </row>
    <row r="424" spans="1:12" ht="9" customHeight="1" x14ac:dyDescent="0.25">
      <c r="A424" s="531" t="s">
        <v>25</v>
      </c>
      <c r="B424" s="262">
        <v>4061</v>
      </c>
      <c r="C424" s="262"/>
      <c r="D424" s="262">
        <v>216</v>
      </c>
      <c r="E424" s="262"/>
      <c r="F424" s="262">
        <v>655</v>
      </c>
      <c r="G424" s="262"/>
      <c r="H424" s="530">
        <v>495</v>
      </c>
      <c r="I424" s="262">
        <v>516</v>
      </c>
      <c r="J424" s="530">
        <v>976</v>
      </c>
      <c r="K424" s="530">
        <v>126</v>
      </c>
    </row>
    <row r="425" spans="1:12" ht="9" customHeight="1" x14ac:dyDescent="0.25">
      <c r="A425" s="498" t="s">
        <v>27</v>
      </c>
      <c r="B425" s="197">
        <v>401</v>
      </c>
      <c r="C425" s="197"/>
      <c r="D425" s="197">
        <v>0</v>
      </c>
      <c r="E425" s="197"/>
      <c r="F425" s="197">
        <v>420</v>
      </c>
      <c r="G425" s="197"/>
      <c r="H425" s="197">
        <v>150</v>
      </c>
      <c r="I425" s="197">
        <v>0</v>
      </c>
      <c r="J425" s="197">
        <v>170</v>
      </c>
      <c r="K425" s="197">
        <v>95</v>
      </c>
    </row>
    <row r="426" spans="1:12" ht="9" customHeight="1" x14ac:dyDescent="0.25">
      <c r="A426" s="498" t="s">
        <v>36</v>
      </c>
      <c r="B426" s="197">
        <v>466</v>
      </c>
      <c r="C426" s="197"/>
      <c r="D426" s="197">
        <v>150</v>
      </c>
      <c r="E426" s="197"/>
      <c r="F426" s="197">
        <v>439</v>
      </c>
      <c r="G426" s="197"/>
      <c r="H426" s="197">
        <v>15009</v>
      </c>
      <c r="I426" s="197">
        <v>80</v>
      </c>
      <c r="J426" s="197">
        <v>205</v>
      </c>
      <c r="K426" s="197">
        <v>129</v>
      </c>
    </row>
    <row r="427" spans="1:12" ht="9" customHeight="1" x14ac:dyDescent="0.25">
      <c r="A427" s="498" t="s">
        <v>39</v>
      </c>
      <c r="B427" s="197">
        <v>0</v>
      </c>
      <c r="C427" s="197"/>
      <c r="D427" s="197">
        <v>0</v>
      </c>
      <c r="E427" s="197"/>
      <c r="F427" s="197">
        <v>29</v>
      </c>
      <c r="G427" s="197"/>
      <c r="H427" s="197">
        <v>13362</v>
      </c>
      <c r="I427" s="197">
        <v>0</v>
      </c>
      <c r="J427" s="197">
        <v>85</v>
      </c>
      <c r="K427" s="197">
        <v>331</v>
      </c>
    </row>
    <row r="428" spans="1:12" ht="9" customHeight="1" x14ac:dyDescent="0.25">
      <c r="A428" s="531" t="s">
        <v>43</v>
      </c>
      <c r="B428" s="262">
        <v>4235</v>
      </c>
      <c r="C428" s="262"/>
      <c r="D428" s="262">
        <v>0</v>
      </c>
      <c r="E428" s="262"/>
      <c r="F428" s="262">
        <v>70</v>
      </c>
      <c r="G428" s="262"/>
      <c r="H428" s="530">
        <v>0</v>
      </c>
      <c r="I428" s="262">
        <v>650</v>
      </c>
      <c r="J428" s="530">
        <v>786</v>
      </c>
      <c r="K428" s="530">
        <v>30</v>
      </c>
    </row>
    <row r="429" spans="1:12" ht="9" customHeight="1" x14ac:dyDescent="0.25">
      <c r="A429" s="498" t="s">
        <v>48</v>
      </c>
      <c r="B429" s="197">
        <v>0</v>
      </c>
      <c r="C429" s="197"/>
      <c r="D429" s="197">
        <v>0</v>
      </c>
      <c r="E429" s="197"/>
      <c r="F429" s="197">
        <v>308</v>
      </c>
      <c r="G429" s="197"/>
      <c r="H429" s="197">
        <v>5370</v>
      </c>
      <c r="I429" s="197">
        <v>0</v>
      </c>
      <c r="J429" s="197">
        <v>60</v>
      </c>
      <c r="K429" s="197">
        <v>296</v>
      </c>
    </row>
    <row r="430" spans="1:12" ht="9" customHeight="1" x14ac:dyDescent="0.25">
      <c r="A430" s="498" t="s">
        <v>52</v>
      </c>
      <c r="B430" s="197">
        <v>1270</v>
      </c>
      <c r="C430" s="197"/>
      <c r="D430" s="197">
        <v>15</v>
      </c>
      <c r="E430" s="197"/>
      <c r="F430" s="197">
        <v>803</v>
      </c>
      <c r="G430" s="197"/>
      <c r="H430" s="197">
        <v>1700</v>
      </c>
      <c r="I430" s="197">
        <v>136</v>
      </c>
      <c r="J430" s="197">
        <v>200</v>
      </c>
      <c r="K430" s="197">
        <v>382</v>
      </c>
    </row>
    <row r="431" spans="1:12" ht="9" customHeight="1" x14ac:dyDescent="0.25">
      <c r="A431" s="498" t="s">
        <v>65</v>
      </c>
      <c r="B431" s="197">
        <v>2168</v>
      </c>
      <c r="C431" s="197"/>
      <c r="D431" s="197">
        <v>417</v>
      </c>
      <c r="E431" s="197"/>
      <c r="F431" s="197">
        <v>3216</v>
      </c>
      <c r="G431" s="197"/>
      <c r="H431" s="197">
        <v>7746</v>
      </c>
      <c r="I431" s="197">
        <v>402</v>
      </c>
      <c r="J431" s="197">
        <v>131</v>
      </c>
      <c r="K431" s="197">
        <v>1422</v>
      </c>
    </row>
    <row r="432" spans="1:12" ht="9" customHeight="1" x14ac:dyDescent="0.25">
      <c r="A432" s="531" t="s">
        <v>69</v>
      </c>
      <c r="B432" s="262">
        <v>1425</v>
      </c>
      <c r="C432" s="262"/>
      <c r="D432" s="262">
        <v>594</v>
      </c>
      <c r="E432" s="262"/>
      <c r="F432" s="262">
        <v>4297</v>
      </c>
      <c r="G432" s="262"/>
      <c r="H432" s="530">
        <v>3610</v>
      </c>
      <c r="I432" s="262">
        <v>1036</v>
      </c>
      <c r="J432" s="530">
        <v>773</v>
      </c>
      <c r="K432" s="530">
        <v>3260</v>
      </c>
    </row>
    <row r="433" spans="1:12" ht="9" customHeight="1" x14ac:dyDescent="0.25">
      <c r="A433" s="499"/>
      <c r="B433" s="74"/>
      <c r="C433" s="74"/>
      <c r="D433" s="74"/>
      <c r="E433" s="74"/>
      <c r="F433" s="74"/>
      <c r="G433" s="74"/>
      <c r="H433" s="74"/>
      <c r="I433" s="74"/>
      <c r="J433" s="74"/>
      <c r="K433" s="74"/>
    </row>
    <row r="434" spans="1:12" ht="9" customHeight="1" x14ac:dyDescent="0.25">
      <c r="A434" s="111" t="s">
        <v>386</v>
      </c>
      <c r="B434" s="197">
        <f>SUM(B435:B440)</f>
        <v>19292</v>
      </c>
      <c r="C434" s="197"/>
      <c r="D434" s="197">
        <f>SUM(D435:D440)</f>
        <v>7145</v>
      </c>
      <c r="E434" s="197"/>
      <c r="F434" s="197">
        <f>SUM(F435:F440)</f>
        <v>22061</v>
      </c>
      <c r="G434" s="197"/>
      <c r="H434" s="197">
        <f>SUM(H435:H440)</f>
        <v>25619</v>
      </c>
      <c r="I434" s="197">
        <f>SUM(I435:I440)</f>
        <v>10413</v>
      </c>
      <c r="J434" s="197">
        <f>SUM(J435:J440)</f>
        <v>1607</v>
      </c>
      <c r="K434" s="197">
        <f>SUM(K435:K440)</f>
        <v>12428.5</v>
      </c>
    </row>
    <row r="435" spans="1:12" ht="9" customHeight="1" x14ac:dyDescent="0.25">
      <c r="A435" s="507" t="s">
        <v>21</v>
      </c>
      <c r="B435" s="197">
        <v>271</v>
      </c>
      <c r="C435" s="197"/>
      <c r="D435" s="197">
        <v>4568</v>
      </c>
      <c r="E435" s="197"/>
      <c r="F435" s="197">
        <v>6663</v>
      </c>
      <c r="G435" s="197"/>
      <c r="H435" s="197">
        <v>276</v>
      </c>
      <c r="I435" s="197">
        <v>1644</v>
      </c>
      <c r="J435" s="197">
        <v>0</v>
      </c>
      <c r="K435" s="197">
        <v>1371</v>
      </c>
    </row>
    <row r="436" spans="1:12" ht="9" customHeight="1" x14ac:dyDescent="0.25">
      <c r="A436" s="507" t="s">
        <v>59</v>
      </c>
      <c r="B436" s="197">
        <v>857</v>
      </c>
      <c r="C436" s="197"/>
      <c r="D436" s="197">
        <v>591</v>
      </c>
      <c r="E436" s="197"/>
      <c r="F436" s="197">
        <v>3003</v>
      </c>
      <c r="G436" s="197"/>
      <c r="H436" s="197">
        <v>19929</v>
      </c>
      <c r="I436" s="197">
        <v>0</v>
      </c>
      <c r="J436" s="197">
        <v>0</v>
      </c>
      <c r="K436" s="197">
        <v>964</v>
      </c>
    </row>
    <row r="437" spans="1:12" ht="9" customHeight="1" x14ac:dyDescent="0.25">
      <c r="A437" s="531" t="s">
        <v>74</v>
      </c>
      <c r="B437" s="262">
        <v>535</v>
      </c>
      <c r="C437" s="262"/>
      <c r="D437" s="262">
        <v>413</v>
      </c>
      <c r="E437" s="262"/>
      <c r="F437" s="262">
        <v>1708</v>
      </c>
      <c r="G437" s="262"/>
      <c r="H437" s="530">
        <v>0</v>
      </c>
      <c r="I437" s="262">
        <v>138</v>
      </c>
      <c r="J437" s="530">
        <v>66</v>
      </c>
      <c r="K437" s="530">
        <v>2694</v>
      </c>
    </row>
    <row r="438" spans="1:12" ht="9" customHeight="1" x14ac:dyDescent="0.25">
      <c r="A438" s="507" t="s">
        <v>76</v>
      </c>
      <c r="B438" s="197">
        <v>7003</v>
      </c>
      <c r="C438" s="197"/>
      <c r="D438" s="197">
        <v>1073</v>
      </c>
      <c r="E438" s="197"/>
      <c r="F438" s="197">
        <v>1660</v>
      </c>
      <c r="G438" s="197"/>
      <c r="H438" s="197">
        <v>950</v>
      </c>
      <c r="I438" s="197">
        <v>1755</v>
      </c>
      <c r="J438" s="197">
        <v>1024</v>
      </c>
      <c r="K438" s="197">
        <v>3665.5</v>
      </c>
    </row>
    <row r="439" spans="1:12" ht="9" customHeight="1" x14ac:dyDescent="0.25">
      <c r="A439" s="507" t="s">
        <v>82</v>
      </c>
      <c r="B439" s="197">
        <v>8859</v>
      </c>
      <c r="C439" s="197"/>
      <c r="D439" s="197">
        <v>310</v>
      </c>
      <c r="E439" s="197"/>
      <c r="F439" s="197">
        <v>2414</v>
      </c>
      <c r="G439" s="197"/>
      <c r="H439" s="197">
        <v>1433</v>
      </c>
      <c r="I439" s="197">
        <v>6574</v>
      </c>
      <c r="J439" s="197">
        <v>517</v>
      </c>
      <c r="K439" s="197">
        <v>3401</v>
      </c>
    </row>
    <row r="440" spans="1:12" ht="9" customHeight="1" x14ac:dyDescent="0.25">
      <c r="A440" s="507" t="s">
        <v>86</v>
      </c>
      <c r="B440" s="197">
        <v>1767</v>
      </c>
      <c r="C440" s="197"/>
      <c r="D440" s="197">
        <v>190</v>
      </c>
      <c r="E440" s="197"/>
      <c r="F440" s="197">
        <v>6613</v>
      </c>
      <c r="G440" s="197"/>
      <c r="H440" s="197">
        <v>3031</v>
      </c>
      <c r="I440" s="197">
        <v>302</v>
      </c>
      <c r="J440" s="197">
        <v>0</v>
      </c>
      <c r="K440" s="197">
        <v>333</v>
      </c>
    </row>
    <row r="441" spans="1:12" ht="9" customHeight="1" x14ac:dyDescent="0.25">
      <c r="A441" s="50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</row>
    <row r="442" spans="1:12" ht="9" customHeight="1" x14ac:dyDescent="0.25">
      <c r="A442" s="535">
        <v>2014</v>
      </c>
      <c r="B442" s="74"/>
      <c r="C442" s="74"/>
      <c r="D442" s="74"/>
      <c r="E442" s="74"/>
      <c r="F442" s="74"/>
      <c r="G442" s="74"/>
      <c r="H442" s="74"/>
      <c r="I442" s="74"/>
      <c r="J442" s="74"/>
      <c r="K442" s="74"/>
    </row>
    <row r="443" spans="1:12" ht="9" customHeight="1" x14ac:dyDescent="0.25">
      <c r="A443" s="113" t="s">
        <v>129</v>
      </c>
      <c r="B443" s="74">
        <f>B445+B458</f>
        <v>36721</v>
      </c>
      <c r="C443" s="74"/>
      <c r="D443" s="74">
        <f>D445+D458</f>
        <v>10249</v>
      </c>
      <c r="E443" s="74"/>
      <c r="F443" s="74">
        <f>F445+F458</f>
        <v>35639</v>
      </c>
      <c r="G443" s="74"/>
      <c r="H443" s="74">
        <f>H445+H458</f>
        <v>89494</v>
      </c>
      <c r="I443" s="74">
        <f>I445+I458</f>
        <v>14173</v>
      </c>
      <c r="J443" s="74">
        <f>J445+J458</f>
        <v>5233</v>
      </c>
      <c r="K443" s="74">
        <f>K445+K458</f>
        <v>22645.5</v>
      </c>
      <c r="L443" s="540"/>
    </row>
    <row r="444" spans="1:12" ht="4.5" customHeight="1" x14ac:dyDescent="0.25">
      <c r="A444" s="113"/>
      <c r="B444" s="74"/>
      <c r="C444" s="74"/>
      <c r="D444" s="74"/>
      <c r="E444" s="74"/>
      <c r="F444" s="74"/>
      <c r="G444" s="74"/>
      <c r="H444" s="74"/>
      <c r="I444" s="74"/>
      <c r="J444" s="74"/>
      <c r="K444" s="74"/>
    </row>
    <row r="445" spans="1:12" ht="9" customHeight="1" x14ac:dyDescent="0.25">
      <c r="A445" s="111" t="s">
        <v>385</v>
      </c>
      <c r="B445" s="197">
        <f>SUM(B446:B456)</f>
        <v>17429</v>
      </c>
      <c r="C445" s="197"/>
      <c r="D445" s="197">
        <f>SUM(D446:D456)</f>
        <v>3104</v>
      </c>
      <c r="E445" s="197"/>
      <c r="F445" s="197">
        <f>SUM(F446:F456)</f>
        <v>13178</v>
      </c>
      <c r="G445" s="197"/>
      <c r="H445" s="197">
        <f>SUM(H446:H456)</f>
        <v>63679</v>
      </c>
      <c r="I445" s="197">
        <f>SUM(I446:I456)</f>
        <v>3760</v>
      </c>
      <c r="J445" s="197">
        <f>SUM(J446:J456)</f>
        <v>3626</v>
      </c>
      <c r="K445" s="197">
        <f>SUM(K446:K456)</f>
        <v>9817</v>
      </c>
    </row>
    <row r="446" spans="1:12" ht="9" customHeight="1" x14ac:dyDescent="0.25">
      <c r="A446" s="498" t="s">
        <v>15</v>
      </c>
      <c r="B446" s="197">
        <v>1806</v>
      </c>
      <c r="C446" s="197"/>
      <c r="D446" s="197">
        <v>1004</v>
      </c>
      <c r="E446" s="197"/>
      <c r="F446" s="197">
        <v>1416</v>
      </c>
      <c r="G446" s="197"/>
      <c r="H446" s="197">
        <v>1121</v>
      </c>
      <c r="I446" s="197">
        <v>692</v>
      </c>
      <c r="J446" s="197">
        <v>215</v>
      </c>
      <c r="K446" s="197">
        <v>472</v>
      </c>
    </row>
    <row r="447" spans="1:12" ht="9" customHeight="1" x14ac:dyDescent="0.25">
      <c r="A447" s="498" t="s">
        <v>112</v>
      </c>
      <c r="B447" s="197">
        <v>1597</v>
      </c>
      <c r="C447" s="197"/>
      <c r="D447" s="197">
        <v>708</v>
      </c>
      <c r="E447" s="197"/>
      <c r="F447" s="197">
        <v>1462</v>
      </c>
      <c r="G447" s="197"/>
      <c r="H447" s="197">
        <v>15116</v>
      </c>
      <c r="I447" s="197">
        <v>248</v>
      </c>
      <c r="J447" s="197">
        <v>25</v>
      </c>
      <c r="K447" s="197">
        <v>3274</v>
      </c>
    </row>
    <row r="448" spans="1:12" ht="9" customHeight="1" x14ac:dyDescent="0.25">
      <c r="A448" s="531" t="s">
        <v>25</v>
      </c>
      <c r="B448" s="262">
        <v>4061</v>
      </c>
      <c r="C448" s="262"/>
      <c r="D448" s="262">
        <v>216</v>
      </c>
      <c r="E448" s="262"/>
      <c r="F448" s="262">
        <v>655</v>
      </c>
      <c r="G448" s="262"/>
      <c r="H448" s="530">
        <v>495</v>
      </c>
      <c r="I448" s="262">
        <v>516</v>
      </c>
      <c r="J448" s="530">
        <v>976</v>
      </c>
      <c r="K448" s="530">
        <v>126</v>
      </c>
    </row>
    <row r="449" spans="1:11" s="518" customFormat="1" ht="9" customHeight="1" x14ac:dyDescent="0.25">
      <c r="A449" s="498" t="s">
        <v>27</v>
      </c>
      <c r="B449" s="197">
        <v>401</v>
      </c>
      <c r="C449" s="197"/>
      <c r="D449" s="197">
        <v>0</v>
      </c>
      <c r="E449" s="197"/>
      <c r="F449" s="197">
        <v>483</v>
      </c>
      <c r="G449" s="197"/>
      <c r="H449" s="197">
        <v>150</v>
      </c>
      <c r="I449" s="197">
        <v>0</v>
      </c>
      <c r="J449" s="197">
        <v>170</v>
      </c>
      <c r="K449" s="197">
        <v>95</v>
      </c>
    </row>
    <row r="450" spans="1:11" s="518" customFormat="1" ht="9" customHeight="1" x14ac:dyDescent="0.25">
      <c r="A450" s="498" t="s">
        <v>36</v>
      </c>
      <c r="B450" s="197">
        <v>466</v>
      </c>
      <c r="C450" s="197"/>
      <c r="D450" s="197">
        <v>150</v>
      </c>
      <c r="E450" s="197"/>
      <c r="F450" s="197">
        <v>439</v>
      </c>
      <c r="G450" s="197"/>
      <c r="H450" s="197">
        <v>15009</v>
      </c>
      <c r="I450" s="197">
        <v>80</v>
      </c>
      <c r="J450" s="197">
        <v>205</v>
      </c>
      <c r="K450" s="197">
        <v>129</v>
      </c>
    </row>
    <row r="451" spans="1:11" s="518" customFormat="1" ht="9" customHeight="1" x14ac:dyDescent="0.25">
      <c r="A451" s="498" t="s">
        <v>39</v>
      </c>
      <c r="B451" s="197">
        <v>0</v>
      </c>
      <c r="C451" s="197"/>
      <c r="D451" s="197">
        <v>0</v>
      </c>
      <c r="E451" s="197"/>
      <c r="F451" s="197">
        <v>29</v>
      </c>
      <c r="G451" s="197"/>
      <c r="H451" s="197">
        <v>13362</v>
      </c>
      <c r="I451" s="197">
        <v>0</v>
      </c>
      <c r="J451" s="197">
        <v>85</v>
      </c>
      <c r="K451" s="197">
        <v>331</v>
      </c>
    </row>
    <row r="452" spans="1:11" s="518" customFormat="1" ht="9" customHeight="1" x14ac:dyDescent="0.25">
      <c r="A452" s="531" t="s">
        <v>43</v>
      </c>
      <c r="B452" s="262">
        <v>4235</v>
      </c>
      <c r="C452" s="262"/>
      <c r="D452" s="262">
        <v>0</v>
      </c>
      <c r="E452" s="262"/>
      <c r="F452" s="262">
        <v>70</v>
      </c>
      <c r="G452" s="262"/>
      <c r="H452" s="530">
        <v>0</v>
      </c>
      <c r="I452" s="262">
        <v>650</v>
      </c>
      <c r="J452" s="530">
        <v>786</v>
      </c>
      <c r="K452" s="530">
        <v>30</v>
      </c>
    </row>
    <row r="453" spans="1:11" s="518" customFormat="1" ht="9" customHeight="1" x14ac:dyDescent="0.25">
      <c r="A453" s="498" t="s">
        <v>48</v>
      </c>
      <c r="B453" s="197">
        <v>0</v>
      </c>
      <c r="C453" s="197"/>
      <c r="D453" s="197">
        <v>0</v>
      </c>
      <c r="E453" s="197"/>
      <c r="F453" s="197">
        <v>308</v>
      </c>
      <c r="G453" s="197"/>
      <c r="H453" s="197">
        <v>5370</v>
      </c>
      <c r="I453" s="197">
        <v>0</v>
      </c>
      <c r="J453" s="197">
        <v>60</v>
      </c>
      <c r="K453" s="197">
        <v>296</v>
      </c>
    </row>
    <row r="454" spans="1:11" s="518" customFormat="1" ht="9" customHeight="1" x14ac:dyDescent="0.25">
      <c r="A454" s="498" t="s">
        <v>52</v>
      </c>
      <c r="B454" s="197">
        <v>1270</v>
      </c>
      <c r="C454" s="197"/>
      <c r="D454" s="197">
        <v>15</v>
      </c>
      <c r="E454" s="197"/>
      <c r="F454" s="197">
        <v>803</v>
      </c>
      <c r="G454" s="197"/>
      <c r="H454" s="197">
        <v>1700</v>
      </c>
      <c r="I454" s="197">
        <v>136</v>
      </c>
      <c r="J454" s="197">
        <v>200</v>
      </c>
      <c r="K454" s="197">
        <v>382</v>
      </c>
    </row>
    <row r="455" spans="1:11" s="518" customFormat="1" ht="9" customHeight="1" x14ac:dyDescent="0.25">
      <c r="A455" s="498" t="s">
        <v>65</v>
      </c>
      <c r="B455" s="197">
        <v>2168</v>
      </c>
      <c r="C455" s="197"/>
      <c r="D455" s="197">
        <v>417</v>
      </c>
      <c r="E455" s="197"/>
      <c r="F455" s="197">
        <v>3216</v>
      </c>
      <c r="G455" s="197"/>
      <c r="H455" s="197">
        <v>7746</v>
      </c>
      <c r="I455" s="197">
        <v>402</v>
      </c>
      <c r="J455" s="197">
        <v>131</v>
      </c>
      <c r="K455" s="197">
        <v>1422</v>
      </c>
    </row>
    <row r="456" spans="1:11" s="518" customFormat="1" ht="9" customHeight="1" x14ac:dyDescent="0.25">
      <c r="A456" s="531" t="s">
        <v>69</v>
      </c>
      <c r="B456" s="262">
        <v>1425</v>
      </c>
      <c r="C456" s="262"/>
      <c r="D456" s="262">
        <v>594</v>
      </c>
      <c r="E456" s="262"/>
      <c r="F456" s="262">
        <v>4297</v>
      </c>
      <c r="G456" s="262"/>
      <c r="H456" s="530">
        <v>3610</v>
      </c>
      <c r="I456" s="262">
        <v>1036</v>
      </c>
      <c r="J456" s="530">
        <v>773</v>
      </c>
      <c r="K456" s="530">
        <v>3260</v>
      </c>
    </row>
    <row r="457" spans="1:11" s="518" customFormat="1" ht="9" customHeight="1" x14ac:dyDescent="0.25">
      <c r="A457" s="499"/>
      <c r="B457" s="74"/>
      <c r="C457" s="74"/>
      <c r="D457" s="74"/>
      <c r="E457" s="74"/>
      <c r="F457" s="74"/>
      <c r="G457" s="74"/>
      <c r="H457" s="74"/>
      <c r="I457" s="74"/>
      <c r="J457" s="74"/>
      <c r="K457" s="74"/>
    </row>
    <row r="458" spans="1:11" s="518" customFormat="1" ht="9" customHeight="1" x14ac:dyDescent="0.25">
      <c r="A458" s="111" t="s">
        <v>386</v>
      </c>
      <c r="B458" s="197">
        <f>SUM(B459:B464)</f>
        <v>19292</v>
      </c>
      <c r="C458" s="197"/>
      <c r="D458" s="197">
        <f>SUM(D459:D464)</f>
        <v>7145</v>
      </c>
      <c r="E458" s="197"/>
      <c r="F458" s="197">
        <f>SUM(F459:F464)</f>
        <v>22461</v>
      </c>
      <c r="G458" s="197"/>
      <c r="H458" s="197">
        <f>SUM(H459:H464)</f>
        <v>25815</v>
      </c>
      <c r="I458" s="197">
        <f>SUM(I459:I464)</f>
        <v>10413</v>
      </c>
      <c r="J458" s="197">
        <f>SUM(J459:J464)</f>
        <v>1607</v>
      </c>
      <c r="K458" s="197">
        <f>SUM(K459:K464)</f>
        <v>12828.5</v>
      </c>
    </row>
    <row r="459" spans="1:11" s="518" customFormat="1" ht="9" customHeight="1" x14ac:dyDescent="0.25">
      <c r="A459" s="507" t="s">
        <v>21</v>
      </c>
      <c r="B459" s="197">
        <v>271</v>
      </c>
      <c r="C459" s="197"/>
      <c r="D459" s="197">
        <v>4568</v>
      </c>
      <c r="E459" s="197"/>
      <c r="F459" s="197">
        <v>6663</v>
      </c>
      <c r="G459" s="197"/>
      <c r="H459" s="197">
        <v>276</v>
      </c>
      <c r="I459" s="197">
        <v>1644</v>
      </c>
      <c r="J459" s="197">
        <v>0</v>
      </c>
      <c r="K459" s="197">
        <v>1771</v>
      </c>
    </row>
    <row r="460" spans="1:11" s="518" customFormat="1" ht="9" customHeight="1" x14ac:dyDescent="0.25">
      <c r="A460" s="507" t="s">
        <v>59</v>
      </c>
      <c r="B460" s="197">
        <v>857</v>
      </c>
      <c r="C460" s="197"/>
      <c r="D460" s="197">
        <v>591</v>
      </c>
      <c r="E460" s="197"/>
      <c r="F460" s="197">
        <v>3003</v>
      </c>
      <c r="G460" s="197"/>
      <c r="H460" s="197">
        <v>20125</v>
      </c>
      <c r="I460" s="197">
        <v>0</v>
      </c>
      <c r="J460" s="197">
        <v>0</v>
      </c>
      <c r="K460" s="197">
        <v>964</v>
      </c>
    </row>
    <row r="461" spans="1:11" s="518" customFormat="1" ht="9" customHeight="1" x14ac:dyDescent="0.25">
      <c r="A461" s="531" t="s">
        <v>74</v>
      </c>
      <c r="B461" s="262">
        <v>535</v>
      </c>
      <c r="C461" s="262"/>
      <c r="D461" s="262">
        <v>413</v>
      </c>
      <c r="E461" s="262"/>
      <c r="F461" s="262">
        <v>1708</v>
      </c>
      <c r="G461" s="262"/>
      <c r="H461" s="530">
        <v>0</v>
      </c>
      <c r="I461" s="262">
        <v>138</v>
      </c>
      <c r="J461" s="530">
        <v>66</v>
      </c>
      <c r="K461" s="530">
        <v>2694</v>
      </c>
    </row>
    <row r="462" spans="1:11" s="518" customFormat="1" ht="9" customHeight="1" x14ac:dyDescent="0.25">
      <c r="A462" s="507" t="s">
        <v>76</v>
      </c>
      <c r="B462" s="197">
        <v>7003</v>
      </c>
      <c r="C462" s="197"/>
      <c r="D462" s="197">
        <v>1073</v>
      </c>
      <c r="E462" s="197"/>
      <c r="F462" s="197">
        <v>1660</v>
      </c>
      <c r="G462" s="197"/>
      <c r="H462" s="197">
        <v>950</v>
      </c>
      <c r="I462" s="197">
        <v>1755</v>
      </c>
      <c r="J462" s="197">
        <v>1024</v>
      </c>
      <c r="K462" s="197">
        <v>3665.5</v>
      </c>
    </row>
    <row r="463" spans="1:11" s="518" customFormat="1" ht="9" customHeight="1" x14ac:dyDescent="0.25">
      <c r="A463" s="507" t="s">
        <v>82</v>
      </c>
      <c r="B463" s="197">
        <v>8859</v>
      </c>
      <c r="C463" s="197"/>
      <c r="D463" s="197">
        <v>310</v>
      </c>
      <c r="E463" s="197"/>
      <c r="F463" s="197">
        <v>2414</v>
      </c>
      <c r="G463" s="197"/>
      <c r="H463" s="197">
        <v>1433</v>
      </c>
      <c r="I463" s="197">
        <v>6574</v>
      </c>
      <c r="J463" s="197">
        <v>517</v>
      </c>
      <c r="K463" s="197">
        <v>3401</v>
      </c>
    </row>
    <row r="464" spans="1:11" s="518" customFormat="1" ht="9" customHeight="1" x14ac:dyDescent="0.25">
      <c r="A464" s="507" t="s">
        <v>86</v>
      </c>
      <c r="B464" s="197">
        <v>1767</v>
      </c>
      <c r="C464" s="197"/>
      <c r="D464" s="197">
        <v>190</v>
      </c>
      <c r="E464" s="197"/>
      <c r="F464" s="197">
        <v>7013</v>
      </c>
      <c r="G464" s="197"/>
      <c r="H464" s="197">
        <v>3031</v>
      </c>
      <c r="I464" s="197">
        <v>302</v>
      </c>
      <c r="J464" s="197">
        <v>0</v>
      </c>
      <c r="K464" s="197">
        <v>333</v>
      </c>
    </row>
    <row r="465" spans="1:12" ht="9" customHeight="1" x14ac:dyDescent="0.25">
      <c r="A465" s="50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</row>
    <row r="466" spans="1:12" ht="9" customHeight="1" x14ac:dyDescent="0.25">
      <c r="A466" s="535" t="s">
        <v>404</v>
      </c>
      <c r="B466" s="74"/>
      <c r="C466" s="74"/>
      <c r="D466" s="74"/>
      <c r="E466" s="74"/>
      <c r="F466" s="74"/>
      <c r="G466" s="74"/>
      <c r="H466" s="74"/>
      <c r="I466" s="74"/>
      <c r="J466" s="74"/>
      <c r="K466" s="74"/>
    </row>
    <row r="467" spans="1:12" ht="9" customHeight="1" x14ac:dyDescent="0.25">
      <c r="A467" s="113" t="s">
        <v>129</v>
      </c>
      <c r="B467" s="74">
        <f>B469+B482</f>
        <v>37259</v>
      </c>
      <c r="C467" s="74"/>
      <c r="D467" s="74">
        <f>D469+D482</f>
        <v>10249</v>
      </c>
      <c r="E467" s="74"/>
      <c r="F467" s="74">
        <f>F469+F482</f>
        <v>35639</v>
      </c>
      <c r="G467" s="74"/>
      <c r="H467" s="74">
        <f>H469+H482</f>
        <v>89842</v>
      </c>
      <c r="I467" s="74">
        <f>I469+I482</f>
        <v>14173</v>
      </c>
      <c r="J467" s="74">
        <f>J469+J482</f>
        <v>5233</v>
      </c>
      <c r="K467" s="74">
        <f>K469+K482</f>
        <v>22645.5</v>
      </c>
      <c r="L467" s="540"/>
    </row>
    <row r="468" spans="1:12" ht="4.5" customHeight="1" x14ac:dyDescent="0.25">
      <c r="A468" s="113"/>
      <c r="B468" s="74"/>
      <c r="C468" s="74"/>
      <c r="D468" s="74"/>
      <c r="E468" s="74"/>
      <c r="F468" s="74"/>
      <c r="G468" s="74"/>
      <c r="H468" s="74"/>
      <c r="I468" s="74"/>
      <c r="J468" s="74"/>
      <c r="K468" s="74"/>
    </row>
    <row r="469" spans="1:12" ht="9" customHeight="1" x14ac:dyDescent="0.25">
      <c r="A469" s="111" t="s">
        <v>385</v>
      </c>
      <c r="B469" s="197">
        <f>SUM(B470:B480)</f>
        <v>17696</v>
      </c>
      <c r="C469" s="197"/>
      <c r="D469" s="197">
        <f>SUM(D470:D480)</f>
        <v>3104</v>
      </c>
      <c r="E469" s="197"/>
      <c r="F469" s="197">
        <f>SUM(F470:F480)</f>
        <v>13178</v>
      </c>
      <c r="G469" s="197"/>
      <c r="H469" s="197">
        <f>SUM(H470:H480)</f>
        <v>63679</v>
      </c>
      <c r="I469" s="197">
        <f>SUM(I470:I480)</f>
        <v>3760</v>
      </c>
      <c r="J469" s="197">
        <f>SUM(J470:J480)</f>
        <v>3626</v>
      </c>
      <c r="K469" s="197">
        <f>SUM(K470:K480)</f>
        <v>9817</v>
      </c>
    </row>
    <row r="470" spans="1:12" ht="9" customHeight="1" x14ac:dyDescent="0.25">
      <c r="A470" s="498" t="s">
        <v>15</v>
      </c>
      <c r="B470" s="197">
        <v>1806</v>
      </c>
      <c r="C470" s="197"/>
      <c r="D470" s="197">
        <v>1004</v>
      </c>
      <c r="E470" s="197"/>
      <c r="F470" s="197">
        <v>1416</v>
      </c>
      <c r="G470" s="197"/>
      <c r="H470" s="197">
        <v>1121</v>
      </c>
      <c r="I470" s="197">
        <v>692</v>
      </c>
      <c r="J470" s="197">
        <v>215</v>
      </c>
      <c r="K470" s="197">
        <v>472</v>
      </c>
    </row>
    <row r="471" spans="1:12" ht="9" customHeight="1" x14ac:dyDescent="0.25">
      <c r="A471" s="498" t="s">
        <v>112</v>
      </c>
      <c r="B471" s="197">
        <v>1597</v>
      </c>
      <c r="C471" s="197"/>
      <c r="D471" s="197">
        <v>708</v>
      </c>
      <c r="E471" s="197"/>
      <c r="F471" s="197">
        <v>1462</v>
      </c>
      <c r="G471" s="197"/>
      <c r="H471" s="197">
        <v>15116</v>
      </c>
      <c r="I471" s="197">
        <v>248</v>
      </c>
      <c r="J471" s="197">
        <v>25</v>
      </c>
      <c r="K471" s="197">
        <v>3274</v>
      </c>
    </row>
    <row r="472" spans="1:12" ht="9" customHeight="1" x14ac:dyDescent="0.25">
      <c r="A472" s="541" t="s">
        <v>25</v>
      </c>
      <c r="B472" s="262">
        <v>4328</v>
      </c>
      <c r="C472" s="262"/>
      <c r="D472" s="262">
        <v>216</v>
      </c>
      <c r="E472" s="262"/>
      <c r="F472" s="262">
        <v>655</v>
      </c>
      <c r="G472" s="262"/>
      <c r="H472" s="530">
        <v>495</v>
      </c>
      <c r="I472" s="262">
        <v>516</v>
      </c>
      <c r="J472" s="530">
        <v>976</v>
      </c>
      <c r="K472" s="530">
        <v>126</v>
      </c>
    </row>
    <row r="473" spans="1:12" ht="9" customHeight="1" x14ac:dyDescent="0.25">
      <c r="A473" s="498" t="s">
        <v>27</v>
      </c>
      <c r="B473" s="197">
        <v>401</v>
      </c>
      <c r="C473" s="197"/>
      <c r="D473" s="197">
        <v>0</v>
      </c>
      <c r="E473" s="197"/>
      <c r="F473" s="197">
        <v>483</v>
      </c>
      <c r="G473" s="197"/>
      <c r="H473" s="197">
        <v>150</v>
      </c>
      <c r="I473" s="197">
        <v>0</v>
      </c>
      <c r="J473" s="197">
        <v>170</v>
      </c>
      <c r="K473" s="197">
        <v>95</v>
      </c>
    </row>
    <row r="474" spans="1:12" ht="9" customHeight="1" x14ac:dyDescent="0.25">
      <c r="A474" s="498" t="s">
        <v>36</v>
      </c>
      <c r="B474" s="197">
        <v>466</v>
      </c>
      <c r="C474" s="197"/>
      <c r="D474" s="197">
        <v>150</v>
      </c>
      <c r="E474" s="197"/>
      <c r="F474" s="197">
        <v>439</v>
      </c>
      <c r="G474" s="197"/>
      <c r="H474" s="197">
        <v>15009</v>
      </c>
      <c r="I474" s="197">
        <v>80</v>
      </c>
      <c r="J474" s="197">
        <v>205</v>
      </c>
      <c r="K474" s="197">
        <v>129</v>
      </c>
    </row>
    <row r="475" spans="1:12" ht="9" customHeight="1" x14ac:dyDescent="0.25">
      <c r="A475" s="498" t="s">
        <v>39</v>
      </c>
      <c r="B475" s="197">
        <v>0</v>
      </c>
      <c r="C475" s="197"/>
      <c r="D475" s="197">
        <v>0</v>
      </c>
      <c r="E475" s="197"/>
      <c r="F475" s="197">
        <v>29</v>
      </c>
      <c r="G475" s="197"/>
      <c r="H475" s="197">
        <v>13362</v>
      </c>
      <c r="I475" s="197">
        <v>0</v>
      </c>
      <c r="J475" s="197">
        <v>85</v>
      </c>
      <c r="K475" s="197">
        <v>331</v>
      </c>
    </row>
    <row r="476" spans="1:12" ht="9" customHeight="1" x14ac:dyDescent="0.25">
      <c r="A476" s="531" t="s">
        <v>43</v>
      </c>
      <c r="B476" s="262">
        <v>4235</v>
      </c>
      <c r="C476" s="262"/>
      <c r="D476" s="262">
        <v>0</v>
      </c>
      <c r="E476" s="262"/>
      <c r="F476" s="262">
        <v>70</v>
      </c>
      <c r="G476" s="262"/>
      <c r="H476" s="530">
        <v>0</v>
      </c>
      <c r="I476" s="262">
        <v>650</v>
      </c>
      <c r="J476" s="530">
        <v>786</v>
      </c>
      <c r="K476" s="530">
        <v>30</v>
      </c>
    </row>
    <row r="477" spans="1:12" ht="9" customHeight="1" x14ac:dyDescent="0.25">
      <c r="A477" s="498" t="s">
        <v>48</v>
      </c>
      <c r="B477" s="197">
        <v>0</v>
      </c>
      <c r="C477" s="197"/>
      <c r="D477" s="197">
        <v>0</v>
      </c>
      <c r="E477" s="197"/>
      <c r="F477" s="197">
        <v>308</v>
      </c>
      <c r="G477" s="197"/>
      <c r="H477" s="197">
        <v>5370</v>
      </c>
      <c r="I477" s="197">
        <v>0</v>
      </c>
      <c r="J477" s="197">
        <v>60</v>
      </c>
      <c r="K477" s="197">
        <v>296</v>
      </c>
    </row>
    <row r="478" spans="1:12" ht="9" customHeight="1" x14ac:dyDescent="0.25">
      <c r="A478" s="498" t="s">
        <v>52</v>
      </c>
      <c r="B478" s="197">
        <v>1270</v>
      </c>
      <c r="C478" s="197"/>
      <c r="D478" s="197">
        <v>15</v>
      </c>
      <c r="E478" s="197"/>
      <c r="F478" s="197">
        <v>803</v>
      </c>
      <c r="G478" s="197"/>
      <c r="H478" s="197">
        <v>1700</v>
      </c>
      <c r="I478" s="197">
        <v>136</v>
      </c>
      <c r="J478" s="197">
        <v>200</v>
      </c>
      <c r="K478" s="197">
        <v>382</v>
      </c>
    </row>
    <row r="479" spans="1:12" ht="9" customHeight="1" x14ac:dyDescent="0.25">
      <c r="A479" s="498" t="s">
        <v>65</v>
      </c>
      <c r="B479" s="197">
        <v>2168</v>
      </c>
      <c r="C479" s="197"/>
      <c r="D479" s="197">
        <v>417</v>
      </c>
      <c r="E479" s="197"/>
      <c r="F479" s="197">
        <v>3216</v>
      </c>
      <c r="G479" s="197"/>
      <c r="H479" s="197">
        <v>7746</v>
      </c>
      <c r="I479" s="197">
        <v>402</v>
      </c>
      <c r="J479" s="197">
        <v>131</v>
      </c>
      <c r="K479" s="197">
        <v>1422</v>
      </c>
    </row>
    <row r="480" spans="1:12" ht="9" customHeight="1" x14ac:dyDescent="0.25">
      <c r="A480" s="531" t="s">
        <v>69</v>
      </c>
      <c r="B480" s="262">
        <v>1425</v>
      </c>
      <c r="C480" s="262"/>
      <c r="D480" s="262">
        <v>594</v>
      </c>
      <c r="E480" s="262"/>
      <c r="F480" s="262">
        <v>4297</v>
      </c>
      <c r="G480" s="262"/>
      <c r="H480" s="530">
        <v>3610</v>
      </c>
      <c r="I480" s="262">
        <v>1036</v>
      </c>
      <c r="J480" s="530">
        <v>773</v>
      </c>
      <c r="K480" s="530">
        <v>3260</v>
      </c>
    </row>
    <row r="481" spans="1:12" ht="9" customHeight="1" x14ac:dyDescent="0.25">
      <c r="A481" s="499"/>
      <c r="B481" s="74"/>
      <c r="C481" s="74"/>
      <c r="D481" s="74"/>
      <c r="E481" s="74"/>
      <c r="F481" s="74"/>
      <c r="G481" s="74"/>
      <c r="H481" s="74"/>
      <c r="I481" s="74"/>
      <c r="J481" s="74"/>
      <c r="K481" s="74"/>
    </row>
    <row r="482" spans="1:12" ht="9" customHeight="1" x14ac:dyDescent="0.25">
      <c r="A482" s="111" t="s">
        <v>386</v>
      </c>
      <c r="B482" s="197">
        <f>SUM(B483:B488)</f>
        <v>19563</v>
      </c>
      <c r="C482" s="197"/>
      <c r="D482" s="197">
        <f>SUM(D483:D488)</f>
        <v>7145</v>
      </c>
      <c r="E482" s="197"/>
      <c r="F482" s="197">
        <f>SUM(F483:F488)</f>
        <v>22461</v>
      </c>
      <c r="G482" s="197"/>
      <c r="H482" s="197">
        <f>SUM(H483:H488)</f>
        <v>26163</v>
      </c>
      <c r="I482" s="197">
        <f>SUM(I483:I488)</f>
        <v>10413</v>
      </c>
      <c r="J482" s="197">
        <f>SUM(J483:J488)</f>
        <v>1607</v>
      </c>
      <c r="K482" s="197">
        <f>SUM(K483:K488)</f>
        <v>12828.5</v>
      </c>
    </row>
    <row r="483" spans="1:12" ht="9" customHeight="1" x14ac:dyDescent="0.25">
      <c r="A483" s="507" t="s">
        <v>21</v>
      </c>
      <c r="B483" s="197">
        <v>271</v>
      </c>
      <c r="C483" s="197"/>
      <c r="D483" s="197">
        <v>4568</v>
      </c>
      <c r="E483" s="197"/>
      <c r="F483" s="197">
        <v>6663</v>
      </c>
      <c r="G483" s="197"/>
      <c r="H483" s="197">
        <v>276</v>
      </c>
      <c r="I483" s="197">
        <v>1644</v>
      </c>
      <c r="J483" s="197">
        <v>0</v>
      </c>
      <c r="K483" s="197">
        <v>1771</v>
      </c>
    </row>
    <row r="484" spans="1:12" ht="9" customHeight="1" x14ac:dyDescent="0.25">
      <c r="A484" s="507" t="s">
        <v>59</v>
      </c>
      <c r="B484" s="197">
        <v>857</v>
      </c>
      <c r="C484" s="197"/>
      <c r="D484" s="197">
        <v>591</v>
      </c>
      <c r="E484" s="197"/>
      <c r="F484" s="197">
        <v>3003</v>
      </c>
      <c r="G484" s="197"/>
      <c r="H484" s="197">
        <v>20473</v>
      </c>
      <c r="I484" s="197">
        <v>0</v>
      </c>
      <c r="J484" s="197">
        <v>0</v>
      </c>
      <c r="K484" s="197">
        <v>964</v>
      </c>
    </row>
    <row r="485" spans="1:12" ht="9" customHeight="1" x14ac:dyDescent="0.25">
      <c r="A485" s="531" t="s">
        <v>74</v>
      </c>
      <c r="B485" s="262">
        <v>535</v>
      </c>
      <c r="C485" s="262"/>
      <c r="D485" s="262">
        <v>413</v>
      </c>
      <c r="E485" s="262"/>
      <c r="F485" s="262">
        <v>1708</v>
      </c>
      <c r="G485" s="262"/>
      <c r="H485" s="530">
        <v>0</v>
      </c>
      <c r="I485" s="262">
        <v>138</v>
      </c>
      <c r="J485" s="530">
        <v>66</v>
      </c>
      <c r="K485" s="530">
        <v>2694</v>
      </c>
    </row>
    <row r="486" spans="1:12" ht="9" customHeight="1" x14ac:dyDescent="0.25">
      <c r="A486" s="507" t="s">
        <v>76</v>
      </c>
      <c r="B486" s="197">
        <v>7003</v>
      </c>
      <c r="C486" s="197"/>
      <c r="D486" s="197">
        <v>1073</v>
      </c>
      <c r="E486" s="197"/>
      <c r="F486" s="197">
        <v>1660</v>
      </c>
      <c r="G486" s="197"/>
      <c r="H486" s="197">
        <v>950</v>
      </c>
      <c r="I486" s="197">
        <v>1755</v>
      </c>
      <c r="J486" s="197">
        <v>1024</v>
      </c>
      <c r="K486" s="197">
        <v>3665.5</v>
      </c>
    </row>
    <row r="487" spans="1:12" ht="9" customHeight="1" x14ac:dyDescent="0.25">
      <c r="A487" s="507" t="s">
        <v>82</v>
      </c>
      <c r="B487" s="197">
        <v>9130</v>
      </c>
      <c r="C487" s="197"/>
      <c r="D487" s="197">
        <v>310</v>
      </c>
      <c r="E487" s="197"/>
      <c r="F487" s="197">
        <v>2414</v>
      </c>
      <c r="G487" s="197"/>
      <c r="H487" s="197">
        <v>1433</v>
      </c>
      <c r="I487" s="197">
        <v>6574</v>
      </c>
      <c r="J487" s="197">
        <v>517</v>
      </c>
      <c r="K487" s="197">
        <v>3401</v>
      </c>
    </row>
    <row r="488" spans="1:12" ht="9" customHeight="1" x14ac:dyDescent="0.25">
      <c r="A488" s="507" t="s">
        <v>86</v>
      </c>
      <c r="B488" s="197">
        <v>1767</v>
      </c>
      <c r="C488" s="197"/>
      <c r="D488" s="197">
        <v>190</v>
      </c>
      <c r="E488" s="197"/>
      <c r="F488" s="197">
        <v>7013</v>
      </c>
      <c r="G488" s="197"/>
      <c r="H488" s="197">
        <v>3031</v>
      </c>
      <c r="I488" s="197">
        <v>302</v>
      </c>
      <c r="J488" s="197">
        <v>0</v>
      </c>
      <c r="K488" s="197">
        <v>333</v>
      </c>
    </row>
    <row r="489" spans="1:12" ht="9" customHeight="1" x14ac:dyDescent="0.25">
      <c r="A489" s="50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</row>
    <row r="490" spans="1:12" ht="9" customHeight="1" x14ac:dyDescent="0.25">
      <c r="A490" s="535">
        <v>2016</v>
      </c>
      <c r="B490" s="74"/>
      <c r="C490" s="74"/>
      <c r="D490" s="74"/>
      <c r="E490" s="74"/>
      <c r="F490" s="74"/>
      <c r="G490" s="74"/>
      <c r="H490" s="74"/>
      <c r="I490" s="74"/>
      <c r="J490" s="74"/>
      <c r="K490" s="74"/>
    </row>
    <row r="491" spans="1:12" ht="9" customHeight="1" x14ac:dyDescent="0.25">
      <c r="A491" s="113" t="s">
        <v>129</v>
      </c>
      <c r="B491" s="74">
        <f>B493+B506</f>
        <v>38539</v>
      </c>
      <c r="C491" s="74"/>
      <c r="D491" s="74">
        <f>D493+D506</f>
        <v>10249</v>
      </c>
      <c r="E491" s="74"/>
      <c r="F491" s="74">
        <f>F493+F506</f>
        <v>35686</v>
      </c>
      <c r="G491" s="74"/>
      <c r="H491" s="74">
        <f>H493+H506</f>
        <v>89842</v>
      </c>
      <c r="I491" s="74">
        <f>I493+I506</f>
        <v>14173</v>
      </c>
      <c r="J491" s="74">
        <f>J493+J506</f>
        <v>5233</v>
      </c>
      <c r="K491" s="74">
        <f>K493+K506</f>
        <v>22957.5</v>
      </c>
      <c r="L491" s="540"/>
    </row>
    <row r="492" spans="1:12" ht="4.5" customHeight="1" x14ac:dyDescent="0.25">
      <c r="A492" s="113"/>
      <c r="B492" s="74"/>
      <c r="C492" s="74"/>
      <c r="D492" s="74"/>
      <c r="E492" s="74"/>
      <c r="F492" s="74"/>
      <c r="G492" s="74"/>
      <c r="H492" s="74"/>
      <c r="I492" s="74"/>
      <c r="J492" s="74"/>
      <c r="K492" s="74"/>
    </row>
    <row r="493" spans="1:12" ht="9" customHeight="1" x14ac:dyDescent="0.25">
      <c r="A493" s="111" t="s">
        <v>385</v>
      </c>
      <c r="B493" s="197">
        <f>SUM(B494:B504)</f>
        <v>18416</v>
      </c>
      <c r="C493" s="197"/>
      <c r="D493" s="197">
        <f>SUM(D494:D504)</f>
        <v>3104</v>
      </c>
      <c r="E493" s="197"/>
      <c r="F493" s="197">
        <f>SUM(F494:F504)</f>
        <v>13225</v>
      </c>
      <c r="G493" s="197"/>
      <c r="H493" s="197">
        <f>SUM(H494:H504)</f>
        <v>63679</v>
      </c>
      <c r="I493" s="197">
        <f>SUM(I494:I504)</f>
        <v>3760</v>
      </c>
      <c r="J493" s="197">
        <f>SUM(J494:J504)</f>
        <v>3626</v>
      </c>
      <c r="K493" s="197">
        <f>SUM(K494:K504)</f>
        <v>9817</v>
      </c>
    </row>
    <row r="494" spans="1:12" ht="9" customHeight="1" x14ac:dyDescent="0.25">
      <c r="A494" s="498" t="s">
        <v>15</v>
      </c>
      <c r="B494" s="197">
        <v>1806</v>
      </c>
      <c r="C494" s="197"/>
      <c r="D494" s="197">
        <v>1004</v>
      </c>
      <c r="E494" s="197"/>
      <c r="F494" s="197">
        <v>1416</v>
      </c>
      <c r="G494" s="197"/>
      <c r="H494" s="197">
        <v>1121</v>
      </c>
      <c r="I494" s="197">
        <v>692</v>
      </c>
      <c r="J494" s="197">
        <v>215</v>
      </c>
      <c r="K494" s="197">
        <v>472</v>
      </c>
    </row>
    <row r="495" spans="1:12" ht="9" customHeight="1" x14ac:dyDescent="0.25">
      <c r="A495" s="498" t="s">
        <v>112</v>
      </c>
      <c r="B495" s="197">
        <v>1597</v>
      </c>
      <c r="C495" s="197"/>
      <c r="D495" s="197">
        <v>708</v>
      </c>
      <c r="E495" s="197"/>
      <c r="F495" s="197">
        <v>1509</v>
      </c>
      <c r="G495" s="197"/>
      <c r="H495" s="197">
        <v>15116</v>
      </c>
      <c r="I495" s="197">
        <v>248</v>
      </c>
      <c r="J495" s="197">
        <v>25</v>
      </c>
      <c r="K495" s="197">
        <v>3274</v>
      </c>
    </row>
    <row r="496" spans="1:12" ht="9" customHeight="1" x14ac:dyDescent="0.25">
      <c r="A496" s="541" t="s">
        <v>25</v>
      </c>
      <c r="B496" s="262">
        <v>5048</v>
      </c>
      <c r="C496" s="262"/>
      <c r="D496" s="262">
        <v>216</v>
      </c>
      <c r="E496" s="262"/>
      <c r="F496" s="262">
        <v>655</v>
      </c>
      <c r="G496" s="262"/>
      <c r="H496" s="530">
        <v>495</v>
      </c>
      <c r="I496" s="262">
        <v>516</v>
      </c>
      <c r="J496" s="530">
        <v>976</v>
      </c>
      <c r="K496" s="530">
        <v>126</v>
      </c>
    </row>
    <row r="497" spans="1:11" s="518" customFormat="1" ht="9" customHeight="1" x14ac:dyDescent="0.25">
      <c r="A497" s="498" t="s">
        <v>27</v>
      </c>
      <c r="B497" s="197">
        <v>401</v>
      </c>
      <c r="C497" s="197"/>
      <c r="D497" s="197">
        <v>0</v>
      </c>
      <c r="E497" s="197"/>
      <c r="F497" s="197">
        <v>483</v>
      </c>
      <c r="G497" s="197"/>
      <c r="H497" s="197">
        <v>150</v>
      </c>
      <c r="I497" s="197">
        <v>0</v>
      </c>
      <c r="J497" s="197">
        <v>170</v>
      </c>
      <c r="K497" s="197">
        <v>95</v>
      </c>
    </row>
    <row r="498" spans="1:11" s="518" customFormat="1" ht="9" customHeight="1" x14ac:dyDescent="0.25">
      <c r="A498" s="498" t="s">
        <v>36</v>
      </c>
      <c r="B498" s="197">
        <v>466</v>
      </c>
      <c r="C498" s="197"/>
      <c r="D498" s="197">
        <v>150</v>
      </c>
      <c r="E498" s="197"/>
      <c r="F498" s="197">
        <v>439</v>
      </c>
      <c r="G498" s="197"/>
      <c r="H498" s="197">
        <v>15009</v>
      </c>
      <c r="I498" s="197">
        <v>80</v>
      </c>
      <c r="J498" s="197">
        <v>205</v>
      </c>
      <c r="K498" s="197">
        <v>129</v>
      </c>
    </row>
    <row r="499" spans="1:11" s="518" customFormat="1" ht="9" customHeight="1" x14ac:dyDescent="0.25">
      <c r="A499" s="498" t="s">
        <v>39</v>
      </c>
      <c r="B499" s="197">
        <v>0</v>
      </c>
      <c r="C499" s="197"/>
      <c r="D499" s="197">
        <v>0</v>
      </c>
      <c r="E499" s="197"/>
      <c r="F499" s="197">
        <v>29</v>
      </c>
      <c r="G499" s="197"/>
      <c r="H499" s="197">
        <v>13362</v>
      </c>
      <c r="I499" s="197">
        <v>0</v>
      </c>
      <c r="J499" s="197">
        <v>85</v>
      </c>
      <c r="K499" s="197">
        <v>331</v>
      </c>
    </row>
    <row r="500" spans="1:11" s="518" customFormat="1" ht="9" customHeight="1" x14ac:dyDescent="0.25">
      <c r="A500" s="531" t="s">
        <v>43</v>
      </c>
      <c r="B500" s="262">
        <v>4235</v>
      </c>
      <c r="C500" s="262"/>
      <c r="D500" s="262">
        <v>0</v>
      </c>
      <c r="E500" s="262"/>
      <c r="F500" s="262">
        <v>70</v>
      </c>
      <c r="G500" s="262"/>
      <c r="H500" s="530">
        <v>0</v>
      </c>
      <c r="I500" s="262">
        <v>650</v>
      </c>
      <c r="J500" s="530">
        <v>786</v>
      </c>
      <c r="K500" s="530">
        <v>30</v>
      </c>
    </row>
    <row r="501" spans="1:11" s="518" customFormat="1" ht="9" customHeight="1" x14ac:dyDescent="0.25">
      <c r="A501" s="498" t="s">
        <v>48</v>
      </c>
      <c r="B501" s="197">
        <v>0</v>
      </c>
      <c r="C501" s="197"/>
      <c r="D501" s="197">
        <v>0</v>
      </c>
      <c r="E501" s="197"/>
      <c r="F501" s="197">
        <v>308</v>
      </c>
      <c r="G501" s="197"/>
      <c r="H501" s="197">
        <v>5370</v>
      </c>
      <c r="I501" s="197">
        <v>0</v>
      </c>
      <c r="J501" s="197">
        <v>60</v>
      </c>
      <c r="K501" s="197">
        <v>296</v>
      </c>
    </row>
    <row r="502" spans="1:11" s="518" customFormat="1" ht="9" customHeight="1" x14ac:dyDescent="0.25">
      <c r="A502" s="498" t="s">
        <v>52</v>
      </c>
      <c r="B502" s="197">
        <v>1270</v>
      </c>
      <c r="C502" s="197"/>
      <c r="D502" s="197">
        <v>15</v>
      </c>
      <c r="E502" s="197"/>
      <c r="F502" s="197">
        <v>803</v>
      </c>
      <c r="G502" s="197"/>
      <c r="H502" s="197">
        <v>1700</v>
      </c>
      <c r="I502" s="197">
        <v>136</v>
      </c>
      <c r="J502" s="197">
        <v>200</v>
      </c>
      <c r="K502" s="197">
        <v>382</v>
      </c>
    </row>
    <row r="503" spans="1:11" s="518" customFormat="1" ht="9" customHeight="1" x14ac:dyDescent="0.25">
      <c r="A503" s="498" t="s">
        <v>65</v>
      </c>
      <c r="B503" s="197">
        <v>2168</v>
      </c>
      <c r="C503" s="197"/>
      <c r="D503" s="197">
        <v>417</v>
      </c>
      <c r="E503" s="197"/>
      <c r="F503" s="197">
        <v>3216</v>
      </c>
      <c r="G503" s="197"/>
      <c r="H503" s="197">
        <v>7746</v>
      </c>
      <c r="I503" s="197">
        <v>402</v>
      </c>
      <c r="J503" s="197">
        <v>131</v>
      </c>
      <c r="K503" s="197">
        <v>1422</v>
      </c>
    </row>
    <row r="504" spans="1:11" s="518" customFormat="1" ht="9" customHeight="1" x14ac:dyDescent="0.25">
      <c r="A504" s="531" t="s">
        <v>69</v>
      </c>
      <c r="B504" s="262">
        <v>1425</v>
      </c>
      <c r="C504" s="262"/>
      <c r="D504" s="262">
        <v>594</v>
      </c>
      <c r="E504" s="262"/>
      <c r="F504" s="262">
        <v>4297</v>
      </c>
      <c r="G504" s="262"/>
      <c r="H504" s="530">
        <v>3610</v>
      </c>
      <c r="I504" s="262">
        <v>1036</v>
      </c>
      <c r="J504" s="530">
        <v>773</v>
      </c>
      <c r="K504" s="530">
        <v>3260</v>
      </c>
    </row>
    <row r="505" spans="1:11" s="518" customFormat="1" ht="9" customHeight="1" x14ac:dyDescent="0.25">
      <c r="A505" s="499"/>
      <c r="B505" s="74"/>
      <c r="C505" s="74"/>
      <c r="D505" s="74"/>
      <c r="E505" s="74"/>
      <c r="F505" s="74"/>
      <c r="G505" s="74"/>
      <c r="H505" s="74"/>
      <c r="I505" s="74"/>
      <c r="J505" s="74"/>
      <c r="K505" s="74"/>
    </row>
    <row r="506" spans="1:11" s="518" customFormat="1" ht="9" customHeight="1" x14ac:dyDescent="0.25">
      <c r="A506" s="111" t="s">
        <v>386</v>
      </c>
      <c r="B506" s="197">
        <f>SUM(B507:B512)</f>
        <v>20123</v>
      </c>
      <c r="C506" s="197"/>
      <c r="D506" s="197">
        <f>SUM(D507:D512)</f>
        <v>7145</v>
      </c>
      <c r="E506" s="197"/>
      <c r="F506" s="197">
        <f>SUM(F507:F512)</f>
        <v>22461</v>
      </c>
      <c r="G506" s="197"/>
      <c r="H506" s="197">
        <f>SUM(H507:H512)</f>
        <v>26163</v>
      </c>
      <c r="I506" s="197">
        <f>SUM(I507:I512)</f>
        <v>10413</v>
      </c>
      <c r="J506" s="197">
        <f>SUM(J507:J512)</f>
        <v>1607</v>
      </c>
      <c r="K506" s="197">
        <f>SUM(K507:K512)</f>
        <v>13140.5</v>
      </c>
    </row>
    <row r="507" spans="1:11" s="518" customFormat="1" ht="9" customHeight="1" x14ac:dyDescent="0.25">
      <c r="A507" s="507" t="s">
        <v>21</v>
      </c>
      <c r="B507" s="197">
        <v>271</v>
      </c>
      <c r="C507" s="197"/>
      <c r="D507" s="197">
        <v>4568</v>
      </c>
      <c r="E507" s="197"/>
      <c r="F507" s="197">
        <v>6663</v>
      </c>
      <c r="G507" s="197"/>
      <c r="H507" s="197">
        <v>276</v>
      </c>
      <c r="I507" s="197">
        <v>1644</v>
      </c>
      <c r="J507" s="197">
        <v>0</v>
      </c>
      <c r="K507" s="197">
        <v>2083</v>
      </c>
    </row>
    <row r="508" spans="1:11" s="518" customFormat="1" ht="9" customHeight="1" x14ac:dyDescent="0.25">
      <c r="A508" s="507" t="s">
        <v>59</v>
      </c>
      <c r="B508" s="197">
        <v>857</v>
      </c>
      <c r="C508" s="197"/>
      <c r="D508" s="197">
        <v>591</v>
      </c>
      <c r="E508" s="197"/>
      <c r="F508" s="197">
        <v>3003</v>
      </c>
      <c r="G508" s="197"/>
      <c r="H508" s="197">
        <v>20473</v>
      </c>
      <c r="I508" s="197">
        <v>0</v>
      </c>
      <c r="J508" s="197">
        <v>0</v>
      </c>
      <c r="K508" s="197">
        <v>964</v>
      </c>
    </row>
    <row r="509" spans="1:11" s="518" customFormat="1" ht="9" customHeight="1" x14ac:dyDescent="0.25">
      <c r="A509" s="531" t="s">
        <v>74</v>
      </c>
      <c r="B509" s="262">
        <v>535</v>
      </c>
      <c r="C509" s="262"/>
      <c r="D509" s="262">
        <v>413</v>
      </c>
      <c r="E509" s="262"/>
      <c r="F509" s="262">
        <v>1708</v>
      </c>
      <c r="G509" s="262"/>
      <c r="H509" s="530">
        <v>0</v>
      </c>
      <c r="I509" s="262">
        <v>138</v>
      </c>
      <c r="J509" s="530">
        <v>66</v>
      </c>
      <c r="K509" s="530">
        <v>2694</v>
      </c>
    </row>
    <row r="510" spans="1:11" s="518" customFormat="1" ht="9" customHeight="1" x14ac:dyDescent="0.25">
      <c r="A510" s="507" t="s">
        <v>76</v>
      </c>
      <c r="B510" s="197">
        <v>7003</v>
      </c>
      <c r="C510" s="197"/>
      <c r="D510" s="197">
        <v>1073</v>
      </c>
      <c r="E510" s="197"/>
      <c r="F510" s="197">
        <v>1660</v>
      </c>
      <c r="G510" s="197"/>
      <c r="H510" s="197">
        <v>950</v>
      </c>
      <c r="I510" s="197">
        <v>1755</v>
      </c>
      <c r="J510" s="197">
        <v>1024</v>
      </c>
      <c r="K510" s="197">
        <v>3665.5</v>
      </c>
    </row>
    <row r="511" spans="1:11" s="518" customFormat="1" ht="9" customHeight="1" x14ac:dyDescent="0.25">
      <c r="A511" s="507" t="s">
        <v>82</v>
      </c>
      <c r="B511" s="197">
        <v>9690</v>
      </c>
      <c r="C511" s="197"/>
      <c r="D511" s="197">
        <v>310</v>
      </c>
      <c r="E511" s="197"/>
      <c r="F511" s="197">
        <v>2414</v>
      </c>
      <c r="G511" s="197"/>
      <c r="H511" s="197">
        <v>1433</v>
      </c>
      <c r="I511" s="197">
        <v>6574</v>
      </c>
      <c r="J511" s="197">
        <v>517</v>
      </c>
      <c r="K511" s="197">
        <v>3401</v>
      </c>
    </row>
    <row r="512" spans="1:11" s="518" customFormat="1" ht="9" customHeight="1" x14ac:dyDescent="0.25">
      <c r="A512" s="507" t="s">
        <v>86</v>
      </c>
      <c r="B512" s="197">
        <v>1767</v>
      </c>
      <c r="C512" s="197"/>
      <c r="D512" s="197">
        <v>190</v>
      </c>
      <c r="E512" s="197"/>
      <c r="F512" s="197">
        <v>7013</v>
      </c>
      <c r="G512" s="197"/>
      <c r="H512" s="197">
        <v>3031</v>
      </c>
      <c r="I512" s="197">
        <v>302</v>
      </c>
      <c r="J512" s="197">
        <v>0</v>
      </c>
      <c r="K512" s="197">
        <v>333</v>
      </c>
    </row>
    <row r="513" spans="1:12" ht="9" customHeight="1" x14ac:dyDescent="0.25">
      <c r="A513" s="50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</row>
    <row r="514" spans="1:12" ht="9" customHeight="1" x14ac:dyDescent="0.25">
      <c r="A514" s="535" t="s">
        <v>275</v>
      </c>
      <c r="B514" s="74"/>
      <c r="C514" s="74"/>
      <c r="D514" s="74"/>
      <c r="E514" s="74"/>
      <c r="F514" s="74"/>
      <c r="G514" s="74"/>
      <c r="H514" s="74"/>
      <c r="I514" s="74"/>
      <c r="J514" s="74"/>
      <c r="K514" s="74"/>
    </row>
    <row r="515" spans="1:12" ht="9" customHeight="1" x14ac:dyDescent="0.25">
      <c r="A515" s="113" t="s">
        <v>129</v>
      </c>
      <c r="B515" s="74">
        <f>B517+B530</f>
        <v>38539</v>
      </c>
      <c r="C515" s="74"/>
      <c r="D515" s="74">
        <f>D517+D530</f>
        <v>10249</v>
      </c>
      <c r="E515" s="74"/>
      <c r="F515" s="74">
        <f>F517+F530</f>
        <v>35686</v>
      </c>
      <c r="G515" s="74"/>
      <c r="H515" s="74">
        <f>H517+H530</f>
        <v>89842</v>
      </c>
      <c r="I515" s="74">
        <f>I517+I530</f>
        <v>14173</v>
      </c>
      <c r="J515" s="74">
        <f>J517+J530</f>
        <v>5233</v>
      </c>
      <c r="K515" s="74">
        <f>K517+K530</f>
        <v>23488.5</v>
      </c>
      <c r="L515" s="540"/>
    </row>
    <row r="516" spans="1:12" ht="4.5" customHeight="1" x14ac:dyDescent="0.25">
      <c r="A516" s="113"/>
      <c r="B516" s="74"/>
      <c r="C516" s="74"/>
      <c r="D516" s="74"/>
      <c r="E516" s="74"/>
      <c r="F516" s="74"/>
      <c r="G516" s="74"/>
      <c r="H516" s="74"/>
      <c r="I516" s="74"/>
      <c r="J516" s="74"/>
      <c r="K516" s="74"/>
    </row>
    <row r="517" spans="1:12" ht="9" customHeight="1" x14ac:dyDescent="0.25">
      <c r="A517" s="111" t="s">
        <v>385</v>
      </c>
      <c r="B517" s="197">
        <f>SUM(B518:B528)</f>
        <v>18416</v>
      </c>
      <c r="C517" s="197"/>
      <c r="D517" s="197">
        <f>SUM(D518:D528)</f>
        <v>3104</v>
      </c>
      <c r="E517" s="197"/>
      <c r="F517" s="197">
        <f>SUM(F518:F528)</f>
        <v>13225</v>
      </c>
      <c r="G517" s="197"/>
      <c r="H517" s="197">
        <f>SUM(H518:H528)</f>
        <v>63679</v>
      </c>
      <c r="I517" s="197">
        <f>SUM(I518:I528)</f>
        <v>3760</v>
      </c>
      <c r="J517" s="197">
        <f>SUM(J518:J528)</f>
        <v>3626</v>
      </c>
      <c r="K517" s="197">
        <f>SUM(K518:K528)</f>
        <v>9817</v>
      </c>
    </row>
    <row r="518" spans="1:12" ht="9" customHeight="1" x14ac:dyDescent="0.25">
      <c r="A518" s="498" t="s">
        <v>15</v>
      </c>
      <c r="B518" s="197">
        <v>1806</v>
      </c>
      <c r="C518" s="197"/>
      <c r="D518" s="197">
        <v>1004</v>
      </c>
      <c r="E518" s="197"/>
      <c r="F518" s="197">
        <v>1416</v>
      </c>
      <c r="G518" s="197"/>
      <c r="H518" s="197">
        <v>1121</v>
      </c>
      <c r="I518" s="197">
        <v>692</v>
      </c>
      <c r="J518" s="197">
        <v>215</v>
      </c>
      <c r="K518" s="197">
        <v>472</v>
      </c>
    </row>
    <row r="519" spans="1:12" ht="9" customHeight="1" x14ac:dyDescent="0.25">
      <c r="A519" s="498" t="s">
        <v>112</v>
      </c>
      <c r="B519" s="197">
        <v>1597</v>
      </c>
      <c r="C519" s="197"/>
      <c r="D519" s="197">
        <v>708</v>
      </c>
      <c r="E519" s="197"/>
      <c r="F519" s="197">
        <v>1509</v>
      </c>
      <c r="G519" s="197"/>
      <c r="H519" s="197">
        <v>15116</v>
      </c>
      <c r="I519" s="197">
        <v>248</v>
      </c>
      <c r="J519" s="197">
        <v>25</v>
      </c>
      <c r="K519" s="197">
        <v>3274</v>
      </c>
    </row>
    <row r="520" spans="1:12" ht="9" customHeight="1" x14ac:dyDescent="0.25">
      <c r="A520" s="531" t="s">
        <v>25</v>
      </c>
      <c r="B520" s="262">
        <v>5048</v>
      </c>
      <c r="C520" s="262"/>
      <c r="D520" s="262">
        <v>216</v>
      </c>
      <c r="E520" s="262"/>
      <c r="F520" s="262">
        <v>655</v>
      </c>
      <c r="G520" s="262"/>
      <c r="H520" s="530">
        <v>495</v>
      </c>
      <c r="I520" s="262">
        <v>516</v>
      </c>
      <c r="J520" s="530">
        <v>976</v>
      </c>
      <c r="K520" s="530">
        <v>126</v>
      </c>
    </row>
    <row r="521" spans="1:12" ht="9" customHeight="1" x14ac:dyDescent="0.25">
      <c r="A521" s="498" t="s">
        <v>27</v>
      </c>
      <c r="B521" s="197">
        <v>401</v>
      </c>
      <c r="C521" s="197"/>
      <c r="D521" s="197">
        <v>0</v>
      </c>
      <c r="E521" s="197"/>
      <c r="F521" s="197">
        <v>483</v>
      </c>
      <c r="G521" s="197"/>
      <c r="H521" s="197">
        <v>150</v>
      </c>
      <c r="I521" s="197">
        <v>0</v>
      </c>
      <c r="J521" s="197">
        <v>170</v>
      </c>
      <c r="K521" s="197">
        <v>95</v>
      </c>
    </row>
    <row r="522" spans="1:12" ht="9" customHeight="1" x14ac:dyDescent="0.25">
      <c r="A522" s="498" t="s">
        <v>36</v>
      </c>
      <c r="B522" s="197">
        <v>466</v>
      </c>
      <c r="C522" s="197"/>
      <c r="D522" s="197">
        <v>150</v>
      </c>
      <c r="E522" s="197"/>
      <c r="F522" s="197">
        <v>439</v>
      </c>
      <c r="G522" s="197"/>
      <c r="H522" s="197">
        <v>15009</v>
      </c>
      <c r="I522" s="197">
        <v>80</v>
      </c>
      <c r="J522" s="197">
        <v>205</v>
      </c>
      <c r="K522" s="197">
        <v>129</v>
      </c>
    </row>
    <row r="523" spans="1:12" ht="9" customHeight="1" x14ac:dyDescent="0.25">
      <c r="A523" s="498" t="s">
        <v>39</v>
      </c>
      <c r="B523" s="197">
        <v>0</v>
      </c>
      <c r="C523" s="197"/>
      <c r="D523" s="197">
        <v>0</v>
      </c>
      <c r="E523" s="197"/>
      <c r="F523" s="197">
        <v>29</v>
      </c>
      <c r="G523" s="197"/>
      <c r="H523" s="197">
        <v>13362</v>
      </c>
      <c r="I523" s="197">
        <v>0</v>
      </c>
      <c r="J523" s="197">
        <v>85</v>
      </c>
      <c r="K523" s="197">
        <v>331</v>
      </c>
    </row>
    <row r="524" spans="1:12" ht="9" customHeight="1" x14ac:dyDescent="0.25">
      <c r="A524" s="531" t="s">
        <v>43</v>
      </c>
      <c r="B524" s="262">
        <v>4235</v>
      </c>
      <c r="C524" s="262"/>
      <c r="D524" s="262">
        <v>0</v>
      </c>
      <c r="E524" s="262"/>
      <c r="F524" s="262">
        <v>70</v>
      </c>
      <c r="G524" s="262"/>
      <c r="H524" s="530">
        <v>0</v>
      </c>
      <c r="I524" s="262">
        <v>650</v>
      </c>
      <c r="J524" s="530">
        <v>786</v>
      </c>
      <c r="K524" s="530">
        <v>30</v>
      </c>
    </row>
    <row r="525" spans="1:12" ht="9" customHeight="1" x14ac:dyDescent="0.25">
      <c r="A525" s="498" t="s">
        <v>48</v>
      </c>
      <c r="B525" s="197">
        <v>0</v>
      </c>
      <c r="C525" s="197"/>
      <c r="D525" s="197">
        <v>0</v>
      </c>
      <c r="E525" s="197"/>
      <c r="F525" s="197">
        <v>308</v>
      </c>
      <c r="G525" s="197"/>
      <c r="H525" s="197">
        <v>5370</v>
      </c>
      <c r="I525" s="197">
        <v>0</v>
      </c>
      <c r="J525" s="197">
        <v>60</v>
      </c>
      <c r="K525" s="197">
        <v>296</v>
      </c>
    </row>
    <row r="526" spans="1:12" ht="9" customHeight="1" x14ac:dyDescent="0.25">
      <c r="A526" s="498" t="s">
        <v>52</v>
      </c>
      <c r="B526" s="197">
        <v>1270</v>
      </c>
      <c r="C526" s="197"/>
      <c r="D526" s="197">
        <v>15</v>
      </c>
      <c r="E526" s="197"/>
      <c r="F526" s="197">
        <v>803</v>
      </c>
      <c r="G526" s="197"/>
      <c r="H526" s="197">
        <v>1700</v>
      </c>
      <c r="I526" s="197">
        <v>136</v>
      </c>
      <c r="J526" s="197">
        <v>200</v>
      </c>
      <c r="K526" s="197">
        <v>382</v>
      </c>
    </row>
    <row r="527" spans="1:12" ht="9" customHeight="1" x14ac:dyDescent="0.25">
      <c r="A527" s="498" t="s">
        <v>65</v>
      </c>
      <c r="B527" s="197">
        <v>2168</v>
      </c>
      <c r="C527" s="197"/>
      <c r="D527" s="197">
        <v>417</v>
      </c>
      <c r="E527" s="197"/>
      <c r="F527" s="197">
        <v>3216</v>
      </c>
      <c r="G527" s="197"/>
      <c r="H527" s="197">
        <v>7746</v>
      </c>
      <c r="I527" s="197">
        <v>402</v>
      </c>
      <c r="J527" s="197">
        <v>131</v>
      </c>
      <c r="K527" s="197">
        <v>1422</v>
      </c>
    </row>
    <row r="528" spans="1:12" ht="9" customHeight="1" x14ac:dyDescent="0.25">
      <c r="A528" s="531" t="s">
        <v>69</v>
      </c>
      <c r="B528" s="262">
        <v>1425</v>
      </c>
      <c r="C528" s="262"/>
      <c r="D528" s="262">
        <v>594</v>
      </c>
      <c r="E528" s="262"/>
      <c r="F528" s="262">
        <v>4297</v>
      </c>
      <c r="G528" s="262"/>
      <c r="H528" s="530">
        <v>3610</v>
      </c>
      <c r="I528" s="262">
        <v>1036</v>
      </c>
      <c r="J528" s="530">
        <v>773</v>
      </c>
      <c r="K528" s="530">
        <v>3260</v>
      </c>
    </row>
    <row r="529" spans="1:11" s="518" customFormat="1" ht="9" customHeight="1" x14ac:dyDescent="0.25">
      <c r="A529" s="499"/>
      <c r="B529" s="74"/>
      <c r="C529" s="74"/>
      <c r="D529" s="74"/>
      <c r="E529" s="74"/>
      <c r="F529" s="74"/>
      <c r="G529" s="74"/>
      <c r="H529" s="74"/>
      <c r="I529" s="74"/>
      <c r="J529" s="74"/>
      <c r="K529" s="74"/>
    </row>
    <row r="530" spans="1:11" s="518" customFormat="1" ht="9" customHeight="1" x14ac:dyDescent="0.25">
      <c r="A530" s="111" t="s">
        <v>386</v>
      </c>
      <c r="B530" s="197">
        <f>SUM(B531:B536)</f>
        <v>20123</v>
      </c>
      <c r="C530" s="197"/>
      <c r="D530" s="197">
        <f>SUM(D531:D536)</f>
        <v>7145</v>
      </c>
      <c r="E530" s="197"/>
      <c r="F530" s="197">
        <f>SUM(F531:F536)</f>
        <v>22461</v>
      </c>
      <c r="G530" s="197"/>
      <c r="H530" s="197">
        <f>SUM(H531:H536)</f>
        <v>26163</v>
      </c>
      <c r="I530" s="197">
        <f>SUM(I531:I536)</f>
        <v>10413</v>
      </c>
      <c r="J530" s="197">
        <f>SUM(J531:J536)</f>
        <v>1607</v>
      </c>
      <c r="K530" s="197">
        <f>SUM(K531:K536)</f>
        <v>13671.5</v>
      </c>
    </row>
    <row r="531" spans="1:11" s="518" customFormat="1" ht="9" customHeight="1" x14ac:dyDescent="0.25">
      <c r="A531" s="507" t="s">
        <v>21</v>
      </c>
      <c r="B531" s="197">
        <v>271</v>
      </c>
      <c r="C531" s="197"/>
      <c r="D531" s="197">
        <v>4568</v>
      </c>
      <c r="E531" s="197"/>
      <c r="F531" s="197">
        <v>6663</v>
      </c>
      <c r="G531" s="197"/>
      <c r="H531" s="197">
        <v>276</v>
      </c>
      <c r="I531" s="197">
        <v>1644</v>
      </c>
      <c r="J531" s="197">
        <v>0</v>
      </c>
      <c r="K531" s="197">
        <v>2597</v>
      </c>
    </row>
    <row r="532" spans="1:11" s="518" customFormat="1" ht="9" customHeight="1" x14ac:dyDescent="0.25">
      <c r="A532" s="507" t="s">
        <v>59</v>
      </c>
      <c r="B532" s="197">
        <v>857</v>
      </c>
      <c r="C532" s="197"/>
      <c r="D532" s="197">
        <v>591</v>
      </c>
      <c r="E532" s="197"/>
      <c r="F532" s="197">
        <v>3003</v>
      </c>
      <c r="G532" s="197"/>
      <c r="H532" s="197">
        <v>20473</v>
      </c>
      <c r="I532" s="197">
        <v>0</v>
      </c>
      <c r="J532" s="197">
        <v>0</v>
      </c>
      <c r="K532" s="197">
        <v>964</v>
      </c>
    </row>
    <row r="533" spans="1:11" s="518" customFormat="1" ht="9" customHeight="1" x14ac:dyDescent="0.25">
      <c r="A533" s="531" t="s">
        <v>74</v>
      </c>
      <c r="B533" s="262">
        <v>535</v>
      </c>
      <c r="C533" s="262"/>
      <c r="D533" s="262">
        <v>413</v>
      </c>
      <c r="E533" s="262"/>
      <c r="F533" s="262">
        <v>1708</v>
      </c>
      <c r="G533" s="262"/>
      <c r="H533" s="530">
        <v>0</v>
      </c>
      <c r="I533" s="262">
        <v>138</v>
      </c>
      <c r="J533" s="530">
        <v>66</v>
      </c>
      <c r="K533" s="530">
        <v>2694</v>
      </c>
    </row>
    <row r="534" spans="1:11" s="518" customFormat="1" ht="9" customHeight="1" x14ac:dyDescent="0.25">
      <c r="A534" s="507" t="s">
        <v>76</v>
      </c>
      <c r="B534" s="197">
        <v>7003</v>
      </c>
      <c r="C534" s="197"/>
      <c r="D534" s="197">
        <v>1073</v>
      </c>
      <c r="E534" s="197"/>
      <c r="F534" s="197">
        <v>1660</v>
      </c>
      <c r="G534" s="197"/>
      <c r="H534" s="197">
        <v>950</v>
      </c>
      <c r="I534" s="197">
        <v>1755</v>
      </c>
      <c r="J534" s="197">
        <v>1024</v>
      </c>
      <c r="K534" s="197">
        <v>3665.5</v>
      </c>
    </row>
    <row r="535" spans="1:11" s="518" customFormat="1" ht="9" customHeight="1" x14ac:dyDescent="0.25">
      <c r="A535" s="507" t="s">
        <v>82</v>
      </c>
      <c r="B535" s="197">
        <v>9690</v>
      </c>
      <c r="C535" s="197"/>
      <c r="D535" s="197">
        <v>310</v>
      </c>
      <c r="E535" s="197"/>
      <c r="F535" s="197">
        <v>2414</v>
      </c>
      <c r="G535" s="197"/>
      <c r="H535" s="197">
        <v>1433</v>
      </c>
      <c r="I535" s="197">
        <v>6574</v>
      </c>
      <c r="J535" s="197">
        <v>517</v>
      </c>
      <c r="K535" s="197">
        <v>3418</v>
      </c>
    </row>
    <row r="536" spans="1:11" s="518" customFormat="1" ht="9" customHeight="1" x14ac:dyDescent="0.25">
      <c r="A536" s="507" t="s">
        <v>86</v>
      </c>
      <c r="B536" s="197">
        <v>1767</v>
      </c>
      <c r="C536" s="197"/>
      <c r="D536" s="197">
        <v>190</v>
      </c>
      <c r="E536" s="197"/>
      <c r="F536" s="197">
        <v>7013</v>
      </c>
      <c r="G536" s="197"/>
      <c r="H536" s="197">
        <v>3031</v>
      </c>
      <c r="I536" s="197">
        <v>302</v>
      </c>
      <c r="J536" s="197">
        <v>0</v>
      </c>
      <c r="K536" s="197">
        <v>333</v>
      </c>
    </row>
    <row r="537" spans="1:11" s="518" customFormat="1" ht="3" customHeight="1" x14ac:dyDescent="0.25">
      <c r="A537" s="508"/>
      <c r="B537" s="508"/>
      <c r="C537" s="508"/>
      <c r="D537" s="508"/>
      <c r="E537" s="508"/>
      <c r="F537" s="508"/>
      <c r="G537" s="508"/>
      <c r="H537" s="508"/>
      <c r="I537" s="508"/>
      <c r="J537" s="508"/>
      <c r="K537" s="508"/>
    </row>
    <row r="538" spans="1:11" s="518" customFormat="1" ht="3" customHeight="1" x14ac:dyDescent="0.25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</row>
    <row r="539" spans="1:11" s="518" customFormat="1" ht="9.6" customHeight="1" x14ac:dyDescent="0.15">
      <c r="A539" s="509" t="s">
        <v>405</v>
      </c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</row>
    <row r="540" spans="1:11" s="518" customFormat="1" ht="9.6" customHeight="1" x14ac:dyDescent="0.15">
      <c r="A540" s="509" t="s">
        <v>406</v>
      </c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</row>
    <row r="541" spans="1:11" s="518" customFormat="1" ht="9" customHeight="1" x14ac:dyDescent="0.15">
      <c r="A541" s="542" t="s">
        <v>407</v>
      </c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</row>
    <row r="542" spans="1:11" s="518" customFormat="1" ht="9" customHeight="1" x14ac:dyDescent="0.15">
      <c r="A542" s="542" t="s">
        <v>408</v>
      </c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</row>
    <row r="543" spans="1:11" s="518" customFormat="1" ht="9" customHeight="1" x14ac:dyDescent="0.15">
      <c r="A543" s="542" t="s">
        <v>409</v>
      </c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</row>
    <row r="544" spans="1:11" s="518" customFormat="1" ht="9" customHeight="1" x14ac:dyDescent="0.15">
      <c r="A544" s="542" t="s">
        <v>410</v>
      </c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</row>
    <row r="545" spans="1:1" ht="9" customHeight="1" x14ac:dyDescent="0.25">
      <c r="A545" s="511" t="s">
        <v>411</v>
      </c>
    </row>
    <row r="546" spans="1:1" ht="8.25" hidden="1" customHeight="1" x14ac:dyDescent="0.25"/>
    <row r="547" spans="1:1" ht="8.25" hidden="1" customHeight="1" x14ac:dyDescent="0.25">
      <c r="A547" s="543"/>
    </row>
    <row r="548" spans="1:1" ht="8.25" hidden="1" customHeight="1" x14ac:dyDescent="0.25"/>
    <row r="549" spans="1:1" ht="8.25" hidden="1" customHeight="1" x14ac:dyDescent="0.15">
      <c r="A549" s="509"/>
    </row>
    <row r="550" spans="1:1" ht="8.25" hidden="1" customHeight="1" x14ac:dyDescent="0.15">
      <c r="A550" s="542"/>
    </row>
    <row r="551" spans="1:1" ht="8.25" hidden="1" customHeight="1" x14ac:dyDescent="0.25">
      <c r="A551" s="511"/>
    </row>
  </sheetData>
  <sheetProtection sheet="1" objects="1" scenarios="1"/>
  <mergeCells count="1">
    <mergeCell ref="A6:A7"/>
  </mergeCells>
  <hyperlinks>
    <hyperlink ref="K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fitToHeight="10"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7" manualBreakCount="7">
    <brk id="81" max="7" man="1"/>
    <brk id="153" max="7" man="1"/>
    <brk id="225" max="10" man="1"/>
    <brk id="297" max="10" man="1"/>
    <brk id="369" max="10" man="1"/>
    <brk id="441" max="10" man="1"/>
    <brk id="513" max="10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B9" transitionEvaluation="1"/>
  <dimension ref="A1:L544"/>
  <sheetViews>
    <sheetView showGridLines="0" showRowColHeaders="0" zoomScale="130" zoomScaleNormal="130" workbookViewId="0">
      <pane xSplit="1" ySplit="8" topLeftCell="B9" activePane="bottomRight" state="frozen"/>
      <selection activeCell="L1" sqref="L1"/>
      <selection pane="topRight" activeCell="L1" sqref="L1"/>
      <selection pane="bottomLeft" activeCell="L1" sqref="L1"/>
      <selection pane="bottomRight"/>
    </sheetView>
  </sheetViews>
  <sheetFormatPr baseColWidth="10" defaultColWidth="0" defaultRowHeight="8.25" customHeight="1" zeroHeight="1" x14ac:dyDescent="0.25"/>
  <cols>
    <col min="1" max="1" width="19.42578125" style="121" customWidth="1"/>
    <col min="2" max="2" width="5.5703125" style="121" customWidth="1"/>
    <col min="3" max="3" width="8" style="121" customWidth="1"/>
    <col min="4" max="4" width="8.140625" style="121" customWidth="1"/>
    <col min="5" max="5" width="7.85546875" style="121" customWidth="1"/>
    <col min="6" max="6" width="7.42578125" style="121" customWidth="1"/>
    <col min="7" max="7" width="3.42578125" style="121" customWidth="1"/>
    <col min="8" max="8" width="6.5703125" style="121" customWidth="1"/>
    <col min="9" max="9" width="7.5703125" style="121" customWidth="1"/>
    <col min="10" max="10" width="8" style="121" customWidth="1"/>
    <col min="11" max="11" width="7.7109375" style="121" customWidth="1"/>
    <col min="12" max="12" width="0.85546875" style="121" customWidth="1"/>
    <col min="13" max="16384" width="11.42578125" style="121" hidden="1"/>
  </cols>
  <sheetData>
    <row r="1" spans="1:12" s="3" customFormat="1" ht="12" customHeight="1" x14ac:dyDescent="0.2">
      <c r="A1" s="478" t="s">
        <v>412</v>
      </c>
      <c r="B1" s="544"/>
      <c r="C1" s="544"/>
      <c r="D1" s="544"/>
      <c r="E1" s="479"/>
      <c r="F1" s="479"/>
      <c r="G1" s="479"/>
      <c r="K1" s="470" t="s">
        <v>413</v>
      </c>
      <c r="L1" s="478"/>
    </row>
    <row r="2" spans="1:12" s="3" customFormat="1" ht="12" customHeight="1" x14ac:dyDescent="0.2">
      <c r="A2" s="6" t="s">
        <v>392</v>
      </c>
      <c r="B2" s="545"/>
      <c r="C2" s="545"/>
      <c r="D2" s="545"/>
      <c r="E2" s="479"/>
      <c r="F2" s="479"/>
      <c r="G2" s="479"/>
      <c r="I2" s="479"/>
      <c r="J2" s="479"/>
      <c r="K2" s="479"/>
      <c r="L2" s="478"/>
    </row>
    <row r="3" spans="1:12" ht="3" customHeight="1" x14ac:dyDescent="0.25">
      <c r="A3" s="482"/>
      <c r="B3" s="482"/>
      <c r="C3" s="482"/>
      <c r="D3" s="482"/>
      <c r="E3" s="482"/>
      <c r="F3" s="482"/>
      <c r="G3" s="482"/>
      <c r="H3" s="482"/>
      <c r="I3" s="482"/>
      <c r="J3" s="482"/>
      <c r="K3" s="482"/>
    </row>
    <row r="4" spans="1:12" ht="3" customHeight="1" x14ac:dyDescent="0.25">
      <c r="A4" s="483"/>
      <c r="B4" s="483"/>
      <c r="C4" s="483"/>
      <c r="D4" s="483"/>
      <c r="E4" s="483"/>
      <c r="F4" s="483"/>
      <c r="G4" s="483"/>
      <c r="H4" s="483"/>
      <c r="I4" s="483"/>
      <c r="J4" s="483"/>
      <c r="K4" s="483"/>
    </row>
    <row r="5" spans="1:12" ht="11.1" customHeight="1" x14ac:dyDescent="0.15">
      <c r="A5" s="609" t="s">
        <v>374</v>
      </c>
      <c r="B5" s="274" t="s">
        <v>414</v>
      </c>
      <c r="C5" s="274"/>
      <c r="D5" s="274"/>
      <c r="E5" s="274"/>
      <c r="F5" s="274"/>
      <c r="G5" s="15"/>
      <c r="H5" s="251" t="s">
        <v>415</v>
      </c>
      <c r="I5" s="274"/>
      <c r="J5" s="274"/>
      <c r="K5" s="274"/>
      <c r="L5" s="15"/>
    </row>
    <row r="6" spans="1:12" ht="9" customHeight="1" x14ac:dyDescent="0.15">
      <c r="A6" s="609"/>
      <c r="B6" s="484" t="s">
        <v>10</v>
      </c>
      <c r="C6" s="599" t="s">
        <v>416</v>
      </c>
      <c r="D6" s="599" t="s">
        <v>417</v>
      </c>
      <c r="E6" s="599" t="s">
        <v>418</v>
      </c>
      <c r="F6" s="463" t="s">
        <v>419</v>
      </c>
      <c r="G6" s="15"/>
      <c r="H6" s="464" t="s">
        <v>10</v>
      </c>
      <c r="I6" s="464" t="s">
        <v>420</v>
      </c>
      <c r="J6" s="464" t="s">
        <v>421</v>
      </c>
      <c r="K6" s="464" t="s">
        <v>422</v>
      </c>
      <c r="L6" s="15"/>
    </row>
    <row r="7" spans="1:12" ht="8.25" customHeight="1" x14ac:dyDescent="0.15">
      <c r="A7" s="609"/>
      <c r="B7" s="464"/>
      <c r="C7" s="600"/>
      <c r="D7" s="600"/>
      <c r="E7" s="600"/>
      <c r="F7" s="546" t="s">
        <v>423</v>
      </c>
      <c r="G7" s="15"/>
      <c r="H7" s="15"/>
      <c r="I7" s="15"/>
      <c r="J7" s="15"/>
      <c r="K7" s="15"/>
      <c r="L7" s="15"/>
    </row>
    <row r="8" spans="1:12" ht="3" customHeight="1" x14ac:dyDescent="0.25">
      <c r="A8" s="522"/>
      <c r="B8" s="522"/>
      <c r="C8" s="522"/>
      <c r="D8" s="522"/>
      <c r="E8" s="523"/>
      <c r="F8" s="523"/>
      <c r="G8" s="524"/>
      <c r="H8" s="523"/>
      <c r="I8" s="523"/>
      <c r="J8" s="523"/>
      <c r="K8" s="523"/>
    </row>
    <row r="9" spans="1:12" ht="3" customHeight="1" x14ac:dyDescent="0.25">
      <c r="A9" s="525"/>
      <c r="B9" s="525"/>
      <c r="C9" s="525"/>
      <c r="D9" s="525"/>
      <c r="E9" s="525"/>
      <c r="F9" s="525"/>
      <c r="G9" s="525"/>
      <c r="H9" s="525"/>
      <c r="I9" s="525"/>
      <c r="J9" s="525"/>
      <c r="K9" s="525"/>
    </row>
    <row r="10" spans="1:12" s="29" customFormat="1" ht="9" customHeight="1" x14ac:dyDescent="0.25">
      <c r="A10" s="526" t="s">
        <v>398</v>
      </c>
      <c r="B10" s="533"/>
      <c r="C10" s="533"/>
      <c r="D10" s="533"/>
      <c r="E10" s="533"/>
      <c r="F10" s="533"/>
      <c r="G10" s="533"/>
      <c r="H10" s="533"/>
      <c r="I10" s="533"/>
      <c r="J10" s="533"/>
      <c r="K10" s="533"/>
    </row>
    <row r="11" spans="1:12" s="29" customFormat="1" ht="9" customHeight="1" x14ac:dyDescent="0.25">
      <c r="A11" s="113" t="s">
        <v>129</v>
      </c>
      <c r="B11" s="75">
        <f>SUM(B13+B26)</f>
        <v>118224</v>
      </c>
      <c r="C11" s="75">
        <f>SUM(C13+C26)</f>
        <v>29198</v>
      </c>
      <c r="D11" s="75">
        <f>SUM(D13+D26)</f>
        <v>30796</v>
      </c>
      <c r="E11" s="75">
        <f>SUM(E13+E26)</f>
        <v>20016</v>
      </c>
      <c r="F11" s="75">
        <f>SUM(F13+F26)</f>
        <v>38214</v>
      </c>
      <c r="G11" s="75"/>
      <c r="H11" s="75">
        <f>SUM(H13+H26)</f>
        <v>2824346</v>
      </c>
      <c r="I11" s="75">
        <f>SUM(I13+I26)</f>
        <v>2443125</v>
      </c>
      <c r="J11" s="75">
        <f>SUM(J13+J26)</f>
        <v>65981</v>
      </c>
      <c r="K11" s="75">
        <f>SUM(K13+K26)</f>
        <v>315240</v>
      </c>
    </row>
    <row r="12" spans="1:12" s="29" customFormat="1" ht="3.95" customHeight="1" x14ac:dyDescent="0.25">
      <c r="A12" s="113"/>
      <c r="B12" s="75"/>
      <c r="C12" s="75"/>
      <c r="D12" s="75"/>
      <c r="E12" s="75"/>
      <c r="F12" s="75"/>
      <c r="G12" s="75"/>
      <c r="H12" s="75"/>
      <c r="I12" s="75"/>
      <c r="J12" s="75"/>
      <c r="K12" s="75"/>
    </row>
    <row r="13" spans="1:12" s="29" customFormat="1" ht="9" customHeight="1" x14ac:dyDescent="0.25">
      <c r="A13" s="111" t="s">
        <v>385</v>
      </c>
      <c r="B13" s="529">
        <f>SUM(B14:B24)</f>
        <v>53959</v>
      </c>
      <c r="C13" s="529">
        <f>SUM(C14:C24)</f>
        <v>16494</v>
      </c>
      <c r="D13" s="529">
        <f>SUM(D14:D24)</f>
        <v>7642</v>
      </c>
      <c r="E13" s="529">
        <f>SUM(E14:E24)</f>
        <v>10520</v>
      </c>
      <c r="F13" s="529">
        <f>SUM(F14:F24)</f>
        <v>19303</v>
      </c>
      <c r="G13" s="197"/>
      <c r="H13" s="529">
        <f>SUM(H14:H24)</f>
        <v>1525204</v>
      </c>
      <c r="I13" s="529">
        <f>SUM(I14:I24)</f>
        <v>1339061</v>
      </c>
      <c r="J13" s="529">
        <f>SUM(J14:J24)</f>
        <v>46868</v>
      </c>
      <c r="K13" s="529">
        <f>SUM(K14:K24)</f>
        <v>139275</v>
      </c>
      <c r="L13" s="547"/>
    </row>
    <row r="14" spans="1:12" s="29" customFormat="1" ht="9" customHeight="1" x14ac:dyDescent="0.25">
      <c r="A14" s="498" t="s">
        <v>15</v>
      </c>
      <c r="B14" s="197">
        <f t="shared" ref="B14:B24" si="0">SUM(C14:F14)</f>
        <v>10124</v>
      </c>
      <c r="C14" s="197">
        <f>624+1640+2135+500</f>
        <v>4899</v>
      </c>
      <c r="D14" s="197">
        <v>0</v>
      </c>
      <c r="E14" s="197">
        <f>1190+375+975+235</f>
        <v>2775</v>
      </c>
      <c r="F14" s="197">
        <v>2450</v>
      </c>
      <c r="G14" s="197"/>
      <c r="H14" s="197">
        <f>SUM(I14:K14)</f>
        <v>187415</v>
      </c>
      <c r="I14" s="197">
        <v>141656</v>
      </c>
      <c r="J14" s="197">
        <v>30789</v>
      </c>
      <c r="K14" s="197">
        <v>14970</v>
      </c>
    </row>
    <row r="15" spans="1:12" s="29" customFormat="1" ht="9" customHeight="1" x14ac:dyDescent="0.25">
      <c r="A15" s="498" t="s">
        <v>112</v>
      </c>
      <c r="B15" s="197">
        <f t="shared" si="0"/>
        <v>7908</v>
      </c>
      <c r="C15" s="197">
        <f>103+560+100+816</f>
        <v>1579</v>
      </c>
      <c r="D15" s="197">
        <v>0</v>
      </c>
      <c r="E15" s="197">
        <f>260+110+160+240</f>
        <v>770</v>
      </c>
      <c r="F15" s="197">
        <f>2487+3072</f>
        <v>5559</v>
      </c>
      <c r="G15" s="197"/>
      <c r="H15" s="197">
        <f t="shared" ref="H15:H24" si="1">SUM(I15:K15)</f>
        <v>205144</v>
      </c>
      <c r="I15" s="197">
        <v>193850</v>
      </c>
      <c r="J15" s="197">
        <v>1800</v>
      </c>
      <c r="K15" s="197">
        <v>9494</v>
      </c>
    </row>
    <row r="16" spans="1:12" s="29" customFormat="1" ht="9" customHeight="1" x14ac:dyDescent="0.25">
      <c r="A16" s="502" t="s">
        <v>25</v>
      </c>
      <c r="B16" s="262">
        <f t="shared" si="0"/>
        <v>1850</v>
      </c>
      <c r="C16" s="262">
        <v>700</v>
      </c>
      <c r="D16" s="262">
        <v>500</v>
      </c>
      <c r="E16" s="262">
        <v>0</v>
      </c>
      <c r="F16" s="262">
        <v>650</v>
      </c>
      <c r="G16" s="262"/>
      <c r="H16" s="262">
        <f t="shared" si="1"/>
        <v>213997</v>
      </c>
      <c r="I16" s="262">
        <v>193777</v>
      </c>
      <c r="J16" s="262">
        <v>455</v>
      </c>
      <c r="K16" s="262">
        <v>19765</v>
      </c>
    </row>
    <row r="17" spans="1:11" s="29" customFormat="1" ht="9" customHeight="1" x14ac:dyDescent="0.25">
      <c r="A17" s="498" t="s">
        <v>27</v>
      </c>
      <c r="B17" s="197">
        <f t="shared" si="0"/>
        <v>7796</v>
      </c>
      <c r="C17" s="197">
        <v>0</v>
      </c>
      <c r="D17" s="197">
        <v>1542</v>
      </c>
      <c r="E17" s="197">
        <v>1550</v>
      </c>
      <c r="F17" s="197">
        <v>4704</v>
      </c>
      <c r="G17" s="197"/>
      <c r="H17" s="197">
        <f t="shared" si="1"/>
        <v>25480</v>
      </c>
      <c r="I17" s="529">
        <v>22350</v>
      </c>
      <c r="J17" s="529">
        <v>630</v>
      </c>
      <c r="K17" s="529">
        <v>2500</v>
      </c>
    </row>
    <row r="18" spans="1:11" s="29" customFormat="1" ht="9" customHeight="1" x14ac:dyDescent="0.25">
      <c r="A18" s="498" t="s">
        <v>36</v>
      </c>
      <c r="B18" s="197">
        <f t="shared" si="0"/>
        <v>676</v>
      </c>
      <c r="C18" s="197">
        <v>472</v>
      </c>
      <c r="D18" s="197">
        <v>204</v>
      </c>
      <c r="E18" s="197">
        <v>0</v>
      </c>
      <c r="F18" s="197">
        <v>0</v>
      </c>
      <c r="G18" s="197"/>
      <c r="H18" s="197">
        <f t="shared" si="1"/>
        <v>14025</v>
      </c>
      <c r="I18" s="197">
        <v>8300</v>
      </c>
      <c r="J18" s="529">
        <v>0</v>
      </c>
      <c r="K18" s="529">
        <v>5725</v>
      </c>
    </row>
    <row r="19" spans="1:11" s="29" customFormat="1" ht="9" customHeight="1" x14ac:dyDescent="0.25">
      <c r="A19" s="498" t="s">
        <v>39</v>
      </c>
      <c r="B19" s="197">
        <f t="shared" si="0"/>
        <v>2175</v>
      </c>
      <c r="C19" s="197">
        <v>0</v>
      </c>
      <c r="D19" s="197">
        <f>150+889</f>
        <v>1039</v>
      </c>
      <c r="E19" s="197">
        <f>569+300</f>
        <v>869</v>
      </c>
      <c r="F19" s="529">
        <v>267</v>
      </c>
      <c r="G19" s="197"/>
      <c r="H19" s="197">
        <f t="shared" si="1"/>
        <v>10378</v>
      </c>
      <c r="I19" s="529">
        <v>9300</v>
      </c>
      <c r="J19" s="529">
        <v>0</v>
      </c>
      <c r="K19" s="529">
        <v>1078</v>
      </c>
    </row>
    <row r="20" spans="1:11" s="29" customFormat="1" ht="9" customHeight="1" x14ac:dyDescent="0.25">
      <c r="A20" s="502" t="s">
        <v>43</v>
      </c>
      <c r="B20" s="262">
        <f t="shared" si="0"/>
        <v>6139</v>
      </c>
      <c r="C20" s="262">
        <v>0</v>
      </c>
      <c r="D20" s="262">
        <v>600</v>
      </c>
      <c r="E20" s="262">
        <v>1989</v>
      </c>
      <c r="F20" s="262">
        <v>3550</v>
      </c>
      <c r="G20" s="530"/>
      <c r="H20" s="262">
        <f t="shared" si="1"/>
        <v>316374</v>
      </c>
      <c r="I20" s="262">
        <v>282400</v>
      </c>
      <c r="J20" s="262">
        <v>0</v>
      </c>
      <c r="K20" s="262">
        <v>33974</v>
      </c>
    </row>
    <row r="21" spans="1:11" s="29" customFormat="1" ht="9" customHeight="1" x14ac:dyDescent="0.25">
      <c r="A21" s="498" t="s">
        <v>48</v>
      </c>
      <c r="B21" s="197">
        <f t="shared" si="0"/>
        <v>4400</v>
      </c>
      <c r="C21" s="197">
        <v>340</v>
      </c>
      <c r="D21" s="197">
        <f>1519+500</f>
        <v>2019</v>
      </c>
      <c r="E21" s="197">
        <f>463+640</f>
        <v>1103</v>
      </c>
      <c r="F21" s="529">
        <v>938</v>
      </c>
      <c r="G21" s="197"/>
      <c r="H21" s="197">
        <f t="shared" si="1"/>
        <v>0</v>
      </c>
      <c r="I21" s="529">
        <v>0</v>
      </c>
      <c r="J21" s="529">
        <v>0</v>
      </c>
      <c r="K21" s="529">
        <v>0</v>
      </c>
    </row>
    <row r="22" spans="1:11" s="29" customFormat="1" ht="9" customHeight="1" x14ac:dyDescent="0.25">
      <c r="A22" s="498" t="s">
        <v>52</v>
      </c>
      <c r="B22" s="197">
        <f t="shared" si="0"/>
        <v>5739</v>
      </c>
      <c r="C22" s="197">
        <v>4821</v>
      </c>
      <c r="D22" s="197">
        <v>33</v>
      </c>
      <c r="E22" s="197">
        <v>500</v>
      </c>
      <c r="F22" s="197">
        <v>385</v>
      </c>
      <c r="G22" s="197"/>
      <c r="H22" s="197">
        <f t="shared" si="1"/>
        <v>113744</v>
      </c>
      <c r="I22" s="197">
        <v>94064</v>
      </c>
      <c r="J22" s="197">
        <v>0</v>
      </c>
      <c r="K22" s="197">
        <v>19680</v>
      </c>
    </row>
    <row r="23" spans="1:11" s="29" customFormat="1" ht="9" customHeight="1" x14ac:dyDescent="0.25">
      <c r="A23" s="498" t="s">
        <v>65</v>
      </c>
      <c r="B23" s="197">
        <f t="shared" si="0"/>
        <v>4353</v>
      </c>
      <c r="C23" s="197">
        <v>1488</v>
      </c>
      <c r="D23" s="197">
        <f>1455+250</f>
        <v>1705</v>
      </c>
      <c r="E23" s="197">
        <f>160+200</f>
        <v>360</v>
      </c>
      <c r="F23" s="197">
        <v>800</v>
      </c>
      <c r="G23" s="197"/>
      <c r="H23" s="197">
        <f t="shared" si="1"/>
        <v>235797</v>
      </c>
      <c r="I23" s="197">
        <v>212364</v>
      </c>
      <c r="J23" s="529">
        <v>4580</v>
      </c>
      <c r="K23" s="529">
        <v>18853</v>
      </c>
    </row>
    <row r="24" spans="1:11" s="29" customFormat="1" ht="9" customHeight="1" x14ac:dyDescent="0.25">
      <c r="A24" s="502" t="s">
        <v>69</v>
      </c>
      <c r="B24" s="262">
        <f t="shared" si="0"/>
        <v>2799</v>
      </c>
      <c r="C24" s="262">
        <f>245+1950</f>
        <v>2195</v>
      </c>
      <c r="D24" s="262">
        <v>0</v>
      </c>
      <c r="E24" s="262">
        <v>604</v>
      </c>
      <c r="F24" s="262">
        <v>0</v>
      </c>
      <c r="G24" s="262"/>
      <c r="H24" s="262">
        <f t="shared" si="1"/>
        <v>202850</v>
      </c>
      <c r="I24" s="262">
        <v>181000</v>
      </c>
      <c r="J24" s="262">
        <v>8614</v>
      </c>
      <c r="K24" s="262">
        <v>13236</v>
      </c>
    </row>
    <row r="25" spans="1:11" s="29" customFormat="1" ht="9" customHeight="1" x14ac:dyDescent="0.25">
      <c r="A25" s="499"/>
      <c r="B25" s="197"/>
      <c r="C25" s="197"/>
      <c r="D25" s="197"/>
      <c r="E25" s="197"/>
      <c r="F25" s="197"/>
      <c r="G25" s="197"/>
      <c r="H25" s="529"/>
      <c r="I25" s="529"/>
      <c r="J25" s="529"/>
      <c r="K25" s="529"/>
    </row>
    <row r="26" spans="1:11" s="29" customFormat="1" ht="9" customHeight="1" x14ac:dyDescent="0.25">
      <c r="A26" s="111" t="s">
        <v>386</v>
      </c>
      <c r="B26" s="529">
        <f>SUM(B27:B32)</f>
        <v>64265</v>
      </c>
      <c r="C26" s="529">
        <f>SUM(C27:C32)</f>
        <v>12704</v>
      </c>
      <c r="D26" s="529">
        <f>SUM(D27:D32)</f>
        <v>23154</v>
      </c>
      <c r="E26" s="529">
        <f>SUM(E27:E32)</f>
        <v>9496</v>
      </c>
      <c r="F26" s="529">
        <f>SUM(F27:F32)</f>
        <v>18911</v>
      </c>
      <c r="G26" s="529"/>
      <c r="H26" s="529">
        <f>SUM(H27:H32)</f>
        <v>1299142</v>
      </c>
      <c r="I26" s="529">
        <f>SUM(I27:I32)</f>
        <v>1104064</v>
      </c>
      <c r="J26" s="529">
        <f>SUM(J27:J32)</f>
        <v>19113</v>
      </c>
      <c r="K26" s="529">
        <f>SUM(K27:K32)</f>
        <v>175965</v>
      </c>
    </row>
    <row r="27" spans="1:11" s="29" customFormat="1" ht="9" customHeight="1" x14ac:dyDescent="0.25">
      <c r="A27" s="507" t="s">
        <v>21</v>
      </c>
      <c r="B27" s="79">
        <f t="shared" ref="B27:B32" si="2">SUM(C27:F27)</f>
        <v>15934</v>
      </c>
      <c r="C27" s="197">
        <v>1227</v>
      </c>
      <c r="D27" s="197">
        <v>227</v>
      </c>
      <c r="E27" s="197">
        <v>3400</v>
      </c>
      <c r="F27" s="197">
        <v>11080</v>
      </c>
      <c r="G27" s="197"/>
      <c r="H27" s="197">
        <f t="shared" ref="H27:H32" si="3">SUM(I27:K27)</f>
        <v>336</v>
      </c>
      <c r="I27" s="197">
        <v>0</v>
      </c>
      <c r="J27" s="197">
        <v>0</v>
      </c>
      <c r="K27" s="197">
        <v>336</v>
      </c>
    </row>
    <row r="28" spans="1:11" s="29" customFormat="1" ht="9" customHeight="1" x14ac:dyDescent="0.25">
      <c r="A28" s="507" t="s">
        <v>59</v>
      </c>
      <c r="B28" s="79">
        <f t="shared" si="2"/>
        <v>400</v>
      </c>
      <c r="C28" s="197">
        <v>400</v>
      </c>
      <c r="D28" s="197">
        <v>0</v>
      </c>
      <c r="E28" s="197">
        <v>0</v>
      </c>
      <c r="F28" s="197">
        <v>0</v>
      </c>
      <c r="G28" s="197"/>
      <c r="H28" s="197">
        <f t="shared" si="3"/>
        <v>0</v>
      </c>
      <c r="I28" s="197">
        <v>0</v>
      </c>
      <c r="J28" s="197">
        <v>0</v>
      </c>
      <c r="K28" s="197">
        <v>0</v>
      </c>
    </row>
    <row r="29" spans="1:11" s="29" customFormat="1" ht="9" customHeight="1" x14ac:dyDescent="0.25">
      <c r="A29" s="531" t="s">
        <v>74</v>
      </c>
      <c r="B29" s="40">
        <f t="shared" si="2"/>
        <v>8181</v>
      </c>
      <c r="C29" s="262">
        <v>3000</v>
      </c>
      <c r="D29" s="262">
        <v>2400</v>
      </c>
      <c r="E29" s="262">
        <v>1322</v>
      </c>
      <c r="F29" s="262">
        <v>1459</v>
      </c>
      <c r="G29" s="262"/>
      <c r="H29" s="262">
        <f t="shared" si="3"/>
        <v>188050</v>
      </c>
      <c r="I29" s="262">
        <v>176750</v>
      </c>
      <c r="J29" s="262">
        <v>2100</v>
      </c>
      <c r="K29" s="262">
        <f>7700+1500</f>
        <v>9200</v>
      </c>
    </row>
    <row r="30" spans="1:11" s="29" customFormat="1" ht="9" customHeight="1" x14ac:dyDescent="0.25">
      <c r="A30" s="507" t="s">
        <v>76</v>
      </c>
      <c r="B30" s="79">
        <f t="shared" si="2"/>
        <v>10419</v>
      </c>
      <c r="C30" s="197">
        <v>0</v>
      </c>
      <c r="D30" s="197">
        <v>8534</v>
      </c>
      <c r="E30" s="197">
        <v>1185</v>
      </c>
      <c r="F30" s="197">
        <v>700</v>
      </c>
      <c r="G30" s="197"/>
      <c r="H30" s="197">
        <f t="shared" si="3"/>
        <v>320355</v>
      </c>
      <c r="I30" s="197">
        <v>272635</v>
      </c>
      <c r="J30" s="197">
        <f>900+5372</f>
        <v>6272</v>
      </c>
      <c r="K30" s="197">
        <v>41448</v>
      </c>
    </row>
    <row r="31" spans="1:11" s="29" customFormat="1" ht="9" customHeight="1" x14ac:dyDescent="0.25">
      <c r="A31" s="507" t="s">
        <v>82</v>
      </c>
      <c r="B31" s="79">
        <f t="shared" si="2"/>
        <v>19766</v>
      </c>
      <c r="C31" s="197">
        <v>3577</v>
      </c>
      <c r="D31" s="197">
        <v>8500</v>
      </c>
      <c r="E31" s="197">
        <v>3017</v>
      </c>
      <c r="F31" s="197">
        <v>4672</v>
      </c>
      <c r="G31" s="197"/>
      <c r="H31" s="197">
        <f t="shared" si="3"/>
        <v>754201</v>
      </c>
      <c r="I31" s="197">
        <v>629679</v>
      </c>
      <c r="J31" s="197">
        <v>10741</v>
      </c>
      <c r="K31" s="197">
        <v>113781</v>
      </c>
    </row>
    <row r="32" spans="1:11" s="29" customFormat="1" ht="9" customHeight="1" x14ac:dyDescent="0.25">
      <c r="A32" s="507" t="s">
        <v>86</v>
      </c>
      <c r="B32" s="79">
        <f t="shared" si="2"/>
        <v>9565</v>
      </c>
      <c r="C32" s="197">
        <v>4500</v>
      </c>
      <c r="D32" s="197">
        <v>3493</v>
      </c>
      <c r="E32" s="197">
        <f>60+300+104+50+58</f>
        <v>572</v>
      </c>
      <c r="F32" s="197">
        <v>1000</v>
      </c>
      <c r="G32" s="197"/>
      <c r="H32" s="197">
        <f t="shared" si="3"/>
        <v>36200</v>
      </c>
      <c r="I32" s="197">
        <v>25000</v>
      </c>
      <c r="J32" s="197">
        <v>0</v>
      </c>
      <c r="K32" s="197">
        <v>11200</v>
      </c>
    </row>
    <row r="33" spans="1:11" s="29" customFormat="1" ht="9" customHeight="1" x14ac:dyDescent="0.25">
      <c r="A33" s="507"/>
      <c r="B33" s="79"/>
      <c r="C33" s="197"/>
      <c r="D33" s="197"/>
      <c r="E33" s="197"/>
      <c r="F33" s="197"/>
      <c r="G33" s="197"/>
      <c r="H33" s="197"/>
      <c r="I33" s="197"/>
      <c r="J33" s="197"/>
      <c r="K33" s="197"/>
    </row>
    <row r="34" spans="1:11" s="29" customFormat="1" ht="9" customHeight="1" x14ac:dyDescent="0.25">
      <c r="A34" s="526" t="s">
        <v>424</v>
      </c>
      <c r="B34" s="533"/>
      <c r="C34" s="533"/>
      <c r="D34" s="533"/>
      <c r="E34" s="533"/>
      <c r="F34" s="533"/>
      <c r="G34" s="533"/>
      <c r="H34" s="75"/>
      <c r="I34" s="533"/>
      <c r="J34" s="533"/>
      <c r="K34" s="533"/>
    </row>
    <row r="35" spans="1:11" s="29" customFormat="1" ht="9" customHeight="1" x14ac:dyDescent="0.25">
      <c r="A35" s="113" t="s">
        <v>129</v>
      </c>
      <c r="B35" s="75">
        <f>SUM(B37+B50)</f>
        <v>130939</v>
      </c>
      <c r="C35" s="75">
        <f>SUM(C37+C50)</f>
        <v>24206</v>
      </c>
      <c r="D35" s="75">
        <f>SUM(D37+D50)</f>
        <v>33562</v>
      </c>
      <c r="E35" s="75">
        <f>SUM(E37+E50)</f>
        <v>15154</v>
      </c>
      <c r="F35" s="75">
        <f>SUM(F37+F50)</f>
        <v>58017</v>
      </c>
      <c r="G35" s="75"/>
      <c r="H35" s="75">
        <f>SUM(H37+H50)</f>
        <v>3474641</v>
      </c>
      <c r="I35" s="75">
        <f>SUM(I37+I50)</f>
        <v>3040562</v>
      </c>
      <c r="J35" s="75">
        <f>SUM(J37+J50)</f>
        <v>50616</v>
      </c>
      <c r="K35" s="75">
        <f>SUM(K37+K50)</f>
        <v>383463</v>
      </c>
    </row>
    <row r="36" spans="1:11" s="29" customFormat="1" ht="3.95" customHeight="1" x14ac:dyDescent="0.25">
      <c r="A36" s="113"/>
      <c r="B36" s="75"/>
      <c r="C36" s="75"/>
      <c r="D36" s="75"/>
      <c r="E36" s="75"/>
      <c r="F36" s="75"/>
      <c r="G36" s="75"/>
      <c r="H36" s="75"/>
      <c r="I36" s="75"/>
      <c r="J36" s="75"/>
      <c r="K36" s="75"/>
    </row>
    <row r="37" spans="1:11" s="29" customFormat="1" ht="9" customHeight="1" x14ac:dyDescent="0.25">
      <c r="A37" s="111" t="s">
        <v>385</v>
      </c>
      <c r="B37" s="529">
        <f>SUM(B38:B48)</f>
        <v>68375</v>
      </c>
      <c r="C37" s="529">
        <f>SUM(C38:C48)</f>
        <v>16191</v>
      </c>
      <c r="D37" s="529">
        <f>SUM(D38:D48)</f>
        <v>12741</v>
      </c>
      <c r="E37" s="529">
        <f>SUM(E38:E48)</f>
        <v>8789</v>
      </c>
      <c r="F37" s="529">
        <f>SUM(F38:F48)</f>
        <v>30654</v>
      </c>
      <c r="G37" s="197"/>
      <c r="H37" s="529">
        <f>SUM(I37:K37)</f>
        <v>2038259</v>
      </c>
      <c r="I37" s="529">
        <f>SUM(I38:I48)</f>
        <v>1846279</v>
      </c>
      <c r="J37" s="529">
        <f>SUM(J38:J48)</f>
        <v>20816</v>
      </c>
      <c r="K37" s="529">
        <f>SUM(K38:K48)</f>
        <v>171164</v>
      </c>
    </row>
    <row r="38" spans="1:11" s="29" customFormat="1" ht="9" customHeight="1" x14ac:dyDescent="0.25">
      <c r="A38" s="498" t="s">
        <v>15</v>
      </c>
      <c r="B38" s="197">
        <f t="shared" ref="B38:B48" si="4">SUM(C38:F38)</f>
        <v>10248</v>
      </c>
      <c r="C38" s="197">
        <v>4899</v>
      </c>
      <c r="D38" s="197">
        <v>1630</v>
      </c>
      <c r="E38" s="197">
        <v>1269</v>
      </c>
      <c r="F38" s="197">
        <v>2450</v>
      </c>
      <c r="G38" s="197"/>
      <c r="H38" s="197">
        <f t="shared" ref="H38:H48" si="5">SUM(I38:K38)</f>
        <v>227843</v>
      </c>
      <c r="I38" s="197">
        <v>199031</v>
      </c>
      <c r="J38" s="197">
        <v>4659</v>
      </c>
      <c r="K38" s="197">
        <v>24153</v>
      </c>
    </row>
    <row r="39" spans="1:11" s="29" customFormat="1" ht="9" customHeight="1" x14ac:dyDescent="0.25">
      <c r="A39" s="498" t="s">
        <v>112</v>
      </c>
      <c r="B39" s="197">
        <f t="shared" si="4"/>
        <v>13892</v>
      </c>
      <c r="C39" s="197">
        <v>906</v>
      </c>
      <c r="D39" s="197">
        <v>4117</v>
      </c>
      <c r="E39" s="197">
        <v>1449</v>
      </c>
      <c r="F39" s="197">
        <v>7420</v>
      </c>
      <c r="G39" s="197"/>
      <c r="H39" s="197">
        <f t="shared" si="5"/>
        <v>691483</v>
      </c>
      <c r="I39" s="197">
        <v>667003</v>
      </c>
      <c r="J39" s="197">
        <v>1815</v>
      </c>
      <c r="K39" s="197">
        <v>22665</v>
      </c>
    </row>
    <row r="40" spans="1:11" s="29" customFormat="1" ht="9" customHeight="1" x14ac:dyDescent="0.25">
      <c r="A40" s="502" t="s">
        <v>25</v>
      </c>
      <c r="B40" s="262">
        <f t="shared" si="4"/>
        <v>1750</v>
      </c>
      <c r="C40" s="262">
        <v>700</v>
      </c>
      <c r="D40" s="262">
        <v>400</v>
      </c>
      <c r="E40" s="262">
        <v>0</v>
      </c>
      <c r="F40" s="262">
        <v>650</v>
      </c>
      <c r="G40" s="262"/>
      <c r="H40" s="262">
        <f t="shared" si="5"/>
        <v>315110</v>
      </c>
      <c r="I40" s="262">
        <v>290557</v>
      </c>
      <c r="J40" s="262">
        <v>0</v>
      </c>
      <c r="K40" s="262">
        <v>24553</v>
      </c>
    </row>
    <row r="41" spans="1:11" s="29" customFormat="1" ht="9" customHeight="1" x14ac:dyDescent="0.25">
      <c r="A41" s="498" t="s">
        <v>27</v>
      </c>
      <c r="B41" s="197">
        <f t="shared" si="4"/>
        <v>5766</v>
      </c>
      <c r="C41" s="197">
        <v>0</v>
      </c>
      <c r="D41" s="197">
        <v>1542</v>
      </c>
      <c r="E41" s="197">
        <v>1070</v>
      </c>
      <c r="F41" s="197">
        <v>3154</v>
      </c>
      <c r="G41" s="197"/>
      <c r="H41" s="197">
        <f t="shared" si="5"/>
        <v>25500</v>
      </c>
      <c r="I41" s="529">
        <v>22350</v>
      </c>
      <c r="J41" s="529">
        <v>630</v>
      </c>
      <c r="K41" s="529">
        <v>2520</v>
      </c>
    </row>
    <row r="42" spans="1:11" s="29" customFormat="1" ht="9" customHeight="1" x14ac:dyDescent="0.25">
      <c r="A42" s="498" t="s">
        <v>36</v>
      </c>
      <c r="B42" s="197">
        <f t="shared" si="4"/>
        <v>844</v>
      </c>
      <c r="C42" s="197">
        <v>472</v>
      </c>
      <c r="D42" s="197">
        <v>204</v>
      </c>
      <c r="E42" s="197">
        <v>84</v>
      </c>
      <c r="F42" s="197">
        <v>84</v>
      </c>
      <c r="G42" s="197"/>
      <c r="H42" s="197">
        <f t="shared" si="5"/>
        <v>14025</v>
      </c>
      <c r="I42" s="197">
        <v>8300</v>
      </c>
      <c r="J42" s="529">
        <v>0</v>
      </c>
      <c r="K42" s="529">
        <v>5725</v>
      </c>
    </row>
    <row r="43" spans="1:11" s="29" customFormat="1" ht="9" customHeight="1" x14ac:dyDescent="0.25">
      <c r="A43" s="498" t="s">
        <v>39</v>
      </c>
      <c r="B43" s="197">
        <f t="shared" si="4"/>
        <v>4135</v>
      </c>
      <c r="C43" s="197">
        <v>0</v>
      </c>
      <c r="D43" s="197">
        <v>439</v>
      </c>
      <c r="E43" s="197">
        <v>420</v>
      </c>
      <c r="F43" s="529">
        <v>3276</v>
      </c>
      <c r="G43" s="197"/>
      <c r="H43" s="197">
        <f t="shared" si="5"/>
        <v>10538</v>
      </c>
      <c r="I43" s="529">
        <v>9300</v>
      </c>
      <c r="J43" s="529">
        <v>0</v>
      </c>
      <c r="K43" s="529">
        <v>1238</v>
      </c>
    </row>
    <row r="44" spans="1:11" s="29" customFormat="1" ht="9" customHeight="1" x14ac:dyDescent="0.25">
      <c r="A44" s="502" t="s">
        <v>43</v>
      </c>
      <c r="B44" s="262">
        <f t="shared" si="4"/>
        <v>5836</v>
      </c>
      <c r="C44" s="262">
        <v>0</v>
      </c>
      <c r="D44" s="262">
        <v>600</v>
      </c>
      <c r="E44" s="262">
        <v>2246</v>
      </c>
      <c r="F44" s="262">
        <v>2990</v>
      </c>
      <c r="G44" s="530"/>
      <c r="H44" s="262">
        <f t="shared" si="5"/>
        <v>241331</v>
      </c>
      <c r="I44" s="262">
        <v>207357</v>
      </c>
      <c r="J44" s="262">
        <v>0</v>
      </c>
      <c r="K44" s="262">
        <v>33974</v>
      </c>
    </row>
    <row r="45" spans="1:11" s="29" customFormat="1" ht="9" customHeight="1" x14ac:dyDescent="0.25">
      <c r="A45" s="498" t="s">
        <v>48</v>
      </c>
      <c r="B45" s="197">
        <f t="shared" si="4"/>
        <v>5075</v>
      </c>
      <c r="C45" s="197">
        <v>340</v>
      </c>
      <c r="D45" s="197">
        <v>1953</v>
      </c>
      <c r="E45" s="197">
        <v>731</v>
      </c>
      <c r="F45" s="529">
        <v>2051</v>
      </c>
      <c r="G45" s="197"/>
      <c r="H45" s="197">
        <f t="shared" si="5"/>
        <v>26250</v>
      </c>
      <c r="I45" s="529">
        <v>26250</v>
      </c>
      <c r="J45" s="529">
        <v>0</v>
      </c>
      <c r="K45" s="529">
        <v>0</v>
      </c>
    </row>
    <row r="46" spans="1:11" s="29" customFormat="1" ht="9" customHeight="1" x14ac:dyDescent="0.25">
      <c r="A46" s="498" t="s">
        <v>52</v>
      </c>
      <c r="B46" s="197">
        <f t="shared" si="4"/>
        <v>5723</v>
      </c>
      <c r="C46" s="197">
        <v>4821</v>
      </c>
      <c r="D46" s="197">
        <v>142</v>
      </c>
      <c r="E46" s="197">
        <v>375</v>
      </c>
      <c r="F46" s="197">
        <v>385</v>
      </c>
      <c r="G46" s="197"/>
      <c r="H46" s="197">
        <f t="shared" si="5"/>
        <v>101225</v>
      </c>
      <c r="I46" s="197">
        <v>81568</v>
      </c>
      <c r="J46" s="197">
        <v>0</v>
      </c>
      <c r="K46" s="197">
        <v>19657</v>
      </c>
    </row>
    <row r="47" spans="1:11" s="29" customFormat="1" ht="9" customHeight="1" x14ac:dyDescent="0.25">
      <c r="A47" s="498" t="s">
        <v>65</v>
      </c>
      <c r="B47" s="197">
        <f t="shared" si="4"/>
        <v>9571</v>
      </c>
      <c r="C47" s="197">
        <v>1858</v>
      </c>
      <c r="D47" s="197">
        <v>1512</v>
      </c>
      <c r="E47" s="197">
        <v>201</v>
      </c>
      <c r="F47" s="197">
        <v>6000</v>
      </c>
      <c r="G47" s="197"/>
      <c r="H47" s="197">
        <f t="shared" si="5"/>
        <v>222597</v>
      </c>
      <c r="I47" s="197">
        <v>199164</v>
      </c>
      <c r="J47" s="529">
        <v>4580</v>
      </c>
      <c r="K47" s="529">
        <v>18853</v>
      </c>
    </row>
    <row r="48" spans="1:11" s="29" customFormat="1" ht="9" customHeight="1" x14ac:dyDescent="0.25">
      <c r="A48" s="502" t="s">
        <v>69</v>
      </c>
      <c r="B48" s="262">
        <f t="shared" si="4"/>
        <v>5535</v>
      </c>
      <c r="C48" s="262">
        <v>2195</v>
      </c>
      <c r="D48" s="262">
        <v>202</v>
      </c>
      <c r="E48" s="262">
        <v>944</v>
      </c>
      <c r="F48" s="262">
        <v>2194</v>
      </c>
      <c r="G48" s="262"/>
      <c r="H48" s="262">
        <f t="shared" si="5"/>
        <v>162357</v>
      </c>
      <c r="I48" s="262">
        <v>135399</v>
      </c>
      <c r="J48" s="262">
        <v>9132</v>
      </c>
      <c r="K48" s="262">
        <v>17826</v>
      </c>
    </row>
    <row r="49" spans="1:12" s="29" customFormat="1" ht="9" customHeight="1" x14ac:dyDescent="0.25">
      <c r="A49" s="499"/>
      <c r="B49" s="197"/>
      <c r="C49" s="197"/>
      <c r="D49" s="197"/>
      <c r="E49" s="197"/>
      <c r="F49" s="197"/>
      <c r="G49" s="197"/>
      <c r="H49" s="529"/>
      <c r="I49" s="529"/>
      <c r="J49" s="529"/>
      <c r="K49" s="529"/>
    </row>
    <row r="50" spans="1:12" s="29" customFormat="1" ht="9" customHeight="1" x14ac:dyDescent="0.25">
      <c r="A50" s="111" t="s">
        <v>386</v>
      </c>
      <c r="B50" s="529">
        <f>SUM(B51:B56)</f>
        <v>62564</v>
      </c>
      <c r="C50" s="529">
        <f>SUM(C51:C56)</f>
        <v>8015</v>
      </c>
      <c r="D50" s="529">
        <f>SUM(D51:D56)</f>
        <v>20821</v>
      </c>
      <c r="E50" s="529">
        <f>SUM(E51:E56)</f>
        <v>6365</v>
      </c>
      <c r="F50" s="529">
        <f>SUM(F51:F56)</f>
        <v>27363</v>
      </c>
      <c r="G50" s="529"/>
      <c r="H50" s="529">
        <f>SUM(H51:H56)</f>
        <v>1436382</v>
      </c>
      <c r="I50" s="529">
        <f>SUM(I51:I56)</f>
        <v>1194283</v>
      </c>
      <c r="J50" s="529">
        <f>SUM(J51:J56)</f>
        <v>29800</v>
      </c>
      <c r="K50" s="529">
        <f>SUM(K51:K56)</f>
        <v>212299</v>
      </c>
    </row>
    <row r="51" spans="1:12" s="29" customFormat="1" ht="9" customHeight="1" x14ac:dyDescent="0.25">
      <c r="A51" s="507" t="s">
        <v>21</v>
      </c>
      <c r="B51" s="79">
        <f t="shared" ref="B51:B56" si="6">SUM(C51:F51)</f>
        <v>12355</v>
      </c>
      <c r="C51" s="197">
        <v>1000</v>
      </c>
      <c r="D51" s="197">
        <v>0</v>
      </c>
      <c r="E51" s="197">
        <v>2530</v>
      </c>
      <c r="F51" s="197">
        <v>8825</v>
      </c>
      <c r="G51" s="197"/>
      <c r="H51" s="197">
        <f t="shared" ref="H51:H56" si="7">SUM(I51:K51)</f>
        <v>0</v>
      </c>
      <c r="I51" s="197">
        <v>0</v>
      </c>
      <c r="J51" s="197">
        <v>0</v>
      </c>
      <c r="K51" s="197">
        <v>0</v>
      </c>
    </row>
    <row r="52" spans="1:12" s="29" customFormat="1" ht="9" customHeight="1" x14ac:dyDescent="0.25">
      <c r="A52" s="507" t="s">
        <v>59</v>
      </c>
      <c r="B52" s="79">
        <f t="shared" si="6"/>
        <v>586</v>
      </c>
      <c r="C52" s="197">
        <v>400</v>
      </c>
      <c r="D52" s="197">
        <v>186</v>
      </c>
      <c r="E52" s="197">
        <v>0</v>
      </c>
      <c r="F52" s="197">
        <v>0</v>
      </c>
      <c r="G52" s="197"/>
      <c r="H52" s="197">
        <f t="shared" si="7"/>
        <v>1050</v>
      </c>
      <c r="I52" s="197">
        <v>0</v>
      </c>
      <c r="J52" s="197">
        <v>0</v>
      </c>
      <c r="K52" s="197">
        <v>1050</v>
      </c>
    </row>
    <row r="53" spans="1:12" s="29" customFormat="1" ht="9" customHeight="1" x14ac:dyDescent="0.25">
      <c r="A53" s="531" t="s">
        <v>74</v>
      </c>
      <c r="B53" s="40">
        <f t="shared" si="6"/>
        <v>8558</v>
      </c>
      <c r="C53" s="262">
        <v>2242</v>
      </c>
      <c r="D53" s="262">
        <v>2640</v>
      </c>
      <c r="E53" s="262">
        <v>2303</v>
      </c>
      <c r="F53" s="262">
        <v>1373</v>
      </c>
      <c r="G53" s="262"/>
      <c r="H53" s="262">
        <f t="shared" si="7"/>
        <v>201155</v>
      </c>
      <c r="I53" s="262">
        <v>176750</v>
      </c>
      <c r="J53" s="262">
        <v>2850</v>
      </c>
      <c r="K53" s="262">
        <v>21555</v>
      </c>
    </row>
    <row r="54" spans="1:12" s="29" customFormat="1" ht="9" customHeight="1" x14ac:dyDescent="0.25">
      <c r="A54" s="507" t="s">
        <v>76</v>
      </c>
      <c r="B54" s="79">
        <f t="shared" si="6"/>
        <v>8683</v>
      </c>
      <c r="C54" s="197">
        <v>0</v>
      </c>
      <c r="D54" s="197">
        <v>7408</v>
      </c>
      <c r="E54" s="197">
        <v>795</v>
      </c>
      <c r="F54" s="197">
        <v>480</v>
      </c>
      <c r="G54" s="197"/>
      <c r="H54" s="197">
        <f t="shared" si="7"/>
        <v>506980</v>
      </c>
      <c r="I54" s="197">
        <v>446219</v>
      </c>
      <c r="J54" s="197">
        <v>16201</v>
      </c>
      <c r="K54" s="197">
        <v>44560</v>
      </c>
    </row>
    <row r="55" spans="1:12" s="29" customFormat="1" ht="9" customHeight="1" x14ac:dyDescent="0.25">
      <c r="A55" s="507" t="s">
        <v>82</v>
      </c>
      <c r="B55" s="79">
        <f t="shared" si="6"/>
        <v>21116</v>
      </c>
      <c r="C55" s="197">
        <v>3753</v>
      </c>
      <c r="D55" s="197">
        <v>5499</v>
      </c>
      <c r="E55" s="197">
        <v>679</v>
      </c>
      <c r="F55" s="197">
        <v>11185</v>
      </c>
      <c r="G55" s="197"/>
      <c r="H55" s="197">
        <f t="shared" si="7"/>
        <v>700222</v>
      </c>
      <c r="I55" s="197">
        <v>555539</v>
      </c>
      <c r="J55" s="197">
        <v>10749</v>
      </c>
      <c r="K55" s="197">
        <v>133934</v>
      </c>
    </row>
    <row r="56" spans="1:12" s="29" customFormat="1" ht="9" customHeight="1" x14ac:dyDescent="0.25">
      <c r="A56" s="507" t="s">
        <v>86</v>
      </c>
      <c r="B56" s="79">
        <f t="shared" si="6"/>
        <v>11266</v>
      </c>
      <c r="C56" s="197">
        <v>620</v>
      </c>
      <c r="D56" s="197">
        <v>5088</v>
      </c>
      <c r="E56" s="197">
        <v>58</v>
      </c>
      <c r="F56" s="197">
        <v>5500</v>
      </c>
      <c r="G56" s="197"/>
      <c r="H56" s="197">
        <f t="shared" si="7"/>
        <v>26975</v>
      </c>
      <c r="I56" s="197">
        <v>15775</v>
      </c>
      <c r="J56" s="197">
        <v>0</v>
      </c>
      <c r="K56" s="197">
        <v>11200</v>
      </c>
    </row>
    <row r="57" spans="1:12" s="29" customFormat="1" ht="9" customHeight="1" x14ac:dyDescent="0.25">
      <c r="A57" s="527"/>
      <c r="B57" s="533"/>
      <c r="C57" s="533"/>
      <c r="D57" s="533"/>
      <c r="E57" s="533"/>
      <c r="F57" s="533"/>
      <c r="G57" s="533"/>
      <c r="H57" s="533"/>
      <c r="I57" s="533"/>
      <c r="J57" s="533"/>
      <c r="K57" s="533"/>
    </row>
    <row r="58" spans="1:12" s="29" customFormat="1" ht="9" customHeight="1" x14ac:dyDescent="0.25">
      <c r="A58" s="526" t="s">
        <v>400</v>
      </c>
      <c r="B58" s="533"/>
      <c r="C58" s="533"/>
      <c r="D58" s="533"/>
      <c r="E58" s="533"/>
      <c r="F58" s="533"/>
      <c r="G58" s="533"/>
      <c r="H58" s="533"/>
      <c r="I58" s="533"/>
      <c r="J58" s="533"/>
      <c r="K58" s="533"/>
    </row>
    <row r="59" spans="1:12" s="29" customFormat="1" ht="9" customHeight="1" x14ac:dyDescent="0.25">
      <c r="A59" s="113" t="s">
        <v>129</v>
      </c>
      <c r="B59" s="75">
        <f>B61+B74</f>
        <v>130684</v>
      </c>
      <c r="C59" s="75">
        <f>C61+C74</f>
        <v>24206</v>
      </c>
      <c r="D59" s="75">
        <f>D61+D74</f>
        <v>33427</v>
      </c>
      <c r="E59" s="75">
        <f>E61+E74</f>
        <v>15034</v>
      </c>
      <c r="F59" s="75">
        <f>F61+F74</f>
        <v>58017</v>
      </c>
      <c r="G59" s="75"/>
      <c r="H59" s="75">
        <f>H61+H74</f>
        <v>3723999</v>
      </c>
      <c r="I59" s="75">
        <f>I61+I74</f>
        <v>3293990</v>
      </c>
      <c r="J59" s="75">
        <f>J61+J74</f>
        <v>50616</v>
      </c>
      <c r="K59" s="75">
        <f>K61+K74</f>
        <v>379393</v>
      </c>
    </row>
    <row r="60" spans="1:12" s="29" customFormat="1" ht="3" customHeight="1" x14ac:dyDescent="0.25">
      <c r="A60" s="527"/>
      <c r="B60" s="533"/>
      <c r="C60" s="533"/>
      <c r="D60" s="533"/>
      <c r="E60" s="533"/>
      <c r="F60" s="533"/>
      <c r="G60" s="533"/>
      <c r="H60" s="533"/>
      <c r="I60" s="533"/>
      <c r="J60" s="533"/>
      <c r="K60" s="533"/>
    </row>
    <row r="61" spans="1:12" s="29" customFormat="1" ht="9" customHeight="1" x14ac:dyDescent="0.25">
      <c r="A61" s="111" t="s">
        <v>385</v>
      </c>
      <c r="B61" s="529">
        <f>SUM(B62:B72)</f>
        <v>68120</v>
      </c>
      <c r="C61" s="529">
        <f>SUM(C62:C72)</f>
        <v>16191</v>
      </c>
      <c r="D61" s="529">
        <f>SUM(D62:D72)</f>
        <v>12606</v>
      </c>
      <c r="E61" s="529">
        <f>SUM(E62:E72)</f>
        <v>8669</v>
      </c>
      <c r="F61" s="529">
        <f>SUM(F62:F72)</f>
        <v>30654</v>
      </c>
      <c r="G61" s="197"/>
      <c r="H61" s="529">
        <f>SUM(H62:H72)</f>
        <v>2038259</v>
      </c>
      <c r="I61" s="529">
        <f>SUM(I62:I72)</f>
        <v>1846279</v>
      </c>
      <c r="J61" s="529">
        <f>SUM(J62:J72)</f>
        <v>20816</v>
      </c>
      <c r="K61" s="529">
        <f>SUM(K62:K72)</f>
        <v>171164</v>
      </c>
      <c r="L61" s="547"/>
    </row>
    <row r="62" spans="1:12" s="29" customFormat="1" ht="9" customHeight="1" x14ac:dyDescent="0.25">
      <c r="A62" s="498" t="s">
        <v>15</v>
      </c>
      <c r="B62" s="197">
        <f t="shared" ref="B62:B72" si="8">SUM(C62:F62)</f>
        <v>10248</v>
      </c>
      <c r="C62" s="197">
        <v>4899</v>
      </c>
      <c r="D62" s="197">
        <v>1630</v>
      </c>
      <c r="E62" s="197">
        <v>1269</v>
      </c>
      <c r="F62" s="197">
        <v>2450</v>
      </c>
      <c r="G62" s="197"/>
      <c r="H62" s="197">
        <f>SUM(I62:K62)</f>
        <v>227843</v>
      </c>
      <c r="I62" s="197">
        <v>199031</v>
      </c>
      <c r="J62" s="197">
        <v>4659</v>
      </c>
      <c r="K62" s="197">
        <v>24153</v>
      </c>
    </row>
    <row r="63" spans="1:12" s="29" customFormat="1" ht="9" customHeight="1" x14ac:dyDescent="0.25">
      <c r="A63" s="498" t="s">
        <v>112</v>
      </c>
      <c r="B63" s="197">
        <f t="shared" si="8"/>
        <v>13892</v>
      </c>
      <c r="C63" s="197">
        <v>906</v>
      </c>
      <c r="D63" s="197">
        <v>4117</v>
      </c>
      <c r="E63" s="197">
        <v>1449</v>
      </c>
      <c r="F63" s="197">
        <v>7420</v>
      </c>
      <c r="G63" s="197"/>
      <c r="H63" s="197">
        <f t="shared" ref="H63:H72" si="9">SUM(I63:K63)</f>
        <v>691483</v>
      </c>
      <c r="I63" s="197">
        <v>667003</v>
      </c>
      <c r="J63" s="197">
        <v>1815</v>
      </c>
      <c r="K63" s="197">
        <v>22665</v>
      </c>
    </row>
    <row r="64" spans="1:12" s="29" customFormat="1" ht="9" customHeight="1" x14ac:dyDescent="0.25">
      <c r="A64" s="502" t="s">
        <v>25</v>
      </c>
      <c r="B64" s="262">
        <f t="shared" si="8"/>
        <v>1750</v>
      </c>
      <c r="C64" s="262">
        <v>700</v>
      </c>
      <c r="D64" s="262">
        <v>400</v>
      </c>
      <c r="E64" s="262">
        <v>0</v>
      </c>
      <c r="F64" s="262">
        <v>650</v>
      </c>
      <c r="G64" s="262"/>
      <c r="H64" s="262">
        <f t="shared" si="9"/>
        <v>315110</v>
      </c>
      <c r="I64" s="262">
        <v>290557</v>
      </c>
      <c r="J64" s="262">
        <v>0</v>
      </c>
      <c r="K64" s="262">
        <v>24553</v>
      </c>
    </row>
    <row r="65" spans="1:11" s="29" customFormat="1" ht="9" customHeight="1" x14ac:dyDescent="0.25">
      <c r="A65" s="498" t="s">
        <v>27</v>
      </c>
      <c r="B65" s="197">
        <f t="shared" si="8"/>
        <v>5766</v>
      </c>
      <c r="C65" s="197">
        <v>0</v>
      </c>
      <c r="D65" s="197">
        <v>1542</v>
      </c>
      <c r="E65" s="197">
        <v>1070</v>
      </c>
      <c r="F65" s="197">
        <v>3154</v>
      </c>
      <c r="G65" s="197"/>
      <c r="H65" s="197">
        <f t="shared" si="9"/>
        <v>25500</v>
      </c>
      <c r="I65" s="529">
        <v>22350</v>
      </c>
      <c r="J65" s="529">
        <v>630</v>
      </c>
      <c r="K65" s="529">
        <v>2520</v>
      </c>
    </row>
    <row r="66" spans="1:11" s="29" customFormat="1" ht="9" customHeight="1" x14ac:dyDescent="0.25">
      <c r="A66" s="498" t="s">
        <v>36</v>
      </c>
      <c r="B66" s="197">
        <f t="shared" si="8"/>
        <v>844</v>
      </c>
      <c r="C66" s="197">
        <v>472</v>
      </c>
      <c r="D66" s="197">
        <v>204</v>
      </c>
      <c r="E66" s="197">
        <v>84</v>
      </c>
      <c r="F66" s="197">
        <v>84</v>
      </c>
      <c r="G66" s="197"/>
      <c r="H66" s="197">
        <f t="shared" si="9"/>
        <v>14025</v>
      </c>
      <c r="I66" s="197">
        <v>8300</v>
      </c>
      <c r="J66" s="529">
        <v>0</v>
      </c>
      <c r="K66" s="529">
        <v>5725</v>
      </c>
    </row>
    <row r="67" spans="1:11" s="29" customFormat="1" ht="9" customHeight="1" x14ac:dyDescent="0.25">
      <c r="A67" s="498" t="s">
        <v>39</v>
      </c>
      <c r="B67" s="197">
        <f t="shared" si="8"/>
        <v>4135</v>
      </c>
      <c r="C67" s="197">
        <v>0</v>
      </c>
      <c r="D67" s="197">
        <v>439</v>
      </c>
      <c r="E67" s="197">
        <v>420</v>
      </c>
      <c r="F67" s="529">
        <v>3276</v>
      </c>
      <c r="G67" s="197"/>
      <c r="H67" s="197">
        <f t="shared" si="9"/>
        <v>10538</v>
      </c>
      <c r="I67" s="529">
        <v>9300</v>
      </c>
      <c r="J67" s="529">
        <v>0</v>
      </c>
      <c r="K67" s="529">
        <v>1238</v>
      </c>
    </row>
    <row r="68" spans="1:11" s="29" customFormat="1" ht="9" customHeight="1" x14ac:dyDescent="0.25">
      <c r="A68" s="502" t="s">
        <v>43</v>
      </c>
      <c r="B68" s="262">
        <f t="shared" si="8"/>
        <v>5836</v>
      </c>
      <c r="C68" s="262">
        <v>0</v>
      </c>
      <c r="D68" s="262">
        <v>600</v>
      </c>
      <c r="E68" s="262">
        <v>2246</v>
      </c>
      <c r="F68" s="262">
        <v>2990</v>
      </c>
      <c r="G68" s="530"/>
      <c r="H68" s="262">
        <f t="shared" si="9"/>
        <v>241331</v>
      </c>
      <c r="I68" s="262">
        <v>207357</v>
      </c>
      <c r="J68" s="262">
        <v>0</v>
      </c>
      <c r="K68" s="262">
        <v>33974</v>
      </c>
    </row>
    <row r="69" spans="1:11" s="29" customFormat="1" ht="9" customHeight="1" x14ac:dyDescent="0.25">
      <c r="A69" s="498" t="s">
        <v>48</v>
      </c>
      <c r="B69" s="197">
        <f t="shared" si="8"/>
        <v>5075</v>
      </c>
      <c r="C69" s="197">
        <v>340</v>
      </c>
      <c r="D69" s="197">
        <v>1953</v>
      </c>
      <c r="E69" s="197">
        <v>731</v>
      </c>
      <c r="F69" s="529">
        <v>2051</v>
      </c>
      <c r="G69" s="197"/>
      <c r="H69" s="197">
        <f t="shared" si="9"/>
        <v>26250</v>
      </c>
      <c r="I69" s="529">
        <v>26250</v>
      </c>
      <c r="J69" s="529">
        <v>0</v>
      </c>
      <c r="K69" s="529">
        <v>0</v>
      </c>
    </row>
    <row r="70" spans="1:11" s="29" customFormat="1" ht="9" customHeight="1" x14ac:dyDescent="0.25">
      <c r="A70" s="498" t="s">
        <v>52</v>
      </c>
      <c r="B70" s="197">
        <f t="shared" si="8"/>
        <v>5723</v>
      </c>
      <c r="C70" s="197">
        <v>4821</v>
      </c>
      <c r="D70" s="197">
        <v>142</v>
      </c>
      <c r="E70" s="197">
        <v>375</v>
      </c>
      <c r="F70" s="197">
        <v>385</v>
      </c>
      <c r="G70" s="197"/>
      <c r="H70" s="197">
        <f t="shared" si="9"/>
        <v>101225</v>
      </c>
      <c r="I70" s="197">
        <v>81568</v>
      </c>
      <c r="J70" s="197">
        <v>0</v>
      </c>
      <c r="K70" s="197">
        <v>19657</v>
      </c>
    </row>
    <row r="71" spans="1:11" s="29" customFormat="1" ht="9" customHeight="1" x14ac:dyDescent="0.25">
      <c r="A71" s="498" t="s">
        <v>65</v>
      </c>
      <c r="B71" s="197">
        <f t="shared" si="8"/>
        <v>9571</v>
      </c>
      <c r="C71" s="197">
        <v>1858</v>
      </c>
      <c r="D71" s="197">
        <v>1512</v>
      </c>
      <c r="E71" s="197">
        <v>201</v>
      </c>
      <c r="F71" s="197">
        <v>6000</v>
      </c>
      <c r="G71" s="197"/>
      <c r="H71" s="197">
        <f t="shared" si="9"/>
        <v>222597</v>
      </c>
      <c r="I71" s="197">
        <v>199164</v>
      </c>
      <c r="J71" s="529">
        <v>4580</v>
      </c>
      <c r="K71" s="529">
        <v>18853</v>
      </c>
    </row>
    <row r="72" spans="1:11" s="29" customFormat="1" ht="9" customHeight="1" x14ac:dyDescent="0.25">
      <c r="A72" s="502" t="s">
        <v>69</v>
      </c>
      <c r="B72" s="262">
        <f t="shared" si="8"/>
        <v>5280</v>
      </c>
      <c r="C72" s="262">
        <v>2195</v>
      </c>
      <c r="D72" s="262">
        <v>67</v>
      </c>
      <c r="E72" s="262">
        <v>824</v>
      </c>
      <c r="F72" s="262">
        <v>2194</v>
      </c>
      <c r="G72" s="262"/>
      <c r="H72" s="262">
        <f t="shared" si="9"/>
        <v>162357</v>
      </c>
      <c r="I72" s="262">
        <v>135399</v>
      </c>
      <c r="J72" s="262">
        <v>9132</v>
      </c>
      <c r="K72" s="262">
        <v>17826</v>
      </c>
    </row>
    <row r="73" spans="1:11" s="29" customFormat="1" ht="9" customHeight="1" x14ac:dyDescent="0.25">
      <c r="A73" s="499"/>
      <c r="B73" s="197"/>
      <c r="C73" s="197"/>
      <c r="D73" s="197"/>
      <c r="E73" s="197"/>
      <c r="F73" s="197"/>
      <c r="G73" s="197"/>
      <c r="H73" s="529"/>
      <c r="I73" s="529"/>
      <c r="J73" s="529"/>
      <c r="K73" s="529"/>
    </row>
    <row r="74" spans="1:11" s="29" customFormat="1" ht="9" customHeight="1" x14ac:dyDescent="0.25">
      <c r="A74" s="111" t="s">
        <v>386</v>
      </c>
      <c r="B74" s="529">
        <f>SUM(B75:B80)</f>
        <v>62564</v>
      </c>
      <c r="C74" s="529">
        <f>SUM(C75:C80)</f>
        <v>8015</v>
      </c>
      <c r="D74" s="529">
        <f>SUM(D75:D80)</f>
        <v>20821</v>
      </c>
      <c r="E74" s="529">
        <f>SUM(E75:E80)</f>
        <v>6365</v>
      </c>
      <c r="F74" s="529">
        <f>SUM(F75:F80)</f>
        <v>27363</v>
      </c>
      <c r="G74" s="529"/>
      <c r="H74" s="529">
        <f>SUM(H75:H80)</f>
        <v>1685740</v>
      </c>
      <c r="I74" s="529">
        <f>SUM(I75:I80)</f>
        <v>1447711</v>
      </c>
      <c r="J74" s="529">
        <f>SUM(J75:J80)</f>
        <v>29800</v>
      </c>
      <c r="K74" s="529">
        <f>SUM(K75:K80)</f>
        <v>208229</v>
      </c>
    </row>
    <row r="75" spans="1:11" s="29" customFormat="1" ht="9" customHeight="1" x14ac:dyDescent="0.25">
      <c r="A75" s="507" t="s">
        <v>21</v>
      </c>
      <c r="B75" s="79">
        <f t="shared" ref="B75:B80" si="10">SUM(C75:F75)</f>
        <v>12355</v>
      </c>
      <c r="C75" s="197">
        <v>1000</v>
      </c>
      <c r="D75" s="197">
        <v>0</v>
      </c>
      <c r="E75" s="197">
        <v>2530</v>
      </c>
      <c r="F75" s="197">
        <v>8825</v>
      </c>
      <c r="G75" s="197"/>
      <c r="H75" s="197">
        <f t="shared" ref="H75:H80" si="11">SUM(I75:K75)</f>
        <v>0</v>
      </c>
      <c r="I75" s="197">
        <v>0</v>
      </c>
      <c r="J75" s="197">
        <v>0</v>
      </c>
      <c r="K75" s="197">
        <v>0</v>
      </c>
    </row>
    <row r="76" spans="1:11" s="29" customFormat="1" ht="9" customHeight="1" x14ac:dyDescent="0.25">
      <c r="A76" s="507" t="s">
        <v>59</v>
      </c>
      <c r="B76" s="79">
        <f t="shared" si="10"/>
        <v>586</v>
      </c>
      <c r="C76" s="197">
        <v>400</v>
      </c>
      <c r="D76" s="197">
        <v>186</v>
      </c>
      <c r="E76" s="197">
        <v>0</v>
      </c>
      <c r="F76" s="197">
        <v>0</v>
      </c>
      <c r="G76" s="197"/>
      <c r="H76" s="197">
        <f t="shared" si="11"/>
        <v>1050</v>
      </c>
      <c r="I76" s="197">
        <v>0</v>
      </c>
      <c r="J76" s="197">
        <v>0</v>
      </c>
      <c r="K76" s="197">
        <v>1050</v>
      </c>
    </row>
    <row r="77" spans="1:11" s="29" customFormat="1" ht="9" customHeight="1" x14ac:dyDescent="0.25">
      <c r="A77" s="531" t="s">
        <v>74</v>
      </c>
      <c r="B77" s="40">
        <f t="shared" si="10"/>
        <v>8558</v>
      </c>
      <c r="C77" s="262">
        <v>2242</v>
      </c>
      <c r="D77" s="262">
        <v>2640</v>
      </c>
      <c r="E77" s="262">
        <v>2303</v>
      </c>
      <c r="F77" s="262">
        <v>1373</v>
      </c>
      <c r="G77" s="262"/>
      <c r="H77" s="262">
        <f t="shared" si="11"/>
        <v>201155</v>
      </c>
      <c r="I77" s="262">
        <v>176750</v>
      </c>
      <c r="J77" s="262">
        <v>2850</v>
      </c>
      <c r="K77" s="262">
        <v>21555</v>
      </c>
    </row>
    <row r="78" spans="1:11" s="29" customFormat="1" ht="9" customHeight="1" x14ac:dyDescent="0.25">
      <c r="A78" s="507" t="s">
        <v>76</v>
      </c>
      <c r="B78" s="79">
        <f t="shared" si="10"/>
        <v>8683</v>
      </c>
      <c r="C78" s="197">
        <v>0</v>
      </c>
      <c r="D78" s="197">
        <v>7408</v>
      </c>
      <c r="E78" s="197">
        <v>795</v>
      </c>
      <c r="F78" s="197">
        <v>480</v>
      </c>
      <c r="G78" s="197"/>
      <c r="H78" s="197">
        <f t="shared" si="11"/>
        <v>551519</v>
      </c>
      <c r="I78" s="197">
        <v>490758</v>
      </c>
      <c r="J78" s="197">
        <v>16201</v>
      </c>
      <c r="K78" s="197">
        <v>44560</v>
      </c>
    </row>
    <row r="79" spans="1:11" s="29" customFormat="1" ht="9" customHeight="1" x14ac:dyDescent="0.25">
      <c r="A79" s="507" t="s">
        <v>82</v>
      </c>
      <c r="B79" s="79">
        <f t="shared" si="10"/>
        <v>21116</v>
      </c>
      <c r="C79" s="197">
        <v>3753</v>
      </c>
      <c r="D79" s="197">
        <v>5499</v>
      </c>
      <c r="E79" s="197">
        <v>679</v>
      </c>
      <c r="F79" s="197">
        <v>11185</v>
      </c>
      <c r="G79" s="197"/>
      <c r="H79" s="197">
        <f t="shared" si="11"/>
        <v>905041</v>
      </c>
      <c r="I79" s="197">
        <v>764428</v>
      </c>
      <c r="J79" s="197">
        <v>10749</v>
      </c>
      <c r="K79" s="197">
        <v>129864</v>
      </c>
    </row>
    <row r="80" spans="1:11" s="29" customFormat="1" ht="9" customHeight="1" x14ac:dyDescent="0.25">
      <c r="A80" s="507" t="s">
        <v>86</v>
      </c>
      <c r="B80" s="79">
        <f t="shared" si="10"/>
        <v>11266</v>
      </c>
      <c r="C80" s="197">
        <v>620</v>
      </c>
      <c r="D80" s="197">
        <v>5088</v>
      </c>
      <c r="E80" s="197">
        <v>58</v>
      </c>
      <c r="F80" s="197">
        <v>5500</v>
      </c>
      <c r="G80" s="197"/>
      <c r="H80" s="197">
        <f t="shared" si="11"/>
        <v>26975</v>
      </c>
      <c r="I80" s="197">
        <v>15775</v>
      </c>
      <c r="J80" s="197">
        <v>0</v>
      </c>
      <c r="K80" s="197">
        <v>11200</v>
      </c>
    </row>
    <row r="81" spans="1:12" s="29" customFormat="1" ht="9" customHeight="1" x14ac:dyDescent="0.25">
      <c r="A81" s="111"/>
      <c r="B81" s="79"/>
      <c r="C81" s="197"/>
      <c r="D81" s="197"/>
      <c r="E81" s="197"/>
      <c r="F81" s="197"/>
      <c r="G81" s="197"/>
      <c r="H81" s="197"/>
      <c r="I81" s="197"/>
      <c r="J81" s="197"/>
      <c r="K81" s="197"/>
    </row>
    <row r="82" spans="1:12" s="29" customFormat="1" ht="9" customHeight="1" x14ac:dyDescent="0.25">
      <c r="A82" s="526" t="s">
        <v>401</v>
      </c>
      <c r="B82" s="533"/>
      <c r="C82" s="533"/>
      <c r="D82" s="533"/>
      <c r="E82" s="533"/>
      <c r="F82" s="533"/>
      <c r="G82" s="533"/>
      <c r="H82" s="533"/>
      <c r="I82" s="533"/>
      <c r="J82" s="533"/>
      <c r="K82" s="533"/>
    </row>
    <row r="83" spans="1:12" s="29" customFormat="1" ht="9" customHeight="1" x14ac:dyDescent="0.25">
      <c r="A83" s="113" t="s">
        <v>129</v>
      </c>
      <c r="B83" s="75">
        <f>B85+B98</f>
        <v>134078</v>
      </c>
      <c r="C83" s="75">
        <f>C85+C98</f>
        <v>24522</v>
      </c>
      <c r="D83" s="75">
        <f>D85+D98</f>
        <v>33002</v>
      </c>
      <c r="E83" s="75">
        <f>E85+E98</f>
        <v>13648</v>
      </c>
      <c r="F83" s="75">
        <f>F85+F98</f>
        <v>62906</v>
      </c>
      <c r="G83" s="75"/>
      <c r="H83" s="75">
        <f>H85+H98</f>
        <v>5315964</v>
      </c>
      <c r="I83" s="75">
        <f>I85+I98</f>
        <v>4912780</v>
      </c>
      <c r="J83" s="75">
        <f>J85+J98</f>
        <v>43036</v>
      </c>
      <c r="K83" s="75">
        <f>K85+K98</f>
        <v>360148</v>
      </c>
    </row>
    <row r="84" spans="1:12" s="29" customFormat="1" ht="3" customHeight="1" x14ac:dyDescent="0.25"/>
    <row r="85" spans="1:12" s="29" customFormat="1" ht="9" customHeight="1" x14ac:dyDescent="0.25">
      <c r="A85" s="111" t="s">
        <v>385</v>
      </c>
      <c r="B85" s="529">
        <f>SUM(B86:B96)</f>
        <v>70477</v>
      </c>
      <c r="C85" s="529">
        <f>SUM(C86:C96)</f>
        <v>16507</v>
      </c>
      <c r="D85" s="529">
        <f>SUM(D86:D96)</f>
        <v>12156</v>
      </c>
      <c r="E85" s="529">
        <f>SUM(E86:E96)</f>
        <v>7218</v>
      </c>
      <c r="F85" s="529">
        <f>SUM(F86:F96)</f>
        <v>34596</v>
      </c>
      <c r="G85" s="529"/>
      <c r="H85" s="529">
        <f>SUM(H86:H96)</f>
        <v>3084132</v>
      </c>
      <c r="I85" s="529">
        <f>SUM(I86:I96)</f>
        <v>2912681</v>
      </c>
      <c r="J85" s="529">
        <f>SUM(J86:J96)</f>
        <v>20658</v>
      </c>
      <c r="K85" s="529">
        <f>SUM(K86:K96)</f>
        <v>150793</v>
      </c>
      <c r="L85" s="547"/>
    </row>
    <row r="86" spans="1:12" s="29" customFormat="1" ht="9" customHeight="1" x14ac:dyDescent="0.25">
      <c r="A86" s="498" t="s">
        <v>15</v>
      </c>
      <c r="B86" s="197">
        <f t="shared" ref="B86:B96" si="12">SUM(C86:F86)</f>
        <v>11049</v>
      </c>
      <c r="C86" s="197">
        <v>5113</v>
      </c>
      <c r="D86" s="197">
        <v>1190</v>
      </c>
      <c r="E86" s="197">
        <v>1269</v>
      </c>
      <c r="F86" s="197">
        <v>3477</v>
      </c>
      <c r="G86" s="197"/>
      <c r="H86" s="197">
        <f t="shared" ref="H86:H96" si="13">SUM(I86:K86)</f>
        <v>222678</v>
      </c>
      <c r="I86" s="197">
        <v>197515</v>
      </c>
      <c r="J86" s="197">
        <v>4659</v>
      </c>
      <c r="K86" s="197">
        <v>20504</v>
      </c>
    </row>
    <row r="87" spans="1:12" s="29" customFormat="1" ht="9" customHeight="1" x14ac:dyDescent="0.25">
      <c r="A87" s="498" t="s">
        <v>112</v>
      </c>
      <c r="B87" s="197">
        <f t="shared" si="12"/>
        <v>13818</v>
      </c>
      <c r="C87" s="197">
        <v>1008</v>
      </c>
      <c r="D87" s="197">
        <v>4107</v>
      </c>
      <c r="E87" s="197">
        <v>1192</v>
      </c>
      <c r="F87" s="197">
        <v>7511</v>
      </c>
      <c r="G87" s="197"/>
      <c r="H87" s="197">
        <f t="shared" si="13"/>
        <v>691483</v>
      </c>
      <c r="I87" s="197">
        <v>667003</v>
      </c>
      <c r="J87" s="197">
        <v>1815</v>
      </c>
      <c r="K87" s="197">
        <v>22665</v>
      </c>
    </row>
    <row r="88" spans="1:12" s="29" customFormat="1" ht="9" customHeight="1" x14ac:dyDescent="0.25">
      <c r="A88" s="502" t="s">
        <v>25</v>
      </c>
      <c r="B88" s="262">
        <f t="shared" si="12"/>
        <v>1750</v>
      </c>
      <c r="C88" s="262">
        <v>700</v>
      </c>
      <c r="D88" s="262">
        <v>400</v>
      </c>
      <c r="E88" s="262">
        <v>0</v>
      </c>
      <c r="F88" s="262">
        <v>650</v>
      </c>
      <c r="G88" s="262"/>
      <c r="H88" s="262">
        <f t="shared" si="13"/>
        <v>337146</v>
      </c>
      <c r="I88" s="262">
        <v>312560</v>
      </c>
      <c r="J88" s="262">
        <v>0</v>
      </c>
      <c r="K88" s="262">
        <v>24586</v>
      </c>
    </row>
    <row r="89" spans="1:12" s="29" customFormat="1" ht="9" customHeight="1" x14ac:dyDescent="0.25">
      <c r="A89" s="498" t="s">
        <v>27</v>
      </c>
      <c r="B89" s="197">
        <f t="shared" si="12"/>
        <v>5916</v>
      </c>
      <c r="C89" s="197">
        <v>0</v>
      </c>
      <c r="D89" s="197">
        <v>1542</v>
      </c>
      <c r="E89" s="197">
        <v>1220</v>
      </c>
      <c r="F89" s="197">
        <v>3154</v>
      </c>
      <c r="G89" s="197"/>
      <c r="H89" s="197">
        <f t="shared" si="13"/>
        <v>25500</v>
      </c>
      <c r="I89" s="197">
        <v>22350</v>
      </c>
      <c r="J89" s="197">
        <v>630</v>
      </c>
      <c r="K89" s="197">
        <v>2520</v>
      </c>
    </row>
    <row r="90" spans="1:12" s="29" customFormat="1" ht="9" customHeight="1" x14ac:dyDescent="0.25">
      <c r="A90" s="498" t="s">
        <v>36</v>
      </c>
      <c r="B90" s="197">
        <f t="shared" si="12"/>
        <v>844</v>
      </c>
      <c r="C90" s="197">
        <v>472</v>
      </c>
      <c r="D90" s="197">
        <v>204</v>
      </c>
      <c r="E90" s="197">
        <v>84</v>
      </c>
      <c r="F90" s="197">
        <v>84</v>
      </c>
      <c r="G90" s="197"/>
      <c r="H90" s="197">
        <f t="shared" si="13"/>
        <v>14025</v>
      </c>
      <c r="I90" s="197">
        <v>8300</v>
      </c>
      <c r="J90" s="197">
        <v>0</v>
      </c>
      <c r="K90" s="197">
        <v>5725</v>
      </c>
    </row>
    <row r="91" spans="1:12" s="29" customFormat="1" ht="9" customHeight="1" x14ac:dyDescent="0.25">
      <c r="A91" s="498" t="s">
        <v>39</v>
      </c>
      <c r="B91" s="197">
        <f t="shared" si="12"/>
        <v>4135</v>
      </c>
      <c r="C91" s="197">
        <v>0</v>
      </c>
      <c r="D91" s="197">
        <v>439</v>
      </c>
      <c r="E91" s="197">
        <v>420</v>
      </c>
      <c r="F91" s="197">
        <v>3276</v>
      </c>
      <c r="G91" s="197"/>
      <c r="H91" s="197">
        <f t="shared" si="13"/>
        <v>10538</v>
      </c>
      <c r="I91" s="197">
        <v>9300</v>
      </c>
      <c r="J91" s="197">
        <v>0</v>
      </c>
      <c r="K91" s="197">
        <v>1238</v>
      </c>
    </row>
    <row r="92" spans="1:12" s="29" customFormat="1" ht="9" customHeight="1" x14ac:dyDescent="0.25">
      <c r="A92" s="502" t="s">
        <v>43</v>
      </c>
      <c r="B92" s="262">
        <f t="shared" si="12"/>
        <v>6738</v>
      </c>
      <c r="C92" s="262">
        <v>0</v>
      </c>
      <c r="D92" s="262">
        <v>600</v>
      </c>
      <c r="E92" s="262">
        <v>859</v>
      </c>
      <c r="F92" s="262">
        <v>5279</v>
      </c>
      <c r="G92" s="530"/>
      <c r="H92" s="262">
        <f t="shared" si="13"/>
        <v>1319753</v>
      </c>
      <c r="I92" s="262">
        <v>1305537</v>
      </c>
      <c r="J92" s="262">
        <v>0</v>
      </c>
      <c r="K92" s="262">
        <v>14216</v>
      </c>
    </row>
    <row r="93" spans="1:12" s="29" customFormat="1" ht="9" customHeight="1" x14ac:dyDescent="0.25">
      <c r="A93" s="498" t="s">
        <v>48</v>
      </c>
      <c r="B93" s="197">
        <f t="shared" si="12"/>
        <v>5610</v>
      </c>
      <c r="C93" s="197">
        <v>340</v>
      </c>
      <c r="D93" s="197">
        <v>1953</v>
      </c>
      <c r="E93" s="197">
        <v>731</v>
      </c>
      <c r="F93" s="197">
        <v>2586</v>
      </c>
      <c r="G93" s="197"/>
      <c r="H93" s="197">
        <f t="shared" si="13"/>
        <v>26350</v>
      </c>
      <c r="I93" s="197">
        <v>26250</v>
      </c>
      <c r="J93" s="197">
        <v>0</v>
      </c>
      <c r="K93" s="197">
        <v>100</v>
      </c>
    </row>
    <row r="94" spans="1:12" s="29" customFormat="1" ht="9" customHeight="1" x14ac:dyDescent="0.25">
      <c r="A94" s="498" t="s">
        <v>52</v>
      </c>
      <c r="B94" s="197">
        <f t="shared" si="12"/>
        <v>5766</v>
      </c>
      <c r="C94" s="197">
        <v>4821</v>
      </c>
      <c r="D94" s="197">
        <v>142</v>
      </c>
      <c r="E94" s="197">
        <v>418</v>
      </c>
      <c r="F94" s="197">
        <v>385</v>
      </c>
      <c r="G94" s="197"/>
      <c r="H94" s="197">
        <f t="shared" si="13"/>
        <v>97161</v>
      </c>
      <c r="I94" s="197">
        <v>77504</v>
      </c>
      <c r="J94" s="197">
        <v>0</v>
      </c>
      <c r="K94" s="197">
        <v>19657</v>
      </c>
    </row>
    <row r="95" spans="1:12" s="29" customFormat="1" ht="9" customHeight="1" x14ac:dyDescent="0.25">
      <c r="A95" s="498" t="s">
        <v>65</v>
      </c>
      <c r="B95" s="197">
        <f t="shared" si="12"/>
        <v>9571</v>
      </c>
      <c r="C95" s="197">
        <v>1858</v>
      </c>
      <c r="D95" s="197">
        <v>1512</v>
      </c>
      <c r="E95" s="197">
        <v>201</v>
      </c>
      <c r="F95" s="197">
        <v>6000</v>
      </c>
      <c r="G95" s="197"/>
      <c r="H95" s="197">
        <f t="shared" si="13"/>
        <v>222597</v>
      </c>
      <c r="I95" s="197">
        <v>199164</v>
      </c>
      <c r="J95" s="197">
        <v>4580</v>
      </c>
      <c r="K95" s="197">
        <v>18853</v>
      </c>
    </row>
    <row r="96" spans="1:12" s="29" customFormat="1" ht="9" customHeight="1" x14ac:dyDescent="0.25">
      <c r="A96" s="502" t="s">
        <v>69</v>
      </c>
      <c r="B96" s="262">
        <f t="shared" si="12"/>
        <v>5280</v>
      </c>
      <c r="C96" s="262">
        <v>2195</v>
      </c>
      <c r="D96" s="262">
        <v>67</v>
      </c>
      <c r="E96" s="262">
        <v>824</v>
      </c>
      <c r="F96" s="262">
        <v>2194</v>
      </c>
      <c r="G96" s="262"/>
      <c r="H96" s="262">
        <f t="shared" si="13"/>
        <v>116901</v>
      </c>
      <c r="I96" s="262">
        <v>87198</v>
      </c>
      <c r="J96" s="262">
        <v>8974</v>
      </c>
      <c r="K96" s="262">
        <v>20729</v>
      </c>
    </row>
    <row r="97" spans="1:12" s="29" customFormat="1" ht="9" customHeight="1" x14ac:dyDescent="0.25">
      <c r="A97" s="499"/>
      <c r="B97" s="197"/>
      <c r="C97" s="197"/>
      <c r="D97" s="197"/>
      <c r="E97" s="197"/>
      <c r="F97" s="197"/>
      <c r="G97" s="197"/>
      <c r="H97" s="529"/>
      <c r="I97" s="529"/>
      <c r="J97" s="529"/>
      <c r="K97" s="529"/>
    </row>
    <row r="98" spans="1:12" s="29" customFormat="1" ht="9" customHeight="1" x14ac:dyDescent="0.25">
      <c r="A98" s="111" t="s">
        <v>386</v>
      </c>
      <c r="B98" s="529">
        <f>SUM(B99:B104)</f>
        <v>63601</v>
      </c>
      <c r="C98" s="529">
        <f>SUM(C99:C104)</f>
        <v>8015</v>
      </c>
      <c r="D98" s="529">
        <f>SUM(D99:D104)</f>
        <v>20846</v>
      </c>
      <c r="E98" s="529">
        <f>SUM(E99:E104)</f>
        <v>6430</v>
      </c>
      <c r="F98" s="529">
        <f>SUM(F99:F104)</f>
        <v>28310</v>
      </c>
      <c r="G98" s="529"/>
      <c r="H98" s="529">
        <f>SUM(H99:H104)</f>
        <v>2231832</v>
      </c>
      <c r="I98" s="529">
        <f>SUM(I99:I104)</f>
        <v>2000099</v>
      </c>
      <c r="J98" s="529">
        <f>SUM(J99:J104)</f>
        <v>22378</v>
      </c>
      <c r="K98" s="529">
        <f>SUM(K99:K104)</f>
        <v>209355</v>
      </c>
    </row>
    <row r="99" spans="1:12" s="29" customFormat="1" ht="9" customHeight="1" x14ac:dyDescent="0.25">
      <c r="A99" s="507" t="s">
        <v>21</v>
      </c>
      <c r="B99" s="197">
        <f t="shared" ref="B99:B104" si="14">SUM(C99:F99)</f>
        <v>12355</v>
      </c>
      <c r="C99" s="197">
        <v>1000</v>
      </c>
      <c r="D99" s="197">
        <v>0</v>
      </c>
      <c r="E99" s="197">
        <v>2530</v>
      </c>
      <c r="F99" s="197">
        <v>8825</v>
      </c>
      <c r="G99" s="197"/>
      <c r="H99" s="197">
        <f t="shared" ref="H99:H104" si="15">SUM(I99:K99)</f>
        <v>0</v>
      </c>
      <c r="I99" s="197">
        <v>0</v>
      </c>
      <c r="J99" s="197">
        <v>0</v>
      </c>
      <c r="K99" s="197">
        <v>0</v>
      </c>
    </row>
    <row r="100" spans="1:12" s="29" customFormat="1" ht="9" customHeight="1" x14ac:dyDescent="0.25">
      <c r="A100" s="507" t="s">
        <v>59</v>
      </c>
      <c r="B100" s="197">
        <f t="shared" si="14"/>
        <v>586</v>
      </c>
      <c r="C100" s="197">
        <v>400</v>
      </c>
      <c r="D100" s="197">
        <v>186</v>
      </c>
      <c r="E100" s="197">
        <v>0</v>
      </c>
      <c r="F100" s="197">
        <v>0</v>
      </c>
      <c r="G100" s="197"/>
      <c r="H100" s="197">
        <f t="shared" si="15"/>
        <v>1050</v>
      </c>
      <c r="I100" s="197">
        <v>0</v>
      </c>
      <c r="J100" s="197">
        <v>0</v>
      </c>
      <c r="K100" s="197">
        <v>1050</v>
      </c>
    </row>
    <row r="101" spans="1:12" s="29" customFormat="1" ht="9" customHeight="1" x14ac:dyDescent="0.25">
      <c r="A101" s="531" t="s">
        <v>74</v>
      </c>
      <c r="B101" s="262">
        <f t="shared" si="14"/>
        <v>8558</v>
      </c>
      <c r="C101" s="262">
        <v>2242</v>
      </c>
      <c r="D101" s="262">
        <v>2640</v>
      </c>
      <c r="E101" s="262">
        <v>2303</v>
      </c>
      <c r="F101" s="262">
        <v>1373</v>
      </c>
      <c r="G101" s="262"/>
      <c r="H101" s="262">
        <f t="shared" si="15"/>
        <v>201155</v>
      </c>
      <c r="I101" s="262">
        <v>176750</v>
      </c>
      <c r="J101" s="262">
        <v>2850</v>
      </c>
      <c r="K101" s="262">
        <v>21555</v>
      </c>
    </row>
    <row r="102" spans="1:12" s="29" customFormat="1" ht="9" customHeight="1" x14ac:dyDescent="0.25">
      <c r="A102" s="507" t="s">
        <v>76</v>
      </c>
      <c r="B102" s="197">
        <f t="shared" si="14"/>
        <v>9895</v>
      </c>
      <c r="C102" s="197">
        <v>0</v>
      </c>
      <c r="D102" s="197">
        <v>7608</v>
      </c>
      <c r="E102" s="197">
        <v>860</v>
      </c>
      <c r="F102" s="197">
        <v>1427</v>
      </c>
      <c r="G102" s="197"/>
      <c r="H102" s="197">
        <f t="shared" si="15"/>
        <v>1047182</v>
      </c>
      <c r="I102" s="197">
        <v>965765</v>
      </c>
      <c r="J102" s="197">
        <v>8345</v>
      </c>
      <c r="K102" s="197">
        <v>73072</v>
      </c>
    </row>
    <row r="103" spans="1:12" s="29" customFormat="1" ht="9" customHeight="1" x14ac:dyDescent="0.25">
      <c r="A103" s="507" t="s">
        <v>82</v>
      </c>
      <c r="B103" s="197">
        <f t="shared" si="14"/>
        <v>20941</v>
      </c>
      <c r="C103" s="197">
        <v>3753</v>
      </c>
      <c r="D103" s="197">
        <v>5324</v>
      </c>
      <c r="E103" s="197">
        <v>679</v>
      </c>
      <c r="F103" s="197">
        <v>11185</v>
      </c>
      <c r="G103" s="197"/>
      <c r="H103" s="197">
        <f t="shared" si="15"/>
        <v>931386</v>
      </c>
      <c r="I103" s="197">
        <v>814108</v>
      </c>
      <c r="J103" s="197">
        <v>10742</v>
      </c>
      <c r="K103" s="197">
        <v>106536</v>
      </c>
    </row>
    <row r="104" spans="1:12" s="29" customFormat="1" ht="9" customHeight="1" x14ac:dyDescent="0.25">
      <c r="A104" s="507" t="s">
        <v>86</v>
      </c>
      <c r="B104" s="197">
        <f t="shared" si="14"/>
        <v>11266</v>
      </c>
      <c r="C104" s="197">
        <v>620</v>
      </c>
      <c r="D104" s="197">
        <v>5088</v>
      </c>
      <c r="E104" s="197">
        <v>58</v>
      </c>
      <c r="F104" s="197">
        <v>5500</v>
      </c>
      <c r="G104" s="197"/>
      <c r="H104" s="197">
        <f t="shared" si="15"/>
        <v>51059</v>
      </c>
      <c r="I104" s="197">
        <v>43476</v>
      </c>
      <c r="J104" s="197">
        <v>441</v>
      </c>
      <c r="K104" s="197">
        <v>7142</v>
      </c>
    </row>
    <row r="105" spans="1:12" s="29" customFormat="1" ht="9" customHeight="1" x14ac:dyDescent="0.25">
      <c r="A105" s="111"/>
      <c r="B105" s="79"/>
      <c r="C105" s="197"/>
      <c r="D105" s="197"/>
      <c r="E105" s="197"/>
      <c r="F105" s="197"/>
      <c r="G105" s="197"/>
      <c r="H105" s="197"/>
      <c r="I105" s="197"/>
      <c r="J105" s="197"/>
      <c r="K105" s="197"/>
    </row>
    <row r="106" spans="1:12" s="29" customFormat="1" ht="9" customHeight="1" x14ac:dyDescent="0.25">
      <c r="A106" s="526">
        <v>2000</v>
      </c>
      <c r="B106" s="533"/>
      <c r="C106" s="533"/>
      <c r="D106" s="533"/>
      <c r="E106" s="533"/>
      <c r="F106" s="533"/>
      <c r="G106" s="533"/>
      <c r="H106" s="533"/>
      <c r="I106" s="533"/>
      <c r="J106" s="533"/>
      <c r="K106" s="533"/>
    </row>
    <row r="107" spans="1:12" s="29" customFormat="1" ht="9" customHeight="1" x14ac:dyDescent="0.25">
      <c r="A107" s="113" t="s">
        <v>129</v>
      </c>
      <c r="B107" s="75">
        <f>B109+B122</f>
        <v>136001</v>
      </c>
      <c r="C107" s="75">
        <f>C109+C122</f>
        <v>25742</v>
      </c>
      <c r="D107" s="75">
        <f>D109+D122</f>
        <v>33002</v>
      </c>
      <c r="E107" s="75">
        <f>E109+E122</f>
        <v>13648</v>
      </c>
      <c r="F107" s="75">
        <f>F109+F122</f>
        <v>63609</v>
      </c>
      <c r="G107" s="75"/>
      <c r="H107" s="75">
        <f>H109+H122</f>
        <v>5539091</v>
      </c>
      <c r="I107" s="75">
        <f>I109+I122</f>
        <v>5135907</v>
      </c>
      <c r="J107" s="75">
        <f>J109+J122</f>
        <v>43036</v>
      </c>
      <c r="K107" s="75">
        <f>K109+K122</f>
        <v>360148</v>
      </c>
    </row>
    <row r="108" spans="1:12" s="29" customFormat="1" ht="3.95" customHeight="1" x14ac:dyDescent="0.25">
      <c r="A108" s="113"/>
      <c r="B108" s="75"/>
      <c r="C108" s="75"/>
      <c r="D108" s="75"/>
      <c r="E108" s="75"/>
      <c r="F108" s="75"/>
      <c r="G108" s="75"/>
      <c r="H108" s="75"/>
      <c r="I108" s="75"/>
      <c r="J108" s="75"/>
      <c r="K108" s="75"/>
    </row>
    <row r="109" spans="1:12" s="29" customFormat="1" ht="9" customHeight="1" x14ac:dyDescent="0.25">
      <c r="A109" s="111" t="s">
        <v>385</v>
      </c>
      <c r="B109" s="529">
        <f>SUM(B110:B120)</f>
        <v>70477</v>
      </c>
      <c r="C109" s="529">
        <f>SUM(C110:C120)</f>
        <v>16507</v>
      </c>
      <c r="D109" s="529">
        <f>SUM(D110:D120)</f>
        <v>12156</v>
      </c>
      <c r="E109" s="529">
        <f>SUM(E110:E120)</f>
        <v>7218</v>
      </c>
      <c r="F109" s="529">
        <f>SUM(F110:F120)</f>
        <v>34596</v>
      </c>
      <c r="G109" s="529"/>
      <c r="H109" s="529">
        <f>SUM(H110:H120)</f>
        <v>3084132</v>
      </c>
      <c r="I109" s="529">
        <f>SUM(I110:I120)</f>
        <v>2912681</v>
      </c>
      <c r="J109" s="529">
        <f>SUM(J110:J120)</f>
        <v>20658</v>
      </c>
      <c r="K109" s="529">
        <f>SUM(K110:K120)</f>
        <v>150793</v>
      </c>
      <c r="L109" s="547"/>
    </row>
    <row r="110" spans="1:12" s="29" customFormat="1" ht="9" customHeight="1" x14ac:dyDescent="0.25">
      <c r="A110" s="498" t="s">
        <v>15</v>
      </c>
      <c r="B110" s="197">
        <f t="shared" ref="B110:B120" si="16">SUM(C110:F110)</f>
        <v>11049</v>
      </c>
      <c r="C110" s="197">
        <v>5113</v>
      </c>
      <c r="D110" s="197">
        <v>1190</v>
      </c>
      <c r="E110" s="197">
        <v>1269</v>
      </c>
      <c r="F110" s="197">
        <v>3477</v>
      </c>
      <c r="G110" s="197"/>
      <c r="H110" s="197">
        <f t="shared" ref="H110:H120" si="17">SUM(I110:K110)</f>
        <v>222678</v>
      </c>
      <c r="I110" s="197">
        <v>197515</v>
      </c>
      <c r="J110" s="197">
        <v>4659</v>
      </c>
      <c r="K110" s="197">
        <v>20504</v>
      </c>
    </row>
    <row r="111" spans="1:12" s="29" customFormat="1" ht="9" customHeight="1" x14ac:dyDescent="0.25">
      <c r="A111" s="498" t="s">
        <v>112</v>
      </c>
      <c r="B111" s="197">
        <f t="shared" si="16"/>
        <v>13818</v>
      </c>
      <c r="C111" s="197">
        <v>1008</v>
      </c>
      <c r="D111" s="197">
        <v>4107</v>
      </c>
      <c r="E111" s="197">
        <v>1192</v>
      </c>
      <c r="F111" s="197">
        <v>7511</v>
      </c>
      <c r="G111" s="197"/>
      <c r="H111" s="197">
        <f t="shared" si="17"/>
        <v>691483</v>
      </c>
      <c r="I111" s="197">
        <v>667003</v>
      </c>
      <c r="J111" s="197">
        <v>1815</v>
      </c>
      <c r="K111" s="197">
        <v>22665</v>
      </c>
    </row>
    <row r="112" spans="1:12" s="29" customFormat="1" ht="9" customHeight="1" x14ac:dyDescent="0.25">
      <c r="A112" s="502" t="s">
        <v>25</v>
      </c>
      <c r="B112" s="262">
        <f t="shared" si="16"/>
        <v>1750</v>
      </c>
      <c r="C112" s="262">
        <v>700</v>
      </c>
      <c r="D112" s="262">
        <v>400</v>
      </c>
      <c r="E112" s="262">
        <v>0</v>
      </c>
      <c r="F112" s="262">
        <v>650</v>
      </c>
      <c r="G112" s="262"/>
      <c r="H112" s="262">
        <f t="shared" si="17"/>
        <v>337146</v>
      </c>
      <c r="I112" s="262">
        <v>312560</v>
      </c>
      <c r="J112" s="262">
        <v>0</v>
      </c>
      <c r="K112" s="262">
        <v>24586</v>
      </c>
    </row>
    <row r="113" spans="1:11" s="29" customFormat="1" ht="9" customHeight="1" x14ac:dyDescent="0.25">
      <c r="A113" s="498" t="s">
        <v>27</v>
      </c>
      <c r="B113" s="197">
        <f t="shared" si="16"/>
        <v>5916</v>
      </c>
      <c r="C113" s="197">
        <v>0</v>
      </c>
      <c r="D113" s="197">
        <v>1542</v>
      </c>
      <c r="E113" s="197">
        <v>1220</v>
      </c>
      <c r="F113" s="197">
        <v>3154</v>
      </c>
      <c r="G113" s="197"/>
      <c r="H113" s="197">
        <f t="shared" si="17"/>
        <v>25500</v>
      </c>
      <c r="I113" s="197">
        <v>22350</v>
      </c>
      <c r="J113" s="197">
        <v>630</v>
      </c>
      <c r="K113" s="197">
        <v>2520</v>
      </c>
    </row>
    <row r="114" spans="1:11" s="29" customFormat="1" ht="9" customHeight="1" x14ac:dyDescent="0.25">
      <c r="A114" s="498" t="s">
        <v>36</v>
      </c>
      <c r="B114" s="197">
        <f t="shared" si="16"/>
        <v>844</v>
      </c>
      <c r="C114" s="197">
        <v>472</v>
      </c>
      <c r="D114" s="197">
        <v>204</v>
      </c>
      <c r="E114" s="197">
        <v>84</v>
      </c>
      <c r="F114" s="197">
        <v>84</v>
      </c>
      <c r="G114" s="197"/>
      <c r="H114" s="197">
        <f t="shared" si="17"/>
        <v>14025</v>
      </c>
      <c r="I114" s="197">
        <v>8300</v>
      </c>
      <c r="J114" s="197">
        <v>0</v>
      </c>
      <c r="K114" s="197">
        <v>5725</v>
      </c>
    </row>
    <row r="115" spans="1:11" s="29" customFormat="1" ht="9" customHeight="1" x14ac:dyDescent="0.25">
      <c r="A115" s="498" t="s">
        <v>39</v>
      </c>
      <c r="B115" s="197">
        <f t="shared" si="16"/>
        <v>4135</v>
      </c>
      <c r="C115" s="197">
        <v>0</v>
      </c>
      <c r="D115" s="197">
        <v>439</v>
      </c>
      <c r="E115" s="197">
        <v>420</v>
      </c>
      <c r="F115" s="197">
        <v>3276</v>
      </c>
      <c r="G115" s="197"/>
      <c r="H115" s="197">
        <f t="shared" si="17"/>
        <v>10538</v>
      </c>
      <c r="I115" s="197">
        <v>9300</v>
      </c>
      <c r="J115" s="197">
        <v>0</v>
      </c>
      <c r="K115" s="197">
        <v>1238</v>
      </c>
    </row>
    <row r="116" spans="1:11" s="29" customFormat="1" ht="9" customHeight="1" x14ac:dyDescent="0.25">
      <c r="A116" s="502" t="s">
        <v>43</v>
      </c>
      <c r="B116" s="262">
        <f t="shared" si="16"/>
        <v>6738</v>
      </c>
      <c r="C116" s="262">
        <v>0</v>
      </c>
      <c r="D116" s="262">
        <v>600</v>
      </c>
      <c r="E116" s="262">
        <v>859</v>
      </c>
      <c r="F116" s="262">
        <v>5279</v>
      </c>
      <c r="G116" s="530"/>
      <c r="H116" s="262">
        <f t="shared" si="17"/>
        <v>1319753</v>
      </c>
      <c r="I116" s="262">
        <v>1305537</v>
      </c>
      <c r="J116" s="262">
        <v>0</v>
      </c>
      <c r="K116" s="262">
        <v>14216</v>
      </c>
    </row>
    <row r="117" spans="1:11" s="29" customFormat="1" ht="9" customHeight="1" x14ac:dyDescent="0.25">
      <c r="A117" s="498" t="s">
        <v>48</v>
      </c>
      <c r="B117" s="197">
        <f t="shared" si="16"/>
        <v>5610</v>
      </c>
      <c r="C117" s="197">
        <v>340</v>
      </c>
      <c r="D117" s="197">
        <v>1953</v>
      </c>
      <c r="E117" s="197">
        <v>731</v>
      </c>
      <c r="F117" s="197">
        <v>2586</v>
      </c>
      <c r="G117" s="197"/>
      <c r="H117" s="197">
        <f t="shared" si="17"/>
        <v>26350</v>
      </c>
      <c r="I117" s="197">
        <v>26250</v>
      </c>
      <c r="J117" s="197">
        <v>0</v>
      </c>
      <c r="K117" s="197">
        <v>100</v>
      </c>
    </row>
    <row r="118" spans="1:11" s="29" customFormat="1" ht="9" customHeight="1" x14ac:dyDescent="0.25">
      <c r="A118" s="498" t="s">
        <v>52</v>
      </c>
      <c r="B118" s="197">
        <f t="shared" si="16"/>
        <v>5766</v>
      </c>
      <c r="C118" s="197">
        <v>4821</v>
      </c>
      <c r="D118" s="197">
        <v>142</v>
      </c>
      <c r="E118" s="197">
        <v>418</v>
      </c>
      <c r="F118" s="197">
        <v>385</v>
      </c>
      <c r="G118" s="197"/>
      <c r="H118" s="197">
        <f t="shared" si="17"/>
        <v>97161</v>
      </c>
      <c r="I118" s="197">
        <v>77504</v>
      </c>
      <c r="J118" s="197">
        <v>0</v>
      </c>
      <c r="K118" s="197">
        <v>19657</v>
      </c>
    </row>
    <row r="119" spans="1:11" s="29" customFormat="1" ht="9" customHeight="1" x14ac:dyDescent="0.25">
      <c r="A119" s="498" t="s">
        <v>65</v>
      </c>
      <c r="B119" s="197">
        <f t="shared" si="16"/>
        <v>9571</v>
      </c>
      <c r="C119" s="197">
        <v>1858</v>
      </c>
      <c r="D119" s="197">
        <v>1512</v>
      </c>
      <c r="E119" s="197">
        <v>201</v>
      </c>
      <c r="F119" s="197">
        <v>6000</v>
      </c>
      <c r="G119" s="197"/>
      <c r="H119" s="197">
        <f t="shared" si="17"/>
        <v>222597</v>
      </c>
      <c r="I119" s="197">
        <v>199164</v>
      </c>
      <c r="J119" s="197">
        <v>4580</v>
      </c>
      <c r="K119" s="197">
        <v>18853</v>
      </c>
    </row>
    <row r="120" spans="1:11" s="29" customFormat="1" ht="9" customHeight="1" x14ac:dyDescent="0.25">
      <c r="A120" s="502" t="s">
        <v>69</v>
      </c>
      <c r="B120" s="262">
        <f t="shared" si="16"/>
        <v>5280</v>
      </c>
      <c r="C120" s="262">
        <v>2195</v>
      </c>
      <c r="D120" s="262">
        <v>67</v>
      </c>
      <c r="E120" s="262">
        <v>824</v>
      </c>
      <c r="F120" s="262">
        <v>2194</v>
      </c>
      <c r="G120" s="262"/>
      <c r="H120" s="262">
        <f t="shared" si="17"/>
        <v>116901</v>
      </c>
      <c r="I120" s="262">
        <v>87198</v>
      </c>
      <c r="J120" s="262">
        <v>8974</v>
      </c>
      <c r="K120" s="262">
        <v>20729</v>
      </c>
    </row>
    <row r="121" spans="1:11" s="29" customFormat="1" ht="9" customHeight="1" x14ac:dyDescent="0.25">
      <c r="A121" s="499"/>
      <c r="B121" s="197"/>
      <c r="C121" s="197"/>
      <c r="D121" s="197"/>
      <c r="E121" s="197"/>
      <c r="F121" s="197"/>
      <c r="G121" s="197"/>
      <c r="H121" s="529"/>
      <c r="I121" s="529"/>
      <c r="J121" s="529"/>
      <c r="K121" s="529"/>
    </row>
    <row r="122" spans="1:11" s="29" customFormat="1" ht="9" customHeight="1" x14ac:dyDescent="0.25">
      <c r="A122" s="111" t="s">
        <v>386</v>
      </c>
      <c r="B122" s="529">
        <f>SUM(B123:B128)</f>
        <v>65524</v>
      </c>
      <c r="C122" s="529">
        <f>SUM(C123:C128)</f>
        <v>9235</v>
      </c>
      <c r="D122" s="529">
        <f>SUM(D123:D128)</f>
        <v>20846</v>
      </c>
      <c r="E122" s="529">
        <f>SUM(E123:E128)</f>
        <v>6430</v>
      </c>
      <c r="F122" s="529">
        <f>SUM(F123:F128)</f>
        <v>29013</v>
      </c>
      <c r="G122" s="529"/>
      <c r="H122" s="529">
        <f>SUM(H123:H128)</f>
        <v>2454959</v>
      </c>
      <c r="I122" s="529">
        <f>SUM(I123:I128)</f>
        <v>2223226</v>
      </c>
      <c r="J122" s="529">
        <f>SUM(J123:J128)</f>
        <v>22378</v>
      </c>
      <c r="K122" s="529">
        <f>SUM(K123:K128)</f>
        <v>209355</v>
      </c>
    </row>
    <row r="123" spans="1:11" s="29" customFormat="1" ht="9" customHeight="1" x14ac:dyDescent="0.25">
      <c r="A123" s="507" t="s">
        <v>21</v>
      </c>
      <c r="B123" s="197">
        <f t="shared" ref="B123:B128" si="18">SUM(C123:F123)</f>
        <v>12355</v>
      </c>
      <c r="C123" s="197">
        <v>1000</v>
      </c>
      <c r="D123" s="197">
        <v>0</v>
      </c>
      <c r="E123" s="197">
        <v>2530</v>
      </c>
      <c r="F123" s="197">
        <v>8825</v>
      </c>
      <c r="G123" s="197"/>
      <c r="H123" s="197">
        <f t="shared" ref="H123:H128" si="19">SUM(I123:K123)</f>
        <v>0</v>
      </c>
      <c r="I123" s="197">
        <v>0</v>
      </c>
      <c r="J123" s="197">
        <v>0</v>
      </c>
      <c r="K123" s="197">
        <v>0</v>
      </c>
    </row>
    <row r="124" spans="1:11" s="29" customFormat="1" ht="9" customHeight="1" x14ac:dyDescent="0.25">
      <c r="A124" s="507" t="s">
        <v>59</v>
      </c>
      <c r="B124" s="197">
        <f t="shared" si="18"/>
        <v>586</v>
      </c>
      <c r="C124" s="197">
        <v>400</v>
      </c>
      <c r="D124" s="197">
        <v>186</v>
      </c>
      <c r="E124" s="197">
        <v>0</v>
      </c>
      <c r="F124" s="197">
        <v>0</v>
      </c>
      <c r="G124" s="197"/>
      <c r="H124" s="197">
        <f t="shared" si="19"/>
        <v>1050</v>
      </c>
      <c r="I124" s="197">
        <v>0</v>
      </c>
      <c r="J124" s="197">
        <v>0</v>
      </c>
      <c r="K124" s="197">
        <v>1050</v>
      </c>
    </row>
    <row r="125" spans="1:11" s="29" customFormat="1" ht="9" customHeight="1" x14ac:dyDescent="0.25">
      <c r="A125" s="531" t="s">
        <v>74</v>
      </c>
      <c r="B125" s="262">
        <f t="shared" si="18"/>
        <v>8558</v>
      </c>
      <c r="C125" s="262">
        <v>2242</v>
      </c>
      <c r="D125" s="262">
        <v>2640</v>
      </c>
      <c r="E125" s="262">
        <v>2303</v>
      </c>
      <c r="F125" s="262">
        <v>1373</v>
      </c>
      <c r="G125" s="262"/>
      <c r="H125" s="262">
        <f t="shared" si="19"/>
        <v>201155</v>
      </c>
      <c r="I125" s="262">
        <v>176750</v>
      </c>
      <c r="J125" s="262">
        <v>2850</v>
      </c>
      <c r="K125" s="262">
        <v>21555</v>
      </c>
    </row>
    <row r="126" spans="1:11" s="29" customFormat="1" ht="9" customHeight="1" x14ac:dyDescent="0.25">
      <c r="A126" s="507" t="s">
        <v>76</v>
      </c>
      <c r="B126" s="197">
        <f t="shared" si="18"/>
        <v>9895</v>
      </c>
      <c r="C126" s="197">
        <v>0</v>
      </c>
      <c r="D126" s="197">
        <v>7608</v>
      </c>
      <c r="E126" s="197">
        <v>860</v>
      </c>
      <c r="F126" s="197">
        <v>1427</v>
      </c>
      <c r="G126" s="197"/>
      <c r="H126" s="197">
        <f t="shared" si="19"/>
        <v>1047182</v>
      </c>
      <c r="I126" s="197">
        <v>965765</v>
      </c>
      <c r="J126" s="197">
        <v>8345</v>
      </c>
      <c r="K126" s="197">
        <v>73072</v>
      </c>
    </row>
    <row r="127" spans="1:11" s="29" customFormat="1" ht="9" customHeight="1" x14ac:dyDescent="0.25">
      <c r="A127" s="507" t="s">
        <v>82</v>
      </c>
      <c r="B127" s="197">
        <f t="shared" si="18"/>
        <v>20941</v>
      </c>
      <c r="C127" s="197">
        <v>3753</v>
      </c>
      <c r="D127" s="197">
        <v>5324</v>
      </c>
      <c r="E127" s="197">
        <v>679</v>
      </c>
      <c r="F127" s="197">
        <v>11185</v>
      </c>
      <c r="G127" s="197"/>
      <c r="H127" s="197">
        <f t="shared" si="19"/>
        <v>931386</v>
      </c>
      <c r="I127" s="197">
        <v>814108</v>
      </c>
      <c r="J127" s="197">
        <v>10742</v>
      </c>
      <c r="K127" s="197">
        <v>106536</v>
      </c>
    </row>
    <row r="128" spans="1:11" s="29" customFormat="1" ht="9" customHeight="1" x14ac:dyDescent="0.25">
      <c r="A128" s="507" t="s">
        <v>86</v>
      </c>
      <c r="B128" s="197">
        <f t="shared" si="18"/>
        <v>13189</v>
      </c>
      <c r="C128" s="197">
        <v>1840</v>
      </c>
      <c r="D128" s="197">
        <v>5088</v>
      </c>
      <c r="E128" s="197">
        <v>58</v>
      </c>
      <c r="F128" s="197">
        <v>6203</v>
      </c>
      <c r="G128" s="197"/>
      <c r="H128" s="197">
        <f t="shared" si="19"/>
        <v>274186</v>
      </c>
      <c r="I128" s="197">
        <v>266603</v>
      </c>
      <c r="J128" s="197">
        <v>441</v>
      </c>
      <c r="K128" s="197">
        <v>7142</v>
      </c>
    </row>
    <row r="129" spans="1:12" s="29" customFormat="1" ht="9" customHeight="1" x14ac:dyDescent="0.25">
      <c r="A129" s="111"/>
      <c r="B129" s="79"/>
      <c r="C129" s="197"/>
      <c r="D129" s="197"/>
      <c r="E129" s="197"/>
      <c r="F129" s="197"/>
      <c r="G129" s="197"/>
      <c r="H129" s="197"/>
      <c r="I129" s="197"/>
      <c r="J129" s="197"/>
      <c r="K129" s="197"/>
    </row>
    <row r="130" spans="1:12" s="29" customFormat="1" ht="9" customHeight="1" x14ac:dyDescent="0.25">
      <c r="A130" s="535">
        <v>2001</v>
      </c>
      <c r="B130" s="79"/>
      <c r="C130" s="197"/>
      <c r="D130" s="197"/>
      <c r="E130" s="197"/>
      <c r="F130" s="197"/>
      <c r="G130" s="197"/>
      <c r="H130" s="197"/>
      <c r="I130" s="197"/>
      <c r="J130" s="197"/>
      <c r="K130" s="197"/>
    </row>
    <row r="131" spans="1:12" s="29" customFormat="1" ht="9" customHeight="1" x14ac:dyDescent="0.25">
      <c r="A131" s="113" t="s">
        <v>129</v>
      </c>
      <c r="B131" s="75">
        <f>B133+B146</f>
        <v>136001</v>
      </c>
      <c r="C131" s="75">
        <f>C133+C146</f>
        <v>25742</v>
      </c>
      <c r="D131" s="75">
        <f>D133+D146</f>
        <v>33002</v>
      </c>
      <c r="E131" s="75">
        <f>E133+E146</f>
        <v>13648</v>
      </c>
      <c r="F131" s="75">
        <f>F133+F146</f>
        <v>63609</v>
      </c>
      <c r="G131" s="75"/>
      <c r="H131" s="75">
        <f>H133+H146</f>
        <v>5539091</v>
      </c>
      <c r="I131" s="75">
        <f>I133+I146</f>
        <v>5135907</v>
      </c>
      <c r="J131" s="75">
        <f>J133+J146</f>
        <v>43036</v>
      </c>
      <c r="K131" s="75">
        <f>K133+K146</f>
        <v>360148</v>
      </c>
    </row>
    <row r="132" spans="1:12" s="29" customFormat="1" ht="3.95" customHeight="1" x14ac:dyDescent="0.25">
      <c r="A132" s="113"/>
      <c r="B132" s="75"/>
      <c r="C132" s="75"/>
      <c r="D132" s="75"/>
      <c r="E132" s="75"/>
      <c r="F132" s="75"/>
      <c r="G132" s="75"/>
      <c r="H132" s="75"/>
      <c r="I132" s="75"/>
      <c r="J132" s="75"/>
      <c r="K132" s="75"/>
    </row>
    <row r="133" spans="1:12" s="29" customFormat="1" ht="9" customHeight="1" x14ac:dyDescent="0.25">
      <c r="A133" s="111" t="s">
        <v>385</v>
      </c>
      <c r="B133" s="529">
        <f>SUM(B134:B144)</f>
        <v>70477</v>
      </c>
      <c r="C133" s="529">
        <f>SUM(C134:C144)</f>
        <v>16507</v>
      </c>
      <c r="D133" s="529">
        <f>SUM(D134:D144)</f>
        <v>12156</v>
      </c>
      <c r="E133" s="529">
        <f>SUM(E134:E144)</f>
        <v>7218</v>
      </c>
      <c r="F133" s="529">
        <f>SUM(F134:F144)</f>
        <v>34596</v>
      </c>
      <c r="G133" s="529"/>
      <c r="H133" s="529">
        <f>SUM(H134:H144)</f>
        <v>3084132</v>
      </c>
      <c r="I133" s="529">
        <f>SUM(I134:I144)</f>
        <v>2912681</v>
      </c>
      <c r="J133" s="529">
        <f>SUM(J134:J144)</f>
        <v>20658</v>
      </c>
      <c r="K133" s="529">
        <f>SUM(K134:K144)</f>
        <v>150793</v>
      </c>
      <c r="L133" s="547"/>
    </row>
    <row r="134" spans="1:12" s="29" customFormat="1" ht="9" customHeight="1" x14ac:dyDescent="0.25">
      <c r="A134" s="498" t="s">
        <v>15</v>
      </c>
      <c r="B134" s="197">
        <f t="shared" ref="B134:B144" si="20">SUM(C134:F134)</f>
        <v>11049</v>
      </c>
      <c r="C134" s="197">
        <v>5113</v>
      </c>
      <c r="D134" s="197">
        <v>1190</v>
      </c>
      <c r="E134" s="197">
        <v>1269</v>
      </c>
      <c r="F134" s="197">
        <v>3477</v>
      </c>
      <c r="G134" s="197"/>
      <c r="H134" s="197">
        <f t="shared" ref="H134:H144" si="21">SUM(I134:K134)</f>
        <v>222678</v>
      </c>
      <c r="I134" s="197">
        <v>197515</v>
      </c>
      <c r="J134" s="197">
        <v>4659</v>
      </c>
      <c r="K134" s="197">
        <v>20504</v>
      </c>
    </row>
    <row r="135" spans="1:12" s="29" customFormat="1" ht="9" customHeight="1" x14ac:dyDescent="0.25">
      <c r="A135" s="498" t="s">
        <v>112</v>
      </c>
      <c r="B135" s="197">
        <f t="shared" si="20"/>
        <v>13818</v>
      </c>
      <c r="C135" s="197">
        <v>1008</v>
      </c>
      <c r="D135" s="197">
        <v>4107</v>
      </c>
      <c r="E135" s="197">
        <v>1192</v>
      </c>
      <c r="F135" s="197">
        <v>7511</v>
      </c>
      <c r="G135" s="197"/>
      <c r="H135" s="197">
        <f t="shared" si="21"/>
        <v>691483</v>
      </c>
      <c r="I135" s="197">
        <v>667003</v>
      </c>
      <c r="J135" s="197">
        <v>1815</v>
      </c>
      <c r="K135" s="197">
        <v>22665</v>
      </c>
    </row>
    <row r="136" spans="1:12" s="29" customFormat="1" ht="9" customHeight="1" x14ac:dyDescent="0.25">
      <c r="A136" s="502" t="s">
        <v>25</v>
      </c>
      <c r="B136" s="262">
        <f t="shared" si="20"/>
        <v>1750</v>
      </c>
      <c r="C136" s="262">
        <v>700</v>
      </c>
      <c r="D136" s="262">
        <v>400</v>
      </c>
      <c r="E136" s="262">
        <v>0</v>
      </c>
      <c r="F136" s="262">
        <v>650</v>
      </c>
      <c r="G136" s="262"/>
      <c r="H136" s="262">
        <f t="shared" si="21"/>
        <v>337146</v>
      </c>
      <c r="I136" s="262">
        <v>312560</v>
      </c>
      <c r="J136" s="262">
        <v>0</v>
      </c>
      <c r="K136" s="262">
        <v>24586</v>
      </c>
    </row>
    <row r="137" spans="1:12" s="29" customFormat="1" ht="9" customHeight="1" x14ac:dyDescent="0.25">
      <c r="A137" s="498" t="s">
        <v>27</v>
      </c>
      <c r="B137" s="197">
        <f t="shared" si="20"/>
        <v>5916</v>
      </c>
      <c r="C137" s="197">
        <v>0</v>
      </c>
      <c r="D137" s="197">
        <v>1542</v>
      </c>
      <c r="E137" s="197">
        <v>1220</v>
      </c>
      <c r="F137" s="197">
        <v>3154</v>
      </c>
      <c r="G137" s="197"/>
      <c r="H137" s="197">
        <f t="shared" si="21"/>
        <v>25500</v>
      </c>
      <c r="I137" s="197">
        <v>22350</v>
      </c>
      <c r="J137" s="197">
        <v>630</v>
      </c>
      <c r="K137" s="197">
        <v>2520</v>
      </c>
    </row>
    <row r="138" spans="1:12" s="29" customFormat="1" ht="9" customHeight="1" x14ac:dyDescent="0.25">
      <c r="A138" s="498" t="s">
        <v>36</v>
      </c>
      <c r="B138" s="197">
        <f t="shared" si="20"/>
        <v>844</v>
      </c>
      <c r="C138" s="197">
        <v>472</v>
      </c>
      <c r="D138" s="197">
        <v>204</v>
      </c>
      <c r="E138" s="197">
        <v>84</v>
      </c>
      <c r="F138" s="197">
        <v>84</v>
      </c>
      <c r="G138" s="197"/>
      <c r="H138" s="197">
        <f t="shared" si="21"/>
        <v>14025</v>
      </c>
      <c r="I138" s="197">
        <v>8300</v>
      </c>
      <c r="J138" s="197">
        <v>0</v>
      </c>
      <c r="K138" s="197">
        <v>5725</v>
      </c>
    </row>
    <row r="139" spans="1:12" s="29" customFormat="1" ht="9" customHeight="1" x14ac:dyDescent="0.25">
      <c r="A139" s="498" t="s">
        <v>39</v>
      </c>
      <c r="B139" s="197">
        <f t="shared" si="20"/>
        <v>4135</v>
      </c>
      <c r="C139" s="197">
        <v>0</v>
      </c>
      <c r="D139" s="197">
        <v>439</v>
      </c>
      <c r="E139" s="197">
        <v>420</v>
      </c>
      <c r="F139" s="197">
        <v>3276</v>
      </c>
      <c r="G139" s="197"/>
      <c r="H139" s="197">
        <f t="shared" si="21"/>
        <v>10538</v>
      </c>
      <c r="I139" s="197">
        <v>9300</v>
      </c>
      <c r="J139" s="197">
        <v>0</v>
      </c>
      <c r="K139" s="197">
        <v>1238</v>
      </c>
    </row>
    <row r="140" spans="1:12" s="29" customFormat="1" ht="9" customHeight="1" x14ac:dyDescent="0.25">
      <c r="A140" s="502" t="s">
        <v>43</v>
      </c>
      <c r="B140" s="262">
        <f t="shared" si="20"/>
        <v>6738</v>
      </c>
      <c r="C140" s="262">
        <v>0</v>
      </c>
      <c r="D140" s="262">
        <v>600</v>
      </c>
      <c r="E140" s="262">
        <v>859</v>
      </c>
      <c r="F140" s="262">
        <v>5279</v>
      </c>
      <c r="G140" s="530"/>
      <c r="H140" s="262">
        <f t="shared" si="21"/>
        <v>1319753</v>
      </c>
      <c r="I140" s="262">
        <v>1305537</v>
      </c>
      <c r="J140" s="262">
        <v>0</v>
      </c>
      <c r="K140" s="262">
        <v>14216</v>
      </c>
    </row>
    <row r="141" spans="1:12" s="29" customFormat="1" ht="9" customHeight="1" x14ac:dyDescent="0.25">
      <c r="A141" s="498" t="s">
        <v>48</v>
      </c>
      <c r="B141" s="197">
        <f t="shared" si="20"/>
        <v>5610</v>
      </c>
      <c r="C141" s="197">
        <v>340</v>
      </c>
      <c r="D141" s="197">
        <v>1953</v>
      </c>
      <c r="E141" s="197">
        <v>731</v>
      </c>
      <c r="F141" s="197">
        <v>2586</v>
      </c>
      <c r="G141" s="197"/>
      <c r="H141" s="197">
        <f t="shared" si="21"/>
        <v>26350</v>
      </c>
      <c r="I141" s="197">
        <v>26250</v>
      </c>
      <c r="J141" s="197">
        <v>0</v>
      </c>
      <c r="K141" s="197">
        <v>100</v>
      </c>
    </row>
    <row r="142" spans="1:12" s="29" customFormat="1" ht="9" customHeight="1" x14ac:dyDescent="0.25">
      <c r="A142" s="498" t="s">
        <v>52</v>
      </c>
      <c r="B142" s="197">
        <f t="shared" si="20"/>
        <v>5766</v>
      </c>
      <c r="C142" s="197">
        <v>4821</v>
      </c>
      <c r="D142" s="197">
        <v>142</v>
      </c>
      <c r="E142" s="197">
        <v>418</v>
      </c>
      <c r="F142" s="197">
        <v>385</v>
      </c>
      <c r="G142" s="197"/>
      <c r="H142" s="197">
        <f t="shared" si="21"/>
        <v>97161</v>
      </c>
      <c r="I142" s="197">
        <v>77504</v>
      </c>
      <c r="J142" s="197">
        <v>0</v>
      </c>
      <c r="K142" s="197">
        <v>19657</v>
      </c>
    </row>
    <row r="143" spans="1:12" s="29" customFormat="1" ht="9" customHeight="1" x14ac:dyDescent="0.25">
      <c r="A143" s="498" t="s">
        <v>65</v>
      </c>
      <c r="B143" s="197">
        <f t="shared" si="20"/>
        <v>9571</v>
      </c>
      <c r="C143" s="197">
        <v>1858</v>
      </c>
      <c r="D143" s="197">
        <v>1512</v>
      </c>
      <c r="E143" s="197">
        <v>201</v>
      </c>
      <c r="F143" s="197">
        <v>6000</v>
      </c>
      <c r="G143" s="197"/>
      <c r="H143" s="197">
        <f t="shared" si="21"/>
        <v>222597</v>
      </c>
      <c r="I143" s="197">
        <v>199164</v>
      </c>
      <c r="J143" s="197">
        <v>4580</v>
      </c>
      <c r="K143" s="197">
        <v>18853</v>
      </c>
    </row>
    <row r="144" spans="1:12" s="29" customFormat="1" ht="9" customHeight="1" x14ac:dyDescent="0.25">
      <c r="A144" s="502" t="s">
        <v>69</v>
      </c>
      <c r="B144" s="262">
        <f t="shared" si="20"/>
        <v>5280</v>
      </c>
      <c r="C144" s="262">
        <v>2195</v>
      </c>
      <c r="D144" s="262">
        <v>67</v>
      </c>
      <c r="E144" s="262">
        <v>824</v>
      </c>
      <c r="F144" s="262">
        <v>2194</v>
      </c>
      <c r="G144" s="262"/>
      <c r="H144" s="262">
        <f t="shared" si="21"/>
        <v>116901</v>
      </c>
      <c r="I144" s="262">
        <v>87198</v>
      </c>
      <c r="J144" s="262">
        <v>8974</v>
      </c>
      <c r="K144" s="262">
        <v>20729</v>
      </c>
    </row>
    <row r="145" spans="1:11" s="29" customFormat="1" ht="9" customHeight="1" x14ac:dyDescent="0.25">
      <c r="A145" s="499"/>
      <c r="B145" s="197"/>
      <c r="C145" s="197"/>
      <c r="D145" s="197"/>
      <c r="E145" s="197"/>
      <c r="F145" s="197"/>
      <c r="G145" s="197"/>
      <c r="H145" s="529"/>
      <c r="I145" s="529"/>
      <c r="J145" s="529"/>
      <c r="K145" s="529"/>
    </row>
    <row r="146" spans="1:11" s="29" customFormat="1" ht="9" customHeight="1" x14ac:dyDescent="0.25">
      <c r="A146" s="111" t="s">
        <v>386</v>
      </c>
      <c r="B146" s="529">
        <f>SUM(B147:B152)</f>
        <v>65524</v>
      </c>
      <c r="C146" s="529">
        <f>SUM(C147:C152)</f>
        <v>9235</v>
      </c>
      <c r="D146" s="529">
        <f>SUM(D147:D152)</f>
        <v>20846</v>
      </c>
      <c r="E146" s="529">
        <f>SUM(E147:E152)</f>
        <v>6430</v>
      </c>
      <c r="F146" s="529">
        <f>SUM(F147:F152)</f>
        <v>29013</v>
      </c>
      <c r="G146" s="529"/>
      <c r="H146" s="529">
        <f>SUM(H147:H152)</f>
        <v>2454959</v>
      </c>
      <c r="I146" s="529">
        <f>SUM(I147:I152)</f>
        <v>2223226</v>
      </c>
      <c r="J146" s="529">
        <f>SUM(J147:J152)</f>
        <v>22378</v>
      </c>
      <c r="K146" s="529">
        <f>SUM(K147:K152)</f>
        <v>209355</v>
      </c>
    </row>
    <row r="147" spans="1:11" s="29" customFormat="1" ht="9" customHeight="1" x14ac:dyDescent="0.25">
      <c r="A147" s="507" t="s">
        <v>21</v>
      </c>
      <c r="B147" s="197">
        <f t="shared" ref="B147:B152" si="22">SUM(C147:F147)</f>
        <v>12355</v>
      </c>
      <c r="C147" s="197">
        <v>1000</v>
      </c>
      <c r="D147" s="197">
        <v>0</v>
      </c>
      <c r="E147" s="197">
        <v>2530</v>
      </c>
      <c r="F147" s="197">
        <v>8825</v>
      </c>
      <c r="G147" s="197"/>
      <c r="H147" s="197">
        <f t="shared" ref="H147:H152" si="23">SUM(I147:K147)</f>
        <v>0</v>
      </c>
      <c r="I147" s="197">
        <v>0</v>
      </c>
      <c r="J147" s="197">
        <v>0</v>
      </c>
      <c r="K147" s="197">
        <v>0</v>
      </c>
    </row>
    <row r="148" spans="1:11" s="29" customFormat="1" ht="9" customHeight="1" x14ac:dyDescent="0.25">
      <c r="A148" s="507" t="s">
        <v>59</v>
      </c>
      <c r="B148" s="197">
        <f t="shared" si="22"/>
        <v>586</v>
      </c>
      <c r="C148" s="197">
        <v>400</v>
      </c>
      <c r="D148" s="197">
        <v>186</v>
      </c>
      <c r="E148" s="197">
        <v>0</v>
      </c>
      <c r="F148" s="197">
        <v>0</v>
      </c>
      <c r="G148" s="197"/>
      <c r="H148" s="197">
        <f t="shared" si="23"/>
        <v>1050</v>
      </c>
      <c r="I148" s="197">
        <v>0</v>
      </c>
      <c r="J148" s="197">
        <v>0</v>
      </c>
      <c r="K148" s="197">
        <v>1050</v>
      </c>
    </row>
    <row r="149" spans="1:11" s="29" customFormat="1" ht="9" customHeight="1" x14ac:dyDescent="0.25">
      <c r="A149" s="531" t="s">
        <v>74</v>
      </c>
      <c r="B149" s="262">
        <f t="shared" si="22"/>
        <v>8558</v>
      </c>
      <c r="C149" s="262">
        <v>2242</v>
      </c>
      <c r="D149" s="262">
        <v>2640</v>
      </c>
      <c r="E149" s="262">
        <v>2303</v>
      </c>
      <c r="F149" s="262">
        <v>1373</v>
      </c>
      <c r="G149" s="262"/>
      <c r="H149" s="262">
        <f t="shared" si="23"/>
        <v>201155</v>
      </c>
      <c r="I149" s="262">
        <v>176750</v>
      </c>
      <c r="J149" s="262">
        <v>2850</v>
      </c>
      <c r="K149" s="262">
        <v>21555</v>
      </c>
    </row>
    <row r="150" spans="1:11" s="29" customFormat="1" ht="9" customHeight="1" x14ac:dyDescent="0.25">
      <c r="A150" s="507" t="s">
        <v>76</v>
      </c>
      <c r="B150" s="197">
        <f t="shared" si="22"/>
        <v>9895</v>
      </c>
      <c r="C150" s="197">
        <v>0</v>
      </c>
      <c r="D150" s="197">
        <v>7608</v>
      </c>
      <c r="E150" s="197">
        <v>860</v>
      </c>
      <c r="F150" s="197">
        <v>1427</v>
      </c>
      <c r="G150" s="197"/>
      <c r="H150" s="197">
        <f t="shared" si="23"/>
        <v>1047182</v>
      </c>
      <c r="I150" s="197">
        <v>965765</v>
      </c>
      <c r="J150" s="197">
        <v>8345</v>
      </c>
      <c r="K150" s="197">
        <v>73072</v>
      </c>
    </row>
    <row r="151" spans="1:11" s="29" customFormat="1" ht="9" customHeight="1" x14ac:dyDescent="0.25">
      <c r="A151" s="507" t="s">
        <v>82</v>
      </c>
      <c r="B151" s="197">
        <f t="shared" si="22"/>
        <v>20941</v>
      </c>
      <c r="C151" s="197">
        <v>3753</v>
      </c>
      <c r="D151" s="197">
        <v>5324</v>
      </c>
      <c r="E151" s="197">
        <v>679</v>
      </c>
      <c r="F151" s="197">
        <v>11185</v>
      </c>
      <c r="G151" s="197"/>
      <c r="H151" s="197">
        <f t="shared" si="23"/>
        <v>931386</v>
      </c>
      <c r="I151" s="197">
        <v>814108</v>
      </c>
      <c r="J151" s="197">
        <v>10742</v>
      </c>
      <c r="K151" s="197">
        <v>106536</v>
      </c>
    </row>
    <row r="152" spans="1:11" s="29" customFormat="1" ht="9" customHeight="1" x14ac:dyDescent="0.25">
      <c r="A152" s="507" t="s">
        <v>86</v>
      </c>
      <c r="B152" s="197">
        <f t="shared" si="22"/>
        <v>13189</v>
      </c>
      <c r="C152" s="197">
        <v>1840</v>
      </c>
      <c r="D152" s="197">
        <v>5088</v>
      </c>
      <c r="E152" s="197">
        <v>58</v>
      </c>
      <c r="F152" s="197">
        <v>6203</v>
      </c>
      <c r="G152" s="197"/>
      <c r="H152" s="197">
        <f t="shared" si="23"/>
        <v>274186</v>
      </c>
      <c r="I152" s="197">
        <v>266603</v>
      </c>
      <c r="J152" s="197">
        <v>441</v>
      </c>
      <c r="K152" s="197">
        <v>7142</v>
      </c>
    </row>
    <row r="153" spans="1:11" s="29" customFormat="1" ht="9" customHeight="1" x14ac:dyDescent="0.25">
      <c r="A153" s="507"/>
      <c r="B153" s="548"/>
      <c r="C153" s="548"/>
      <c r="D153" s="548"/>
      <c r="E153" s="548"/>
      <c r="F153" s="548"/>
      <c r="G153" s="548"/>
      <c r="H153" s="548"/>
      <c r="I153" s="548"/>
      <c r="J153" s="548"/>
      <c r="K153" s="548"/>
    </row>
    <row r="154" spans="1:11" s="29" customFormat="1" ht="10.5" customHeight="1" x14ac:dyDescent="0.25">
      <c r="A154" s="535">
        <v>2002</v>
      </c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</row>
    <row r="155" spans="1:11" s="29" customFormat="1" ht="9" customHeight="1" x14ac:dyDescent="0.25">
      <c r="A155" s="113" t="s">
        <v>129</v>
      </c>
      <c r="B155" s="75">
        <f>B157+B170</f>
        <v>140055</v>
      </c>
      <c r="C155" s="75">
        <f>C157+C170</f>
        <v>25742</v>
      </c>
      <c r="D155" s="75">
        <f>D157+D170</f>
        <v>33608</v>
      </c>
      <c r="E155" s="75">
        <f>E157+E170</f>
        <v>14667</v>
      </c>
      <c r="F155" s="75">
        <f>F157+F170</f>
        <v>66038</v>
      </c>
      <c r="G155" s="75"/>
      <c r="H155" s="75">
        <f>H157+H170</f>
        <v>5647123</v>
      </c>
      <c r="I155" s="75">
        <f>I157+I170</f>
        <v>5232439</v>
      </c>
      <c r="J155" s="75">
        <f>J157+J170</f>
        <v>43036</v>
      </c>
      <c r="K155" s="75">
        <f>K157+K170</f>
        <v>371648</v>
      </c>
    </row>
    <row r="156" spans="1:11" s="29" customFormat="1" ht="3.95" customHeight="1" x14ac:dyDescent="0.25">
      <c r="A156" s="113"/>
      <c r="B156" s="75"/>
      <c r="C156" s="75"/>
      <c r="D156" s="75"/>
      <c r="E156" s="75"/>
      <c r="F156" s="75"/>
      <c r="G156" s="75"/>
      <c r="H156" s="75"/>
      <c r="I156" s="75"/>
      <c r="J156" s="75"/>
      <c r="K156" s="75"/>
    </row>
    <row r="157" spans="1:11" s="29" customFormat="1" ht="9" customHeight="1" x14ac:dyDescent="0.25">
      <c r="A157" s="111" t="s">
        <v>385</v>
      </c>
      <c r="B157" s="529">
        <f>SUM(B158:B168)</f>
        <v>73007</v>
      </c>
      <c r="C157" s="529">
        <f>SUM(C158:C168)</f>
        <v>16507</v>
      </c>
      <c r="D157" s="529">
        <f>SUM(D158:D168)</f>
        <v>12156</v>
      </c>
      <c r="E157" s="529">
        <f>SUM(E158:E168)</f>
        <v>7319</v>
      </c>
      <c r="F157" s="529">
        <f>SUM(F158:F168)</f>
        <v>37025</v>
      </c>
      <c r="G157" s="529"/>
      <c r="H157" s="529">
        <f>SUM(H158:H168)</f>
        <v>3121626</v>
      </c>
      <c r="I157" s="529">
        <f>SUM(I158:I168)</f>
        <v>2950175</v>
      </c>
      <c r="J157" s="529">
        <f>SUM(J158:J168)</f>
        <v>20658</v>
      </c>
      <c r="K157" s="529">
        <f>SUM(K158:K168)</f>
        <v>150793</v>
      </c>
    </row>
    <row r="158" spans="1:11" s="29" customFormat="1" ht="9" customHeight="1" x14ac:dyDescent="0.25">
      <c r="A158" s="498" t="s">
        <v>15</v>
      </c>
      <c r="B158" s="197">
        <f t="shared" ref="B158:B168" si="24">SUM(C158:F158)</f>
        <v>11049</v>
      </c>
      <c r="C158" s="197">
        <v>5113</v>
      </c>
      <c r="D158" s="197">
        <v>1190</v>
      </c>
      <c r="E158" s="197">
        <v>1269</v>
      </c>
      <c r="F158" s="197">
        <v>3477</v>
      </c>
      <c r="G158" s="197"/>
      <c r="H158" s="197">
        <f t="shared" ref="H158:H168" si="25">SUM(I158:K158)</f>
        <v>246374</v>
      </c>
      <c r="I158" s="197">
        <v>221211</v>
      </c>
      <c r="J158" s="197">
        <v>4659</v>
      </c>
      <c r="K158" s="197">
        <v>20504</v>
      </c>
    </row>
    <row r="159" spans="1:11" s="29" customFormat="1" ht="9" customHeight="1" x14ac:dyDescent="0.25">
      <c r="A159" s="498" t="s">
        <v>112</v>
      </c>
      <c r="B159" s="197">
        <f t="shared" si="24"/>
        <v>13818</v>
      </c>
      <c r="C159" s="197">
        <v>1008</v>
      </c>
      <c r="D159" s="197">
        <v>4107</v>
      </c>
      <c r="E159" s="197">
        <v>1192</v>
      </c>
      <c r="F159" s="197">
        <v>7511</v>
      </c>
      <c r="G159" s="197"/>
      <c r="H159" s="197">
        <f t="shared" si="25"/>
        <v>691483</v>
      </c>
      <c r="I159" s="197">
        <v>667003</v>
      </c>
      <c r="J159" s="197">
        <v>1815</v>
      </c>
      <c r="K159" s="197">
        <v>22665</v>
      </c>
    </row>
    <row r="160" spans="1:11" s="29" customFormat="1" ht="9" customHeight="1" x14ac:dyDescent="0.25">
      <c r="A160" s="502" t="s">
        <v>25</v>
      </c>
      <c r="B160" s="262">
        <f t="shared" si="24"/>
        <v>1750</v>
      </c>
      <c r="C160" s="262">
        <v>700</v>
      </c>
      <c r="D160" s="262">
        <v>400</v>
      </c>
      <c r="E160" s="262">
        <v>0</v>
      </c>
      <c r="F160" s="262">
        <v>650</v>
      </c>
      <c r="G160" s="262"/>
      <c r="H160" s="262">
        <f t="shared" si="25"/>
        <v>350944</v>
      </c>
      <c r="I160" s="262">
        <v>326358</v>
      </c>
      <c r="J160" s="262">
        <v>0</v>
      </c>
      <c r="K160" s="262">
        <v>24586</v>
      </c>
    </row>
    <row r="161" spans="1:11" s="29" customFormat="1" ht="9" customHeight="1" x14ac:dyDescent="0.25">
      <c r="A161" s="498" t="s">
        <v>27</v>
      </c>
      <c r="B161" s="197">
        <f t="shared" si="24"/>
        <v>5916</v>
      </c>
      <c r="C161" s="197">
        <v>0</v>
      </c>
      <c r="D161" s="197">
        <v>1542</v>
      </c>
      <c r="E161" s="197">
        <v>1220</v>
      </c>
      <c r="F161" s="197">
        <v>3154</v>
      </c>
      <c r="G161" s="197"/>
      <c r="H161" s="197">
        <f t="shared" si="25"/>
        <v>25500</v>
      </c>
      <c r="I161" s="197">
        <v>22350</v>
      </c>
      <c r="J161" s="197">
        <v>630</v>
      </c>
      <c r="K161" s="197">
        <v>2520</v>
      </c>
    </row>
    <row r="162" spans="1:11" s="29" customFormat="1" ht="9" customHeight="1" x14ac:dyDescent="0.25">
      <c r="A162" s="498" t="s">
        <v>36</v>
      </c>
      <c r="B162" s="197">
        <f t="shared" si="24"/>
        <v>844</v>
      </c>
      <c r="C162" s="197">
        <v>472</v>
      </c>
      <c r="D162" s="197">
        <v>204</v>
      </c>
      <c r="E162" s="197">
        <v>84</v>
      </c>
      <c r="F162" s="197">
        <v>84</v>
      </c>
      <c r="G162" s="197"/>
      <c r="H162" s="197">
        <f t="shared" si="25"/>
        <v>14025</v>
      </c>
      <c r="I162" s="197">
        <v>8300</v>
      </c>
      <c r="J162" s="197">
        <v>0</v>
      </c>
      <c r="K162" s="197">
        <v>5725</v>
      </c>
    </row>
    <row r="163" spans="1:11" s="29" customFormat="1" ht="9" customHeight="1" x14ac:dyDescent="0.25">
      <c r="A163" s="498" t="s">
        <v>39</v>
      </c>
      <c r="B163" s="197">
        <f t="shared" si="24"/>
        <v>4135</v>
      </c>
      <c r="C163" s="197">
        <v>0</v>
      </c>
      <c r="D163" s="197">
        <v>439</v>
      </c>
      <c r="E163" s="197">
        <v>420</v>
      </c>
      <c r="F163" s="197">
        <v>3276</v>
      </c>
      <c r="G163" s="197"/>
      <c r="H163" s="197">
        <f t="shared" si="25"/>
        <v>10538</v>
      </c>
      <c r="I163" s="197">
        <v>9300</v>
      </c>
      <c r="J163" s="197">
        <v>0</v>
      </c>
      <c r="K163" s="197">
        <v>1238</v>
      </c>
    </row>
    <row r="164" spans="1:11" s="29" customFormat="1" ht="9" customHeight="1" x14ac:dyDescent="0.25">
      <c r="A164" s="502" t="s">
        <v>43</v>
      </c>
      <c r="B164" s="262">
        <f t="shared" si="24"/>
        <v>8448</v>
      </c>
      <c r="C164" s="262">
        <v>0</v>
      </c>
      <c r="D164" s="262">
        <v>600</v>
      </c>
      <c r="E164" s="262">
        <v>960</v>
      </c>
      <c r="F164" s="262">
        <v>6888</v>
      </c>
      <c r="G164" s="530"/>
      <c r="H164" s="262">
        <f t="shared" si="25"/>
        <v>1319753</v>
      </c>
      <c r="I164" s="262">
        <v>1305537</v>
      </c>
      <c r="J164" s="262">
        <v>0</v>
      </c>
      <c r="K164" s="262">
        <v>14216</v>
      </c>
    </row>
    <row r="165" spans="1:11" s="29" customFormat="1" ht="9" customHeight="1" x14ac:dyDescent="0.25">
      <c r="A165" s="498" t="s">
        <v>48</v>
      </c>
      <c r="B165" s="197">
        <f t="shared" si="24"/>
        <v>6430</v>
      </c>
      <c r="C165" s="197">
        <v>340</v>
      </c>
      <c r="D165" s="197">
        <v>1953</v>
      </c>
      <c r="E165" s="197">
        <v>731</v>
      </c>
      <c r="F165" s="197">
        <v>3406</v>
      </c>
      <c r="G165" s="197"/>
      <c r="H165" s="197">
        <f t="shared" si="25"/>
        <v>26350</v>
      </c>
      <c r="I165" s="197">
        <v>26250</v>
      </c>
      <c r="J165" s="197">
        <v>0</v>
      </c>
      <c r="K165" s="197">
        <v>100</v>
      </c>
    </row>
    <row r="166" spans="1:11" s="29" customFormat="1" ht="9" customHeight="1" x14ac:dyDescent="0.25">
      <c r="A166" s="498" t="s">
        <v>52</v>
      </c>
      <c r="B166" s="197">
        <f t="shared" si="24"/>
        <v>5766</v>
      </c>
      <c r="C166" s="197">
        <v>4821</v>
      </c>
      <c r="D166" s="197">
        <v>142</v>
      </c>
      <c r="E166" s="197">
        <v>418</v>
      </c>
      <c r="F166" s="197">
        <v>385</v>
      </c>
      <c r="G166" s="197"/>
      <c r="H166" s="197">
        <f t="shared" si="25"/>
        <v>97161</v>
      </c>
      <c r="I166" s="197">
        <v>77504</v>
      </c>
      <c r="J166" s="197">
        <v>0</v>
      </c>
      <c r="K166" s="197">
        <v>19657</v>
      </c>
    </row>
    <row r="167" spans="1:11" s="29" customFormat="1" ht="9" customHeight="1" x14ac:dyDescent="0.25">
      <c r="A167" s="498" t="s">
        <v>65</v>
      </c>
      <c r="B167" s="197">
        <f t="shared" si="24"/>
        <v>9571</v>
      </c>
      <c r="C167" s="197">
        <v>1858</v>
      </c>
      <c r="D167" s="197">
        <v>1512</v>
      </c>
      <c r="E167" s="197">
        <v>201</v>
      </c>
      <c r="F167" s="197">
        <v>6000</v>
      </c>
      <c r="G167" s="197"/>
      <c r="H167" s="197">
        <f t="shared" si="25"/>
        <v>222597</v>
      </c>
      <c r="I167" s="197">
        <v>199164</v>
      </c>
      <c r="J167" s="197">
        <v>4580</v>
      </c>
      <c r="K167" s="197">
        <v>18853</v>
      </c>
    </row>
    <row r="168" spans="1:11" s="29" customFormat="1" ht="9" customHeight="1" x14ac:dyDescent="0.25">
      <c r="A168" s="502" t="s">
        <v>69</v>
      </c>
      <c r="B168" s="262">
        <f t="shared" si="24"/>
        <v>5280</v>
      </c>
      <c r="C168" s="262">
        <v>2195</v>
      </c>
      <c r="D168" s="262">
        <v>67</v>
      </c>
      <c r="E168" s="262">
        <v>824</v>
      </c>
      <c r="F168" s="262">
        <v>2194</v>
      </c>
      <c r="G168" s="262"/>
      <c r="H168" s="262">
        <f t="shared" si="25"/>
        <v>116901</v>
      </c>
      <c r="I168" s="262">
        <v>87198</v>
      </c>
      <c r="J168" s="262">
        <v>8974</v>
      </c>
      <c r="K168" s="262">
        <v>20729</v>
      </c>
    </row>
    <row r="169" spans="1:11" s="29" customFormat="1" ht="9" customHeight="1" x14ac:dyDescent="0.25">
      <c r="A169" s="499"/>
      <c r="B169" s="74"/>
      <c r="C169" s="74"/>
      <c r="D169" s="74"/>
      <c r="E169" s="74"/>
      <c r="F169" s="74"/>
      <c r="G169" s="74"/>
      <c r="H169" s="74"/>
      <c r="I169" s="74"/>
      <c r="J169" s="74"/>
      <c r="K169" s="74"/>
    </row>
    <row r="170" spans="1:11" s="29" customFormat="1" ht="9" customHeight="1" x14ac:dyDescent="0.25">
      <c r="A170" s="111" t="s">
        <v>386</v>
      </c>
      <c r="B170" s="529">
        <f>SUM(B171:B176)</f>
        <v>67048</v>
      </c>
      <c r="C170" s="529">
        <f>SUM(C171:C176)</f>
        <v>9235</v>
      </c>
      <c r="D170" s="529">
        <f>SUM(D171:D176)</f>
        <v>21452</v>
      </c>
      <c r="E170" s="529">
        <f>SUM(E171:E176)</f>
        <v>7348</v>
      </c>
      <c r="F170" s="529">
        <f>SUM(F171:F176)</f>
        <v>29013</v>
      </c>
      <c r="G170" s="529"/>
      <c r="H170" s="529">
        <f>SUM(H171:H176)</f>
        <v>2525497</v>
      </c>
      <c r="I170" s="529">
        <f>SUM(I171:I176)</f>
        <v>2282264</v>
      </c>
      <c r="J170" s="529">
        <f>SUM(J171:J176)</f>
        <v>22378</v>
      </c>
      <c r="K170" s="529">
        <f>SUM(K171:K176)</f>
        <v>220855</v>
      </c>
    </row>
    <row r="171" spans="1:11" s="29" customFormat="1" ht="9" customHeight="1" x14ac:dyDescent="0.25">
      <c r="A171" s="507" t="s">
        <v>21</v>
      </c>
      <c r="B171" s="197">
        <f t="shared" ref="B171:B176" si="26">SUM(C171:F171)</f>
        <v>12973</v>
      </c>
      <c r="C171" s="197">
        <v>1000</v>
      </c>
      <c r="D171" s="197">
        <v>0</v>
      </c>
      <c r="E171" s="197">
        <v>3148</v>
      </c>
      <c r="F171" s="197">
        <v>8825</v>
      </c>
      <c r="G171" s="197"/>
      <c r="H171" s="197">
        <f t="shared" ref="H171:H176" si="27">SUM(I171:K171)</f>
        <v>0</v>
      </c>
      <c r="I171" s="197">
        <v>0</v>
      </c>
      <c r="J171" s="197">
        <v>0</v>
      </c>
      <c r="K171" s="197">
        <v>0</v>
      </c>
    </row>
    <row r="172" spans="1:11" s="29" customFormat="1" ht="9" customHeight="1" x14ac:dyDescent="0.25">
      <c r="A172" s="507" t="s">
        <v>59</v>
      </c>
      <c r="B172" s="197">
        <f t="shared" si="26"/>
        <v>886</v>
      </c>
      <c r="C172" s="197">
        <v>400</v>
      </c>
      <c r="D172" s="197">
        <v>186</v>
      </c>
      <c r="E172" s="197">
        <v>300</v>
      </c>
      <c r="F172" s="197">
        <v>0</v>
      </c>
      <c r="G172" s="197"/>
      <c r="H172" s="197">
        <f t="shared" si="27"/>
        <v>1050</v>
      </c>
      <c r="I172" s="197">
        <v>0</v>
      </c>
      <c r="J172" s="197">
        <v>0</v>
      </c>
      <c r="K172" s="197">
        <v>1050</v>
      </c>
    </row>
    <row r="173" spans="1:11" s="29" customFormat="1" ht="9" customHeight="1" x14ac:dyDescent="0.25">
      <c r="A173" s="531" t="s">
        <v>74</v>
      </c>
      <c r="B173" s="262">
        <f t="shared" si="26"/>
        <v>8558</v>
      </c>
      <c r="C173" s="262">
        <v>2242</v>
      </c>
      <c r="D173" s="262">
        <v>2640</v>
      </c>
      <c r="E173" s="262">
        <v>2303</v>
      </c>
      <c r="F173" s="262">
        <v>1373</v>
      </c>
      <c r="G173" s="262"/>
      <c r="H173" s="262">
        <f t="shared" si="27"/>
        <v>201155</v>
      </c>
      <c r="I173" s="262">
        <v>176750</v>
      </c>
      <c r="J173" s="262">
        <v>2850</v>
      </c>
      <c r="K173" s="262">
        <v>21555</v>
      </c>
    </row>
    <row r="174" spans="1:11" s="29" customFormat="1" ht="9" customHeight="1" x14ac:dyDescent="0.25">
      <c r="A174" s="507" t="s">
        <v>76</v>
      </c>
      <c r="B174" s="197">
        <f t="shared" si="26"/>
        <v>9802</v>
      </c>
      <c r="C174" s="197">
        <v>0</v>
      </c>
      <c r="D174" s="197">
        <v>7515</v>
      </c>
      <c r="E174" s="197">
        <v>860</v>
      </c>
      <c r="F174" s="197">
        <v>1427</v>
      </c>
      <c r="G174" s="197"/>
      <c r="H174" s="197">
        <f t="shared" si="27"/>
        <v>1051720</v>
      </c>
      <c r="I174" s="197">
        <v>970303</v>
      </c>
      <c r="J174" s="197">
        <v>8345</v>
      </c>
      <c r="K174" s="197">
        <v>73072</v>
      </c>
    </row>
    <row r="175" spans="1:11" s="29" customFormat="1" ht="9" customHeight="1" x14ac:dyDescent="0.25">
      <c r="A175" s="507" t="s">
        <v>82</v>
      </c>
      <c r="B175" s="197">
        <f t="shared" si="26"/>
        <v>21640</v>
      </c>
      <c r="C175" s="197">
        <v>3753</v>
      </c>
      <c r="D175" s="197">
        <v>6023</v>
      </c>
      <c r="E175" s="197">
        <v>679</v>
      </c>
      <c r="F175" s="197">
        <v>11185</v>
      </c>
      <c r="G175" s="197"/>
      <c r="H175" s="197">
        <f t="shared" si="27"/>
        <v>976386</v>
      </c>
      <c r="I175" s="197">
        <v>847608</v>
      </c>
      <c r="J175" s="197">
        <v>10742</v>
      </c>
      <c r="K175" s="197">
        <v>118036</v>
      </c>
    </row>
    <row r="176" spans="1:11" s="29" customFormat="1" ht="9" customHeight="1" x14ac:dyDescent="0.25">
      <c r="A176" s="507" t="s">
        <v>86</v>
      </c>
      <c r="B176" s="197">
        <f t="shared" si="26"/>
        <v>13189</v>
      </c>
      <c r="C176" s="197">
        <v>1840</v>
      </c>
      <c r="D176" s="197">
        <v>5088</v>
      </c>
      <c r="E176" s="197">
        <v>58</v>
      </c>
      <c r="F176" s="197">
        <v>6203</v>
      </c>
      <c r="G176" s="197"/>
      <c r="H176" s="197">
        <f t="shared" si="27"/>
        <v>295186</v>
      </c>
      <c r="I176" s="197">
        <v>287603</v>
      </c>
      <c r="J176" s="197">
        <v>441</v>
      </c>
      <c r="K176" s="197">
        <v>7142</v>
      </c>
    </row>
    <row r="177" spans="1:11" s="29" customFormat="1" ht="9" customHeight="1" x14ac:dyDescent="0.25">
      <c r="A177" s="507"/>
      <c r="B177" s="548"/>
      <c r="C177" s="548"/>
      <c r="D177" s="548"/>
      <c r="E177" s="548"/>
      <c r="F177" s="548"/>
      <c r="G177" s="548"/>
      <c r="H177" s="548"/>
      <c r="I177" s="548"/>
      <c r="J177" s="548"/>
      <c r="K177" s="548"/>
    </row>
    <row r="178" spans="1:11" s="29" customFormat="1" ht="10.5" customHeight="1" x14ac:dyDescent="0.25">
      <c r="A178" s="535">
        <v>2003</v>
      </c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</row>
    <row r="179" spans="1:11" s="29" customFormat="1" ht="9" customHeight="1" x14ac:dyDescent="0.25">
      <c r="A179" s="113" t="s">
        <v>129</v>
      </c>
      <c r="B179" s="75">
        <f>B181+B194</f>
        <v>138414</v>
      </c>
      <c r="C179" s="75">
        <f>C181+C194</f>
        <v>25742</v>
      </c>
      <c r="D179" s="75">
        <f>D181+D194</f>
        <v>33698</v>
      </c>
      <c r="E179" s="75">
        <f>E181+E194</f>
        <v>14787</v>
      </c>
      <c r="F179" s="75">
        <f>F181+F194</f>
        <v>64187</v>
      </c>
      <c r="G179" s="75"/>
      <c r="H179" s="75">
        <f>H181+H194</f>
        <v>5646391</v>
      </c>
      <c r="I179" s="75">
        <f>I181+I194</f>
        <v>5231699</v>
      </c>
      <c r="J179" s="75">
        <f>J181+J194</f>
        <v>43036</v>
      </c>
      <c r="K179" s="75">
        <f>K181+K194</f>
        <v>371656</v>
      </c>
    </row>
    <row r="180" spans="1:11" s="29" customFormat="1" ht="3.95" customHeight="1" x14ac:dyDescent="0.25">
      <c r="A180" s="113"/>
      <c r="B180" s="75"/>
      <c r="C180" s="75"/>
      <c r="D180" s="75"/>
      <c r="E180" s="75"/>
      <c r="F180" s="75"/>
      <c r="G180" s="75"/>
      <c r="H180" s="75"/>
      <c r="I180" s="75"/>
      <c r="J180" s="75"/>
      <c r="K180" s="75"/>
    </row>
    <row r="181" spans="1:11" s="29" customFormat="1" ht="9" customHeight="1" x14ac:dyDescent="0.25">
      <c r="A181" s="111" t="s">
        <v>385</v>
      </c>
      <c r="B181" s="529">
        <f>SUM(B182:B192)</f>
        <v>71191</v>
      </c>
      <c r="C181" s="529">
        <f>SUM(C182:C192)</f>
        <v>16507</v>
      </c>
      <c r="D181" s="529">
        <f>SUM(D182:D192)</f>
        <v>12156</v>
      </c>
      <c r="E181" s="529">
        <f>SUM(E182:E192)</f>
        <v>7439</v>
      </c>
      <c r="F181" s="529">
        <f>SUM(F182:F192)</f>
        <v>35089</v>
      </c>
      <c r="G181" s="529"/>
      <c r="H181" s="529">
        <f>SUM(H182:H192)</f>
        <v>3120894</v>
      </c>
      <c r="I181" s="529">
        <f>SUM(I182:I192)</f>
        <v>2949435</v>
      </c>
      <c r="J181" s="529">
        <f>SUM(J182:J192)</f>
        <v>20658</v>
      </c>
      <c r="K181" s="529">
        <f>SUM(K182:K192)</f>
        <v>150801</v>
      </c>
    </row>
    <row r="182" spans="1:11" s="29" customFormat="1" ht="9" customHeight="1" x14ac:dyDescent="0.25">
      <c r="A182" s="498" t="s">
        <v>15</v>
      </c>
      <c r="B182" s="197">
        <f t="shared" ref="B182:B192" si="28">SUM(C182:F182)</f>
        <v>11049</v>
      </c>
      <c r="C182" s="197">
        <v>5113</v>
      </c>
      <c r="D182" s="197">
        <v>1190</v>
      </c>
      <c r="E182" s="197">
        <v>1269</v>
      </c>
      <c r="F182" s="197">
        <v>3477</v>
      </c>
      <c r="G182" s="197"/>
      <c r="H182" s="197">
        <f t="shared" ref="H182:H192" si="29">SUM(I182:K182)</f>
        <v>246374</v>
      </c>
      <c r="I182" s="197">
        <v>221211</v>
      </c>
      <c r="J182" s="197">
        <v>4659</v>
      </c>
      <c r="K182" s="197">
        <v>20504</v>
      </c>
    </row>
    <row r="183" spans="1:11" s="29" customFormat="1" ht="9" customHeight="1" x14ac:dyDescent="0.25">
      <c r="A183" s="498" t="s">
        <v>112</v>
      </c>
      <c r="B183" s="197">
        <f t="shared" si="28"/>
        <v>13818</v>
      </c>
      <c r="C183" s="197">
        <v>1008</v>
      </c>
      <c r="D183" s="197">
        <v>4107</v>
      </c>
      <c r="E183" s="197">
        <v>1192</v>
      </c>
      <c r="F183" s="197">
        <v>7511</v>
      </c>
      <c r="G183" s="197"/>
      <c r="H183" s="197">
        <f t="shared" si="29"/>
        <v>691483</v>
      </c>
      <c r="I183" s="197">
        <v>667003</v>
      </c>
      <c r="J183" s="197">
        <v>1815</v>
      </c>
      <c r="K183" s="197">
        <v>22665</v>
      </c>
    </row>
    <row r="184" spans="1:11" s="29" customFormat="1" ht="9" customHeight="1" x14ac:dyDescent="0.25">
      <c r="A184" s="502" t="s">
        <v>25</v>
      </c>
      <c r="B184" s="262">
        <f t="shared" si="28"/>
        <v>1750</v>
      </c>
      <c r="C184" s="262">
        <v>700</v>
      </c>
      <c r="D184" s="262">
        <v>400</v>
      </c>
      <c r="E184" s="262">
        <v>0</v>
      </c>
      <c r="F184" s="262">
        <v>650</v>
      </c>
      <c r="G184" s="262"/>
      <c r="H184" s="262">
        <f t="shared" si="29"/>
        <v>350944</v>
      </c>
      <c r="I184" s="262">
        <v>326358</v>
      </c>
      <c r="J184" s="262">
        <v>0</v>
      </c>
      <c r="K184" s="262">
        <v>24586</v>
      </c>
    </row>
    <row r="185" spans="1:11" s="29" customFormat="1" ht="9" customHeight="1" x14ac:dyDescent="0.25">
      <c r="A185" s="498" t="s">
        <v>27</v>
      </c>
      <c r="B185" s="197">
        <f t="shared" si="28"/>
        <v>6036</v>
      </c>
      <c r="C185" s="197">
        <v>0</v>
      </c>
      <c r="D185" s="197">
        <v>1542</v>
      </c>
      <c r="E185" s="197">
        <v>1340</v>
      </c>
      <c r="F185" s="197">
        <v>3154</v>
      </c>
      <c r="G185" s="197"/>
      <c r="H185" s="197">
        <f t="shared" si="29"/>
        <v>25500</v>
      </c>
      <c r="I185" s="197">
        <v>22350</v>
      </c>
      <c r="J185" s="197">
        <v>630</v>
      </c>
      <c r="K185" s="197">
        <v>2520</v>
      </c>
    </row>
    <row r="186" spans="1:11" s="29" customFormat="1" ht="9" customHeight="1" x14ac:dyDescent="0.25">
      <c r="A186" s="498" t="s">
        <v>36</v>
      </c>
      <c r="B186" s="197">
        <f t="shared" si="28"/>
        <v>844</v>
      </c>
      <c r="C186" s="197">
        <v>472</v>
      </c>
      <c r="D186" s="197">
        <v>204</v>
      </c>
      <c r="E186" s="197">
        <v>84</v>
      </c>
      <c r="F186" s="197">
        <v>84</v>
      </c>
      <c r="G186" s="197"/>
      <c r="H186" s="197">
        <f t="shared" si="29"/>
        <v>14025</v>
      </c>
      <c r="I186" s="197">
        <v>8300</v>
      </c>
      <c r="J186" s="197">
        <v>0</v>
      </c>
      <c r="K186" s="197">
        <v>5725</v>
      </c>
    </row>
    <row r="187" spans="1:11" s="29" customFormat="1" ht="9" customHeight="1" x14ac:dyDescent="0.25">
      <c r="A187" s="498" t="s">
        <v>39</v>
      </c>
      <c r="B187" s="197">
        <f t="shared" si="28"/>
        <v>2199</v>
      </c>
      <c r="C187" s="197">
        <v>0</v>
      </c>
      <c r="D187" s="197">
        <v>439</v>
      </c>
      <c r="E187" s="197">
        <v>420</v>
      </c>
      <c r="F187" s="197">
        <v>1340</v>
      </c>
      <c r="G187" s="197"/>
      <c r="H187" s="197">
        <f t="shared" si="29"/>
        <v>9806</v>
      </c>
      <c r="I187" s="197">
        <v>8560</v>
      </c>
      <c r="J187" s="197">
        <v>0</v>
      </c>
      <c r="K187" s="197">
        <v>1246</v>
      </c>
    </row>
    <row r="188" spans="1:11" s="29" customFormat="1" ht="9" customHeight="1" x14ac:dyDescent="0.25">
      <c r="A188" s="502" t="s">
        <v>43</v>
      </c>
      <c r="B188" s="262">
        <f t="shared" si="28"/>
        <v>8448</v>
      </c>
      <c r="C188" s="262">
        <v>0</v>
      </c>
      <c r="D188" s="262">
        <v>600</v>
      </c>
      <c r="E188" s="262">
        <v>960</v>
      </c>
      <c r="F188" s="262">
        <v>6888</v>
      </c>
      <c r="G188" s="530"/>
      <c r="H188" s="262">
        <f t="shared" si="29"/>
        <v>1319753</v>
      </c>
      <c r="I188" s="262">
        <v>1305537</v>
      </c>
      <c r="J188" s="262">
        <v>0</v>
      </c>
      <c r="K188" s="262">
        <v>14216</v>
      </c>
    </row>
    <row r="189" spans="1:11" s="29" customFormat="1" ht="9" customHeight="1" x14ac:dyDescent="0.25">
      <c r="A189" s="498" t="s">
        <v>48</v>
      </c>
      <c r="B189" s="197">
        <f t="shared" si="28"/>
        <v>6430</v>
      </c>
      <c r="C189" s="197">
        <v>340</v>
      </c>
      <c r="D189" s="197">
        <v>1953</v>
      </c>
      <c r="E189" s="197">
        <v>731</v>
      </c>
      <c r="F189" s="197">
        <v>3406</v>
      </c>
      <c r="G189" s="197"/>
      <c r="H189" s="197">
        <f t="shared" si="29"/>
        <v>26350</v>
      </c>
      <c r="I189" s="197">
        <v>26250</v>
      </c>
      <c r="J189" s="197">
        <v>0</v>
      </c>
      <c r="K189" s="197">
        <v>100</v>
      </c>
    </row>
    <row r="190" spans="1:11" s="29" customFormat="1" ht="9" customHeight="1" x14ac:dyDescent="0.25">
      <c r="A190" s="498" t="s">
        <v>52</v>
      </c>
      <c r="B190" s="197">
        <f t="shared" si="28"/>
        <v>5766</v>
      </c>
      <c r="C190" s="197">
        <v>4821</v>
      </c>
      <c r="D190" s="197">
        <v>142</v>
      </c>
      <c r="E190" s="197">
        <v>418</v>
      </c>
      <c r="F190" s="197">
        <v>385</v>
      </c>
      <c r="G190" s="197"/>
      <c r="H190" s="197">
        <f t="shared" si="29"/>
        <v>97161</v>
      </c>
      <c r="I190" s="197">
        <v>77504</v>
      </c>
      <c r="J190" s="197">
        <v>0</v>
      </c>
      <c r="K190" s="197">
        <v>19657</v>
      </c>
    </row>
    <row r="191" spans="1:11" s="29" customFormat="1" ht="9" customHeight="1" x14ac:dyDescent="0.25">
      <c r="A191" s="498" t="s">
        <v>65</v>
      </c>
      <c r="B191" s="197">
        <f t="shared" si="28"/>
        <v>9571</v>
      </c>
      <c r="C191" s="197">
        <v>1858</v>
      </c>
      <c r="D191" s="197">
        <v>1512</v>
      </c>
      <c r="E191" s="197">
        <v>201</v>
      </c>
      <c r="F191" s="197">
        <v>6000</v>
      </c>
      <c r="G191" s="197"/>
      <c r="H191" s="197">
        <f t="shared" si="29"/>
        <v>222597</v>
      </c>
      <c r="I191" s="197">
        <v>199164</v>
      </c>
      <c r="J191" s="197">
        <v>4580</v>
      </c>
      <c r="K191" s="197">
        <v>18853</v>
      </c>
    </row>
    <row r="192" spans="1:11" s="29" customFormat="1" ht="9" customHeight="1" x14ac:dyDescent="0.25">
      <c r="A192" s="502" t="s">
        <v>69</v>
      </c>
      <c r="B192" s="262">
        <f t="shared" si="28"/>
        <v>5280</v>
      </c>
      <c r="C192" s="262">
        <v>2195</v>
      </c>
      <c r="D192" s="262">
        <v>67</v>
      </c>
      <c r="E192" s="262">
        <v>824</v>
      </c>
      <c r="F192" s="262">
        <v>2194</v>
      </c>
      <c r="G192" s="262"/>
      <c r="H192" s="262">
        <f t="shared" si="29"/>
        <v>116901</v>
      </c>
      <c r="I192" s="262">
        <v>87198</v>
      </c>
      <c r="J192" s="262">
        <v>8974</v>
      </c>
      <c r="K192" s="262">
        <v>20729</v>
      </c>
    </row>
    <row r="193" spans="1:11" s="29" customFormat="1" ht="9" customHeight="1" x14ac:dyDescent="0.25">
      <c r="A193" s="499"/>
      <c r="B193" s="74"/>
      <c r="C193" s="74"/>
      <c r="D193" s="74"/>
      <c r="E193" s="74"/>
      <c r="F193" s="74"/>
      <c r="G193" s="74"/>
      <c r="H193" s="74"/>
      <c r="I193" s="74"/>
      <c r="J193" s="74"/>
      <c r="K193" s="74"/>
    </row>
    <row r="194" spans="1:11" s="29" customFormat="1" ht="9" customHeight="1" x14ac:dyDescent="0.25">
      <c r="A194" s="111" t="s">
        <v>386</v>
      </c>
      <c r="B194" s="529">
        <f>SUM(B195:B200)</f>
        <v>67223</v>
      </c>
      <c r="C194" s="529">
        <f>SUM(C195:C200)</f>
        <v>9235</v>
      </c>
      <c r="D194" s="529">
        <f>SUM(D195:D200)</f>
        <v>21542</v>
      </c>
      <c r="E194" s="529">
        <f>SUM(E195:E200)</f>
        <v>7348</v>
      </c>
      <c r="F194" s="529">
        <f>SUM(F195:F200)</f>
        <v>29098</v>
      </c>
      <c r="G194" s="529"/>
      <c r="H194" s="529">
        <f>SUM(H195:H200)</f>
        <v>2525497</v>
      </c>
      <c r="I194" s="529">
        <f>SUM(I195:I200)</f>
        <v>2282264</v>
      </c>
      <c r="J194" s="529">
        <f>SUM(J195:J200)</f>
        <v>22378</v>
      </c>
      <c r="K194" s="529">
        <f>SUM(K195:K200)</f>
        <v>220855</v>
      </c>
    </row>
    <row r="195" spans="1:11" s="29" customFormat="1" ht="9" customHeight="1" x14ac:dyDescent="0.25">
      <c r="A195" s="507" t="s">
        <v>21</v>
      </c>
      <c r="B195" s="197">
        <f t="shared" ref="B195:B200" si="30">SUM(C195:F195)</f>
        <v>12973</v>
      </c>
      <c r="C195" s="197">
        <v>1000</v>
      </c>
      <c r="D195" s="197">
        <v>0</v>
      </c>
      <c r="E195" s="197">
        <v>3148</v>
      </c>
      <c r="F195" s="197">
        <v>8825</v>
      </c>
      <c r="G195" s="197"/>
      <c r="H195" s="197">
        <f t="shared" ref="H195:H200" si="31">SUM(I195:K195)</f>
        <v>0</v>
      </c>
      <c r="I195" s="197">
        <v>0</v>
      </c>
      <c r="J195" s="197">
        <v>0</v>
      </c>
      <c r="K195" s="197">
        <v>0</v>
      </c>
    </row>
    <row r="196" spans="1:11" s="29" customFormat="1" ht="9" customHeight="1" x14ac:dyDescent="0.25">
      <c r="A196" s="507" t="s">
        <v>59</v>
      </c>
      <c r="B196" s="197">
        <f t="shared" si="30"/>
        <v>886</v>
      </c>
      <c r="C196" s="197">
        <v>400</v>
      </c>
      <c r="D196" s="197">
        <v>186</v>
      </c>
      <c r="E196" s="197">
        <v>300</v>
      </c>
      <c r="F196" s="197">
        <v>0</v>
      </c>
      <c r="G196" s="197"/>
      <c r="H196" s="197">
        <f t="shared" si="31"/>
        <v>1050</v>
      </c>
      <c r="I196" s="197">
        <v>0</v>
      </c>
      <c r="J196" s="197">
        <v>0</v>
      </c>
      <c r="K196" s="197">
        <v>1050</v>
      </c>
    </row>
    <row r="197" spans="1:11" s="29" customFormat="1" ht="9" customHeight="1" x14ac:dyDescent="0.25">
      <c r="A197" s="531" t="s">
        <v>74</v>
      </c>
      <c r="B197" s="262">
        <f t="shared" si="30"/>
        <v>8558</v>
      </c>
      <c r="C197" s="262">
        <v>2242</v>
      </c>
      <c r="D197" s="262">
        <v>2640</v>
      </c>
      <c r="E197" s="262">
        <v>2303</v>
      </c>
      <c r="F197" s="262">
        <v>1373</v>
      </c>
      <c r="G197" s="262"/>
      <c r="H197" s="262">
        <f t="shared" si="31"/>
        <v>201155</v>
      </c>
      <c r="I197" s="262">
        <v>176750</v>
      </c>
      <c r="J197" s="262">
        <v>2850</v>
      </c>
      <c r="K197" s="262">
        <v>21555</v>
      </c>
    </row>
    <row r="198" spans="1:11" s="29" customFormat="1" ht="9" customHeight="1" x14ac:dyDescent="0.25">
      <c r="A198" s="507" t="s">
        <v>76</v>
      </c>
      <c r="B198" s="197">
        <f t="shared" si="30"/>
        <v>9802</v>
      </c>
      <c r="C198" s="197">
        <v>0</v>
      </c>
      <c r="D198" s="197">
        <v>7515</v>
      </c>
      <c r="E198" s="197">
        <v>860</v>
      </c>
      <c r="F198" s="197">
        <v>1427</v>
      </c>
      <c r="G198" s="197"/>
      <c r="H198" s="197">
        <f t="shared" si="31"/>
        <v>1051720</v>
      </c>
      <c r="I198" s="197">
        <v>970303</v>
      </c>
      <c r="J198" s="197">
        <v>8345</v>
      </c>
      <c r="K198" s="197">
        <v>73072</v>
      </c>
    </row>
    <row r="199" spans="1:11" s="29" customFormat="1" ht="9" customHeight="1" x14ac:dyDescent="0.25">
      <c r="A199" s="507" t="s">
        <v>82</v>
      </c>
      <c r="B199" s="197">
        <f t="shared" si="30"/>
        <v>21815</v>
      </c>
      <c r="C199" s="197">
        <v>3753</v>
      </c>
      <c r="D199" s="197">
        <v>6113</v>
      </c>
      <c r="E199" s="197">
        <v>679</v>
      </c>
      <c r="F199" s="197">
        <v>11270</v>
      </c>
      <c r="G199" s="197"/>
      <c r="H199" s="197">
        <f t="shared" si="31"/>
        <v>976386</v>
      </c>
      <c r="I199" s="197">
        <v>847608</v>
      </c>
      <c r="J199" s="197">
        <v>10742</v>
      </c>
      <c r="K199" s="197">
        <v>118036</v>
      </c>
    </row>
    <row r="200" spans="1:11" s="29" customFormat="1" ht="9" customHeight="1" x14ac:dyDescent="0.25">
      <c r="A200" s="507" t="s">
        <v>86</v>
      </c>
      <c r="B200" s="197">
        <f t="shared" si="30"/>
        <v>13189</v>
      </c>
      <c r="C200" s="197">
        <v>1840</v>
      </c>
      <c r="D200" s="197">
        <v>5088</v>
      </c>
      <c r="E200" s="197">
        <v>58</v>
      </c>
      <c r="F200" s="197">
        <v>6203</v>
      </c>
      <c r="G200" s="197"/>
      <c r="H200" s="197">
        <f t="shared" si="31"/>
        <v>295186</v>
      </c>
      <c r="I200" s="197">
        <v>287603</v>
      </c>
      <c r="J200" s="197">
        <v>441</v>
      </c>
      <c r="K200" s="197">
        <v>7142</v>
      </c>
    </row>
    <row r="201" spans="1:11" s="29" customFormat="1" ht="9" customHeight="1" x14ac:dyDescent="0.25">
      <c r="A201" s="507"/>
      <c r="B201" s="548"/>
      <c r="C201" s="548"/>
      <c r="D201" s="548"/>
      <c r="E201" s="548"/>
      <c r="F201" s="548"/>
      <c r="G201" s="548"/>
      <c r="H201" s="548"/>
      <c r="I201" s="548"/>
      <c r="J201" s="548"/>
      <c r="K201" s="548"/>
    </row>
    <row r="202" spans="1:11" s="29" customFormat="1" ht="10.5" customHeight="1" x14ac:dyDescent="0.25">
      <c r="A202" s="535">
        <v>2004</v>
      </c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</row>
    <row r="203" spans="1:11" s="29" customFormat="1" ht="9" customHeight="1" x14ac:dyDescent="0.25">
      <c r="A203" s="113" t="s">
        <v>129</v>
      </c>
      <c r="B203" s="184">
        <f>B205+B218</f>
        <v>151501</v>
      </c>
      <c r="C203" s="75">
        <f>C205+C218</f>
        <v>27085</v>
      </c>
      <c r="D203" s="75">
        <f>D205+D218</f>
        <v>34799</v>
      </c>
      <c r="E203" s="75">
        <f>E205+E218</f>
        <v>16573</v>
      </c>
      <c r="F203" s="75">
        <f>F205+F218</f>
        <v>73044</v>
      </c>
      <c r="G203" s="75"/>
      <c r="H203" s="75">
        <f>H205+H218</f>
        <v>5593247</v>
      </c>
      <c r="I203" s="75">
        <f>I205+I218</f>
        <v>5172699</v>
      </c>
      <c r="J203" s="75">
        <f>J205+J218</f>
        <v>45108</v>
      </c>
      <c r="K203" s="75">
        <f>K205+K218</f>
        <v>375440</v>
      </c>
    </row>
    <row r="204" spans="1:11" s="29" customFormat="1" ht="3.95" customHeight="1" x14ac:dyDescent="0.25">
      <c r="A204" s="113"/>
      <c r="B204" s="184"/>
      <c r="C204" s="75"/>
      <c r="D204" s="75"/>
      <c r="E204" s="75"/>
      <c r="F204" s="75"/>
      <c r="G204" s="75"/>
      <c r="H204" s="75"/>
      <c r="I204" s="75"/>
      <c r="J204" s="75"/>
      <c r="K204" s="75"/>
    </row>
    <row r="205" spans="1:11" s="29" customFormat="1" ht="9" customHeight="1" x14ac:dyDescent="0.25">
      <c r="A205" s="111" t="s">
        <v>385</v>
      </c>
      <c r="B205" s="79">
        <f>SUM(B206:B216)</f>
        <v>73127</v>
      </c>
      <c r="C205" s="529">
        <f>SUM(C206:C216)</f>
        <v>16507</v>
      </c>
      <c r="D205" s="529">
        <f>SUM(D206:D216)</f>
        <v>12156</v>
      </c>
      <c r="E205" s="529">
        <f>SUM(E206:E216)</f>
        <v>7439</v>
      </c>
      <c r="F205" s="529">
        <f>SUM(F206:F216)</f>
        <v>37025</v>
      </c>
      <c r="G205" s="529"/>
      <c r="H205" s="529">
        <f>SUM(H206:H216)</f>
        <v>3116888</v>
      </c>
      <c r="I205" s="529">
        <f>SUM(I206:I216)</f>
        <v>2943475</v>
      </c>
      <c r="J205" s="529">
        <f>SUM(J206:J216)</f>
        <v>21511</v>
      </c>
      <c r="K205" s="529">
        <f>SUM(K206:K216)</f>
        <v>151902</v>
      </c>
    </row>
    <row r="206" spans="1:11" s="29" customFormat="1" ht="9" customHeight="1" x14ac:dyDescent="0.25">
      <c r="A206" s="498" t="s">
        <v>15</v>
      </c>
      <c r="B206" s="77">
        <f t="shared" ref="B206:B216" si="32">SUM(C206:F206)</f>
        <v>11049</v>
      </c>
      <c r="C206" s="197">
        <v>5113</v>
      </c>
      <c r="D206" s="197">
        <v>1190</v>
      </c>
      <c r="E206" s="197">
        <v>1269</v>
      </c>
      <c r="F206" s="197">
        <v>3477</v>
      </c>
      <c r="G206" s="197"/>
      <c r="H206" s="197">
        <f t="shared" ref="H206:H216" si="33">SUM(I206:K206)</f>
        <v>246374</v>
      </c>
      <c r="I206" s="197">
        <v>221211</v>
      </c>
      <c r="J206" s="197">
        <v>4659</v>
      </c>
      <c r="K206" s="197">
        <v>20504</v>
      </c>
    </row>
    <row r="207" spans="1:11" s="29" customFormat="1" ht="9" customHeight="1" x14ac:dyDescent="0.25">
      <c r="A207" s="498" t="s">
        <v>112</v>
      </c>
      <c r="B207" s="77">
        <f t="shared" si="32"/>
        <v>13818</v>
      </c>
      <c r="C207" s="197">
        <v>1008</v>
      </c>
      <c r="D207" s="197">
        <v>4107</v>
      </c>
      <c r="E207" s="197">
        <v>1192</v>
      </c>
      <c r="F207" s="197">
        <v>7511</v>
      </c>
      <c r="G207" s="197"/>
      <c r="H207" s="197">
        <f t="shared" si="33"/>
        <v>693942</v>
      </c>
      <c r="I207" s="197">
        <v>667003</v>
      </c>
      <c r="J207" s="197">
        <v>2668</v>
      </c>
      <c r="K207" s="197">
        <v>24271</v>
      </c>
    </row>
    <row r="208" spans="1:11" s="29" customFormat="1" ht="9" customHeight="1" x14ac:dyDescent="0.25">
      <c r="A208" s="502" t="s">
        <v>25</v>
      </c>
      <c r="B208" s="185">
        <f t="shared" si="32"/>
        <v>1750</v>
      </c>
      <c r="C208" s="262">
        <v>700</v>
      </c>
      <c r="D208" s="262">
        <v>400</v>
      </c>
      <c r="E208" s="262">
        <v>0</v>
      </c>
      <c r="F208" s="262">
        <v>650</v>
      </c>
      <c r="G208" s="262"/>
      <c r="H208" s="262">
        <f t="shared" si="33"/>
        <v>350944</v>
      </c>
      <c r="I208" s="262">
        <v>326358</v>
      </c>
      <c r="J208" s="262">
        <v>0</v>
      </c>
      <c r="K208" s="262">
        <v>24586</v>
      </c>
    </row>
    <row r="209" spans="1:11" s="29" customFormat="1" ht="9" customHeight="1" x14ac:dyDescent="0.25">
      <c r="A209" s="498" t="s">
        <v>27</v>
      </c>
      <c r="B209" s="77">
        <f t="shared" si="32"/>
        <v>6036</v>
      </c>
      <c r="C209" s="197">
        <v>0</v>
      </c>
      <c r="D209" s="197">
        <v>1542</v>
      </c>
      <c r="E209" s="197">
        <v>1340</v>
      </c>
      <c r="F209" s="197">
        <v>3154</v>
      </c>
      <c r="G209" s="197"/>
      <c r="H209" s="197">
        <f t="shared" si="33"/>
        <v>25500</v>
      </c>
      <c r="I209" s="197">
        <v>22350</v>
      </c>
      <c r="J209" s="197">
        <v>630</v>
      </c>
      <c r="K209" s="197">
        <v>2520</v>
      </c>
    </row>
    <row r="210" spans="1:11" s="29" customFormat="1" ht="9" customHeight="1" x14ac:dyDescent="0.25">
      <c r="A210" s="498" t="s">
        <v>36</v>
      </c>
      <c r="B210" s="77">
        <f t="shared" si="32"/>
        <v>844</v>
      </c>
      <c r="C210" s="197">
        <v>472</v>
      </c>
      <c r="D210" s="197">
        <v>204</v>
      </c>
      <c r="E210" s="197">
        <v>84</v>
      </c>
      <c r="F210" s="197">
        <v>84</v>
      </c>
      <c r="G210" s="197"/>
      <c r="H210" s="197">
        <f t="shared" si="33"/>
        <v>6820</v>
      </c>
      <c r="I210" s="197">
        <v>1600</v>
      </c>
      <c r="J210" s="197">
        <v>0</v>
      </c>
      <c r="K210" s="197">
        <v>5220</v>
      </c>
    </row>
    <row r="211" spans="1:11" s="29" customFormat="1" ht="9" customHeight="1" x14ac:dyDescent="0.25">
      <c r="A211" s="498" t="s">
        <v>39</v>
      </c>
      <c r="B211" s="77">
        <f t="shared" si="32"/>
        <v>4135</v>
      </c>
      <c r="C211" s="197">
        <v>0</v>
      </c>
      <c r="D211" s="197">
        <v>439</v>
      </c>
      <c r="E211" s="197">
        <v>420</v>
      </c>
      <c r="F211" s="197">
        <v>3276</v>
      </c>
      <c r="G211" s="197"/>
      <c r="H211" s="197">
        <f t="shared" si="33"/>
        <v>10546</v>
      </c>
      <c r="I211" s="197">
        <v>9300</v>
      </c>
      <c r="J211" s="197">
        <v>0</v>
      </c>
      <c r="K211" s="197">
        <v>1246</v>
      </c>
    </row>
    <row r="212" spans="1:11" s="29" customFormat="1" ht="9" customHeight="1" x14ac:dyDescent="0.25">
      <c r="A212" s="502" t="s">
        <v>43</v>
      </c>
      <c r="B212" s="185">
        <f t="shared" si="32"/>
        <v>8448</v>
      </c>
      <c r="C212" s="262">
        <v>0</v>
      </c>
      <c r="D212" s="262">
        <v>600</v>
      </c>
      <c r="E212" s="262">
        <v>960</v>
      </c>
      <c r="F212" s="262">
        <v>6888</v>
      </c>
      <c r="G212" s="530"/>
      <c r="H212" s="262">
        <f t="shared" si="33"/>
        <v>1319753</v>
      </c>
      <c r="I212" s="262">
        <v>1305537</v>
      </c>
      <c r="J212" s="262">
        <v>0</v>
      </c>
      <c r="K212" s="262">
        <v>14216</v>
      </c>
    </row>
    <row r="213" spans="1:11" s="29" customFormat="1" ht="9" customHeight="1" x14ac:dyDescent="0.25">
      <c r="A213" s="498" t="s">
        <v>48</v>
      </c>
      <c r="B213" s="77">
        <f t="shared" si="32"/>
        <v>6430</v>
      </c>
      <c r="C213" s="197">
        <v>340</v>
      </c>
      <c r="D213" s="197">
        <v>1953</v>
      </c>
      <c r="E213" s="197">
        <v>731</v>
      </c>
      <c r="F213" s="197">
        <v>3406</v>
      </c>
      <c r="G213" s="197"/>
      <c r="H213" s="197">
        <f t="shared" si="33"/>
        <v>26350</v>
      </c>
      <c r="I213" s="197">
        <v>26250</v>
      </c>
      <c r="J213" s="197">
        <v>0</v>
      </c>
      <c r="K213" s="197">
        <v>100</v>
      </c>
    </row>
    <row r="214" spans="1:11" s="29" customFormat="1" ht="9" customHeight="1" x14ac:dyDescent="0.25">
      <c r="A214" s="498" t="s">
        <v>52</v>
      </c>
      <c r="B214" s="77">
        <f t="shared" si="32"/>
        <v>5766</v>
      </c>
      <c r="C214" s="197">
        <v>4821</v>
      </c>
      <c r="D214" s="197">
        <v>142</v>
      </c>
      <c r="E214" s="197">
        <v>418</v>
      </c>
      <c r="F214" s="197">
        <v>385</v>
      </c>
      <c r="G214" s="197"/>
      <c r="H214" s="197">
        <f t="shared" si="33"/>
        <v>97161</v>
      </c>
      <c r="I214" s="197">
        <v>77504</v>
      </c>
      <c r="J214" s="197">
        <v>0</v>
      </c>
      <c r="K214" s="197">
        <v>19657</v>
      </c>
    </row>
    <row r="215" spans="1:11" s="29" customFormat="1" ht="9" customHeight="1" x14ac:dyDescent="0.25">
      <c r="A215" s="498" t="s">
        <v>65</v>
      </c>
      <c r="B215" s="77">
        <f t="shared" si="32"/>
        <v>9571</v>
      </c>
      <c r="C215" s="197">
        <v>1858</v>
      </c>
      <c r="D215" s="197">
        <v>1512</v>
      </c>
      <c r="E215" s="197">
        <v>201</v>
      </c>
      <c r="F215" s="197">
        <v>6000</v>
      </c>
      <c r="G215" s="197"/>
      <c r="H215" s="197">
        <f t="shared" si="33"/>
        <v>222597</v>
      </c>
      <c r="I215" s="197">
        <v>199164</v>
      </c>
      <c r="J215" s="197">
        <v>4580</v>
      </c>
      <c r="K215" s="197">
        <v>18853</v>
      </c>
    </row>
    <row r="216" spans="1:11" s="29" customFormat="1" ht="9" customHeight="1" x14ac:dyDescent="0.25">
      <c r="A216" s="502" t="s">
        <v>69</v>
      </c>
      <c r="B216" s="185">
        <f t="shared" si="32"/>
        <v>5280</v>
      </c>
      <c r="C216" s="262">
        <v>2195</v>
      </c>
      <c r="D216" s="262">
        <v>67</v>
      </c>
      <c r="E216" s="262">
        <v>824</v>
      </c>
      <c r="F216" s="262">
        <v>2194</v>
      </c>
      <c r="G216" s="262"/>
      <c r="H216" s="262">
        <f t="shared" si="33"/>
        <v>116901</v>
      </c>
      <c r="I216" s="262">
        <v>87198</v>
      </c>
      <c r="J216" s="262">
        <v>8974</v>
      </c>
      <c r="K216" s="262">
        <v>20729</v>
      </c>
    </row>
    <row r="217" spans="1:11" s="29" customFormat="1" ht="9" customHeight="1" x14ac:dyDescent="0.25">
      <c r="A217" s="499"/>
      <c r="B217" s="475"/>
      <c r="C217" s="74"/>
      <c r="D217" s="74"/>
      <c r="E217" s="74"/>
      <c r="F217" s="74"/>
      <c r="G217" s="74"/>
      <c r="H217" s="74"/>
      <c r="I217" s="74"/>
      <c r="J217" s="74"/>
      <c r="K217" s="74"/>
    </row>
    <row r="218" spans="1:11" s="29" customFormat="1" ht="9" customHeight="1" x14ac:dyDescent="0.25">
      <c r="A218" s="111" t="s">
        <v>386</v>
      </c>
      <c r="B218" s="79">
        <f>SUM(B219:B224)</f>
        <v>78374</v>
      </c>
      <c r="C218" s="529">
        <f>SUM(C219:C224)</f>
        <v>10578</v>
      </c>
      <c r="D218" s="529">
        <f>SUM(D219:D224)</f>
        <v>22643</v>
      </c>
      <c r="E218" s="529">
        <f>SUM(E219:E224)</f>
        <v>9134</v>
      </c>
      <c r="F218" s="529">
        <f>SUM(F219:F224)</f>
        <v>36019</v>
      </c>
      <c r="G218" s="529"/>
      <c r="H218" s="529">
        <f>SUM(H219:H224)</f>
        <v>2476359</v>
      </c>
      <c r="I218" s="529">
        <f>SUM(I219:I224)</f>
        <v>2229224</v>
      </c>
      <c r="J218" s="529">
        <f>SUM(J219:J224)</f>
        <v>23597</v>
      </c>
      <c r="K218" s="529">
        <f>SUM(K219:K224)</f>
        <v>223538</v>
      </c>
    </row>
    <row r="219" spans="1:11" s="29" customFormat="1" ht="9" customHeight="1" x14ac:dyDescent="0.25">
      <c r="A219" s="507" t="s">
        <v>21</v>
      </c>
      <c r="B219" s="77">
        <f t="shared" ref="B219:B224" si="34">SUM(C219:F219)</f>
        <v>23711</v>
      </c>
      <c r="C219" s="197">
        <v>2343</v>
      </c>
      <c r="D219" s="197">
        <v>796</v>
      </c>
      <c r="E219" s="197">
        <v>4934</v>
      </c>
      <c r="F219" s="197">
        <v>15638</v>
      </c>
      <c r="G219" s="197"/>
      <c r="H219" s="197">
        <f t="shared" ref="H219:H224" si="35">SUM(I219:K219)</f>
        <v>0</v>
      </c>
      <c r="I219" s="197">
        <v>0</v>
      </c>
      <c r="J219" s="197">
        <v>0</v>
      </c>
      <c r="K219" s="197">
        <v>0</v>
      </c>
    </row>
    <row r="220" spans="1:11" s="29" customFormat="1" ht="9" customHeight="1" x14ac:dyDescent="0.25">
      <c r="A220" s="507" t="s">
        <v>59</v>
      </c>
      <c r="B220" s="77">
        <f t="shared" si="34"/>
        <v>886</v>
      </c>
      <c r="C220" s="197">
        <v>400</v>
      </c>
      <c r="D220" s="197">
        <v>186</v>
      </c>
      <c r="E220" s="197">
        <v>300</v>
      </c>
      <c r="F220" s="197">
        <v>0</v>
      </c>
      <c r="G220" s="197"/>
      <c r="H220" s="197">
        <f t="shared" si="35"/>
        <v>1050</v>
      </c>
      <c r="I220" s="197">
        <v>0</v>
      </c>
      <c r="J220" s="197">
        <v>0</v>
      </c>
      <c r="K220" s="197">
        <v>1050</v>
      </c>
    </row>
    <row r="221" spans="1:11" s="29" customFormat="1" ht="9" customHeight="1" x14ac:dyDescent="0.25">
      <c r="A221" s="531" t="s">
        <v>74</v>
      </c>
      <c r="B221" s="185">
        <f t="shared" si="34"/>
        <v>8558</v>
      </c>
      <c r="C221" s="262">
        <v>2242</v>
      </c>
      <c r="D221" s="262">
        <v>2640</v>
      </c>
      <c r="E221" s="262">
        <v>2303</v>
      </c>
      <c r="F221" s="262">
        <v>1373</v>
      </c>
      <c r="G221" s="262"/>
      <c r="H221" s="262">
        <f t="shared" si="35"/>
        <v>201155</v>
      </c>
      <c r="I221" s="262">
        <v>176750</v>
      </c>
      <c r="J221" s="262">
        <v>2850</v>
      </c>
      <c r="K221" s="262">
        <v>21555</v>
      </c>
    </row>
    <row r="222" spans="1:11" s="29" customFormat="1" ht="9" customHeight="1" x14ac:dyDescent="0.25">
      <c r="A222" s="507" t="s">
        <v>76</v>
      </c>
      <c r="B222" s="77">
        <f t="shared" si="34"/>
        <v>10215</v>
      </c>
      <c r="C222" s="197">
        <v>0</v>
      </c>
      <c r="D222" s="197">
        <v>7820</v>
      </c>
      <c r="E222" s="197">
        <v>860</v>
      </c>
      <c r="F222" s="197">
        <v>1535</v>
      </c>
      <c r="G222" s="197"/>
      <c r="H222" s="197">
        <f t="shared" si="35"/>
        <v>1061307</v>
      </c>
      <c r="I222" s="197">
        <v>975988</v>
      </c>
      <c r="J222" s="197">
        <v>9564</v>
      </c>
      <c r="K222" s="197">
        <v>75755</v>
      </c>
    </row>
    <row r="223" spans="1:11" s="29" customFormat="1" ht="9" customHeight="1" x14ac:dyDescent="0.25">
      <c r="A223" s="507" t="s">
        <v>82</v>
      </c>
      <c r="B223" s="77">
        <f t="shared" si="34"/>
        <v>21815</v>
      </c>
      <c r="C223" s="197">
        <v>3753</v>
      </c>
      <c r="D223" s="197">
        <v>6113</v>
      </c>
      <c r="E223" s="197">
        <v>679</v>
      </c>
      <c r="F223" s="197">
        <v>11270</v>
      </c>
      <c r="G223" s="197"/>
      <c r="H223" s="197">
        <f t="shared" si="35"/>
        <v>976386</v>
      </c>
      <c r="I223" s="197">
        <v>847608</v>
      </c>
      <c r="J223" s="197">
        <v>10742</v>
      </c>
      <c r="K223" s="197">
        <v>118036</v>
      </c>
    </row>
    <row r="224" spans="1:11" s="29" customFormat="1" ht="9" customHeight="1" x14ac:dyDescent="0.25">
      <c r="A224" s="507" t="s">
        <v>86</v>
      </c>
      <c r="B224" s="77">
        <f t="shared" si="34"/>
        <v>13189</v>
      </c>
      <c r="C224" s="197">
        <v>1840</v>
      </c>
      <c r="D224" s="197">
        <v>5088</v>
      </c>
      <c r="E224" s="197">
        <v>58</v>
      </c>
      <c r="F224" s="197">
        <v>6203</v>
      </c>
      <c r="G224" s="197"/>
      <c r="H224" s="197">
        <f t="shared" si="35"/>
        <v>236461</v>
      </c>
      <c r="I224" s="197">
        <v>228878</v>
      </c>
      <c r="J224" s="197">
        <v>441</v>
      </c>
      <c r="K224" s="197">
        <v>7142</v>
      </c>
    </row>
    <row r="225" spans="1:11" s="29" customFormat="1" ht="9" customHeight="1" x14ac:dyDescent="0.25">
      <c r="A225" s="507"/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</row>
    <row r="226" spans="1:11" s="29" customFormat="1" ht="10.5" customHeight="1" x14ac:dyDescent="0.25">
      <c r="A226" s="535">
        <v>2005</v>
      </c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</row>
    <row r="227" spans="1:11" s="29" customFormat="1" ht="9" customHeight="1" x14ac:dyDescent="0.25">
      <c r="A227" s="113" t="s">
        <v>129</v>
      </c>
      <c r="B227" s="184">
        <f>B229+B242</f>
        <v>149381</v>
      </c>
      <c r="C227" s="75">
        <f>C229+C242</f>
        <v>27085</v>
      </c>
      <c r="D227" s="75">
        <f>D229+D242</f>
        <v>35211</v>
      </c>
      <c r="E227" s="75">
        <f>E229+E242</f>
        <v>16285</v>
      </c>
      <c r="F227" s="75">
        <f>F229+F242</f>
        <v>70800</v>
      </c>
      <c r="G227" s="75"/>
      <c r="H227" s="75">
        <f>H229+H242</f>
        <v>5593247</v>
      </c>
      <c r="I227" s="75">
        <f>I229+I242</f>
        <v>5172699</v>
      </c>
      <c r="J227" s="75">
        <f>J229+J242</f>
        <v>45108</v>
      </c>
      <c r="K227" s="75">
        <f>K229+K242</f>
        <v>375440</v>
      </c>
    </row>
    <row r="228" spans="1:11" s="29" customFormat="1" ht="3.95" customHeight="1" x14ac:dyDescent="0.25">
      <c r="A228" s="113"/>
      <c r="B228" s="184"/>
      <c r="C228" s="75"/>
      <c r="D228" s="75"/>
      <c r="E228" s="75"/>
      <c r="F228" s="75"/>
      <c r="G228" s="75"/>
      <c r="H228" s="75"/>
      <c r="I228" s="75"/>
      <c r="J228" s="75"/>
      <c r="K228" s="75"/>
    </row>
    <row r="229" spans="1:11" s="29" customFormat="1" ht="9" customHeight="1" x14ac:dyDescent="0.25">
      <c r="A229" s="111" t="s">
        <v>385</v>
      </c>
      <c r="B229" s="79">
        <f>SUM(B230:B240)</f>
        <v>70677</v>
      </c>
      <c r="C229" s="529">
        <f>SUM(C230:C240)</f>
        <v>16507</v>
      </c>
      <c r="D229" s="529">
        <f>SUM(D230:D240)</f>
        <v>12156</v>
      </c>
      <c r="E229" s="529">
        <f>SUM(E230:E240)</f>
        <v>7439</v>
      </c>
      <c r="F229" s="529">
        <f>SUM(F230:F240)</f>
        <v>34575</v>
      </c>
      <c r="G229" s="529"/>
      <c r="H229" s="529">
        <f>SUM(H230:H240)</f>
        <v>3116888</v>
      </c>
      <c r="I229" s="529">
        <f>SUM(I230:I240)</f>
        <v>2943475</v>
      </c>
      <c r="J229" s="529">
        <f>SUM(J230:J240)</f>
        <v>21511</v>
      </c>
      <c r="K229" s="529">
        <f>SUM(K230:K240)</f>
        <v>151902</v>
      </c>
    </row>
    <row r="230" spans="1:11" s="29" customFormat="1" ht="9" customHeight="1" x14ac:dyDescent="0.25">
      <c r="A230" s="498" t="s">
        <v>15</v>
      </c>
      <c r="B230" s="77">
        <f t="shared" ref="B230:B240" si="36">SUM(C230:F230)</f>
        <v>8599</v>
      </c>
      <c r="C230" s="197">
        <v>5113</v>
      </c>
      <c r="D230" s="197">
        <v>1190</v>
      </c>
      <c r="E230" s="197">
        <v>1269</v>
      </c>
      <c r="F230" s="197">
        <v>1027</v>
      </c>
      <c r="G230" s="197"/>
      <c r="H230" s="197">
        <f t="shared" ref="H230:H240" si="37">SUM(I230:K230)</f>
        <v>246374</v>
      </c>
      <c r="I230" s="197">
        <v>221211</v>
      </c>
      <c r="J230" s="197">
        <v>4659</v>
      </c>
      <c r="K230" s="197">
        <v>20504</v>
      </c>
    </row>
    <row r="231" spans="1:11" s="29" customFormat="1" ht="9" customHeight="1" x14ac:dyDescent="0.25">
      <c r="A231" s="498" t="s">
        <v>112</v>
      </c>
      <c r="B231" s="77">
        <f t="shared" si="36"/>
        <v>13818</v>
      </c>
      <c r="C231" s="197">
        <v>1008</v>
      </c>
      <c r="D231" s="197">
        <v>4107</v>
      </c>
      <c r="E231" s="197">
        <v>1192</v>
      </c>
      <c r="F231" s="197">
        <v>7511</v>
      </c>
      <c r="G231" s="197"/>
      <c r="H231" s="197">
        <f t="shared" si="37"/>
        <v>693942</v>
      </c>
      <c r="I231" s="197">
        <v>667003</v>
      </c>
      <c r="J231" s="197">
        <v>2668</v>
      </c>
      <c r="K231" s="197">
        <v>24271</v>
      </c>
    </row>
    <row r="232" spans="1:11" s="29" customFormat="1" ht="9" customHeight="1" x14ac:dyDescent="0.25">
      <c r="A232" s="502" t="s">
        <v>25</v>
      </c>
      <c r="B232" s="185">
        <f t="shared" si="36"/>
        <v>1750</v>
      </c>
      <c r="C232" s="262">
        <v>700</v>
      </c>
      <c r="D232" s="262">
        <v>400</v>
      </c>
      <c r="E232" s="262">
        <v>0</v>
      </c>
      <c r="F232" s="262">
        <v>650</v>
      </c>
      <c r="G232" s="262"/>
      <c r="H232" s="262">
        <f t="shared" si="37"/>
        <v>350944</v>
      </c>
      <c r="I232" s="262">
        <v>326358</v>
      </c>
      <c r="J232" s="262">
        <v>0</v>
      </c>
      <c r="K232" s="262">
        <v>24586</v>
      </c>
    </row>
    <row r="233" spans="1:11" s="29" customFormat="1" ht="9" customHeight="1" x14ac:dyDescent="0.25">
      <c r="A233" s="498" t="s">
        <v>27</v>
      </c>
      <c r="B233" s="77">
        <f t="shared" si="36"/>
        <v>6036</v>
      </c>
      <c r="C233" s="197">
        <v>0</v>
      </c>
      <c r="D233" s="197">
        <v>1542</v>
      </c>
      <c r="E233" s="197">
        <v>1340</v>
      </c>
      <c r="F233" s="197">
        <v>3154</v>
      </c>
      <c r="G233" s="197"/>
      <c r="H233" s="197">
        <f t="shared" si="37"/>
        <v>25500</v>
      </c>
      <c r="I233" s="197">
        <v>22350</v>
      </c>
      <c r="J233" s="197">
        <v>630</v>
      </c>
      <c r="K233" s="197">
        <v>2520</v>
      </c>
    </row>
    <row r="234" spans="1:11" s="29" customFormat="1" ht="9" customHeight="1" x14ac:dyDescent="0.25">
      <c r="A234" s="498" t="s">
        <v>36</v>
      </c>
      <c r="B234" s="77">
        <f t="shared" si="36"/>
        <v>844</v>
      </c>
      <c r="C234" s="197">
        <v>472</v>
      </c>
      <c r="D234" s="197">
        <v>204</v>
      </c>
      <c r="E234" s="197">
        <v>84</v>
      </c>
      <c r="F234" s="197">
        <v>84</v>
      </c>
      <c r="G234" s="197"/>
      <c r="H234" s="197">
        <f t="shared" si="37"/>
        <v>6820</v>
      </c>
      <c r="I234" s="197">
        <v>1600</v>
      </c>
      <c r="J234" s="197">
        <v>0</v>
      </c>
      <c r="K234" s="197">
        <v>5220</v>
      </c>
    </row>
    <row r="235" spans="1:11" s="29" customFormat="1" ht="9" customHeight="1" x14ac:dyDescent="0.25">
      <c r="A235" s="498" t="s">
        <v>39</v>
      </c>
      <c r="B235" s="77">
        <f t="shared" si="36"/>
        <v>4135</v>
      </c>
      <c r="C235" s="197">
        <v>0</v>
      </c>
      <c r="D235" s="197">
        <v>439</v>
      </c>
      <c r="E235" s="197">
        <v>420</v>
      </c>
      <c r="F235" s="197">
        <v>3276</v>
      </c>
      <c r="G235" s="197"/>
      <c r="H235" s="197">
        <f t="shared" si="37"/>
        <v>10546</v>
      </c>
      <c r="I235" s="197">
        <v>9300</v>
      </c>
      <c r="J235" s="197">
        <v>0</v>
      </c>
      <c r="K235" s="197">
        <v>1246</v>
      </c>
    </row>
    <row r="236" spans="1:11" s="29" customFormat="1" ht="9" customHeight="1" x14ac:dyDescent="0.25">
      <c r="A236" s="502" t="s">
        <v>43</v>
      </c>
      <c r="B236" s="185">
        <f t="shared" si="36"/>
        <v>8448</v>
      </c>
      <c r="C236" s="262">
        <v>0</v>
      </c>
      <c r="D236" s="262">
        <v>600</v>
      </c>
      <c r="E236" s="262">
        <v>960</v>
      </c>
      <c r="F236" s="262">
        <v>6888</v>
      </c>
      <c r="G236" s="530"/>
      <c r="H236" s="262">
        <f t="shared" si="37"/>
        <v>1319753</v>
      </c>
      <c r="I236" s="262">
        <v>1305537</v>
      </c>
      <c r="J236" s="262">
        <v>0</v>
      </c>
      <c r="K236" s="262">
        <v>14216</v>
      </c>
    </row>
    <row r="237" spans="1:11" s="29" customFormat="1" ht="9" customHeight="1" x14ac:dyDescent="0.25">
      <c r="A237" s="498" t="s">
        <v>48</v>
      </c>
      <c r="B237" s="77">
        <f t="shared" si="36"/>
        <v>6430</v>
      </c>
      <c r="C237" s="197">
        <v>340</v>
      </c>
      <c r="D237" s="197">
        <v>1953</v>
      </c>
      <c r="E237" s="197">
        <v>731</v>
      </c>
      <c r="F237" s="197">
        <v>3406</v>
      </c>
      <c r="G237" s="197"/>
      <c r="H237" s="197">
        <f t="shared" si="37"/>
        <v>26350</v>
      </c>
      <c r="I237" s="197">
        <v>26250</v>
      </c>
      <c r="J237" s="197">
        <v>0</v>
      </c>
      <c r="K237" s="197">
        <v>100</v>
      </c>
    </row>
    <row r="238" spans="1:11" s="29" customFormat="1" ht="9" customHeight="1" x14ac:dyDescent="0.25">
      <c r="A238" s="498" t="s">
        <v>52</v>
      </c>
      <c r="B238" s="77">
        <f t="shared" si="36"/>
        <v>5766</v>
      </c>
      <c r="C238" s="197">
        <v>4821</v>
      </c>
      <c r="D238" s="197">
        <v>142</v>
      </c>
      <c r="E238" s="197">
        <v>418</v>
      </c>
      <c r="F238" s="197">
        <v>385</v>
      </c>
      <c r="G238" s="197"/>
      <c r="H238" s="197">
        <f t="shared" si="37"/>
        <v>97161</v>
      </c>
      <c r="I238" s="197">
        <v>77504</v>
      </c>
      <c r="J238" s="197">
        <v>0</v>
      </c>
      <c r="K238" s="197">
        <v>19657</v>
      </c>
    </row>
    <row r="239" spans="1:11" s="29" customFormat="1" ht="9" customHeight="1" x14ac:dyDescent="0.25">
      <c r="A239" s="498" t="s">
        <v>65</v>
      </c>
      <c r="B239" s="77">
        <f t="shared" si="36"/>
        <v>9571</v>
      </c>
      <c r="C239" s="197">
        <v>1858</v>
      </c>
      <c r="D239" s="197">
        <v>1512</v>
      </c>
      <c r="E239" s="197">
        <v>201</v>
      </c>
      <c r="F239" s="197">
        <v>6000</v>
      </c>
      <c r="G239" s="197"/>
      <c r="H239" s="197">
        <f t="shared" si="37"/>
        <v>222597</v>
      </c>
      <c r="I239" s="197">
        <v>199164</v>
      </c>
      <c r="J239" s="197">
        <v>4580</v>
      </c>
      <c r="K239" s="197">
        <v>18853</v>
      </c>
    </row>
    <row r="240" spans="1:11" s="29" customFormat="1" ht="9" customHeight="1" x14ac:dyDescent="0.25">
      <c r="A240" s="502" t="s">
        <v>69</v>
      </c>
      <c r="B240" s="185">
        <f t="shared" si="36"/>
        <v>5280</v>
      </c>
      <c r="C240" s="262">
        <v>2195</v>
      </c>
      <c r="D240" s="262">
        <v>67</v>
      </c>
      <c r="E240" s="262">
        <v>824</v>
      </c>
      <c r="F240" s="262">
        <v>2194</v>
      </c>
      <c r="G240" s="262"/>
      <c r="H240" s="262">
        <f t="shared" si="37"/>
        <v>116901</v>
      </c>
      <c r="I240" s="262">
        <v>87198</v>
      </c>
      <c r="J240" s="262">
        <v>8974</v>
      </c>
      <c r="K240" s="262">
        <v>20729</v>
      </c>
    </row>
    <row r="241" spans="1:11" s="29" customFormat="1" ht="9" customHeight="1" x14ac:dyDescent="0.25">
      <c r="A241" s="499"/>
      <c r="B241" s="475"/>
      <c r="C241" s="74"/>
      <c r="D241" s="74"/>
      <c r="E241" s="74"/>
      <c r="F241" s="74"/>
      <c r="G241" s="74"/>
      <c r="H241" s="74"/>
      <c r="I241" s="74"/>
      <c r="J241" s="74"/>
      <c r="K241" s="74"/>
    </row>
    <row r="242" spans="1:11" s="29" customFormat="1" ht="9" customHeight="1" x14ac:dyDescent="0.25">
      <c r="A242" s="111" t="s">
        <v>386</v>
      </c>
      <c r="B242" s="79">
        <f>SUM(B243:B248)</f>
        <v>78704</v>
      </c>
      <c r="C242" s="529">
        <f>SUM(C243:C248)</f>
        <v>10578</v>
      </c>
      <c r="D242" s="529">
        <f>SUM(D243:D248)</f>
        <v>23055</v>
      </c>
      <c r="E242" s="529">
        <f>SUM(E243:E248)</f>
        <v>8846</v>
      </c>
      <c r="F242" s="529">
        <f>SUM(F243:F248)</f>
        <v>36225</v>
      </c>
      <c r="G242" s="529"/>
      <c r="H242" s="529">
        <f>SUM(H243:H248)</f>
        <v>2476359</v>
      </c>
      <c r="I242" s="529">
        <f>SUM(I243:I248)</f>
        <v>2229224</v>
      </c>
      <c r="J242" s="529">
        <f>SUM(J243:J248)</f>
        <v>23597</v>
      </c>
      <c r="K242" s="529">
        <f>SUM(K243:K248)</f>
        <v>223538</v>
      </c>
    </row>
    <row r="243" spans="1:11" s="29" customFormat="1" ht="9" customHeight="1" x14ac:dyDescent="0.25">
      <c r="A243" s="507" t="s">
        <v>21</v>
      </c>
      <c r="B243" s="77">
        <f t="shared" ref="B243:B248" si="38">SUM(C243:F243)</f>
        <v>23938</v>
      </c>
      <c r="C243" s="197">
        <v>2343</v>
      </c>
      <c r="D243" s="197">
        <v>1023</v>
      </c>
      <c r="E243" s="197">
        <v>4934</v>
      </c>
      <c r="F243" s="197">
        <v>15638</v>
      </c>
      <c r="G243" s="197"/>
      <c r="H243" s="197">
        <f t="shared" ref="H243:H248" si="39">SUM(I243:K243)</f>
        <v>0</v>
      </c>
      <c r="I243" s="197">
        <v>0</v>
      </c>
      <c r="J243" s="197">
        <v>0</v>
      </c>
      <c r="K243" s="197">
        <v>0</v>
      </c>
    </row>
    <row r="244" spans="1:11" s="29" customFormat="1" ht="9" customHeight="1" x14ac:dyDescent="0.25">
      <c r="A244" s="507" t="s">
        <v>59</v>
      </c>
      <c r="B244" s="77">
        <f t="shared" si="38"/>
        <v>886</v>
      </c>
      <c r="C244" s="197">
        <v>400</v>
      </c>
      <c r="D244" s="197">
        <v>186</v>
      </c>
      <c r="E244" s="197">
        <v>300</v>
      </c>
      <c r="F244" s="197">
        <v>0</v>
      </c>
      <c r="G244" s="197"/>
      <c r="H244" s="197">
        <f t="shared" si="39"/>
        <v>1050</v>
      </c>
      <c r="I244" s="197">
        <v>0</v>
      </c>
      <c r="J244" s="197">
        <v>0</v>
      </c>
      <c r="K244" s="197">
        <v>1050</v>
      </c>
    </row>
    <row r="245" spans="1:11" s="29" customFormat="1" ht="9" customHeight="1" x14ac:dyDescent="0.25">
      <c r="A245" s="531" t="s">
        <v>74</v>
      </c>
      <c r="B245" s="185">
        <f t="shared" si="38"/>
        <v>8150</v>
      </c>
      <c r="C245" s="262">
        <v>2242</v>
      </c>
      <c r="D245" s="262">
        <v>2640</v>
      </c>
      <c r="E245" s="262">
        <v>2015</v>
      </c>
      <c r="F245" s="262">
        <v>1253</v>
      </c>
      <c r="G245" s="262"/>
      <c r="H245" s="262">
        <f t="shared" si="39"/>
        <v>201155</v>
      </c>
      <c r="I245" s="262">
        <v>176750</v>
      </c>
      <c r="J245" s="262">
        <v>2850</v>
      </c>
      <c r="K245" s="262">
        <v>21555</v>
      </c>
    </row>
    <row r="246" spans="1:11" s="29" customFormat="1" ht="9" customHeight="1" x14ac:dyDescent="0.25">
      <c r="A246" s="507" t="s">
        <v>76</v>
      </c>
      <c r="B246" s="77">
        <f t="shared" si="38"/>
        <v>10215</v>
      </c>
      <c r="C246" s="197">
        <v>0</v>
      </c>
      <c r="D246" s="197">
        <v>7820</v>
      </c>
      <c r="E246" s="197">
        <v>860</v>
      </c>
      <c r="F246" s="197">
        <v>1535</v>
      </c>
      <c r="G246" s="197"/>
      <c r="H246" s="197">
        <f t="shared" si="39"/>
        <v>1061307</v>
      </c>
      <c r="I246" s="197">
        <v>975988</v>
      </c>
      <c r="J246" s="197">
        <v>9564</v>
      </c>
      <c r="K246" s="197">
        <v>75755</v>
      </c>
    </row>
    <row r="247" spans="1:11" s="29" customFormat="1" ht="9" customHeight="1" x14ac:dyDescent="0.25">
      <c r="A247" s="507" t="s">
        <v>82</v>
      </c>
      <c r="B247" s="77">
        <f t="shared" si="38"/>
        <v>22326</v>
      </c>
      <c r="C247" s="197">
        <v>3753</v>
      </c>
      <c r="D247" s="197">
        <v>6298</v>
      </c>
      <c r="E247" s="197">
        <v>679</v>
      </c>
      <c r="F247" s="197">
        <v>11596</v>
      </c>
      <c r="G247" s="197"/>
      <c r="H247" s="197">
        <f t="shared" si="39"/>
        <v>976386</v>
      </c>
      <c r="I247" s="197">
        <v>847608</v>
      </c>
      <c r="J247" s="197">
        <v>10742</v>
      </c>
      <c r="K247" s="197">
        <v>118036</v>
      </c>
    </row>
    <row r="248" spans="1:11" s="29" customFormat="1" ht="9" customHeight="1" x14ac:dyDescent="0.25">
      <c r="A248" s="507" t="s">
        <v>86</v>
      </c>
      <c r="B248" s="77">
        <f t="shared" si="38"/>
        <v>13189</v>
      </c>
      <c r="C248" s="197">
        <v>1840</v>
      </c>
      <c r="D248" s="197">
        <v>5088</v>
      </c>
      <c r="E248" s="197">
        <v>58</v>
      </c>
      <c r="F248" s="197">
        <v>6203</v>
      </c>
      <c r="G248" s="197"/>
      <c r="H248" s="197">
        <f t="shared" si="39"/>
        <v>236461</v>
      </c>
      <c r="I248" s="197">
        <v>228878</v>
      </c>
      <c r="J248" s="197">
        <v>441</v>
      </c>
      <c r="K248" s="197">
        <v>7142</v>
      </c>
    </row>
    <row r="249" spans="1:11" s="29" customFormat="1" ht="9" customHeight="1" x14ac:dyDescent="0.25">
      <c r="A249" s="507"/>
      <c r="B249" s="548"/>
      <c r="C249" s="548"/>
      <c r="D249" s="548"/>
      <c r="E249" s="548"/>
      <c r="F249" s="548"/>
      <c r="G249" s="548"/>
      <c r="H249" s="548"/>
      <c r="I249" s="548"/>
      <c r="J249" s="548"/>
      <c r="K249" s="548"/>
    </row>
    <row r="250" spans="1:11" s="29" customFormat="1" ht="10.5" customHeight="1" x14ac:dyDescent="0.25">
      <c r="A250" s="535">
        <v>2006</v>
      </c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</row>
    <row r="251" spans="1:11" s="29" customFormat="1" ht="9" customHeight="1" x14ac:dyDescent="0.25">
      <c r="A251" s="113" t="s">
        <v>129</v>
      </c>
      <c r="B251" s="184">
        <f>B253+B266</f>
        <v>155076</v>
      </c>
      <c r="C251" s="75">
        <f>C253+C266</f>
        <v>27037</v>
      </c>
      <c r="D251" s="75">
        <f>D253+D266</f>
        <v>35015</v>
      </c>
      <c r="E251" s="75">
        <f>E253+E266</f>
        <v>18052</v>
      </c>
      <c r="F251" s="75">
        <f>F253+F266</f>
        <v>74972</v>
      </c>
      <c r="G251" s="75"/>
      <c r="H251" s="75">
        <f>H253+H266</f>
        <v>4840962</v>
      </c>
      <c r="I251" s="75">
        <f>I253+I266</f>
        <v>4375949</v>
      </c>
      <c r="J251" s="75">
        <f>J253+J266</f>
        <v>45816</v>
      </c>
      <c r="K251" s="75">
        <f>K253+K266</f>
        <v>419197</v>
      </c>
    </row>
    <row r="252" spans="1:11" s="29" customFormat="1" ht="3.95" customHeight="1" x14ac:dyDescent="0.25">
      <c r="A252" s="113"/>
      <c r="B252" s="184"/>
      <c r="C252" s="75"/>
      <c r="D252" s="75"/>
      <c r="E252" s="75"/>
      <c r="F252" s="75"/>
      <c r="G252" s="75"/>
      <c r="H252" s="75"/>
      <c r="I252" s="75"/>
      <c r="J252" s="75"/>
      <c r="K252" s="75"/>
    </row>
    <row r="253" spans="1:11" s="29" customFormat="1" ht="9" customHeight="1" x14ac:dyDescent="0.25">
      <c r="A253" s="111" t="s">
        <v>385</v>
      </c>
      <c r="B253" s="79">
        <f>SUM(B254:B264)</f>
        <v>73890</v>
      </c>
      <c r="C253" s="529">
        <f>SUM(C254:C264)</f>
        <v>16507</v>
      </c>
      <c r="D253" s="529">
        <f>SUM(D254:D264)</f>
        <v>12606</v>
      </c>
      <c r="E253" s="529">
        <f>SUM(E254:E264)</f>
        <v>7539</v>
      </c>
      <c r="F253" s="529">
        <f>SUM(F254:F264)</f>
        <v>37238</v>
      </c>
      <c r="G253" s="529"/>
      <c r="H253" s="529">
        <f>SUM(H254:H264)</f>
        <v>2355603</v>
      </c>
      <c r="I253" s="529">
        <f>SUM(I254:I264)</f>
        <v>2146725</v>
      </c>
      <c r="J253" s="529">
        <f>SUM(J254:J264)</f>
        <v>22219</v>
      </c>
      <c r="K253" s="529">
        <f>SUM(K254:K264)</f>
        <v>186659</v>
      </c>
    </row>
    <row r="254" spans="1:11" s="29" customFormat="1" ht="9" customHeight="1" x14ac:dyDescent="0.25">
      <c r="A254" s="498" t="s">
        <v>15</v>
      </c>
      <c r="B254" s="77">
        <f t="shared" ref="B254:B264" si="40">SUM(C254:F254)</f>
        <v>8599</v>
      </c>
      <c r="C254" s="197">
        <v>5113</v>
      </c>
      <c r="D254" s="197">
        <v>1190</v>
      </c>
      <c r="E254" s="197">
        <v>1269</v>
      </c>
      <c r="F254" s="529">
        <v>1027</v>
      </c>
      <c r="G254" s="197"/>
      <c r="H254" s="197">
        <f t="shared" ref="H254:H264" si="41">SUM(I254:K254)</f>
        <v>246374</v>
      </c>
      <c r="I254" s="197">
        <v>221211</v>
      </c>
      <c r="J254" s="197">
        <v>4659</v>
      </c>
      <c r="K254" s="197">
        <v>20504</v>
      </c>
    </row>
    <row r="255" spans="1:11" s="29" customFormat="1" ht="9" customHeight="1" x14ac:dyDescent="0.25">
      <c r="A255" s="498" t="s">
        <v>112</v>
      </c>
      <c r="B255" s="77">
        <f t="shared" si="40"/>
        <v>13818</v>
      </c>
      <c r="C255" s="197">
        <v>1008</v>
      </c>
      <c r="D255" s="197">
        <v>4107</v>
      </c>
      <c r="E255" s="197">
        <v>1192</v>
      </c>
      <c r="F255" s="197">
        <v>7511</v>
      </c>
      <c r="G255" s="197"/>
      <c r="H255" s="197">
        <f t="shared" si="41"/>
        <v>693942</v>
      </c>
      <c r="I255" s="197">
        <v>667003</v>
      </c>
      <c r="J255" s="197">
        <v>2668</v>
      </c>
      <c r="K255" s="197">
        <v>24271</v>
      </c>
    </row>
    <row r="256" spans="1:11" s="29" customFormat="1" ht="9" customHeight="1" x14ac:dyDescent="0.25">
      <c r="A256" s="502" t="s">
        <v>25</v>
      </c>
      <c r="B256" s="185">
        <f t="shared" si="40"/>
        <v>1750</v>
      </c>
      <c r="C256" s="262">
        <v>700</v>
      </c>
      <c r="D256" s="262">
        <v>400</v>
      </c>
      <c r="E256" s="262">
        <v>0</v>
      </c>
      <c r="F256" s="262">
        <v>650</v>
      </c>
      <c r="G256" s="262"/>
      <c r="H256" s="262">
        <f t="shared" si="41"/>
        <v>350944</v>
      </c>
      <c r="I256" s="262">
        <v>326358</v>
      </c>
      <c r="J256" s="262">
        <v>0</v>
      </c>
      <c r="K256" s="262">
        <v>24586</v>
      </c>
    </row>
    <row r="257" spans="1:11" s="29" customFormat="1" ht="9" customHeight="1" x14ac:dyDescent="0.25">
      <c r="A257" s="498" t="s">
        <v>27</v>
      </c>
      <c r="B257" s="77">
        <f t="shared" si="40"/>
        <v>7566</v>
      </c>
      <c r="C257" s="197">
        <v>0</v>
      </c>
      <c r="D257" s="197">
        <v>1992</v>
      </c>
      <c r="E257" s="197">
        <v>1440</v>
      </c>
      <c r="F257" s="197">
        <v>4134</v>
      </c>
      <c r="G257" s="197"/>
      <c r="H257" s="197">
        <f t="shared" si="41"/>
        <v>25500</v>
      </c>
      <c r="I257" s="197">
        <v>22350</v>
      </c>
      <c r="J257" s="197">
        <v>630</v>
      </c>
      <c r="K257" s="197">
        <v>2520</v>
      </c>
    </row>
    <row r="258" spans="1:11" s="29" customFormat="1" ht="9" customHeight="1" x14ac:dyDescent="0.25">
      <c r="A258" s="498" t="s">
        <v>36</v>
      </c>
      <c r="B258" s="77">
        <f t="shared" si="40"/>
        <v>844</v>
      </c>
      <c r="C258" s="197">
        <v>472</v>
      </c>
      <c r="D258" s="197">
        <v>204</v>
      </c>
      <c r="E258" s="197">
        <v>84</v>
      </c>
      <c r="F258" s="197">
        <v>84</v>
      </c>
      <c r="G258" s="197"/>
      <c r="H258" s="197">
        <f t="shared" si="41"/>
        <v>50767</v>
      </c>
      <c r="I258" s="197">
        <v>12800</v>
      </c>
      <c r="J258" s="197">
        <v>0</v>
      </c>
      <c r="K258" s="197">
        <v>37967</v>
      </c>
    </row>
    <row r="259" spans="1:11" s="29" customFormat="1" ht="9" customHeight="1" x14ac:dyDescent="0.25">
      <c r="A259" s="498" t="s">
        <v>39</v>
      </c>
      <c r="B259" s="77">
        <f t="shared" si="40"/>
        <v>4135</v>
      </c>
      <c r="C259" s="197">
        <v>0</v>
      </c>
      <c r="D259" s="197">
        <v>439</v>
      </c>
      <c r="E259" s="197">
        <v>420</v>
      </c>
      <c r="F259" s="197">
        <v>3276</v>
      </c>
      <c r="G259" s="197"/>
      <c r="H259" s="197">
        <f t="shared" si="41"/>
        <v>9750</v>
      </c>
      <c r="I259" s="197">
        <v>8504</v>
      </c>
      <c r="J259" s="197">
        <v>0</v>
      </c>
      <c r="K259" s="197">
        <v>1246</v>
      </c>
    </row>
    <row r="260" spans="1:11" s="29" customFormat="1" ht="9" customHeight="1" x14ac:dyDescent="0.25">
      <c r="A260" s="502" t="s">
        <v>43</v>
      </c>
      <c r="B260" s="185">
        <f t="shared" si="40"/>
        <v>8828</v>
      </c>
      <c r="C260" s="262">
        <v>0</v>
      </c>
      <c r="D260" s="262">
        <v>600</v>
      </c>
      <c r="E260" s="262">
        <v>960</v>
      </c>
      <c r="F260" s="262">
        <v>7268</v>
      </c>
      <c r="G260" s="530"/>
      <c r="H260" s="262">
        <f t="shared" si="41"/>
        <v>461649</v>
      </c>
      <c r="I260" s="262">
        <v>447433</v>
      </c>
      <c r="J260" s="262">
        <v>0</v>
      </c>
      <c r="K260" s="262">
        <v>14216</v>
      </c>
    </row>
    <row r="261" spans="1:11" s="29" customFormat="1" ht="9" customHeight="1" x14ac:dyDescent="0.25">
      <c r="A261" s="498" t="s">
        <v>48</v>
      </c>
      <c r="B261" s="77">
        <f t="shared" si="40"/>
        <v>6430</v>
      </c>
      <c r="C261" s="197">
        <v>340</v>
      </c>
      <c r="D261" s="197">
        <v>1953</v>
      </c>
      <c r="E261" s="197">
        <v>731</v>
      </c>
      <c r="F261" s="197">
        <v>3406</v>
      </c>
      <c r="G261" s="197"/>
      <c r="H261" s="197">
        <f t="shared" si="41"/>
        <v>26350</v>
      </c>
      <c r="I261" s="197">
        <v>26250</v>
      </c>
      <c r="J261" s="197">
        <v>0</v>
      </c>
      <c r="K261" s="197">
        <v>100</v>
      </c>
    </row>
    <row r="262" spans="1:11" s="29" customFormat="1" ht="9" customHeight="1" x14ac:dyDescent="0.25">
      <c r="A262" s="498" t="s">
        <v>52</v>
      </c>
      <c r="B262" s="77">
        <f t="shared" si="40"/>
        <v>5766</v>
      </c>
      <c r="C262" s="197">
        <v>4821</v>
      </c>
      <c r="D262" s="197">
        <v>142</v>
      </c>
      <c r="E262" s="197">
        <v>418</v>
      </c>
      <c r="F262" s="197">
        <v>385</v>
      </c>
      <c r="G262" s="197"/>
      <c r="H262" s="197">
        <f t="shared" si="41"/>
        <v>97161</v>
      </c>
      <c r="I262" s="197">
        <v>77504</v>
      </c>
      <c r="J262" s="197">
        <v>0</v>
      </c>
      <c r="K262" s="197">
        <v>19657</v>
      </c>
    </row>
    <row r="263" spans="1:11" s="29" customFormat="1" ht="9" customHeight="1" x14ac:dyDescent="0.25">
      <c r="A263" s="498" t="s">
        <v>65</v>
      </c>
      <c r="B263" s="77">
        <f t="shared" si="40"/>
        <v>10874</v>
      </c>
      <c r="C263" s="197">
        <v>1858</v>
      </c>
      <c r="D263" s="197">
        <v>1512</v>
      </c>
      <c r="E263" s="197">
        <v>201</v>
      </c>
      <c r="F263" s="197">
        <v>7303</v>
      </c>
      <c r="G263" s="197"/>
      <c r="H263" s="197">
        <f t="shared" si="41"/>
        <v>276265</v>
      </c>
      <c r="I263" s="197">
        <v>250114</v>
      </c>
      <c r="J263" s="197">
        <v>5288</v>
      </c>
      <c r="K263" s="197">
        <v>20863</v>
      </c>
    </row>
    <row r="264" spans="1:11" s="29" customFormat="1" ht="9" customHeight="1" x14ac:dyDescent="0.25">
      <c r="A264" s="502" t="s">
        <v>69</v>
      </c>
      <c r="B264" s="185">
        <f t="shared" si="40"/>
        <v>5280</v>
      </c>
      <c r="C264" s="262">
        <v>2195</v>
      </c>
      <c r="D264" s="262">
        <v>67</v>
      </c>
      <c r="E264" s="262">
        <v>824</v>
      </c>
      <c r="F264" s="262">
        <v>2194</v>
      </c>
      <c r="G264" s="262"/>
      <c r="H264" s="262">
        <f t="shared" si="41"/>
        <v>116901</v>
      </c>
      <c r="I264" s="262">
        <v>87198</v>
      </c>
      <c r="J264" s="262">
        <v>8974</v>
      </c>
      <c r="K264" s="262">
        <v>20729</v>
      </c>
    </row>
    <row r="265" spans="1:11" s="29" customFormat="1" ht="9" customHeight="1" x14ac:dyDescent="0.25">
      <c r="A265" s="499"/>
      <c r="B265" s="475"/>
      <c r="C265" s="74"/>
      <c r="D265" s="74"/>
      <c r="E265" s="74"/>
      <c r="F265" s="74"/>
      <c r="G265" s="74"/>
      <c r="H265" s="74"/>
      <c r="I265" s="74"/>
      <c r="J265" s="74"/>
      <c r="K265" s="74"/>
    </row>
    <row r="266" spans="1:11" s="29" customFormat="1" ht="9" customHeight="1" x14ac:dyDescent="0.25">
      <c r="A266" s="111" t="s">
        <v>386</v>
      </c>
      <c r="B266" s="79">
        <f>SUM(B267:B272)</f>
        <v>81186</v>
      </c>
      <c r="C266" s="529">
        <f>SUM(C267:C272)</f>
        <v>10530</v>
      </c>
      <c r="D266" s="529">
        <f>SUM(D267:D272)</f>
        <v>22409</v>
      </c>
      <c r="E266" s="529">
        <f>SUM(E267:E272)</f>
        <v>10513</v>
      </c>
      <c r="F266" s="529">
        <f>SUM(F267:F272)</f>
        <v>37734</v>
      </c>
      <c r="G266" s="529"/>
      <c r="H266" s="529">
        <f>SUM(H267:H272)</f>
        <v>2485359</v>
      </c>
      <c r="I266" s="529">
        <f>SUM(I267:I272)</f>
        <v>2229224</v>
      </c>
      <c r="J266" s="529">
        <f>SUM(J267:J272)</f>
        <v>23597</v>
      </c>
      <c r="K266" s="529">
        <f>SUM(K267:K272)</f>
        <v>232538</v>
      </c>
    </row>
    <row r="267" spans="1:11" s="29" customFormat="1" ht="9" customHeight="1" x14ac:dyDescent="0.25">
      <c r="A267" s="507" t="s">
        <v>21</v>
      </c>
      <c r="B267" s="77">
        <f t="shared" ref="B267:B272" si="42">SUM(C267:F267)</f>
        <v>24196</v>
      </c>
      <c r="C267" s="197">
        <v>2295</v>
      </c>
      <c r="D267" s="197">
        <v>377</v>
      </c>
      <c r="E267" s="197">
        <v>5886</v>
      </c>
      <c r="F267" s="197">
        <v>15638</v>
      </c>
      <c r="G267" s="197"/>
      <c r="H267" s="197">
        <f t="shared" ref="H267:H272" si="43">SUM(I267:K267)</f>
        <v>0</v>
      </c>
      <c r="I267" s="197">
        <v>0</v>
      </c>
      <c r="J267" s="197">
        <v>0</v>
      </c>
      <c r="K267" s="197">
        <v>0</v>
      </c>
    </row>
    <row r="268" spans="1:11" s="29" customFormat="1" ht="9" customHeight="1" x14ac:dyDescent="0.25">
      <c r="A268" s="507" t="s">
        <v>59</v>
      </c>
      <c r="B268" s="77">
        <f t="shared" si="42"/>
        <v>886</v>
      </c>
      <c r="C268" s="197">
        <v>400</v>
      </c>
      <c r="D268" s="197">
        <v>186</v>
      </c>
      <c r="E268" s="197">
        <v>300</v>
      </c>
      <c r="F268" s="197">
        <v>0</v>
      </c>
      <c r="G268" s="197"/>
      <c r="H268" s="197">
        <f t="shared" si="43"/>
        <v>1050</v>
      </c>
      <c r="I268" s="197">
        <v>0</v>
      </c>
      <c r="J268" s="197">
        <v>0</v>
      </c>
      <c r="K268" s="197">
        <v>1050</v>
      </c>
    </row>
    <row r="269" spans="1:11" s="29" customFormat="1" ht="9" customHeight="1" x14ac:dyDescent="0.25">
      <c r="A269" s="531" t="s">
        <v>74</v>
      </c>
      <c r="B269" s="185">
        <f t="shared" si="42"/>
        <v>8660</v>
      </c>
      <c r="C269" s="262">
        <v>2242</v>
      </c>
      <c r="D269" s="262">
        <v>2640</v>
      </c>
      <c r="E269" s="262">
        <v>2525</v>
      </c>
      <c r="F269" s="262">
        <v>1253</v>
      </c>
      <c r="G269" s="262"/>
      <c r="H269" s="262">
        <f t="shared" si="43"/>
        <v>201155</v>
      </c>
      <c r="I269" s="262">
        <v>176750</v>
      </c>
      <c r="J269" s="262">
        <v>2850</v>
      </c>
      <c r="K269" s="262">
        <v>21555</v>
      </c>
    </row>
    <row r="270" spans="1:11" s="29" customFormat="1" ht="9" customHeight="1" x14ac:dyDescent="0.25">
      <c r="A270" s="507" t="s">
        <v>76</v>
      </c>
      <c r="B270" s="77">
        <f t="shared" si="42"/>
        <v>11055</v>
      </c>
      <c r="C270" s="197">
        <v>0</v>
      </c>
      <c r="D270" s="197">
        <v>7820</v>
      </c>
      <c r="E270" s="197">
        <v>860</v>
      </c>
      <c r="F270" s="197">
        <v>2375</v>
      </c>
      <c r="G270" s="197"/>
      <c r="H270" s="197">
        <f t="shared" si="43"/>
        <v>1070307</v>
      </c>
      <c r="I270" s="197">
        <v>975988</v>
      </c>
      <c r="J270" s="197">
        <v>9564</v>
      </c>
      <c r="K270" s="197">
        <v>84755</v>
      </c>
    </row>
    <row r="271" spans="1:11" s="29" customFormat="1" ht="9" customHeight="1" x14ac:dyDescent="0.25">
      <c r="A271" s="507" t="s">
        <v>82</v>
      </c>
      <c r="B271" s="77">
        <f t="shared" si="42"/>
        <v>23137</v>
      </c>
      <c r="C271" s="197">
        <v>3753</v>
      </c>
      <c r="D271" s="197">
        <v>6298</v>
      </c>
      <c r="E271" s="197">
        <v>884</v>
      </c>
      <c r="F271" s="197">
        <v>12202</v>
      </c>
      <c r="G271" s="197"/>
      <c r="H271" s="197">
        <f t="shared" si="43"/>
        <v>976386</v>
      </c>
      <c r="I271" s="197">
        <v>847608</v>
      </c>
      <c r="J271" s="197">
        <v>10742</v>
      </c>
      <c r="K271" s="197">
        <v>118036</v>
      </c>
    </row>
    <row r="272" spans="1:11" s="29" customFormat="1" ht="9" customHeight="1" x14ac:dyDescent="0.25">
      <c r="A272" s="507" t="s">
        <v>86</v>
      </c>
      <c r="B272" s="77">
        <f t="shared" si="42"/>
        <v>13252</v>
      </c>
      <c r="C272" s="197">
        <v>1840</v>
      </c>
      <c r="D272" s="197">
        <v>5088</v>
      </c>
      <c r="E272" s="197">
        <v>58</v>
      </c>
      <c r="F272" s="197">
        <v>6266</v>
      </c>
      <c r="G272" s="197"/>
      <c r="H272" s="197">
        <f t="shared" si="43"/>
        <v>236461</v>
      </c>
      <c r="I272" s="197">
        <v>228878</v>
      </c>
      <c r="J272" s="197">
        <v>441</v>
      </c>
      <c r="K272" s="197">
        <v>7142</v>
      </c>
    </row>
    <row r="273" spans="1:11" ht="9" x14ac:dyDescent="0.25">
      <c r="A273" s="507"/>
      <c r="B273" s="548"/>
      <c r="C273" s="548"/>
      <c r="D273" s="548"/>
      <c r="E273" s="548"/>
      <c r="F273" s="548"/>
      <c r="G273" s="548"/>
      <c r="H273" s="548"/>
      <c r="I273" s="548"/>
      <c r="J273" s="548"/>
      <c r="K273" s="548"/>
    </row>
    <row r="274" spans="1:11" ht="9" x14ac:dyDescent="0.25">
      <c r="A274" s="535">
        <v>2007</v>
      </c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</row>
    <row r="275" spans="1:11" ht="9" x14ac:dyDescent="0.25">
      <c r="A275" s="113" t="s">
        <v>129</v>
      </c>
      <c r="B275" s="184">
        <f>B277+B290</f>
        <v>155076</v>
      </c>
      <c r="C275" s="75">
        <f>C277+C290</f>
        <v>27037</v>
      </c>
      <c r="D275" s="75">
        <f>D277+D290</f>
        <v>35015</v>
      </c>
      <c r="E275" s="75">
        <f>E277+E290</f>
        <v>18052</v>
      </c>
      <c r="F275" s="75">
        <f>F277+F290</f>
        <v>74972</v>
      </c>
      <c r="G275" s="75"/>
      <c r="H275" s="75">
        <f>H277+H290</f>
        <v>4840962</v>
      </c>
      <c r="I275" s="75">
        <f>I277+I290</f>
        <v>4375949</v>
      </c>
      <c r="J275" s="75">
        <f>J277+J290</f>
        <v>45816</v>
      </c>
      <c r="K275" s="75">
        <f>K277+K290</f>
        <v>419197</v>
      </c>
    </row>
    <row r="276" spans="1:11" ht="3" customHeight="1" x14ac:dyDescent="0.25">
      <c r="A276" s="113"/>
      <c r="B276" s="184"/>
      <c r="C276" s="75"/>
      <c r="D276" s="75"/>
      <c r="E276" s="75"/>
      <c r="F276" s="75"/>
      <c r="G276" s="75"/>
      <c r="H276" s="75"/>
      <c r="I276" s="75"/>
      <c r="J276" s="75"/>
      <c r="K276" s="75"/>
    </row>
    <row r="277" spans="1:11" ht="9" x14ac:dyDescent="0.25">
      <c r="A277" s="111" t="s">
        <v>385</v>
      </c>
      <c r="B277" s="79">
        <f>SUM(B278:B288)</f>
        <v>73890</v>
      </c>
      <c r="C277" s="529">
        <f>SUM(C278:C288)</f>
        <v>16507</v>
      </c>
      <c r="D277" s="529">
        <f>SUM(D278:D288)</f>
        <v>12606</v>
      </c>
      <c r="E277" s="529">
        <f>SUM(E278:E288)</f>
        <v>7539</v>
      </c>
      <c r="F277" s="529">
        <f>SUM(F278:F288)</f>
        <v>37238</v>
      </c>
      <c r="G277" s="529"/>
      <c r="H277" s="529">
        <f>SUM(H278:H288)</f>
        <v>2355603</v>
      </c>
      <c r="I277" s="529">
        <f>SUM(I278:I288)</f>
        <v>2146725</v>
      </c>
      <c r="J277" s="529">
        <f>SUM(J278:J288)</f>
        <v>22219</v>
      </c>
      <c r="K277" s="529">
        <f>SUM(K278:K288)</f>
        <v>186659</v>
      </c>
    </row>
    <row r="278" spans="1:11" ht="9" x14ac:dyDescent="0.25">
      <c r="A278" s="498" t="s">
        <v>15</v>
      </c>
      <c r="B278" s="77">
        <f t="shared" ref="B278:B288" si="44">SUM(C278:F278)</f>
        <v>8599</v>
      </c>
      <c r="C278" s="197">
        <v>5113</v>
      </c>
      <c r="D278" s="197">
        <v>1190</v>
      </c>
      <c r="E278" s="197">
        <v>1269</v>
      </c>
      <c r="F278" s="529">
        <v>1027</v>
      </c>
      <c r="G278" s="197"/>
      <c r="H278" s="197">
        <f t="shared" ref="H278:H288" si="45">SUM(I278:K278)</f>
        <v>246374</v>
      </c>
      <c r="I278" s="197">
        <v>221211</v>
      </c>
      <c r="J278" s="197">
        <v>4659</v>
      </c>
      <c r="K278" s="197">
        <v>20504</v>
      </c>
    </row>
    <row r="279" spans="1:11" ht="9" x14ac:dyDescent="0.25">
      <c r="A279" s="498" t="s">
        <v>112</v>
      </c>
      <c r="B279" s="77">
        <f t="shared" si="44"/>
        <v>13818</v>
      </c>
      <c r="C279" s="197">
        <v>1008</v>
      </c>
      <c r="D279" s="197">
        <v>4107</v>
      </c>
      <c r="E279" s="197">
        <v>1192</v>
      </c>
      <c r="F279" s="197">
        <v>7511</v>
      </c>
      <c r="G279" s="197"/>
      <c r="H279" s="197">
        <f t="shared" si="45"/>
        <v>693942</v>
      </c>
      <c r="I279" s="197">
        <v>667003</v>
      </c>
      <c r="J279" s="197">
        <v>2668</v>
      </c>
      <c r="K279" s="197">
        <v>24271</v>
      </c>
    </row>
    <row r="280" spans="1:11" ht="9" x14ac:dyDescent="0.25">
      <c r="A280" s="502" t="s">
        <v>25</v>
      </c>
      <c r="B280" s="185">
        <f t="shared" si="44"/>
        <v>1750</v>
      </c>
      <c r="C280" s="262">
        <v>700</v>
      </c>
      <c r="D280" s="262">
        <v>400</v>
      </c>
      <c r="E280" s="262">
        <v>0</v>
      </c>
      <c r="F280" s="262">
        <v>650</v>
      </c>
      <c r="G280" s="262"/>
      <c r="H280" s="262">
        <f t="shared" si="45"/>
        <v>350944</v>
      </c>
      <c r="I280" s="262">
        <v>326358</v>
      </c>
      <c r="J280" s="262">
        <v>0</v>
      </c>
      <c r="K280" s="262">
        <v>24586</v>
      </c>
    </row>
    <row r="281" spans="1:11" ht="9" x14ac:dyDescent="0.25">
      <c r="A281" s="498" t="s">
        <v>27</v>
      </c>
      <c r="B281" s="77">
        <f t="shared" si="44"/>
        <v>7566</v>
      </c>
      <c r="C281" s="197">
        <v>0</v>
      </c>
      <c r="D281" s="197">
        <v>1992</v>
      </c>
      <c r="E281" s="197">
        <v>1440</v>
      </c>
      <c r="F281" s="197">
        <v>4134</v>
      </c>
      <c r="G281" s="197"/>
      <c r="H281" s="197">
        <f t="shared" si="45"/>
        <v>25500</v>
      </c>
      <c r="I281" s="197">
        <v>22350</v>
      </c>
      <c r="J281" s="197">
        <v>630</v>
      </c>
      <c r="K281" s="197">
        <v>2520</v>
      </c>
    </row>
    <row r="282" spans="1:11" ht="9" x14ac:dyDescent="0.25">
      <c r="A282" s="498" t="s">
        <v>36</v>
      </c>
      <c r="B282" s="77">
        <f t="shared" si="44"/>
        <v>844</v>
      </c>
      <c r="C282" s="197">
        <v>472</v>
      </c>
      <c r="D282" s="197">
        <v>204</v>
      </c>
      <c r="E282" s="197">
        <v>84</v>
      </c>
      <c r="F282" s="197">
        <v>84</v>
      </c>
      <c r="G282" s="197"/>
      <c r="H282" s="197">
        <f t="shared" si="45"/>
        <v>50767</v>
      </c>
      <c r="I282" s="197">
        <v>12800</v>
      </c>
      <c r="J282" s="197">
        <v>0</v>
      </c>
      <c r="K282" s="197">
        <v>37967</v>
      </c>
    </row>
    <row r="283" spans="1:11" ht="9" x14ac:dyDescent="0.25">
      <c r="A283" s="498" t="s">
        <v>39</v>
      </c>
      <c r="B283" s="77">
        <f t="shared" si="44"/>
        <v>4135</v>
      </c>
      <c r="C283" s="197">
        <v>0</v>
      </c>
      <c r="D283" s="197">
        <v>439</v>
      </c>
      <c r="E283" s="197">
        <v>420</v>
      </c>
      <c r="F283" s="197">
        <v>3276</v>
      </c>
      <c r="G283" s="197"/>
      <c r="H283" s="197">
        <f t="shared" si="45"/>
        <v>9750</v>
      </c>
      <c r="I283" s="197">
        <v>8504</v>
      </c>
      <c r="J283" s="197">
        <v>0</v>
      </c>
      <c r="K283" s="197">
        <v>1246</v>
      </c>
    </row>
    <row r="284" spans="1:11" ht="9" x14ac:dyDescent="0.25">
      <c r="A284" s="502" t="s">
        <v>43</v>
      </c>
      <c r="B284" s="185">
        <f t="shared" si="44"/>
        <v>8828</v>
      </c>
      <c r="C284" s="262">
        <v>0</v>
      </c>
      <c r="D284" s="262">
        <v>600</v>
      </c>
      <c r="E284" s="262">
        <v>960</v>
      </c>
      <c r="F284" s="262">
        <v>7268</v>
      </c>
      <c r="G284" s="530"/>
      <c r="H284" s="262">
        <f t="shared" si="45"/>
        <v>461649</v>
      </c>
      <c r="I284" s="262">
        <v>447433</v>
      </c>
      <c r="J284" s="262">
        <v>0</v>
      </c>
      <c r="K284" s="262">
        <v>14216</v>
      </c>
    </row>
    <row r="285" spans="1:11" ht="9" x14ac:dyDescent="0.25">
      <c r="A285" s="498" t="s">
        <v>48</v>
      </c>
      <c r="B285" s="77">
        <f t="shared" si="44"/>
        <v>6430</v>
      </c>
      <c r="C285" s="197">
        <v>340</v>
      </c>
      <c r="D285" s="197">
        <v>1953</v>
      </c>
      <c r="E285" s="197">
        <v>731</v>
      </c>
      <c r="F285" s="197">
        <v>3406</v>
      </c>
      <c r="G285" s="197"/>
      <c r="H285" s="197">
        <f t="shared" si="45"/>
        <v>26350</v>
      </c>
      <c r="I285" s="197">
        <v>26250</v>
      </c>
      <c r="J285" s="197">
        <v>0</v>
      </c>
      <c r="K285" s="197">
        <v>100</v>
      </c>
    </row>
    <row r="286" spans="1:11" ht="9" x14ac:dyDescent="0.25">
      <c r="A286" s="498" t="s">
        <v>52</v>
      </c>
      <c r="B286" s="77">
        <f t="shared" si="44"/>
        <v>5766</v>
      </c>
      <c r="C286" s="197">
        <v>4821</v>
      </c>
      <c r="D286" s="197">
        <v>142</v>
      </c>
      <c r="E286" s="197">
        <v>418</v>
      </c>
      <c r="F286" s="197">
        <v>385</v>
      </c>
      <c r="G286" s="197"/>
      <c r="H286" s="197">
        <f t="shared" si="45"/>
        <v>97161</v>
      </c>
      <c r="I286" s="197">
        <v>77504</v>
      </c>
      <c r="J286" s="197">
        <v>0</v>
      </c>
      <c r="K286" s="197">
        <v>19657</v>
      </c>
    </row>
    <row r="287" spans="1:11" ht="9" x14ac:dyDescent="0.25">
      <c r="A287" s="498" t="s">
        <v>65</v>
      </c>
      <c r="B287" s="77">
        <f t="shared" si="44"/>
        <v>10874</v>
      </c>
      <c r="C287" s="197">
        <v>1858</v>
      </c>
      <c r="D287" s="197">
        <v>1512</v>
      </c>
      <c r="E287" s="197">
        <v>201</v>
      </c>
      <c r="F287" s="197">
        <v>7303</v>
      </c>
      <c r="G287" s="197"/>
      <c r="H287" s="197">
        <f t="shared" si="45"/>
        <v>276265</v>
      </c>
      <c r="I287" s="197">
        <v>250114</v>
      </c>
      <c r="J287" s="197">
        <v>5288</v>
      </c>
      <c r="K287" s="197">
        <v>20863</v>
      </c>
    </row>
    <row r="288" spans="1:11" ht="9" x14ac:dyDescent="0.25">
      <c r="A288" s="502" t="s">
        <v>69</v>
      </c>
      <c r="B288" s="185">
        <f t="shared" si="44"/>
        <v>5280</v>
      </c>
      <c r="C288" s="262">
        <v>2195</v>
      </c>
      <c r="D288" s="262">
        <v>67</v>
      </c>
      <c r="E288" s="262">
        <v>824</v>
      </c>
      <c r="F288" s="262">
        <v>2194</v>
      </c>
      <c r="G288" s="262"/>
      <c r="H288" s="262">
        <f t="shared" si="45"/>
        <v>116901</v>
      </c>
      <c r="I288" s="262">
        <v>87198</v>
      </c>
      <c r="J288" s="262">
        <v>8974</v>
      </c>
      <c r="K288" s="262">
        <v>20729</v>
      </c>
    </row>
    <row r="289" spans="1:11" ht="9" x14ac:dyDescent="0.25">
      <c r="A289" s="499"/>
      <c r="B289" s="475"/>
      <c r="C289" s="74"/>
      <c r="D289" s="74"/>
      <c r="E289" s="74"/>
      <c r="F289" s="74"/>
      <c r="G289" s="74"/>
      <c r="H289" s="74"/>
      <c r="I289" s="74"/>
      <c r="J289" s="74"/>
      <c r="K289" s="74"/>
    </row>
    <row r="290" spans="1:11" ht="9" x14ac:dyDescent="0.25">
      <c r="A290" s="111" t="s">
        <v>386</v>
      </c>
      <c r="B290" s="79">
        <f>SUM(B291:B296)</f>
        <v>81186</v>
      </c>
      <c r="C290" s="529">
        <f>SUM(C291:C296)</f>
        <v>10530</v>
      </c>
      <c r="D290" s="529">
        <f>SUM(D291:D296)</f>
        <v>22409</v>
      </c>
      <c r="E290" s="529">
        <f>SUM(E291:E296)</f>
        <v>10513</v>
      </c>
      <c r="F290" s="529">
        <f>SUM(F291:F296)</f>
        <v>37734</v>
      </c>
      <c r="G290" s="529"/>
      <c r="H290" s="529">
        <f>SUM(H291:H296)</f>
        <v>2485359</v>
      </c>
      <c r="I290" s="529">
        <f>SUM(I291:I296)</f>
        <v>2229224</v>
      </c>
      <c r="J290" s="529">
        <f>SUM(J291:J296)</f>
        <v>23597</v>
      </c>
      <c r="K290" s="529">
        <f>SUM(K291:K296)</f>
        <v>232538</v>
      </c>
    </row>
    <row r="291" spans="1:11" ht="9" x14ac:dyDescent="0.25">
      <c r="A291" s="507" t="s">
        <v>21</v>
      </c>
      <c r="B291" s="77">
        <f t="shared" ref="B291:B296" si="46">SUM(C291:F291)</f>
        <v>24196</v>
      </c>
      <c r="C291" s="197">
        <v>2295</v>
      </c>
      <c r="D291" s="197">
        <v>377</v>
      </c>
      <c r="E291" s="197">
        <v>5886</v>
      </c>
      <c r="F291" s="197">
        <v>15638</v>
      </c>
      <c r="G291" s="197"/>
      <c r="H291" s="197">
        <f t="shared" ref="H291:H296" si="47">SUM(I291:K291)</f>
        <v>0</v>
      </c>
      <c r="I291" s="197">
        <v>0</v>
      </c>
      <c r="J291" s="197">
        <v>0</v>
      </c>
      <c r="K291" s="197">
        <v>0</v>
      </c>
    </row>
    <row r="292" spans="1:11" ht="9" x14ac:dyDescent="0.25">
      <c r="A292" s="507" t="s">
        <v>59</v>
      </c>
      <c r="B292" s="77">
        <f t="shared" si="46"/>
        <v>886</v>
      </c>
      <c r="C292" s="197">
        <v>400</v>
      </c>
      <c r="D292" s="197">
        <v>186</v>
      </c>
      <c r="E292" s="197">
        <v>300</v>
      </c>
      <c r="F292" s="197">
        <v>0</v>
      </c>
      <c r="G292" s="197"/>
      <c r="H292" s="197">
        <f t="shared" si="47"/>
        <v>1050</v>
      </c>
      <c r="I292" s="197">
        <v>0</v>
      </c>
      <c r="J292" s="197">
        <v>0</v>
      </c>
      <c r="K292" s="197">
        <v>1050</v>
      </c>
    </row>
    <row r="293" spans="1:11" ht="9" x14ac:dyDescent="0.25">
      <c r="A293" s="531" t="s">
        <v>74</v>
      </c>
      <c r="B293" s="185">
        <f t="shared" si="46"/>
        <v>8660</v>
      </c>
      <c r="C293" s="262">
        <v>2242</v>
      </c>
      <c r="D293" s="262">
        <v>2640</v>
      </c>
      <c r="E293" s="262">
        <v>2525</v>
      </c>
      <c r="F293" s="262">
        <v>1253</v>
      </c>
      <c r="G293" s="262"/>
      <c r="H293" s="262">
        <f t="shared" si="47"/>
        <v>201155</v>
      </c>
      <c r="I293" s="262">
        <v>176750</v>
      </c>
      <c r="J293" s="262">
        <v>2850</v>
      </c>
      <c r="K293" s="262">
        <v>21555</v>
      </c>
    </row>
    <row r="294" spans="1:11" ht="9" x14ac:dyDescent="0.25">
      <c r="A294" s="507" t="s">
        <v>76</v>
      </c>
      <c r="B294" s="77">
        <f t="shared" si="46"/>
        <v>11055</v>
      </c>
      <c r="C294" s="197">
        <v>0</v>
      </c>
      <c r="D294" s="197">
        <v>7820</v>
      </c>
      <c r="E294" s="197">
        <v>860</v>
      </c>
      <c r="F294" s="197">
        <v>2375</v>
      </c>
      <c r="G294" s="197"/>
      <c r="H294" s="197">
        <f t="shared" si="47"/>
        <v>1070307</v>
      </c>
      <c r="I294" s="197">
        <v>975988</v>
      </c>
      <c r="J294" s="197">
        <v>9564</v>
      </c>
      <c r="K294" s="197">
        <v>84755</v>
      </c>
    </row>
    <row r="295" spans="1:11" ht="9" x14ac:dyDescent="0.25">
      <c r="A295" s="507" t="s">
        <v>82</v>
      </c>
      <c r="B295" s="77">
        <f t="shared" si="46"/>
        <v>23137</v>
      </c>
      <c r="C295" s="197">
        <v>3753</v>
      </c>
      <c r="D295" s="197">
        <v>6298</v>
      </c>
      <c r="E295" s="197">
        <v>884</v>
      </c>
      <c r="F295" s="197">
        <v>12202</v>
      </c>
      <c r="G295" s="197"/>
      <c r="H295" s="197">
        <f t="shared" si="47"/>
        <v>976386</v>
      </c>
      <c r="I295" s="197">
        <v>847608</v>
      </c>
      <c r="J295" s="197">
        <v>10742</v>
      </c>
      <c r="K295" s="197">
        <v>118036</v>
      </c>
    </row>
    <row r="296" spans="1:11" ht="9" x14ac:dyDescent="0.25">
      <c r="A296" s="507" t="s">
        <v>86</v>
      </c>
      <c r="B296" s="77">
        <f t="shared" si="46"/>
        <v>13252</v>
      </c>
      <c r="C296" s="197">
        <v>1840</v>
      </c>
      <c r="D296" s="197">
        <v>5088</v>
      </c>
      <c r="E296" s="197">
        <v>58</v>
      </c>
      <c r="F296" s="197">
        <v>6266</v>
      </c>
      <c r="G296" s="197"/>
      <c r="H296" s="197">
        <f t="shared" si="47"/>
        <v>236461</v>
      </c>
      <c r="I296" s="197">
        <v>228878</v>
      </c>
      <c r="J296" s="197">
        <v>441</v>
      </c>
      <c r="K296" s="197">
        <v>7142</v>
      </c>
    </row>
    <row r="297" spans="1:11" ht="9" x14ac:dyDescent="0.25">
      <c r="A297" s="507"/>
      <c r="B297" s="548"/>
      <c r="C297" s="548"/>
      <c r="D297" s="548"/>
      <c r="E297" s="548"/>
      <c r="F297" s="548"/>
      <c r="G297" s="548"/>
      <c r="H297" s="548"/>
      <c r="I297" s="548"/>
      <c r="J297" s="548"/>
      <c r="K297" s="548"/>
    </row>
    <row r="298" spans="1:11" ht="9" x14ac:dyDescent="0.25">
      <c r="A298" s="535">
        <v>2008</v>
      </c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</row>
    <row r="299" spans="1:11" ht="9" x14ac:dyDescent="0.25">
      <c r="A299" s="113" t="s">
        <v>129</v>
      </c>
      <c r="B299" s="184">
        <f>SUM(C299:F299)</f>
        <v>158041</v>
      </c>
      <c r="C299" s="75">
        <f>C301+C314</f>
        <v>28734</v>
      </c>
      <c r="D299" s="75">
        <f>D301+D314</f>
        <v>35130</v>
      </c>
      <c r="E299" s="75">
        <f>E301+E314</f>
        <v>18502</v>
      </c>
      <c r="F299" s="75">
        <f>F301+F314</f>
        <v>75675</v>
      </c>
      <c r="G299" s="75"/>
      <c r="H299" s="75">
        <f>SUM(I299:K299)</f>
        <v>7658423</v>
      </c>
      <c r="I299" s="75">
        <f>I301+I314</f>
        <v>7014470</v>
      </c>
      <c r="J299" s="75">
        <f>J301+J314</f>
        <v>80423</v>
      </c>
      <c r="K299" s="75">
        <f>K301+K314</f>
        <v>563530</v>
      </c>
    </row>
    <row r="300" spans="1:11" ht="3" customHeight="1" x14ac:dyDescent="0.25">
      <c r="A300" s="113"/>
      <c r="B300" s="184"/>
      <c r="C300" s="75"/>
      <c r="D300" s="75"/>
      <c r="E300" s="75"/>
      <c r="F300" s="75"/>
      <c r="G300" s="75"/>
      <c r="H300" s="75"/>
      <c r="I300" s="75"/>
      <c r="J300" s="75"/>
      <c r="K300" s="75"/>
    </row>
    <row r="301" spans="1:11" ht="9" x14ac:dyDescent="0.25">
      <c r="A301" s="111" t="s">
        <v>385</v>
      </c>
      <c r="B301" s="79">
        <f>SUM(B302:B312)</f>
        <v>73870</v>
      </c>
      <c r="C301" s="529">
        <f>SUM(C302:C312)</f>
        <v>16507</v>
      </c>
      <c r="D301" s="529">
        <f>SUM(D302:D312)</f>
        <v>12606</v>
      </c>
      <c r="E301" s="529">
        <f>SUM(E302:E312)</f>
        <v>7539</v>
      </c>
      <c r="F301" s="529">
        <f>SUM(F302:F312)</f>
        <v>37218</v>
      </c>
      <c r="G301" s="529"/>
      <c r="H301" s="529">
        <f t="shared" ref="H301:H312" si="48">SUM(I301:K301)</f>
        <v>4136182</v>
      </c>
      <c r="I301" s="529">
        <f>SUM(I302:I312)</f>
        <v>3866075</v>
      </c>
      <c r="J301" s="529">
        <f>SUM(J302:J312)</f>
        <v>22449</v>
      </c>
      <c r="K301" s="529">
        <f>SUM(K302:K312)</f>
        <v>247658</v>
      </c>
    </row>
    <row r="302" spans="1:11" ht="9" x14ac:dyDescent="0.25">
      <c r="A302" s="498" t="s">
        <v>15</v>
      </c>
      <c r="B302" s="77">
        <f>SUM(C302:F302)</f>
        <v>8599</v>
      </c>
      <c r="C302" s="197">
        <v>5113</v>
      </c>
      <c r="D302" s="197">
        <v>1190</v>
      </c>
      <c r="E302" s="197">
        <v>1269</v>
      </c>
      <c r="F302" s="529">
        <v>1027</v>
      </c>
      <c r="G302" s="197"/>
      <c r="H302" s="197">
        <f t="shared" si="48"/>
        <v>231808</v>
      </c>
      <c r="I302" s="197">
        <v>211715</v>
      </c>
      <c r="J302" s="197">
        <v>4659</v>
      </c>
      <c r="K302" s="197">
        <v>15434</v>
      </c>
    </row>
    <row r="303" spans="1:11" ht="9" x14ac:dyDescent="0.25">
      <c r="A303" s="498" t="s">
        <v>112</v>
      </c>
      <c r="B303" s="77">
        <f>SUM(C303:F303)</f>
        <v>13818</v>
      </c>
      <c r="C303" s="197">
        <v>1008</v>
      </c>
      <c r="D303" s="197">
        <v>4107</v>
      </c>
      <c r="E303" s="197">
        <v>1192</v>
      </c>
      <c r="F303" s="197">
        <v>7511</v>
      </c>
      <c r="G303" s="197"/>
      <c r="H303" s="197">
        <f t="shared" si="48"/>
        <v>693942</v>
      </c>
      <c r="I303" s="197">
        <v>667003</v>
      </c>
      <c r="J303" s="197">
        <v>2668</v>
      </c>
      <c r="K303" s="197">
        <v>24271</v>
      </c>
    </row>
    <row r="304" spans="1:11" ht="9" x14ac:dyDescent="0.25">
      <c r="A304" s="502" t="s">
        <v>25</v>
      </c>
      <c r="B304" s="185">
        <f>SUM(C304:F304)</f>
        <v>1750</v>
      </c>
      <c r="C304" s="262">
        <v>700</v>
      </c>
      <c r="D304" s="262">
        <v>400</v>
      </c>
      <c r="E304" s="262">
        <v>0</v>
      </c>
      <c r="F304" s="262">
        <v>650</v>
      </c>
      <c r="G304" s="262"/>
      <c r="H304" s="262">
        <f t="shared" si="48"/>
        <v>505341</v>
      </c>
      <c r="I304" s="262">
        <v>438311</v>
      </c>
      <c r="J304" s="262">
        <v>1580</v>
      </c>
      <c r="K304" s="262">
        <v>65450</v>
      </c>
    </row>
    <row r="305" spans="1:11" ht="9" x14ac:dyDescent="0.25">
      <c r="A305" s="498" t="s">
        <v>27</v>
      </c>
      <c r="B305" s="77">
        <f>SUM(C305:F305)</f>
        <v>7566</v>
      </c>
      <c r="C305" s="197">
        <v>0</v>
      </c>
      <c r="D305" s="197">
        <v>1992</v>
      </c>
      <c r="E305" s="197">
        <v>1440</v>
      </c>
      <c r="F305" s="197">
        <v>4134</v>
      </c>
      <c r="G305" s="197"/>
      <c r="H305" s="197">
        <f t="shared" si="48"/>
        <v>25500</v>
      </c>
      <c r="I305" s="197">
        <v>22350</v>
      </c>
      <c r="J305" s="197">
        <v>630</v>
      </c>
      <c r="K305" s="197">
        <v>2520</v>
      </c>
    </row>
    <row r="306" spans="1:11" ht="9" x14ac:dyDescent="0.25">
      <c r="A306" s="498" t="s">
        <v>36</v>
      </c>
      <c r="B306" s="77">
        <f>SUM(C306:F306)</f>
        <v>844</v>
      </c>
      <c r="C306" s="197">
        <v>472</v>
      </c>
      <c r="D306" s="197">
        <v>204</v>
      </c>
      <c r="E306" s="197">
        <v>84</v>
      </c>
      <c r="F306" s="197">
        <v>84</v>
      </c>
      <c r="G306" s="197"/>
      <c r="H306" s="197">
        <f t="shared" si="48"/>
        <v>50767</v>
      </c>
      <c r="I306" s="197">
        <v>12800</v>
      </c>
      <c r="J306" s="197">
        <v>0</v>
      </c>
      <c r="K306" s="197">
        <v>37967</v>
      </c>
    </row>
    <row r="307" spans="1:11" ht="9" x14ac:dyDescent="0.25">
      <c r="A307" s="498" t="s">
        <v>39</v>
      </c>
      <c r="B307" s="77">
        <v>4115</v>
      </c>
      <c r="C307" s="197">
        <v>0</v>
      </c>
      <c r="D307" s="197">
        <v>439</v>
      </c>
      <c r="E307" s="197">
        <v>420</v>
      </c>
      <c r="F307" s="197">
        <v>3256</v>
      </c>
      <c r="G307" s="197"/>
      <c r="H307" s="197">
        <f t="shared" si="48"/>
        <v>9750</v>
      </c>
      <c r="I307" s="197">
        <v>8504</v>
      </c>
      <c r="J307" s="197">
        <v>0</v>
      </c>
      <c r="K307" s="197">
        <v>1246</v>
      </c>
    </row>
    <row r="308" spans="1:11" ht="9" x14ac:dyDescent="0.25">
      <c r="A308" s="502" t="s">
        <v>43</v>
      </c>
      <c r="B308" s="185">
        <f>SUM(C308:F308)</f>
        <v>8828</v>
      </c>
      <c r="C308" s="262">
        <v>0</v>
      </c>
      <c r="D308" s="262">
        <v>600</v>
      </c>
      <c r="E308" s="262">
        <v>960</v>
      </c>
      <c r="F308" s="262">
        <v>7268</v>
      </c>
      <c r="G308" s="530"/>
      <c r="H308" s="262">
        <f t="shared" si="48"/>
        <v>1914109</v>
      </c>
      <c r="I308" s="262">
        <v>1894737</v>
      </c>
      <c r="J308" s="262">
        <v>0</v>
      </c>
      <c r="K308" s="262">
        <v>19372</v>
      </c>
    </row>
    <row r="309" spans="1:11" ht="9" x14ac:dyDescent="0.25">
      <c r="A309" s="498" t="s">
        <v>48</v>
      </c>
      <c r="B309" s="77">
        <f>SUM(C309:F309)</f>
        <v>6430</v>
      </c>
      <c r="C309" s="197">
        <v>340</v>
      </c>
      <c r="D309" s="197">
        <v>1953</v>
      </c>
      <c r="E309" s="197">
        <v>731</v>
      </c>
      <c r="F309" s="197">
        <v>3406</v>
      </c>
      <c r="G309" s="197"/>
      <c r="H309" s="197">
        <f t="shared" si="48"/>
        <v>26350</v>
      </c>
      <c r="I309" s="197">
        <v>26250</v>
      </c>
      <c r="J309" s="197">
        <v>0</v>
      </c>
      <c r="K309" s="197">
        <v>100</v>
      </c>
    </row>
    <row r="310" spans="1:11" ht="9" x14ac:dyDescent="0.25">
      <c r="A310" s="498" t="s">
        <v>52</v>
      </c>
      <c r="B310" s="77">
        <f>SUM(C310:F310)</f>
        <v>5766</v>
      </c>
      <c r="C310" s="197">
        <v>4821</v>
      </c>
      <c r="D310" s="197">
        <v>142</v>
      </c>
      <c r="E310" s="197">
        <v>418</v>
      </c>
      <c r="F310" s="197">
        <v>385</v>
      </c>
      <c r="G310" s="197"/>
      <c r="H310" s="197">
        <f t="shared" si="48"/>
        <v>97161</v>
      </c>
      <c r="I310" s="197">
        <v>77504</v>
      </c>
      <c r="J310" s="197">
        <v>0</v>
      </c>
      <c r="K310" s="197">
        <v>19657</v>
      </c>
    </row>
    <row r="311" spans="1:11" ht="9" x14ac:dyDescent="0.25">
      <c r="A311" s="498" t="s">
        <v>65</v>
      </c>
      <c r="B311" s="77">
        <f>SUM(C311:F311)</f>
        <v>10874</v>
      </c>
      <c r="C311" s="197">
        <v>1858</v>
      </c>
      <c r="D311" s="197">
        <v>1512</v>
      </c>
      <c r="E311" s="197">
        <v>201</v>
      </c>
      <c r="F311" s="197">
        <v>7303</v>
      </c>
      <c r="G311" s="197"/>
      <c r="H311" s="197">
        <f t="shared" si="48"/>
        <v>422596</v>
      </c>
      <c r="I311" s="197">
        <v>389300</v>
      </c>
      <c r="J311" s="197">
        <v>2948</v>
      </c>
      <c r="K311" s="197">
        <v>30348</v>
      </c>
    </row>
    <row r="312" spans="1:11" ht="9" x14ac:dyDescent="0.25">
      <c r="A312" s="502" t="s">
        <v>69</v>
      </c>
      <c r="B312" s="185">
        <f>SUM(C312:F312)</f>
        <v>5280</v>
      </c>
      <c r="C312" s="262">
        <v>2195</v>
      </c>
      <c r="D312" s="262">
        <v>67</v>
      </c>
      <c r="E312" s="262">
        <v>824</v>
      </c>
      <c r="F312" s="262">
        <v>2194</v>
      </c>
      <c r="G312" s="262"/>
      <c r="H312" s="262">
        <f t="shared" si="48"/>
        <v>158858</v>
      </c>
      <c r="I312" s="262">
        <v>117601</v>
      </c>
      <c r="J312" s="262">
        <v>9964</v>
      </c>
      <c r="K312" s="262">
        <v>31293</v>
      </c>
    </row>
    <row r="313" spans="1:11" ht="9" x14ac:dyDescent="0.25">
      <c r="A313" s="499"/>
      <c r="B313" s="475"/>
      <c r="C313" s="74"/>
      <c r="D313" s="74"/>
      <c r="E313" s="74"/>
      <c r="F313" s="74"/>
      <c r="G313" s="74"/>
      <c r="H313" s="74"/>
      <c r="I313" s="74"/>
      <c r="J313" s="74"/>
      <c r="K313" s="74"/>
    </row>
    <row r="314" spans="1:11" ht="9" x14ac:dyDescent="0.25">
      <c r="A314" s="111" t="s">
        <v>386</v>
      </c>
      <c r="B314" s="79">
        <f t="shared" ref="B314:B320" si="49">SUM(C314:F314)</f>
        <v>84171</v>
      </c>
      <c r="C314" s="529">
        <f>SUM(C315:C320)</f>
        <v>12227</v>
      </c>
      <c r="D314" s="529">
        <f>SUM(D315:D320)</f>
        <v>22524</v>
      </c>
      <c r="E314" s="529">
        <f>SUM(E315:E320)</f>
        <v>10963</v>
      </c>
      <c r="F314" s="529">
        <f>SUM(F315:F320)</f>
        <v>38457</v>
      </c>
      <c r="G314" s="529"/>
      <c r="H314" s="529">
        <f t="shared" ref="H314:H320" si="50">SUM(I314:K314)</f>
        <v>3522241</v>
      </c>
      <c r="I314" s="529">
        <f>SUM(I315:I320)</f>
        <v>3148395</v>
      </c>
      <c r="J314" s="529">
        <f>SUM(J315:J320)</f>
        <v>57974</v>
      </c>
      <c r="K314" s="529">
        <f>SUM(K315:K320)</f>
        <v>315872</v>
      </c>
    </row>
    <row r="315" spans="1:11" ht="9" x14ac:dyDescent="0.25">
      <c r="A315" s="507" t="s">
        <v>21</v>
      </c>
      <c r="B315" s="77">
        <f t="shared" si="49"/>
        <v>24196</v>
      </c>
      <c r="C315" s="197">
        <v>2295</v>
      </c>
      <c r="D315" s="197">
        <v>377</v>
      </c>
      <c r="E315" s="197">
        <v>5886</v>
      </c>
      <c r="F315" s="197">
        <v>15638</v>
      </c>
      <c r="G315" s="197"/>
      <c r="H315" s="197">
        <f t="shared" si="50"/>
        <v>0</v>
      </c>
      <c r="I315" s="197">
        <v>0</v>
      </c>
      <c r="J315" s="197">
        <v>0</v>
      </c>
      <c r="K315" s="197">
        <v>0</v>
      </c>
    </row>
    <row r="316" spans="1:11" ht="9" x14ac:dyDescent="0.25">
      <c r="A316" s="507" t="s">
        <v>59</v>
      </c>
      <c r="B316" s="77">
        <f t="shared" si="49"/>
        <v>949</v>
      </c>
      <c r="C316" s="197">
        <v>400</v>
      </c>
      <c r="D316" s="197">
        <v>186</v>
      </c>
      <c r="E316" s="197">
        <v>300</v>
      </c>
      <c r="F316" s="197">
        <v>63</v>
      </c>
      <c r="G316" s="197"/>
      <c r="H316" s="197">
        <f t="shared" si="50"/>
        <v>1050</v>
      </c>
      <c r="I316" s="197">
        <v>0</v>
      </c>
      <c r="J316" s="197">
        <v>0</v>
      </c>
      <c r="K316" s="197">
        <v>1050</v>
      </c>
    </row>
    <row r="317" spans="1:11" ht="9" x14ac:dyDescent="0.25">
      <c r="A317" s="531" t="s">
        <v>74</v>
      </c>
      <c r="B317" s="185">
        <f t="shared" si="49"/>
        <v>8910</v>
      </c>
      <c r="C317" s="262">
        <v>2242</v>
      </c>
      <c r="D317" s="262">
        <v>2640</v>
      </c>
      <c r="E317" s="262">
        <v>2775</v>
      </c>
      <c r="F317" s="262">
        <v>1253</v>
      </c>
      <c r="G317" s="262"/>
      <c r="H317" s="262">
        <f t="shared" si="50"/>
        <v>226690</v>
      </c>
      <c r="I317" s="262">
        <v>200750</v>
      </c>
      <c r="J317" s="262">
        <v>3395</v>
      </c>
      <c r="K317" s="262">
        <v>22545</v>
      </c>
    </row>
    <row r="318" spans="1:11" ht="9" x14ac:dyDescent="0.25">
      <c r="A318" s="507" t="s">
        <v>76</v>
      </c>
      <c r="B318" s="77">
        <f t="shared" si="49"/>
        <v>11978</v>
      </c>
      <c r="C318" s="197">
        <v>0</v>
      </c>
      <c r="D318" s="197">
        <v>7820</v>
      </c>
      <c r="E318" s="197">
        <v>1060</v>
      </c>
      <c r="F318" s="197">
        <v>3098</v>
      </c>
      <c r="G318" s="197"/>
      <c r="H318" s="197">
        <f t="shared" si="50"/>
        <v>2011822</v>
      </c>
      <c r="I318" s="197">
        <v>1871159</v>
      </c>
      <c r="J318" s="197">
        <v>40283</v>
      </c>
      <c r="K318" s="197">
        <v>100380</v>
      </c>
    </row>
    <row r="319" spans="1:11" ht="9" x14ac:dyDescent="0.25">
      <c r="A319" s="507" t="s">
        <v>82</v>
      </c>
      <c r="B319" s="77">
        <f t="shared" si="49"/>
        <v>24949</v>
      </c>
      <c r="C319" s="197">
        <v>5450</v>
      </c>
      <c r="D319" s="197">
        <v>6413</v>
      </c>
      <c r="E319" s="197">
        <v>884</v>
      </c>
      <c r="F319" s="197">
        <v>12202</v>
      </c>
      <c r="G319" s="197"/>
      <c r="H319" s="197">
        <f t="shared" si="50"/>
        <v>1034310</v>
      </c>
      <c r="I319" s="197">
        <v>847608</v>
      </c>
      <c r="J319" s="197">
        <v>10742</v>
      </c>
      <c r="K319" s="197">
        <v>175960</v>
      </c>
    </row>
    <row r="320" spans="1:11" ht="9" x14ac:dyDescent="0.25">
      <c r="A320" s="507" t="s">
        <v>86</v>
      </c>
      <c r="B320" s="77">
        <f t="shared" si="49"/>
        <v>13189</v>
      </c>
      <c r="C320" s="197">
        <v>1840</v>
      </c>
      <c r="D320" s="197">
        <v>5088</v>
      </c>
      <c r="E320" s="197">
        <v>58</v>
      </c>
      <c r="F320" s="197">
        <v>6203</v>
      </c>
      <c r="G320" s="197"/>
      <c r="H320" s="197">
        <f t="shared" si="50"/>
        <v>248369</v>
      </c>
      <c r="I320" s="197">
        <v>228878</v>
      </c>
      <c r="J320" s="197">
        <v>3554</v>
      </c>
      <c r="K320" s="197">
        <v>15937</v>
      </c>
    </row>
    <row r="321" spans="1:11" ht="9" x14ac:dyDescent="0.25">
      <c r="A321" s="507"/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</row>
    <row r="322" spans="1:11" ht="9" x14ac:dyDescent="0.25">
      <c r="A322" s="535">
        <v>2009</v>
      </c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</row>
    <row r="323" spans="1:11" ht="9" x14ac:dyDescent="0.25">
      <c r="A323" s="113" t="s">
        <v>129</v>
      </c>
      <c r="B323" s="184">
        <f>SUM(C323:F323)</f>
        <v>162772</v>
      </c>
      <c r="C323" s="75">
        <f>C325+C338</f>
        <v>28734</v>
      </c>
      <c r="D323" s="75">
        <f>D325+D338</f>
        <v>35862</v>
      </c>
      <c r="E323" s="75">
        <f>E325+E338</f>
        <v>18397</v>
      </c>
      <c r="F323" s="75">
        <f>F325+F338</f>
        <v>79779</v>
      </c>
      <c r="G323" s="75"/>
      <c r="H323" s="75">
        <f>SUM(I323:K323)</f>
        <v>7797670</v>
      </c>
      <c r="I323" s="75">
        <f>I325+I338</f>
        <v>7169538</v>
      </c>
      <c r="J323" s="75">
        <f>J325+J338</f>
        <v>72701</v>
      </c>
      <c r="K323" s="75">
        <f>K325+K338</f>
        <v>555431</v>
      </c>
    </row>
    <row r="324" spans="1:11" ht="3" customHeight="1" x14ac:dyDescent="0.25">
      <c r="A324" s="113"/>
      <c r="B324" s="184"/>
      <c r="C324" s="75"/>
      <c r="D324" s="75"/>
      <c r="E324" s="75"/>
      <c r="F324" s="75"/>
      <c r="G324" s="75"/>
      <c r="H324" s="75"/>
      <c r="I324" s="75"/>
      <c r="J324" s="75"/>
      <c r="K324" s="75"/>
    </row>
    <row r="325" spans="1:11" ht="9" x14ac:dyDescent="0.25">
      <c r="A325" s="111" t="s">
        <v>385</v>
      </c>
      <c r="B325" s="79">
        <f t="shared" ref="B325:B336" si="51">SUM(C325:F325)</f>
        <v>76775</v>
      </c>
      <c r="C325" s="529">
        <f>SUM(C326:C336)</f>
        <v>16507</v>
      </c>
      <c r="D325" s="529">
        <f>SUM(D326:D336)</f>
        <v>12961</v>
      </c>
      <c r="E325" s="529">
        <f>SUM(E326:E336)</f>
        <v>7539</v>
      </c>
      <c r="F325" s="529">
        <f>SUM(F326:F336)</f>
        <v>39768</v>
      </c>
      <c r="G325" s="529"/>
      <c r="H325" s="529">
        <f>SUM(I325:K325)</f>
        <v>4094638</v>
      </c>
      <c r="I325" s="529">
        <f>SUM(I326:I336)</f>
        <v>3827639</v>
      </c>
      <c r="J325" s="529">
        <f>SUM(J326:J336)</f>
        <v>22449</v>
      </c>
      <c r="K325" s="529">
        <f>SUM(K326:K336)</f>
        <v>244550</v>
      </c>
    </row>
    <row r="326" spans="1:11" ht="9" x14ac:dyDescent="0.25">
      <c r="A326" s="498" t="s">
        <v>15</v>
      </c>
      <c r="B326" s="77">
        <f t="shared" si="51"/>
        <v>8599</v>
      </c>
      <c r="C326" s="197">
        <v>5113</v>
      </c>
      <c r="D326" s="197">
        <v>1190</v>
      </c>
      <c r="E326" s="197">
        <v>1269</v>
      </c>
      <c r="F326" s="529">
        <v>1027</v>
      </c>
      <c r="G326" s="197"/>
      <c r="H326" s="197">
        <f>SUM(I326:K326)</f>
        <v>231808</v>
      </c>
      <c r="I326" s="197">
        <v>211715</v>
      </c>
      <c r="J326" s="197">
        <v>4659</v>
      </c>
      <c r="K326" s="197">
        <v>15434</v>
      </c>
    </row>
    <row r="327" spans="1:11" ht="9" x14ac:dyDescent="0.25">
      <c r="A327" s="498" t="s">
        <v>112</v>
      </c>
      <c r="B327" s="77">
        <f t="shared" si="51"/>
        <v>13818</v>
      </c>
      <c r="C327" s="197">
        <v>1008</v>
      </c>
      <c r="D327" s="197">
        <v>4107</v>
      </c>
      <c r="E327" s="197">
        <v>1192</v>
      </c>
      <c r="F327" s="197">
        <v>7511</v>
      </c>
      <c r="G327" s="197"/>
      <c r="H327" s="197">
        <f t="shared" ref="H327:H336" si="52">SUM(I327:K327)</f>
        <v>693942</v>
      </c>
      <c r="I327" s="197">
        <v>667003</v>
      </c>
      <c r="J327" s="197">
        <v>2668</v>
      </c>
      <c r="K327" s="197">
        <v>24271</v>
      </c>
    </row>
    <row r="328" spans="1:11" ht="9" x14ac:dyDescent="0.25">
      <c r="A328" s="502" t="s">
        <v>25</v>
      </c>
      <c r="B328" s="185">
        <f t="shared" si="51"/>
        <v>2555</v>
      </c>
      <c r="C328" s="262">
        <v>700</v>
      </c>
      <c r="D328" s="262">
        <v>755</v>
      </c>
      <c r="E328" s="262">
        <v>0</v>
      </c>
      <c r="F328" s="262">
        <v>1100</v>
      </c>
      <c r="G328" s="262"/>
      <c r="H328" s="262">
        <f t="shared" si="52"/>
        <v>505341</v>
      </c>
      <c r="I328" s="262">
        <v>438311</v>
      </c>
      <c r="J328" s="262">
        <v>1580</v>
      </c>
      <c r="K328" s="262">
        <v>65450</v>
      </c>
    </row>
    <row r="329" spans="1:11" ht="9" x14ac:dyDescent="0.25">
      <c r="A329" s="498" t="s">
        <v>27</v>
      </c>
      <c r="B329" s="77">
        <f t="shared" si="51"/>
        <v>7566</v>
      </c>
      <c r="C329" s="197">
        <v>0</v>
      </c>
      <c r="D329" s="197">
        <v>1992</v>
      </c>
      <c r="E329" s="197">
        <v>1440</v>
      </c>
      <c r="F329" s="197">
        <v>4134</v>
      </c>
      <c r="G329" s="197"/>
      <c r="H329" s="197">
        <f t="shared" si="52"/>
        <v>65500</v>
      </c>
      <c r="I329" s="197">
        <v>62350</v>
      </c>
      <c r="J329" s="197">
        <v>630</v>
      </c>
      <c r="K329" s="197">
        <v>2520</v>
      </c>
    </row>
    <row r="330" spans="1:11" ht="9" x14ac:dyDescent="0.25">
      <c r="A330" s="498" t="s">
        <v>36</v>
      </c>
      <c r="B330" s="77">
        <f t="shared" si="51"/>
        <v>844</v>
      </c>
      <c r="C330" s="197">
        <v>472</v>
      </c>
      <c r="D330" s="197">
        <v>204</v>
      </c>
      <c r="E330" s="197">
        <v>84</v>
      </c>
      <c r="F330" s="197">
        <v>84</v>
      </c>
      <c r="G330" s="197"/>
      <c r="H330" s="197">
        <f t="shared" si="52"/>
        <v>50767</v>
      </c>
      <c r="I330" s="197">
        <v>12800</v>
      </c>
      <c r="J330" s="197">
        <v>0</v>
      </c>
      <c r="K330" s="197">
        <v>37967</v>
      </c>
    </row>
    <row r="331" spans="1:11" ht="9" x14ac:dyDescent="0.25">
      <c r="A331" s="498" t="s">
        <v>39</v>
      </c>
      <c r="B331" s="77">
        <f t="shared" si="51"/>
        <v>4115</v>
      </c>
      <c r="C331" s="197">
        <v>0</v>
      </c>
      <c r="D331" s="197">
        <v>439</v>
      </c>
      <c r="E331" s="197">
        <v>420</v>
      </c>
      <c r="F331" s="197">
        <v>3256</v>
      </c>
      <c r="G331" s="197"/>
      <c r="H331" s="197">
        <f t="shared" si="52"/>
        <v>9750</v>
      </c>
      <c r="I331" s="197">
        <v>8504</v>
      </c>
      <c r="J331" s="197">
        <v>0</v>
      </c>
      <c r="K331" s="197">
        <v>1246</v>
      </c>
    </row>
    <row r="332" spans="1:11" ht="9" x14ac:dyDescent="0.25">
      <c r="A332" s="502" t="s">
        <v>43</v>
      </c>
      <c r="B332" s="185">
        <f t="shared" si="51"/>
        <v>9828</v>
      </c>
      <c r="C332" s="262">
        <v>0</v>
      </c>
      <c r="D332" s="262">
        <v>600</v>
      </c>
      <c r="E332" s="262">
        <v>960</v>
      </c>
      <c r="F332" s="262">
        <v>8268</v>
      </c>
      <c r="G332" s="530"/>
      <c r="H332" s="262">
        <f t="shared" si="52"/>
        <v>1914109</v>
      </c>
      <c r="I332" s="262">
        <v>1894737</v>
      </c>
      <c r="J332" s="262">
        <v>0</v>
      </c>
      <c r="K332" s="262">
        <v>19372</v>
      </c>
    </row>
    <row r="333" spans="1:11" ht="9" x14ac:dyDescent="0.25">
      <c r="A333" s="498" t="s">
        <v>48</v>
      </c>
      <c r="B333" s="77">
        <f t="shared" si="51"/>
        <v>6430</v>
      </c>
      <c r="C333" s="197">
        <v>340</v>
      </c>
      <c r="D333" s="197">
        <v>1953</v>
      </c>
      <c r="E333" s="197">
        <v>731</v>
      </c>
      <c r="F333" s="197">
        <v>3406</v>
      </c>
      <c r="G333" s="197"/>
      <c r="H333" s="197">
        <f t="shared" si="52"/>
        <v>26350</v>
      </c>
      <c r="I333" s="197">
        <v>26250</v>
      </c>
      <c r="J333" s="197">
        <v>0</v>
      </c>
      <c r="K333" s="197">
        <v>100</v>
      </c>
    </row>
    <row r="334" spans="1:11" ht="9" x14ac:dyDescent="0.25">
      <c r="A334" s="498" t="s">
        <v>52</v>
      </c>
      <c r="B334" s="77">
        <f t="shared" si="51"/>
        <v>5766</v>
      </c>
      <c r="C334" s="197">
        <v>4821</v>
      </c>
      <c r="D334" s="197">
        <v>142</v>
      </c>
      <c r="E334" s="197">
        <v>418</v>
      </c>
      <c r="F334" s="197">
        <v>385</v>
      </c>
      <c r="G334" s="197"/>
      <c r="H334" s="197">
        <f t="shared" si="52"/>
        <v>97161</v>
      </c>
      <c r="I334" s="197">
        <v>77504</v>
      </c>
      <c r="J334" s="197">
        <v>0</v>
      </c>
      <c r="K334" s="197">
        <v>19657</v>
      </c>
    </row>
    <row r="335" spans="1:11" ht="9" x14ac:dyDescent="0.25">
      <c r="A335" s="498" t="s">
        <v>65</v>
      </c>
      <c r="B335" s="77">
        <f t="shared" si="51"/>
        <v>11974</v>
      </c>
      <c r="C335" s="197">
        <v>1858</v>
      </c>
      <c r="D335" s="197">
        <v>1512</v>
      </c>
      <c r="E335" s="197">
        <v>201</v>
      </c>
      <c r="F335" s="197">
        <v>8403</v>
      </c>
      <c r="G335" s="197"/>
      <c r="H335" s="197">
        <f t="shared" si="52"/>
        <v>422596</v>
      </c>
      <c r="I335" s="197">
        <v>389300</v>
      </c>
      <c r="J335" s="197">
        <v>2948</v>
      </c>
      <c r="K335" s="197">
        <v>30348</v>
      </c>
    </row>
    <row r="336" spans="1:11" ht="9" x14ac:dyDescent="0.25">
      <c r="A336" s="502" t="s">
        <v>69</v>
      </c>
      <c r="B336" s="185">
        <f t="shared" si="51"/>
        <v>5280</v>
      </c>
      <c r="C336" s="262">
        <v>2195</v>
      </c>
      <c r="D336" s="262">
        <v>67</v>
      </c>
      <c r="E336" s="262">
        <v>824</v>
      </c>
      <c r="F336" s="262">
        <v>2194</v>
      </c>
      <c r="G336" s="262"/>
      <c r="H336" s="262">
        <f t="shared" si="52"/>
        <v>77314</v>
      </c>
      <c r="I336" s="262">
        <v>39165</v>
      </c>
      <c r="J336" s="262">
        <v>9964</v>
      </c>
      <c r="K336" s="262">
        <v>28185</v>
      </c>
    </row>
    <row r="337" spans="1:11" ht="9" x14ac:dyDescent="0.25">
      <c r="A337" s="499"/>
      <c r="B337" s="475"/>
      <c r="C337" s="74"/>
      <c r="D337" s="74"/>
      <c r="E337" s="74"/>
      <c r="F337" s="74"/>
      <c r="G337" s="74"/>
      <c r="H337" s="74"/>
      <c r="I337" s="74"/>
      <c r="J337" s="74"/>
      <c r="K337" s="74"/>
    </row>
    <row r="338" spans="1:11" ht="9" x14ac:dyDescent="0.25">
      <c r="A338" s="111" t="s">
        <v>386</v>
      </c>
      <c r="B338" s="79">
        <f t="shared" ref="B338:B344" si="53">SUM(C338:F338)</f>
        <v>85997</v>
      </c>
      <c r="C338" s="529">
        <f>SUM(C339:C344)</f>
        <v>12227</v>
      </c>
      <c r="D338" s="529">
        <f>SUM(D339:D344)</f>
        <v>22901</v>
      </c>
      <c r="E338" s="529">
        <f>SUM(E339:E344)</f>
        <v>10858</v>
      </c>
      <c r="F338" s="529">
        <f>SUM(F339:F344)</f>
        <v>40011</v>
      </c>
      <c r="G338" s="529"/>
      <c r="H338" s="529">
        <f t="shared" ref="H338:H344" si="54">SUM(I338:K338)</f>
        <v>3703032</v>
      </c>
      <c r="I338" s="529">
        <f>SUM(I339:I344)</f>
        <v>3341899</v>
      </c>
      <c r="J338" s="529">
        <f>SUM(J339:J344)</f>
        <v>50252</v>
      </c>
      <c r="K338" s="529">
        <f>SUM(K339:K344)</f>
        <v>310881</v>
      </c>
    </row>
    <row r="339" spans="1:11" ht="9" x14ac:dyDescent="0.25">
      <c r="A339" s="507" t="s">
        <v>21</v>
      </c>
      <c r="B339" s="77">
        <f t="shared" si="53"/>
        <v>24196</v>
      </c>
      <c r="C339" s="197">
        <v>2295</v>
      </c>
      <c r="D339" s="197">
        <v>377</v>
      </c>
      <c r="E339" s="197">
        <v>5886</v>
      </c>
      <c r="F339" s="197">
        <v>15638</v>
      </c>
      <c r="G339" s="197"/>
      <c r="H339" s="197">
        <f t="shared" si="54"/>
        <v>0</v>
      </c>
      <c r="I339" s="197">
        <v>0</v>
      </c>
      <c r="J339" s="197">
        <v>0</v>
      </c>
      <c r="K339" s="197">
        <v>0</v>
      </c>
    </row>
    <row r="340" spans="1:11" ht="9" x14ac:dyDescent="0.25">
      <c r="A340" s="507" t="s">
        <v>59</v>
      </c>
      <c r="B340" s="77">
        <f t="shared" si="53"/>
        <v>949</v>
      </c>
      <c r="C340" s="197">
        <v>400</v>
      </c>
      <c r="D340" s="197">
        <v>186</v>
      </c>
      <c r="E340" s="197">
        <v>300</v>
      </c>
      <c r="F340" s="197">
        <v>63</v>
      </c>
      <c r="G340" s="197"/>
      <c r="H340" s="197">
        <f t="shared" si="54"/>
        <v>1050</v>
      </c>
      <c r="I340" s="197">
        <v>0</v>
      </c>
      <c r="J340" s="197">
        <v>0</v>
      </c>
      <c r="K340" s="197">
        <v>1050</v>
      </c>
    </row>
    <row r="341" spans="1:11" ht="9" x14ac:dyDescent="0.25">
      <c r="A341" s="531" t="s">
        <v>74</v>
      </c>
      <c r="B341" s="185">
        <f t="shared" si="53"/>
        <v>10566</v>
      </c>
      <c r="C341" s="262">
        <v>2242</v>
      </c>
      <c r="D341" s="262">
        <v>2847</v>
      </c>
      <c r="E341" s="262">
        <v>2670</v>
      </c>
      <c r="F341" s="262">
        <v>2807</v>
      </c>
      <c r="G341" s="262"/>
      <c r="H341" s="262">
        <f t="shared" si="54"/>
        <v>226690</v>
      </c>
      <c r="I341" s="262">
        <v>200750</v>
      </c>
      <c r="J341" s="262">
        <v>3395</v>
      </c>
      <c r="K341" s="262">
        <v>22545</v>
      </c>
    </row>
    <row r="342" spans="1:11" ht="9" x14ac:dyDescent="0.25">
      <c r="A342" s="507" t="s">
        <v>76</v>
      </c>
      <c r="B342" s="77">
        <f t="shared" si="53"/>
        <v>12148</v>
      </c>
      <c r="C342" s="197">
        <v>0</v>
      </c>
      <c r="D342" s="197">
        <v>7990</v>
      </c>
      <c r="E342" s="197">
        <v>1060</v>
      </c>
      <c r="F342" s="197">
        <v>3098</v>
      </c>
      <c r="G342" s="197"/>
      <c r="H342" s="197">
        <f t="shared" si="54"/>
        <v>2011822</v>
      </c>
      <c r="I342" s="197">
        <v>1871159</v>
      </c>
      <c r="J342" s="197">
        <v>40283</v>
      </c>
      <c r="K342" s="197">
        <v>100380</v>
      </c>
    </row>
    <row r="343" spans="1:11" ht="9" x14ac:dyDescent="0.25">
      <c r="A343" s="507" t="s">
        <v>82</v>
      </c>
      <c r="B343" s="77">
        <f t="shared" si="53"/>
        <v>24949</v>
      </c>
      <c r="C343" s="197">
        <v>5450</v>
      </c>
      <c r="D343" s="197">
        <v>6413</v>
      </c>
      <c r="E343" s="197">
        <v>884</v>
      </c>
      <c r="F343" s="197">
        <v>12202</v>
      </c>
      <c r="G343" s="197"/>
      <c r="H343" s="197">
        <f t="shared" si="54"/>
        <v>1218324</v>
      </c>
      <c r="I343" s="197">
        <v>1041112</v>
      </c>
      <c r="J343" s="197">
        <v>6574</v>
      </c>
      <c r="K343" s="197">
        <v>170638</v>
      </c>
    </row>
    <row r="344" spans="1:11" ht="9" x14ac:dyDescent="0.25">
      <c r="A344" s="507" t="s">
        <v>86</v>
      </c>
      <c r="B344" s="77">
        <f t="shared" si="53"/>
        <v>13189</v>
      </c>
      <c r="C344" s="197">
        <v>1840</v>
      </c>
      <c r="D344" s="197">
        <v>5088</v>
      </c>
      <c r="E344" s="197">
        <v>58</v>
      </c>
      <c r="F344" s="197">
        <v>6203</v>
      </c>
      <c r="G344" s="197"/>
      <c r="H344" s="197">
        <f t="shared" si="54"/>
        <v>245146</v>
      </c>
      <c r="I344" s="197">
        <v>228878</v>
      </c>
      <c r="J344" s="197">
        <v>0</v>
      </c>
      <c r="K344" s="197">
        <v>16268</v>
      </c>
    </row>
    <row r="345" spans="1:11" ht="9" x14ac:dyDescent="0.25">
      <c r="A345" s="507"/>
      <c r="B345" s="548"/>
      <c r="C345" s="548"/>
      <c r="D345" s="548"/>
      <c r="E345" s="548"/>
      <c r="F345" s="548"/>
      <c r="G345" s="548"/>
      <c r="H345" s="548"/>
      <c r="I345" s="548"/>
      <c r="J345" s="548"/>
      <c r="K345" s="548"/>
    </row>
    <row r="346" spans="1:11" ht="9" x14ac:dyDescent="0.25">
      <c r="A346" s="535">
        <v>2010</v>
      </c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</row>
    <row r="347" spans="1:11" ht="9" x14ac:dyDescent="0.25">
      <c r="A347" s="113" t="s">
        <v>129</v>
      </c>
      <c r="B347" s="184">
        <f>SUM(C347:F347)</f>
        <v>164890</v>
      </c>
      <c r="C347" s="75">
        <f>SUM(C349,C362)</f>
        <v>28734</v>
      </c>
      <c r="D347" s="75">
        <f t="shared" ref="D347:K347" si="55">SUM(D349,D362)</f>
        <v>36229</v>
      </c>
      <c r="E347" s="75">
        <f t="shared" si="55"/>
        <v>18397</v>
      </c>
      <c r="F347" s="75">
        <f t="shared" si="55"/>
        <v>81530</v>
      </c>
      <c r="G347" s="75"/>
      <c r="H347" s="75">
        <f t="shared" si="55"/>
        <v>7777709</v>
      </c>
      <c r="I347" s="75">
        <f t="shared" si="55"/>
        <v>7169538</v>
      </c>
      <c r="J347" s="75">
        <f t="shared" si="55"/>
        <v>66942</v>
      </c>
      <c r="K347" s="75">
        <f t="shared" si="55"/>
        <v>541229</v>
      </c>
    </row>
    <row r="348" spans="1:11" ht="5.0999999999999996" customHeight="1" x14ac:dyDescent="0.25">
      <c r="A348" s="113"/>
      <c r="B348" s="184"/>
      <c r="C348" s="75"/>
      <c r="D348" s="75"/>
      <c r="E348" s="75"/>
      <c r="F348" s="75"/>
      <c r="G348" s="75"/>
      <c r="H348" s="75"/>
      <c r="I348" s="75"/>
      <c r="J348" s="75"/>
      <c r="K348" s="75"/>
    </row>
    <row r="349" spans="1:11" ht="9" x14ac:dyDescent="0.25">
      <c r="A349" s="111" t="s">
        <v>385</v>
      </c>
      <c r="B349" s="79">
        <f t="shared" ref="B349:B360" si="56">SUM(C349:F349)</f>
        <v>78813</v>
      </c>
      <c r="C349" s="529">
        <f>SUM(C350:C360)</f>
        <v>16507</v>
      </c>
      <c r="D349" s="529">
        <f>SUM(D350:D360)</f>
        <v>13248</v>
      </c>
      <c r="E349" s="529">
        <f>SUM(E350:E360)</f>
        <v>7539</v>
      </c>
      <c r="F349" s="529">
        <f>SUM(F350:F360)</f>
        <v>41519</v>
      </c>
      <c r="G349" s="529"/>
      <c r="H349" s="529">
        <f t="shared" ref="H349:H360" si="57">SUM(I349:K349)</f>
        <v>4088979</v>
      </c>
      <c r="I349" s="529">
        <f>SUM(I350:I360)</f>
        <v>3827639</v>
      </c>
      <c r="J349" s="529">
        <f>SUM(J350:J360)</f>
        <v>15790</v>
      </c>
      <c r="K349" s="529">
        <f>SUM(K350:K360)</f>
        <v>245550</v>
      </c>
    </row>
    <row r="350" spans="1:11" ht="9" x14ac:dyDescent="0.25">
      <c r="A350" s="498" t="s">
        <v>15</v>
      </c>
      <c r="B350" s="77">
        <f t="shared" si="56"/>
        <v>8599</v>
      </c>
      <c r="C350" s="197">
        <v>5113</v>
      </c>
      <c r="D350" s="197">
        <v>1190</v>
      </c>
      <c r="E350" s="197">
        <v>1269</v>
      </c>
      <c r="F350" s="529">
        <v>1027</v>
      </c>
      <c r="G350" s="197"/>
      <c r="H350" s="197">
        <f t="shared" si="57"/>
        <v>227149</v>
      </c>
      <c r="I350" s="197">
        <v>211715</v>
      </c>
      <c r="J350" s="197">
        <v>0</v>
      </c>
      <c r="K350" s="197">
        <v>15434</v>
      </c>
    </row>
    <row r="351" spans="1:11" ht="9" x14ac:dyDescent="0.25">
      <c r="A351" s="498" t="s">
        <v>112</v>
      </c>
      <c r="B351" s="77">
        <f t="shared" si="56"/>
        <v>13818</v>
      </c>
      <c r="C351" s="197">
        <v>1008</v>
      </c>
      <c r="D351" s="197">
        <v>4107</v>
      </c>
      <c r="E351" s="197">
        <v>1192</v>
      </c>
      <c r="F351" s="197">
        <v>7511</v>
      </c>
      <c r="G351" s="197"/>
      <c r="H351" s="197">
        <f t="shared" si="57"/>
        <v>693942</v>
      </c>
      <c r="I351" s="197">
        <v>667003</v>
      </c>
      <c r="J351" s="197">
        <v>2668</v>
      </c>
      <c r="K351" s="197">
        <v>24271</v>
      </c>
    </row>
    <row r="352" spans="1:11" ht="9" x14ac:dyDescent="0.25">
      <c r="A352" s="502" t="s">
        <v>25</v>
      </c>
      <c r="B352" s="185">
        <f t="shared" si="56"/>
        <v>3496</v>
      </c>
      <c r="C352" s="262">
        <v>700</v>
      </c>
      <c r="D352" s="262">
        <v>1042</v>
      </c>
      <c r="E352" s="262">
        <v>0</v>
      </c>
      <c r="F352" s="262">
        <v>1754</v>
      </c>
      <c r="G352" s="262"/>
      <c r="H352" s="262">
        <f t="shared" si="57"/>
        <v>505341</v>
      </c>
      <c r="I352" s="262">
        <v>438311</v>
      </c>
      <c r="J352" s="262">
        <v>1580</v>
      </c>
      <c r="K352" s="262">
        <v>65450</v>
      </c>
    </row>
    <row r="353" spans="1:11" ht="9" x14ac:dyDescent="0.25">
      <c r="A353" s="498" t="s">
        <v>27</v>
      </c>
      <c r="B353" s="77">
        <f t="shared" si="56"/>
        <v>7566</v>
      </c>
      <c r="C353" s="197">
        <v>0</v>
      </c>
      <c r="D353" s="197">
        <v>1992</v>
      </c>
      <c r="E353" s="197">
        <v>1440</v>
      </c>
      <c r="F353" s="197">
        <v>4134</v>
      </c>
      <c r="G353" s="197"/>
      <c r="H353" s="197">
        <f t="shared" si="57"/>
        <v>65500</v>
      </c>
      <c r="I353" s="197">
        <v>62350</v>
      </c>
      <c r="J353" s="197">
        <v>630</v>
      </c>
      <c r="K353" s="197">
        <v>2520</v>
      </c>
    </row>
    <row r="354" spans="1:11" ht="9" x14ac:dyDescent="0.25">
      <c r="A354" s="498" t="s">
        <v>36</v>
      </c>
      <c r="B354" s="77">
        <f t="shared" si="56"/>
        <v>844</v>
      </c>
      <c r="C354" s="197">
        <v>472</v>
      </c>
      <c r="D354" s="197">
        <v>204</v>
      </c>
      <c r="E354" s="197">
        <v>84</v>
      </c>
      <c r="F354" s="197">
        <v>84</v>
      </c>
      <c r="G354" s="197"/>
      <c r="H354" s="197">
        <f t="shared" si="57"/>
        <v>50767</v>
      </c>
      <c r="I354" s="197">
        <v>12800</v>
      </c>
      <c r="J354" s="197">
        <v>0</v>
      </c>
      <c r="K354" s="197">
        <v>37967</v>
      </c>
    </row>
    <row r="355" spans="1:11" ht="9" x14ac:dyDescent="0.25">
      <c r="A355" s="498" t="s">
        <v>39</v>
      </c>
      <c r="B355" s="77">
        <f t="shared" si="56"/>
        <v>4115</v>
      </c>
      <c r="C355" s="197">
        <v>0</v>
      </c>
      <c r="D355" s="197">
        <v>439</v>
      </c>
      <c r="E355" s="197">
        <v>420</v>
      </c>
      <c r="F355" s="197">
        <v>3256</v>
      </c>
      <c r="G355" s="197"/>
      <c r="H355" s="197">
        <f t="shared" si="57"/>
        <v>9750</v>
      </c>
      <c r="I355" s="197">
        <v>8504</v>
      </c>
      <c r="J355" s="197">
        <v>0</v>
      </c>
      <c r="K355" s="197">
        <v>1246</v>
      </c>
    </row>
    <row r="356" spans="1:11" ht="9" x14ac:dyDescent="0.25">
      <c r="A356" s="502" t="s">
        <v>43</v>
      </c>
      <c r="B356" s="185">
        <f t="shared" si="56"/>
        <v>9828</v>
      </c>
      <c r="C356" s="262">
        <v>0</v>
      </c>
      <c r="D356" s="262">
        <v>600</v>
      </c>
      <c r="E356" s="262">
        <v>960</v>
      </c>
      <c r="F356" s="262">
        <v>8268</v>
      </c>
      <c r="G356" s="530"/>
      <c r="H356" s="262">
        <f t="shared" si="57"/>
        <v>1914109</v>
      </c>
      <c r="I356" s="262">
        <v>1894737</v>
      </c>
      <c r="J356" s="262">
        <v>0</v>
      </c>
      <c r="K356" s="262">
        <v>19372</v>
      </c>
    </row>
    <row r="357" spans="1:11" ht="9" x14ac:dyDescent="0.25">
      <c r="A357" s="498" t="s">
        <v>48</v>
      </c>
      <c r="B357" s="77">
        <f t="shared" si="56"/>
        <v>6430</v>
      </c>
      <c r="C357" s="197">
        <v>340</v>
      </c>
      <c r="D357" s="197">
        <v>1953</v>
      </c>
      <c r="E357" s="197">
        <v>731</v>
      </c>
      <c r="F357" s="197">
        <v>3406</v>
      </c>
      <c r="G357" s="197"/>
      <c r="H357" s="197">
        <f t="shared" si="57"/>
        <v>26350</v>
      </c>
      <c r="I357" s="197">
        <v>26250</v>
      </c>
      <c r="J357" s="197">
        <v>0</v>
      </c>
      <c r="K357" s="197">
        <v>100</v>
      </c>
    </row>
    <row r="358" spans="1:11" ht="9" x14ac:dyDescent="0.25">
      <c r="A358" s="498" t="s">
        <v>52</v>
      </c>
      <c r="B358" s="77">
        <f t="shared" si="56"/>
        <v>5766</v>
      </c>
      <c r="C358" s="197">
        <v>4821</v>
      </c>
      <c r="D358" s="197">
        <v>142</v>
      </c>
      <c r="E358" s="197">
        <v>418</v>
      </c>
      <c r="F358" s="197">
        <v>385</v>
      </c>
      <c r="G358" s="197"/>
      <c r="H358" s="197">
        <f t="shared" si="57"/>
        <v>97161</v>
      </c>
      <c r="I358" s="197">
        <v>77504</v>
      </c>
      <c r="J358" s="197">
        <v>0</v>
      </c>
      <c r="K358" s="197">
        <v>19657</v>
      </c>
    </row>
    <row r="359" spans="1:11" ht="9" x14ac:dyDescent="0.25">
      <c r="A359" s="498" t="s">
        <v>65</v>
      </c>
      <c r="B359" s="77">
        <f t="shared" si="56"/>
        <v>13071</v>
      </c>
      <c r="C359" s="197">
        <v>1858</v>
      </c>
      <c r="D359" s="197">
        <v>1512</v>
      </c>
      <c r="E359" s="197">
        <v>201</v>
      </c>
      <c r="F359" s="197">
        <v>9500</v>
      </c>
      <c r="G359" s="197"/>
      <c r="H359" s="197">
        <f t="shared" si="57"/>
        <v>421596</v>
      </c>
      <c r="I359" s="197">
        <v>389300</v>
      </c>
      <c r="J359" s="197">
        <v>948</v>
      </c>
      <c r="K359" s="197">
        <v>31348</v>
      </c>
    </row>
    <row r="360" spans="1:11" ht="9" x14ac:dyDescent="0.25">
      <c r="A360" s="502" t="s">
        <v>69</v>
      </c>
      <c r="B360" s="185">
        <f t="shared" si="56"/>
        <v>5280</v>
      </c>
      <c r="C360" s="262">
        <v>2195</v>
      </c>
      <c r="D360" s="262">
        <v>67</v>
      </c>
      <c r="E360" s="262">
        <v>824</v>
      </c>
      <c r="F360" s="262">
        <v>2194</v>
      </c>
      <c r="G360" s="262"/>
      <c r="H360" s="262">
        <f t="shared" si="57"/>
        <v>77314</v>
      </c>
      <c r="I360" s="262">
        <v>39165</v>
      </c>
      <c r="J360" s="262">
        <v>9964</v>
      </c>
      <c r="K360" s="262">
        <v>28185</v>
      </c>
    </row>
    <row r="361" spans="1:11" ht="9" x14ac:dyDescent="0.25">
      <c r="A361" s="499"/>
      <c r="B361" s="475"/>
      <c r="C361" s="74"/>
      <c r="D361" s="74"/>
      <c r="E361" s="74"/>
      <c r="F361" s="74"/>
      <c r="G361" s="74"/>
      <c r="H361" s="74"/>
      <c r="I361" s="74"/>
      <c r="J361" s="74"/>
      <c r="K361" s="74"/>
    </row>
    <row r="362" spans="1:11" ht="9" x14ac:dyDescent="0.25">
      <c r="A362" s="111" t="s">
        <v>386</v>
      </c>
      <c r="B362" s="79">
        <f t="shared" ref="B362:B368" si="58">SUM(C362:F362)</f>
        <v>86077</v>
      </c>
      <c r="C362" s="529">
        <f>SUM(C363:C368)</f>
        <v>12227</v>
      </c>
      <c r="D362" s="529">
        <f>SUM(D363:D368)</f>
        <v>22981</v>
      </c>
      <c r="E362" s="529">
        <f>SUM(E363:E368)</f>
        <v>10858</v>
      </c>
      <c r="F362" s="529">
        <f>SUM(F363:F368)</f>
        <v>40011</v>
      </c>
      <c r="G362" s="529"/>
      <c r="H362" s="529">
        <f t="shared" ref="H362:H368" si="59">SUM(I362:K362)</f>
        <v>3688730</v>
      </c>
      <c r="I362" s="529">
        <f>SUM(I363:I368)</f>
        <v>3341899</v>
      </c>
      <c r="J362" s="529">
        <f>SUM(J363:J368)</f>
        <v>51152</v>
      </c>
      <c r="K362" s="529">
        <f>SUM(K363:K368)</f>
        <v>295679</v>
      </c>
    </row>
    <row r="363" spans="1:11" ht="9" x14ac:dyDescent="0.25">
      <c r="A363" s="507" t="s">
        <v>21</v>
      </c>
      <c r="B363" s="77">
        <f t="shared" si="58"/>
        <v>24196</v>
      </c>
      <c r="C363" s="197">
        <v>2295</v>
      </c>
      <c r="D363" s="197">
        <v>377</v>
      </c>
      <c r="E363" s="197">
        <v>5886</v>
      </c>
      <c r="F363" s="197">
        <v>15638</v>
      </c>
      <c r="G363" s="197"/>
      <c r="H363" s="197">
        <f t="shared" si="59"/>
        <v>0</v>
      </c>
      <c r="I363" s="197">
        <v>0</v>
      </c>
      <c r="J363" s="197">
        <v>0</v>
      </c>
      <c r="K363" s="197">
        <v>0</v>
      </c>
    </row>
    <row r="364" spans="1:11" ht="9" x14ac:dyDescent="0.25">
      <c r="A364" s="507" t="s">
        <v>59</v>
      </c>
      <c r="B364" s="77">
        <f t="shared" si="58"/>
        <v>949</v>
      </c>
      <c r="C364" s="197">
        <v>400</v>
      </c>
      <c r="D364" s="197">
        <v>186</v>
      </c>
      <c r="E364" s="197">
        <v>300</v>
      </c>
      <c r="F364" s="197">
        <v>63</v>
      </c>
      <c r="G364" s="197"/>
      <c r="H364" s="197">
        <f t="shared" si="59"/>
        <v>1050</v>
      </c>
      <c r="I364" s="197">
        <v>0</v>
      </c>
      <c r="J364" s="197">
        <v>0</v>
      </c>
      <c r="K364" s="197">
        <v>1050</v>
      </c>
    </row>
    <row r="365" spans="1:11" ht="9" x14ac:dyDescent="0.25">
      <c r="A365" s="531" t="s">
        <v>74</v>
      </c>
      <c r="B365" s="185">
        <f t="shared" si="58"/>
        <v>10566</v>
      </c>
      <c r="C365" s="262">
        <v>2242</v>
      </c>
      <c r="D365" s="262">
        <v>2847</v>
      </c>
      <c r="E365" s="262">
        <v>2670</v>
      </c>
      <c r="F365" s="262">
        <v>2807</v>
      </c>
      <c r="G365" s="262"/>
      <c r="H365" s="262">
        <f t="shared" si="59"/>
        <v>227980</v>
      </c>
      <c r="I365" s="262">
        <v>200750</v>
      </c>
      <c r="J365" s="262">
        <v>3395</v>
      </c>
      <c r="K365" s="262">
        <v>23835</v>
      </c>
    </row>
    <row r="366" spans="1:11" ht="9" x14ac:dyDescent="0.25">
      <c r="A366" s="507" t="s">
        <v>76</v>
      </c>
      <c r="B366" s="77">
        <f t="shared" si="58"/>
        <v>12228</v>
      </c>
      <c r="C366" s="197">
        <v>0</v>
      </c>
      <c r="D366" s="197">
        <v>8070</v>
      </c>
      <c r="E366" s="197">
        <v>1060</v>
      </c>
      <c r="F366" s="197">
        <v>3098</v>
      </c>
      <c r="G366" s="197"/>
      <c r="H366" s="197">
        <f t="shared" si="59"/>
        <v>2012722</v>
      </c>
      <c r="I366" s="197">
        <v>1871159</v>
      </c>
      <c r="J366" s="197">
        <v>41183</v>
      </c>
      <c r="K366" s="197">
        <v>100380</v>
      </c>
    </row>
    <row r="367" spans="1:11" ht="9" x14ac:dyDescent="0.25">
      <c r="A367" s="507" t="s">
        <v>82</v>
      </c>
      <c r="B367" s="77">
        <f t="shared" si="58"/>
        <v>24949</v>
      </c>
      <c r="C367" s="197">
        <v>5450</v>
      </c>
      <c r="D367" s="197">
        <v>6413</v>
      </c>
      <c r="E367" s="197">
        <v>884</v>
      </c>
      <c r="F367" s="197">
        <v>12202</v>
      </c>
      <c r="G367" s="197"/>
      <c r="H367" s="197">
        <f t="shared" si="59"/>
        <v>1201832</v>
      </c>
      <c r="I367" s="197">
        <v>1041112</v>
      </c>
      <c r="J367" s="197">
        <v>6574</v>
      </c>
      <c r="K367" s="197">
        <v>154146</v>
      </c>
    </row>
    <row r="368" spans="1:11" ht="9" x14ac:dyDescent="0.25">
      <c r="A368" s="507" t="s">
        <v>86</v>
      </c>
      <c r="B368" s="77">
        <f t="shared" si="58"/>
        <v>13189</v>
      </c>
      <c r="C368" s="197">
        <v>1840</v>
      </c>
      <c r="D368" s="197">
        <v>5088</v>
      </c>
      <c r="E368" s="197">
        <v>58</v>
      </c>
      <c r="F368" s="197">
        <v>6203</v>
      </c>
      <c r="G368" s="197"/>
      <c r="H368" s="197">
        <f t="shared" si="59"/>
        <v>245146</v>
      </c>
      <c r="I368" s="197">
        <v>228878</v>
      </c>
      <c r="J368" s="197">
        <v>0</v>
      </c>
      <c r="K368" s="197">
        <v>16268</v>
      </c>
    </row>
    <row r="369" spans="1:11" ht="9" x14ac:dyDescent="0.25">
      <c r="A369" s="507"/>
      <c r="B369" s="77"/>
      <c r="C369" s="197"/>
      <c r="D369" s="197"/>
      <c r="E369" s="197"/>
      <c r="F369" s="197"/>
      <c r="G369" s="197"/>
      <c r="H369" s="197"/>
      <c r="I369" s="197"/>
      <c r="J369" s="197"/>
      <c r="K369" s="197"/>
    </row>
    <row r="370" spans="1:11" ht="9" x14ac:dyDescent="0.25">
      <c r="A370" s="535">
        <v>2011</v>
      </c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</row>
    <row r="371" spans="1:11" ht="9" x14ac:dyDescent="0.25">
      <c r="A371" s="113" t="s">
        <v>129</v>
      </c>
      <c r="B371" s="184">
        <f>SUM(C371:F371)</f>
        <v>166944</v>
      </c>
      <c r="C371" s="75">
        <f>SUM(C373,C386)</f>
        <v>28734</v>
      </c>
      <c r="D371" s="75">
        <f>SUM(D373,D386)</f>
        <v>37455</v>
      </c>
      <c r="E371" s="75">
        <f>SUM(E373,E386)</f>
        <v>18397</v>
      </c>
      <c r="F371" s="75">
        <f>SUM(F373,F386)</f>
        <v>82358</v>
      </c>
      <c r="G371" s="75"/>
      <c r="H371" s="75">
        <f>SUM(H373,H386)</f>
        <v>7791591</v>
      </c>
      <c r="I371" s="75">
        <f>SUM(I373,I386)</f>
        <v>7179038</v>
      </c>
      <c r="J371" s="75">
        <f>SUM(J373,J386)</f>
        <v>66942</v>
      </c>
      <c r="K371" s="75">
        <f>SUM(K373,K386)</f>
        <v>545611</v>
      </c>
    </row>
    <row r="372" spans="1:11" ht="4.5" customHeight="1" x14ac:dyDescent="0.25">
      <c r="A372" s="113"/>
      <c r="B372" s="184"/>
      <c r="C372" s="75"/>
      <c r="D372" s="75"/>
      <c r="E372" s="75"/>
      <c r="F372" s="75"/>
      <c r="G372" s="75"/>
      <c r="H372" s="75"/>
      <c r="I372" s="75"/>
      <c r="J372" s="75"/>
      <c r="K372" s="75"/>
    </row>
    <row r="373" spans="1:11" ht="9" x14ac:dyDescent="0.25">
      <c r="A373" s="111" t="s">
        <v>385</v>
      </c>
      <c r="B373" s="79">
        <f t="shared" ref="B373:B384" si="60">SUM(C373:F373)</f>
        <v>81335</v>
      </c>
      <c r="C373" s="529">
        <f>SUM(C374:C384)</f>
        <v>16507</v>
      </c>
      <c r="D373" s="529">
        <f>SUM(D374:D384)</f>
        <v>13794</v>
      </c>
      <c r="E373" s="529">
        <f>SUM(E374:E384)</f>
        <v>7539</v>
      </c>
      <c r="F373" s="529">
        <f>SUM(F374:F384)</f>
        <v>43495</v>
      </c>
      <c r="G373" s="529"/>
      <c r="H373" s="529">
        <f t="shared" ref="H373:H384" si="61">SUM(I373:K373)</f>
        <v>4093361</v>
      </c>
      <c r="I373" s="529">
        <f>SUM(I374:I384)</f>
        <v>3827639</v>
      </c>
      <c r="J373" s="529">
        <f>SUM(J374:J384)</f>
        <v>15790</v>
      </c>
      <c r="K373" s="529">
        <f>SUM(K374:K384)</f>
        <v>249932</v>
      </c>
    </row>
    <row r="374" spans="1:11" ht="9" x14ac:dyDescent="0.25">
      <c r="A374" s="498" t="s">
        <v>15</v>
      </c>
      <c r="B374" s="77">
        <f t="shared" si="60"/>
        <v>8599</v>
      </c>
      <c r="C374" s="197">
        <v>5113</v>
      </c>
      <c r="D374" s="197">
        <v>1190</v>
      </c>
      <c r="E374" s="197">
        <v>1269</v>
      </c>
      <c r="F374" s="197">
        <v>1027</v>
      </c>
      <c r="G374" s="197"/>
      <c r="H374" s="197">
        <f t="shared" si="61"/>
        <v>224961</v>
      </c>
      <c r="I374" s="197">
        <v>211715</v>
      </c>
      <c r="J374" s="197">
        <v>0</v>
      </c>
      <c r="K374" s="197">
        <v>13246</v>
      </c>
    </row>
    <row r="375" spans="1:11" ht="9" x14ac:dyDescent="0.25">
      <c r="A375" s="498" t="s">
        <v>112</v>
      </c>
      <c r="B375" s="77">
        <f t="shared" si="60"/>
        <v>13818</v>
      </c>
      <c r="C375" s="197">
        <v>1008</v>
      </c>
      <c r="D375" s="197">
        <v>4107</v>
      </c>
      <c r="E375" s="197">
        <v>1192</v>
      </c>
      <c r="F375" s="197">
        <v>7511</v>
      </c>
      <c r="G375" s="197"/>
      <c r="H375" s="197">
        <f t="shared" si="61"/>
        <v>693942</v>
      </c>
      <c r="I375" s="197">
        <v>667003</v>
      </c>
      <c r="J375" s="197">
        <v>2668</v>
      </c>
      <c r="K375" s="197">
        <v>24271</v>
      </c>
    </row>
    <row r="376" spans="1:11" ht="9" x14ac:dyDescent="0.25">
      <c r="A376" s="502" t="s">
        <v>25</v>
      </c>
      <c r="B376" s="185">
        <f t="shared" si="60"/>
        <v>5991</v>
      </c>
      <c r="C376" s="262">
        <v>700</v>
      </c>
      <c r="D376" s="262">
        <v>1588</v>
      </c>
      <c r="E376" s="262">
        <v>0</v>
      </c>
      <c r="F376" s="262">
        <v>3703</v>
      </c>
      <c r="G376" s="262"/>
      <c r="H376" s="262">
        <f t="shared" si="61"/>
        <v>505341</v>
      </c>
      <c r="I376" s="262">
        <v>438311</v>
      </c>
      <c r="J376" s="262">
        <v>1580</v>
      </c>
      <c r="K376" s="262">
        <v>65450</v>
      </c>
    </row>
    <row r="377" spans="1:11" ht="9" x14ac:dyDescent="0.25">
      <c r="A377" s="498" t="s">
        <v>27</v>
      </c>
      <c r="B377" s="77">
        <f t="shared" si="60"/>
        <v>7566</v>
      </c>
      <c r="C377" s="197">
        <v>0</v>
      </c>
      <c r="D377" s="197">
        <v>1992</v>
      </c>
      <c r="E377" s="197">
        <v>1440</v>
      </c>
      <c r="F377" s="197">
        <v>4134</v>
      </c>
      <c r="G377" s="197"/>
      <c r="H377" s="197">
        <f t="shared" si="61"/>
        <v>65500</v>
      </c>
      <c r="I377" s="197">
        <v>62350</v>
      </c>
      <c r="J377" s="197">
        <v>630</v>
      </c>
      <c r="K377" s="197">
        <v>2520</v>
      </c>
    </row>
    <row r="378" spans="1:11" ht="9" x14ac:dyDescent="0.25">
      <c r="A378" s="498" t="s">
        <v>36</v>
      </c>
      <c r="B378" s="77">
        <f t="shared" si="60"/>
        <v>844</v>
      </c>
      <c r="C378" s="197">
        <v>472</v>
      </c>
      <c r="D378" s="197">
        <v>204</v>
      </c>
      <c r="E378" s="197">
        <v>84</v>
      </c>
      <c r="F378" s="197">
        <v>84</v>
      </c>
      <c r="G378" s="197"/>
      <c r="H378" s="197">
        <f t="shared" si="61"/>
        <v>50767</v>
      </c>
      <c r="I378" s="197">
        <v>12800</v>
      </c>
      <c r="J378" s="197">
        <v>0</v>
      </c>
      <c r="K378" s="197">
        <v>37967</v>
      </c>
    </row>
    <row r="379" spans="1:11" ht="9" x14ac:dyDescent="0.25">
      <c r="A379" s="498" t="s">
        <v>39</v>
      </c>
      <c r="B379" s="77">
        <f t="shared" si="60"/>
        <v>4115</v>
      </c>
      <c r="C379" s="197">
        <v>0</v>
      </c>
      <c r="D379" s="197">
        <v>439</v>
      </c>
      <c r="E379" s="197">
        <v>420</v>
      </c>
      <c r="F379" s="197">
        <v>3256</v>
      </c>
      <c r="G379" s="197"/>
      <c r="H379" s="197">
        <f t="shared" si="61"/>
        <v>9750</v>
      </c>
      <c r="I379" s="197">
        <v>8504</v>
      </c>
      <c r="J379" s="197">
        <v>0</v>
      </c>
      <c r="K379" s="197">
        <v>1246</v>
      </c>
    </row>
    <row r="380" spans="1:11" ht="9" x14ac:dyDescent="0.25">
      <c r="A380" s="502" t="s">
        <v>43</v>
      </c>
      <c r="B380" s="185">
        <f t="shared" si="60"/>
        <v>9855</v>
      </c>
      <c r="C380" s="262">
        <v>0</v>
      </c>
      <c r="D380" s="262">
        <v>600</v>
      </c>
      <c r="E380" s="262">
        <v>960</v>
      </c>
      <c r="F380" s="262">
        <v>8295</v>
      </c>
      <c r="G380" s="530"/>
      <c r="H380" s="262">
        <f t="shared" si="61"/>
        <v>1914109</v>
      </c>
      <c r="I380" s="262">
        <v>1894737</v>
      </c>
      <c r="J380" s="262">
        <v>0</v>
      </c>
      <c r="K380" s="262">
        <v>19372</v>
      </c>
    </row>
    <row r="381" spans="1:11" ht="9" x14ac:dyDescent="0.25">
      <c r="A381" s="498" t="s">
        <v>48</v>
      </c>
      <c r="B381" s="77">
        <f t="shared" si="60"/>
        <v>6430</v>
      </c>
      <c r="C381" s="197">
        <v>340</v>
      </c>
      <c r="D381" s="197">
        <v>1953</v>
      </c>
      <c r="E381" s="197">
        <v>731</v>
      </c>
      <c r="F381" s="197">
        <v>3406</v>
      </c>
      <c r="G381" s="197"/>
      <c r="H381" s="197">
        <f t="shared" si="61"/>
        <v>26350</v>
      </c>
      <c r="I381" s="197">
        <v>26250</v>
      </c>
      <c r="J381" s="197">
        <v>0</v>
      </c>
      <c r="K381" s="197">
        <v>100</v>
      </c>
    </row>
    <row r="382" spans="1:11" ht="9" x14ac:dyDescent="0.25">
      <c r="A382" s="498" t="s">
        <v>52</v>
      </c>
      <c r="B382" s="77">
        <f t="shared" si="60"/>
        <v>5766</v>
      </c>
      <c r="C382" s="197">
        <v>4821</v>
      </c>
      <c r="D382" s="197">
        <v>142</v>
      </c>
      <c r="E382" s="197">
        <v>418</v>
      </c>
      <c r="F382" s="197">
        <v>385</v>
      </c>
      <c r="G382" s="197"/>
      <c r="H382" s="197">
        <f t="shared" si="61"/>
        <v>97161</v>
      </c>
      <c r="I382" s="197">
        <v>77504</v>
      </c>
      <c r="J382" s="197">
        <v>0</v>
      </c>
      <c r="K382" s="197">
        <v>19657</v>
      </c>
    </row>
    <row r="383" spans="1:11" ht="9" x14ac:dyDescent="0.25">
      <c r="A383" s="498" t="s">
        <v>65</v>
      </c>
      <c r="B383" s="77">
        <f t="shared" si="60"/>
        <v>13071</v>
      </c>
      <c r="C383" s="197">
        <v>1858</v>
      </c>
      <c r="D383" s="197">
        <v>1512</v>
      </c>
      <c r="E383" s="197">
        <v>201</v>
      </c>
      <c r="F383" s="197">
        <v>9500</v>
      </c>
      <c r="G383" s="197"/>
      <c r="H383" s="197">
        <f t="shared" si="61"/>
        <v>428166</v>
      </c>
      <c r="I383" s="197">
        <v>389300</v>
      </c>
      <c r="J383" s="197">
        <v>948</v>
      </c>
      <c r="K383" s="197">
        <v>37918</v>
      </c>
    </row>
    <row r="384" spans="1:11" ht="9" x14ac:dyDescent="0.25">
      <c r="A384" s="502" t="s">
        <v>69</v>
      </c>
      <c r="B384" s="185">
        <f t="shared" si="60"/>
        <v>5280</v>
      </c>
      <c r="C384" s="262">
        <v>2195</v>
      </c>
      <c r="D384" s="262">
        <v>67</v>
      </c>
      <c r="E384" s="262">
        <v>824</v>
      </c>
      <c r="F384" s="262">
        <v>2194</v>
      </c>
      <c r="G384" s="262"/>
      <c r="H384" s="262">
        <f t="shared" si="61"/>
        <v>77314</v>
      </c>
      <c r="I384" s="262">
        <v>39165</v>
      </c>
      <c r="J384" s="262">
        <v>9964</v>
      </c>
      <c r="K384" s="262">
        <v>28185</v>
      </c>
    </row>
    <row r="385" spans="1:11" ht="9" x14ac:dyDescent="0.25">
      <c r="A385" s="499"/>
      <c r="B385" s="475"/>
      <c r="C385" s="74"/>
      <c r="D385" s="74"/>
      <c r="E385" s="74"/>
      <c r="F385" s="74"/>
      <c r="G385" s="74"/>
      <c r="H385" s="74"/>
      <c r="I385" s="74"/>
      <c r="J385" s="74"/>
      <c r="K385" s="74"/>
    </row>
    <row r="386" spans="1:11" ht="9" x14ac:dyDescent="0.25">
      <c r="A386" s="111" t="s">
        <v>386</v>
      </c>
      <c r="B386" s="79">
        <f t="shared" ref="B386:B392" si="62">SUM(C386:F386)</f>
        <v>85609</v>
      </c>
      <c r="C386" s="529">
        <f>SUM(C387:C392)</f>
        <v>12227</v>
      </c>
      <c r="D386" s="529">
        <f>SUM(D387:D392)</f>
        <v>23661</v>
      </c>
      <c r="E386" s="529">
        <f>SUM(E387:E392)</f>
        <v>10858</v>
      </c>
      <c r="F386" s="529">
        <f>SUM(F387:F392)</f>
        <v>38863</v>
      </c>
      <c r="G386" s="529"/>
      <c r="H386" s="529">
        <f t="shared" ref="H386:H392" si="63">SUM(I386:K386)</f>
        <v>3698230</v>
      </c>
      <c r="I386" s="529">
        <f>SUM(I387:I392)</f>
        <v>3351399</v>
      </c>
      <c r="J386" s="529">
        <f>SUM(J387:J392)</f>
        <v>51152</v>
      </c>
      <c r="K386" s="529">
        <f>SUM(K387:K392)</f>
        <v>295679</v>
      </c>
    </row>
    <row r="387" spans="1:11" ht="9" x14ac:dyDescent="0.25">
      <c r="A387" s="507" t="s">
        <v>21</v>
      </c>
      <c r="B387" s="77">
        <f t="shared" si="62"/>
        <v>24196</v>
      </c>
      <c r="C387" s="197">
        <v>2295</v>
      </c>
      <c r="D387" s="197">
        <v>377</v>
      </c>
      <c r="E387" s="197">
        <v>5886</v>
      </c>
      <c r="F387" s="197">
        <v>15638</v>
      </c>
      <c r="G387" s="197"/>
      <c r="H387" s="197">
        <f t="shared" si="63"/>
        <v>0</v>
      </c>
      <c r="I387" s="197">
        <v>0</v>
      </c>
      <c r="J387" s="197">
        <v>0</v>
      </c>
      <c r="K387" s="197">
        <v>0</v>
      </c>
    </row>
    <row r="388" spans="1:11" ht="9" x14ac:dyDescent="0.25">
      <c r="A388" s="507" t="s">
        <v>59</v>
      </c>
      <c r="B388" s="77">
        <f t="shared" si="62"/>
        <v>949</v>
      </c>
      <c r="C388" s="197">
        <v>400</v>
      </c>
      <c r="D388" s="197">
        <v>186</v>
      </c>
      <c r="E388" s="197">
        <v>300</v>
      </c>
      <c r="F388" s="197">
        <v>63</v>
      </c>
      <c r="G388" s="197"/>
      <c r="H388" s="197">
        <f t="shared" si="63"/>
        <v>1050</v>
      </c>
      <c r="I388" s="197">
        <v>0</v>
      </c>
      <c r="J388" s="197">
        <v>0</v>
      </c>
      <c r="K388" s="197">
        <v>1050</v>
      </c>
    </row>
    <row r="389" spans="1:11" ht="9" x14ac:dyDescent="0.25">
      <c r="A389" s="531" t="s">
        <v>74</v>
      </c>
      <c r="B389" s="185">
        <f t="shared" si="62"/>
        <v>10716</v>
      </c>
      <c r="C389" s="262">
        <v>2242</v>
      </c>
      <c r="D389" s="262">
        <v>2847</v>
      </c>
      <c r="E389" s="262">
        <v>2670</v>
      </c>
      <c r="F389" s="262">
        <v>2957</v>
      </c>
      <c r="G389" s="262"/>
      <c r="H389" s="262">
        <f t="shared" si="63"/>
        <v>237480</v>
      </c>
      <c r="I389" s="262">
        <v>210250</v>
      </c>
      <c r="J389" s="262">
        <v>3395</v>
      </c>
      <c r="K389" s="262">
        <v>23835</v>
      </c>
    </row>
    <row r="390" spans="1:11" ht="9" x14ac:dyDescent="0.25">
      <c r="A390" s="507" t="s">
        <v>76</v>
      </c>
      <c r="B390" s="77">
        <f t="shared" si="62"/>
        <v>12908</v>
      </c>
      <c r="C390" s="197">
        <v>0</v>
      </c>
      <c r="D390" s="197">
        <v>8750</v>
      </c>
      <c r="E390" s="197">
        <v>1060</v>
      </c>
      <c r="F390" s="197">
        <v>3098</v>
      </c>
      <c r="G390" s="197"/>
      <c r="H390" s="197">
        <f t="shared" si="63"/>
        <v>2012722</v>
      </c>
      <c r="I390" s="197">
        <v>1871159</v>
      </c>
      <c r="J390" s="197">
        <v>41183</v>
      </c>
      <c r="K390" s="197">
        <v>100380</v>
      </c>
    </row>
    <row r="391" spans="1:11" ht="9" x14ac:dyDescent="0.25">
      <c r="A391" s="507" t="s">
        <v>82</v>
      </c>
      <c r="B391" s="77">
        <f t="shared" si="62"/>
        <v>23651</v>
      </c>
      <c r="C391" s="197">
        <v>5450</v>
      </c>
      <c r="D391" s="197">
        <v>6413</v>
      </c>
      <c r="E391" s="197">
        <v>884</v>
      </c>
      <c r="F391" s="197">
        <v>10904</v>
      </c>
      <c r="G391" s="197"/>
      <c r="H391" s="197">
        <f t="shared" si="63"/>
        <v>1201832</v>
      </c>
      <c r="I391" s="197">
        <v>1041112</v>
      </c>
      <c r="J391" s="197">
        <v>6574</v>
      </c>
      <c r="K391" s="197">
        <v>154146</v>
      </c>
    </row>
    <row r="392" spans="1:11" ht="9" x14ac:dyDescent="0.25">
      <c r="A392" s="507" t="s">
        <v>86</v>
      </c>
      <c r="B392" s="77">
        <f t="shared" si="62"/>
        <v>13189</v>
      </c>
      <c r="C392" s="197">
        <v>1840</v>
      </c>
      <c r="D392" s="197">
        <v>5088</v>
      </c>
      <c r="E392" s="197">
        <v>58</v>
      </c>
      <c r="F392" s="197">
        <v>6203</v>
      </c>
      <c r="G392" s="197"/>
      <c r="H392" s="197">
        <f t="shared" si="63"/>
        <v>245146</v>
      </c>
      <c r="I392" s="197">
        <v>228878</v>
      </c>
      <c r="J392" s="197">
        <v>0</v>
      </c>
      <c r="K392" s="197">
        <v>16268</v>
      </c>
    </row>
    <row r="393" spans="1:11" ht="9" x14ac:dyDescent="0.25">
      <c r="A393" s="507"/>
      <c r="B393" s="548"/>
      <c r="C393" s="548"/>
      <c r="D393" s="548"/>
      <c r="E393" s="548"/>
      <c r="F393" s="548"/>
      <c r="G393" s="548"/>
      <c r="H393" s="548"/>
      <c r="I393" s="548"/>
      <c r="J393" s="548"/>
      <c r="K393" s="548"/>
    </row>
    <row r="394" spans="1:11" ht="9" x14ac:dyDescent="0.25">
      <c r="A394" s="535">
        <v>2012</v>
      </c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</row>
    <row r="395" spans="1:11" ht="9" x14ac:dyDescent="0.25">
      <c r="A395" s="113" t="s">
        <v>129</v>
      </c>
      <c r="B395" s="75">
        <f>SUM(B397,B410)</f>
        <v>167296</v>
      </c>
      <c r="C395" s="75">
        <f>SUM(C397,C410)</f>
        <v>29025</v>
      </c>
      <c r="D395" s="75">
        <f>SUM(D397,D410)</f>
        <v>36229</v>
      </c>
      <c r="E395" s="75">
        <f>SUM(E397,E410)</f>
        <v>18995</v>
      </c>
      <c r="F395" s="75">
        <f>SUM(F397,F410)</f>
        <v>83047</v>
      </c>
      <c r="G395" s="75"/>
      <c r="H395" s="75">
        <f>SUM(H397,H410)</f>
        <v>7872111.5099999998</v>
      </c>
      <c r="I395" s="75">
        <f>SUM(I397,I410)</f>
        <v>7264199</v>
      </c>
      <c r="J395" s="75">
        <f>SUM(J397,J410)</f>
        <v>66942</v>
      </c>
      <c r="K395" s="75">
        <f>SUM(K397,K410)</f>
        <v>540970.51</v>
      </c>
    </row>
    <row r="396" spans="1:11" ht="5.0999999999999996" customHeight="1" x14ac:dyDescent="0.25">
      <c r="A396" s="113"/>
      <c r="B396" s="184"/>
      <c r="C396" s="75"/>
      <c r="D396" s="75"/>
      <c r="E396" s="75"/>
      <c r="F396" s="75"/>
      <c r="G396" s="75"/>
      <c r="H396" s="75"/>
      <c r="I396" s="75"/>
      <c r="J396" s="75"/>
      <c r="K396" s="75"/>
    </row>
    <row r="397" spans="1:11" ht="9" x14ac:dyDescent="0.25">
      <c r="A397" s="111" t="s">
        <v>385</v>
      </c>
      <c r="B397" s="79">
        <f t="shared" ref="B397:B408" si="64">SUM(C397:F397)</f>
        <v>79119</v>
      </c>
      <c r="C397" s="529">
        <f>SUM(C398:C408)</f>
        <v>16798</v>
      </c>
      <c r="D397" s="529">
        <f>SUM(D398:D408)</f>
        <v>13248</v>
      </c>
      <c r="E397" s="529">
        <f>SUM(E398:E408)</f>
        <v>8137</v>
      </c>
      <c r="F397" s="529">
        <f>SUM(F398:F408)</f>
        <v>40936</v>
      </c>
      <c r="G397" s="529"/>
      <c r="H397" s="529">
        <f>SUM(I397:K397)</f>
        <v>4183381.91</v>
      </c>
      <c r="I397" s="529">
        <f>SUM(I398:I408)</f>
        <v>3922300</v>
      </c>
      <c r="J397" s="529">
        <f>SUM(J398:J408)</f>
        <v>15790</v>
      </c>
      <c r="K397" s="529">
        <f>SUM(K398:K408)</f>
        <v>245291.91</v>
      </c>
    </row>
    <row r="398" spans="1:11" ht="9" x14ac:dyDescent="0.25">
      <c r="A398" s="498" t="s">
        <v>15</v>
      </c>
      <c r="B398" s="77">
        <f t="shared" si="64"/>
        <v>9270</v>
      </c>
      <c r="C398" s="197">
        <v>5235</v>
      </c>
      <c r="D398" s="197">
        <v>1190</v>
      </c>
      <c r="E398" s="197">
        <v>1818</v>
      </c>
      <c r="F398" s="197">
        <v>1027</v>
      </c>
      <c r="G398" s="197"/>
      <c r="H398" s="197">
        <f>SUM(I398:K398)</f>
        <v>321551.90999999997</v>
      </c>
      <c r="I398" s="197">
        <v>306376</v>
      </c>
      <c r="J398" s="197">
        <v>0</v>
      </c>
      <c r="K398" s="197">
        <v>15175.91</v>
      </c>
    </row>
    <row r="399" spans="1:11" ht="9" x14ac:dyDescent="0.25">
      <c r="A399" s="498" t="s">
        <v>112</v>
      </c>
      <c r="B399" s="77">
        <f t="shared" si="64"/>
        <v>13818</v>
      </c>
      <c r="C399" s="197">
        <v>1008</v>
      </c>
      <c r="D399" s="197">
        <v>4107</v>
      </c>
      <c r="E399" s="197">
        <v>1192</v>
      </c>
      <c r="F399" s="197">
        <v>7511</v>
      </c>
      <c r="G399" s="197"/>
      <c r="H399" s="197">
        <f t="shared" ref="H399:H408" si="65">SUM(I399:K399)</f>
        <v>693942</v>
      </c>
      <c r="I399" s="197">
        <v>667003</v>
      </c>
      <c r="J399" s="197">
        <v>2668</v>
      </c>
      <c r="K399" s="197">
        <v>24271</v>
      </c>
    </row>
    <row r="400" spans="1:11" ht="9" x14ac:dyDescent="0.25">
      <c r="A400" s="502" t="s">
        <v>25</v>
      </c>
      <c r="B400" s="185">
        <f t="shared" si="64"/>
        <v>3496</v>
      </c>
      <c r="C400" s="262">
        <v>700</v>
      </c>
      <c r="D400" s="262">
        <v>1042</v>
      </c>
      <c r="E400" s="262">
        <v>0</v>
      </c>
      <c r="F400" s="262">
        <v>1754</v>
      </c>
      <c r="G400" s="262"/>
      <c r="H400" s="262">
        <f t="shared" si="65"/>
        <v>505341</v>
      </c>
      <c r="I400" s="262">
        <v>438311</v>
      </c>
      <c r="J400" s="262">
        <v>1580</v>
      </c>
      <c r="K400" s="262">
        <v>65450</v>
      </c>
    </row>
    <row r="401" spans="1:11" ht="9" x14ac:dyDescent="0.25">
      <c r="A401" s="498" t="s">
        <v>27</v>
      </c>
      <c r="B401" s="77">
        <f t="shared" si="64"/>
        <v>7566</v>
      </c>
      <c r="C401" s="197">
        <v>0</v>
      </c>
      <c r="D401" s="197">
        <v>1992</v>
      </c>
      <c r="E401" s="197">
        <v>1440</v>
      </c>
      <c r="F401" s="197">
        <v>4134</v>
      </c>
      <c r="G401" s="197"/>
      <c r="H401" s="197">
        <f t="shared" si="65"/>
        <v>65500</v>
      </c>
      <c r="I401" s="197">
        <v>62350</v>
      </c>
      <c r="J401" s="197">
        <v>630</v>
      </c>
      <c r="K401" s="197">
        <v>2520</v>
      </c>
    </row>
    <row r="402" spans="1:11" ht="9" x14ac:dyDescent="0.25">
      <c r="A402" s="498" t="s">
        <v>36</v>
      </c>
      <c r="B402" s="77">
        <f t="shared" si="64"/>
        <v>844</v>
      </c>
      <c r="C402" s="197">
        <v>472</v>
      </c>
      <c r="D402" s="197">
        <v>204</v>
      </c>
      <c r="E402" s="197">
        <v>84</v>
      </c>
      <c r="F402" s="197">
        <v>84</v>
      </c>
      <c r="G402" s="197"/>
      <c r="H402" s="197">
        <f t="shared" si="65"/>
        <v>50767</v>
      </c>
      <c r="I402" s="197">
        <v>12800</v>
      </c>
      <c r="J402" s="197">
        <v>0</v>
      </c>
      <c r="K402" s="197">
        <v>37967</v>
      </c>
    </row>
    <row r="403" spans="1:11" ht="9" x14ac:dyDescent="0.25">
      <c r="A403" s="498" t="s">
        <v>39</v>
      </c>
      <c r="B403" s="77">
        <f t="shared" si="64"/>
        <v>4115</v>
      </c>
      <c r="C403" s="197">
        <v>0</v>
      </c>
      <c r="D403" s="197">
        <v>439</v>
      </c>
      <c r="E403" s="197">
        <v>420</v>
      </c>
      <c r="F403" s="197">
        <v>3256</v>
      </c>
      <c r="G403" s="197"/>
      <c r="H403" s="197">
        <f t="shared" si="65"/>
        <v>9750</v>
      </c>
      <c r="I403" s="197">
        <v>8504</v>
      </c>
      <c r="J403" s="197">
        <v>0</v>
      </c>
      <c r="K403" s="197">
        <v>1246</v>
      </c>
    </row>
    <row r="404" spans="1:11" ht="9" x14ac:dyDescent="0.25">
      <c r="A404" s="502" t="s">
        <v>43</v>
      </c>
      <c r="B404" s="185">
        <f t="shared" si="64"/>
        <v>9828</v>
      </c>
      <c r="C404" s="262">
        <v>0</v>
      </c>
      <c r="D404" s="262">
        <v>600</v>
      </c>
      <c r="E404" s="262">
        <v>960</v>
      </c>
      <c r="F404" s="262">
        <v>8268</v>
      </c>
      <c r="G404" s="530"/>
      <c r="H404" s="262">
        <f t="shared" si="65"/>
        <v>1914109</v>
      </c>
      <c r="I404" s="262">
        <v>1894737</v>
      </c>
      <c r="J404" s="262">
        <v>0</v>
      </c>
      <c r="K404" s="262">
        <v>19372</v>
      </c>
    </row>
    <row r="405" spans="1:11" ht="9" x14ac:dyDescent="0.25">
      <c r="A405" s="498" t="s">
        <v>48</v>
      </c>
      <c r="B405" s="77">
        <f t="shared" si="64"/>
        <v>6065</v>
      </c>
      <c r="C405" s="197">
        <v>509</v>
      </c>
      <c r="D405" s="197">
        <v>1953</v>
      </c>
      <c r="E405" s="197">
        <v>780</v>
      </c>
      <c r="F405" s="197">
        <v>2823</v>
      </c>
      <c r="G405" s="197"/>
      <c r="H405" s="197">
        <f t="shared" si="65"/>
        <v>26350</v>
      </c>
      <c r="I405" s="197">
        <v>26250</v>
      </c>
      <c r="J405" s="197">
        <v>0</v>
      </c>
      <c r="K405" s="197">
        <v>100</v>
      </c>
    </row>
    <row r="406" spans="1:11" ht="9" x14ac:dyDescent="0.25">
      <c r="A406" s="498" t="s">
        <v>52</v>
      </c>
      <c r="B406" s="77">
        <f t="shared" si="64"/>
        <v>5766</v>
      </c>
      <c r="C406" s="197">
        <v>4821</v>
      </c>
      <c r="D406" s="197">
        <v>142</v>
      </c>
      <c r="E406" s="197">
        <v>418</v>
      </c>
      <c r="F406" s="197">
        <v>385</v>
      </c>
      <c r="G406" s="197"/>
      <c r="H406" s="197">
        <f t="shared" si="65"/>
        <v>97161</v>
      </c>
      <c r="I406" s="197">
        <v>77504</v>
      </c>
      <c r="J406" s="197">
        <v>0</v>
      </c>
      <c r="K406" s="197">
        <v>19657</v>
      </c>
    </row>
    <row r="407" spans="1:11" ht="9" x14ac:dyDescent="0.25">
      <c r="A407" s="498" t="s">
        <v>65</v>
      </c>
      <c r="B407" s="77">
        <f t="shared" si="64"/>
        <v>13071</v>
      </c>
      <c r="C407" s="197">
        <v>1858</v>
      </c>
      <c r="D407" s="197">
        <v>1512</v>
      </c>
      <c r="E407" s="197">
        <v>201</v>
      </c>
      <c r="F407" s="197">
        <v>9500</v>
      </c>
      <c r="G407" s="197"/>
      <c r="H407" s="197">
        <f t="shared" si="65"/>
        <v>421596</v>
      </c>
      <c r="I407" s="197">
        <v>389300</v>
      </c>
      <c r="J407" s="197">
        <v>948</v>
      </c>
      <c r="K407" s="197">
        <v>31348</v>
      </c>
    </row>
    <row r="408" spans="1:11" ht="9" x14ac:dyDescent="0.25">
      <c r="A408" s="502" t="s">
        <v>69</v>
      </c>
      <c r="B408" s="185">
        <f t="shared" si="64"/>
        <v>5280</v>
      </c>
      <c r="C408" s="262">
        <v>2195</v>
      </c>
      <c r="D408" s="262">
        <v>67</v>
      </c>
      <c r="E408" s="262">
        <v>824</v>
      </c>
      <c r="F408" s="262">
        <v>2194</v>
      </c>
      <c r="G408" s="262"/>
      <c r="H408" s="262">
        <f t="shared" si="65"/>
        <v>77314</v>
      </c>
      <c r="I408" s="262">
        <v>39165</v>
      </c>
      <c r="J408" s="262">
        <v>9964</v>
      </c>
      <c r="K408" s="262">
        <v>28185</v>
      </c>
    </row>
    <row r="409" spans="1:11" ht="9" x14ac:dyDescent="0.25">
      <c r="A409" s="499"/>
      <c r="B409" s="475"/>
      <c r="C409" s="74"/>
      <c r="D409" s="74"/>
      <c r="E409" s="74"/>
      <c r="F409" s="74"/>
      <c r="G409" s="74"/>
      <c r="H409" s="74"/>
      <c r="I409" s="74"/>
      <c r="J409" s="74"/>
      <c r="K409" s="74"/>
    </row>
    <row r="410" spans="1:11" ht="9" x14ac:dyDescent="0.25">
      <c r="A410" s="111" t="s">
        <v>386</v>
      </c>
      <c r="B410" s="79">
        <f t="shared" ref="B410:B416" si="66">SUM(C410:F410)</f>
        <v>88177</v>
      </c>
      <c r="C410" s="529">
        <f>SUM(C411:C416)</f>
        <v>12227</v>
      </c>
      <c r="D410" s="529">
        <f>SUM(D411:D416)</f>
        <v>22981</v>
      </c>
      <c r="E410" s="529">
        <f>SUM(E411:E416)</f>
        <v>10858</v>
      </c>
      <c r="F410" s="529">
        <f>SUM(F411:F416)</f>
        <v>42111</v>
      </c>
      <c r="G410" s="529"/>
      <c r="H410" s="529">
        <f>SUM(I410:K410)</f>
        <v>3688729.6</v>
      </c>
      <c r="I410" s="529">
        <f>SUM(I411:I416)</f>
        <v>3341899</v>
      </c>
      <c r="J410" s="529">
        <f>SUM(J411:J416)</f>
        <v>51152</v>
      </c>
      <c r="K410" s="529">
        <f>SUM(K411:K416)</f>
        <v>295678.59999999998</v>
      </c>
    </row>
    <row r="411" spans="1:11" ht="9" x14ac:dyDescent="0.25">
      <c r="A411" s="507" t="s">
        <v>21</v>
      </c>
      <c r="B411" s="77">
        <f t="shared" si="66"/>
        <v>24196</v>
      </c>
      <c r="C411" s="197">
        <v>2295</v>
      </c>
      <c r="D411" s="197">
        <v>377</v>
      </c>
      <c r="E411" s="197">
        <v>5886</v>
      </c>
      <c r="F411" s="197">
        <v>15638</v>
      </c>
      <c r="G411" s="197"/>
      <c r="H411" s="197">
        <f t="shared" ref="H411:H416" si="67">SUM(I411:K411)</f>
        <v>0</v>
      </c>
      <c r="I411" s="197">
        <v>0</v>
      </c>
      <c r="J411" s="197">
        <v>0</v>
      </c>
      <c r="K411" s="197">
        <v>0</v>
      </c>
    </row>
    <row r="412" spans="1:11" ht="9" x14ac:dyDescent="0.25">
      <c r="A412" s="507" t="s">
        <v>59</v>
      </c>
      <c r="B412" s="77">
        <f t="shared" si="66"/>
        <v>949</v>
      </c>
      <c r="C412" s="197">
        <v>400</v>
      </c>
      <c r="D412" s="197">
        <v>186</v>
      </c>
      <c r="E412" s="197">
        <v>300</v>
      </c>
      <c r="F412" s="197">
        <v>63</v>
      </c>
      <c r="G412" s="197"/>
      <c r="H412" s="197">
        <f t="shared" si="67"/>
        <v>1050</v>
      </c>
      <c r="I412" s="197">
        <v>0</v>
      </c>
      <c r="J412" s="197">
        <v>0</v>
      </c>
      <c r="K412" s="197">
        <v>1050</v>
      </c>
    </row>
    <row r="413" spans="1:11" ht="9" x14ac:dyDescent="0.25">
      <c r="A413" s="531" t="s">
        <v>74</v>
      </c>
      <c r="B413" s="185">
        <f t="shared" si="66"/>
        <v>12666</v>
      </c>
      <c r="C413" s="262">
        <v>2242</v>
      </c>
      <c r="D413" s="262">
        <v>2847</v>
      </c>
      <c r="E413" s="262">
        <v>2670</v>
      </c>
      <c r="F413" s="262">
        <v>4907</v>
      </c>
      <c r="G413" s="262"/>
      <c r="H413" s="262">
        <f t="shared" si="67"/>
        <v>227980</v>
      </c>
      <c r="I413" s="262">
        <v>200750</v>
      </c>
      <c r="J413" s="262">
        <v>3395</v>
      </c>
      <c r="K413" s="262">
        <v>23835</v>
      </c>
    </row>
    <row r="414" spans="1:11" ht="9" x14ac:dyDescent="0.25">
      <c r="A414" s="507" t="s">
        <v>76</v>
      </c>
      <c r="B414" s="77">
        <f t="shared" si="66"/>
        <v>12228</v>
      </c>
      <c r="C414" s="197">
        <v>0</v>
      </c>
      <c r="D414" s="197">
        <v>8070</v>
      </c>
      <c r="E414" s="197">
        <v>1060</v>
      </c>
      <c r="F414" s="197">
        <v>3098</v>
      </c>
      <c r="G414" s="197"/>
      <c r="H414" s="197">
        <f t="shared" si="67"/>
        <v>2012721.6</v>
      </c>
      <c r="I414" s="197">
        <v>1871159</v>
      </c>
      <c r="J414" s="197">
        <v>41183</v>
      </c>
      <c r="K414" s="197">
        <v>100379.6</v>
      </c>
    </row>
    <row r="415" spans="1:11" ht="9" x14ac:dyDescent="0.25">
      <c r="A415" s="507" t="s">
        <v>82</v>
      </c>
      <c r="B415" s="77">
        <f t="shared" si="66"/>
        <v>24949</v>
      </c>
      <c r="C415" s="197">
        <v>5450</v>
      </c>
      <c r="D415" s="197">
        <v>6413</v>
      </c>
      <c r="E415" s="197">
        <v>884</v>
      </c>
      <c r="F415" s="197">
        <v>12202</v>
      </c>
      <c r="G415" s="197"/>
      <c r="H415" s="197">
        <f t="shared" si="67"/>
        <v>1201832</v>
      </c>
      <c r="I415" s="197">
        <v>1041112</v>
      </c>
      <c r="J415" s="197">
        <v>6574</v>
      </c>
      <c r="K415" s="197">
        <v>154146</v>
      </c>
    </row>
    <row r="416" spans="1:11" ht="9" x14ac:dyDescent="0.25">
      <c r="A416" s="507" t="s">
        <v>86</v>
      </c>
      <c r="B416" s="77">
        <f t="shared" si="66"/>
        <v>13189</v>
      </c>
      <c r="C416" s="197">
        <v>1840</v>
      </c>
      <c r="D416" s="197">
        <v>5088</v>
      </c>
      <c r="E416" s="197">
        <v>58</v>
      </c>
      <c r="F416" s="197">
        <v>6203</v>
      </c>
      <c r="G416" s="197"/>
      <c r="H416" s="197">
        <f t="shared" si="67"/>
        <v>245146</v>
      </c>
      <c r="I416" s="197">
        <v>228878</v>
      </c>
      <c r="J416" s="197">
        <v>0</v>
      </c>
      <c r="K416" s="197">
        <v>16268</v>
      </c>
    </row>
    <row r="417" spans="1:11" ht="9" x14ac:dyDescent="0.25">
      <c r="A417" s="507"/>
      <c r="B417" s="548"/>
      <c r="C417" s="548"/>
      <c r="D417" s="548"/>
      <c r="E417" s="548"/>
      <c r="F417" s="548"/>
      <c r="G417" s="548"/>
      <c r="H417" s="548"/>
      <c r="I417" s="548"/>
      <c r="J417" s="548"/>
      <c r="K417" s="548"/>
    </row>
    <row r="418" spans="1:11" ht="9" x14ac:dyDescent="0.25">
      <c r="A418" s="535">
        <v>2013</v>
      </c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</row>
    <row r="419" spans="1:11" ht="9" x14ac:dyDescent="0.25">
      <c r="A419" s="113" t="s">
        <v>129</v>
      </c>
      <c r="B419" s="75">
        <f>SUM(B421,B434)</f>
        <v>172984</v>
      </c>
      <c r="C419" s="75">
        <f>SUM(C421,C434)</f>
        <v>29673</v>
      </c>
      <c r="D419" s="75">
        <f>SUM(D421,D434)</f>
        <v>38992</v>
      </c>
      <c r="E419" s="75">
        <f>SUM(E421,E434)</f>
        <v>18571</v>
      </c>
      <c r="F419" s="75">
        <f>SUM(F421,F434)</f>
        <v>85748</v>
      </c>
      <c r="G419" s="75"/>
      <c r="H419" s="75">
        <f>SUM(H421,H434)</f>
        <v>7875311.5099999998</v>
      </c>
      <c r="I419" s="75">
        <f>SUM(I421,I434)</f>
        <v>7264199</v>
      </c>
      <c r="J419" s="75">
        <f>SUM(J421,J434)</f>
        <v>66942</v>
      </c>
      <c r="K419" s="75">
        <f>SUM(K421,K434)</f>
        <v>544170.51</v>
      </c>
    </row>
    <row r="420" spans="1:11" ht="5.0999999999999996" customHeight="1" x14ac:dyDescent="0.25">
      <c r="A420" s="113"/>
      <c r="B420" s="184"/>
      <c r="C420" s="75"/>
      <c r="D420" s="75"/>
      <c r="E420" s="75"/>
      <c r="F420" s="75"/>
      <c r="G420" s="75"/>
      <c r="H420" s="75"/>
      <c r="I420" s="75"/>
      <c r="J420" s="75"/>
      <c r="K420" s="75"/>
    </row>
    <row r="421" spans="1:11" ht="9" x14ac:dyDescent="0.25">
      <c r="A421" s="111" t="s">
        <v>385</v>
      </c>
      <c r="B421" s="79">
        <f t="shared" ref="B421:B432" si="68">SUM(C421:F421)</f>
        <v>82803</v>
      </c>
      <c r="C421" s="529">
        <f>SUM(C422:C432)</f>
        <v>17446</v>
      </c>
      <c r="D421" s="529">
        <f>SUM(D422:D432)</f>
        <v>14007</v>
      </c>
      <c r="E421" s="529">
        <f>SUM(E422:E432)</f>
        <v>7713</v>
      </c>
      <c r="F421" s="529">
        <f>SUM(F422:F432)</f>
        <v>43637</v>
      </c>
      <c r="G421" s="529"/>
      <c r="H421" s="529">
        <f>SUM(I421:K421)</f>
        <v>4183381.91</v>
      </c>
      <c r="I421" s="529">
        <f>SUM(I422:I432)</f>
        <v>3922300</v>
      </c>
      <c r="J421" s="529">
        <f>SUM(J422:J432)</f>
        <v>15790</v>
      </c>
      <c r="K421" s="529">
        <f>SUM(K422:K432)</f>
        <v>245291.91</v>
      </c>
    </row>
    <row r="422" spans="1:11" ht="9" x14ac:dyDescent="0.25">
      <c r="A422" s="498" t="s">
        <v>15</v>
      </c>
      <c r="B422" s="77">
        <f t="shared" si="68"/>
        <v>9918</v>
      </c>
      <c r="C422" s="197">
        <v>5883</v>
      </c>
      <c r="D422" s="197">
        <v>1190</v>
      </c>
      <c r="E422" s="197">
        <v>1818</v>
      </c>
      <c r="F422" s="197">
        <v>1027</v>
      </c>
      <c r="G422" s="197"/>
      <c r="H422" s="197">
        <f>SUM(I422:K422)</f>
        <v>321551.90999999997</v>
      </c>
      <c r="I422" s="197">
        <v>306376</v>
      </c>
      <c r="J422" s="197">
        <v>0</v>
      </c>
      <c r="K422" s="197">
        <v>15175.91</v>
      </c>
    </row>
    <row r="423" spans="1:11" ht="9" x14ac:dyDescent="0.25">
      <c r="A423" s="498" t="s">
        <v>112</v>
      </c>
      <c r="B423" s="77">
        <f t="shared" si="68"/>
        <v>13818</v>
      </c>
      <c r="C423" s="197">
        <v>1008</v>
      </c>
      <c r="D423" s="197">
        <v>4107</v>
      </c>
      <c r="E423" s="197">
        <v>1192</v>
      </c>
      <c r="F423" s="197">
        <v>7511</v>
      </c>
      <c r="G423" s="197"/>
      <c r="H423" s="197">
        <f t="shared" ref="H423:H432" si="69">SUM(I423:K423)</f>
        <v>693942</v>
      </c>
      <c r="I423" s="197">
        <v>667003</v>
      </c>
      <c r="J423" s="197">
        <v>2668</v>
      </c>
      <c r="K423" s="197">
        <v>24271</v>
      </c>
    </row>
    <row r="424" spans="1:11" ht="9" x14ac:dyDescent="0.25">
      <c r="A424" s="502" t="s">
        <v>25</v>
      </c>
      <c r="B424" s="185">
        <f t="shared" si="68"/>
        <v>3496</v>
      </c>
      <c r="C424" s="262">
        <v>700</v>
      </c>
      <c r="D424" s="262">
        <v>1042</v>
      </c>
      <c r="E424" s="262">
        <v>0</v>
      </c>
      <c r="F424" s="262">
        <v>1754</v>
      </c>
      <c r="G424" s="262"/>
      <c r="H424" s="262">
        <f t="shared" si="69"/>
        <v>505341</v>
      </c>
      <c r="I424" s="262">
        <v>438311</v>
      </c>
      <c r="J424" s="262">
        <v>1580</v>
      </c>
      <c r="K424" s="262">
        <v>65450</v>
      </c>
    </row>
    <row r="425" spans="1:11" ht="9" x14ac:dyDescent="0.25">
      <c r="A425" s="498" t="s">
        <v>27</v>
      </c>
      <c r="B425" s="77">
        <f t="shared" si="68"/>
        <v>8661</v>
      </c>
      <c r="C425" s="197">
        <v>0</v>
      </c>
      <c r="D425" s="197">
        <v>2037</v>
      </c>
      <c r="E425" s="197">
        <v>1440</v>
      </c>
      <c r="F425" s="197">
        <v>5184</v>
      </c>
      <c r="G425" s="197"/>
      <c r="H425" s="197">
        <f t="shared" si="69"/>
        <v>65500</v>
      </c>
      <c r="I425" s="197">
        <v>62350</v>
      </c>
      <c r="J425" s="197">
        <v>630</v>
      </c>
      <c r="K425" s="197">
        <v>2520</v>
      </c>
    </row>
    <row r="426" spans="1:11" ht="9" x14ac:dyDescent="0.25">
      <c r="A426" s="498" t="s">
        <v>36</v>
      </c>
      <c r="B426" s="77">
        <f t="shared" si="68"/>
        <v>844</v>
      </c>
      <c r="C426" s="197">
        <v>472</v>
      </c>
      <c r="D426" s="197">
        <v>204</v>
      </c>
      <c r="E426" s="197">
        <v>84</v>
      </c>
      <c r="F426" s="197">
        <v>84</v>
      </c>
      <c r="G426" s="197"/>
      <c r="H426" s="197">
        <f t="shared" si="69"/>
        <v>50767</v>
      </c>
      <c r="I426" s="197">
        <v>12800</v>
      </c>
      <c r="J426" s="197">
        <v>0</v>
      </c>
      <c r="K426" s="197">
        <v>37967</v>
      </c>
    </row>
    <row r="427" spans="1:11" ht="9" x14ac:dyDescent="0.25">
      <c r="A427" s="498" t="s">
        <v>39</v>
      </c>
      <c r="B427" s="77">
        <f t="shared" si="68"/>
        <v>4115</v>
      </c>
      <c r="C427" s="197">
        <v>0</v>
      </c>
      <c r="D427" s="197">
        <v>439</v>
      </c>
      <c r="E427" s="197">
        <v>420</v>
      </c>
      <c r="F427" s="197">
        <v>3256</v>
      </c>
      <c r="G427" s="197"/>
      <c r="H427" s="197">
        <f t="shared" si="69"/>
        <v>9750</v>
      </c>
      <c r="I427" s="197">
        <v>8504</v>
      </c>
      <c r="J427" s="197">
        <v>0</v>
      </c>
      <c r="K427" s="197">
        <v>1246</v>
      </c>
    </row>
    <row r="428" spans="1:11" ht="9" x14ac:dyDescent="0.25">
      <c r="A428" s="502" t="s">
        <v>43</v>
      </c>
      <c r="B428" s="185">
        <f t="shared" si="68"/>
        <v>11769</v>
      </c>
      <c r="C428" s="262">
        <v>0</v>
      </c>
      <c r="D428" s="262">
        <v>1314</v>
      </c>
      <c r="E428" s="262">
        <v>536</v>
      </c>
      <c r="F428" s="262">
        <v>9919</v>
      </c>
      <c r="G428" s="530"/>
      <c r="H428" s="262">
        <f t="shared" si="69"/>
        <v>1914109</v>
      </c>
      <c r="I428" s="262">
        <v>1894737</v>
      </c>
      <c r="J428" s="262">
        <v>0</v>
      </c>
      <c r="K428" s="262">
        <v>19372</v>
      </c>
    </row>
    <row r="429" spans="1:11" ht="9" x14ac:dyDescent="0.25">
      <c r="A429" s="498" t="s">
        <v>48</v>
      </c>
      <c r="B429" s="77">
        <f t="shared" si="68"/>
        <v>6065</v>
      </c>
      <c r="C429" s="197">
        <v>509</v>
      </c>
      <c r="D429" s="197">
        <v>1953</v>
      </c>
      <c r="E429" s="197">
        <v>780</v>
      </c>
      <c r="F429" s="197">
        <v>2823</v>
      </c>
      <c r="G429" s="197"/>
      <c r="H429" s="197">
        <f t="shared" si="69"/>
        <v>26350</v>
      </c>
      <c r="I429" s="197">
        <v>26250</v>
      </c>
      <c r="J429" s="197">
        <v>0</v>
      </c>
      <c r="K429" s="197">
        <v>100</v>
      </c>
    </row>
    <row r="430" spans="1:11" ht="9" x14ac:dyDescent="0.25">
      <c r="A430" s="498" t="s">
        <v>52</v>
      </c>
      <c r="B430" s="77">
        <f t="shared" si="68"/>
        <v>5766</v>
      </c>
      <c r="C430" s="197">
        <v>4821</v>
      </c>
      <c r="D430" s="197">
        <v>142</v>
      </c>
      <c r="E430" s="197">
        <v>418</v>
      </c>
      <c r="F430" s="197">
        <v>385</v>
      </c>
      <c r="G430" s="197"/>
      <c r="H430" s="197">
        <f t="shared" si="69"/>
        <v>97161</v>
      </c>
      <c r="I430" s="197">
        <v>77504</v>
      </c>
      <c r="J430" s="197">
        <v>0</v>
      </c>
      <c r="K430" s="197">
        <v>19657</v>
      </c>
    </row>
    <row r="431" spans="1:11" ht="9" x14ac:dyDescent="0.25">
      <c r="A431" s="498" t="s">
        <v>65</v>
      </c>
      <c r="B431" s="77">
        <f t="shared" si="68"/>
        <v>13071</v>
      </c>
      <c r="C431" s="197">
        <v>1858</v>
      </c>
      <c r="D431" s="197">
        <v>1512</v>
      </c>
      <c r="E431" s="197">
        <v>201</v>
      </c>
      <c r="F431" s="197">
        <v>9500</v>
      </c>
      <c r="G431" s="197"/>
      <c r="H431" s="197">
        <f t="shared" si="69"/>
        <v>421596</v>
      </c>
      <c r="I431" s="197">
        <v>389300</v>
      </c>
      <c r="J431" s="197">
        <v>948</v>
      </c>
      <c r="K431" s="197">
        <v>31348</v>
      </c>
    </row>
    <row r="432" spans="1:11" ht="9" x14ac:dyDescent="0.25">
      <c r="A432" s="502" t="s">
        <v>69</v>
      </c>
      <c r="B432" s="185">
        <f t="shared" si="68"/>
        <v>5280</v>
      </c>
      <c r="C432" s="262">
        <v>2195</v>
      </c>
      <c r="D432" s="262">
        <v>67</v>
      </c>
      <c r="E432" s="262">
        <v>824</v>
      </c>
      <c r="F432" s="262">
        <v>2194</v>
      </c>
      <c r="G432" s="262"/>
      <c r="H432" s="262">
        <f t="shared" si="69"/>
        <v>77314</v>
      </c>
      <c r="I432" s="262">
        <v>39165</v>
      </c>
      <c r="J432" s="262">
        <v>9964</v>
      </c>
      <c r="K432" s="262">
        <v>28185</v>
      </c>
    </row>
    <row r="433" spans="1:11" ht="9" x14ac:dyDescent="0.25">
      <c r="A433" s="499"/>
      <c r="B433" s="475"/>
      <c r="C433" s="74"/>
      <c r="D433" s="74"/>
      <c r="E433" s="74"/>
      <c r="F433" s="74"/>
      <c r="G433" s="74"/>
      <c r="H433" s="74"/>
      <c r="I433" s="74"/>
      <c r="J433" s="74"/>
      <c r="K433" s="74"/>
    </row>
    <row r="434" spans="1:11" ht="9" x14ac:dyDescent="0.25">
      <c r="A434" s="111" t="s">
        <v>386</v>
      </c>
      <c r="B434" s="79">
        <f t="shared" ref="B434:B440" si="70">SUM(C434:F434)</f>
        <v>90181</v>
      </c>
      <c r="C434" s="529">
        <f>SUM(C435:C440)</f>
        <v>12227</v>
      </c>
      <c r="D434" s="529">
        <f>SUM(D435:D440)</f>
        <v>24985</v>
      </c>
      <c r="E434" s="529">
        <f>SUM(E435:E440)</f>
        <v>10858</v>
      </c>
      <c r="F434" s="529">
        <f>SUM(F435:F440)</f>
        <v>42111</v>
      </c>
      <c r="G434" s="529"/>
      <c r="H434" s="529">
        <f>SUM(I434:K434)</f>
        <v>3691929.6000000001</v>
      </c>
      <c r="I434" s="529">
        <f>SUM(I435:I440)</f>
        <v>3341899</v>
      </c>
      <c r="J434" s="529">
        <f>SUM(J435:J440)</f>
        <v>51152</v>
      </c>
      <c r="K434" s="529">
        <f>SUM(K435:K440)</f>
        <v>298878.59999999998</v>
      </c>
    </row>
    <row r="435" spans="1:11" ht="9" x14ac:dyDescent="0.25">
      <c r="A435" s="507" t="s">
        <v>21</v>
      </c>
      <c r="B435" s="77">
        <f t="shared" si="70"/>
        <v>24196</v>
      </c>
      <c r="C435" s="197">
        <v>2295</v>
      </c>
      <c r="D435" s="197">
        <v>377</v>
      </c>
      <c r="E435" s="197">
        <v>5886</v>
      </c>
      <c r="F435" s="197">
        <v>15638</v>
      </c>
      <c r="G435" s="197"/>
      <c r="H435" s="197">
        <f t="shared" ref="H435:H440" si="71">SUM(I435:K435)</f>
        <v>0</v>
      </c>
      <c r="I435" s="197">
        <v>0</v>
      </c>
      <c r="J435" s="197">
        <v>0</v>
      </c>
      <c r="K435" s="197">
        <v>0</v>
      </c>
    </row>
    <row r="436" spans="1:11" ht="9" x14ac:dyDescent="0.25">
      <c r="A436" s="507" t="s">
        <v>59</v>
      </c>
      <c r="B436" s="77">
        <f t="shared" si="70"/>
        <v>949</v>
      </c>
      <c r="C436" s="197">
        <v>400</v>
      </c>
      <c r="D436" s="197">
        <v>186</v>
      </c>
      <c r="E436" s="197">
        <v>300</v>
      </c>
      <c r="F436" s="197">
        <v>63</v>
      </c>
      <c r="G436" s="197"/>
      <c r="H436" s="197">
        <f t="shared" si="71"/>
        <v>1050</v>
      </c>
      <c r="I436" s="197">
        <v>0</v>
      </c>
      <c r="J436" s="197">
        <v>0</v>
      </c>
      <c r="K436" s="197">
        <v>1050</v>
      </c>
    </row>
    <row r="437" spans="1:11" ht="9" x14ac:dyDescent="0.25">
      <c r="A437" s="531" t="s">
        <v>74</v>
      </c>
      <c r="B437" s="185">
        <f t="shared" si="70"/>
        <v>12666</v>
      </c>
      <c r="C437" s="262">
        <v>2242</v>
      </c>
      <c r="D437" s="262">
        <v>2847</v>
      </c>
      <c r="E437" s="262">
        <v>2670</v>
      </c>
      <c r="F437" s="262">
        <v>4907</v>
      </c>
      <c r="G437" s="262"/>
      <c r="H437" s="262">
        <f t="shared" si="71"/>
        <v>231040</v>
      </c>
      <c r="I437" s="262">
        <v>200750</v>
      </c>
      <c r="J437" s="262">
        <v>3395</v>
      </c>
      <c r="K437" s="262">
        <v>26895</v>
      </c>
    </row>
    <row r="438" spans="1:11" ht="9" x14ac:dyDescent="0.25">
      <c r="A438" s="507" t="s">
        <v>76</v>
      </c>
      <c r="B438" s="77">
        <f t="shared" si="70"/>
        <v>14057</v>
      </c>
      <c r="C438" s="197">
        <v>0</v>
      </c>
      <c r="D438" s="197">
        <v>9899</v>
      </c>
      <c r="E438" s="197">
        <v>1060</v>
      </c>
      <c r="F438" s="197">
        <v>3098</v>
      </c>
      <c r="G438" s="197"/>
      <c r="H438" s="197">
        <f t="shared" si="71"/>
        <v>2012721.6</v>
      </c>
      <c r="I438" s="197">
        <v>1871159</v>
      </c>
      <c r="J438" s="197">
        <v>41183</v>
      </c>
      <c r="K438" s="197">
        <v>100379.6</v>
      </c>
    </row>
    <row r="439" spans="1:11" ht="9" x14ac:dyDescent="0.25">
      <c r="A439" s="507" t="s">
        <v>82</v>
      </c>
      <c r="B439" s="77">
        <f t="shared" si="70"/>
        <v>25124</v>
      </c>
      <c r="C439" s="197">
        <v>5450</v>
      </c>
      <c r="D439" s="197">
        <v>6588</v>
      </c>
      <c r="E439" s="197">
        <v>884</v>
      </c>
      <c r="F439" s="197">
        <v>12202</v>
      </c>
      <c r="G439" s="197"/>
      <c r="H439" s="197">
        <f t="shared" si="71"/>
        <v>1201832</v>
      </c>
      <c r="I439" s="197">
        <v>1041112</v>
      </c>
      <c r="J439" s="197">
        <v>6574</v>
      </c>
      <c r="K439" s="197">
        <v>154146</v>
      </c>
    </row>
    <row r="440" spans="1:11" ht="9" x14ac:dyDescent="0.25">
      <c r="A440" s="507" t="s">
        <v>86</v>
      </c>
      <c r="B440" s="77">
        <f t="shared" si="70"/>
        <v>13189</v>
      </c>
      <c r="C440" s="197">
        <v>1840</v>
      </c>
      <c r="D440" s="197">
        <v>5088</v>
      </c>
      <c r="E440" s="197">
        <v>58</v>
      </c>
      <c r="F440" s="197">
        <v>6203</v>
      </c>
      <c r="G440" s="197"/>
      <c r="H440" s="197">
        <f t="shared" si="71"/>
        <v>245286</v>
      </c>
      <c r="I440" s="197">
        <v>228878</v>
      </c>
      <c r="J440" s="197">
        <v>0</v>
      </c>
      <c r="K440" s="197">
        <v>16408</v>
      </c>
    </row>
    <row r="441" spans="1:11" ht="9" x14ac:dyDescent="0.25">
      <c r="A441" s="507"/>
      <c r="B441" s="548"/>
      <c r="C441" s="548"/>
      <c r="D441" s="548"/>
      <c r="E441" s="548"/>
      <c r="F441" s="548"/>
      <c r="G441" s="548"/>
      <c r="H441" s="548"/>
      <c r="I441" s="548"/>
      <c r="J441" s="548"/>
      <c r="K441" s="548"/>
    </row>
    <row r="442" spans="1:11" ht="9" x14ac:dyDescent="0.25">
      <c r="A442" s="535">
        <v>2014</v>
      </c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</row>
    <row r="443" spans="1:11" ht="9" x14ac:dyDescent="0.25">
      <c r="A443" s="113" t="s">
        <v>129</v>
      </c>
      <c r="B443" s="75">
        <f>SUM(B445,B458)</f>
        <v>179404</v>
      </c>
      <c r="C443" s="75">
        <f>SUM(C445,C458)</f>
        <v>31333</v>
      </c>
      <c r="D443" s="75">
        <f>SUM(D445,D458)</f>
        <v>43532</v>
      </c>
      <c r="E443" s="75">
        <f>SUM(E445,E458)</f>
        <v>18571</v>
      </c>
      <c r="F443" s="75">
        <f>SUM(F445,F458)</f>
        <v>85968</v>
      </c>
      <c r="G443" s="75"/>
      <c r="H443" s="75">
        <f>SUM(H445,H458)</f>
        <v>7937482.5099999998</v>
      </c>
      <c r="I443" s="75">
        <f>SUM(I445,I458)</f>
        <v>7277888</v>
      </c>
      <c r="J443" s="75">
        <f>SUM(J445,J458)</f>
        <v>66942</v>
      </c>
      <c r="K443" s="75">
        <f>SUM(K445,K458)</f>
        <v>592652.51</v>
      </c>
    </row>
    <row r="444" spans="1:11" ht="5.0999999999999996" customHeight="1" x14ac:dyDescent="0.25">
      <c r="A444" s="113"/>
      <c r="B444" s="184"/>
      <c r="C444" s="75"/>
      <c r="D444" s="75"/>
      <c r="E444" s="75"/>
      <c r="F444" s="75"/>
      <c r="G444" s="75"/>
      <c r="H444" s="75"/>
      <c r="I444" s="75"/>
      <c r="J444" s="75"/>
      <c r="K444" s="75"/>
    </row>
    <row r="445" spans="1:11" ht="9" x14ac:dyDescent="0.25">
      <c r="A445" s="111" t="s">
        <v>385</v>
      </c>
      <c r="B445" s="79">
        <f t="shared" ref="B445:B456" si="72">SUM(C445:F445)</f>
        <v>83663</v>
      </c>
      <c r="C445" s="529">
        <f>SUM(C446:C456)</f>
        <v>17946</v>
      </c>
      <c r="D445" s="529">
        <f>SUM(D446:D456)</f>
        <v>14147</v>
      </c>
      <c r="E445" s="529">
        <f>SUM(E446:E456)</f>
        <v>7713</v>
      </c>
      <c r="F445" s="529">
        <f>SUM(F446:F456)</f>
        <v>43857</v>
      </c>
      <c r="G445" s="529"/>
      <c r="H445" s="529">
        <f>SUM(I445:K445)</f>
        <v>4225813.91</v>
      </c>
      <c r="I445" s="529">
        <f>SUM(I446:I456)</f>
        <v>3922300</v>
      </c>
      <c r="J445" s="529">
        <f>SUM(J446:J456)</f>
        <v>15790</v>
      </c>
      <c r="K445" s="529">
        <f>SUM(K446:K456)</f>
        <v>287723.91000000003</v>
      </c>
    </row>
    <row r="446" spans="1:11" ht="9" x14ac:dyDescent="0.25">
      <c r="A446" s="498" t="s">
        <v>15</v>
      </c>
      <c r="B446" s="77">
        <f t="shared" si="72"/>
        <v>9918</v>
      </c>
      <c r="C446" s="197">
        <v>5883</v>
      </c>
      <c r="D446" s="197">
        <v>1190</v>
      </c>
      <c r="E446" s="197">
        <v>1818</v>
      </c>
      <c r="F446" s="197">
        <v>1027</v>
      </c>
      <c r="G446" s="197"/>
      <c r="H446" s="197">
        <f>SUM(I446:K446)</f>
        <v>321551.90999999997</v>
      </c>
      <c r="I446" s="197">
        <v>306376</v>
      </c>
      <c r="J446" s="197">
        <v>0</v>
      </c>
      <c r="K446" s="197">
        <v>15175.91</v>
      </c>
    </row>
    <row r="447" spans="1:11" ht="9" x14ac:dyDescent="0.25">
      <c r="A447" s="498" t="s">
        <v>112</v>
      </c>
      <c r="B447" s="77">
        <f t="shared" si="72"/>
        <v>13818</v>
      </c>
      <c r="C447" s="197">
        <v>1008</v>
      </c>
      <c r="D447" s="197">
        <v>4107</v>
      </c>
      <c r="E447" s="197">
        <v>1192</v>
      </c>
      <c r="F447" s="197">
        <v>7511</v>
      </c>
      <c r="G447" s="197"/>
      <c r="H447" s="197">
        <f t="shared" ref="H447:H456" si="73">SUM(I447:K447)</f>
        <v>693942</v>
      </c>
      <c r="I447" s="197">
        <v>667003</v>
      </c>
      <c r="J447" s="197">
        <v>2668</v>
      </c>
      <c r="K447" s="197">
        <v>24271</v>
      </c>
    </row>
    <row r="448" spans="1:11" ht="9" x14ac:dyDescent="0.25">
      <c r="A448" s="502" t="s">
        <v>25</v>
      </c>
      <c r="B448" s="185">
        <f t="shared" si="72"/>
        <v>3716</v>
      </c>
      <c r="C448" s="262">
        <v>700</v>
      </c>
      <c r="D448" s="262">
        <v>1042</v>
      </c>
      <c r="E448" s="262">
        <v>0</v>
      </c>
      <c r="F448" s="262">
        <v>1974</v>
      </c>
      <c r="G448" s="262"/>
      <c r="H448" s="262">
        <f t="shared" si="73"/>
        <v>505341</v>
      </c>
      <c r="I448" s="262">
        <v>438311</v>
      </c>
      <c r="J448" s="262">
        <v>1580</v>
      </c>
      <c r="K448" s="262">
        <v>65450</v>
      </c>
    </row>
    <row r="449" spans="1:11" ht="9" x14ac:dyDescent="0.25">
      <c r="A449" s="498" t="s">
        <v>27</v>
      </c>
      <c r="B449" s="77">
        <f t="shared" si="72"/>
        <v>9301</v>
      </c>
      <c r="C449" s="197">
        <v>500</v>
      </c>
      <c r="D449" s="197">
        <v>2177</v>
      </c>
      <c r="E449" s="197">
        <v>1440</v>
      </c>
      <c r="F449" s="197">
        <v>5184</v>
      </c>
      <c r="G449" s="197"/>
      <c r="H449" s="197">
        <f t="shared" si="73"/>
        <v>65500</v>
      </c>
      <c r="I449" s="197">
        <v>62350</v>
      </c>
      <c r="J449" s="197">
        <v>630</v>
      </c>
      <c r="K449" s="197">
        <v>2520</v>
      </c>
    </row>
    <row r="450" spans="1:11" ht="9" x14ac:dyDescent="0.25">
      <c r="A450" s="498" t="s">
        <v>36</v>
      </c>
      <c r="B450" s="77">
        <f t="shared" si="72"/>
        <v>844</v>
      </c>
      <c r="C450" s="197">
        <v>472</v>
      </c>
      <c r="D450" s="197">
        <v>204</v>
      </c>
      <c r="E450" s="197">
        <v>84</v>
      </c>
      <c r="F450" s="197">
        <v>84</v>
      </c>
      <c r="G450" s="197"/>
      <c r="H450" s="197">
        <f t="shared" si="73"/>
        <v>50767</v>
      </c>
      <c r="I450" s="197">
        <v>12800</v>
      </c>
      <c r="J450" s="197">
        <v>0</v>
      </c>
      <c r="K450" s="197">
        <v>37967</v>
      </c>
    </row>
    <row r="451" spans="1:11" ht="9" x14ac:dyDescent="0.25">
      <c r="A451" s="498" t="s">
        <v>39</v>
      </c>
      <c r="B451" s="77">
        <f t="shared" si="72"/>
        <v>4115</v>
      </c>
      <c r="C451" s="197">
        <v>0</v>
      </c>
      <c r="D451" s="197">
        <v>439</v>
      </c>
      <c r="E451" s="197">
        <v>420</v>
      </c>
      <c r="F451" s="197">
        <v>3256</v>
      </c>
      <c r="G451" s="197"/>
      <c r="H451" s="197">
        <f t="shared" si="73"/>
        <v>9750</v>
      </c>
      <c r="I451" s="197">
        <v>8504</v>
      </c>
      <c r="J451" s="197">
        <v>0</v>
      </c>
      <c r="K451" s="197">
        <v>1246</v>
      </c>
    </row>
    <row r="452" spans="1:11" ht="9" x14ac:dyDescent="0.25">
      <c r="A452" s="502" t="s">
        <v>43</v>
      </c>
      <c r="B452" s="185">
        <f t="shared" si="72"/>
        <v>11769</v>
      </c>
      <c r="C452" s="262">
        <v>0</v>
      </c>
      <c r="D452" s="262">
        <v>1314</v>
      </c>
      <c r="E452" s="262">
        <v>536</v>
      </c>
      <c r="F452" s="262">
        <v>9919</v>
      </c>
      <c r="G452" s="530"/>
      <c r="H452" s="262">
        <f t="shared" si="73"/>
        <v>1914109</v>
      </c>
      <c r="I452" s="262">
        <v>1894737</v>
      </c>
      <c r="J452" s="262">
        <v>0</v>
      </c>
      <c r="K452" s="262">
        <v>19372</v>
      </c>
    </row>
    <row r="453" spans="1:11" ht="9" x14ac:dyDescent="0.25">
      <c r="A453" s="498" t="s">
        <v>48</v>
      </c>
      <c r="B453" s="77">
        <f t="shared" si="72"/>
        <v>6065</v>
      </c>
      <c r="C453" s="197">
        <v>509</v>
      </c>
      <c r="D453" s="197">
        <v>1953</v>
      </c>
      <c r="E453" s="197">
        <v>780</v>
      </c>
      <c r="F453" s="197">
        <v>2823</v>
      </c>
      <c r="G453" s="197"/>
      <c r="H453" s="197">
        <f t="shared" si="73"/>
        <v>26350</v>
      </c>
      <c r="I453" s="197">
        <v>26250</v>
      </c>
      <c r="J453" s="197">
        <v>0</v>
      </c>
      <c r="K453" s="197">
        <v>100</v>
      </c>
    </row>
    <row r="454" spans="1:11" ht="9" x14ac:dyDescent="0.25">
      <c r="A454" s="498" t="s">
        <v>52</v>
      </c>
      <c r="B454" s="77">
        <f t="shared" si="72"/>
        <v>5766</v>
      </c>
      <c r="C454" s="197">
        <v>4821</v>
      </c>
      <c r="D454" s="197">
        <v>142</v>
      </c>
      <c r="E454" s="197">
        <v>418</v>
      </c>
      <c r="F454" s="197">
        <v>385</v>
      </c>
      <c r="G454" s="197"/>
      <c r="H454" s="197">
        <f t="shared" si="73"/>
        <v>97161</v>
      </c>
      <c r="I454" s="197">
        <v>77504</v>
      </c>
      <c r="J454" s="197">
        <v>0</v>
      </c>
      <c r="K454" s="197">
        <v>19657</v>
      </c>
    </row>
    <row r="455" spans="1:11" ht="9" x14ac:dyDescent="0.25">
      <c r="A455" s="498" t="s">
        <v>65</v>
      </c>
      <c r="B455" s="77">
        <f t="shared" si="72"/>
        <v>13071</v>
      </c>
      <c r="C455" s="197">
        <v>1858</v>
      </c>
      <c r="D455" s="197">
        <v>1512</v>
      </c>
      <c r="E455" s="197">
        <v>201</v>
      </c>
      <c r="F455" s="197">
        <v>9500</v>
      </c>
      <c r="G455" s="197"/>
      <c r="H455" s="197">
        <f t="shared" si="73"/>
        <v>464028</v>
      </c>
      <c r="I455" s="197">
        <v>389300</v>
      </c>
      <c r="J455" s="197">
        <v>948</v>
      </c>
      <c r="K455" s="197">
        <v>73780</v>
      </c>
    </row>
    <row r="456" spans="1:11" ht="9" x14ac:dyDescent="0.25">
      <c r="A456" s="502" t="s">
        <v>69</v>
      </c>
      <c r="B456" s="185">
        <f t="shared" si="72"/>
        <v>5280</v>
      </c>
      <c r="C456" s="262">
        <v>2195</v>
      </c>
      <c r="D456" s="262">
        <v>67</v>
      </c>
      <c r="E456" s="262">
        <v>824</v>
      </c>
      <c r="F456" s="262">
        <v>2194</v>
      </c>
      <c r="G456" s="262"/>
      <c r="H456" s="262">
        <f t="shared" si="73"/>
        <v>77314</v>
      </c>
      <c r="I456" s="262">
        <v>39165</v>
      </c>
      <c r="J456" s="262">
        <v>9964</v>
      </c>
      <c r="K456" s="262">
        <v>28185</v>
      </c>
    </row>
    <row r="457" spans="1:11" ht="9" x14ac:dyDescent="0.25">
      <c r="A457" s="499"/>
      <c r="B457" s="475"/>
      <c r="C457" s="74"/>
      <c r="D457" s="74"/>
      <c r="E457" s="74"/>
      <c r="F457" s="74"/>
      <c r="G457" s="74"/>
      <c r="H457" s="74"/>
      <c r="I457" s="74"/>
      <c r="J457" s="74"/>
      <c r="K457" s="74"/>
    </row>
    <row r="458" spans="1:11" ht="9" x14ac:dyDescent="0.25">
      <c r="A458" s="111" t="s">
        <v>386</v>
      </c>
      <c r="B458" s="79">
        <f t="shared" ref="B458:B464" si="74">SUM(C458:F458)</f>
        <v>95741</v>
      </c>
      <c r="C458" s="529">
        <f>SUM(C459:C464)</f>
        <v>13387</v>
      </c>
      <c r="D458" s="529">
        <f>SUM(D459:D464)</f>
        <v>29385</v>
      </c>
      <c r="E458" s="529">
        <f>SUM(E459:E464)</f>
        <v>10858</v>
      </c>
      <c r="F458" s="529">
        <f>SUM(F459:F464)</f>
        <v>42111</v>
      </c>
      <c r="G458" s="529"/>
      <c r="H458" s="529">
        <f>SUM(I458:K458)</f>
        <v>3711668.6</v>
      </c>
      <c r="I458" s="529">
        <f>SUM(I459:I464)</f>
        <v>3355588</v>
      </c>
      <c r="J458" s="529">
        <f>SUM(J459:J464)</f>
        <v>51152</v>
      </c>
      <c r="K458" s="529">
        <f>SUM(K459:K464)</f>
        <v>304928.59999999998</v>
      </c>
    </row>
    <row r="459" spans="1:11" ht="9" x14ac:dyDescent="0.25">
      <c r="A459" s="507" t="s">
        <v>21</v>
      </c>
      <c r="B459" s="77">
        <f t="shared" si="74"/>
        <v>25356</v>
      </c>
      <c r="C459" s="197">
        <v>3455</v>
      </c>
      <c r="D459" s="197">
        <v>377</v>
      </c>
      <c r="E459" s="197">
        <v>5886</v>
      </c>
      <c r="F459" s="197">
        <v>15638</v>
      </c>
      <c r="G459" s="197"/>
      <c r="H459" s="197">
        <f t="shared" ref="H459:H464" si="75">SUM(I459:K459)</f>
        <v>0</v>
      </c>
      <c r="I459" s="197">
        <v>0</v>
      </c>
      <c r="J459" s="197">
        <v>0</v>
      </c>
      <c r="K459" s="197">
        <v>0</v>
      </c>
    </row>
    <row r="460" spans="1:11" ht="9" x14ac:dyDescent="0.25">
      <c r="A460" s="507" t="s">
        <v>59</v>
      </c>
      <c r="B460" s="77">
        <f t="shared" si="74"/>
        <v>949</v>
      </c>
      <c r="C460" s="197">
        <v>400</v>
      </c>
      <c r="D460" s="197">
        <v>186</v>
      </c>
      <c r="E460" s="197">
        <v>300</v>
      </c>
      <c r="F460" s="197">
        <v>63</v>
      </c>
      <c r="G460" s="197"/>
      <c r="H460" s="197">
        <f t="shared" si="75"/>
        <v>1050</v>
      </c>
      <c r="I460" s="197">
        <v>0</v>
      </c>
      <c r="J460" s="197">
        <v>0</v>
      </c>
      <c r="K460" s="197">
        <v>1050</v>
      </c>
    </row>
    <row r="461" spans="1:11" ht="9" x14ac:dyDescent="0.25">
      <c r="A461" s="531" t="s">
        <v>74</v>
      </c>
      <c r="B461" s="185">
        <f t="shared" si="74"/>
        <v>12666</v>
      </c>
      <c r="C461" s="262">
        <v>2242</v>
      </c>
      <c r="D461" s="262">
        <v>2847</v>
      </c>
      <c r="E461" s="262">
        <v>2670</v>
      </c>
      <c r="F461" s="262">
        <v>4907</v>
      </c>
      <c r="G461" s="262"/>
      <c r="H461" s="262">
        <f t="shared" si="75"/>
        <v>231040</v>
      </c>
      <c r="I461" s="262">
        <v>200750</v>
      </c>
      <c r="J461" s="262">
        <v>3395</v>
      </c>
      <c r="K461" s="262">
        <v>26895</v>
      </c>
    </row>
    <row r="462" spans="1:11" ht="9" x14ac:dyDescent="0.25">
      <c r="A462" s="507" t="s">
        <v>76</v>
      </c>
      <c r="B462" s="77">
        <f t="shared" si="74"/>
        <v>18457</v>
      </c>
      <c r="C462" s="197">
        <v>0</v>
      </c>
      <c r="D462" s="197">
        <v>14299</v>
      </c>
      <c r="E462" s="197">
        <v>1060</v>
      </c>
      <c r="F462" s="197">
        <v>3098</v>
      </c>
      <c r="G462" s="197"/>
      <c r="H462" s="197">
        <f t="shared" si="75"/>
        <v>2012721.6</v>
      </c>
      <c r="I462" s="197">
        <v>1871159</v>
      </c>
      <c r="J462" s="197">
        <v>41183</v>
      </c>
      <c r="K462" s="197">
        <v>100379.6</v>
      </c>
    </row>
    <row r="463" spans="1:11" ht="9" x14ac:dyDescent="0.25">
      <c r="A463" s="507" t="s">
        <v>82</v>
      </c>
      <c r="B463" s="77">
        <f t="shared" si="74"/>
        <v>25124</v>
      </c>
      <c r="C463" s="197">
        <v>5450</v>
      </c>
      <c r="D463" s="197">
        <v>6588</v>
      </c>
      <c r="E463" s="197">
        <v>884</v>
      </c>
      <c r="F463" s="197">
        <v>12202</v>
      </c>
      <c r="G463" s="197"/>
      <c r="H463" s="197">
        <f t="shared" si="75"/>
        <v>1221571</v>
      </c>
      <c r="I463" s="197">
        <v>1054801</v>
      </c>
      <c r="J463" s="197">
        <v>6574</v>
      </c>
      <c r="K463" s="197">
        <v>160196</v>
      </c>
    </row>
    <row r="464" spans="1:11" ht="9" x14ac:dyDescent="0.25">
      <c r="A464" s="507" t="s">
        <v>86</v>
      </c>
      <c r="B464" s="77">
        <f t="shared" si="74"/>
        <v>13189</v>
      </c>
      <c r="C464" s="197">
        <v>1840</v>
      </c>
      <c r="D464" s="197">
        <v>5088</v>
      </c>
      <c r="E464" s="197">
        <v>58</v>
      </c>
      <c r="F464" s="197">
        <v>6203</v>
      </c>
      <c r="G464" s="197"/>
      <c r="H464" s="197">
        <f t="shared" si="75"/>
        <v>245286</v>
      </c>
      <c r="I464" s="197">
        <v>228878</v>
      </c>
      <c r="J464" s="197">
        <v>0</v>
      </c>
      <c r="K464" s="197">
        <v>16408</v>
      </c>
    </row>
    <row r="465" spans="1:11" ht="9" x14ac:dyDescent="0.25">
      <c r="A465" s="507"/>
      <c r="B465" s="548"/>
      <c r="C465" s="548"/>
      <c r="D465" s="548"/>
      <c r="E465" s="548"/>
      <c r="F465" s="548"/>
      <c r="G465" s="548"/>
      <c r="H465" s="548"/>
      <c r="I465" s="548"/>
      <c r="J465" s="548"/>
      <c r="K465" s="548"/>
    </row>
    <row r="466" spans="1:11" ht="9" x14ac:dyDescent="0.25">
      <c r="A466" s="535">
        <v>2015</v>
      </c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</row>
    <row r="467" spans="1:11" ht="9" x14ac:dyDescent="0.25">
      <c r="A467" s="113" t="s">
        <v>129</v>
      </c>
      <c r="B467" s="75">
        <f>SUM(B469,B482)</f>
        <v>178932</v>
      </c>
      <c r="C467" s="75">
        <f>SUM(C469,C482)</f>
        <v>30616</v>
      </c>
      <c r="D467" s="75">
        <f>SUM(D469,D482)</f>
        <v>43532</v>
      </c>
      <c r="E467" s="75">
        <f>SUM(E469,E482)</f>
        <v>18571</v>
      </c>
      <c r="F467" s="75">
        <f>SUM(F469,F482)</f>
        <v>86213</v>
      </c>
      <c r="G467" s="75"/>
      <c r="H467" s="184">
        <f>SUM(H469,H482)</f>
        <v>7951982.5099999998</v>
      </c>
      <c r="I467" s="184">
        <f>SUM(I469,I482)</f>
        <v>7277888</v>
      </c>
      <c r="J467" s="75">
        <f>SUM(J469,J482)</f>
        <v>66942</v>
      </c>
      <c r="K467" s="75">
        <f>SUM(K469,K482)</f>
        <v>607152.51</v>
      </c>
    </row>
    <row r="468" spans="1:11" ht="5.0999999999999996" customHeight="1" x14ac:dyDescent="0.25">
      <c r="A468" s="113"/>
      <c r="B468" s="184"/>
      <c r="C468" s="75"/>
      <c r="D468" s="75"/>
      <c r="E468" s="75"/>
      <c r="F468" s="75"/>
      <c r="G468" s="75"/>
      <c r="H468" s="184"/>
      <c r="I468" s="184"/>
      <c r="J468" s="75"/>
      <c r="K468" s="75"/>
    </row>
    <row r="469" spans="1:11" ht="9" x14ac:dyDescent="0.25">
      <c r="A469" s="111" t="s">
        <v>385</v>
      </c>
      <c r="B469" s="79">
        <f t="shared" ref="B469:B480" si="76">SUM(C469:F469)</f>
        <v>83908</v>
      </c>
      <c r="C469" s="529">
        <f>SUM(C470:C480)</f>
        <v>17946</v>
      </c>
      <c r="D469" s="529">
        <f>SUM(D470:D480)</f>
        <v>14147</v>
      </c>
      <c r="E469" s="529">
        <f>SUM(E470:E480)</f>
        <v>7713</v>
      </c>
      <c r="F469" s="529">
        <f>SUM(F470:F480)</f>
        <v>44102</v>
      </c>
      <c r="G469" s="529"/>
      <c r="H469" s="79">
        <f>SUM(I469:K469)</f>
        <v>4225813.91</v>
      </c>
      <c r="I469" s="79">
        <f>SUM(I470:I480)</f>
        <v>3922300</v>
      </c>
      <c r="J469" s="529">
        <f>SUM(J470:J480)</f>
        <v>15790</v>
      </c>
      <c r="K469" s="529">
        <f>SUM(K470:K480)</f>
        <v>287723.91000000003</v>
      </c>
    </row>
    <row r="470" spans="1:11" ht="9" x14ac:dyDescent="0.25">
      <c r="A470" s="498" t="s">
        <v>15</v>
      </c>
      <c r="B470" s="77">
        <f t="shared" si="76"/>
        <v>9918</v>
      </c>
      <c r="C470" s="197">
        <v>5883</v>
      </c>
      <c r="D470" s="197">
        <v>1190</v>
      </c>
      <c r="E470" s="197">
        <v>1818</v>
      </c>
      <c r="F470" s="197">
        <v>1027</v>
      </c>
      <c r="G470" s="197"/>
      <c r="H470" s="77">
        <f>SUM(I470:K470)</f>
        <v>321551.90999999997</v>
      </c>
      <c r="I470" s="77">
        <v>306376</v>
      </c>
      <c r="J470" s="197">
        <v>0</v>
      </c>
      <c r="K470" s="197">
        <v>15175.91</v>
      </c>
    </row>
    <row r="471" spans="1:11" ht="9" x14ac:dyDescent="0.25">
      <c r="A471" s="498" t="s">
        <v>112</v>
      </c>
      <c r="B471" s="77">
        <f t="shared" si="76"/>
        <v>13818</v>
      </c>
      <c r="C471" s="197">
        <v>1008</v>
      </c>
      <c r="D471" s="197">
        <v>4107</v>
      </c>
      <c r="E471" s="197">
        <v>1192</v>
      </c>
      <c r="F471" s="197">
        <v>7511</v>
      </c>
      <c r="G471" s="197"/>
      <c r="H471" s="77">
        <f t="shared" ref="H471:H480" si="77">SUM(I471:K471)</f>
        <v>693942</v>
      </c>
      <c r="I471" s="77">
        <v>667003</v>
      </c>
      <c r="J471" s="197">
        <v>2668</v>
      </c>
      <c r="K471" s="197">
        <v>24271</v>
      </c>
    </row>
    <row r="472" spans="1:11" ht="9" x14ac:dyDescent="0.25">
      <c r="A472" s="502" t="s">
        <v>25</v>
      </c>
      <c r="B472" s="185">
        <f t="shared" si="76"/>
        <v>3716</v>
      </c>
      <c r="C472" s="262">
        <v>700</v>
      </c>
      <c r="D472" s="262">
        <v>1042</v>
      </c>
      <c r="E472" s="262">
        <v>0</v>
      </c>
      <c r="F472" s="262">
        <v>1974</v>
      </c>
      <c r="G472" s="262"/>
      <c r="H472" s="185">
        <f t="shared" si="77"/>
        <v>505341</v>
      </c>
      <c r="I472" s="185">
        <v>438311</v>
      </c>
      <c r="J472" s="262">
        <v>1580</v>
      </c>
      <c r="K472" s="262">
        <v>65450</v>
      </c>
    </row>
    <row r="473" spans="1:11" ht="9" x14ac:dyDescent="0.25">
      <c r="A473" s="498" t="s">
        <v>27</v>
      </c>
      <c r="B473" s="77">
        <f t="shared" si="76"/>
        <v>9546</v>
      </c>
      <c r="C473" s="197">
        <v>500</v>
      </c>
      <c r="D473" s="197">
        <v>2177</v>
      </c>
      <c r="E473" s="197">
        <v>1440</v>
      </c>
      <c r="F473" s="197">
        <v>5429</v>
      </c>
      <c r="G473" s="197"/>
      <c r="H473" s="77">
        <f t="shared" si="77"/>
        <v>65500</v>
      </c>
      <c r="I473" s="77">
        <v>62350</v>
      </c>
      <c r="J473" s="197">
        <v>630</v>
      </c>
      <c r="K473" s="197">
        <v>2520</v>
      </c>
    </row>
    <row r="474" spans="1:11" ht="9" x14ac:dyDescent="0.25">
      <c r="A474" s="498" t="s">
        <v>36</v>
      </c>
      <c r="B474" s="77">
        <f t="shared" si="76"/>
        <v>844</v>
      </c>
      <c r="C474" s="197">
        <v>472</v>
      </c>
      <c r="D474" s="197">
        <v>204</v>
      </c>
      <c r="E474" s="197">
        <v>84</v>
      </c>
      <c r="F474" s="197">
        <v>84</v>
      </c>
      <c r="G474" s="197"/>
      <c r="H474" s="77">
        <f t="shared" si="77"/>
        <v>50767</v>
      </c>
      <c r="I474" s="77">
        <v>12800</v>
      </c>
      <c r="J474" s="197">
        <v>0</v>
      </c>
      <c r="K474" s="197">
        <v>37967</v>
      </c>
    </row>
    <row r="475" spans="1:11" ht="9" x14ac:dyDescent="0.25">
      <c r="A475" s="498" t="s">
        <v>39</v>
      </c>
      <c r="B475" s="77">
        <f t="shared" si="76"/>
        <v>4115</v>
      </c>
      <c r="C475" s="197">
        <v>0</v>
      </c>
      <c r="D475" s="197">
        <v>439</v>
      </c>
      <c r="E475" s="197">
        <v>420</v>
      </c>
      <c r="F475" s="197">
        <v>3256</v>
      </c>
      <c r="G475" s="197"/>
      <c r="H475" s="77">
        <f t="shared" si="77"/>
        <v>9750</v>
      </c>
      <c r="I475" s="77">
        <v>8504</v>
      </c>
      <c r="J475" s="197">
        <v>0</v>
      </c>
      <c r="K475" s="197">
        <v>1246</v>
      </c>
    </row>
    <row r="476" spans="1:11" ht="9" x14ac:dyDescent="0.25">
      <c r="A476" s="502" t="s">
        <v>43</v>
      </c>
      <c r="B476" s="185">
        <f t="shared" si="76"/>
        <v>11769</v>
      </c>
      <c r="C476" s="262">
        <v>0</v>
      </c>
      <c r="D476" s="262">
        <v>1314</v>
      </c>
      <c r="E476" s="262">
        <v>536</v>
      </c>
      <c r="F476" s="262">
        <v>9919</v>
      </c>
      <c r="G476" s="530"/>
      <c r="H476" s="185">
        <f t="shared" si="77"/>
        <v>1914109</v>
      </c>
      <c r="I476" s="185">
        <v>1894737</v>
      </c>
      <c r="J476" s="262">
        <v>0</v>
      </c>
      <c r="K476" s="262">
        <v>19372</v>
      </c>
    </row>
    <row r="477" spans="1:11" ht="9" x14ac:dyDescent="0.25">
      <c r="A477" s="498" t="s">
        <v>48</v>
      </c>
      <c r="B477" s="77">
        <f t="shared" si="76"/>
        <v>6065</v>
      </c>
      <c r="C477" s="197">
        <v>509</v>
      </c>
      <c r="D477" s="197">
        <v>1953</v>
      </c>
      <c r="E477" s="197">
        <v>780</v>
      </c>
      <c r="F477" s="197">
        <v>2823</v>
      </c>
      <c r="G477" s="197"/>
      <c r="H477" s="77">
        <f t="shared" si="77"/>
        <v>26350</v>
      </c>
      <c r="I477" s="77">
        <v>26250</v>
      </c>
      <c r="J477" s="197">
        <v>0</v>
      </c>
      <c r="K477" s="197">
        <v>100</v>
      </c>
    </row>
    <row r="478" spans="1:11" ht="9" x14ac:dyDescent="0.25">
      <c r="A478" s="498" t="s">
        <v>52</v>
      </c>
      <c r="B478" s="77">
        <f t="shared" si="76"/>
        <v>5766</v>
      </c>
      <c r="C478" s="197">
        <v>4821</v>
      </c>
      <c r="D478" s="197">
        <v>142</v>
      </c>
      <c r="E478" s="197">
        <v>418</v>
      </c>
      <c r="F478" s="197">
        <v>385</v>
      </c>
      <c r="G478" s="197"/>
      <c r="H478" s="77">
        <f t="shared" si="77"/>
        <v>97161</v>
      </c>
      <c r="I478" s="77">
        <v>77504</v>
      </c>
      <c r="J478" s="197">
        <v>0</v>
      </c>
      <c r="K478" s="197">
        <v>19657</v>
      </c>
    </row>
    <row r="479" spans="1:11" ht="9" x14ac:dyDescent="0.25">
      <c r="A479" s="498" t="s">
        <v>65</v>
      </c>
      <c r="B479" s="77">
        <f t="shared" si="76"/>
        <v>13071</v>
      </c>
      <c r="C479" s="197">
        <v>1858</v>
      </c>
      <c r="D479" s="197">
        <v>1512</v>
      </c>
      <c r="E479" s="197">
        <v>201</v>
      </c>
      <c r="F479" s="197">
        <v>9500</v>
      </c>
      <c r="G479" s="197"/>
      <c r="H479" s="77">
        <f t="shared" si="77"/>
        <v>464028</v>
      </c>
      <c r="I479" s="77">
        <v>389300</v>
      </c>
      <c r="J479" s="197">
        <v>948</v>
      </c>
      <c r="K479" s="197">
        <v>73780</v>
      </c>
    </row>
    <row r="480" spans="1:11" ht="9" x14ac:dyDescent="0.25">
      <c r="A480" s="502" t="s">
        <v>69</v>
      </c>
      <c r="B480" s="185">
        <f t="shared" si="76"/>
        <v>5280</v>
      </c>
      <c r="C480" s="262">
        <v>2195</v>
      </c>
      <c r="D480" s="262">
        <v>67</v>
      </c>
      <c r="E480" s="262">
        <v>824</v>
      </c>
      <c r="F480" s="262">
        <v>2194</v>
      </c>
      <c r="G480" s="262"/>
      <c r="H480" s="185">
        <f t="shared" si="77"/>
        <v>77314</v>
      </c>
      <c r="I480" s="185">
        <v>39165</v>
      </c>
      <c r="J480" s="262">
        <v>9964</v>
      </c>
      <c r="K480" s="262">
        <v>28185</v>
      </c>
    </row>
    <row r="481" spans="1:11" ht="9" x14ac:dyDescent="0.25">
      <c r="A481" s="499"/>
      <c r="B481" s="475"/>
      <c r="C481" s="74"/>
      <c r="D481" s="74"/>
      <c r="E481" s="74"/>
      <c r="F481" s="74"/>
      <c r="G481" s="74"/>
      <c r="H481" s="74"/>
      <c r="I481" s="74"/>
      <c r="J481" s="74"/>
      <c r="K481" s="74"/>
    </row>
    <row r="482" spans="1:11" ht="9" x14ac:dyDescent="0.25">
      <c r="A482" s="111" t="s">
        <v>386</v>
      </c>
      <c r="B482" s="79">
        <f t="shared" ref="B482:B488" si="78">SUM(C482:F482)</f>
        <v>95024</v>
      </c>
      <c r="C482" s="529">
        <f>SUM(C483:C488)</f>
        <v>12670</v>
      </c>
      <c r="D482" s="529">
        <f>SUM(D483:D488)</f>
        <v>29385</v>
      </c>
      <c r="E482" s="529">
        <f>SUM(E483:E488)</f>
        <v>10858</v>
      </c>
      <c r="F482" s="529">
        <f>SUM(F483:F488)</f>
        <v>42111</v>
      </c>
      <c r="G482" s="529"/>
      <c r="H482" s="529">
        <f>SUM(I482:K482)</f>
        <v>3726168.6</v>
      </c>
      <c r="I482" s="529">
        <f>SUM(I483:I488)</f>
        <v>3355588</v>
      </c>
      <c r="J482" s="529">
        <f>SUM(J483:J488)</f>
        <v>51152</v>
      </c>
      <c r="K482" s="529">
        <f>SUM(K483:K488)</f>
        <v>319428.59999999998</v>
      </c>
    </row>
    <row r="483" spans="1:11" ht="9" x14ac:dyDescent="0.25">
      <c r="A483" s="507" t="s">
        <v>21</v>
      </c>
      <c r="B483" s="77">
        <f t="shared" si="78"/>
        <v>24639</v>
      </c>
      <c r="C483" s="199">
        <v>2738</v>
      </c>
      <c r="D483" s="197">
        <v>377</v>
      </c>
      <c r="E483" s="197">
        <v>5886</v>
      </c>
      <c r="F483" s="197">
        <v>15638</v>
      </c>
      <c r="G483" s="197"/>
      <c r="H483" s="197">
        <f t="shared" ref="H483:H488" si="79">SUM(I483:K483)</f>
        <v>0</v>
      </c>
      <c r="I483" s="197">
        <v>0</v>
      </c>
      <c r="J483" s="197">
        <v>0</v>
      </c>
      <c r="K483" s="197">
        <v>0</v>
      </c>
    </row>
    <row r="484" spans="1:11" ht="9" x14ac:dyDescent="0.25">
      <c r="A484" s="507" t="s">
        <v>59</v>
      </c>
      <c r="B484" s="77">
        <f t="shared" si="78"/>
        <v>949</v>
      </c>
      <c r="C484" s="197">
        <v>400</v>
      </c>
      <c r="D484" s="197">
        <v>186</v>
      </c>
      <c r="E484" s="197">
        <v>300</v>
      </c>
      <c r="F484" s="197">
        <v>63</v>
      </c>
      <c r="G484" s="197"/>
      <c r="H484" s="197">
        <f t="shared" si="79"/>
        <v>1050</v>
      </c>
      <c r="I484" s="197">
        <v>0</v>
      </c>
      <c r="J484" s="197">
        <v>0</v>
      </c>
      <c r="K484" s="197">
        <v>1050</v>
      </c>
    </row>
    <row r="485" spans="1:11" ht="9" x14ac:dyDescent="0.25">
      <c r="A485" s="541" t="s">
        <v>74</v>
      </c>
      <c r="B485" s="549">
        <f t="shared" si="78"/>
        <v>12666</v>
      </c>
      <c r="C485" s="550">
        <v>2242</v>
      </c>
      <c r="D485" s="550">
        <v>2847</v>
      </c>
      <c r="E485" s="550">
        <v>2670</v>
      </c>
      <c r="F485" s="550">
        <v>4907</v>
      </c>
      <c r="G485" s="550"/>
      <c r="H485" s="550">
        <f t="shared" si="79"/>
        <v>231040</v>
      </c>
      <c r="I485" s="550">
        <v>200750</v>
      </c>
      <c r="J485" s="550">
        <v>3395</v>
      </c>
      <c r="K485" s="550">
        <v>26895</v>
      </c>
    </row>
    <row r="486" spans="1:11" ht="9" x14ac:dyDescent="0.25">
      <c r="A486" s="507" t="s">
        <v>76</v>
      </c>
      <c r="B486" s="77">
        <f t="shared" si="78"/>
        <v>18457</v>
      </c>
      <c r="C486" s="197">
        <v>0</v>
      </c>
      <c r="D486" s="197">
        <v>14299</v>
      </c>
      <c r="E486" s="197">
        <v>1060</v>
      </c>
      <c r="F486" s="197">
        <v>3098</v>
      </c>
      <c r="G486" s="197"/>
      <c r="H486" s="197">
        <f t="shared" si="79"/>
        <v>2017221.6</v>
      </c>
      <c r="I486" s="197">
        <v>1871159</v>
      </c>
      <c r="J486" s="197">
        <v>41183</v>
      </c>
      <c r="K486" s="197">
        <v>104879.6</v>
      </c>
    </row>
    <row r="487" spans="1:11" ht="9" x14ac:dyDescent="0.25">
      <c r="A487" s="507" t="s">
        <v>82</v>
      </c>
      <c r="B487" s="77">
        <f t="shared" si="78"/>
        <v>25124</v>
      </c>
      <c r="C487" s="197">
        <v>5450</v>
      </c>
      <c r="D487" s="197">
        <v>6588</v>
      </c>
      <c r="E487" s="197">
        <v>884</v>
      </c>
      <c r="F487" s="197">
        <v>12202</v>
      </c>
      <c r="G487" s="197"/>
      <c r="H487" s="197">
        <f t="shared" si="79"/>
        <v>1231571</v>
      </c>
      <c r="I487" s="197">
        <v>1054801</v>
      </c>
      <c r="J487" s="197">
        <v>6574</v>
      </c>
      <c r="K487" s="197">
        <v>170196</v>
      </c>
    </row>
    <row r="488" spans="1:11" ht="9" x14ac:dyDescent="0.25">
      <c r="A488" s="507" t="s">
        <v>86</v>
      </c>
      <c r="B488" s="77">
        <f t="shared" si="78"/>
        <v>13189</v>
      </c>
      <c r="C488" s="197">
        <v>1840</v>
      </c>
      <c r="D488" s="197">
        <v>5088</v>
      </c>
      <c r="E488" s="197">
        <v>58</v>
      </c>
      <c r="F488" s="197">
        <v>6203</v>
      </c>
      <c r="G488" s="197"/>
      <c r="H488" s="197">
        <f t="shared" si="79"/>
        <v>245286</v>
      </c>
      <c r="I488" s="197">
        <v>228878</v>
      </c>
      <c r="J488" s="197">
        <v>0</v>
      </c>
      <c r="K488" s="197">
        <v>16408</v>
      </c>
    </row>
    <row r="489" spans="1:11" ht="9" x14ac:dyDescent="0.25">
      <c r="A489" s="507"/>
      <c r="B489" s="548"/>
      <c r="C489" s="548"/>
      <c r="D489" s="548"/>
      <c r="E489" s="548"/>
      <c r="F489" s="548"/>
      <c r="G489" s="548"/>
      <c r="H489" s="548"/>
      <c r="I489" s="548"/>
      <c r="J489" s="548"/>
      <c r="K489" s="548"/>
    </row>
    <row r="490" spans="1:11" ht="9" x14ac:dyDescent="0.25">
      <c r="A490" s="535">
        <v>2016</v>
      </c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</row>
    <row r="491" spans="1:11" ht="9" x14ac:dyDescent="0.25">
      <c r="A491" s="113" t="s">
        <v>129</v>
      </c>
      <c r="B491" s="75">
        <f>SUM(B493,B506)</f>
        <v>181077.2</v>
      </c>
      <c r="C491" s="75">
        <f>SUM(C493,C506)</f>
        <v>31372.2</v>
      </c>
      <c r="D491" s="75">
        <f>SUM(D493,D506)</f>
        <v>43992</v>
      </c>
      <c r="E491" s="75">
        <f>SUM(E493,E506)</f>
        <v>18571</v>
      </c>
      <c r="F491" s="75">
        <f>SUM(F493,F506)</f>
        <v>87142</v>
      </c>
      <c r="G491" s="75"/>
      <c r="H491" s="75">
        <f>SUM(H493,H506)</f>
        <v>8437058.5600000005</v>
      </c>
      <c r="I491" s="75">
        <f>SUM(I493,I506)</f>
        <v>7746964.0499999998</v>
      </c>
      <c r="J491" s="75">
        <f>SUM(J493,J506)</f>
        <v>66942</v>
      </c>
      <c r="K491" s="75">
        <f>SUM(K493,K506)</f>
        <v>623152.51</v>
      </c>
    </row>
    <row r="492" spans="1:11" ht="5.0999999999999996" customHeight="1" x14ac:dyDescent="0.25">
      <c r="A492" s="113"/>
      <c r="B492" s="184"/>
      <c r="C492" s="75"/>
      <c r="D492" s="75"/>
      <c r="E492" s="75"/>
      <c r="F492" s="75"/>
      <c r="G492" s="75"/>
      <c r="H492" s="75"/>
      <c r="I492" s="75"/>
      <c r="J492" s="75"/>
      <c r="K492" s="75"/>
    </row>
    <row r="493" spans="1:11" ht="9" x14ac:dyDescent="0.25">
      <c r="A493" s="111" t="s">
        <v>385</v>
      </c>
      <c r="B493" s="79">
        <f t="shared" ref="B493:B504" si="80">SUM(C493:F493)</f>
        <v>84837</v>
      </c>
      <c r="C493" s="529">
        <f>SUM(C494:C504)</f>
        <v>17946</v>
      </c>
      <c r="D493" s="529">
        <f>SUM(D494:D504)</f>
        <v>14147</v>
      </c>
      <c r="E493" s="529">
        <f>SUM(E494:E504)</f>
        <v>7713</v>
      </c>
      <c r="F493" s="529">
        <f>SUM(F494:F504)</f>
        <v>45031</v>
      </c>
      <c r="G493" s="529"/>
      <c r="H493" s="529">
        <f>SUM(I493:K493)</f>
        <v>4538889.96</v>
      </c>
      <c r="I493" s="529">
        <f>SUM(I494:I504)</f>
        <v>4235376.05</v>
      </c>
      <c r="J493" s="529">
        <f>SUM(J494:J504)</f>
        <v>15790</v>
      </c>
      <c r="K493" s="529">
        <f>SUM(K494:K504)</f>
        <v>287723.91000000003</v>
      </c>
    </row>
    <row r="494" spans="1:11" ht="9" x14ac:dyDescent="0.25">
      <c r="A494" s="498" t="s">
        <v>15</v>
      </c>
      <c r="B494" s="77">
        <f t="shared" si="80"/>
        <v>9918</v>
      </c>
      <c r="C494" s="197">
        <v>5883</v>
      </c>
      <c r="D494" s="197">
        <v>1190</v>
      </c>
      <c r="E494" s="197">
        <v>1818</v>
      </c>
      <c r="F494" s="197">
        <v>1027</v>
      </c>
      <c r="G494" s="197"/>
      <c r="H494" s="197">
        <f>SUM(I494:K494)</f>
        <v>348546.95999999996</v>
      </c>
      <c r="I494" s="199">
        <v>333371.05</v>
      </c>
      <c r="J494" s="197">
        <v>0</v>
      </c>
      <c r="K494" s="197">
        <v>15175.91</v>
      </c>
    </row>
    <row r="495" spans="1:11" ht="9" x14ac:dyDescent="0.25">
      <c r="A495" s="498" t="s">
        <v>112</v>
      </c>
      <c r="B495" s="77">
        <f t="shared" si="80"/>
        <v>13818</v>
      </c>
      <c r="C495" s="197">
        <v>1008</v>
      </c>
      <c r="D495" s="197">
        <v>4107</v>
      </c>
      <c r="E495" s="197">
        <v>1192</v>
      </c>
      <c r="F495" s="197">
        <v>7511</v>
      </c>
      <c r="G495" s="197"/>
      <c r="H495" s="197">
        <f t="shared" ref="H495:H504" si="81">SUM(I495:K495)</f>
        <v>693942</v>
      </c>
      <c r="I495" s="197">
        <v>667003</v>
      </c>
      <c r="J495" s="197">
        <v>2668</v>
      </c>
      <c r="K495" s="197">
        <v>24271</v>
      </c>
    </row>
    <row r="496" spans="1:11" ht="9" x14ac:dyDescent="0.25">
      <c r="A496" s="502" t="s">
        <v>25</v>
      </c>
      <c r="B496" s="185">
        <f t="shared" si="80"/>
        <v>3716</v>
      </c>
      <c r="C496" s="262">
        <v>700</v>
      </c>
      <c r="D496" s="262">
        <v>1042</v>
      </c>
      <c r="E496" s="262">
        <v>0</v>
      </c>
      <c r="F496" s="262">
        <v>1974</v>
      </c>
      <c r="G496" s="262"/>
      <c r="H496" s="262">
        <f t="shared" si="81"/>
        <v>635668</v>
      </c>
      <c r="I496" s="262">
        <v>568638</v>
      </c>
      <c r="J496" s="262">
        <v>1580</v>
      </c>
      <c r="K496" s="262">
        <v>65450</v>
      </c>
    </row>
    <row r="497" spans="1:11" ht="9" x14ac:dyDescent="0.25">
      <c r="A497" s="498" t="s">
        <v>27</v>
      </c>
      <c r="B497" s="77">
        <f t="shared" si="80"/>
        <v>9546</v>
      </c>
      <c r="C497" s="197">
        <v>500</v>
      </c>
      <c r="D497" s="197">
        <v>2177</v>
      </c>
      <c r="E497" s="197">
        <v>1440</v>
      </c>
      <c r="F497" s="197">
        <v>5429</v>
      </c>
      <c r="G497" s="197"/>
      <c r="H497" s="197">
        <f t="shared" si="81"/>
        <v>65500</v>
      </c>
      <c r="I497" s="197">
        <v>62350</v>
      </c>
      <c r="J497" s="197">
        <v>630</v>
      </c>
      <c r="K497" s="197">
        <v>2520</v>
      </c>
    </row>
    <row r="498" spans="1:11" ht="9" x14ac:dyDescent="0.25">
      <c r="A498" s="498" t="s">
        <v>36</v>
      </c>
      <c r="B498" s="77">
        <f t="shared" si="80"/>
        <v>844</v>
      </c>
      <c r="C498" s="197">
        <v>472</v>
      </c>
      <c r="D498" s="197">
        <v>204</v>
      </c>
      <c r="E498" s="197">
        <v>84</v>
      </c>
      <c r="F498" s="197">
        <v>84</v>
      </c>
      <c r="G498" s="197"/>
      <c r="H498" s="197">
        <f t="shared" si="81"/>
        <v>50767</v>
      </c>
      <c r="I498" s="197">
        <v>12800</v>
      </c>
      <c r="J498" s="197">
        <v>0</v>
      </c>
      <c r="K498" s="197">
        <v>37967</v>
      </c>
    </row>
    <row r="499" spans="1:11" ht="9" x14ac:dyDescent="0.25">
      <c r="A499" s="498" t="s">
        <v>39</v>
      </c>
      <c r="B499" s="77">
        <f t="shared" si="80"/>
        <v>4115</v>
      </c>
      <c r="C499" s="197">
        <v>0</v>
      </c>
      <c r="D499" s="197">
        <v>439</v>
      </c>
      <c r="E499" s="197">
        <v>420</v>
      </c>
      <c r="F499" s="197">
        <v>3256</v>
      </c>
      <c r="G499" s="197"/>
      <c r="H499" s="197">
        <f t="shared" si="81"/>
        <v>9750</v>
      </c>
      <c r="I499" s="197">
        <v>8504</v>
      </c>
      <c r="J499" s="197">
        <v>0</v>
      </c>
      <c r="K499" s="197">
        <v>1246</v>
      </c>
    </row>
    <row r="500" spans="1:11" ht="9" x14ac:dyDescent="0.25">
      <c r="A500" s="502" t="s">
        <v>43</v>
      </c>
      <c r="B500" s="185">
        <f t="shared" si="80"/>
        <v>11769</v>
      </c>
      <c r="C500" s="262">
        <v>0</v>
      </c>
      <c r="D500" s="262">
        <v>1314</v>
      </c>
      <c r="E500" s="262">
        <v>536</v>
      </c>
      <c r="F500" s="262">
        <v>9919</v>
      </c>
      <c r="G500" s="530"/>
      <c r="H500" s="262">
        <f t="shared" si="81"/>
        <v>2069863</v>
      </c>
      <c r="I500" s="550">
        <v>2050491</v>
      </c>
      <c r="J500" s="262">
        <v>0</v>
      </c>
      <c r="K500" s="262">
        <v>19372</v>
      </c>
    </row>
    <row r="501" spans="1:11" ht="9" x14ac:dyDescent="0.25">
      <c r="A501" s="498" t="s">
        <v>48</v>
      </c>
      <c r="B501" s="77">
        <f t="shared" si="80"/>
        <v>6065</v>
      </c>
      <c r="C501" s="197">
        <v>509</v>
      </c>
      <c r="D501" s="197">
        <v>1953</v>
      </c>
      <c r="E501" s="197">
        <v>780</v>
      </c>
      <c r="F501" s="197">
        <v>2823</v>
      </c>
      <c r="G501" s="197"/>
      <c r="H501" s="197">
        <f t="shared" si="81"/>
        <v>26350</v>
      </c>
      <c r="I501" s="197">
        <v>26250</v>
      </c>
      <c r="J501" s="197">
        <v>0</v>
      </c>
      <c r="K501" s="197">
        <v>100</v>
      </c>
    </row>
    <row r="502" spans="1:11" ht="9" x14ac:dyDescent="0.25">
      <c r="A502" s="498" t="s">
        <v>52</v>
      </c>
      <c r="B502" s="77">
        <f t="shared" si="80"/>
        <v>6695</v>
      </c>
      <c r="C502" s="197">
        <v>4821</v>
      </c>
      <c r="D502" s="197">
        <v>142</v>
      </c>
      <c r="E502" s="197">
        <v>418</v>
      </c>
      <c r="F502" s="197">
        <v>1314</v>
      </c>
      <c r="G502" s="197"/>
      <c r="H502" s="197">
        <f t="shared" si="81"/>
        <v>97161</v>
      </c>
      <c r="I502" s="197">
        <v>77504</v>
      </c>
      <c r="J502" s="197">
        <v>0</v>
      </c>
      <c r="K502" s="197">
        <v>19657</v>
      </c>
    </row>
    <row r="503" spans="1:11" ht="9" x14ac:dyDescent="0.25">
      <c r="A503" s="498" t="s">
        <v>65</v>
      </c>
      <c r="B503" s="77">
        <f t="shared" si="80"/>
        <v>13071</v>
      </c>
      <c r="C503" s="197">
        <v>1858</v>
      </c>
      <c r="D503" s="197">
        <v>1512</v>
      </c>
      <c r="E503" s="197">
        <v>201</v>
      </c>
      <c r="F503" s="197">
        <v>9500</v>
      </c>
      <c r="G503" s="197"/>
      <c r="H503" s="197">
        <f t="shared" si="81"/>
        <v>464028</v>
      </c>
      <c r="I503" s="197">
        <v>389300</v>
      </c>
      <c r="J503" s="197">
        <v>948</v>
      </c>
      <c r="K503" s="197">
        <v>73780</v>
      </c>
    </row>
    <row r="504" spans="1:11" ht="9" x14ac:dyDescent="0.25">
      <c r="A504" s="502" t="s">
        <v>69</v>
      </c>
      <c r="B504" s="185">
        <f t="shared" si="80"/>
        <v>5280</v>
      </c>
      <c r="C504" s="262">
        <v>2195</v>
      </c>
      <c r="D504" s="262">
        <v>67</v>
      </c>
      <c r="E504" s="262">
        <v>824</v>
      </c>
      <c r="F504" s="262">
        <v>2194</v>
      </c>
      <c r="G504" s="262"/>
      <c r="H504" s="262">
        <f t="shared" si="81"/>
        <v>77314</v>
      </c>
      <c r="I504" s="262">
        <v>39165</v>
      </c>
      <c r="J504" s="262">
        <v>9964</v>
      </c>
      <c r="K504" s="262">
        <v>28185</v>
      </c>
    </row>
    <row r="505" spans="1:11" ht="9" x14ac:dyDescent="0.25">
      <c r="A505" s="499"/>
      <c r="B505" s="475"/>
      <c r="C505" s="74"/>
      <c r="D505" s="74"/>
      <c r="E505" s="74"/>
      <c r="F505" s="74"/>
      <c r="G505" s="74"/>
      <c r="H505" s="74"/>
      <c r="I505" s="74"/>
      <c r="J505" s="74"/>
      <c r="K505" s="74"/>
    </row>
    <row r="506" spans="1:11" ht="9" x14ac:dyDescent="0.25">
      <c r="A506" s="111" t="s">
        <v>386</v>
      </c>
      <c r="B506" s="79">
        <f t="shared" ref="B506:B512" si="82">SUM(C506:F506)</f>
        <v>96240.2</v>
      </c>
      <c r="C506" s="529">
        <f>SUM(C507:C512)</f>
        <v>13426.2</v>
      </c>
      <c r="D506" s="529">
        <f>SUM(D507:D512)</f>
        <v>29845</v>
      </c>
      <c r="E506" s="529">
        <f>SUM(E507:E512)</f>
        <v>10858</v>
      </c>
      <c r="F506" s="529">
        <f>SUM(F507:F512)</f>
        <v>42111</v>
      </c>
      <c r="G506" s="529"/>
      <c r="H506" s="529">
        <f>SUM(I506:K506)</f>
        <v>3898168.6</v>
      </c>
      <c r="I506" s="529">
        <f>SUM(I507:I512)</f>
        <v>3511588</v>
      </c>
      <c r="J506" s="529">
        <f>SUM(J507:J512)</f>
        <v>51152</v>
      </c>
      <c r="K506" s="529">
        <f>SUM(K507:K512)</f>
        <v>335428.59999999998</v>
      </c>
    </row>
    <row r="507" spans="1:11" ht="9" x14ac:dyDescent="0.25">
      <c r="A507" s="507" t="s">
        <v>21</v>
      </c>
      <c r="B507" s="77">
        <f t="shared" si="82"/>
        <v>25395.200000000001</v>
      </c>
      <c r="C507" s="199">
        <v>3494.2</v>
      </c>
      <c r="D507" s="197">
        <v>377</v>
      </c>
      <c r="E507" s="197">
        <v>5886</v>
      </c>
      <c r="F507" s="197">
        <v>15638</v>
      </c>
      <c r="G507" s="197"/>
      <c r="H507" s="197">
        <f t="shared" ref="H507:H512" si="83">SUM(I507:K507)</f>
        <v>0</v>
      </c>
      <c r="I507" s="197">
        <v>0</v>
      </c>
      <c r="J507" s="197">
        <v>0</v>
      </c>
      <c r="K507" s="197">
        <v>0</v>
      </c>
    </row>
    <row r="508" spans="1:11" ht="9" x14ac:dyDescent="0.25">
      <c r="A508" s="507" t="s">
        <v>59</v>
      </c>
      <c r="B508" s="77">
        <f t="shared" si="82"/>
        <v>949</v>
      </c>
      <c r="C508" s="197">
        <v>400</v>
      </c>
      <c r="D508" s="197">
        <v>186</v>
      </c>
      <c r="E508" s="197">
        <v>300</v>
      </c>
      <c r="F508" s="197">
        <v>63</v>
      </c>
      <c r="G508" s="197"/>
      <c r="H508" s="197">
        <f t="shared" si="83"/>
        <v>1050</v>
      </c>
      <c r="I508" s="197">
        <v>0</v>
      </c>
      <c r="J508" s="197">
        <v>0</v>
      </c>
      <c r="K508" s="197">
        <v>1050</v>
      </c>
    </row>
    <row r="509" spans="1:11" ht="9" x14ac:dyDescent="0.25">
      <c r="A509" s="531" t="s">
        <v>74</v>
      </c>
      <c r="B509" s="185">
        <f t="shared" si="82"/>
        <v>12666</v>
      </c>
      <c r="C509" s="262">
        <v>2242</v>
      </c>
      <c r="D509" s="262">
        <v>2847</v>
      </c>
      <c r="E509" s="262">
        <v>2670</v>
      </c>
      <c r="F509" s="262">
        <v>4907</v>
      </c>
      <c r="G509" s="262"/>
      <c r="H509" s="262">
        <f t="shared" si="83"/>
        <v>231040</v>
      </c>
      <c r="I509" s="262">
        <v>200750</v>
      </c>
      <c r="J509" s="262">
        <v>3395</v>
      </c>
      <c r="K509" s="262">
        <v>26895</v>
      </c>
    </row>
    <row r="510" spans="1:11" ht="9" x14ac:dyDescent="0.25">
      <c r="A510" s="507" t="s">
        <v>76</v>
      </c>
      <c r="B510" s="77">
        <f t="shared" si="82"/>
        <v>18917</v>
      </c>
      <c r="C510" s="197">
        <v>0</v>
      </c>
      <c r="D510" s="197">
        <v>14759</v>
      </c>
      <c r="E510" s="197">
        <v>1060</v>
      </c>
      <c r="F510" s="197">
        <v>3098</v>
      </c>
      <c r="G510" s="197"/>
      <c r="H510" s="197">
        <f t="shared" si="83"/>
        <v>2023221.6</v>
      </c>
      <c r="I510" s="197">
        <v>1871159</v>
      </c>
      <c r="J510" s="197">
        <v>41183</v>
      </c>
      <c r="K510" s="199">
        <v>110879.6</v>
      </c>
    </row>
    <row r="511" spans="1:11" ht="9" x14ac:dyDescent="0.25">
      <c r="A511" s="507" t="s">
        <v>82</v>
      </c>
      <c r="B511" s="77">
        <f t="shared" si="82"/>
        <v>25124</v>
      </c>
      <c r="C511" s="197">
        <v>5450</v>
      </c>
      <c r="D511" s="197">
        <v>6588</v>
      </c>
      <c r="E511" s="197">
        <v>884</v>
      </c>
      <c r="F511" s="197">
        <v>12202</v>
      </c>
      <c r="G511" s="197"/>
      <c r="H511" s="197">
        <f t="shared" si="83"/>
        <v>1397571</v>
      </c>
      <c r="I511" s="197">
        <v>1210801</v>
      </c>
      <c r="J511" s="197">
        <v>6574</v>
      </c>
      <c r="K511" s="197">
        <v>180196</v>
      </c>
    </row>
    <row r="512" spans="1:11" ht="9" x14ac:dyDescent="0.25">
      <c r="A512" s="507" t="s">
        <v>86</v>
      </c>
      <c r="B512" s="77">
        <f t="shared" si="82"/>
        <v>13189</v>
      </c>
      <c r="C512" s="197">
        <v>1840</v>
      </c>
      <c r="D512" s="197">
        <v>5088</v>
      </c>
      <c r="E512" s="197">
        <v>58</v>
      </c>
      <c r="F512" s="197">
        <v>6203</v>
      </c>
      <c r="G512" s="197"/>
      <c r="H512" s="197">
        <f t="shared" si="83"/>
        <v>245286</v>
      </c>
      <c r="I512" s="197">
        <v>228878</v>
      </c>
      <c r="J512" s="197">
        <v>0</v>
      </c>
      <c r="K512" s="197">
        <v>16408</v>
      </c>
    </row>
    <row r="513" spans="1:11" ht="9" x14ac:dyDescent="0.25">
      <c r="A513" s="505"/>
      <c r="B513" s="551"/>
      <c r="C513" s="551"/>
      <c r="D513" s="551"/>
      <c r="E513" s="551"/>
      <c r="F513" s="551"/>
      <c r="G513" s="551"/>
      <c r="H513" s="551"/>
      <c r="I513" s="551"/>
      <c r="J513" s="551"/>
      <c r="K513" s="551"/>
    </row>
    <row r="514" spans="1:11" ht="9" x14ac:dyDescent="0.25">
      <c r="A514" s="552" t="s">
        <v>275</v>
      </c>
      <c r="B514" s="32"/>
      <c r="C514" s="32"/>
      <c r="D514" s="32"/>
      <c r="E514" s="32"/>
      <c r="F514" s="32"/>
      <c r="G514" s="32"/>
      <c r="H514" s="32"/>
      <c r="I514" s="32"/>
      <c r="J514" s="32"/>
      <c r="K514" s="32"/>
    </row>
    <row r="515" spans="1:11" ht="9" x14ac:dyDescent="0.25">
      <c r="A515" s="318" t="s">
        <v>129</v>
      </c>
      <c r="B515" s="553">
        <f>SUM(B517,B530)</f>
        <v>181438</v>
      </c>
      <c r="C515" s="553">
        <f>SUM(C517,C530)</f>
        <v>31733</v>
      </c>
      <c r="D515" s="553">
        <f>SUM(D517,D530)</f>
        <v>43992</v>
      </c>
      <c r="E515" s="553">
        <f>SUM(E517,E530)</f>
        <v>18571</v>
      </c>
      <c r="F515" s="553">
        <f>SUM(F517,F530)</f>
        <v>87142</v>
      </c>
      <c r="G515" s="553"/>
      <c r="H515" s="553">
        <f>SUM(H517,H530)</f>
        <v>8589689.5600000005</v>
      </c>
      <c r="I515" s="553">
        <f>SUM(I517,I530)</f>
        <v>7894621.0499999998</v>
      </c>
      <c r="J515" s="553">
        <f>SUM(J517,J530)</f>
        <v>63416</v>
      </c>
      <c r="K515" s="553">
        <f>SUM(K517,K530)</f>
        <v>631652.51</v>
      </c>
    </row>
    <row r="516" spans="1:11" ht="5.0999999999999996" customHeight="1" x14ac:dyDescent="0.25">
      <c r="A516" s="318"/>
      <c r="B516" s="32"/>
      <c r="C516" s="553"/>
      <c r="D516" s="553"/>
      <c r="E516" s="553"/>
      <c r="F516" s="553"/>
      <c r="G516" s="553"/>
      <c r="H516" s="553"/>
      <c r="I516" s="553"/>
      <c r="J516" s="553"/>
      <c r="K516" s="553"/>
    </row>
    <row r="517" spans="1:11" ht="9" x14ac:dyDescent="0.25">
      <c r="A517" s="331" t="s">
        <v>385</v>
      </c>
      <c r="B517" s="27">
        <f t="shared" ref="B517:B528" si="84">SUM(C517:F517)</f>
        <v>84837</v>
      </c>
      <c r="C517" s="457">
        <f>SUM(C518:C528)</f>
        <v>17946</v>
      </c>
      <c r="D517" s="457">
        <f>SUM(D518:D528)</f>
        <v>14147</v>
      </c>
      <c r="E517" s="457">
        <f>SUM(E518:E528)</f>
        <v>7713</v>
      </c>
      <c r="F517" s="457">
        <f>SUM(F518:F528)</f>
        <v>45031</v>
      </c>
      <c r="G517" s="457"/>
      <c r="H517" s="457">
        <f>SUM(I517:K517)</f>
        <v>4686546.96</v>
      </c>
      <c r="I517" s="457">
        <f>SUM(I518:I528)</f>
        <v>4383033.05</v>
      </c>
      <c r="J517" s="457">
        <f>SUM(J518:J528)</f>
        <v>15790</v>
      </c>
      <c r="K517" s="457">
        <f>SUM(K518:K528)</f>
        <v>287723.91000000003</v>
      </c>
    </row>
    <row r="518" spans="1:11" ht="9" x14ac:dyDescent="0.25">
      <c r="A518" s="500" t="s">
        <v>15</v>
      </c>
      <c r="B518" s="80">
        <f t="shared" si="84"/>
        <v>9918</v>
      </c>
      <c r="C518" s="199">
        <v>5883</v>
      </c>
      <c r="D518" s="199">
        <v>1190</v>
      </c>
      <c r="E518" s="199">
        <v>1818</v>
      </c>
      <c r="F518" s="199">
        <v>1027</v>
      </c>
      <c r="G518" s="199"/>
      <c r="H518" s="199">
        <f>SUM(I518:K518)</f>
        <v>348546.95999999996</v>
      </c>
      <c r="I518" s="199">
        <v>333371.05</v>
      </c>
      <c r="J518" s="199">
        <v>0</v>
      </c>
      <c r="K518" s="199">
        <v>15175.91</v>
      </c>
    </row>
    <row r="519" spans="1:11" ht="9" x14ac:dyDescent="0.25">
      <c r="A519" s="500" t="s">
        <v>112</v>
      </c>
      <c r="B519" s="80">
        <f t="shared" si="84"/>
        <v>13818</v>
      </c>
      <c r="C519" s="199">
        <v>1008</v>
      </c>
      <c r="D519" s="199">
        <v>4107</v>
      </c>
      <c r="E519" s="199">
        <v>1192</v>
      </c>
      <c r="F519" s="199">
        <v>7511</v>
      </c>
      <c r="G519" s="199"/>
      <c r="H519" s="199">
        <f t="shared" ref="H519:H528" si="85">SUM(I519:K519)</f>
        <v>693942</v>
      </c>
      <c r="I519" s="199">
        <v>667003</v>
      </c>
      <c r="J519" s="199">
        <v>2668</v>
      </c>
      <c r="K519" s="199">
        <v>24271</v>
      </c>
    </row>
    <row r="520" spans="1:11" ht="9" x14ac:dyDescent="0.25">
      <c r="A520" s="554" t="s">
        <v>25</v>
      </c>
      <c r="B520" s="549">
        <f t="shared" si="84"/>
        <v>3716</v>
      </c>
      <c r="C520" s="550">
        <v>700</v>
      </c>
      <c r="D520" s="550">
        <v>1042</v>
      </c>
      <c r="E520" s="550">
        <v>0</v>
      </c>
      <c r="F520" s="550">
        <v>1974</v>
      </c>
      <c r="G520" s="550"/>
      <c r="H520" s="550">
        <f t="shared" si="85"/>
        <v>635668</v>
      </c>
      <c r="I520" s="550">
        <v>568638</v>
      </c>
      <c r="J520" s="550">
        <v>1580</v>
      </c>
      <c r="K520" s="550">
        <v>65450</v>
      </c>
    </row>
    <row r="521" spans="1:11" ht="9" x14ac:dyDescent="0.25">
      <c r="A521" s="500" t="s">
        <v>27</v>
      </c>
      <c r="B521" s="80">
        <f t="shared" si="84"/>
        <v>9546</v>
      </c>
      <c r="C521" s="199">
        <v>500</v>
      </c>
      <c r="D521" s="199">
        <v>2177</v>
      </c>
      <c r="E521" s="199">
        <v>1440</v>
      </c>
      <c r="F521" s="199">
        <v>5429</v>
      </c>
      <c r="G521" s="199"/>
      <c r="H521" s="199">
        <f t="shared" si="85"/>
        <v>65500</v>
      </c>
      <c r="I521" s="199">
        <v>62350</v>
      </c>
      <c r="J521" s="199">
        <v>630</v>
      </c>
      <c r="K521" s="199">
        <v>2520</v>
      </c>
    </row>
    <row r="522" spans="1:11" ht="9" x14ac:dyDescent="0.25">
      <c r="A522" s="500" t="s">
        <v>36</v>
      </c>
      <c r="B522" s="80">
        <f t="shared" si="84"/>
        <v>844</v>
      </c>
      <c r="C522" s="199">
        <v>472</v>
      </c>
      <c r="D522" s="199">
        <v>204</v>
      </c>
      <c r="E522" s="199">
        <v>84</v>
      </c>
      <c r="F522" s="199">
        <v>84</v>
      </c>
      <c r="G522" s="199"/>
      <c r="H522" s="199">
        <f t="shared" si="85"/>
        <v>50767</v>
      </c>
      <c r="I522" s="199">
        <v>12800</v>
      </c>
      <c r="J522" s="199">
        <v>0</v>
      </c>
      <c r="K522" s="199">
        <v>37967</v>
      </c>
    </row>
    <row r="523" spans="1:11" ht="9" x14ac:dyDescent="0.25">
      <c r="A523" s="500" t="s">
        <v>39</v>
      </c>
      <c r="B523" s="80">
        <f t="shared" si="84"/>
        <v>4115</v>
      </c>
      <c r="C523" s="199">
        <v>0</v>
      </c>
      <c r="D523" s="199">
        <v>439</v>
      </c>
      <c r="E523" s="199">
        <v>420</v>
      </c>
      <c r="F523" s="199">
        <v>3256</v>
      </c>
      <c r="G523" s="199"/>
      <c r="H523" s="199">
        <f t="shared" si="85"/>
        <v>9750</v>
      </c>
      <c r="I523" s="199">
        <v>8504</v>
      </c>
      <c r="J523" s="199">
        <v>0</v>
      </c>
      <c r="K523" s="199">
        <v>1246</v>
      </c>
    </row>
    <row r="524" spans="1:11" ht="9" x14ac:dyDescent="0.25">
      <c r="A524" s="554" t="s">
        <v>43</v>
      </c>
      <c r="B524" s="549">
        <f t="shared" si="84"/>
        <v>11769</v>
      </c>
      <c r="C524" s="550">
        <v>0</v>
      </c>
      <c r="D524" s="550">
        <v>1314</v>
      </c>
      <c r="E524" s="550">
        <v>536</v>
      </c>
      <c r="F524" s="550">
        <v>9919</v>
      </c>
      <c r="G524" s="555"/>
      <c r="H524" s="550">
        <f t="shared" si="85"/>
        <v>2217520</v>
      </c>
      <c r="I524" s="550">
        <v>2198148</v>
      </c>
      <c r="J524" s="550">
        <v>0</v>
      </c>
      <c r="K524" s="550">
        <v>19372</v>
      </c>
    </row>
    <row r="525" spans="1:11" ht="9" x14ac:dyDescent="0.25">
      <c r="A525" s="498" t="s">
        <v>48</v>
      </c>
      <c r="B525" s="77">
        <f t="shared" si="84"/>
        <v>6065</v>
      </c>
      <c r="C525" s="197">
        <v>509</v>
      </c>
      <c r="D525" s="197">
        <v>1953</v>
      </c>
      <c r="E525" s="197">
        <v>780</v>
      </c>
      <c r="F525" s="197">
        <v>2823</v>
      </c>
      <c r="G525" s="197"/>
      <c r="H525" s="197">
        <f t="shared" si="85"/>
        <v>26350</v>
      </c>
      <c r="I525" s="197">
        <v>26250</v>
      </c>
      <c r="J525" s="197">
        <v>0</v>
      </c>
      <c r="K525" s="197">
        <v>100</v>
      </c>
    </row>
    <row r="526" spans="1:11" ht="9" x14ac:dyDescent="0.25">
      <c r="A526" s="498" t="s">
        <v>52</v>
      </c>
      <c r="B526" s="77">
        <f t="shared" si="84"/>
        <v>6695</v>
      </c>
      <c r="C526" s="197">
        <v>4821</v>
      </c>
      <c r="D526" s="197">
        <v>142</v>
      </c>
      <c r="E526" s="197">
        <v>418</v>
      </c>
      <c r="F526" s="197">
        <v>1314</v>
      </c>
      <c r="G526" s="197"/>
      <c r="H526" s="197">
        <f t="shared" si="85"/>
        <v>97161</v>
      </c>
      <c r="I526" s="197">
        <v>77504</v>
      </c>
      <c r="J526" s="197">
        <v>0</v>
      </c>
      <c r="K526" s="197">
        <v>19657</v>
      </c>
    </row>
    <row r="527" spans="1:11" ht="9" x14ac:dyDescent="0.25">
      <c r="A527" s="498" t="s">
        <v>65</v>
      </c>
      <c r="B527" s="77">
        <f t="shared" si="84"/>
        <v>13071</v>
      </c>
      <c r="C527" s="197">
        <v>1858</v>
      </c>
      <c r="D527" s="197">
        <v>1512</v>
      </c>
      <c r="E527" s="197">
        <v>201</v>
      </c>
      <c r="F527" s="197">
        <v>9500</v>
      </c>
      <c r="G527" s="197"/>
      <c r="H527" s="197">
        <f t="shared" si="85"/>
        <v>464028</v>
      </c>
      <c r="I527" s="197">
        <v>389300</v>
      </c>
      <c r="J527" s="197">
        <v>948</v>
      </c>
      <c r="K527" s="197">
        <v>73780</v>
      </c>
    </row>
    <row r="528" spans="1:11" ht="9" x14ac:dyDescent="0.25">
      <c r="A528" s="554" t="s">
        <v>69</v>
      </c>
      <c r="B528" s="549">
        <f t="shared" si="84"/>
        <v>5280</v>
      </c>
      <c r="C528" s="550">
        <v>2195</v>
      </c>
      <c r="D528" s="550">
        <v>67</v>
      </c>
      <c r="E528" s="550">
        <v>824</v>
      </c>
      <c r="F528" s="550">
        <v>2194</v>
      </c>
      <c r="G528" s="550"/>
      <c r="H528" s="550">
        <f t="shared" si="85"/>
        <v>77314</v>
      </c>
      <c r="I528" s="550">
        <v>39165</v>
      </c>
      <c r="J528" s="550">
        <v>9964</v>
      </c>
      <c r="K528" s="550">
        <v>28185</v>
      </c>
    </row>
    <row r="529" spans="1:12" ht="9" x14ac:dyDescent="0.25">
      <c r="A529" s="499"/>
      <c r="B529" s="475"/>
      <c r="C529" s="74"/>
      <c r="D529" s="74"/>
      <c r="E529" s="74"/>
      <c r="F529" s="74"/>
      <c r="G529" s="74"/>
      <c r="H529" s="74"/>
      <c r="I529" s="74"/>
      <c r="J529" s="74"/>
      <c r="K529" s="74"/>
    </row>
    <row r="530" spans="1:12" ht="9" x14ac:dyDescent="0.25">
      <c r="A530" s="111" t="s">
        <v>386</v>
      </c>
      <c r="B530" s="79">
        <f t="shared" ref="B530:B536" si="86">SUM(C530:F530)</f>
        <v>96601</v>
      </c>
      <c r="C530" s="529">
        <f>SUM(C531:C536)</f>
        <v>13787</v>
      </c>
      <c r="D530" s="529">
        <f>SUM(D531:D536)</f>
        <v>29845</v>
      </c>
      <c r="E530" s="529">
        <f>SUM(E531:E536)</f>
        <v>10858</v>
      </c>
      <c r="F530" s="529">
        <f>SUM(F531:F536)</f>
        <v>42111</v>
      </c>
      <c r="G530" s="529"/>
      <c r="H530" s="529">
        <f>SUM(I530:K530)</f>
        <v>3903142.6</v>
      </c>
      <c r="I530" s="529">
        <f>SUM(I531:I536)</f>
        <v>3511588</v>
      </c>
      <c r="J530" s="529">
        <f>SUM(J531:J536)</f>
        <v>47626</v>
      </c>
      <c r="K530" s="529">
        <f>SUM(K531:K536)</f>
        <v>343928.6</v>
      </c>
    </row>
    <row r="531" spans="1:12" ht="9" x14ac:dyDescent="0.25">
      <c r="A531" s="507" t="s">
        <v>21</v>
      </c>
      <c r="B531" s="77">
        <f t="shared" si="86"/>
        <v>25756</v>
      </c>
      <c r="C531" s="197">
        <v>3855</v>
      </c>
      <c r="D531" s="197">
        <v>377</v>
      </c>
      <c r="E531" s="197">
        <v>5886</v>
      </c>
      <c r="F531" s="197">
        <v>15638</v>
      </c>
      <c r="G531" s="197"/>
      <c r="H531" s="197">
        <f t="shared" ref="H531:H536" si="87">SUM(I531:K531)</f>
        <v>0</v>
      </c>
      <c r="I531" s="197">
        <v>0</v>
      </c>
      <c r="J531" s="197">
        <v>0</v>
      </c>
      <c r="K531" s="197">
        <v>0</v>
      </c>
    </row>
    <row r="532" spans="1:12" ht="9" x14ac:dyDescent="0.25">
      <c r="A532" s="507" t="s">
        <v>59</v>
      </c>
      <c r="B532" s="77">
        <f t="shared" si="86"/>
        <v>949</v>
      </c>
      <c r="C532" s="197">
        <v>400</v>
      </c>
      <c r="D532" s="197">
        <v>186</v>
      </c>
      <c r="E532" s="197">
        <v>300</v>
      </c>
      <c r="F532" s="197">
        <v>63</v>
      </c>
      <c r="G532" s="197"/>
      <c r="H532" s="197">
        <f t="shared" si="87"/>
        <v>1050</v>
      </c>
      <c r="I532" s="197">
        <v>0</v>
      </c>
      <c r="J532" s="197">
        <v>0</v>
      </c>
      <c r="K532" s="197">
        <v>1050</v>
      </c>
    </row>
    <row r="533" spans="1:12" ht="9" x14ac:dyDescent="0.25">
      <c r="A533" s="541" t="s">
        <v>74</v>
      </c>
      <c r="B533" s="549">
        <f t="shared" si="86"/>
        <v>12666</v>
      </c>
      <c r="C533" s="550">
        <v>2242</v>
      </c>
      <c r="D533" s="550">
        <v>2847</v>
      </c>
      <c r="E533" s="550">
        <v>2670</v>
      </c>
      <c r="F533" s="550">
        <v>4907</v>
      </c>
      <c r="G533" s="550"/>
      <c r="H533" s="550">
        <f t="shared" si="87"/>
        <v>231040</v>
      </c>
      <c r="I533" s="550">
        <v>200750</v>
      </c>
      <c r="J533" s="550">
        <v>3395</v>
      </c>
      <c r="K533" s="550">
        <v>26895</v>
      </c>
    </row>
    <row r="534" spans="1:12" ht="9" x14ac:dyDescent="0.25">
      <c r="A534" s="507" t="s">
        <v>76</v>
      </c>
      <c r="B534" s="77">
        <f t="shared" si="86"/>
        <v>18917</v>
      </c>
      <c r="C534" s="197">
        <v>0</v>
      </c>
      <c r="D534" s="197">
        <v>14759</v>
      </c>
      <c r="E534" s="197">
        <v>1060</v>
      </c>
      <c r="F534" s="197">
        <v>3098</v>
      </c>
      <c r="G534" s="197"/>
      <c r="H534" s="197">
        <f t="shared" si="87"/>
        <v>2023221.6</v>
      </c>
      <c r="I534" s="197">
        <v>1871159</v>
      </c>
      <c r="J534" s="197">
        <v>41183</v>
      </c>
      <c r="K534" s="197">
        <v>110879.6</v>
      </c>
    </row>
    <row r="535" spans="1:12" ht="9" x14ac:dyDescent="0.25">
      <c r="A535" s="507" t="s">
        <v>82</v>
      </c>
      <c r="B535" s="77">
        <f t="shared" si="86"/>
        <v>25124</v>
      </c>
      <c r="C535" s="197">
        <v>5450</v>
      </c>
      <c r="D535" s="197">
        <v>6588</v>
      </c>
      <c r="E535" s="197">
        <v>884</v>
      </c>
      <c r="F535" s="197">
        <v>12202</v>
      </c>
      <c r="G535" s="197"/>
      <c r="H535" s="197">
        <f t="shared" si="87"/>
        <v>1402545</v>
      </c>
      <c r="I535" s="197">
        <v>1210801</v>
      </c>
      <c r="J535" s="197">
        <v>3048</v>
      </c>
      <c r="K535" s="197">
        <v>188696</v>
      </c>
    </row>
    <row r="536" spans="1:12" ht="9" x14ac:dyDescent="0.25">
      <c r="A536" s="507" t="s">
        <v>86</v>
      </c>
      <c r="B536" s="77">
        <f t="shared" si="86"/>
        <v>13189</v>
      </c>
      <c r="C536" s="197">
        <v>1840</v>
      </c>
      <c r="D536" s="197">
        <v>5088</v>
      </c>
      <c r="E536" s="197">
        <v>58</v>
      </c>
      <c r="F536" s="197">
        <v>6203</v>
      </c>
      <c r="G536" s="197"/>
      <c r="H536" s="197">
        <f t="shared" si="87"/>
        <v>245286</v>
      </c>
      <c r="I536" s="197">
        <v>228878</v>
      </c>
      <c r="J536" s="197">
        <v>0</v>
      </c>
      <c r="K536" s="197">
        <v>16408</v>
      </c>
    </row>
    <row r="537" spans="1:12" ht="3" customHeight="1" x14ac:dyDescent="0.25">
      <c r="A537" s="508"/>
      <c r="B537" s="508"/>
      <c r="C537" s="508"/>
      <c r="D537" s="508"/>
      <c r="E537" s="508"/>
      <c r="F537" s="508"/>
      <c r="G537" s="508"/>
      <c r="H537" s="508"/>
      <c r="I537" s="508"/>
      <c r="J537" s="508"/>
      <c r="K537" s="508"/>
    </row>
    <row r="538" spans="1:12" ht="3" customHeight="1" x14ac:dyDescent="0.25"/>
    <row r="539" spans="1:12" ht="9" customHeight="1" x14ac:dyDescent="0.25">
      <c r="A539" s="511" t="s">
        <v>425</v>
      </c>
    </row>
    <row r="540" spans="1:12" ht="9" customHeight="1" x14ac:dyDescent="0.25">
      <c r="A540" s="511" t="s">
        <v>411</v>
      </c>
      <c r="B540" s="511"/>
      <c r="C540" s="511"/>
      <c r="D540" s="511"/>
    </row>
    <row r="541" spans="1:12" hidden="1" x14ac:dyDescent="0.25">
      <c r="L541" s="121" t="s">
        <v>100</v>
      </c>
    </row>
    <row r="542" spans="1:12" ht="8.25" hidden="1" customHeight="1" x14ac:dyDescent="0.25"/>
    <row r="543" spans="1:12" ht="8.25" hidden="1" customHeight="1" x14ac:dyDescent="0.25">
      <c r="A543" s="511"/>
    </row>
    <row r="544" spans="1:12" ht="8.25" hidden="1" customHeight="1" x14ac:dyDescent="0.25">
      <c r="A544" s="511"/>
    </row>
  </sheetData>
  <sheetProtection sheet="1" objects="1" scenarios="1"/>
  <mergeCells count="4">
    <mergeCell ref="A5:A7"/>
    <mergeCell ref="C6:C7"/>
    <mergeCell ref="D6:D7"/>
    <mergeCell ref="E6:E7"/>
  </mergeCells>
  <hyperlinks>
    <hyperlink ref="K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fitToHeight="10"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7" manualBreakCount="7">
    <brk id="81" max="16383" man="1"/>
    <brk id="153" max="11" man="1"/>
    <brk id="225" max="11" man="1"/>
    <brk id="297" max="11" man="1"/>
    <brk id="369" max="11" man="1"/>
    <brk id="441" max="11" man="1"/>
    <brk id="513" max="10" man="1"/>
  </rowBreaks>
  <colBreaks count="1" manualBreakCount="1">
    <brk id="1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B8" transitionEvaluation="1"/>
  <dimension ref="A1:HW626"/>
  <sheetViews>
    <sheetView showGridLines="0" showRowColHeaders="0" zoomScale="130" zoomScaleNormal="130" workbookViewId="0">
      <pane xSplit="1" ySplit="7" topLeftCell="B8" activePane="bottomRight" state="frozen"/>
      <selection activeCell="L1" sqref="L1"/>
      <selection pane="topRight" activeCell="L1" sqref="L1"/>
      <selection pane="bottomLeft" activeCell="L1" sqref="L1"/>
      <selection pane="bottomRight"/>
    </sheetView>
  </sheetViews>
  <sheetFormatPr baseColWidth="10" defaultColWidth="0" defaultRowHeight="8.25" customHeight="1" zeroHeight="1" x14ac:dyDescent="0.25"/>
  <cols>
    <col min="1" max="1" width="22.5703125" style="121" customWidth="1"/>
    <col min="2" max="2" width="33.42578125" style="121" customWidth="1"/>
    <col min="3" max="3" width="32.140625" style="121" customWidth="1"/>
    <col min="4" max="4" width="0.85546875" style="121" customWidth="1"/>
    <col min="5" max="231" width="12.42578125" style="121" hidden="1" customWidth="1"/>
    <col min="232" max="16384" width="11.42578125" style="121" hidden="1"/>
  </cols>
  <sheetData>
    <row r="1" spans="1:31" s="3" customFormat="1" ht="12" customHeight="1" x14ac:dyDescent="0.2">
      <c r="A1" s="478" t="s">
        <v>426</v>
      </c>
      <c r="C1" s="470" t="s">
        <v>427</v>
      </c>
      <c r="D1" s="478"/>
    </row>
    <row r="2" spans="1:31" s="3" customFormat="1" ht="12" customHeight="1" x14ac:dyDescent="0.2">
      <c r="A2" s="6" t="s">
        <v>110</v>
      </c>
      <c r="C2" s="479"/>
      <c r="D2" s="478"/>
    </row>
    <row r="3" spans="1:31" ht="3" customHeight="1" x14ac:dyDescent="0.25">
      <c r="A3" s="482"/>
      <c r="B3" s="482"/>
      <c r="C3" s="482"/>
    </row>
    <row r="4" spans="1:31" ht="3" customHeight="1" x14ac:dyDescent="0.25">
      <c r="A4" s="483"/>
      <c r="B4" s="483"/>
      <c r="C4" s="483"/>
    </row>
    <row r="5" spans="1:31" ht="9.6" customHeight="1" x14ac:dyDescent="0.15">
      <c r="A5" s="521" t="s">
        <v>428</v>
      </c>
      <c r="B5" s="556" t="s">
        <v>429</v>
      </c>
      <c r="C5" s="556" t="s">
        <v>430</v>
      </c>
    </row>
    <row r="6" spans="1:31" ht="8.65" customHeight="1" x14ac:dyDescent="0.25">
      <c r="A6" s="557" t="s">
        <v>431</v>
      </c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  <c r="W6" s="275"/>
      <c r="X6" s="275"/>
      <c r="Y6" s="275"/>
      <c r="Z6" s="275"/>
      <c r="AA6" s="275"/>
      <c r="AB6" s="275"/>
      <c r="AC6" s="275"/>
      <c r="AD6" s="275"/>
      <c r="AE6" s="275"/>
    </row>
    <row r="7" spans="1:31" ht="3" customHeight="1" x14ac:dyDescent="0.25">
      <c r="A7" s="558"/>
      <c r="B7" s="559"/>
      <c r="C7" s="559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  <c r="AE7" s="275"/>
    </row>
    <row r="8" spans="1:31" ht="3" customHeight="1" x14ac:dyDescent="0.25">
      <c r="A8" s="560"/>
      <c r="B8" s="560"/>
      <c r="C8" s="560"/>
      <c r="D8" s="275"/>
      <c r="E8" s="275"/>
      <c r="F8" s="275"/>
      <c r="G8" s="275"/>
      <c r="H8" s="275"/>
      <c r="I8" s="275"/>
      <c r="J8" s="275"/>
      <c r="K8" s="275"/>
      <c r="L8" s="275"/>
      <c r="M8" s="275"/>
      <c r="N8" s="275"/>
      <c r="O8" s="275"/>
      <c r="P8" s="275"/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275"/>
      <c r="AE8" s="275"/>
    </row>
    <row r="9" spans="1:31" s="29" customFormat="1" ht="9" customHeight="1" x14ac:dyDescent="0.25">
      <c r="A9" s="318">
        <v>1995</v>
      </c>
      <c r="B9" s="553"/>
      <c r="C9" s="55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</row>
    <row r="10" spans="1:31" s="29" customFormat="1" ht="9" customHeight="1" x14ac:dyDescent="0.25">
      <c r="A10" s="318" t="s">
        <v>129</v>
      </c>
      <c r="B10" s="553">
        <f>SUM(B12+B21)</f>
        <v>1931567</v>
      </c>
      <c r="C10" s="553">
        <f>SUM(C12+C21)</f>
        <v>1933</v>
      </c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</row>
    <row r="11" spans="1:31" s="29" customFormat="1" ht="3.95" customHeight="1" x14ac:dyDescent="0.25">
      <c r="A11" s="318"/>
      <c r="B11" s="553"/>
      <c r="C11" s="553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</row>
    <row r="12" spans="1:31" s="29" customFormat="1" ht="10.5" customHeight="1" x14ac:dyDescent="0.25">
      <c r="A12" s="331" t="s">
        <v>385</v>
      </c>
      <c r="B12" s="457">
        <f>SUM(B13:B19)</f>
        <v>824013</v>
      </c>
      <c r="C12" s="457">
        <f>SUM(C13:C19)</f>
        <v>683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</row>
    <row r="13" spans="1:31" s="29" customFormat="1" ht="10.5" customHeight="1" x14ac:dyDescent="0.25">
      <c r="A13" s="500" t="s">
        <v>432</v>
      </c>
      <c r="B13" s="199">
        <v>264555</v>
      </c>
      <c r="C13" s="199">
        <v>204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</row>
    <row r="14" spans="1:31" s="38" customFormat="1" ht="10.5" customHeight="1" x14ac:dyDescent="0.25">
      <c r="A14" s="500" t="s">
        <v>433</v>
      </c>
      <c r="B14" s="199">
        <v>134979</v>
      </c>
      <c r="C14" s="199">
        <v>136</v>
      </c>
    </row>
    <row r="15" spans="1:31" s="29" customFormat="1" ht="10.5" customHeight="1" x14ac:dyDescent="0.25">
      <c r="A15" s="561" t="s">
        <v>434</v>
      </c>
      <c r="B15" s="562">
        <v>103787</v>
      </c>
      <c r="C15" s="562">
        <v>77</v>
      </c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</row>
    <row r="16" spans="1:31" s="38" customFormat="1" ht="10.5" customHeight="1" x14ac:dyDescent="0.25">
      <c r="A16" s="500" t="s">
        <v>435</v>
      </c>
      <c r="B16" s="199">
        <v>128464</v>
      </c>
      <c r="C16" s="199">
        <v>100</v>
      </c>
    </row>
    <row r="17" spans="1:31" s="29" customFormat="1" ht="10.5" customHeight="1" x14ac:dyDescent="0.25">
      <c r="A17" s="500" t="s">
        <v>436</v>
      </c>
      <c r="B17" s="199">
        <v>391</v>
      </c>
      <c r="C17" s="457">
        <v>1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</row>
    <row r="18" spans="1:31" s="29" customFormat="1" ht="10.5" customHeight="1" x14ac:dyDescent="0.25">
      <c r="A18" s="500" t="s">
        <v>437</v>
      </c>
      <c r="B18" s="199">
        <v>159650</v>
      </c>
      <c r="C18" s="457">
        <v>126</v>
      </c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</row>
    <row r="19" spans="1:31" s="29" customFormat="1" ht="10.5" customHeight="1" x14ac:dyDescent="0.25">
      <c r="A19" s="502" t="s">
        <v>438</v>
      </c>
      <c r="B19" s="262">
        <v>32187</v>
      </c>
      <c r="C19" s="262">
        <v>39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</row>
    <row r="20" spans="1:31" s="29" customFormat="1" ht="10.5" customHeight="1" x14ac:dyDescent="0.25">
      <c r="A20" s="501"/>
      <c r="B20" s="457"/>
      <c r="C20" s="457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</row>
    <row r="21" spans="1:31" s="29" customFormat="1" ht="10.5" customHeight="1" x14ac:dyDescent="0.25">
      <c r="A21" s="331" t="s">
        <v>386</v>
      </c>
      <c r="B21" s="457">
        <f>SUM(B22:B23)</f>
        <v>1107554</v>
      </c>
      <c r="C21" s="457">
        <f>SUM(C22:C23)</f>
        <v>1250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</row>
    <row r="22" spans="1:31" s="38" customFormat="1" ht="10.5" customHeight="1" x14ac:dyDescent="0.25">
      <c r="A22" s="505" t="s">
        <v>439</v>
      </c>
      <c r="B22" s="199">
        <v>908877</v>
      </c>
      <c r="C22" s="199">
        <v>674</v>
      </c>
    </row>
    <row r="23" spans="1:31" s="29" customFormat="1" ht="10.5" customHeight="1" x14ac:dyDescent="0.25">
      <c r="A23" s="505" t="s">
        <v>440</v>
      </c>
      <c r="B23" s="199">
        <v>198677</v>
      </c>
      <c r="C23" s="199">
        <v>576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</row>
    <row r="24" spans="1:31" s="29" customFormat="1" ht="10.5" customHeight="1" x14ac:dyDescent="0.25">
      <c r="A24" s="505"/>
      <c r="B24" s="457"/>
      <c r="C24" s="457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</row>
    <row r="25" spans="1:31" s="29" customFormat="1" ht="9" customHeight="1" x14ac:dyDescent="0.25">
      <c r="A25" s="318">
        <v>1996</v>
      </c>
      <c r="B25" s="553"/>
      <c r="C25" s="553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</row>
    <row r="26" spans="1:31" s="29" customFormat="1" ht="9" customHeight="1" x14ac:dyDescent="0.25">
      <c r="A26" s="318" t="s">
        <v>129</v>
      </c>
      <c r="B26" s="553">
        <f>SUM(B28+B37)</f>
        <v>2079643</v>
      </c>
      <c r="C26" s="553">
        <f>SUM(C28+C37)</f>
        <v>1969</v>
      </c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</row>
    <row r="27" spans="1:31" s="29" customFormat="1" ht="3.95" customHeight="1" x14ac:dyDescent="0.25">
      <c r="A27" s="318"/>
      <c r="B27" s="553"/>
      <c r="C27" s="553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</row>
    <row r="28" spans="1:31" s="29" customFormat="1" ht="10.5" customHeight="1" x14ac:dyDescent="0.25">
      <c r="A28" s="331" t="s">
        <v>385</v>
      </c>
      <c r="B28" s="457">
        <f>SUM(B29:B35)</f>
        <v>879965</v>
      </c>
      <c r="C28" s="457">
        <f>SUM(C29:C35)</f>
        <v>651</v>
      </c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</row>
    <row r="29" spans="1:31" s="29" customFormat="1" ht="10.5" customHeight="1" x14ac:dyDescent="0.25">
      <c r="A29" s="500" t="s">
        <v>432</v>
      </c>
      <c r="B29" s="199">
        <v>347251</v>
      </c>
      <c r="C29" s="199">
        <v>229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</row>
    <row r="30" spans="1:31" s="29" customFormat="1" ht="10.5" customHeight="1" x14ac:dyDescent="0.25">
      <c r="A30" s="500" t="s">
        <v>433</v>
      </c>
      <c r="B30" s="199">
        <v>85601</v>
      </c>
      <c r="C30" s="199">
        <v>109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</row>
    <row r="31" spans="1:31" s="29" customFormat="1" ht="10.5" customHeight="1" x14ac:dyDescent="0.25">
      <c r="A31" s="502" t="s">
        <v>434</v>
      </c>
      <c r="B31" s="262">
        <v>118963</v>
      </c>
      <c r="C31" s="262">
        <v>83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</row>
    <row r="32" spans="1:31" s="29" customFormat="1" ht="10.5" customHeight="1" x14ac:dyDescent="0.25">
      <c r="A32" s="500" t="s">
        <v>435</v>
      </c>
      <c r="B32" s="199">
        <v>133061</v>
      </c>
      <c r="C32" s="199">
        <v>97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</row>
    <row r="33" spans="1:31" s="29" customFormat="1" ht="10.5" customHeight="1" x14ac:dyDescent="0.25">
      <c r="A33" s="500" t="s">
        <v>436</v>
      </c>
      <c r="B33" s="199">
        <v>1183</v>
      </c>
      <c r="C33" s="457">
        <v>3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</row>
    <row r="34" spans="1:31" s="29" customFormat="1" ht="10.5" customHeight="1" x14ac:dyDescent="0.25">
      <c r="A34" s="500" t="s">
        <v>437</v>
      </c>
      <c r="B34" s="199">
        <v>179373</v>
      </c>
      <c r="C34" s="457">
        <v>116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</row>
    <row r="35" spans="1:31" s="29" customFormat="1" ht="10.5" customHeight="1" x14ac:dyDescent="0.25">
      <c r="A35" s="502" t="s">
        <v>438</v>
      </c>
      <c r="B35" s="262">
        <v>14533</v>
      </c>
      <c r="C35" s="262">
        <v>14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</row>
    <row r="36" spans="1:31" s="29" customFormat="1" ht="10.5" customHeight="1" x14ac:dyDescent="0.25">
      <c r="A36" s="501"/>
      <c r="B36" s="457"/>
      <c r="C36" s="457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</row>
    <row r="37" spans="1:31" s="29" customFormat="1" ht="10.5" customHeight="1" x14ac:dyDescent="0.25">
      <c r="A37" s="331" t="s">
        <v>386</v>
      </c>
      <c r="B37" s="457">
        <f>SUM(B38:B40)</f>
        <v>1199678</v>
      </c>
      <c r="C37" s="457">
        <f>SUM(C38:C40)</f>
        <v>1318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</row>
    <row r="38" spans="1:31" s="38" customFormat="1" ht="10.5" customHeight="1" x14ac:dyDescent="0.25">
      <c r="A38" s="419" t="s">
        <v>441</v>
      </c>
      <c r="B38" s="457">
        <v>3198</v>
      </c>
      <c r="C38" s="199">
        <v>16</v>
      </c>
    </row>
    <row r="39" spans="1:31" s="29" customFormat="1" ht="10.5" customHeight="1" x14ac:dyDescent="0.25">
      <c r="A39" s="505" t="s">
        <v>439</v>
      </c>
      <c r="B39" s="199">
        <v>985656</v>
      </c>
      <c r="C39" s="199">
        <v>677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</row>
    <row r="40" spans="1:31" s="29" customFormat="1" ht="10.5" customHeight="1" x14ac:dyDescent="0.25">
      <c r="A40" s="531" t="s">
        <v>440</v>
      </c>
      <c r="B40" s="530">
        <v>210824</v>
      </c>
      <c r="C40" s="530">
        <v>625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</row>
    <row r="41" spans="1:31" s="29" customFormat="1" ht="10.5" customHeight="1" x14ac:dyDescent="0.25">
      <c r="A41" s="505"/>
      <c r="B41" s="457"/>
      <c r="C41" s="457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</row>
    <row r="42" spans="1:31" s="29" customFormat="1" ht="9" customHeight="1" x14ac:dyDescent="0.25">
      <c r="A42" s="318">
        <v>1997</v>
      </c>
      <c r="B42" s="553">
        <v>2320957</v>
      </c>
      <c r="C42" s="553">
        <v>2149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</row>
    <row r="43" spans="1:31" s="29" customFormat="1" ht="9" customHeight="1" x14ac:dyDescent="0.25">
      <c r="A43" s="318" t="s">
        <v>129</v>
      </c>
      <c r="B43" s="553"/>
      <c r="C43" s="553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</row>
    <row r="44" spans="1:31" s="29" customFormat="1" ht="3.95" customHeight="1" x14ac:dyDescent="0.25">
      <c r="A44" s="318"/>
      <c r="B44" s="553"/>
      <c r="C44" s="553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</row>
    <row r="45" spans="1:31" s="29" customFormat="1" ht="10.5" customHeight="1" x14ac:dyDescent="0.25">
      <c r="A45" s="331" t="s">
        <v>385</v>
      </c>
      <c r="B45" s="457">
        <f>SUM(B46:B53)</f>
        <v>946744</v>
      </c>
      <c r="C45" s="457">
        <f>SUM(C46:C53)</f>
        <v>708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</row>
    <row r="46" spans="1:31" s="29" customFormat="1" ht="10.5" customHeight="1" x14ac:dyDescent="0.25">
      <c r="A46" s="500" t="s">
        <v>432</v>
      </c>
      <c r="B46" s="199">
        <v>334873</v>
      </c>
      <c r="C46" s="199">
        <v>231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</row>
    <row r="47" spans="1:31" s="29" customFormat="1" ht="10.5" customHeight="1" x14ac:dyDescent="0.25">
      <c r="A47" s="500" t="s">
        <v>433</v>
      </c>
      <c r="B47" s="199">
        <v>85418</v>
      </c>
      <c r="C47" s="199">
        <v>125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</row>
    <row r="48" spans="1:31" s="29" customFormat="1" ht="10.5" customHeight="1" x14ac:dyDescent="0.25">
      <c r="A48" s="502" t="s">
        <v>434</v>
      </c>
      <c r="B48" s="262">
        <v>128747</v>
      </c>
      <c r="C48" s="262">
        <v>85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</row>
    <row r="49" spans="1:31" s="29" customFormat="1" ht="10.5" customHeight="1" x14ac:dyDescent="0.25">
      <c r="A49" s="500" t="s">
        <v>435</v>
      </c>
      <c r="B49" s="199">
        <v>142824</v>
      </c>
      <c r="C49" s="199">
        <v>96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</row>
    <row r="50" spans="1:31" s="29" customFormat="1" ht="10.5" customHeight="1" x14ac:dyDescent="0.25">
      <c r="A50" s="500" t="s">
        <v>436</v>
      </c>
      <c r="B50" s="199">
        <v>2370</v>
      </c>
      <c r="C50" s="457">
        <v>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</row>
    <row r="51" spans="1:31" s="29" customFormat="1" ht="10.5" customHeight="1" x14ac:dyDescent="0.25">
      <c r="A51" s="500" t="s">
        <v>437</v>
      </c>
      <c r="B51" s="199">
        <v>187206</v>
      </c>
      <c r="C51" s="457">
        <v>114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</row>
    <row r="52" spans="1:31" s="29" customFormat="1" ht="10.5" customHeight="1" x14ac:dyDescent="0.25">
      <c r="A52" s="502" t="s">
        <v>438</v>
      </c>
      <c r="B52" s="262">
        <v>20815</v>
      </c>
      <c r="C52" s="262">
        <v>18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</row>
    <row r="53" spans="1:31" s="29" customFormat="1" ht="10.5" customHeight="1" x14ac:dyDescent="0.25">
      <c r="A53" s="500" t="s">
        <v>442</v>
      </c>
      <c r="B53" s="199">
        <v>44491</v>
      </c>
      <c r="C53" s="199">
        <v>36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</row>
    <row r="54" spans="1:31" s="29" customFormat="1" ht="10.5" customHeight="1" x14ac:dyDescent="0.25">
      <c r="A54" s="501"/>
      <c r="B54" s="457"/>
      <c r="C54" s="457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</row>
    <row r="55" spans="1:31" s="29" customFormat="1" ht="10.5" customHeight="1" x14ac:dyDescent="0.25">
      <c r="A55" s="331" t="s">
        <v>386</v>
      </c>
      <c r="B55" s="457">
        <f>SUM(B56:B59)</f>
        <v>1374213</v>
      </c>
      <c r="C55" s="457">
        <f>SUM(C56:C59)</f>
        <v>1441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</row>
    <row r="56" spans="1:31" s="29" customFormat="1" ht="10.5" customHeight="1" x14ac:dyDescent="0.25">
      <c r="A56" s="505" t="s">
        <v>439</v>
      </c>
      <c r="B56" s="199">
        <v>1087882</v>
      </c>
      <c r="C56" s="199">
        <v>725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</row>
    <row r="57" spans="1:31" s="29" customFormat="1" ht="10.5" customHeight="1" x14ac:dyDescent="0.25">
      <c r="A57" s="505" t="s">
        <v>440</v>
      </c>
      <c r="B57" s="457">
        <v>177055</v>
      </c>
      <c r="C57" s="457">
        <v>594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</row>
    <row r="58" spans="1:31" s="29" customFormat="1" ht="10.5" customHeight="1" x14ac:dyDescent="0.25">
      <c r="A58" s="424" t="s">
        <v>443</v>
      </c>
      <c r="B58" s="530">
        <v>60441</v>
      </c>
      <c r="C58" s="530">
        <v>83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</row>
    <row r="59" spans="1:31" s="38" customFormat="1" ht="10.5" customHeight="1" x14ac:dyDescent="0.25">
      <c r="A59" s="419" t="s">
        <v>444</v>
      </c>
      <c r="B59" s="457">
        <v>48835</v>
      </c>
      <c r="C59" s="457">
        <v>39</v>
      </c>
    </row>
    <row r="60" spans="1:31" s="29" customFormat="1" ht="10.5" customHeight="1" x14ac:dyDescent="0.25">
      <c r="A60" s="505"/>
      <c r="B60" s="457"/>
      <c r="C60" s="457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</row>
    <row r="61" spans="1:31" s="29" customFormat="1" ht="9" customHeight="1" x14ac:dyDescent="0.25">
      <c r="A61" s="318">
        <v>1998</v>
      </c>
      <c r="B61" s="553"/>
      <c r="C61" s="553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</row>
    <row r="62" spans="1:31" s="29" customFormat="1" ht="9" customHeight="1" x14ac:dyDescent="0.25">
      <c r="A62" s="318" t="s">
        <v>129</v>
      </c>
      <c r="B62" s="553">
        <f>SUM(B64+B74)</f>
        <v>2589282</v>
      </c>
      <c r="C62" s="553">
        <f>SUM(C64+C74)</f>
        <v>2195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</row>
    <row r="63" spans="1:31" s="29" customFormat="1" ht="3.95" customHeight="1" x14ac:dyDescent="0.25">
      <c r="A63" s="318"/>
      <c r="B63" s="553"/>
      <c r="C63" s="553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</row>
    <row r="64" spans="1:31" s="29" customFormat="1" ht="10.5" customHeight="1" x14ac:dyDescent="0.25">
      <c r="A64" s="331" t="s">
        <v>385</v>
      </c>
      <c r="B64" s="457">
        <f>SUM(B65:B72)</f>
        <v>1174469</v>
      </c>
      <c r="C64" s="457">
        <f>SUM(C65:C72)</f>
        <v>829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</row>
    <row r="65" spans="1:31" s="29" customFormat="1" ht="10.5" customHeight="1" x14ac:dyDescent="0.25">
      <c r="A65" s="500" t="s">
        <v>432</v>
      </c>
      <c r="B65" s="199">
        <v>327773</v>
      </c>
      <c r="C65" s="199">
        <v>221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</row>
    <row r="66" spans="1:31" s="38" customFormat="1" ht="10.5" customHeight="1" x14ac:dyDescent="0.25">
      <c r="A66" s="500" t="s">
        <v>433</v>
      </c>
      <c r="B66" s="199">
        <v>124888</v>
      </c>
      <c r="C66" s="199">
        <v>151</v>
      </c>
    </row>
    <row r="67" spans="1:31" s="29" customFormat="1" ht="10.5" customHeight="1" x14ac:dyDescent="0.25">
      <c r="A67" s="502" t="s">
        <v>434</v>
      </c>
      <c r="B67" s="262">
        <v>173129</v>
      </c>
      <c r="C67" s="262">
        <v>93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</row>
    <row r="68" spans="1:31" s="29" customFormat="1" ht="10.5" customHeight="1" x14ac:dyDescent="0.25">
      <c r="A68" s="500" t="s">
        <v>435</v>
      </c>
      <c r="B68" s="199">
        <v>207280</v>
      </c>
      <c r="C68" s="199">
        <v>128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</row>
    <row r="69" spans="1:31" s="29" customFormat="1" ht="10.5" customHeight="1" x14ac:dyDescent="0.25">
      <c r="A69" s="500" t="s">
        <v>436</v>
      </c>
      <c r="B69" s="199">
        <v>21609</v>
      </c>
      <c r="C69" s="457">
        <v>25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</row>
    <row r="70" spans="1:31" s="29" customFormat="1" ht="10.5" customHeight="1" x14ac:dyDescent="0.25">
      <c r="A70" s="500" t="s">
        <v>437</v>
      </c>
      <c r="B70" s="199">
        <v>218352</v>
      </c>
      <c r="C70" s="457">
        <v>124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</row>
    <row r="71" spans="1:31" s="29" customFormat="1" ht="10.5" customHeight="1" x14ac:dyDescent="0.25">
      <c r="A71" s="502" t="s">
        <v>438</v>
      </c>
      <c r="B71" s="262">
        <v>37850</v>
      </c>
      <c r="C71" s="262">
        <v>37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</row>
    <row r="72" spans="1:31" s="29" customFormat="1" ht="10.5" customHeight="1" x14ac:dyDescent="0.25">
      <c r="A72" s="500" t="s">
        <v>442</v>
      </c>
      <c r="B72" s="563">
        <v>63588</v>
      </c>
      <c r="C72" s="199">
        <v>50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</row>
    <row r="73" spans="1:31" s="29" customFormat="1" ht="10.5" customHeight="1" x14ac:dyDescent="0.25">
      <c r="A73" s="501"/>
      <c r="B73" s="457"/>
      <c r="C73" s="457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</row>
    <row r="74" spans="1:31" s="29" customFormat="1" ht="10.5" customHeight="1" x14ac:dyDescent="0.25">
      <c r="A74" s="331" t="s">
        <v>386</v>
      </c>
      <c r="B74" s="457">
        <f>SUM(B75:B79)</f>
        <v>1414813</v>
      </c>
      <c r="C74" s="457">
        <f>SUM(C75:C79)</f>
        <v>1366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</row>
    <row r="75" spans="1:31" s="38" customFormat="1" ht="10.5" customHeight="1" x14ac:dyDescent="0.25">
      <c r="A75" s="419" t="s">
        <v>441</v>
      </c>
      <c r="B75" s="457">
        <v>1982</v>
      </c>
      <c r="C75" s="457">
        <v>4</v>
      </c>
    </row>
    <row r="76" spans="1:31" s="29" customFormat="1" ht="10.5" customHeight="1" x14ac:dyDescent="0.25">
      <c r="A76" s="505" t="s">
        <v>439</v>
      </c>
      <c r="B76" s="199">
        <v>1142619</v>
      </c>
      <c r="C76" s="199">
        <v>764</v>
      </c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</row>
    <row r="77" spans="1:31" s="29" customFormat="1" ht="10.5" customHeight="1" x14ac:dyDescent="0.25">
      <c r="A77" s="531" t="s">
        <v>440</v>
      </c>
      <c r="B77" s="530">
        <v>162089</v>
      </c>
      <c r="C77" s="530">
        <v>505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</row>
    <row r="78" spans="1:31" s="29" customFormat="1" ht="10.5" customHeight="1" x14ac:dyDescent="0.25">
      <c r="A78" s="419" t="s">
        <v>445</v>
      </c>
      <c r="B78" s="457">
        <v>85677</v>
      </c>
      <c r="C78" s="457">
        <v>71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</row>
    <row r="79" spans="1:31" s="38" customFormat="1" ht="10.5" customHeight="1" x14ac:dyDescent="0.25">
      <c r="A79" s="419" t="s">
        <v>446</v>
      </c>
      <c r="B79" s="457">
        <v>22446</v>
      </c>
      <c r="C79" s="457">
        <v>22</v>
      </c>
    </row>
    <row r="80" spans="1:31" s="29" customFormat="1" ht="10.5" customHeight="1" x14ac:dyDescent="0.25">
      <c r="A80" s="505"/>
      <c r="B80" s="457"/>
      <c r="C80" s="457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</row>
    <row r="81" spans="1:31" s="29" customFormat="1" ht="9" customHeight="1" x14ac:dyDescent="0.25">
      <c r="A81" s="318">
        <v>1999</v>
      </c>
      <c r="B81" s="553"/>
      <c r="C81" s="553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</row>
    <row r="82" spans="1:31" s="29" customFormat="1" ht="9" customHeight="1" x14ac:dyDescent="0.25">
      <c r="A82" s="318" t="s">
        <v>129</v>
      </c>
      <c r="B82" s="553">
        <f>SUM(B84+B94)</f>
        <v>2956838</v>
      </c>
      <c r="C82" s="553">
        <f>SUM(C84+C94)</f>
        <v>2436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</row>
    <row r="83" spans="1:31" s="29" customFormat="1" ht="3.95" customHeight="1" x14ac:dyDescent="0.25">
      <c r="A83" s="318"/>
      <c r="B83" s="553"/>
      <c r="C83" s="553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</row>
    <row r="84" spans="1:31" s="29" customFormat="1" ht="10.5" customHeight="1" x14ac:dyDescent="0.25">
      <c r="A84" s="331" t="s">
        <v>385</v>
      </c>
      <c r="B84" s="457">
        <f>SUM(B85:B92)</f>
        <v>1228869</v>
      </c>
      <c r="C84" s="457">
        <f>SUM(C85:C92)</f>
        <v>808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</row>
    <row r="85" spans="1:31" s="29" customFormat="1" ht="10.5" customHeight="1" x14ac:dyDescent="0.25">
      <c r="A85" s="500" t="s">
        <v>432</v>
      </c>
      <c r="B85" s="199">
        <v>334072</v>
      </c>
      <c r="C85" s="199">
        <v>216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</row>
    <row r="86" spans="1:31" s="29" customFormat="1" ht="10.5" customHeight="1" x14ac:dyDescent="0.25">
      <c r="A86" s="500" t="s">
        <v>433</v>
      </c>
      <c r="B86" s="199">
        <v>162520</v>
      </c>
      <c r="C86" s="199">
        <v>174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</row>
    <row r="87" spans="1:31" s="29" customFormat="1" ht="10.5" customHeight="1" x14ac:dyDescent="0.25">
      <c r="A87" s="502" t="s">
        <v>434</v>
      </c>
      <c r="B87" s="262">
        <v>184678</v>
      </c>
      <c r="C87" s="262">
        <v>92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</row>
    <row r="88" spans="1:31" s="29" customFormat="1" ht="10.5" customHeight="1" x14ac:dyDescent="0.25">
      <c r="A88" s="500" t="s">
        <v>435</v>
      </c>
      <c r="B88" s="199">
        <v>205131</v>
      </c>
      <c r="C88" s="199">
        <v>115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</row>
    <row r="89" spans="1:31" s="29" customFormat="1" ht="10.5" customHeight="1" x14ac:dyDescent="0.25">
      <c r="A89" s="500" t="s">
        <v>436</v>
      </c>
      <c r="B89" s="199">
        <v>21758</v>
      </c>
      <c r="C89" s="457">
        <v>17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</row>
    <row r="90" spans="1:31" s="29" customFormat="1" ht="10.5" customHeight="1" x14ac:dyDescent="0.25">
      <c r="A90" s="500" t="s">
        <v>437</v>
      </c>
      <c r="B90" s="199">
        <v>241067</v>
      </c>
      <c r="C90" s="457">
        <v>132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</row>
    <row r="91" spans="1:31" s="29" customFormat="1" ht="10.5" customHeight="1" x14ac:dyDescent="0.25">
      <c r="A91" s="502" t="s">
        <v>438</v>
      </c>
      <c r="B91" s="262">
        <v>37667</v>
      </c>
      <c r="C91" s="262">
        <v>28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</row>
    <row r="92" spans="1:31" s="29" customFormat="1" ht="10.5" customHeight="1" x14ac:dyDescent="0.25">
      <c r="A92" s="500" t="s">
        <v>442</v>
      </c>
      <c r="B92" s="199">
        <v>41976</v>
      </c>
      <c r="C92" s="199">
        <v>34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</row>
    <row r="93" spans="1:31" s="29" customFormat="1" ht="10.5" customHeight="1" x14ac:dyDescent="0.25">
      <c r="A93" s="501"/>
      <c r="B93" s="457"/>
      <c r="C93" s="457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</row>
    <row r="94" spans="1:31" s="29" customFormat="1" ht="10.5" customHeight="1" x14ac:dyDescent="0.25">
      <c r="A94" s="331" t="s">
        <v>386</v>
      </c>
      <c r="B94" s="457">
        <f>SUM(B95:B100)</f>
        <v>1727969</v>
      </c>
      <c r="C94" s="457">
        <f>SUM(C95:C100)</f>
        <v>1628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</row>
    <row r="95" spans="1:31" s="29" customFormat="1" ht="10.5" customHeight="1" x14ac:dyDescent="0.25">
      <c r="A95" s="505" t="s">
        <v>447</v>
      </c>
      <c r="B95" s="457">
        <v>860</v>
      </c>
      <c r="C95" s="457">
        <v>2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</row>
    <row r="96" spans="1:31" s="38" customFormat="1" ht="10.5" customHeight="1" x14ac:dyDescent="0.25">
      <c r="A96" s="419" t="s">
        <v>441</v>
      </c>
      <c r="B96" s="457">
        <v>22007</v>
      </c>
      <c r="C96" s="457">
        <v>50</v>
      </c>
    </row>
    <row r="97" spans="1:31" s="29" customFormat="1" ht="10.5" customHeight="1" x14ac:dyDescent="0.25">
      <c r="A97" s="531" t="s">
        <v>439</v>
      </c>
      <c r="B97" s="262">
        <v>1341203</v>
      </c>
      <c r="C97" s="262">
        <v>862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</row>
    <row r="98" spans="1:31" s="29" customFormat="1" ht="10.5" customHeight="1" x14ac:dyDescent="0.25">
      <c r="A98" s="505" t="s">
        <v>440</v>
      </c>
      <c r="B98" s="457">
        <v>172896</v>
      </c>
      <c r="C98" s="457">
        <v>530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</row>
    <row r="99" spans="1:31" s="29" customFormat="1" ht="10.5" customHeight="1" x14ac:dyDescent="0.25">
      <c r="A99" s="419" t="s">
        <v>445</v>
      </c>
      <c r="B99" s="457">
        <v>112502</v>
      </c>
      <c r="C99" s="457">
        <v>125</v>
      </c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</row>
    <row r="100" spans="1:31" s="38" customFormat="1" ht="10.5" customHeight="1" x14ac:dyDescent="0.25">
      <c r="A100" s="419" t="s">
        <v>446</v>
      </c>
      <c r="B100" s="457">
        <v>78501</v>
      </c>
      <c r="C100" s="457">
        <v>59</v>
      </c>
    </row>
    <row r="101" spans="1:31" s="29" customFormat="1" ht="10.5" customHeight="1" x14ac:dyDescent="0.25">
      <c r="A101" s="505"/>
      <c r="B101" s="457"/>
      <c r="C101" s="457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</row>
    <row r="102" spans="1:31" s="29" customFormat="1" ht="9" customHeight="1" x14ac:dyDescent="0.25">
      <c r="A102" s="318">
        <v>2000</v>
      </c>
      <c r="B102" s="553"/>
      <c r="C102" s="553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</row>
    <row r="103" spans="1:31" s="29" customFormat="1" ht="9" customHeight="1" x14ac:dyDescent="0.25">
      <c r="A103" s="318" t="s">
        <v>129</v>
      </c>
      <c r="B103" s="553">
        <f>SUM(B105+B116)</f>
        <v>3189365</v>
      </c>
      <c r="C103" s="553">
        <f>SUM(C105+C116)</f>
        <v>2471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</row>
    <row r="104" spans="1:31" s="29" customFormat="1" ht="3.95" customHeight="1" x14ac:dyDescent="0.25">
      <c r="A104" s="318"/>
      <c r="B104" s="553"/>
      <c r="C104" s="553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</row>
    <row r="105" spans="1:31" s="29" customFormat="1" ht="10.5" customHeight="1" x14ac:dyDescent="0.25">
      <c r="A105" s="331" t="s">
        <v>385</v>
      </c>
      <c r="B105" s="457">
        <f>SUM(B106:B114)</f>
        <v>1304832</v>
      </c>
      <c r="C105" s="457">
        <f>SUM(C106:C114)</f>
        <v>821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</row>
    <row r="106" spans="1:31" s="29" customFormat="1" ht="10.5" customHeight="1" x14ac:dyDescent="0.25">
      <c r="A106" s="500" t="s">
        <v>448</v>
      </c>
      <c r="B106" s="457">
        <v>8996</v>
      </c>
      <c r="C106" s="457">
        <v>38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</row>
    <row r="107" spans="1:31" s="29" customFormat="1" ht="10.5" customHeight="1" x14ac:dyDescent="0.25">
      <c r="A107" s="500" t="s">
        <v>432</v>
      </c>
      <c r="B107" s="199">
        <v>336593</v>
      </c>
      <c r="C107" s="199">
        <v>219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</row>
    <row r="108" spans="1:31" s="29" customFormat="1" ht="10.5" customHeight="1" x14ac:dyDescent="0.25">
      <c r="A108" s="502" t="s">
        <v>433</v>
      </c>
      <c r="B108" s="262">
        <v>263557</v>
      </c>
      <c r="C108" s="262">
        <v>181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</row>
    <row r="109" spans="1:31" s="29" customFormat="1" ht="10.5" customHeight="1" x14ac:dyDescent="0.25">
      <c r="A109" s="500" t="s">
        <v>434</v>
      </c>
      <c r="B109" s="199">
        <v>225804</v>
      </c>
      <c r="C109" s="199">
        <v>108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</row>
    <row r="110" spans="1:31" s="29" customFormat="1" ht="10.5" customHeight="1" x14ac:dyDescent="0.25">
      <c r="A110" s="500" t="s">
        <v>435</v>
      </c>
      <c r="B110" s="199">
        <v>237381</v>
      </c>
      <c r="C110" s="199">
        <v>124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</row>
    <row r="111" spans="1:31" s="29" customFormat="1" ht="10.5" customHeight="1" x14ac:dyDescent="0.25">
      <c r="A111" s="500" t="s">
        <v>436</v>
      </c>
      <c r="B111" s="199">
        <v>10351</v>
      </c>
      <c r="C111" s="457">
        <v>10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</row>
    <row r="112" spans="1:31" s="29" customFormat="1" ht="10.5" customHeight="1" x14ac:dyDescent="0.25">
      <c r="A112" s="502" t="s">
        <v>437</v>
      </c>
      <c r="B112" s="262">
        <v>154860</v>
      </c>
      <c r="C112" s="530">
        <v>90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</row>
    <row r="113" spans="1:31" s="29" customFormat="1" ht="10.5" customHeight="1" x14ac:dyDescent="0.25">
      <c r="A113" s="500" t="s">
        <v>438</v>
      </c>
      <c r="B113" s="199">
        <v>50804</v>
      </c>
      <c r="C113" s="199">
        <v>35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</row>
    <row r="114" spans="1:31" s="29" customFormat="1" ht="10.5" customHeight="1" x14ac:dyDescent="0.25">
      <c r="A114" s="500" t="s">
        <v>442</v>
      </c>
      <c r="B114" s="199">
        <v>16486</v>
      </c>
      <c r="C114" s="199">
        <v>16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</row>
    <row r="115" spans="1:31" s="29" customFormat="1" ht="10.5" customHeight="1" x14ac:dyDescent="0.25">
      <c r="A115" s="501"/>
      <c r="B115" s="457"/>
      <c r="C115" s="457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</row>
    <row r="116" spans="1:31" s="29" customFormat="1" ht="10.5" customHeight="1" x14ac:dyDescent="0.25">
      <c r="A116" s="331" t="s">
        <v>386</v>
      </c>
      <c r="B116" s="457">
        <f>SUM(B117:B124)</f>
        <v>1884533</v>
      </c>
      <c r="C116" s="457">
        <f>SUM(C117:C124)</f>
        <v>1650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</row>
    <row r="117" spans="1:31" s="29" customFormat="1" ht="10.5" customHeight="1" x14ac:dyDescent="0.25">
      <c r="A117" s="505" t="s">
        <v>449</v>
      </c>
      <c r="B117" s="457">
        <v>61</v>
      </c>
      <c r="C117" s="457">
        <v>3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</row>
    <row r="118" spans="1:31" s="29" customFormat="1" ht="10.5" customHeight="1" x14ac:dyDescent="0.25">
      <c r="A118" s="505" t="s">
        <v>447</v>
      </c>
      <c r="B118" s="457">
        <v>12939</v>
      </c>
      <c r="C118" s="457">
        <v>14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</row>
    <row r="119" spans="1:31" s="38" customFormat="1" ht="10.5" customHeight="1" x14ac:dyDescent="0.25">
      <c r="A119" s="424" t="s">
        <v>441</v>
      </c>
      <c r="B119" s="530">
        <v>22676</v>
      </c>
      <c r="C119" s="530">
        <v>46</v>
      </c>
    </row>
    <row r="120" spans="1:31" s="29" customFormat="1" ht="10.5" customHeight="1" x14ac:dyDescent="0.25">
      <c r="A120" s="505" t="s">
        <v>439</v>
      </c>
      <c r="B120" s="199">
        <v>1504603</v>
      </c>
      <c r="C120" s="199">
        <v>882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</row>
    <row r="121" spans="1:31" s="29" customFormat="1" ht="10.5" customHeight="1" x14ac:dyDescent="0.25">
      <c r="A121" s="505" t="s">
        <v>440</v>
      </c>
      <c r="B121" s="457">
        <v>183957</v>
      </c>
      <c r="C121" s="457">
        <v>538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</row>
    <row r="122" spans="1:31" s="29" customFormat="1" ht="10.5" customHeight="1" x14ac:dyDescent="0.25">
      <c r="A122" s="419" t="s">
        <v>445</v>
      </c>
      <c r="B122" s="457">
        <v>124719</v>
      </c>
      <c r="C122" s="457">
        <v>130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</row>
    <row r="123" spans="1:31" s="38" customFormat="1" ht="10.5" customHeight="1" x14ac:dyDescent="0.25">
      <c r="A123" s="424" t="s">
        <v>446</v>
      </c>
      <c r="B123" s="530">
        <v>33575</v>
      </c>
      <c r="C123" s="530">
        <v>22</v>
      </c>
    </row>
    <row r="124" spans="1:31" s="29" customFormat="1" ht="10.5" customHeight="1" x14ac:dyDescent="0.25">
      <c r="A124" s="419" t="s">
        <v>450</v>
      </c>
      <c r="B124" s="457">
        <v>2003</v>
      </c>
      <c r="C124" s="457">
        <v>15</v>
      </c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</row>
    <row r="125" spans="1:31" s="29" customFormat="1" ht="10.5" customHeight="1" x14ac:dyDescent="0.25">
      <c r="A125" s="505"/>
      <c r="B125" s="457"/>
      <c r="C125" s="457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</row>
    <row r="126" spans="1:31" s="29" customFormat="1" ht="9" customHeight="1" x14ac:dyDescent="0.25">
      <c r="A126" s="318">
        <v>2001</v>
      </c>
      <c r="B126" s="553"/>
      <c r="C126" s="553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</row>
    <row r="127" spans="1:31" s="29" customFormat="1" ht="9" customHeight="1" x14ac:dyDescent="0.25">
      <c r="A127" s="318" t="s">
        <v>129</v>
      </c>
      <c r="B127" s="553">
        <f>SUM(B129+B142)</f>
        <v>3331550</v>
      </c>
      <c r="C127" s="553">
        <f>SUM(C129+C142)</f>
        <v>2213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</row>
    <row r="128" spans="1:31" s="29" customFormat="1" ht="3.95" customHeight="1" x14ac:dyDescent="0.25">
      <c r="A128" s="318"/>
      <c r="B128" s="553"/>
      <c r="C128" s="553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</row>
    <row r="129" spans="1:31" s="29" customFormat="1" ht="10.5" customHeight="1" x14ac:dyDescent="0.25">
      <c r="A129" s="331" t="s">
        <v>385</v>
      </c>
      <c r="B129" s="457">
        <f>SUM(B130:B140)</f>
        <v>1309158</v>
      </c>
      <c r="C129" s="457">
        <f>SUM(C130:C140)</f>
        <v>779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</row>
    <row r="130" spans="1:31" s="29" customFormat="1" ht="10.5" customHeight="1" x14ac:dyDescent="0.25">
      <c r="A130" s="500" t="s">
        <v>432</v>
      </c>
      <c r="B130" s="199">
        <v>421909</v>
      </c>
      <c r="C130" s="199">
        <v>240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</row>
    <row r="131" spans="1:31" s="29" customFormat="1" ht="10.5" customHeight="1" x14ac:dyDescent="0.25">
      <c r="A131" s="500" t="s">
        <v>433</v>
      </c>
      <c r="B131" s="199">
        <v>275789</v>
      </c>
      <c r="C131" s="199">
        <v>193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</row>
    <row r="132" spans="1:31" s="29" customFormat="1" ht="10.5" customHeight="1" x14ac:dyDescent="0.25">
      <c r="A132" s="502" t="s">
        <v>451</v>
      </c>
      <c r="B132" s="262">
        <v>3558</v>
      </c>
      <c r="C132" s="262">
        <v>4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</row>
    <row r="133" spans="1:31" s="29" customFormat="1" ht="10.5" customHeight="1" x14ac:dyDescent="0.25">
      <c r="A133" s="500" t="s">
        <v>452</v>
      </c>
      <c r="B133" s="199">
        <v>2168</v>
      </c>
      <c r="C133" s="199">
        <v>2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</row>
    <row r="134" spans="1:31" s="29" customFormat="1" ht="10.5" customHeight="1" x14ac:dyDescent="0.25">
      <c r="A134" s="500" t="s">
        <v>434</v>
      </c>
      <c r="B134" s="199">
        <v>219013</v>
      </c>
      <c r="C134" s="199">
        <v>105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</row>
    <row r="135" spans="1:31" s="29" customFormat="1" ht="10.5" customHeight="1" x14ac:dyDescent="0.25">
      <c r="A135" s="500" t="s">
        <v>435</v>
      </c>
      <c r="B135" s="199">
        <v>239090</v>
      </c>
      <c r="C135" s="199">
        <v>120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</row>
    <row r="136" spans="1:31" s="29" customFormat="1" ht="10.5" customHeight="1" x14ac:dyDescent="0.25">
      <c r="A136" s="502" t="s">
        <v>436</v>
      </c>
      <c r="B136" s="262">
        <v>7996</v>
      </c>
      <c r="C136" s="530">
        <v>5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</row>
    <row r="137" spans="1:31" s="29" customFormat="1" ht="10.5" customHeight="1" x14ac:dyDescent="0.25">
      <c r="A137" s="500" t="s">
        <v>437</v>
      </c>
      <c r="B137" s="199">
        <v>97161</v>
      </c>
      <c r="C137" s="457">
        <v>70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</row>
    <row r="138" spans="1:31" s="29" customFormat="1" ht="10.5" customHeight="1" x14ac:dyDescent="0.25">
      <c r="A138" s="500" t="s">
        <v>438</v>
      </c>
      <c r="B138" s="199">
        <v>26510</v>
      </c>
      <c r="C138" s="199">
        <v>21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</row>
    <row r="139" spans="1:31" s="29" customFormat="1" ht="10.5" customHeight="1" x14ac:dyDescent="0.25">
      <c r="A139" s="500" t="s">
        <v>453</v>
      </c>
      <c r="B139" s="457">
        <v>424</v>
      </c>
      <c r="C139" s="457">
        <v>5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</row>
    <row r="140" spans="1:31" s="29" customFormat="1" ht="10.5" customHeight="1" x14ac:dyDescent="0.25">
      <c r="A140" s="502" t="s">
        <v>442</v>
      </c>
      <c r="B140" s="262">
        <v>15540</v>
      </c>
      <c r="C140" s="262">
        <v>14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</row>
    <row r="141" spans="1:31" s="29" customFormat="1" ht="10.5" customHeight="1" x14ac:dyDescent="0.25">
      <c r="A141" s="501"/>
      <c r="B141" s="457"/>
      <c r="C141" s="457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</row>
    <row r="142" spans="1:31" s="29" customFormat="1" ht="10.5" customHeight="1" x14ac:dyDescent="0.25">
      <c r="A142" s="331" t="s">
        <v>386</v>
      </c>
      <c r="B142" s="457">
        <f>SUM(B143:B151)</f>
        <v>2022392</v>
      </c>
      <c r="C142" s="457">
        <f>SUM(C143:C151)</f>
        <v>1434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</row>
    <row r="143" spans="1:31" s="29" customFormat="1" ht="10.5" customHeight="1" x14ac:dyDescent="0.25">
      <c r="A143" s="505" t="s">
        <v>454</v>
      </c>
      <c r="B143" s="457">
        <v>139</v>
      </c>
      <c r="C143" s="457">
        <v>13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</row>
    <row r="144" spans="1:31" s="29" customFormat="1" ht="10.5" customHeight="1" x14ac:dyDescent="0.25">
      <c r="A144" s="505" t="s">
        <v>447</v>
      </c>
      <c r="B144" s="457">
        <v>4497</v>
      </c>
      <c r="C144" s="457">
        <v>4</v>
      </c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</row>
    <row r="145" spans="1:31" s="38" customFormat="1" ht="10.5" customHeight="1" x14ac:dyDescent="0.25">
      <c r="A145" s="424" t="s">
        <v>441</v>
      </c>
      <c r="B145" s="530">
        <v>12941</v>
      </c>
      <c r="C145" s="530">
        <v>14</v>
      </c>
    </row>
    <row r="146" spans="1:31" s="29" customFormat="1" ht="10.5" customHeight="1" x14ac:dyDescent="0.25">
      <c r="A146" s="505" t="s">
        <v>439</v>
      </c>
      <c r="B146" s="199">
        <v>1595417</v>
      </c>
      <c r="C146" s="199">
        <v>796</v>
      </c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</row>
    <row r="147" spans="1:31" s="29" customFormat="1" ht="10.5" customHeight="1" x14ac:dyDescent="0.25">
      <c r="A147" s="505" t="s">
        <v>440</v>
      </c>
      <c r="B147" s="457">
        <v>183309</v>
      </c>
      <c r="C147" s="457">
        <v>395</v>
      </c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</row>
    <row r="148" spans="1:31" s="29" customFormat="1" ht="10.5" customHeight="1" x14ac:dyDescent="0.25">
      <c r="A148" s="419" t="s">
        <v>443</v>
      </c>
      <c r="B148" s="457">
        <v>136473</v>
      </c>
      <c r="C148" s="457">
        <v>103</v>
      </c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</row>
    <row r="149" spans="1:31" s="38" customFormat="1" ht="10.5" customHeight="1" x14ac:dyDescent="0.25">
      <c r="A149" s="424" t="s">
        <v>444</v>
      </c>
      <c r="B149" s="530">
        <v>12059</v>
      </c>
      <c r="C149" s="530">
        <v>55</v>
      </c>
    </row>
    <row r="150" spans="1:31" s="29" customFormat="1" ht="10.5" customHeight="1" x14ac:dyDescent="0.25">
      <c r="A150" s="419" t="s">
        <v>455</v>
      </c>
      <c r="B150" s="457">
        <v>2138</v>
      </c>
      <c r="C150" s="457">
        <v>17</v>
      </c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</row>
    <row r="151" spans="1:31" s="29" customFormat="1" ht="10.5" customHeight="1" x14ac:dyDescent="0.25">
      <c r="A151" s="419" t="s">
        <v>456</v>
      </c>
      <c r="B151" s="457">
        <v>75419</v>
      </c>
      <c r="C151" s="457">
        <v>37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</row>
    <row r="152" spans="1:31" s="29" customFormat="1" ht="10.5" customHeight="1" x14ac:dyDescent="0.25">
      <c r="A152" s="505"/>
      <c r="B152" s="457"/>
      <c r="C152" s="457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</row>
    <row r="153" spans="1:31" s="29" customFormat="1" ht="9" customHeight="1" x14ac:dyDescent="0.25">
      <c r="A153" s="318">
        <v>2002</v>
      </c>
      <c r="B153" s="553"/>
      <c r="C153" s="553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</row>
    <row r="154" spans="1:31" s="29" customFormat="1" ht="9" customHeight="1" x14ac:dyDescent="0.25">
      <c r="A154" s="318" t="s">
        <v>129</v>
      </c>
      <c r="B154" s="553">
        <f>SUM(B156+B168)</f>
        <v>4720106</v>
      </c>
      <c r="C154" s="553">
        <f>SUM(C156+C168)</f>
        <v>2542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</row>
    <row r="155" spans="1:31" s="29" customFormat="1" ht="3.95" customHeight="1" x14ac:dyDescent="0.25">
      <c r="A155" s="318"/>
      <c r="B155" s="553"/>
      <c r="C155" s="55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</row>
    <row r="156" spans="1:31" s="29" customFormat="1" ht="10.5" customHeight="1" x14ac:dyDescent="0.25">
      <c r="A156" s="331" t="s">
        <v>385</v>
      </c>
      <c r="B156" s="457">
        <f>SUM(B157:B166)</f>
        <v>1699811</v>
      </c>
      <c r="C156" s="457">
        <f>SUM(C157:C166)</f>
        <v>913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</row>
    <row r="157" spans="1:31" s="29" customFormat="1" ht="10.5" customHeight="1" x14ac:dyDescent="0.25">
      <c r="A157" s="500" t="s">
        <v>432</v>
      </c>
      <c r="B157" s="199">
        <v>319019</v>
      </c>
      <c r="C157" s="199">
        <v>156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</row>
    <row r="158" spans="1:31" s="29" customFormat="1" ht="10.5" customHeight="1" x14ac:dyDescent="0.25">
      <c r="A158" s="500" t="s">
        <v>433</v>
      </c>
      <c r="B158" s="199">
        <v>407464</v>
      </c>
      <c r="C158" s="199">
        <v>242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</row>
    <row r="159" spans="1:31" s="29" customFormat="1" ht="10.5" customHeight="1" x14ac:dyDescent="0.25">
      <c r="A159" s="502" t="s">
        <v>451</v>
      </c>
      <c r="B159" s="262">
        <v>12690</v>
      </c>
      <c r="C159" s="262">
        <v>11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</row>
    <row r="160" spans="1:31" s="29" customFormat="1" ht="10.5" customHeight="1" x14ac:dyDescent="0.25">
      <c r="A160" s="500" t="s">
        <v>452</v>
      </c>
      <c r="B160" s="199">
        <v>2259</v>
      </c>
      <c r="C160" s="199">
        <v>2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</row>
    <row r="161" spans="1:31" s="29" customFormat="1" ht="10.5" customHeight="1" x14ac:dyDescent="0.25">
      <c r="A161" s="500" t="s">
        <v>434</v>
      </c>
      <c r="B161" s="199">
        <v>345603</v>
      </c>
      <c r="C161" s="199">
        <v>163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</row>
    <row r="162" spans="1:31" s="29" customFormat="1" ht="10.5" customHeight="1" x14ac:dyDescent="0.25">
      <c r="A162" s="500" t="s">
        <v>435</v>
      </c>
      <c r="B162" s="199">
        <v>362248</v>
      </c>
      <c r="C162" s="199">
        <v>173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</row>
    <row r="163" spans="1:31" s="29" customFormat="1" ht="10.5" customHeight="1" x14ac:dyDescent="0.25">
      <c r="A163" s="502" t="s">
        <v>436</v>
      </c>
      <c r="B163" s="262">
        <v>8317</v>
      </c>
      <c r="C163" s="530">
        <v>5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</row>
    <row r="164" spans="1:31" s="29" customFormat="1" ht="10.5" customHeight="1" x14ac:dyDescent="0.25">
      <c r="A164" s="500" t="s">
        <v>437</v>
      </c>
      <c r="B164" s="199">
        <v>144105</v>
      </c>
      <c r="C164" s="457">
        <v>94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</row>
    <row r="165" spans="1:31" s="29" customFormat="1" ht="10.5" customHeight="1" x14ac:dyDescent="0.25">
      <c r="A165" s="500" t="s">
        <v>438</v>
      </c>
      <c r="B165" s="199">
        <v>61238</v>
      </c>
      <c r="C165" s="199">
        <v>38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</row>
    <row r="166" spans="1:31" s="29" customFormat="1" ht="10.5" customHeight="1" x14ac:dyDescent="0.25">
      <c r="A166" s="500" t="s">
        <v>442</v>
      </c>
      <c r="B166" s="199">
        <v>36868</v>
      </c>
      <c r="C166" s="199">
        <v>29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</row>
    <row r="167" spans="1:31" s="29" customFormat="1" ht="10.5" customHeight="1" x14ac:dyDescent="0.25">
      <c r="A167" s="501"/>
      <c r="B167" s="553"/>
      <c r="C167" s="553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</row>
    <row r="168" spans="1:31" s="29" customFormat="1" ht="10.5" customHeight="1" x14ac:dyDescent="0.25">
      <c r="A168" s="331" t="s">
        <v>386</v>
      </c>
      <c r="B168" s="457">
        <f>SUM(B169:B178)</f>
        <v>3020295</v>
      </c>
      <c r="C168" s="457">
        <f>SUM(C169:C178)</f>
        <v>1629</v>
      </c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</row>
    <row r="169" spans="1:31" s="29" customFormat="1" ht="10.5" customHeight="1" x14ac:dyDescent="0.25">
      <c r="A169" s="505" t="s">
        <v>457</v>
      </c>
      <c r="B169" s="457">
        <v>3109</v>
      </c>
      <c r="C169" s="457">
        <v>2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</row>
    <row r="170" spans="1:31" s="29" customFormat="1" ht="10.5" customHeight="1" x14ac:dyDescent="0.25">
      <c r="A170" s="419" t="s">
        <v>458</v>
      </c>
      <c r="B170" s="457">
        <v>86</v>
      </c>
      <c r="C170" s="457">
        <v>1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</row>
    <row r="171" spans="1:31" s="29" customFormat="1" ht="10.5" customHeight="1" x14ac:dyDescent="0.25">
      <c r="A171" s="424" t="s">
        <v>459</v>
      </c>
      <c r="B171" s="530">
        <v>87</v>
      </c>
      <c r="C171" s="530">
        <v>1</v>
      </c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</row>
    <row r="172" spans="1:31" s="38" customFormat="1" ht="10.5" customHeight="1" x14ac:dyDescent="0.25">
      <c r="A172" s="419" t="s">
        <v>460</v>
      </c>
      <c r="B172" s="457">
        <v>128432</v>
      </c>
      <c r="C172" s="457">
        <v>86</v>
      </c>
    </row>
    <row r="173" spans="1:31" s="29" customFormat="1" ht="10.5" customHeight="1" x14ac:dyDescent="0.25">
      <c r="A173" s="505" t="s">
        <v>439</v>
      </c>
      <c r="B173" s="199">
        <v>2343135</v>
      </c>
      <c r="C173" s="199">
        <v>1171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</row>
    <row r="174" spans="1:31" s="29" customFormat="1" ht="10.5" customHeight="1" x14ac:dyDescent="0.25">
      <c r="A174" s="505" t="s">
        <v>440</v>
      </c>
      <c r="B174" s="457">
        <v>78802</v>
      </c>
      <c r="C174" s="457">
        <v>96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</row>
    <row r="175" spans="1:31" s="29" customFormat="1" ht="10.5" customHeight="1" x14ac:dyDescent="0.25">
      <c r="A175" s="424" t="s">
        <v>445</v>
      </c>
      <c r="B175" s="530">
        <v>173375</v>
      </c>
      <c r="C175" s="530">
        <v>125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</row>
    <row r="176" spans="1:31" s="38" customFormat="1" ht="10.5" customHeight="1" x14ac:dyDescent="0.25">
      <c r="A176" s="419" t="s">
        <v>444</v>
      </c>
      <c r="B176" s="457">
        <v>25</v>
      </c>
      <c r="C176" s="457">
        <v>1</v>
      </c>
    </row>
    <row r="177" spans="1:31" s="29" customFormat="1" ht="10.5" customHeight="1" x14ac:dyDescent="0.25">
      <c r="A177" s="419" t="s">
        <v>455</v>
      </c>
      <c r="B177" s="457">
        <v>688</v>
      </c>
      <c r="C177" s="457">
        <v>5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</row>
    <row r="178" spans="1:31" s="29" customFormat="1" ht="10.5" customHeight="1" x14ac:dyDescent="0.25">
      <c r="A178" s="419" t="s">
        <v>456</v>
      </c>
      <c r="B178" s="457">
        <v>292556</v>
      </c>
      <c r="C178" s="457">
        <v>141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</row>
    <row r="179" spans="1:31" s="29" customFormat="1" ht="10.5" customHeight="1" x14ac:dyDescent="0.25">
      <c r="A179" s="505"/>
      <c r="B179" s="457"/>
      <c r="C179" s="457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</row>
    <row r="180" spans="1:31" s="29" customFormat="1" ht="10.5" customHeight="1" x14ac:dyDescent="0.25">
      <c r="A180" s="564">
        <v>2003</v>
      </c>
      <c r="B180" s="553"/>
      <c r="C180" s="553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</row>
    <row r="181" spans="1:31" s="29" customFormat="1" ht="9" customHeight="1" x14ac:dyDescent="0.25">
      <c r="A181" s="318" t="s">
        <v>129</v>
      </c>
      <c r="B181" s="553">
        <f>SUM(B183+B196)</f>
        <v>5237822</v>
      </c>
      <c r="C181" s="553">
        <f>SUM(C183+C196)</f>
        <v>2681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</row>
    <row r="182" spans="1:31" s="29" customFormat="1" ht="3.95" customHeight="1" x14ac:dyDescent="0.25">
      <c r="A182" s="318"/>
      <c r="B182" s="553"/>
      <c r="C182" s="553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</row>
    <row r="183" spans="1:31" s="29" customFormat="1" ht="10.5" customHeight="1" x14ac:dyDescent="0.25">
      <c r="A183" s="331" t="s">
        <v>385</v>
      </c>
      <c r="B183" s="457">
        <f>SUM(B184:B194)</f>
        <v>1749629</v>
      </c>
      <c r="C183" s="457">
        <f>SUM(C184:C194)</f>
        <v>939</v>
      </c>
      <c r="D183" s="199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</row>
    <row r="184" spans="1:31" s="29" customFormat="1" ht="10.5" customHeight="1" x14ac:dyDescent="0.25">
      <c r="A184" s="500" t="s">
        <v>432</v>
      </c>
      <c r="B184" s="199">
        <v>442767</v>
      </c>
      <c r="C184" s="199">
        <v>193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</row>
    <row r="185" spans="1:31" s="29" customFormat="1" ht="10.5" customHeight="1" x14ac:dyDescent="0.25">
      <c r="A185" s="500" t="s">
        <v>433</v>
      </c>
      <c r="B185" s="199">
        <v>408649</v>
      </c>
      <c r="C185" s="199">
        <v>240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</row>
    <row r="186" spans="1:31" s="38" customFormat="1" ht="10.5" customHeight="1" x14ac:dyDescent="0.25">
      <c r="A186" s="554" t="s">
        <v>451</v>
      </c>
      <c r="B186" s="550">
        <v>22898</v>
      </c>
      <c r="C186" s="550">
        <v>21</v>
      </c>
    </row>
    <row r="187" spans="1:31" s="38" customFormat="1" ht="10.5" customHeight="1" x14ac:dyDescent="0.25">
      <c r="A187" s="500" t="s">
        <v>452</v>
      </c>
      <c r="B187" s="199">
        <v>2261</v>
      </c>
      <c r="C187" s="199">
        <v>2</v>
      </c>
    </row>
    <row r="188" spans="1:31" s="38" customFormat="1" ht="10.5" customHeight="1" x14ac:dyDescent="0.25">
      <c r="A188" s="500" t="s">
        <v>434</v>
      </c>
      <c r="B188" s="199">
        <v>310936</v>
      </c>
      <c r="C188" s="199">
        <v>149</v>
      </c>
    </row>
    <row r="189" spans="1:31" s="38" customFormat="1" ht="10.5" customHeight="1" x14ac:dyDescent="0.25">
      <c r="A189" s="500" t="s">
        <v>435</v>
      </c>
      <c r="B189" s="199">
        <v>324850</v>
      </c>
      <c r="C189" s="199">
        <v>164</v>
      </c>
    </row>
    <row r="190" spans="1:31" s="38" customFormat="1" ht="10.5" customHeight="1" x14ac:dyDescent="0.25">
      <c r="A190" s="502" t="s">
        <v>436</v>
      </c>
      <c r="B190" s="262">
        <v>18670</v>
      </c>
      <c r="C190" s="530">
        <v>13</v>
      </c>
    </row>
    <row r="191" spans="1:31" s="38" customFormat="1" ht="10.5" customHeight="1" x14ac:dyDescent="0.25">
      <c r="A191" s="500" t="s">
        <v>437</v>
      </c>
      <c r="B191" s="199">
        <v>136838</v>
      </c>
      <c r="C191" s="457">
        <v>95</v>
      </c>
    </row>
    <row r="192" spans="1:31" s="38" customFormat="1" ht="10.5" customHeight="1" x14ac:dyDescent="0.25">
      <c r="A192" s="500" t="s">
        <v>438</v>
      </c>
      <c r="B192" s="199">
        <v>43290</v>
      </c>
      <c r="C192" s="199">
        <v>29</v>
      </c>
    </row>
    <row r="193" spans="1:31" s="38" customFormat="1" ht="10.5" customHeight="1" x14ac:dyDescent="0.25">
      <c r="A193" s="500" t="s">
        <v>461</v>
      </c>
      <c r="B193" s="457">
        <v>165</v>
      </c>
      <c r="C193" s="457">
        <v>3</v>
      </c>
    </row>
    <row r="194" spans="1:31" s="38" customFormat="1" ht="10.5" customHeight="1" x14ac:dyDescent="0.25">
      <c r="A194" s="502" t="s">
        <v>442</v>
      </c>
      <c r="B194" s="262">
        <v>38305</v>
      </c>
      <c r="C194" s="262">
        <v>30</v>
      </c>
    </row>
    <row r="195" spans="1:31" s="29" customFormat="1" ht="10.5" customHeight="1" x14ac:dyDescent="0.25">
      <c r="A195" s="501"/>
      <c r="B195" s="553"/>
      <c r="C195" s="553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</row>
    <row r="196" spans="1:31" s="29" customFormat="1" ht="10.5" customHeight="1" x14ac:dyDescent="0.25">
      <c r="A196" s="331" t="s">
        <v>386</v>
      </c>
      <c r="B196" s="457">
        <f>SUM(B197:B205)</f>
        <v>3488193</v>
      </c>
      <c r="C196" s="457">
        <f>SUM(C197:C205)</f>
        <v>1742</v>
      </c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</row>
    <row r="197" spans="1:31" s="29" customFormat="1" ht="10.5" customHeight="1" x14ac:dyDescent="0.25">
      <c r="A197" s="505" t="s">
        <v>447</v>
      </c>
      <c r="B197" s="457">
        <v>1909</v>
      </c>
      <c r="C197" s="457">
        <v>1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</row>
    <row r="198" spans="1:31" s="29" customFormat="1" ht="10.5" customHeight="1" x14ac:dyDescent="0.25">
      <c r="A198" s="419" t="s">
        <v>458</v>
      </c>
      <c r="B198" s="457">
        <v>86</v>
      </c>
      <c r="C198" s="457">
        <v>1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</row>
    <row r="199" spans="1:31" s="29" customFormat="1" ht="10.5" customHeight="1" x14ac:dyDescent="0.25">
      <c r="A199" s="424" t="s">
        <v>459</v>
      </c>
      <c r="B199" s="530">
        <v>73</v>
      </c>
      <c r="C199" s="530">
        <v>1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</row>
    <row r="200" spans="1:31" s="38" customFormat="1" ht="10.5" customHeight="1" x14ac:dyDescent="0.25">
      <c r="A200" s="419" t="s">
        <v>460</v>
      </c>
      <c r="B200" s="457">
        <v>159983</v>
      </c>
      <c r="C200" s="457">
        <v>81</v>
      </c>
    </row>
    <row r="201" spans="1:31" s="29" customFormat="1" ht="10.5" customHeight="1" x14ac:dyDescent="0.25">
      <c r="A201" s="505" t="s">
        <v>439</v>
      </c>
      <c r="B201" s="457">
        <v>2708913</v>
      </c>
      <c r="C201" s="199">
        <v>1305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</row>
    <row r="202" spans="1:31" s="29" customFormat="1" ht="10.5" customHeight="1" x14ac:dyDescent="0.25">
      <c r="A202" s="505" t="s">
        <v>440</v>
      </c>
      <c r="B202" s="457">
        <v>33936</v>
      </c>
      <c r="C202" s="457">
        <v>53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</row>
    <row r="203" spans="1:31" s="29" customFormat="1" ht="10.5" customHeight="1" x14ac:dyDescent="0.25">
      <c r="A203" s="424" t="s">
        <v>443</v>
      </c>
      <c r="B203" s="530">
        <v>186606</v>
      </c>
      <c r="C203" s="530">
        <v>111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</row>
    <row r="204" spans="1:31" s="38" customFormat="1" ht="10.5" customHeight="1" x14ac:dyDescent="0.25">
      <c r="A204" s="419" t="s">
        <v>444</v>
      </c>
      <c r="B204" s="457">
        <v>22223</v>
      </c>
      <c r="C204" s="457">
        <v>14</v>
      </c>
    </row>
    <row r="205" spans="1:31" s="29" customFormat="1" ht="10.5" customHeight="1" x14ac:dyDescent="0.25">
      <c r="A205" s="419" t="s">
        <v>456</v>
      </c>
      <c r="B205" s="457">
        <v>374464</v>
      </c>
      <c r="C205" s="457">
        <v>175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</row>
    <row r="206" spans="1:31" s="29" customFormat="1" ht="10.5" customHeight="1" x14ac:dyDescent="0.25">
      <c r="A206" s="505"/>
      <c r="B206" s="457"/>
      <c r="C206" s="457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</row>
    <row r="207" spans="1:31" s="29" customFormat="1" ht="10.5" customHeight="1" x14ac:dyDescent="0.25">
      <c r="A207" s="564">
        <v>2004</v>
      </c>
      <c r="B207" s="553"/>
      <c r="C207" s="553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</row>
    <row r="208" spans="1:31" s="29" customFormat="1" ht="9" customHeight="1" x14ac:dyDescent="0.25">
      <c r="A208" s="318" t="s">
        <v>129</v>
      </c>
      <c r="B208" s="553">
        <f>SUM(B210+B224)</f>
        <v>6262853</v>
      </c>
      <c r="C208" s="553">
        <f>SUM(C210+C224)</f>
        <v>3047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</row>
    <row r="209" spans="1:31" s="29" customFormat="1" ht="3.95" customHeight="1" x14ac:dyDescent="0.25">
      <c r="A209" s="318"/>
      <c r="B209" s="553"/>
      <c r="C209" s="553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</row>
    <row r="210" spans="1:31" s="29" customFormat="1" ht="10.5" customHeight="1" x14ac:dyDescent="0.25">
      <c r="A210" s="331" t="s">
        <v>385</v>
      </c>
      <c r="B210" s="457">
        <f>SUM(B211:B222)</f>
        <v>2293116</v>
      </c>
      <c r="C210" s="457">
        <f>SUM(C211:C222)</f>
        <v>1202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</row>
    <row r="211" spans="1:31" s="29" customFormat="1" ht="10.5" customHeight="1" x14ac:dyDescent="0.25">
      <c r="A211" s="500" t="s">
        <v>432</v>
      </c>
      <c r="B211" s="199">
        <v>568725</v>
      </c>
      <c r="C211" s="199">
        <v>259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</row>
    <row r="212" spans="1:31" s="29" customFormat="1" ht="10.5" customHeight="1" x14ac:dyDescent="0.25">
      <c r="A212" s="500" t="s">
        <v>433</v>
      </c>
      <c r="B212" s="199">
        <v>510646</v>
      </c>
      <c r="C212" s="199">
        <v>286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</row>
    <row r="213" spans="1:31" s="29" customFormat="1" ht="10.5" customHeight="1" x14ac:dyDescent="0.25">
      <c r="A213" s="502" t="s">
        <v>451</v>
      </c>
      <c r="B213" s="262">
        <v>17017</v>
      </c>
      <c r="C213" s="262">
        <v>14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</row>
    <row r="214" spans="1:31" s="29" customFormat="1" ht="10.5" customHeight="1" x14ac:dyDescent="0.25">
      <c r="A214" s="500" t="s">
        <v>452</v>
      </c>
      <c r="B214" s="199">
        <v>2455</v>
      </c>
      <c r="C214" s="199">
        <v>4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</row>
    <row r="215" spans="1:31" s="29" customFormat="1" ht="10.5" customHeight="1" x14ac:dyDescent="0.25">
      <c r="A215" s="500" t="s">
        <v>461</v>
      </c>
      <c r="B215" s="457">
        <v>728</v>
      </c>
      <c r="C215" s="457">
        <v>8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</row>
    <row r="216" spans="1:31" s="29" customFormat="1" ht="10.5" customHeight="1" x14ac:dyDescent="0.25">
      <c r="A216" s="500" t="s">
        <v>462</v>
      </c>
      <c r="B216" s="199">
        <v>2630</v>
      </c>
      <c r="C216" s="199">
        <v>2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</row>
    <row r="217" spans="1:31" s="29" customFormat="1" ht="10.5" customHeight="1" x14ac:dyDescent="0.25">
      <c r="A217" s="502" t="s">
        <v>434</v>
      </c>
      <c r="B217" s="262">
        <v>370818</v>
      </c>
      <c r="C217" s="262">
        <v>176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</row>
    <row r="218" spans="1:31" s="29" customFormat="1" ht="10.5" customHeight="1" x14ac:dyDescent="0.25">
      <c r="A218" s="500" t="s">
        <v>435</v>
      </c>
      <c r="B218" s="199">
        <v>420186</v>
      </c>
      <c r="C218" s="199">
        <v>210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</row>
    <row r="219" spans="1:31" s="29" customFormat="1" ht="10.5" customHeight="1" x14ac:dyDescent="0.25">
      <c r="A219" s="500" t="s">
        <v>436</v>
      </c>
      <c r="B219" s="199">
        <v>51811</v>
      </c>
      <c r="C219" s="457">
        <v>34</v>
      </c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</row>
    <row r="220" spans="1:31" s="29" customFormat="1" ht="10.5" customHeight="1" x14ac:dyDescent="0.25">
      <c r="A220" s="500" t="s">
        <v>438</v>
      </c>
      <c r="B220" s="199">
        <v>92853</v>
      </c>
      <c r="C220" s="199">
        <v>54</v>
      </c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</row>
    <row r="221" spans="1:31" s="29" customFormat="1" ht="10.5" customHeight="1" x14ac:dyDescent="0.25">
      <c r="A221" s="502" t="s">
        <v>437</v>
      </c>
      <c r="B221" s="262">
        <v>187477</v>
      </c>
      <c r="C221" s="530">
        <v>109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</row>
    <row r="222" spans="1:31" s="29" customFormat="1" ht="10.5" customHeight="1" x14ac:dyDescent="0.25">
      <c r="A222" s="500" t="s">
        <v>463</v>
      </c>
      <c r="B222" s="199">
        <v>67770</v>
      </c>
      <c r="C222" s="199">
        <v>46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</row>
    <row r="223" spans="1:31" s="29" customFormat="1" ht="10.5" customHeight="1" x14ac:dyDescent="0.25">
      <c r="A223" s="501"/>
      <c r="B223" s="553"/>
      <c r="C223" s="553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</row>
    <row r="224" spans="1:31" s="29" customFormat="1" ht="10.5" customHeight="1" x14ac:dyDescent="0.25">
      <c r="A224" s="331" t="s">
        <v>386</v>
      </c>
      <c r="B224" s="457">
        <f>SUM(B225:B231)</f>
        <v>3969737</v>
      </c>
      <c r="C224" s="457">
        <f>SUM(C225:C231)</f>
        <v>1845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</row>
    <row r="225" spans="1:31" s="29" customFormat="1" ht="10.5" customHeight="1" x14ac:dyDescent="0.25">
      <c r="A225" s="505" t="s">
        <v>457</v>
      </c>
      <c r="B225" s="457">
        <v>9971</v>
      </c>
      <c r="C225" s="457">
        <v>8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</row>
    <row r="226" spans="1:31" s="38" customFormat="1" ht="10.5" customHeight="1" x14ac:dyDescent="0.25">
      <c r="A226" s="419" t="s">
        <v>460</v>
      </c>
      <c r="B226" s="457">
        <v>255783</v>
      </c>
      <c r="C226" s="457">
        <v>118</v>
      </c>
    </row>
    <row r="227" spans="1:31" s="38" customFormat="1" ht="10.5" customHeight="1" x14ac:dyDescent="0.25">
      <c r="A227" s="424" t="s">
        <v>444</v>
      </c>
      <c r="B227" s="530">
        <v>105322</v>
      </c>
      <c r="C227" s="530">
        <v>64</v>
      </c>
    </row>
    <row r="228" spans="1:31" s="29" customFormat="1" ht="10.5" customHeight="1" x14ac:dyDescent="0.25">
      <c r="A228" s="505" t="s">
        <v>440</v>
      </c>
      <c r="B228" s="457">
        <v>10102</v>
      </c>
      <c r="C228" s="457">
        <v>11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</row>
    <row r="229" spans="1:31" s="29" customFormat="1" ht="10.5" customHeight="1" x14ac:dyDescent="0.25">
      <c r="A229" s="505" t="s">
        <v>439</v>
      </c>
      <c r="B229" s="457">
        <v>2862039</v>
      </c>
      <c r="C229" s="199">
        <v>1302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</row>
    <row r="230" spans="1:31" s="29" customFormat="1" ht="10.5" customHeight="1" x14ac:dyDescent="0.25">
      <c r="A230" s="419" t="s">
        <v>443</v>
      </c>
      <c r="B230" s="457">
        <v>176093</v>
      </c>
      <c r="C230" s="457">
        <v>101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</row>
    <row r="231" spans="1:31" s="29" customFormat="1" ht="10.5" customHeight="1" x14ac:dyDescent="0.25">
      <c r="A231" s="424" t="s">
        <v>456</v>
      </c>
      <c r="B231" s="530">
        <v>550427</v>
      </c>
      <c r="C231" s="530">
        <v>241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</row>
    <row r="232" spans="1:31" s="29" customFormat="1" ht="10.5" customHeight="1" x14ac:dyDescent="0.25">
      <c r="A232" s="505"/>
      <c r="B232" s="457"/>
      <c r="C232" s="457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</row>
    <row r="233" spans="1:31" s="29" customFormat="1" ht="10.5" customHeight="1" x14ac:dyDescent="0.25">
      <c r="A233" s="564">
        <v>2005</v>
      </c>
      <c r="B233" s="553"/>
      <c r="C233" s="553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</row>
    <row r="234" spans="1:31" s="29" customFormat="1" ht="9" customHeight="1" x14ac:dyDescent="0.25">
      <c r="A234" s="318" t="s">
        <v>129</v>
      </c>
      <c r="B234" s="553">
        <f>SUM(B236+B254)</f>
        <v>6537783</v>
      </c>
      <c r="C234" s="553">
        <f>SUM(C236+C254)</f>
        <v>3267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</row>
    <row r="235" spans="1:31" s="29" customFormat="1" ht="3.95" customHeight="1" x14ac:dyDescent="0.25">
      <c r="A235" s="318"/>
      <c r="B235" s="553"/>
      <c r="C235" s="553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</row>
    <row r="236" spans="1:31" s="29" customFormat="1" ht="10.5" customHeight="1" x14ac:dyDescent="0.25">
      <c r="A236" s="331" t="s">
        <v>385</v>
      </c>
      <c r="B236" s="457">
        <f>SUM(B237:B252)</f>
        <v>2915876</v>
      </c>
      <c r="C236" s="457">
        <f>SUM(C237:C252)</f>
        <v>1609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</row>
    <row r="237" spans="1:31" s="29" customFormat="1" ht="10.5" customHeight="1" x14ac:dyDescent="0.25">
      <c r="A237" s="500" t="s">
        <v>432</v>
      </c>
      <c r="B237" s="199">
        <v>592981</v>
      </c>
      <c r="C237" s="199">
        <v>251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</row>
    <row r="238" spans="1:31" s="29" customFormat="1" ht="10.5" customHeight="1" x14ac:dyDescent="0.25">
      <c r="A238" s="500" t="s">
        <v>464</v>
      </c>
      <c r="B238" s="199">
        <v>1632</v>
      </c>
      <c r="C238" s="199">
        <v>16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</row>
    <row r="239" spans="1:31" s="29" customFormat="1" ht="10.5" customHeight="1" x14ac:dyDescent="0.25">
      <c r="A239" s="502" t="s">
        <v>433</v>
      </c>
      <c r="B239" s="262">
        <v>619503</v>
      </c>
      <c r="C239" s="262">
        <v>348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</row>
    <row r="240" spans="1:31" s="29" customFormat="1" ht="10.5" customHeight="1" x14ac:dyDescent="0.25">
      <c r="A240" s="500" t="s">
        <v>451</v>
      </c>
      <c r="B240" s="199">
        <v>24101</v>
      </c>
      <c r="C240" s="199">
        <v>24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</row>
    <row r="241" spans="1:31" s="29" customFormat="1" ht="10.5" customHeight="1" x14ac:dyDescent="0.25">
      <c r="A241" s="500" t="s">
        <v>465</v>
      </c>
      <c r="B241" s="199">
        <v>3906</v>
      </c>
      <c r="C241" s="199">
        <v>46</v>
      </c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</row>
    <row r="242" spans="1:31" s="29" customFormat="1" ht="10.5" customHeight="1" x14ac:dyDescent="0.25">
      <c r="A242" s="500" t="s">
        <v>466</v>
      </c>
      <c r="B242" s="199">
        <v>1790</v>
      </c>
      <c r="C242" s="199">
        <v>34</v>
      </c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</row>
    <row r="243" spans="1:31" s="29" customFormat="1" ht="10.5" customHeight="1" x14ac:dyDescent="0.25">
      <c r="A243" s="502" t="s">
        <v>467</v>
      </c>
      <c r="B243" s="262">
        <v>18630</v>
      </c>
      <c r="C243" s="262">
        <v>43</v>
      </c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</row>
    <row r="244" spans="1:31" s="29" customFormat="1" ht="10.5" customHeight="1" x14ac:dyDescent="0.25">
      <c r="A244" s="500" t="s">
        <v>452</v>
      </c>
      <c r="B244" s="199">
        <v>1375</v>
      </c>
      <c r="C244" s="199">
        <v>9</v>
      </c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</row>
    <row r="245" spans="1:31" s="29" customFormat="1" ht="10.5" customHeight="1" x14ac:dyDescent="0.25">
      <c r="A245" s="500" t="s">
        <v>461</v>
      </c>
      <c r="B245" s="457">
        <v>761</v>
      </c>
      <c r="C245" s="457">
        <v>8</v>
      </c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</row>
    <row r="246" spans="1:31" s="29" customFormat="1" ht="10.5" customHeight="1" x14ac:dyDescent="0.25">
      <c r="A246" s="500" t="s">
        <v>462</v>
      </c>
      <c r="B246" s="199">
        <v>14417</v>
      </c>
      <c r="C246" s="199">
        <v>12</v>
      </c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</row>
    <row r="247" spans="1:31" s="29" customFormat="1" ht="10.5" customHeight="1" x14ac:dyDescent="0.25">
      <c r="A247" s="502" t="s">
        <v>434</v>
      </c>
      <c r="B247" s="262">
        <v>472826</v>
      </c>
      <c r="C247" s="262">
        <v>223</v>
      </c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</row>
    <row r="248" spans="1:31" s="29" customFormat="1" ht="10.5" customHeight="1" x14ac:dyDescent="0.25">
      <c r="A248" s="500" t="s">
        <v>435</v>
      </c>
      <c r="B248" s="199">
        <v>543518</v>
      </c>
      <c r="C248" s="199">
        <v>259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</row>
    <row r="249" spans="1:31" s="29" customFormat="1" ht="10.5" customHeight="1" x14ac:dyDescent="0.25">
      <c r="A249" s="500" t="s">
        <v>436</v>
      </c>
      <c r="B249" s="199">
        <v>99514</v>
      </c>
      <c r="C249" s="457">
        <v>50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</row>
    <row r="250" spans="1:31" s="29" customFormat="1" ht="10.5" customHeight="1" x14ac:dyDescent="0.25">
      <c r="A250" s="500" t="s">
        <v>438</v>
      </c>
      <c r="B250" s="199">
        <v>170406</v>
      </c>
      <c r="C250" s="199">
        <v>86</v>
      </c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</row>
    <row r="251" spans="1:31" s="29" customFormat="1" ht="10.5" customHeight="1" x14ac:dyDescent="0.25">
      <c r="A251" s="502" t="s">
        <v>437</v>
      </c>
      <c r="B251" s="262">
        <v>266320</v>
      </c>
      <c r="C251" s="530">
        <v>146</v>
      </c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</row>
    <row r="252" spans="1:31" s="29" customFormat="1" ht="10.5" customHeight="1" x14ac:dyDescent="0.25">
      <c r="A252" s="500" t="s">
        <v>463</v>
      </c>
      <c r="B252" s="199">
        <v>84196</v>
      </c>
      <c r="C252" s="199">
        <v>54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</row>
    <row r="253" spans="1:31" s="29" customFormat="1" ht="10.5" customHeight="1" x14ac:dyDescent="0.25">
      <c r="A253" s="501"/>
      <c r="B253" s="553"/>
      <c r="C253" s="553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</row>
    <row r="254" spans="1:31" s="29" customFormat="1" ht="10.5" customHeight="1" x14ac:dyDescent="0.25">
      <c r="A254" s="331" t="s">
        <v>386</v>
      </c>
      <c r="B254" s="457">
        <f>SUM(B255:B262)</f>
        <v>3621907</v>
      </c>
      <c r="C254" s="457">
        <f>SUM(C255:C262)</f>
        <v>1658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</row>
    <row r="255" spans="1:31" s="29" customFormat="1" ht="10.5" customHeight="1" x14ac:dyDescent="0.25">
      <c r="A255" s="505" t="s">
        <v>457</v>
      </c>
      <c r="B255" s="457">
        <v>16583</v>
      </c>
      <c r="C255" s="457">
        <v>9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</row>
    <row r="256" spans="1:31" s="38" customFormat="1" ht="10.5" customHeight="1" x14ac:dyDescent="0.25">
      <c r="A256" s="419" t="s">
        <v>460</v>
      </c>
      <c r="B256" s="457">
        <v>191745</v>
      </c>
      <c r="C256" s="457">
        <v>90</v>
      </c>
    </row>
    <row r="257" spans="1:31" s="38" customFormat="1" ht="10.5" customHeight="1" x14ac:dyDescent="0.25">
      <c r="A257" s="424" t="s">
        <v>444</v>
      </c>
      <c r="B257" s="530">
        <v>62231</v>
      </c>
      <c r="C257" s="530">
        <v>37</v>
      </c>
    </row>
    <row r="258" spans="1:31" s="29" customFormat="1" ht="10.5" customHeight="1" x14ac:dyDescent="0.25">
      <c r="A258" s="505" t="s">
        <v>450</v>
      </c>
      <c r="B258" s="457">
        <v>994</v>
      </c>
      <c r="C258" s="457">
        <v>19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</row>
    <row r="259" spans="1:31" s="29" customFormat="1" ht="10.5" customHeight="1" x14ac:dyDescent="0.25">
      <c r="A259" s="505" t="s">
        <v>440</v>
      </c>
      <c r="B259" s="457">
        <v>1124</v>
      </c>
      <c r="C259" s="457">
        <v>4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</row>
    <row r="260" spans="1:31" s="29" customFormat="1" ht="10.5" customHeight="1" x14ac:dyDescent="0.25">
      <c r="A260" s="505" t="s">
        <v>439</v>
      </c>
      <c r="B260" s="457">
        <v>2519179</v>
      </c>
      <c r="C260" s="199">
        <v>1124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</row>
    <row r="261" spans="1:31" s="29" customFormat="1" ht="10.5" customHeight="1" x14ac:dyDescent="0.25">
      <c r="A261" s="424" t="s">
        <v>443</v>
      </c>
      <c r="B261" s="530">
        <v>179788</v>
      </c>
      <c r="C261" s="530">
        <v>81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</row>
    <row r="262" spans="1:31" s="29" customFormat="1" ht="10.5" customHeight="1" x14ac:dyDescent="0.25">
      <c r="A262" s="419" t="s">
        <v>456</v>
      </c>
      <c r="B262" s="457">
        <v>650263</v>
      </c>
      <c r="C262" s="457">
        <v>294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</row>
    <row r="263" spans="1:31" s="29" customFormat="1" ht="10.5" customHeight="1" x14ac:dyDescent="0.25">
      <c r="A263" s="505"/>
      <c r="B263" s="457"/>
      <c r="C263" s="457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</row>
    <row r="264" spans="1:31" s="29" customFormat="1" ht="10.5" customHeight="1" x14ac:dyDescent="0.25">
      <c r="A264" s="564">
        <v>2006</v>
      </c>
      <c r="B264" s="553"/>
      <c r="C264" s="553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</row>
    <row r="265" spans="1:31" s="29" customFormat="1" ht="9" customHeight="1" x14ac:dyDescent="0.25">
      <c r="A265" s="318" t="s">
        <v>129</v>
      </c>
      <c r="B265" s="553">
        <f>SUM(B267+B286)</f>
        <v>6198177</v>
      </c>
      <c r="C265" s="553">
        <f>SUM(C267+C286)</f>
        <v>2997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</row>
    <row r="266" spans="1:31" s="29" customFormat="1" ht="3.95" customHeight="1" x14ac:dyDescent="0.25">
      <c r="A266" s="318"/>
      <c r="B266" s="553"/>
      <c r="C266" s="553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</row>
    <row r="267" spans="1:31" s="29" customFormat="1" ht="10.5" customHeight="1" x14ac:dyDescent="0.25">
      <c r="A267" s="331" t="s">
        <v>385</v>
      </c>
      <c r="B267" s="457">
        <f>SUM(B268:B284)</f>
        <v>2632883</v>
      </c>
      <c r="C267" s="457">
        <f>SUM(C268:C284)</f>
        <v>1462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</row>
    <row r="268" spans="1:31" s="29" customFormat="1" ht="10.5" customHeight="1" x14ac:dyDescent="0.25">
      <c r="A268" s="500" t="s">
        <v>432</v>
      </c>
      <c r="B268" s="199">
        <v>596456</v>
      </c>
      <c r="C268" s="199">
        <v>258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</row>
    <row r="269" spans="1:31" s="29" customFormat="1" ht="10.5" customHeight="1" x14ac:dyDescent="0.25">
      <c r="A269" s="500" t="s">
        <v>464</v>
      </c>
      <c r="B269" s="199">
        <v>0</v>
      </c>
      <c r="C269" s="199">
        <v>0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</row>
    <row r="270" spans="1:31" s="29" customFormat="1" ht="10.5" customHeight="1" x14ac:dyDescent="0.25">
      <c r="A270" s="502" t="s">
        <v>433</v>
      </c>
      <c r="B270" s="262">
        <v>554184</v>
      </c>
      <c r="C270" s="262">
        <v>298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</row>
    <row r="271" spans="1:31" s="29" customFormat="1" ht="10.5" customHeight="1" x14ac:dyDescent="0.25">
      <c r="A271" s="500" t="s">
        <v>451</v>
      </c>
      <c r="B271" s="199">
        <v>5912</v>
      </c>
      <c r="C271" s="199">
        <v>5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</row>
    <row r="272" spans="1:31" s="29" customFormat="1" ht="10.5" customHeight="1" x14ac:dyDescent="0.25">
      <c r="A272" s="500" t="s">
        <v>465</v>
      </c>
      <c r="B272" s="199">
        <v>5054</v>
      </c>
      <c r="C272" s="199">
        <v>55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</row>
    <row r="273" spans="1:31" s="29" customFormat="1" ht="10.5" customHeight="1" x14ac:dyDescent="0.25">
      <c r="A273" s="500" t="s">
        <v>466</v>
      </c>
      <c r="B273" s="199">
        <v>2922</v>
      </c>
      <c r="C273" s="199">
        <v>56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</row>
    <row r="274" spans="1:31" s="29" customFormat="1" ht="10.5" customHeight="1" x14ac:dyDescent="0.25">
      <c r="A274" s="502" t="s">
        <v>467</v>
      </c>
      <c r="B274" s="262">
        <v>6818</v>
      </c>
      <c r="C274" s="262">
        <v>61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</row>
    <row r="275" spans="1:31" s="29" customFormat="1" ht="10.5" customHeight="1" x14ac:dyDescent="0.25">
      <c r="A275" s="500" t="s">
        <v>452</v>
      </c>
      <c r="B275" s="199">
        <v>312</v>
      </c>
      <c r="C275" s="199">
        <v>6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</row>
    <row r="276" spans="1:31" s="29" customFormat="1" ht="10.5" customHeight="1" x14ac:dyDescent="0.25">
      <c r="A276" s="500" t="s">
        <v>461</v>
      </c>
      <c r="B276" s="457">
        <v>727</v>
      </c>
      <c r="C276" s="457">
        <v>9</v>
      </c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</row>
    <row r="277" spans="1:31" s="29" customFormat="1" ht="10.5" customHeight="1" x14ac:dyDescent="0.25">
      <c r="A277" s="500" t="s">
        <v>462</v>
      </c>
      <c r="B277" s="199">
        <v>2773</v>
      </c>
      <c r="C277" s="199">
        <v>2</v>
      </c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</row>
    <row r="278" spans="1:31" s="29" customFormat="1" ht="10.5" customHeight="1" x14ac:dyDescent="0.25">
      <c r="A278" s="502" t="s">
        <v>434</v>
      </c>
      <c r="B278" s="262">
        <v>444363</v>
      </c>
      <c r="C278" s="262">
        <v>201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</row>
    <row r="279" spans="1:31" s="29" customFormat="1" ht="10.5" customHeight="1" x14ac:dyDescent="0.25">
      <c r="A279" s="500" t="s">
        <v>435</v>
      </c>
      <c r="B279" s="199">
        <v>503407</v>
      </c>
      <c r="C279" s="199">
        <v>235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</row>
    <row r="280" spans="1:31" s="29" customFormat="1" ht="10.5" customHeight="1" x14ac:dyDescent="0.25">
      <c r="A280" s="500" t="s">
        <v>436</v>
      </c>
      <c r="B280" s="199">
        <v>78559</v>
      </c>
      <c r="C280" s="457">
        <v>37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</row>
    <row r="281" spans="1:31" s="29" customFormat="1" ht="10.5" customHeight="1" x14ac:dyDescent="0.25">
      <c r="A281" s="500" t="s">
        <v>438</v>
      </c>
      <c r="B281" s="199">
        <v>128627</v>
      </c>
      <c r="C281" s="199">
        <v>62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</row>
    <row r="282" spans="1:31" s="29" customFormat="1" ht="10.5" customHeight="1" x14ac:dyDescent="0.25">
      <c r="A282" s="502" t="s">
        <v>437</v>
      </c>
      <c r="B282" s="262">
        <v>224261</v>
      </c>
      <c r="C282" s="530">
        <v>123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</row>
    <row r="283" spans="1:31" s="29" customFormat="1" ht="10.5" customHeight="1" x14ac:dyDescent="0.25">
      <c r="A283" s="500" t="s">
        <v>463</v>
      </c>
      <c r="B283" s="199">
        <v>78371</v>
      </c>
      <c r="C283" s="199">
        <v>53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</row>
    <row r="284" spans="1:31" s="29" customFormat="1" ht="10.5" customHeight="1" x14ac:dyDescent="0.25">
      <c r="A284" s="500" t="s">
        <v>468</v>
      </c>
      <c r="B284" s="199">
        <v>137</v>
      </c>
      <c r="C284" s="199">
        <v>1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</row>
    <row r="285" spans="1:31" s="29" customFormat="1" ht="10.5" customHeight="1" x14ac:dyDescent="0.25">
      <c r="A285" s="501"/>
      <c r="B285" s="553"/>
      <c r="C285" s="553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</row>
    <row r="286" spans="1:31" s="29" customFormat="1" ht="10.5" customHeight="1" x14ac:dyDescent="0.25">
      <c r="A286" s="331" t="s">
        <v>386</v>
      </c>
      <c r="B286" s="457">
        <f>SUM(B287:B294)</f>
        <v>3565294</v>
      </c>
      <c r="C286" s="457">
        <f>SUM(C287:C294)</f>
        <v>1535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</row>
    <row r="287" spans="1:31" s="29" customFormat="1" ht="10.5" customHeight="1" x14ac:dyDescent="0.25">
      <c r="A287" s="505" t="s">
        <v>457</v>
      </c>
      <c r="B287" s="457">
        <v>83</v>
      </c>
      <c r="C287" s="457">
        <v>1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</row>
    <row r="288" spans="1:31" s="38" customFormat="1" ht="10.5" customHeight="1" x14ac:dyDescent="0.25">
      <c r="A288" s="419" t="s">
        <v>460</v>
      </c>
      <c r="B288" s="457">
        <v>160842</v>
      </c>
      <c r="C288" s="457">
        <v>80</v>
      </c>
    </row>
    <row r="289" spans="1:31" s="29" customFormat="1" ht="10.5" customHeight="1" x14ac:dyDescent="0.25">
      <c r="A289" s="531" t="s">
        <v>439</v>
      </c>
      <c r="B289" s="530">
        <v>2350834</v>
      </c>
      <c r="C289" s="262">
        <v>989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</row>
    <row r="290" spans="1:31" s="29" customFormat="1" ht="10.5" customHeight="1" x14ac:dyDescent="0.25">
      <c r="A290" s="505" t="s">
        <v>440</v>
      </c>
      <c r="B290" s="457">
        <v>17436</v>
      </c>
      <c r="C290" s="457">
        <v>9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</row>
    <row r="291" spans="1:31" s="29" customFormat="1" ht="10.5" customHeight="1" x14ac:dyDescent="0.25">
      <c r="A291" s="419" t="s">
        <v>443</v>
      </c>
      <c r="B291" s="457">
        <v>221927</v>
      </c>
      <c r="C291" s="457">
        <v>104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</row>
    <row r="292" spans="1:31" s="38" customFormat="1" ht="10.5" customHeight="1" x14ac:dyDescent="0.25">
      <c r="A292" s="419" t="s">
        <v>444</v>
      </c>
      <c r="B292" s="457">
        <v>385</v>
      </c>
      <c r="C292" s="457">
        <v>1</v>
      </c>
    </row>
    <row r="293" spans="1:31" s="29" customFormat="1" ht="10.5" customHeight="1" x14ac:dyDescent="0.25">
      <c r="A293" s="531" t="s">
        <v>450</v>
      </c>
      <c r="B293" s="530">
        <v>0</v>
      </c>
      <c r="C293" s="530">
        <v>0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</row>
    <row r="294" spans="1:31" s="29" customFormat="1" ht="10.5" customHeight="1" x14ac:dyDescent="0.25">
      <c r="A294" s="419" t="s">
        <v>456</v>
      </c>
      <c r="B294" s="457">
        <v>813787</v>
      </c>
      <c r="C294" s="457">
        <v>351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</row>
    <row r="295" spans="1:31" ht="12.75" customHeight="1" x14ac:dyDescent="0.25">
      <c r="A295" s="505"/>
      <c r="B295" s="457"/>
      <c r="C295" s="457"/>
      <c r="D295" s="275"/>
    </row>
    <row r="296" spans="1:31" ht="12.75" customHeight="1" x14ac:dyDescent="0.25">
      <c r="A296" s="564">
        <v>2007</v>
      </c>
      <c r="B296" s="553"/>
      <c r="C296" s="553"/>
      <c r="D296" s="275"/>
    </row>
    <row r="297" spans="1:31" ht="7.5" customHeight="1" x14ac:dyDescent="0.25">
      <c r="A297" s="318" t="s">
        <v>129</v>
      </c>
      <c r="B297" s="553">
        <f>SUM(B299+B318)</f>
        <v>6490997</v>
      </c>
      <c r="C297" s="553">
        <f>SUM(C299+C318)</f>
        <v>3171</v>
      </c>
      <c r="D297" s="275"/>
    </row>
    <row r="298" spans="1:31" ht="4.7" customHeight="1" x14ac:dyDescent="0.25">
      <c r="A298" s="318"/>
      <c r="B298" s="553"/>
      <c r="C298" s="553"/>
      <c r="D298" s="275"/>
    </row>
    <row r="299" spans="1:31" ht="9" x14ac:dyDescent="0.25">
      <c r="A299" s="331" t="s">
        <v>385</v>
      </c>
      <c r="B299" s="457">
        <f>SUM(B300:B316)</f>
        <v>2939942</v>
      </c>
      <c r="C299" s="457">
        <f>SUM(C300:C316)</f>
        <v>1616</v>
      </c>
      <c r="D299" s="275"/>
    </row>
    <row r="300" spans="1:31" ht="9" x14ac:dyDescent="0.25">
      <c r="A300" s="500" t="s">
        <v>432</v>
      </c>
      <c r="B300" s="199">
        <v>665480</v>
      </c>
      <c r="C300" s="199">
        <v>293</v>
      </c>
      <c r="D300" s="275"/>
    </row>
    <row r="301" spans="1:31" ht="9" x14ac:dyDescent="0.25">
      <c r="A301" s="500" t="s">
        <v>464</v>
      </c>
      <c r="B301" s="199">
        <v>1192</v>
      </c>
      <c r="C301" s="199">
        <v>12</v>
      </c>
      <c r="D301" s="275"/>
    </row>
    <row r="302" spans="1:31" ht="9" x14ac:dyDescent="0.25">
      <c r="A302" s="502" t="s">
        <v>433</v>
      </c>
      <c r="B302" s="262">
        <v>675101</v>
      </c>
      <c r="C302" s="262">
        <v>349</v>
      </c>
      <c r="D302" s="275"/>
    </row>
    <row r="303" spans="1:31" ht="9" x14ac:dyDescent="0.25">
      <c r="A303" s="500" t="s">
        <v>451</v>
      </c>
      <c r="B303" s="199">
        <v>19754</v>
      </c>
      <c r="C303" s="199">
        <v>14</v>
      </c>
      <c r="D303" s="275"/>
    </row>
    <row r="304" spans="1:31" ht="9" x14ac:dyDescent="0.25">
      <c r="A304" s="500" t="s">
        <v>465</v>
      </c>
      <c r="B304" s="199">
        <v>2986</v>
      </c>
      <c r="C304" s="199">
        <v>46</v>
      </c>
      <c r="D304" s="275"/>
    </row>
    <row r="305" spans="1:4" ht="9" x14ac:dyDescent="0.25">
      <c r="A305" s="500" t="s">
        <v>466</v>
      </c>
      <c r="B305" s="199">
        <v>2520</v>
      </c>
      <c r="C305" s="199">
        <v>44</v>
      </c>
      <c r="D305" s="275"/>
    </row>
    <row r="306" spans="1:4" ht="9" x14ac:dyDescent="0.25">
      <c r="A306" s="502" t="s">
        <v>467</v>
      </c>
      <c r="B306" s="262">
        <v>15097</v>
      </c>
      <c r="C306" s="262">
        <v>80</v>
      </c>
      <c r="D306" s="275"/>
    </row>
    <row r="307" spans="1:4" ht="9" x14ac:dyDescent="0.25">
      <c r="A307" s="500" t="s">
        <v>452</v>
      </c>
      <c r="B307" s="199">
        <v>607</v>
      </c>
      <c r="C307" s="199">
        <v>12</v>
      </c>
      <c r="D307" s="275"/>
    </row>
    <row r="308" spans="1:4" ht="9" x14ac:dyDescent="0.25">
      <c r="A308" s="500" t="s">
        <v>461</v>
      </c>
      <c r="B308" s="457">
        <v>190</v>
      </c>
      <c r="C308" s="457">
        <v>4</v>
      </c>
      <c r="D308" s="275"/>
    </row>
    <row r="309" spans="1:4" ht="9" x14ac:dyDescent="0.25">
      <c r="A309" s="500" t="s">
        <v>462</v>
      </c>
      <c r="B309" s="199">
        <v>12944</v>
      </c>
      <c r="C309" s="199">
        <v>11</v>
      </c>
      <c r="D309" s="275"/>
    </row>
    <row r="310" spans="1:4" ht="9" x14ac:dyDescent="0.25">
      <c r="A310" s="502" t="s">
        <v>434</v>
      </c>
      <c r="B310" s="262">
        <v>425088</v>
      </c>
      <c r="C310" s="262">
        <v>196</v>
      </c>
      <c r="D310" s="275"/>
    </row>
    <row r="311" spans="1:4" ht="9" x14ac:dyDescent="0.25">
      <c r="A311" s="500" t="s">
        <v>435</v>
      </c>
      <c r="B311" s="199">
        <v>503495</v>
      </c>
      <c r="C311" s="199">
        <v>234</v>
      </c>
      <c r="D311" s="275"/>
    </row>
    <row r="312" spans="1:4" ht="9" x14ac:dyDescent="0.25">
      <c r="A312" s="500" t="s">
        <v>436</v>
      </c>
      <c r="B312" s="199">
        <v>80499</v>
      </c>
      <c r="C312" s="457">
        <v>38</v>
      </c>
      <c r="D312" s="275"/>
    </row>
    <row r="313" spans="1:4" ht="9" x14ac:dyDescent="0.25">
      <c r="A313" s="500" t="s">
        <v>438</v>
      </c>
      <c r="B313" s="199">
        <v>155650</v>
      </c>
      <c r="C313" s="199">
        <v>81</v>
      </c>
      <c r="D313" s="275"/>
    </row>
    <row r="314" spans="1:4" ht="9" x14ac:dyDescent="0.25">
      <c r="A314" s="502" t="s">
        <v>437</v>
      </c>
      <c r="B314" s="262">
        <v>268875</v>
      </c>
      <c r="C314" s="530">
        <v>135</v>
      </c>
      <c r="D314" s="275"/>
    </row>
    <row r="315" spans="1:4" ht="9" x14ac:dyDescent="0.25">
      <c r="A315" s="500" t="s">
        <v>463</v>
      </c>
      <c r="B315" s="199">
        <v>99570</v>
      </c>
      <c r="C315" s="199">
        <v>58</v>
      </c>
      <c r="D315" s="275"/>
    </row>
    <row r="316" spans="1:4" ht="9" x14ac:dyDescent="0.25">
      <c r="A316" s="500" t="s">
        <v>468</v>
      </c>
      <c r="B316" s="199">
        <v>10894</v>
      </c>
      <c r="C316" s="199">
        <v>9</v>
      </c>
      <c r="D316" s="275"/>
    </row>
    <row r="317" spans="1:4" ht="5.25" customHeight="1" x14ac:dyDescent="0.25">
      <c r="A317" s="501"/>
      <c r="B317" s="553"/>
      <c r="C317" s="553"/>
      <c r="D317" s="275"/>
    </row>
    <row r="318" spans="1:4" ht="9" x14ac:dyDescent="0.25">
      <c r="A318" s="331" t="s">
        <v>386</v>
      </c>
      <c r="B318" s="457">
        <f>SUM(B319:B326)</f>
        <v>3551055</v>
      </c>
      <c r="C318" s="457">
        <f>SUM(C319:C326)</f>
        <v>1555</v>
      </c>
      <c r="D318" s="275"/>
    </row>
    <row r="319" spans="1:4" ht="9" x14ac:dyDescent="0.25">
      <c r="A319" s="505" t="s">
        <v>457</v>
      </c>
      <c r="B319" s="457">
        <v>0</v>
      </c>
      <c r="C319" s="457">
        <v>0</v>
      </c>
      <c r="D319" s="275"/>
    </row>
    <row r="320" spans="1:4" ht="9" x14ac:dyDescent="0.25">
      <c r="A320" s="419" t="s">
        <v>460</v>
      </c>
      <c r="B320" s="457">
        <v>239520</v>
      </c>
      <c r="C320" s="457">
        <v>115</v>
      </c>
      <c r="D320" s="275"/>
    </row>
    <row r="321" spans="1:4" ht="9" x14ac:dyDescent="0.25">
      <c r="A321" s="531" t="s">
        <v>439</v>
      </c>
      <c r="B321" s="530">
        <v>2488190</v>
      </c>
      <c r="C321" s="262">
        <v>1052</v>
      </c>
      <c r="D321" s="275"/>
    </row>
    <row r="322" spans="1:4" ht="9" x14ac:dyDescent="0.25">
      <c r="A322" s="505" t="s">
        <v>440</v>
      </c>
      <c r="B322" s="457">
        <v>7295</v>
      </c>
      <c r="C322" s="457">
        <v>6</v>
      </c>
      <c r="D322" s="275"/>
    </row>
    <row r="323" spans="1:4" ht="9" x14ac:dyDescent="0.25">
      <c r="A323" s="419" t="s">
        <v>443</v>
      </c>
      <c r="B323" s="457">
        <v>207950</v>
      </c>
      <c r="C323" s="457">
        <v>97</v>
      </c>
      <c r="D323" s="275"/>
    </row>
    <row r="324" spans="1:4" ht="9" x14ac:dyDescent="0.25">
      <c r="A324" s="419" t="s">
        <v>444</v>
      </c>
      <c r="B324" s="457">
        <v>0</v>
      </c>
      <c r="C324" s="457">
        <v>0</v>
      </c>
      <c r="D324" s="275"/>
    </row>
    <row r="325" spans="1:4" ht="9" x14ac:dyDescent="0.25">
      <c r="A325" s="531" t="s">
        <v>450</v>
      </c>
      <c r="B325" s="530">
        <v>0</v>
      </c>
      <c r="C325" s="530">
        <v>0</v>
      </c>
      <c r="D325" s="275"/>
    </row>
    <row r="326" spans="1:4" ht="9" x14ac:dyDescent="0.25">
      <c r="A326" s="419" t="s">
        <v>456</v>
      </c>
      <c r="B326" s="457">
        <v>608100</v>
      </c>
      <c r="C326" s="457">
        <v>285</v>
      </c>
      <c r="D326" s="275"/>
    </row>
    <row r="327" spans="1:4" ht="12.75" customHeight="1" x14ac:dyDescent="0.25">
      <c r="A327" s="505"/>
      <c r="B327" s="457"/>
      <c r="C327" s="457"/>
      <c r="D327" s="275"/>
    </row>
    <row r="328" spans="1:4" ht="12.75" customHeight="1" x14ac:dyDescent="0.25">
      <c r="A328" s="564">
        <v>2008</v>
      </c>
      <c r="B328" s="553"/>
      <c r="C328" s="553"/>
      <c r="D328" s="275"/>
    </row>
    <row r="329" spans="1:4" ht="7.5" customHeight="1" x14ac:dyDescent="0.25">
      <c r="A329" s="318" t="s">
        <v>129</v>
      </c>
      <c r="B329" s="553">
        <f>SUM(B331+B350)</f>
        <v>6225884</v>
      </c>
      <c r="C329" s="553">
        <f>SUM(C331+C350)</f>
        <v>2919</v>
      </c>
      <c r="D329" s="275"/>
    </row>
    <row r="330" spans="1:4" ht="4.7" customHeight="1" x14ac:dyDescent="0.25">
      <c r="A330" s="318"/>
      <c r="B330" s="553"/>
      <c r="C330" s="553"/>
      <c r="D330" s="275"/>
    </row>
    <row r="331" spans="1:4" ht="9" x14ac:dyDescent="0.25">
      <c r="A331" s="331" t="s">
        <v>385</v>
      </c>
      <c r="B331" s="457">
        <f>SUM(B332:B348)</f>
        <v>3157406</v>
      </c>
      <c r="C331" s="457">
        <f>SUM(C332:C348)</f>
        <v>1667</v>
      </c>
      <c r="D331" s="275"/>
    </row>
    <row r="332" spans="1:4" ht="9" x14ac:dyDescent="0.25">
      <c r="A332" s="500" t="s">
        <v>432</v>
      </c>
      <c r="B332" s="199">
        <v>655596</v>
      </c>
      <c r="C332" s="199">
        <v>277</v>
      </c>
      <c r="D332" s="275"/>
    </row>
    <row r="333" spans="1:4" ht="9" x14ac:dyDescent="0.25">
      <c r="A333" s="500" t="s">
        <v>464</v>
      </c>
      <c r="B333" s="199">
        <v>1472</v>
      </c>
      <c r="C333" s="199">
        <v>15</v>
      </c>
      <c r="D333" s="275"/>
    </row>
    <row r="334" spans="1:4" ht="9" x14ac:dyDescent="0.25">
      <c r="A334" s="502" t="s">
        <v>433</v>
      </c>
      <c r="B334" s="262">
        <v>818716</v>
      </c>
      <c r="C334" s="262">
        <v>418</v>
      </c>
      <c r="D334" s="275"/>
    </row>
    <row r="335" spans="1:4" ht="9" x14ac:dyDescent="0.25">
      <c r="A335" s="500" t="s">
        <v>451</v>
      </c>
      <c r="B335" s="199">
        <v>26337</v>
      </c>
      <c r="C335" s="199">
        <v>18</v>
      </c>
      <c r="D335" s="275"/>
    </row>
    <row r="336" spans="1:4" ht="9" x14ac:dyDescent="0.25">
      <c r="A336" s="500" t="s">
        <v>465</v>
      </c>
      <c r="B336" s="199">
        <v>3506</v>
      </c>
      <c r="C336" s="199">
        <v>38</v>
      </c>
      <c r="D336" s="275"/>
    </row>
    <row r="337" spans="1:4" ht="9" x14ac:dyDescent="0.25">
      <c r="A337" s="500" t="s">
        <v>466</v>
      </c>
      <c r="B337" s="199">
        <v>2106</v>
      </c>
      <c r="C337" s="199">
        <v>32</v>
      </c>
      <c r="D337" s="275"/>
    </row>
    <row r="338" spans="1:4" ht="9" x14ac:dyDescent="0.25">
      <c r="A338" s="502" t="s">
        <v>467</v>
      </c>
      <c r="B338" s="262">
        <v>22641</v>
      </c>
      <c r="C338" s="262">
        <v>61</v>
      </c>
      <c r="D338" s="275"/>
    </row>
    <row r="339" spans="1:4" ht="9" x14ac:dyDescent="0.25">
      <c r="A339" s="500" t="s">
        <v>452</v>
      </c>
      <c r="B339" s="199">
        <v>139</v>
      </c>
      <c r="C339" s="199">
        <v>3</v>
      </c>
      <c r="D339" s="275"/>
    </row>
    <row r="340" spans="1:4" ht="9" x14ac:dyDescent="0.25">
      <c r="A340" s="500" t="s">
        <v>461</v>
      </c>
      <c r="B340" s="457">
        <v>2480</v>
      </c>
      <c r="C340" s="457">
        <v>2</v>
      </c>
      <c r="D340" s="275"/>
    </row>
    <row r="341" spans="1:4" ht="9" x14ac:dyDescent="0.25">
      <c r="A341" s="500" t="s">
        <v>462</v>
      </c>
      <c r="B341" s="199">
        <v>20153</v>
      </c>
      <c r="C341" s="199">
        <v>18</v>
      </c>
      <c r="D341" s="275"/>
    </row>
    <row r="342" spans="1:4" ht="9" x14ac:dyDescent="0.25">
      <c r="A342" s="502" t="s">
        <v>434</v>
      </c>
      <c r="B342" s="262">
        <v>532024</v>
      </c>
      <c r="C342" s="262">
        <v>244</v>
      </c>
      <c r="D342" s="275"/>
    </row>
    <row r="343" spans="1:4" ht="9" x14ac:dyDescent="0.25">
      <c r="A343" s="500" t="s">
        <v>435</v>
      </c>
      <c r="B343" s="199">
        <v>597144</v>
      </c>
      <c r="C343" s="199">
        <v>276</v>
      </c>
      <c r="D343" s="275"/>
    </row>
    <row r="344" spans="1:4" ht="9" x14ac:dyDescent="0.25">
      <c r="A344" s="500" t="s">
        <v>436</v>
      </c>
      <c r="B344" s="199">
        <v>59397</v>
      </c>
      <c r="C344" s="457">
        <v>30</v>
      </c>
      <c r="D344" s="275"/>
    </row>
    <row r="345" spans="1:4" ht="9" x14ac:dyDescent="0.25">
      <c r="A345" s="500" t="s">
        <v>438</v>
      </c>
      <c r="B345" s="199">
        <v>102566</v>
      </c>
      <c r="C345" s="199">
        <v>49</v>
      </c>
      <c r="D345" s="275"/>
    </row>
    <row r="346" spans="1:4" ht="9" x14ac:dyDescent="0.25">
      <c r="A346" s="502" t="s">
        <v>437</v>
      </c>
      <c r="B346" s="262">
        <v>205805</v>
      </c>
      <c r="C346" s="530">
        <v>110</v>
      </c>
      <c r="D346" s="275"/>
    </row>
    <row r="347" spans="1:4" ht="9" x14ac:dyDescent="0.25">
      <c r="A347" s="500" t="s">
        <v>463</v>
      </c>
      <c r="B347" s="199">
        <v>90561</v>
      </c>
      <c r="C347" s="199">
        <v>62</v>
      </c>
      <c r="D347" s="275"/>
    </row>
    <row r="348" spans="1:4" ht="9" x14ac:dyDescent="0.25">
      <c r="A348" s="500" t="s">
        <v>468</v>
      </c>
      <c r="B348" s="199">
        <v>16763</v>
      </c>
      <c r="C348" s="199">
        <v>14</v>
      </c>
      <c r="D348" s="275"/>
    </row>
    <row r="349" spans="1:4" ht="5.25" customHeight="1" x14ac:dyDescent="0.25">
      <c r="A349" s="501"/>
      <c r="B349" s="553"/>
      <c r="C349" s="553"/>
      <c r="D349" s="275"/>
    </row>
    <row r="350" spans="1:4" ht="9" x14ac:dyDescent="0.25">
      <c r="A350" s="331" t="s">
        <v>386</v>
      </c>
      <c r="B350" s="457">
        <f>SUM(B351:B358)</f>
        <v>3068478</v>
      </c>
      <c r="C350" s="457">
        <f>SUM(C351:C358)</f>
        <v>1252</v>
      </c>
      <c r="D350" s="275"/>
    </row>
    <row r="351" spans="1:4" ht="9" x14ac:dyDescent="0.25">
      <c r="A351" s="505" t="s">
        <v>457</v>
      </c>
      <c r="B351" s="457">
        <v>1898</v>
      </c>
      <c r="C351" s="457">
        <v>2</v>
      </c>
      <c r="D351" s="275"/>
    </row>
    <row r="352" spans="1:4" ht="9" x14ac:dyDescent="0.25">
      <c r="A352" s="419" t="s">
        <v>460</v>
      </c>
      <c r="B352" s="457">
        <v>343899</v>
      </c>
      <c r="C352" s="457">
        <v>157</v>
      </c>
      <c r="D352" s="275"/>
    </row>
    <row r="353" spans="1:4" ht="9" x14ac:dyDescent="0.25">
      <c r="A353" s="531" t="s">
        <v>439</v>
      </c>
      <c r="B353" s="530">
        <v>2569433</v>
      </c>
      <c r="C353" s="262">
        <v>1008</v>
      </c>
      <c r="D353" s="275"/>
    </row>
    <row r="354" spans="1:4" ht="9" x14ac:dyDescent="0.25">
      <c r="A354" s="505" t="s">
        <v>440</v>
      </c>
      <c r="B354" s="457">
        <v>16049</v>
      </c>
      <c r="C354" s="457">
        <v>15</v>
      </c>
      <c r="D354" s="275"/>
    </row>
    <row r="355" spans="1:4" ht="9" x14ac:dyDescent="0.25">
      <c r="A355" s="419" t="s">
        <v>443</v>
      </c>
      <c r="B355" s="457">
        <v>73770</v>
      </c>
      <c r="C355" s="457">
        <v>39</v>
      </c>
      <c r="D355" s="275"/>
    </row>
    <row r="356" spans="1:4" ht="9" x14ac:dyDescent="0.25">
      <c r="A356" s="419" t="s">
        <v>444</v>
      </c>
      <c r="B356" s="457">
        <v>64</v>
      </c>
      <c r="C356" s="457">
        <v>1</v>
      </c>
      <c r="D356" s="275"/>
    </row>
    <row r="357" spans="1:4" ht="9" x14ac:dyDescent="0.25">
      <c r="A357" s="531" t="s">
        <v>450</v>
      </c>
      <c r="B357" s="530">
        <v>0</v>
      </c>
      <c r="C357" s="530">
        <v>0</v>
      </c>
      <c r="D357" s="275"/>
    </row>
    <row r="358" spans="1:4" ht="9" x14ac:dyDescent="0.25">
      <c r="A358" s="419" t="s">
        <v>456</v>
      </c>
      <c r="B358" s="457">
        <v>63365</v>
      </c>
      <c r="C358" s="457">
        <v>30</v>
      </c>
      <c r="D358" s="275"/>
    </row>
    <row r="359" spans="1:4" ht="9" x14ac:dyDescent="0.25">
      <c r="A359" s="419"/>
      <c r="B359" s="457"/>
      <c r="C359" s="457"/>
      <c r="D359" s="275"/>
    </row>
    <row r="360" spans="1:4" ht="12.75" customHeight="1" x14ac:dyDescent="0.25">
      <c r="A360" s="564">
        <v>2009</v>
      </c>
      <c r="B360" s="553"/>
      <c r="C360" s="553"/>
      <c r="D360" s="275"/>
    </row>
    <row r="361" spans="1:4" ht="7.5" customHeight="1" x14ac:dyDescent="0.25">
      <c r="A361" s="318" t="s">
        <v>129</v>
      </c>
      <c r="B361" s="553">
        <f>SUM(B363+B382)</f>
        <v>5425267</v>
      </c>
      <c r="C361" s="553">
        <f>SUM(C363+C382)</f>
        <v>2404</v>
      </c>
      <c r="D361" s="275"/>
    </row>
    <row r="362" spans="1:4" ht="4.7" customHeight="1" x14ac:dyDescent="0.25">
      <c r="A362" s="318"/>
      <c r="B362" s="553"/>
      <c r="C362" s="553"/>
      <c r="D362" s="275"/>
    </row>
    <row r="363" spans="1:4" ht="9" x14ac:dyDescent="0.25">
      <c r="A363" s="331" t="s">
        <v>385</v>
      </c>
      <c r="B363" s="529">
        <f>SUM(B364:B380)</f>
        <v>2600890</v>
      </c>
      <c r="C363" s="529">
        <f>SUM(C364:C380)</f>
        <v>1285</v>
      </c>
      <c r="D363" s="275"/>
    </row>
    <row r="364" spans="1:4" ht="9" x14ac:dyDescent="0.25">
      <c r="A364" s="500" t="s">
        <v>432</v>
      </c>
      <c r="B364" s="197">
        <v>484514</v>
      </c>
      <c r="C364" s="199">
        <v>235</v>
      </c>
      <c r="D364" s="275"/>
    </row>
    <row r="365" spans="1:4" ht="9" x14ac:dyDescent="0.25">
      <c r="A365" s="500" t="s">
        <v>464</v>
      </c>
      <c r="B365" s="197">
        <v>1040</v>
      </c>
      <c r="C365" s="199">
        <v>11</v>
      </c>
      <c r="D365" s="275"/>
    </row>
    <row r="366" spans="1:4" ht="9" x14ac:dyDescent="0.25">
      <c r="A366" s="502" t="s">
        <v>433</v>
      </c>
      <c r="B366" s="262">
        <v>667455</v>
      </c>
      <c r="C366" s="262">
        <v>288</v>
      </c>
      <c r="D366" s="275"/>
    </row>
    <row r="367" spans="1:4" ht="9" x14ac:dyDescent="0.25">
      <c r="A367" s="500" t="s">
        <v>451</v>
      </c>
      <c r="B367" s="197">
        <v>20496</v>
      </c>
      <c r="C367" s="199">
        <v>14</v>
      </c>
      <c r="D367" s="275"/>
    </row>
    <row r="368" spans="1:4" ht="9" x14ac:dyDescent="0.25">
      <c r="A368" s="500" t="s">
        <v>465</v>
      </c>
      <c r="B368" s="199">
        <v>2713</v>
      </c>
      <c r="C368" s="199">
        <v>37</v>
      </c>
      <c r="D368" s="275"/>
    </row>
    <row r="369" spans="1:4" ht="9" x14ac:dyDescent="0.25">
      <c r="A369" s="500" t="s">
        <v>466</v>
      </c>
      <c r="B369" s="199">
        <v>1458</v>
      </c>
      <c r="C369" s="199">
        <v>30</v>
      </c>
      <c r="D369" s="275"/>
    </row>
    <row r="370" spans="1:4" ht="9" x14ac:dyDescent="0.25">
      <c r="A370" s="502" t="s">
        <v>467</v>
      </c>
      <c r="B370" s="262">
        <v>12889</v>
      </c>
      <c r="C370" s="262">
        <v>46</v>
      </c>
      <c r="D370" s="275"/>
    </row>
    <row r="371" spans="1:4" ht="9" x14ac:dyDescent="0.25">
      <c r="A371" s="500" t="s">
        <v>452</v>
      </c>
      <c r="B371" s="199">
        <v>462</v>
      </c>
      <c r="C371" s="199">
        <v>8</v>
      </c>
      <c r="D371" s="275"/>
    </row>
    <row r="372" spans="1:4" ht="9" x14ac:dyDescent="0.25">
      <c r="A372" s="500" t="s">
        <v>461</v>
      </c>
      <c r="B372" s="457">
        <v>0</v>
      </c>
      <c r="C372" s="457">
        <v>0</v>
      </c>
      <c r="D372" s="275"/>
    </row>
    <row r="373" spans="1:4" ht="9" x14ac:dyDescent="0.25">
      <c r="A373" s="500" t="s">
        <v>462</v>
      </c>
      <c r="B373" s="199">
        <v>19476</v>
      </c>
      <c r="C373" s="199">
        <v>15</v>
      </c>
      <c r="D373" s="275"/>
    </row>
    <row r="374" spans="1:4" ht="9" x14ac:dyDescent="0.25">
      <c r="A374" s="502" t="s">
        <v>434</v>
      </c>
      <c r="B374" s="262">
        <v>457009</v>
      </c>
      <c r="C374" s="262">
        <v>170</v>
      </c>
      <c r="D374" s="275"/>
    </row>
    <row r="375" spans="1:4" ht="9" x14ac:dyDescent="0.25">
      <c r="A375" s="500" t="s">
        <v>435</v>
      </c>
      <c r="B375" s="199">
        <v>484459</v>
      </c>
      <c r="C375" s="199">
        <v>185</v>
      </c>
      <c r="D375" s="275"/>
    </row>
    <row r="376" spans="1:4" ht="9" x14ac:dyDescent="0.25">
      <c r="A376" s="500" t="s">
        <v>436</v>
      </c>
      <c r="B376" s="199">
        <v>52809</v>
      </c>
      <c r="C376" s="457">
        <v>26</v>
      </c>
      <c r="D376" s="275"/>
    </row>
    <row r="377" spans="1:4" ht="9" x14ac:dyDescent="0.25">
      <c r="A377" s="500" t="s">
        <v>438</v>
      </c>
      <c r="B377" s="199">
        <v>59669</v>
      </c>
      <c r="C377" s="199">
        <v>29</v>
      </c>
      <c r="D377" s="275"/>
    </row>
    <row r="378" spans="1:4" ht="9" x14ac:dyDescent="0.25">
      <c r="A378" s="502" t="s">
        <v>437</v>
      </c>
      <c r="B378" s="262">
        <v>193227</v>
      </c>
      <c r="C378" s="530">
        <v>100</v>
      </c>
      <c r="D378" s="275"/>
    </row>
    <row r="379" spans="1:4" ht="9" x14ac:dyDescent="0.25">
      <c r="A379" s="500" t="s">
        <v>463</v>
      </c>
      <c r="B379" s="199">
        <v>120530</v>
      </c>
      <c r="C379" s="199">
        <v>72</v>
      </c>
      <c r="D379" s="275"/>
    </row>
    <row r="380" spans="1:4" ht="9" x14ac:dyDescent="0.25">
      <c r="A380" s="500" t="s">
        <v>468</v>
      </c>
      <c r="B380" s="199">
        <v>22684</v>
      </c>
      <c r="C380" s="199">
        <v>19</v>
      </c>
      <c r="D380" s="275"/>
    </row>
    <row r="381" spans="1:4" ht="5.25" customHeight="1" x14ac:dyDescent="0.25">
      <c r="A381" s="501"/>
      <c r="B381" s="553"/>
      <c r="C381" s="553"/>
      <c r="D381" s="275"/>
    </row>
    <row r="382" spans="1:4" ht="9" x14ac:dyDescent="0.25">
      <c r="A382" s="331" t="s">
        <v>386</v>
      </c>
      <c r="B382" s="457">
        <f>SUM(B383:B392)</f>
        <v>2824377</v>
      </c>
      <c r="C382" s="457">
        <f>SUM(C383:C392)</f>
        <v>1119</v>
      </c>
      <c r="D382" s="275"/>
    </row>
    <row r="383" spans="1:4" s="275" customFormat="1" ht="9" x14ac:dyDescent="0.25">
      <c r="A383" s="505" t="s">
        <v>469</v>
      </c>
      <c r="B383" s="457">
        <v>86</v>
      </c>
      <c r="C383" s="457">
        <v>1</v>
      </c>
    </row>
    <row r="384" spans="1:4" s="275" customFormat="1" ht="9" x14ac:dyDescent="0.25">
      <c r="A384" s="505" t="s">
        <v>457</v>
      </c>
      <c r="B384" s="457">
        <v>1930</v>
      </c>
      <c r="C384" s="457">
        <v>2</v>
      </c>
    </row>
    <row r="385" spans="1:4" s="275" customFormat="1" ht="9" x14ac:dyDescent="0.25">
      <c r="A385" s="424" t="s">
        <v>460</v>
      </c>
      <c r="B385" s="530">
        <v>239068</v>
      </c>
      <c r="C385" s="530">
        <v>114</v>
      </c>
    </row>
    <row r="386" spans="1:4" s="275" customFormat="1" ht="9" x14ac:dyDescent="0.25">
      <c r="A386" s="419" t="s">
        <v>470</v>
      </c>
      <c r="B386" s="457">
        <v>1894</v>
      </c>
      <c r="C386" s="457">
        <v>2</v>
      </c>
    </row>
    <row r="387" spans="1:4" s="275" customFormat="1" ht="9" x14ac:dyDescent="0.25">
      <c r="A387" s="505" t="s">
        <v>439</v>
      </c>
      <c r="B387" s="457">
        <v>2221728</v>
      </c>
      <c r="C387" s="199">
        <v>846</v>
      </c>
    </row>
    <row r="388" spans="1:4" s="275" customFormat="1" ht="9" x14ac:dyDescent="0.25">
      <c r="A388" s="505" t="s">
        <v>440</v>
      </c>
      <c r="B388" s="457">
        <v>124</v>
      </c>
      <c r="C388" s="457">
        <v>2</v>
      </c>
    </row>
    <row r="389" spans="1:4" s="275" customFormat="1" ht="9" x14ac:dyDescent="0.25">
      <c r="A389" s="424" t="s">
        <v>443</v>
      </c>
      <c r="B389" s="530">
        <v>43168</v>
      </c>
      <c r="C389" s="530">
        <v>25</v>
      </c>
    </row>
    <row r="390" spans="1:4" ht="9" x14ac:dyDescent="0.25">
      <c r="A390" s="419" t="s">
        <v>444</v>
      </c>
      <c r="B390" s="457">
        <v>0</v>
      </c>
      <c r="C390" s="457">
        <v>0</v>
      </c>
      <c r="D390" s="275"/>
    </row>
    <row r="391" spans="1:4" ht="9" x14ac:dyDescent="0.25">
      <c r="A391" s="505" t="s">
        <v>450</v>
      </c>
      <c r="B391" s="457">
        <v>0</v>
      </c>
      <c r="C391" s="457">
        <v>0</v>
      </c>
      <c r="D391" s="275"/>
    </row>
    <row r="392" spans="1:4" ht="9" x14ac:dyDescent="0.25">
      <c r="A392" s="419" t="s">
        <v>456</v>
      </c>
      <c r="B392" s="457">
        <v>316379</v>
      </c>
      <c r="C392" s="457">
        <v>127</v>
      </c>
      <c r="D392" s="275"/>
    </row>
    <row r="393" spans="1:4" ht="9" x14ac:dyDescent="0.25">
      <c r="A393" s="505"/>
      <c r="B393" s="457"/>
      <c r="C393" s="457"/>
      <c r="D393" s="275"/>
    </row>
    <row r="394" spans="1:4" ht="9" x14ac:dyDescent="0.25">
      <c r="A394" s="564">
        <v>2010</v>
      </c>
      <c r="B394" s="553"/>
      <c r="C394" s="553"/>
      <c r="D394" s="275"/>
    </row>
    <row r="395" spans="1:4" ht="9" x14ac:dyDescent="0.25">
      <c r="A395" s="318" t="s">
        <v>129</v>
      </c>
      <c r="B395" s="75">
        <f>SUM(B397+B416)</f>
        <v>6658212</v>
      </c>
      <c r="C395" s="75">
        <f>SUM(C397+C416)</f>
        <v>2692</v>
      </c>
      <c r="D395" s="275"/>
    </row>
    <row r="396" spans="1:4" ht="4.5" customHeight="1" x14ac:dyDescent="0.25">
      <c r="A396" s="318"/>
      <c r="B396" s="75"/>
      <c r="C396" s="75"/>
      <c r="D396" s="275"/>
    </row>
    <row r="397" spans="1:4" ht="9" x14ac:dyDescent="0.25">
      <c r="A397" s="331" t="s">
        <v>385</v>
      </c>
      <c r="B397" s="457">
        <f>SUM(B398:B414)</f>
        <v>2730146</v>
      </c>
      <c r="C397" s="457">
        <f>SUM(C398:C414)</f>
        <v>1295</v>
      </c>
      <c r="D397" s="275"/>
    </row>
    <row r="398" spans="1:4" ht="9" x14ac:dyDescent="0.25">
      <c r="A398" s="500" t="s">
        <v>432</v>
      </c>
      <c r="B398" s="199">
        <v>362285</v>
      </c>
      <c r="C398" s="199">
        <v>156</v>
      </c>
      <c r="D398" s="275"/>
    </row>
    <row r="399" spans="1:4" ht="9" x14ac:dyDescent="0.25">
      <c r="A399" s="500" t="s">
        <v>464</v>
      </c>
      <c r="B399" s="199">
        <v>693</v>
      </c>
      <c r="C399" s="199">
        <v>9</v>
      </c>
      <c r="D399" s="275"/>
    </row>
    <row r="400" spans="1:4" ht="9" x14ac:dyDescent="0.25">
      <c r="A400" s="502" t="s">
        <v>433</v>
      </c>
      <c r="B400" s="262">
        <v>687990</v>
      </c>
      <c r="C400" s="262">
        <v>297</v>
      </c>
      <c r="D400" s="275"/>
    </row>
    <row r="401" spans="1:4" ht="9" x14ac:dyDescent="0.25">
      <c r="A401" s="500" t="s">
        <v>451</v>
      </c>
      <c r="B401" s="199">
        <v>15719</v>
      </c>
      <c r="C401" s="199">
        <v>9</v>
      </c>
      <c r="D401" s="275"/>
    </row>
    <row r="402" spans="1:4" ht="9" x14ac:dyDescent="0.25">
      <c r="A402" s="500" t="s">
        <v>465</v>
      </c>
      <c r="B402" s="199">
        <v>1998</v>
      </c>
      <c r="C402" s="199">
        <v>28</v>
      </c>
      <c r="D402" s="275"/>
    </row>
    <row r="403" spans="1:4" ht="9" x14ac:dyDescent="0.25">
      <c r="A403" s="500" t="s">
        <v>466</v>
      </c>
      <c r="B403" s="199">
        <v>611</v>
      </c>
      <c r="C403" s="199">
        <v>11</v>
      </c>
      <c r="D403" s="275"/>
    </row>
    <row r="404" spans="1:4" ht="9" x14ac:dyDescent="0.25">
      <c r="A404" s="502" t="s">
        <v>467</v>
      </c>
      <c r="B404" s="262">
        <v>9433</v>
      </c>
      <c r="C404" s="262">
        <v>25</v>
      </c>
      <c r="D404" s="275"/>
    </row>
    <row r="405" spans="1:4" ht="9" x14ac:dyDescent="0.25">
      <c r="A405" s="500" t="s">
        <v>452</v>
      </c>
      <c r="B405" s="199">
        <v>367</v>
      </c>
      <c r="C405" s="199">
        <v>7</v>
      </c>
      <c r="D405" s="275"/>
    </row>
    <row r="406" spans="1:4" ht="9" x14ac:dyDescent="0.25">
      <c r="A406" s="500" t="s">
        <v>461</v>
      </c>
      <c r="B406" s="457">
        <v>2800</v>
      </c>
      <c r="C406" s="457">
        <v>2</v>
      </c>
      <c r="D406" s="275"/>
    </row>
    <row r="407" spans="1:4" ht="9" x14ac:dyDescent="0.25">
      <c r="A407" s="500" t="s">
        <v>462</v>
      </c>
      <c r="B407" s="199">
        <v>9391</v>
      </c>
      <c r="C407" s="199">
        <v>8</v>
      </c>
      <c r="D407" s="275"/>
    </row>
    <row r="408" spans="1:4" ht="9" x14ac:dyDescent="0.25">
      <c r="A408" s="502" t="s">
        <v>434</v>
      </c>
      <c r="B408" s="262">
        <v>526294</v>
      </c>
      <c r="C408" s="262">
        <v>192</v>
      </c>
      <c r="D408" s="275"/>
    </row>
    <row r="409" spans="1:4" ht="9" x14ac:dyDescent="0.25">
      <c r="A409" s="500" t="s">
        <v>435</v>
      </c>
      <c r="B409" s="199">
        <v>553514</v>
      </c>
      <c r="C409" s="199">
        <v>216</v>
      </c>
      <c r="D409" s="275"/>
    </row>
    <row r="410" spans="1:4" ht="9" x14ac:dyDescent="0.25">
      <c r="A410" s="500" t="s">
        <v>436</v>
      </c>
      <c r="B410" s="457">
        <v>73772</v>
      </c>
      <c r="C410" s="457">
        <v>46</v>
      </c>
      <c r="D410" s="275"/>
    </row>
    <row r="411" spans="1:4" ht="9" x14ac:dyDescent="0.25">
      <c r="A411" s="500" t="s">
        <v>438</v>
      </c>
      <c r="B411" s="199">
        <v>78510</v>
      </c>
      <c r="C411" s="199">
        <v>43</v>
      </c>
      <c r="D411" s="275"/>
    </row>
    <row r="412" spans="1:4" ht="9" x14ac:dyDescent="0.25">
      <c r="A412" s="502" t="s">
        <v>437</v>
      </c>
      <c r="B412" s="530">
        <v>247192</v>
      </c>
      <c r="C412" s="530">
        <v>138</v>
      </c>
      <c r="D412" s="275"/>
    </row>
    <row r="413" spans="1:4" ht="9" x14ac:dyDescent="0.25">
      <c r="A413" s="500" t="s">
        <v>463</v>
      </c>
      <c r="B413" s="199">
        <v>133857</v>
      </c>
      <c r="C413" s="199">
        <v>84</v>
      </c>
      <c r="D413" s="275"/>
    </row>
    <row r="414" spans="1:4" ht="9" x14ac:dyDescent="0.25">
      <c r="A414" s="500" t="s">
        <v>468</v>
      </c>
      <c r="B414" s="199">
        <v>25720</v>
      </c>
      <c r="C414" s="199">
        <v>24</v>
      </c>
      <c r="D414" s="275"/>
    </row>
    <row r="415" spans="1:4" ht="9" x14ac:dyDescent="0.25">
      <c r="A415" s="501"/>
      <c r="B415" s="553"/>
      <c r="C415" s="553"/>
      <c r="D415" s="275"/>
    </row>
    <row r="416" spans="1:4" ht="9" x14ac:dyDescent="0.25">
      <c r="A416" s="331" t="s">
        <v>386</v>
      </c>
      <c r="B416" s="457">
        <f>SUM(B417:B422)</f>
        <v>3928066</v>
      </c>
      <c r="C416" s="457">
        <f>SUM(C417:C422)</f>
        <v>1397</v>
      </c>
      <c r="D416" s="275"/>
    </row>
    <row r="417" spans="1:4" ht="9" x14ac:dyDescent="0.25">
      <c r="A417" s="531" t="s">
        <v>457</v>
      </c>
      <c r="B417" s="530">
        <v>2269</v>
      </c>
      <c r="C417" s="530">
        <v>1</v>
      </c>
      <c r="D417" s="275"/>
    </row>
    <row r="418" spans="1:4" ht="9" x14ac:dyDescent="0.25">
      <c r="A418" s="419" t="s">
        <v>460</v>
      </c>
      <c r="B418" s="457">
        <v>284567</v>
      </c>
      <c r="C418" s="457">
        <v>115</v>
      </c>
      <c r="D418" s="275"/>
    </row>
    <row r="419" spans="1:4" ht="9" x14ac:dyDescent="0.25">
      <c r="A419" s="505" t="s">
        <v>439</v>
      </c>
      <c r="B419" s="457">
        <v>2925630</v>
      </c>
      <c r="C419" s="457">
        <v>1030</v>
      </c>
      <c r="D419" s="275"/>
    </row>
    <row r="420" spans="1:4" ht="9" x14ac:dyDescent="0.25">
      <c r="A420" s="505" t="s">
        <v>440</v>
      </c>
      <c r="B420" s="457">
        <v>5364</v>
      </c>
      <c r="C420" s="457">
        <v>5</v>
      </c>
      <c r="D420" s="275"/>
    </row>
    <row r="421" spans="1:4" ht="9" x14ac:dyDescent="0.25">
      <c r="A421" s="565" t="s">
        <v>443</v>
      </c>
      <c r="B421" s="555">
        <v>55275</v>
      </c>
      <c r="C421" s="555">
        <v>23</v>
      </c>
      <c r="D421" s="275"/>
    </row>
    <row r="422" spans="1:4" ht="9" x14ac:dyDescent="0.25">
      <c r="A422" s="505" t="s">
        <v>456</v>
      </c>
      <c r="B422" s="457">
        <v>654961</v>
      </c>
      <c r="C422" s="457">
        <v>223</v>
      </c>
      <c r="D422" s="275"/>
    </row>
    <row r="423" spans="1:4" ht="9" x14ac:dyDescent="0.25">
      <c r="A423" s="113"/>
      <c r="B423" s="75"/>
      <c r="C423" s="75"/>
      <c r="D423" s="275"/>
    </row>
    <row r="424" spans="1:4" ht="9" x14ac:dyDescent="0.25">
      <c r="A424" s="564">
        <v>2011</v>
      </c>
      <c r="B424" s="457"/>
      <c r="C424" s="457"/>
      <c r="D424" s="275"/>
    </row>
    <row r="425" spans="1:4" ht="9" x14ac:dyDescent="0.25">
      <c r="A425" s="113" t="s">
        <v>129</v>
      </c>
      <c r="B425" s="75">
        <f>SUM(B427+B446)</f>
        <v>5661652</v>
      </c>
      <c r="C425" s="75">
        <f>SUM(C427+C446)</f>
        <v>2283</v>
      </c>
      <c r="D425" s="275"/>
    </row>
    <row r="426" spans="1:4" ht="4.5" customHeight="1" x14ac:dyDescent="0.25">
      <c r="A426" s="113"/>
      <c r="B426" s="75"/>
      <c r="C426" s="75"/>
      <c r="D426" s="275"/>
    </row>
    <row r="427" spans="1:4" ht="9" x14ac:dyDescent="0.25">
      <c r="A427" s="331" t="s">
        <v>385</v>
      </c>
      <c r="B427" s="457">
        <f>SUM(B428:B444)</f>
        <v>1829684</v>
      </c>
      <c r="C427" s="457">
        <f>SUM(C428:C444)</f>
        <v>918</v>
      </c>
      <c r="D427" s="275"/>
    </row>
    <row r="428" spans="1:4" ht="9" x14ac:dyDescent="0.25">
      <c r="A428" s="500" t="s">
        <v>432</v>
      </c>
      <c r="B428" s="199">
        <v>389256</v>
      </c>
      <c r="C428" s="199">
        <v>164</v>
      </c>
      <c r="D428" s="275"/>
    </row>
    <row r="429" spans="1:4" ht="9" x14ac:dyDescent="0.25">
      <c r="A429" s="500" t="s">
        <v>464</v>
      </c>
      <c r="B429" s="199">
        <v>589</v>
      </c>
      <c r="C429" s="199">
        <v>5</v>
      </c>
      <c r="D429" s="275"/>
    </row>
    <row r="430" spans="1:4" ht="9" x14ac:dyDescent="0.25">
      <c r="A430" s="502" t="s">
        <v>433</v>
      </c>
      <c r="B430" s="262">
        <v>583029</v>
      </c>
      <c r="C430" s="262">
        <v>259</v>
      </c>
      <c r="D430" s="275"/>
    </row>
    <row r="431" spans="1:4" ht="9" x14ac:dyDescent="0.25">
      <c r="A431" s="500" t="s">
        <v>451</v>
      </c>
      <c r="B431" s="199">
        <v>29552</v>
      </c>
      <c r="C431" s="199">
        <v>15</v>
      </c>
      <c r="D431" s="275"/>
    </row>
    <row r="432" spans="1:4" ht="9" x14ac:dyDescent="0.25">
      <c r="A432" s="500" t="s">
        <v>465</v>
      </c>
      <c r="B432" s="199">
        <v>666</v>
      </c>
      <c r="C432" s="199">
        <v>8</v>
      </c>
      <c r="D432" s="275"/>
    </row>
    <row r="433" spans="1:4" ht="9" x14ac:dyDescent="0.25">
      <c r="A433" s="500" t="s">
        <v>466</v>
      </c>
      <c r="B433" s="199">
        <v>205</v>
      </c>
      <c r="C433" s="199">
        <v>4</v>
      </c>
      <c r="D433" s="275"/>
    </row>
    <row r="434" spans="1:4" ht="9" x14ac:dyDescent="0.25">
      <c r="A434" s="502" t="s">
        <v>467</v>
      </c>
      <c r="B434" s="262">
        <v>10384</v>
      </c>
      <c r="C434" s="262">
        <v>9</v>
      </c>
      <c r="D434" s="275"/>
    </row>
    <row r="435" spans="1:4" ht="9" x14ac:dyDescent="0.25">
      <c r="A435" s="500" t="s">
        <v>452</v>
      </c>
      <c r="B435" s="199">
        <v>145</v>
      </c>
      <c r="C435" s="199">
        <v>3</v>
      </c>
      <c r="D435" s="275"/>
    </row>
    <row r="436" spans="1:4" ht="9" x14ac:dyDescent="0.25">
      <c r="A436" s="500" t="s">
        <v>453</v>
      </c>
      <c r="B436" s="457">
        <v>7550</v>
      </c>
      <c r="C436" s="457">
        <v>6</v>
      </c>
      <c r="D436" s="275"/>
    </row>
    <row r="437" spans="1:4" ht="9" x14ac:dyDescent="0.25">
      <c r="A437" s="500" t="s">
        <v>462</v>
      </c>
      <c r="B437" s="199">
        <v>6850</v>
      </c>
      <c r="C437" s="199">
        <v>6</v>
      </c>
      <c r="D437" s="275"/>
    </row>
    <row r="438" spans="1:4" ht="9" x14ac:dyDescent="0.25">
      <c r="A438" s="502" t="s">
        <v>434</v>
      </c>
      <c r="B438" s="262">
        <v>71048</v>
      </c>
      <c r="C438" s="262">
        <v>40</v>
      </c>
      <c r="D438" s="275"/>
    </row>
    <row r="439" spans="1:4" ht="9" x14ac:dyDescent="0.25">
      <c r="A439" s="500" t="s">
        <v>435</v>
      </c>
      <c r="B439" s="199">
        <v>441297</v>
      </c>
      <c r="C439" s="199">
        <v>187</v>
      </c>
      <c r="D439" s="275"/>
    </row>
    <row r="440" spans="1:4" ht="9" x14ac:dyDescent="0.25">
      <c r="A440" s="500" t="s">
        <v>436</v>
      </c>
      <c r="B440" s="457">
        <v>50551</v>
      </c>
      <c r="C440" s="457">
        <v>35</v>
      </c>
      <c r="D440" s="275"/>
    </row>
    <row r="441" spans="1:4" ht="9" x14ac:dyDescent="0.25">
      <c r="A441" s="500" t="s">
        <v>438</v>
      </c>
      <c r="B441" s="199">
        <v>18539</v>
      </c>
      <c r="C441" s="199">
        <v>19</v>
      </c>
      <c r="D441" s="275"/>
    </row>
    <row r="442" spans="1:4" ht="9" x14ac:dyDescent="0.25">
      <c r="A442" s="502" t="s">
        <v>437</v>
      </c>
      <c r="B442" s="530">
        <v>120323</v>
      </c>
      <c r="C442" s="530">
        <v>81</v>
      </c>
      <c r="D442" s="275"/>
    </row>
    <row r="443" spans="1:4" ht="9" x14ac:dyDescent="0.25">
      <c r="A443" s="500" t="s">
        <v>442</v>
      </c>
      <c r="B443" s="199">
        <v>78281</v>
      </c>
      <c r="C443" s="199">
        <v>57</v>
      </c>
      <c r="D443" s="275"/>
    </row>
    <row r="444" spans="1:4" ht="9" x14ac:dyDescent="0.25">
      <c r="A444" s="500" t="s">
        <v>468</v>
      </c>
      <c r="B444" s="199">
        <v>21419</v>
      </c>
      <c r="C444" s="199">
        <v>20</v>
      </c>
      <c r="D444" s="275"/>
    </row>
    <row r="445" spans="1:4" ht="8.65" customHeight="1" x14ac:dyDescent="0.25">
      <c r="A445" s="501"/>
      <c r="B445" s="553"/>
      <c r="C445" s="553"/>
      <c r="D445" s="275"/>
    </row>
    <row r="446" spans="1:4" ht="9" x14ac:dyDescent="0.25">
      <c r="A446" s="332" t="s">
        <v>386</v>
      </c>
      <c r="B446" s="530">
        <f>SUM(B447:B455)</f>
        <v>3831968</v>
      </c>
      <c r="C446" s="530">
        <f>SUM(C447:C455)</f>
        <v>1365</v>
      </c>
      <c r="D446" s="275"/>
    </row>
    <row r="447" spans="1:4" ht="9" x14ac:dyDescent="0.25">
      <c r="A447" s="419" t="s">
        <v>447</v>
      </c>
      <c r="B447" s="457">
        <v>1836</v>
      </c>
      <c r="C447" s="457">
        <v>1</v>
      </c>
      <c r="D447" s="275"/>
    </row>
    <row r="448" spans="1:4" ht="9" x14ac:dyDescent="0.25">
      <c r="A448" s="419" t="s">
        <v>471</v>
      </c>
      <c r="B448" s="457">
        <v>440</v>
      </c>
      <c r="C448" s="457">
        <v>4</v>
      </c>
      <c r="D448" s="275"/>
    </row>
    <row r="449" spans="1:4" s="275" customFormat="1" ht="9" x14ac:dyDescent="0.25">
      <c r="A449" s="419" t="s">
        <v>441</v>
      </c>
      <c r="B449" s="457">
        <v>318684</v>
      </c>
      <c r="C449" s="457">
        <v>125</v>
      </c>
    </row>
    <row r="450" spans="1:4" ht="9" x14ac:dyDescent="0.25">
      <c r="A450" s="565" t="s">
        <v>470</v>
      </c>
      <c r="B450" s="555">
        <v>1776</v>
      </c>
      <c r="C450" s="555">
        <v>1</v>
      </c>
      <c r="D450" s="275"/>
    </row>
    <row r="451" spans="1:4" ht="9" x14ac:dyDescent="0.25">
      <c r="A451" s="505" t="s">
        <v>439</v>
      </c>
      <c r="B451" s="457">
        <v>2889379</v>
      </c>
      <c r="C451" s="457">
        <v>999</v>
      </c>
      <c r="D451" s="275"/>
    </row>
    <row r="452" spans="1:4" ht="9" x14ac:dyDescent="0.25">
      <c r="A452" s="505" t="s">
        <v>440</v>
      </c>
      <c r="B452" s="457">
        <v>2375</v>
      </c>
      <c r="C452" s="457">
        <v>2</v>
      </c>
      <c r="D452" s="275"/>
    </row>
    <row r="453" spans="1:4" ht="9" x14ac:dyDescent="0.25">
      <c r="A453" s="419" t="s">
        <v>445</v>
      </c>
      <c r="B453" s="457">
        <v>40126</v>
      </c>
      <c r="C453" s="457">
        <v>16</v>
      </c>
      <c r="D453" s="275"/>
    </row>
    <row r="454" spans="1:4" ht="9" x14ac:dyDescent="0.25">
      <c r="A454" s="424" t="s">
        <v>455</v>
      </c>
      <c r="B454" s="530">
        <v>394</v>
      </c>
      <c r="C454" s="530">
        <v>4</v>
      </c>
      <c r="D454" s="275"/>
    </row>
    <row r="455" spans="1:4" ht="9" x14ac:dyDescent="0.25">
      <c r="A455" s="419" t="s">
        <v>472</v>
      </c>
      <c r="B455" s="457">
        <v>576958</v>
      </c>
      <c r="C455" s="457">
        <v>213</v>
      </c>
      <c r="D455" s="275"/>
    </row>
    <row r="456" spans="1:4" ht="9" x14ac:dyDescent="0.25">
      <c r="A456" s="419"/>
      <c r="B456" s="457"/>
      <c r="C456" s="457"/>
      <c r="D456" s="275"/>
    </row>
    <row r="457" spans="1:4" ht="9" x14ac:dyDescent="0.25">
      <c r="A457" s="564">
        <v>2012</v>
      </c>
      <c r="B457" s="457"/>
      <c r="C457" s="457"/>
      <c r="D457" s="275"/>
    </row>
    <row r="458" spans="1:4" s="29" customFormat="1" ht="9" customHeight="1" x14ac:dyDescent="0.25">
      <c r="A458" s="113" t="s">
        <v>129</v>
      </c>
      <c r="B458" s="75">
        <f>SUM(B460+B477)</f>
        <v>4774923</v>
      </c>
      <c r="C458" s="75">
        <f>SUM(C460+C477)</f>
        <v>1772</v>
      </c>
      <c r="D458" s="318"/>
    </row>
    <row r="459" spans="1:4" s="29" customFormat="1" ht="3.95" customHeight="1" x14ac:dyDescent="0.25">
      <c r="A459" s="113"/>
      <c r="B459" s="75"/>
      <c r="C459" s="75"/>
      <c r="D459" s="318"/>
    </row>
    <row r="460" spans="1:4" s="29" customFormat="1" ht="9" customHeight="1" x14ac:dyDescent="0.25">
      <c r="A460" s="331" t="s">
        <v>385</v>
      </c>
      <c r="B460" s="457">
        <f>SUM(B461:B475)</f>
        <v>1292723</v>
      </c>
      <c r="C460" s="457">
        <f>SUM(C461:C475)</f>
        <v>595</v>
      </c>
      <c r="D460" s="331"/>
    </row>
    <row r="461" spans="1:4" s="29" customFormat="1" ht="9" customHeight="1" x14ac:dyDescent="0.25">
      <c r="A461" s="500" t="s">
        <v>432</v>
      </c>
      <c r="B461" s="199">
        <v>429403</v>
      </c>
      <c r="C461" s="199">
        <v>177</v>
      </c>
      <c r="D461" s="500"/>
    </row>
    <row r="462" spans="1:4" s="29" customFormat="1" ht="9" customHeight="1" x14ac:dyDescent="0.25">
      <c r="A462" s="500" t="s">
        <v>464</v>
      </c>
      <c r="B462" s="199">
        <v>586</v>
      </c>
      <c r="C462" s="199">
        <v>5</v>
      </c>
      <c r="D462" s="500"/>
    </row>
    <row r="463" spans="1:4" s="29" customFormat="1" ht="9" customHeight="1" x14ac:dyDescent="0.25">
      <c r="A463" s="502" t="s">
        <v>433</v>
      </c>
      <c r="B463" s="262">
        <v>392283</v>
      </c>
      <c r="C463" s="262">
        <v>160</v>
      </c>
      <c r="D463" s="500"/>
    </row>
    <row r="464" spans="1:4" s="38" customFormat="1" ht="9" customHeight="1" x14ac:dyDescent="0.25">
      <c r="A464" s="500" t="s">
        <v>451</v>
      </c>
      <c r="B464" s="199">
        <v>323</v>
      </c>
      <c r="C464" s="199">
        <v>1</v>
      </c>
      <c r="D464" s="500"/>
    </row>
    <row r="465" spans="1:4" s="38" customFormat="1" ht="9" customHeight="1" x14ac:dyDescent="0.25">
      <c r="A465" s="500" t="s">
        <v>465</v>
      </c>
      <c r="B465" s="199">
        <v>1307</v>
      </c>
      <c r="C465" s="199">
        <v>14</v>
      </c>
      <c r="D465" s="500"/>
    </row>
    <row r="466" spans="1:4" s="38" customFormat="1" ht="9" customHeight="1" x14ac:dyDescent="0.25">
      <c r="A466" s="500" t="s">
        <v>466</v>
      </c>
      <c r="B466" s="199">
        <v>263</v>
      </c>
      <c r="C466" s="199">
        <v>5</v>
      </c>
      <c r="D466" s="500"/>
    </row>
    <row r="467" spans="1:4" s="38" customFormat="1" ht="9" customHeight="1" x14ac:dyDescent="0.25">
      <c r="A467" s="502" t="s">
        <v>467</v>
      </c>
      <c r="B467" s="262">
        <v>440</v>
      </c>
      <c r="C467" s="262">
        <v>2</v>
      </c>
      <c r="D467" s="500"/>
    </row>
    <row r="468" spans="1:4" s="29" customFormat="1" ht="10.5" customHeight="1" x14ac:dyDescent="0.25">
      <c r="A468" s="500" t="s">
        <v>452</v>
      </c>
      <c r="B468" s="199">
        <v>214</v>
      </c>
      <c r="C468" s="199">
        <v>5</v>
      </c>
      <c r="D468" s="500"/>
    </row>
    <row r="469" spans="1:4" s="29" customFormat="1" ht="9" customHeight="1" x14ac:dyDescent="0.25">
      <c r="A469" s="500" t="s">
        <v>434</v>
      </c>
      <c r="B469" s="199">
        <v>665</v>
      </c>
      <c r="C469" s="199">
        <v>1</v>
      </c>
      <c r="D469" s="500"/>
    </row>
    <row r="470" spans="1:4" s="29" customFormat="1" ht="9" customHeight="1" x14ac:dyDescent="0.25">
      <c r="A470" s="500" t="s">
        <v>435</v>
      </c>
      <c r="B470" s="199">
        <v>358009</v>
      </c>
      <c r="C470" s="199">
        <v>139</v>
      </c>
      <c r="D470" s="500"/>
    </row>
    <row r="471" spans="1:4" s="38" customFormat="1" ht="9" customHeight="1" x14ac:dyDescent="0.25">
      <c r="A471" s="554" t="s">
        <v>436</v>
      </c>
      <c r="B471" s="555">
        <v>23583</v>
      </c>
      <c r="C471" s="555">
        <v>14</v>
      </c>
      <c r="D471" s="500"/>
    </row>
    <row r="472" spans="1:4" s="29" customFormat="1" ht="9" customHeight="1" x14ac:dyDescent="0.25">
      <c r="A472" s="500" t="s">
        <v>438</v>
      </c>
      <c r="B472" s="199">
        <v>9011</v>
      </c>
      <c r="C472" s="199">
        <v>7</v>
      </c>
      <c r="D472" s="500"/>
    </row>
    <row r="473" spans="1:4" s="29" customFormat="1" ht="9" customHeight="1" x14ac:dyDescent="0.25">
      <c r="A473" s="500" t="s">
        <v>437</v>
      </c>
      <c r="B473" s="457">
        <v>4873</v>
      </c>
      <c r="C473" s="457">
        <v>9</v>
      </c>
      <c r="D473" s="500"/>
    </row>
    <row r="474" spans="1:4" s="29" customFormat="1" ht="9" customHeight="1" x14ac:dyDescent="0.25">
      <c r="A474" s="500" t="s">
        <v>442</v>
      </c>
      <c r="B474" s="199">
        <v>47119</v>
      </c>
      <c r="C474" s="199">
        <v>37</v>
      </c>
      <c r="D474" s="500"/>
    </row>
    <row r="475" spans="1:4" s="29" customFormat="1" ht="9" customHeight="1" x14ac:dyDescent="0.25">
      <c r="A475" s="554" t="s">
        <v>468</v>
      </c>
      <c r="B475" s="550">
        <v>24644</v>
      </c>
      <c r="C475" s="550">
        <v>19</v>
      </c>
      <c r="D475" s="500"/>
    </row>
    <row r="476" spans="1:4" s="29" customFormat="1" ht="8.65" customHeight="1" x14ac:dyDescent="0.25">
      <c r="A476" s="501"/>
      <c r="B476" s="553"/>
      <c r="C476" s="553"/>
      <c r="D476" s="501"/>
    </row>
    <row r="477" spans="1:4" s="29" customFormat="1" ht="9" customHeight="1" x14ac:dyDescent="0.25">
      <c r="A477" s="331" t="s">
        <v>386</v>
      </c>
      <c r="B477" s="457">
        <f>SUM(B478:B482)</f>
        <v>3482200</v>
      </c>
      <c r="C477" s="457">
        <f>SUM(C478:C482)</f>
        <v>1177</v>
      </c>
      <c r="D477" s="331"/>
    </row>
    <row r="478" spans="1:4" s="29" customFormat="1" ht="10.5" customHeight="1" x14ac:dyDescent="0.25">
      <c r="A478" s="419" t="s">
        <v>447</v>
      </c>
      <c r="B478" s="457">
        <v>444</v>
      </c>
      <c r="C478" s="457">
        <v>2</v>
      </c>
      <c r="D478" s="505"/>
    </row>
    <row r="479" spans="1:4" s="29" customFormat="1" ht="9.9499999999999993" customHeight="1" x14ac:dyDescent="0.25">
      <c r="A479" s="424" t="s">
        <v>441</v>
      </c>
      <c r="B479" s="530">
        <v>307704</v>
      </c>
      <c r="C479" s="530">
        <v>108</v>
      </c>
      <c r="D479" s="419"/>
    </row>
    <row r="480" spans="1:4" s="29" customFormat="1" ht="9" customHeight="1" x14ac:dyDescent="0.25">
      <c r="A480" s="505" t="s">
        <v>439</v>
      </c>
      <c r="B480" s="457">
        <v>2747691</v>
      </c>
      <c r="C480" s="457">
        <v>907</v>
      </c>
      <c r="D480" s="505"/>
    </row>
    <row r="481" spans="1:4" s="29" customFormat="1" ht="9" customHeight="1" x14ac:dyDescent="0.25">
      <c r="A481" s="419" t="s">
        <v>445</v>
      </c>
      <c r="B481" s="457">
        <v>347</v>
      </c>
      <c r="C481" s="457">
        <v>1</v>
      </c>
      <c r="D481" s="419"/>
    </row>
    <row r="482" spans="1:4" ht="9" customHeight="1" x14ac:dyDescent="0.25">
      <c r="A482" s="419" t="s">
        <v>472</v>
      </c>
      <c r="B482" s="457">
        <v>426014</v>
      </c>
      <c r="C482" s="457">
        <v>159</v>
      </c>
      <c r="D482" s="38"/>
    </row>
    <row r="483" spans="1:4" ht="9" x14ac:dyDescent="0.25">
      <c r="A483" s="419"/>
      <c r="B483" s="457"/>
      <c r="C483" s="457"/>
      <c r="D483" s="275"/>
    </row>
    <row r="484" spans="1:4" ht="9" x14ac:dyDescent="0.25">
      <c r="A484" s="564">
        <v>2013</v>
      </c>
      <c r="B484" s="457"/>
      <c r="C484" s="457"/>
      <c r="D484" s="275"/>
    </row>
    <row r="485" spans="1:4" s="29" customFormat="1" ht="9" customHeight="1" x14ac:dyDescent="0.25">
      <c r="A485" s="113" t="s">
        <v>129</v>
      </c>
      <c r="B485" s="75">
        <f>SUM(B487+B504)</f>
        <v>4348858</v>
      </c>
      <c r="C485" s="75">
        <f>SUM(C487+C504)</f>
        <v>1622</v>
      </c>
      <c r="D485" s="318"/>
    </row>
    <row r="486" spans="1:4" s="29" customFormat="1" ht="3.95" customHeight="1" x14ac:dyDescent="0.25">
      <c r="A486" s="113"/>
      <c r="B486" s="75"/>
      <c r="C486" s="75"/>
      <c r="D486" s="318"/>
    </row>
    <row r="487" spans="1:4" s="29" customFormat="1" ht="9" customHeight="1" x14ac:dyDescent="0.25">
      <c r="A487" s="331" t="s">
        <v>385</v>
      </c>
      <c r="B487" s="457">
        <f>SUM(B488:B502)</f>
        <v>962281</v>
      </c>
      <c r="C487" s="457">
        <f>SUM(C488:C502)</f>
        <v>504</v>
      </c>
      <c r="D487" s="331"/>
    </row>
    <row r="488" spans="1:4" s="29" customFormat="1" ht="9" customHeight="1" x14ac:dyDescent="0.25">
      <c r="A488" s="500" t="s">
        <v>432</v>
      </c>
      <c r="B488" s="199">
        <v>489247</v>
      </c>
      <c r="C488" s="199">
        <v>195</v>
      </c>
      <c r="D488" s="500"/>
    </row>
    <row r="489" spans="1:4" s="29" customFormat="1" ht="9" customHeight="1" x14ac:dyDescent="0.25">
      <c r="A489" s="500" t="s">
        <v>464</v>
      </c>
      <c r="B489" s="199">
        <v>575</v>
      </c>
      <c r="C489" s="199">
        <v>5</v>
      </c>
      <c r="D489" s="500"/>
    </row>
    <row r="490" spans="1:4" s="29" customFormat="1" ht="9" customHeight="1" x14ac:dyDescent="0.25">
      <c r="A490" s="502" t="s">
        <v>433</v>
      </c>
      <c r="B490" s="262">
        <v>185586</v>
      </c>
      <c r="C490" s="262">
        <v>95</v>
      </c>
      <c r="D490" s="500"/>
    </row>
    <row r="491" spans="1:4" s="38" customFormat="1" ht="9" customHeight="1" x14ac:dyDescent="0.25">
      <c r="A491" s="500" t="s">
        <v>451</v>
      </c>
      <c r="B491" s="199">
        <v>3713</v>
      </c>
      <c r="C491" s="199">
        <v>2</v>
      </c>
      <c r="D491" s="500"/>
    </row>
    <row r="492" spans="1:4" s="38" customFormat="1" ht="9" customHeight="1" x14ac:dyDescent="0.25">
      <c r="A492" s="500" t="s">
        <v>465</v>
      </c>
      <c r="B492" s="199">
        <v>1918</v>
      </c>
      <c r="C492" s="199">
        <v>21</v>
      </c>
      <c r="D492" s="500"/>
    </row>
    <row r="493" spans="1:4" s="38" customFormat="1" ht="9" customHeight="1" x14ac:dyDescent="0.25">
      <c r="A493" s="500" t="s">
        <v>466</v>
      </c>
      <c r="B493" s="199">
        <v>583</v>
      </c>
      <c r="C493" s="199">
        <v>13</v>
      </c>
      <c r="D493" s="500"/>
    </row>
    <row r="494" spans="1:4" s="38" customFormat="1" ht="9" customHeight="1" x14ac:dyDescent="0.25">
      <c r="A494" s="502" t="s">
        <v>467</v>
      </c>
      <c r="B494" s="262">
        <v>5129</v>
      </c>
      <c r="C494" s="262">
        <v>3</v>
      </c>
      <c r="D494" s="500"/>
    </row>
    <row r="495" spans="1:4" s="29" customFormat="1" ht="10.5" customHeight="1" x14ac:dyDescent="0.25">
      <c r="A495" s="500" t="s">
        <v>452</v>
      </c>
      <c r="B495" s="199">
        <v>152</v>
      </c>
      <c r="C495" s="199">
        <v>3</v>
      </c>
      <c r="D495" s="500"/>
    </row>
    <row r="496" spans="1:4" s="29" customFormat="1" ht="9" customHeight="1" x14ac:dyDescent="0.25">
      <c r="A496" s="500" t="s">
        <v>453</v>
      </c>
      <c r="B496" s="457">
        <v>1134</v>
      </c>
      <c r="C496" s="457">
        <v>1</v>
      </c>
      <c r="D496" s="500"/>
    </row>
    <row r="497" spans="1:4" s="29" customFormat="1" ht="9" customHeight="1" x14ac:dyDescent="0.25">
      <c r="A497" s="500" t="s">
        <v>434</v>
      </c>
      <c r="B497" s="199">
        <v>8734</v>
      </c>
      <c r="C497" s="199">
        <v>6</v>
      </c>
      <c r="D497" s="500"/>
    </row>
    <row r="498" spans="1:4" s="29" customFormat="1" ht="9" customHeight="1" x14ac:dyDescent="0.25">
      <c r="A498" s="502" t="s">
        <v>435</v>
      </c>
      <c r="B498" s="262">
        <v>154787</v>
      </c>
      <c r="C498" s="262">
        <v>81</v>
      </c>
      <c r="D498" s="500"/>
    </row>
    <row r="499" spans="1:4" s="38" customFormat="1" ht="9" customHeight="1" x14ac:dyDescent="0.25">
      <c r="A499" s="500" t="s">
        <v>436</v>
      </c>
      <c r="B499" s="457">
        <v>6004</v>
      </c>
      <c r="C499" s="457">
        <v>5</v>
      </c>
      <c r="D499" s="500"/>
    </row>
    <row r="500" spans="1:4" s="29" customFormat="1" ht="9" customHeight="1" x14ac:dyDescent="0.25">
      <c r="A500" s="500" t="s">
        <v>437</v>
      </c>
      <c r="B500" s="457">
        <v>7356</v>
      </c>
      <c r="C500" s="457">
        <v>9</v>
      </c>
      <c r="D500" s="500"/>
    </row>
    <row r="501" spans="1:4" s="29" customFormat="1" ht="9" customHeight="1" x14ac:dyDescent="0.25">
      <c r="A501" s="500" t="s">
        <v>442</v>
      </c>
      <c r="B501" s="199">
        <v>54532</v>
      </c>
      <c r="C501" s="199">
        <v>37</v>
      </c>
      <c r="D501" s="500"/>
    </row>
    <row r="502" spans="1:4" s="29" customFormat="1" ht="9" customHeight="1" x14ac:dyDescent="0.25">
      <c r="A502" s="502" t="s">
        <v>468</v>
      </c>
      <c r="B502" s="262">
        <v>42831</v>
      </c>
      <c r="C502" s="262">
        <v>28</v>
      </c>
      <c r="D502" s="500"/>
    </row>
    <row r="503" spans="1:4" s="29" customFormat="1" ht="8.65" customHeight="1" x14ac:dyDescent="0.25">
      <c r="A503" s="501"/>
      <c r="B503" s="553"/>
      <c r="C503" s="553"/>
      <c r="D503" s="501"/>
    </row>
    <row r="504" spans="1:4" s="29" customFormat="1" ht="9" customHeight="1" x14ac:dyDescent="0.25">
      <c r="A504" s="331" t="s">
        <v>386</v>
      </c>
      <c r="B504" s="457">
        <f>SUM(B505:B507)</f>
        <v>3386577</v>
      </c>
      <c r="C504" s="457">
        <f>SUM(C505:C507)</f>
        <v>1118</v>
      </c>
      <c r="D504" s="331"/>
    </row>
    <row r="505" spans="1:4" s="29" customFormat="1" ht="9.9499999999999993" customHeight="1" x14ac:dyDescent="0.25">
      <c r="A505" s="419" t="s">
        <v>441</v>
      </c>
      <c r="B505" s="457">
        <v>234323</v>
      </c>
      <c r="C505" s="457">
        <v>89</v>
      </c>
      <c r="D505" s="419"/>
    </row>
    <row r="506" spans="1:4" s="29" customFormat="1" ht="9" customHeight="1" x14ac:dyDescent="0.25">
      <c r="A506" s="502" t="s">
        <v>439</v>
      </c>
      <c r="B506" s="262">
        <v>2756019</v>
      </c>
      <c r="C506" s="262">
        <v>895</v>
      </c>
      <c r="D506" s="505"/>
    </row>
    <row r="507" spans="1:4" ht="9" customHeight="1" x14ac:dyDescent="0.25">
      <c r="A507" s="419" t="s">
        <v>472</v>
      </c>
      <c r="B507" s="457">
        <v>396235</v>
      </c>
      <c r="C507" s="457">
        <v>134</v>
      </c>
      <c r="D507" s="38"/>
    </row>
    <row r="508" spans="1:4" ht="9" x14ac:dyDescent="0.25">
      <c r="A508" s="419"/>
      <c r="B508" s="457"/>
      <c r="C508" s="457"/>
      <c r="D508" s="275"/>
    </row>
    <row r="509" spans="1:4" ht="9" x14ac:dyDescent="0.25">
      <c r="A509" s="564">
        <v>2014</v>
      </c>
      <c r="B509" s="457"/>
      <c r="C509" s="457"/>
      <c r="D509" s="275"/>
    </row>
    <row r="510" spans="1:4" s="29" customFormat="1" ht="9" customHeight="1" x14ac:dyDescent="0.25">
      <c r="A510" s="113" t="s">
        <v>129</v>
      </c>
      <c r="B510" s="75">
        <f>SUM(B512+B531)</f>
        <v>5563108</v>
      </c>
      <c r="C510" s="75">
        <f>SUM(C512+C531)</f>
        <v>2091</v>
      </c>
      <c r="D510" s="318"/>
    </row>
    <row r="511" spans="1:4" s="29" customFormat="1" ht="3.95" customHeight="1" x14ac:dyDescent="0.25">
      <c r="A511" s="113"/>
      <c r="B511" s="75"/>
      <c r="C511" s="75"/>
      <c r="D511" s="318"/>
    </row>
    <row r="512" spans="1:4" s="29" customFormat="1" ht="9" customHeight="1" x14ac:dyDescent="0.25">
      <c r="A512" s="331" t="s">
        <v>385</v>
      </c>
      <c r="B512" s="457">
        <f>SUM(B513:B529)</f>
        <v>1455760</v>
      </c>
      <c r="C512" s="457">
        <f>SUM(C513:C529)</f>
        <v>717</v>
      </c>
      <c r="D512" s="331"/>
    </row>
    <row r="513" spans="1:4" s="29" customFormat="1" ht="9" customHeight="1" x14ac:dyDescent="0.25">
      <c r="A513" s="500" t="s">
        <v>432</v>
      </c>
      <c r="B513" s="199">
        <v>697375</v>
      </c>
      <c r="C513" s="199">
        <v>286</v>
      </c>
      <c r="D513" s="500"/>
    </row>
    <row r="514" spans="1:4" s="29" customFormat="1" ht="9" customHeight="1" x14ac:dyDescent="0.25">
      <c r="A514" s="500" t="s">
        <v>464</v>
      </c>
      <c r="B514" s="199">
        <v>754</v>
      </c>
      <c r="C514" s="199">
        <v>6</v>
      </c>
      <c r="D514" s="500"/>
    </row>
    <row r="515" spans="1:4" s="29" customFormat="1" ht="9" customHeight="1" x14ac:dyDescent="0.25">
      <c r="A515" s="502" t="s">
        <v>433</v>
      </c>
      <c r="B515" s="262">
        <v>259581</v>
      </c>
      <c r="C515" s="262">
        <v>124</v>
      </c>
      <c r="D515" s="500"/>
    </row>
    <row r="516" spans="1:4" s="38" customFormat="1" ht="9" customHeight="1" x14ac:dyDescent="0.25">
      <c r="A516" s="500" t="s">
        <v>451</v>
      </c>
      <c r="B516" s="199">
        <v>27253</v>
      </c>
      <c r="C516" s="199">
        <v>13</v>
      </c>
      <c r="D516" s="500"/>
    </row>
    <row r="517" spans="1:4" s="38" customFormat="1" ht="9" customHeight="1" x14ac:dyDescent="0.25">
      <c r="A517" s="500" t="s">
        <v>465</v>
      </c>
      <c r="B517" s="199">
        <v>1769</v>
      </c>
      <c r="C517" s="199">
        <v>25</v>
      </c>
      <c r="D517" s="500"/>
    </row>
    <row r="518" spans="1:4" s="38" customFormat="1" ht="9" customHeight="1" x14ac:dyDescent="0.25">
      <c r="A518" s="500" t="s">
        <v>466</v>
      </c>
      <c r="B518" s="199">
        <v>638</v>
      </c>
      <c r="C518" s="199">
        <v>15</v>
      </c>
      <c r="D518" s="500"/>
    </row>
    <row r="519" spans="1:4" s="38" customFormat="1" ht="9" customHeight="1" x14ac:dyDescent="0.25">
      <c r="A519" s="502" t="s">
        <v>467</v>
      </c>
      <c r="B519" s="262">
        <v>25016</v>
      </c>
      <c r="C519" s="262">
        <v>16</v>
      </c>
      <c r="D519" s="500"/>
    </row>
    <row r="520" spans="1:4" s="29" customFormat="1" ht="10.5" customHeight="1" x14ac:dyDescent="0.25">
      <c r="A520" s="500" t="s">
        <v>452</v>
      </c>
      <c r="B520" s="199">
        <v>326</v>
      </c>
      <c r="C520" s="199">
        <v>5</v>
      </c>
      <c r="D520" s="500"/>
    </row>
    <row r="521" spans="1:4" s="29" customFormat="1" ht="9" customHeight="1" x14ac:dyDescent="0.25">
      <c r="A521" s="500" t="s">
        <v>453</v>
      </c>
      <c r="B521" s="457">
        <v>1825</v>
      </c>
      <c r="C521" s="457">
        <v>2</v>
      </c>
      <c r="D521" s="500"/>
    </row>
    <row r="522" spans="1:4" s="29" customFormat="1" ht="9" customHeight="1" x14ac:dyDescent="0.25">
      <c r="A522" s="500" t="s">
        <v>434</v>
      </c>
      <c r="B522" s="199">
        <v>83981</v>
      </c>
      <c r="C522" s="199">
        <v>35</v>
      </c>
      <c r="D522" s="500"/>
    </row>
    <row r="523" spans="1:4" s="29" customFormat="1" ht="9" customHeight="1" x14ac:dyDescent="0.25">
      <c r="A523" s="502" t="s">
        <v>435</v>
      </c>
      <c r="B523" s="262">
        <v>240231</v>
      </c>
      <c r="C523" s="262">
        <v>110</v>
      </c>
      <c r="D523" s="500"/>
    </row>
    <row r="524" spans="1:4" s="38" customFormat="1" ht="9" customHeight="1" x14ac:dyDescent="0.25">
      <c r="A524" s="500" t="s">
        <v>436</v>
      </c>
      <c r="B524" s="457">
        <v>5479</v>
      </c>
      <c r="C524" s="457">
        <v>5</v>
      </c>
      <c r="D524" s="500"/>
    </row>
    <row r="525" spans="1:4" s="29" customFormat="1" ht="9" customHeight="1" x14ac:dyDescent="0.25">
      <c r="A525" s="500" t="s">
        <v>437</v>
      </c>
      <c r="B525" s="457">
        <v>7466</v>
      </c>
      <c r="C525" s="457">
        <v>8</v>
      </c>
      <c r="D525" s="500"/>
    </row>
    <row r="526" spans="1:4" s="29" customFormat="1" ht="9" customHeight="1" x14ac:dyDescent="0.25">
      <c r="A526" s="500" t="s">
        <v>442</v>
      </c>
      <c r="B526" s="199">
        <v>53492</v>
      </c>
      <c r="C526" s="199">
        <v>34</v>
      </c>
      <c r="D526" s="500"/>
    </row>
    <row r="527" spans="1:4" s="29" customFormat="1" ht="9" customHeight="1" x14ac:dyDescent="0.25">
      <c r="A527" s="502" t="s">
        <v>468</v>
      </c>
      <c r="B527" s="262">
        <v>45822</v>
      </c>
      <c r="C527" s="262">
        <v>28</v>
      </c>
      <c r="D527" s="500"/>
    </row>
    <row r="528" spans="1:4" s="38" customFormat="1" ht="9" customHeight="1" x14ac:dyDescent="0.25">
      <c r="A528" s="500" t="s">
        <v>462</v>
      </c>
      <c r="B528" s="199">
        <v>643</v>
      </c>
      <c r="C528" s="199">
        <v>1</v>
      </c>
      <c r="D528" s="500"/>
    </row>
    <row r="529" spans="1:4" s="38" customFormat="1" ht="9" customHeight="1" x14ac:dyDescent="0.25">
      <c r="A529" s="500" t="s">
        <v>438</v>
      </c>
      <c r="B529" s="199">
        <v>4109</v>
      </c>
      <c r="C529" s="199">
        <v>4</v>
      </c>
      <c r="D529" s="500"/>
    </row>
    <row r="530" spans="1:4" s="29" customFormat="1" ht="8.65" customHeight="1" x14ac:dyDescent="0.25">
      <c r="A530" s="501"/>
      <c r="B530" s="553"/>
      <c r="C530" s="553"/>
      <c r="D530" s="501"/>
    </row>
    <row r="531" spans="1:4" s="29" customFormat="1" ht="9" customHeight="1" x14ac:dyDescent="0.25">
      <c r="A531" s="331" t="s">
        <v>386</v>
      </c>
      <c r="B531" s="457">
        <f>SUM(B532:B536)</f>
        <v>4107348</v>
      </c>
      <c r="C531" s="457">
        <f>SUM(C532:C536)</f>
        <v>1374</v>
      </c>
      <c r="D531" s="331"/>
    </row>
    <row r="532" spans="1:4" s="29" customFormat="1" ht="9.9499999999999993" customHeight="1" x14ac:dyDescent="0.25">
      <c r="A532" s="419" t="s">
        <v>441</v>
      </c>
      <c r="B532" s="457">
        <v>283608</v>
      </c>
      <c r="C532" s="457">
        <v>104</v>
      </c>
      <c r="D532" s="419"/>
    </row>
    <row r="533" spans="1:4" s="29" customFormat="1" ht="9" customHeight="1" x14ac:dyDescent="0.25">
      <c r="A533" s="502" t="s">
        <v>439</v>
      </c>
      <c r="B533" s="262">
        <v>3406615</v>
      </c>
      <c r="C533" s="262">
        <v>1110</v>
      </c>
      <c r="D533" s="505"/>
    </row>
    <row r="534" spans="1:4" ht="9" customHeight="1" x14ac:dyDescent="0.25">
      <c r="A534" s="419" t="s">
        <v>472</v>
      </c>
      <c r="B534" s="457">
        <v>415367</v>
      </c>
      <c r="C534" s="457">
        <v>158</v>
      </c>
      <c r="D534" s="38"/>
    </row>
    <row r="535" spans="1:4" ht="9" customHeight="1" x14ac:dyDescent="0.25">
      <c r="A535" s="419" t="s">
        <v>440</v>
      </c>
      <c r="B535" s="457">
        <v>1666</v>
      </c>
      <c r="C535" s="457">
        <v>1</v>
      </c>
      <c r="D535" s="38"/>
    </row>
    <row r="536" spans="1:4" ht="9" customHeight="1" x14ac:dyDescent="0.25">
      <c r="A536" s="419" t="s">
        <v>450</v>
      </c>
      <c r="B536" s="457">
        <v>92</v>
      </c>
      <c r="C536" s="457">
        <v>1</v>
      </c>
      <c r="D536" s="38"/>
    </row>
    <row r="537" spans="1:4" ht="9" x14ac:dyDescent="0.25">
      <c r="A537" s="419"/>
      <c r="B537" s="457"/>
      <c r="C537" s="457"/>
      <c r="D537" s="275"/>
    </row>
    <row r="538" spans="1:4" ht="9" x14ac:dyDescent="0.25">
      <c r="A538" s="564">
        <v>2015</v>
      </c>
      <c r="B538" s="457"/>
      <c r="C538" s="457"/>
      <c r="D538" s="275"/>
    </row>
    <row r="539" spans="1:4" s="29" customFormat="1" ht="9" customHeight="1" x14ac:dyDescent="0.25">
      <c r="A539" s="113" t="s">
        <v>129</v>
      </c>
      <c r="B539" s="75">
        <f>SUM(B541+B560)</f>
        <v>5929223</v>
      </c>
      <c r="C539" s="184">
        <f>SUM(C541+C560)</f>
        <v>2180</v>
      </c>
      <c r="D539" s="318"/>
    </row>
    <row r="540" spans="1:4" s="29" customFormat="1" ht="3.95" customHeight="1" x14ac:dyDescent="0.25">
      <c r="A540" s="113"/>
      <c r="B540" s="75"/>
      <c r="C540" s="184"/>
      <c r="D540" s="318"/>
    </row>
    <row r="541" spans="1:4" s="29" customFormat="1" ht="9" customHeight="1" x14ac:dyDescent="0.25">
      <c r="A541" s="331" t="s">
        <v>385</v>
      </c>
      <c r="B541" s="457">
        <f>SUM(B542:B558)</f>
        <v>1768442</v>
      </c>
      <c r="C541" s="27">
        <f>SUM(C542:C558)</f>
        <v>821</v>
      </c>
      <c r="D541" s="331"/>
    </row>
    <row r="542" spans="1:4" s="29" customFormat="1" ht="9" customHeight="1" x14ac:dyDescent="0.25">
      <c r="A542" s="500" t="s">
        <v>432</v>
      </c>
      <c r="B542" s="199">
        <v>684716</v>
      </c>
      <c r="C542" s="199">
        <v>277</v>
      </c>
      <c r="D542" s="500"/>
    </row>
    <row r="543" spans="1:4" s="29" customFormat="1" ht="9" customHeight="1" x14ac:dyDescent="0.25">
      <c r="A543" s="500" t="s">
        <v>464</v>
      </c>
      <c r="B543" s="199">
        <v>736</v>
      </c>
      <c r="C543" s="199">
        <v>6</v>
      </c>
      <c r="D543" s="500"/>
    </row>
    <row r="544" spans="1:4" s="29" customFormat="1" ht="9" customHeight="1" x14ac:dyDescent="0.25">
      <c r="A544" s="502" t="s">
        <v>433</v>
      </c>
      <c r="B544" s="262">
        <v>383729</v>
      </c>
      <c r="C544" s="262">
        <v>172</v>
      </c>
      <c r="D544" s="500"/>
    </row>
    <row r="545" spans="1:4" s="38" customFormat="1" ht="9" customHeight="1" x14ac:dyDescent="0.25">
      <c r="A545" s="500" t="s">
        <v>451</v>
      </c>
      <c r="B545" s="199">
        <v>27508</v>
      </c>
      <c r="C545" s="199">
        <v>12</v>
      </c>
      <c r="D545" s="500"/>
    </row>
    <row r="546" spans="1:4" s="38" customFormat="1" ht="9" customHeight="1" x14ac:dyDescent="0.25">
      <c r="A546" s="500" t="s">
        <v>465</v>
      </c>
      <c r="B546" s="199">
        <v>2218</v>
      </c>
      <c r="C546" s="199">
        <v>25</v>
      </c>
      <c r="D546" s="500"/>
    </row>
    <row r="547" spans="1:4" s="38" customFormat="1" ht="9" customHeight="1" x14ac:dyDescent="0.25">
      <c r="A547" s="500" t="s">
        <v>466</v>
      </c>
      <c r="B547" s="199">
        <v>879</v>
      </c>
      <c r="C547" s="199">
        <v>14</v>
      </c>
      <c r="D547" s="500"/>
    </row>
    <row r="548" spans="1:4" s="38" customFormat="1" ht="9" customHeight="1" x14ac:dyDescent="0.25">
      <c r="A548" s="502" t="s">
        <v>467</v>
      </c>
      <c r="B548" s="262">
        <v>25045</v>
      </c>
      <c r="C548" s="262">
        <v>13</v>
      </c>
      <c r="D548" s="500"/>
    </row>
    <row r="549" spans="1:4" s="29" customFormat="1" ht="10.5" customHeight="1" x14ac:dyDescent="0.25">
      <c r="A549" s="500" t="s">
        <v>452</v>
      </c>
      <c r="B549" s="199">
        <v>332</v>
      </c>
      <c r="C549" s="199">
        <v>5</v>
      </c>
      <c r="D549" s="500"/>
    </row>
    <row r="550" spans="1:4" s="29" customFormat="1" ht="9" customHeight="1" x14ac:dyDescent="0.25">
      <c r="A550" s="500" t="s">
        <v>453</v>
      </c>
      <c r="B550" s="457">
        <v>0</v>
      </c>
      <c r="C550" s="457">
        <v>0</v>
      </c>
      <c r="D550" s="500"/>
    </row>
    <row r="551" spans="1:4" s="29" customFormat="1" ht="9" customHeight="1" x14ac:dyDescent="0.25">
      <c r="A551" s="500" t="s">
        <v>434</v>
      </c>
      <c r="B551" s="199">
        <v>195033</v>
      </c>
      <c r="C551" s="199">
        <v>77</v>
      </c>
      <c r="D551" s="500"/>
    </row>
    <row r="552" spans="1:4" s="29" customFormat="1" ht="9" customHeight="1" x14ac:dyDescent="0.25">
      <c r="A552" s="502" t="s">
        <v>435</v>
      </c>
      <c r="B552" s="262">
        <v>321454</v>
      </c>
      <c r="C552" s="262">
        <v>134</v>
      </c>
      <c r="D552" s="500"/>
    </row>
    <row r="553" spans="1:4" s="38" customFormat="1" ht="9" customHeight="1" x14ac:dyDescent="0.25">
      <c r="A553" s="500" t="s">
        <v>436</v>
      </c>
      <c r="B553" s="457">
        <v>27315</v>
      </c>
      <c r="C553" s="457">
        <v>14</v>
      </c>
      <c r="D553" s="500"/>
    </row>
    <row r="554" spans="1:4" s="29" customFormat="1" ht="9" customHeight="1" x14ac:dyDescent="0.25">
      <c r="A554" s="500" t="s">
        <v>437</v>
      </c>
      <c r="B554" s="457">
        <v>16483</v>
      </c>
      <c r="C554" s="457">
        <v>15</v>
      </c>
      <c r="D554" s="500"/>
    </row>
    <row r="555" spans="1:4" s="29" customFormat="1" ht="9" customHeight="1" x14ac:dyDescent="0.25">
      <c r="A555" s="500" t="s">
        <v>442</v>
      </c>
      <c r="B555" s="199">
        <v>47089</v>
      </c>
      <c r="C555" s="199">
        <v>32</v>
      </c>
      <c r="D555" s="500"/>
    </row>
    <row r="556" spans="1:4" s="29" customFormat="1" ht="9" customHeight="1" x14ac:dyDescent="0.25">
      <c r="A556" s="502" t="s">
        <v>468</v>
      </c>
      <c r="B556" s="262">
        <v>35306</v>
      </c>
      <c r="C556" s="262">
        <v>24</v>
      </c>
      <c r="D556" s="500"/>
    </row>
    <row r="557" spans="1:4" s="38" customFormat="1" ht="9" customHeight="1" x14ac:dyDescent="0.25">
      <c r="A557" s="500" t="s">
        <v>462</v>
      </c>
      <c r="B557" s="199">
        <v>599</v>
      </c>
      <c r="C557" s="199">
        <v>1</v>
      </c>
      <c r="D557" s="500"/>
    </row>
    <row r="558" spans="1:4" s="38" customFormat="1" ht="9" customHeight="1" x14ac:dyDescent="0.25">
      <c r="A558" s="500" t="s">
        <v>438</v>
      </c>
      <c r="B558" s="199">
        <v>0</v>
      </c>
      <c r="C558" s="199">
        <v>0</v>
      </c>
      <c r="D558" s="500"/>
    </row>
    <row r="559" spans="1:4" s="29" customFormat="1" ht="8.65" customHeight="1" x14ac:dyDescent="0.25">
      <c r="A559" s="501"/>
      <c r="B559" s="553"/>
      <c r="C559" s="553"/>
      <c r="D559" s="501"/>
    </row>
    <row r="560" spans="1:4" s="29" customFormat="1" ht="9" customHeight="1" x14ac:dyDescent="0.25">
      <c r="A560" s="331" t="s">
        <v>386</v>
      </c>
      <c r="B560" s="457">
        <f>SUM(B561:B565)</f>
        <v>4160781</v>
      </c>
      <c r="C560" s="457">
        <f>SUM(C561:C565)</f>
        <v>1359</v>
      </c>
      <c r="D560" s="331"/>
    </row>
    <row r="561" spans="1:4" s="29" customFormat="1" ht="9.9499999999999993" customHeight="1" x14ac:dyDescent="0.25">
      <c r="A561" s="419" t="s">
        <v>441</v>
      </c>
      <c r="B561" s="457">
        <v>330794</v>
      </c>
      <c r="C561" s="457">
        <v>115</v>
      </c>
      <c r="D561" s="419"/>
    </row>
    <row r="562" spans="1:4" s="29" customFormat="1" ht="9" customHeight="1" x14ac:dyDescent="0.25">
      <c r="A562" s="502" t="s">
        <v>439</v>
      </c>
      <c r="B562" s="262">
        <v>3403414</v>
      </c>
      <c r="C562" s="262">
        <v>1079</v>
      </c>
      <c r="D562" s="505"/>
    </row>
    <row r="563" spans="1:4" ht="9" customHeight="1" x14ac:dyDescent="0.25">
      <c r="A563" s="419" t="s">
        <v>472</v>
      </c>
      <c r="B563" s="457">
        <v>425102</v>
      </c>
      <c r="C563" s="457">
        <v>164</v>
      </c>
      <c r="D563" s="38"/>
    </row>
    <row r="564" spans="1:4" ht="9" customHeight="1" x14ac:dyDescent="0.25">
      <c r="A564" s="419" t="s">
        <v>440</v>
      </c>
      <c r="B564" s="457">
        <v>1471</v>
      </c>
      <c r="C564" s="457">
        <v>1</v>
      </c>
      <c r="D564" s="38"/>
    </row>
    <row r="565" spans="1:4" ht="9" customHeight="1" x14ac:dyDescent="0.25">
      <c r="A565" s="419" t="s">
        <v>450</v>
      </c>
      <c r="B565" s="457">
        <v>0</v>
      </c>
      <c r="C565" s="457">
        <v>0</v>
      </c>
      <c r="D565" s="38"/>
    </row>
    <row r="566" spans="1:4" ht="9" x14ac:dyDescent="0.25">
      <c r="A566" s="419"/>
      <c r="B566" s="457"/>
      <c r="C566" s="457"/>
      <c r="D566" s="275"/>
    </row>
    <row r="567" spans="1:4" ht="9" x14ac:dyDescent="0.25">
      <c r="A567" s="564">
        <v>2016</v>
      </c>
      <c r="B567" s="457"/>
      <c r="C567" s="457"/>
      <c r="D567" s="275"/>
    </row>
    <row r="568" spans="1:4" s="29" customFormat="1" ht="9" customHeight="1" x14ac:dyDescent="0.25">
      <c r="A568" s="113" t="s">
        <v>129</v>
      </c>
      <c r="B568" s="75">
        <f>SUM(B570+B589)</f>
        <v>6427678</v>
      </c>
      <c r="C568" s="75">
        <f>SUM(C570+C589)</f>
        <v>2269</v>
      </c>
      <c r="D568" s="318"/>
    </row>
    <row r="569" spans="1:4" s="29" customFormat="1" ht="3.95" customHeight="1" x14ac:dyDescent="0.25">
      <c r="A569" s="113"/>
      <c r="B569" s="75"/>
      <c r="C569" s="75"/>
      <c r="D569" s="318"/>
    </row>
    <row r="570" spans="1:4" s="29" customFormat="1" ht="9" customHeight="1" x14ac:dyDescent="0.25">
      <c r="A570" s="331" t="s">
        <v>385</v>
      </c>
      <c r="B570" s="457">
        <f>SUM(B571:B587)</f>
        <v>1761096</v>
      </c>
      <c r="C570" s="457">
        <f>SUM(C571:C587)</f>
        <v>821</v>
      </c>
      <c r="D570" s="331"/>
    </row>
    <row r="571" spans="1:4" s="29" customFormat="1" ht="9" customHeight="1" x14ac:dyDescent="0.25">
      <c r="A571" s="500" t="s">
        <v>432</v>
      </c>
      <c r="B571" s="199">
        <v>650225</v>
      </c>
      <c r="C571" s="199">
        <v>259</v>
      </c>
      <c r="D571" s="500"/>
    </row>
    <row r="572" spans="1:4" s="29" customFormat="1" ht="9" customHeight="1" x14ac:dyDescent="0.25">
      <c r="A572" s="500" t="s">
        <v>464</v>
      </c>
      <c r="B572" s="199">
        <v>725</v>
      </c>
      <c r="C572" s="199">
        <v>6</v>
      </c>
      <c r="D572" s="500"/>
    </row>
    <row r="573" spans="1:4" s="29" customFormat="1" ht="9" customHeight="1" x14ac:dyDescent="0.25">
      <c r="A573" s="502" t="s">
        <v>433</v>
      </c>
      <c r="B573" s="262">
        <v>383381</v>
      </c>
      <c r="C573" s="262">
        <v>167</v>
      </c>
      <c r="D573" s="500"/>
    </row>
    <row r="574" spans="1:4" s="38" customFormat="1" ht="9" customHeight="1" x14ac:dyDescent="0.25">
      <c r="A574" s="500" t="s">
        <v>451</v>
      </c>
      <c r="B574" s="199">
        <v>22047</v>
      </c>
      <c r="C574" s="199">
        <v>11</v>
      </c>
      <c r="D574" s="500"/>
    </row>
    <row r="575" spans="1:4" s="38" customFormat="1" ht="9" customHeight="1" x14ac:dyDescent="0.25">
      <c r="A575" s="500" t="s">
        <v>465</v>
      </c>
      <c r="B575" s="199">
        <v>3511</v>
      </c>
      <c r="C575" s="199">
        <v>41</v>
      </c>
      <c r="D575" s="500"/>
    </row>
    <row r="576" spans="1:4" s="38" customFormat="1" ht="9" customHeight="1" x14ac:dyDescent="0.25">
      <c r="A576" s="500" t="s">
        <v>466</v>
      </c>
      <c r="B576" s="199">
        <v>538</v>
      </c>
      <c r="C576" s="199">
        <v>9</v>
      </c>
      <c r="D576" s="500"/>
    </row>
    <row r="577" spans="1:4" s="38" customFormat="1" ht="9" customHeight="1" x14ac:dyDescent="0.25">
      <c r="A577" s="502" t="s">
        <v>467</v>
      </c>
      <c r="B577" s="262">
        <v>17692</v>
      </c>
      <c r="C577" s="262">
        <v>6</v>
      </c>
      <c r="D577" s="500"/>
    </row>
    <row r="578" spans="1:4" s="29" customFormat="1" ht="10.5" customHeight="1" x14ac:dyDescent="0.25">
      <c r="A578" s="500" t="s">
        <v>452</v>
      </c>
      <c r="B578" s="199">
        <v>310</v>
      </c>
      <c r="C578" s="199">
        <v>5</v>
      </c>
      <c r="D578" s="500"/>
    </row>
    <row r="579" spans="1:4" s="29" customFormat="1" ht="9" customHeight="1" x14ac:dyDescent="0.25">
      <c r="A579" s="500" t="s">
        <v>453</v>
      </c>
      <c r="B579" s="457">
        <v>0</v>
      </c>
      <c r="C579" s="457">
        <v>0</v>
      </c>
      <c r="D579" s="500"/>
    </row>
    <row r="580" spans="1:4" s="29" customFormat="1" ht="9" customHeight="1" x14ac:dyDescent="0.25">
      <c r="A580" s="500" t="s">
        <v>434</v>
      </c>
      <c r="B580" s="199">
        <v>212518</v>
      </c>
      <c r="C580" s="199">
        <v>83</v>
      </c>
      <c r="D580" s="500"/>
    </row>
    <row r="581" spans="1:4" s="29" customFormat="1" ht="9" customHeight="1" x14ac:dyDescent="0.25">
      <c r="A581" s="502" t="s">
        <v>435</v>
      </c>
      <c r="B581" s="262">
        <v>337028</v>
      </c>
      <c r="C581" s="262">
        <v>142</v>
      </c>
      <c r="D581" s="500"/>
    </row>
    <row r="582" spans="1:4" s="38" customFormat="1" ht="9" customHeight="1" x14ac:dyDescent="0.25">
      <c r="A582" s="500" t="s">
        <v>436</v>
      </c>
      <c r="B582" s="457">
        <v>37219</v>
      </c>
      <c r="C582" s="457">
        <v>18</v>
      </c>
      <c r="D582" s="500"/>
    </row>
    <row r="583" spans="1:4" s="29" customFormat="1" ht="9" customHeight="1" x14ac:dyDescent="0.25">
      <c r="A583" s="500" t="s">
        <v>437</v>
      </c>
      <c r="B583" s="457">
        <v>20487</v>
      </c>
      <c r="C583" s="457">
        <v>18</v>
      </c>
      <c r="D583" s="500"/>
    </row>
    <row r="584" spans="1:4" s="29" customFormat="1" ht="9" customHeight="1" x14ac:dyDescent="0.25">
      <c r="A584" s="500" t="s">
        <v>442</v>
      </c>
      <c r="B584" s="199">
        <v>43481</v>
      </c>
      <c r="C584" s="199">
        <v>31</v>
      </c>
      <c r="D584" s="500"/>
    </row>
    <row r="585" spans="1:4" s="29" customFormat="1" ht="9" customHeight="1" x14ac:dyDescent="0.25">
      <c r="A585" s="502" t="s">
        <v>468</v>
      </c>
      <c r="B585" s="262">
        <v>29532</v>
      </c>
      <c r="C585" s="262">
        <v>20</v>
      </c>
      <c r="D585" s="500"/>
    </row>
    <row r="586" spans="1:4" s="38" customFormat="1" ht="9" customHeight="1" x14ac:dyDescent="0.25">
      <c r="A586" s="500" t="s">
        <v>462</v>
      </c>
      <c r="B586" s="199">
        <v>392</v>
      </c>
      <c r="C586" s="199">
        <v>1</v>
      </c>
      <c r="D586" s="500"/>
    </row>
    <row r="587" spans="1:4" s="38" customFormat="1" ht="9" customHeight="1" x14ac:dyDescent="0.25">
      <c r="A587" s="500" t="s">
        <v>438</v>
      </c>
      <c r="B587" s="199">
        <v>2010</v>
      </c>
      <c r="C587" s="199">
        <v>4</v>
      </c>
      <c r="D587" s="500"/>
    </row>
    <row r="588" spans="1:4" s="29" customFormat="1" ht="8.65" customHeight="1" x14ac:dyDescent="0.25">
      <c r="A588" s="501"/>
      <c r="B588" s="553"/>
      <c r="C588" s="553"/>
      <c r="D588" s="501"/>
    </row>
    <row r="589" spans="1:4" s="29" customFormat="1" ht="9" customHeight="1" x14ac:dyDescent="0.25">
      <c r="A589" s="331" t="s">
        <v>386</v>
      </c>
      <c r="B589" s="457">
        <f>SUM(B590:B592)</f>
        <v>4666582</v>
      </c>
      <c r="C589" s="457">
        <f>SUM(C590:C592)</f>
        <v>1448</v>
      </c>
      <c r="D589" s="331"/>
    </row>
    <row r="590" spans="1:4" s="29" customFormat="1" ht="9.9499999999999993" customHeight="1" x14ac:dyDescent="0.25">
      <c r="A590" s="419" t="s">
        <v>441</v>
      </c>
      <c r="B590" s="457">
        <v>347345</v>
      </c>
      <c r="C590" s="457">
        <v>113</v>
      </c>
      <c r="D590" s="419"/>
    </row>
    <row r="591" spans="1:4" s="29" customFormat="1" ht="9" customHeight="1" x14ac:dyDescent="0.25">
      <c r="A591" s="502" t="s">
        <v>439</v>
      </c>
      <c r="B591" s="262">
        <v>3645576</v>
      </c>
      <c r="C591" s="262">
        <v>1116</v>
      </c>
      <c r="D591" s="505"/>
    </row>
    <row r="592" spans="1:4" ht="9" customHeight="1" x14ac:dyDescent="0.25">
      <c r="A592" s="419" t="s">
        <v>472</v>
      </c>
      <c r="B592" s="457">
        <v>673661</v>
      </c>
      <c r="C592" s="457">
        <v>219</v>
      </c>
      <c r="D592" s="29"/>
    </row>
    <row r="593" spans="1:4" ht="9" x14ac:dyDescent="0.25">
      <c r="A593" s="419"/>
      <c r="B593" s="457"/>
      <c r="C593" s="457"/>
      <c r="D593" s="275"/>
    </row>
    <row r="594" spans="1:4" ht="9" x14ac:dyDescent="0.25">
      <c r="A594" s="564" t="s">
        <v>275</v>
      </c>
      <c r="B594" s="457"/>
      <c r="C594" s="457"/>
      <c r="D594" s="275"/>
    </row>
    <row r="595" spans="1:4" s="29" customFormat="1" ht="9" customHeight="1" x14ac:dyDescent="0.25">
      <c r="A595" s="113" t="s">
        <v>129</v>
      </c>
      <c r="B595" s="75">
        <f>SUM(B597+B616)</f>
        <v>7284121</v>
      </c>
      <c r="C595" s="75">
        <f>SUM(C597+C616)</f>
        <v>2545</v>
      </c>
      <c r="D595" s="318"/>
    </row>
    <row r="596" spans="1:4" s="29" customFormat="1" ht="3.95" customHeight="1" x14ac:dyDescent="0.25">
      <c r="A596" s="113"/>
      <c r="B596" s="75"/>
      <c r="C596" s="75"/>
      <c r="D596" s="318"/>
    </row>
    <row r="597" spans="1:4" s="29" customFormat="1" ht="9" customHeight="1" x14ac:dyDescent="0.25">
      <c r="A597" s="331" t="s">
        <v>385</v>
      </c>
      <c r="B597" s="457">
        <f>SUM(B598:B614)</f>
        <v>1771338</v>
      </c>
      <c r="C597" s="457">
        <f>SUM(C598:C614)</f>
        <v>846</v>
      </c>
      <c r="D597" s="331"/>
    </row>
    <row r="598" spans="1:4" s="29" customFormat="1" ht="9" customHeight="1" x14ac:dyDescent="0.25">
      <c r="A598" s="500" t="s">
        <v>432</v>
      </c>
      <c r="B598" s="199">
        <v>647757</v>
      </c>
      <c r="C598" s="199">
        <v>265</v>
      </c>
      <c r="D598" s="500"/>
    </row>
    <row r="599" spans="1:4" s="29" customFormat="1" ht="9" customHeight="1" x14ac:dyDescent="0.25">
      <c r="A599" s="500" t="s">
        <v>464</v>
      </c>
      <c r="B599" s="199">
        <v>717</v>
      </c>
      <c r="C599" s="199">
        <v>6</v>
      </c>
      <c r="D599" s="500"/>
    </row>
    <row r="600" spans="1:4" s="29" customFormat="1" ht="9" customHeight="1" x14ac:dyDescent="0.25">
      <c r="A600" s="502" t="s">
        <v>433</v>
      </c>
      <c r="B600" s="262">
        <v>390987</v>
      </c>
      <c r="C600" s="262">
        <v>180</v>
      </c>
      <c r="D600" s="500"/>
    </row>
    <row r="601" spans="1:4" s="38" customFormat="1" ht="9" customHeight="1" x14ac:dyDescent="0.25">
      <c r="A601" s="500" t="s">
        <v>451</v>
      </c>
      <c r="B601" s="199">
        <v>12304</v>
      </c>
      <c r="C601" s="199">
        <v>9</v>
      </c>
      <c r="D601" s="500"/>
    </row>
    <row r="602" spans="1:4" s="38" customFormat="1" ht="9" customHeight="1" x14ac:dyDescent="0.25">
      <c r="A602" s="500" t="s">
        <v>465</v>
      </c>
      <c r="B602" s="199">
        <v>3270</v>
      </c>
      <c r="C602" s="199">
        <v>30</v>
      </c>
      <c r="D602" s="500"/>
    </row>
    <row r="603" spans="1:4" s="38" customFormat="1" ht="9" customHeight="1" x14ac:dyDescent="0.25">
      <c r="A603" s="500" t="s">
        <v>466</v>
      </c>
      <c r="B603" s="199">
        <v>455</v>
      </c>
      <c r="C603" s="199">
        <v>8</v>
      </c>
      <c r="D603" s="500"/>
    </row>
    <row r="604" spans="1:4" s="38" customFormat="1" ht="9" customHeight="1" x14ac:dyDescent="0.25">
      <c r="A604" s="502" t="s">
        <v>467</v>
      </c>
      <c r="B604" s="262">
        <v>10226</v>
      </c>
      <c r="C604" s="262">
        <v>5</v>
      </c>
      <c r="D604" s="500"/>
    </row>
    <row r="605" spans="1:4" s="29" customFormat="1" ht="10.5" customHeight="1" x14ac:dyDescent="0.25">
      <c r="A605" s="500" t="s">
        <v>452</v>
      </c>
      <c r="B605" s="199">
        <v>327</v>
      </c>
      <c r="C605" s="199">
        <v>6</v>
      </c>
      <c r="D605" s="500"/>
    </row>
    <row r="606" spans="1:4" s="29" customFormat="1" ht="9" customHeight="1" x14ac:dyDescent="0.25">
      <c r="A606" s="500" t="s">
        <v>453</v>
      </c>
      <c r="B606" s="457">
        <v>1542</v>
      </c>
      <c r="C606" s="457">
        <v>2</v>
      </c>
      <c r="D606" s="500"/>
    </row>
    <row r="607" spans="1:4" s="29" customFormat="1" ht="9" customHeight="1" x14ac:dyDescent="0.25">
      <c r="A607" s="500" t="s">
        <v>434</v>
      </c>
      <c r="B607" s="199">
        <v>203227</v>
      </c>
      <c r="C607" s="199">
        <v>79</v>
      </c>
      <c r="D607" s="500"/>
    </row>
    <row r="608" spans="1:4" s="29" customFormat="1" ht="9" customHeight="1" x14ac:dyDescent="0.25">
      <c r="A608" s="502" t="s">
        <v>435</v>
      </c>
      <c r="B608" s="262">
        <v>338153</v>
      </c>
      <c r="C608" s="262">
        <v>145</v>
      </c>
      <c r="D608" s="500"/>
    </row>
    <row r="609" spans="1:4" s="38" customFormat="1" ht="9" customHeight="1" x14ac:dyDescent="0.25">
      <c r="A609" s="500" t="s">
        <v>436</v>
      </c>
      <c r="B609" s="457">
        <v>34057</v>
      </c>
      <c r="C609" s="457">
        <v>17</v>
      </c>
      <c r="D609" s="500"/>
    </row>
    <row r="610" spans="1:4" s="29" customFormat="1" ht="9" customHeight="1" x14ac:dyDescent="0.25">
      <c r="A610" s="500" t="s">
        <v>437</v>
      </c>
      <c r="B610" s="457">
        <v>30536</v>
      </c>
      <c r="C610" s="457">
        <v>30</v>
      </c>
      <c r="D610" s="500"/>
    </row>
    <row r="611" spans="1:4" s="29" customFormat="1" ht="9" customHeight="1" x14ac:dyDescent="0.25">
      <c r="A611" s="500" t="s">
        <v>442</v>
      </c>
      <c r="B611" s="199">
        <v>65386</v>
      </c>
      <c r="C611" s="199">
        <v>39</v>
      </c>
      <c r="D611" s="500"/>
    </row>
    <row r="612" spans="1:4" s="29" customFormat="1" ht="9" customHeight="1" x14ac:dyDescent="0.25">
      <c r="A612" s="502" t="s">
        <v>468</v>
      </c>
      <c r="B612" s="262">
        <v>29315</v>
      </c>
      <c r="C612" s="262">
        <v>20</v>
      </c>
      <c r="D612" s="500"/>
    </row>
    <row r="613" spans="1:4" s="38" customFormat="1" ht="9" customHeight="1" x14ac:dyDescent="0.25">
      <c r="A613" s="500" t="s">
        <v>462</v>
      </c>
      <c r="B613" s="199">
        <v>2408</v>
      </c>
      <c r="C613" s="199">
        <v>4</v>
      </c>
      <c r="D613" s="500"/>
    </row>
    <row r="614" spans="1:4" s="38" customFormat="1" ht="9" customHeight="1" x14ac:dyDescent="0.25">
      <c r="A614" s="500" t="s">
        <v>438</v>
      </c>
      <c r="B614" s="199">
        <v>671</v>
      </c>
      <c r="C614" s="199">
        <v>1</v>
      </c>
      <c r="D614" s="500"/>
    </row>
    <row r="615" spans="1:4" s="29" customFormat="1" ht="8.65" customHeight="1" x14ac:dyDescent="0.25">
      <c r="A615" s="501"/>
      <c r="B615" s="553"/>
      <c r="C615" s="553"/>
      <c r="D615" s="501"/>
    </row>
    <row r="616" spans="1:4" s="29" customFormat="1" ht="9" customHeight="1" x14ac:dyDescent="0.25">
      <c r="A616" s="331" t="s">
        <v>386</v>
      </c>
      <c r="B616" s="457">
        <f>SUM(B617:B619)</f>
        <v>5512783</v>
      </c>
      <c r="C616" s="457">
        <f>SUM(C617:C619)</f>
        <v>1699</v>
      </c>
      <c r="D616" s="331"/>
    </row>
    <row r="617" spans="1:4" s="29" customFormat="1" ht="9.9499999999999993" customHeight="1" x14ac:dyDescent="0.25">
      <c r="A617" s="419" t="s">
        <v>441</v>
      </c>
      <c r="B617" s="457">
        <v>413474</v>
      </c>
      <c r="C617" s="457">
        <v>136</v>
      </c>
      <c r="D617" s="419"/>
    </row>
    <row r="618" spans="1:4" s="29" customFormat="1" ht="9" customHeight="1" x14ac:dyDescent="0.25">
      <c r="A618" s="502" t="s">
        <v>439</v>
      </c>
      <c r="B618" s="262">
        <v>4098491</v>
      </c>
      <c r="C618" s="262">
        <v>1240</v>
      </c>
      <c r="D618" s="505"/>
    </row>
    <row r="619" spans="1:4" ht="9" customHeight="1" x14ac:dyDescent="0.25">
      <c r="A619" s="419" t="s">
        <v>472</v>
      </c>
      <c r="B619" s="457">
        <v>1000818</v>
      </c>
      <c r="C619" s="457">
        <v>323</v>
      </c>
      <c r="D619" s="29"/>
    </row>
    <row r="620" spans="1:4" ht="3" customHeight="1" x14ac:dyDescent="0.25">
      <c r="A620" s="508"/>
      <c r="B620" s="508"/>
      <c r="C620" s="508"/>
    </row>
    <row r="621" spans="1:4" ht="3" customHeight="1" x14ac:dyDescent="0.25"/>
    <row r="622" spans="1:4" ht="9" customHeight="1" x14ac:dyDescent="0.25">
      <c r="A622" s="511" t="s">
        <v>411</v>
      </c>
    </row>
    <row r="623" spans="1:4" ht="12.75" hidden="1" customHeight="1" x14ac:dyDescent="0.25">
      <c r="A623" s="513"/>
      <c r="B623" s="512"/>
      <c r="C623" s="512"/>
      <c r="D623" s="121" t="s">
        <v>100</v>
      </c>
    </row>
    <row r="624" spans="1:4" ht="12.75" hidden="1" customHeight="1" x14ac:dyDescent="0.25"/>
    <row r="625" spans="1:1" ht="7.5" hidden="1" customHeight="1" x14ac:dyDescent="0.25"/>
    <row r="626" spans="1:1" ht="8.25" hidden="1" customHeight="1" x14ac:dyDescent="0.25">
      <c r="A626" s="511"/>
    </row>
  </sheetData>
  <sheetProtection sheet="1" objects="1" scenarios="1"/>
  <hyperlinks>
    <hyperlink ref="C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fitToHeight="10"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0" manualBreakCount="10">
    <brk id="60" max="2" man="1"/>
    <brk id="125" max="2" man="1"/>
    <brk id="179" max="2" man="1"/>
    <brk id="232" max="2" man="1"/>
    <brk id="295" max="2" man="1"/>
    <brk id="359" max="2" man="1"/>
    <brk id="423" max="4" man="1"/>
    <brk id="483" max="4" man="1"/>
    <brk id="537" max="2" man="1"/>
    <brk id="593" max="2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/>
  <dimension ref="A1:HY577"/>
  <sheetViews>
    <sheetView showGridLines="0" showRowColHeaders="0" zoomScale="130" zoomScaleNormal="130" workbookViewId="0"/>
  </sheetViews>
  <sheetFormatPr baseColWidth="10" defaultColWidth="0" defaultRowHeight="8.25" customHeight="1" zeroHeight="1" x14ac:dyDescent="0.25"/>
  <cols>
    <col min="1" max="1" width="23.85546875" style="121" customWidth="1"/>
    <col min="2" max="3" width="28.85546875" style="121" customWidth="1"/>
    <col min="4" max="4" width="15.85546875" style="121" customWidth="1"/>
    <col min="5" max="5" width="0.85546875" style="121" customWidth="1"/>
    <col min="6" max="6" width="12.42578125" style="263" hidden="1" customWidth="1"/>
    <col min="7" max="233" width="12.42578125" style="121" hidden="1" customWidth="1"/>
    <col min="234" max="16384" width="11.42578125" style="121" hidden="1"/>
  </cols>
  <sheetData>
    <row r="1" spans="1:5" s="3" customFormat="1" ht="12" customHeight="1" x14ac:dyDescent="0.2">
      <c r="A1" s="478" t="s">
        <v>473</v>
      </c>
      <c r="B1" s="544"/>
      <c r="C1" s="544"/>
      <c r="D1" s="470" t="s">
        <v>474</v>
      </c>
      <c r="E1" s="478"/>
    </row>
    <row r="2" spans="1:5" s="3" customFormat="1" ht="12" customHeight="1" x14ac:dyDescent="0.2">
      <c r="A2" s="6" t="s">
        <v>392</v>
      </c>
      <c r="B2" s="566"/>
      <c r="C2" s="566"/>
      <c r="D2" s="566"/>
      <c r="E2" s="478"/>
    </row>
    <row r="3" spans="1:5" ht="3" customHeight="1" x14ac:dyDescent="0.25">
      <c r="A3" s="482"/>
      <c r="B3" s="482"/>
      <c r="C3" s="482"/>
      <c r="D3" s="482"/>
    </row>
    <row r="4" spans="1:5" ht="3" customHeight="1" x14ac:dyDescent="0.25">
      <c r="A4" s="483"/>
      <c r="B4" s="483"/>
      <c r="C4" s="483"/>
      <c r="D4" s="483"/>
    </row>
    <row r="5" spans="1:5" ht="9.6" customHeight="1" x14ac:dyDescent="0.25">
      <c r="A5" s="521" t="s">
        <v>475</v>
      </c>
      <c r="B5" s="520" t="s">
        <v>476</v>
      </c>
      <c r="C5" s="520"/>
      <c r="D5" s="252" t="s">
        <v>430</v>
      </c>
    </row>
    <row r="6" spans="1:5" ht="3" customHeight="1" x14ac:dyDescent="0.25">
      <c r="A6" s="522"/>
      <c r="B6" s="523"/>
      <c r="C6" s="523"/>
      <c r="D6" s="19"/>
    </row>
    <row r="7" spans="1:5" ht="3" customHeight="1" x14ac:dyDescent="0.25">
      <c r="A7" s="525"/>
      <c r="B7" s="525"/>
      <c r="C7" s="525"/>
      <c r="D7" s="96"/>
    </row>
    <row r="8" spans="1:5" s="29" customFormat="1" ht="9" customHeight="1" x14ac:dyDescent="0.25">
      <c r="A8" s="318">
        <v>1996</v>
      </c>
      <c r="B8" s="553"/>
      <c r="C8" s="553"/>
      <c r="D8" s="553"/>
    </row>
    <row r="9" spans="1:5" s="29" customFormat="1" ht="9" customHeight="1" x14ac:dyDescent="0.25">
      <c r="A9" s="318" t="s">
        <v>129</v>
      </c>
      <c r="B9" s="553">
        <f>SUM(B12+B20+B26)</f>
        <v>8626960</v>
      </c>
      <c r="C9" s="553"/>
      <c r="D9" s="553">
        <f>SUM(D12+D20+D26)</f>
        <v>61085</v>
      </c>
    </row>
    <row r="10" spans="1:5" s="29" customFormat="1" ht="3" customHeight="1" x14ac:dyDescent="0.25">
      <c r="A10" s="318"/>
      <c r="B10" s="553"/>
      <c r="C10" s="553"/>
      <c r="D10" s="553"/>
    </row>
    <row r="11" spans="1:5" s="29" customFormat="1" ht="9" customHeight="1" x14ac:dyDescent="0.25">
      <c r="A11" s="331" t="s">
        <v>477</v>
      </c>
      <c r="B11" s="553"/>
      <c r="C11" s="553"/>
      <c r="D11" s="553"/>
    </row>
    <row r="12" spans="1:5" s="29" customFormat="1" ht="9" customHeight="1" x14ac:dyDescent="0.25">
      <c r="A12" s="505" t="s">
        <v>385</v>
      </c>
      <c r="B12" s="457">
        <f>SUM(B13:B18)</f>
        <v>666698</v>
      </c>
      <c r="C12" s="457"/>
      <c r="D12" s="457">
        <f>SUM(D13:D18)</f>
        <v>1870</v>
      </c>
    </row>
    <row r="13" spans="1:5" s="29" customFormat="1" ht="9" customHeight="1" x14ac:dyDescent="0.25">
      <c r="A13" s="567" t="s">
        <v>478</v>
      </c>
      <c r="B13" s="457">
        <v>46382</v>
      </c>
      <c r="C13" s="457"/>
      <c r="D13" s="457">
        <v>106</v>
      </c>
    </row>
    <row r="14" spans="1:5" s="29" customFormat="1" ht="9" customHeight="1" x14ac:dyDescent="0.25">
      <c r="A14" s="568" t="s">
        <v>479</v>
      </c>
      <c r="B14" s="262">
        <v>167170</v>
      </c>
      <c r="C14" s="262"/>
      <c r="D14" s="262">
        <v>359</v>
      </c>
    </row>
    <row r="15" spans="1:5" s="29" customFormat="1" ht="9" customHeight="1" x14ac:dyDescent="0.25">
      <c r="A15" s="567" t="s">
        <v>480</v>
      </c>
      <c r="B15" s="199">
        <v>119797</v>
      </c>
      <c r="C15" s="199"/>
      <c r="D15" s="199">
        <v>467</v>
      </c>
    </row>
    <row r="16" spans="1:5" s="29" customFormat="1" ht="9" customHeight="1" x14ac:dyDescent="0.25">
      <c r="A16" s="567" t="s">
        <v>481</v>
      </c>
      <c r="B16" s="199">
        <v>167170</v>
      </c>
      <c r="C16" s="199"/>
      <c r="D16" s="457">
        <v>376</v>
      </c>
    </row>
    <row r="17" spans="1:5" s="29" customFormat="1" ht="9" customHeight="1" x14ac:dyDescent="0.25">
      <c r="A17" s="567" t="s">
        <v>482</v>
      </c>
      <c r="B17" s="457">
        <v>46382</v>
      </c>
      <c r="C17" s="457"/>
      <c r="D17" s="457">
        <v>105</v>
      </c>
    </row>
    <row r="18" spans="1:5" s="29" customFormat="1" ht="9" customHeight="1" x14ac:dyDescent="0.25">
      <c r="A18" s="568" t="s">
        <v>483</v>
      </c>
      <c r="B18" s="262">
        <v>119797</v>
      </c>
      <c r="C18" s="262"/>
      <c r="D18" s="262">
        <v>457</v>
      </c>
    </row>
    <row r="19" spans="1:5" s="29" customFormat="1" ht="9" customHeight="1" x14ac:dyDescent="0.25">
      <c r="A19" s="500"/>
      <c r="B19" s="457"/>
      <c r="C19" s="457"/>
      <c r="D19" s="199"/>
      <c r="E19" s="38"/>
    </row>
    <row r="20" spans="1:5" s="29" customFormat="1" ht="9" customHeight="1" x14ac:dyDescent="0.25">
      <c r="A20" s="505" t="s">
        <v>386</v>
      </c>
      <c r="B20" s="457">
        <f>SUM(B21:B24)</f>
        <v>417214</v>
      </c>
      <c r="C20" s="457"/>
      <c r="D20" s="457">
        <f>SUM(D21:D24)</f>
        <v>4580</v>
      </c>
    </row>
    <row r="21" spans="1:5" s="29" customFormat="1" ht="9" customHeight="1" x14ac:dyDescent="0.25">
      <c r="A21" s="569" t="s">
        <v>484</v>
      </c>
      <c r="B21" s="457">
        <v>36382</v>
      </c>
      <c r="C21" s="457"/>
      <c r="D21" s="457">
        <v>485</v>
      </c>
    </row>
    <row r="22" spans="1:5" s="29" customFormat="1" ht="9" customHeight="1" x14ac:dyDescent="0.25">
      <c r="A22" s="570" t="s">
        <v>485</v>
      </c>
      <c r="B22" s="262">
        <v>172225</v>
      </c>
      <c r="C22" s="262"/>
      <c r="D22" s="530">
        <v>1805</v>
      </c>
    </row>
    <row r="23" spans="1:5" s="29" customFormat="1" ht="9" customHeight="1" x14ac:dyDescent="0.25">
      <c r="A23" s="569" t="s">
        <v>486</v>
      </c>
      <c r="B23" s="457">
        <v>36382</v>
      </c>
      <c r="C23" s="457"/>
      <c r="D23" s="199">
        <v>485</v>
      </c>
      <c r="E23" s="38"/>
    </row>
    <row r="24" spans="1:5" s="29" customFormat="1" ht="9" customHeight="1" x14ac:dyDescent="0.25">
      <c r="A24" s="569" t="s">
        <v>487</v>
      </c>
      <c r="B24" s="199">
        <v>172225</v>
      </c>
      <c r="C24" s="199"/>
      <c r="D24" s="457">
        <v>1805</v>
      </c>
    </row>
    <row r="25" spans="1:5" s="29" customFormat="1" ht="9" customHeight="1" x14ac:dyDescent="0.25">
      <c r="A25" s="331"/>
      <c r="B25" s="199"/>
      <c r="C25" s="199"/>
      <c r="D25" s="199"/>
    </row>
    <row r="26" spans="1:5" s="38" customFormat="1" ht="9" customHeight="1" x14ac:dyDescent="0.25">
      <c r="A26" s="332" t="s">
        <v>488</v>
      </c>
      <c r="B26" s="530">
        <f>SUM(B27:B30)</f>
        <v>7543048</v>
      </c>
      <c r="C26" s="530"/>
      <c r="D26" s="530">
        <f>SUM(D27:D30)</f>
        <v>54635</v>
      </c>
    </row>
    <row r="27" spans="1:5" s="29" customFormat="1" ht="9" customHeight="1" x14ac:dyDescent="0.25">
      <c r="A27" s="505" t="s">
        <v>489</v>
      </c>
      <c r="B27" s="457">
        <v>1840841</v>
      </c>
      <c r="C27" s="457"/>
      <c r="D27" s="457">
        <v>4714</v>
      </c>
    </row>
    <row r="28" spans="1:5" s="29" customFormat="1" ht="9" customHeight="1" x14ac:dyDescent="0.25">
      <c r="A28" s="505" t="s">
        <v>490</v>
      </c>
      <c r="B28" s="457">
        <v>1930183</v>
      </c>
      <c r="C28" s="457"/>
      <c r="D28" s="457">
        <v>23808</v>
      </c>
    </row>
    <row r="29" spans="1:5" s="29" customFormat="1" ht="9" customHeight="1" x14ac:dyDescent="0.25">
      <c r="A29" s="505" t="s">
        <v>491</v>
      </c>
      <c r="B29" s="571">
        <v>1841841</v>
      </c>
      <c r="C29" s="571"/>
      <c r="D29" s="571">
        <v>4789</v>
      </c>
    </row>
    <row r="30" spans="1:5" s="29" customFormat="1" ht="9" customHeight="1" x14ac:dyDescent="0.25">
      <c r="A30" s="531" t="s">
        <v>492</v>
      </c>
      <c r="B30" s="572">
        <v>1930183</v>
      </c>
      <c r="C30" s="572"/>
      <c r="D30" s="572">
        <v>21324</v>
      </c>
    </row>
    <row r="31" spans="1:5" s="29" customFormat="1" ht="9" customHeight="1" x14ac:dyDescent="0.25">
      <c r="A31" s="505"/>
      <c r="B31" s="571"/>
      <c r="C31" s="571"/>
      <c r="D31" s="571"/>
    </row>
    <row r="32" spans="1:5" s="29" customFormat="1" ht="9" customHeight="1" x14ac:dyDescent="0.25">
      <c r="A32" s="318">
        <v>1997</v>
      </c>
      <c r="B32" s="553"/>
      <c r="C32" s="553"/>
      <c r="D32" s="553"/>
    </row>
    <row r="33" spans="1:5" s="29" customFormat="1" ht="9" customHeight="1" x14ac:dyDescent="0.25">
      <c r="A33" s="318" t="s">
        <v>129</v>
      </c>
      <c r="B33" s="553">
        <f>SUM(B36+B46+B52)</f>
        <v>7813850</v>
      </c>
      <c r="C33" s="553"/>
      <c r="D33" s="553">
        <f>SUM(D36+D46+D52)</f>
        <v>24831</v>
      </c>
    </row>
    <row r="34" spans="1:5" s="29" customFormat="1" ht="3" customHeight="1" x14ac:dyDescent="0.25">
      <c r="A34" s="318"/>
      <c r="B34" s="553"/>
      <c r="C34" s="553"/>
      <c r="D34" s="553"/>
    </row>
    <row r="35" spans="1:5" s="29" customFormat="1" ht="9" customHeight="1" x14ac:dyDescent="0.25">
      <c r="A35" s="331" t="s">
        <v>477</v>
      </c>
      <c r="B35" s="553"/>
      <c r="C35" s="553"/>
      <c r="D35" s="553"/>
    </row>
    <row r="36" spans="1:5" s="29" customFormat="1" ht="9" customHeight="1" x14ac:dyDescent="0.25">
      <c r="A36" s="505" t="s">
        <v>385</v>
      </c>
      <c r="B36" s="457">
        <f>SUM(B37:B44)</f>
        <v>734940</v>
      </c>
      <c r="C36" s="457"/>
      <c r="D36" s="457">
        <f>SUM(D37:D44)</f>
        <v>1978</v>
      </c>
    </row>
    <row r="37" spans="1:5" s="29" customFormat="1" ht="9" customHeight="1" x14ac:dyDescent="0.25">
      <c r="A37" s="567" t="s">
        <v>478</v>
      </c>
      <c r="B37" s="457">
        <v>45581</v>
      </c>
      <c r="C37" s="457"/>
      <c r="D37" s="457">
        <v>103</v>
      </c>
    </row>
    <row r="38" spans="1:5" s="29" customFormat="1" ht="9" customHeight="1" x14ac:dyDescent="0.25">
      <c r="A38" s="568" t="s">
        <v>479</v>
      </c>
      <c r="B38" s="262">
        <v>181586</v>
      </c>
      <c r="C38" s="262"/>
      <c r="D38" s="262">
        <v>332</v>
      </c>
    </row>
    <row r="39" spans="1:5" s="29" customFormat="1" ht="9" customHeight="1" x14ac:dyDescent="0.25">
      <c r="A39" s="567" t="s">
        <v>480</v>
      </c>
      <c r="B39" s="199">
        <v>140303</v>
      </c>
      <c r="C39" s="199"/>
      <c r="D39" s="199">
        <v>479</v>
      </c>
    </row>
    <row r="40" spans="1:5" s="29" customFormat="1" ht="9" customHeight="1" x14ac:dyDescent="0.25">
      <c r="A40" s="567" t="s">
        <v>481</v>
      </c>
      <c r="B40" s="457">
        <v>181586</v>
      </c>
      <c r="C40" s="457"/>
      <c r="D40" s="199">
        <v>323</v>
      </c>
    </row>
    <row r="41" spans="1:5" s="29" customFormat="1" ht="9" customHeight="1" x14ac:dyDescent="0.25">
      <c r="A41" s="567" t="s">
        <v>493</v>
      </c>
      <c r="B41" s="457" t="s">
        <v>13</v>
      </c>
      <c r="C41" s="457"/>
      <c r="D41" s="199">
        <v>79</v>
      </c>
    </row>
    <row r="42" spans="1:5" s="29" customFormat="1" ht="9" customHeight="1" x14ac:dyDescent="0.25">
      <c r="A42" s="568" t="s">
        <v>482</v>
      </c>
      <c r="B42" s="530">
        <v>45581</v>
      </c>
      <c r="C42" s="530"/>
      <c r="D42" s="530">
        <v>101</v>
      </c>
    </row>
    <row r="43" spans="1:5" s="29" customFormat="1" ht="9" customHeight="1" x14ac:dyDescent="0.25">
      <c r="A43" s="567" t="s">
        <v>483</v>
      </c>
      <c r="B43" s="199">
        <v>140303</v>
      </c>
      <c r="C43" s="199"/>
      <c r="D43" s="199">
        <v>484</v>
      </c>
    </row>
    <row r="44" spans="1:5" s="29" customFormat="1" ht="9" customHeight="1" x14ac:dyDescent="0.25">
      <c r="A44" s="567" t="s">
        <v>494</v>
      </c>
      <c r="B44" s="457" t="s">
        <v>13</v>
      </c>
      <c r="C44" s="457"/>
      <c r="D44" s="199">
        <v>77</v>
      </c>
    </row>
    <row r="45" spans="1:5" s="29" customFormat="1" ht="9" customHeight="1" x14ac:dyDescent="0.25">
      <c r="A45" s="500"/>
      <c r="B45" s="457"/>
      <c r="C45" s="457"/>
      <c r="D45" s="199"/>
      <c r="E45" s="38"/>
    </row>
    <row r="46" spans="1:5" s="29" customFormat="1" ht="9" customHeight="1" x14ac:dyDescent="0.25">
      <c r="A46" s="531" t="s">
        <v>386</v>
      </c>
      <c r="B46" s="530">
        <f>SUM(B47:B50)</f>
        <v>437882</v>
      </c>
      <c r="C46" s="530"/>
      <c r="D46" s="530">
        <f>SUM(D47:D50)</f>
        <v>4883</v>
      </c>
    </row>
    <row r="47" spans="1:5" s="29" customFormat="1" ht="9" customHeight="1" x14ac:dyDescent="0.25">
      <c r="A47" s="569" t="s">
        <v>484</v>
      </c>
      <c r="B47" s="457">
        <v>43352</v>
      </c>
      <c r="C47" s="457"/>
      <c r="D47" s="457">
        <v>617</v>
      </c>
    </row>
    <row r="48" spans="1:5" s="29" customFormat="1" ht="9" customHeight="1" x14ac:dyDescent="0.25">
      <c r="A48" s="569" t="s">
        <v>485</v>
      </c>
      <c r="B48" s="199">
        <v>175589</v>
      </c>
      <c r="C48" s="199"/>
      <c r="D48" s="199">
        <v>1825</v>
      </c>
    </row>
    <row r="49" spans="1:5" s="29" customFormat="1" ht="9" customHeight="1" x14ac:dyDescent="0.25">
      <c r="A49" s="569" t="s">
        <v>486</v>
      </c>
      <c r="B49" s="199">
        <v>43352</v>
      </c>
      <c r="C49" s="199"/>
      <c r="D49" s="199">
        <v>616</v>
      </c>
      <c r="E49" s="38"/>
    </row>
    <row r="50" spans="1:5" s="29" customFormat="1" ht="9" customHeight="1" x14ac:dyDescent="0.25">
      <c r="A50" s="570" t="s">
        <v>487</v>
      </c>
      <c r="B50" s="262">
        <v>175589</v>
      </c>
      <c r="C50" s="262"/>
      <c r="D50" s="262">
        <v>1825</v>
      </c>
    </row>
    <row r="51" spans="1:5" s="29" customFormat="1" ht="9" customHeight="1" x14ac:dyDescent="0.25">
      <c r="A51" s="331"/>
      <c r="B51" s="199"/>
      <c r="C51" s="199"/>
      <c r="D51" s="199"/>
    </row>
    <row r="52" spans="1:5" s="38" customFormat="1" ht="9" customHeight="1" x14ac:dyDescent="0.25">
      <c r="A52" s="331" t="s">
        <v>488</v>
      </c>
      <c r="B52" s="457">
        <f>SUM(B53:B56)</f>
        <v>6641028</v>
      </c>
      <c r="C52" s="457"/>
      <c r="D52" s="457">
        <f>SUM(D53:D56)</f>
        <v>17970</v>
      </c>
    </row>
    <row r="53" spans="1:5" s="29" customFormat="1" ht="9" customHeight="1" x14ac:dyDescent="0.25">
      <c r="A53" s="505" t="s">
        <v>489</v>
      </c>
      <c r="B53" s="199">
        <v>1898704</v>
      </c>
      <c r="C53" s="199"/>
      <c r="D53" s="199">
        <v>4615</v>
      </c>
    </row>
    <row r="54" spans="1:5" s="29" customFormat="1" ht="9" customHeight="1" x14ac:dyDescent="0.25">
      <c r="A54" s="531" t="s">
        <v>490</v>
      </c>
      <c r="B54" s="262">
        <v>1421810</v>
      </c>
      <c r="C54" s="262"/>
      <c r="D54" s="262">
        <v>4380</v>
      </c>
    </row>
    <row r="55" spans="1:5" s="29" customFormat="1" ht="9" customHeight="1" x14ac:dyDescent="0.25">
      <c r="A55" s="505" t="s">
        <v>491</v>
      </c>
      <c r="B55" s="571">
        <v>1898704</v>
      </c>
      <c r="C55" s="571"/>
      <c r="D55" s="571">
        <v>4595</v>
      </c>
    </row>
    <row r="56" spans="1:5" s="29" customFormat="1" ht="9" customHeight="1" x14ac:dyDescent="0.25">
      <c r="A56" s="505" t="s">
        <v>492</v>
      </c>
      <c r="B56" s="571">
        <v>1421810</v>
      </c>
      <c r="C56" s="571"/>
      <c r="D56" s="571">
        <v>4380</v>
      </c>
    </row>
    <row r="57" spans="1:5" s="29" customFormat="1" ht="9" customHeight="1" x14ac:dyDescent="0.25">
      <c r="A57" s="505"/>
      <c r="B57" s="571"/>
      <c r="C57" s="571"/>
      <c r="D57" s="571"/>
    </row>
    <row r="58" spans="1:5" s="29" customFormat="1" ht="9" customHeight="1" x14ac:dyDescent="0.25">
      <c r="A58" s="318">
        <v>1998</v>
      </c>
      <c r="B58" s="553"/>
      <c r="C58" s="553"/>
      <c r="D58" s="553"/>
    </row>
    <row r="59" spans="1:5" s="29" customFormat="1" ht="9" customHeight="1" x14ac:dyDescent="0.25">
      <c r="A59" s="318" t="s">
        <v>129</v>
      </c>
      <c r="B59" s="553">
        <f>SUM(B62+B72+B78)</f>
        <v>9179642</v>
      </c>
      <c r="C59" s="553"/>
      <c r="D59" s="553">
        <f>SUM(D62+D72+D78)</f>
        <v>27112</v>
      </c>
    </row>
    <row r="60" spans="1:5" s="29" customFormat="1" ht="3" customHeight="1" x14ac:dyDescent="0.25">
      <c r="A60" s="318"/>
      <c r="B60" s="553"/>
      <c r="C60" s="553"/>
      <c r="D60" s="553"/>
    </row>
    <row r="61" spans="1:5" s="29" customFormat="1" ht="9" customHeight="1" x14ac:dyDescent="0.25">
      <c r="A61" s="331" t="s">
        <v>477</v>
      </c>
      <c r="B61" s="553"/>
      <c r="C61" s="553"/>
      <c r="D61" s="553"/>
    </row>
    <row r="62" spans="1:5" s="29" customFormat="1" ht="9" customHeight="1" x14ac:dyDescent="0.25">
      <c r="A62" s="505" t="s">
        <v>385</v>
      </c>
      <c r="B62" s="457">
        <f>SUM(B63:B70)</f>
        <v>703564</v>
      </c>
      <c r="C62" s="457"/>
      <c r="D62" s="457">
        <f>SUM(D63:D70)</f>
        <v>2475</v>
      </c>
    </row>
    <row r="63" spans="1:5" s="29" customFormat="1" ht="9" customHeight="1" x14ac:dyDescent="0.25">
      <c r="A63" s="567" t="s">
        <v>478</v>
      </c>
      <c r="B63" s="457">
        <v>41580</v>
      </c>
      <c r="C63" s="457"/>
      <c r="D63" s="457">
        <v>116</v>
      </c>
    </row>
    <row r="64" spans="1:5" s="29" customFormat="1" ht="9" customHeight="1" x14ac:dyDescent="0.25">
      <c r="A64" s="568" t="s">
        <v>479</v>
      </c>
      <c r="B64" s="262">
        <v>176420</v>
      </c>
      <c r="C64" s="262"/>
      <c r="D64" s="262">
        <v>336</v>
      </c>
    </row>
    <row r="65" spans="1:5" s="29" customFormat="1" ht="9" customHeight="1" x14ac:dyDescent="0.25">
      <c r="A65" s="567" t="s">
        <v>480</v>
      </c>
      <c r="B65" s="199">
        <v>133782</v>
      </c>
      <c r="C65" s="199"/>
      <c r="D65" s="199">
        <v>461</v>
      </c>
    </row>
    <row r="66" spans="1:5" s="29" customFormat="1" ht="9" customHeight="1" x14ac:dyDescent="0.25">
      <c r="A66" s="567" t="s">
        <v>481</v>
      </c>
      <c r="B66" s="457">
        <v>176420</v>
      </c>
      <c r="C66" s="457"/>
      <c r="D66" s="199">
        <v>347</v>
      </c>
    </row>
    <row r="67" spans="1:5" s="29" customFormat="1" ht="9" customHeight="1" x14ac:dyDescent="0.25">
      <c r="A67" s="567" t="s">
        <v>493</v>
      </c>
      <c r="B67" s="457" t="s">
        <v>13</v>
      </c>
      <c r="C67" s="457"/>
      <c r="D67" s="199">
        <v>322</v>
      </c>
    </row>
    <row r="68" spans="1:5" s="29" customFormat="1" ht="9" customHeight="1" x14ac:dyDescent="0.25">
      <c r="A68" s="568" t="s">
        <v>482</v>
      </c>
      <c r="B68" s="530">
        <v>41580</v>
      </c>
      <c r="C68" s="530"/>
      <c r="D68" s="530">
        <v>105</v>
      </c>
    </row>
    <row r="69" spans="1:5" s="29" customFormat="1" ht="9" customHeight="1" x14ac:dyDescent="0.25">
      <c r="A69" s="567" t="s">
        <v>483</v>
      </c>
      <c r="B69" s="199">
        <v>133782</v>
      </c>
      <c r="C69" s="199"/>
      <c r="D69" s="199">
        <v>472</v>
      </c>
    </row>
    <row r="70" spans="1:5" s="29" customFormat="1" ht="9" customHeight="1" x14ac:dyDescent="0.25">
      <c r="A70" s="567" t="s">
        <v>494</v>
      </c>
      <c r="B70" s="457" t="s">
        <v>13</v>
      </c>
      <c r="C70" s="457"/>
      <c r="D70" s="199">
        <v>316</v>
      </c>
    </row>
    <row r="71" spans="1:5" s="29" customFormat="1" ht="9" customHeight="1" x14ac:dyDescent="0.25">
      <c r="A71" s="500"/>
      <c r="B71" s="457"/>
      <c r="C71" s="457"/>
      <c r="D71" s="199"/>
      <c r="E71" s="38"/>
    </row>
    <row r="72" spans="1:5" s="29" customFormat="1" ht="9" customHeight="1" x14ac:dyDescent="0.25">
      <c r="A72" s="531" t="s">
        <v>386</v>
      </c>
      <c r="B72" s="530">
        <f>SUM(B73:B76)</f>
        <v>424720</v>
      </c>
      <c r="C72" s="530"/>
      <c r="D72" s="530">
        <f>SUM(D73:D76)</f>
        <v>5079</v>
      </c>
    </row>
    <row r="73" spans="1:5" s="29" customFormat="1" ht="9" customHeight="1" x14ac:dyDescent="0.25">
      <c r="A73" s="569" t="s">
        <v>484</v>
      </c>
      <c r="B73" s="457">
        <v>50834</v>
      </c>
      <c r="C73" s="457"/>
      <c r="D73" s="457">
        <v>737</v>
      </c>
    </row>
    <row r="74" spans="1:5" s="29" customFormat="1" ht="9" customHeight="1" x14ac:dyDescent="0.25">
      <c r="A74" s="569" t="s">
        <v>485</v>
      </c>
      <c r="B74" s="199">
        <v>161526</v>
      </c>
      <c r="C74" s="199"/>
      <c r="D74" s="199">
        <v>1810</v>
      </c>
    </row>
    <row r="75" spans="1:5" s="29" customFormat="1" ht="9" customHeight="1" x14ac:dyDescent="0.25">
      <c r="A75" s="569" t="s">
        <v>486</v>
      </c>
      <c r="B75" s="199">
        <v>50834</v>
      </c>
      <c r="C75" s="199"/>
      <c r="D75" s="199">
        <v>722</v>
      </c>
      <c r="E75" s="38"/>
    </row>
    <row r="76" spans="1:5" s="29" customFormat="1" ht="9" customHeight="1" x14ac:dyDescent="0.25">
      <c r="A76" s="570" t="s">
        <v>487</v>
      </c>
      <c r="B76" s="262">
        <v>161526</v>
      </c>
      <c r="C76" s="262"/>
      <c r="D76" s="262">
        <v>1810</v>
      </c>
    </row>
    <row r="77" spans="1:5" s="29" customFormat="1" ht="9" customHeight="1" x14ac:dyDescent="0.25">
      <c r="A77" s="331"/>
      <c r="B77" s="199"/>
      <c r="C77" s="199"/>
      <c r="D77" s="199"/>
    </row>
    <row r="78" spans="1:5" s="38" customFormat="1" ht="9" customHeight="1" x14ac:dyDescent="0.25">
      <c r="A78" s="331" t="s">
        <v>488</v>
      </c>
      <c r="B78" s="457">
        <f>SUM(B79:B82)</f>
        <v>8051358</v>
      </c>
      <c r="C78" s="457"/>
      <c r="D78" s="457">
        <f>SUM(D79:D82)</f>
        <v>19558</v>
      </c>
    </row>
    <row r="79" spans="1:5" s="29" customFormat="1" ht="9" customHeight="1" x14ac:dyDescent="0.25">
      <c r="A79" s="505" t="s">
        <v>489</v>
      </c>
      <c r="B79" s="199">
        <v>1928685</v>
      </c>
      <c r="C79" s="199"/>
      <c r="D79" s="199">
        <v>5284</v>
      </c>
    </row>
    <row r="80" spans="1:5" s="29" customFormat="1" ht="9" customHeight="1" x14ac:dyDescent="0.25">
      <c r="A80" s="531" t="s">
        <v>490</v>
      </c>
      <c r="B80" s="262">
        <v>2096994</v>
      </c>
      <c r="C80" s="262"/>
      <c r="D80" s="262">
        <v>4320</v>
      </c>
    </row>
    <row r="81" spans="1:4" s="29" customFormat="1" ht="9" customHeight="1" x14ac:dyDescent="0.25">
      <c r="A81" s="505" t="s">
        <v>491</v>
      </c>
      <c r="B81" s="571">
        <v>1928685</v>
      </c>
      <c r="C81" s="571"/>
      <c r="D81" s="571">
        <v>5634</v>
      </c>
    </row>
    <row r="82" spans="1:4" s="29" customFormat="1" ht="9" customHeight="1" x14ac:dyDescent="0.25">
      <c r="A82" s="505" t="s">
        <v>492</v>
      </c>
      <c r="B82" s="571">
        <v>2096994</v>
      </c>
      <c r="C82" s="571"/>
      <c r="D82" s="571">
        <v>4320</v>
      </c>
    </row>
    <row r="83" spans="1:4" s="29" customFormat="1" ht="9" customHeight="1" x14ac:dyDescent="0.25">
      <c r="A83" s="505"/>
      <c r="B83" s="571"/>
      <c r="C83" s="571"/>
      <c r="D83" s="571"/>
    </row>
    <row r="84" spans="1:4" s="29" customFormat="1" ht="9" customHeight="1" x14ac:dyDescent="0.25">
      <c r="A84" s="318">
        <v>1999</v>
      </c>
      <c r="B84" s="553"/>
      <c r="C84" s="553"/>
      <c r="D84" s="553"/>
    </row>
    <row r="85" spans="1:4" s="29" customFormat="1" ht="9" customHeight="1" x14ac:dyDescent="0.25">
      <c r="A85" s="318" t="s">
        <v>129</v>
      </c>
      <c r="B85" s="553">
        <f>SUM(B88+B98+B106)</f>
        <v>9794958</v>
      </c>
      <c r="C85" s="553"/>
      <c r="D85" s="553">
        <f>SUM(D88+D98+D106)</f>
        <v>27218</v>
      </c>
    </row>
    <row r="86" spans="1:4" s="29" customFormat="1" ht="3" customHeight="1" x14ac:dyDescent="0.25">
      <c r="A86" s="318"/>
      <c r="B86" s="553"/>
      <c r="C86" s="553"/>
      <c r="D86" s="553"/>
    </row>
    <row r="87" spans="1:4" s="29" customFormat="1" ht="9" customHeight="1" x14ac:dyDescent="0.25">
      <c r="A87" s="331" t="s">
        <v>477</v>
      </c>
      <c r="B87" s="553"/>
      <c r="C87" s="553"/>
      <c r="D87" s="553"/>
    </row>
    <row r="88" spans="1:4" s="29" customFormat="1" ht="9" customHeight="1" x14ac:dyDescent="0.25">
      <c r="A88" s="505" t="s">
        <v>385</v>
      </c>
      <c r="B88" s="457">
        <f>SUM(B89:B96)</f>
        <v>700244</v>
      </c>
      <c r="C88" s="457"/>
      <c r="D88" s="457">
        <f>SUM(D89:D96)</f>
        <v>2300</v>
      </c>
    </row>
    <row r="89" spans="1:4" s="29" customFormat="1" ht="9" customHeight="1" x14ac:dyDescent="0.25">
      <c r="A89" s="567" t="s">
        <v>478</v>
      </c>
      <c r="B89" s="457">
        <v>41036</v>
      </c>
      <c r="C89" s="457"/>
      <c r="D89" s="457">
        <v>102</v>
      </c>
    </row>
    <row r="90" spans="1:4" s="29" customFormat="1" ht="9" customHeight="1" x14ac:dyDescent="0.25">
      <c r="A90" s="568" t="s">
        <v>479</v>
      </c>
      <c r="B90" s="262">
        <v>162354</v>
      </c>
      <c r="C90" s="262"/>
      <c r="D90" s="262">
        <v>337</v>
      </c>
    </row>
    <row r="91" spans="1:4" s="29" customFormat="1" ht="9" customHeight="1" x14ac:dyDescent="0.25">
      <c r="A91" s="567" t="s">
        <v>480</v>
      </c>
      <c r="B91" s="199">
        <v>146732</v>
      </c>
      <c r="C91" s="199"/>
      <c r="D91" s="199">
        <v>401</v>
      </c>
    </row>
    <row r="92" spans="1:4" s="29" customFormat="1" ht="9" customHeight="1" x14ac:dyDescent="0.25">
      <c r="A92" s="567" t="s">
        <v>481</v>
      </c>
      <c r="B92" s="199">
        <v>162354</v>
      </c>
      <c r="C92" s="199"/>
      <c r="D92" s="199">
        <v>329</v>
      </c>
    </row>
    <row r="93" spans="1:4" s="29" customFormat="1" ht="9" customHeight="1" x14ac:dyDescent="0.25">
      <c r="A93" s="567" t="s">
        <v>493</v>
      </c>
      <c r="B93" s="457" t="s">
        <v>13</v>
      </c>
      <c r="C93" s="457"/>
      <c r="D93" s="199">
        <v>314</v>
      </c>
    </row>
    <row r="94" spans="1:4" s="29" customFormat="1" ht="9" customHeight="1" x14ac:dyDescent="0.25">
      <c r="A94" s="568" t="s">
        <v>482</v>
      </c>
      <c r="B94" s="530">
        <v>41036</v>
      </c>
      <c r="C94" s="530"/>
      <c r="D94" s="530">
        <v>102</v>
      </c>
    </row>
    <row r="95" spans="1:4" s="29" customFormat="1" ht="9" customHeight="1" x14ac:dyDescent="0.25">
      <c r="A95" s="567" t="s">
        <v>483</v>
      </c>
      <c r="B95" s="199">
        <v>146732</v>
      </c>
      <c r="C95" s="199"/>
      <c r="D95" s="199">
        <v>401</v>
      </c>
    </row>
    <row r="96" spans="1:4" s="29" customFormat="1" ht="9" customHeight="1" x14ac:dyDescent="0.25">
      <c r="A96" s="567" t="s">
        <v>494</v>
      </c>
      <c r="B96" s="457" t="s">
        <v>13</v>
      </c>
      <c r="C96" s="457"/>
      <c r="D96" s="199">
        <v>314</v>
      </c>
    </row>
    <row r="97" spans="1:5" s="29" customFormat="1" ht="9" customHeight="1" x14ac:dyDescent="0.25">
      <c r="A97" s="500"/>
      <c r="B97" s="457"/>
      <c r="C97" s="457"/>
      <c r="D97" s="199"/>
      <c r="E97" s="38"/>
    </row>
    <row r="98" spans="1:5" s="29" customFormat="1" ht="9" customHeight="1" x14ac:dyDescent="0.25">
      <c r="A98" s="531" t="s">
        <v>386</v>
      </c>
      <c r="B98" s="530">
        <f>SUM(B99:B104)</f>
        <v>365030</v>
      </c>
      <c r="C98" s="530"/>
      <c r="D98" s="530">
        <f>SUM(D99:D104)</f>
        <v>5883</v>
      </c>
    </row>
    <row r="99" spans="1:5" s="29" customFormat="1" ht="9" customHeight="1" x14ac:dyDescent="0.25">
      <c r="A99" s="569" t="s">
        <v>484</v>
      </c>
      <c r="B99" s="457">
        <v>65085</v>
      </c>
      <c r="C99" s="457"/>
      <c r="D99" s="457">
        <v>991</v>
      </c>
    </row>
    <row r="100" spans="1:5" s="29" customFormat="1" ht="9" customHeight="1" x14ac:dyDescent="0.25">
      <c r="A100" s="569" t="s">
        <v>485</v>
      </c>
      <c r="B100" s="199">
        <v>113086</v>
      </c>
      <c r="C100" s="199"/>
      <c r="D100" s="199">
        <v>1823</v>
      </c>
    </row>
    <row r="101" spans="1:5" s="29" customFormat="1" ht="9" customHeight="1" x14ac:dyDescent="0.25">
      <c r="A101" s="569" t="s">
        <v>486</v>
      </c>
      <c r="B101" s="457">
        <v>65085</v>
      </c>
      <c r="C101" s="457"/>
      <c r="D101" s="199">
        <v>1070</v>
      </c>
      <c r="E101" s="38"/>
    </row>
    <row r="102" spans="1:5" s="29" customFormat="1" ht="9" customHeight="1" x14ac:dyDescent="0.25">
      <c r="A102" s="570" t="s">
        <v>487</v>
      </c>
      <c r="B102" s="262">
        <v>113086</v>
      </c>
      <c r="C102" s="262"/>
      <c r="D102" s="262">
        <v>1821</v>
      </c>
    </row>
    <row r="103" spans="1:5" s="29" customFormat="1" ht="9" customHeight="1" x14ac:dyDescent="0.25">
      <c r="A103" s="573" t="s">
        <v>495</v>
      </c>
      <c r="B103" s="199">
        <v>4344</v>
      </c>
      <c r="C103" s="199"/>
      <c r="D103" s="199">
        <v>89</v>
      </c>
    </row>
    <row r="104" spans="1:5" s="29" customFormat="1" ht="9" customHeight="1" x14ac:dyDescent="0.25">
      <c r="A104" s="573" t="s">
        <v>496</v>
      </c>
      <c r="B104" s="199">
        <v>4344</v>
      </c>
      <c r="C104" s="199"/>
      <c r="D104" s="199">
        <v>89</v>
      </c>
    </row>
    <row r="105" spans="1:5" s="29" customFormat="1" ht="9" customHeight="1" x14ac:dyDescent="0.25">
      <c r="A105" s="331"/>
      <c r="B105" s="199"/>
      <c r="C105" s="199"/>
      <c r="D105" s="199"/>
    </row>
    <row r="106" spans="1:5" s="29" customFormat="1" ht="9" customHeight="1" x14ac:dyDescent="0.25">
      <c r="A106" s="332" t="s">
        <v>488</v>
      </c>
      <c r="B106" s="530">
        <f>SUM(B107:B110)</f>
        <v>8729684</v>
      </c>
      <c r="C106" s="530"/>
      <c r="D106" s="530">
        <f>SUM(D107:D110)</f>
        <v>19035</v>
      </c>
    </row>
    <row r="107" spans="1:5" s="29" customFormat="1" ht="9" customHeight="1" x14ac:dyDescent="0.25">
      <c r="A107" s="505" t="s">
        <v>489</v>
      </c>
      <c r="B107" s="199">
        <v>1957294</v>
      </c>
      <c r="C107" s="199"/>
      <c r="D107" s="199">
        <v>5145</v>
      </c>
    </row>
    <row r="108" spans="1:5" s="38" customFormat="1" ht="9" customHeight="1" x14ac:dyDescent="0.25">
      <c r="A108" s="505" t="s">
        <v>490</v>
      </c>
      <c r="B108" s="199">
        <v>2407548</v>
      </c>
      <c r="C108" s="199"/>
      <c r="D108" s="199">
        <v>4320</v>
      </c>
    </row>
    <row r="109" spans="1:5" s="29" customFormat="1" ht="9" customHeight="1" x14ac:dyDescent="0.25">
      <c r="A109" s="505" t="s">
        <v>491</v>
      </c>
      <c r="B109" s="571">
        <v>1957294</v>
      </c>
      <c r="C109" s="571"/>
      <c r="D109" s="571">
        <v>5250</v>
      </c>
    </row>
    <row r="110" spans="1:5" s="29" customFormat="1" ht="9" customHeight="1" x14ac:dyDescent="0.25">
      <c r="A110" s="531" t="s">
        <v>492</v>
      </c>
      <c r="B110" s="572">
        <v>2407548</v>
      </c>
      <c r="C110" s="572"/>
      <c r="D110" s="572">
        <v>4320</v>
      </c>
    </row>
    <row r="111" spans="1:5" s="29" customFormat="1" ht="9" customHeight="1" x14ac:dyDescent="0.25">
      <c r="A111" s="505"/>
      <c r="B111" s="571"/>
      <c r="C111" s="571"/>
      <c r="D111" s="571"/>
    </row>
    <row r="112" spans="1:5" s="29" customFormat="1" ht="9" customHeight="1" x14ac:dyDescent="0.25">
      <c r="A112" s="318">
        <v>2000</v>
      </c>
      <c r="B112" s="553"/>
      <c r="C112" s="553"/>
      <c r="D112" s="553"/>
    </row>
    <row r="113" spans="1:5" s="29" customFormat="1" ht="9" customHeight="1" x14ac:dyDescent="0.25">
      <c r="A113" s="318" t="s">
        <v>129</v>
      </c>
      <c r="B113" s="553">
        <f>SUM(B116+B128+B136)</f>
        <v>8421304</v>
      </c>
      <c r="C113" s="553"/>
      <c r="D113" s="553">
        <f>SUM(D116+D128+D136)</f>
        <v>56691</v>
      </c>
    </row>
    <row r="114" spans="1:5" s="29" customFormat="1" ht="3" customHeight="1" x14ac:dyDescent="0.25">
      <c r="A114" s="318"/>
      <c r="B114" s="553"/>
      <c r="C114" s="553"/>
      <c r="D114" s="553"/>
    </row>
    <row r="115" spans="1:5" s="29" customFormat="1" ht="9" customHeight="1" x14ac:dyDescent="0.25">
      <c r="A115" s="331" t="s">
        <v>477</v>
      </c>
      <c r="B115" s="553"/>
      <c r="C115" s="553"/>
      <c r="D115" s="553"/>
    </row>
    <row r="116" spans="1:5" s="29" customFormat="1" ht="9" customHeight="1" x14ac:dyDescent="0.25">
      <c r="A116" s="505" t="s">
        <v>385</v>
      </c>
      <c r="B116" s="457">
        <f>SUM(B117:B126)</f>
        <v>713962</v>
      </c>
      <c r="C116" s="457"/>
      <c r="D116" s="457">
        <f>SUM(D117:D126)</f>
        <v>2240</v>
      </c>
    </row>
    <row r="117" spans="1:5" s="29" customFormat="1" ht="9" customHeight="1" x14ac:dyDescent="0.25">
      <c r="A117" s="567" t="s">
        <v>497</v>
      </c>
      <c r="B117" s="457">
        <v>3052</v>
      </c>
      <c r="C117" s="457"/>
      <c r="D117" s="457">
        <v>9</v>
      </c>
    </row>
    <row r="118" spans="1:5" s="29" customFormat="1" ht="9" customHeight="1" x14ac:dyDescent="0.25">
      <c r="A118" s="568" t="s">
        <v>478</v>
      </c>
      <c r="B118" s="530">
        <v>28205</v>
      </c>
      <c r="C118" s="530"/>
      <c r="D118" s="530">
        <v>78</v>
      </c>
    </row>
    <row r="119" spans="1:5" s="29" customFormat="1" ht="9" customHeight="1" x14ac:dyDescent="0.25">
      <c r="A119" s="567" t="s">
        <v>498</v>
      </c>
      <c r="B119" s="457">
        <v>3052</v>
      </c>
      <c r="C119" s="457"/>
      <c r="D119" s="457">
        <v>9</v>
      </c>
    </row>
    <row r="120" spans="1:5" s="29" customFormat="1" ht="9" customHeight="1" x14ac:dyDescent="0.25">
      <c r="A120" s="567" t="s">
        <v>479</v>
      </c>
      <c r="B120" s="199">
        <v>185329</v>
      </c>
      <c r="C120" s="199"/>
      <c r="D120" s="199">
        <v>334</v>
      </c>
    </row>
    <row r="121" spans="1:5" s="29" customFormat="1" ht="9" customHeight="1" x14ac:dyDescent="0.25">
      <c r="A121" s="567" t="s">
        <v>480</v>
      </c>
      <c r="B121" s="199">
        <v>140395</v>
      </c>
      <c r="C121" s="199"/>
      <c r="D121" s="199">
        <v>363</v>
      </c>
    </row>
    <row r="122" spans="1:5" s="29" customFormat="1" ht="9" customHeight="1" x14ac:dyDescent="0.25">
      <c r="A122" s="568" t="s">
        <v>481</v>
      </c>
      <c r="B122" s="262">
        <v>185329</v>
      </c>
      <c r="C122" s="262"/>
      <c r="D122" s="262">
        <v>336</v>
      </c>
    </row>
    <row r="123" spans="1:5" s="29" customFormat="1" ht="9" customHeight="1" x14ac:dyDescent="0.25">
      <c r="A123" s="567" t="s">
        <v>493</v>
      </c>
      <c r="B123" s="457" t="s">
        <v>13</v>
      </c>
      <c r="C123" s="457"/>
      <c r="D123" s="199">
        <v>336</v>
      </c>
    </row>
    <row r="124" spans="1:5" s="29" customFormat="1" ht="9" customHeight="1" x14ac:dyDescent="0.25">
      <c r="A124" s="567" t="s">
        <v>482</v>
      </c>
      <c r="B124" s="457">
        <v>28205</v>
      </c>
      <c r="C124" s="457"/>
      <c r="D124" s="457">
        <v>76</v>
      </c>
    </row>
    <row r="125" spans="1:5" s="29" customFormat="1" ht="9" customHeight="1" x14ac:dyDescent="0.25">
      <c r="A125" s="567" t="s">
        <v>483</v>
      </c>
      <c r="B125" s="199">
        <v>140395</v>
      </c>
      <c r="C125" s="199"/>
      <c r="D125" s="199">
        <v>363</v>
      </c>
    </row>
    <row r="126" spans="1:5" s="29" customFormat="1" ht="9" customHeight="1" x14ac:dyDescent="0.25">
      <c r="A126" s="568" t="s">
        <v>494</v>
      </c>
      <c r="B126" s="530" t="s">
        <v>13</v>
      </c>
      <c r="C126" s="530"/>
      <c r="D126" s="262">
        <v>336</v>
      </c>
    </row>
    <row r="127" spans="1:5" s="29" customFormat="1" ht="9" customHeight="1" x14ac:dyDescent="0.25">
      <c r="A127" s="500"/>
      <c r="B127" s="457"/>
      <c r="C127" s="457"/>
      <c r="D127" s="199"/>
      <c r="E127" s="38"/>
    </row>
    <row r="128" spans="1:5" s="29" customFormat="1" ht="9" customHeight="1" x14ac:dyDescent="0.25">
      <c r="A128" s="505" t="s">
        <v>386</v>
      </c>
      <c r="B128" s="457">
        <f>SUM(B129:B134)</f>
        <v>510418</v>
      </c>
      <c r="C128" s="457"/>
      <c r="D128" s="457">
        <f>SUM(D129:D134)</f>
        <v>6017</v>
      </c>
    </row>
    <row r="129" spans="1:5" s="29" customFormat="1" ht="9" customHeight="1" x14ac:dyDescent="0.25">
      <c r="A129" s="569" t="s">
        <v>484</v>
      </c>
      <c r="B129" s="457">
        <v>69263</v>
      </c>
      <c r="C129" s="457"/>
      <c r="D129" s="457">
        <v>1023</v>
      </c>
    </row>
    <row r="130" spans="1:5" s="29" customFormat="1" ht="9" customHeight="1" x14ac:dyDescent="0.25">
      <c r="A130" s="570" t="s">
        <v>485</v>
      </c>
      <c r="B130" s="262">
        <v>182762</v>
      </c>
      <c r="C130" s="262"/>
      <c r="D130" s="262">
        <v>1883</v>
      </c>
    </row>
    <row r="131" spans="1:5" s="29" customFormat="1" ht="9" customHeight="1" x14ac:dyDescent="0.25">
      <c r="A131" s="569" t="s">
        <v>486</v>
      </c>
      <c r="B131" s="457">
        <v>69263</v>
      </c>
      <c r="C131" s="457"/>
      <c r="D131" s="199">
        <v>1023</v>
      </c>
      <c r="E131" s="38"/>
    </row>
    <row r="132" spans="1:5" s="29" customFormat="1" ht="9" customHeight="1" x14ac:dyDescent="0.25">
      <c r="A132" s="569" t="s">
        <v>487</v>
      </c>
      <c r="B132" s="199">
        <v>182762</v>
      </c>
      <c r="C132" s="199"/>
      <c r="D132" s="199">
        <v>1894</v>
      </c>
    </row>
    <row r="133" spans="1:5" s="29" customFormat="1" ht="9" customHeight="1" x14ac:dyDescent="0.25">
      <c r="A133" s="573" t="s">
        <v>495</v>
      </c>
      <c r="B133" s="199">
        <v>3184</v>
      </c>
      <c r="C133" s="199"/>
      <c r="D133" s="199">
        <v>97</v>
      </c>
    </row>
    <row r="134" spans="1:5" s="29" customFormat="1" ht="9" customHeight="1" x14ac:dyDescent="0.25">
      <c r="A134" s="574" t="s">
        <v>496</v>
      </c>
      <c r="B134" s="262">
        <v>3184</v>
      </c>
      <c r="C134" s="262"/>
      <c r="D134" s="262">
        <v>97</v>
      </c>
    </row>
    <row r="135" spans="1:5" s="29" customFormat="1" ht="9" customHeight="1" x14ac:dyDescent="0.25">
      <c r="A135" s="331"/>
      <c r="B135" s="199"/>
      <c r="C135" s="199"/>
      <c r="D135" s="199"/>
    </row>
    <row r="136" spans="1:5" s="29" customFormat="1" ht="9" customHeight="1" x14ac:dyDescent="0.25">
      <c r="A136" s="331" t="s">
        <v>488</v>
      </c>
      <c r="B136" s="457">
        <f>SUM(B137:B140)</f>
        <v>7196924</v>
      </c>
      <c r="C136" s="457"/>
      <c r="D136" s="457">
        <f>SUM(D137:D140)</f>
        <v>48434</v>
      </c>
    </row>
    <row r="137" spans="1:5" s="29" customFormat="1" ht="9" customHeight="1" x14ac:dyDescent="0.25">
      <c r="A137" s="505" t="s">
        <v>489</v>
      </c>
      <c r="B137" s="199">
        <v>2307753</v>
      </c>
      <c r="C137" s="199"/>
      <c r="D137" s="199">
        <v>5512</v>
      </c>
    </row>
    <row r="138" spans="1:5" s="38" customFormat="1" ht="9" customHeight="1" x14ac:dyDescent="0.25">
      <c r="A138" s="531" t="s">
        <v>490</v>
      </c>
      <c r="B138" s="262">
        <v>1290709</v>
      </c>
      <c r="C138" s="262"/>
      <c r="D138" s="262">
        <v>15020</v>
      </c>
    </row>
    <row r="139" spans="1:5" s="29" customFormat="1" ht="9" customHeight="1" x14ac:dyDescent="0.25">
      <c r="A139" s="505" t="s">
        <v>491</v>
      </c>
      <c r="B139" s="199">
        <v>2307753</v>
      </c>
      <c r="C139" s="199"/>
      <c r="D139" s="199">
        <v>5534</v>
      </c>
    </row>
    <row r="140" spans="1:5" s="29" customFormat="1" ht="9" customHeight="1" x14ac:dyDescent="0.25">
      <c r="A140" s="505" t="s">
        <v>492</v>
      </c>
      <c r="B140" s="199">
        <v>1290709</v>
      </c>
      <c r="C140" s="199"/>
      <c r="D140" s="199">
        <v>22368</v>
      </c>
    </row>
    <row r="141" spans="1:5" s="29" customFormat="1" ht="9" customHeight="1" x14ac:dyDescent="0.25">
      <c r="A141" s="505"/>
      <c r="B141" s="571"/>
      <c r="C141" s="571"/>
      <c r="D141" s="571"/>
    </row>
    <row r="142" spans="1:5" s="29" customFormat="1" ht="9" customHeight="1" x14ac:dyDescent="0.25">
      <c r="A142" s="318">
        <v>2001</v>
      </c>
      <c r="B142" s="553"/>
      <c r="C142" s="553"/>
      <c r="D142" s="553"/>
    </row>
    <row r="143" spans="1:5" s="29" customFormat="1" ht="9" customHeight="1" x14ac:dyDescent="0.25">
      <c r="A143" s="318" t="s">
        <v>129</v>
      </c>
      <c r="B143" s="553">
        <f>SUM(B146+B156+B164)</f>
        <v>8350284</v>
      </c>
      <c r="C143" s="553"/>
      <c r="D143" s="553">
        <f>SUM(D146+D156+D164)</f>
        <v>53893</v>
      </c>
    </row>
    <row r="144" spans="1:5" s="29" customFormat="1" ht="3" customHeight="1" x14ac:dyDescent="0.25">
      <c r="A144" s="318"/>
      <c r="B144" s="553"/>
      <c r="C144" s="553"/>
      <c r="D144" s="553"/>
    </row>
    <row r="145" spans="1:5" s="29" customFormat="1" ht="9" customHeight="1" x14ac:dyDescent="0.25">
      <c r="A145" s="331" t="s">
        <v>477</v>
      </c>
      <c r="B145" s="553"/>
      <c r="C145" s="553"/>
      <c r="D145" s="553"/>
    </row>
    <row r="146" spans="1:5" s="29" customFormat="1" ht="9" customHeight="1" x14ac:dyDescent="0.25">
      <c r="A146" s="505" t="s">
        <v>385</v>
      </c>
      <c r="B146" s="571">
        <f>SUM(B147:B154)</f>
        <v>619166</v>
      </c>
      <c r="C146" s="571"/>
      <c r="D146" s="571">
        <f>SUM(D147:D154)</f>
        <v>2228</v>
      </c>
    </row>
    <row r="147" spans="1:5" s="29" customFormat="1" ht="9" customHeight="1" x14ac:dyDescent="0.25">
      <c r="A147" s="567" t="s">
        <v>478</v>
      </c>
      <c r="B147" s="571">
        <v>26686</v>
      </c>
      <c r="C147" s="571"/>
      <c r="D147" s="571">
        <v>101</v>
      </c>
    </row>
    <row r="148" spans="1:5" s="29" customFormat="1" ht="9" customHeight="1" x14ac:dyDescent="0.25">
      <c r="A148" s="568" t="s">
        <v>479</v>
      </c>
      <c r="B148" s="575">
        <v>181544</v>
      </c>
      <c r="C148" s="575"/>
      <c r="D148" s="575">
        <v>340</v>
      </c>
    </row>
    <row r="149" spans="1:5" s="29" customFormat="1" ht="9" customHeight="1" x14ac:dyDescent="0.25">
      <c r="A149" s="567" t="s">
        <v>480</v>
      </c>
      <c r="B149" s="417">
        <v>101353</v>
      </c>
      <c r="C149" s="417"/>
      <c r="D149" s="417">
        <v>368</v>
      </c>
    </row>
    <row r="150" spans="1:5" s="29" customFormat="1" ht="9" customHeight="1" x14ac:dyDescent="0.25">
      <c r="A150" s="567" t="s">
        <v>481</v>
      </c>
      <c r="B150" s="417">
        <v>181544</v>
      </c>
      <c r="C150" s="417"/>
      <c r="D150" s="417">
        <v>337</v>
      </c>
    </row>
    <row r="151" spans="1:5" s="29" customFormat="1" ht="9" customHeight="1" x14ac:dyDescent="0.25">
      <c r="A151" s="567" t="s">
        <v>493</v>
      </c>
      <c r="B151" s="571" t="s">
        <v>13</v>
      </c>
      <c r="C151" s="571"/>
      <c r="D151" s="417">
        <v>307</v>
      </c>
    </row>
    <row r="152" spans="1:5" s="29" customFormat="1" ht="9" customHeight="1" x14ac:dyDescent="0.25">
      <c r="A152" s="568" t="s">
        <v>482</v>
      </c>
      <c r="B152" s="572">
        <v>26686</v>
      </c>
      <c r="C152" s="572"/>
      <c r="D152" s="572">
        <v>104</v>
      </c>
    </row>
    <row r="153" spans="1:5" s="29" customFormat="1" ht="9" customHeight="1" x14ac:dyDescent="0.25">
      <c r="A153" s="567" t="s">
        <v>483</v>
      </c>
      <c r="B153" s="417">
        <v>101353</v>
      </c>
      <c r="C153" s="417"/>
      <c r="D153" s="417">
        <v>368</v>
      </c>
    </row>
    <row r="154" spans="1:5" s="29" customFormat="1" ht="9" customHeight="1" x14ac:dyDescent="0.25">
      <c r="A154" s="567" t="s">
        <v>494</v>
      </c>
      <c r="B154" s="571" t="s">
        <v>13</v>
      </c>
      <c r="C154" s="571"/>
      <c r="D154" s="417">
        <v>303</v>
      </c>
    </row>
    <row r="155" spans="1:5" s="29" customFormat="1" ht="9" customHeight="1" x14ac:dyDescent="0.25">
      <c r="A155" s="500"/>
      <c r="B155" s="571"/>
      <c r="C155" s="571"/>
      <c r="D155" s="417"/>
      <c r="E155" s="38"/>
    </row>
    <row r="156" spans="1:5" s="29" customFormat="1" ht="9" customHeight="1" x14ac:dyDescent="0.25">
      <c r="A156" s="531" t="s">
        <v>386</v>
      </c>
      <c r="B156" s="572">
        <f>SUM(B157:B162)</f>
        <v>480488</v>
      </c>
      <c r="C156" s="572"/>
      <c r="D156" s="572">
        <f>SUM(D157:D162)</f>
        <v>6068</v>
      </c>
    </row>
    <row r="157" spans="1:5" s="29" customFormat="1" ht="9" customHeight="1" x14ac:dyDescent="0.25">
      <c r="A157" s="569" t="s">
        <v>484</v>
      </c>
      <c r="B157" s="571">
        <v>67374</v>
      </c>
      <c r="C157" s="571"/>
      <c r="D157" s="571">
        <v>1107</v>
      </c>
    </row>
    <row r="158" spans="1:5" s="29" customFormat="1" ht="9" customHeight="1" x14ac:dyDescent="0.25">
      <c r="A158" s="569" t="s">
        <v>485</v>
      </c>
      <c r="B158" s="417">
        <v>172520</v>
      </c>
      <c r="C158" s="417"/>
      <c r="D158" s="417">
        <v>1901</v>
      </c>
    </row>
    <row r="159" spans="1:5" s="29" customFormat="1" ht="9" customHeight="1" x14ac:dyDescent="0.25">
      <c r="A159" s="569" t="s">
        <v>486</v>
      </c>
      <c r="B159" s="571">
        <v>67374</v>
      </c>
      <c r="C159" s="571"/>
      <c r="D159" s="417">
        <v>1127</v>
      </c>
      <c r="E159" s="38"/>
    </row>
    <row r="160" spans="1:5" s="29" customFormat="1" ht="9" customHeight="1" x14ac:dyDescent="0.25">
      <c r="A160" s="570" t="s">
        <v>487</v>
      </c>
      <c r="B160" s="575">
        <v>172520</v>
      </c>
      <c r="C160" s="575"/>
      <c r="D160" s="575">
        <v>1895</v>
      </c>
    </row>
    <row r="161" spans="1:4" s="29" customFormat="1" ht="9" customHeight="1" x14ac:dyDescent="0.25">
      <c r="A161" s="573" t="s">
        <v>495</v>
      </c>
      <c r="B161" s="417">
        <v>350</v>
      </c>
      <c r="C161" s="417"/>
      <c r="D161" s="417">
        <v>19</v>
      </c>
    </row>
    <row r="162" spans="1:4" s="29" customFormat="1" ht="9" customHeight="1" x14ac:dyDescent="0.25">
      <c r="A162" s="573" t="s">
        <v>496</v>
      </c>
      <c r="B162" s="417">
        <v>350</v>
      </c>
      <c r="C162" s="417"/>
      <c r="D162" s="417">
        <v>19</v>
      </c>
    </row>
    <row r="163" spans="1:4" s="29" customFormat="1" ht="9" customHeight="1" x14ac:dyDescent="0.25">
      <c r="A163" s="331"/>
      <c r="B163" s="417"/>
      <c r="C163" s="417"/>
      <c r="D163" s="417"/>
    </row>
    <row r="164" spans="1:4" s="29" customFormat="1" ht="9" customHeight="1" x14ac:dyDescent="0.25">
      <c r="A164" s="332" t="s">
        <v>488</v>
      </c>
      <c r="B164" s="572">
        <f>SUM(B165:B168)</f>
        <v>7250630</v>
      </c>
      <c r="C164" s="572"/>
      <c r="D164" s="572">
        <f>SUM(D165:D168)</f>
        <v>45597</v>
      </c>
    </row>
    <row r="165" spans="1:4" s="29" customFormat="1" ht="9" customHeight="1" x14ac:dyDescent="0.25">
      <c r="A165" s="505" t="s">
        <v>489</v>
      </c>
      <c r="B165" s="417">
        <v>2263494</v>
      </c>
      <c r="C165" s="417"/>
      <c r="D165" s="417">
        <v>5131</v>
      </c>
    </row>
    <row r="166" spans="1:4" s="38" customFormat="1" ht="9" customHeight="1" x14ac:dyDescent="0.25">
      <c r="A166" s="505" t="s">
        <v>490</v>
      </c>
      <c r="B166" s="417">
        <v>1361821</v>
      </c>
      <c r="C166" s="417"/>
      <c r="D166" s="417">
        <v>15095</v>
      </c>
    </row>
    <row r="167" spans="1:4" s="29" customFormat="1" ht="9" customHeight="1" x14ac:dyDescent="0.25">
      <c r="A167" s="505" t="s">
        <v>491</v>
      </c>
      <c r="B167" s="417">
        <v>2263494</v>
      </c>
      <c r="C167" s="417"/>
      <c r="D167" s="417">
        <v>5166</v>
      </c>
    </row>
    <row r="168" spans="1:4" s="29" customFormat="1" ht="9" customHeight="1" x14ac:dyDescent="0.25">
      <c r="A168" s="531" t="s">
        <v>492</v>
      </c>
      <c r="B168" s="575">
        <v>1361821</v>
      </c>
      <c r="C168" s="575"/>
      <c r="D168" s="575">
        <v>20205</v>
      </c>
    </row>
    <row r="169" spans="1:4" s="29" customFormat="1" ht="9" customHeight="1" x14ac:dyDescent="0.25">
      <c r="A169" s="505"/>
      <c r="B169" s="571"/>
      <c r="C169" s="571"/>
      <c r="D169" s="571"/>
    </row>
    <row r="170" spans="1:4" s="29" customFormat="1" ht="9" customHeight="1" x14ac:dyDescent="0.25">
      <c r="A170" s="318">
        <v>2002</v>
      </c>
      <c r="B170" s="553"/>
      <c r="C170" s="553"/>
      <c r="D170" s="553"/>
    </row>
    <row r="171" spans="1:4" s="29" customFormat="1" ht="9" customHeight="1" x14ac:dyDescent="0.25">
      <c r="A171" s="318" t="s">
        <v>129</v>
      </c>
      <c r="B171" s="553">
        <f>SUM(B174+B184+B192)</f>
        <v>7990378</v>
      </c>
      <c r="C171" s="553"/>
      <c r="D171" s="553">
        <f>SUM(D174+D184+D192)</f>
        <v>53032</v>
      </c>
    </row>
    <row r="172" spans="1:4" s="29" customFormat="1" ht="3" customHeight="1" x14ac:dyDescent="0.25">
      <c r="A172" s="318"/>
      <c r="B172" s="553"/>
      <c r="C172" s="553"/>
      <c r="D172" s="553"/>
    </row>
    <row r="173" spans="1:4" s="29" customFormat="1" ht="9" customHeight="1" x14ac:dyDescent="0.25">
      <c r="A173" s="331" t="s">
        <v>477</v>
      </c>
      <c r="B173" s="553"/>
      <c r="C173" s="553"/>
      <c r="D173" s="553"/>
    </row>
    <row r="174" spans="1:4" s="29" customFormat="1" ht="9" customHeight="1" x14ac:dyDescent="0.25">
      <c r="A174" s="505" t="s">
        <v>385</v>
      </c>
      <c r="B174" s="571">
        <f>SUM(B175:B182)</f>
        <v>360382</v>
      </c>
      <c r="C174" s="571"/>
      <c r="D174" s="571">
        <f>SUM(D175:D182)</f>
        <v>2192</v>
      </c>
    </row>
    <row r="175" spans="1:4" s="29" customFormat="1" ht="9" customHeight="1" x14ac:dyDescent="0.25">
      <c r="A175" s="567" t="s">
        <v>478</v>
      </c>
      <c r="B175" s="571">
        <v>15264</v>
      </c>
      <c r="C175" s="571"/>
      <c r="D175" s="571">
        <v>58</v>
      </c>
    </row>
    <row r="176" spans="1:4" s="29" customFormat="1" ht="9" customHeight="1" x14ac:dyDescent="0.25">
      <c r="A176" s="568" t="s">
        <v>479</v>
      </c>
      <c r="B176" s="575">
        <v>129843</v>
      </c>
      <c r="C176" s="575"/>
      <c r="D176" s="575">
        <v>382</v>
      </c>
    </row>
    <row r="177" spans="1:5" s="29" customFormat="1" ht="9" customHeight="1" x14ac:dyDescent="0.25">
      <c r="A177" s="567" t="s">
        <v>480</v>
      </c>
      <c r="B177" s="417">
        <v>35084</v>
      </c>
      <c r="C177" s="417"/>
      <c r="D177" s="417">
        <v>355</v>
      </c>
    </row>
    <row r="178" spans="1:5" s="29" customFormat="1" ht="9" customHeight="1" x14ac:dyDescent="0.25">
      <c r="A178" s="567" t="s">
        <v>481</v>
      </c>
      <c r="B178" s="417">
        <v>129843</v>
      </c>
      <c r="C178" s="417"/>
      <c r="D178" s="417">
        <v>373</v>
      </c>
    </row>
    <row r="179" spans="1:5" s="29" customFormat="1" ht="9" customHeight="1" x14ac:dyDescent="0.25">
      <c r="A179" s="567" t="s">
        <v>493</v>
      </c>
      <c r="B179" s="571" t="s">
        <v>13</v>
      </c>
      <c r="C179" s="571"/>
      <c r="D179" s="417">
        <v>309</v>
      </c>
    </row>
    <row r="180" spans="1:5" s="29" customFormat="1" ht="9" customHeight="1" x14ac:dyDescent="0.25">
      <c r="A180" s="568" t="s">
        <v>482</v>
      </c>
      <c r="B180" s="572">
        <v>15264</v>
      </c>
      <c r="C180" s="572"/>
      <c r="D180" s="572">
        <v>59</v>
      </c>
    </row>
    <row r="181" spans="1:5" s="29" customFormat="1" ht="9" customHeight="1" x14ac:dyDescent="0.25">
      <c r="A181" s="567" t="s">
        <v>483</v>
      </c>
      <c r="B181" s="417">
        <v>35084</v>
      </c>
      <c r="C181" s="417"/>
      <c r="D181" s="417">
        <v>347</v>
      </c>
    </row>
    <row r="182" spans="1:5" s="29" customFormat="1" ht="9" customHeight="1" x14ac:dyDescent="0.25">
      <c r="A182" s="567" t="s">
        <v>494</v>
      </c>
      <c r="B182" s="571" t="s">
        <v>13</v>
      </c>
      <c r="C182" s="571"/>
      <c r="D182" s="417">
        <v>309</v>
      </c>
    </row>
    <row r="183" spans="1:5" s="29" customFormat="1" ht="9" customHeight="1" x14ac:dyDescent="0.25">
      <c r="A183" s="500"/>
      <c r="B183" s="571"/>
      <c r="C183" s="571"/>
      <c r="D183" s="417"/>
      <c r="E183" s="38"/>
    </row>
    <row r="184" spans="1:5" s="29" customFormat="1" ht="9" customHeight="1" x14ac:dyDescent="0.25">
      <c r="A184" s="531" t="s">
        <v>386</v>
      </c>
      <c r="B184" s="572">
        <f>SUM(B185:B190)</f>
        <v>484448</v>
      </c>
      <c r="C184" s="572"/>
      <c r="D184" s="572">
        <f>SUM(D185:D190)</f>
        <v>5787</v>
      </c>
    </row>
    <row r="185" spans="1:5" s="29" customFormat="1" ht="9" customHeight="1" x14ac:dyDescent="0.25">
      <c r="A185" s="569" t="s">
        <v>484</v>
      </c>
      <c r="B185" s="571">
        <v>58639</v>
      </c>
      <c r="C185" s="571"/>
      <c r="D185" s="571">
        <v>985</v>
      </c>
    </row>
    <row r="186" spans="1:5" s="29" customFormat="1" ht="9" customHeight="1" x14ac:dyDescent="0.25">
      <c r="A186" s="569" t="s">
        <v>485</v>
      </c>
      <c r="B186" s="417">
        <v>178534</v>
      </c>
      <c r="C186" s="417"/>
      <c r="D186" s="417">
        <v>1823</v>
      </c>
    </row>
    <row r="187" spans="1:5" s="29" customFormat="1" ht="9" customHeight="1" x14ac:dyDescent="0.25">
      <c r="A187" s="569" t="s">
        <v>486</v>
      </c>
      <c r="B187" s="571">
        <v>58639</v>
      </c>
      <c r="C187" s="571"/>
      <c r="D187" s="417">
        <v>985</v>
      </c>
      <c r="E187" s="38"/>
    </row>
    <row r="188" spans="1:5" s="29" customFormat="1" ht="9" customHeight="1" x14ac:dyDescent="0.25">
      <c r="A188" s="570" t="s">
        <v>487</v>
      </c>
      <c r="B188" s="575">
        <v>178534</v>
      </c>
      <c r="C188" s="575"/>
      <c r="D188" s="575">
        <v>1822</v>
      </c>
    </row>
    <row r="189" spans="1:5" s="29" customFormat="1" ht="9" customHeight="1" x14ac:dyDescent="0.25">
      <c r="A189" s="573" t="s">
        <v>495</v>
      </c>
      <c r="B189" s="417">
        <v>5051</v>
      </c>
      <c r="C189" s="417"/>
      <c r="D189" s="417">
        <v>86</v>
      </c>
    </row>
    <row r="190" spans="1:5" s="29" customFormat="1" ht="9" customHeight="1" x14ac:dyDescent="0.25">
      <c r="A190" s="573" t="s">
        <v>496</v>
      </c>
      <c r="B190" s="417">
        <v>5051</v>
      </c>
      <c r="C190" s="417"/>
      <c r="D190" s="417">
        <v>86</v>
      </c>
    </row>
    <row r="191" spans="1:5" s="29" customFormat="1" ht="9" customHeight="1" x14ac:dyDescent="0.25">
      <c r="A191" s="331"/>
      <c r="B191" s="576"/>
      <c r="C191" s="576"/>
      <c r="D191" s="576"/>
    </row>
    <row r="192" spans="1:5" s="29" customFormat="1" ht="9" customHeight="1" x14ac:dyDescent="0.25">
      <c r="A192" s="332" t="s">
        <v>488</v>
      </c>
      <c r="B192" s="572">
        <f>SUM(B193:B198)</f>
        <v>7145548</v>
      </c>
      <c r="C192" s="572"/>
      <c r="D192" s="572">
        <f>SUM(D193:D198)</f>
        <v>45053</v>
      </c>
    </row>
    <row r="193" spans="1:4" s="29" customFormat="1" ht="9" customHeight="1" x14ac:dyDescent="0.25">
      <c r="A193" s="419" t="s">
        <v>480</v>
      </c>
      <c r="B193" s="571">
        <v>58815</v>
      </c>
      <c r="C193" s="571"/>
      <c r="D193" s="571">
        <v>156</v>
      </c>
    </row>
    <row r="194" spans="1:4" s="29" customFormat="1" ht="9" customHeight="1" x14ac:dyDescent="0.25">
      <c r="A194" s="419" t="s">
        <v>483</v>
      </c>
      <c r="B194" s="571">
        <v>58815</v>
      </c>
      <c r="C194" s="571"/>
      <c r="D194" s="571">
        <v>160</v>
      </c>
    </row>
    <row r="195" spans="1:4" s="29" customFormat="1" ht="9" customHeight="1" x14ac:dyDescent="0.25">
      <c r="A195" s="505" t="s">
        <v>489</v>
      </c>
      <c r="B195" s="417">
        <v>2242509</v>
      </c>
      <c r="C195" s="417"/>
      <c r="D195" s="417">
        <v>4854</v>
      </c>
    </row>
    <row r="196" spans="1:4" s="29" customFormat="1" ht="9" customHeight="1" x14ac:dyDescent="0.25">
      <c r="A196" s="531" t="s">
        <v>490</v>
      </c>
      <c r="B196" s="575">
        <v>1271450</v>
      </c>
      <c r="C196" s="575"/>
      <c r="D196" s="575">
        <v>14162</v>
      </c>
    </row>
    <row r="197" spans="1:4" s="29" customFormat="1" ht="9" customHeight="1" x14ac:dyDescent="0.25">
      <c r="A197" s="505" t="s">
        <v>491</v>
      </c>
      <c r="B197" s="417">
        <v>2242509</v>
      </c>
      <c r="C197" s="417"/>
      <c r="D197" s="417">
        <v>4904</v>
      </c>
    </row>
    <row r="198" spans="1:4" s="29" customFormat="1" ht="9" customHeight="1" x14ac:dyDescent="0.25">
      <c r="A198" s="505" t="s">
        <v>492</v>
      </c>
      <c r="B198" s="417">
        <v>1271450</v>
      </c>
      <c r="C198" s="417"/>
      <c r="D198" s="417">
        <v>20817</v>
      </c>
    </row>
    <row r="199" spans="1:4" s="29" customFormat="1" ht="9" customHeight="1" x14ac:dyDescent="0.25">
      <c r="A199" s="505"/>
      <c r="B199" s="571"/>
      <c r="C199" s="571"/>
      <c r="D199" s="571"/>
    </row>
    <row r="200" spans="1:4" s="29" customFormat="1" ht="10.5" customHeight="1" x14ac:dyDescent="0.25">
      <c r="A200" s="564">
        <v>2003</v>
      </c>
      <c r="B200" s="553"/>
      <c r="C200" s="553"/>
      <c r="D200" s="553"/>
    </row>
    <row r="201" spans="1:4" s="29" customFormat="1" ht="9" customHeight="1" x14ac:dyDescent="0.25">
      <c r="A201" s="318" t="s">
        <v>129</v>
      </c>
      <c r="B201" s="553">
        <f>SUM(B204+B214+B222)</f>
        <v>9210792</v>
      </c>
      <c r="C201" s="553"/>
      <c r="D201" s="553">
        <f>SUM(D204+D214+D222)</f>
        <v>62169</v>
      </c>
    </row>
    <row r="202" spans="1:4" s="29" customFormat="1" ht="3" customHeight="1" x14ac:dyDescent="0.25">
      <c r="A202" s="318"/>
      <c r="B202" s="553"/>
      <c r="C202" s="553"/>
      <c r="D202" s="553"/>
    </row>
    <row r="203" spans="1:4" s="29" customFormat="1" ht="9" customHeight="1" x14ac:dyDescent="0.25">
      <c r="A203" s="331" t="s">
        <v>477</v>
      </c>
      <c r="B203" s="553"/>
      <c r="C203" s="553"/>
      <c r="D203" s="553"/>
    </row>
    <row r="204" spans="1:4" s="29" customFormat="1" ht="9" customHeight="1" x14ac:dyDescent="0.25">
      <c r="A204" s="505" t="s">
        <v>385</v>
      </c>
      <c r="B204" s="571">
        <f>SUM(B205:B212)</f>
        <v>464590</v>
      </c>
      <c r="C204" s="571"/>
      <c r="D204" s="571">
        <f>SUM(D205:D212)</f>
        <v>1896</v>
      </c>
    </row>
    <row r="205" spans="1:4" s="29" customFormat="1" ht="9" customHeight="1" x14ac:dyDescent="0.25">
      <c r="A205" s="567" t="s">
        <v>478</v>
      </c>
      <c r="B205" s="571">
        <v>6706</v>
      </c>
      <c r="C205" s="571"/>
      <c r="D205" s="571">
        <v>76</v>
      </c>
    </row>
    <row r="206" spans="1:4" s="29" customFormat="1" ht="9" customHeight="1" x14ac:dyDescent="0.25">
      <c r="A206" s="568" t="s">
        <v>479</v>
      </c>
      <c r="B206" s="575">
        <v>122414</v>
      </c>
      <c r="C206" s="575"/>
      <c r="D206" s="575">
        <v>521</v>
      </c>
    </row>
    <row r="207" spans="1:4" s="29" customFormat="1" ht="9" customHeight="1" x14ac:dyDescent="0.25">
      <c r="A207" s="567" t="s">
        <v>480</v>
      </c>
      <c r="B207" s="417">
        <v>12442</v>
      </c>
      <c r="C207" s="417"/>
      <c r="D207" s="417">
        <v>101</v>
      </c>
    </row>
    <row r="208" spans="1:4" s="29" customFormat="1" ht="9" customHeight="1" x14ac:dyDescent="0.25">
      <c r="A208" s="567" t="s">
        <v>481</v>
      </c>
      <c r="B208" s="417">
        <v>115206</v>
      </c>
      <c r="C208" s="417"/>
      <c r="D208" s="417">
        <v>501</v>
      </c>
    </row>
    <row r="209" spans="1:5" s="29" customFormat="1" ht="9" customHeight="1" x14ac:dyDescent="0.25">
      <c r="A209" s="567" t="s">
        <v>493</v>
      </c>
      <c r="B209" s="571">
        <v>104496</v>
      </c>
      <c r="C209" s="571"/>
      <c r="D209" s="417">
        <v>272</v>
      </c>
    </row>
    <row r="210" spans="1:5" s="29" customFormat="1" ht="9" customHeight="1" x14ac:dyDescent="0.25">
      <c r="A210" s="568" t="s">
        <v>482</v>
      </c>
      <c r="B210" s="572">
        <v>6998</v>
      </c>
      <c r="C210" s="572"/>
      <c r="D210" s="572">
        <v>73</v>
      </c>
    </row>
    <row r="211" spans="1:5" s="29" customFormat="1" ht="9" customHeight="1" x14ac:dyDescent="0.25">
      <c r="A211" s="567" t="s">
        <v>483</v>
      </c>
      <c r="B211" s="417">
        <v>10250</v>
      </c>
      <c r="C211" s="417"/>
      <c r="D211" s="417">
        <v>79</v>
      </c>
    </row>
    <row r="212" spans="1:5" s="29" customFormat="1" ht="9" customHeight="1" x14ac:dyDescent="0.25">
      <c r="A212" s="567" t="s">
        <v>494</v>
      </c>
      <c r="B212" s="571">
        <v>86078</v>
      </c>
      <c r="C212" s="571"/>
      <c r="D212" s="417">
        <v>273</v>
      </c>
    </row>
    <row r="213" spans="1:5" s="29" customFormat="1" ht="9" customHeight="1" x14ac:dyDescent="0.25">
      <c r="A213" s="500"/>
      <c r="B213" s="571"/>
      <c r="C213" s="571"/>
      <c r="D213" s="417"/>
      <c r="E213" s="38"/>
    </row>
    <row r="214" spans="1:5" s="29" customFormat="1" ht="9" customHeight="1" x14ac:dyDescent="0.25">
      <c r="A214" s="531" t="s">
        <v>386</v>
      </c>
      <c r="B214" s="572">
        <f>SUM(B215:B220)</f>
        <v>653016</v>
      </c>
      <c r="C214" s="572"/>
      <c r="D214" s="572">
        <f>SUM(D215:D220)</f>
        <v>8106</v>
      </c>
    </row>
    <row r="215" spans="1:5" s="29" customFormat="1" ht="9" customHeight="1" x14ac:dyDescent="0.25">
      <c r="A215" s="569" t="s">
        <v>484</v>
      </c>
      <c r="B215" s="571">
        <v>6132</v>
      </c>
      <c r="C215" s="571"/>
      <c r="D215" s="571">
        <v>246</v>
      </c>
    </row>
    <row r="216" spans="1:5" s="29" customFormat="1" ht="9" customHeight="1" x14ac:dyDescent="0.25">
      <c r="A216" s="569" t="s">
        <v>485</v>
      </c>
      <c r="B216" s="417">
        <v>232686</v>
      </c>
      <c r="C216" s="417"/>
      <c r="D216" s="417">
        <v>1847</v>
      </c>
    </row>
    <row r="217" spans="1:5" s="29" customFormat="1" ht="9" customHeight="1" x14ac:dyDescent="0.25">
      <c r="A217" s="569" t="s">
        <v>486</v>
      </c>
      <c r="B217" s="571">
        <v>4886</v>
      </c>
      <c r="C217" s="571"/>
      <c r="D217" s="417">
        <v>230</v>
      </c>
      <c r="E217" s="38"/>
    </row>
    <row r="218" spans="1:5" s="29" customFormat="1" ht="9" customHeight="1" x14ac:dyDescent="0.25">
      <c r="A218" s="570" t="s">
        <v>487</v>
      </c>
      <c r="B218" s="575">
        <v>233258</v>
      </c>
      <c r="C218" s="575"/>
      <c r="D218" s="575">
        <v>1845</v>
      </c>
    </row>
    <row r="219" spans="1:5" s="29" customFormat="1" ht="9" customHeight="1" x14ac:dyDescent="0.25">
      <c r="A219" s="573" t="s">
        <v>495</v>
      </c>
      <c r="B219" s="417">
        <v>88154</v>
      </c>
      <c r="C219" s="417"/>
      <c r="D219" s="417">
        <v>1969</v>
      </c>
    </row>
    <row r="220" spans="1:5" s="29" customFormat="1" ht="9" customHeight="1" x14ac:dyDescent="0.25">
      <c r="A220" s="573" t="s">
        <v>496</v>
      </c>
      <c r="B220" s="417">
        <v>87900</v>
      </c>
      <c r="C220" s="417"/>
      <c r="D220" s="417">
        <v>1969</v>
      </c>
    </row>
    <row r="221" spans="1:5" s="29" customFormat="1" ht="9" customHeight="1" x14ac:dyDescent="0.25">
      <c r="A221" s="331"/>
      <c r="B221" s="576"/>
      <c r="C221" s="576"/>
      <c r="D221" s="576"/>
    </row>
    <row r="222" spans="1:5" s="29" customFormat="1" ht="9" customHeight="1" x14ac:dyDescent="0.25">
      <c r="A222" s="332" t="s">
        <v>488</v>
      </c>
      <c r="B222" s="572">
        <f>SUM(B223:B230)</f>
        <v>8093186</v>
      </c>
      <c r="C222" s="572"/>
      <c r="D222" s="572">
        <f>SUM(D223:D230)</f>
        <v>52167</v>
      </c>
    </row>
    <row r="223" spans="1:5" s="38" customFormat="1" ht="9" customHeight="1" x14ac:dyDescent="0.25">
      <c r="A223" s="500" t="s">
        <v>482</v>
      </c>
      <c r="B223" s="571">
        <v>394</v>
      </c>
      <c r="C223" s="571"/>
      <c r="D223" s="571">
        <v>5</v>
      </c>
    </row>
    <row r="224" spans="1:5" s="38" customFormat="1" ht="9" customHeight="1" x14ac:dyDescent="0.25">
      <c r="A224" s="419" t="s">
        <v>478</v>
      </c>
      <c r="B224" s="571">
        <v>334</v>
      </c>
      <c r="C224" s="571"/>
      <c r="D224" s="571">
        <v>6</v>
      </c>
    </row>
    <row r="225" spans="1:4" s="29" customFormat="1" ht="9" customHeight="1" x14ac:dyDescent="0.25">
      <c r="A225" s="419" t="s">
        <v>480</v>
      </c>
      <c r="B225" s="571">
        <v>10192</v>
      </c>
      <c r="C225" s="571"/>
      <c r="D225" s="571">
        <v>38</v>
      </c>
    </row>
    <row r="226" spans="1:4" s="29" customFormat="1" ht="9" customHeight="1" x14ac:dyDescent="0.25">
      <c r="A226" s="424" t="s">
        <v>483</v>
      </c>
      <c r="B226" s="572">
        <v>20596</v>
      </c>
      <c r="C226" s="572"/>
      <c r="D226" s="572">
        <v>34</v>
      </c>
    </row>
    <row r="227" spans="1:4" s="29" customFormat="1" ht="9" customHeight="1" x14ac:dyDescent="0.25">
      <c r="A227" s="505" t="s">
        <v>489</v>
      </c>
      <c r="B227" s="417">
        <v>2593702</v>
      </c>
      <c r="C227" s="417"/>
      <c r="D227" s="417">
        <v>9086</v>
      </c>
    </row>
    <row r="228" spans="1:4" s="29" customFormat="1" ht="9" customHeight="1" x14ac:dyDescent="0.25">
      <c r="A228" s="505" t="s">
        <v>490</v>
      </c>
      <c r="B228" s="417">
        <v>1388924</v>
      </c>
      <c r="C228" s="417"/>
      <c r="D228" s="417">
        <v>14438</v>
      </c>
    </row>
    <row r="229" spans="1:4" s="29" customFormat="1" ht="9" customHeight="1" x14ac:dyDescent="0.25">
      <c r="A229" s="505" t="s">
        <v>491</v>
      </c>
      <c r="B229" s="417">
        <v>2596618</v>
      </c>
      <c r="C229" s="417"/>
      <c r="D229" s="417">
        <v>9354</v>
      </c>
    </row>
    <row r="230" spans="1:4" s="29" customFormat="1" ht="9" customHeight="1" x14ac:dyDescent="0.25">
      <c r="A230" s="531" t="s">
        <v>492</v>
      </c>
      <c r="B230" s="575">
        <v>1482426</v>
      </c>
      <c r="C230" s="575"/>
      <c r="D230" s="575">
        <v>19206</v>
      </c>
    </row>
    <row r="231" spans="1:4" s="29" customFormat="1" ht="9" customHeight="1" x14ac:dyDescent="0.25">
      <c r="A231" s="505"/>
      <c r="B231" s="571"/>
      <c r="C231" s="571"/>
      <c r="D231" s="571"/>
    </row>
    <row r="232" spans="1:4" s="29" customFormat="1" ht="10.5" customHeight="1" x14ac:dyDescent="0.25">
      <c r="A232" s="564">
        <v>2004</v>
      </c>
      <c r="B232" s="553"/>
      <c r="C232" s="553"/>
      <c r="D232" s="553"/>
    </row>
    <row r="233" spans="1:4" s="29" customFormat="1" ht="9" customHeight="1" x14ac:dyDescent="0.25">
      <c r="A233" s="318" t="s">
        <v>129</v>
      </c>
      <c r="B233" s="553">
        <f>SUM(B236+B244+B252)</f>
        <v>10961502</v>
      </c>
      <c r="C233" s="553"/>
      <c r="D233" s="553">
        <f>SUM(D236+D244+D252)</f>
        <v>87668</v>
      </c>
    </row>
    <row r="234" spans="1:4" s="29" customFormat="1" ht="3" customHeight="1" x14ac:dyDescent="0.25">
      <c r="A234" s="318"/>
      <c r="B234" s="553"/>
      <c r="C234" s="553"/>
      <c r="D234" s="553"/>
    </row>
    <row r="235" spans="1:4" s="29" customFormat="1" ht="9" customHeight="1" x14ac:dyDescent="0.25">
      <c r="A235" s="331" t="s">
        <v>477</v>
      </c>
      <c r="B235" s="553"/>
      <c r="C235" s="553"/>
      <c r="D235" s="553"/>
    </row>
    <row r="236" spans="1:4" s="29" customFormat="1" ht="9" customHeight="1" x14ac:dyDescent="0.25">
      <c r="A236" s="505" t="s">
        <v>385</v>
      </c>
      <c r="B236" s="571">
        <f>SUM(B237:B242)</f>
        <v>590664</v>
      </c>
      <c r="C236" s="571"/>
      <c r="D236" s="571">
        <f>SUM(D237:D242)</f>
        <v>2305</v>
      </c>
    </row>
    <row r="237" spans="1:4" s="29" customFormat="1" ht="9" customHeight="1" x14ac:dyDescent="0.25">
      <c r="A237" s="567" t="s">
        <v>499</v>
      </c>
      <c r="B237" s="571">
        <v>166475</v>
      </c>
      <c r="C237" s="571"/>
      <c r="D237" s="417">
        <v>312</v>
      </c>
    </row>
    <row r="238" spans="1:4" s="29" customFormat="1" ht="9" customHeight="1" x14ac:dyDescent="0.25">
      <c r="A238" s="568" t="s">
        <v>500</v>
      </c>
      <c r="B238" s="572">
        <v>166475</v>
      </c>
      <c r="C238" s="572"/>
      <c r="D238" s="575">
        <v>338</v>
      </c>
    </row>
    <row r="239" spans="1:4" s="29" customFormat="1" ht="9" customHeight="1" x14ac:dyDescent="0.25">
      <c r="A239" s="567" t="s">
        <v>482</v>
      </c>
      <c r="B239" s="571">
        <v>12753</v>
      </c>
      <c r="C239" s="571"/>
      <c r="D239" s="571">
        <v>136</v>
      </c>
    </row>
    <row r="240" spans="1:4" s="29" customFormat="1" ht="9" customHeight="1" x14ac:dyDescent="0.25">
      <c r="A240" s="567" t="s">
        <v>478</v>
      </c>
      <c r="B240" s="571">
        <v>12753</v>
      </c>
      <c r="C240" s="571"/>
      <c r="D240" s="571">
        <v>141</v>
      </c>
    </row>
    <row r="241" spans="1:5" s="29" customFormat="1" ht="9" customHeight="1" x14ac:dyDescent="0.25">
      <c r="A241" s="567" t="s">
        <v>479</v>
      </c>
      <c r="B241" s="417">
        <v>116104</v>
      </c>
      <c r="C241" s="417"/>
      <c r="D241" s="417">
        <v>675</v>
      </c>
    </row>
    <row r="242" spans="1:5" s="29" customFormat="1" ht="9" customHeight="1" x14ac:dyDescent="0.25">
      <c r="A242" s="568" t="s">
        <v>481</v>
      </c>
      <c r="B242" s="575">
        <v>116104</v>
      </c>
      <c r="C242" s="575"/>
      <c r="D242" s="575">
        <v>703</v>
      </c>
    </row>
    <row r="243" spans="1:5" s="29" customFormat="1" ht="9" customHeight="1" x14ac:dyDescent="0.25">
      <c r="A243" s="500"/>
      <c r="B243" s="571"/>
      <c r="C243" s="571"/>
      <c r="D243" s="417"/>
      <c r="E243" s="38"/>
    </row>
    <row r="244" spans="1:5" s="29" customFormat="1" ht="9" customHeight="1" x14ac:dyDescent="0.25">
      <c r="A244" s="505" t="s">
        <v>386</v>
      </c>
      <c r="B244" s="571">
        <f>SUM(B245:B250)</f>
        <v>822416</v>
      </c>
      <c r="C244" s="571"/>
      <c r="D244" s="571">
        <f>SUM(D245:D250)</f>
        <v>9496</v>
      </c>
    </row>
    <row r="245" spans="1:5" s="29" customFormat="1" ht="9" customHeight="1" x14ac:dyDescent="0.25">
      <c r="A245" s="569" t="s">
        <v>487</v>
      </c>
      <c r="B245" s="417">
        <v>240645</v>
      </c>
      <c r="C245" s="417"/>
      <c r="D245" s="417">
        <v>1880</v>
      </c>
    </row>
    <row r="246" spans="1:5" s="29" customFormat="1" ht="9" customHeight="1" x14ac:dyDescent="0.25">
      <c r="A246" s="570" t="s">
        <v>485</v>
      </c>
      <c r="B246" s="575">
        <v>240645</v>
      </c>
      <c r="C246" s="575"/>
      <c r="D246" s="575">
        <v>1880</v>
      </c>
    </row>
    <row r="247" spans="1:5" s="29" customFormat="1" ht="9" customHeight="1" x14ac:dyDescent="0.25">
      <c r="A247" s="569" t="s">
        <v>486</v>
      </c>
      <c r="B247" s="571">
        <v>362</v>
      </c>
      <c r="C247" s="571"/>
      <c r="D247" s="417">
        <v>23</v>
      </c>
      <c r="E247" s="38"/>
    </row>
    <row r="248" spans="1:5" s="29" customFormat="1" ht="9" customHeight="1" x14ac:dyDescent="0.25">
      <c r="A248" s="569" t="s">
        <v>484</v>
      </c>
      <c r="B248" s="571">
        <v>362</v>
      </c>
      <c r="C248" s="571"/>
      <c r="D248" s="571">
        <v>29</v>
      </c>
    </row>
    <row r="249" spans="1:5" s="29" customFormat="1" ht="9" customHeight="1" x14ac:dyDescent="0.25">
      <c r="A249" s="573" t="s">
        <v>501</v>
      </c>
      <c r="B249" s="417">
        <v>170201</v>
      </c>
      <c r="C249" s="417"/>
      <c r="D249" s="417">
        <v>2842</v>
      </c>
    </row>
    <row r="250" spans="1:5" s="29" customFormat="1" ht="9" customHeight="1" x14ac:dyDescent="0.25">
      <c r="A250" s="574" t="s">
        <v>502</v>
      </c>
      <c r="B250" s="575">
        <v>170201</v>
      </c>
      <c r="C250" s="575"/>
      <c r="D250" s="575">
        <v>2842</v>
      </c>
    </row>
    <row r="251" spans="1:5" s="29" customFormat="1" ht="9" customHeight="1" x14ac:dyDescent="0.25">
      <c r="A251" s="331"/>
      <c r="B251" s="576"/>
      <c r="C251" s="576"/>
      <c r="D251" s="576"/>
    </row>
    <row r="252" spans="1:5" s="29" customFormat="1" ht="9" customHeight="1" x14ac:dyDescent="0.25">
      <c r="A252" s="331" t="s">
        <v>488</v>
      </c>
      <c r="B252" s="571">
        <f>SUM(B253:B256)</f>
        <v>9548422</v>
      </c>
      <c r="C252" s="571"/>
      <c r="D252" s="571">
        <f>SUM(D253:D256)</f>
        <v>75867</v>
      </c>
    </row>
    <row r="253" spans="1:5" s="29" customFormat="1" ht="9" customHeight="1" x14ac:dyDescent="0.25">
      <c r="A253" s="505" t="s">
        <v>489</v>
      </c>
      <c r="B253" s="417">
        <v>2851823</v>
      </c>
      <c r="C253" s="417"/>
      <c r="D253" s="417">
        <v>10248</v>
      </c>
    </row>
    <row r="254" spans="1:5" s="38" customFormat="1" ht="9" customHeight="1" x14ac:dyDescent="0.25">
      <c r="A254" s="531" t="s">
        <v>491</v>
      </c>
      <c r="B254" s="575">
        <v>2851823</v>
      </c>
      <c r="C254" s="575"/>
      <c r="D254" s="575">
        <v>10244</v>
      </c>
    </row>
    <row r="255" spans="1:5" s="29" customFormat="1" ht="9" customHeight="1" x14ac:dyDescent="0.25">
      <c r="A255" s="505" t="s">
        <v>492</v>
      </c>
      <c r="B255" s="417">
        <v>1922388</v>
      </c>
      <c r="C255" s="417"/>
      <c r="D255" s="417">
        <v>26795</v>
      </c>
    </row>
    <row r="256" spans="1:5" s="29" customFormat="1" ht="9" customHeight="1" x14ac:dyDescent="0.25">
      <c r="A256" s="505" t="s">
        <v>490</v>
      </c>
      <c r="B256" s="417">
        <v>1922388</v>
      </c>
      <c r="C256" s="417"/>
      <c r="D256" s="417">
        <v>28580</v>
      </c>
    </row>
    <row r="257" spans="1:5" s="29" customFormat="1" ht="9" customHeight="1" x14ac:dyDescent="0.25">
      <c r="A257" s="505"/>
      <c r="B257" s="571"/>
      <c r="C257" s="571"/>
      <c r="D257" s="571"/>
    </row>
    <row r="258" spans="1:5" s="29" customFormat="1" ht="10.5" customHeight="1" x14ac:dyDescent="0.25">
      <c r="A258" s="564">
        <v>2005</v>
      </c>
      <c r="B258" s="553"/>
      <c r="C258" s="553"/>
      <c r="D258" s="553"/>
    </row>
    <row r="259" spans="1:5" s="29" customFormat="1" ht="9" customHeight="1" x14ac:dyDescent="0.25">
      <c r="A259" s="318" t="s">
        <v>129</v>
      </c>
      <c r="B259" s="553">
        <f>SUM(B262+B270+B278)</f>
        <v>9846806</v>
      </c>
      <c r="C259" s="553"/>
      <c r="D259" s="553">
        <f>SUM(D262+D270+D278)</f>
        <v>63469</v>
      </c>
    </row>
    <row r="260" spans="1:5" s="29" customFormat="1" ht="3" customHeight="1" x14ac:dyDescent="0.25">
      <c r="A260" s="318"/>
      <c r="B260" s="553"/>
      <c r="C260" s="553"/>
      <c r="D260" s="553"/>
    </row>
    <row r="261" spans="1:5" s="29" customFormat="1" ht="9" customHeight="1" x14ac:dyDescent="0.25">
      <c r="A261" s="331" t="s">
        <v>477</v>
      </c>
      <c r="B261" s="553"/>
      <c r="C261" s="553"/>
      <c r="D261" s="553"/>
    </row>
    <row r="262" spans="1:5" s="29" customFormat="1" ht="9" customHeight="1" x14ac:dyDescent="0.25">
      <c r="A262" s="505" t="s">
        <v>385</v>
      </c>
      <c r="B262" s="571">
        <f>SUM(B263:B268)</f>
        <v>621200</v>
      </c>
      <c r="C262" s="571"/>
      <c r="D262" s="571">
        <f>SUM(D263:D268)</f>
        <v>2022</v>
      </c>
    </row>
    <row r="263" spans="1:5" s="29" customFormat="1" ht="9" customHeight="1" x14ac:dyDescent="0.25">
      <c r="A263" s="567" t="s">
        <v>499</v>
      </c>
      <c r="B263" s="571">
        <v>209721</v>
      </c>
      <c r="C263" s="571"/>
      <c r="D263" s="417">
        <v>351</v>
      </c>
    </row>
    <row r="264" spans="1:5" s="29" customFormat="1" ht="9" customHeight="1" x14ac:dyDescent="0.25">
      <c r="A264" s="568" t="s">
        <v>500</v>
      </c>
      <c r="B264" s="572">
        <v>209721</v>
      </c>
      <c r="C264" s="572"/>
      <c r="D264" s="575">
        <v>350</v>
      </c>
    </row>
    <row r="265" spans="1:5" s="29" customFormat="1" ht="9" customHeight="1" x14ac:dyDescent="0.25">
      <c r="A265" s="567" t="s">
        <v>479</v>
      </c>
      <c r="B265" s="417">
        <v>89275</v>
      </c>
      <c r="C265" s="417"/>
      <c r="D265" s="417">
        <v>500</v>
      </c>
    </row>
    <row r="266" spans="1:5" s="29" customFormat="1" ht="9" customHeight="1" x14ac:dyDescent="0.25">
      <c r="A266" s="567" t="s">
        <v>481</v>
      </c>
      <c r="B266" s="417">
        <v>89275</v>
      </c>
      <c r="C266" s="417"/>
      <c r="D266" s="417">
        <v>502</v>
      </c>
    </row>
    <row r="267" spans="1:5" s="29" customFormat="1" ht="9" customHeight="1" x14ac:dyDescent="0.25">
      <c r="A267" s="567" t="s">
        <v>482</v>
      </c>
      <c r="B267" s="571">
        <v>11604</v>
      </c>
      <c r="C267" s="571"/>
      <c r="D267" s="571">
        <v>158</v>
      </c>
    </row>
    <row r="268" spans="1:5" s="29" customFormat="1" ht="9" customHeight="1" x14ac:dyDescent="0.25">
      <c r="A268" s="568" t="s">
        <v>478</v>
      </c>
      <c r="B268" s="572">
        <v>11604</v>
      </c>
      <c r="C268" s="572"/>
      <c r="D268" s="572">
        <v>161</v>
      </c>
    </row>
    <row r="269" spans="1:5" s="29" customFormat="1" ht="9" customHeight="1" x14ac:dyDescent="0.25">
      <c r="A269" s="500"/>
      <c r="B269" s="571"/>
      <c r="C269" s="571"/>
      <c r="D269" s="417"/>
      <c r="E269" s="38"/>
    </row>
    <row r="270" spans="1:5" s="29" customFormat="1" ht="9" customHeight="1" x14ac:dyDescent="0.25">
      <c r="A270" s="505" t="s">
        <v>386</v>
      </c>
      <c r="B270" s="571">
        <f>SUM(B271:B276)</f>
        <v>740634</v>
      </c>
      <c r="C270" s="571"/>
      <c r="D270" s="571">
        <f>SUM(D271:D276)</f>
        <v>6748</v>
      </c>
    </row>
    <row r="271" spans="1:5" s="29" customFormat="1" ht="9" customHeight="1" x14ac:dyDescent="0.25">
      <c r="A271" s="569" t="s">
        <v>487</v>
      </c>
      <c r="B271" s="417">
        <v>197649</v>
      </c>
      <c r="C271" s="417"/>
      <c r="D271" s="417">
        <v>1876</v>
      </c>
    </row>
    <row r="272" spans="1:5" s="29" customFormat="1" ht="9" customHeight="1" x14ac:dyDescent="0.25">
      <c r="A272" s="570" t="s">
        <v>485</v>
      </c>
      <c r="B272" s="575">
        <v>197649</v>
      </c>
      <c r="C272" s="575"/>
      <c r="D272" s="575">
        <v>1876</v>
      </c>
    </row>
    <row r="273" spans="1:5" s="29" customFormat="1" ht="9" customHeight="1" x14ac:dyDescent="0.25">
      <c r="A273" s="573" t="s">
        <v>501</v>
      </c>
      <c r="B273" s="417">
        <v>172668</v>
      </c>
      <c r="C273" s="417"/>
      <c r="D273" s="417">
        <v>1484</v>
      </c>
      <c r="E273" s="38"/>
    </row>
    <row r="274" spans="1:5" s="29" customFormat="1" ht="9" customHeight="1" x14ac:dyDescent="0.25">
      <c r="A274" s="573" t="s">
        <v>502</v>
      </c>
      <c r="B274" s="417">
        <v>172668</v>
      </c>
      <c r="C274" s="417"/>
      <c r="D274" s="417">
        <v>1512</v>
      </c>
    </row>
    <row r="275" spans="1:5" s="29" customFormat="1" ht="9" customHeight="1" x14ac:dyDescent="0.25">
      <c r="A275" s="569" t="s">
        <v>486</v>
      </c>
      <c r="B275" s="571">
        <v>0</v>
      </c>
      <c r="C275" s="571"/>
      <c r="D275" s="417">
        <v>0</v>
      </c>
    </row>
    <row r="276" spans="1:5" s="29" customFormat="1" ht="9" customHeight="1" x14ac:dyDescent="0.25">
      <c r="A276" s="570" t="s">
        <v>484</v>
      </c>
      <c r="B276" s="572">
        <v>0</v>
      </c>
      <c r="C276" s="572"/>
      <c r="D276" s="572">
        <v>0</v>
      </c>
    </row>
    <row r="277" spans="1:5" s="29" customFormat="1" ht="9" customHeight="1" x14ac:dyDescent="0.25">
      <c r="A277" s="331"/>
      <c r="B277" s="576"/>
      <c r="C277" s="576"/>
      <c r="D277" s="576"/>
    </row>
    <row r="278" spans="1:5" s="29" customFormat="1" ht="9" customHeight="1" x14ac:dyDescent="0.25">
      <c r="A278" s="331" t="s">
        <v>488</v>
      </c>
      <c r="B278" s="571">
        <f>SUM(B279:B282)</f>
        <v>8484972</v>
      </c>
      <c r="C278" s="571"/>
      <c r="D278" s="571">
        <f>SUM(D279:D282)</f>
        <v>54699</v>
      </c>
    </row>
    <row r="279" spans="1:5" s="29" customFormat="1" ht="9" customHeight="1" x14ac:dyDescent="0.25">
      <c r="A279" s="505" t="s">
        <v>489</v>
      </c>
      <c r="B279" s="417">
        <v>2797214</v>
      </c>
      <c r="C279" s="417"/>
      <c r="D279" s="417">
        <v>7612</v>
      </c>
    </row>
    <row r="280" spans="1:5" s="29" customFormat="1" ht="9" customHeight="1" x14ac:dyDescent="0.25">
      <c r="A280" s="531" t="s">
        <v>491</v>
      </c>
      <c r="B280" s="575">
        <v>2797214</v>
      </c>
      <c r="C280" s="575"/>
      <c r="D280" s="575">
        <v>7648</v>
      </c>
    </row>
    <row r="281" spans="1:5" s="29" customFormat="1" ht="9" customHeight="1" x14ac:dyDescent="0.25">
      <c r="A281" s="505" t="s">
        <v>492</v>
      </c>
      <c r="B281" s="417">
        <v>1445272</v>
      </c>
      <c r="C281" s="417"/>
      <c r="D281" s="417">
        <v>24565</v>
      </c>
    </row>
    <row r="282" spans="1:5" s="38" customFormat="1" ht="9" customHeight="1" x14ac:dyDescent="0.25">
      <c r="A282" s="505" t="s">
        <v>490</v>
      </c>
      <c r="B282" s="417">
        <v>1445272</v>
      </c>
      <c r="C282" s="417"/>
      <c r="D282" s="417">
        <v>14874</v>
      </c>
    </row>
    <row r="283" spans="1:5" s="29" customFormat="1" ht="9" customHeight="1" x14ac:dyDescent="0.25">
      <c r="A283" s="505"/>
      <c r="B283" s="571"/>
      <c r="C283" s="571"/>
      <c r="D283" s="571"/>
    </row>
    <row r="284" spans="1:5" s="29" customFormat="1" ht="10.5" customHeight="1" x14ac:dyDescent="0.25">
      <c r="A284" s="564">
        <v>2006</v>
      </c>
      <c r="B284" s="553"/>
      <c r="C284" s="553"/>
      <c r="D284" s="553"/>
    </row>
    <row r="285" spans="1:5" s="29" customFormat="1" ht="9" customHeight="1" x14ac:dyDescent="0.25">
      <c r="A285" s="318" t="s">
        <v>129</v>
      </c>
      <c r="B285" s="553">
        <f>SUM(B288+B296+B304)</f>
        <v>11574096</v>
      </c>
      <c r="C285" s="553"/>
      <c r="D285" s="553">
        <f>SUM(D288+D296+D304)</f>
        <v>76536</v>
      </c>
    </row>
    <row r="286" spans="1:5" s="29" customFormat="1" ht="3" customHeight="1" x14ac:dyDescent="0.25">
      <c r="A286" s="318"/>
      <c r="B286" s="553"/>
      <c r="C286" s="553"/>
      <c r="D286" s="553"/>
    </row>
    <row r="287" spans="1:5" s="29" customFormat="1" ht="9" customHeight="1" x14ac:dyDescent="0.25">
      <c r="A287" s="331" t="s">
        <v>477</v>
      </c>
      <c r="B287" s="553"/>
      <c r="C287" s="553"/>
      <c r="D287" s="553"/>
    </row>
    <row r="288" spans="1:5" s="29" customFormat="1" ht="9" customHeight="1" x14ac:dyDescent="0.25">
      <c r="A288" s="505" t="s">
        <v>385</v>
      </c>
      <c r="B288" s="571">
        <f>SUM(B289:B294)</f>
        <v>666442</v>
      </c>
      <c r="C288" s="571"/>
      <c r="D288" s="571">
        <f>SUM(D289:D294)</f>
        <v>2137</v>
      </c>
    </row>
    <row r="289" spans="1:5" s="29" customFormat="1" ht="9" customHeight="1" x14ac:dyDescent="0.25">
      <c r="A289" s="567" t="s">
        <v>499</v>
      </c>
      <c r="B289" s="571">
        <v>225032</v>
      </c>
      <c r="C289" s="571"/>
      <c r="D289" s="417">
        <v>383</v>
      </c>
    </row>
    <row r="290" spans="1:5" s="29" customFormat="1" ht="9" customHeight="1" x14ac:dyDescent="0.25">
      <c r="A290" s="568" t="s">
        <v>500</v>
      </c>
      <c r="B290" s="572">
        <v>225032</v>
      </c>
      <c r="C290" s="572"/>
      <c r="D290" s="575">
        <v>375</v>
      </c>
    </row>
    <row r="291" spans="1:5" s="29" customFormat="1" ht="9" customHeight="1" x14ac:dyDescent="0.25">
      <c r="A291" s="567" t="s">
        <v>479</v>
      </c>
      <c r="B291" s="417">
        <v>90458</v>
      </c>
      <c r="C291" s="417"/>
      <c r="D291" s="417">
        <v>486</v>
      </c>
    </row>
    <row r="292" spans="1:5" s="29" customFormat="1" ht="9" customHeight="1" x14ac:dyDescent="0.25">
      <c r="A292" s="567" t="s">
        <v>481</v>
      </c>
      <c r="B292" s="417">
        <v>90458</v>
      </c>
      <c r="C292" s="417"/>
      <c r="D292" s="417">
        <v>491</v>
      </c>
    </row>
    <row r="293" spans="1:5" s="29" customFormat="1" ht="9" customHeight="1" x14ac:dyDescent="0.25">
      <c r="A293" s="567" t="s">
        <v>482</v>
      </c>
      <c r="B293" s="571">
        <v>17731</v>
      </c>
      <c r="C293" s="571"/>
      <c r="D293" s="571">
        <v>201</v>
      </c>
    </row>
    <row r="294" spans="1:5" s="29" customFormat="1" ht="9" customHeight="1" x14ac:dyDescent="0.25">
      <c r="A294" s="568" t="s">
        <v>478</v>
      </c>
      <c r="B294" s="572">
        <v>17731</v>
      </c>
      <c r="C294" s="572"/>
      <c r="D294" s="572">
        <v>201</v>
      </c>
    </row>
    <row r="295" spans="1:5" s="29" customFormat="1" ht="9" customHeight="1" x14ac:dyDescent="0.25">
      <c r="A295" s="500"/>
      <c r="B295" s="571"/>
      <c r="C295" s="571"/>
      <c r="D295" s="417"/>
      <c r="E295" s="38"/>
    </row>
    <row r="296" spans="1:5" s="29" customFormat="1" ht="9" customHeight="1" x14ac:dyDescent="0.25">
      <c r="A296" s="505" t="s">
        <v>386</v>
      </c>
      <c r="B296" s="571">
        <f>SUM(B297:B302)</f>
        <v>830806</v>
      </c>
      <c r="C296" s="571"/>
      <c r="D296" s="571">
        <f>SUM(D297:D302)</f>
        <v>8070</v>
      </c>
    </row>
    <row r="297" spans="1:5" s="29" customFormat="1" ht="9" customHeight="1" x14ac:dyDescent="0.25">
      <c r="A297" s="569" t="s">
        <v>487</v>
      </c>
      <c r="B297" s="417">
        <v>221677</v>
      </c>
      <c r="C297" s="417"/>
      <c r="D297" s="417">
        <v>2267</v>
      </c>
    </row>
    <row r="298" spans="1:5" s="29" customFormat="1" ht="9" customHeight="1" x14ac:dyDescent="0.25">
      <c r="A298" s="570" t="s">
        <v>485</v>
      </c>
      <c r="B298" s="575">
        <v>221677</v>
      </c>
      <c r="C298" s="575"/>
      <c r="D298" s="575">
        <v>2266</v>
      </c>
    </row>
    <row r="299" spans="1:5" s="29" customFormat="1" ht="9" customHeight="1" x14ac:dyDescent="0.25">
      <c r="A299" s="573" t="s">
        <v>501</v>
      </c>
      <c r="B299" s="417">
        <v>193726</v>
      </c>
      <c r="C299" s="417"/>
      <c r="D299" s="417">
        <v>1767</v>
      </c>
      <c r="E299" s="38"/>
    </row>
    <row r="300" spans="1:5" s="29" customFormat="1" ht="9" customHeight="1" x14ac:dyDescent="0.25">
      <c r="A300" s="573" t="s">
        <v>502</v>
      </c>
      <c r="B300" s="417">
        <v>193726</v>
      </c>
      <c r="C300" s="417"/>
      <c r="D300" s="417">
        <v>1770</v>
      </c>
    </row>
    <row r="301" spans="1:5" s="29" customFormat="1" ht="9" customHeight="1" x14ac:dyDescent="0.25">
      <c r="A301" s="569" t="s">
        <v>486</v>
      </c>
      <c r="B301" s="571">
        <v>0</v>
      </c>
      <c r="C301" s="571"/>
      <c r="D301" s="417">
        <v>0</v>
      </c>
    </row>
    <row r="302" spans="1:5" s="29" customFormat="1" ht="9" customHeight="1" x14ac:dyDescent="0.25">
      <c r="A302" s="570" t="s">
        <v>484</v>
      </c>
      <c r="B302" s="572">
        <v>0</v>
      </c>
      <c r="C302" s="572"/>
      <c r="D302" s="572">
        <v>0</v>
      </c>
    </row>
    <row r="303" spans="1:5" s="29" customFormat="1" ht="9" customHeight="1" x14ac:dyDescent="0.25">
      <c r="A303" s="331"/>
      <c r="B303" s="576"/>
      <c r="C303" s="576"/>
      <c r="D303" s="576"/>
    </row>
    <row r="304" spans="1:5" s="29" customFormat="1" ht="9" customHeight="1" x14ac:dyDescent="0.25">
      <c r="A304" s="331" t="s">
        <v>488</v>
      </c>
      <c r="B304" s="571">
        <f>SUM(B305:B308)</f>
        <v>10076848</v>
      </c>
      <c r="C304" s="571"/>
      <c r="D304" s="571">
        <f>SUM(D305:D308)</f>
        <v>66329</v>
      </c>
    </row>
    <row r="305" spans="1:4" s="29" customFormat="1" ht="9" customHeight="1" x14ac:dyDescent="0.25">
      <c r="A305" s="505" t="s">
        <v>489</v>
      </c>
      <c r="B305" s="417">
        <v>2569188</v>
      </c>
      <c r="C305" s="417"/>
      <c r="D305" s="417">
        <v>5248</v>
      </c>
    </row>
    <row r="306" spans="1:4" s="29" customFormat="1" ht="9" customHeight="1" x14ac:dyDescent="0.25">
      <c r="A306" s="531" t="s">
        <v>491</v>
      </c>
      <c r="B306" s="575">
        <v>2569188</v>
      </c>
      <c r="C306" s="575"/>
      <c r="D306" s="575">
        <v>5260</v>
      </c>
    </row>
    <row r="307" spans="1:4" s="29" customFormat="1" ht="9" customHeight="1" x14ac:dyDescent="0.25">
      <c r="A307" s="505" t="s">
        <v>492</v>
      </c>
      <c r="B307" s="417">
        <v>2469236</v>
      </c>
      <c r="C307" s="417"/>
      <c r="D307" s="417">
        <v>27329</v>
      </c>
    </row>
    <row r="308" spans="1:4" s="38" customFormat="1" ht="9" customHeight="1" x14ac:dyDescent="0.25">
      <c r="A308" s="505" t="s">
        <v>490</v>
      </c>
      <c r="B308" s="417">
        <v>2469236</v>
      </c>
      <c r="C308" s="417"/>
      <c r="D308" s="417">
        <v>28492</v>
      </c>
    </row>
    <row r="309" spans="1:4" s="275" customFormat="1" ht="9" customHeight="1" x14ac:dyDescent="0.25">
      <c r="A309" s="505"/>
      <c r="B309" s="571"/>
      <c r="C309" s="571"/>
      <c r="D309" s="571"/>
    </row>
    <row r="310" spans="1:4" s="275" customFormat="1" ht="7.5" customHeight="1" x14ac:dyDescent="0.25">
      <c r="A310" s="564">
        <v>2007</v>
      </c>
      <c r="B310" s="553"/>
      <c r="C310" s="553"/>
      <c r="D310" s="553"/>
    </row>
    <row r="311" spans="1:4" s="275" customFormat="1" ht="9" x14ac:dyDescent="0.25">
      <c r="A311" s="318" t="s">
        <v>129</v>
      </c>
      <c r="B311" s="553">
        <f>B313+B321+B327</f>
        <v>12540010</v>
      </c>
      <c r="C311" s="553"/>
      <c r="D311" s="553">
        <f>D313+D321+D327</f>
        <v>84237</v>
      </c>
    </row>
    <row r="312" spans="1:4" s="275" customFormat="1" ht="9" x14ac:dyDescent="0.25">
      <c r="A312" s="331" t="s">
        <v>477</v>
      </c>
      <c r="B312" s="553"/>
      <c r="C312" s="553"/>
      <c r="D312" s="553"/>
    </row>
    <row r="313" spans="1:4" s="275" customFormat="1" ht="9" x14ac:dyDescent="0.25">
      <c r="A313" s="505" t="s">
        <v>385</v>
      </c>
      <c r="B313" s="571">
        <f>SUM(B314:B319)</f>
        <v>736902</v>
      </c>
      <c r="C313" s="571"/>
      <c r="D313" s="571">
        <f>SUM(D314:D319)</f>
        <v>2202</v>
      </c>
    </row>
    <row r="314" spans="1:4" s="275" customFormat="1" ht="9" x14ac:dyDescent="0.25">
      <c r="A314" s="567" t="s">
        <v>499</v>
      </c>
      <c r="B314" s="571">
        <v>272649</v>
      </c>
      <c r="C314" s="571"/>
      <c r="D314" s="417">
        <v>362</v>
      </c>
    </row>
    <row r="315" spans="1:4" s="275" customFormat="1" ht="9" x14ac:dyDescent="0.25">
      <c r="A315" s="568" t="s">
        <v>500</v>
      </c>
      <c r="B315" s="572">
        <v>272649</v>
      </c>
      <c r="C315" s="572"/>
      <c r="D315" s="575">
        <v>361</v>
      </c>
    </row>
    <row r="316" spans="1:4" s="275" customFormat="1" ht="9" x14ac:dyDescent="0.25">
      <c r="A316" s="567" t="s">
        <v>479</v>
      </c>
      <c r="B316" s="417">
        <v>83618</v>
      </c>
      <c r="C316" s="417"/>
      <c r="D316" s="417">
        <v>570</v>
      </c>
    </row>
    <row r="317" spans="1:4" s="275" customFormat="1" ht="9" x14ac:dyDescent="0.25">
      <c r="A317" s="567" t="s">
        <v>481</v>
      </c>
      <c r="B317" s="417">
        <v>83618</v>
      </c>
      <c r="C317" s="417"/>
      <c r="D317" s="417">
        <v>568</v>
      </c>
    </row>
    <row r="318" spans="1:4" s="275" customFormat="1" ht="9" x14ac:dyDescent="0.25">
      <c r="A318" s="567" t="s">
        <v>482</v>
      </c>
      <c r="B318" s="571">
        <v>12184</v>
      </c>
      <c r="C318" s="571"/>
      <c r="D318" s="571">
        <v>167</v>
      </c>
    </row>
    <row r="319" spans="1:4" s="275" customFormat="1" ht="9" x14ac:dyDescent="0.25">
      <c r="A319" s="568" t="s">
        <v>478</v>
      </c>
      <c r="B319" s="572">
        <v>12184</v>
      </c>
      <c r="C319" s="572"/>
      <c r="D319" s="572">
        <v>174</v>
      </c>
    </row>
    <row r="320" spans="1:4" s="275" customFormat="1" ht="5.25" customHeight="1" x14ac:dyDescent="0.25">
      <c r="A320" s="500"/>
      <c r="B320" s="571"/>
      <c r="C320" s="571"/>
      <c r="D320" s="417"/>
    </row>
    <row r="321" spans="1:4" s="275" customFormat="1" ht="9" x14ac:dyDescent="0.25">
      <c r="A321" s="505" t="s">
        <v>386</v>
      </c>
      <c r="B321" s="571">
        <f>SUM(B322:B325)</f>
        <v>864792</v>
      </c>
      <c r="C321" s="571"/>
      <c r="D321" s="571">
        <f>SUM(D322:D325)</f>
        <v>8635</v>
      </c>
    </row>
    <row r="322" spans="1:4" s="275" customFormat="1" ht="9" x14ac:dyDescent="0.25">
      <c r="A322" s="569" t="s">
        <v>487</v>
      </c>
      <c r="B322" s="417">
        <v>227755</v>
      </c>
      <c r="C322" s="417"/>
      <c r="D322" s="417">
        <v>2267</v>
      </c>
    </row>
    <row r="323" spans="1:4" s="275" customFormat="1" ht="9" x14ac:dyDescent="0.25">
      <c r="A323" s="570" t="s">
        <v>485</v>
      </c>
      <c r="B323" s="575">
        <v>227755</v>
      </c>
      <c r="C323" s="575"/>
      <c r="D323" s="575">
        <v>2267</v>
      </c>
    </row>
    <row r="324" spans="1:4" s="275" customFormat="1" ht="9" x14ac:dyDescent="0.25">
      <c r="A324" s="573" t="s">
        <v>501</v>
      </c>
      <c r="B324" s="417">
        <v>204641</v>
      </c>
      <c r="C324" s="417"/>
      <c r="D324" s="417">
        <v>1914</v>
      </c>
    </row>
    <row r="325" spans="1:4" s="275" customFormat="1" ht="9" x14ac:dyDescent="0.25">
      <c r="A325" s="573" t="s">
        <v>502</v>
      </c>
      <c r="B325" s="417">
        <v>204641</v>
      </c>
      <c r="C325" s="417"/>
      <c r="D325" s="417">
        <v>2187</v>
      </c>
    </row>
    <row r="326" spans="1:4" s="275" customFormat="1" ht="6" customHeight="1" x14ac:dyDescent="0.25">
      <c r="A326" s="331"/>
      <c r="B326" s="576"/>
      <c r="C326" s="576"/>
      <c r="D326" s="576"/>
    </row>
    <row r="327" spans="1:4" s="275" customFormat="1" ht="9" x14ac:dyDescent="0.25">
      <c r="A327" s="332" t="s">
        <v>488</v>
      </c>
      <c r="B327" s="572">
        <f>SUM(B328:B331)</f>
        <v>10938316</v>
      </c>
      <c r="C327" s="572"/>
      <c r="D327" s="572">
        <f>SUM(D328:D331)</f>
        <v>73400</v>
      </c>
    </row>
    <row r="328" spans="1:4" s="275" customFormat="1" ht="9" x14ac:dyDescent="0.25">
      <c r="A328" s="505" t="s">
        <v>489</v>
      </c>
      <c r="B328" s="417">
        <v>2850816</v>
      </c>
      <c r="C328" s="417"/>
      <c r="D328" s="417">
        <v>9880</v>
      </c>
    </row>
    <row r="329" spans="1:4" s="275" customFormat="1" ht="9" x14ac:dyDescent="0.25">
      <c r="A329" s="505" t="s">
        <v>491</v>
      </c>
      <c r="B329" s="417">
        <v>2850816</v>
      </c>
      <c r="C329" s="417"/>
      <c r="D329" s="417">
        <v>9951</v>
      </c>
    </row>
    <row r="330" spans="1:4" s="275" customFormat="1" ht="9" x14ac:dyDescent="0.25">
      <c r="A330" s="505" t="s">
        <v>492</v>
      </c>
      <c r="B330" s="417">
        <v>2618342</v>
      </c>
      <c r="C330" s="417"/>
      <c r="D330" s="417">
        <v>26107</v>
      </c>
    </row>
    <row r="331" spans="1:4" s="275" customFormat="1" ht="9" x14ac:dyDescent="0.25">
      <c r="A331" s="531" t="s">
        <v>490</v>
      </c>
      <c r="B331" s="575">
        <v>2618342</v>
      </c>
      <c r="C331" s="575"/>
      <c r="D331" s="575">
        <v>27462</v>
      </c>
    </row>
    <row r="332" spans="1:4" s="275" customFormat="1" ht="9" customHeight="1" x14ac:dyDescent="0.25">
      <c r="A332" s="505"/>
      <c r="B332" s="571"/>
      <c r="C332" s="571"/>
      <c r="D332" s="571"/>
    </row>
    <row r="333" spans="1:4" s="275" customFormat="1" ht="7.5" customHeight="1" x14ac:dyDescent="0.25">
      <c r="A333" s="564">
        <v>2008</v>
      </c>
      <c r="B333" s="553"/>
      <c r="C333" s="553"/>
      <c r="D333" s="553"/>
    </row>
    <row r="334" spans="1:4" s="275" customFormat="1" ht="9" x14ac:dyDescent="0.25">
      <c r="A334" s="318" t="s">
        <v>129</v>
      </c>
      <c r="B334" s="553">
        <f>B337+B345+B351</f>
        <v>12741558</v>
      </c>
      <c r="C334" s="553"/>
      <c r="D334" s="553">
        <f>D337+D345+D351</f>
        <v>76165</v>
      </c>
    </row>
    <row r="335" spans="1:4" s="275" customFormat="1" ht="9" x14ac:dyDescent="0.25">
      <c r="A335" s="318"/>
      <c r="B335" s="553"/>
      <c r="C335" s="553"/>
      <c r="D335" s="553"/>
    </row>
    <row r="336" spans="1:4" s="275" customFormat="1" ht="9" x14ac:dyDescent="0.25">
      <c r="A336" s="331" t="s">
        <v>477</v>
      </c>
      <c r="B336" s="457"/>
      <c r="C336" s="457"/>
      <c r="D336" s="457"/>
    </row>
    <row r="337" spans="1:4" s="275" customFormat="1" ht="9" x14ac:dyDescent="0.25">
      <c r="A337" s="505" t="s">
        <v>385</v>
      </c>
      <c r="B337" s="571">
        <f>SUM(B338:B343)</f>
        <v>742072</v>
      </c>
      <c r="C337" s="571"/>
      <c r="D337" s="571">
        <f>SUM(D338:D343)</f>
        <v>2158</v>
      </c>
    </row>
    <row r="338" spans="1:4" s="275" customFormat="1" ht="9" x14ac:dyDescent="0.25">
      <c r="A338" s="567" t="s">
        <v>499</v>
      </c>
      <c r="B338" s="571">
        <v>257439</v>
      </c>
      <c r="C338" s="571"/>
      <c r="D338" s="417">
        <v>358</v>
      </c>
    </row>
    <row r="339" spans="1:4" s="275" customFormat="1" ht="9" x14ac:dyDescent="0.25">
      <c r="A339" s="568" t="s">
        <v>500</v>
      </c>
      <c r="B339" s="572">
        <v>257439</v>
      </c>
      <c r="C339" s="572"/>
      <c r="D339" s="575">
        <v>357</v>
      </c>
    </row>
    <row r="340" spans="1:4" s="275" customFormat="1" ht="9" x14ac:dyDescent="0.25">
      <c r="A340" s="567" t="s">
        <v>479</v>
      </c>
      <c r="B340" s="417">
        <v>103159</v>
      </c>
      <c r="C340" s="417"/>
      <c r="D340" s="417">
        <v>587</v>
      </c>
    </row>
    <row r="341" spans="1:4" s="275" customFormat="1" ht="9" x14ac:dyDescent="0.25">
      <c r="A341" s="567" t="s">
        <v>481</v>
      </c>
      <c r="B341" s="417">
        <v>103159</v>
      </c>
      <c r="C341" s="417"/>
      <c r="D341" s="417">
        <v>580</v>
      </c>
    </row>
    <row r="342" spans="1:4" s="275" customFormat="1" ht="9" x14ac:dyDescent="0.25">
      <c r="A342" s="567" t="s">
        <v>482</v>
      </c>
      <c r="B342" s="571">
        <v>10438</v>
      </c>
      <c r="C342" s="571"/>
      <c r="D342" s="571">
        <v>137</v>
      </c>
    </row>
    <row r="343" spans="1:4" s="275" customFormat="1" ht="9" x14ac:dyDescent="0.25">
      <c r="A343" s="568" t="s">
        <v>478</v>
      </c>
      <c r="B343" s="572">
        <v>10438</v>
      </c>
      <c r="C343" s="572"/>
      <c r="D343" s="572">
        <v>139</v>
      </c>
    </row>
    <row r="344" spans="1:4" s="275" customFormat="1" ht="5.25" customHeight="1" x14ac:dyDescent="0.25">
      <c r="A344" s="500"/>
      <c r="B344" s="571"/>
      <c r="C344" s="571"/>
      <c r="D344" s="417"/>
    </row>
    <row r="345" spans="1:4" s="275" customFormat="1" ht="9" x14ac:dyDescent="0.25">
      <c r="A345" s="505" t="s">
        <v>386</v>
      </c>
      <c r="B345" s="571">
        <f>SUM(B346:B349)</f>
        <v>887254</v>
      </c>
      <c r="C345" s="571"/>
      <c r="D345" s="571">
        <f>SUM(D346:D349)</f>
        <v>7708</v>
      </c>
    </row>
    <row r="346" spans="1:4" s="275" customFormat="1" ht="9" x14ac:dyDescent="0.25">
      <c r="A346" s="569" t="s">
        <v>487</v>
      </c>
      <c r="B346" s="417">
        <v>221736</v>
      </c>
      <c r="C346" s="417"/>
      <c r="D346" s="417">
        <v>2191</v>
      </c>
    </row>
    <row r="347" spans="1:4" s="275" customFormat="1" ht="9" x14ac:dyDescent="0.25">
      <c r="A347" s="570" t="s">
        <v>485</v>
      </c>
      <c r="B347" s="575">
        <v>221736</v>
      </c>
      <c r="C347" s="575"/>
      <c r="D347" s="575">
        <v>2191</v>
      </c>
    </row>
    <row r="348" spans="1:4" s="275" customFormat="1" ht="9" x14ac:dyDescent="0.25">
      <c r="A348" s="573" t="s">
        <v>501</v>
      </c>
      <c r="B348" s="417">
        <v>221891</v>
      </c>
      <c r="C348" s="417"/>
      <c r="D348" s="417">
        <v>1626</v>
      </c>
    </row>
    <row r="349" spans="1:4" s="275" customFormat="1" ht="9" x14ac:dyDescent="0.25">
      <c r="A349" s="573" t="s">
        <v>502</v>
      </c>
      <c r="B349" s="417">
        <v>221891</v>
      </c>
      <c r="C349" s="417"/>
      <c r="D349" s="417">
        <v>1700</v>
      </c>
    </row>
    <row r="350" spans="1:4" s="275" customFormat="1" ht="6" customHeight="1" x14ac:dyDescent="0.25">
      <c r="A350" s="505"/>
      <c r="B350" s="576"/>
      <c r="C350" s="576"/>
      <c r="D350" s="576"/>
    </row>
    <row r="351" spans="1:4" s="275" customFormat="1" ht="9" x14ac:dyDescent="0.25">
      <c r="A351" s="332" t="s">
        <v>488</v>
      </c>
      <c r="B351" s="572">
        <f>SUM(B352:B355)</f>
        <v>11112232</v>
      </c>
      <c r="C351" s="572"/>
      <c r="D351" s="572">
        <f>SUM(D352:D355)</f>
        <v>66299</v>
      </c>
    </row>
    <row r="352" spans="1:4" s="275" customFormat="1" ht="9" x14ac:dyDescent="0.25">
      <c r="A352" s="505" t="s">
        <v>489</v>
      </c>
      <c r="B352" s="417">
        <v>2794716</v>
      </c>
      <c r="C352" s="417"/>
      <c r="D352" s="417">
        <v>5814</v>
      </c>
    </row>
    <row r="353" spans="1:4" s="275" customFormat="1" ht="9" x14ac:dyDescent="0.25">
      <c r="A353" s="505" t="s">
        <v>491</v>
      </c>
      <c r="B353" s="417">
        <v>2794716</v>
      </c>
      <c r="C353" s="417"/>
      <c r="D353" s="417">
        <v>5847</v>
      </c>
    </row>
    <row r="354" spans="1:4" s="275" customFormat="1" ht="9" x14ac:dyDescent="0.25">
      <c r="A354" s="505" t="s">
        <v>492</v>
      </c>
      <c r="B354" s="417">
        <v>2761400</v>
      </c>
      <c r="C354" s="417"/>
      <c r="D354" s="417">
        <v>26625</v>
      </c>
    </row>
    <row r="355" spans="1:4" s="275" customFormat="1" ht="9" x14ac:dyDescent="0.25">
      <c r="A355" s="531" t="s">
        <v>490</v>
      </c>
      <c r="B355" s="575">
        <v>2761400</v>
      </c>
      <c r="C355" s="575"/>
      <c r="D355" s="575">
        <v>28013</v>
      </c>
    </row>
    <row r="356" spans="1:4" s="275" customFormat="1" ht="9" customHeight="1" x14ac:dyDescent="0.25">
      <c r="A356" s="505"/>
      <c r="B356" s="571"/>
      <c r="C356" s="571"/>
      <c r="D356" s="571"/>
    </row>
    <row r="357" spans="1:4" s="275" customFormat="1" ht="7.5" customHeight="1" x14ac:dyDescent="0.25">
      <c r="A357" s="564">
        <v>2009</v>
      </c>
      <c r="B357" s="553"/>
      <c r="C357" s="553"/>
      <c r="D357" s="553"/>
    </row>
    <row r="358" spans="1:4" s="275" customFormat="1" ht="9" x14ac:dyDescent="0.25">
      <c r="A358" s="318" t="s">
        <v>129</v>
      </c>
      <c r="B358" s="553">
        <f>B361+B369+B375</f>
        <v>11119656</v>
      </c>
      <c r="C358" s="553"/>
      <c r="D358" s="553">
        <f>D361+D369+D375</f>
        <v>69275</v>
      </c>
    </row>
    <row r="359" spans="1:4" s="275" customFormat="1" ht="9" x14ac:dyDescent="0.25">
      <c r="A359" s="318"/>
      <c r="B359" s="553"/>
      <c r="C359" s="553"/>
      <c r="D359" s="553"/>
    </row>
    <row r="360" spans="1:4" s="275" customFormat="1" ht="9" x14ac:dyDescent="0.25">
      <c r="A360" s="331" t="s">
        <v>477</v>
      </c>
      <c r="B360" s="457"/>
      <c r="C360" s="457"/>
      <c r="D360" s="457"/>
    </row>
    <row r="361" spans="1:4" s="275" customFormat="1" ht="9" x14ac:dyDescent="0.25">
      <c r="A361" s="505" t="s">
        <v>385</v>
      </c>
      <c r="B361" s="571">
        <f>SUM(B362:B367)</f>
        <v>482040</v>
      </c>
      <c r="C361" s="571"/>
      <c r="D361" s="571">
        <f>SUM(D362:D367)</f>
        <v>1932</v>
      </c>
    </row>
    <row r="362" spans="1:4" s="275" customFormat="1" ht="9" x14ac:dyDescent="0.25">
      <c r="A362" s="567" t="s">
        <v>499</v>
      </c>
      <c r="B362" s="571">
        <v>149904</v>
      </c>
      <c r="C362" s="571"/>
      <c r="D362" s="417">
        <v>315</v>
      </c>
    </row>
    <row r="363" spans="1:4" s="275" customFormat="1" ht="9" x14ac:dyDescent="0.25">
      <c r="A363" s="568" t="s">
        <v>500</v>
      </c>
      <c r="B363" s="572">
        <v>149904</v>
      </c>
      <c r="C363" s="572"/>
      <c r="D363" s="575">
        <v>315</v>
      </c>
    </row>
    <row r="364" spans="1:4" s="275" customFormat="1" ht="9" x14ac:dyDescent="0.25">
      <c r="A364" s="567" t="s">
        <v>479</v>
      </c>
      <c r="B364" s="417">
        <v>81005</v>
      </c>
      <c r="C364" s="417"/>
      <c r="D364" s="417">
        <v>490</v>
      </c>
    </row>
    <row r="365" spans="1:4" s="275" customFormat="1" ht="9" x14ac:dyDescent="0.25">
      <c r="A365" s="567" t="s">
        <v>481</v>
      </c>
      <c r="B365" s="417">
        <v>81005</v>
      </c>
      <c r="C365" s="417"/>
      <c r="D365" s="417">
        <v>485</v>
      </c>
    </row>
    <row r="366" spans="1:4" s="275" customFormat="1" ht="9" x14ac:dyDescent="0.25">
      <c r="A366" s="567" t="s">
        <v>482</v>
      </c>
      <c r="B366" s="571">
        <v>10111</v>
      </c>
      <c r="C366" s="571"/>
      <c r="D366" s="571">
        <v>162</v>
      </c>
    </row>
    <row r="367" spans="1:4" s="275" customFormat="1" ht="9" x14ac:dyDescent="0.25">
      <c r="A367" s="568" t="s">
        <v>478</v>
      </c>
      <c r="B367" s="572">
        <v>10111</v>
      </c>
      <c r="C367" s="572"/>
      <c r="D367" s="572">
        <v>165</v>
      </c>
    </row>
    <row r="368" spans="1:4" s="275" customFormat="1" ht="5.25" customHeight="1" x14ac:dyDescent="0.25">
      <c r="A368" s="500"/>
      <c r="B368" s="571"/>
      <c r="C368" s="571"/>
      <c r="D368" s="417"/>
    </row>
    <row r="369" spans="1:4" s="275" customFormat="1" ht="9" x14ac:dyDescent="0.25">
      <c r="A369" s="505" t="s">
        <v>386</v>
      </c>
      <c r="B369" s="571">
        <f>SUM(B370:B373)</f>
        <v>906048</v>
      </c>
      <c r="C369" s="571"/>
      <c r="D369" s="571">
        <f>SUM(D370:D373)</f>
        <v>6654</v>
      </c>
    </row>
    <row r="370" spans="1:4" s="275" customFormat="1" ht="9" x14ac:dyDescent="0.25">
      <c r="A370" s="569" t="s">
        <v>487</v>
      </c>
      <c r="B370" s="417">
        <v>211907</v>
      </c>
      <c r="C370" s="417"/>
      <c r="D370" s="417">
        <v>1936</v>
      </c>
    </row>
    <row r="371" spans="1:4" s="275" customFormat="1" ht="9" x14ac:dyDescent="0.25">
      <c r="A371" s="570" t="s">
        <v>485</v>
      </c>
      <c r="B371" s="575">
        <v>211907</v>
      </c>
      <c r="C371" s="575"/>
      <c r="D371" s="575">
        <v>1936</v>
      </c>
    </row>
    <row r="372" spans="1:4" s="275" customFormat="1" ht="9" x14ac:dyDescent="0.25">
      <c r="A372" s="573" t="s">
        <v>501</v>
      </c>
      <c r="B372" s="417">
        <v>241117</v>
      </c>
      <c r="C372" s="417"/>
      <c r="D372" s="417">
        <v>1385</v>
      </c>
    </row>
    <row r="373" spans="1:4" s="275" customFormat="1" ht="9" x14ac:dyDescent="0.25">
      <c r="A373" s="573" t="s">
        <v>502</v>
      </c>
      <c r="B373" s="417">
        <v>241117</v>
      </c>
      <c r="C373" s="417"/>
      <c r="D373" s="417">
        <v>1397</v>
      </c>
    </row>
    <row r="374" spans="1:4" s="275" customFormat="1" ht="6" customHeight="1" x14ac:dyDescent="0.25">
      <c r="A374" s="505"/>
      <c r="B374" s="576"/>
      <c r="C374" s="576"/>
      <c r="D374" s="576"/>
    </row>
    <row r="375" spans="1:4" s="275" customFormat="1" ht="9" x14ac:dyDescent="0.25">
      <c r="A375" s="332" t="s">
        <v>488</v>
      </c>
      <c r="B375" s="572">
        <f>SUM(B376:B379)</f>
        <v>9731568</v>
      </c>
      <c r="C375" s="572"/>
      <c r="D375" s="572">
        <f>SUM(D376:D379)</f>
        <v>60689</v>
      </c>
    </row>
    <row r="376" spans="1:4" s="275" customFormat="1" ht="9" x14ac:dyDescent="0.25">
      <c r="A376" s="505" t="s">
        <v>489</v>
      </c>
      <c r="B376" s="417">
        <v>2318371</v>
      </c>
      <c r="C376" s="417"/>
      <c r="D376" s="417">
        <v>4605</v>
      </c>
    </row>
    <row r="377" spans="1:4" s="275" customFormat="1" ht="9" x14ac:dyDescent="0.25">
      <c r="A377" s="505" t="s">
        <v>491</v>
      </c>
      <c r="B377" s="417">
        <v>2318371</v>
      </c>
      <c r="C377" s="417"/>
      <c r="D377" s="417">
        <v>4563</v>
      </c>
    </row>
    <row r="378" spans="1:4" s="275" customFormat="1" ht="9" x14ac:dyDescent="0.25">
      <c r="A378" s="505" t="s">
        <v>492</v>
      </c>
      <c r="B378" s="417">
        <v>2547413</v>
      </c>
      <c r="C378" s="417"/>
      <c r="D378" s="417">
        <v>24997</v>
      </c>
    </row>
    <row r="379" spans="1:4" s="275" customFormat="1" ht="9" x14ac:dyDescent="0.25">
      <c r="A379" s="531" t="s">
        <v>490</v>
      </c>
      <c r="B379" s="575">
        <v>2547413</v>
      </c>
      <c r="C379" s="575"/>
      <c r="D379" s="575">
        <v>26524</v>
      </c>
    </row>
    <row r="380" spans="1:4" s="275" customFormat="1" ht="9" x14ac:dyDescent="0.25">
      <c r="A380" s="505"/>
      <c r="B380" s="571"/>
      <c r="C380" s="571"/>
      <c r="D380" s="571"/>
    </row>
    <row r="381" spans="1:4" s="275" customFormat="1" ht="9" x14ac:dyDescent="0.25">
      <c r="A381" s="564">
        <v>2010</v>
      </c>
      <c r="B381" s="553"/>
      <c r="C381" s="553"/>
      <c r="D381" s="553"/>
    </row>
    <row r="382" spans="1:4" s="275" customFormat="1" ht="9" x14ac:dyDescent="0.25">
      <c r="A382" s="113" t="s">
        <v>129</v>
      </c>
      <c r="B382" s="577">
        <f>SUM(B385,B393,B399)</f>
        <v>10269328</v>
      </c>
      <c r="C382" s="577"/>
      <c r="D382" s="577">
        <f>SUM(D385,D393,D399)</f>
        <v>62889</v>
      </c>
    </row>
    <row r="383" spans="1:4" s="275" customFormat="1" ht="4.5" customHeight="1" x14ac:dyDescent="0.25">
      <c r="A383" s="113"/>
      <c r="B383" s="577"/>
      <c r="C383" s="577"/>
      <c r="D383" s="577"/>
    </row>
    <row r="384" spans="1:4" s="275" customFormat="1" ht="9" x14ac:dyDescent="0.25">
      <c r="A384" s="111" t="s">
        <v>477</v>
      </c>
      <c r="B384" s="577"/>
      <c r="C384" s="577"/>
      <c r="D384" s="577"/>
    </row>
    <row r="385" spans="1:4" s="275" customFormat="1" ht="9" x14ac:dyDescent="0.25">
      <c r="A385" s="507" t="s">
        <v>385</v>
      </c>
      <c r="B385" s="578">
        <f>SUM(B386:B391)</f>
        <v>507186</v>
      </c>
      <c r="C385" s="578"/>
      <c r="D385" s="578">
        <f>SUM(D386:D391)</f>
        <v>2016</v>
      </c>
    </row>
    <row r="386" spans="1:4" s="275" customFormat="1" ht="9" x14ac:dyDescent="0.25">
      <c r="A386" s="567" t="s">
        <v>499</v>
      </c>
      <c r="B386" s="417">
        <v>148429</v>
      </c>
      <c r="C386" s="417"/>
      <c r="D386" s="417">
        <v>391</v>
      </c>
    </row>
    <row r="387" spans="1:4" s="275" customFormat="1" ht="9" x14ac:dyDescent="0.25">
      <c r="A387" s="568" t="s">
        <v>500</v>
      </c>
      <c r="B387" s="575">
        <v>148429</v>
      </c>
      <c r="C387" s="575"/>
      <c r="D387" s="575">
        <v>390</v>
      </c>
    </row>
    <row r="388" spans="1:4" s="275" customFormat="1" ht="9" x14ac:dyDescent="0.25">
      <c r="A388" s="567" t="s">
        <v>479</v>
      </c>
      <c r="B388" s="417">
        <v>96197</v>
      </c>
      <c r="C388" s="417"/>
      <c r="D388" s="417">
        <v>465</v>
      </c>
    </row>
    <row r="389" spans="1:4" s="275" customFormat="1" ht="9" x14ac:dyDescent="0.25">
      <c r="A389" s="567" t="s">
        <v>481</v>
      </c>
      <c r="B389" s="417">
        <v>96197</v>
      </c>
      <c r="C389" s="417"/>
      <c r="D389" s="417">
        <v>465</v>
      </c>
    </row>
    <row r="390" spans="1:4" s="275" customFormat="1" ht="9" x14ac:dyDescent="0.25">
      <c r="A390" s="567" t="s">
        <v>482</v>
      </c>
      <c r="B390" s="571">
        <v>8967</v>
      </c>
      <c r="C390" s="571"/>
      <c r="D390" s="571">
        <v>151</v>
      </c>
    </row>
    <row r="391" spans="1:4" s="275" customFormat="1" ht="9" x14ac:dyDescent="0.25">
      <c r="A391" s="568" t="s">
        <v>478</v>
      </c>
      <c r="B391" s="572">
        <v>8967</v>
      </c>
      <c r="C391" s="572"/>
      <c r="D391" s="572">
        <v>154</v>
      </c>
    </row>
    <row r="392" spans="1:4" s="275" customFormat="1" ht="9" x14ac:dyDescent="0.25">
      <c r="A392" s="500"/>
      <c r="B392" s="571"/>
      <c r="C392" s="571"/>
      <c r="D392" s="417"/>
    </row>
    <row r="393" spans="1:4" s="275" customFormat="1" ht="9" x14ac:dyDescent="0.25">
      <c r="A393" s="505" t="s">
        <v>386</v>
      </c>
      <c r="B393" s="571">
        <f>SUM(B394:B397)</f>
        <v>960160</v>
      </c>
      <c r="C393" s="571"/>
      <c r="D393" s="571">
        <f>SUM(D394:D397)</f>
        <v>6338</v>
      </c>
    </row>
    <row r="394" spans="1:4" s="275" customFormat="1" ht="9" x14ac:dyDescent="0.25">
      <c r="A394" s="569" t="s">
        <v>487</v>
      </c>
      <c r="B394" s="417">
        <v>217003</v>
      </c>
      <c r="C394" s="417"/>
      <c r="D394" s="417">
        <v>1833</v>
      </c>
    </row>
    <row r="395" spans="1:4" s="275" customFormat="1" ht="9" x14ac:dyDescent="0.25">
      <c r="A395" s="569" t="s">
        <v>485</v>
      </c>
      <c r="B395" s="417">
        <v>217003</v>
      </c>
      <c r="C395" s="417"/>
      <c r="D395" s="417">
        <v>1828</v>
      </c>
    </row>
    <row r="396" spans="1:4" s="275" customFormat="1" ht="9" x14ac:dyDescent="0.25">
      <c r="A396" s="574" t="s">
        <v>501</v>
      </c>
      <c r="B396" s="575">
        <v>263077</v>
      </c>
      <c r="C396" s="575"/>
      <c r="D396" s="575">
        <v>1334</v>
      </c>
    </row>
    <row r="397" spans="1:4" s="275" customFormat="1" ht="9" x14ac:dyDescent="0.25">
      <c r="A397" s="573" t="s">
        <v>502</v>
      </c>
      <c r="B397" s="417">
        <v>263077</v>
      </c>
      <c r="C397" s="417"/>
      <c r="D397" s="417">
        <v>1343</v>
      </c>
    </row>
    <row r="398" spans="1:4" s="275" customFormat="1" ht="9" x14ac:dyDescent="0.25">
      <c r="A398" s="331"/>
      <c r="B398" s="576"/>
      <c r="C398" s="576"/>
      <c r="D398" s="576"/>
    </row>
    <row r="399" spans="1:4" s="275" customFormat="1" ht="9" x14ac:dyDescent="0.25">
      <c r="A399" s="331" t="s">
        <v>488</v>
      </c>
      <c r="B399" s="571">
        <f>SUM(B400:B403)</f>
        <v>8801982</v>
      </c>
      <c r="C399" s="571"/>
      <c r="D399" s="571">
        <f>SUM(D400:D403)</f>
        <v>54535</v>
      </c>
    </row>
    <row r="400" spans="1:4" s="275" customFormat="1" ht="9" x14ac:dyDescent="0.25">
      <c r="A400" s="505" t="s">
        <v>489</v>
      </c>
      <c r="B400" s="417">
        <v>2296110</v>
      </c>
      <c r="C400" s="417"/>
      <c r="D400" s="417">
        <v>4699</v>
      </c>
    </row>
    <row r="401" spans="1:4" s="275" customFormat="1" ht="9" x14ac:dyDescent="0.25">
      <c r="A401" s="505" t="s">
        <v>491</v>
      </c>
      <c r="B401" s="417">
        <v>2296110</v>
      </c>
      <c r="C401" s="417"/>
      <c r="D401" s="417">
        <v>4749</v>
      </c>
    </row>
    <row r="402" spans="1:4" s="275" customFormat="1" ht="9" x14ac:dyDescent="0.25">
      <c r="A402" s="531" t="s">
        <v>492</v>
      </c>
      <c r="B402" s="575">
        <v>2104881</v>
      </c>
      <c r="C402" s="575"/>
      <c r="D402" s="575">
        <v>21865</v>
      </c>
    </row>
    <row r="403" spans="1:4" s="275" customFormat="1" ht="9" x14ac:dyDescent="0.25">
      <c r="A403" s="505" t="s">
        <v>490</v>
      </c>
      <c r="B403" s="417">
        <v>2104881</v>
      </c>
      <c r="C403" s="417"/>
      <c r="D403" s="417">
        <v>23222</v>
      </c>
    </row>
    <row r="404" spans="1:4" s="275" customFormat="1" ht="9" x14ac:dyDescent="0.25">
      <c r="A404" s="505"/>
      <c r="B404" s="417"/>
      <c r="C404" s="417"/>
      <c r="D404" s="417"/>
    </row>
    <row r="405" spans="1:4" s="275" customFormat="1" ht="9" x14ac:dyDescent="0.25">
      <c r="A405" s="564">
        <v>2011</v>
      </c>
      <c r="B405" s="553"/>
      <c r="C405" s="553"/>
      <c r="D405" s="553"/>
    </row>
    <row r="406" spans="1:4" s="275" customFormat="1" ht="9" x14ac:dyDescent="0.25">
      <c r="A406" s="113" t="s">
        <v>129</v>
      </c>
      <c r="B406" s="577">
        <f>SUM(B409,B417,B423)</f>
        <v>10304160</v>
      </c>
      <c r="C406" s="577"/>
      <c r="D406" s="577">
        <f>SUM(D409,D417,D423)</f>
        <v>56606</v>
      </c>
    </row>
    <row r="407" spans="1:4" s="275" customFormat="1" ht="4.5" customHeight="1" x14ac:dyDescent="0.25">
      <c r="A407" s="113"/>
      <c r="B407" s="577"/>
      <c r="C407" s="577"/>
      <c r="D407" s="577"/>
    </row>
    <row r="408" spans="1:4" s="275" customFormat="1" ht="9" x14ac:dyDescent="0.25">
      <c r="A408" s="111" t="s">
        <v>477</v>
      </c>
      <c r="B408" s="577"/>
      <c r="C408" s="577"/>
      <c r="D408" s="577"/>
    </row>
    <row r="409" spans="1:4" s="275" customFormat="1" ht="9" x14ac:dyDescent="0.25">
      <c r="A409" s="507" t="s">
        <v>385</v>
      </c>
      <c r="B409" s="578">
        <f>SUM(B410:B415)</f>
        <v>561128</v>
      </c>
      <c r="C409" s="578"/>
      <c r="D409" s="578">
        <f>SUM(D410:D415)</f>
        <v>2058</v>
      </c>
    </row>
    <row r="410" spans="1:4" s="275" customFormat="1" ht="9" x14ac:dyDescent="0.25">
      <c r="A410" s="567" t="s">
        <v>499</v>
      </c>
      <c r="B410" s="417">
        <v>209598</v>
      </c>
      <c r="C410" s="417"/>
      <c r="D410" s="417">
        <v>517</v>
      </c>
    </row>
    <row r="411" spans="1:4" s="275" customFormat="1" ht="9" x14ac:dyDescent="0.25">
      <c r="A411" s="568" t="s">
        <v>500</v>
      </c>
      <c r="B411" s="575">
        <v>209598</v>
      </c>
      <c r="C411" s="575"/>
      <c r="D411" s="575">
        <v>505</v>
      </c>
    </row>
    <row r="412" spans="1:4" s="275" customFormat="1" ht="9" x14ac:dyDescent="0.25">
      <c r="A412" s="567" t="s">
        <v>479</v>
      </c>
      <c r="B412" s="417">
        <v>59420</v>
      </c>
      <c r="C412" s="417"/>
      <c r="D412" s="417">
        <v>348</v>
      </c>
    </row>
    <row r="413" spans="1:4" s="275" customFormat="1" ht="9" x14ac:dyDescent="0.25">
      <c r="A413" s="567" t="s">
        <v>481</v>
      </c>
      <c r="B413" s="417">
        <v>59420</v>
      </c>
      <c r="C413" s="417"/>
      <c r="D413" s="417">
        <v>347</v>
      </c>
    </row>
    <row r="414" spans="1:4" s="275" customFormat="1" ht="9" x14ac:dyDescent="0.25">
      <c r="A414" s="567" t="s">
        <v>482</v>
      </c>
      <c r="B414" s="571">
        <v>11546</v>
      </c>
      <c r="C414" s="571"/>
      <c r="D414" s="571">
        <v>171</v>
      </c>
    </row>
    <row r="415" spans="1:4" s="275" customFormat="1" ht="9" x14ac:dyDescent="0.25">
      <c r="A415" s="568" t="s">
        <v>478</v>
      </c>
      <c r="B415" s="572">
        <v>11546</v>
      </c>
      <c r="C415" s="572"/>
      <c r="D415" s="572">
        <v>170</v>
      </c>
    </row>
    <row r="416" spans="1:4" s="275" customFormat="1" ht="9" x14ac:dyDescent="0.25">
      <c r="A416" s="500"/>
      <c r="B416" s="571"/>
      <c r="C416" s="571"/>
      <c r="D416" s="417"/>
    </row>
    <row r="417" spans="1:4" s="275" customFormat="1" ht="9" x14ac:dyDescent="0.25">
      <c r="A417" s="505" t="s">
        <v>386</v>
      </c>
      <c r="B417" s="571">
        <f>SUM(B418:B421)</f>
        <v>961778</v>
      </c>
      <c r="C417" s="571"/>
      <c r="D417" s="571">
        <f>SUM(D418:D421)</f>
        <v>6714</v>
      </c>
    </row>
    <row r="418" spans="1:4" s="275" customFormat="1" ht="9" x14ac:dyDescent="0.25">
      <c r="A418" s="569" t="s">
        <v>487</v>
      </c>
      <c r="B418" s="417">
        <v>210169</v>
      </c>
      <c r="C418" s="417"/>
      <c r="D418" s="417">
        <v>1922</v>
      </c>
    </row>
    <row r="419" spans="1:4" s="275" customFormat="1" ht="9" x14ac:dyDescent="0.25">
      <c r="A419" s="569" t="s">
        <v>485</v>
      </c>
      <c r="B419" s="417">
        <v>210169</v>
      </c>
      <c r="C419" s="417"/>
      <c r="D419" s="417">
        <v>1922</v>
      </c>
    </row>
    <row r="420" spans="1:4" s="275" customFormat="1" ht="9" x14ac:dyDescent="0.25">
      <c r="A420" s="574" t="s">
        <v>501</v>
      </c>
      <c r="B420" s="575">
        <v>270720</v>
      </c>
      <c r="C420" s="575"/>
      <c r="D420" s="575">
        <v>1433</v>
      </c>
    </row>
    <row r="421" spans="1:4" s="275" customFormat="1" ht="9" x14ac:dyDescent="0.25">
      <c r="A421" s="573" t="s">
        <v>502</v>
      </c>
      <c r="B421" s="417">
        <v>270720</v>
      </c>
      <c r="C421" s="417"/>
      <c r="D421" s="417">
        <v>1437</v>
      </c>
    </row>
    <row r="422" spans="1:4" s="275" customFormat="1" ht="8.65" customHeight="1" x14ac:dyDescent="0.25">
      <c r="A422" s="331"/>
      <c r="B422" s="576"/>
      <c r="C422" s="576"/>
      <c r="D422" s="576"/>
    </row>
    <row r="423" spans="1:4" s="275" customFormat="1" ht="9" x14ac:dyDescent="0.25">
      <c r="A423" s="331" t="s">
        <v>488</v>
      </c>
      <c r="B423" s="571">
        <f>SUM(B424:B427)</f>
        <v>8781254</v>
      </c>
      <c r="C423" s="571"/>
      <c r="D423" s="571">
        <f>SUM(D424:D427)</f>
        <v>47834</v>
      </c>
    </row>
    <row r="424" spans="1:4" s="275" customFormat="1" ht="9" x14ac:dyDescent="0.25">
      <c r="A424" s="505" t="s">
        <v>489</v>
      </c>
      <c r="B424" s="417">
        <v>2266464</v>
      </c>
      <c r="C424" s="417"/>
      <c r="D424" s="417">
        <v>4858</v>
      </c>
    </row>
    <row r="425" spans="1:4" s="275" customFormat="1" ht="9" x14ac:dyDescent="0.25">
      <c r="A425" s="505" t="s">
        <v>491</v>
      </c>
      <c r="B425" s="417">
        <v>2266464</v>
      </c>
      <c r="C425" s="417"/>
      <c r="D425" s="417">
        <v>4910</v>
      </c>
    </row>
    <row r="426" spans="1:4" s="275" customFormat="1" ht="9" x14ac:dyDescent="0.25">
      <c r="A426" s="531" t="s">
        <v>492</v>
      </c>
      <c r="B426" s="575">
        <v>2124163</v>
      </c>
      <c r="C426" s="575"/>
      <c r="D426" s="575">
        <v>18706</v>
      </c>
    </row>
    <row r="427" spans="1:4" s="275" customFormat="1" ht="9" x14ac:dyDescent="0.25">
      <c r="A427" s="505" t="s">
        <v>490</v>
      </c>
      <c r="B427" s="417">
        <v>2124163</v>
      </c>
      <c r="C427" s="417"/>
      <c r="D427" s="417">
        <v>19360</v>
      </c>
    </row>
    <row r="428" spans="1:4" s="275" customFormat="1" ht="9" x14ac:dyDescent="0.25">
      <c r="A428" s="505"/>
      <c r="B428" s="417"/>
      <c r="C428" s="417"/>
      <c r="D428" s="417"/>
    </row>
    <row r="429" spans="1:4" s="275" customFormat="1" ht="9" x14ac:dyDescent="0.25">
      <c r="A429" s="564">
        <v>2012</v>
      </c>
      <c r="B429" s="553"/>
      <c r="C429" s="553"/>
      <c r="D429" s="553"/>
    </row>
    <row r="430" spans="1:4" s="275" customFormat="1" ht="9" x14ac:dyDescent="0.25">
      <c r="A430" s="113" t="s">
        <v>129</v>
      </c>
      <c r="B430" s="577">
        <f>SUM(B433,B441,B447)</f>
        <v>10985584</v>
      </c>
      <c r="C430" s="577"/>
      <c r="D430" s="577">
        <f>SUM(D433,D441,D447)</f>
        <v>59569</v>
      </c>
    </row>
    <row r="431" spans="1:4" s="275" customFormat="1" ht="4.5" customHeight="1" x14ac:dyDescent="0.25">
      <c r="A431" s="113"/>
      <c r="B431" s="577"/>
      <c r="C431" s="577"/>
      <c r="D431" s="577"/>
    </row>
    <row r="432" spans="1:4" s="275" customFormat="1" ht="9" x14ac:dyDescent="0.25">
      <c r="A432" s="111" t="s">
        <v>477</v>
      </c>
      <c r="B432" s="577"/>
      <c r="C432" s="577"/>
      <c r="D432" s="577"/>
    </row>
    <row r="433" spans="1:4" s="275" customFormat="1" ht="9" x14ac:dyDescent="0.25">
      <c r="A433" s="507" t="s">
        <v>385</v>
      </c>
      <c r="B433" s="578">
        <f>SUM(B434:B439)</f>
        <v>574680</v>
      </c>
      <c r="C433" s="578"/>
      <c r="D433" s="578">
        <f>SUM(D434:D439)</f>
        <v>1910</v>
      </c>
    </row>
    <row r="434" spans="1:4" s="275" customFormat="1" ht="9" x14ac:dyDescent="0.25">
      <c r="A434" s="567" t="s">
        <v>499</v>
      </c>
      <c r="B434" s="417">
        <v>209804</v>
      </c>
      <c r="C434" s="417"/>
      <c r="D434" s="417">
        <v>451</v>
      </c>
    </row>
    <row r="435" spans="1:4" s="275" customFormat="1" ht="9" x14ac:dyDescent="0.25">
      <c r="A435" s="568" t="s">
        <v>500</v>
      </c>
      <c r="B435" s="575">
        <v>209804</v>
      </c>
      <c r="C435" s="575"/>
      <c r="D435" s="575">
        <v>455</v>
      </c>
    </row>
    <row r="436" spans="1:4" s="275" customFormat="1" ht="9" x14ac:dyDescent="0.25">
      <c r="A436" s="567" t="s">
        <v>479</v>
      </c>
      <c r="B436" s="417">
        <v>65836</v>
      </c>
      <c r="C436" s="417"/>
      <c r="D436" s="417">
        <v>342</v>
      </c>
    </row>
    <row r="437" spans="1:4" s="275" customFormat="1" ht="9" x14ac:dyDescent="0.25">
      <c r="A437" s="567" t="s">
        <v>481</v>
      </c>
      <c r="B437" s="417">
        <v>65836</v>
      </c>
      <c r="C437" s="417"/>
      <c r="D437" s="417">
        <v>340</v>
      </c>
    </row>
    <row r="438" spans="1:4" s="275" customFormat="1" ht="9" x14ac:dyDescent="0.25">
      <c r="A438" s="567" t="s">
        <v>482</v>
      </c>
      <c r="B438" s="571">
        <v>11700</v>
      </c>
      <c r="C438" s="571"/>
      <c r="D438" s="571">
        <v>158</v>
      </c>
    </row>
    <row r="439" spans="1:4" s="275" customFormat="1" ht="9" x14ac:dyDescent="0.25">
      <c r="A439" s="568" t="s">
        <v>478</v>
      </c>
      <c r="B439" s="572">
        <v>11700</v>
      </c>
      <c r="C439" s="572"/>
      <c r="D439" s="572">
        <v>164</v>
      </c>
    </row>
    <row r="440" spans="1:4" s="275" customFormat="1" ht="9" x14ac:dyDescent="0.25">
      <c r="A440" s="500"/>
      <c r="B440" s="571"/>
      <c r="C440" s="571"/>
      <c r="D440" s="417"/>
    </row>
    <row r="441" spans="1:4" s="275" customFormat="1" ht="9" x14ac:dyDescent="0.25">
      <c r="A441" s="505" t="s">
        <v>386</v>
      </c>
      <c r="B441" s="571">
        <f>SUM(B442:B445)</f>
        <v>954634</v>
      </c>
      <c r="C441" s="571"/>
      <c r="D441" s="571">
        <f>SUM(D442:D445)</f>
        <v>6765</v>
      </c>
    </row>
    <row r="442" spans="1:4" s="275" customFormat="1" ht="9" x14ac:dyDescent="0.25">
      <c r="A442" s="569" t="s">
        <v>487</v>
      </c>
      <c r="B442" s="417">
        <v>219281</v>
      </c>
      <c r="C442" s="417"/>
      <c r="D442" s="417">
        <v>2008</v>
      </c>
    </row>
    <row r="443" spans="1:4" s="275" customFormat="1" ht="9" x14ac:dyDescent="0.25">
      <c r="A443" s="569" t="s">
        <v>485</v>
      </c>
      <c r="B443" s="417">
        <v>219281</v>
      </c>
      <c r="C443" s="417"/>
      <c r="D443" s="417">
        <v>2008</v>
      </c>
    </row>
    <row r="444" spans="1:4" s="275" customFormat="1" ht="9" x14ac:dyDescent="0.25">
      <c r="A444" s="574" t="s">
        <v>501</v>
      </c>
      <c r="B444" s="575">
        <v>258036</v>
      </c>
      <c r="C444" s="575"/>
      <c r="D444" s="575">
        <v>1397</v>
      </c>
    </row>
    <row r="445" spans="1:4" s="275" customFormat="1" ht="9" x14ac:dyDescent="0.25">
      <c r="A445" s="573" t="s">
        <v>502</v>
      </c>
      <c r="B445" s="417">
        <v>258036</v>
      </c>
      <c r="C445" s="417"/>
      <c r="D445" s="417">
        <v>1352</v>
      </c>
    </row>
    <row r="446" spans="1:4" s="275" customFormat="1" ht="9" x14ac:dyDescent="0.25">
      <c r="A446" s="331"/>
      <c r="B446" s="576"/>
      <c r="C446" s="576"/>
      <c r="D446" s="576"/>
    </row>
    <row r="447" spans="1:4" s="275" customFormat="1" ht="9" x14ac:dyDescent="0.25">
      <c r="A447" s="331" t="s">
        <v>488</v>
      </c>
      <c r="B447" s="571">
        <f>SUM(B448:B451)</f>
        <v>9456270</v>
      </c>
      <c r="C447" s="571"/>
      <c r="D447" s="571">
        <f>SUM(D448:D451)</f>
        <v>50894</v>
      </c>
    </row>
    <row r="448" spans="1:4" s="275" customFormat="1" ht="9" x14ac:dyDescent="0.25">
      <c r="A448" s="505" t="s">
        <v>489</v>
      </c>
      <c r="B448" s="417">
        <v>2396936</v>
      </c>
      <c r="C448" s="417"/>
      <c r="D448" s="417">
        <v>4986</v>
      </c>
    </row>
    <row r="449" spans="1:4" s="275" customFormat="1" ht="9" x14ac:dyDescent="0.25">
      <c r="A449" s="505" t="s">
        <v>491</v>
      </c>
      <c r="B449" s="417">
        <v>2396936</v>
      </c>
      <c r="C449" s="417"/>
      <c r="D449" s="417">
        <v>5059</v>
      </c>
    </row>
    <row r="450" spans="1:4" s="275" customFormat="1" ht="9" x14ac:dyDescent="0.25">
      <c r="A450" s="531" t="s">
        <v>492</v>
      </c>
      <c r="B450" s="575">
        <v>2331199</v>
      </c>
      <c r="C450" s="575"/>
      <c r="D450" s="575">
        <v>19805</v>
      </c>
    </row>
    <row r="451" spans="1:4" s="275" customFormat="1" ht="9" x14ac:dyDescent="0.25">
      <c r="A451" s="505" t="s">
        <v>490</v>
      </c>
      <c r="B451" s="417">
        <v>2331199</v>
      </c>
      <c r="C451" s="417"/>
      <c r="D451" s="417">
        <v>21044</v>
      </c>
    </row>
    <row r="452" spans="1:4" s="275" customFormat="1" ht="9" x14ac:dyDescent="0.25">
      <c r="A452" s="505"/>
      <c r="B452" s="417"/>
      <c r="C452" s="417"/>
      <c r="D452" s="417"/>
    </row>
    <row r="453" spans="1:4" s="275" customFormat="1" ht="9" x14ac:dyDescent="0.25">
      <c r="A453" s="564">
        <v>2013</v>
      </c>
      <c r="B453" s="553"/>
      <c r="C453" s="553"/>
      <c r="D453" s="553"/>
    </row>
    <row r="454" spans="1:4" s="275" customFormat="1" ht="9" x14ac:dyDescent="0.25">
      <c r="A454" s="113" t="s">
        <v>129</v>
      </c>
      <c r="B454" s="577">
        <f>SUM(B457,B465,B471)</f>
        <v>11239428</v>
      </c>
      <c r="C454" s="577"/>
      <c r="D454" s="577">
        <f>SUM(D457,D465,D471)</f>
        <v>55058</v>
      </c>
    </row>
    <row r="455" spans="1:4" s="275" customFormat="1" ht="4.5" customHeight="1" x14ac:dyDescent="0.25">
      <c r="A455" s="113"/>
      <c r="B455" s="577"/>
      <c r="C455" s="577"/>
      <c r="D455" s="577"/>
    </row>
    <row r="456" spans="1:4" s="275" customFormat="1" ht="9" x14ac:dyDescent="0.25">
      <c r="A456" s="111" t="s">
        <v>477</v>
      </c>
      <c r="B456" s="577"/>
      <c r="C456" s="577"/>
      <c r="D456" s="577"/>
    </row>
    <row r="457" spans="1:4" s="275" customFormat="1" ht="9" x14ac:dyDescent="0.25">
      <c r="A457" s="507" t="s">
        <v>385</v>
      </c>
      <c r="B457" s="578">
        <f>SUM(B458:B463)</f>
        <v>521502</v>
      </c>
      <c r="C457" s="578"/>
      <c r="D457" s="578">
        <f>SUM(D458:D463)</f>
        <v>1985</v>
      </c>
    </row>
    <row r="458" spans="1:4" s="275" customFormat="1" ht="9" x14ac:dyDescent="0.25">
      <c r="A458" s="567" t="s">
        <v>499</v>
      </c>
      <c r="B458" s="417">
        <v>195456</v>
      </c>
      <c r="C458" s="417"/>
      <c r="D458" s="417">
        <v>513</v>
      </c>
    </row>
    <row r="459" spans="1:4" s="275" customFormat="1" ht="9" x14ac:dyDescent="0.25">
      <c r="A459" s="568" t="s">
        <v>500</v>
      </c>
      <c r="B459" s="575">
        <v>195456</v>
      </c>
      <c r="C459" s="575"/>
      <c r="D459" s="575">
        <v>513</v>
      </c>
    </row>
    <row r="460" spans="1:4" s="275" customFormat="1" ht="9" x14ac:dyDescent="0.25">
      <c r="A460" s="567" t="s">
        <v>479</v>
      </c>
      <c r="B460" s="417">
        <v>56764</v>
      </c>
      <c r="C460" s="417"/>
      <c r="D460" s="417">
        <v>357</v>
      </c>
    </row>
    <row r="461" spans="1:4" s="275" customFormat="1" ht="9" x14ac:dyDescent="0.25">
      <c r="A461" s="567" t="s">
        <v>481</v>
      </c>
      <c r="B461" s="417">
        <v>56764</v>
      </c>
      <c r="C461" s="417"/>
      <c r="D461" s="417">
        <v>356</v>
      </c>
    </row>
    <row r="462" spans="1:4" s="275" customFormat="1" ht="9" x14ac:dyDescent="0.25">
      <c r="A462" s="567" t="s">
        <v>482</v>
      </c>
      <c r="B462" s="571">
        <v>8531</v>
      </c>
      <c r="C462" s="571"/>
      <c r="D462" s="571">
        <v>125</v>
      </c>
    </row>
    <row r="463" spans="1:4" s="275" customFormat="1" ht="9" x14ac:dyDescent="0.25">
      <c r="A463" s="568" t="s">
        <v>478</v>
      </c>
      <c r="B463" s="572">
        <v>8531</v>
      </c>
      <c r="C463" s="572"/>
      <c r="D463" s="572">
        <v>121</v>
      </c>
    </row>
    <row r="464" spans="1:4" s="275" customFormat="1" ht="9" x14ac:dyDescent="0.25">
      <c r="A464" s="500"/>
      <c r="B464" s="571"/>
      <c r="C464" s="571"/>
      <c r="D464" s="417"/>
    </row>
    <row r="465" spans="1:4" s="275" customFormat="1" ht="9" x14ac:dyDescent="0.25">
      <c r="A465" s="505" t="s">
        <v>386</v>
      </c>
      <c r="B465" s="571">
        <f>SUM(B466:B469)</f>
        <v>855200</v>
      </c>
      <c r="C465" s="571"/>
      <c r="D465" s="571">
        <f>SUM(D466:D469)</f>
        <v>7116</v>
      </c>
    </row>
    <row r="466" spans="1:4" s="275" customFormat="1" ht="9" x14ac:dyDescent="0.25">
      <c r="A466" s="569" t="s">
        <v>487</v>
      </c>
      <c r="B466" s="417">
        <v>182126</v>
      </c>
      <c r="C466" s="417"/>
      <c r="D466" s="417">
        <v>2152</v>
      </c>
    </row>
    <row r="467" spans="1:4" s="275" customFormat="1" ht="9" x14ac:dyDescent="0.25">
      <c r="A467" s="569" t="s">
        <v>485</v>
      </c>
      <c r="B467" s="417">
        <v>182126</v>
      </c>
      <c r="C467" s="417"/>
      <c r="D467" s="417">
        <v>2152</v>
      </c>
    </row>
    <row r="468" spans="1:4" s="275" customFormat="1" ht="9" x14ac:dyDescent="0.25">
      <c r="A468" s="574" t="s">
        <v>501</v>
      </c>
      <c r="B468" s="575">
        <v>245474</v>
      </c>
      <c r="C468" s="575"/>
      <c r="D468" s="575">
        <v>1406</v>
      </c>
    </row>
    <row r="469" spans="1:4" s="275" customFormat="1" ht="9" x14ac:dyDescent="0.25">
      <c r="A469" s="573" t="s">
        <v>502</v>
      </c>
      <c r="B469" s="417">
        <v>245474</v>
      </c>
      <c r="C469" s="417"/>
      <c r="D469" s="417">
        <v>1406</v>
      </c>
    </row>
    <row r="470" spans="1:4" s="275" customFormat="1" ht="9" x14ac:dyDescent="0.25">
      <c r="A470" s="331"/>
      <c r="B470" s="576"/>
      <c r="C470" s="576"/>
      <c r="D470" s="576"/>
    </row>
    <row r="471" spans="1:4" s="275" customFormat="1" ht="9" x14ac:dyDescent="0.25">
      <c r="A471" s="331" t="s">
        <v>488</v>
      </c>
      <c r="B471" s="571">
        <f>SUM(B472:B475)</f>
        <v>9862726</v>
      </c>
      <c r="C471" s="571"/>
      <c r="D471" s="571">
        <f>SUM(D472:D475)</f>
        <v>45957</v>
      </c>
    </row>
    <row r="472" spans="1:4" s="275" customFormat="1" ht="9" x14ac:dyDescent="0.25">
      <c r="A472" s="505" t="s">
        <v>489</v>
      </c>
      <c r="B472" s="417">
        <v>2449453</v>
      </c>
      <c r="C472" s="417"/>
      <c r="D472" s="417">
        <v>4983</v>
      </c>
    </row>
    <row r="473" spans="1:4" s="275" customFormat="1" ht="9" x14ac:dyDescent="0.25">
      <c r="A473" s="505" t="s">
        <v>491</v>
      </c>
      <c r="B473" s="417">
        <v>2449453</v>
      </c>
      <c r="C473" s="417"/>
      <c r="D473" s="417">
        <v>5016</v>
      </c>
    </row>
    <row r="474" spans="1:4" s="275" customFormat="1" ht="9" x14ac:dyDescent="0.25">
      <c r="A474" s="531" t="s">
        <v>492</v>
      </c>
      <c r="B474" s="575">
        <v>2481910</v>
      </c>
      <c r="C474" s="575"/>
      <c r="D474" s="575">
        <v>17738</v>
      </c>
    </row>
    <row r="475" spans="1:4" s="275" customFormat="1" ht="9" x14ac:dyDescent="0.25">
      <c r="A475" s="505" t="s">
        <v>490</v>
      </c>
      <c r="B475" s="417">
        <v>2481910</v>
      </c>
      <c r="C475" s="417"/>
      <c r="D475" s="417">
        <v>18220</v>
      </c>
    </row>
    <row r="476" spans="1:4" s="275" customFormat="1" ht="9" x14ac:dyDescent="0.25">
      <c r="A476" s="505"/>
      <c r="B476" s="417"/>
      <c r="C476" s="417"/>
      <c r="D476" s="417"/>
    </row>
    <row r="477" spans="1:4" s="275" customFormat="1" ht="9" x14ac:dyDescent="0.25">
      <c r="A477" s="564">
        <v>2014</v>
      </c>
      <c r="B477" s="553"/>
      <c r="C477" s="553"/>
      <c r="D477" s="553"/>
    </row>
    <row r="478" spans="1:4" s="275" customFormat="1" ht="9" x14ac:dyDescent="0.25">
      <c r="A478" s="113" t="s">
        <v>129</v>
      </c>
      <c r="B478" s="577">
        <f>SUM(B481,B489,B495)</f>
        <v>12769968</v>
      </c>
      <c r="C478" s="577"/>
      <c r="D478" s="577">
        <f>SUM(D481,D489,D495)</f>
        <v>65259</v>
      </c>
    </row>
    <row r="479" spans="1:4" s="275" customFormat="1" ht="4.5" customHeight="1" x14ac:dyDescent="0.25">
      <c r="A479" s="113"/>
      <c r="B479" s="577"/>
      <c r="C479" s="577"/>
      <c r="D479" s="577"/>
    </row>
    <row r="480" spans="1:4" s="275" customFormat="1" ht="9" x14ac:dyDescent="0.25">
      <c r="A480" s="111" t="s">
        <v>477</v>
      </c>
      <c r="B480" s="577"/>
      <c r="C480" s="577"/>
      <c r="D480" s="577"/>
    </row>
    <row r="481" spans="1:4" s="275" customFormat="1" ht="9" x14ac:dyDescent="0.25">
      <c r="A481" s="507" t="s">
        <v>385</v>
      </c>
      <c r="B481" s="578">
        <f>SUM(B482:B487)</f>
        <v>549776</v>
      </c>
      <c r="C481" s="578"/>
      <c r="D481" s="578">
        <f>SUM(D482:D487)</f>
        <v>2043</v>
      </c>
    </row>
    <row r="482" spans="1:4" s="275" customFormat="1" ht="9" x14ac:dyDescent="0.25">
      <c r="A482" s="567" t="s">
        <v>499</v>
      </c>
      <c r="B482" s="417">
        <v>212571</v>
      </c>
      <c r="C482" s="417"/>
      <c r="D482" s="417">
        <v>542</v>
      </c>
    </row>
    <row r="483" spans="1:4" s="275" customFormat="1" ht="9" x14ac:dyDescent="0.25">
      <c r="A483" s="568" t="s">
        <v>500</v>
      </c>
      <c r="B483" s="575">
        <v>212571</v>
      </c>
      <c r="C483" s="575"/>
      <c r="D483" s="575">
        <v>541</v>
      </c>
    </row>
    <row r="484" spans="1:4" s="275" customFormat="1" ht="9" x14ac:dyDescent="0.25">
      <c r="A484" s="567" t="s">
        <v>479</v>
      </c>
      <c r="B484" s="417">
        <v>52261</v>
      </c>
      <c r="C484" s="417"/>
      <c r="D484" s="417">
        <v>332</v>
      </c>
    </row>
    <row r="485" spans="1:4" s="275" customFormat="1" ht="9" x14ac:dyDescent="0.25">
      <c r="A485" s="567" t="s">
        <v>481</v>
      </c>
      <c r="B485" s="417">
        <v>52261</v>
      </c>
      <c r="C485" s="417"/>
      <c r="D485" s="417">
        <v>332</v>
      </c>
    </row>
    <row r="486" spans="1:4" s="275" customFormat="1" ht="9" x14ac:dyDescent="0.25">
      <c r="A486" s="567" t="s">
        <v>482</v>
      </c>
      <c r="B486" s="571">
        <v>10056</v>
      </c>
      <c r="C486" s="571"/>
      <c r="D486" s="571">
        <v>148</v>
      </c>
    </row>
    <row r="487" spans="1:4" s="275" customFormat="1" ht="9" x14ac:dyDescent="0.25">
      <c r="A487" s="568" t="s">
        <v>478</v>
      </c>
      <c r="B487" s="572">
        <v>10056</v>
      </c>
      <c r="C487" s="572"/>
      <c r="D487" s="572">
        <v>148</v>
      </c>
    </row>
    <row r="488" spans="1:4" s="275" customFormat="1" ht="9" x14ac:dyDescent="0.25">
      <c r="A488" s="500"/>
      <c r="B488" s="571"/>
      <c r="C488" s="571"/>
      <c r="D488" s="417"/>
    </row>
    <row r="489" spans="1:4" s="275" customFormat="1" ht="9" x14ac:dyDescent="0.25">
      <c r="A489" s="505" t="s">
        <v>386</v>
      </c>
      <c r="B489" s="571">
        <f>SUM(B490:B493)</f>
        <v>926818</v>
      </c>
      <c r="C489" s="571"/>
      <c r="D489" s="571">
        <f>SUM(D490:D493)</f>
        <v>7020</v>
      </c>
    </row>
    <row r="490" spans="1:4" s="275" customFormat="1" ht="9" x14ac:dyDescent="0.25">
      <c r="A490" s="569" t="s">
        <v>487</v>
      </c>
      <c r="B490" s="417">
        <v>208249</v>
      </c>
      <c r="C490" s="417"/>
      <c r="D490" s="417">
        <v>2098</v>
      </c>
    </row>
    <row r="491" spans="1:4" s="275" customFormat="1" ht="9" x14ac:dyDescent="0.25">
      <c r="A491" s="569" t="s">
        <v>485</v>
      </c>
      <c r="B491" s="417">
        <v>208249</v>
      </c>
      <c r="C491" s="417"/>
      <c r="D491" s="417">
        <v>2098</v>
      </c>
    </row>
    <row r="492" spans="1:4" s="275" customFormat="1" ht="9" x14ac:dyDescent="0.25">
      <c r="A492" s="574" t="s">
        <v>501</v>
      </c>
      <c r="B492" s="575">
        <v>255160</v>
      </c>
      <c r="C492" s="575"/>
      <c r="D492" s="575">
        <v>1413</v>
      </c>
    </row>
    <row r="493" spans="1:4" s="275" customFormat="1" ht="9" x14ac:dyDescent="0.25">
      <c r="A493" s="573" t="s">
        <v>502</v>
      </c>
      <c r="B493" s="417">
        <v>255160</v>
      </c>
      <c r="C493" s="417"/>
      <c r="D493" s="417">
        <v>1411</v>
      </c>
    </row>
    <row r="494" spans="1:4" s="275" customFormat="1" ht="9" x14ac:dyDescent="0.25">
      <c r="A494" s="331"/>
      <c r="B494" s="576"/>
      <c r="C494" s="576"/>
      <c r="D494" s="576"/>
    </row>
    <row r="495" spans="1:4" s="275" customFormat="1" ht="9" x14ac:dyDescent="0.25">
      <c r="A495" s="331" t="s">
        <v>488</v>
      </c>
      <c r="B495" s="571">
        <f>SUM(B496:B499)</f>
        <v>11293374</v>
      </c>
      <c r="C495" s="571"/>
      <c r="D495" s="571">
        <f>SUM(D496:D499)</f>
        <v>56196</v>
      </c>
    </row>
    <row r="496" spans="1:4" s="275" customFormat="1" ht="9" x14ac:dyDescent="0.25">
      <c r="A496" s="505" t="s">
        <v>489</v>
      </c>
      <c r="B496" s="417">
        <v>2536568</v>
      </c>
      <c r="C496" s="417"/>
      <c r="D496" s="417">
        <v>5175</v>
      </c>
    </row>
    <row r="497" spans="1:4" s="275" customFormat="1" ht="9" x14ac:dyDescent="0.25">
      <c r="A497" s="505" t="s">
        <v>491</v>
      </c>
      <c r="B497" s="417">
        <v>2536568</v>
      </c>
      <c r="C497" s="417"/>
      <c r="D497" s="417">
        <v>5169</v>
      </c>
    </row>
    <row r="498" spans="1:4" s="275" customFormat="1" ht="9" x14ac:dyDescent="0.25">
      <c r="A498" s="531" t="s">
        <v>492</v>
      </c>
      <c r="B498" s="575">
        <v>3110119</v>
      </c>
      <c r="C498" s="575"/>
      <c r="D498" s="575">
        <v>22621</v>
      </c>
    </row>
    <row r="499" spans="1:4" s="275" customFormat="1" ht="9" x14ac:dyDescent="0.25">
      <c r="A499" s="505" t="s">
        <v>490</v>
      </c>
      <c r="B499" s="417">
        <v>3110119</v>
      </c>
      <c r="C499" s="417"/>
      <c r="D499" s="417">
        <v>23231</v>
      </c>
    </row>
    <row r="500" spans="1:4" s="275" customFormat="1" ht="9" x14ac:dyDescent="0.25">
      <c r="A500" s="505"/>
      <c r="B500" s="417"/>
      <c r="C500" s="417"/>
      <c r="D500" s="417"/>
    </row>
    <row r="501" spans="1:4" s="275" customFormat="1" ht="9" x14ac:dyDescent="0.25">
      <c r="A501" s="564">
        <v>2015</v>
      </c>
      <c r="B501" s="553"/>
      <c r="C501" s="553"/>
      <c r="D501" s="553"/>
    </row>
    <row r="502" spans="1:4" s="275" customFormat="1" ht="9" x14ac:dyDescent="0.25">
      <c r="A502" s="113" t="s">
        <v>129</v>
      </c>
      <c r="B502" s="577">
        <f>SUM(B505,B513,B519)</f>
        <v>15511592</v>
      </c>
      <c r="C502" s="577"/>
      <c r="D502" s="577">
        <f>SUM(D505,D513,D519)</f>
        <v>76092</v>
      </c>
    </row>
    <row r="503" spans="1:4" s="275" customFormat="1" ht="4.5" customHeight="1" x14ac:dyDescent="0.25">
      <c r="A503" s="113"/>
      <c r="B503" s="577"/>
      <c r="C503" s="577"/>
      <c r="D503" s="577"/>
    </row>
    <row r="504" spans="1:4" s="275" customFormat="1" ht="9" x14ac:dyDescent="0.25">
      <c r="A504" s="111" t="s">
        <v>477</v>
      </c>
      <c r="B504" s="577"/>
      <c r="C504" s="577"/>
      <c r="D504" s="577"/>
    </row>
    <row r="505" spans="1:4" s="275" customFormat="1" ht="9" x14ac:dyDescent="0.25">
      <c r="A505" s="507" t="s">
        <v>385</v>
      </c>
      <c r="B505" s="578">
        <f>SUM(B506:B511)</f>
        <v>492918</v>
      </c>
      <c r="C505" s="578"/>
      <c r="D505" s="578">
        <f>SUM(D506:D511)</f>
        <v>1962</v>
      </c>
    </row>
    <row r="506" spans="1:4" s="275" customFormat="1" ht="9" x14ac:dyDescent="0.25">
      <c r="A506" s="567" t="s">
        <v>499</v>
      </c>
      <c r="B506" s="417">
        <v>192532</v>
      </c>
      <c r="C506" s="417"/>
      <c r="D506" s="417">
        <v>545</v>
      </c>
    </row>
    <row r="507" spans="1:4" s="275" customFormat="1" ht="9" x14ac:dyDescent="0.25">
      <c r="A507" s="568" t="s">
        <v>500</v>
      </c>
      <c r="B507" s="575">
        <v>192532</v>
      </c>
      <c r="C507" s="575"/>
      <c r="D507" s="575">
        <v>544</v>
      </c>
    </row>
    <row r="508" spans="1:4" s="275" customFormat="1" ht="9" x14ac:dyDescent="0.25">
      <c r="A508" s="567" t="s">
        <v>479</v>
      </c>
      <c r="B508" s="417">
        <v>46951</v>
      </c>
      <c r="C508" s="417"/>
      <c r="D508" s="417">
        <v>312</v>
      </c>
    </row>
    <row r="509" spans="1:4" s="275" customFormat="1" ht="9" x14ac:dyDescent="0.25">
      <c r="A509" s="567" t="s">
        <v>481</v>
      </c>
      <c r="B509" s="417">
        <v>46951</v>
      </c>
      <c r="C509" s="417"/>
      <c r="D509" s="417">
        <v>313</v>
      </c>
    </row>
    <row r="510" spans="1:4" s="275" customFormat="1" ht="9" x14ac:dyDescent="0.25">
      <c r="A510" s="567" t="s">
        <v>482</v>
      </c>
      <c r="B510" s="571">
        <v>6976</v>
      </c>
      <c r="C510" s="571"/>
      <c r="D510" s="571">
        <v>122</v>
      </c>
    </row>
    <row r="511" spans="1:4" s="275" customFormat="1" ht="9" x14ac:dyDescent="0.25">
      <c r="A511" s="568" t="s">
        <v>478</v>
      </c>
      <c r="B511" s="572">
        <v>6976</v>
      </c>
      <c r="C511" s="572"/>
      <c r="D511" s="572">
        <v>126</v>
      </c>
    </row>
    <row r="512" spans="1:4" s="275" customFormat="1" ht="9" x14ac:dyDescent="0.25">
      <c r="A512" s="500"/>
      <c r="B512" s="571"/>
      <c r="C512" s="571"/>
      <c r="D512" s="417"/>
    </row>
    <row r="513" spans="1:4" s="275" customFormat="1" ht="9" x14ac:dyDescent="0.25">
      <c r="A513" s="505" t="s">
        <v>386</v>
      </c>
      <c r="B513" s="571">
        <f>SUM(B514:B517)</f>
        <v>989450</v>
      </c>
      <c r="C513" s="571"/>
      <c r="D513" s="571">
        <f>SUM(D514:D517)</f>
        <v>7591</v>
      </c>
    </row>
    <row r="514" spans="1:4" s="275" customFormat="1" ht="9" x14ac:dyDescent="0.25">
      <c r="A514" s="569" t="s">
        <v>487</v>
      </c>
      <c r="B514" s="417">
        <v>233960</v>
      </c>
      <c r="C514" s="417"/>
      <c r="D514" s="417">
        <v>2290</v>
      </c>
    </row>
    <row r="515" spans="1:4" s="275" customFormat="1" ht="9" x14ac:dyDescent="0.25">
      <c r="A515" s="569" t="s">
        <v>485</v>
      </c>
      <c r="B515" s="417">
        <v>233960</v>
      </c>
      <c r="C515" s="417"/>
      <c r="D515" s="417">
        <v>2290</v>
      </c>
    </row>
    <row r="516" spans="1:4" s="275" customFormat="1" ht="9" x14ac:dyDescent="0.25">
      <c r="A516" s="574" t="s">
        <v>501</v>
      </c>
      <c r="B516" s="575">
        <v>260765</v>
      </c>
      <c r="C516" s="575"/>
      <c r="D516" s="575">
        <v>1493</v>
      </c>
    </row>
    <row r="517" spans="1:4" s="275" customFormat="1" ht="9" x14ac:dyDescent="0.25">
      <c r="A517" s="573" t="s">
        <v>502</v>
      </c>
      <c r="B517" s="417">
        <v>260765</v>
      </c>
      <c r="C517" s="417"/>
      <c r="D517" s="417">
        <v>1518</v>
      </c>
    </row>
    <row r="518" spans="1:4" s="275" customFormat="1" ht="9" x14ac:dyDescent="0.25">
      <c r="A518" s="331"/>
      <c r="B518" s="576"/>
      <c r="C518" s="576"/>
      <c r="D518" s="576"/>
    </row>
    <row r="519" spans="1:4" s="275" customFormat="1" ht="9" x14ac:dyDescent="0.25">
      <c r="A519" s="331" t="s">
        <v>488</v>
      </c>
      <c r="B519" s="571">
        <f>SUM(B520:B523)</f>
        <v>14029224</v>
      </c>
      <c r="C519" s="571"/>
      <c r="D519" s="571">
        <f>SUM(D520:D523)</f>
        <v>66539</v>
      </c>
    </row>
    <row r="520" spans="1:4" s="275" customFormat="1" ht="9" x14ac:dyDescent="0.25">
      <c r="A520" s="505" t="s">
        <v>489</v>
      </c>
      <c r="B520" s="417">
        <v>3203926</v>
      </c>
      <c r="C520" s="417"/>
      <c r="D520" s="417">
        <v>10503</v>
      </c>
    </row>
    <row r="521" spans="1:4" s="275" customFormat="1" ht="9" x14ac:dyDescent="0.25">
      <c r="A521" s="505" t="s">
        <v>491</v>
      </c>
      <c r="B521" s="417">
        <v>3203926</v>
      </c>
      <c r="C521" s="417"/>
      <c r="D521" s="417">
        <v>10452</v>
      </c>
    </row>
    <row r="522" spans="1:4" s="275" customFormat="1" ht="9" x14ac:dyDescent="0.25">
      <c r="A522" s="531" t="s">
        <v>492</v>
      </c>
      <c r="B522" s="575">
        <v>3810686</v>
      </c>
      <c r="C522" s="575"/>
      <c r="D522" s="575">
        <v>22563</v>
      </c>
    </row>
    <row r="523" spans="1:4" s="275" customFormat="1" ht="9" x14ac:dyDescent="0.25">
      <c r="A523" s="505" t="s">
        <v>490</v>
      </c>
      <c r="B523" s="417">
        <v>3810686</v>
      </c>
      <c r="C523" s="417"/>
      <c r="D523" s="417">
        <v>23021</v>
      </c>
    </row>
    <row r="524" spans="1:4" s="275" customFormat="1" ht="9" x14ac:dyDescent="0.25">
      <c r="A524" s="505"/>
      <c r="B524" s="417"/>
      <c r="C524" s="417"/>
      <c r="D524" s="417"/>
    </row>
    <row r="525" spans="1:4" s="275" customFormat="1" ht="9" x14ac:dyDescent="0.25">
      <c r="A525" s="564" t="s">
        <v>503</v>
      </c>
      <c r="B525" s="553"/>
      <c r="C525" s="553"/>
      <c r="D525" s="553"/>
    </row>
    <row r="526" spans="1:4" s="275" customFormat="1" ht="9" x14ac:dyDescent="0.25">
      <c r="A526" s="113" t="s">
        <v>129</v>
      </c>
      <c r="B526" s="577">
        <f>SUM(B529,B537,B543)</f>
        <v>17688096</v>
      </c>
      <c r="C526" s="577"/>
      <c r="D526" s="577">
        <f>SUM(D529,D537,D543)</f>
        <v>84978</v>
      </c>
    </row>
    <row r="527" spans="1:4" s="275" customFormat="1" ht="4.5" customHeight="1" x14ac:dyDescent="0.25">
      <c r="A527" s="113"/>
      <c r="B527" s="577"/>
      <c r="C527" s="577"/>
      <c r="D527" s="577"/>
    </row>
    <row r="528" spans="1:4" s="275" customFormat="1" ht="9" x14ac:dyDescent="0.25">
      <c r="A528" s="111" t="s">
        <v>477</v>
      </c>
      <c r="B528" s="577"/>
      <c r="C528" s="577"/>
      <c r="D528" s="577"/>
    </row>
    <row r="529" spans="1:4" s="275" customFormat="1" ht="9" x14ac:dyDescent="0.25">
      <c r="A529" s="507" t="s">
        <v>385</v>
      </c>
      <c r="B529" s="578">
        <f>SUM(B530:B535)</f>
        <v>477354</v>
      </c>
      <c r="C529" s="578"/>
      <c r="D529" s="578">
        <f>SUM(D530:D535)</f>
        <v>2235</v>
      </c>
    </row>
    <row r="530" spans="1:4" s="275" customFormat="1" ht="9" x14ac:dyDescent="0.25">
      <c r="A530" s="567" t="s">
        <v>499</v>
      </c>
      <c r="B530" s="417">
        <v>150288</v>
      </c>
      <c r="C530" s="417"/>
      <c r="D530" s="417">
        <v>549</v>
      </c>
    </row>
    <row r="531" spans="1:4" s="275" customFormat="1" ht="9" x14ac:dyDescent="0.25">
      <c r="A531" s="568" t="s">
        <v>500</v>
      </c>
      <c r="B531" s="575">
        <v>150288</v>
      </c>
      <c r="C531" s="575"/>
      <c r="D531" s="575">
        <v>545</v>
      </c>
    </row>
    <row r="532" spans="1:4" s="275" customFormat="1" ht="9" x14ac:dyDescent="0.25">
      <c r="A532" s="567" t="s">
        <v>479</v>
      </c>
      <c r="B532" s="417">
        <v>79478</v>
      </c>
      <c r="C532" s="417"/>
      <c r="D532" s="417">
        <v>448</v>
      </c>
    </row>
    <row r="533" spans="1:4" s="275" customFormat="1" ht="9" x14ac:dyDescent="0.25">
      <c r="A533" s="567" t="s">
        <v>481</v>
      </c>
      <c r="B533" s="417">
        <v>79478</v>
      </c>
      <c r="C533" s="417"/>
      <c r="D533" s="417">
        <v>447</v>
      </c>
    </row>
    <row r="534" spans="1:4" s="275" customFormat="1" ht="9" x14ac:dyDescent="0.25">
      <c r="A534" s="567" t="s">
        <v>482</v>
      </c>
      <c r="B534" s="571">
        <v>8911</v>
      </c>
      <c r="C534" s="571"/>
      <c r="D534" s="571">
        <v>122</v>
      </c>
    </row>
    <row r="535" spans="1:4" s="275" customFormat="1" ht="9" x14ac:dyDescent="0.25">
      <c r="A535" s="568" t="s">
        <v>478</v>
      </c>
      <c r="B535" s="572">
        <v>8911</v>
      </c>
      <c r="C535" s="572"/>
      <c r="D535" s="572">
        <v>124</v>
      </c>
    </row>
    <row r="536" spans="1:4" s="275" customFormat="1" ht="9" x14ac:dyDescent="0.25">
      <c r="A536" s="500"/>
      <c r="B536" s="571"/>
      <c r="C536" s="571"/>
      <c r="D536" s="417"/>
    </row>
    <row r="537" spans="1:4" s="275" customFormat="1" ht="9" x14ac:dyDescent="0.25">
      <c r="A537" s="505" t="s">
        <v>386</v>
      </c>
      <c r="B537" s="571">
        <f>SUM(B538:B541)</f>
        <v>1114306</v>
      </c>
      <c r="C537" s="571"/>
      <c r="D537" s="571">
        <f>SUM(D538:D541)</f>
        <v>8207</v>
      </c>
    </row>
    <row r="538" spans="1:4" s="275" customFormat="1" ht="9" x14ac:dyDescent="0.25">
      <c r="A538" s="569" t="s">
        <v>487</v>
      </c>
      <c r="B538" s="417">
        <v>267524</v>
      </c>
      <c r="C538" s="417"/>
      <c r="D538" s="417">
        <v>2374</v>
      </c>
    </row>
    <row r="539" spans="1:4" s="275" customFormat="1" ht="9" x14ac:dyDescent="0.25">
      <c r="A539" s="569" t="s">
        <v>485</v>
      </c>
      <c r="B539" s="417">
        <v>267524</v>
      </c>
      <c r="C539" s="417"/>
      <c r="D539" s="417">
        <v>2375</v>
      </c>
    </row>
    <row r="540" spans="1:4" s="275" customFormat="1" ht="9" x14ac:dyDescent="0.25">
      <c r="A540" s="574" t="s">
        <v>501</v>
      </c>
      <c r="B540" s="575">
        <v>289629</v>
      </c>
      <c r="C540" s="575"/>
      <c r="D540" s="575">
        <v>1779</v>
      </c>
    </row>
    <row r="541" spans="1:4" s="275" customFormat="1" ht="9" x14ac:dyDescent="0.25">
      <c r="A541" s="573" t="s">
        <v>502</v>
      </c>
      <c r="B541" s="417">
        <v>289629</v>
      </c>
      <c r="C541" s="417"/>
      <c r="D541" s="417">
        <v>1679</v>
      </c>
    </row>
    <row r="542" spans="1:4" s="275" customFormat="1" ht="9" x14ac:dyDescent="0.25">
      <c r="A542" s="331"/>
      <c r="B542" s="576"/>
      <c r="C542" s="576"/>
      <c r="D542" s="576"/>
    </row>
    <row r="543" spans="1:4" s="275" customFormat="1" ht="9" x14ac:dyDescent="0.25">
      <c r="A543" s="331" t="s">
        <v>488</v>
      </c>
      <c r="B543" s="571">
        <f>SUM(B544:B547)</f>
        <v>16096436</v>
      </c>
      <c r="C543" s="571"/>
      <c r="D543" s="571">
        <f>SUM(D544:D547)</f>
        <v>74536</v>
      </c>
    </row>
    <row r="544" spans="1:4" s="275" customFormat="1" ht="9" x14ac:dyDescent="0.25">
      <c r="A544" s="505" t="s">
        <v>489</v>
      </c>
      <c r="B544" s="417">
        <v>3711904</v>
      </c>
      <c r="C544" s="417"/>
      <c r="D544" s="417">
        <v>13963</v>
      </c>
    </row>
    <row r="545" spans="1:4" s="275" customFormat="1" ht="9" x14ac:dyDescent="0.25">
      <c r="A545" s="505" t="s">
        <v>491</v>
      </c>
      <c r="B545" s="417">
        <v>3711904</v>
      </c>
      <c r="C545" s="417"/>
      <c r="D545" s="417">
        <v>13990</v>
      </c>
    </row>
    <row r="546" spans="1:4" s="275" customFormat="1" ht="9" x14ac:dyDescent="0.25">
      <c r="A546" s="531" t="s">
        <v>492</v>
      </c>
      <c r="B546" s="575">
        <v>4336314</v>
      </c>
      <c r="C546" s="575"/>
      <c r="D546" s="575">
        <v>23114</v>
      </c>
    </row>
    <row r="547" spans="1:4" s="275" customFormat="1" ht="9" x14ac:dyDescent="0.25">
      <c r="A547" s="505" t="s">
        <v>490</v>
      </c>
      <c r="B547" s="417">
        <v>4336314</v>
      </c>
      <c r="C547" s="417"/>
      <c r="D547" s="417">
        <v>23469</v>
      </c>
    </row>
    <row r="548" spans="1:4" s="275" customFormat="1" ht="9" x14ac:dyDescent="0.25">
      <c r="A548" s="505"/>
      <c r="B548" s="417"/>
      <c r="C548" s="417"/>
      <c r="D548" s="417"/>
    </row>
    <row r="549" spans="1:4" s="275" customFormat="1" ht="9" x14ac:dyDescent="0.25">
      <c r="A549" s="564" t="s">
        <v>275</v>
      </c>
      <c r="B549" s="553"/>
      <c r="C549" s="553"/>
      <c r="D549" s="553"/>
    </row>
    <row r="550" spans="1:4" s="275" customFormat="1" ht="9" x14ac:dyDescent="0.25">
      <c r="A550" s="113" t="s">
        <v>129</v>
      </c>
      <c r="B550" s="577">
        <f>SUM(B553,B561,B567)</f>
        <v>20258150</v>
      </c>
      <c r="C550" s="577"/>
      <c r="D550" s="576">
        <f>SUM(D553,D561,D567)</f>
        <v>92028</v>
      </c>
    </row>
    <row r="551" spans="1:4" s="275" customFormat="1" ht="4.5" customHeight="1" x14ac:dyDescent="0.25">
      <c r="A551" s="113"/>
      <c r="B551" s="577"/>
      <c r="C551" s="577"/>
      <c r="D551" s="417"/>
    </row>
    <row r="552" spans="1:4" s="275" customFormat="1" ht="9" x14ac:dyDescent="0.25">
      <c r="A552" s="111" t="s">
        <v>477</v>
      </c>
      <c r="B552" s="577"/>
      <c r="C552" s="577"/>
      <c r="D552" s="417"/>
    </row>
    <row r="553" spans="1:4" s="275" customFormat="1" ht="9" x14ac:dyDescent="0.25">
      <c r="A553" s="507" t="s">
        <v>385</v>
      </c>
      <c r="B553" s="578">
        <f>SUM(B554:B559)</f>
        <v>543088</v>
      </c>
      <c r="C553" s="578"/>
      <c r="D553" s="417">
        <f>SUM(D554:D559)</f>
        <v>2271</v>
      </c>
    </row>
    <row r="554" spans="1:4" s="275" customFormat="1" ht="9" x14ac:dyDescent="0.25">
      <c r="A554" s="567" t="s">
        <v>499</v>
      </c>
      <c r="B554" s="417">
        <v>161661</v>
      </c>
      <c r="C554" s="417"/>
      <c r="D554" s="417">
        <v>531</v>
      </c>
    </row>
    <row r="555" spans="1:4" s="275" customFormat="1" ht="9" x14ac:dyDescent="0.25">
      <c r="A555" s="568" t="s">
        <v>500</v>
      </c>
      <c r="B555" s="575">
        <v>161661</v>
      </c>
      <c r="C555" s="575"/>
      <c r="D555" s="579">
        <v>527</v>
      </c>
    </row>
    <row r="556" spans="1:4" s="275" customFormat="1" ht="9" x14ac:dyDescent="0.25">
      <c r="A556" s="567" t="s">
        <v>479</v>
      </c>
      <c r="B556" s="417">
        <v>99896</v>
      </c>
      <c r="C556" s="417"/>
      <c r="D556" s="417">
        <v>492</v>
      </c>
    </row>
    <row r="557" spans="1:4" s="275" customFormat="1" ht="9" x14ac:dyDescent="0.25">
      <c r="A557" s="567" t="s">
        <v>481</v>
      </c>
      <c r="B557" s="417">
        <v>99896</v>
      </c>
      <c r="C557" s="417"/>
      <c r="D557" s="417">
        <v>465</v>
      </c>
    </row>
    <row r="558" spans="1:4" s="275" customFormat="1" ht="9" x14ac:dyDescent="0.25">
      <c r="A558" s="567" t="s">
        <v>482</v>
      </c>
      <c r="B558" s="571">
        <v>9987</v>
      </c>
      <c r="C558" s="571"/>
      <c r="D558" s="417">
        <v>126</v>
      </c>
    </row>
    <row r="559" spans="1:4" s="275" customFormat="1" ht="9" x14ac:dyDescent="0.25">
      <c r="A559" s="568" t="s">
        <v>478</v>
      </c>
      <c r="B559" s="572">
        <v>9987</v>
      </c>
      <c r="C559" s="572"/>
      <c r="D559" s="579">
        <v>130</v>
      </c>
    </row>
    <row r="560" spans="1:4" s="275" customFormat="1" ht="9" x14ac:dyDescent="0.25">
      <c r="A560" s="500"/>
      <c r="B560" s="571"/>
      <c r="C560" s="571"/>
      <c r="D560" s="417"/>
    </row>
    <row r="561" spans="1:5" s="275" customFormat="1" ht="9" x14ac:dyDescent="0.25">
      <c r="A561" s="505" t="s">
        <v>386</v>
      </c>
      <c r="B561" s="571">
        <f>SUM(B562:B565)</f>
        <v>1278386</v>
      </c>
      <c r="C561" s="571"/>
      <c r="D561" s="417">
        <f>SUM(D562:D565)</f>
        <v>8524</v>
      </c>
    </row>
    <row r="562" spans="1:5" s="275" customFormat="1" ht="9" x14ac:dyDescent="0.25">
      <c r="A562" s="569" t="s">
        <v>487</v>
      </c>
      <c r="B562" s="417">
        <v>338519</v>
      </c>
      <c r="C562" s="417"/>
      <c r="D562" s="417">
        <v>2430</v>
      </c>
    </row>
    <row r="563" spans="1:5" s="275" customFormat="1" ht="9" x14ac:dyDescent="0.25">
      <c r="A563" s="569" t="s">
        <v>485</v>
      </c>
      <c r="B563" s="417">
        <v>338519</v>
      </c>
      <c r="C563" s="417"/>
      <c r="D563" s="417">
        <v>2426</v>
      </c>
    </row>
    <row r="564" spans="1:5" s="275" customFormat="1" ht="9" x14ac:dyDescent="0.25">
      <c r="A564" s="574" t="s">
        <v>501</v>
      </c>
      <c r="B564" s="575">
        <v>300674</v>
      </c>
      <c r="C564" s="575"/>
      <c r="D564" s="579">
        <v>1836</v>
      </c>
    </row>
    <row r="565" spans="1:5" s="275" customFormat="1" ht="9" x14ac:dyDescent="0.25">
      <c r="A565" s="573" t="s">
        <v>502</v>
      </c>
      <c r="B565" s="417">
        <v>300674</v>
      </c>
      <c r="C565" s="417"/>
      <c r="D565" s="417">
        <v>1832</v>
      </c>
    </row>
    <row r="566" spans="1:5" s="275" customFormat="1" ht="9" x14ac:dyDescent="0.25">
      <c r="A566" s="331"/>
      <c r="B566" s="576"/>
      <c r="C566" s="576"/>
      <c r="D566" s="417"/>
    </row>
    <row r="567" spans="1:5" s="275" customFormat="1" ht="9" x14ac:dyDescent="0.25">
      <c r="A567" s="331" t="s">
        <v>488</v>
      </c>
      <c r="B567" s="571">
        <f>SUM(B568:B571)</f>
        <v>18436676</v>
      </c>
      <c r="C567" s="571"/>
      <c r="D567" s="417">
        <f>SUM(D568:D571)</f>
        <v>81233</v>
      </c>
    </row>
    <row r="568" spans="1:5" s="275" customFormat="1" ht="9" x14ac:dyDescent="0.25">
      <c r="A568" s="505" t="s">
        <v>489</v>
      </c>
      <c r="B568" s="417">
        <v>4575269</v>
      </c>
      <c r="C568" s="417"/>
      <c r="D568" s="417">
        <v>17446</v>
      </c>
    </row>
    <row r="569" spans="1:5" s="275" customFormat="1" ht="9" x14ac:dyDescent="0.25">
      <c r="A569" s="505" t="s">
        <v>491</v>
      </c>
      <c r="B569" s="417">
        <v>4575269</v>
      </c>
      <c r="C569" s="417"/>
      <c r="D569" s="417">
        <v>17341</v>
      </c>
    </row>
    <row r="570" spans="1:5" s="275" customFormat="1" ht="9" x14ac:dyDescent="0.25">
      <c r="A570" s="531" t="s">
        <v>492</v>
      </c>
      <c r="B570" s="575">
        <v>4643069</v>
      </c>
      <c r="C570" s="575"/>
      <c r="D570" s="579">
        <v>23224</v>
      </c>
    </row>
    <row r="571" spans="1:5" s="275" customFormat="1" ht="9" x14ac:dyDescent="0.25">
      <c r="A571" s="505" t="s">
        <v>490</v>
      </c>
      <c r="B571" s="417">
        <v>4643069</v>
      </c>
      <c r="C571" s="417"/>
      <c r="D571" s="417">
        <v>23222</v>
      </c>
    </row>
    <row r="572" spans="1:5" ht="3" customHeight="1" x14ac:dyDescent="0.25">
      <c r="A572" s="508"/>
      <c r="B572" s="508"/>
      <c r="C572" s="508"/>
      <c r="D572" s="508"/>
    </row>
    <row r="573" spans="1:5" ht="3" customHeight="1" x14ac:dyDescent="0.25"/>
    <row r="574" spans="1:5" ht="9" customHeight="1" x14ac:dyDescent="0.25">
      <c r="A574" s="511" t="s">
        <v>504</v>
      </c>
      <c r="B574" s="580"/>
      <c r="C574" s="580"/>
      <c r="D574" s="580"/>
      <c r="E574" s="581"/>
    </row>
    <row r="575" spans="1:5" ht="9" customHeight="1" x14ac:dyDescent="0.25">
      <c r="A575" s="511" t="s">
        <v>505</v>
      </c>
      <c r="B575" s="580"/>
      <c r="C575" s="580"/>
      <c r="D575" s="580"/>
      <c r="E575" s="511"/>
    </row>
    <row r="576" spans="1:5" ht="9" hidden="1" customHeight="1" x14ac:dyDescent="0.25">
      <c r="A576" s="511" t="s">
        <v>506</v>
      </c>
      <c r="B576" s="511"/>
      <c r="C576" s="511"/>
      <c r="D576" s="511"/>
      <c r="E576" s="121" t="s">
        <v>100</v>
      </c>
    </row>
    <row r="577" ht="7.5" hidden="1" customHeight="1" x14ac:dyDescent="0.25"/>
  </sheetData>
  <sheetProtection sheet="1" objects="1" scenarios="1"/>
  <hyperlinks>
    <hyperlink ref="D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fitToHeight="10"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8" manualBreakCount="8">
    <brk id="57" max="2" man="1"/>
    <brk id="111" max="2" man="1"/>
    <brk id="169" max="2" man="1"/>
    <brk id="231" max="2" man="1"/>
    <brk id="309" max="2" man="1"/>
    <brk id="380" max="2" man="1"/>
    <brk id="452" max="3" man="1"/>
    <brk id="524" max="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B9" transitionEvaluation="1"/>
  <dimension ref="A1:F1029"/>
  <sheetViews>
    <sheetView showGridLines="0" showRowColHeaders="0" zoomScale="130" zoomScaleNormal="130" workbookViewId="0">
      <pane xSplit="1" ySplit="8" topLeftCell="B9" activePane="bottomRight" state="frozen"/>
      <selection activeCell="L1" sqref="L1"/>
      <selection pane="topRight" activeCell="L1" sqref="L1"/>
      <selection pane="bottomLeft" activeCell="L1" sqref="L1"/>
      <selection pane="bottomRight"/>
    </sheetView>
  </sheetViews>
  <sheetFormatPr baseColWidth="10" defaultColWidth="0" defaultRowHeight="8.25" customHeight="1" zeroHeight="1" x14ac:dyDescent="0.25"/>
  <cols>
    <col min="1" max="1" width="20.5703125" style="121" customWidth="1"/>
    <col min="2" max="2" width="21" style="121" customWidth="1"/>
    <col min="3" max="3" width="23.42578125" style="121" customWidth="1"/>
    <col min="4" max="4" width="13.140625" style="121" customWidth="1"/>
    <col min="5" max="5" width="13.42578125" style="121" customWidth="1"/>
    <col min="6" max="6" width="0.85546875" style="121" customWidth="1"/>
    <col min="7" max="16384" width="11.42578125" style="121" hidden="1"/>
  </cols>
  <sheetData>
    <row r="1" spans="1:6" s="3" customFormat="1" ht="12" customHeight="1" x14ac:dyDescent="0.2">
      <c r="A1" s="478" t="s">
        <v>507</v>
      </c>
      <c r="B1" s="479"/>
      <c r="C1" s="479"/>
      <c r="D1" s="479"/>
      <c r="E1" s="470" t="s">
        <v>508</v>
      </c>
      <c r="F1" s="478"/>
    </row>
    <row r="2" spans="1:6" s="3" customFormat="1" ht="12" customHeight="1" x14ac:dyDescent="0.2">
      <c r="A2" s="6" t="s">
        <v>110</v>
      </c>
      <c r="B2" s="479"/>
      <c r="C2" s="479"/>
      <c r="D2" s="479"/>
      <c r="F2" s="582"/>
    </row>
    <row r="3" spans="1:6" s="3" customFormat="1" ht="12" customHeight="1" x14ac:dyDescent="0.2">
      <c r="A3" s="516" t="s">
        <v>509</v>
      </c>
      <c r="B3" s="479"/>
      <c r="C3" s="479"/>
      <c r="D3" s="479"/>
      <c r="F3" s="583"/>
    </row>
    <row r="4" spans="1:6" ht="3" customHeight="1" x14ac:dyDescent="0.25">
      <c r="A4" s="482"/>
      <c r="B4" s="482"/>
      <c r="C4" s="482"/>
      <c r="D4" s="482"/>
      <c r="E4" s="482"/>
    </row>
    <row r="5" spans="1:6" ht="3" customHeight="1" x14ac:dyDescent="0.25">
      <c r="A5" s="483"/>
      <c r="B5" s="483"/>
      <c r="C5" s="483"/>
      <c r="D5" s="483"/>
      <c r="E5" s="483"/>
    </row>
    <row r="6" spans="1:6" ht="9.6" customHeight="1" x14ac:dyDescent="0.15">
      <c r="A6" s="521" t="s">
        <v>428</v>
      </c>
      <c r="B6" s="464" t="s">
        <v>10</v>
      </c>
      <c r="C6" s="464" t="s">
        <v>379</v>
      </c>
      <c r="D6" s="464"/>
      <c r="E6" s="464" t="s">
        <v>380</v>
      </c>
    </row>
    <row r="7" spans="1:6" ht="8.65" customHeight="1" x14ac:dyDescent="0.25">
      <c r="A7" s="584" t="s">
        <v>431</v>
      </c>
    </row>
    <row r="8" spans="1:6" ht="3" customHeight="1" x14ac:dyDescent="0.25">
      <c r="A8" s="522"/>
      <c r="B8" s="523"/>
      <c r="C8" s="524"/>
      <c r="D8" s="524"/>
      <c r="E8" s="523"/>
    </row>
    <row r="9" spans="1:6" ht="3" customHeight="1" x14ac:dyDescent="0.25">
      <c r="A9" s="525"/>
      <c r="B9" s="525"/>
      <c r="C9" s="525"/>
      <c r="D9" s="525"/>
      <c r="E9" s="525"/>
    </row>
    <row r="10" spans="1:6" s="29" customFormat="1" ht="9" customHeight="1" x14ac:dyDescent="0.25">
      <c r="A10" s="113">
        <v>1995</v>
      </c>
      <c r="B10" s="74"/>
      <c r="C10" s="74"/>
      <c r="D10" s="74"/>
      <c r="E10" s="74"/>
    </row>
    <row r="11" spans="1:6" s="29" customFormat="1" ht="9" customHeight="1" x14ac:dyDescent="0.25">
      <c r="A11" s="113" t="s">
        <v>129</v>
      </c>
      <c r="B11" s="74">
        <f>SUM(B13+B32)</f>
        <v>186260</v>
      </c>
      <c r="C11" s="74">
        <f>SUM(C13+C32)</f>
        <v>123051</v>
      </c>
      <c r="D11" s="74"/>
      <c r="E11" s="74">
        <f>SUM(E13+E32)</f>
        <v>63209</v>
      </c>
    </row>
    <row r="12" spans="1:6" s="29" customFormat="1" ht="3.95" customHeight="1" x14ac:dyDescent="0.25">
      <c r="A12" s="113"/>
      <c r="B12" s="74"/>
      <c r="C12" s="74"/>
      <c r="D12" s="74"/>
      <c r="E12" s="74"/>
    </row>
    <row r="13" spans="1:6" s="29" customFormat="1" ht="9.6" customHeight="1" x14ac:dyDescent="0.25">
      <c r="A13" s="111" t="s">
        <v>385</v>
      </c>
      <c r="B13" s="197">
        <f>SUM(B14:B30)</f>
        <v>73555</v>
      </c>
      <c r="C13" s="197">
        <f>SUM(C14:C30)</f>
        <v>30038</v>
      </c>
      <c r="D13" s="197"/>
      <c r="E13" s="197">
        <f>SUM(E14:E30)</f>
        <v>43517</v>
      </c>
    </row>
    <row r="14" spans="1:6" s="29" customFormat="1" ht="9.6" customHeight="1" x14ac:dyDescent="0.25">
      <c r="A14" s="507" t="s">
        <v>437</v>
      </c>
      <c r="B14" s="197">
        <f>SUM(C14:E14)</f>
        <v>479</v>
      </c>
      <c r="C14" s="197">
        <v>39</v>
      </c>
      <c r="D14" s="197"/>
      <c r="E14" s="197">
        <v>440</v>
      </c>
    </row>
    <row r="15" spans="1:6" s="29" customFormat="1" ht="9.6" customHeight="1" x14ac:dyDescent="0.25">
      <c r="A15" s="498" t="s">
        <v>432</v>
      </c>
      <c r="B15" s="197">
        <f t="shared" ref="B15:B30" si="0">SUM(C15:E15)</f>
        <v>827</v>
      </c>
      <c r="C15" s="197">
        <v>38</v>
      </c>
      <c r="D15" s="197"/>
      <c r="E15" s="197">
        <v>789</v>
      </c>
    </row>
    <row r="16" spans="1:6" s="29" customFormat="1" ht="9.6" customHeight="1" x14ac:dyDescent="0.25">
      <c r="A16" s="502" t="s">
        <v>453</v>
      </c>
      <c r="B16" s="262">
        <f t="shared" si="0"/>
        <v>4980</v>
      </c>
      <c r="C16" s="262">
        <v>2587</v>
      </c>
      <c r="D16" s="262"/>
      <c r="E16" s="262">
        <v>2393</v>
      </c>
    </row>
    <row r="17" spans="1:5" s="29" customFormat="1" ht="9.6" customHeight="1" x14ac:dyDescent="0.25">
      <c r="A17" s="500" t="s">
        <v>510</v>
      </c>
      <c r="B17" s="199">
        <f t="shared" si="0"/>
        <v>6016</v>
      </c>
      <c r="C17" s="457">
        <v>0</v>
      </c>
      <c r="D17" s="457"/>
      <c r="E17" s="199">
        <v>6016</v>
      </c>
    </row>
    <row r="18" spans="1:5" s="29" customFormat="1" ht="9.6" customHeight="1" x14ac:dyDescent="0.25">
      <c r="A18" s="500" t="s">
        <v>511</v>
      </c>
      <c r="B18" s="199">
        <f t="shared" si="0"/>
        <v>12242</v>
      </c>
      <c r="C18" s="199">
        <v>6247</v>
      </c>
      <c r="D18" s="199"/>
      <c r="E18" s="199">
        <v>5995</v>
      </c>
    </row>
    <row r="19" spans="1:5" s="29" customFormat="1" ht="9.6" customHeight="1" x14ac:dyDescent="0.25">
      <c r="A19" s="500" t="s">
        <v>512</v>
      </c>
      <c r="B19" s="199">
        <f t="shared" si="0"/>
        <v>1638</v>
      </c>
      <c r="C19" s="199">
        <v>133</v>
      </c>
      <c r="D19" s="199"/>
      <c r="E19" s="199">
        <v>1505</v>
      </c>
    </row>
    <row r="20" spans="1:5" s="29" customFormat="1" ht="9.6" customHeight="1" x14ac:dyDescent="0.25">
      <c r="A20" s="531" t="s">
        <v>513</v>
      </c>
      <c r="B20" s="262">
        <f t="shared" si="0"/>
        <v>12850</v>
      </c>
      <c r="C20" s="262">
        <v>8037</v>
      </c>
      <c r="D20" s="262"/>
      <c r="E20" s="262">
        <v>4813</v>
      </c>
    </row>
    <row r="21" spans="1:5" s="29" customFormat="1" ht="9.6" customHeight="1" x14ac:dyDescent="0.25">
      <c r="A21" s="505" t="s">
        <v>436</v>
      </c>
      <c r="B21" s="199">
        <f t="shared" si="0"/>
        <v>6368</v>
      </c>
      <c r="C21" s="199">
        <v>3407</v>
      </c>
      <c r="D21" s="199"/>
      <c r="E21" s="199">
        <v>2961</v>
      </c>
    </row>
    <row r="22" spans="1:5" s="29" customFormat="1" ht="9.6" customHeight="1" x14ac:dyDescent="0.25">
      <c r="A22" s="500" t="s">
        <v>434</v>
      </c>
      <c r="B22" s="199">
        <f t="shared" si="0"/>
        <v>1535</v>
      </c>
      <c r="C22" s="199">
        <v>128</v>
      </c>
      <c r="D22" s="199"/>
      <c r="E22" s="199">
        <v>1407</v>
      </c>
    </row>
    <row r="23" spans="1:5" s="29" customFormat="1" ht="9.6" customHeight="1" x14ac:dyDescent="0.25">
      <c r="A23" s="500" t="s">
        <v>514</v>
      </c>
      <c r="B23" s="199">
        <f t="shared" si="0"/>
        <v>739</v>
      </c>
      <c r="C23" s="199">
        <v>739</v>
      </c>
      <c r="D23" s="199"/>
      <c r="E23" s="457">
        <v>0</v>
      </c>
    </row>
    <row r="24" spans="1:5" s="29" customFormat="1" ht="9.6" customHeight="1" x14ac:dyDescent="0.25">
      <c r="A24" s="502" t="s">
        <v>448</v>
      </c>
      <c r="B24" s="262">
        <f t="shared" si="0"/>
        <v>2467</v>
      </c>
      <c r="C24" s="262">
        <v>689</v>
      </c>
      <c r="D24" s="262"/>
      <c r="E24" s="262">
        <v>1778</v>
      </c>
    </row>
    <row r="25" spans="1:5" s="29" customFormat="1" ht="9.6" customHeight="1" x14ac:dyDescent="0.25">
      <c r="A25" s="505" t="s">
        <v>515</v>
      </c>
      <c r="B25" s="199">
        <f t="shared" si="0"/>
        <v>16300</v>
      </c>
      <c r="C25" s="199">
        <v>5240</v>
      </c>
      <c r="D25" s="199"/>
      <c r="E25" s="199">
        <v>11060</v>
      </c>
    </row>
    <row r="26" spans="1:5" s="29" customFormat="1" ht="9.6" customHeight="1" x14ac:dyDescent="0.25">
      <c r="A26" s="500" t="s">
        <v>464</v>
      </c>
      <c r="B26" s="199">
        <f t="shared" si="0"/>
        <v>132</v>
      </c>
      <c r="C26" s="199">
        <v>1</v>
      </c>
      <c r="D26" s="199"/>
      <c r="E26" s="199">
        <v>131</v>
      </c>
    </row>
    <row r="27" spans="1:5" s="29" customFormat="1" ht="9.6" customHeight="1" x14ac:dyDescent="0.25">
      <c r="A27" s="500" t="s">
        <v>516</v>
      </c>
      <c r="B27" s="199">
        <f t="shared" si="0"/>
        <v>500</v>
      </c>
      <c r="C27" s="457">
        <v>0</v>
      </c>
      <c r="D27" s="457"/>
      <c r="E27" s="199">
        <v>500</v>
      </c>
    </row>
    <row r="28" spans="1:5" s="29" customFormat="1" ht="9.6" customHeight="1" x14ac:dyDescent="0.25">
      <c r="A28" s="502" t="s">
        <v>517</v>
      </c>
      <c r="B28" s="262">
        <f t="shared" si="0"/>
        <v>2640</v>
      </c>
      <c r="C28" s="262">
        <v>2640</v>
      </c>
      <c r="D28" s="262"/>
      <c r="E28" s="530">
        <v>0</v>
      </c>
    </row>
    <row r="29" spans="1:5" s="29" customFormat="1" ht="9.6" customHeight="1" x14ac:dyDescent="0.25">
      <c r="A29" s="500" t="s">
        <v>452</v>
      </c>
      <c r="B29" s="199">
        <f t="shared" si="0"/>
        <v>57</v>
      </c>
      <c r="C29" s="457">
        <v>0</v>
      </c>
      <c r="D29" s="457"/>
      <c r="E29" s="199">
        <v>57</v>
      </c>
    </row>
    <row r="30" spans="1:5" s="29" customFormat="1" ht="9.6" customHeight="1" x14ac:dyDescent="0.25">
      <c r="A30" s="500" t="s">
        <v>462</v>
      </c>
      <c r="B30" s="199">
        <f t="shared" si="0"/>
        <v>3785</v>
      </c>
      <c r="C30" s="199">
        <v>113</v>
      </c>
      <c r="D30" s="199"/>
      <c r="E30" s="199">
        <v>3672</v>
      </c>
    </row>
    <row r="31" spans="1:5" s="29" customFormat="1" ht="9.6" customHeight="1" x14ac:dyDescent="0.25">
      <c r="A31" s="318"/>
      <c r="B31" s="199"/>
      <c r="C31" s="199"/>
      <c r="D31" s="199"/>
      <c r="E31" s="199"/>
    </row>
    <row r="32" spans="1:5" s="29" customFormat="1" ht="9.6" customHeight="1" x14ac:dyDescent="0.25">
      <c r="A32" s="331" t="s">
        <v>386</v>
      </c>
      <c r="B32" s="199">
        <f>SUM(B33:B46)</f>
        <v>112705</v>
      </c>
      <c r="C32" s="199">
        <f>SUM(C33:C46)</f>
        <v>93013</v>
      </c>
      <c r="D32" s="199"/>
      <c r="E32" s="199">
        <f>SUM(E33:E46)</f>
        <v>19692</v>
      </c>
    </row>
    <row r="33" spans="1:5" s="29" customFormat="1" ht="9.6" customHeight="1" x14ac:dyDescent="0.25">
      <c r="A33" s="505" t="s">
        <v>449</v>
      </c>
      <c r="B33" s="199">
        <f t="shared" ref="B33:B46" si="1">SUM(C33:E33)</f>
        <v>2590</v>
      </c>
      <c r="C33" s="199">
        <v>2431</v>
      </c>
      <c r="D33" s="199"/>
      <c r="E33" s="199">
        <v>159</v>
      </c>
    </row>
    <row r="34" spans="1:5" s="29" customFormat="1" ht="9.6" customHeight="1" x14ac:dyDescent="0.25">
      <c r="A34" s="505" t="s">
        <v>518</v>
      </c>
      <c r="B34" s="199">
        <f t="shared" si="1"/>
        <v>1376</v>
      </c>
      <c r="C34" s="457">
        <v>0</v>
      </c>
      <c r="D34" s="457"/>
      <c r="E34" s="199">
        <v>1376</v>
      </c>
    </row>
    <row r="35" spans="1:5" s="29" customFormat="1" ht="9.6" customHeight="1" x14ac:dyDescent="0.25">
      <c r="A35" s="531" t="s">
        <v>519</v>
      </c>
      <c r="B35" s="262">
        <f t="shared" si="1"/>
        <v>28163</v>
      </c>
      <c r="C35" s="262">
        <v>28107</v>
      </c>
      <c r="D35" s="262"/>
      <c r="E35" s="262">
        <v>56</v>
      </c>
    </row>
    <row r="36" spans="1:5" s="29" customFormat="1" ht="9.6" customHeight="1" x14ac:dyDescent="0.25">
      <c r="A36" s="505" t="s">
        <v>520</v>
      </c>
      <c r="B36" s="199">
        <f t="shared" si="1"/>
        <v>39</v>
      </c>
      <c r="C36" s="199">
        <v>10</v>
      </c>
      <c r="D36" s="199"/>
      <c r="E36" s="457">
        <v>29</v>
      </c>
    </row>
    <row r="37" spans="1:5" s="29" customFormat="1" ht="9.6" customHeight="1" x14ac:dyDescent="0.25">
      <c r="A37" s="505" t="s">
        <v>521</v>
      </c>
      <c r="B37" s="199">
        <f t="shared" si="1"/>
        <v>1670</v>
      </c>
      <c r="C37" s="199">
        <v>1399</v>
      </c>
      <c r="D37" s="199"/>
      <c r="E37" s="199">
        <v>271</v>
      </c>
    </row>
    <row r="38" spans="1:5" s="29" customFormat="1" ht="9.6" customHeight="1" x14ac:dyDescent="0.25">
      <c r="A38" s="505" t="s">
        <v>439</v>
      </c>
      <c r="B38" s="199">
        <f t="shared" si="1"/>
        <v>385</v>
      </c>
      <c r="C38" s="457" t="s">
        <v>13</v>
      </c>
      <c r="D38" s="457"/>
      <c r="E38" s="199">
        <v>385</v>
      </c>
    </row>
    <row r="39" spans="1:5" s="29" customFormat="1" ht="9.6" customHeight="1" x14ac:dyDescent="0.25">
      <c r="A39" s="531" t="s">
        <v>470</v>
      </c>
      <c r="B39" s="530">
        <f t="shared" si="1"/>
        <v>16349</v>
      </c>
      <c r="C39" s="530">
        <v>16349</v>
      </c>
      <c r="D39" s="530"/>
      <c r="E39" s="530">
        <v>0</v>
      </c>
    </row>
    <row r="40" spans="1:5" s="29" customFormat="1" ht="9.6" customHeight="1" x14ac:dyDescent="0.25">
      <c r="A40" s="505" t="s">
        <v>450</v>
      </c>
      <c r="B40" s="457">
        <f t="shared" si="1"/>
        <v>391</v>
      </c>
      <c r="C40" s="457">
        <v>21</v>
      </c>
      <c r="D40" s="457"/>
      <c r="E40" s="457">
        <v>370</v>
      </c>
    </row>
    <row r="41" spans="1:5" s="29" customFormat="1" ht="9.6" customHeight="1" x14ac:dyDescent="0.25">
      <c r="A41" s="505" t="s">
        <v>522</v>
      </c>
      <c r="B41" s="199">
        <f t="shared" si="1"/>
        <v>30265</v>
      </c>
      <c r="C41" s="199">
        <v>23492</v>
      </c>
      <c r="D41" s="199"/>
      <c r="E41" s="199">
        <v>6773</v>
      </c>
    </row>
    <row r="42" spans="1:5" s="29" customFormat="1" ht="9.6" customHeight="1" x14ac:dyDescent="0.25">
      <c r="A42" s="505" t="s">
        <v>441</v>
      </c>
      <c r="B42" s="457">
        <f t="shared" si="1"/>
        <v>1935</v>
      </c>
      <c r="C42" s="457">
        <v>1098</v>
      </c>
      <c r="D42" s="457"/>
      <c r="E42" s="457">
        <v>837</v>
      </c>
    </row>
    <row r="43" spans="1:5" s="29" customFormat="1" ht="9.6" customHeight="1" x14ac:dyDescent="0.25">
      <c r="A43" s="531" t="s">
        <v>445</v>
      </c>
      <c r="B43" s="262">
        <f t="shared" si="1"/>
        <v>6102</v>
      </c>
      <c r="C43" s="262">
        <v>6102</v>
      </c>
      <c r="D43" s="262"/>
      <c r="E43" s="530">
        <v>0</v>
      </c>
    </row>
    <row r="44" spans="1:5" s="38" customFormat="1" ht="9.6" customHeight="1" x14ac:dyDescent="0.25">
      <c r="A44" s="505" t="s">
        <v>469</v>
      </c>
      <c r="B44" s="199">
        <f t="shared" si="1"/>
        <v>8917</v>
      </c>
      <c r="C44" s="199">
        <v>5167</v>
      </c>
      <c r="D44" s="199"/>
      <c r="E44" s="199">
        <v>3750</v>
      </c>
    </row>
    <row r="45" spans="1:5" s="29" customFormat="1" ht="9.6" customHeight="1" x14ac:dyDescent="0.25">
      <c r="A45" s="505" t="s">
        <v>523</v>
      </c>
      <c r="B45" s="199">
        <f t="shared" si="1"/>
        <v>7458</v>
      </c>
      <c r="C45" s="199">
        <v>2359</v>
      </c>
      <c r="D45" s="199"/>
      <c r="E45" s="199">
        <v>5099</v>
      </c>
    </row>
    <row r="46" spans="1:5" s="29" customFormat="1" ht="9.6" customHeight="1" x14ac:dyDescent="0.25">
      <c r="A46" s="505" t="s">
        <v>447</v>
      </c>
      <c r="B46" s="199">
        <f t="shared" si="1"/>
        <v>7065</v>
      </c>
      <c r="C46" s="199">
        <v>6478</v>
      </c>
      <c r="D46" s="199"/>
      <c r="E46" s="199">
        <v>587</v>
      </c>
    </row>
    <row r="47" spans="1:5" s="303" customFormat="1" ht="9.6" customHeight="1" x14ac:dyDescent="0.2">
      <c r="A47" s="93"/>
      <c r="B47" s="93"/>
      <c r="C47" s="93"/>
      <c r="D47" s="93"/>
      <c r="E47" s="93"/>
    </row>
    <row r="48" spans="1:5" s="29" customFormat="1" ht="9" customHeight="1" x14ac:dyDescent="0.25">
      <c r="A48" s="318">
        <v>1996</v>
      </c>
      <c r="B48" s="329"/>
      <c r="C48" s="329"/>
      <c r="D48" s="329"/>
      <c r="E48" s="329"/>
    </row>
    <row r="49" spans="1:5" s="29" customFormat="1" ht="9" customHeight="1" x14ac:dyDescent="0.25">
      <c r="A49" s="318" t="s">
        <v>129</v>
      </c>
      <c r="B49" s="329">
        <f>SUM(B51+B71)</f>
        <v>208581</v>
      </c>
      <c r="C49" s="329">
        <f>SUM(C51+C71)</f>
        <v>145131</v>
      </c>
      <c r="D49" s="329"/>
      <c r="E49" s="329">
        <f>SUM(E51+E71)</f>
        <v>63450</v>
      </c>
    </row>
    <row r="50" spans="1:5" s="29" customFormat="1" ht="3.95" customHeight="1" x14ac:dyDescent="0.25">
      <c r="A50" s="318"/>
      <c r="B50" s="329"/>
      <c r="C50" s="329"/>
      <c r="D50" s="329"/>
      <c r="E50" s="329"/>
    </row>
    <row r="51" spans="1:5" s="29" customFormat="1" ht="9.6" customHeight="1" x14ac:dyDescent="0.25">
      <c r="A51" s="331" t="s">
        <v>385</v>
      </c>
      <c r="B51" s="199">
        <f>SUM(B52:B69)</f>
        <v>81310</v>
      </c>
      <c r="C51" s="199">
        <f>SUM(C52:C69)+1</f>
        <v>35311</v>
      </c>
      <c r="D51" s="199"/>
      <c r="E51" s="199">
        <f>SUM(E52:E69)-1</f>
        <v>45999</v>
      </c>
    </row>
    <row r="52" spans="1:5" s="29" customFormat="1" ht="9.6" customHeight="1" x14ac:dyDescent="0.25">
      <c r="A52" s="505" t="s">
        <v>437</v>
      </c>
      <c r="B52" s="199">
        <f t="shared" ref="B52:B69" si="2">SUM(C52:E52)</f>
        <v>459</v>
      </c>
      <c r="C52" s="199">
        <v>43</v>
      </c>
      <c r="D52" s="199"/>
      <c r="E52" s="199">
        <v>416</v>
      </c>
    </row>
    <row r="53" spans="1:5" s="29" customFormat="1" ht="9.6" customHeight="1" x14ac:dyDescent="0.25">
      <c r="A53" s="500" t="s">
        <v>524</v>
      </c>
      <c r="B53" s="199">
        <f t="shared" si="2"/>
        <v>38</v>
      </c>
      <c r="C53" s="457">
        <v>0</v>
      </c>
      <c r="D53" s="457"/>
      <c r="E53" s="199">
        <v>38</v>
      </c>
    </row>
    <row r="54" spans="1:5" s="29" customFormat="1" ht="9.6" customHeight="1" x14ac:dyDescent="0.25">
      <c r="A54" s="502" t="s">
        <v>432</v>
      </c>
      <c r="B54" s="262">
        <f t="shared" si="2"/>
        <v>719</v>
      </c>
      <c r="C54" s="262">
        <v>50</v>
      </c>
      <c r="D54" s="262"/>
      <c r="E54" s="262">
        <v>669</v>
      </c>
    </row>
    <row r="55" spans="1:5" s="29" customFormat="1" ht="9.6" customHeight="1" x14ac:dyDescent="0.25">
      <c r="A55" s="500" t="s">
        <v>453</v>
      </c>
      <c r="B55" s="199">
        <f t="shared" si="2"/>
        <v>5660</v>
      </c>
      <c r="C55" s="199">
        <v>3207</v>
      </c>
      <c r="D55" s="199"/>
      <c r="E55" s="199">
        <v>2453</v>
      </c>
    </row>
    <row r="56" spans="1:5" s="29" customFormat="1" ht="9.6" customHeight="1" x14ac:dyDescent="0.25">
      <c r="A56" s="500" t="s">
        <v>510</v>
      </c>
      <c r="B56" s="199">
        <f t="shared" si="2"/>
        <v>6890</v>
      </c>
      <c r="C56" s="457">
        <v>0</v>
      </c>
      <c r="D56" s="457"/>
      <c r="E56" s="199">
        <v>6890</v>
      </c>
    </row>
    <row r="57" spans="1:5" s="29" customFormat="1" ht="9.6" customHeight="1" x14ac:dyDescent="0.25">
      <c r="A57" s="500" t="s">
        <v>511</v>
      </c>
      <c r="B57" s="199">
        <f t="shared" si="2"/>
        <v>14784</v>
      </c>
      <c r="C57" s="199">
        <v>7275</v>
      </c>
      <c r="D57" s="199"/>
      <c r="E57" s="199">
        <v>7509</v>
      </c>
    </row>
    <row r="58" spans="1:5" s="29" customFormat="1" ht="9.6" customHeight="1" x14ac:dyDescent="0.25">
      <c r="A58" s="502" t="s">
        <v>512</v>
      </c>
      <c r="B58" s="262">
        <f t="shared" si="2"/>
        <v>2015</v>
      </c>
      <c r="C58" s="262">
        <v>163</v>
      </c>
      <c r="D58" s="262"/>
      <c r="E58" s="262">
        <v>1852</v>
      </c>
    </row>
    <row r="59" spans="1:5" s="29" customFormat="1" ht="9.6" customHeight="1" x14ac:dyDescent="0.25">
      <c r="A59" s="505" t="s">
        <v>513</v>
      </c>
      <c r="B59" s="199">
        <f t="shared" si="2"/>
        <v>12007</v>
      </c>
      <c r="C59" s="199">
        <v>8286</v>
      </c>
      <c r="D59" s="199"/>
      <c r="E59" s="199">
        <v>3721</v>
      </c>
    </row>
    <row r="60" spans="1:5" s="29" customFormat="1" ht="9.6" customHeight="1" x14ac:dyDescent="0.25">
      <c r="A60" s="505" t="s">
        <v>436</v>
      </c>
      <c r="B60" s="199">
        <f t="shared" si="2"/>
        <v>9994</v>
      </c>
      <c r="C60" s="199">
        <v>6176</v>
      </c>
      <c r="D60" s="199"/>
      <c r="E60" s="199">
        <v>3818</v>
      </c>
    </row>
    <row r="61" spans="1:5" s="29" customFormat="1" ht="9.6" customHeight="1" x14ac:dyDescent="0.25">
      <c r="A61" s="500" t="s">
        <v>434</v>
      </c>
      <c r="B61" s="199">
        <f t="shared" si="2"/>
        <v>1691</v>
      </c>
      <c r="C61" s="199">
        <v>170</v>
      </c>
      <c r="D61" s="199"/>
      <c r="E61" s="199">
        <v>1521</v>
      </c>
    </row>
    <row r="62" spans="1:5" s="29" customFormat="1" ht="9.6" customHeight="1" x14ac:dyDescent="0.25">
      <c r="A62" s="502" t="s">
        <v>514</v>
      </c>
      <c r="B62" s="262">
        <f t="shared" si="2"/>
        <v>825</v>
      </c>
      <c r="C62" s="262">
        <v>778</v>
      </c>
      <c r="D62" s="262"/>
      <c r="E62" s="262">
        <v>47</v>
      </c>
    </row>
    <row r="63" spans="1:5" s="29" customFormat="1" ht="9.6" customHeight="1" x14ac:dyDescent="0.25">
      <c r="A63" s="500" t="s">
        <v>448</v>
      </c>
      <c r="B63" s="199">
        <f t="shared" si="2"/>
        <v>2638</v>
      </c>
      <c r="C63" s="199">
        <v>1013</v>
      </c>
      <c r="D63" s="199"/>
      <c r="E63" s="199">
        <v>1625</v>
      </c>
    </row>
    <row r="64" spans="1:5" s="29" customFormat="1" ht="9.6" customHeight="1" x14ac:dyDescent="0.25">
      <c r="A64" s="505" t="s">
        <v>515</v>
      </c>
      <c r="B64" s="199">
        <f t="shared" si="2"/>
        <v>16798</v>
      </c>
      <c r="C64" s="199">
        <v>5200</v>
      </c>
      <c r="D64" s="199"/>
      <c r="E64" s="199">
        <v>11598</v>
      </c>
    </row>
    <row r="65" spans="1:5" s="29" customFormat="1" ht="9.6" customHeight="1" x14ac:dyDescent="0.25">
      <c r="A65" s="500" t="s">
        <v>464</v>
      </c>
      <c r="B65" s="199">
        <f t="shared" si="2"/>
        <v>125</v>
      </c>
      <c r="C65" s="457">
        <v>0</v>
      </c>
      <c r="D65" s="457"/>
      <c r="E65" s="199">
        <v>125</v>
      </c>
    </row>
    <row r="66" spans="1:5" s="29" customFormat="1" ht="9.6" customHeight="1" x14ac:dyDescent="0.25">
      <c r="A66" s="502" t="s">
        <v>516</v>
      </c>
      <c r="B66" s="262">
        <f t="shared" si="2"/>
        <v>814</v>
      </c>
      <c r="C66" s="530">
        <v>0</v>
      </c>
      <c r="D66" s="530"/>
      <c r="E66" s="262">
        <v>814</v>
      </c>
    </row>
    <row r="67" spans="1:5" s="29" customFormat="1" ht="9.6" customHeight="1" x14ac:dyDescent="0.25">
      <c r="A67" s="500" t="s">
        <v>517</v>
      </c>
      <c r="B67" s="199">
        <f t="shared" si="2"/>
        <v>2787</v>
      </c>
      <c r="C67" s="199">
        <v>2781</v>
      </c>
      <c r="D67" s="199"/>
      <c r="E67" s="199">
        <v>6</v>
      </c>
    </row>
    <row r="68" spans="1:5" s="29" customFormat="1" ht="9.6" customHeight="1" x14ac:dyDescent="0.25">
      <c r="A68" s="500" t="s">
        <v>452</v>
      </c>
      <c r="B68" s="199">
        <f t="shared" si="2"/>
        <v>95</v>
      </c>
      <c r="C68" s="457">
        <v>0</v>
      </c>
      <c r="D68" s="457"/>
      <c r="E68" s="199">
        <v>95</v>
      </c>
    </row>
    <row r="69" spans="1:5" s="29" customFormat="1" ht="9.6" customHeight="1" x14ac:dyDescent="0.25">
      <c r="A69" s="500" t="s">
        <v>462</v>
      </c>
      <c r="B69" s="199">
        <f t="shared" si="2"/>
        <v>2971</v>
      </c>
      <c r="C69" s="199">
        <v>168</v>
      </c>
      <c r="D69" s="199"/>
      <c r="E69" s="199">
        <v>2803</v>
      </c>
    </row>
    <row r="70" spans="1:5" s="29" customFormat="1" ht="9.6" customHeight="1" x14ac:dyDescent="0.25">
      <c r="A70" s="318"/>
      <c r="B70" s="199"/>
      <c r="C70" s="199"/>
      <c r="D70" s="199"/>
      <c r="E70" s="199"/>
    </row>
    <row r="71" spans="1:5" s="29" customFormat="1" ht="9.6" customHeight="1" x14ac:dyDescent="0.25">
      <c r="A71" s="331" t="s">
        <v>386</v>
      </c>
      <c r="B71" s="199">
        <f>SUM(B72:B87)</f>
        <v>127271</v>
      </c>
      <c r="C71" s="199">
        <f>SUM(C72:C87)+1</f>
        <v>109820</v>
      </c>
      <c r="D71" s="199"/>
      <c r="E71" s="199">
        <f>SUM(E72:E87)-1</f>
        <v>17451</v>
      </c>
    </row>
    <row r="72" spans="1:5" s="29" customFormat="1" ht="9.6" customHeight="1" x14ac:dyDescent="0.25">
      <c r="A72" s="505" t="s">
        <v>449</v>
      </c>
      <c r="B72" s="199">
        <f t="shared" ref="B72:B87" si="3">SUM(C72:E72)</f>
        <v>2414</v>
      </c>
      <c r="C72" s="199">
        <v>2289</v>
      </c>
      <c r="D72" s="199"/>
      <c r="E72" s="199">
        <v>125</v>
      </c>
    </row>
    <row r="73" spans="1:5" s="29" customFormat="1" ht="9.6" customHeight="1" x14ac:dyDescent="0.25">
      <c r="A73" s="505" t="s">
        <v>518</v>
      </c>
      <c r="B73" s="199">
        <f t="shared" si="3"/>
        <v>1212</v>
      </c>
      <c r="C73" s="457">
        <v>0</v>
      </c>
      <c r="D73" s="457"/>
      <c r="E73" s="199">
        <v>1212</v>
      </c>
    </row>
    <row r="74" spans="1:5" s="29" customFormat="1" ht="9.6" customHeight="1" x14ac:dyDescent="0.25">
      <c r="A74" s="531" t="s">
        <v>519</v>
      </c>
      <c r="B74" s="262">
        <f t="shared" si="3"/>
        <v>31471</v>
      </c>
      <c r="C74" s="262">
        <v>31467</v>
      </c>
      <c r="D74" s="262"/>
      <c r="E74" s="262">
        <v>4</v>
      </c>
    </row>
    <row r="75" spans="1:5" s="29" customFormat="1" ht="9.6" customHeight="1" x14ac:dyDescent="0.25">
      <c r="A75" s="505" t="s">
        <v>520</v>
      </c>
      <c r="B75" s="199">
        <f t="shared" si="3"/>
        <v>147</v>
      </c>
      <c r="C75" s="199">
        <v>4</v>
      </c>
      <c r="D75" s="199"/>
      <c r="E75" s="199">
        <v>143</v>
      </c>
    </row>
    <row r="76" spans="1:5" s="29" customFormat="1" ht="9.6" customHeight="1" x14ac:dyDescent="0.25">
      <c r="A76" s="505" t="s">
        <v>521</v>
      </c>
      <c r="B76" s="199">
        <f t="shared" si="3"/>
        <v>2433</v>
      </c>
      <c r="C76" s="199">
        <v>1888</v>
      </c>
      <c r="D76" s="199"/>
      <c r="E76" s="199">
        <v>545</v>
      </c>
    </row>
    <row r="77" spans="1:5" s="29" customFormat="1" ht="9.6" customHeight="1" x14ac:dyDescent="0.25">
      <c r="A77" s="505" t="s">
        <v>439</v>
      </c>
      <c r="B77" s="199">
        <f t="shared" si="3"/>
        <v>397</v>
      </c>
      <c r="C77" s="457">
        <v>0</v>
      </c>
      <c r="D77" s="457"/>
      <c r="E77" s="199">
        <v>397</v>
      </c>
    </row>
    <row r="78" spans="1:5" s="29" customFormat="1" ht="9.6" customHeight="1" x14ac:dyDescent="0.25">
      <c r="A78" s="531" t="s">
        <v>470</v>
      </c>
      <c r="B78" s="530">
        <f t="shared" si="3"/>
        <v>23437</v>
      </c>
      <c r="C78" s="530">
        <v>23393</v>
      </c>
      <c r="D78" s="530"/>
      <c r="E78" s="530">
        <v>44</v>
      </c>
    </row>
    <row r="79" spans="1:5" s="29" customFormat="1" ht="9.6" customHeight="1" x14ac:dyDescent="0.25">
      <c r="A79" s="419" t="s">
        <v>525</v>
      </c>
      <c r="B79" s="199">
        <f t="shared" si="3"/>
        <v>159</v>
      </c>
      <c r="C79" s="457">
        <v>0</v>
      </c>
      <c r="D79" s="457"/>
      <c r="E79" s="199">
        <v>159</v>
      </c>
    </row>
    <row r="80" spans="1:5" s="29" customFormat="1" ht="9.6" customHeight="1" x14ac:dyDescent="0.25">
      <c r="A80" s="505" t="s">
        <v>450</v>
      </c>
      <c r="B80" s="457">
        <f t="shared" si="3"/>
        <v>409</v>
      </c>
      <c r="C80" s="457">
        <v>19</v>
      </c>
      <c r="D80" s="457"/>
      <c r="E80" s="457">
        <v>390</v>
      </c>
    </row>
    <row r="81" spans="1:5" s="29" customFormat="1" ht="9.6" customHeight="1" x14ac:dyDescent="0.25">
      <c r="A81" s="505" t="s">
        <v>522</v>
      </c>
      <c r="B81" s="199">
        <f t="shared" si="3"/>
        <v>31352</v>
      </c>
      <c r="C81" s="199">
        <v>25272</v>
      </c>
      <c r="D81" s="199"/>
      <c r="E81" s="199">
        <v>6080</v>
      </c>
    </row>
    <row r="82" spans="1:5" s="29" customFormat="1" ht="9.6" customHeight="1" x14ac:dyDescent="0.25">
      <c r="A82" s="531" t="s">
        <v>441</v>
      </c>
      <c r="B82" s="262">
        <f t="shared" si="3"/>
        <v>2322</v>
      </c>
      <c r="C82" s="530">
        <v>1375</v>
      </c>
      <c r="D82" s="530"/>
      <c r="E82" s="262">
        <v>947</v>
      </c>
    </row>
    <row r="83" spans="1:5" s="29" customFormat="1" ht="9.6" customHeight="1" x14ac:dyDescent="0.25">
      <c r="A83" s="419" t="s">
        <v>526</v>
      </c>
      <c r="B83" s="199">
        <f t="shared" si="3"/>
        <v>159</v>
      </c>
      <c r="C83" s="457">
        <v>0</v>
      </c>
      <c r="D83" s="457"/>
      <c r="E83" s="199">
        <v>159</v>
      </c>
    </row>
    <row r="84" spans="1:5" s="29" customFormat="1" ht="9.6" customHeight="1" x14ac:dyDescent="0.25">
      <c r="A84" s="505" t="s">
        <v>445</v>
      </c>
      <c r="B84" s="199">
        <f t="shared" si="3"/>
        <v>6021</v>
      </c>
      <c r="C84" s="199">
        <v>6021</v>
      </c>
      <c r="D84" s="199"/>
      <c r="E84" s="457">
        <v>0</v>
      </c>
    </row>
    <row r="85" spans="1:5" s="38" customFormat="1" ht="9.6" customHeight="1" x14ac:dyDescent="0.25">
      <c r="A85" s="505" t="s">
        <v>469</v>
      </c>
      <c r="B85" s="199">
        <f t="shared" si="3"/>
        <v>8374</v>
      </c>
      <c r="C85" s="199">
        <v>5984</v>
      </c>
      <c r="D85" s="199"/>
      <c r="E85" s="199">
        <v>2390</v>
      </c>
    </row>
    <row r="86" spans="1:5" s="29" customFormat="1" ht="9.6" customHeight="1" x14ac:dyDescent="0.25">
      <c r="A86" s="531" t="s">
        <v>523</v>
      </c>
      <c r="B86" s="262">
        <f t="shared" si="3"/>
        <v>7047</v>
      </c>
      <c r="C86" s="262">
        <v>2821</v>
      </c>
      <c r="D86" s="262"/>
      <c r="E86" s="262">
        <v>4226</v>
      </c>
    </row>
    <row r="87" spans="1:5" s="29" customFormat="1" ht="9.6" customHeight="1" x14ac:dyDescent="0.25">
      <c r="A87" s="505" t="s">
        <v>447</v>
      </c>
      <c r="B87" s="199">
        <f t="shared" si="3"/>
        <v>9917</v>
      </c>
      <c r="C87" s="199">
        <v>9286</v>
      </c>
      <c r="D87" s="199"/>
      <c r="E87" s="199">
        <v>631</v>
      </c>
    </row>
    <row r="88" spans="1:5" s="303" customFormat="1" ht="9.6" customHeight="1" x14ac:dyDescent="0.2">
      <c r="A88" s="93"/>
      <c r="B88" s="93"/>
      <c r="C88" s="93"/>
      <c r="D88" s="93"/>
      <c r="E88" s="93"/>
    </row>
    <row r="89" spans="1:5" s="29" customFormat="1" ht="9" customHeight="1" x14ac:dyDescent="0.25">
      <c r="A89" s="318">
        <v>1997</v>
      </c>
      <c r="B89" s="329"/>
      <c r="C89" s="329"/>
      <c r="D89" s="329"/>
      <c r="E89" s="329"/>
    </row>
    <row r="90" spans="1:5" s="29" customFormat="1" ht="9" customHeight="1" x14ac:dyDescent="0.25">
      <c r="A90" s="318" t="s">
        <v>129</v>
      </c>
      <c r="B90" s="329">
        <f>SUM(B92+B112)</f>
        <v>219653</v>
      </c>
      <c r="C90" s="329">
        <f>SUM(C92+C112)</f>
        <v>158888</v>
      </c>
      <c r="D90" s="329"/>
      <c r="E90" s="329">
        <f>SUM(E92+E112)</f>
        <v>60765</v>
      </c>
    </row>
    <row r="91" spans="1:5" s="29" customFormat="1" ht="3.95" customHeight="1" x14ac:dyDescent="0.25">
      <c r="A91" s="318"/>
      <c r="B91" s="329"/>
      <c r="C91" s="329"/>
      <c r="D91" s="329"/>
      <c r="E91" s="329"/>
    </row>
    <row r="92" spans="1:5" s="29" customFormat="1" ht="9.6" customHeight="1" x14ac:dyDescent="0.25">
      <c r="A92" s="331" t="s">
        <v>385</v>
      </c>
      <c r="B92" s="199">
        <f>SUM(B93:B110)-1</f>
        <v>80742</v>
      </c>
      <c r="C92" s="199">
        <f>SUM(C93:C110)+1</f>
        <v>36661</v>
      </c>
      <c r="D92" s="199"/>
      <c r="E92" s="199">
        <f>SUM(E93:E110)-2</f>
        <v>44081</v>
      </c>
    </row>
    <row r="93" spans="1:5" s="29" customFormat="1" ht="9.6" customHeight="1" x14ac:dyDescent="0.25">
      <c r="A93" s="505" t="s">
        <v>437</v>
      </c>
      <c r="B93" s="199">
        <f t="shared" ref="B93:B110" si="4">SUM(C93:E93)</f>
        <v>387</v>
      </c>
      <c r="C93" s="199">
        <v>41</v>
      </c>
      <c r="D93" s="199"/>
      <c r="E93" s="199">
        <v>346</v>
      </c>
    </row>
    <row r="94" spans="1:5" s="29" customFormat="1" ht="9.6" customHeight="1" x14ac:dyDescent="0.25">
      <c r="A94" s="500" t="s">
        <v>524</v>
      </c>
      <c r="B94" s="199">
        <f t="shared" si="4"/>
        <v>113</v>
      </c>
      <c r="C94" s="457">
        <v>0</v>
      </c>
      <c r="D94" s="457"/>
      <c r="E94" s="199">
        <v>113</v>
      </c>
    </row>
    <row r="95" spans="1:5" s="29" customFormat="1" ht="9.6" customHeight="1" x14ac:dyDescent="0.25">
      <c r="A95" s="502" t="s">
        <v>432</v>
      </c>
      <c r="B95" s="262">
        <f t="shared" si="4"/>
        <v>846</v>
      </c>
      <c r="C95" s="262">
        <v>71</v>
      </c>
      <c r="D95" s="262"/>
      <c r="E95" s="262">
        <v>775</v>
      </c>
    </row>
    <row r="96" spans="1:5" s="29" customFormat="1" ht="9.6" customHeight="1" x14ac:dyDescent="0.25">
      <c r="A96" s="500" t="s">
        <v>453</v>
      </c>
      <c r="B96" s="199">
        <f t="shared" si="4"/>
        <v>5107</v>
      </c>
      <c r="C96" s="199">
        <v>2483</v>
      </c>
      <c r="D96" s="199"/>
      <c r="E96" s="199">
        <v>2624</v>
      </c>
    </row>
    <row r="97" spans="1:5" s="29" customFormat="1" ht="9.6" customHeight="1" x14ac:dyDescent="0.25">
      <c r="A97" s="500" t="s">
        <v>510</v>
      </c>
      <c r="B97" s="199">
        <f t="shared" si="4"/>
        <v>6287</v>
      </c>
      <c r="C97" s="457">
        <v>0</v>
      </c>
      <c r="D97" s="457"/>
      <c r="E97" s="199">
        <v>6287</v>
      </c>
    </row>
    <row r="98" spans="1:5" s="29" customFormat="1" ht="9.6" customHeight="1" x14ac:dyDescent="0.25">
      <c r="A98" s="500" t="s">
        <v>511</v>
      </c>
      <c r="B98" s="199">
        <f t="shared" si="4"/>
        <v>12627</v>
      </c>
      <c r="C98" s="199">
        <v>6327</v>
      </c>
      <c r="D98" s="199"/>
      <c r="E98" s="199">
        <v>6300</v>
      </c>
    </row>
    <row r="99" spans="1:5" s="29" customFormat="1" ht="9.6" customHeight="1" x14ac:dyDescent="0.25">
      <c r="A99" s="502" t="s">
        <v>512</v>
      </c>
      <c r="B99" s="262">
        <f t="shared" si="4"/>
        <v>1960</v>
      </c>
      <c r="C99" s="262">
        <v>123</v>
      </c>
      <c r="D99" s="262"/>
      <c r="E99" s="262">
        <v>1837</v>
      </c>
    </row>
    <row r="100" spans="1:5" s="29" customFormat="1" ht="9.6" customHeight="1" x14ac:dyDescent="0.25">
      <c r="A100" s="505" t="s">
        <v>513</v>
      </c>
      <c r="B100" s="199">
        <f t="shared" si="4"/>
        <v>14587</v>
      </c>
      <c r="C100" s="199">
        <v>10341</v>
      </c>
      <c r="D100" s="199"/>
      <c r="E100" s="199">
        <v>4246</v>
      </c>
    </row>
    <row r="101" spans="1:5" s="29" customFormat="1" ht="9.6" customHeight="1" x14ac:dyDescent="0.25">
      <c r="A101" s="505" t="s">
        <v>436</v>
      </c>
      <c r="B101" s="199">
        <f t="shared" si="4"/>
        <v>10139</v>
      </c>
      <c r="C101" s="199">
        <v>7369</v>
      </c>
      <c r="D101" s="199"/>
      <c r="E101" s="199">
        <v>2770</v>
      </c>
    </row>
    <row r="102" spans="1:5" s="29" customFormat="1" ht="9.6" customHeight="1" x14ac:dyDescent="0.25">
      <c r="A102" s="500" t="s">
        <v>434</v>
      </c>
      <c r="B102" s="199">
        <f t="shared" si="4"/>
        <v>2179</v>
      </c>
      <c r="C102" s="199">
        <v>195</v>
      </c>
      <c r="D102" s="199"/>
      <c r="E102" s="199">
        <v>1984</v>
      </c>
    </row>
    <row r="103" spans="1:5" s="29" customFormat="1" ht="9.6" customHeight="1" x14ac:dyDescent="0.25">
      <c r="A103" s="502" t="s">
        <v>514</v>
      </c>
      <c r="B103" s="262">
        <f t="shared" si="4"/>
        <v>841</v>
      </c>
      <c r="C103" s="262">
        <v>838</v>
      </c>
      <c r="D103" s="262"/>
      <c r="E103" s="262">
        <v>3</v>
      </c>
    </row>
    <row r="104" spans="1:5" s="29" customFormat="1" ht="9.6" customHeight="1" x14ac:dyDescent="0.25">
      <c r="A104" s="500" t="s">
        <v>448</v>
      </c>
      <c r="B104" s="199">
        <f t="shared" si="4"/>
        <v>2473</v>
      </c>
      <c r="C104" s="199">
        <v>1077</v>
      </c>
      <c r="D104" s="199"/>
      <c r="E104" s="199">
        <v>1396</v>
      </c>
    </row>
    <row r="105" spans="1:5" s="29" customFormat="1" ht="9.6" customHeight="1" x14ac:dyDescent="0.25">
      <c r="A105" s="505" t="s">
        <v>515</v>
      </c>
      <c r="B105" s="199">
        <f t="shared" si="4"/>
        <v>15729</v>
      </c>
      <c r="C105" s="199">
        <v>4776</v>
      </c>
      <c r="D105" s="199"/>
      <c r="E105" s="199">
        <v>10953</v>
      </c>
    </row>
    <row r="106" spans="1:5" s="29" customFormat="1" ht="9.6" customHeight="1" x14ac:dyDescent="0.25">
      <c r="A106" s="500" t="s">
        <v>464</v>
      </c>
      <c r="B106" s="199">
        <f t="shared" si="4"/>
        <v>112</v>
      </c>
      <c r="C106" s="199">
        <v>4</v>
      </c>
      <c r="D106" s="199"/>
      <c r="E106" s="199">
        <v>108</v>
      </c>
    </row>
    <row r="107" spans="1:5" s="29" customFormat="1" ht="9.6" customHeight="1" x14ac:dyDescent="0.25">
      <c r="A107" s="502" t="s">
        <v>516</v>
      </c>
      <c r="B107" s="262">
        <f t="shared" si="4"/>
        <v>796</v>
      </c>
      <c r="C107" s="530">
        <v>0</v>
      </c>
      <c r="D107" s="530"/>
      <c r="E107" s="262">
        <v>796</v>
      </c>
    </row>
    <row r="108" spans="1:5" s="29" customFormat="1" ht="9.6" customHeight="1" x14ac:dyDescent="0.25">
      <c r="A108" s="500" t="s">
        <v>517</v>
      </c>
      <c r="B108" s="199">
        <f t="shared" si="4"/>
        <v>2821</v>
      </c>
      <c r="C108" s="199">
        <v>2802</v>
      </c>
      <c r="D108" s="199"/>
      <c r="E108" s="199">
        <v>19</v>
      </c>
    </row>
    <row r="109" spans="1:5" s="29" customFormat="1" ht="9.6" customHeight="1" x14ac:dyDescent="0.25">
      <c r="A109" s="500" t="s">
        <v>452</v>
      </c>
      <c r="B109" s="199">
        <f t="shared" si="4"/>
        <v>109</v>
      </c>
      <c r="C109" s="457">
        <v>0</v>
      </c>
      <c r="D109" s="457"/>
      <c r="E109" s="199">
        <v>109</v>
      </c>
    </row>
    <row r="110" spans="1:5" s="29" customFormat="1" ht="9.6" customHeight="1" x14ac:dyDescent="0.25">
      <c r="A110" s="500" t="s">
        <v>462</v>
      </c>
      <c r="B110" s="199">
        <f t="shared" si="4"/>
        <v>3630</v>
      </c>
      <c r="C110" s="199">
        <v>213</v>
      </c>
      <c r="D110" s="199"/>
      <c r="E110" s="199">
        <v>3417</v>
      </c>
    </row>
    <row r="111" spans="1:5" s="29" customFormat="1" ht="9.6" customHeight="1" x14ac:dyDescent="0.25">
      <c r="A111" s="318"/>
      <c r="B111" s="199"/>
      <c r="C111" s="199"/>
      <c r="D111" s="199"/>
      <c r="E111" s="199"/>
    </row>
    <row r="112" spans="1:5" s="29" customFormat="1" ht="9.6" customHeight="1" x14ac:dyDescent="0.25">
      <c r="A112" s="331" t="s">
        <v>386</v>
      </c>
      <c r="B112" s="199">
        <f>SUM(B113:B129)</f>
        <v>138911</v>
      </c>
      <c r="C112" s="199">
        <f>SUM(C113:C129)-1</f>
        <v>122227</v>
      </c>
      <c r="D112" s="199"/>
      <c r="E112" s="199">
        <f>SUM(E113:E129)+1</f>
        <v>16684</v>
      </c>
    </row>
    <row r="113" spans="1:5" s="29" customFormat="1" ht="9.6" customHeight="1" x14ac:dyDescent="0.25">
      <c r="A113" s="505" t="s">
        <v>449</v>
      </c>
      <c r="B113" s="199">
        <f t="shared" ref="B113:B129" si="5">SUM(C113:E113)</f>
        <v>3084</v>
      </c>
      <c r="C113" s="199">
        <v>2858</v>
      </c>
      <c r="D113" s="199"/>
      <c r="E113" s="199">
        <v>226</v>
      </c>
    </row>
    <row r="114" spans="1:5" s="29" customFormat="1" ht="9.6" customHeight="1" x14ac:dyDescent="0.25">
      <c r="A114" s="505" t="s">
        <v>518</v>
      </c>
      <c r="B114" s="199">
        <f t="shared" si="5"/>
        <v>1325</v>
      </c>
      <c r="C114" s="457">
        <v>0</v>
      </c>
      <c r="D114" s="457"/>
      <c r="E114" s="199">
        <v>1325</v>
      </c>
    </row>
    <row r="115" spans="1:5" s="29" customFormat="1" ht="9.6" customHeight="1" x14ac:dyDescent="0.25">
      <c r="A115" s="531" t="s">
        <v>519</v>
      </c>
      <c r="B115" s="262">
        <f t="shared" si="5"/>
        <v>39848</v>
      </c>
      <c r="C115" s="262">
        <v>39848</v>
      </c>
      <c r="D115" s="262"/>
      <c r="E115" s="530">
        <v>0</v>
      </c>
    </row>
    <row r="116" spans="1:5" s="29" customFormat="1" ht="9.6" customHeight="1" x14ac:dyDescent="0.25">
      <c r="A116" s="505" t="s">
        <v>520</v>
      </c>
      <c r="B116" s="199">
        <f t="shared" si="5"/>
        <v>203</v>
      </c>
      <c r="C116" s="199">
        <v>23</v>
      </c>
      <c r="D116" s="199"/>
      <c r="E116" s="199">
        <v>180</v>
      </c>
    </row>
    <row r="117" spans="1:5" s="29" customFormat="1" ht="9.6" customHeight="1" x14ac:dyDescent="0.25">
      <c r="A117" s="505" t="s">
        <v>521</v>
      </c>
      <c r="B117" s="199">
        <f t="shared" si="5"/>
        <v>2295</v>
      </c>
      <c r="C117" s="199">
        <v>1776</v>
      </c>
      <c r="D117" s="199"/>
      <c r="E117" s="199">
        <v>519</v>
      </c>
    </row>
    <row r="118" spans="1:5" s="29" customFormat="1" ht="9.6" customHeight="1" x14ac:dyDescent="0.25">
      <c r="A118" s="505" t="s">
        <v>439</v>
      </c>
      <c r="B118" s="199">
        <f t="shared" si="5"/>
        <v>514</v>
      </c>
      <c r="C118" s="457">
        <v>0</v>
      </c>
      <c r="D118" s="457"/>
      <c r="E118" s="199">
        <v>514</v>
      </c>
    </row>
    <row r="119" spans="1:5" s="29" customFormat="1" ht="9.6" customHeight="1" x14ac:dyDescent="0.25">
      <c r="A119" s="531" t="s">
        <v>470</v>
      </c>
      <c r="B119" s="262">
        <f t="shared" si="5"/>
        <v>25575</v>
      </c>
      <c r="C119" s="530">
        <v>25475</v>
      </c>
      <c r="D119" s="530"/>
      <c r="E119" s="262">
        <v>100</v>
      </c>
    </row>
    <row r="120" spans="1:5" s="29" customFormat="1" ht="9.6" customHeight="1" x14ac:dyDescent="0.25">
      <c r="A120" s="419" t="s">
        <v>527</v>
      </c>
      <c r="B120" s="199">
        <f t="shared" si="5"/>
        <v>12</v>
      </c>
      <c r="C120" s="457">
        <v>0</v>
      </c>
      <c r="D120" s="457"/>
      <c r="E120" s="199">
        <v>12</v>
      </c>
    </row>
    <row r="121" spans="1:5" s="29" customFormat="1" ht="9.6" customHeight="1" x14ac:dyDescent="0.25">
      <c r="A121" s="419" t="s">
        <v>525</v>
      </c>
      <c r="B121" s="199">
        <f t="shared" si="5"/>
        <v>209</v>
      </c>
      <c r="C121" s="457">
        <v>0</v>
      </c>
      <c r="D121" s="457"/>
      <c r="E121" s="199">
        <v>209</v>
      </c>
    </row>
    <row r="122" spans="1:5" s="29" customFormat="1" ht="9.6" customHeight="1" x14ac:dyDescent="0.25">
      <c r="A122" s="505" t="s">
        <v>450</v>
      </c>
      <c r="B122" s="457">
        <f t="shared" si="5"/>
        <v>463</v>
      </c>
      <c r="C122" s="457">
        <v>18</v>
      </c>
      <c r="D122" s="457"/>
      <c r="E122" s="457">
        <v>445</v>
      </c>
    </row>
    <row r="123" spans="1:5" s="29" customFormat="1" ht="9.6" customHeight="1" x14ac:dyDescent="0.25">
      <c r="A123" s="531" t="s">
        <v>522</v>
      </c>
      <c r="B123" s="262">
        <f t="shared" si="5"/>
        <v>31003</v>
      </c>
      <c r="C123" s="262">
        <v>25277</v>
      </c>
      <c r="D123" s="262"/>
      <c r="E123" s="262">
        <v>5726</v>
      </c>
    </row>
    <row r="124" spans="1:5" s="29" customFormat="1" ht="9.6" customHeight="1" x14ac:dyDescent="0.25">
      <c r="A124" s="505" t="s">
        <v>441</v>
      </c>
      <c r="B124" s="199">
        <f t="shared" si="5"/>
        <v>2481</v>
      </c>
      <c r="C124" s="457">
        <v>1309</v>
      </c>
      <c r="D124" s="457"/>
      <c r="E124" s="199">
        <v>1172</v>
      </c>
    </row>
    <row r="125" spans="1:5" s="29" customFormat="1" ht="9.6" customHeight="1" x14ac:dyDescent="0.25">
      <c r="A125" s="419" t="s">
        <v>526</v>
      </c>
      <c r="B125" s="199">
        <f t="shared" si="5"/>
        <v>209</v>
      </c>
      <c r="C125" s="457">
        <v>0</v>
      </c>
      <c r="D125" s="457"/>
      <c r="E125" s="199">
        <v>209</v>
      </c>
    </row>
    <row r="126" spans="1:5" s="29" customFormat="1" ht="9.6" customHeight="1" x14ac:dyDescent="0.25">
      <c r="A126" s="505" t="s">
        <v>445</v>
      </c>
      <c r="B126" s="199">
        <f t="shared" si="5"/>
        <v>6127</v>
      </c>
      <c r="C126" s="199">
        <v>6127</v>
      </c>
      <c r="D126" s="199"/>
      <c r="E126" s="457">
        <v>0</v>
      </c>
    </row>
    <row r="127" spans="1:5" s="38" customFormat="1" ht="9.6" customHeight="1" x14ac:dyDescent="0.25">
      <c r="A127" s="531" t="s">
        <v>469</v>
      </c>
      <c r="B127" s="262">
        <f t="shared" si="5"/>
        <v>8020</v>
      </c>
      <c r="C127" s="262">
        <v>5672</v>
      </c>
      <c r="D127" s="262"/>
      <c r="E127" s="262">
        <v>2348</v>
      </c>
    </row>
    <row r="128" spans="1:5" s="29" customFormat="1" ht="9.6" customHeight="1" x14ac:dyDescent="0.25">
      <c r="A128" s="505" t="s">
        <v>523</v>
      </c>
      <c r="B128" s="199">
        <f t="shared" si="5"/>
        <v>8374</v>
      </c>
      <c r="C128" s="199">
        <v>4921</v>
      </c>
      <c r="D128" s="199"/>
      <c r="E128" s="199">
        <v>3453</v>
      </c>
    </row>
    <row r="129" spans="1:5" s="29" customFormat="1" ht="9.6" customHeight="1" x14ac:dyDescent="0.25">
      <c r="A129" s="505" t="s">
        <v>447</v>
      </c>
      <c r="B129" s="199">
        <f t="shared" si="5"/>
        <v>9169</v>
      </c>
      <c r="C129" s="199">
        <v>8924</v>
      </c>
      <c r="D129" s="199"/>
      <c r="E129" s="199">
        <v>245</v>
      </c>
    </row>
    <row r="130" spans="1:5" s="303" customFormat="1" ht="9.6" customHeight="1" x14ac:dyDescent="0.2">
      <c r="A130" s="93"/>
      <c r="B130" s="93"/>
      <c r="C130" s="93"/>
      <c r="D130" s="93"/>
      <c r="E130" s="93"/>
    </row>
    <row r="131" spans="1:5" s="29" customFormat="1" ht="9" customHeight="1" x14ac:dyDescent="0.25">
      <c r="A131" s="318">
        <v>1998</v>
      </c>
      <c r="B131" s="329"/>
      <c r="C131" s="329"/>
      <c r="D131" s="329"/>
      <c r="E131" s="329"/>
    </row>
    <row r="132" spans="1:5" s="29" customFormat="1" ht="9" customHeight="1" x14ac:dyDescent="0.25">
      <c r="A132" s="318" t="s">
        <v>129</v>
      </c>
      <c r="B132" s="329">
        <f>SUM(B134+B155)</f>
        <v>237380</v>
      </c>
      <c r="C132" s="329">
        <f>SUM(C134+C155)</f>
        <v>168867</v>
      </c>
      <c r="D132" s="329"/>
      <c r="E132" s="329">
        <f>SUM(E134+E155)</f>
        <v>68513</v>
      </c>
    </row>
    <row r="133" spans="1:5" s="29" customFormat="1" ht="3.95" customHeight="1" x14ac:dyDescent="0.25">
      <c r="A133" s="318"/>
      <c r="B133" s="329"/>
      <c r="C133" s="329"/>
      <c r="D133" s="329"/>
      <c r="E133" s="329"/>
    </row>
    <row r="134" spans="1:5" s="29" customFormat="1" ht="9.6" customHeight="1" x14ac:dyDescent="0.25">
      <c r="A134" s="331" t="s">
        <v>385</v>
      </c>
      <c r="B134" s="199">
        <f>SUM(B135:B153)</f>
        <v>84926</v>
      </c>
      <c r="C134" s="199">
        <f>SUM(C135:C153)</f>
        <v>35362</v>
      </c>
      <c r="D134" s="199"/>
      <c r="E134" s="199">
        <f>SUM(E135:E153)</f>
        <v>49564</v>
      </c>
    </row>
    <row r="135" spans="1:5" s="29" customFormat="1" ht="9.6" customHeight="1" x14ac:dyDescent="0.25">
      <c r="A135" s="505" t="s">
        <v>437</v>
      </c>
      <c r="B135" s="199">
        <f t="shared" ref="B135:B153" si="6">SUM(C135:E135)</f>
        <v>421</v>
      </c>
      <c r="C135" s="199">
        <v>52</v>
      </c>
      <c r="D135" s="199"/>
      <c r="E135" s="199">
        <v>369</v>
      </c>
    </row>
    <row r="136" spans="1:5" s="29" customFormat="1" ht="9.6" customHeight="1" x14ac:dyDescent="0.25">
      <c r="A136" s="500" t="s">
        <v>524</v>
      </c>
      <c r="B136" s="199">
        <f t="shared" si="6"/>
        <v>138</v>
      </c>
      <c r="C136" s="199">
        <v>0</v>
      </c>
      <c r="D136" s="199"/>
      <c r="E136" s="199">
        <v>138</v>
      </c>
    </row>
    <row r="137" spans="1:5" s="29" customFormat="1" ht="9.6" customHeight="1" x14ac:dyDescent="0.25">
      <c r="A137" s="502" t="s">
        <v>432</v>
      </c>
      <c r="B137" s="262">
        <f t="shared" si="6"/>
        <v>1005</v>
      </c>
      <c r="C137" s="262">
        <v>89</v>
      </c>
      <c r="D137" s="262"/>
      <c r="E137" s="262">
        <v>916</v>
      </c>
    </row>
    <row r="138" spans="1:5" s="29" customFormat="1" ht="9.6" customHeight="1" x14ac:dyDescent="0.25">
      <c r="A138" s="500" t="s">
        <v>453</v>
      </c>
      <c r="B138" s="199">
        <f t="shared" si="6"/>
        <v>4672</v>
      </c>
      <c r="C138" s="199">
        <v>1887</v>
      </c>
      <c r="D138" s="199"/>
      <c r="E138" s="199">
        <v>2785</v>
      </c>
    </row>
    <row r="139" spans="1:5" s="29" customFormat="1" ht="9.6" customHeight="1" x14ac:dyDescent="0.25">
      <c r="A139" s="500" t="s">
        <v>510</v>
      </c>
      <c r="B139" s="199">
        <f t="shared" si="6"/>
        <v>6900</v>
      </c>
      <c r="C139" s="199">
        <v>0</v>
      </c>
      <c r="D139" s="199"/>
      <c r="E139" s="199">
        <v>6900</v>
      </c>
    </row>
    <row r="140" spans="1:5" s="29" customFormat="1" ht="9.6" customHeight="1" x14ac:dyDescent="0.25">
      <c r="A140" s="500" t="s">
        <v>511</v>
      </c>
      <c r="B140" s="199">
        <f t="shared" si="6"/>
        <v>13180</v>
      </c>
      <c r="C140" s="199">
        <v>6238</v>
      </c>
      <c r="D140" s="199"/>
      <c r="E140" s="199">
        <v>6942</v>
      </c>
    </row>
    <row r="141" spans="1:5" s="29" customFormat="1" ht="9.6" customHeight="1" x14ac:dyDescent="0.25">
      <c r="A141" s="502" t="s">
        <v>512</v>
      </c>
      <c r="B141" s="262">
        <f t="shared" si="6"/>
        <v>2137</v>
      </c>
      <c r="C141" s="262">
        <v>172</v>
      </c>
      <c r="D141" s="262"/>
      <c r="E141" s="262">
        <v>1965</v>
      </c>
    </row>
    <row r="142" spans="1:5" s="29" customFormat="1" ht="9.6" customHeight="1" x14ac:dyDescent="0.25">
      <c r="A142" s="505" t="s">
        <v>513</v>
      </c>
      <c r="B142" s="199">
        <f t="shared" si="6"/>
        <v>17227</v>
      </c>
      <c r="C142" s="199">
        <v>11838</v>
      </c>
      <c r="D142" s="199"/>
      <c r="E142" s="199">
        <v>5389</v>
      </c>
    </row>
    <row r="143" spans="1:5" s="29" customFormat="1" ht="9.6" customHeight="1" x14ac:dyDescent="0.25">
      <c r="A143" s="505" t="s">
        <v>436</v>
      </c>
      <c r="B143" s="199">
        <f t="shared" si="6"/>
        <v>10131</v>
      </c>
      <c r="C143" s="199">
        <v>6751</v>
      </c>
      <c r="D143" s="199"/>
      <c r="E143" s="199">
        <v>3380</v>
      </c>
    </row>
    <row r="144" spans="1:5" s="29" customFormat="1" ht="9.6" customHeight="1" x14ac:dyDescent="0.25">
      <c r="A144" s="500" t="s">
        <v>434</v>
      </c>
      <c r="B144" s="199">
        <f t="shared" si="6"/>
        <v>2205</v>
      </c>
      <c r="C144" s="199">
        <v>224</v>
      </c>
      <c r="D144" s="199"/>
      <c r="E144" s="199">
        <v>1981</v>
      </c>
    </row>
    <row r="145" spans="1:5" s="29" customFormat="1" ht="9.6" customHeight="1" x14ac:dyDescent="0.25">
      <c r="A145" s="424" t="s">
        <v>528</v>
      </c>
      <c r="B145" s="262">
        <f t="shared" si="6"/>
        <v>50</v>
      </c>
      <c r="C145" s="530">
        <v>0</v>
      </c>
      <c r="D145" s="530"/>
      <c r="E145" s="262">
        <v>50</v>
      </c>
    </row>
    <row r="146" spans="1:5" s="29" customFormat="1" ht="9.6" customHeight="1" x14ac:dyDescent="0.25">
      <c r="A146" s="500" t="s">
        <v>514</v>
      </c>
      <c r="B146" s="199">
        <f t="shared" si="6"/>
        <v>993</v>
      </c>
      <c r="C146" s="199">
        <v>952</v>
      </c>
      <c r="D146" s="199"/>
      <c r="E146" s="199">
        <v>41</v>
      </c>
    </row>
    <row r="147" spans="1:5" s="29" customFormat="1" ht="9.6" customHeight="1" x14ac:dyDescent="0.25">
      <c r="A147" s="500" t="s">
        <v>448</v>
      </c>
      <c r="B147" s="199">
        <f t="shared" si="6"/>
        <v>2646</v>
      </c>
      <c r="C147" s="199">
        <v>1120</v>
      </c>
      <c r="D147" s="199"/>
      <c r="E147" s="199">
        <v>1526</v>
      </c>
    </row>
    <row r="148" spans="1:5" s="29" customFormat="1" ht="9.6" customHeight="1" x14ac:dyDescent="0.25">
      <c r="A148" s="505" t="s">
        <v>515</v>
      </c>
      <c r="B148" s="199">
        <f t="shared" si="6"/>
        <v>15957</v>
      </c>
      <c r="C148" s="199">
        <v>3168</v>
      </c>
      <c r="D148" s="199"/>
      <c r="E148" s="199">
        <v>12789</v>
      </c>
    </row>
    <row r="149" spans="1:5" s="29" customFormat="1" ht="9.6" customHeight="1" x14ac:dyDescent="0.25">
      <c r="A149" s="502" t="s">
        <v>464</v>
      </c>
      <c r="B149" s="262">
        <f t="shared" si="6"/>
        <v>93</v>
      </c>
      <c r="C149" s="262">
        <v>18</v>
      </c>
      <c r="D149" s="262"/>
      <c r="E149" s="262">
        <v>75</v>
      </c>
    </row>
    <row r="150" spans="1:5" s="29" customFormat="1" ht="9.6" customHeight="1" x14ac:dyDescent="0.25">
      <c r="A150" s="500" t="s">
        <v>516</v>
      </c>
      <c r="B150" s="199">
        <f t="shared" si="6"/>
        <v>829</v>
      </c>
      <c r="C150" s="457">
        <v>0</v>
      </c>
      <c r="D150" s="457"/>
      <c r="E150" s="199">
        <v>829</v>
      </c>
    </row>
    <row r="151" spans="1:5" s="29" customFormat="1" ht="9.6" customHeight="1" x14ac:dyDescent="0.25">
      <c r="A151" s="500" t="s">
        <v>517</v>
      </c>
      <c r="B151" s="199">
        <f t="shared" si="6"/>
        <v>2481</v>
      </c>
      <c r="C151" s="199">
        <v>2473</v>
      </c>
      <c r="D151" s="199"/>
      <c r="E151" s="199">
        <v>8</v>
      </c>
    </row>
    <row r="152" spans="1:5" s="29" customFormat="1" ht="9.6" customHeight="1" x14ac:dyDescent="0.25">
      <c r="A152" s="500" t="s">
        <v>452</v>
      </c>
      <c r="B152" s="199">
        <f t="shared" si="6"/>
        <v>104</v>
      </c>
      <c r="C152" s="457">
        <v>0</v>
      </c>
      <c r="D152" s="457"/>
      <c r="E152" s="199">
        <v>104</v>
      </c>
    </row>
    <row r="153" spans="1:5" s="29" customFormat="1" ht="9.6" customHeight="1" x14ac:dyDescent="0.25">
      <c r="A153" s="502" t="s">
        <v>462</v>
      </c>
      <c r="B153" s="262">
        <f t="shared" si="6"/>
        <v>3757</v>
      </c>
      <c r="C153" s="262">
        <v>380</v>
      </c>
      <c r="D153" s="262"/>
      <c r="E153" s="262">
        <v>3377</v>
      </c>
    </row>
    <row r="154" spans="1:5" s="29" customFormat="1" ht="9.6" customHeight="1" x14ac:dyDescent="0.25">
      <c r="A154" s="318"/>
      <c r="B154" s="199"/>
      <c r="C154" s="199"/>
      <c r="D154" s="199"/>
      <c r="E154" s="199"/>
    </row>
    <row r="155" spans="1:5" s="29" customFormat="1" ht="9.6" customHeight="1" x14ac:dyDescent="0.25">
      <c r="A155" s="331" t="s">
        <v>386</v>
      </c>
      <c r="B155" s="199">
        <f>SUM(B156:B172)</f>
        <v>152454</v>
      </c>
      <c r="C155" s="199">
        <f>SUM(C156:C172)</f>
        <v>133505</v>
      </c>
      <c r="D155" s="199"/>
      <c r="E155" s="199">
        <f>SUM(E156:E172)</f>
        <v>18949</v>
      </c>
    </row>
    <row r="156" spans="1:5" s="29" customFormat="1" ht="9.6" customHeight="1" x14ac:dyDescent="0.25">
      <c r="A156" s="505" t="s">
        <v>449</v>
      </c>
      <c r="B156" s="199">
        <f t="shared" ref="B156:B172" si="7">SUM(C156:E156)</f>
        <v>4307</v>
      </c>
      <c r="C156" s="199">
        <v>4182</v>
      </c>
      <c r="D156" s="199"/>
      <c r="E156" s="199">
        <v>125</v>
      </c>
    </row>
    <row r="157" spans="1:5" s="29" customFormat="1" ht="9.6" customHeight="1" x14ac:dyDescent="0.25">
      <c r="A157" s="505" t="s">
        <v>518</v>
      </c>
      <c r="B157" s="199">
        <f t="shared" si="7"/>
        <v>1434</v>
      </c>
      <c r="C157" s="199">
        <v>95</v>
      </c>
      <c r="D157" s="199"/>
      <c r="E157" s="199">
        <v>1339</v>
      </c>
    </row>
    <row r="158" spans="1:5" s="29" customFormat="1" ht="9.6" customHeight="1" x14ac:dyDescent="0.25">
      <c r="A158" s="531" t="s">
        <v>519</v>
      </c>
      <c r="B158" s="262">
        <f t="shared" si="7"/>
        <v>40542</v>
      </c>
      <c r="C158" s="262">
        <v>40542</v>
      </c>
      <c r="D158" s="262"/>
      <c r="E158" s="530">
        <v>0</v>
      </c>
    </row>
    <row r="159" spans="1:5" s="29" customFormat="1" ht="9.6" customHeight="1" x14ac:dyDescent="0.25">
      <c r="A159" s="505" t="s">
        <v>520</v>
      </c>
      <c r="B159" s="199">
        <f t="shared" si="7"/>
        <v>236</v>
      </c>
      <c r="C159" s="199">
        <v>24</v>
      </c>
      <c r="D159" s="199"/>
      <c r="E159" s="199">
        <v>212</v>
      </c>
    </row>
    <row r="160" spans="1:5" s="29" customFormat="1" ht="9.6" customHeight="1" x14ac:dyDescent="0.25">
      <c r="A160" s="505" t="s">
        <v>521</v>
      </c>
      <c r="B160" s="199">
        <f t="shared" si="7"/>
        <v>3011</v>
      </c>
      <c r="C160" s="199">
        <v>2470</v>
      </c>
      <c r="D160" s="199"/>
      <c r="E160" s="199">
        <v>541</v>
      </c>
    </row>
    <row r="161" spans="1:5" s="29" customFormat="1" ht="9.6" customHeight="1" x14ac:dyDescent="0.25">
      <c r="A161" s="505" t="s">
        <v>439</v>
      </c>
      <c r="B161" s="199">
        <f t="shared" si="7"/>
        <v>531</v>
      </c>
      <c r="C161" s="457">
        <v>0</v>
      </c>
      <c r="D161" s="457"/>
      <c r="E161" s="199">
        <v>531</v>
      </c>
    </row>
    <row r="162" spans="1:5" s="29" customFormat="1" ht="9.6" customHeight="1" x14ac:dyDescent="0.25">
      <c r="A162" s="531" t="s">
        <v>470</v>
      </c>
      <c r="B162" s="262">
        <f t="shared" si="7"/>
        <v>26193</v>
      </c>
      <c r="C162" s="262">
        <v>26167</v>
      </c>
      <c r="D162" s="262"/>
      <c r="E162" s="262">
        <v>26</v>
      </c>
    </row>
    <row r="163" spans="1:5" s="29" customFormat="1" ht="9.6" customHeight="1" x14ac:dyDescent="0.25">
      <c r="A163" s="419" t="s">
        <v>527</v>
      </c>
      <c r="B163" s="199">
        <f t="shared" si="7"/>
        <v>21</v>
      </c>
      <c r="C163" s="199">
        <v>13</v>
      </c>
      <c r="D163" s="199"/>
      <c r="E163" s="199">
        <v>8</v>
      </c>
    </row>
    <row r="164" spans="1:5" s="29" customFormat="1" ht="9.6" customHeight="1" x14ac:dyDescent="0.25">
      <c r="A164" s="419" t="s">
        <v>525</v>
      </c>
      <c r="B164" s="199">
        <f t="shared" si="7"/>
        <v>265</v>
      </c>
      <c r="C164" s="457">
        <v>0</v>
      </c>
      <c r="D164" s="457"/>
      <c r="E164" s="199">
        <v>265</v>
      </c>
    </row>
    <row r="165" spans="1:5" s="29" customFormat="1" ht="9.6" customHeight="1" x14ac:dyDescent="0.25">
      <c r="A165" s="505" t="s">
        <v>450</v>
      </c>
      <c r="B165" s="457">
        <f t="shared" si="7"/>
        <v>482</v>
      </c>
      <c r="C165" s="457">
        <v>23</v>
      </c>
      <c r="D165" s="457"/>
      <c r="E165" s="457">
        <v>459</v>
      </c>
    </row>
    <row r="166" spans="1:5" s="29" customFormat="1" ht="9.6" customHeight="1" x14ac:dyDescent="0.25">
      <c r="A166" s="531" t="s">
        <v>522</v>
      </c>
      <c r="B166" s="262">
        <f t="shared" si="7"/>
        <v>34751</v>
      </c>
      <c r="C166" s="262">
        <v>27717</v>
      </c>
      <c r="D166" s="262"/>
      <c r="E166" s="262">
        <v>7034</v>
      </c>
    </row>
    <row r="167" spans="1:5" s="29" customFormat="1" ht="9.6" customHeight="1" x14ac:dyDescent="0.25">
      <c r="A167" s="505" t="s">
        <v>441</v>
      </c>
      <c r="B167" s="199">
        <f t="shared" si="7"/>
        <v>2805</v>
      </c>
      <c r="C167" s="457">
        <v>1484</v>
      </c>
      <c r="D167" s="457"/>
      <c r="E167" s="199">
        <v>1321</v>
      </c>
    </row>
    <row r="168" spans="1:5" s="29" customFormat="1" ht="9.6" customHeight="1" x14ac:dyDescent="0.25">
      <c r="A168" s="419" t="s">
        <v>526</v>
      </c>
      <c r="B168" s="199">
        <f t="shared" si="7"/>
        <v>265</v>
      </c>
      <c r="C168" s="457">
        <v>0</v>
      </c>
      <c r="D168" s="457"/>
      <c r="E168" s="199">
        <v>265</v>
      </c>
    </row>
    <row r="169" spans="1:5" s="29" customFormat="1" ht="9.6" customHeight="1" x14ac:dyDescent="0.25">
      <c r="A169" s="505" t="s">
        <v>445</v>
      </c>
      <c r="B169" s="199">
        <f t="shared" si="7"/>
        <v>7016</v>
      </c>
      <c r="C169" s="199">
        <v>7016</v>
      </c>
      <c r="D169" s="199"/>
      <c r="E169" s="457">
        <v>0</v>
      </c>
    </row>
    <row r="170" spans="1:5" s="38" customFormat="1" ht="9.6" customHeight="1" x14ac:dyDescent="0.25">
      <c r="A170" s="531" t="s">
        <v>469</v>
      </c>
      <c r="B170" s="262">
        <f t="shared" si="7"/>
        <v>8702</v>
      </c>
      <c r="C170" s="262">
        <v>6092</v>
      </c>
      <c r="D170" s="262"/>
      <c r="E170" s="262">
        <v>2610</v>
      </c>
    </row>
    <row r="171" spans="1:5" s="29" customFormat="1" ht="9.6" customHeight="1" x14ac:dyDescent="0.25">
      <c r="A171" s="505" t="s">
        <v>523</v>
      </c>
      <c r="B171" s="199">
        <f t="shared" si="7"/>
        <v>9851</v>
      </c>
      <c r="C171" s="199">
        <v>6243</v>
      </c>
      <c r="D171" s="199"/>
      <c r="E171" s="199">
        <v>3608</v>
      </c>
    </row>
    <row r="172" spans="1:5" s="29" customFormat="1" ht="9.6" customHeight="1" x14ac:dyDescent="0.25">
      <c r="A172" s="505" t="s">
        <v>447</v>
      </c>
      <c r="B172" s="199">
        <f t="shared" si="7"/>
        <v>12042</v>
      </c>
      <c r="C172" s="199">
        <v>11437</v>
      </c>
      <c r="D172" s="199"/>
      <c r="E172" s="199">
        <v>605</v>
      </c>
    </row>
    <row r="173" spans="1:5" s="303" customFormat="1" ht="9.6" customHeight="1" x14ac:dyDescent="0.2">
      <c r="A173" s="93"/>
      <c r="B173" s="93"/>
      <c r="C173" s="93"/>
      <c r="D173" s="93"/>
      <c r="E173" s="93"/>
    </row>
    <row r="174" spans="1:5" s="29" customFormat="1" ht="9" customHeight="1" x14ac:dyDescent="0.25">
      <c r="A174" s="318">
        <v>1999</v>
      </c>
      <c r="B174" s="329"/>
      <c r="C174" s="329"/>
      <c r="D174" s="329"/>
      <c r="E174" s="329"/>
    </row>
    <row r="175" spans="1:5" s="29" customFormat="1" ht="9" customHeight="1" x14ac:dyDescent="0.25">
      <c r="A175" s="318" t="s">
        <v>129</v>
      </c>
      <c r="B175" s="329">
        <f>SUM(B177+B198)</f>
        <v>231440</v>
      </c>
      <c r="C175" s="329">
        <f>SUM(C177+C198)</f>
        <v>164098</v>
      </c>
      <c r="D175" s="329"/>
      <c r="E175" s="329">
        <f>SUM(E177+E198)</f>
        <v>67342</v>
      </c>
    </row>
    <row r="176" spans="1:5" s="29" customFormat="1" ht="3.95" customHeight="1" x14ac:dyDescent="0.25">
      <c r="A176" s="318"/>
      <c r="B176" s="329"/>
      <c r="C176" s="329"/>
      <c r="D176" s="329"/>
      <c r="E176" s="329"/>
    </row>
    <row r="177" spans="1:5" s="29" customFormat="1" ht="9.6" customHeight="1" x14ac:dyDescent="0.25">
      <c r="A177" s="331" t="s">
        <v>385</v>
      </c>
      <c r="B177" s="199">
        <f>SUM(B178:B196)</f>
        <v>86536</v>
      </c>
      <c r="C177" s="199">
        <f>SUM(C178:C196)</f>
        <v>35490</v>
      </c>
      <c r="D177" s="199"/>
      <c r="E177" s="199">
        <f>SUM(E178:E196)</f>
        <v>51046</v>
      </c>
    </row>
    <row r="178" spans="1:5" s="29" customFormat="1" ht="9.6" customHeight="1" x14ac:dyDescent="0.25">
      <c r="A178" s="505" t="s">
        <v>437</v>
      </c>
      <c r="B178" s="199">
        <f t="shared" ref="B178:B196" si="8">SUM(C178:E178)</f>
        <v>525</v>
      </c>
      <c r="C178" s="199">
        <v>54</v>
      </c>
      <c r="D178" s="199"/>
      <c r="E178" s="199">
        <v>471</v>
      </c>
    </row>
    <row r="179" spans="1:5" s="29" customFormat="1" ht="9.6" customHeight="1" x14ac:dyDescent="0.25">
      <c r="A179" s="500" t="s">
        <v>524</v>
      </c>
      <c r="B179" s="199">
        <f t="shared" si="8"/>
        <v>205</v>
      </c>
      <c r="C179" s="199">
        <v>16</v>
      </c>
      <c r="D179" s="199"/>
      <c r="E179" s="199">
        <v>189</v>
      </c>
    </row>
    <row r="180" spans="1:5" s="29" customFormat="1" ht="9.6" customHeight="1" x14ac:dyDescent="0.25">
      <c r="A180" s="502" t="s">
        <v>432</v>
      </c>
      <c r="B180" s="262">
        <f t="shared" si="8"/>
        <v>1449</v>
      </c>
      <c r="C180" s="262">
        <v>511</v>
      </c>
      <c r="D180" s="262"/>
      <c r="E180" s="262">
        <v>938</v>
      </c>
    </row>
    <row r="181" spans="1:5" s="29" customFormat="1" ht="9.6" customHeight="1" x14ac:dyDescent="0.25">
      <c r="A181" s="500" t="s">
        <v>453</v>
      </c>
      <c r="B181" s="199">
        <f t="shared" si="8"/>
        <v>4237</v>
      </c>
      <c r="C181" s="199">
        <v>1766</v>
      </c>
      <c r="D181" s="199"/>
      <c r="E181" s="199">
        <v>2471</v>
      </c>
    </row>
    <row r="182" spans="1:5" s="29" customFormat="1" ht="9.6" customHeight="1" x14ac:dyDescent="0.25">
      <c r="A182" s="500" t="s">
        <v>510</v>
      </c>
      <c r="B182" s="199">
        <f t="shared" si="8"/>
        <v>6684</v>
      </c>
      <c r="C182" s="457">
        <v>0</v>
      </c>
      <c r="D182" s="457"/>
      <c r="E182" s="199">
        <v>6684</v>
      </c>
    </row>
    <row r="183" spans="1:5" s="29" customFormat="1" ht="9.6" customHeight="1" x14ac:dyDescent="0.25">
      <c r="A183" s="500" t="s">
        <v>511</v>
      </c>
      <c r="B183" s="199">
        <f t="shared" si="8"/>
        <v>13186</v>
      </c>
      <c r="C183" s="199">
        <v>6493</v>
      </c>
      <c r="D183" s="199"/>
      <c r="E183" s="199">
        <v>6693</v>
      </c>
    </row>
    <row r="184" spans="1:5" s="29" customFormat="1" ht="9.6" customHeight="1" x14ac:dyDescent="0.25">
      <c r="A184" s="502" t="s">
        <v>512</v>
      </c>
      <c r="B184" s="262">
        <f t="shared" si="8"/>
        <v>2203</v>
      </c>
      <c r="C184" s="262">
        <v>176</v>
      </c>
      <c r="D184" s="262"/>
      <c r="E184" s="262">
        <v>2027</v>
      </c>
    </row>
    <row r="185" spans="1:5" s="29" customFormat="1" ht="9.6" customHeight="1" x14ac:dyDescent="0.25">
      <c r="A185" s="505" t="s">
        <v>513</v>
      </c>
      <c r="B185" s="199">
        <f t="shared" si="8"/>
        <v>17455</v>
      </c>
      <c r="C185" s="199">
        <v>11892</v>
      </c>
      <c r="D185" s="199"/>
      <c r="E185" s="199">
        <v>5563</v>
      </c>
    </row>
    <row r="186" spans="1:5" s="29" customFormat="1" ht="9.6" customHeight="1" x14ac:dyDescent="0.25">
      <c r="A186" s="505" t="s">
        <v>436</v>
      </c>
      <c r="B186" s="199">
        <f t="shared" si="8"/>
        <v>10187</v>
      </c>
      <c r="C186" s="199">
        <v>5839</v>
      </c>
      <c r="D186" s="199"/>
      <c r="E186" s="199">
        <v>4348</v>
      </c>
    </row>
    <row r="187" spans="1:5" s="29" customFormat="1" ht="9.6" customHeight="1" x14ac:dyDescent="0.25">
      <c r="A187" s="500" t="s">
        <v>434</v>
      </c>
      <c r="B187" s="199">
        <f t="shared" si="8"/>
        <v>2118</v>
      </c>
      <c r="C187" s="199">
        <v>247</v>
      </c>
      <c r="D187" s="199"/>
      <c r="E187" s="199">
        <v>1871</v>
      </c>
    </row>
    <row r="188" spans="1:5" s="29" customFormat="1" ht="9.6" customHeight="1" x14ac:dyDescent="0.25">
      <c r="A188" s="424" t="s">
        <v>528</v>
      </c>
      <c r="B188" s="262">
        <f t="shared" si="8"/>
        <v>4</v>
      </c>
      <c r="C188" s="262">
        <v>4</v>
      </c>
      <c r="D188" s="262"/>
      <c r="E188" s="530">
        <v>0</v>
      </c>
    </row>
    <row r="189" spans="1:5" s="29" customFormat="1" ht="9.6" customHeight="1" x14ac:dyDescent="0.25">
      <c r="A189" s="500" t="s">
        <v>514</v>
      </c>
      <c r="B189" s="199">
        <f t="shared" si="8"/>
        <v>886</v>
      </c>
      <c r="C189" s="199">
        <v>883</v>
      </c>
      <c r="D189" s="199"/>
      <c r="E189" s="199">
        <v>3</v>
      </c>
    </row>
    <row r="190" spans="1:5" s="29" customFormat="1" ht="9.6" customHeight="1" x14ac:dyDescent="0.25">
      <c r="A190" s="500" t="s">
        <v>448</v>
      </c>
      <c r="B190" s="199">
        <f t="shared" si="8"/>
        <v>2828</v>
      </c>
      <c r="C190" s="199">
        <v>1097</v>
      </c>
      <c r="D190" s="199"/>
      <c r="E190" s="199">
        <v>1731</v>
      </c>
    </row>
    <row r="191" spans="1:5" s="29" customFormat="1" ht="9.6" customHeight="1" x14ac:dyDescent="0.25">
      <c r="A191" s="505" t="s">
        <v>515</v>
      </c>
      <c r="B191" s="199">
        <f t="shared" si="8"/>
        <v>17737</v>
      </c>
      <c r="C191" s="199">
        <v>4024</v>
      </c>
      <c r="D191" s="199"/>
      <c r="E191" s="199">
        <v>13713</v>
      </c>
    </row>
    <row r="192" spans="1:5" s="29" customFormat="1" ht="9.6" customHeight="1" x14ac:dyDescent="0.25">
      <c r="A192" s="502" t="s">
        <v>464</v>
      </c>
      <c r="B192" s="262">
        <f t="shared" si="8"/>
        <v>80</v>
      </c>
      <c r="C192" s="262">
        <v>3</v>
      </c>
      <c r="D192" s="262"/>
      <c r="E192" s="262">
        <v>77</v>
      </c>
    </row>
    <row r="193" spans="1:5" s="29" customFormat="1" ht="9.6" customHeight="1" x14ac:dyDescent="0.25">
      <c r="A193" s="500" t="s">
        <v>516</v>
      </c>
      <c r="B193" s="199">
        <f t="shared" si="8"/>
        <v>1063</v>
      </c>
      <c r="C193" s="457">
        <v>0</v>
      </c>
      <c r="D193" s="457"/>
      <c r="E193" s="199">
        <v>1063</v>
      </c>
    </row>
    <row r="194" spans="1:5" s="29" customFormat="1" ht="9.6" customHeight="1" x14ac:dyDescent="0.25">
      <c r="A194" s="500" t="s">
        <v>517</v>
      </c>
      <c r="B194" s="199">
        <f t="shared" si="8"/>
        <v>2195</v>
      </c>
      <c r="C194" s="199">
        <v>2188</v>
      </c>
      <c r="D194" s="199"/>
      <c r="E194" s="199">
        <v>7</v>
      </c>
    </row>
    <row r="195" spans="1:5" s="29" customFormat="1" ht="9.6" customHeight="1" x14ac:dyDescent="0.25">
      <c r="A195" s="500" t="s">
        <v>452</v>
      </c>
      <c r="B195" s="199">
        <f t="shared" si="8"/>
        <v>86</v>
      </c>
      <c r="C195" s="457">
        <v>0</v>
      </c>
      <c r="D195" s="457"/>
      <c r="E195" s="199">
        <v>86</v>
      </c>
    </row>
    <row r="196" spans="1:5" s="29" customFormat="1" ht="9.6" customHeight="1" x14ac:dyDescent="0.25">
      <c r="A196" s="502" t="s">
        <v>462</v>
      </c>
      <c r="B196" s="262">
        <f t="shared" si="8"/>
        <v>3408</v>
      </c>
      <c r="C196" s="262">
        <v>297</v>
      </c>
      <c r="D196" s="262"/>
      <c r="E196" s="262">
        <v>3111</v>
      </c>
    </row>
    <row r="197" spans="1:5" s="29" customFormat="1" ht="9.6" customHeight="1" x14ac:dyDescent="0.25">
      <c r="A197" s="318"/>
      <c r="B197" s="199"/>
      <c r="C197" s="199"/>
      <c r="D197" s="199"/>
      <c r="E197" s="199"/>
    </row>
    <row r="198" spans="1:5" s="29" customFormat="1" ht="9.6" customHeight="1" x14ac:dyDescent="0.25">
      <c r="A198" s="331" t="s">
        <v>386</v>
      </c>
      <c r="B198" s="199">
        <f t="shared" ref="B198:B207" si="9">SUM(C198:E198)</f>
        <v>144904</v>
      </c>
      <c r="C198" s="199">
        <f>SUM(C199:C216)</f>
        <v>128608</v>
      </c>
      <c r="D198" s="199"/>
      <c r="E198" s="199">
        <f>SUM(E199:E216)</f>
        <v>16296</v>
      </c>
    </row>
    <row r="199" spans="1:5" s="29" customFormat="1" ht="9.6" customHeight="1" x14ac:dyDescent="0.25">
      <c r="A199" s="505" t="s">
        <v>449</v>
      </c>
      <c r="B199" s="199">
        <f t="shared" si="9"/>
        <v>4801</v>
      </c>
      <c r="C199" s="199">
        <v>4721</v>
      </c>
      <c r="D199" s="199"/>
      <c r="E199" s="199">
        <v>80</v>
      </c>
    </row>
    <row r="200" spans="1:5" s="29" customFormat="1" ht="9.6" customHeight="1" x14ac:dyDescent="0.25">
      <c r="A200" s="505" t="s">
        <v>518</v>
      </c>
      <c r="B200" s="199">
        <f t="shared" si="9"/>
        <v>1126</v>
      </c>
      <c r="C200" s="199">
        <v>16</v>
      </c>
      <c r="D200" s="199"/>
      <c r="E200" s="199">
        <v>1110</v>
      </c>
    </row>
    <row r="201" spans="1:5" s="29" customFormat="1" ht="9.6" customHeight="1" x14ac:dyDescent="0.25">
      <c r="A201" s="531" t="s">
        <v>519</v>
      </c>
      <c r="B201" s="262">
        <f t="shared" si="9"/>
        <v>38735</v>
      </c>
      <c r="C201" s="262">
        <v>38735</v>
      </c>
      <c r="D201" s="262"/>
      <c r="E201" s="530" t="s">
        <v>13</v>
      </c>
    </row>
    <row r="202" spans="1:5" s="29" customFormat="1" ht="9.6" customHeight="1" x14ac:dyDescent="0.25">
      <c r="A202" s="505" t="s">
        <v>520</v>
      </c>
      <c r="B202" s="199">
        <f t="shared" si="9"/>
        <v>685</v>
      </c>
      <c r="C202" s="199">
        <v>395</v>
      </c>
      <c r="D202" s="199"/>
      <c r="E202" s="199">
        <v>290</v>
      </c>
    </row>
    <row r="203" spans="1:5" s="29" customFormat="1" ht="9.6" customHeight="1" x14ac:dyDescent="0.25">
      <c r="A203" s="505" t="s">
        <v>521</v>
      </c>
      <c r="B203" s="199">
        <f t="shared" si="9"/>
        <v>2456</v>
      </c>
      <c r="C203" s="199">
        <v>1982</v>
      </c>
      <c r="D203" s="199"/>
      <c r="E203" s="199">
        <v>474</v>
      </c>
    </row>
    <row r="204" spans="1:5" s="29" customFormat="1" ht="9.6" customHeight="1" x14ac:dyDescent="0.25">
      <c r="A204" s="505" t="s">
        <v>439</v>
      </c>
      <c r="B204" s="199">
        <f t="shared" si="9"/>
        <v>713</v>
      </c>
      <c r="C204" s="457">
        <v>0</v>
      </c>
      <c r="D204" s="457"/>
      <c r="E204" s="199">
        <v>713</v>
      </c>
    </row>
    <row r="205" spans="1:5" s="29" customFormat="1" ht="9.6" customHeight="1" x14ac:dyDescent="0.25">
      <c r="A205" s="531" t="s">
        <v>470</v>
      </c>
      <c r="B205" s="262">
        <f t="shared" si="9"/>
        <v>20144</v>
      </c>
      <c r="C205" s="530">
        <v>19971</v>
      </c>
      <c r="D205" s="530"/>
      <c r="E205" s="262">
        <v>173</v>
      </c>
    </row>
    <row r="206" spans="1:5" s="29" customFormat="1" ht="9.6" customHeight="1" x14ac:dyDescent="0.25">
      <c r="A206" s="419" t="s">
        <v>527</v>
      </c>
      <c r="B206" s="199">
        <f t="shared" si="9"/>
        <v>12</v>
      </c>
      <c r="C206" s="457">
        <v>0</v>
      </c>
      <c r="D206" s="457"/>
      <c r="E206" s="199">
        <v>12</v>
      </c>
    </row>
    <row r="207" spans="1:5" s="29" customFormat="1" ht="9.6" customHeight="1" x14ac:dyDescent="0.25">
      <c r="A207" s="419" t="s">
        <v>529</v>
      </c>
      <c r="B207" s="199">
        <f t="shared" si="9"/>
        <v>264</v>
      </c>
      <c r="C207" s="457">
        <v>0</v>
      </c>
      <c r="D207" s="457"/>
      <c r="E207" s="199">
        <v>264</v>
      </c>
    </row>
    <row r="208" spans="1:5" s="29" customFormat="1" ht="9.6" customHeight="1" x14ac:dyDescent="0.25">
      <c r="A208" s="419" t="s">
        <v>530</v>
      </c>
      <c r="B208" s="457" t="s">
        <v>13</v>
      </c>
      <c r="C208" s="457" t="s">
        <v>13</v>
      </c>
      <c r="D208" s="457"/>
      <c r="E208" s="457" t="s">
        <v>13</v>
      </c>
    </row>
    <row r="209" spans="1:5" s="29" customFormat="1" ht="9.6" customHeight="1" x14ac:dyDescent="0.25">
      <c r="A209" s="531" t="s">
        <v>450</v>
      </c>
      <c r="B209" s="530">
        <f>SUM(C209:E209)</f>
        <v>638</v>
      </c>
      <c r="C209" s="530">
        <v>23</v>
      </c>
      <c r="D209" s="530"/>
      <c r="E209" s="530">
        <v>615</v>
      </c>
    </row>
    <row r="210" spans="1:5" s="29" customFormat="1" ht="9.6" customHeight="1" x14ac:dyDescent="0.25">
      <c r="A210" s="505" t="s">
        <v>522</v>
      </c>
      <c r="B210" s="199">
        <f>SUM(C210:E210)</f>
        <v>35527</v>
      </c>
      <c r="C210" s="199">
        <v>29870</v>
      </c>
      <c r="D210" s="199"/>
      <c r="E210" s="199">
        <v>5657</v>
      </c>
    </row>
    <row r="211" spans="1:5" s="29" customFormat="1" ht="9.6" customHeight="1" x14ac:dyDescent="0.25">
      <c r="A211" s="505" t="s">
        <v>441</v>
      </c>
      <c r="B211" s="199">
        <f t="shared" ref="B211:B216" si="10">SUM(C211:E211)</f>
        <v>3031</v>
      </c>
      <c r="C211" s="457">
        <v>1717</v>
      </c>
      <c r="D211" s="457"/>
      <c r="E211" s="199">
        <v>1314</v>
      </c>
    </row>
    <row r="212" spans="1:5" s="29" customFormat="1" ht="9.6" customHeight="1" x14ac:dyDescent="0.25">
      <c r="A212" s="419" t="s">
        <v>526</v>
      </c>
      <c r="B212" s="199">
        <f t="shared" si="10"/>
        <v>264</v>
      </c>
      <c r="C212" s="457">
        <v>0</v>
      </c>
      <c r="D212" s="457"/>
      <c r="E212" s="199">
        <v>264</v>
      </c>
    </row>
    <row r="213" spans="1:5" s="29" customFormat="1" ht="9.6" customHeight="1" x14ac:dyDescent="0.25">
      <c r="A213" s="531" t="s">
        <v>445</v>
      </c>
      <c r="B213" s="262">
        <f t="shared" si="10"/>
        <v>6103</v>
      </c>
      <c r="C213" s="262">
        <v>6064</v>
      </c>
      <c r="D213" s="262"/>
      <c r="E213" s="262">
        <v>39</v>
      </c>
    </row>
    <row r="214" spans="1:5" s="38" customFormat="1" ht="9.6" customHeight="1" x14ac:dyDescent="0.25">
      <c r="A214" s="505" t="s">
        <v>469</v>
      </c>
      <c r="B214" s="199">
        <f t="shared" si="10"/>
        <v>8575</v>
      </c>
      <c r="C214" s="199">
        <v>6103</v>
      </c>
      <c r="D214" s="199"/>
      <c r="E214" s="199">
        <v>2472</v>
      </c>
    </row>
    <row r="215" spans="1:5" s="29" customFormat="1" ht="9.6" customHeight="1" x14ac:dyDescent="0.25">
      <c r="A215" s="505" t="s">
        <v>523</v>
      </c>
      <c r="B215" s="199">
        <f t="shared" si="10"/>
        <v>9342</v>
      </c>
      <c r="C215" s="199">
        <v>6860</v>
      </c>
      <c r="D215" s="199"/>
      <c r="E215" s="199">
        <v>2482</v>
      </c>
    </row>
    <row r="216" spans="1:5" s="29" customFormat="1" ht="9.6" customHeight="1" x14ac:dyDescent="0.25">
      <c r="A216" s="505" t="s">
        <v>447</v>
      </c>
      <c r="B216" s="199">
        <f t="shared" si="10"/>
        <v>12488</v>
      </c>
      <c r="C216" s="199">
        <v>12151</v>
      </c>
      <c r="D216" s="199"/>
      <c r="E216" s="199">
        <v>337</v>
      </c>
    </row>
    <row r="217" spans="1:5" s="303" customFormat="1" ht="9.6" customHeight="1" x14ac:dyDescent="0.2">
      <c r="A217" s="93"/>
      <c r="B217" s="93"/>
      <c r="C217" s="93"/>
      <c r="D217" s="93"/>
      <c r="E217" s="93"/>
    </row>
    <row r="218" spans="1:5" s="29" customFormat="1" ht="9" customHeight="1" x14ac:dyDescent="0.25">
      <c r="A218" s="318">
        <v>2000</v>
      </c>
      <c r="B218" s="329"/>
      <c r="C218" s="329"/>
      <c r="D218" s="329"/>
      <c r="E218" s="329"/>
    </row>
    <row r="219" spans="1:5" s="29" customFormat="1" ht="9" customHeight="1" x14ac:dyDescent="0.25">
      <c r="A219" s="318" t="s">
        <v>129</v>
      </c>
      <c r="B219" s="329">
        <f>SUM(B221+B242)</f>
        <v>244252</v>
      </c>
      <c r="C219" s="329">
        <f>SUM(C221+C242)</f>
        <v>176694</v>
      </c>
      <c r="D219" s="329"/>
      <c r="E219" s="329">
        <f>SUM(E221+E242)</f>
        <v>67558</v>
      </c>
    </row>
    <row r="220" spans="1:5" s="29" customFormat="1" ht="3.95" customHeight="1" x14ac:dyDescent="0.25">
      <c r="A220" s="318"/>
      <c r="B220" s="329"/>
      <c r="C220" s="329"/>
      <c r="D220" s="329"/>
      <c r="E220" s="329"/>
    </row>
    <row r="221" spans="1:5" s="29" customFormat="1" ht="9.6" customHeight="1" x14ac:dyDescent="0.25">
      <c r="A221" s="331" t="s">
        <v>385</v>
      </c>
      <c r="B221" s="199">
        <f>SUM(B222:B240)</f>
        <v>91618</v>
      </c>
      <c r="C221" s="199">
        <f>SUM(C222:C240)</f>
        <v>39273</v>
      </c>
      <c r="D221" s="199"/>
      <c r="E221" s="199">
        <f>SUM(E222:E240)</f>
        <v>52345</v>
      </c>
    </row>
    <row r="222" spans="1:5" s="29" customFormat="1" ht="9.6" customHeight="1" x14ac:dyDescent="0.25">
      <c r="A222" s="505" t="s">
        <v>437</v>
      </c>
      <c r="B222" s="199">
        <f t="shared" ref="B222:B240" si="11">SUM(C222:E222)</f>
        <v>542</v>
      </c>
      <c r="C222" s="199">
        <v>55</v>
      </c>
      <c r="D222" s="199"/>
      <c r="E222" s="199">
        <v>487</v>
      </c>
    </row>
    <row r="223" spans="1:5" s="29" customFormat="1" ht="9.6" customHeight="1" x14ac:dyDescent="0.25">
      <c r="A223" s="500" t="s">
        <v>524</v>
      </c>
      <c r="B223" s="199">
        <f t="shared" si="11"/>
        <v>529</v>
      </c>
      <c r="C223" s="199">
        <v>300</v>
      </c>
      <c r="D223" s="199"/>
      <c r="E223" s="199">
        <v>229</v>
      </c>
    </row>
    <row r="224" spans="1:5" s="29" customFormat="1" ht="9.6" customHeight="1" x14ac:dyDescent="0.25">
      <c r="A224" s="502" t="s">
        <v>432</v>
      </c>
      <c r="B224" s="262">
        <f t="shared" si="11"/>
        <v>1570</v>
      </c>
      <c r="C224" s="262">
        <v>639</v>
      </c>
      <c r="D224" s="262"/>
      <c r="E224" s="262">
        <v>931</v>
      </c>
    </row>
    <row r="225" spans="1:5" s="29" customFormat="1" ht="9.6" customHeight="1" x14ac:dyDescent="0.25">
      <c r="A225" s="500" t="s">
        <v>453</v>
      </c>
      <c r="B225" s="199">
        <f t="shared" si="11"/>
        <v>3954</v>
      </c>
      <c r="C225" s="199">
        <v>1843</v>
      </c>
      <c r="D225" s="199"/>
      <c r="E225" s="199">
        <v>2111</v>
      </c>
    </row>
    <row r="226" spans="1:5" s="29" customFormat="1" ht="9.6" customHeight="1" x14ac:dyDescent="0.25">
      <c r="A226" s="500" t="s">
        <v>510</v>
      </c>
      <c r="B226" s="199">
        <f t="shared" si="11"/>
        <v>7391</v>
      </c>
      <c r="C226" s="457">
        <v>0</v>
      </c>
      <c r="D226" s="457"/>
      <c r="E226" s="199">
        <v>7391</v>
      </c>
    </row>
    <row r="227" spans="1:5" s="29" customFormat="1" ht="9.6" customHeight="1" x14ac:dyDescent="0.25">
      <c r="A227" s="500" t="s">
        <v>511</v>
      </c>
      <c r="B227" s="199">
        <f t="shared" si="11"/>
        <v>14843</v>
      </c>
      <c r="C227" s="199">
        <v>7446</v>
      </c>
      <c r="D227" s="199"/>
      <c r="E227" s="199">
        <v>7397</v>
      </c>
    </row>
    <row r="228" spans="1:5" s="29" customFormat="1" ht="9.6" customHeight="1" x14ac:dyDescent="0.25">
      <c r="A228" s="502" t="s">
        <v>512</v>
      </c>
      <c r="B228" s="262">
        <f t="shared" si="11"/>
        <v>2459</v>
      </c>
      <c r="C228" s="262">
        <v>182</v>
      </c>
      <c r="D228" s="262"/>
      <c r="E228" s="262">
        <v>2277</v>
      </c>
    </row>
    <row r="229" spans="1:5" s="29" customFormat="1" ht="9.6" customHeight="1" x14ac:dyDescent="0.25">
      <c r="A229" s="505" t="s">
        <v>513</v>
      </c>
      <c r="B229" s="199">
        <f t="shared" si="11"/>
        <v>18084</v>
      </c>
      <c r="C229" s="199">
        <v>12077</v>
      </c>
      <c r="D229" s="199"/>
      <c r="E229" s="199">
        <v>6007</v>
      </c>
    </row>
    <row r="230" spans="1:5" s="29" customFormat="1" ht="9.6" customHeight="1" x14ac:dyDescent="0.25">
      <c r="A230" s="505" t="s">
        <v>436</v>
      </c>
      <c r="B230" s="199">
        <f t="shared" si="11"/>
        <v>11978</v>
      </c>
      <c r="C230" s="199">
        <v>7717</v>
      </c>
      <c r="D230" s="199"/>
      <c r="E230" s="199">
        <v>4261</v>
      </c>
    </row>
    <row r="231" spans="1:5" s="29" customFormat="1" ht="9.6" customHeight="1" x14ac:dyDescent="0.25">
      <c r="A231" s="500" t="s">
        <v>434</v>
      </c>
      <c r="B231" s="199">
        <f t="shared" si="11"/>
        <v>2276</v>
      </c>
      <c r="C231" s="199">
        <v>214</v>
      </c>
      <c r="D231" s="199"/>
      <c r="E231" s="199">
        <v>2062</v>
      </c>
    </row>
    <row r="232" spans="1:5" s="29" customFormat="1" ht="9.6" customHeight="1" x14ac:dyDescent="0.25">
      <c r="A232" s="424" t="s">
        <v>531</v>
      </c>
      <c r="B232" s="262">
        <f t="shared" si="11"/>
        <v>35</v>
      </c>
      <c r="C232" s="530">
        <v>0</v>
      </c>
      <c r="D232" s="530"/>
      <c r="E232" s="530">
        <v>35</v>
      </c>
    </row>
    <row r="233" spans="1:5" s="29" customFormat="1" ht="9.6" customHeight="1" x14ac:dyDescent="0.25">
      <c r="A233" s="500" t="s">
        <v>514</v>
      </c>
      <c r="B233" s="199">
        <f t="shared" si="11"/>
        <v>805</v>
      </c>
      <c r="C233" s="199">
        <v>798</v>
      </c>
      <c r="D233" s="199"/>
      <c r="E233" s="199">
        <v>7</v>
      </c>
    </row>
    <row r="234" spans="1:5" s="29" customFormat="1" ht="9.6" customHeight="1" x14ac:dyDescent="0.25">
      <c r="A234" s="500" t="s">
        <v>448</v>
      </c>
      <c r="B234" s="199">
        <f t="shared" si="11"/>
        <v>2827</v>
      </c>
      <c r="C234" s="199">
        <v>1129</v>
      </c>
      <c r="D234" s="199"/>
      <c r="E234" s="199">
        <v>1698</v>
      </c>
    </row>
    <row r="235" spans="1:5" s="29" customFormat="1" ht="9.6" customHeight="1" x14ac:dyDescent="0.25">
      <c r="A235" s="505" t="s">
        <v>515</v>
      </c>
      <c r="B235" s="199">
        <f t="shared" si="11"/>
        <v>16829</v>
      </c>
      <c r="C235" s="199">
        <v>4474</v>
      </c>
      <c r="D235" s="199"/>
      <c r="E235" s="199">
        <v>12355</v>
      </c>
    </row>
    <row r="236" spans="1:5" s="29" customFormat="1" ht="9.6" customHeight="1" x14ac:dyDescent="0.25">
      <c r="A236" s="502" t="s">
        <v>464</v>
      </c>
      <c r="B236" s="262">
        <f t="shared" si="11"/>
        <v>95</v>
      </c>
      <c r="C236" s="262">
        <v>5</v>
      </c>
      <c r="D236" s="262"/>
      <c r="E236" s="262">
        <v>90</v>
      </c>
    </row>
    <row r="237" spans="1:5" s="29" customFormat="1" ht="9.6" customHeight="1" x14ac:dyDescent="0.25">
      <c r="A237" s="500" t="s">
        <v>516</v>
      </c>
      <c r="B237" s="199">
        <f t="shared" si="11"/>
        <v>1163</v>
      </c>
      <c r="C237" s="457">
        <v>0</v>
      </c>
      <c r="D237" s="457"/>
      <c r="E237" s="199">
        <v>1163</v>
      </c>
    </row>
    <row r="238" spans="1:5" s="29" customFormat="1" ht="9.6" customHeight="1" x14ac:dyDescent="0.25">
      <c r="A238" s="500" t="s">
        <v>517</v>
      </c>
      <c r="B238" s="199">
        <f t="shared" si="11"/>
        <v>2119</v>
      </c>
      <c r="C238" s="199">
        <v>2112</v>
      </c>
      <c r="D238" s="199"/>
      <c r="E238" s="199">
        <v>7</v>
      </c>
    </row>
    <row r="239" spans="1:5" s="29" customFormat="1" ht="9.6" customHeight="1" x14ac:dyDescent="0.25">
      <c r="A239" s="500" t="s">
        <v>452</v>
      </c>
      <c r="B239" s="199">
        <f t="shared" si="11"/>
        <v>71</v>
      </c>
      <c r="C239" s="457">
        <v>0</v>
      </c>
      <c r="D239" s="457"/>
      <c r="E239" s="199">
        <v>71</v>
      </c>
    </row>
    <row r="240" spans="1:5" s="29" customFormat="1" ht="9.6" customHeight="1" x14ac:dyDescent="0.25">
      <c r="A240" s="502" t="s">
        <v>532</v>
      </c>
      <c r="B240" s="262">
        <f t="shared" si="11"/>
        <v>4048</v>
      </c>
      <c r="C240" s="262">
        <v>282</v>
      </c>
      <c r="D240" s="262"/>
      <c r="E240" s="262">
        <v>3766</v>
      </c>
    </row>
    <row r="241" spans="1:5" s="29" customFormat="1" ht="9.6" customHeight="1" x14ac:dyDescent="0.25">
      <c r="A241" s="318"/>
      <c r="B241" s="329"/>
      <c r="C241" s="329"/>
      <c r="D241" s="329"/>
      <c r="E241" s="329"/>
    </row>
    <row r="242" spans="1:5" s="29" customFormat="1" ht="9.6" customHeight="1" x14ac:dyDescent="0.25">
      <c r="A242" s="331" t="s">
        <v>386</v>
      </c>
      <c r="B242" s="199">
        <f t="shared" ref="B242:B251" si="12">SUM(C242:E242)</f>
        <v>152634</v>
      </c>
      <c r="C242" s="199">
        <f>SUM(C243:C259)</f>
        <v>137421</v>
      </c>
      <c r="D242" s="199"/>
      <c r="E242" s="199">
        <f>SUM(E243:E259)</f>
        <v>15213</v>
      </c>
    </row>
    <row r="243" spans="1:5" s="29" customFormat="1" ht="9.6" customHeight="1" x14ac:dyDescent="0.25">
      <c r="A243" s="505" t="s">
        <v>449</v>
      </c>
      <c r="B243" s="199">
        <f t="shared" si="12"/>
        <v>5751</v>
      </c>
      <c r="C243" s="199">
        <v>5657</v>
      </c>
      <c r="D243" s="199"/>
      <c r="E243" s="199">
        <v>94</v>
      </c>
    </row>
    <row r="244" spans="1:5" s="29" customFormat="1" ht="9.6" customHeight="1" x14ac:dyDescent="0.25">
      <c r="A244" s="505" t="s">
        <v>518</v>
      </c>
      <c r="B244" s="199">
        <f t="shared" si="12"/>
        <v>1226</v>
      </c>
      <c r="C244" s="199">
        <v>34</v>
      </c>
      <c r="D244" s="199"/>
      <c r="E244" s="199">
        <v>1192</v>
      </c>
    </row>
    <row r="245" spans="1:5" s="29" customFormat="1" ht="9.6" customHeight="1" x14ac:dyDescent="0.25">
      <c r="A245" s="531" t="s">
        <v>519</v>
      </c>
      <c r="B245" s="262">
        <f t="shared" si="12"/>
        <v>42134</v>
      </c>
      <c r="C245" s="262">
        <v>42134</v>
      </c>
      <c r="D245" s="262"/>
      <c r="E245" s="530">
        <v>0</v>
      </c>
    </row>
    <row r="246" spans="1:5" s="29" customFormat="1" ht="9.6" customHeight="1" x14ac:dyDescent="0.25">
      <c r="A246" s="505" t="s">
        <v>520</v>
      </c>
      <c r="B246" s="199">
        <f t="shared" si="12"/>
        <v>191</v>
      </c>
      <c r="C246" s="199">
        <v>37</v>
      </c>
      <c r="D246" s="199"/>
      <c r="E246" s="199">
        <v>154</v>
      </c>
    </row>
    <row r="247" spans="1:5" s="29" customFormat="1" ht="9.6" customHeight="1" x14ac:dyDescent="0.25">
      <c r="A247" s="505" t="s">
        <v>521</v>
      </c>
      <c r="B247" s="199">
        <f t="shared" si="12"/>
        <v>2669</v>
      </c>
      <c r="C247" s="199">
        <v>2260</v>
      </c>
      <c r="D247" s="199"/>
      <c r="E247" s="199">
        <v>409</v>
      </c>
    </row>
    <row r="248" spans="1:5" s="29" customFormat="1" ht="9.6" customHeight="1" x14ac:dyDescent="0.25">
      <c r="A248" s="505" t="s">
        <v>439</v>
      </c>
      <c r="B248" s="199">
        <f t="shared" si="12"/>
        <v>748</v>
      </c>
      <c r="C248" s="457">
        <v>0</v>
      </c>
      <c r="D248" s="457"/>
      <c r="E248" s="199">
        <v>748</v>
      </c>
    </row>
    <row r="249" spans="1:5" s="29" customFormat="1" ht="9.6" customHeight="1" x14ac:dyDescent="0.25">
      <c r="A249" s="531" t="s">
        <v>470</v>
      </c>
      <c r="B249" s="262">
        <f t="shared" si="12"/>
        <v>23110</v>
      </c>
      <c r="C249" s="530">
        <v>23058</v>
      </c>
      <c r="D249" s="530"/>
      <c r="E249" s="262">
        <v>52</v>
      </c>
    </row>
    <row r="250" spans="1:5" s="29" customFormat="1" ht="9.6" customHeight="1" x14ac:dyDescent="0.25">
      <c r="A250" s="419" t="s">
        <v>527</v>
      </c>
      <c r="B250" s="199">
        <f t="shared" si="12"/>
        <v>9</v>
      </c>
      <c r="C250" s="457">
        <v>0</v>
      </c>
      <c r="D250" s="457"/>
      <c r="E250" s="199">
        <v>9</v>
      </c>
    </row>
    <row r="251" spans="1:5" s="29" customFormat="1" ht="9.6" customHeight="1" x14ac:dyDescent="0.25">
      <c r="A251" s="419" t="s">
        <v>525</v>
      </c>
      <c r="B251" s="199">
        <f t="shared" si="12"/>
        <v>304</v>
      </c>
      <c r="C251" s="457">
        <v>0</v>
      </c>
      <c r="D251" s="457"/>
      <c r="E251" s="199">
        <v>304</v>
      </c>
    </row>
    <row r="252" spans="1:5" s="29" customFormat="1" ht="9.6" customHeight="1" x14ac:dyDescent="0.25">
      <c r="A252" s="505" t="s">
        <v>450</v>
      </c>
      <c r="B252" s="457">
        <f>SUM(C252:E252)</f>
        <v>742</v>
      </c>
      <c r="C252" s="457">
        <v>30</v>
      </c>
      <c r="D252" s="457"/>
      <c r="E252" s="457">
        <v>712</v>
      </c>
    </row>
    <row r="253" spans="1:5" s="29" customFormat="1" ht="9.6" customHeight="1" x14ac:dyDescent="0.25">
      <c r="A253" s="531" t="s">
        <v>522</v>
      </c>
      <c r="B253" s="530">
        <f>SUM(C253:E253)</f>
        <v>33687</v>
      </c>
      <c r="C253" s="530">
        <v>28109</v>
      </c>
      <c r="D253" s="530"/>
      <c r="E253" s="530">
        <v>5578</v>
      </c>
    </row>
    <row r="254" spans="1:5" s="29" customFormat="1" ht="9.6" customHeight="1" x14ac:dyDescent="0.25">
      <c r="A254" s="505" t="s">
        <v>441</v>
      </c>
      <c r="B254" s="199">
        <f t="shared" ref="B254:B259" si="13">SUM(C254:E254)</f>
        <v>3193</v>
      </c>
      <c r="C254" s="457">
        <v>1811</v>
      </c>
      <c r="D254" s="457"/>
      <c r="E254" s="199">
        <v>1382</v>
      </c>
    </row>
    <row r="255" spans="1:5" s="29" customFormat="1" ht="9.6" customHeight="1" x14ac:dyDescent="0.25">
      <c r="A255" s="419" t="s">
        <v>533</v>
      </c>
      <c r="B255" s="199">
        <f t="shared" si="13"/>
        <v>304</v>
      </c>
      <c r="C255" s="457">
        <v>0</v>
      </c>
      <c r="D255" s="457"/>
      <c r="E255" s="199">
        <v>304</v>
      </c>
    </row>
    <row r="256" spans="1:5" s="29" customFormat="1" ht="9.6" customHeight="1" x14ac:dyDescent="0.25">
      <c r="A256" s="505" t="s">
        <v>445</v>
      </c>
      <c r="B256" s="199">
        <f t="shared" si="13"/>
        <v>6719</v>
      </c>
      <c r="C256" s="199">
        <v>6683</v>
      </c>
      <c r="D256" s="199"/>
      <c r="E256" s="199">
        <v>36</v>
      </c>
    </row>
    <row r="257" spans="1:5" s="38" customFormat="1" ht="9.6" customHeight="1" x14ac:dyDescent="0.25">
      <c r="A257" s="531" t="s">
        <v>469</v>
      </c>
      <c r="B257" s="262">
        <f t="shared" si="13"/>
        <v>7834</v>
      </c>
      <c r="C257" s="262">
        <v>6142</v>
      </c>
      <c r="D257" s="262"/>
      <c r="E257" s="262">
        <v>1692</v>
      </c>
    </row>
    <row r="258" spans="1:5" s="29" customFormat="1" ht="9.6" customHeight="1" x14ac:dyDescent="0.25">
      <c r="A258" s="505" t="s">
        <v>523</v>
      </c>
      <c r="B258" s="199">
        <f t="shared" si="13"/>
        <v>9962</v>
      </c>
      <c r="C258" s="199">
        <v>7799</v>
      </c>
      <c r="D258" s="199"/>
      <c r="E258" s="199">
        <v>2163</v>
      </c>
    </row>
    <row r="259" spans="1:5" s="29" customFormat="1" ht="9.6" customHeight="1" x14ac:dyDescent="0.25">
      <c r="A259" s="505" t="s">
        <v>447</v>
      </c>
      <c r="B259" s="199">
        <f t="shared" si="13"/>
        <v>14051</v>
      </c>
      <c r="C259" s="199">
        <v>13667</v>
      </c>
      <c r="D259" s="199"/>
      <c r="E259" s="199">
        <v>384</v>
      </c>
    </row>
    <row r="260" spans="1:5" s="303" customFormat="1" ht="9.6" customHeight="1" x14ac:dyDescent="0.2">
      <c r="A260" s="93"/>
      <c r="B260" s="93"/>
      <c r="C260" s="93"/>
      <c r="D260" s="93"/>
      <c r="E260" s="93"/>
    </row>
    <row r="261" spans="1:5" s="29" customFormat="1" ht="9" customHeight="1" x14ac:dyDescent="0.25">
      <c r="A261" s="318">
        <v>2001</v>
      </c>
      <c r="B261" s="329"/>
      <c r="C261" s="329"/>
      <c r="D261" s="329"/>
      <c r="E261" s="329"/>
    </row>
    <row r="262" spans="1:5" s="29" customFormat="1" ht="9" customHeight="1" x14ac:dyDescent="0.25">
      <c r="A262" s="318" t="s">
        <v>129</v>
      </c>
      <c r="B262" s="329">
        <f>SUM(B264+B284)</f>
        <v>244431</v>
      </c>
      <c r="C262" s="329">
        <f>SUM(C264+C284)</f>
        <v>179400</v>
      </c>
      <c r="D262" s="329"/>
      <c r="E262" s="329">
        <f>SUM(E264+E284)</f>
        <v>65031</v>
      </c>
    </row>
    <row r="263" spans="1:5" s="29" customFormat="1" ht="3.95" customHeight="1" x14ac:dyDescent="0.25">
      <c r="A263" s="318"/>
      <c r="B263" s="329"/>
      <c r="C263" s="329"/>
      <c r="D263" s="329"/>
      <c r="E263" s="329"/>
    </row>
    <row r="264" spans="1:5" s="29" customFormat="1" ht="9.6" customHeight="1" x14ac:dyDescent="0.25">
      <c r="A264" s="331" t="s">
        <v>385</v>
      </c>
      <c r="B264" s="199">
        <f>SUM(B265:B282)</f>
        <v>85279</v>
      </c>
      <c r="C264" s="199">
        <f>SUM(C265:C282)</f>
        <v>36294</v>
      </c>
      <c r="D264" s="199"/>
      <c r="E264" s="199">
        <f>SUM(E265:E282)</f>
        <v>48985</v>
      </c>
    </row>
    <row r="265" spans="1:5" s="29" customFormat="1" ht="9.6" customHeight="1" x14ac:dyDescent="0.25">
      <c r="A265" s="505" t="s">
        <v>437</v>
      </c>
      <c r="B265" s="199">
        <f t="shared" ref="B265:B282" si="14">SUM(C265:E265)</f>
        <v>492</v>
      </c>
      <c r="C265" s="199">
        <v>36</v>
      </c>
      <c r="D265" s="199"/>
      <c r="E265" s="199">
        <v>456</v>
      </c>
    </row>
    <row r="266" spans="1:5" s="29" customFormat="1" ht="9.6" customHeight="1" x14ac:dyDescent="0.25">
      <c r="A266" s="500" t="s">
        <v>524</v>
      </c>
      <c r="B266" s="199">
        <f t="shared" si="14"/>
        <v>571</v>
      </c>
      <c r="C266" s="199">
        <v>290</v>
      </c>
      <c r="D266" s="199"/>
      <c r="E266" s="199">
        <v>281</v>
      </c>
    </row>
    <row r="267" spans="1:5" s="29" customFormat="1" ht="9.6" customHeight="1" x14ac:dyDescent="0.25">
      <c r="A267" s="502" t="s">
        <v>432</v>
      </c>
      <c r="B267" s="262">
        <f t="shared" si="14"/>
        <v>1615</v>
      </c>
      <c r="C267" s="262">
        <v>903</v>
      </c>
      <c r="D267" s="262"/>
      <c r="E267" s="262">
        <v>712</v>
      </c>
    </row>
    <row r="268" spans="1:5" s="29" customFormat="1" ht="9.6" customHeight="1" x14ac:dyDescent="0.25">
      <c r="A268" s="500" t="s">
        <v>453</v>
      </c>
      <c r="B268" s="199">
        <f t="shared" si="14"/>
        <v>3802</v>
      </c>
      <c r="C268" s="199">
        <v>1998</v>
      </c>
      <c r="D268" s="199"/>
      <c r="E268" s="199">
        <v>1804</v>
      </c>
    </row>
    <row r="269" spans="1:5" s="29" customFormat="1" ht="9.6" customHeight="1" x14ac:dyDescent="0.25">
      <c r="A269" s="500" t="s">
        <v>510</v>
      </c>
      <c r="B269" s="199">
        <f t="shared" si="14"/>
        <v>6614</v>
      </c>
      <c r="C269" s="457">
        <v>0</v>
      </c>
      <c r="D269" s="457"/>
      <c r="E269" s="199">
        <v>6614</v>
      </c>
    </row>
    <row r="270" spans="1:5" s="29" customFormat="1" ht="9.6" customHeight="1" x14ac:dyDescent="0.25">
      <c r="A270" s="500" t="s">
        <v>511</v>
      </c>
      <c r="B270" s="199">
        <f t="shared" si="14"/>
        <v>13501</v>
      </c>
      <c r="C270" s="199">
        <v>6927</v>
      </c>
      <c r="D270" s="199"/>
      <c r="E270" s="199">
        <v>6574</v>
      </c>
    </row>
    <row r="271" spans="1:5" s="29" customFormat="1" ht="9.6" customHeight="1" x14ac:dyDescent="0.25">
      <c r="A271" s="502" t="s">
        <v>512</v>
      </c>
      <c r="B271" s="262">
        <f t="shared" si="14"/>
        <v>2490</v>
      </c>
      <c r="C271" s="262">
        <v>169</v>
      </c>
      <c r="D271" s="262"/>
      <c r="E271" s="262">
        <v>2321</v>
      </c>
    </row>
    <row r="272" spans="1:5" s="29" customFormat="1" ht="9.6" customHeight="1" x14ac:dyDescent="0.25">
      <c r="A272" s="505" t="s">
        <v>513</v>
      </c>
      <c r="B272" s="199">
        <f t="shared" si="14"/>
        <v>14707</v>
      </c>
      <c r="C272" s="199">
        <v>9512</v>
      </c>
      <c r="D272" s="199"/>
      <c r="E272" s="199">
        <v>5195</v>
      </c>
    </row>
    <row r="273" spans="1:5" s="29" customFormat="1" ht="9.6" customHeight="1" x14ac:dyDescent="0.25">
      <c r="A273" s="505" t="s">
        <v>436</v>
      </c>
      <c r="B273" s="199">
        <f t="shared" si="14"/>
        <v>11968</v>
      </c>
      <c r="C273" s="199">
        <v>7599</v>
      </c>
      <c r="D273" s="199"/>
      <c r="E273" s="199">
        <v>4369</v>
      </c>
    </row>
    <row r="274" spans="1:5" s="29" customFormat="1" ht="9.6" customHeight="1" x14ac:dyDescent="0.25">
      <c r="A274" s="500" t="s">
        <v>434</v>
      </c>
      <c r="B274" s="199">
        <f t="shared" si="14"/>
        <v>2158</v>
      </c>
      <c r="C274" s="199">
        <v>283</v>
      </c>
      <c r="D274" s="199"/>
      <c r="E274" s="199">
        <v>1875</v>
      </c>
    </row>
    <row r="275" spans="1:5" s="29" customFormat="1" ht="9.6" customHeight="1" x14ac:dyDescent="0.25">
      <c r="A275" s="502" t="s">
        <v>514</v>
      </c>
      <c r="B275" s="262">
        <f t="shared" si="14"/>
        <v>695</v>
      </c>
      <c r="C275" s="262">
        <v>639</v>
      </c>
      <c r="D275" s="262"/>
      <c r="E275" s="262">
        <v>56</v>
      </c>
    </row>
    <row r="276" spans="1:5" s="29" customFormat="1" ht="9.6" customHeight="1" x14ac:dyDescent="0.25">
      <c r="A276" s="500" t="s">
        <v>448</v>
      </c>
      <c r="B276" s="199">
        <f t="shared" si="14"/>
        <v>2933</v>
      </c>
      <c r="C276" s="199">
        <v>1287</v>
      </c>
      <c r="D276" s="199"/>
      <c r="E276" s="199">
        <v>1646</v>
      </c>
    </row>
    <row r="277" spans="1:5" s="29" customFormat="1" ht="9.6" customHeight="1" x14ac:dyDescent="0.25">
      <c r="A277" s="505" t="s">
        <v>515</v>
      </c>
      <c r="B277" s="199">
        <f t="shared" si="14"/>
        <v>16576</v>
      </c>
      <c r="C277" s="199">
        <v>4169</v>
      </c>
      <c r="D277" s="199"/>
      <c r="E277" s="199">
        <v>12407</v>
      </c>
    </row>
    <row r="278" spans="1:5" s="29" customFormat="1" ht="9.6" customHeight="1" x14ac:dyDescent="0.25">
      <c r="A278" s="500" t="s">
        <v>464</v>
      </c>
      <c r="B278" s="199">
        <f t="shared" si="14"/>
        <v>125</v>
      </c>
      <c r="C278" s="199">
        <v>8</v>
      </c>
      <c r="D278" s="199"/>
      <c r="E278" s="199">
        <v>117</v>
      </c>
    </row>
    <row r="279" spans="1:5" s="29" customFormat="1" ht="9.6" customHeight="1" x14ac:dyDescent="0.25">
      <c r="A279" s="502" t="s">
        <v>516</v>
      </c>
      <c r="B279" s="262">
        <f t="shared" si="14"/>
        <v>833</v>
      </c>
      <c r="C279" s="530">
        <v>0</v>
      </c>
      <c r="D279" s="530"/>
      <c r="E279" s="262">
        <v>833</v>
      </c>
    </row>
    <row r="280" spans="1:5" s="29" customFormat="1" ht="9.6" customHeight="1" x14ac:dyDescent="0.25">
      <c r="A280" s="500" t="s">
        <v>517</v>
      </c>
      <c r="B280" s="199">
        <f t="shared" si="14"/>
        <v>1948</v>
      </c>
      <c r="C280" s="199">
        <v>1942</v>
      </c>
      <c r="D280" s="199"/>
      <c r="E280" s="199">
        <v>6</v>
      </c>
    </row>
    <row r="281" spans="1:5" s="29" customFormat="1" ht="9.6" customHeight="1" x14ac:dyDescent="0.25">
      <c r="A281" s="500" t="s">
        <v>452</v>
      </c>
      <c r="B281" s="199">
        <f t="shared" si="14"/>
        <v>70</v>
      </c>
      <c r="C281" s="457">
        <v>0</v>
      </c>
      <c r="D281" s="457"/>
      <c r="E281" s="199">
        <v>70</v>
      </c>
    </row>
    <row r="282" spans="1:5" s="29" customFormat="1" ht="9.6" customHeight="1" x14ac:dyDescent="0.25">
      <c r="A282" s="500" t="s">
        <v>462</v>
      </c>
      <c r="B282" s="199">
        <f t="shared" si="14"/>
        <v>4181</v>
      </c>
      <c r="C282" s="199">
        <v>532</v>
      </c>
      <c r="D282" s="199"/>
      <c r="E282" s="199">
        <v>3649</v>
      </c>
    </row>
    <row r="283" spans="1:5" s="29" customFormat="1" ht="9.6" customHeight="1" x14ac:dyDescent="0.25">
      <c r="A283" s="318"/>
      <c r="B283" s="329"/>
      <c r="C283" s="329"/>
      <c r="D283" s="329"/>
      <c r="E283" s="329"/>
    </row>
    <row r="284" spans="1:5" s="29" customFormat="1" ht="9.6" customHeight="1" x14ac:dyDescent="0.25">
      <c r="A284" s="331" t="s">
        <v>386</v>
      </c>
      <c r="B284" s="199">
        <f t="shared" ref="B284:B294" si="15">SUM(C284:E284)</f>
        <v>159152</v>
      </c>
      <c r="C284" s="199">
        <f>SUM(C285:C302)</f>
        <v>143106</v>
      </c>
      <c r="D284" s="199"/>
      <c r="E284" s="199">
        <f>SUM(E285:E302)</f>
        <v>16046</v>
      </c>
    </row>
    <row r="285" spans="1:5" s="29" customFormat="1" ht="9.6" customHeight="1" x14ac:dyDescent="0.25">
      <c r="A285" s="505" t="s">
        <v>449</v>
      </c>
      <c r="B285" s="199">
        <f t="shared" si="15"/>
        <v>6596</v>
      </c>
      <c r="C285" s="199">
        <v>6443</v>
      </c>
      <c r="D285" s="199"/>
      <c r="E285" s="199">
        <v>153</v>
      </c>
    </row>
    <row r="286" spans="1:5" s="29" customFormat="1" ht="9.6" customHeight="1" x14ac:dyDescent="0.25">
      <c r="A286" s="505" t="s">
        <v>518</v>
      </c>
      <c r="B286" s="199">
        <f t="shared" si="15"/>
        <v>1060</v>
      </c>
      <c r="C286" s="457">
        <v>0</v>
      </c>
      <c r="D286" s="457"/>
      <c r="E286" s="199">
        <v>1060</v>
      </c>
    </row>
    <row r="287" spans="1:5" s="29" customFormat="1" ht="9.6" customHeight="1" x14ac:dyDescent="0.25">
      <c r="A287" s="531" t="s">
        <v>519</v>
      </c>
      <c r="B287" s="262">
        <f t="shared" si="15"/>
        <v>46775</v>
      </c>
      <c r="C287" s="262">
        <v>46775</v>
      </c>
      <c r="D287" s="262"/>
      <c r="E287" s="530">
        <v>0</v>
      </c>
    </row>
    <row r="288" spans="1:5" s="29" customFormat="1" ht="9.6" customHeight="1" x14ac:dyDescent="0.25">
      <c r="A288" s="505" t="s">
        <v>520</v>
      </c>
      <c r="B288" s="199">
        <f t="shared" si="15"/>
        <v>202</v>
      </c>
      <c r="C288" s="199">
        <v>50</v>
      </c>
      <c r="D288" s="199"/>
      <c r="E288" s="199">
        <v>152</v>
      </c>
    </row>
    <row r="289" spans="1:5" s="29" customFormat="1" ht="9.9499999999999993" customHeight="1" x14ac:dyDescent="0.25">
      <c r="A289" s="419" t="s">
        <v>459</v>
      </c>
      <c r="B289" s="199">
        <f t="shared" si="15"/>
        <v>32</v>
      </c>
      <c r="C289" s="199">
        <v>32</v>
      </c>
      <c r="D289" s="199"/>
      <c r="E289" s="457">
        <v>0</v>
      </c>
    </row>
    <row r="290" spans="1:5" s="29" customFormat="1" ht="9.6" customHeight="1" x14ac:dyDescent="0.25">
      <c r="A290" s="505" t="s">
        <v>521</v>
      </c>
      <c r="B290" s="199">
        <f t="shared" si="15"/>
        <v>2664</v>
      </c>
      <c r="C290" s="199">
        <v>2242</v>
      </c>
      <c r="D290" s="199"/>
      <c r="E290" s="199">
        <v>422</v>
      </c>
    </row>
    <row r="291" spans="1:5" s="29" customFormat="1" ht="9.6" customHeight="1" x14ac:dyDescent="0.25">
      <c r="A291" s="531" t="s">
        <v>439</v>
      </c>
      <c r="B291" s="262">
        <f t="shared" si="15"/>
        <v>660</v>
      </c>
      <c r="C291" s="530">
        <v>0</v>
      </c>
      <c r="D291" s="530"/>
      <c r="E291" s="262">
        <v>660</v>
      </c>
    </row>
    <row r="292" spans="1:5" s="29" customFormat="1" ht="9.6" customHeight="1" x14ac:dyDescent="0.25">
      <c r="A292" s="505" t="s">
        <v>470</v>
      </c>
      <c r="B292" s="199">
        <f t="shared" si="15"/>
        <v>28013</v>
      </c>
      <c r="C292" s="457">
        <v>28013</v>
      </c>
      <c r="D292" s="457"/>
      <c r="E292" s="457">
        <v>0</v>
      </c>
    </row>
    <row r="293" spans="1:5" s="29" customFormat="1" ht="9.6" customHeight="1" x14ac:dyDescent="0.25">
      <c r="A293" s="419" t="s">
        <v>534</v>
      </c>
      <c r="B293" s="199">
        <f t="shared" si="15"/>
        <v>4</v>
      </c>
      <c r="C293" s="457">
        <v>0</v>
      </c>
      <c r="D293" s="457"/>
      <c r="E293" s="199">
        <v>4</v>
      </c>
    </row>
    <row r="294" spans="1:5" s="29" customFormat="1" ht="9.6" customHeight="1" x14ac:dyDescent="0.25">
      <c r="A294" s="419" t="s">
        <v>525</v>
      </c>
      <c r="B294" s="199">
        <f t="shared" si="15"/>
        <v>305</v>
      </c>
      <c r="C294" s="457">
        <v>0</v>
      </c>
      <c r="D294" s="457"/>
      <c r="E294" s="199">
        <v>305</v>
      </c>
    </row>
    <row r="295" spans="1:5" s="29" customFormat="1" ht="9.6" customHeight="1" x14ac:dyDescent="0.25">
      <c r="A295" s="424" t="s">
        <v>450</v>
      </c>
      <c r="B295" s="262">
        <f>SUM(C295:E295)</f>
        <v>701</v>
      </c>
      <c r="C295" s="530">
        <v>26</v>
      </c>
      <c r="D295" s="530"/>
      <c r="E295" s="262">
        <v>675</v>
      </c>
    </row>
    <row r="296" spans="1:5" s="29" customFormat="1" ht="9.6" customHeight="1" x14ac:dyDescent="0.25">
      <c r="A296" s="505" t="s">
        <v>522</v>
      </c>
      <c r="B296" s="199">
        <f>SUM(C296:E296)</f>
        <v>30290</v>
      </c>
      <c r="C296" s="199">
        <v>24292</v>
      </c>
      <c r="D296" s="199"/>
      <c r="E296" s="199">
        <v>5998</v>
      </c>
    </row>
    <row r="297" spans="1:5" s="29" customFormat="1" ht="9.6" customHeight="1" x14ac:dyDescent="0.25">
      <c r="A297" s="505" t="s">
        <v>441</v>
      </c>
      <c r="B297" s="199">
        <f t="shared" ref="B297:B302" si="16">SUM(C297:E297)</f>
        <v>3199</v>
      </c>
      <c r="C297" s="457">
        <v>1864</v>
      </c>
      <c r="D297" s="457"/>
      <c r="E297" s="199">
        <v>1335</v>
      </c>
    </row>
    <row r="298" spans="1:5" s="29" customFormat="1" ht="9.6" customHeight="1" x14ac:dyDescent="0.25">
      <c r="A298" s="419" t="s">
        <v>526</v>
      </c>
      <c r="B298" s="199">
        <f t="shared" si="16"/>
        <v>305</v>
      </c>
      <c r="C298" s="457">
        <v>0</v>
      </c>
      <c r="D298" s="457"/>
      <c r="E298" s="199">
        <v>305</v>
      </c>
    </row>
    <row r="299" spans="1:5" s="29" customFormat="1" ht="9.6" customHeight="1" x14ac:dyDescent="0.25">
      <c r="A299" s="424" t="s">
        <v>445</v>
      </c>
      <c r="B299" s="262">
        <f t="shared" si="16"/>
        <v>6741</v>
      </c>
      <c r="C299" s="530">
        <v>6648</v>
      </c>
      <c r="D299" s="530"/>
      <c r="E299" s="262">
        <v>93</v>
      </c>
    </row>
    <row r="300" spans="1:5" s="38" customFormat="1" ht="9.6" customHeight="1" x14ac:dyDescent="0.25">
      <c r="A300" s="505" t="s">
        <v>469</v>
      </c>
      <c r="B300" s="199">
        <f t="shared" si="16"/>
        <v>7432</v>
      </c>
      <c r="C300" s="199">
        <v>5531</v>
      </c>
      <c r="D300" s="199"/>
      <c r="E300" s="199">
        <v>1901</v>
      </c>
    </row>
    <row r="301" spans="1:5" s="29" customFormat="1" ht="9.6" customHeight="1" x14ac:dyDescent="0.25">
      <c r="A301" s="505" t="s">
        <v>523</v>
      </c>
      <c r="B301" s="199">
        <f t="shared" si="16"/>
        <v>10069</v>
      </c>
      <c r="C301" s="199">
        <v>7225</v>
      </c>
      <c r="D301" s="199"/>
      <c r="E301" s="199">
        <v>2844</v>
      </c>
    </row>
    <row r="302" spans="1:5" s="29" customFormat="1" ht="9.6" customHeight="1" x14ac:dyDescent="0.25">
      <c r="A302" s="505" t="s">
        <v>447</v>
      </c>
      <c r="B302" s="199">
        <f t="shared" si="16"/>
        <v>14104</v>
      </c>
      <c r="C302" s="199">
        <v>13965</v>
      </c>
      <c r="D302" s="199"/>
      <c r="E302" s="199">
        <v>139</v>
      </c>
    </row>
    <row r="303" spans="1:5" s="303" customFormat="1" ht="9.6" customHeight="1" x14ac:dyDescent="0.2">
      <c r="A303" s="93"/>
      <c r="B303" s="93"/>
      <c r="C303" s="93"/>
      <c r="D303" s="93"/>
      <c r="E303" s="93"/>
    </row>
    <row r="304" spans="1:5" s="29" customFormat="1" ht="9" customHeight="1" x14ac:dyDescent="0.25">
      <c r="A304" s="318">
        <v>2002</v>
      </c>
      <c r="B304" s="329"/>
      <c r="C304" s="329"/>
      <c r="D304" s="329"/>
      <c r="E304" s="329"/>
    </row>
    <row r="305" spans="1:5" s="29" customFormat="1" ht="9" customHeight="1" x14ac:dyDescent="0.25">
      <c r="A305" s="318" t="s">
        <v>129</v>
      </c>
      <c r="B305" s="329">
        <f>SUM(B307+B327)</f>
        <v>253046</v>
      </c>
      <c r="C305" s="329">
        <f>SUM(C307+C327)</f>
        <v>186586</v>
      </c>
      <c r="D305" s="329"/>
      <c r="E305" s="329">
        <f>SUM(E307+E327)</f>
        <v>66460</v>
      </c>
    </row>
    <row r="306" spans="1:5" s="29" customFormat="1" ht="3.95" customHeight="1" x14ac:dyDescent="0.25">
      <c r="A306" s="318"/>
      <c r="B306" s="329"/>
      <c r="C306" s="329"/>
      <c r="D306" s="329"/>
      <c r="E306" s="329"/>
    </row>
    <row r="307" spans="1:5" s="29" customFormat="1" ht="9.6" customHeight="1" x14ac:dyDescent="0.25">
      <c r="A307" s="331" t="s">
        <v>385</v>
      </c>
      <c r="B307" s="199">
        <f>SUM(B308:B325)</f>
        <v>82715</v>
      </c>
      <c r="C307" s="199">
        <f>SUM(C308:C325)</f>
        <v>35826</v>
      </c>
      <c r="D307" s="199"/>
      <c r="E307" s="199">
        <f>SUM(E308:E325)</f>
        <v>46889</v>
      </c>
    </row>
    <row r="308" spans="1:5" s="29" customFormat="1" ht="9.6" customHeight="1" x14ac:dyDescent="0.25">
      <c r="A308" s="505" t="s">
        <v>437</v>
      </c>
      <c r="B308" s="199">
        <f t="shared" ref="B308:B325" si="17">C308+E308</f>
        <v>464</v>
      </c>
      <c r="C308" s="199">
        <v>23</v>
      </c>
      <c r="D308" s="199"/>
      <c r="E308" s="199">
        <v>441</v>
      </c>
    </row>
    <row r="309" spans="1:5" s="29" customFormat="1" ht="9.6" customHeight="1" x14ac:dyDescent="0.25">
      <c r="A309" s="500" t="s">
        <v>524</v>
      </c>
      <c r="B309" s="199">
        <f t="shared" si="17"/>
        <v>278</v>
      </c>
      <c r="C309" s="199">
        <v>4</v>
      </c>
      <c r="D309" s="199"/>
      <c r="E309" s="199">
        <v>274</v>
      </c>
    </row>
    <row r="310" spans="1:5" s="29" customFormat="1" ht="9.6" customHeight="1" x14ac:dyDescent="0.25">
      <c r="A310" s="502" t="s">
        <v>432</v>
      </c>
      <c r="B310" s="262">
        <f t="shared" si="17"/>
        <v>1964</v>
      </c>
      <c r="C310" s="262">
        <v>1343</v>
      </c>
      <c r="D310" s="262"/>
      <c r="E310" s="262">
        <v>621</v>
      </c>
    </row>
    <row r="311" spans="1:5" s="29" customFormat="1" ht="9.6" customHeight="1" x14ac:dyDescent="0.25">
      <c r="A311" s="500" t="s">
        <v>453</v>
      </c>
      <c r="B311" s="199">
        <f t="shared" si="17"/>
        <v>3222</v>
      </c>
      <c r="C311" s="199">
        <v>1097</v>
      </c>
      <c r="D311" s="199"/>
      <c r="E311" s="199">
        <v>2125</v>
      </c>
    </row>
    <row r="312" spans="1:5" s="29" customFormat="1" ht="9.6" customHeight="1" x14ac:dyDescent="0.25">
      <c r="A312" s="500" t="s">
        <v>510</v>
      </c>
      <c r="B312" s="199">
        <f t="shared" si="17"/>
        <v>6028</v>
      </c>
      <c r="C312" s="457">
        <v>0</v>
      </c>
      <c r="D312" s="457"/>
      <c r="E312" s="199">
        <v>6028</v>
      </c>
    </row>
    <row r="313" spans="1:5" s="29" customFormat="1" ht="9.6" customHeight="1" x14ac:dyDescent="0.25">
      <c r="A313" s="500" t="s">
        <v>511</v>
      </c>
      <c r="B313" s="199">
        <f t="shared" si="17"/>
        <v>11985</v>
      </c>
      <c r="C313" s="199">
        <v>5963</v>
      </c>
      <c r="D313" s="199"/>
      <c r="E313" s="199">
        <v>6022</v>
      </c>
    </row>
    <row r="314" spans="1:5" s="29" customFormat="1" ht="9.6" customHeight="1" x14ac:dyDescent="0.25">
      <c r="A314" s="502" t="s">
        <v>512</v>
      </c>
      <c r="B314" s="262">
        <f t="shared" si="17"/>
        <v>2530</v>
      </c>
      <c r="C314" s="262">
        <v>166</v>
      </c>
      <c r="D314" s="262"/>
      <c r="E314" s="262">
        <v>2364</v>
      </c>
    </row>
    <row r="315" spans="1:5" s="29" customFormat="1" ht="9.6" customHeight="1" x14ac:dyDescent="0.25">
      <c r="A315" s="505" t="s">
        <v>513</v>
      </c>
      <c r="B315" s="199">
        <f t="shared" si="17"/>
        <v>14455</v>
      </c>
      <c r="C315" s="199">
        <v>11248</v>
      </c>
      <c r="D315" s="199"/>
      <c r="E315" s="199">
        <v>3207</v>
      </c>
    </row>
    <row r="316" spans="1:5" s="29" customFormat="1" ht="9.6" customHeight="1" x14ac:dyDescent="0.25">
      <c r="A316" s="505" t="s">
        <v>436</v>
      </c>
      <c r="B316" s="199">
        <f t="shared" si="17"/>
        <v>13304</v>
      </c>
      <c r="C316" s="199">
        <v>7857</v>
      </c>
      <c r="D316" s="199"/>
      <c r="E316" s="199">
        <v>5447</v>
      </c>
    </row>
    <row r="317" spans="1:5" s="29" customFormat="1" ht="9.6" customHeight="1" x14ac:dyDescent="0.25">
      <c r="A317" s="500" t="s">
        <v>434</v>
      </c>
      <c r="B317" s="199">
        <f t="shared" si="17"/>
        <v>2367</v>
      </c>
      <c r="C317" s="199">
        <v>287</v>
      </c>
      <c r="D317" s="199"/>
      <c r="E317" s="199">
        <v>2080</v>
      </c>
    </row>
    <row r="318" spans="1:5" s="29" customFormat="1" ht="9.6" customHeight="1" x14ac:dyDescent="0.25">
      <c r="A318" s="424" t="s">
        <v>535</v>
      </c>
      <c r="B318" s="530">
        <f t="shared" si="17"/>
        <v>21</v>
      </c>
      <c r="C318" s="530">
        <v>0</v>
      </c>
      <c r="D318" s="530"/>
      <c r="E318" s="530">
        <v>21</v>
      </c>
    </row>
    <row r="319" spans="1:5" s="29" customFormat="1" ht="9.6" customHeight="1" x14ac:dyDescent="0.25">
      <c r="A319" s="500" t="s">
        <v>514</v>
      </c>
      <c r="B319" s="199">
        <f t="shared" si="17"/>
        <v>817</v>
      </c>
      <c r="C319" s="199">
        <v>762</v>
      </c>
      <c r="D319" s="199"/>
      <c r="E319" s="199">
        <v>55</v>
      </c>
    </row>
    <row r="320" spans="1:5" s="29" customFormat="1" ht="9.6" customHeight="1" x14ac:dyDescent="0.25">
      <c r="A320" s="500" t="s">
        <v>448</v>
      </c>
      <c r="B320" s="199">
        <f t="shared" si="17"/>
        <v>2250</v>
      </c>
      <c r="C320" s="199">
        <v>622</v>
      </c>
      <c r="D320" s="199"/>
      <c r="E320" s="199">
        <v>1628</v>
      </c>
    </row>
    <row r="321" spans="1:5" s="29" customFormat="1" ht="9.6" customHeight="1" x14ac:dyDescent="0.25">
      <c r="A321" s="505" t="s">
        <v>515</v>
      </c>
      <c r="B321" s="199">
        <f t="shared" si="17"/>
        <v>17177</v>
      </c>
      <c r="C321" s="199">
        <v>4244</v>
      </c>
      <c r="D321" s="199"/>
      <c r="E321" s="199">
        <v>12933</v>
      </c>
    </row>
    <row r="322" spans="1:5" s="29" customFormat="1" ht="9.6" customHeight="1" x14ac:dyDescent="0.25">
      <c r="A322" s="502" t="s">
        <v>464</v>
      </c>
      <c r="B322" s="262">
        <f t="shared" si="17"/>
        <v>146</v>
      </c>
      <c r="C322" s="262">
        <v>0</v>
      </c>
      <c r="D322" s="262"/>
      <c r="E322" s="262">
        <v>146</v>
      </c>
    </row>
    <row r="323" spans="1:5" s="29" customFormat="1" ht="9.6" customHeight="1" x14ac:dyDescent="0.25">
      <c r="A323" s="500" t="s">
        <v>517</v>
      </c>
      <c r="B323" s="199">
        <f t="shared" si="17"/>
        <v>1599</v>
      </c>
      <c r="C323" s="199">
        <v>1594</v>
      </c>
      <c r="D323" s="199"/>
      <c r="E323" s="199">
        <v>5</v>
      </c>
    </row>
    <row r="324" spans="1:5" s="29" customFormat="1" ht="9.6" customHeight="1" x14ac:dyDescent="0.25">
      <c r="A324" s="500" t="s">
        <v>452</v>
      </c>
      <c r="B324" s="199">
        <f t="shared" si="17"/>
        <v>62</v>
      </c>
      <c r="C324" s="457">
        <v>0</v>
      </c>
      <c r="D324" s="457"/>
      <c r="E324" s="199">
        <v>62</v>
      </c>
    </row>
    <row r="325" spans="1:5" s="29" customFormat="1" ht="9.6" customHeight="1" x14ac:dyDescent="0.25">
      <c r="A325" s="500" t="s">
        <v>462</v>
      </c>
      <c r="B325" s="199">
        <f t="shared" si="17"/>
        <v>4046</v>
      </c>
      <c r="C325" s="199">
        <v>616</v>
      </c>
      <c r="D325" s="199"/>
      <c r="E325" s="199">
        <v>3430</v>
      </c>
    </row>
    <row r="326" spans="1:5" s="29" customFormat="1" ht="9.6" customHeight="1" x14ac:dyDescent="0.25">
      <c r="A326" s="318"/>
      <c r="B326" s="329"/>
      <c r="C326" s="329"/>
      <c r="D326" s="329"/>
      <c r="E326" s="329"/>
    </row>
    <row r="327" spans="1:5" s="29" customFormat="1" ht="9.6" customHeight="1" x14ac:dyDescent="0.25">
      <c r="A327" s="331" t="s">
        <v>386</v>
      </c>
      <c r="B327" s="199">
        <f>SUM(B328:B344)</f>
        <v>170331</v>
      </c>
      <c r="C327" s="199">
        <f>SUM(C328:C344)</f>
        <v>150760</v>
      </c>
      <c r="D327" s="199"/>
      <c r="E327" s="199">
        <f>SUM(E328:E344)</f>
        <v>19571</v>
      </c>
    </row>
    <row r="328" spans="1:5" s="29" customFormat="1" ht="9.6" customHeight="1" x14ac:dyDescent="0.25">
      <c r="A328" s="505" t="s">
        <v>449</v>
      </c>
      <c r="B328" s="199">
        <f t="shared" ref="B328:B344" si="18">C328+E328</f>
        <v>7392</v>
      </c>
      <c r="C328" s="199">
        <v>7296</v>
      </c>
      <c r="D328" s="199"/>
      <c r="E328" s="199">
        <v>96</v>
      </c>
    </row>
    <row r="329" spans="1:5" s="29" customFormat="1" ht="9.6" customHeight="1" x14ac:dyDescent="0.25">
      <c r="A329" s="505" t="s">
        <v>518</v>
      </c>
      <c r="B329" s="199">
        <f t="shared" si="18"/>
        <v>712</v>
      </c>
      <c r="C329" s="457">
        <v>0</v>
      </c>
      <c r="D329" s="457"/>
      <c r="E329" s="199">
        <v>712</v>
      </c>
    </row>
    <row r="330" spans="1:5" s="29" customFormat="1" ht="9.6" customHeight="1" x14ac:dyDescent="0.25">
      <c r="A330" s="531" t="s">
        <v>519</v>
      </c>
      <c r="B330" s="262">
        <f t="shared" si="18"/>
        <v>49294</v>
      </c>
      <c r="C330" s="262">
        <v>49294</v>
      </c>
      <c r="D330" s="262"/>
      <c r="E330" s="530">
        <v>0</v>
      </c>
    </row>
    <row r="331" spans="1:5" s="29" customFormat="1" ht="9.6" customHeight="1" x14ac:dyDescent="0.25">
      <c r="A331" s="505" t="s">
        <v>520</v>
      </c>
      <c r="B331" s="199">
        <f t="shared" si="18"/>
        <v>173</v>
      </c>
      <c r="C331" s="199">
        <v>12</v>
      </c>
      <c r="D331" s="199"/>
      <c r="E331" s="199">
        <v>161</v>
      </c>
    </row>
    <row r="332" spans="1:5" s="29" customFormat="1" ht="9.9499999999999993" customHeight="1" x14ac:dyDescent="0.25">
      <c r="A332" s="419" t="s">
        <v>471</v>
      </c>
      <c r="B332" s="199">
        <f t="shared" si="18"/>
        <v>32</v>
      </c>
      <c r="C332" s="199">
        <v>32</v>
      </c>
      <c r="D332" s="199"/>
      <c r="E332" s="457">
        <v>0</v>
      </c>
    </row>
    <row r="333" spans="1:5" s="29" customFormat="1" ht="9.6" customHeight="1" x14ac:dyDescent="0.25">
      <c r="A333" s="505" t="s">
        <v>521</v>
      </c>
      <c r="B333" s="199">
        <f t="shared" si="18"/>
        <v>2909</v>
      </c>
      <c r="C333" s="199">
        <v>2420</v>
      </c>
      <c r="D333" s="199"/>
      <c r="E333" s="199">
        <v>489</v>
      </c>
    </row>
    <row r="334" spans="1:5" s="29" customFormat="1" ht="9.6" customHeight="1" x14ac:dyDescent="0.25">
      <c r="A334" s="531" t="s">
        <v>439</v>
      </c>
      <c r="B334" s="262">
        <f t="shared" si="18"/>
        <v>648</v>
      </c>
      <c r="C334" s="530">
        <v>0</v>
      </c>
      <c r="D334" s="530"/>
      <c r="E334" s="262">
        <v>648</v>
      </c>
    </row>
    <row r="335" spans="1:5" s="29" customFormat="1" ht="9.6" customHeight="1" x14ac:dyDescent="0.25">
      <c r="A335" s="505" t="s">
        <v>470</v>
      </c>
      <c r="B335" s="199">
        <f t="shared" si="18"/>
        <v>31000</v>
      </c>
      <c r="C335" s="457">
        <v>30243</v>
      </c>
      <c r="D335" s="457"/>
      <c r="E335" s="457">
        <v>757</v>
      </c>
    </row>
    <row r="336" spans="1:5" s="29" customFormat="1" ht="9.6" customHeight="1" x14ac:dyDescent="0.25">
      <c r="A336" s="419" t="s">
        <v>529</v>
      </c>
      <c r="B336" s="199">
        <f t="shared" si="18"/>
        <v>325</v>
      </c>
      <c r="C336" s="457">
        <v>0</v>
      </c>
      <c r="D336" s="457"/>
      <c r="E336" s="199">
        <v>325</v>
      </c>
    </row>
    <row r="337" spans="1:5" s="29" customFormat="1" ht="9.6" customHeight="1" x14ac:dyDescent="0.25">
      <c r="A337" s="505" t="s">
        <v>450</v>
      </c>
      <c r="B337" s="457">
        <f t="shared" si="18"/>
        <v>616</v>
      </c>
      <c r="C337" s="457">
        <v>26</v>
      </c>
      <c r="D337" s="457"/>
      <c r="E337" s="457">
        <v>590</v>
      </c>
    </row>
    <row r="338" spans="1:5" s="29" customFormat="1" ht="9.6" customHeight="1" x14ac:dyDescent="0.25">
      <c r="A338" s="531" t="s">
        <v>522</v>
      </c>
      <c r="B338" s="262">
        <f t="shared" si="18"/>
        <v>31821</v>
      </c>
      <c r="C338" s="262">
        <v>24813</v>
      </c>
      <c r="D338" s="262"/>
      <c r="E338" s="262">
        <v>7008</v>
      </c>
    </row>
    <row r="339" spans="1:5" s="29" customFormat="1" ht="9.6" customHeight="1" x14ac:dyDescent="0.25">
      <c r="A339" s="505" t="s">
        <v>441</v>
      </c>
      <c r="B339" s="199">
        <f t="shared" si="18"/>
        <v>3126</v>
      </c>
      <c r="C339" s="457">
        <v>1804</v>
      </c>
      <c r="D339" s="457"/>
      <c r="E339" s="199">
        <v>1322</v>
      </c>
    </row>
    <row r="340" spans="1:5" s="29" customFormat="1" ht="9.6" customHeight="1" x14ac:dyDescent="0.25">
      <c r="A340" s="419" t="s">
        <v>526</v>
      </c>
      <c r="B340" s="199">
        <f t="shared" si="18"/>
        <v>325</v>
      </c>
      <c r="C340" s="457">
        <v>0</v>
      </c>
      <c r="D340" s="457"/>
      <c r="E340" s="199">
        <v>325</v>
      </c>
    </row>
    <row r="341" spans="1:5" s="29" customFormat="1" ht="9.6" customHeight="1" x14ac:dyDescent="0.25">
      <c r="A341" s="505" t="s">
        <v>445</v>
      </c>
      <c r="B341" s="199">
        <f t="shared" si="18"/>
        <v>6685</v>
      </c>
      <c r="C341" s="199">
        <v>6314</v>
      </c>
      <c r="D341" s="199"/>
      <c r="E341" s="199">
        <v>371</v>
      </c>
    </row>
    <row r="342" spans="1:5" s="38" customFormat="1" ht="9.6" customHeight="1" x14ac:dyDescent="0.25">
      <c r="A342" s="531" t="s">
        <v>469</v>
      </c>
      <c r="B342" s="262">
        <f t="shared" si="18"/>
        <v>9371</v>
      </c>
      <c r="C342" s="262">
        <v>6590</v>
      </c>
      <c r="D342" s="262"/>
      <c r="E342" s="262">
        <v>2781</v>
      </c>
    </row>
    <row r="343" spans="1:5" s="29" customFormat="1" ht="9.6" customHeight="1" x14ac:dyDescent="0.25">
      <c r="A343" s="505" t="s">
        <v>523</v>
      </c>
      <c r="B343" s="199">
        <f t="shared" si="18"/>
        <v>11171</v>
      </c>
      <c r="C343" s="199">
        <v>7348</v>
      </c>
      <c r="D343" s="199"/>
      <c r="E343" s="199">
        <v>3823</v>
      </c>
    </row>
    <row r="344" spans="1:5" s="29" customFormat="1" ht="9.6" customHeight="1" x14ac:dyDescent="0.25">
      <c r="A344" s="505" t="s">
        <v>447</v>
      </c>
      <c r="B344" s="199">
        <f t="shared" si="18"/>
        <v>14731</v>
      </c>
      <c r="C344" s="199">
        <v>14568</v>
      </c>
      <c r="D344" s="199"/>
      <c r="E344" s="199">
        <v>163</v>
      </c>
    </row>
    <row r="345" spans="1:5" s="303" customFormat="1" ht="9.6" customHeight="1" x14ac:dyDescent="0.2">
      <c r="A345" s="93"/>
      <c r="B345" s="93"/>
      <c r="C345" s="93"/>
      <c r="D345" s="93"/>
      <c r="E345" s="93"/>
    </row>
    <row r="346" spans="1:5" s="29" customFormat="1" ht="9" customHeight="1" x14ac:dyDescent="0.25">
      <c r="A346" s="318">
        <v>2003</v>
      </c>
      <c r="B346" s="329"/>
      <c r="C346" s="329"/>
      <c r="D346" s="329"/>
      <c r="E346" s="329"/>
    </row>
    <row r="347" spans="1:5" s="29" customFormat="1" ht="9" customHeight="1" x14ac:dyDescent="0.25">
      <c r="A347" s="318" t="s">
        <v>129</v>
      </c>
      <c r="B347" s="329">
        <f>SUM(B349+B370)</f>
        <v>264739</v>
      </c>
      <c r="C347" s="329">
        <f>SUM(C349+C370)</f>
        <v>193652</v>
      </c>
      <c r="D347" s="329"/>
      <c r="E347" s="473">
        <f>SUM(E349+E370)</f>
        <v>71086</v>
      </c>
    </row>
    <row r="348" spans="1:5" s="29" customFormat="1" ht="3.95" customHeight="1" x14ac:dyDescent="0.25">
      <c r="A348" s="318"/>
      <c r="B348" s="329"/>
      <c r="C348" s="329"/>
      <c r="D348" s="329"/>
      <c r="E348" s="473"/>
    </row>
    <row r="349" spans="1:5" s="29" customFormat="1" ht="9.6" customHeight="1" x14ac:dyDescent="0.25">
      <c r="A349" s="331" t="s">
        <v>385</v>
      </c>
      <c r="B349" s="199">
        <f>SUM(B350:B368)</f>
        <v>85031</v>
      </c>
      <c r="C349" s="199">
        <f>SUM(C350:C368)</f>
        <v>38499</v>
      </c>
      <c r="D349" s="199"/>
      <c r="E349" s="80">
        <f>SUM(E350:E368)</f>
        <v>46532</v>
      </c>
    </row>
    <row r="350" spans="1:5" s="29" customFormat="1" ht="9.6" customHeight="1" x14ac:dyDescent="0.25">
      <c r="A350" s="505" t="s">
        <v>437</v>
      </c>
      <c r="B350" s="199">
        <f t="shared" ref="B350:B368" si="19">C350+E350</f>
        <v>438</v>
      </c>
      <c r="C350" s="199">
        <v>17</v>
      </c>
      <c r="D350" s="199"/>
      <c r="E350" s="80">
        <v>421</v>
      </c>
    </row>
    <row r="351" spans="1:5" s="29" customFormat="1" ht="9.6" customHeight="1" x14ac:dyDescent="0.25">
      <c r="A351" s="500" t="s">
        <v>524</v>
      </c>
      <c r="B351" s="199">
        <f t="shared" si="19"/>
        <v>287</v>
      </c>
      <c r="C351" s="199">
        <v>0</v>
      </c>
      <c r="D351" s="199"/>
      <c r="E351" s="80">
        <v>287</v>
      </c>
    </row>
    <row r="352" spans="1:5" s="29" customFormat="1" ht="9.6" customHeight="1" x14ac:dyDescent="0.25">
      <c r="A352" s="502" t="s">
        <v>432</v>
      </c>
      <c r="B352" s="262">
        <f t="shared" si="19"/>
        <v>2433</v>
      </c>
      <c r="C352" s="262">
        <v>1706</v>
      </c>
      <c r="D352" s="262"/>
      <c r="E352" s="185">
        <v>727</v>
      </c>
    </row>
    <row r="353" spans="1:5" s="29" customFormat="1" ht="9.6" customHeight="1" x14ac:dyDescent="0.25">
      <c r="A353" s="500" t="s">
        <v>453</v>
      </c>
      <c r="B353" s="199">
        <f t="shared" si="19"/>
        <v>3306</v>
      </c>
      <c r="C353" s="199">
        <v>1115</v>
      </c>
      <c r="D353" s="199"/>
      <c r="E353" s="80">
        <v>2191</v>
      </c>
    </row>
    <row r="354" spans="1:5" s="29" customFormat="1" ht="9.6" customHeight="1" x14ac:dyDescent="0.25">
      <c r="A354" s="500" t="s">
        <v>510</v>
      </c>
      <c r="B354" s="199">
        <f t="shared" si="19"/>
        <v>6095</v>
      </c>
      <c r="C354" s="457">
        <v>0</v>
      </c>
      <c r="D354" s="457"/>
      <c r="E354" s="80">
        <v>6095</v>
      </c>
    </row>
    <row r="355" spans="1:5" s="29" customFormat="1" ht="9.6" customHeight="1" x14ac:dyDescent="0.25">
      <c r="A355" s="500" t="s">
        <v>511</v>
      </c>
      <c r="B355" s="199">
        <f t="shared" si="19"/>
        <v>12396</v>
      </c>
      <c r="C355" s="199">
        <v>6324</v>
      </c>
      <c r="D355" s="199"/>
      <c r="E355" s="80">
        <v>6072</v>
      </c>
    </row>
    <row r="356" spans="1:5" s="29" customFormat="1" ht="9.6" customHeight="1" x14ac:dyDescent="0.25">
      <c r="A356" s="502" t="s">
        <v>512</v>
      </c>
      <c r="B356" s="262">
        <f t="shared" si="19"/>
        <v>2535</v>
      </c>
      <c r="C356" s="262">
        <v>105</v>
      </c>
      <c r="D356" s="262"/>
      <c r="E356" s="185">
        <v>2430</v>
      </c>
    </row>
    <row r="357" spans="1:5" s="29" customFormat="1" ht="9.6" customHeight="1" x14ac:dyDescent="0.25">
      <c r="A357" s="505" t="s">
        <v>513</v>
      </c>
      <c r="B357" s="199">
        <f t="shared" si="19"/>
        <v>15938</v>
      </c>
      <c r="C357" s="199">
        <v>13030</v>
      </c>
      <c r="D357" s="199"/>
      <c r="E357" s="80">
        <v>2908</v>
      </c>
    </row>
    <row r="358" spans="1:5" s="29" customFormat="1" ht="9.6" customHeight="1" x14ac:dyDescent="0.25">
      <c r="A358" s="505" t="s">
        <v>436</v>
      </c>
      <c r="B358" s="199">
        <f t="shared" si="19"/>
        <v>13820</v>
      </c>
      <c r="C358" s="199">
        <v>8371</v>
      </c>
      <c r="D358" s="199"/>
      <c r="E358" s="80">
        <v>5449</v>
      </c>
    </row>
    <row r="359" spans="1:5" s="29" customFormat="1" ht="9.6" customHeight="1" x14ac:dyDescent="0.25">
      <c r="A359" s="500" t="s">
        <v>434</v>
      </c>
      <c r="B359" s="199">
        <f t="shared" si="19"/>
        <v>2760</v>
      </c>
      <c r="C359" s="199">
        <v>320</v>
      </c>
      <c r="D359" s="199"/>
      <c r="E359" s="80">
        <v>2440</v>
      </c>
    </row>
    <row r="360" spans="1:5" s="29" customFormat="1" ht="9.6" customHeight="1" x14ac:dyDescent="0.25">
      <c r="A360" s="531" t="s">
        <v>536</v>
      </c>
      <c r="B360" s="530">
        <f t="shared" si="19"/>
        <v>748</v>
      </c>
      <c r="C360" s="530">
        <v>396</v>
      </c>
      <c r="D360" s="530"/>
      <c r="E360" s="40">
        <v>352</v>
      </c>
    </row>
    <row r="361" spans="1:5" s="29" customFormat="1" ht="9.6" customHeight="1" x14ac:dyDescent="0.25">
      <c r="A361" s="419" t="s">
        <v>528</v>
      </c>
      <c r="B361" s="457">
        <f t="shared" si="19"/>
        <v>15</v>
      </c>
      <c r="C361" s="457">
        <v>0</v>
      </c>
      <c r="D361" s="457"/>
      <c r="E361" s="27">
        <v>15</v>
      </c>
    </row>
    <row r="362" spans="1:5" s="29" customFormat="1" ht="9.6" customHeight="1" x14ac:dyDescent="0.25">
      <c r="A362" s="500" t="s">
        <v>514</v>
      </c>
      <c r="B362" s="199">
        <f t="shared" si="19"/>
        <v>741</v>
      </c>
      <c r="C362" s="199">
        <v>741</v>
      </c>
      <c r="D362" s="199"/>
      <c r="E362" s="80">
        <v>0</v>
      </c>
    </row>
    <row r="363" spans="1:5" s="29" customFormat="1" ht="9.6" customHeight="1" x14ac:dyDescent="0.25">
      <c r="A363" s="500" t="s">
        <v>448</v>
      </c>
      <c r="B363" s="199">
        <f t="shared" si="19"/>
        <v>2237</v>
      </c>
      <c r="C363" s="199">
        <v>230</v>
      </c>
      <c r="D363" s="199"/>
      <c r="E363" s="80">
        <v>2007</v>
      </c>
    </row>
    <row r="364" spans="1:5" s="29" customFormat="1" ht="9.6" customHeight="1" x14ac:dyDescent="0.25">
      <c r="A364" s="531" t="s">
        <v>515</v>
      </c>
      <c r="B364" s="262">
        <f t="shared" si="19"/>
        <v>16330</v>
      </c>
      <c r="C364" s="262">
        <v>4296</v>
      </c>
      <c r="D364" s="262"/>
      <c r="E364" s="185">
        <v>12034</v>
      </c>
    </row>
    <row r="365" spans="1:5" s="29" customFormat="1" ht="9.6" customHeight="1" x14ac:dyDescent="0.25">
      <c r="A365" s="500" t="s">
        <v>464</v>
      </c>
      <c r="B365" s="199">
        <f t="shared" si="19"/>
        <v>131</v>
      </c>
      <c r="C365" s="199">
        <v>11</v>
      </c>
      <c r="D365" s="199"/>
      <c r="E365" s="80">
        <v>120</v>
      </c>
    </row>
    <row r="366" spans="1:5" s="29" customFormat="1" ht="9.6" customHeight="1" x14ac:dyDescent="0.25">
      <c r="A366" s="500" t="s">
        <v>517</v>
      </c>
      <c r="B366" s="199">
        <f t="shared" si="19"/>
        <v>1429</v>
      </c>
      <c r="C366" s="199">
        <v>1424</v>
      </c>
      <c r="D366" s="199"/>
      <c r="E366" s="80">
        <v>5</v>
      </c>
    </row>
    <row r="367" spans="1:5" s="29" customFormat="1" ht="9.6" customHeight="1" x14ac:dyDescent="0.25">
      <c r="A367" s="500" t="s">
        <v>452</v>
      </c>
      <c r="B367" s="199">
        <f t="shared" si="19"/>
        <v>39</v>
      </c>
      <c r="C367" s="457">
        <v>0</v>
      </c>
      <c r="D367" s="457"/>
      <c r="E367" s="80">
        <v>39</v>
      </c>
    </row>
    <row r="368" spans="1:5" s="29" customFormat="1" ht="9.6" customHeight="1" x14ac:dyDescent="0.25">
      <c r="A368" s="502" t="s">
        <v>462</v>
      </c>
      <c r="B368" s="262">
        <f t="shared" si="19"/>
        <v>3353</v>
      </c>
      <c r="C368" s="262">
        <v>413</v>
      </c>
      <c r="D368" s="262"/>
      <c r="E368" s="185">
        <v>2940</v>
      </c>
    </row>
    <row r="369" spans="1:5" s="29" customFormat="1" ht="9.6" customHeight="1" x14ac:dyDescent="0.25">
      <c r="A369" s="318"/>
      <c r="B369" s="329"/>
      <c r="C369" s="329"/>
      <c r="D369" s="329"/>
      <c r="E369" s="329"/>
    </row>
    <row r="370" spans="1:5" s="29" customFormat="1" ht="9.6" customHeight="1" x14ac:dyDescent="0.25">
      <c r="A370" s="331" t="s">
        <v>386</v>
      </c>
      <c r="B370" s="199">
        <f>SUM(B371:B387)</f>
        <v>179708</v>
      </c>
      <c r="C370" s="199">
        <f>SUM(C371:C387)</f>
        <v>155153</v>
      </c>
      <c r="D370" s="199"/>
      <c r="E370" s="199">
        <f>SUM(E371:E387)</f>
        <v>24554</v>
      </c>
    </row>
    <row r="371" spans="1:5" s="29" customFormat="1" ht="9.6" customHeight="1" x14ac:dyDescent="0.25">
      <c r="A371" s="505" t="s">
        <v>449</v>
      </c>
      <c r="B371" s="199">
        <f t="shared" ref="B371:B377" si="20">C371+E371</f>
        <v>7586</v>
      </c>
      <c r="C371" s="199">
        <v>7546</v>
      </c>
      <c r="D371" s="199"/>
      <c r="E371" s="199">
        <v>40</v>
      </c>
    </row>
    <row r="372" spans="1:5" s="29" customFormat="1" ht="9.6" customHeight="1" x14ac:dyDescent="0.25">
      <c r="A372" s="505" t="s">
        <v>518</v>
      </c>
      <c r="B372" s="199">
        <f t="shared" si="20"/>
        <v>554</v>
      </c>
      <c r="C372" s="457">
        <v>0</v>
      </c>
      <c r="D372" s="457"/>
      <c r="E372" s="199">
        <v>554</v>
      </c>
    </row>
    <row r="373" spans="1:5" s="29" customFormat="1" ht="9.6" customHeight="1" x14ac:dyDescent="0.25">
      <c r="A373" s="531" t="s">
        <v>519</v>
      </c>
      <c r="B373" s="262">
        <f t="shared" si="20"/>
        <v>55933</v>
      </c>
      <c r="C373" s="262">
        <v>55933</v>
      </c>
      <c r="D373" s="262"/>
      <c r="E373" s="530">
        <v>0</v>
      </c>
    </row>
    <row r="374" spans="1:5" s="29" customFormat="1" ht="9.6" customHeight="1" x14ac:dyDescent="0.25">
      <c r="A374" s="505" t="s">
        <v>520</v>
      </c>
      <c r="B374" s="199">
        <f t="shared" si="20"/>
        <v>247</v>
      </c>
      <c r="C374" s="199">
        <v>17</v>
      </c>
      <c r="D374" s="199"/>
      <c r="E374" s="199">
        <v>230</v>
      </c>
    </row>
    <row r="375" spans="1:5" s="29" customFormat="1" ht="9.9499999999999993" customHeight="1" x14ac:dyDescent="0.25">
      <c r="A375" s="419" t="s">
        <v>471</v>
      </c>
      <c r="B375" s="199">
        <f t="shared" si="20"/>
        <v>26</v>
      </c>
      <c r="C375" s="199">
        <v>26</v>
      </c>
      <c r="D375" s="199"/>
      <c r="E375" s="457">
        <v>0</v>
      </c>
    </row>
    <row r="376" spans="1:5" s="29" customFormat="1" ht="9.6" customHeight="1" x14ac:dyDescent="0.25">
      <c r="A376" s="505" t="s">
        <v>521</v>
      </c>
      <c r="B376" s="199">
        <f t="shared" si="20"/>
        <v>3023</v>
      </c>
      <c r="C376" s="199">
        <v>2562</v>
      </c>
      <c r="D376" s="199"/>
      <c r="E376" s="199">
        <v>461</v>
      </c>
    </row>
    <row r="377" spans="1:5" s="29" customFormat="1" ht="9.6" customHeight="1" x14ac:dyDescent="0.25">
      <c r="A377" s="531" t="s">
        <v>439</v>
      </c>
      <c r="B377" s="262">
        <f t="shared" si="20"/>
        <v>659</v>
      </c>
      <c r="C377" s="530">
        <v>0</v>
      </c>
      <c r="D377" s="530"/>
      <c r="E377" s="262">
        <v>659</v>
      </c>
    </row>
    <row r="378" spans="1:5" s="29" customFormat="1" ht="9.6" customHeight="1" x14ac:dyDescent="0.25">
      <c r="A378" s="505" t="s">
        <v>470</v>
      </c>
      <c r="B378" s="199">
        <f>C378+E378+1</f>
        <v>33082</v>
      </c>
      <c r="C378" s="457">
        <v>32058</v>
      </c>
      <c r="D378" s="457"/>
      <c r="E378" s="457">
        <v>1023</v>
      </c>
    </row>
    <row r="379" spans="1:5" s="29" customFormat="1" ht="9.6" customHeight="1" x14ac:dyDescent="0.25">
      <c r="A379" s="419" t="s">
        <v>525</v>
      </c>
      <c r="B379" s="199">
        <f t="shared" ref="B379:B387" si="21">C379+E379</f>
        <v>284</v>
      </c>
      <c r="C379" s="457">
        <v>0</v>
      </c>
      <c r="D379" s="457"/>
      <c r="E379" s="199">
        <v>284</v>
      </c>
    </row>
    <row r="380" spans="1:5" s="29" customFormat="1" ht="9.6" customHeight="1" x14ac:dyDescent="0.25">
      <c r="A380" s="505" t="s">
        <v>450</v>
      </c>
      <c r="B380" s="457">
        <f t="shared" si="21"/>
        <v>85</v>
      </c>
      <c r="C380" s="457">
        <v>27</v>
      </c>
      <c r="D380" s="457"/>
      <c r="E380" s="457">
        <v>58</v>
      </c>
    </row>
    <row r="381" spans="1:5" s="29" customFormat="1" ht="9.6" customHeight="1" x14ac:dyDescent="0.25">
      <c r="A381" s="531" t="s">
        <v>522</v>
      </c>
      <c r="B381" s="262">
        <f t="shared" si="21"/>
        <v>31620</v>
      </c>
      <c r="C381" s="262">
        <v>23281</v>
      </c>
      <c r="D381" s="262"/>
      <c r="E381" s="262">
        <v>8339</v>
      </c>
    </row>
    <row r="382" spans="1:5" s="29" customFormat="1" ht="9.6" customHeight="1" x14ac:dyDescent="0.25">
      <c r="A382" s="505" t="s">
        <v>441</v>
      </c>
      <c r="B382" s="199">
        <f t="shared" si="21"/>
        <v>3566</v>
      </c>
      <c r="C382" s="457">
        <v>1920</v>
      </c>
      <c r="D382" s="457"/>
      <c r="E382" s="199">
        <v>1646</v>
      </c>
    </row>
    <row r="383" spans="1:5" s="29" customFormat="1" ht="9.6" customHeight="1" x14ac:dyDescent="0.25">
      <c r="A383" s="419" t="s">
        <v>526</v>
      </c>
      <c r="B383" s="199">
        <f t="shared" si="21"/>
        <v>284</v>
      </c>
      <c r="C383" s="457">
        <v>0</v>
      </c>
      <c r="D383" s="457"/>
      <c r="E383" s="199">
        <v>284</v>
      </c>
    </row>
    <row r="384" spans="1:5" s="29" customFormat="1" ht="9.6" customHeight="1" x14ac:dyDescent="0.25">
      <c r="A384" s="505" t="s">
        <v>445</v>
      </c>
      <c r="B384" s="199">
        <f t="shared" si="21"/>
        <v>7008</v>
      </c>
      <c r="C384" s="199">
        <v>6053</v>
      </c>
      <c r="D384" s="199"/>
      <c r="E384" s="199">
        <v>955</v>
      </c>
    </row>
    <row r="385" spans="1:6" s="38" customFormat="1" ht="9.6" customHeight="1" x14ac:dyDescent="0.25">
      <c r="A385" s="531" t="s">
        <v>469</v>
      </c>
      <c r="B385" s="262">
        <f t="shared" si="21"/>
        <v>9900</v>
      </c>
      <c r="C385" s="262">
        <v>4490</v>
      </c>
      <c r="D385" s="262"/>
      <c r="E385" s="262">
        <v>5410</v>
      </c>
    </row>
    <row r="386" spans="1:6" s="29" customFormat="1" ht="9.6" customHeight="1" x14ac:dyDescent="0.25">
      <c r="A386" s="505" t="s">
        <v>523</v>
      </c>
      <c r="B386" s="199">
        <f t="shared" si="21"/>
        <v>10370</v>
      </c>
      <c r="C386" s="199">
        <v>6210</v>
      </c>
      <c r="D386" s="199"/>
      <c r="E386" s="199">
        <v>4160</v>
      </c>
    </row>
    <row r="387" spans="1:6" s="29" customFormat="1" ht="9.6" customHeight="1" x14ac:dyDescent="0.25">
      <c r="A387" s="505" t="s">
        <v>447</v>
      </c>
      <c r="B387" s="199">
        <f t="shared" si="21"/>
        <v>15481</v>
      </c>
      <c r="C387" s="199">
        <v>15030</v>
      </c>
      <c r="D387" s="199"/>
      <c r="E387" s="199">
        <v>451</v>
      </c>
    </row>
    <row r="388" spans="1:6" s="303" customFormat="1" ht="9.6" customHeight="1" x14ac:dyDescent="0.2">
      <c r="A388" s="311"/>
      <c r="B388" s="311"/>
      <c r="C388" s="311"/>
      <c r="D388" s="311"/>
      <c r="E388" s="311"/>
      <c r="F388" s="29"/>
    </row>
    <row r="389" spans="1:6" s="29" customFormat="1" ht="9" customHeight="1" x14ac:dyDescent="0.25">
      <c r="A389" s="318">
        <v>2004</v>
      </c>
      <c r="B389" s="329"/>
      <c r="C389" s="329"/>
      <c r="D389" s="329"/>
      <c r="E389" s="329"/>
    </row>
    <row r="390" spans="1:6" s="29" customFormat="1" ht="9" customHeight="1" x14ac:dyDescent="0.25">
      <c r="A390" s="318" t="s">
        <v>129</v>
      </c>
      <c r="B390" s="329">
        <f>SUM(B392+B413)</f>
        <v>266008</v>
      </c>
      <c r="C390" s="329">
        <f>SUM(C392+C413)</f>
        <v>194617</v>
      </c>
      <c r="D390" s="329"/>
      <c r="E390" s="329">
        <f>SUM(E392+E413)</f>
        <v>71391</v>
      </c>
    </row>
    <row r="391" spans="1:6" s="29" customFormat="1" ht="3.95" customHeight="1" x14ac:dyDescent="0.25">
      <c r="A391" s="318"/>
      <c r="B391" s="329"/>
      <c r="C391" s="329"/>
      <c r="D391" s="329"/>
      <c r="E391" s="329"/>
    </row>
    <row r="392" spans="1:6" s="29" customFormat="1" ht="9.6" customHeight="1" x14ac:dyDescent="0.25">
      <c r="A392" s="331" t="s">
        <v>385</v>
      </c>
      <c r="B392" s="199">
        <f>SUM(B393:B411)</f>
        <v>86317</v>
      </c>
      <c r="C392" s="199">
        <f>SUM(C393:C411)</f>
        <v>37784</v>
      </c>
      <c r="D392" s="199"/>
      <c r="E392" s="199">
        <f>SUM(E393:E411)</f>
        <v>48533</v>
      </c>
    </row>
    <row r="393" spans="1:6" s="29" customFormat="1" ht="9.6" customHeight="1" x14ac:dyDescent="0.25">
      <c r="A393" s="505" t="s">
        <v>437</v>
      </c>
      <c r="B393" s="199">
        <f t="shared" ref="B393:B411" si="22">C393+E393</f>
        <v>423</v>
      </c>
      <c r="C393" s="199">
        <v>29</v>
      </c>
      <c r="D393" s="199"/>
      <c r="E393" s="199">
        <v>394</v>
      </c>
    </row>
    <row r="394" spans="1:6" s="29" customFormat="1" ht="9.6" customHeight="1" x14ac:dyDescent="0.25">
      <c r="A394" s="500" t="s">
        <v>524</v>
      </c>
      <c r="B394" s="199">
        <f t="shared" si="22"/>
        <v>337</v>
      </c>
      <c r="C394" s="199">
        <v>0</v>
      </c>
      <c r="D394" s="199"/>
      <c r="E394" s="199">
        <v>337</v>
      </c>
    </row>
    <row r="395" spans="1:6" s="29" customFormat="1" ht="9.6" customHeight="1" x14ac:dyDescent="0.25">
      <c r="A395" s="502" t="s">
        <v>432</v>
      </c>
      <c r="B395" s="262">
        <f t="shared" si="22"/>
        <v>2735</v>
      </c>
      <c r="C395" s="262">
        <v>2041</v>
      </c>
      <c r="D395" s="262"/>
      <c r="E395" s="262">
        <v>694</v>
      </c>
    </row>
    <row r="396" spans="1:6" s="29" customFormat="1" ht="9.6" customHeight="1" x14ac:dyDescent="0.25">
      <c r="A396" s="500" t="s">
        <v>453</v>
      </c>
      <c r="B396" s="199">
        <f t="shared" si="22"/>
        <v>2940</v>
      </c>
      <c r="C396" s="199">
        <v>606</v>
      </c>
      <c r="D396" s="199"/>
      <c r="E396" s="199">
        <v>2334</v>
      </c>
    </row>
    <row r="397" spans="1:6" s="29" customFormat="1" ht="9.6" customHeight="1" x14ac:dyDescent="0.25">
      <c r="A397" s="500" t="s">
        <v>510</v>
      </c>
      <c r="B397" s="199">
        <f t="shared" si="22"/>
        <v>6893</v>
      </c>
      <c r="C397" s="457">
        <v>0</v>
      </c>
      <c r="D397" s="457"/>
      <c r="E397" s="199">
        <v>6893</v>
      </c>
    </row>
    <row r="398" spans="1:6" s="29" customFormat="1" ht="9.6" customHeight="1" x14ac:dyDescent="0.25">
      <c r="A398" s="500" t="s">
        <v>511</v>
      </c>
      <c r="B398" s="199">
        <f t="shared" si="22"/>
        <v>13560</v>
      </c>
      <c r="C398" s="199">
        <v>6900</v>
      </c>
      <c r="D398" s="199"/>
      <c r="E398" s="199">
        <v>6660</v>
      </c>
    </row>
    <row r="399" spans="1:6" s="29" customFormat="1" ht="9.6" customHeight="1" x14ac:dyDescent="0.25">
      <c r="A399" s="502" t="s">
        <v>512</v>
      </c>
      <c r="B399" s="262">
        <f t="shared" si="22"/>
        <v>3017</v>
      </c>
      <c r="C399" s="262">
        <v>0</v>
      </c>
      <c r="D399" s="262"/>
      <c r="E399" s="262">
        <v>3017</v>
      </c>
    </row>
    <row r="400" spans="1:6" s="29" customFormat="1" ht="9.6" customHeight="1" x14ac:dyDescent="0.25">
      <c r="A400" s="505" t="s">
        <v>513</v>
      </c>
      <c r="B400" s="199">
        <f t="shared" si="22"/>
        <v>14238</v>
      </c>
      <c r="C400" s="199">
        <v>11506</v>
      </c>
      <c r="D400" s="199"/>
      <c r="E400" s="199">
        <v>2732</v>
      </c>
    </row>
    <row r="401" spans="1:5" s="29" customFormat="1" ht="9.6" customHeight="1" x14ac:dyDescent="0.25">
      <c r="A401" s="505" t="s">
        <v>436</v>
      </c>
      <c r="B401" s="199">
        <f t="shared" si="22"/>
        <v>15098</v>
      </c>
      <c r="C401" s="199">
        <v>10338</v>
      </c>
      <c r="D401" s="199"/>
      <c r="E401" s="199">
        <v>4760</v>
      </c>
    </row>
    <row r="402" spans="1:5" s="29" customFormat="1" ht="9.6" customHeight="1" x14ac:dyDescent="0.25">
      <c r="A402" s="500" t="s">
        <v>434</v>
      </c>
      <c r="B402" s="199">
        <f t="shared" si="22"/>
        <v>2831</v>
      </c>
      <c r="C402" s="199">
        <v>356</v>
      </c>
      <c r="D402" s="199"/>
      <c r="E402" s="199">
        <v>2475</v>
      </c>
    </row>
    <row r="403" spans="1:5" s="29" customFormat="1" ht="9.6" customHeight="1" x14ac:dyDescent="0.25">
      <c r="A403" s="531" t="s">
        <v>536</v>
      </c>
      <c r="B403" s="530">
        <f t="shared" si="22"/>
        <v>815</v>
      </c>
      <c r="C403" s="530">
        <v>84</v>
      </c>
      <c r="D403" s="530"/>
      <c r="E403" s="530">
        <v>731</v>
      </c>
    </row>
    <row r="404" spans="1:5" s="29" customFormat="1" ht="9.6" customHeight="1" x14ac:dyDescent="0.25">
      <c r="A404" s="419" t="s">
        <v>528</v>
      </c>
      <c r="B404" s="457">
        <f t="shared" si="22"/>
        <v>14</v>
      </c>
      <c r="C404" s="457">
        <v>0</v>
      </c>
      <c r="D404" s="457"/>
      <c r="E404" s="457">
        <v>14</v>
      </c>
    </row>
    <row r="405" spans="1:5" s="29" customFormat="1" ht="9.6" customHeight="1" x14ac:dyDescent="0.25">
      <c r="A405" s="500" t="s">
        <v>514</v>
      </c>
      <c r="B405" s="199">
        <f t="shared" si="22"/>
        <v>968</v>
      </c>
      <c r="C405" s="199">
        <v>958</v>
      </c>
      <c r="D405" s="199"/>
      <c r="E405" s="199">
        <v>10</v>
      </c>
    </row>
    <row r="406" spans="1:5" s="29" customFormat="1" ht="9.6" customHeight="1" x14ac:dyDescent="0.25">
      <c r="A406" s="500" t="s">
        <v>448</v>
      </c>
      <c r="B406" s="199">
        <f t="shared" si="22"/>
        <v>2160</v>
      </c>
      <c r="C406" s="199">
        <v>143</v>
      </c>
      <c r="D406" s="199"/>
      <c r="E406" s="199">
        <v>2017</v>
      </c>
    </row>
    <row r="407" spans="1:5" s="29" customFormat="1" ht="9.6" customHeight="1" x14ac:dyDescent="0.25">
      <c r="A407" s="531" t="s">
        <v>515</v>
      </c>
      <c r="B407" s="262">
        <f t="shared" si="22"/>
        <v>14834</v>
      </c>
      <c r="C407" s="262">
        <v>2752</v>
      </c>
      <c r="D407" s="262"/>
      <c r="E407" s="262">
        <v>12082</v>
      </c>
    </row>
    <row r="408" spans="1:5" s="29" customFormat="1" ht="9.6" customHeight="1" x14ac:dyDescent="0.25">
      <c r="A408" s="500" t="s">
        <v>464</v>
      </c>
      <c r="B408" s="199">
        <f t="shared" si="22"/>
        <v>158</v>
      </c>
      <c r="C408" s="199">
        <v>0</v>
      </c>
      <c r="D408" s="199"/>
      <c r="E408" s="199">
        <v>158</v>
      </c>
    </row>
    <row r="409" spans="1:5" s="29" customFormat="1" ht="9.6" customHeight="1" x14ac:dyDescent="0.25">
      <c r="A409" s="500" t="s">
        <v>517</v>
      </c>
      <c r="B409" s="199">
        <f t="shared" si="22"/>
        <v>1591</v>
      </c>
      <c r="C409" s="199">
        <v>1577</v>
      </c>
      <c r="D409" s="199"/>
      <c r="E409" s="199">
        <v>14</v>
      </c>
    </row>
    <row r="410" spans="1:5" s="29" customFormat="1" ht="9.6" customHeight="1" x14ac:dyDescent="0.25">
      <c r="A410" s="500" t="s">
        <v>452</v>
      </c>
      <c r="B410" s="199">
        <f t="shared" si="22"/>
        <v>25</v>
      </c>
      <c r="C410" s="457">
        <v>0</v>
      </c>
      <c r="D410" s="457"/>
      <c r="E410" s="199">
        <v>25</v>
      </c>
    </row>
    <row r="411" spans="1:5" s="29" customFormat="1" ht="9.6" customHeight="1" x14ac:dyDescent="0.25">
      <c r="A411" s="502" t="s">
        <v>462</v>
      </c>
      <c r="B411" s="262">
        <f t="shared" si="22"/>
        <v>3680</v>
      </c>
      <c r="C411" s="262">
        <v>494</v>
      </c>
      <c r="D411" s="262"/>
      <c r="E411" s="262">
        <v>3186</v>
      </c>
    </row>
    <row r="412" spans="1:5" s="29" customFormat="1" ht="9.6" customHeight="1" x14ac:dyDescent="0.25">
      <c r="A412" s="318"/>
      <c r="B412" s="329"/>
      <c r="C412" s="329"/>
      <c r="D412" s="329"/>
      <c r="E412" s="329"/>
    </row>
    <row r="413" spans="1:5" s="29" customFormat="1" ht="9.6" customHeight="1" x14ac:dyDescent="0.25">
      <c r="A413" s="331" t="s">
        <v>386</v>
      </c>
      <c r="B413" s="199">
        <f>SUM(B414:B430)</f>
        <v>179691</v>
      </c>
      <c r="C413" s="199">
        <f>SUM(C414:C430)</f>
        <v>156833</v>
      </c>
      <c r="D413" s="199"/>
      <c r="E413" s="199">
        <f>SUM(E414:E430)</f>
        <v>22858</v>
      </c>
    </row>
    <row r="414" spans="1:5" s="29" customFormat="1" ht="9.6" customHeight="1" x14ac:dyDescent="0.25">
      <c r="A414" s="505" t="s">
        <v>449</v>
      </c>
      <c r="B414" s="199">
        <f t="shared" ref="B414:B430" si="23">C414+E414</f>
        <v>8537</v>
      </c>
      <c r="C414" s="199">
        <v>8349</v>
      </c>
      <c r="D414" s="199"/>
      <c r="E414" s="199">
        <v>188</v>
      </c>
    </row>
    <row r="415" spans="1:5" s="29" customFormat="1" ht="9.6" customHeight="1" x14ac:dyDescent="0.25">
      <c r="A415" s="505" t="s">
        <v>518</v>
      </c>
      <c r="B415" s="199">
        <f t="shared" si="23"/>
        <v>591</v>
      </c>
      <c r="C415" s="457">
        <v>0</v>
      </c>
      <c r="D415" s="457"/>
      <c r="E415" s="199">
        <v>591</v>
      </c>
    </row>
    <row r="416" spans="1:5" s="29" customFormat="1" ht="9.6" customHeight="1" x14ac:dyDescent="0.25">
      <c r="A416" s="531" t="s">
        <v>519</v>
      </c>
      <c r="B416" s="262">
        <f t="shared" si="23"/>
        <v>64501</v>
      </c>
      <c r="C416" s="262">
        <v>64501</v>
      </c>
      <c r="D416" s="262"/>
      <c r="E416" s="530">
        <v>0</v>
      </c>
    </row>
    <row r="417" spans="1:6" s="29" customFormat="1" ht="9.6" customHeight="1" x14ac:dyDescent="0.25">
      <c r="A417" s="505" t="s">
        <v>520</v>
      </c>
      <c r="B417" s="199">
        <f t="shared" si="23"/>
        <v>353</v>
      </c>
      <c r="C417" s="199">
        <v>22</v>
      </c>
      <c r="D417" s="199"/>
      <c r="E417" s="199">
        <v>331</v>
      </c>
    </row>
    <row r="418" spans="1:6" s="29" customFormat="1" ht="9.6" customHeight="1" x14ac:dyDescent="0.25">
      <c r="A418" s="505" t="s">
        <v>521</v>
      </c>
      <c r="B418" s="199">
        <f t="shared" si="23"/>
        <v>3310</v>
      </c>
      <c r="C418" s="199">
        <v>2795</v>
      </c>
      <c r="D418" s="199"/>
      <c r="E418" s="199">
        <v>515</v>
      </c>
    </row>
    <row r="419" spans="1:6" s="29" customFormat="1" ht="9.6" customHeight="1" x14ac:dyDescent="0.25">
      <c r="A419" s="505" t="s">
        <v>439</v>
      </c>
      <c r="B419" s="199">
        <f t="shared" si="23"/>
        <v>766</v>
      </c>
      <c r="C419" s="457">
        <v>0</v>
      </c>
      <c r="D419" s="457"/>
      <c r="E419" s="199">
        <v>766</v>
      </c>
    </row>
    <row r="420" spans="1:6" s="29" customFormat="1" ht="9.6" customHeight="1" x14ac:dyDescent="0.25">
      <c r="A420" s="531" t="s">
        <v>470</v>
      </c>
      <c r="B420" s="262">
        <f t="shared" si="23"/>
        <v>26911</v>
      </c>
      <c r="C420" s="530">
        <v>25629</v>
      </c>
      <c r="D420" s="530"/>
      <c r="E420" s="530">
        <v>1282</v>
      </c>
    </row>
    <row r="421" spans="1:6" s="29" customFormat="1" ht="9.6" customHeight="1" x14ac:dyDescent="0.25">
      <c r="A421" s="419" t="s">
        <v>534</v>
      </c>
      <c r="B421" s="199">
        <f t="shared" si="23"/>
        <v>1</v>
      </c>
      <c r="C421" s="457">
        <v>0</v>
      </c>
      <c r="D421" s="457"/>
      <c r="E421" s="199">
        <v>1</v>
      </c>
    </row>
    <row r="422" spans="1:6" s="29" customFormat="1" ht="9.6" customHeight="1" x14ac:dyDescent="0.25">
      <c r="A422" s="419" t="s">
        <v>529</v>
      </c>
      <c r="B422" s="199">
        <f t="shared" si="23"/>
        <v>333</v>
      </c>
      <c r="C422" s="457">
        <v>0</v>
      </c>
      <c r="D422" s="457"/>
      <c r="E422" s="199">
        <v>333</v>
      </c>
      <c r="F422" s="38"/>
    </row>
    <row r="423" spans="1:6" s="29" customFormat="1" ht="9.6" customHeight="1" x14ac:dyDescent="0.25">
      <c r="A423" s="505" t="s">
        <v>450</v>
      </c>
      <c r="B423" s="457">
        <f t="shared" si="23"/>
        <v>29</v>
      </c>
      <c r="C423" s="457">
        <v>27</v>
      </c>
      <c r="D423" s="457"/>
      <c r="E423" s="457">
        <v>2</v>
      </c>
    </row>
    <row r="424" spans="1:6" s="29" customFormat="1" ht="9.6" customHeight="1" x14ac:dyDescent="0.25">
      <c r="A424" s="531" t="s">
        <v>522</v>
      </c>
      <c r="B424" s="262">
        <f t="shared" si="23"/>
        <v>29248</v>
      </c>
      <c r="C424" s="262">
        <v>22522</v>
      </c>
      <c r="D424" s="262"/>
      <c r="E424" s="262">
        <v>6726</v>
      </c>
      <c r="F424" s="121"/>
    </row>
    <row r="425" spans="1:6" ht="9" customHeight="1" x14ac:dyDescent="0.25">
      <c r="A425" s="505" t="s">
        <v>441</v>
      </c>
      <c r="B425" s="199">
        <f t="shared" si="23"/>
        <v>3559</v>
      </c>
      <c r="C425" s="457">
        <v>1883</v>
      </c>
      <c r="D425" s="457"/>
      <c r="E425" s="199">
        <v>1676</v>
      </c>
    </row>
    <row r="426" spans="1:6" ht="9" customHeight="1" x14ac:dyDescent="0.25">
      <c r="A426" s="419" t="s">
        <v>533</v>
      </c>
      <c r="B426" s="199">
        <f t="shared" si="23"/>
        <v>333</v>
      </c>
      <c r="C426" s="457">
        <v>0</v>
      </c>
      <c r="D426" s="457"/>
      <c r="E426" s="199">
        <v>333</v>
      </c>
    </row>
    <row r="427" spans="1:6" ht="9" customHeight="1" x14ac:dyDescent="0.25">
      <c r="A427" s="505" t="s">
        <v>445</v>
      </c>
      <c r="B427" s="199">
        <f t="shared" si="23"/>
        <v>7190</v>
      </c>
      <c r="C427" s="199">
        <v>6059</v>
      </c>
      <c r="D427" s="199"/>
      <c r="E427" s="199">
        <v>1131</v>
      </c>
    </row>
    <row r="428" spans="1:6" ht="9" x14ac:dyDescent="0.25">
      <c r="A428" s="531" t="s">
        <v>469</v>
      </c>
      <c r="B428" s="262">
        <f t="shared" si="23"/>
        <v>8485</v>
      </c>
      <c r="C428" s="262">
        <v>3912</v>
      </c>
      <c r="D428" s="262"/>
      <c r="E428" s="262">
        <v>4573</v>
      </c>
    </row>
    <row r="429" spans="1:6" ht="9" x14ac:dyDescent="0.25">
      <c r="A429" s="505" t="s">
        <v>523</v>
      </c>
      <c r="B429" s="199">
        <f t="shared" si="23"/>
        <v>10141</v>
      </c>
      <c r="C429" s="199">
        <v>6373</v>
      </c>
      <c r="D429" s="199"/>
      <c r="E429" s="199">
        <v>3768</v>
      </c>
    </row>
    <row r="430" spans="1:6" ht="9" x14ac:dyDescent="0.25">
      <c r="A430" s="505" t="s">
        <v>447</v>
      </c>
      <c r="B430" s="199">
        <f t="shared" si="23"/>
        <v>15403</v>
      </c>
      <c r="C430" s="199">
        <v>14761</v>
      </c>
      <c r="D430" s="199"/>
      <c r="E430" s="199">
        <v>642</v>
      </c>
    </row>
    <row r="431" spans="1:6" s="303" customFormat="1" ht="9.6" customHeight="1" x14ac:dyDescent="0.2">
      <c r="F431" s="29"/>
    </row>
    <row r="432" spans="1:6" s="29" customFormat="1" ht="9" customHeight="1" x14ac:dyDescent="0.25">
      <c r="A432" s="113">
        <v>2005</v>
      </c>
      <c r="B432" s="74"/>
      <c r="C432" s="74"/>
      <c r="D432" s="74"/>
      <c r="E432" s="74"/>
    </row>
    <row r="433" spans="1:5" s="29" customFormat="1" ht="9" customHeight="1" x14ac:dyDescent="0.25">
      <c r="A433" s="113" t="s">
        <v>129</v>
      </c>
      <c r="B433" s="74">
        <f>SUM(B435+B456)</f>
        <v>283604</v>
      </c>
      <c r="C433" s="74">
        <f>SUM(C435+C456)</f>
        <v>205179</v>
      </c>
      <c r="D433" s="74"/>
      <c r="E433" s="74">
        <f>SUM(E435+E456)</f>
        <v>78425</v>
      </c>
    </row>
    <row r="434" spans="1:5" s="29" customFormat="1" ht="3.95" customHeight="1" x14ac:dyDescent="0.25">
      <c r="A434" s="113"/>
      <c r="B434" s="74"/>
      <c r="C434" s="74"/>
      <c r="D434" s="74"/>
      <c r="E434" s="74"/>
    </row>
    <row r="435" spans="1:5" s="29" customFormat="1" ht="9.6" customHeight="1" x14ac:dyDescent="0.25">
      <c r="A435" s="331" t="s">
        <v>385</v>
      </c>
      <c r="B435" s="199">
        <f>SUM(B436:B454)</f>
        <v>96070</v>
      </c>
      <c r="C435" s="199">
        <f>SUM(C436:C454)</f>
        <v>43962</v>
      </c>
      <c r="D435" s="199"/>
      <c r="E435" s="199">
        <f>SUM(E436:E454)</f>
        <v>52108</v>
      </c>
    </row>
    <row r="436" spans="1:5" s="29" customFormat="1" ht="9.6" customHeight="1" x14ac:dyDescent="0.25">
      <c r="A436" s="505" t="s">
        <v>437</v>
      </c>
      <c r="B436" s="199">
        <f t="shared" ref="B436:B454" si="24">C436+E436</f>
        <v>461</v>
      </c>
      <c r="C436" s="199">
        <v>42</v>
      </c>
      <c r="D436" s="199"/>
      <c r="E436" s="199">
        <v>419</v>
      </c>
    </row>
    <row r="437" spans="1:5" s="29" customFormat="1" ht="9.6" customHeight="1" x14ac:dyDescent="0.25">
      <c r="A437" s="500" t="s">
        <v>524</v>
      </c>
      <c r="B437" s="199">
        <f t="shared" si="24"/>
        <v>390</v>
      </c>
      <c r="C437" s="199">
        <v>0</v>
      </c>
      <c r="D437" s="199"/>
      <c r="E437" s="199">
        <v>390</v>
      </c>
    </row>
    <row r="438" spans="1:5" s="29" customFormat="1" ht="9.6" customHeight="1" x14ac:dyDescent="0.25">
      <c r="A438" s="502" t="s">
        <v>432</v>
      </c>
      <c r="B438" s="262">
        <f t="shared" si="24"/>
        <v>2962</v>
      </c>
      <c r="C438" s="262">
        <v>2263</v>
      </c>
      <c r="D438" s="262"/>
      <c r="E438" s="262">
        <v>699</v>
      </c>
    </row>
    <row r="439" spans="1:5" s="29" customFormat="1" ht="9.6" customHeight="1" x14ac:dyDescent="0.25">
      <c r="A439" s="500" t="s">
        <v>453</v>
      </c>
      <c r="B439" s="199">
        <f t="shared" si="24"/>
        <v>3036</v>
      </c>
      <c r="C439" s="199">
        <v>740</v>
      </c>
      <c r="D439" s="199"/>
      <c r="E439" s="199">
        <v>2296</v>
      </c>
    </row>
    <row r="440" spans="1:5" s="29" customFormat="1" ht="9.6" customHeight="1" x14ac:dyDescent="0.25">
      <c r="A440" s="500" t="s">
        <v>510</v>
      </c>
      <c r="B440" s="199">
        <f t="shared" si="24"/>
        <v>7216</v>
      </c>
      <c r="C440" s="457">
        <v>0</v>
      </c>
      <c r="D440" s="457"/>
      <c r="E440" s="199">
        <v>7216</v>
      </c>
    </row>
    <row r="441" spans="1:5" s="29" customFormat="1" ht="9.6" customHeight="1" x14ac:dyDescent="0.25">
      <c r="A441" s="500" t="s">
        <v>511</v>
      </c>
      <c r="B441" s="199">
        <f t="shared" si="24"/>
        <v>14460</v>
      </c>
      <c r="C441" s="199">
        <v>7321</v>
      </c>
      <c r="D441" s="199"/>
      <c r="E441" s="199">
        <v>7139</v>
      </c>
    </row>
    <row r="442" spans="1:5" s="29" customFormat="1" ht="9.6" customHeight="1" x14ac:dyDescent="0.25">
      <c r="A442" s="502" t="s">
        <v>512</v>
      </c>
      <c r="B442" s="262">
        <f t="shared" si="24"/>
        <v>3270</v>
      </c>
      <c r="C442" s="262">
        <v>21</v>
      </c>
      <c r="D442" s="262"/>
      <c r="E442" s="262">
        <v>3249</v>
      </c>
    </row>
    <row r="443" spans="1:5" s="29" customFormat="1" ht="9.6" customHeight="1" x14ac:dyDescent="0.25">
      <c r="A443" s="505" t="s">
        <v>513</v>
      </c>
      <c r="B443" s="199">
        <f t="shared" si="24"/>
        <v>17417</v>
      </c>
      <c r="C443" s="199">
        <v>14360</v>
      </c>
      <c r="D443" s="199"/>
      <c r="E443" s="199">
        <v>3057</v>
      </c>
    </row>
    <row r="444" spans="1:5" s="29" customFormat="1" ht="9.6" customHeight="1" x14ac:dyDescent="0.25">
      <c r="A444" s="505" t="s">
        <v>436</v>
      </c>
      <c r="B444" s="199">
        <f t="shared" si="24"/>
        <v>16605</v>
      </c>
      <c r="C444" s="199">
        <v>11233</v>
      </c>
      <c r="D444" s="199"/>
      <c r="E444" s="199">
        <v>5372</v>
      </c>
    </row>
    <row r="445" spans="1:5" s="29" customFormat="1" ht="9.6" customHeight="1" x14ac:dyDescent="0.25">
      <c r="A445" s="500" t="s">
        <v>434</v>
      </c>
      <c r="B445" s="199">
        <f t="shared" si="24"/>
        <v>2980</v>
      </c>
      <c r="C445" s="199">
        <v>332</v>
      </c>
      <c r="D445" s="199"/>
      <c r="E445" s="199">
        <v>2648</v>
      </c>
    </row>
    <row r="446" spans="1:5" s="29" customFormat="1" ht="9.6" customHeight="1" x14ac:dyDescent="0.25">
      <c r="A446" s="531" t="s">
        <v>536</v>
      </c>
      <c r="B446" s="530">
        <f t="shared" si="24"/>
        <v>883</v>
      </c>
      <c r="C446" s="530">
        <v>0</v>
      </c>
      <c r="D446" s="530"/>
      <c r="E446" s="530">
        <v>883</v>
      </c>
    </row>
    <row r="447" spans="1:5" s="29" customFormat="1" ht="9.6" customHeight="1" x14ac:dyDescent="0.25">
      <c r="A447" s="419" t="s">
        <v>528</v>
      </c>
      <c r="B447" s="457">
        <f t="shared" si="24"/>
        <v>9</v>
      </c>
      <c r="C447" s="457">
        <v>0</v>
      </c>
      <c r="D447" s="457"/>
      <c r="E447" s="457">
        <v>9</v>
      </c>
    </row>
    <row r="448" spans="1:5" s="29" customFormat="1" ht="9.6" customHeight="1" x14ac:dyDescent="0.25">
      <c r="A448" s="500" t="s">
        <v>514</v>
      </c>
      <c r="B448" s="199">
        <f t="shared" si="24"/>
        <v>1081</v>
      </c>
      <c r="C448" s="199">
        <v>1047</v>
      </c>
      <c r="D448" s="199"/>
      <c r="E448" s="199">
        <v>34</v>
      </c>
    </row>
    <row r="449" spans="1:6" s="29" customFormat="1" ht="9.6" customHeight="1" x14ac:dyDescent="0.25">
      <c r="A449" s="500" t="s">
        <v>448</v>
      </c>
      <c r="B449" s="199">
        <f t="shared" si="24"/>
        <v>2488</v>
      </c>
      <c r="C449" s="199">
        <v>550</v>
      </c>
      <c r="D449" s="199"/>
      <c r="E449" s="199">
        <v>1938</v>
      </c>
    </row>
    <row r="450" spans="1:6" s="29" customFormat="1" ht="9.6" customHeight="1" x14ac:dyDescent="0.25">
      <c r="A450" s="531" t="s">
        <v>515</v>
      </c>
      <c r="B450" s="262">
        <f t="shared" si="24"/>
        <v>16409</v>
      </c>
      <c r="C450" s="262">
        <v>3676</v>
      </c>
      <c r="D450" s="262"/>
      <c r="E450" s="262">
        <v>12733</v>
      </c>
    </row>
    <row r="451" spans="1:6" s="29" customFormat="1" ht="9.6" customHeight="1" x14ac:dyDescent="0.25">
      <c r="A451" s="500" t="s">
        <v>464</v>
      </c>
      <c r="B451" s="199">
        <f t="shared" si="24"/>
        <v>155</v>
      </c>
      <c r="C451" s="199">
        <v>1</v>
      </c>
      <c r="D451" s="199"/>
      <c r="E451" s="199">
        <v>154</v>
      </c>
    </row>
    <row r="452" spans="1:6" s="29" customFormat="1" ht="9.6" customHeight="1" x14ac:dyDescent="0.25">
      <c r="A452" s="500" t="s">
        <v>517</v>
      </c>
      <c r="B452" s="199">
        <f t="shared" si="24"/>
        <v>1672</v>
      </c>
      <c r="C452" s="199">
        <v>1667</v>
      </c>
      <c r="D452" s="199"/>
      <c r="E452" s="199">
        <v>5</v>
      </c>
    </row>
    <row r="453" spans="1:6" s="29" customFormat="1" ht="9.6" customHeight="1" x14ac:dyDescent="0.25">
      <c r="A453" s="500" t="s">
        <v>452</v>
      </c>
      <c r="B453" s="199">
        <f t="shared" si="24"/>
        <v>21</v>
      </c>
      <c r="C453" s="457">
        <v>0</v>
      </c>
      <c r="D453" s="457"/>
      <c r="E453" s="199">
        <v>21</v>
      </c>
    </row>
    <row r="454" spans="1:6" s="29" customFormat="1" ht="9.6" customHeight="1" x14ac:dyDescent="0.25">
      <c r="A454" s="502" t="s">
        <v>462</v>
      </c>
      <c r="B454" s="262">
        <f t="shared" si="24"/>
        <v>4555</v>
      </c>
      <c r="C454" s="262">
        <v>709</v>
      </c>
      <c r="D454" s="262"/>
      <c r="E454" s="262">
        <v>3846</v>
      </c>
    </row>
    <row r="455" spans="1:6" s="29" customFormat="1" ht="9.6" customHeight="1" x14ac:dyDescent="0.25">
      <c r="A455" s="318"/>
      <c r="B455" s="329"/>
      <c r="C455" s="329"/>
      <c r="D455" s="329"/>
      <c r="E455" s="329"/>
    </row>
    <row r="456" spans="1:6" s="29" customFormat="1" ht="9.6" customHeight="1" x14ac:dyDescent="0.25">
      <c r="A456" s="331" t="s">
        <v>386</v>
      </c>
      <c r="B456" s="199">
        <f>SUM(B457:B474)</f>
        <v>187534</v>
      </c>
      <c r="C456" s="199">
        <f>SUM(C457:C474)</f>
        <v>161217</v>
      </c>
      <c r="D456" s="199"/>
      <c r="E456" s="199">
        <f>SUM(E457:E474)</f>
        <v>26317</v>
      </c>
    </row>
    <row r="457" spans="1:6" s="29" customFormat="1" ht="9.6" customHeight="1" x14ac:dyDescent="0.25">
      <c r="A457" s="505" t="s">
        <v>449</v>
      </c>
      <c r="B457" s="199">
        <f t="shared" ref="B457:B474" si="25">C457+E457</f>
        <v>9355</v>
      </c>
      <c r="C457" s="199">
        <v>9123</v>
      </c>
      <c r="D457" s="199"/>
      <c r="E457" s="199">
        <v>232</v>
      </c>
    </row>
    <row r="458" spans="1:6" s="29" customFormat="1" ht="9.6" customHeight="1" x14ac:dyDescent="0.25">
      <c r="A458" s="505" t="s">
        <v>518</v>
      </c>
      <c r="B458" s="199">
        <f t="shared" si="25"/>
        <v>699</v>
      </c>
      <c r="C458" s="457">
        <v>0</v>
      </c>
      <c r="D458" s="457"/>
      <c r="E458" s="199">
        <v>699</v>
      </c>
      <c r="F458" s="38"/>
    </row>
    <row r="459" spans="1:6" s="29" customFormat="1" ht="9.6" customHeight="1" x14ac:dyDescent="0.25">
      <c r="A459" s="531" t="s">
        <v>519</v>
      </c>
      <c r="B459" s="262">
        <f t="shared" si="25"/>
        <v>64049</v>
      </c>
      <c r="C459" s="262">
        <v>63558</v>
      </c>
      <c r="D459" s="262"/>
      <c r="E459" s="530">
        <v>491</v>
      </c>
    </row>
    <row r="460" spans="1:6" s="29" customFormat="1" ht="9.6" customHeight="1" x14ac:dyDescent="0.25">
      <c r="A460" s="505" t="s">
        <v>520</v>
      </c>
      <c r="B460" s="199">
        <f t="shared" si="25"/>
        <v>566</v>
      </c>
      <c r="C460" s="199">
        <v>477</v>
      </c>
      <c r="D460" s="199"/>
      <c r="E460" s="199">
        <v>89</v>
      </c>
    </row>
    <row r="461" spans="1:6" s="29" customFormat="1" ht="9.6" customHeight="1" x14ac:dyDescent="0.25">
      <c r="A461" s="505" t="s">
        <v>521</v>
      </c>
      <c r="B461" s="199">
        <f t="shared" si="25"/>
        <v>3133</v>
      </c>
      <c r="C461" s="199">
        <v>2631</v>
      </c>
      <c r="D461" s="199"/>
      <c r="E461" s="199">
        <v>502</v>
      </c>
    </row>
    <row r="462" spans="1:6" s="29" customFormat="1" ht="9.6" customHeight="1" x14ac:dyDescent="0.25">
      <c r="A462" s="505" t="s">
        <v>439</v>
      </c>
      <c r="B462" s="199">
        <f t="shared" si="25"/>
        <v>907</v>
      </c>
      <c r="C462" s="457">
        <v>0</v>
      </c>
      <c r="D462" s="457"/>
      <c r="E462" s="199">
        <v>907</v>
      </c>
    </row>
    <row r="463" spans="1:6" s="29" customFormat="1" ht="9.6" customHeight="1" x14ac:dyDescent="0.25">
      <c r="A463" s="531" t="s">
        <v>470</v>
      </c>
      <c r="B463" s="262">
        <f t="shared" si="25"/>
        <v>24168</v>
      </c>
      <c r="C463" s="530">
        <v>22954</v>
      </c>
      <c r="D463" s="530"/>
      <c r="E463" s="530">
        <v>1214</v>
      </c>
    </row>
    <row r="464" spans="1:6" s="29" customFormat="1" ht="9.6" customHeight="1" x14ac:dyDescent="0.25">
      <c r="A464" s="419" t="s">
        <v>534</v>
      </c>
      <c r="B464" s="199">
        <f t="shared" si="25"/>
        <v>2</v>
      </c>
      <c r="C464" s="457">
        <v>0</v>
      </c>
      <c r="D464" s="457"/>
      <c r="E464" s="199">
        <v>2</v>
      </c>
    </row>
    <row r="465" spans="1:6" s="29" customFormat="1" ht="9.6" customHeight="1" x14ac:dyDescent="0.25">
      <c r="A465" s="419" t="s">
        <v>529</v>
      </c>
      <c r="B465" s="199">
        <f t="shared" si="25"/>
        <v>343</v>
      </c>
      <c r="C465" s="457">
        <v>0</v>
      </c>
      <c r="D465" s="457"/>
      <c r="E465" s="199">
        <v>343</v>
      </c>
    </row>
    <row r="466" spans="1:6" s="29" customFormat="1" ht="9.6" customHeight="1" x14ac:dyDescent="0.25">
      <c r="A466" s="505" t="s">
        <v>522</v>
      </c>
      <c r="B466" s="199">
        <f t="shared" si="25"/>
        <v>33364</v>
      </c>
      <c r="C466" s="199">
        <v>25514</v>
      </c>
      <c r="D466" s="199"/>
      <c r="E466" s="199">
        <v>7850</v>
      </c>
    </row>
    <row r="467" spans="1:6" s="29" customFormat="1" ht="9.6" customHeight="1" x14ac:dyDescent="0.25">
      <c r="A467" s="531" t="s">
        <v>441</v>
      </c>
      <c r="B467" s="262">
        <f t="shared" si="25"/>
        <v>3991</v>
      </c>
      <c r="C467" s="530">
        <v>2071</v>
      </c>
      <c r="D467" s="530"/>
      <c r="E467" s="262">
        <v>1920</v>
      </c>
      <c r="F467" s="121"/>
    </row>
    <row r="468" spans="1:6" ht="9" customHeight="1" x14ac:dyDescent="0.25">
      <c r="A468" s="505" t="s">
        <v>450</v>
      </c>
      <c r="B468" s="457">
        <f t="shared" si="25"/>
        <v>29</v>
      </c>
      <c r="C468" s="457">
        <v>26</v>
      </c>
      <c r="D468" s="457"/>
      <c r="E468" s="457">
        <v>3</v>
      </c>
    </row>
    <row r="469" spans="1:6" ht="9" customHeight="1" x14ac:dyDescent="0.25">
      <c r="A469" s="419" t="s">
        <v>533</v>
      </c>
      <c r="B469" s="199">
        <f t="shared" si="25"/>
        <v>343</v>
      </c>
      <c r="C469" s="457">
        <v>0</v>
      </c>
      <c r="D469" s="457"/>
      <c r="E469" s="199">
        <v>343</v>
      </c>
    </row>
    <row r="470" spans="1:6" ht="9" customHeight="1" x14ac:dyDescent="0.25">
      <c r="A470" s="505" t="s">
        <v>445</v>
      </c>
      <c r="B470" s="199">
        <f t="shared" si="25"/>
        <v>7759</v>
      </c>
      <c r="C470" s="199">
        <v>6434</v>
      </c>
      <c r="D470" s="199"/>
      <c r="E470" s="199">
        <v>1325</v>
      </c>
    </row>
    <row r="471" spans="1:6" ht="9" customHeight="1" x14ac:dyDescent="0.25">
      <c r="A471" s="531" t="s">
        <v>471</v>
      </c>
      <c r="B471" s="262">
        <f t="shared" si="25"/>
        <v>1</v>
      </c>
      <c r="C471" s="262">
        <v>1</v>
      </c>
      <c r="D471" s="262"/>
      <c r="E471" s="262">
        <v>0</v>
      </c>
    </row>
    <row r="472" spans="1:6" ht="9" x14ac:dyDescent="0.25">
      <c r="A472" s="505" t="s">
        <v>469</v>
      </c>
      <c r="B472" s="199">
        <f t="shared" si="25"/>
        <v>11526</v>
      </c>
      <c r="C472" s="199">
        <v>5402</v>
      </c>
      <c r="D472" s="199"/>
      <c r="E472" s="199">
        <v>6124</v>
      </c>
    </row>
    <row r="473" spans="1:6" ht="9" x14ac:dyDescent="0.25">
      <c r="A473" s="505" t="s">
        <v>523</v>
      </c>
      <c r="B473" s="199">
        <f t="shared" si="25"/>
        <v>10771</v>
      </c>
      <c r="C473" s="199">
        <v>7380</v>
      </c>
      <c r="D473" s="199"/>
      <c r="E473" s="199">
        <v>3391</v>
      </c>
    </row>
    <row r="474" spans="1:6" ht="9" x14ac:dyDescent="0.25">
      <c r="A474" s="505" t="s">
        <v>447</v>
      </c>
      <c r="B474" s="199">
        <f t="shared" si="25"/>
        <v>16528</v>
      </c>
      <c r="C474" s="199">
        <v>15646</v>
      </c>
      <c r="D474" s="199"/>
      <c r="E474" s="199">
        <v>882</v>
      </c>
    </row>
    <row r="475" spans="1:6" s="62" customFormat="1" ht="11.25" customHeight="1" x14ac:dyDescent="0.2">
      <c r="F475" s="29"/>
    </row>
    <row r="476" spans="1:6" s="29" customFormat="1" ht="9" customHeight="1" x14ac:dyDescent="0.25">
      <c r="A476" s="113">
        <v>2006</v>
      </c>
      <c r="B476" s="74"/>
      <c r="C476" s="74"/>
      <c r="D476" s="74"/>
      <c r="E476" s="74"/>
    </row>
    <row r="477" spans="1:6" s="29" customFormat="1" ht="9" customHeight="1" x14ac:dyDescent="0.25">
      <c r="A477" s="113" t="s">
        <v>129</v>
      </c>
      <c r="B477" s="74">
        <f>SUM(B479+B500)</f>
        <v>287432</v>
      </c>
      <c r="C477" s="74">
        <f>SUM(C479+C500)</f>
        <v>211732</v>
      </c>
      <c r="D477" s="74"/>
      <c r="E477" s="74">
        <f>SUM(E479+E500)</f>
        <v>75700</v>
      </c>
    </row>
    <row r="478" spans="1:6" s="29" customFormat="1" ht="3.95" customHeight="1" x14ac:dyDescent="0.25">
      <c r="A478" s="113"/>
      <c r="B478" s="74"/>
      <c r="C478" s="74"/>
      <c r="D478" s="74"/>
      <c r="E478" s="74"/>
    </row>
    <row r="479" spans="1:6" s="29" customFormat="1" ht="9.6" customHeight="1" x14ac:dyDescent="0.25">
      <c r="A479" s="331" t="s">
        <v>385</v>
      </c>
      <c r="B479" s="199">
        <f>SUM(B480:B498)</f>
        <v>99811</v>
      </c>
      <c r="C479" s="199">
        <f>SUM(C480:C498)</f>
        <v>49427</v>
      </c>
      <c r="D479" s="199"/>
      <c r="E479" s="199">
        <f>SUM(E480:E498)</f>
        <v>50384</v>
      </c>
    </row>
    <row r="480" spans="1:6" s="29" customFormat="1" ht="9.6" customHeight="1" x14ac:dyDescent="0.25">
      <c r="A480" s="505" t="s">
        <v>437</v>
      </c>
      <c r="B480" s="199">
        <f t="shared" ref="B480:B498" si="26">C480+E480</f>
        <v>468</v>
      </c>
      <c r="C480" s="199">
        <v>58</v>
      </c>
      <c r="D480" s="199"/>
      <c r="E480" s="199">
        <v>410</v>
      </c>
    </row>
    <row r="481" spans="1:5" s="29" customFormat="1" ht="9.6" customHeight="1" x14ac:dyDescent="0.25">
      <c r="A481" s="500" t="s">
        <v>524</v>
      </c>
      <c r="B481" s="199">
        <f t="shared" si="26"/>
        <v>406</v>
      </c>
      <c r="C481" s="199">
        <v>0</v>
      </c>
      <c r="D481" s="199"/>
      <c r="E481" s="199">
        <v>406</v>
      </c>
    </row>
    <row r="482" spans="1:5" s="29" customFormat="1" ht="9.6" customHeight="1" x14ac:dyDescent="0.25">
      <c r="A482" s="502" t="s">
        <v>432</v>
      </c>
      <c r="B482" s="262">
        <f t="shared" si="26"/>
        <v>3385</v>
      </c>
      <c r="C482" s="262">
        <v>2579</v>
      </c>
      <c r="D482" s="262"/>
      <c r="E482" s="262">
        <v>806</v>
      </c>
    </row>
    <row r="483" spans="1:5" s="29" customFormat="1" ht="9.6" customHeight="1" x14ac:dyDescent="0.25">
      <c r="A483" s="500" t="s">
        <v>453</v>
      </c>
      <c r="B483" s="199">
        <f t="shared" si="26"/>
        <v>3327</v>
      </c>
      <c r="C483" s="199">
        <v>935</v>
      </c>
      <c r="D483" s="199"/>
      <c r="E483" s="199">
        <v>2392</v>
      </c>
    </row>
    <row r="484" spans="1:5" s="29" customFormat="1" ht="9.6" customHeight="1" x14ac:dyDescent="0.25">
      <c r="A484" s="500" t="s">
        <v>510</v>
      </c>
      <c r="B484" s="199">
        <f t="shared" si="26"/>
        <v>6658</v>
      </c>
      <c r="C484" s="457">
        <v>0</v>
      </c>
      <c r="D484" s="457"/>
      <c r="E484" s="199">
        <v>6658</v>
      </c>
    </row>
    <row r="485" spans="1:5" s="29" customFormat="1" ht="9.6" customHeight="1" x14ac:dyDescent="0.25">
      <c r="A485" s="500" t="s">
        <v>511</v>
      </c>
      <c r="B485" s="199">
        <f t="shared" si="26"/>
        <v>13289</v>
      </c>
      <c r="C485" s="199">
        <v>6791</v>
      </c>
      <c r="D485" s="199"/>
      <c r="E485" s="199">
        <v>6498</v>
      </c>
    </row>
    <row r="486" spans="1:5" s="29" customFormat="1" ht="9.6" customHeight="1" x14ac:dyDescent="0.25">
      <c r="A486" s="502" t="s">
        <v>512</v>
      </c>
      <c r="B486" s="262">
        <f t="shared" si="26"/>
        <v>3862</v>
      </c>
      <c r="C486" s="262">
        <v>20</v>
      </c>
      <c r="D486" s="262"/>
      <c r="E486" s="262">
        <v>3842</v>
      </c>
    </row>
    <row r="487" spans="1:5" s="29" customFormat="1" ht="9.6" customHeight="1" x14ac:dyDescent="0.25">
      <c r="A487" s="505" t="s">
        <v>513</v>
      </c>
      <c r="B487" s="199">
        <f t="shared" si="26"/>
        <v>18681</v>
      </c>
      <c r="C487" s="199">
        <v>15401</v>
      </c>
      <c r="D487" s="199"/>
      <c r="E487" s="199">
        <v>3280</v>
      </c>
    </row>
    <row r="488" spans="1:5" s="29" customFormat="1" ht="9.6" customHeight="1" x14ac:dyDescent="0.25">
      <c r="A488" s="505" t="s">
        <v>436</v>
      </c>
      <c r="B488" s="199">
        <f t="shared" si="26"/>
        <v>20040</v>
      </c>
      <c r="C488" s="199">
        <v>14773</v>
      </c>
      <c r="D488" s="199"/>
      <c r="E488" s="199">
        <v>5267</v>
      </c>
    </row>
    <row r="489" spans="1:5" s="29" customFormat="1" ht="9.6" customHeight="1" x14ac:dyDescent="0.25">
      <c r="A489" s="500" t="s">
        <v>434</v>
      </c>
      <c r="B489" s="199">
        <f t="shared" si="26"/>
        <v>2835</v>
      </c>
      <c r="C489" s="199">
        <v>485</v>
      </c>
      <c r="D489" s="199"/>
      <c r="E489" s="199">
        <v>2350</v>
      </c>
    </row>
    <row r="490" spans="1:5" s="29" customFormat="1" ht="9.6" customHeight="1" x14ac:dyDescent="0.25">
      <c r="A490" s="531" t="s">
        <v>536</v>
      </c>
      <c r="B490" s="530">
        <f t="shared" si="26"/>
        <v>774</v>
      </c>
      <c r="C490" s="530">
        <v>70</v>
      </c>
      <c r="D490" s="530"/>
      <c r="E490" s="530">
        <v>704</v>
      </c>
    </row>
    <row r="491" spans="1:5" s="29" customFormat="1" ht="9.6" customHeight="1" x14ac:dyDescent="0.25">
      <c r="A491" s="419" t="s">
        <v>528</v>
      </c>
      <c r="B491" s="457">
        <f t="shared" si="26"/>
        <v>13</v>
      </c>
      <c r="C491" s="457">
        <v>0</v>
      </c>
      <c r="D491" s="457"/>
      <c r="E491" s="457">
        <v>13</v>
      </c>
    </row>
    <row r="492" spans="1:5" s="29" customFormat="1" ht="9.6" customHeight="1" x14ac:dyDescent="0.25">
      <c r="A492" s="500" t="s">
        <v>514</v>
      </c>
      <c r="B492" s="199">
        <f t="shared" si="26"/>
        <v>1018</v>
      </c>
      <c r="C492" s="199">
        <v>929</v>
      </c>
      <c r="D492" s="199"/>
      <c r="E492" s="199">
        <v>89</v>
      </c>
    </row>
    <row r="493" spans="1:5" s="29" customFormat="1" ht="9.6" customHeight="1" x14ac:dyDescent="0.25">
      <c r="A493" s="500" t="s">
        <v>448</v>
      </c>
      <c r="B493" s="199">
        <f t="shared" si="26"/>
        <v>2616</v>
      </c>
      <c r="C493" s="199">
        <v>1093</v>
      </c>
      <c r="D493" s="199"/>
      <c r="E493" s="199">
        <v>1523</v>
      </c>
    </row>
    <row r="494" spans="1:5" s="29" customFormat="1" ht="9.6" customHeight="1" x14ac:dyDescent="0.25">
      <c r="A494" s="531" t="s">
        <v>515</v>
      </c>
      <c r="B494" s="262">
        <f t="shared" si="26"/>
        <v>15347</v>
      </c>
      <c r="C494" s="262">
        <v>3500</v>
      </c>
      <c r="D494" s="262"/>
      <c r="E494" s="262">
        <v>11847</v>
      </c>
    </row>
    <row r="495" spans="1:5" s="29" customFormat="1" ht="9.6" customHeight="1" x14ac:dyDescent="0.25">
      <c r="A495" s="500" t="s">
        <v>464</v>
      </c>
      <c r="B495" s="199">
        <f t="shared" si="26"/>
        <v>167</v>
      </c>
      <c r="C495" s="199">
        <v>0</v>
      </c>
      <c r="D495" s="199"/>
      <c r="E495" s="199">
        <v>167</v>
      </c>
    </row>
    <row r="496" spans="1:5" s="29" customFormat="1" ht="9.6" customHeight="1" x14ac:dyDescent="0.25">
      <c r="A496" s="500" t="s">
        <v>517</v>
      </c>
      <c r="B496" s="199">
        <f t="shared" si="26"/>
        <v>1995</v>
      </c>
      <c r="C496" s="199">
        <v>1967</v>
      </c>
      <c r="D496" s="199"/>
      <c r="E496" s="199">
        <v>28</v>
      </c>
    </row>
    <row r="497" spans="1:6" s="29" customFormat="1" ht="9.6" customHeight="1" x14ac:dyDescent="0.25">
      <c r="A497" s="500" t="s">
        <v>452</v>
      </c>
      <c r="B497" s="199">
        <f t="shared" si="26"/>
        <v>30</v>
      </c>
      <c r="C497" s="457">
        <v>0</v>
      </c>
      <c r="D497" s="457"/>
      <c r="E497" s="199">
        <v>30</v>
      </c>
    </row>
    <row r="498" spans="1:6" s="29" customFormat="1" ht="9.6" customHeight="1" x14ac:dyDescent="0.25">
      <c r="A498" s="502" t="s">
        <v>462</v>
      </c>
      <c r="B498" s="262">
        <f t="shared" si="26"/>
        <v>4900</v>
      </c>
      <c r="C498" s="262">
        <v>826</v>
      </c>
      <c r="D498" s="262"/>
      <c r="E498" s="262">
        <v>4074</v>
      </c>
    </row>
    <row r="499" spans="1:6" s="29" customFormat="1" ht="9.6" customHeight="1" x14ac:dyDescent="0.25">
      <c r="A499" s="318"/>
      <c r="B499" s="329"/>
      <c r="C499" s="329"/>
      <c r="D499" s="329"/>
      <c r="E499" s="329"/>
    </row>
    <row r="500" spans="1:6" s="29" customFormat="1" ht="9.6" customHeight="1" x14ac:dyDescent="0.25">
      <c r="A500" s="331" t="s">
        <v>386</v>
      </c>
      <c r="B500" s="199">
        <f>SUM(B501:B518)</f>
        <v>187621</v>
      </c>
      <c r="C500" s="199">
        <f>SUM(C501:C518)</f>
        <v>162305</v>
      </c>
      <c r="D500" s="199"/>
      <c r="E500" s="199">
        <f>SUM(E501:E518)</f>
        <v>25316</v>
      </c>
    </row>
    <row r="501" spans="1:6" s="29" customFormat="1" ht="9.6" customHeight="1" x14ac:dyDescent="0.25">
      <c r="A501" s="505" t="s">
        <v>449</v>
      </c>
      <c r="B501" s="199">
        <f t="shared" ref="B501:B518" si="27">C501+E501</f>
        <v>10725</v>
      </c>
      <c r="C501" s="199">
        <v>10545</v>
      </c>
      <c r="D501" s="199"/>
      <c r="E501" s="199">
        <v>180</v>
      </c>
    </row>
    <row r="502" spans="1:6" s="29" customFormat="1" ht="9.6" customHeight="1" x14ac:dyDescent="0.25">
      <c r="A502" s="505" t="s">
        <v>518</v>
      </c>
      <c r="B502" s="199">
        <f t="shared" si="27"/>
        <v>735</v>
      </c>
      <c r="C502" s="457">
        <v>0</v>
      </c>
      <c r="D502" s="457"/>
      <c r="E502" s="199">
        <v>735</v>
      </c>
      <c r="F502" s="38"/>
    </row>
    <row r="503" spans="1:6" s="29" customFormat="1" ht="9.6" customHeight="1" x14ac:dyDescent="0.25">
      <c r="A503" s="541" t="s">
        <v>519</v>
      </c>
      <c r="B503" s="550">
        <f t="shared" si="27"/>
        <v>65235</v>
      </c>
      <c r="C503" s="550">
        <v>65199</v>
      </c>
      <c r="D503" s="550"/>
      <c r="E503" s="555">
        <v>36</v>
      </c>
    </row>
    <row r="504" spans="1:6" s="29" customFormat="1" ht="9.6" customHeight="1" x14ac:dyDescent="0.25">
      <c r="A504" s="505" t="s">
        <v>520</v>
      </c>
      <c r="B504" s="199">
        <f t="shared" si="27"/>
        <v>97</v>
      </c>
      <c r="C504" s="199">
        <v>57</v>
      </c>
      <c r="D504" s="199"/>
      <c r="E504" s="199">
        <v>40</v>
      </c>
    </row>
    <row r="505" spans="1:6" s="29" customFormat="1" ht="9.6" customHeight="1" x14ac:dyDescent="0.25">
      <c r="A505" s="505" t="s">
        <v>521</v>
      </c>
      <c r="B505" s="199">
        <f t="shared" si="27"/>
        <v>3360</v>
      </c>
      <c r="C505" s="199">
        <v>2788</v>
      </c>
      <c r="D505" s="199"/>
      <c r="E505" s="199">
        <v>572</v>
      </c>
    </row>
    <row r="506" spans="1:6" s="29" customFormat="1" ht="9.6" customHeight="1" x14ac:dyDescent="0.25">
      <c r="A506" s="505" t="s">
        <v>439</v>
      </c>
      <c r="B506" s="199">
        <f t="shared" si="27"/>
        <v>1121</v>
      </c>
      <c r="C506" s="457">
        <v>0</v>
      </c>
      <c r="D506" s="457"/>
      <c r="E506" s="199">
        <v>1121</v>
      </c>
    </row>
    <row r="507" spans="1:6" s="29" customFormat="1" ht="9.6" customHeight="1" x14ac:dyDescent="0.25">
      <c r="A507" s="541" t="s">
        <v>470</v>
      </c>
      <c r="B507" s="550">
        <f t="shared" si="27"/>
        <v>21089</v>
      </c>
      <c r="C507" s="555">
        <v>19390</v>
      </c>
      <c r="D507" s="555"/>
      <c r="E507" s="555">
        <v>1699</v>
      </c>
    </row>
    <row r="508" spans="1:6" s="29" customFormat="1" ht="9.6" customHeight="1" x14ac:dyDescent="0.25">
      <c r="A508" s="419" t="s">
        <v>534</v>
      </c>
      <c r="B508" s="199">
        <f t="shared" si="27"/>
        <v>6</v>
      </c>
      <c r="C508" s="457">
        <v>0</v>
      </c>
      <c r="D508" s="457"/>
      <c r="E508" s="199">
        <v>6</v>
      </c>
    </row>
    <row r="509" spans="1:6" s="29" customFormat="1" ht="9.6" customHeight="1" x14ac:dyDescent="0.25">
      <c r="A509" s="419" t="s">
        <v>529</v>
      </c>
      <c r="B509" s="199">
        <f t="shared" si="27"/>
        <v>507</v>
      </c>
      <c r="C509" s="457">
        <v>0</v>
      </c>
      <c r="D509" s="457"/>
      <c r="E509" s="199">
        <v>507</v>
      </c>
    </row>
    <row r="510" spans="1:6" s="29" customFormat="1" ht="9.6" customHeight="1" x14ac:dyDescent="0.25">
      <c r="A510" s="505" t="s">
        <v>522</v>
      </c>
      <c r="B510" s="199">
        <f t="shared" si="27"/>
        <v>31906</v>
      </c>
      <c r="C510" s="199">
        <v>24897</v>
      </c>
      <c r="D510" s="199"/>
      <c r="E510" s="199">
        <v>7009</v>
      </c>
    </row>
    <row r="511" spans="1:6" s="29" customFormat="1" ht="9.6" customHeight="1" x14ac:dyDescent="0.25">
      <c r="A511" s="541" t="s">
        <v>441</v>
      </c>
      <c r="B511" s="550">
        <f t="shared" si="27"/>
        <v>4030</v>
      </c>
      <c r="C511" s="555">
        <v>1991</v>
      </c>
      <c r="D511" s="555"/>
      <c r="E511" s="550">
        <v>2039</v>
      </c>
      <c r="F511" s="121"/>
    </row>
    <row r="512" spans="1:6" ht="9" customHeight="1" x14ac:dyDescent="0.25">
      <c r="A512" s="505" t="s">
        <v>450</v>
      </c>
      <c r="B512" s="457">
        <f t="shared" si="27"/>
        <v>83</v>
      </c>
      <c r="C512" s="457">
        <v>29</v>
      </c>
      <c r="D512" s="457"/>
      <c r="E512" s="457">
        <v>54</v>
      </c>
    </row>
    <row r="513" spans="1:5" ht="9" customHeight="1" x14ac:dyDescent="0.25">
      <c r="A513" s="419" t="s">
        <v>533</v>
      </c>
      <c r="B513" s="199">
        <f t="shared" si="27"/>
        <v>507</v>
      </c>
      <c r="C513" s="457">
        <v>0</v>
      </c>
      <c r="D513" s="457"/>
      <c r="E513" s="199">
        <v>507</v>
      </c>
    </row>
    <row r="514" spans="1:5" ht="9" customHeight="1" x14ac:dyDescent="0.25">
      <c r="A514" s="505" t="s">
        <v>445</v>
      </c>
      <c r="B514" s="199">
        <f t="shared" si="27"/>
        <v>7559</v>
      </c>
      <c r="C514" s="199">
        <v>5935</v>
      </c>
      <c r="D514" s="199"/>
      <c r="E514" s="199">
        <v>1624</v>
      </c>
    </row>
    <row r="515" spans="1:5" ht="9" customHeight="1" x14ac:dyDescent="0.25">
      <c r="A515" s="541" t="s">
        <v>471</v>
      </c>
      <c r="B515" s="550">
        <f t="shared" si="27"/>
        <v>17</v>
      </c>
      <c r="C515" s="550">
        <v>9</v>
      </c>
      <c r="D515" s="550"/>
      <c r="E515" s="550">
        <v>8</v>
      </c>
    </row>
    <row r="516" spans="1:5" ht="9" x14ac:dyDescent="0.25">
      <c r="A516" s="505" t="s">
        <v>469</v>
      </c>
      <c r="B516" s="199">
        <f t="shared" si="27"/>
        <v>11611</v>
      </c>
      <c r="C516" s="199">
        <v>6229</v>
      </c>
      <c r="D516" s="199"/>
      <c r="E516" s="199">
        <v>5382</v>
      </c>
    </row>
    <row r="517" spans="1:5" ht="9" x14ac:dyDescent="0.25">
      <c r="A517" s="505" t="s">
        <v>523</v>
      </c>
      <c r="B517" s="199">
        <f t="shared" si="27"/>
        <v>11262</v>
      </c>
      <c r="C517" s="199">
        <v>8169</v>
      </c>
      <c r="D517" s="199"/>
      <c r="E517" s="199">
        <v>3093</v>
      </c>
    </row>
    <row r="518" spans="1:5" ht="9" x14ac:dyDescent="0.25">
      <c r="A518" s="505" t="s">
        <v>447</v>
      </c>
      <c r="B518" s="199">
        <f t="shared" si="27"/>
        <v>17771</v>
      </c>
      <c r="C518" s="199">
        <v>17067</v>
      </c>
      <c r="D518" s="199"/>
      <c r="E518" s="199">
        <v>704</v>
      </c>
    </row>
    <row r="519" spans="1:5" ht="6" customHeight="1" x14ac:dyDescent="0.2">
      <c r="A519" s="62"/>
      <c r="B519" s="62"/>
      <c r="C519" s="62"/>
      <c r="D519" s="62"/>
      <c r="E519" s="62"/>
    </row>
    <row r="520" spans="1:5" ht="9" x14ac:dyDescent="0.25">
      <c r="A520" s="113">
        <v>2007</v>
      </c>
      <c r="B520" s="74"/>
      <c r="C520" s="74"/>
      <c r="D520" s="74"/>
      <c r="E520" s="74"/>
    </row>
    <row r="521" spans="1:5" ht="9" x14ac:dyDescent="0.25">
      <c r="A521" s="113" t="s">
        <v>129</v>
      </c>
      <c r="B521" s="74">
        <f>B523+B544</f>
        <v>272934</v>
      </c>
      <c r="C521" s="74">
        <f>C523+C544</f>
        <v>202432</v>
      </c>
      <c r="D521" s="74"/>
      <c r="E521" s="74">
        <f>E523+E544</f>
        <v>70502</v>
      </c>
    </row>
    <row r="522" spans="1:5" ht="9" x14ac:dyDescent="0.25">
      <c r="A522" s="113"/>
      <c r="B522" s="74"/>
      <c r="C522" s="74"/>
      <c r="D522" s="74"/>
      <c r="E522" s="74"/>
    </row>
    <row r="523" spans="1:5" ht="9" x14ac:dyDescent="0.25">
      <c r="A523" s="331" t="s">
        <v>385</v>
      </c>
      <c r="B523" s="199">
        <f>SUM(B524:B542)</f>
        <v>97976</v>
      </c>
      <c r="C523" s="199">
        <f>SUM(C524:C542)</f>
        <v>47444</v>
      </c>
      <c r="D523" s="199"/>
      <c r="E523" s="199">
        <f>SUM(E524:E542)</f>
        <v>50532</v>
      </c>
    </row>
    <row r="524" spans="1:5" ht="9" x14ac:dyDescent="0.25">
      <c r="A524" s="505" t="s">
        <v>437</v>
      </c>
      <c r="B524" s="199">
        <f>SUM(C524:E524)</f>
        <v>477</v>
      </c>
      <c r="C524" s="199">
        <v>61</v>
      </c>
      <c r="D524" s="199"/>
      <c r="E524" s="199">
        <v>416</v>
      </c>
    </row>
    <row r="525" spans="1:5" ht="9" x14ac:dyDescent="0.25">
      <c r="A525" s="500" t="s">
        <v>524</v>
      </c>
      <c r="B525" s="199">
        <f t="shared" ref="B525:B542" si="28">SUM(C525:E525)</f>
        <v>349</v>
      </c>
      <c r="C525" s="199">
        <v>0</v>
      </c>
      <c r="D525" s="199"/>
      <c r="E525" s="199">
        <v>349</v>
      </c>
    </row>
    <row r="526" spans="1:5" ht="9" x14ac:dyDescent="0.25">
      <c r="A526" s="502" t="s">
        <v>432</v>
      </c>
      <c r="B526" s="262">
        <f t="shared" si="28"/>
        <v>3302</v>
      </c>
      <c r="C526" s="262">
        <v>1981</v>
      </c>
      <c r="D526" s="262"/>
      <c r="E526" s="262">
        <v>1321</v>
      </c>
    </row>
    <row r="527" spans="1:5" ht="9" x14ac:dyDescent="0.25">
      <c r="A527" s="500" t="s">
        <v>453</v>
      </c>
      <c r="B527" s="199">
        <f t="shared" si="28"/>
        <v>3724</v>
      </c>
      <c r="C527" s="199">
        <v>1002</v>
      </c>
      <c r="D527" s="199"/>
      <c r="E527" s="199">
        <v>2722</v>
      </c>
    </row>
    <row r="528" spans="1:5" ht="9" x14ac:dyDescent="0.25">
      <c r="A528" s="500" t="s">
        <v>510</v>
      </c>
      <c r="B528" s="199">
        <f t="shared" si="28"/>
        <v>6175</v>
      </c>
      <c r="C528" s="457">
        <v>0</v>
      </c>
      <c r="D528" s="457"/>
      <c r="E528" s="199">
        <v>6175</v>
      </c>
    </row>
    <row r="529" spans="1:5" ht="9" x14ac:dyDescent="0.25">
      <c r="A529" s="500" t="s">
        <v>511</v>
      </c>
      <c r="B529" s="199">
        <f t="shared" si="28"/>
        <v>12714</v>
      </c>
      <c r="C529" s="199">
        <v>6721</v>
      </c>
      <c r="D529" s="199"/>
      <c r="E529" s="199">
        <v>5993</v>
      </c>
    </row>
    <row r="530" spans="1:5" ht="9" x14ac:dyDescent="0.25">
      <c r="A530" s="502" t="s">
        <v>512</v>
      </c>
      <c r="B530" s="262">
        <f t="shared" si="28"/>
        <v>4652</v>
      </c>
      <c r="C530" s="262">
        <v>1</v>
      </c>
      <c r="D530" s="262"/>
      <c r="E530" s="262">
        <v>4651</v>
      </c>
    </row>
    <row r="531" spans="1:5" ht="9" x14ac:dyDescent="0.25">
      <c r="A531" s="505" t="s">
        <v>513</v>
      </c>
      <c r="B531" s="199">
        <f t="shared" si="28"/>
        <v>17091</v>
      </c>
      <c r="C531" s="199">
        <v>13376</v>
      </c>
      <c r="D531" s="199"/>
      <c r="E531" s="199">
        <v>3715</v>
      </c>
    </row>
    <row r="532" spans="1:5" ht="9" x14ac:dyDescent="0.25">
      <c r="A532" s="505" t="s">
        <v>436</v>
      </c>
      <c r="B532" s="199">
        <f t="shared" si="28"/>
        <v>21173</v>
      </c>
      <c r="C532" s="199">
        <v>15771</v>
      </c>
      <c r="D532" s="199"/>
      <c r="E532" s="199">
        <v>5402</v>
      </c>
    </row>
    <row r="533" spans="1:5" ht="9" x14ac:dyDescent="0.25">
      <c r="A533" s="500" t="s">
        <v>434</v>
      </c>
      <c r="B533" s="199">
        <f t="shared" si="28"/>
        <v>3233</v>
      </c>
      <c r="C533" s="199">
        <v>451</v>
      </c>
      <c r="D533" s="199"/>
      <c r="E533" s="199">
        <v>2782</v>
      </c>
    </row>
    <row r="534" spans="1:5" ht="9" x14ac:dyDescent="0.25">
      <c r="A534" s="531" t="s">
        <v>537</v>
      </c>
      <c r="B534" s="530">
        <f t="shared" si="28"/>
        <v>636</v>
      </c>
      <c r="C534" s="530">
        <v>27</v>
      </c>
      <c r="D534" s="530"/>
      <c r="E534" s="530">
        <v>609</v>
      </c>
    </row>
    <row r="535" spans="1:5" ht="9" x14ac:dyDescent="0.25">
      <c r="A535" s="419" t="s">
        <v>538</v>
      </c>
      <c r="B535" s="457">
        <f t="shared" si="28"/>
        <v>20</v>
      </c>
      <c r="C535" s="457">
        <v>4</v>
      </c>
      <c r="D535" s="457"/>
      <c r="E535" s="457">
        <v>16</v>
      </c>
    </row>
    <row r="536" spans="1:5" ht="9" x14ac:dyDescent="0.25">
      <c r="A536" s="500" t="s">
        <v>514</v>
      </c>
      <c r="B536" s="199">
        <f t="shared" si="28"/>
        <v>1088</v>
      </c>
      <c r="C536" s="199">
        <v>967</v>
      </c>
      <c r="D536" s="199"/>
      <c r="E536" s="199">
        <v>121</v>
      </c>
    </row>
    <row r="537" spans="1:5" ht="9" x14ac:dyDescent="0.25">
      <c r="A537" s="500" t="s">
        <v>448</v>
      </c>
      <c r="B537" s="199">
        <f t="shared" si="28"/>
        <v>2952</v>
      </c>
      <c r="C537" s="199">
        <v>2420</v>
      </c>
      <c r="D537" s="199"/>
      <c r="E537" s="199">
        <v>532</v>
      </c>
    </row>
    <row r="538" spans="1:5" ht="9" x14ac:dyDescent="0.25">
      <c r="A538" s="531" t="s">
        <v>515</v>
      </c>
      <c r="B538" s="262">
        <f t="shared" si="28"/>
        <v>13428</v>
      </c>
      <c r="C538" s="262">
        <v>1920</v>
      </c>
      <c r="D538" s="262"/>
      <c r="E538" s="262">
        <v>11508</v>
      </c>
    </row>
    <row r="539" spans="1:5" ht="9" x14ac:dyDescent="0.25">
      <c r="A539" s="500" t="s">
        <v>464</v>
      </c>
      <c r="B539" s="199">
        <f t="shared" si="28"/>
        <v>191</v>
      </c>
      <c r="C539" s="199">
        <v>0</v>
      </c>
      <c r="D539" s="199"/>
      <c r="E539" s="199">
        <v>191</v>
      </c>
    </row>
    <row r="540" spans="1:5" ht="9" x14ac:dyDescent="0.25">
      <c r="A540" s="500" t="s">
        <v>517</v>
      </c>
      <c r="B540" s="199">
        <f t="shared" si="28"/>
        <v>1669</v>
      </c>
      <c r="C540" s="199">
        <v>1664</v>
      </c>
      <c r="D540" s="199"/>
      <c r="E540" s="199">
        <v>5</v>
      </c>
    </row>
    <row r="541" spans="1:5" ht="9" x14ac:dyDescent="0.25">
      <c r="A541" s="500" t="s">
        <v>452</v>
      </c>
      <c r="B541" s="199">
        <f t="shared" si="28"/>
        <v>25</v>
      </c>
      <c r="C541" s="457">
        <v>0</v>
      </c>
      <c r="D541" s="457"/>
      <c r="E541" s="199">
        <v>25</v>
      </c>
    </row>
    <row r="542" spans="1:5" ht="9" x14ac:dyDescent="0.25">
      <c r="A542" s="502" t="s">
        <v>462</v>
      </c>
      <c r="B542" s="262">
        <f t="shared" si="28"/>
        <v>5077</v>
      </c>
      <c r="C542" s="262">
        <v>1078</v>
      </c>
      <c r="D542" s="262"/>
      <c r="E542" s="262">
        <v>3999</v>
      </c>
    </row>
    <row r="543" spans="1:5" ht="4.7" customHeight="1" x14ac:dyDescent="0.25">
      <c r="A543" s="318"/>
      <c r="B543" s="329"/>
      <c r="C543" s="329"/>
      <c r="D543" s="329"/>
      <c r="E543" s="329"/>
    </row>
    <row r="544" spans="1:5" ht="9" x14ac:dyDescent="0.25">
      <c r="A544" s="331" t="s">
        <v>386</v>
      </c>
      <c r="B544" s="199">
        <f>SUM(B545:B561)</f>
        <v>174958</v>
      </c>
      <c r="C544" s="199">
        <f>SUM(C545:C561)</f>
        <v>154988</v>
      </c>
      <c r="D544" s="199"/>
      <c r="E544" s="199">
        <f>SUM(E545:E561)</f>
        <v>19970</v>
      </c>
    </row>
    <row r="545" spans="1:5" ht="9" x14ac:dyDescent="0.25">
      <c r="A545" s="505" t="s">
        <v>449</v>
      </c>
      <c r="B545" s="199">
        <f t="shared" ref="B545:B561" si="29">SUM(C545:E545)</f>
        <v>12475</v>
      </c>
      <c r="C545" s="199">
        <v>12324</v>
      </c>
      <c r="D545" s="199"/>
      <c r="E545" s="199">
        <v>151</v>
      </c>
    </row>
    <row r="546" spans="1:5" ht="9" x14ac:dyDescent="0.25">
      <c r="A546" s="505" t="s">
        <v>518</v>
      </c>
      <c r="B546" s="199">
        <f t="shared" si="29"/>
        <v>804</v>
      </c>
      <c r="C546" s="457">
        <v>0</v>
      </c>
      <c r="D546" s="457"/>
      <c r="E546" s="199">
        <v>804</v>
      </c>
    </row>
    <row r="547" spans="1:5" ht="9" x14ac:dyDescent="0.25">
      <c r="A547" s="541" t="s">
        <v>519</v>
      </c>
      <c r="B547" s="550">
        <f t="shared" si="29"/>
        <v>67177</v>
      </c>
      <c r="C547" s="550">
        <v>66616</v>
      </c>
      <c r="D547" s="550"/>
      <c r="E547" s="555">
        <v>561</v>
      </c>
    </row>
    <row r="548" spans="1:5" ht="9" x14ac:dyDescent="0.25">
      <c r="A548" s="505" t="s">
        <v>520</v>
      </c>
      <c r="B548" s="199">
        <f t="shared" si="29"/>
        <v>181</v>
      </c>
      <c r="C548" s="199">
        <v>178</v>
      </c>
      <c r="D548" s="199"/>
      <c r="E548" s="199">
        <v>3</v>
      </c>
    </row>
    <row r="549" spans="1:5" ht="9" x14ac:dyDescent="0.25">
      <c r="A549" s="505" t="s">
        <v>521</v>
      </c>
      <c r="B549" s="199">
        <f t="shared" si="29"/>
        <v>3065</v>
      </c>
      <c r="C549" s="199">
        <v>2713</v>
      </c>
      <c r="D549" s="199"/>
      <c r="E549" s="199">
        <v>352</v>
      </c>
    </row>
    <row r="550" spans="1:5" ht="9" x14ac:dyDescent="0.25">
      <c r="A550" s="505" t="s">
        <v>439</v>
      </c>
      <c r="B550" s="199">
        <f t="shared" si="29"/>
        <v>958</v>
      </c>
      <c r="C550" s="457">
        <v>0</v>
      </c>
      <c r="D550" s="457"/>
      <c r="E550" s="199">
        <v>958</v>
      </c>
    </row>
    <row r="551" spans="1:5" ht="9" x14ac:dyDescent="0.25">
      <c r="A551" s="541" t="s">
        <v>470</v>
      </c>
      <c r="B551" s="550">
        <f t="shared" si="29"/>
        <v>13641</v>
      </c>
      <c r="C551" s="555">
        <v>12255</v>
      </c>
      <c r="D551" s="555"/>
      <c r="E551" s="555">
        <v>1386</v>
      </c>
    </row>
    <row r="552" spans="1:5" ht="9" x14ac:dyDescent="0.25">
      <c r="A552" s="419" t="s">
        <v>529</v>
      </c>
      <c r="B552" s="199">
        <f t="shared" si="29"/>
        <v>507</v>
      </c>
      <c r="C552" s="457">
        <v>0</v>
      </c>
      <c r="D552" s="457"/>
      <c r="E552" s="199">
        <v>507</v>
      </c>
    </row>
    <row r="553" spans="1:5" ht="9" x14ac:dyDescent="0.25">
      <c r="A553" s="505" t="s">
        <v>522</v>
      </c>
      <c r="B553" s="199">
        <f t="shared" si="29"/>
        <v>25752</v>
      </c>
      <c r="C553" s="199">
        <v>21639</v>
      </c>
      <c r="D553" s="199"/>
      <c r="E553" s="199">
        <v>4113</v>
      </c>
    </row>
    <row r="554" spans="1:5" ht="9" x14ac:dyDescent="0.25">
      <c r="A554" s="505" t="s">
        <v>441</v>
      </c>
      <c r="B554" s="199">
        <f t="shared" si="29"/>
        <v>4149</v>
      </c>
      <c r="C554" s="457">
        <v>2233</v>
      </c>
      <c r="D554" s="457"/>
      <c r="E554" s="199">
        <v>1916</v>
      </c>
    </row>
    <row r="555" spans="1:5" ht="9" x14ac:dyDescent="0.25">
      <c r="A555" s="541" t="s">
        <v>450</v>
      </c>
      <c r="B555" s="550">
        <f t="shared" si="29"/>
        <v>31</v>
      </c>
      <c r="C555" s="555">
        <v>24</v>
      </c>
      <c r="D555" s="555"/>
      <c r="E555" s="550">
        <v>7</v>
      </c>
    </row>
    <row r="556" spans="1:5" ht="9" x14ac:dyDescent="0.25">
      <c r="A556" s="419" t="s">
        <v>533</v>
      </c>
      <c r="B556" s="199">
        <f t="shared" si="29"/>
        <v>507</v>
      </c>
      <c r="C556" s="457">
        <v>0</v>
      </c>
      <c r="D556" s="457"/>
      <c r="E556" s="199">
        <v>507</v>
      </c>
    </row>
    <row r="557" spans="1:5" ht="9" x14ac:dyDescent="0.25">
      <c r="A557" s="505" t="s">
        <v>445</v>
      </c>
      <c r="B557" s="199">
        <f t="shared" si="29"/>
        <v>8773</v>
      </c>
      <c r="C557" s="199">
        <v>7115</v>
      </c>
      <c r="D557" s="199"/>
      <c r="E557" s="199">
        <v>1658</v>
      </c>
    </row>
    <row r="558" spans="1:5" ht="9" x14ac:dyDescent="0.25">
      <c r="A558" s="505" t="s">
        <v>471</v>
      </c>
      <c r="B558" s="199">
        <f t="shared" si="29"/>
        <v>11</v>
      </c>
      <c r="C558" s="199">
        <v>5</v>
      </c>
      <c r="D558" s="199"/>
      <c r="E558" s="199">
        <v>6</v>
      </c>
    </row>
    <row r="559" spans="1:5" ht="9" x14ac:dyDescent="0.25">
      <c r="A559" s="541" t="s">
        <v>469</v>
      </c>
      <c r="B559" s="550">
        <f t="shared" si="29"/>
        <v>9228</v>
      </c>
      <c r="C559" s="555">
        <v>5505</v>
      </c>
      <c r="D559" s="555"/>
      <c r="E559" s="550">
        <v>3723</v>
      </c>
    </row>
    <row r="560" spans="1:5" ht="9" x14ac:dyDescent="0.25">
      <c r="A560" s="505" t="s">
        <v>523</v>
      </c>
      <c r="B560" s="199">
        <f t="shared" si="29"/>
        <v>10289</v>
      </c>
      <c r="C560" s="199">
        <v>7884</v>
      </c>
      <c r="D560" s="199"/>
      <c r="E560" s="199">
        <v>2405</v>
      </c>
    </row>
    <row r="561" spans="1:5" ht="9" x14ac:dyDescent="0.25">
      <c r="A561" s="505" t="s">
        <v>447</v>
      </c>
      <c r="B561" s="199">
        <f t="shared" si="29"/>
        <v>17410</v>
      </c>
      <c r="C561" s="199">
        <v>16497</v>
      </c>
      <c r="D561" s="199"/>
      <c r="E561" s="199">
        <v>913</v>
      </c>
    </row>
    <row r="562" spans="1:5" ht="6" customHeight="1" x14ac:dyDescent="0.2">
      <c r="A562" s="62"/>
      <c r="B562" s="62"/>
      <c r="C562" s="62"/>
      <c r="D562" s="62"/>
      <c r="E562" s="62"/>
    </row>
    <row r="563" spans="1:5" ht="9" x14ac:dyDescent="0.25">
      <c r="A563" s="113">
        <v>2008</v>
      </c>
      <c r="B563" s="74"/>
      <c r="C563" s="74"/>
      <c r="D563" s="74"/>
      <c r="E563" s="74"/>
    </row>
    <row r="564" spans="1:5" ht="9" x14ac:dyDescent="0.25">
      <c r="A564" s="113" t="s">
        <v>129</v>
      </c>
      <c r="B564" s="74">
        <f>B566+B588</f>
        <v>265237</v>
      </c>
      <c r="C564" s="74">
        <f>C566+C588</f>
        <v>194866</v>
      </c>
      <c r="D564" s="74"/>
      <c r="E564" s="74">
        <f>E566+E588</f>
        <v>70371</v>
      </c>
    </row>
    <row r="565" spans="1:5" ht="9" x14ac:dyDescent="0.25">
      <c r="A565" s="113"/>
      <c r="B565" s="74"/>
      <c r="C565" s="74"/>
      <c r="D565" s="74"/>
      <c r="E565" s="74"/>
    </row>
    <row r="566" spans="1:5" ht="9" x14ac:dyDescent="0.25">
      <c r="A566" s="331" t="s">
        <v>385</v>
      </c>
      <c r="B566" s="199">
        <f>SUM(B567:B586)</f>
        <v>103511</v>
      </c>
      <c r="C566" s="199">
        <f>SUM(C567:C586)</f>
        <v>51843</v>
      </c>
      <c r="D566" s="199"/>
      <c r="E566" s="199">
        <f>SUM(E567:E586)</f>
        <v>51668</v>
      </c>
    </row>
    <row r="567" spans="1:5" ht="9" x14ac:dyDescent="0.25">
      <c r="A567" s="505" t="s">
        <v>437</v>
      </c>
      <c r="B567" s="199">
        <f t="shared" ref="B567:B586" si="30">SUM(C567:E567)</f>
        <v>535</v>
      </c>
      <c r="C567" s="199">
        <v>83</v>
      </c>
      <c r="D567" s="199"/>
      <c r="E567" s="199">
        <v>452</v>
      </c>
    </row>
    <row r="568" spans="1:5" ht="9" x14ac:dyDescent="0.25">
      <c r="A568" s="500" t="s">
        <v>524</v>
      </c>
      <c r="B568" s="199">
        <f t="shared" si="30"/>
        <v>348</v>
      </c>
      <c r="C568" s="199">
        <v>1</v>
      </c>
      <c r="D568" s="199"/>
      <c r="E568" s="199">
        <v>347</v>
      </c>
    </row>
    <row r="569" spans="1:5" ht="9" x14ac:dyDescent="0.25">
      <c r="A569" s="502" t="s">
        <v>432</v>
      </c>
      <c r="B569" s="262">
        <f t="shared" si="30"/>
        <v>2725</v>
      </c>
      <c r="C569" s="262">
        <v>1927</v>
      </c>
      <c r="D569" s="262"/>
      <c r="E569" s="262">
        <v>798</v>
      </c>
    </row>
    <row r="570" spans="1:5" ht="9" x14ac:dyDescent="0.25">
      <c r="A570" s="500" t="s">
        <v>453</v>
      </c>
      <c r="B570" s="199">
        <f t="shared" si="30"/>
        <v>4049</v>
      </c>
      <c r="C570" s="199">
        <v>1668</v>
      </c>
      <c r="D570" s="199"/>
      <c r="E570" s="199">
        <v>2381</v>
      </c>
    </row>
    <row r="571" spans="1:5" ht="9" x14ac:dyDescent="0.25">
      <c r="A571" s="500" t="s">
        <v>510</v>
      </c>
      <c r="B571" s="199">
        <f t="shared" si="30"/>
        <v>7332</v>
      </c>
      <c r="C571" s="457">
        <v>0</v>
      </c>
      <c r="D571" s="457"/>
      <c r="E571" s="199">
        <v>7332</v>
      </c>
    </row>
    <row r="572" spans="1:5" ht="9" x14ac:dyDescent="0.25">
      <c r="A572" s="500" t="s">
        <v>511</v>
      </c>
      <c r="B572" s="199">
        <f t="shared" si="30"/>
        <v>14107</v>
      </c>
      <c r="C572" s="199">
        <v>7095</v>
      </c>
      <c r="D572" s="199"/>
      <c r="E572" s="199">
        <v>7012</v>
      </c>
    </row>
    <row r="573" spans="1:5" ht="9" x14ac:dyDescent="0.25">
      <c r="A573" s="502" t="s">
        <v>512</v>
      </c>
      <c r="B573" s="262">
        <f t="shared" si="30"/>
        <v>4883</v>
      </c>
      <c r="C573" s="262">
        <v>0</v>
      </c>
      <c r="D573" s="262"/>
      <c r="E573" s="262">
        <v>4883</v>
      </c>
    </row>
    <row r="574" spans="1:5" ht="9" x14ac:dyDescent="0.25">
      <c r="A574" s="505" t="s">
        <v>513</v>
      </c>
      <c r="B574" s="199">
        <f t="shared" si="30"/>
        <v>19795</v>
      </c>
      <c r="C574" s="199">
        <v>14330</v>
      </c>
      <c r="D574" s="199"/>
      <c r="E574" s="199">
        <v>5465</v>
      </c>
    </row>
    <row r="575" spans="1:5" ht="9" x14ac:dyDescent="0.25">
      <c r="A575" s="505" t="s">
        <v>436</v>
      </c>
      <c r="B575" s="199">
        <f t="shared" si="30"/>
        <v>22284</v>
      </c>
      <c r="C575" s="199">
        <v>17348</v>
      </c>
      <c r="D575" s="199"/>
      <c r="E575" s="199">
        <v>4936</v>
      </c>
    </row>
    <row r="576" spans="1:5" ht="9" x14ac:dyDescent="0.25">
      <c r="A576" s="500" t="s">
        <v>434</v>
      </c>
      <c r="B576" s="199">
        <f t="shared" si="30"/>
        <v>3370</v>
      </c>
      <c r="C576" s="199">
        <v>610</v>
      </c>
      <c r="D576" s="199"/>
      <c r="E576" s="199">
        <v>2760</v>
      </c>
    </row>
    <row r="577" spans="1:5" ht="9" x14ac:dyDescent="0.25">
      <c r="A577" s="531" t="s">
        <v>537</v>
      </c>
      <c r="B577" s="530">
        <f t="shared" si="30"/>
        <v>531</v>
      </c>
      <c r="C577" s="530">
        <v>229</v>
      </c>
      <c r="D577" s="530"/>
      <c r="E577" s="530">
        <v>302</v>
      </c>
    </row>
    <row r="578" spans="1:5" ht="9" x14ac:dyDescent="0.25">
      <c r="A578" s="419" t="s">
        <v>538</v>
      </c>
      <c r="B578" s="457">
        <f t="shared" si="30"/>
        <v>16</v>
      </c>
      <c r="C578" s="457">
        <v>6</v>
      </c>
      <c r="D578" s="457"/>
      <c r="E578" s="457">
        <v>10</v>
      </c>
    </row>
    <row r="579" spans="1:5" ht="9" x14ac:dyDescent="0.25">
      <c r="A579" s="500" t="s">
        <v>514</v>
      </c>
      <c r="B579" s="199">
        <f t="shared" si="30"/>
        <v>857</v>
      </c>
      <c r="C579" s="199">
        <v>724</v>
      </c>
      <c r="D579" s="199"/>
      <c r="E579" s="199">
        <v>133</v>
      </c>
    </row>
    <row r="580" spans="1:5" ht="9" x14ac:dyDescent="0.25">
      <c r="A580" s="500" t="s">
        <v>448</v>
      </c>
      <c r="B580" s="199">
        <f t="shared" si="30"/>
        <v>2652</v>
      </c>
      <c r="C580" s="199">
        <v>2627</v>
      </c>
      <c r="D580" s="199"/>
      <c r="E580" s="199">
        <v>25</v>
      </c>
    </row>
    <row r="581" spans="1:5" ht="9" x14ac:dyDescent="0.25">
      <c r="A581" s="531" t="s">
        <v>515</v>
      </c>
      <c r="B581" s="262">
        <f t="shared" si="30"/>
        <v>12505</v>
      </c>
      <c r="C581" s="262">
        <v>2265</v>
      </c>
      <c r="D581" s="262"/>
      <c r="E581" s="262">
        <v>10240</v>
      </c>
    </row>
    <row r="582" spans="1:5" ht="9" x14ac:dyDescent="0.25">
      <c r="A582" s="500" t="s">
        <v>464</v>
      </c>
      <c r="B582" s="199">
        <f t="shared" si="30"/>
        <v>164</v>
      </c>
      <c r="C582" s="199">
        <v>0</v>
      </c>
      <c r="D582" s="199"/>
      <c r="E582" s="199">
        <v>164</v>
      </c>
    </row>
    <row r="583" spans="1:5" s="29" customFormat="1" ht="9.6" customHeight="1" x14ac:dyDescent="0.25">
      <c r="A583" s="500" t="s">
        <v>516</v>
      </c>
      <c r="B583" s="199">
        <f>SUM(C583:E583)</f>
        <v>1044</v>
      </c>
      <c r="C583" s="457">
        <v>0</v>
      </c>
      <c r="D583" s="457"/>
      <c r="E583" s="199">
        <v>1044</v>
      </c>
    </row>
    <row r="584" spans="1:5" ht="9" x14ac:dyDescent="0.25">
      <c r="A584" s="500" t="s">
        <v>517</v>
      </c>
      <c r="B584" s="199">
        <f t="shared" si="30"/>
        <v>1514</v>
      </c>
      <c r="C584" s="199">
        <v>1509</v>
      </c>
      <c r="D584" s="199"/>
      <c r="E584" s="199">
        <v>5</v>
      </c>
    </row>
    <row r="585" spans="1:5" ht="9" x14ac:dyDescent="0.25">
      <c r="A585" s="502" t="s">
        <v>452</v>
      </c>
      <c r="B585" s="262">
        <f t="shared" si="30"/>
        <v>21</v>
      </c>
      <c r="C585" s="530">
        <v>0</v>
      </c>
      <c r="D585" s="530"/>
      <c r="E585" s="262">
        <v>21</v>
      </c>
    </row>
    <row r="586" spans="1:5" ht="9" x14ac:dyDescent="0.25">
      <c r="A586" s="500" t="s">
        <v>462</v>
      </c>
      <c r="B586" s="199">
        <f t="shared" si="30"/>
        <v>4779</v>
      </c>
      <c r="C586" s="199">
        <v>1421</v>
      </c>
      <c r="D586" s="199"/>
      <c r="E586" s="199">
        <v>3358</v>
      </c>
    </row>
    <row r="587" spans="1:5" ht="4.7" customHeight="1" x14ac:dyDescent="0.25">
      <c r="A587" s="318"/>
      <c r="B587" s="329"/>
      <c r="C587" s="329"/>
      <c r="D587" s="329"/>
      <c r="E587" s="329"/>
    </row>
    <row r="588" spans="1:5" ht="9" x14ac:dyDescent="0.25">
      <c r="A588" s="331" t="s">
        <v>386</v>
      </c>
      <c r="B588" s="199">
        <f>SUM(B589:B606)</f>
        <v>161726</v>
      </c>
      <c r="C588" s="199">
        <f>SUM(C589:C606)</f>
        <v>143023</v>
      </c>
      <c r="D588" s="199"/>
      <c r="E588" s="199">
        <f>SUM(E589:E606)</f>
        <v>18703</v>
      </c>
    </row>
    <row r="589" spans="1:5" ht="9" x14ac:dyDescent="0.25">
      <c r="A589" s="505" t="s">
        <v>449</v>
      </c>
      <c r="B589" s="199">
        <f t="shared" ref="B589:B606" si="31">SUM(C589:E589)</f>
        <v>13415</v>
      </c>
      <c r="C589" s="199">
        <v>13373</v>
      </c>
      <c r="D589" s="199"/>
      <c r="E589" s="199">
        <v>42</v>
      </c>
    </row>
    <row r="590" spans="1:5" ht="9" x14ac:dyDescent="0.25">
      <c r="A590" s="505" t="s">
        <v>518</v>
      </c>
      <c r="B590" s="199">
        <f t="shared" si="31"/>
        <v>723</v>
      </c>
      <c r="C590" s="457">
        <v>0</v>
      </c>
      <c r="D590" s="457"/>
      <c r="E590" s="199">
        <v>723</v>
      </c>
    </row>
    <row r="591" spans="1:5" ht="9" x14ac:dyDescent="0.25">
      <c r="A591" s="541" t="s">
        <v>519</v>
      </c>
      <c r="B591" s="550">
        <f t="shared" si="31"/>
        <v>61011</v>
      </c>
      <c r="C591" s="550">
        <v>60720</v>
      </c>
      <c r="D591" s="550"/>
      <c r="E591" s="555">
        <v>291</v>
      </c>
    </row>
    <row r="592" spans="1:5" ht="9" x14ac:dyDescent="0.25">
      <c r="A592" s="505" t="s">
        <v>520</v>
      </c>
      <c r="B592" s="199">
        <f t="shared" si="31"/>
        <v>5</v>
      </c>
      <c r="C592" s="199">
        <v>2</v>
      </c>
      <c r="D592" s="199"/>
      <c r="E592" s="199">
        <v>3</v>
      </c>
    </row>
    <row r="593" spans="1:5" ht="9" x14ac:dyDescent="0.25">
      <c r="A593" s="505" t="s">
        <v>521</v>
      </c>
      <c r="B593" s="199">
        <f t="shared" si="31"/>
        <v>2899</v>
      </c>
      <c r="C593" s="199">
        <v>2786</v>
      </c>
      <c r="D593" s="199"/>
      <c r="E593" s="199">
        <v>113</v>
      </c>
    </row>
    <row r="594" spans="1:5" ht="9" x14ac:dyDescent="0.25">
      <c r="A594" s="505" t="s">
        <v>439</v>
      </c>
      <c r="B594" s="199">
        <f t="shared" si="31"/>
        <v>963</v>
      </c>
      <c r="C594" s="457">
        <v>0</v>
      </c>
      <c r="D594" s="457"/>
      <c r="E594" s="199">
        <v>963</v>
      </c>
    </row>
    <row r="595" spans="1:5" ht="9" x14ac:dyDescent="0.25">
      <c r="A595" s="541" t="s">
        <v>470</v>
      </c>
      <c r="B595" s="550">
        <f t="shared" si="31"/>
        <v>9619</v>
      </c>
      <c r="C595" s="555">
        <v>8106</v>
      </c>
      <c r="D595" s="555"/>
      <c r="E595" s="555">
        <v>1513</v>
      </c>
    </row>
    <row r="596" spans="1:5" ht="9" x14ac:dyDescent="0.25">
      <c r="A596" s="419" t="s">
        <v>534</v>
      </c>
      <c r="B596" s="199">
        <f t="shared" si="31"/>
        <v>4</v>
      </c>
      <c r="C596" s="457">
        <v>0</v>
      </c>
      <c r="D596" s="457"/>
      <c r="E596" s="199">
        <v>4</v>
      </c>
    </row>
    <row r="597" spans="1:5" ht="9" x14ac:dyDescent="0.25">
      <c r="A597" s="419" t="s">
        <v>529</v>
      </c>
      <c r="B597" s="199">
        <f t="shared" si="31"/>
        <v>401</v>
      </c>
      <c r="C597" s="457">
        <v>0</v>
      </c>
      <c r="D597" s="457"/>
      <c r="E597" s="199">
        <v>401</v>
      </c>
    </row>
    <row r="598" spans="1:5" ht="9" x14ac:dyDescent="0.25">
      <c r="A598" s="505" t="s">
        <v>522</v>
      </c>
      <c r="B598" s="199">
        <f t="shared" si="31"/>
        <v>22289</v>
      </c>
      <c r="C598" s="199">
        <v>19101</v>
      </c>
      <c r="D598" s="199"/>
      <c r="E598" s="199">
        <v>3188</v>
      </c>
    </row>
    <row r="599" spans="1:5" ht="9" x14ac:dyDescent="0.25">
      <c r="A599" s="541" t="s">
        <v>441</v>
      </c>
      <c r="B599" s="550">
        <f t="shared" si="31"/>
        <v>4523</v>
      </c>
      <c r="C599" s="555">
        <v>2420</v>
      </c>
      <c r="D599" s="555"/>
      <c r="E599" s="550">
        <v>2103</v>
      </c>
    </row>
    <row r="600" spans="1:5" ht="9" x14ac:dyDescent="0.25">
      <c r="A600" s="505" t="s">
        <v>450</v>
      </c>
      <c r="B600" s="457">
        <f t="shared" si="31"/>
        <v>47</v>
      </c>
      <c r="C600" s="457">
        <v>23</v>
      </c>
      <c r="D600" s="457"/>
      <c r="E600" s="457">
        <v>24</v>
      </c>
    </row>
    <row r="601" spans="1:5" ht="9" x14ac:dyDescent="0.25">
      <c r="A601" s="419" t="s">
        <v>533</v>
      </c>
      <c r="B601" s="199">
        <f t="shared" si="31"/>
        <v>401</v>
      </c>
      <c r="C601" s="457">
        <v>0</v>
      </c>
      <c r="D601" s="457"/>
      <c r="E601" s="199">
        <v>401</v>
      </c>
    </row>
    <row r="602" spans="1:5" ht="9" x14ac:dyDescent="0.25">
      <c r="A602" s="505" t="s">
        <v>445</v>
      </c>
      <c r="B602" s="199">
        <f t="shared" si="31"/>
        <v>10218</v>
      </c>
      <c r="C602" s="199">
        <v>8731</v>
      </c>
      <c r="D602" s="199"/>
      <c r="E602" s="199">
        <v>1487</v>
      </c>
    </row>
    <row r="603" spans="1:5" ht="9" x14ac:dyDescent="0.25">
      <c r="A603" s="541" t="s">
        <v>471</v>
      </c>
      <c r="B603" s="550">
        <f t="shared" si="31"/>
        <v>15</v>
      </c>
      <c r="C603" s="550">
        <v>0</v>
      </c>
      <c r="D603" s="550"/>
      <c r="E603" s="550">
        <v>15</v>
      </c>
    </row>
    <row r="604" spans="1:5" ht="9" x14ac:dyDescent="0.25">
      <c r="A604" s="505" t="s">
        <v>469</v>
      </c>
      <c r="B604" s="199">
        <f t="shared" si="31"/>
        <v>8831</v>
      </c>
      <c r="C604" s="199">
        <v>4264</v>
      </c>
      <c r="D604" s="199"/>
      <c r="E604" s="199">
        <v>4567</v>
      </c>
    </row>
    <row r="605" spans="1:5" ht="9" x14ac:dyDescent="0.25">
      <c r="A605" s="505" t="s">
        <v>523</v>
      </c>
      <c r="B605" s="199">
        <f t="shared" si="31"/>
        <v>9509</v>
      </c>
      <c r="C605" s="199">
        <v>7796</v>
      </c>
      <c r="D605" s="199"/>
      <c r="E605" s="199">
        <v>1713</v>
      </c>
    </row>
    <row r="606" spans="1:5" ht="9" x14ac:dyDescent="0.25">
      <c r="A606" s="505" t="s">
        <v>447</v>
      </c>
      <c r="B606" s="199">
        <f t="shared" si="31"/>
        <v>16853</v>
      </c>
      <c r="C606" s="199">
        <v>15701</v>
      </c>
      <c r="D606" s="199"/>
      <c r="E606" s="199">
        <v>1152</v>
      </c>
    </row>
    <row r="607" spans="1:5" ht="6" customHeight="1" x14ac:dyDescent="0.2">
      <c r="A607" s="62"/>
      <c r="B607" s="62"/>
      <c r="C607" s="62"/>
      <c r="D607" s="62"/>
      <c r="E607" s="62"/>
    </row>
    <row r="608" spans="1:5" ht="9" x14ac:dyDescent="0.25">
      <c r="A608" s="113">
        <v>2009</v>
      </c>
      <c r="B608" s="74"/>
      <c r="C608" s="74"/>
      <c r="D608" s="74"/>
      <c r="E608" s="74"/>
    </row>
    <row r="609" spans="1:5" ht="9" x14ac:dyDescent="0.25">
      <c r="A609" s="113" t="s">
        <v>129</v>
      </c>
      <c r="B609" s="74">
        <f>B611+B633</f>
        <v>241923</v>
      </c>
      <c r="C609" s="74">
        <f>C611+C633</f>
        <v>173841</v>
      </c>
      <c r="D609" s="74"/>
      <c r="E609" s="74">
        <f>E611+E633</f>
        <v>68082</v>
      </c>
    </row>
    <row r="610" spans="1:5" ht="9" x14ac:dyDescent="0.25">
      <c r="A610" s="113"/>
      <c r="B610" s="74"/>
      <c r="C610" s="74"/>
      <c r="D610" s="74"/>
      <c r="E610" s="74"/>
    </row>
    <row r="611" spans="1:5" ht="9" x14ac:dyDescent="0.25">
      <c r="A611" s="331" t="s">
        <v>385</v>
      </c>
      <c r="B611" s="199">
        <f>SUM(B612:B631)</f>
        <v>96037</v>
      </c>
      <c r="C611" s="199">
        <f>SUM(C612:C631)</f>
        <v>46732</v>
      </c>
      <c r="D611" s="199"/>
      <c r="E611" s="199">
        <f>SUM(E612:E631)</f>
        <v>49305</v>
      </c>
    </row>
    <row r="612" spans="1:5" ht="9" x14ac:dyDescent="0.25">
      <c r="A612" s="505" t="s">
        <v>437</v>
      </c>
      <c r="B612" s="199">
        <f t="shared" ref="B612:B627" si="32">SUM(C612:E612)</f>
        <v>465</v>
      </c>
      <c r="C612" s="199">
        <v>32</v>
      </c>
      <c r="D612" s="199"/>
      <c r="E612" s="199">
        <v>433</v>
      </c>
    </row>
    <row r="613" spans="1:5" ht="9" x14ac:dyDescent="0.25">
      <c r="A613" s="500" t="s">
        <v>524</v>
      </c>
      <c r="B613" s="199">
        <f t="shared" si="32"/>
        <v>331</v>
      </c>
      <c r="C613" s="199">
        <v>0</v>
      </c>
      <c r="D613" s="199"/>
      <c r="E613" s="199">
        <v>331</v>
      </c>
    </row>
    <row r="614" spans="1:5" ht="9" x14ac:dyDescent="0.25">
      <c r="A614" s="502" t="s">
        <v>432</v>
      </c>
      <c r="B614" s="262">
        <f t="shared" si="32"/>
        <v>2244</v>
      </c>
      <c r="C614" s="262">
        <v>1440</v>
      </c>
      <c r="D614" s="262"/>
      <c r="E614" s="262">
        <v>804</v>
      </c>
    </row>
    <row r="615" spans="1:5" ht="9" x14ac:dyDescent="0.25">
      <c r="A615" s="500" t="s">
        <v>453</v>
      </c>
      <c r="B615" s="199">
        <f t="shared" si="32"/>
        <v>3794</v>
      </c>
      <c r="C615" s="199">
        <v>1484</v>
      </c>
      <c r="D615" s="199"/>
      <c r="E615" s="199">
        <v>2310</v>
      </c>
    </row>
    <row r="616" spans="1:5" ht="9" x14ac:dyDescent="0.25">
      <c r="A616" s="500" t="s">
        <v>510</v>
      </c>
      <c r="B616" s="199">
        <f t="shared" si="32"/>
        <v>5990</v>
      </c>
      <c r="C616" s="457">
        <v>0</v>
      </c>
      <c r="D616" s="457"/>
      <c r="E616" s="199">
        <v>5990</v>
      </c>
    </row>
    <row r="617" spans="1:5" ht="9" x14ac:dyDescent="0.25">
      <c r="A617" s="500" t="s">
        <v>511</v>
      </c>
      <c r="B617" s="199">
        <f t="shared" si="32"/>
        <v>12199</v>
      </c>
      <c r="C617" s="199">
        <v>6341</v>
      </c>
      <c r="D617" s="199"/>
      <c r="E617" s="199">
        <v>5858</v>
      </c>
    </row>
    <row r="618" spans="1:5" ht="9" x14ac:dyDescent="0.25">
      <c r="A618" s="502" t="s">
        <v>512</v>
      </c>
      <c r="B618" s="262">
        <f t="shared" si="32"/>
        <v>4430</v>
      </c>
      <c r="C618" s="262">
        <v>0</v>
      </c>
      <c r="D618" s="262"/>
      <c r="E618" s="262">
        <v>4430</v>
      </c>
    </row>
    <row r="619" spans="1:5" ht="9" x14ac:dyDescent="0.25">
      <c r="A619" s="505" t="s">
        <v>513</v>
      </c>
      <c r="B619" s="199">
        <f t="shared" si="32"/>
        <v>19984</v>
      </c>
      <c r="C619" s="199">
        <v>14180</v>
      </c>
      <c r="D619" s="199"/>
      <c r="E619" s="199">
        <v>5804</v>
      </c>
    </row>
    <row r="620" spans="1:5" ht="9" x14ac:dyDescent="0.25">
      <c r="A620" s="505" t="s">
        <v>436</v>
      </c>
      <c r="B620" s="199">
        <f t="shared" si="32"/>
        <v>18529</v>
      </c>
      <c r="C620" s="199">
        <v>13757</v>
      </c>
      <c r="D620" s="199"/>
      <c r="E620" s="199">
        <v>4772</v>
      </c>
    </row>
    <row r="621" spans="1:5" ht="9" x14ac:dyDescent="0.25">
      <c r="A621" s="500" t="s">
        <v>434</v>
      </c>
      <c r="B621" s="199">
        <f t="shared" si="32"/>
        <v>3297</v>
      </c>
      <c r="C621" s="199">
        <v>533</v>
      </c>
      <c r="D621" s="199"/>
      <c r="E621" s="199">
        <v>2764</v>
      </c>
    </row>
    <row r="622" spans="1:5" ht="9" x14ac:dyDescent="0.25">
      <c r="A622" s="531" t="s">
        <v>537</v>
      </c>
      <c r="B622" s="530">
        <f t="shared" si="32"/>
        <v>609</v>
      </c>
      <c r="C622" s="530">
        <v>405</v>
      </c>
      <c r="D622" s="530"/>
      <c r="E622" s="530">
        <v>204</v>
      </c>
    </row>
    <row r="623" spans="1:5" ht="9" x14ac:dyDescent="0.25">
      <c r="A623" s="419" t="s">
        <v>538</v>
      </c>
      <c r="B623" s="457">
        <f t="shared" si="32"/>
        <v>19</v>
      </c>
      <c r="C623" s="457" t="s">
        <v>539</v>
      </c>
      <c r="D623" s="457"/>
      <c r="E623" s="457">
        <v>19</v>
      </c>
    </row>
    <row r="624" spans="1:5" ht="9" x14ac:dyDescent="0.25">
      <c r="A624" s="500" t="s">
        <v>514</v>
      </c>
      <c r="B624" s="199">
        <f t="shared" si="32"/>
        <v>548</v>
      </c>
      <c r="C624" s="199">
        <v>526</v>
      </c>
      <c r="D624" s="199"/>
      <c r="E624" s="199">
        <v>22</v>
      </c>
    </row>
    <row r="625" spans="1:5" ht="9" x14ac:dyDescent="0.25">
      <c r="A625" s="500" t="s">
        <v>448</v>
      </c>
      <c r="B625" s="199">
        <f t="shared" si="32"/>
        <v>2480</v>
      </c>
      <c r="C625" s="199">
        <v>1708</v>
      </c>
      <c r="D625" s="199"/>
      <c r="E625" s="199">
        <v>772</v>
      </c>
    </row>
    <row r="626" spans="1:5" ht="9" x14ac:dyDescent="0.25">
      <c r="A626" s="531" t="s">
        <v>515</v>
      </c>
      <c r="B626" s="262">
        <f t="shared" si="32"/>
        <v>13427</v>
      </c>
      <c r="C626" s="262">
        <v>3863</v>
      </c>
      <c r="D626" s="262"/>
      <c r="E626" s="262">
        <v>9564</v>
      </c>
    </row>
    <row r="627" spans="1:5" ht="9" x14ac:dyDescent="0.25">
      <c r="A627" s="500" t="s">
        <v>464</v>
      </c>
      <c r="B627" s="199">
        <f t="shared" si="32"/>
        <v>137</v>
      </c>
      <c r="C627" s="199">
        <v>0</v>
      </c>
      <c r="D627" s="199"/>
      <c r="E627" s="199">
        <v>137</v>
      </c>
    </row>
    <row r="628" spans="1:5" s="29" customFormat="1" ht="9.6" customHeight="1" x14ac:dyDescent="0.25">
      <c r="A628" s="500" t="s">
        <v>516</v>
      </c>
      <c r="B628" s="199">
        <f>SUM(C628:E628)</f>
        <v>1542</v>
      </c>
      <c r="C628" s="457">
        <v>0</v>
      </c>
      <c r="D628" s="457"/>
      <c r="E628" s="199">
        <v>1542</v>
      </c>
    </row>
    <row r="629" spans="1:5" ht="9" x14ac:dyDescent="0.25">
      <c r="A629" s="500" t="s">
        <v>517</v>
      </c>
      <c r="B629" s="199">
        <f>SUM(C629:E629)</f>
        <v>1179</v>
      </c>
      <c r="C629" s="199">
        <v>1175</v>
      </c>
      <c r="D629" s="199"/>
      <c r="E629" s="199">
        <v>4</v>
      </c>
    </row>
    <row r="630" spans="1:5" ht="9" x14ac:dyDescent="0.25">
      <c r="A630" s="502" t="s">
        <v>452</v>
      </c>
      <c r="B630" s="262">
        <f>SUM(C630:E630)</f>
        <v>20</v>
      </c>
      <c r="C630" s="530">
        <v>0</v>
      </c>
      <c r="D630" s="530"/>
      <c r="E630" s="262">
        <v>20</v>
      </c>
    </row>
    <row r="631" spans="1:5" ht="9" x14ac:dyDescent="0.25">
      <c r="A631" s="500" t="s">
        <v>462</v>
      </c>
      <c r="B631" s="199">
        <f>SUM(C631:E631)</f>
        <v>4813</v>
      </c>
      <c r="C631" s="199">
        <v>1288</v>
      </c>
      <c r="D631" s="199"/>
      <c r="E631" s="199">
        <v>3525</v>
      </c>
    </row>
    <row r="632" spans="1:5" ht="4.7" customHeight="1" x14ac:dyDescent="0.25">
      <c r="A632" s="318"/>
      <c r="B632" s="329"/>
      <c r="C632" s="329"/>
      <c r="D632" s="329"/>
      <c r="E632" s="329"/>
    </row>
    <row r="633" spans="1:5" ht="9" x14ac:dyDescent="0.25">
      <c r="A633" s="331" t="s">
        <v>386</v>
      </c>
      <c r="B633" s="199">
        <f>SUM(B634:B651)</f>
        <v>145886</v>
      </c>
      <c r="C633" s="199">
        <f>SUM(C634:C651)</f>
        <v>127109</v>
      </c>
      <c r="D633" s="199"/>
      <c r="E633" s="199">
        <f>SUM(E634:E651)</f>
        <v>18777</v>
      </c>
    </row>
    <row r="634" spans="1:5" ht="9" x14ac:dyDescent="0.25">
      <c r="A634" s="505" t="s">
        <v>449</v>
      </c>
      <c r="B634" s="199">
        <f t="shared" ref="B634:B651" si="33">SUM(C634:E634)</f>
        <v>11498</v>
      </c>
      <c r="C634" s="457">
        <v>11456</v>
      </c>
      <c r="D634" s="457"/>
      <c r="E634" s="457">
        <v>42</v>
      </c>
    </row>
    <row r="635" spans="1:5" ht="9" x14ac:dyDescent="0.25">
      <c r="A635" s="505" t="s">
        <v>518</v>
      </c>
      <c r="B635" s="199">
        <f t="shared" si="33"/>
        <v>954</v>
      </c>
      <c r="C635" s="457">
        <v>0</v>
      </c>
      <c r="D635" s="457"/>
      <c r="E635" s="457">
        <v>954</v>
      </c>
    </row>
    <row r="636" spans="1:5" ht="9" x14ac:dyDescent="0.25">
      <c r="A636" s="541" t="s">
        <v>519</v>
      </c>
      <c r="B636" s="550">
        <f t="shared" si="33"/>
        <v>51818</v>
      </c>
      <c r="C636" s="555">
        <v>51738</v>
      </c>
      <c r="D636" s="555"/>
      <c r="E636" s="555">
        <v>80</v>
      </c>
    </row>
    <row r="637" spans="1:5" ht="9" x14ac:dyDescent="0.25">
      <c r="A637" s="505" t="s">
        <v>520</v>
      </c>
      <c r="B637" s="199">
        <f t="shared" si="33"/>
        <v>88</v>
      </c>
      <c r="C637" s="457">
        <v>85</v>
      </c>
      <c r="D637" s="457"/>
      <c r="E637" s="457">
        <v>3</v>
      </c>
    </row>
    <row r="638" spans="1:5" ht="9" x14ac:dyDescent="0.25">
      <c r="A638" s="505" t="s">
        <v>521</v>
      </c>
      <c r="B638" s="199">
        <f t="shared" si="33"/>
        <v>3111</v>
      </c>
      <c r="C638" s="457">
        <v>2603</v>
      </c>
      <c r="D638" s="457"/>
      <c r="E638" s="457">
        <v>508</v>
      </c>
    </row>
    <row r="639" spans="1:5" ht="9" x14ac:dyDescent="0.25">
      <c r="A639" s="505" t="s">
        <v>439</v>
      </c>
      <c r="B639" s="199">
        <f t="shared" si="33"/>
        <v>822</v>
      </c>
      <c r="C639" s="457">
        <v>0</v>
      </c>
      <c r="D639" s="457"/>
      <c r="E639" s="457">
        <v>822</v>
      </c>
    </row>
    <row r="640" spans="1:5" ht="9" x14ac:dyDescent="0.25">
      <c r="A640" s="541" t="s">
        <v>470</v>
      </c>
      <c r="B640" s="550">
        <f t="shared" si="33"/>
        <v>7798</v>
      </c>
      <c r="C640" s="555">
        <v>5689</v>
      </c>
      <c r="D640" s="555"/>
      <c r="E640" s="555">
        <v>2109</v>
      </c>
    </row>
    <row r="641" spans="1:5" ht="9" x14ac:dyDescent="0.25">
      <c r="A641" s="419" t="s">
        <v>534</v>
      </c>
      <c r="B641" s="457" t="s">
        <v>539</v>
      </c>
      <c r="C641" s="457">
        <v>0</v>
      </c>
      <c r="D641" s="457"/>
      <c r="E641" s="457" t="s">
        <v>539</v>
      </c>
    </row>
    <row r="642" spans="1:5" ht="9" x14ac:dyDescent="0.25">
      <c r="A642" s="419" t="s">
        <v>529</v>
      </c>
      <c r="B642" s="199">
        <f t="shared" si="33"/>
        <v>341</v>
      </c>
      <c r="C642" s="457">
        <v>0</v>
      </c>
      <c r="D642" s="457"/>
      <c r="E642" s="457">
        <v>341</v>
      </c>
    </row>
    <row r="643" spans="1:5" ht="9" x14ac:dyDescent="0.25">
      <c r="A643" s="505" t="s">
        <v>522</v>
      </c>
      <c r="B643" s="199">
        <f t="shared" si="33"/>
        <v>23057</v>
      </c>
      <c r="C643" s="457">
        <v>20277</v>
      </c>
      <c r="D643" s="457"/>
      <c r="E643" s="457">
        <v>2780</v>
      </c>
    </row>
    <row r="644" spans="1:5" ht="9" x14ac:dyDescent="0.25">
      <c r="A644" s="541" t="s">
        <v>441</v>
      </c>
      <c r="B644" s="550">
        <f t="shared" si="33"/>
        <v>3572</v>
      </c>
      <c r="C644" s="555">
        <v>1592</v>
      </c>
      <c r="D644" s="555"/>
      <c r="E644" s="555">
        <v>1980</v>
      </c>
    </row>
    <row r="645" spans="1:5" ht="9" x14ac:dyDescent="0.25">
      <c r="A645" s="505" t="s">
        <v>450</v>
      </c>
      <c r="B645" s="457">
        <f t="shared" si="33"/>
        <v>19</v>
      </c>
      <c r="C645" s="457">
        <v>17</v>
      </c>
      <c r="D645" s="457"/>
      <c r="E645" s="457">
        <v>2</v>
      </c>
    </row>
    <row r="646" spans="1:5" ht="9" x14ac:dyDescent="0.25">
      <c r="A646" s="419" t="s">
        <v>533</v>
      </c>
      <c r="B646" s="199">
        <f t="shared" si="33"/>
        <v>341</v>
      </c>
      <c r="C646" s="457">
        <v>0</v>
      </c>
      <c r="D646" s="457"/>
      <c r="E646" s="457">
        <v>341</v>
      </c>
    </row>
    <row r="647" spans="1:5" ht="9" x14ac:dyDescent="0.25">
      <c r="A647" s="505" t="s">
        <v>445</v>
      </c>
      <c r="B647" s="199">
        <f t="shared" si="33"/>
        <v>8216</v>
      </c>
      <c r="C647" s="457">
        <v>7002</v>
      </c>
      <c r="D647" s="457"/>
      <c r="E647" s="457">
        <v>1214</v>
      </c>
    </row>
    <row r="648" spans="1:5" ht="9" x14ac:dyDescent="0.25">
      <c r="A648" s="541" t="s">
        <v>471</v>
      </c>
      <c r="B648" s="550">
        <f t="shared" si="33"/>
        <v>18</v>
      </c>
      <c r="C648" s="555">
        <v>1</v>
      </c>
      <c r="D648" s="555"/>
      <c r="E648" s="555">
        <v>17</v>
      </c>
    </row>
    <row r="649" spans="1:5" ht="9" x14ac:dyDescent="0.25">
      <c r="A649" s="505" t="s">
        <v>469</v>
      </c>
      <c r="B649" s="199">
        <f t="shared" si="33"/>
        <v>8517</v>
      </c>
      <c r="C649" s="457">
        <v>3700</v>
      </c>
      <c r="D649" s="457"/>
      <c r="E649" s="457">
        <v>4817</v>
      </c>
    </row>
    <row r="650" spans="1:5" ht="9" x14ac:dyDescent="0.25">
      <c r="A650" s="505" t="s">
        <v>523</v>
      </c>
      <c r="B650" s="199">
        <f t="shared" si="33"/>
        <v>9611</v>
      </c>
      <c r="C650" s="457">
        <v>8123</v>
      </c>
      <c r="D650" s="457"/>
      <c r="E650" s="457">
        <v>1488</v>
      </c>
    </row>
    <row r="651" spans="1:5" ht="9" x14ac:dyDescent="0.25">
      <c r="A651" s="505" t="s">
        <v>447</v>
      </c>
      <c r="B651" s="199">
        <f t="shared" si="33"/>
        <v>16105</v>
      </c>
      <c r="C651" s="457">
        <v>14826</v>
      </c>
      <c r="D651" s="457"/>
      <c r="E651" s="457">
        <v>1279</v>
      </c>
    </row>
    <row r="652" spans="1:5" ht="9" customHeight="1" x14ac:dyDescent="0.2">
      <c r="A652" s="62"/>
      <c r="B652" s="62"/>
      <c r="C652" s="62"/>
      <c r="D652" s="62"/>
      <c r="E652" s="62"/>
    </row>
    <row r="653" spans="1:5" s="587" customFormat="1" ht="9" x14ac:dyDescent="0.25">
      <c r="A653" s="585">
        <v>2010</v>
      </c>
      <c r="B653" s="586"/>
      <c r="C653" s="586"/>
      <c r="D653" s="586"/>
      <c r="E653" s="586"/>
    </row>
    <row r="654" spans="1:5" s="587" customFormat="1" ht="9" x14ac:dyDescent="0.25">
      <c r="A654" s="585" t="s">
        <v>129</v>
      </c>
      <c r="B654" s="74">
        <f>SUM(B656,B678)</f>
        <v>272811</v>
      </c>
      <c r="C654" s="74">
        <f>SUM(C656,C678)</f>
        <v>198325</v>
      </c>
      <c r="D654" s="74"/>
      <c r="E654" s="74">
        <f>SUM(E656,E678)</f>
        <v>74486</v>
      </c>
    </row>
    <row r="655" spans="1:5" s="587" customFormat="1" ht="4.5" customHeight="1" x14ac:dyDescent="0.25">
      <c r="A655" s="585"/>
      <c r="B655" s="74"/>
      <c r="C655" s="74"/>
      <c r="D655" s="74"/>
      <c r="E655" s="74"/>
    </row>
    <row r="656" spans="1:5" s="587" customFormat="1" ht="9" x14ac:dyDescent="0.25">
      <c r="A656" s="588" t="s">
        <v>385</v>
      </c>
      <c r="B656" s="197">
        <f>SUM(B657:B676)</f>
        <v>112102</v>
      </c>
      <c r="C656" s="197">
        <f>SUM(C657:C676)</f>
        <v>56765</v>
      </c>
      <c r="D656" s="197"/>
      <c r="E656" s="197">
        <f>SUM(E657:E676)</f>
        <v>55337</v>
      </c>
    </row>
    <row r="657" spans="1:5" s="587" customFormat="1" ht="9" x14ac:dyDescent="0.25">
      <c r="A657" s="589" t="s">
        <v>437</v>
      </c>
      <c r="B657" s="197">
        <f>SUM(C657:E657)</f>
        <v>569</v>
      </c>
      <c r="C657" s="197">
        <v>86</v>
      </c>
      <c r="D657" s="197"/>
      <c r="E657" s="197">
        <v>483</v>
      </c>
    </row>
    <row r="658" spans="1:5" s="587" customFormat="1" ht="9" x14ac:dyDescent="0.25">
      <c r="A658" s="590" t="s">
        <v>524</v>
      </c>
      <c r="B658" s="529">
        <f t="shared" ref="B658:B676" si="34">SUM(C658:E658)</f>
        <v>354</v>
      </c>
      <c r="C658" s="529">
        <v>0</v>
      </c>
      <c r="D658" s="529"/>
      <c r="E658" s="529">
        <v>354</v>
      </c>
    </row>
    <row r="659" spans="1:5" s="587" customFormat="1" ht="9" x14ac:dyDescent="0.25">
      <c r="A659" s="591" t="s">
        <v>432</v>
      </c>
      <c r="B659" s="555">
        <f t="shared" si="34"/>
        <v>3419</v>
      </c>
      <c r="C659" s="555">
        <v>2746</v>
      </c>
      <c r="D659" s="555"/>
      <c r="E659" s="555">
        <v>673</v>
      </c>
    </row>
    <row r="660" spans="1:5" s="587" customFormat="1" ht="9" x14ac:dyDescent="0.25">
      <c r="A660" s="592" t="s">
        <v>453</v>
      </c>
      <c r="B660" s="199">
        <f t="shared" si="34"/>
        <v>5168</v>
      </c>
      <c r="C660" s="199">
        <v>1460</v>
      </c>
      <c r="D660" s="199"/>
      <c r="E660" s="199">
        <v>3708</v>
      </c>
    </row>
    <row r="661" spans="1:5" s="587" customFormat="1" ht="9" x14ac:dyDescent="0.25">
      <c r="A661" s="592" t="s">
        <v>510</v>
      </c>
      <c r="B661" s="199">
        <f t="shared" si="34"/>
        <v>6900</v>
      </c>
      <c r="C661" s="199">
        <v>0</v>
      </c>
      <c r="D661" s="199"/>
      <c r="E661" s="199">
        <v>6900</v>
      </c>
    </row>
    <row r="662" spans="1:5" s="587" customFormat="1" ht="9" x14ac:dyDescent="0.25">
      <c r="A662" s="592" t="s">
        <v>540</v>
      </c>
      <c r="B662" s="199">
        <f t="shared" si="34"/>
        <v>13674</v>
      </c>
      <c r="C662" s="199">
        <v>6863</v>
      </c>
      <c r="D662" s="199"/>
      <c r="E662" s="199">
        <v>6811</v>
      </c>
    </row>
    <row r="663" spans="1:5" s="587" customFormat="1" ht="9" x14ac:dyDescent="0.25">
      <c r="A663" s="591" t="s">
        <v>512</v>
      </c>
      <c r="B663" s="555">
        <f t="shared" si="34"/>
        <v>4400</v>
      </c>
      <c r="C663" s="555">
        <v>0</v>
      </c>
      <c r="D663" s="555"/>
      <c r="E663" s="555">
        <v>4400</v>
      </c>
    </row>
    <row r="664" spans="1:5" s="587" customFormat="1" ht="9" x14ac:dyDescent="0.25">
      <c r="A664" s="451" t="s">
        <v>513</v>
      </c>
      <c r="B664" s="199">
        <f t="shared" si="34"/>
        <v>27828</v>
      </c>
      <c r="C664" s="199">
        <v>20248</v>
      </c>
      <c r="D664" s="199"/>
      <c r="E664" s="199">
        <v>7580</v>
      </c>
    </row>
    <row r="665" spans="1:5" s="587" customFormat="1" ht="9" x14ac:dyDescent="0.25">
      <c r="A665" s="451" t="s">
        <v>436</v>
      </c>
      <c r="B665" s="199">
        <f t="shared" si="34"/>
        <v>22200</v>
      </c>
      <c r="C665" s="199">
        <v>16780</v>
      </c>
      <c r="D665" s="199"/>
      <c r="E665" s="199">
        <v>5420</v>
      </c>
    </row>
    <row r="666" spans="1:5" s="587" customFormat="1" ht="9" x14ac:dyDescent="0.25">
      <c r="A666" s="592" t="s">
        <v>434</v>
      </c>
      <c r="B666" s="199">
        <f t="shared" si="34"/>
        <v>3099</v>
      </c>
      <c r="C666" s="199">
        <v>488</v>
      </c>
      <c r="D666" s="199"/>
      <c r="E666" s="199">
        <v>2611</v>
      </c>
    </row>
    <row r="667" spans="1:5" s="587" customFormat="1" ht="9" x14ac:dyDescent="0.25">
      <c r="A667" s="593" t="s">
        <v>537</v>
      </c>
      <c r="B667" s="555">
        <f t="shared" si="34"/>
        <v>587</v>
      </c>
      <c r="C667" s="555">
        <v>169</v>
      </c>
      <c r="D667" s="555"/>
      <c r="E667" s="555">
        <v>418</v>
      </c>
    </row>
    <row r="668" spans="1:5" s="587" customFormat="1" ht="9" x14ac:dyDescent="0.25">
      <c r="A668" s="594" t="s">
        <v>538</v>
      </c>
      <c r="B668" s="199">
        <f t="shared" si="34"/>
        <v>56</v>
      </c>
      <c r="C668" s="199">
        <v>27</v>
      </c>
      <c r="D668" s="199"/>
      <c r="E668" s="199">
        <v>29</v>
      </c>
    </row>
    <row r="669" spans="1:5" s="587" customFormat="1" ht="9" x14ac:dyDescent="0.25">
      <c r="A669" s="592" t="s">
        <v>514</v>
      </c>
      <c r="B669" s="457">
        <f t="shared" si="34"/>
        <v>420</v>
      </c>
      <c r="C669" s="457">
        <v>420</v>
      </c>
      <c r="D669" s="457"/>
      <c r="E669" s="457">
        <v>0</v>
      </c>
    </row>
    <row r="670" spans="1:5" s="587" customFormat="1" ht="9" x14ac:dyDescent="0.25">
      <c r="A670" s="592" t="s">
        <v>448</v>
      </c>
      <c r="B670" s="199">
        <f t="shared" si="34"/>
        <v>2528</v>
      </c>
      <c r="C670" s="199">
        <v>1778</v>
      </c>
      <c r="D670" s="199"/>
      <c r="E670" s="199">
        <v>750</v>
      </c>
    </row>
    <row r="671" spans="1:5" s="587" customFormat="1" ht="9" x14ac:dyDescent="0.25">
      <c r="A671" s="593" t="s">
        <v>515</v>
      </c>
      <c r="B671" s="555">
        <f t="shared" si="34"/>
        <v>12975</v>
      </c>
      <c r="C671" s="555">
        <v>3000</v>
      </c>
      <c r="D671" s="555"/>
      <c r="E671" s="555">
        <v>9975</v>
      </c>
    </row>
    <row r="672" spans="1:5" s="587" customFormat="1" ht="9" x14ac:dyDescent="0.25">
      <c r="A672" s="592" t="s">
        <v>464</v>
      </c>
      <c r="B672" s="199">
        <f t="shared" si="34"/>
        <v>178</v>
      </c>
      <c r="C672" s="199">
        <v>0</v>
      </c>
      <c r="D672" s="199"/>
      <c r="E672" s="199">
        <v>178</v>
      </c>
    </row>
    <row r="673" spans="1:5" s="595" customFormat="1" ht="9" x14ac:dyDescent="0.25">
      <c r="A673" s="592" t="s">
        <v>516</v>
      </c>
      <c r="B673" s="457">
        <f t="shared" si="34"/>
        <v>1716</v>
      </c>
      <c r="C673" s="457">
        <v>0</v>
      </c>
      <c r="D673" s="457"/>
      <c r="E673" s="457">
        <v>1716</v>
      </c>
    </row>
    <row r="674" spans="1:5" s="587" customFormat="1" ht="9" x14ac:dyDescent="0.25">
      <c r="A674" s="592" t="s">
        <v>541</v>
      </c>
      <c r="B674" s="457">
        <f t="shared" si="34"/>
        <v>945</v>
      </c>
      <c r="C674" s="457">
        <v>915</v>
      </c>
      <c r="D674" s="457"/>
      <c r="E674" s="457">
        <v>30</v>
      </c>
    </row>
    <row r="675" spans="1:5" s="587" customFormat="1" ht="9" x14ac:dyDescent="0.25">
      <c r="A675" s="591" t="s">
        <v>452</v>
      </c>
      <c r="B675" s="555">
        <f t="shared" si="34"/>
        <v>15</v>
      </c>
      <c r="C675" s="555">
        <v>0</v>
      </c>
      <c r="D675" s="555"/>
      <c r="E675" s="555">
        <v>15</v>
      </c>
    </row>
    <row r="676" spans="1:5" s="587" customFormat="1" ht="9" x14ac:dyDescent="0.25">
      <c r="A676" s="592" t="s">
        <v>462</v>
      </c>
      <c r="B676" s="199">
        <f t="shared" si="34"/>
        <v>5071</v>
      </c>
      <c r="C676" s="199">
        <v>1785</v>
      </c>
      <c r="D676" s="199"/>
      <c r="E676" s="199">
        <v>3286</v>
      </c>
    </row>
    <row r="677" spans="1:5" s="587" customFormat="1" ht="9" x14ac:dyDescent="0.25">
      <c r="A677" s="348"/>
      <c r="B677" s="199"/>
      <c r="C677" s="199"/>
      <c r="D677" s="199"/>
      <c r="E677" s="199"/>
    </row>
    <row r="678" spans="1:5" s="587" customFormat="1" ht="9" x14ac:dyDescent="0.25">
      <c r="A678" s="596" t="s">
        <v>386</v>
      </c>
      <c r="B678" s="199">
        <f>SUM(B679:B696)</f>
        <v>160709</v>
      </c>
      <c r="C678" s="199">
        <f>SUM(C679:C696)</f>
        <v>141560</v>
      </c>
      <c r="D678" s="199"/>
      <c r="E678" s="199">
        <f>SUM(E679:E696)</f>
        <v>19149</v>
      </c>
    </row>
    <row r="679" spans="1:5" s="587" customFormat="1" ht="9" x14ac:dyDescent="0.25">
      <c r="A679" s="451" t="s">
        <v>449</v>
      </c>
      <c r="B679" s="199">
        <f>C679+E679</f>
        <v>14712</v>
      </c>
      <c r="C679" s="199">
        <v>14667</v>
      </c>
      <c r="D679" s="199"/>
      <c r="E679" s="199">
        <v>45</v>
      </c>
    </row>
    <row r="680" spans="1:5" s="587" customFormat="1" ht="9" x14ac:dyDescent="0.25">
      <c r="A680" s="451" t="s">
        <v>518</v>
      </c>
      <c r="B680" s="199">
        <f>C680+E680</f>
        <v>860</v>
      </c>
      <c r="C680" s="199">
        <v>0</v>
      </c>
      <c r="D680" s="199"/>
      <c r="E680" s="199">
        <v>860</v>
      </c>
    </row>
    <row r="681" spans="1:5" s="587" customFormat="1" ht="9" x14ac:dyDescent="0.25">
      <c r="A681" s="593" t="s">
        <v>519</v>
      </c>
      <c r="B681" s="555">
        <f t="shared" ref="B681:B696" si="35">C681+E681</f>
        <v>48664</v>
      </c>
      <c r="C681" s="555">
        <v>48664</v>
      </c>
      <c r="D681" s="555"/>
      <c r="E681" s="555">
        <v>0</v>
      </c>
    </row>
    <row r="682" spans="1:5" s="587" customFormat="1" ht="9" x14ac:dyDescent="0.25">
      <c r="A682" s="451" t="s">
        <v>520</v>
      </c>
      <c r="B682" s="199">
        <f t="shared" si="35"/>
        <v>4</v>
      </c>
      <c r="C682" s="199">
        <v>4</v>
      </c>
      <c r="D682" s="199"/>
      <c r="E682" s="199">
        <v>0</v>
      </c>
    </row>
    <row r="683" spans="1:5" s="587" customFormat="1" ht="9" x14ac:dyDescent="0.25">
      <c r="A683" s="451" t="s">
        <v>521</v>
      </c>
      <c r="B683" s="199">
        <f t="shared" si="35"/>
        <v>3184</v>
      </c>
      <c r="C683" s="199">
        <v>2667</v>
      </c>
      <c r="D683" s="199"/>
      <c r="E683" s="199">
        <v>517</v>
      </c>
    </row>
    <row r="684" spans="1:5" s="587" customFormat="1" ht="9" x14ac:dyDescent="0.25">
      <c r="A684" s="451" t="s">
        <v>522</v>
      </c>
      <c r="B684" s="199">
        <f>C684+E684</f>
        <v>31012</v>
      </c>
      <c r="C684" s="199">
        <v>27206</v>
      </c>
      <c r="D684" s="199"/>
      <c r="E684" s="199">
        <v>3806</v>
      </c>
    </row>
    <row r="685" spans="1:5" s="587" customFormat="1" ht="9" x14ac:dyDescent="0.25">
      <c r="A685" s="593" t="s">
        <v>542</v>
      </c>
      <c r="B685" s="550">
        <f t="shared" si="35"/>
        <v>775</v>
      </c>
      <c r="C685" s="550">
        <v>0</v>
      </c>
      <c r="D685" s="550"/>
      <c r="E685" s="550">
        <v>775</v>
      </c>
    </row>
    <row r="686" spans="1:5" s="587" customFormat="1" ht="9" x14ac:dyDescent="0.25">
      <c r="A686" s="451" t="s">
        <v>470</v>
      </c>
      <c r="B686" s="457">
        <f t="shared" si="35"/>
        <v>13082</v>
      </c>
      <c r="C686" s="457">
        <v>10528</v>
      </c>
      <c r="D686" s="457"/>
      <c r="E686" s="457">
        <v>2554</v>
      </c>
    </row>
    <row r="687" spans="1:5" s="587" customFormat="1" ht="9" x14ac:dyDescent="0.25">
      <c r="A687" s="594" t="s">
        <v>529</v>
      </c>
      <c r="B687" s="457">
        <f t="shared" si="35"/>
        <v>300</v>
      </c>
      <c r="C687" s="457">
        <v>0</v>
      </c>
      <c r="D687" s="457"/>
      <c r="E687" s="457">
        <v>300</v>
      </c>
    </row>
    <row r="688" spans="1:5" s="587" customFormat="1" ht="9" x14ac:dyDescent="0.25">
      <c r="A688" s="451" t="s">
        <v>543</v>
      </c>
      <c r="B688" s="457">
        <f t="shared" si="35"/>
        <v>33</v>
      </c>
      <c r="C688" s="457">
        <v>33</v>
      </c>
      <c r="D688" s="457"/>
      <c r="E688" s="457">
        <v>0</v>
      </c>
    </row>
    <row r="689" spans="1:5" s="587" customFormat="1" ht="9" x14ac:dyDescent="0.25">
      <c r="A689" s="593" t="s">
        <v>441</v>
      </c>
      <c r="B689" s="555">
        <f t="shared" si="35"/>
        <v>3903</v>
      </c>
      <c r="C689" s="555">
        <v>1872</v>
      </c>
      <c r="D689" s="555"/>
      <c r="E689" s="555">
        <v>2031</v>
      </c>
    </row>
    <row r="690" spans="1:5" s="587" customFormat="1" ht="9" x14ac:dyDescent="0.25">
      <c r="A690" s="451" t="s">
        <v>450</v>
      </c>
      <c r="B690" s="199">
        <f t="shared" si="35"/>
        <v>23</v>
      </c>
      <c r="C690" s="199">
        <v>22</v>
      </c>
      <c r="D690" s="199"/>
      <c r="E690" s="199">
        <v>1</v>
      </c>
    </row>
    <row r="691" spans="1:5" s="587" customFormat="1" ht="9" x14ac:dyDescent="0.25">
      <c r="A691" s="594" t="s">
        <v>533</v>
      </c>
      <c r="B691" s="457">
        <f t="shared" si="35"/>
        <v>300</v>
      </c>
      <c r="C691" s="457">
        <v>0</v>
      </c>
      <c r="D691" s="457"/>
      <c r="E691" s="457">
        <v>300</v>
      </c>
    </row>
    <row r="692" spans="1:5" s="587" customFormat="1" ht="9" x14ac:dyDescent="0.25">
      <c r="A692" s="451" t="s">
        <v>445</v>
      </c>
      <c r="B692" s="457">
        <f t="shared" si="35"/>
        <v>7893</v>
      </c>
      <c r="C692" s="457">
        <v>6970</v>
      </c>
      <c r="D692" s="457"/>
      <c r="E692" s="457">
        <v>923</v>
      </c>
    </row>
    <row r="693" spans="1:5" s="587" customFormat="1" ht="9" x14ac:dyDescent="0.25">
      <c r="A693" s="593" t="s">
        <v>471</v>
      </c>
      <c r="B693" s="555">
        <f t="shared" si="35"/>
        <v>8</v>
      </c>
      <c r="C693" s="555">
        <v>2</v>
      </c>
      <c r="D693" s="555"/>
      <c r="E693" s="555">
        <v>6</v>
      </c>
    </row>
    <row r="694" spans="1:5" s="587" customFormat="1" ht="9" x14ac:dyDescent="0.25">
      <c r="A694" s="451" t="s">
        <v>469</v>
      </c>
      <c r="B694" s="199">
        <f t="shared" si="35"/>
        <v>8059</v>
      </c>
      <c r="C694" s="199">
        <v>4338</v>
      </c>
      <c r="D694" s="199"/>
      <c r="E694" s="199">
        <v>3721</v>
      </c>
    </row>
    <row r="695" spans="1:5" s="587" customFormat="1" ht="9" x14ac:dyDescent="0.25">
      <c r="A695" s="451" t="s">
        <v>523</v>
      </c>
      <c r="B695" s="199">
        <f t="shared" si="35"/>
        <v>10487</v>
      </c>
      <c r="C695" s="199">
        <v>8687</v>
      </c>
      <c r="D695" s="199"/>
      <c r="E695" s="199">
        <v>1800</v>
      </c>
    </row>
    <row r="696" spans="1:5" s="587" customFormat="1" ht="9" x14ac:dyDescent="0.25">
      <c r="A696" s="451" t="s">
        <v>447</v>
      </c>
      <c r="B696" s="457">
        <f t="shared" si="35"/>
        <v>17410</v>
      </c>
      <c r="C696" s="457">
        <v>15900</v>
      </c>
      <c r="D696" s="457"/>
      <c r="E696" s="457">
        <v>1510</v>
      </c>
    </row>
    <row r="697" spans="1:5" s="587" customFormat="1" ht="9" x14ac:dyDescent="0.25">
      <c r="A697" s="585"/>
      <c r="B697" s="74"/>
      <c r="C697" s="74"/>
      <c r="D697" s="74"/>
      <c r="E697" s="74"/>
    </row>
    <row r="698" spans="1:5" s="587" customFormat="1" ht="9" x14ac:dyDescent="0.25">
      <c r="A698" s="585">
        <v>2011</v>
      </c>
      <c r="B698" s="586"/>
      <c r="C698" s="586"/>
      <c r="D698" s="586"/>
      <c r="E698" s="586"/>
    </row>
    <row r="699" spans="1:5" s="587" customFormat="1" ht="9" x14ac:dyDescent="0.25">
      <c r="A699" s="585" t="s">
        <v>129</v>
      </c>
      <c r="B699" s="74">
        <f>SUM(B701,B724)</f>
        <v>282902</v>
      </c>
      <c r="C699" s="74">
        <f>SUM(C701,C724)</f>
        <v>208159</v>
      </c>
      <c r="D699" s="74"/>
      <c r="E699" s="74">
        <f>SUM(E701,E724)</f>
        <v>74743</v>
      </c>
    </row>
    <row r="700" spans="1:5" s="587" customFormat="1" ht="4.5" customHeight="1" x14ac:dyDescent="0.25">
      <c r="A700" s="585"/>
      <c r="B700" s="74"/>
      <c r="C700" s="74"/>
      <c r="D700" s="74"/>
      <c r="E700" s="74"/>
    </row>
    <row r="701" spans="1:5" s="587" customFormat="1" ht="9" x14ac:dyDescent="0.25">
      <c r="A701" s="588" t="s">
        <v>385</v>
      </c>
      <c r="B701" s="197">
        <f>SUM(B702:B722)</f>
        <v>120148</v>
      </c>
      <c r="C701" s="197">
        <f>SUM(C702:C722)</f>
        <v>63455</v>
      </c>
      <c r="D701" s="197"/>
      <c r="E701" s="197">
        <f>SUM(E702:E722)</f>
        <v>56693</v>
      </c>
    </row>
    <row r="702" spans="1:5" s="587" customFormat="1" ht="9" x14ac:dyDescent="0.25">
      <c r="A702" s="589" t="s">
        <v>437</v>
      </c>
      <c r="B702" s="197">
        <f t="shared" ref="B702:B722" si="36">C702+E702</f>
        <v>573</v>
      </c>
      <c r="C702" s="197">
        <v>145</v>
      </c>
      <c r="D702" s="197"/>
      <c r="E702" s="197">
        <v>428</v>
      </c>
    </row>
    <row r="703" spans="1:5" s="587" customFormat="1" ht="9" x14ac:dyDescent="0.25">
      <c r="A703" s="590" t="s">
        <v>524</v>
      </c>
      <c r="B703" s="529">
        <f t="shared" si="36"/>
        <v>144</v>
      </c>
      <c r="C703" s="529">
        <v>0</v>
      </c>
      <c r="D703" s="529"/>
      <c r="E703" s="529">
        <v>144</v>
      </c>
    </row>
    <row r="704" spans="1:5" s="587" customFormat="1" ht="9" x14ac:dyDescent="0.25">
      <c r="A704" s="590" t="s">
        <v>544</v>
      </c>
      <c r="B704" s="529">
        <f t="shared" si="36"/>
        <v>94</v>
      </c>
      <c r="C704" s="529">
        <v>94</v>
      </c>
      <c r="D704" s="529"/>
      <c r="E704" s="529">
        <v>0</v>
      </c>
    </row>
    <row r="705" spans="1:5" s="587" customFormat="1" ht="9" x14ac:dyDescent="0.25">
      <c r="A705" s="591" t="s">
        <v>432</v>
      </c>
      <c r="B705" s="555">
        <f t="shared" si="36"/>
        <v>2413</v>
      </c>
      <c r="C705" s="555">
        <v>1885</v>
      </c>
      <c r="D705" s="555"/>
      <c r="E705" s="555">
        <v>528</v>
      </c>
    </row>
    <row r="706" spans="1:5" s="587" customFormat="1" ht="9" x14ac:dyDescent="0.25">
      <c r="A706" s="592" t="s">
        <v>453</v>
      </c>
      <c r="B706" s="199">
        <f t="shared" si="36"/>
        <v>6307</v>
      </c>
      <c r="C706" s="199">
        <v>2294</v>
      </c>
      <c r="D706" s="199"/>
      <c r="E706" s="199">
        <v>4013</v>
      </c>
    </row>
    <row r="707" spans="1:5" s="587" customFormat="1" ht="9" x14ac:dyDescent="0.25">
      <c r="A707" s="592" t="s">
        <v>510</v>
      </c>
      <c r="B707" s="199">
        <f t="shared" si="36"/>
        <v>7303</v>
      </c>
      <c r="C707" s="199">
        <v>0</v>
      </c>
      <c r="D707" s="199"/>
      <c r="E707" s="199">
        <v>7303</v>
      </c>
    </row>
    <row r="708" spans="1:5" s="587" customFormat="1" ht="9" x14ac:dyDescent="0.25">
      <c r="A708" s="592" t="s">
        <v>540</v>
      </c>
      <c r="B708" s="199">
        <f t="shared" si="36"/>
        <v>14617</v>
      </c>
      <c r="C708" s="199">
        <v>7486</v>
      </c>
      <c r="D708" s="199"/>
      <c r="E708" s="199">
        <v>7131</v>
      </c>
    </row>
    <row r="709" spans="1:5" s="587" customFormat="1" ht="9" x14ac:dyDescent="0.25">
      <c r="A709" s="591" t="s">
        <v>512</v>
      </c>
      <c r="B709" s="555">
        <f t="shared" si="36"/>
        <v>4692</v>
      </c>
      <c r="C709" s="555">
        <v>116</v>
      </c>
      <c r="D709" s="555"/>
      <c r="E709" s="555">
        <v>4576</v>
      </c>
    </row>
    <row r="710" spans="1:5" s="587" customFormat="1" ht="9" x14ac:dyDescent="0.25">
      <c r="A710" s="451" t="s">
        <v>513</v>
      </c>
      <c r="B710" s="199">
        <f t="shared" si="36"/>
        <v>29654</v>
      </c>
      <c r="C710" s="199">
        <v>22297</v>
      </c>
      <c r="D710" s="199"/>
      <c r="E710" s="199">
        <v>7357</v>
      </c>
    </row>
    <row r="711" spans="1:5" s="587" customFormat="1" ht="9" x14ac:dyDescent="0.25">
      <c r="A711" s="451" t="s">
        <v>436</v>
      </c>
      <c r="B711" s="199">
        <f t="shared" si="36"/>
        <v>25462</v>
      </c>
      <c r="C711" s="199">
        <v>20608</v>
      </c>
      <c r="D711" s="199"/>
      <c r="E711" s="199">
        <v>4854</v>
      </c>
    </row>
    <row r="712" spans="1:5" s="587" customFormat="1" ht="9" x14ac:dyDescent="0.25">
      <c r="A712" s="592" t="s">
        <v>434</v>
      </c>
      <c r="B712" s="199">
        <f t="shared" si="36"/>
        <v>3206</v>
      </c>
      <c r="C712" s="199">
        <v>475</v>
      </c>
      <c r="D712" s="199"/>
      <c r="E712" s="199">
        <v>2731</v>
      </c>
    </row>
    <row r="713" spans="1:5" s="587" customFormat="1" ht="9" x14ac:dyDescent="0.25">
      <c r="A713" s="593" t="s">
        <v>537</v>
      </c>
      <c r="B713" s="555">
        <f t="shared" si="36"/>
        <v>879</v>
      </c>
      <c r="C713" s="555">
        <v>278</v>
      </c>
      <c r="D713" s="555"/>
      <c r="E713" s="555">
        <v>601</v>
      </c>
    </row>
    <row r="714" spans="1:5" s="587" customFormat="1" ht="9" x14ac:dyDescent="0.25">
      <c r="A714" s="594" t="s">
        <v>538</v>
      </c>
      <c r="B714" s="199">
        <f t="shared" si="36"/>
        <v>34</v>
      </c>
      <c r="C714" s="199">
        <v>16</v>
      </c>
      <c r="D714" s="199"/>
      <c r="E714" s="199">
        <v>18</v>
      </c>
    </row>
    <row r="715" spans="1:5" s="587" customFormat="1" ht="9" x14ac:dyDescent="0.25">
      <c r="A715" s="592" t="s">
        <v>514</v>
      </c>
      <c r="B715" s="457">
        <f t="shared" si="36"/>
        <v>510</v>
      </c>
      <c r="C715" s="457">
        <v>510</v>
      </c>
      <c r="D715" s="457"/>
      <c r="E715" s="457">
        <v>0</v>
      </c>
    </row>
    <row r="716" spans="1:5" s="587" customFormat="1" ht="9" x14ac:dyDescent="0.25">
      <c r="A716" s="592" t="s">
        <v>448</v>
      </c>
      <c r="B716" s="199">
        <f t="shared" si="36"/>
        <v>2610</v>
      </c>
      <c r="C716" s="199">
        <v>1883</v>
      </c>
      <c r="D716" s="199"/>
      <c r="E716" s="199">
        <v>727</v>
      </c>
    </row>
    <row r="717" spans="1:5" s="587" customFormat="1" ht="9" x14ac:dyDescent="0.25">
      <c r="A717" s="593" t="s">
        <v>515</v>
      </c>
      <c r="B717" s="555">
        <f t="shared" si="36"/>
        <v>12683</v>
      </c>
      <c r="C717" s="555">
        <v>2006</v>
      </c>
      <c r="D717" s="555"/>
      <c r="E717" s="555">
        <v>10677</v>
      </c>
    </row>
    <row r="718" spans="1:5" s="587" customFormat="1" ht="9" x14ac:dyDescent="0.25">
      <c r="A718" s="592" t="s">
        <v>464</v>
      </c>
      <c r="B718" s="199">
        <f t="shared" si="36"/>
        <v>191</v>
      </c>
      <c r="C718" s="199">
        <v>134</v>
      </c>
      <c r="D718" s="199"/>
      <c r="E718" s="199">
        <v>57</v>
      </c>
    </row>
    <row r="719" spans="1:5" s="587" customFormat="1" ht="9" x14ac:dyDescent="0.25">
      <c r="A719" s="592" t="s">
        <v>516</v>
      </c>
      <c r="B719" s="457">
        <f t="shared" si="36"/>
        <v>1916</v>
      </c>
      <c r="C719" s="457">
        <v>0</v>
      </c>
      <c r="D719" s="457"/>
      <c r="E719" s="457">
        <v>1916</v>
      </c>
    </row>
    <row r="720" spans="1:5" s="587" customFormat="1" ht="9" x14ac:dyDescent="0.25">
      <c r="A720" s="592" t="s">
        <v>541</v>
      </c>
      <c r="B720" s="457">
        <f t="shared" si="36"/>
        <v>1454</v>
      </c>
      <c r="C720" s="457">
        <v>1415</v>
      </c>
      <c r="D720" s="457"/>
      <c r="E720" s="457">
        <v>39</v>
      </c>
    </row>
    <row r="721" spans="1:5" s="587" customFormat="1" ht="9" x14ac:dyDescent="0.25">
      <c r="A721" s="591" t="s">
        <v>452</v>
      </c>
      <c r="B721" s="555">
        <f t="shared" si="36"/>
        <v>15</v>
      </c>
      <c r="C721" s="555">
        <v>0</v>
      </c>
      <c r="D721" s="555"/>
      <c r="E721" s="555">
        <v>15</v>
      </c>
    </row>
    <row r="722" spans="1:5" s="587" customFormat="1" ht="9" x14ac:dyDescent="0.25">
      <c r="A722" s="592" t="s">
        <v>462</v>
      </c>
      <c r="B722" s="199">
        <f t="shared" si="36"/>
        <v>5391</v>
      </c>
      <c r="C722" s="199">
        <v>1813</v>
      </c>
      <c r="D722" s="199"/>
      <c r="E722" s="199">
        <v>3578</v>
      </c>
    </row>
    <row r="723" spans="1:5" s="587" customFormat="1" ht="9" x14ac:dyDescent="0.25">
      <c r="A723" s="348"/>
      <c r="B723" s="199"/>
      <c r="C723" s="199"/>
      <c r="D723" s="199"/>
      <c r="E723" s="199"/>
    </row>
    <row r="724" spans="1:5" s="587" customFormat="1" ht="9" x14ac:dyDescent="0.25">
      <c r="A724" s="596" t="s">
        <v>386</v>
      </c>
      <c r="B724" s="199">
        <f>SUM(B725:B743)</f>
        <v>162754</v>
      </c>
      <c r="C724" s="199">
        <f>SUM(C725:C743)</f>
        <v>144704</v>
      </c>
      <c r="D724" s="199"/>
      <c r="E724" s="199">
        <f>SUM(E725:E743)</f>
        <v>18050</v>
      </c>
    </row>
    <row r="725" spans="1:5" s="587" customFormat="1" ht="9" x14ac:dyDescent="0.25">
      <c r="A725" s="451" t="s">
        <v>449</v>
      </c>
      <c r="B725" s="199">
        <f t="shared" ref="B725:B743" si="37">C725+E725</f>
        <v>16360</v>
      </c>
      <c r="C725" s="199">
        <v>16157</v>
      </c>
      <c r="D725" s="199"/>
      <c r="E725" s="199">
        <v>203</v>
      </c>
    </row>
    <row r="726" spans="1:5" s="587" customFormat="1" ht="9" x14ac:dyDescent="0.25">
      <c r="A726" s="451" t="s">
        <v>518</v>
      </c>
      <c r="B726" s="199">
        <f t="shared" si="37"/>
        <v>431</v>
      </c>
      <c r="C726" s="199">
        <v>0</v>
      </c>
      <c r="D726" s="199"/>
      <c r="E726" s="199">
        <v>431</v>
      </c>
    </row>
    <row r="727" spans="1:5" s="587" customFormat="1" ht="9" x14ac:dyDescent="0.25">
      <c r="A727" s="593" t="s">
        <v>519</v>
      </c>
      <c r="B727" s="555">
        <f t="shared" si="37"/>
        <v>48358</v>
      </c>
      <c r="C727" s="555">
        <v>48358</v>
      </c>
      <c r="D727" s="555"/>
      <c r="E727" s="555">
        <v>0</v>
      </c>
    </row>
    <row r="728" spans="1:5" s="587" customFormat="1" ht="9" x14ac:dyDescent="0.25">
      <c r="A728" s="451" t="s">
        <v>520</v>
      </c>
      <c r="B728" s="199">
        <f t="shared" si="37"/>
        <v>22</v>
      </c>
      <c r="C728" s="199">
        <v>21</v>
      </c>
      <c r="D728" s="199"/>
      <c r="E728" s="199">
        <v>1</v>
      </c>
    </row>
    <row r="729" spans="1:5" s="587" customFormat="1" ht="9" x14ac:dyDescent="0.25">
      <c r="A729" s="451" t="s">
        <v>521</v>
      </c>
      <c r="B729" s="199">
        <f t="shared" si="37"/>
        <v>3760</v>
      </c>
      <c r="C729" s="199">
        <v>3280</v>
      </c>
      <c r="D729" s="199"/>
      <c r="E729" s="199">
        <v>480</v>
      </c>
    </row>
    <row r="730" spans="1:5" s="587" customFormat="1" ht="9" x14ac:dyDescent="0.25">
      <c r="A730" s="451" t="s">
        <v>522</v>
      </c>
      <c r="B730" s="199">
        <f t="shared" si="37"/>
        <v>32585</v>
      </c>
      <c r="C730" s="199">
        <v>28426</v>
      </c>
      <c r="D730" s="199"/>
      <c r="E730" s="199">
        <v>4159</v>
      </c>
    </row>
    <row r="731" spans="1:5" s="587" customFormat="1" ht="9" x14ac:dyDescent="0.25">
      <c r="A731" s="593" t="s">
        <v>542</v>
      </c>
      <c r="B731" s="550">
        <f t="shared" si="37"/>
        <v>864</v>
      </c>
      <c r="C731" s="550">
        <v>0</v>
      </c>
      <c r="D731" s="550"/>
      <c r="E731" s="550">
        <v>864</v>
      </c>
    </row>
    <row r="732" spans="1:5" s="587" customFormat="1" ht="9" x14ac:dyDescent="0.25">
      <c r="A732" s="451" t="s">
        <v>470</v>
      </c>
      <c r="B732" s="457">
        <f t="shared" si="37"/>
        <v>11635</v>
      </c>
      <c r="C732" s="457">
        <v>9408</v>
      </c>
      <c r="D732" s="457"/>
      <c r="E732" s="457">
        <v>2227</v>
      </c>
    </row>
    <row r="733" spans="1:5" s="587" customFormat="1" ht="9" x14ac:dyDescent="0.25">
      <c r="A733" s="594" t="s">
        <v>534</v>
      </c>
      <c r="B733" s="199">
        <f t="shared" si="37"/>
        <v>1</v>
      </c>
      <c r="C733" s="199">
        <v>0</v>
      </c>
      <c r="D733" s="199"/>
      <c r="E733" s="199">
        <v>1</v>
      </c>
    </row>
    <row r="734" spans="1:5" s="587" customFormat="1" ht="9" x14ac:dyDescent="0.25">
      <c r="A734" s="594" t="s">
        <v>529</v>
      </c>
      <c r="B734" s="457">
        <f t="shared" si="37"/>
        <v>309</v>
      </c>
      <c r="C734" s="457">
        <v>0</v>
      </c>
      <c r="D734" s="457"/>
      <c r="E734" s="457">
        <v>309</v>
      </c>
    </row>
    <row r="735" spans="1:5" s="587" customFormat="1" ht="9" x14ac:dyDescent="0.25">
      <c r="A735" s="593" t="s">
        <v>543</v>
      </c>
      <c r="B735" s="555">
        <f t="shared" si="37"/>
        <v>109</v>
      </c>
      <c r="C735" s="555">
        <v>61</v>
      </c>
      <c r="D735" s="555"/>
      <c r="E735" s="555">
        <v>48</v>
      </c>
    </row>
    <row r="736" spans="1:5" s="587" customFormat="1" ht="9" x14ac:dyDescent="0.25">
      <c r="A736" s="451" t="s">
        <v>441</v>
      </c>
      <c r="B736" s="457">
        <f t="shared" si="37"/>
        <v>3930</v>
      </c>
      <c r="C736" s="457">
        <v>2034</v>
      </c>
      <c r="D736" s="457"/>
      <c r="E736" s="457">
        <v>1896</v>
      </c>
    </row>
    <row r="737" spans="1:5" s="587" customFormat="1" ht="9" x14ac:dyDescent="0.25">
      <c r="A737" s="451" t="s">
        <v>450</v>
      </c>
      <c r="B737" s="199">
        <f t="shared" si="37"/>
        <v>21</v>
      </c>
      <c r="C737" s="199">
        <v>20</v>
      </c>
      <c r="D737" s="199"/>
      <c r="E737" s="199">
        <v>1</v>
      </c>
    </row>
    <row r="738" spans="1:5" s="587" customFormat="1" ht="9" x14ac:dyDescent="0.25">
      <c r="A738" s="594" t="s">
        <v>533</v>
      </c>
      <c r="B738" s="457">
        <f t="shared" si="37"/>
        <v>309</v>
      </c>
      <c r="C738" s="457">
        <v>0</v>
      </c>
      <c r="D738" s="457"/>
      <c r="E738" s="457">
        <v>309</v>
      </c>
    </row>
    <row r="739" spans="1:5" s="587" customFormat="1" ht="9" x14ac:dyDescent="0.25">
      <c r="A739" s="593" t="s">
        <v>445</v>
      </c>
      <c r="B739" s="555">
        <f t="shared" si="37"/>
        <v>7499</v>
      </c>
      <c r="C739" s="555">
        <v>6324</v>
      </c>
      <c r="D739" s="555"/>
      <c r="E739" s="555">
        <v>1175</v>
      </c>
    </row>
    <row r="740" spans="1:5" s="587" customFormat="1" ht="9" x14ac:dyDescent="0.25">
      <c r="A740" s="451" t="s">
        <v>471</v>
      </c>
      <c r="B740" s="457">
        <f t="shared" si="37"/>
        <v>14</v>
      </c>
      <c r="C740" s="457">
        <v>1</v>
      </c>
      <c r="D740" s="457"/>
      <c r="E740" s="457">
        <v>13</v>
      </c>
    </row>
    <row r="741" spans="1:5" s="587" customFormat="1" ht="9" x14ac:dyDescent="0.25">
      <c r="A741" s="451" t="s">
        <v>469</v>
      </c>
      <c r="B741" s="199">
        <f t="shared" si="37"/>
        <v>6024</v>
      </c>
      <c r="C741" s="199">
        <v>3455</v>
      </c>
      <c r="D741" s="199"/>
      <c r="E741" s="199">
        <v>2569</v>
      </c>
    </row>
    <row r="742" spans="1:5" s="587" customFormat="1" ht="9" x14ac:dyDescent="0.25">
      <c r="A742" s="451" t="s">
        <v>523</v>
      </c>
      <c r="B742" s="199">
        <f t="shared" si="37"/>
        <v>11018</v>
      </c>
      <c r="C742" s="199">
        <v>9320</v>
      </c>
      <c r="D742" s="199"/>
      <c r="E742" s="199">
        <v>1698</v>
      </c>
    </row>
    <row r="743" spans="1:5" s="587" customFormat="1" ht="9" x14ac:dyDescent="0.25">
      <c r="A743" s="593" t="s">
        <v>447</v>
      </c>
      <c r="B743" s="555">
        <f t="shared" si="37"/>
        <v>19505</v>
      </c>
      <c r="C743" s="555">
        <v>17839</v>
      </c>
      <c r="D743" s="555"/>
      <c r="E743" s="555">
        <v>1666</v>
      </c>
    </row>
    <row r="744" spans="1:5" ht="9" customHeight="1" x14ac:dyDescent="0.2">
      <c r="A744" s="62"/>
      <c r="B744" s="62"/>
      <c r="C744" s="62"/>
      <c r="D744" s="62"/>
      <c r="E744" s="62"/>
    </row>
    <row r="745" spans="1:5" s="587" customFormat="1" ht="9" x14ac:dyDescent="0.25">
      <c r="A745" s="585">
        <v>2012</v>
      </c>
      <c r="B745" s="586"/>
      <c r="C745" s="586"/>
      <c r="D745" s="586"/>
      <c r="E745" s="586"/>
    </row>
    <row r="746" spans="1:5" s="587" customFormat="1" ht="9" x14ac:dyDescent="0.25">
      <c r="A746" s="585" t="s">
        <v>129</v>
      </c>
      <c r="B746" s="74">
        <f>SUM(B748,B772)</f>
        <v>283461</v>
      </c>
      <c r="C746" s="74">
        <f>SUM(C748,C772)</f>
        <v>212573</v>
      </c>
      <c r="D746" s="74"/>
      <c r="E746" s="74">
        <f>SUM(E748,E772)</f>
        <v>70888</v>
      </c>
    </row>
    <row r="747" spans="1:5" s="587" customFormat="1" ht="4.5" customHeight="1" x14ac:dyDescent="0.25">
      <c r="A747" s="585"/>
      <c r="B747" s="74"/>
      <c r="C747" s="74"/>
      <c r="D747" s="74"/>
      <c r="E747" s="74"/>
    </row>
    <row r="748" spans="1:5" s="587" customFormat="1" ht="9" x14ac:dyDescent="0.25">
      <c r="A748" s="588" t="s">
        <v>385</v>
      </c>
      <c r="B748" s="197">
        <f>SUM(B749:B770)</f>
        <v>123064</v>
      </c>
      <c r="C748" s="197">
        <f>(SUM(C749:C770))</f>
        <v>70093</v>
      </c>
      <c r="D748" s="197"/>
      <c r="E748" s="197">
        <f>(SUM(E749:E770))</f>
        <v>52971</v>
      </c>
    </row>
    <row r="749" spans="1:5" s="587" customFormat="1" ht="9" x14ac:dyDescent="0.25">
      <c r="A749" s="589" t="s">
        <v>437</v>
      </c>
      <c r="B749" s="197">
        <f t="shared" ref="B749:B770" si="38">C749+E749</f>
        <v>585</v>
      </c>
      <c r="C749" s="197">
        <v>139</v>
      </c>
      <c r="D749" s="197"/>
      <c r="E749" s="197">
        <v>446</v>
      </c>
    </row>
    <row r="750" spans="1:5" s="587" customFormat="1" ht="9" x14ac:dyDescent="0.25">
      <c r="A750" s="590" t="s">
        <v>544</v>
      </c>
      <c r="B750" s="529">
        <f t="shared" si="38"/>
        <v>753</v>
      </c>
      <c r="C750" s="529">
        <v>753</v>
      </c>
      <c r="D750" s="529"/>
      <c r="E750" s="529">
        <v>0</v>
      </c>
    </row>
    <row r="751" spans="1:5" s="587" customFormat="1" ht="9" x14ac:dyDescent="0.25">
      <c r="A751" s="590" t="s">
        <v>524</v>
      </c>
      <c r="B751" s="529">
        <f t="shared" si="38"/>
        <v>75</v>
      </c>
      <c r="C751" s="529">
        <v>0</v>
      </c>
      <c r="D751" s="529"/>
      <c r="E751" s="529">
        <v>75</v>
      </c>
    </row>
    <row r="752" spans="1:5" s="587" customFormat="1" ht="9" x14ac:dyDescent="0.25">
      <c r="A752" s="591" t="s">
        <v>432</v>
      </c>
      <c r="B752" s="555">
        <f t="shared" si="38"/>
        <v>2684</v>
      </c>
      <c r="C752" s="555">
        <v>2068</v>
      </c>
      <c r="D752" s="555"/>
      <c r="E752" s="555">
        <v>616</v>
      </c>
    </row>
    <row r="753" spans="1:5" s="587" customFormat="1" ht="9" x14ac:dyDescent="0.25">
      <c r="A753" s="592" t="s">
        <v>453</v>
      </c>
      <c r="B753" s="199">
        <f t="shared" si="38"/>
        <v>7290</v>
      </c>
      <c r="C753" s="199">
        <v>3638</v>
      </c>
      <c r="D753" s="199"/>
      <c r="E753" s="199">
        <v>3652</v>
      </c>
    </row>
    <row r="754" spans="1:5" s="587" customFormat="1" ht="9" x14ac:dyDescent="0.25">
      <c r="A754" s="592" t="s">
        <v>510</v>
      </c>
      <c r="B754" s="199">
        <f t="shared" si="38"/>
        <v>6999</v>
      </c>
      <c r="C754" s="199">
        <v>0</v>
      </c>
      <c r="D754" s="199"/>
      <c r="E754" s="199">
        <v>6999</v>
      </c>
    </row>
    <row r="755" spans="1:5" s="587" customFormat="1" ht="9" x14ac:dyDescent="0.25">
      <c r="A755" s="592" t="s">
        <v>540</v>
      </c>
      <c r="B755" s="199">
        <f t="shared" si="38"/>
        <v>13855</v>
      </c>
      <c r="C755" s="199">
        <v>6967</v>
      </c>
      <c r="D755" s="199"/>
      <c r="E755" s="199">
        <v>6888</v>
      </c>
    </row>
    <row r="756" spans="1:5" s="587" customFormat="1" ht="9" x14ac:dyDescent="0.25">
      <c r="A756" s="591" t="s">
        <v>545</v>
      </c>
      <c r="B756" s="555">
        <f t="shared" si="38"/>
        <v>2140</v>
      </c>
      <c r="C756" s="555">
        <v>299</v>
      </c>
      <c r="D756" s="555"/>
      <c r="E756" s="555">
        <v>1841</v>
      </c>
    </row>
    <row r="757" spans="1:5" s="587" customFormat="1" ht="9" x14ac:dyDescent="0.25">
      <c r="A757" s="451" t="s">
        <v>513</v>
      </c>
      <c r="B757" s="199">
        <f t="shared" si="38"/>
        <v>30672</v>
      </c>
      <c r="C757" s="199">
        <v>23038</v>
      </c>
      <c r="D757" s="199"/>
      <c r="E757" s="199">
        <v>7634</v>
      </c>
    </row>
    <row r="758" spans="1:5" s="587" customFormat="1" ht="9" x14ac:dyDescent="0.25">
      <c r="A758" s="451" t="s">
        <v>436</v>
      </c>
      <c r="B758" s="199">
        <f t="shared" si="38"/>
        <v>27280</v>
      </c>
      <c r="C758" s="199">
        <v>23183</v>
      </c>
      <c r="D758" s="199"/>
      <c r="E758" s="199">
        <v>4097</v>
      </c>
    </row>
    <row r="759" spans="1:5" s="587" customFormat="1" ht="9" x14ac:dyDescent="0.25">
      <c r="A759" s="592" t="s">
        <v>434</v>
      </c>
      <c r="B759" s="199">
        <f t="shared" si="38"/>
        <v>3444</v>
      </c>
      <c r="C759" s="199">
        <v>757</v>
      </c>
      <c r="D759" s="199"/>
      <c r="E759" s="199">
        <v>2687</v>
      </c>
    </row>
    <row r="760" spans="1:5" s="587" customFormat="1" ht="9" x14ac:dyDescent="0.25">
      <c r="A760" s="592" t="s">
        <v>451</v>
      </c>
      <c r="B760" s="199">
        <f t="shared" si="38"/>
        <v>2049</v>
      </c>
      <c r="C760" s="199">
        <v>2</v>
      </c>
      <c r="D760" s="199"/>
      <c r="E760" s="199">
        <v>2047</v>
      </c>
    </row>
    <row r="761" spans="1:5" s="587" customFormat="1" ht="9" x14ac:dyDescent="0.25">
      <c r="A761" s="593" t="s">
        <v>538</v>
      </c>
      <c r="B761" s="555">
        <f t="shared" si="38"/>
        <v>59</v>
      </c>
      <c r="C761" s="555">
        <v>36</v>
      </c>
      <c r="D761" s="555"/>
      <c r="E761" s="555">
        <v>23</v>
      </c>
    </row>
    <row r="762" spans="1:5" s="587" customFormat="1" ht="9" x14ac:dyDescent="0.25">
      <c r="A762" s="594" t="s">
        <v>537</v>
      </c>
      <c r="B762" s="199">
        <f t="shared" si="38"/>
        <v>931</v>
      </c>
      <c r="C762" s="199">
        <v>182</v>
      </c>
      <c r="D762" s="199"/>
      <c r="E762" s="199">
        <v>749</v>
      </c>
    </row>
    <row r="763" spans="1:5" s="587" customFormat="1" ht="9" x14ac:dyDescent="0.25">
      <c r="A763" s="592" t="s">
        <v>514</v>
      </c>
      <c r="B763" s="457">
        <f t="shared" si="38"/>
        <v>733</v>
      </c>
      <c r="C763" s="457">
        <v>708</v>
      </c>
      <c r="D763" s="457"/>
      <c r="E763" s="457">
        <v>25</v>
      </c>
    </row>
    <row r="764" spans="1:5" s="587" customFormat="1" ht="9" x14ac:dyDescent="0.25">
      <c r="A764" s="592" t="s">
        <v>448</v>
      </c>
      <c r="B764" s="199">
        <f t="shared" si="38"/>
        <v>2746</v>
      </c>
      <c r="C764" s="199">
        <v>2077</v>
      </c>
      <c r="D764" s="199"/>
      <c r="E764" s="199">
        <v>669</v>
      </c>
    </row>
    <row r="765" spans="1:5" s="587" customFormat="1" ht="9" x14ac:dyDescent="0.25">
      <c r="A765" s="593" t="s">
        <v>515</v>
      </c>
      <c r="B765" s="555">
        <f t="shared" si="38"/>
        <v>11240</v>
      </c>
      <c r="C765" s="555">
        <v>2493</v>
      </c>
      <c r="D765" s="555"/>
      <c r="E765" s="555">
        <v>8747</v>
      </c>
    </row>
    <row r="766" spans="1:5" s="587" customFormat="1" ht="9" x14ac:dyDescent="0.25">
      <c r="A766" s="592" t="s">
        <v>464</v>
      </c>
      <c r="B766" s="199">
        <f t="shared" si="38"/>
        <v>213</v>
      </c>
      <c r="C766" s="199">
        <v>148</v>
      </c>
      <c r="D766" s="199"/>
      <c r="E766" s="199">
        <v>65</v>
      </c>
    </row>
    <row r="767" spans="1:5" s="595" customFormat="1" ht="9" x14ac:dyDescent="0.25">
      <c r="A767" s="592" t="s">
        <v>516</v>
      </c>
      <c r="B767" s="457">
        <f t="shared" si="38"/>
        <v>1987</v>
      </c>
      <c r="C767" s="457">
        <v>0</v>
      </c>
      <c r="D767" s="457"/>
      <c r="E767" s="457">
        <v>1987</v>
      </c>
    </row>
    <row r="768" spans="1:5" s="587" customFormat="1" ht="9" x14ac:dyDescent="0.25">
      <c r="A768" s="592" t="s">
        <v>541</v>
      </c>
      <c r="B768" s="457">
        <f t="shared" si="38"/>
        <v>1641</v>
      </c>
      <c r="C768" s="457">
        <v>1585</v>
      </c>
      <c r="D768" s="457"/>
      <c r="E768" s="457">
        <v>56</v>
      </c>
    </row>
    <row r="769" spans="1:5" s="587" customFormat="1" ht="9" x14ac:dyDescent="0.25">
      <c r="A769" s="591" t="s">
        <v>452</v>
      </c>
      <c r="B769" s="555">
        <f t="shared" si="38"/>
        <v>18</v>
      </c>
      <c r="C769" s="555">
        <v>0</v>
      </c>
      <c r="D769" s="555"/>
      <c r="E769" s="555">
        <v>18</v>
      </c>
    </row>
    <row r="770" spans="1:5" s="587" customFormat="1" ht="9" x14ac:dyDescent="0.25">
      <c r="A770" s="592" t="s">
        <v>462</v>
      </c>
      <c r="B770" s="199">
        <f t="shared" si="38"/>
        <v>5670</v>
      </c>
      <c r="C770" s="199">
        <v>2020</v>
      </c>
      <c r="D770" s="199"/>
      <c r="E770" s="199">
        <v>3650</v>
      </c>
    </row>
    <row r="771" spans="1:5" s="587" customFormat="1" ht="9" x14ac:dyDescent="0.25">
      <c r="A771" s="348"/>
      <c r="B771" s="199"/>
      <c r="C771" s="199"/>
      <c r="D771" s="199"/>
      <c r="E771" s="199"/>
    </row>
    <row r="772" spans="1:5" s="587" customFormat="1" ht="9" x14ac:dyDescent="0.25">
      <c r="A772" s="596" t="s">
        <v>386</v>
      </c>
      <c r="B772" s="199">
        <f>SUM(B773:B790)</f>
        <v>160397</v>
      </c>
      <c r="C772" s="199">
        <f>SUM(C773:C790)</f>
        <v>142480</v>
      </c>
      <c r="D772" s="199"/>
      <c r="E772" s="199">
        <f>SUM(E773:E790)</f>
        <v>17917</v>
      </c>
    </row>
    <row r="773" spans="1:5" s="587" customFormat="1" ht="9" x14ac:dyDescent="0.25">
      <c r="A773" s="451" t="s">
        <v>449</v>
      </c>
      <c r="B773" s="199">
        <f t="shared" ref="B773:B790" si="39">C773+E773</f>
        <v>16027</v>
      </c>
      <c r="C773" s="199">
        <v>16019</v>
      </c>
      <c r="D773" s="199"/>
      <c r="E773" s="199">
        <v>8</v>
      </c>
    </row>
    <row r="774" spans="1:5" s="587" customFormat="1" ht="9" x14ac:dyDescent="0.25">
      <c r="A774" s="451" t="s">
        <v>518</v>
      </c>
      <c r="B774" s="199">
        <f>C774+E774</f>
        <v>877</v>
      </c>
      <c r="C774" s="199">
        <v>0</v>
      </c>
      <c r="D774" s="199"/>
      <c r="E774" s="199">
        <v>877</v>
      </c>
    </row>
    <row r="775" spans="1:5" s="587" customFormat="1" ht="9" x14ac:dyDescent="0.25">
      <c r="A775" s="593" t="s">
        <v>519</v>
      </c>
      <c r="B775" s="555">
        <f t="shared" si="39"/>
        <v>48765</v>
      </c>
      <c r="C775" s="555">
        <v>48765</v>
      </c>
      <c r="D775" s="555"/>
      <c r="E775" s="555">
        <v>0</v>
      </c>
    </row>
    <row r="776" spans="1:5" s="587" customFormat="1" ht="9" x14ac:dyDescent="0.25">
      <c r="A776" s="451" t="s">
        <v>520</v>
      </c>
      <c r="B776" s="199">
        <f t="shared" si="39"/>
        <v>79</v>
      </c>
      <c r="C776" s="199">
        <v>77</v>
      </c>
      <c r="D776" s="199"/>
      <c r="E776" s="199">
        <v>2</v>
      </c>
    </row>
    <row r="777" spans="1:5" s="587" customFormat="1" ht="9" x14ac:dyDescent="0.25">
      <c r="A777" s="451" t="s">
        <v>521</v>
      </c>
      <c r="B777" s="199">
        <f t="shared" si="39"/>
        <v>4365</v>
      </c>
      <c r="C777" s="199">
        <v>3634</v>
      </c>
      <c r="D777" s="199"/>
      <c r="E777" s="199">
        <v>731</v>
      </c>
    </row>
    <row r="778" spans="1:5" s="587" customFormat="1" ht="9" x14ac:dyDescent="0.25">
      <c r="A778" s="451" t="s">
        <v>522</v>
      </c>
      <c r="B778" s="199">
        <f>C778+E778</f>
        <v>28001</v>
      </c>
      <c r="C778" s="199">
        <v>24176</v>
      </c>
      <c r="D778" s="199"/>
      <c r="E778" s="199">
        <v>3825</v>
      </c>
    </row>
    <row r="779" spans="1:5" s="587" customFormat="1" ht="9" x14ac:dyDescent="0.25">
      <c r="A779" s="593" t="s">
        <v>542</v>
      </c>
      <c r="B779" s="550">
        <f t="shared" si="39"/>
        <v>737</v>
      </c>
      <c r="C779" s="550">
        <v>0</v>
      </c>
      <c r="D779" s="550"/>
      <c r="E779" s="550">
        <v>737</v>
      </c>
    </row>
    <row r="780" spans="1:5" s="587" customFormat="1" ht="9" x14ac:dyDescent="0.25">
      <c r="A780" s="451" t="s">
        <v>470</v>
      </c>
      <c r="B780" s="457">
        <f t="shared" si="39"/>
        <v>8597</v>
      </c>
      <c r="C780" s="457">
        <v>6303</v>
      </c>
      <c r="D780" s="457"/>
      <c r="E780" s="457">
        <v>2294</v>
      </c>
    </row>
    <row r="781" spans="1:5" s="587" customFormat="1" ht="9" x14ac:dyDescent="0.25">
      <c r="A781" s="594" t="s">
        <v>529</v>
      </c>
      <c r="B781" s="457">
        <f t="shared" si="39"/>
        <v>307</v>
      </c>
      <c r="C781" s="457">
        <v>0</v>
      </c>
      <c r="D781" s="457"/>
      <c r="E781" s="457">
        <v>307</v>
      </c>
    </row>
    <row r="782" spans="1:5" s="587" customFormat="1" ht="9" x14ac:dyDescent="0.25">
      <c r="A782" s="451" t="s">
        <v>543</v>
      </c>
      <c r="B782" s="457">
        <f t="shared" si="39"/>
        <v>124</v>
      </c>
      <c r="C782" s="457">
        <v>67</v>
      </c>
      <c r="D782" s="457"/>
      <c r="E782" s="457">
        <v>57</v>
      </c>
    </row>
    <row r="783" spans="1:5" s="587" customFormat="1" ht="9" x14ac:dyDescent="0.25">
      <c r="A783" s="593" t="s">
        <v>441</v>
      </c>
      <c r="B783" s="555">
        <f t="shared" si="39"/>
        <v>4066</v>
      </c>
      <c r="C783" s="555">
        <v>2110</v>
      </c>
      <c r="D783" s="555"/>
      <c r="E783" s="555">
        <v>1956</v>
      </c>
    </row>
    <row r="784" spans="1:5" s="587" customFormat="1" ht="9" x14ac:dyDescent="0.25">
      <c r="A784" s="451" t="s">
        <v>450</v>
      </c>
      <c r="B784" s="199">
        <f t="shared" si="39"/>
        <v>23</v>
      </c>
      <c r="C784" s="199">
        <v>22</v>
      </c>
      <c r="D784" s="199"/>
      <c r="E784" s="199">
        <v>1</v>
      </c>
    </row>
    <row r="785" spans="1:5" s="587" customFormat="1" ht="9" x14ac:dyDescent="0.25">
      <c r="A785" s="594" t="s">
        <v>533</v>
      </c>
      <c r="B785" s="457">
        <f t="shared" si="39"/>
        <v>307</v>
      </c>
      <c r="C785" s="457">
        <v>0</v>
      </c>
      <c r="D785" s="457"/>
      <c r="E785" s="457">
        <v>307</v>
      </c>
    </row>
    <row r="786" spans="1:5" s="587" customFormat="1" ht="9" x14ac:dyDescent="0.25">
      <c r="A786" s="451" t="s">
        <v>445</v>
      </c>
      <c r="B786" s="457">
        <f t="shared" si="39"/>
        <v>7140</v>
      </c>
      <c r="C786" s="457">
        <v>6189</v>
      </c>
      <c r="D786" s="457"/>
      <c r="E786" s="457">
        <v>951</v>
      </c>
    </row>
    <row r="787" spans="1:5" s="587" customFormat="1" ht="9" x14ac:dyDescent="0.25">
      <c r="A787" s="593" t="s">
        <v>471</v>
      </c>
      <c r="B787" s="555">
        <f t="shared" si="39"/>
        <v>4</v>
      </c>
      <c r="C787" s="555">
        <v>0</v>
      </c>
      <c r="D787" s="555"/>
      <c r="E787" s="555">
        <v>4</v>
      </c>
    </row>
    <row r="788" spans="1:5" s="587" customFormat="1" ht="9" x14ac:dyDescent="0.25">
      <c r="A788" s="451" t="s">
        <v>469</v>
      </c>
      <c r="B788" s="199">
        <f t="shared" si="39"/>
        <v>6131</v>
      </c>
      <c r="C788" s="199">
        <v>3093</v>
      </c>
      <c r="D788" s="199"/>
      <c r="E788" s="199">
        <v>3038</v>
      </c>
    </row>
    <row r="789" spans="1:5" s="587" customFormat="1" ht="9" x14ac:dyDescent="0.25">
      <c r="A789" s="451" t="s">
        <v>523</v>
      </c>
      <c r="B789" s="199">
        <f t="shared" si="39"/>
        <v>12829</v>
      </c>
      <c r="C789" s="199">
        <v>11442</v>
      </c>
      <c r="D789" s="199"/>
      <c r="E789" s="199">
        <v>1387</v>
      </c>
    </row>
    <row r="790" spans="1:5" s="587" customFormat="1" ht="9" x14ac:dyDescent="0.25">
      <c r="A790" s="451" t="s">
        <v>447</v>
      </c>
      <c r="B790" s="457">
        <f t="shared" si="39"/>
        <v>22018</v>
      </c>
      <c r="C790" s="457">
        <v>20583</v>
      </c>
      <c r="D790" s="457"/>
      <c r="E790" s="457">
        <v>1435</v>
      </c>
    </row>
    <row r="791" spans="1:5" ht="9" customHeight="1" x14ac:dyDescent="0.2">
      <c r="A791" s="62"/>
      <c r="B791" s="62"/>
      <c r="C791" s="62"/>
      <c r="D791" s="62"/>
      <c r="E791" s="62"/>
    </row>
    <row r="792" spans="1:5" s="587" customFormat="1" ht="9" x14ac:dyDescent="0.25">
      <c r="A792" s="585">
        <v>2013</v>
      </c>
      <c r="B792" s="586"/>
      <c r="C792" s="586"/>
      <c r="D792" s="586"/>
      <c r="E792" s="586"/>
    </row>
    <row r="793" spans="1:5" s="587" customFormat="1" ht="9" x14ac:dyDescent="0.25">
      <c r="A793" s="585" t="s">
        <v>129</v>
      </c>
      <c r="B793" s="74">
        <f>SUM(B795,B819)</f>
        <v>288696</v>
      </c>
      <c r="C793" s="74">
        <f>SUM(C795,C819)</f>
        <v>215873</v>
      </c>
      <c r="D793" s="74"/>
      <c r="E793" s="74">
        <f>SUM(E795,E819)</f>
        <v>72823</v>
      </c>
    </row>
    <row r="794" spans="1:5" s="587" customFormat="1" ht="4.5" customHeight="1" x14ac:dyDescent="0.25">
      <c r="A794" s="585"/>
      <c r="B794" s="74"/>
      <c r="C794" s="74"/>
      <c r="D794" s="74"/>
      <c r="E794" s="74"/>
    </row>
    <row r="795" spans="1:5" s="587" customFormat="1" ht="9" x14ac:dyDescent="0.25">
      <c r="A795" s="588" t="s">
        <v>385</v>
      </c>
      <c r="B795" s="197">
        <f>SUM(B796:B817)</f>
        <v>131770</v>
      </c>
      <c r="C795" s="197">
        <f>(SUM(C796:C817))</f>
        <v>77211</v>
      </c>
      <c r="D795" s="197"/>
      <c r="E795" s="197">
        <f>(SUM(E796:E817))</f>
        <v>54559</v>
      </c>
    </row>
    <row r="796" spans="1:5" s="587" customFormat="1" ht="9" x14ac:dyDescent="0.25">
      <c r="A796" s="589" t="s">
        <v>437</v>
      </c>
      <c r="B796" s="197">
        <f t="shared" ref="B796:B817" si="40">C796+E796</f>
        <v>515</v>
      </c>
      <c r="C796" s="197">
        <v>105</v>
      </c>
      <c r="D796" s="197"/>
      <c r="E796" s="197">
        <v>410</v>
      </c>
    </row>
    <row r="797" spans="1:5" s="587" customFormat="1" ht="9" x14ac:dyDescent="0.25">
      <c r="A797" s="590" t="s">
        <v>544</v>
      </c>
      <c r="B797" s="529">
        <f t="shared" si="40"/>
        <v>2825</v>
      </c>
      <c r="C797" s="529">
        <v>2825</v>
      </c>
      <c r="D797" s="529"/>
      <c r="E797" s="529">
        <v>0</v>
      </c>
    </row>
    <row r="798" spans="1:5" s="587" customFormat="1" ht="9" x14ac:dyDescent="0.25">
      <c r="A798" s="590" t="s">
        <v>524</v>
      </c>
      <c r="B798" s="529">
        <f t="shared" si="40"/>
        <v>74</v>
      </c>
      <c r="C798" s="529">
        <v>0</v>
      </c>
      <c r="D798" s="529"/>
      <c r="E798" s="529">
        <v>74</v>
      </c>
    </row>
    <row r="799" spans="1:5" s="587" customFormat="1" ht="9" x14ac:dyDescent="0.25">
      <c r="A799" s="591" t="s">
        <v>432</v>
      </c>
      <c r="B799" s="555">
        <f t="shared" si="40"/>
        <v>2368</v>
      </c>
      <c r="C799" s="555">
        <v>1756</v>
      </c>
      <c r="D799" s="555"/>
      <c r="E799" s="555">
        <v>612</v>
      </c>
    </row>
    <row r="800" spans="1:5" s="587" customFormat="1" ht="9" x14ac:dyDescent="0.25">
      <c r="A800" s="592" t="s">
        <v>453</v>
      </c>
      <c r="B800" s="199">
        <f t="shared" si="40"/>
        <v>8023</v>
      </c>
      <c r="C800" s="199">
        <v>3953</v>
      </c>
      <c r="D800" s="199"/>
      <c r="E800" s="199">
        <v>4070</v>
      </c>
    </row>
    <row r="801" spans="1:5" s="587" customFormat="1" ht="9" x14ac:dyDescent="0.25">
      <c r="A801" s="592" t="s">
        <v>510</v>
      </c>
      <c r="B801" s="199">
        <f t="shared" si="40"/>
        <v>7574</v>
      </c>
      <c r="C801" s="199">
        <v>0</v>
      </c>
      <c r="D801" s="199"/>
      <c r="E801" s="199">
        <v>7574</v>
      </c>
    </row>
    <row r="802" spans="1:5" s="587" customFormat="1" ht="9" x14ac:dyDescent="0.25">
      <c r="A802" s="592" t="s">
        <v>540</v>
      </c>
      <c r="B802" s="199">
        <f t="shared" si="40"/>
        <v>15332</v>
      </c>
      <c r="C802" s="199">
        <v>7697</v>
      </c>
      <c r="D802" s="199"/>
      <c r="E802" s="199">
        <v>7635</v>
      </c>
    </row>
    <row r="803" spans="1:5" s="587" customFormat="1" ht="9" x14ac:dyDescent="0.25">
      <c r="A803" s="591" t="s">
        <v>541</v>
      </c>
      <c r="B803" s="555">
        <f>C803+E803</f>
        <v>1621</v>
      </c>
      <c r="C803" s="555">
        <v>1523</v>
      </c>
      <c r="D803" s="555"/>
      <c r="E803" s="555">
        <v>98</v>
      </c>
    </row>
    <row r="804" spans="1:5" s="587" customFormat="1" ht="9" x14ac:dyDescent="0.25">
      <c r="A804" s="592" t="s">
        <v>545</v>
      </c>
      <c r="B804" s="457">
        <f t="shared" si="40"/>
        <v>2009</v>
      </c>
      <c r="C804" s="457">
        <v>172</v>
      </c>
      <c r="D804" s="457"/>
      <c r="E804" s="457">
        <v>1837</v>
      </c>
    </row>
    <row r="805" spans="1:5" s="587" customFormat="1" ht="9" x14ac:dyDescent="0.25">
      <c r="A805" s="451" t="s">
        <v>513</v>
      </c>
      <c r="B805" s="199">
        <f t="shared" si="40"/>
        <v>32769</v>
      </c>
      <c r="C805" s="199">
        <v>25051</v>
      </c>
      <c r="D805" s="199"/>
      <c r="E805" s="199">
        <v>7718</v>
      </c>
    </row>
    <row r="806" spans="1:5" s="587" customFormat="1" ht="9" x14ac:dyDescent="0.25">
      <c r="A806" s="451" t="s">
        <v>436</v>
      </c>
      <c r="B806" s="199">
        <f t="shared" si="40"/>
        <v>27706</v>
      </c>
      <c r="C806" s="199">
        <v>24093</v>
      </c>
      <c r="D806" s="199"/>
      <c r="E806" s="199">
        <v>3613</v>
      </c>
    </row>
    <row r="807" spans="1:5" s="587" customFormat="1" ht="9" x14ac:dyDescent="0.25">
      <c r="A807" s="591" t="s">
        <v>434</v>
      </c>
      <c r="B807" s="555">
        <f t="shared" si="40"/>
        <v>3249</v>
      </c>
      <c r="C807" s="555">
        <v>802</v>
      </c>
      <c r="D807" s="555"/>
      <c r="E807" s="555">
        <v>2447</v>
      </c>
    </row>
    <row r="808" spans="1:5" s="587" customFormat="1" ht="9" x14ac:dyDescent="0.25">
      <c r="A808" s="592" t="s">
        <v>451</v>
      </c>
      <c r="B808" s="199">
        <f t="shared" si="40"/>
        <v>2097</v>
      </c>
      <c r="C808" s="199">
        <v>2</v>
      </c>
      <c r="D808" s="199"/>
      <c r="E808" s="199">
        <v>2095</v>
      </c>
    </row>
    <row r="809" spans="1:5" s="587" customFormat="1" ht="9" x14ac:dyDescent="0.25">
      <c r="A809" s="451" t="s">
        <v>538</v>
      </c>
      <c r="B809" s="457">
        <f t="shared" si="40"/>
        <v>90</v>
      </c>
      <c r="C809" s="457">
        <v>59</v>
      </c>
      <c r="D809" s="457"/>
      <c r="E809" s="457">
        <v>31</v>
      </c>
    </row>
    <row r="810" spans="1:5" s="587" customFormat="1" ht="9" x14ac:dyDescent="0.25">
      <c r="A810" s="594" t="s">
        <v>537</v>
      </c>
      <c r="B810" s="199">
        <f t="shared" si="40"/>
        <v>852</v>
      </c>
      <c r="C810" s="199">
        <v>56</v>
      </c>
      <c r="D810" s="199"/>
      <c r="E810" s="199">
        <v>796</v>
      </c>
    </row>
    <row r="811" spans="1:5" s="587" customFormat="1" ht="9" x14ac:dyDescent="0.25">
      <c r="A811" s="591" t="s">
        <v>514</v>
      </c>
      <c r="B811" s="555">
        <f t="shared" si="40"/>
        <v>984</v>
      </c>
      <c r="C811" s="555">
        <v>934</v>
      </c>
      <c r="D811" s="555"/>
      <c r="E811" s="555">
        <v>50</v>
      </c>
    </row>
    <row r="812" spans="1:5" s="587" customFormat="1" ht="9" x14ac:dyDescent="0.25">
      <c r="A812" s="592" t="s">
        <v>448</v>
      </c>
      <c r="B812" s="199">
        <f t="shared" si="40"/>
        <v>2547</v>
      </c>
      <c r="C812" s="199">
        <v>1677</v>
      </c>
      <c r="D812" s="199"/>
      <c r="E812" s="199">
        <v>870</v>
      </c>
    </row>
    <row r="813" spans="1:5" s="587" customFormat="1" ht="9" x14ac:dyDescent="0.25">
      <c r="A813" s="451" t="s">
        <v>515</v>
      </c>
      <c r="B813" s="457">
        <f t="shared" si="40"/>
        <v>12955</v>
      </c>
      <c r="C813" s="457">
        <v>4039</v>
      </c>
      <c r="D813" s="457"/>
      <c r="E813" s="457">
        <v>8916</v>
      </c>
    </row>
    <row r="814" spans="1:5" s="587" customFormat="1" ht="9" x14ac:dyDescent="0.25">
      <c r="A814" s="592" t="s">
        <v>464</v>
      </c>
      <c r="B814" s="199">
        <f t="shared" si="40"/>
        <v>190</v>
      </c>
      <c r="C814" s="199">
        <v>0</v>
      </c>
      <c r="D814" s="199"/>
      <c r="E814" s="199">
        <v>190</v>
      </c>
    </row>
    <row r="815" spans="1:5" s="595" customFormat="1" ht="9" x14ac:dyDescent="0.25">
      <c r="A815" s="591" t="s">
        <v>516</v>
      </c>
      <c r="B815" s="555">
        <f t="shared" si="40"/>
        <v>1913</v>
      </c>
      <c r="C815" s="555">
        <v>0</v>
      </c>
      <c r="D815" s="555"/>
      <c r="E815" s="555">
        <v>1913</v>
      </c>
    </row>
    <row r="816" spans="1:5" s="587" customFormat="1" ht="9" x14ac:dyDescent="0.25">
      <c r="A816" s="592" t="s">
        <v>452</v>
      </c>
      <c r="B816" s="457">
        <f t="shared" si="40"/>
        <v>21</v>
      </c>
      <c r="C816" s="457">
        <v>0</v>
      </c>
      <c r="D816" s="457"/>
      <c r="E816" s="457">
        <v>21</v>
      </c>
    </row>
    <row r="817" spans="1:5" s="587" customFormat="1" ht="9" x14ac:dyDescent="0.25">
      <c r="A817" s="592" t="s">
        <v>462</v>
      </c>
      <c r="B817" s="199">
        <f t="shared" si="40"/>
        <v>6056</v>
      </c>
      <c r="C817" s="199">
        <v>2467</v>
      </c>
      <c r="D817" s="199"/>
      <c r="E817" s="199">
        <v>3589</v>
      </c>
    </row>
    <row r="818" spans="1:5" s="587" customFormat="1" ht="9" x14ac:dyDescent="0.25">
      <c r="A818" s="348"/>
      <c r="B818" s="199"/>
      <c r="C818" s="199"/>
      <c r="D818" s="199"/>
      <c r="E818" s="199"/>
    </row>
    <row r="819" spans="1:5" s="587" customFormat="1" ht="9" x14ac:dyDescent="0.25">
      <c r="A819" s="596" t="s">
        <v>386</v>
      </c>
      <c r="B819" s="199">
        <f>SUM(B820:B837)</f>
        <v>156926</v>
      </c>
      <c r="C819" s="199">
        <f>SUM(C820:C837)</f>
        <v>138662</v>
      </c>
      <c r="D819" s="199"/>
      <c r="E819" s="199">
        <f>SUM(E820:E837)</f>
        <v>18264</v>
      </c>
    </row>
    <row r="820" spans="1:5" s="587" customFormat="1" ht="9" x14ac:dyDescent="0.25">
      <c r="A820" s="451" t="s">
        <v>449</v>
      </c>
      <c r="B820" s="199">
        <f t="shared" ref="B820" si="41">C820+E820</f>
        <v>15333</v>
      </c>
      <c r="C820" s="199">
        <v>15330</v>
      </c>
      <c r="D820" s="199"/>
      <c r="E820" s="199">
        <v>3</v>
      </c>
    </row>
    <row r="821" spans="1:5" s="587" customFormat="1" ht="9" x14ac:dyDescent="0.25">
      <c r="A821" s="451" t="s">
        <v>518</v>
      </c>
      <c r="B821" s="199">
        <f>C821+E821</f>
        <v>890</v>
      </c>
      <c r="C821" s="199">
        <v>0</v>
      </c>
      <c r="D821" s="199"/>
      <c r="E821" s="199">
        <v>890</v>
      </c>
    </row>
    <row r="822" spans="1:5" s="587" customFormat="1" ht="9" x14ac:dyDescent="0.25">
      <c r="A822" s="593" t="s">
        <v>519</v>
      </c>
      <c r="B822" s="555">
        <f t="shared" ref="B822:B824" si="42">C822+E822</f>
        <v>47944</v>
      </c>
      <c r="C822" s="555">
        <v>47944</v>
      </c>
      <c r="D822" s="555"/>
      <c r="E822" s="555">
        <v>0</v>
      </c>
    </row>
    <row r="823" spans="1:5" s="587" customFormat="1" ht="9" x14ac:dyDescent="0.25">
      <c r="A823" s="451" t="s">
        <v>520</v>
      </c>
      <c r="B823" s="199">
        <f t="shared" si="42"/>
        <v>75</v>
      </c>
      <c r="C823" s="199">
        <v>39</v>
      </c>
      <c r="D823" s="199"/>
      <c r="E823" s="199">
        <v>36</v>
      </c>
    </row>
    <row r="824" spans="1:5" s="587" customFormat="1" ht="9" x14ac:dyDescent="0.25">
      <c r="A824" s="451" t="s">
        <v>521</v>
      </c>
      <c r="B824" s="199">
        <f t="shared" si="42"/>
        <v>4605</v>
      </c>
      <c r="C824" s="199">
        <v>3905</v>
      </c>
      <c r="D824" s="199"/>
      <c r="E824" s="199">
        <v>700</v>
      </c>
    </row>
    <row r="825" spans="1:5" s="587" customFormat="1" ht="9" x14ac:dyDescent="0.25">
      <c r="A825" s="451" t="s">
        <v>522</v>
      </c>
      <c r="B825" s="199">
        <f>C825+E825</f>
        <v>21087</v>
      </c>
      <c r="C825" s="199">
        <v>17865</v>
      </c>
      <c r="D825" s="199"/>
      <c r="E825" s="199">
        <v>3222</v>
      </c>
    </row>
    <row r="826" spans="1:5" s="587" customFormat="1" ht="9" x14ac:dyDescent="0.25">
      <c r="A826" s="593" t="s">
        <v>542</v>
      </c>
      <c r="B826" s="550">
        <f t="shared" ref="B826:B837" si="43">C826+E826</f>
        <v>672</v>
      </c>
      <c r="C826" s="550">
        <v>0</v>
      </c>
      <c r="D826" s="550"/>
      <c r="E826" s="550">
        <v>672</v>
      </c>
    </row>
    <row r="827" spans="1:5" s="587" customFormat="1" ht="9" x14ac:dyDescent="0.25">
      <c r="A827" s="451" t="s">
        <v>470</v>
      </c>
      <c r="B827" s="457">
        <f t="shared" si="43"/>
        <v>10581</v>
      </c>
      <c r="C827" s="457">
        <v>7406</v>
      </c>
      <c r="D827" s="457"/>
      <c r="E827" s="457">
        <v>3175</v>
      </c>
    </row>
    <row r="828" spans="1:5" s="587" customFormat="1" ht="9" x14ac:dyDescent="0.25">
      <c r="A828" s="594" t="s">
        <v>529</v>
      </c>
      <c r="B828" s="457">
        <f t="shared" si="43"/>
        <v>298</v>
      </c>
      <c r="C828" s="457">
        <v>0</v>
      </c>
      <c r="D828" s="457"/>
      <c r="E828" s="457">
        <v>298</v>
      </c>
    </row>
    <row r="829" spans="1:5" s="587" customFormat="1" ht="9" x14ac:dyDescent="0.25">
      <c r="A829" s="451" t="s">
        <v>543</v>
      </c>
      <c r="B829" s="457">
        <f t="shared" si="43"/>
        <v>42</v>
      </c>
      <c r="C829" s="457">
        <v>37</v>
      </c>
      <c r="D829" s="457"/>
      <c r="E829" s="457">
        <v>5</v>
      </c>
    </row>
    <row r="830" spans="1:5" s="587" customFormat="1" ht="9" x14ac:dyDescent="0.25">
      <c r="A830" s="593" t="s">
        <v>441</v>
      </c>
      <c r="B830" s="550">
        <f t="shared" si="43"/>
        <v>3895</v>
      </c>
      <c r="C830" s="550">
        <v>2064</v>
      </c>
      <c r="D830" s="550"/>
      <c r="E830" s="550">
        <v>1831</v>
      </c>
    </row>
    <row r="831" spans="1:5" s="587" customFormat="1" ht="9" x14ac:dyDescent="0.25">
      <c r="A831" s="451" t="s">
        <v>450</v>
      </c>
      <c r="B831" s="199">
        <f t="shared" si="43"/>
        <v>33</v>
      </c>
      <c r="C831" s="199">
        <v>32</v>
      </c>
      <c r="D831" s="199"/>
      <c r="E831" s="199">
        <v>1</v>
      </c>
    </row>
    <row r="832" spans="1:5" s="587" customFormat="1" ht="9" x14ac:dyDescent="0.25">
      <c r="A832" s="594" t="s">
        <v>533</v>
      </c>
      <c r="B832" s="457">
        <f t="shared" si="43"/>
        <v>298</v>
      </c>
      <c r="C832" s="457">
        <v>0</v>
      </c>
      <c r="D832" s="457"/>
      <c r="E832" s="457">
        <v>298</v>
      </c>
    </row>
    <row r="833" spans="1:5" s="587" customFormat="1" ht="9" x14ac:dyDescent="0.25">
      <c r="A833" s="451" t="s">
        <v>445</v>
      </c>
      <c r="B833" s="457">
        <f t="shared" si="43"/>
        <v>9065</v>
      </c>
      <c r="C833" s="457">
        <v>8144</v>
      </c>
      <c r="D833" s="457"/>
      <c r="E833" s="457">
        <v>921</v>
      </c>
    </row>
    <row r="834" spans="1:5" s="587" customFormat="1" ht="9" x14ac:dyDescent="0.25">
      <c r="A834" s="593" t="s">
        <v>471</v>
      </c>
      <c r="B834" s="550">
        <f t="shared" si="43"/>
        <v>18</v>
      </c>
      <c r="C834" s="550">
        <v>0</v>
      </c>
      <c r="D834" s="550"/>
      <c r="E834" s="550">
        <v>18</v>
      </c>
    </row>
    <row r="835" spans="1:5" s="587" customFormat="1" ht="9" x14ac:dyDescent="0.25">
      <c r="A835" s="451" t="s">
        <v>469</v>
      </c>
      <c r="B835" s="199">
        <f t="shared" si="43"/>
        <v>7274</v>
      </c>
      <c r="C835" s="199">
        <v>3903</v>
      </c>
      <c r="D835" s="199"/>
      <c r="E835" s="199">
        <v>3371</v>
      </c>
    </row>
    <row r="836" spans="1:5" s="587" customFormat="1" ht="9" x14ac:dyDescent="0.25">
      <c r="A836" s="451" t="s">
        <v>523</v>
      </c>
      <c r="B836" s="199">
        <f t="shared" si="43"/>
        <v>12997</v>
      </c>
      <c r="C836" s="199">
        <v>11463</v>
      </c>
      <c r="D836" s="199"/>
      <c r="E836" s="199">
        <v>1534</v>
      </c>
    </row>
    <row r="837" spans="1:5" s="587" customFormat="1" ht="9" x14ac:dyDescent="0.25">
      <c r="A837" s="451" t="s">
        <v>447</v>
      </c>
      <c r="B837" s="457">
        <f t="shared" si="43"/>
        <v>21819</v>
      </c>
      <c r="C837" s="457">
        <v>20530</v>
      </c>
      <c r="D837" s="457"/>
      <c r="E837" s="457">
        <v>1289</v>
      </c>
    </row>
    <row r="838" spans="1:5" ht="9" customHeight="1" x14ac:dyDescent="0.2">
      <c r="A838" s="62"/>
      <c r="B838" s="62"/>
      <c r="C838" s="62"/>
      <c r="D838" s="62"/>
      <c r="E838" s="62"/>
    </row>
    <row r="839" spans="1:5" s="587" customFormat="1" ht="9" x14ac:dyDescent="0.25">
      <c r="A839" s="585">
        <v>2014</v>
      </c>
      <c r="B839" s="586"/>
      <c r="C839" s="586"/>
      <c r="D839" s="586"/>
      <c r="E839" s="586"/>
    </row>
    <row r="840" spans="1:5" s="587" customFormat="1" ht="9" x14ac:dyDescent="0.25">
      <c r="A840" s="585" t="s">
        <v>129</v>
      </c>
      <c r="B840" s="74">
        <f>SUM(B842,B866)</f>
        <v>286549.152</v>
      </c>
      <c r="C840" s="74">
        <f>SUM(C842,C866)</f>
        <v>211836.50599999999</v>
      </c>
      <c r="D840" s="74"/>
      <c r="E840" s="74">
        <f>SUM(E842,E866)</f>
        <v>74712.646000000008</v>
      </c>
    </row>
    <row r="841" spans="1:5" s="587" customFormat="1" ht="4.5" customHeight="1" x14ac:dyDescent="0.25">
      <c r="A841" s="585"/>
      <c r="B841" s="74"/>
      <c r="C841" s="74"/>
      <c r="D841" s="74"/>
      <c r="E841" s="74"/>
    </row>
    <row r="842" spans="1:5" s="587" customFormat="1" ht="9" x14ac:dyDescent="0.25">
      <c r="A842" s="588" t="s">
        <v>385</v>
      </c>
      <c r="B842" s="197">
        <f>SUM(B843:B864)</f>
        <v>131235.40100000001</v>
      </c>
      <c r="C842" s="197">
        <f>(SUM(C843:C864))</f>
        <v>75679.733000000007</v>
      </c>
      <c r="D842" s="197"/>
      <c r="E842" s="197">
        <f>(SUM(E843:E864))</f>
        <v>55555.668000000005</v>
      </c>
    </row>
    <row r="843" spans="1:5" s="587" customFormat="1" ht="9" x14ac:dyDescent="0.25">
      <c r="A843" s="589" t="s">
        <v>437</v>
      </c>
      <c r="B843" s="197">
        <f t="shared" ref="B843:B849" si="44">C843+E843</f>
        <v>620.32799999999997</v>
      </c>
      <c r="C843" s="197">
        <v>103.458</v>
      </c>
      <c r="D843" s="197"/>
      <c r="E843" s="197">
        <v>516.87</v>
      </c>
    </row>
    <row r="844" spans="1:5" s="587" customFormat="1" ht="9" x14ac:dyDescent="0.25">
      <c r="A844" s="590" t="s">
        <v>544</v>
      </c>
      <c r="B844" s="529">
        <f t="shared" si="44"/>
        <v>3480.547</v>
      </c>
      <c r="C844" s="529">
        <v>3480.547</v>
      </c>
      <c r="D844" s="529"/>
      <c r="E844" s="529">
        <v>0</v>
      </c>
    </row>
    <row r="845" spans="1:5" s="587" customFormat="1" ht="9" x14ac:dyDescent="0.25">
      <c r="A845" s="590" t="s">
        <v>524</v>
      </c>
      <c r="B845" s="529">
        <f t="shared" si="44"/>
        <v>78.575000000000003</v>
      </c>
      <c r="C845" s="529">
        <v>0</v>
      </c>
      <c r="D845" s="529"/>
      <c r="E845" s="529">
        <v>78.575000000000003</v>
      </c>
    </row>
    <row r="846" spans="1:5" s="587" customFormat="1" ht="9" x14ac:dyDescent="0.25">
      <c r="A846" s="591" t="s">
        <v>432</v>
      </c>
      <c r="B846" s="555">
        <f t="shared" si="44"/>
        <v>2319.5210000000002</v>
      </c>
      <c r="C846" s="555">
        <v>1741.912</v>
      </c>
      <c r="D846" s="555"/>
      <c r="E846" s="555">
        <v>577.60900000000004</v>
      </c>
    </row>
    <row r="847" spans="1:5" s="587" customFormat="1" ht="9" x14ac:dyDescent="0.25">
      <c r="A847" s="592" t="s">
        <v>453</v>
      </c>
      <c r="B847" s="199">
        <f t="shared" si="44"/>
        <v>7830.6509999999998</v>
      </c>
      <c r="C847" s="199">
        <v>3714.2449999999999</v>
      </c>
      <c r="D847" s="199"/>
      <c r="E847" s="199">
        <v>4116.4059999999999</v>
      </c>
    </row>
    <row r="848" spans="1:5" s="587" customFormat="1" ht="9" x14ac:dyDescent="0.25">
      <c r="A848" s="592" t="s">
        <v>510</v>
      </c>
      <c r="B848" s="199">
        <f t="shared" si="44"/>
        <v>8220.6739999999991</v>
      </c>
      <c r="C848" s="199">
        <v>8.0250000000000004</v>
      </c>
      <c r="D848" s="199"/>
      <c r="E848" s="199">
        <v>8212.6489999999994</v>
      </c>
    </row>
    <row r="849" spans="1:5" s="587" customFormat="1" ht="9" x14ac:dyDescent="0.25">
      <c r="A849" s="592" t="s">
        <v>540</v>
      </c>
      <c r="B849" s="199">
        <f t="shared" si="44"/>
        <v>17103.167000000001</v>
      </c>
      <c r="C849" s="199">
        <v>8978.3220000000001</v>
      </c>
      <c r="D849" s="199"/>
      <c r="E849" s="199">
        <v>8124.8450000000003</v>
      </c>
    </row>
    <row r="850" spans="1:5" s="587" customFormat="1" ht="9" x14ac:dyDescent="0.25">
      <c r="A850" s="591" t="s">
        <v>541</v>
      </c>
      <c r="B850" s="555">
        <f>C850+E850</f>
        <v>1821.3489999999999</v>
      </c>
      <c r="C850" s="555">
        <v>1777.7719999999999</v>
      </c>
      <c r="D850" s="555"/>
      <c r="E850" s="555">
        <v>43.576999999999998</v>
      </c>
    </row>
    <row r="851" spans="1:5" s="587" customFormat="1" ht="9" x14ac:dyDescent="0.25">
      <c r="A851" s="592" t="s">
        <v>545</v>
      </c>
      <c r="B851" s="457">
        <f t="shared" ref="B851:B864" si="45">C851+E851</f>
        <v>2067.3849999999998</v>
      </c>
      <c r="C851" s="457">
        <v>161.679</v>
      </c>
      <c r="D851" s="457"/>
      <c r="E851" s="457">
        <v>1905.7059999999999</v>
      </c>
    </row>
    <row r="852" spans="1:5" s="587" customFormat="1" ht="9" x14ac:dyDescent="0.25">
      <c r="A852" s="451" t="s">
        <v>513</v>
      </c>
      <c r="B852" s="199">
        <f t="shared" si="45"/>
        <v>28189.485000000001</v>
      </c>
      <c r="C852" s="199">
        <v>20933.740000000002</v>
      </c>
      <c r="D852" s="199"/>
      <c r="E852" s="199">
        <v>7255.7449999999999</v>
      </c>
    </row>
    <row r="853" spans="1:5" s="587" customFormat="1" ht="9" x14ac:dyDescent="0.25">
      <c r="A853" s="451" t="s">
        <v>436</v>
      </c>
      <c r="B853" s="199">
        <f t="shared" si="45"/>
        <v>28496.427</v>
      </c>
      <c r="C853" s="199">
        <v>24342.504000000001</v>
      </c>
      <c r="D853" s="199"/>
      <c r="E853" s="199">
        <v>4153.9229999999998</v>
      </c>
    </row>
    <row r="854" spans="1:5" s="587" customFormat="1" ht="9" x14ac:dyDescent="0.25">
      <c r="A854" s="591" t="s">
        <v>434</v>
      </c>
      <c r="B854" s="555">
        <f t="shared" si="45"/>
        <v>3263.0519999999997</v>
      </c>
      <c r="C854" s="555">
        <v>894.80700000000002</v>
      </c>
      <c r="D854" s="555"/>
      <c r="E854" s="555">
        <v>2368.2449999999999</v>
      </c>
    </row>
    <row r="855" spans="1:5" s="587" customFormat="1" ht="9" x14ac:dyDescent="0.25">
      <c r="A855" s="592" t="s">
        <v>451</v>
      </c>
      <c r="B855" s="199">
        <f t="shared" si="45"/>
        <v>2222.1529999999998</v>
      </c>
      <c r="C855" s="199">
        <v>0</v>
      </c>
      <c r="D855" s="199"/>
      <c r="E855" s="199">
        <v>2222.1529999999998</v>
      </c>
    </row>
    <row r="856" spans="1:5" s="587" customFormat="1" ht="9" x14ac:dyDescent="0.25">
      <c r="A856" s="451" t="s">
        <v>538</v>
      </c>
      <c r="B856" s="457">
        <f t="shared" si="45"/>
        <v>140.28899999999999</v>
      </c>
      <c r="C856" s="457">
        <v>117.203</v>
      </c>
      <c r="D856" s="457"/>
      <c r="E856" s="457">
        <v>23.085999999999999</v>
      </c>
    </row>
    <row r="857" spans="1:5" s="587" customFormat="1" ht="9" x14ac:dyDescent="0.25">
      <c r="A857" s="594" t="s">
        <v>537</v>
      </c>
      <c r="B857" s="199">
        <f t="shared" si="45"/>
        <v>482.02599999999995</v>
      </c>
      <c r="C857" s="199">
        <v>48.119</v>
      </c>
      <c r="D857" s="199"/>
      <c r="E857" s="199">
        <v>433.90699999999998</v>
      </c>
    </row>
    <row r="858" spans="1:5" s="587" customFormat="1" ht="9" x14ac:dyDescent="0.25">
      <c r="A858" s="591" t="s">
        <v>514</v>
      </c>
      <c r="B858" s="555">
        <f t="shared" si="45"/>
        <v>881.35299999999995</v>
      </c>
      <c r="C858" s="555">
        <v>826.34199999999998</v>
      </c>
      <c r="D858" s="555"/>
      <c r="E858" s="555">
        <v>55.011000000000003</v>
      </c>
    </row>
    <row r="859" spans="1:5" s="587" customFormat="1" ht="9" x14ac:dyDescent="0.25">
      <c r="A859" s="592" t="s">
        <v>448</v>
      </c>
      <c r="B859" s="199">
        <f t="shared" si="45"/>
        <v>2603.8519999999999</v>
      </c>
      <c r="C859" s="199">
        <v>1178.71</v>
      </c>
      <c r="D859" s="199"/>
      <c r="E859" s="199">
        <v>1425.1420000000001</v>
      </c>
    </row>
    <row r="860" spans="1:5" s="587" customFormat="1" ht="9" x14ac:dyDescent="0.25">
      <c r="A860" s="451" t="s">
        <v>515</v>
      </c>
      <c r="B860" s="457">
        <f t="shared" si="45"/>
        <v>13464.028999999999</v>
      </c>
      <c r="C860" s="457">
        <v>5148.6840000000002</v>
      </c>
      <c r="D860" s="457"/>
      <c r="E860" s="457">
        <v>8315.3449999999993</v>
      </c>
    </row>
    <row r="861" spans="1:5" s="587" customFormat="1" ht="9" x14ac:dyDescent="0.25">
      <c r="A861" s="592" t="s">
        <v>464</v>
      </c>
      <c r="B861" s="199">
        <f t="shared" si="45"/>
        <v>160.05000000000001</v>
      </c>
      <c r="C861" s="199">
        <v>0</v>
      </c>
      <c r="D861" s="199"/>
      <c r="E861" s="199">
        <v>160.05000000000001</v>
      </c>
    </row>
    <row r="862" spans="1:5" s="595" customFormat="1" ht="9" x14ac:dyDescent="0.25">
      <c r="A862" s="591" t="s">
        <v>516</v>
      </c>
      <c r="B862" s="555">
        <f t="shared" si="45"/>
        <v>1801.5989999999999</v>
      </c>
      <c r="C862" s="555">
        <v>0</v>
      </c>
      <c r="D862" s="555"/>
      <c r="E862" s="555">
        <v>1801.5989999999999</v>
      </c>
    </row>
    <row r="863" spans="1:5" s="587" customFormat="1" ht="9" x14ac:dyDescent="0.25">
      <c r="A863" s="592" t="s">
        <v>452</v>
      </c>
      <c r="B863" s="457">
        <f t="shared" si="45"/>
        <v>49.738</v>
      </c>
      <c r="C863" s="457">
        <v>30.327000000000002</v>
      </c>
      <c r="D863" s="457"/>
      <c r="E863" s="457">
        <v>19.411000000000001</v>
      </c>
    </row>
    <row r="864" spans="1:5" s="587" customFormat="1" ht="9" x14ac:dyDescent="0.25">
      <c r="A864" s="592" t="s">
        <v>462</v>
      </c>
      <c r="B864" s="199">
        <f t="shared" si="45"/>
        <v>5939.1509999999998</v>
      </c>
      <c r="C864" s="199">
        <v>2193.337</v>
      </c>
      <c r="D864" s="199"/>
      <c r="E864" s="199">
        <v>3745.8139999999999</v>
      </c>
    </row>
    <row r="865" spans="1:5" s="587" customFormat="1" ht="9" x14ac:dyDescent="0.25">
      <c r="A865" s="348"/>
      <c r="B865" s="199"/>
      <c r="C865" s="199"/>
      <c r="D865" s="199"/>
      <c r="E865" s="199"/>
    </row>
    <row r="866" spans="1:5" s="587" customFormat="1" ht="9" x14ac:dyDescent="0.25">
      <c r="A866" s="596" t="s">
        <v>386</v>
      </c>
      <c r="B866" s="199">
        <f>SUM(B867:B885)</f>
        <v>155313.75100000002</v>
      </c>
      <c r="C866" s="199">
        <f t="shared" ref="C866:E866" si="46">SUM(C867:C885)</f>
        <v>136156.77299999999</v>
      </c>
      <c r="D866" s="199"/>
      <c r="E866" s="199">
        <f t="shared" si="46"/>
        <v>19156.977999999999</v>
      </c>
    </row>
    <row r="867" spans="1:5" s="587" customFormat="1" ht="9" x14ac:dyDescent="0.25">
      <c r="A867" s="451" t="s">
        <v>449</v>
      </c>
      <c r="B867" s="199">
        <f t="shared" ref="B867" si="47">C867+E867</f>
        <v>17314.249</v>
      </c>
      <c r="C867" s="199">
        <v>17303.728999999999</v>
      </c>
      <c r="D867" s="199"/>
      <c r="E867" s="199">
        <v>10.52</v>
      </c>
    </row>
    <row r="868" spans="1:5" s="587" customFormat="1" ht="9" x14ac:dyDescent="0.25">
      <c r="A868" s="451" t="s">
        <v>518</v>
      </c>
      <c r="B868" s="199">
        <f>C868+E868</f>
        <v>859.65499999999997</v>
      </c>
      <c r="C868" s="199">
        <v>0</v>
      </c>
      <c r="D868" s="199"/>
      <c r="E868" s="199">
        <v>859.65499999999997</v>
      </c>
    </row>
    <row r="869" spans="1:5" s="587" customFormat="1" ht="9" x14ac:dyDescent="0.25">
      <c r="A869" s="593" t="s">
        <v>519</v>
      </c>
      <c r="B869" s="555">
        <f t="shared" ref="B869:B871" si="48">C869+E869</f>
        <v>41335.341999999997</v>
      </c>
      <c r="C869" s="555">
        <v>41335.269999999997</v>
      </c>
      <c r="D869" s="555"/>
      <c r="E869" s="555">
        <v>7.1999999999999995E-2</v>
      </c>
    </row>
    <row r="870" spans="1:5" s="587" customFormat="1" ht="9" x14ac:dyDescent="0.25">
      <c r="A870" s="451" t="s">
        <v>520</v>
      </c>
      <c r="B870" s="199">
        <f t="shared" si="48"/>
        <v>302.24599999999998</v>
      </c>
      <c r="C870" s="199">
        <v>58.584000000000003</v>
      </c>
      <c r="D870" s="199"/>
      <c r="E870" s="199">
        <v>243.66200000000001</v>
      </c>
    </row>
    <row r="871" spans="1:5" s="587" customFormat="1" ht="9" x14ac:dyDescent="0.25">
      <c r="A871" s="451" t="s">
        <v>521</v>
      </c>
      <c r="B871" s="199">
        <f t="shared" si="48"/>
        <v>3900.5820000000003</v>
      </c>
      <c r="C871" s="199">
        <v>3330.8420000000001</v>
      </c>
      <c r="D871" s="199"/>
      <c r="E871" s="199">
        <v>569.74</v>
      </c>
    </row>
    <row r="872" spans="1:5" s="587" customFormat="1" ht="9" x14ac:dyDescent="0.25">
      <c r="A872" s="451" t="s">
        <v>522</v>
      </c>
      <c r="B872" s="199">
        <f>C872+E872</f>
        <v>24210.777000000002</v>
      </c>
      <c r="C872" s="199">
        <v>19491.095000000001</v>
      </c>
      <c r="D872" s="199"/>
      <c r="E872" s="199">
        <v>4719.6819999999998</v>
      </c>
    </row>
    <row r="873" spans="1:5" s="587" customFormat="1" ht="9" x14ac:dyDescent="0.25">
      <c r="A873" s="593" t="s">
        <v>542</v>
      </c>
      <c r="B873" s="550">
        <f t="shared" ref="B873:B885" si="49">C873+E873</f>
        <v>856.90499999999997</v>
      </c>
      <c r="C873" s="550">
        <v>0</v>
      </c>
      <c r="D873" s="550"/>
      <c r="E873" s="550">
        <v>856.90499999999997</v>
      </c>
    </row>
    <row r="874" spans="1:5" s="587" customFormat="1" ht="9" x14ac:dyDescent="0.25">
      <c r="A874" s="451" t="s">
        <v>470</v>
      </c>
      <c r="B874" s="457">
        <f t="shared" si="49"/>
        <v>10351.07</v>
      </c>
      <c r="C874" s="457">
        <v>7388.6080000000002</v>
      </c>
      <c r="D874" s="457"/>
      <c r="E874" s="457">
        <v>2962.462</v>
      </c>
    </row>
    <row r="875" spans="1:5" s="587" customFormat="1" ht="9" x14ac:dyDescent="0.25">
      <c r="A875" s="594" t="s">
        <v>529</v>
      </c>
      <c r="B875" s="457">
        <f t="shared" si="49"/>
        <v>283.96300000000002</v>
      </c>
      <c r="C875" s="457">
        <v>0</v>
      </c>
      <c r="D875" s="457"/>
      <c r="E875" s="457">
        <v>283.96300000000002</v>
      </c>
    </row>
    <row r="876" spans="1:5" s="587" customFormat="1" ht="9" x14ac:dyDescent="0.25">
      <c r="A876" s="451" t="s">
        <v>543</v>
      </c>
      <c r="B876" s="457">
        <f t="shared" si="49"/>
        <v>40.917000000000002</v>
      </c>
      <c r="C876" s="457">
        <v>40.917000000000002</v>
      </c>
      <c r="D876" s="457"/>
      <c r="E876" s="457">
        <v>0</v>
      </c>
    </row>
    <row r="877" spans="1:5" s="587" customFormat="1" ht="9" x14ac:dyDescent="0.25">
      <c r="A877" s="593" t="s">
        <v>441</v>
      </c>
      <c r="B877" s="550">
        <f t="shared" si="49"/>
        <v>4252.4629999999997</v>
      </c>
      <c r="C877" s="550">
        <v>2308.2240000000002</v>
      </c>
      <c r="D877" s="550"/>
      <c r="E877" s="550">
        <v>1944.239</v>
      </c>
    </row>
    <row r="878" spans="1:5" s="587" customFormat="1" ht="9" x14ac:dyDescent="0.25">
      <c r="A878" s="451" t="s">
        <v>450</v>
      </c>
      <c r="B878" s="199">
        <f t="shared" si="49"/>
        <v>42.739999999999995</v>
      </c>
      <c r="C878" s="199">
        <v>42.348999999999997</v>
      </c>
      <c r="D878" s="199"/>
      <c r="E878" s="199">
        <v>0.39100000000000001</v>
      </c>
    </row>
    <row r="879" spans="1:5" s="587" customFormat="1" ht="9" x14ac:dyDescent="0.25">
      <c r="A879" s="594" t="s">
        <v>533</v>
      </c>
      <c r="B879" s="457">
        <f t="shared" si="49"/>
        <v>283.96300000000002</v>
      </c>
      <c r="C879" s="457">
        <v>0</v>
      </c>
      <c r="D879" s="457"/>
      <c r="E879" s="457">
        <v>283.96300000000002</v>
      </c>
    </row>
    <row r="880" spans="1:5" s="587" customFormat="1" ht="9" x14ac:dyDescent="0.25">
      <c r="A880" s="451" t="s">
        <v>445</v>
      </c>
      <c r="B880" s="457">
        <f t="shared" si="49"/>
        <v>10841.786</v>
      </c>
      <c r="C880" s="457">
        <v>9851.2800000000007</v>
      </c>
      <c r="D880" s="457"/>
      <c r="E880" s="457">
        <v>990.50599999999997</v>
      </c>
    </row>
    <row r="881" spans="1:5" s="587" customFormat="1" ht="9" x14ac:dyDescent="0.25">
      <c r="A881" s="593" t="s">
        <v>471</v>
      </c>
      <c r="B881" s="550">
        <f t="shared" si="49"/>
        <v>13.343</v>
      </c>
      <c r="C881" s="550">
        <v>0</v>
      </c>
      <c r="D881" s="550"/>
      <c r="E881" s="550">
        <v>13.343</v>
      </c>
    </row>
    <row r="882" spans="1:5" s="587" customFormat="1" ht="9" x14ac:dyDescent="0.25">
      <c r="A882" s="451" t="s">
        <v>469</v>
      </c>
      <c r="B882" s="199">
        <f t="shared" si="49"/>
        <v>6785.2950000000001</v>
      </c>
      <c r="C882" s="199">
        <v>4370.4390000000003</v>
      </c>
      <c r="D882" s="199"/>
      <c r="E882" s="199">
        <v>2414.8560000000002</v>
      </c>
    </row>
    <row r="883" spans="1:5" s="587" customFormat="1" ht="9" x14ac:dyDescent="0.25">
      <c r="A883" s="451" t="s">
        <v>523</v>
      </c>
      <c r="B883" s="199">
        <f t="shared" si="49"/>
        <v>12427.286</v>
      </c>
      <c r="C883" s="199">
        <v>10836.691999999999</v>
      </c>
      <c r="D883" s="199"/>
      <c r="E883" s="199">
        <v>1590.5940000000001</v>
      </c>
    </row>
    <row r="884" spans="1:5" s="587" customFormat="1" ht="9" x14ac:dyDescent="0.25">
      <c r="A884" s="451" t="s">
        <v>447</v>
      </c>
      <c r="B884" s="457">
        <f t="shared" si="49"/>
        <v>21209.618999999999</v>
      </c>
      <c r="C884" s="457">
        <v>19798.743999999999</v>
      </c>
      <c r="D884" s="457"/>
      <c r="E884" s="457">
        <v>1410.875</v>
      </c>
    </row>
    <row r="885" spans="1:5" s="587" customFormat="1" ht="9" x14ac:dyDescent="0.25">
      <c r="A885" s="593" t="s">
        <v>527</v>
      </c>
      <c r="B885" s="555">
        <f t="shared" si="49"/>
        <v>1.55</v>
      </c>
      <c r="C885" s="555">
        <v>0</v>
      </c>
      <c r="D885" s="555"/>
      <c r="E885" s="555">
        <v>1.55</v>
      </c>
    </row>
    <row r="886" spans="1:5" ht="9" customHeight="1" x14ac:dyDescent="0.2">
      <c r="A886" s="62"/>
      <c r="B886" s="62"/>
      <c r="C886" s="62"/>
      <c r="D886" s="62"/>
      <c r="E886" s="62"/>
    </row>
    <row r="887" spans="1:5" s="587" customFormat="1" ht="9" x14ac:dyDescent="0.25">
      <c r="A887" s="585">
        <v>2015</v>
      </c>
      <c r="B887" s="586"/>
      <c r="C887" s="586"/>
      <c r="D887" s="586"/>
      <c r="E887" s="586"/>
    </row>
    <row r="888" spans="1:5" s="587" customFormat="1" ht="9" x14ac:dyDescent="0.25">
      <c r="A888" s="585" t="s">
        <v>129</v>
      </c>
      <c r="B888" s="74">
        <f>SUM(B890,B914)</f>
        <v>292645.53500000003</v>
      </c>
      <c r="C888" s="74">
        <f>SUM(C890,C914)</f>
        <v>218644.28599999996</v>
      </c>
      <c r="D888" s="74"/>
      <c r="E888" s="74">
        <f>SUM(E890,E914)</f>
        <v>74001.249000000011</v>
      </c>
    </row>
    <row r="889" spans="1:5" s="587" customFormat="1" ht="4.5" customHeight="1" x14ac:dyDescent="0.25">
      <c r="A889" s="585"/>
      <c r="B889" s="74"/>
      <c r="C889" s="74"/>
      <c r="D889" s="74"/>
      <c r="E889" s="74"/>
    </row>
    <row r="890" spans="1:5" s="587" customFormat="1" ht="9" x14ac:dyDescent="0.25">
      <c r="A890" s="588" t="s">
        <v>385</v>
      </c>
      <c r="B890" s="197">
        <f>SUM(B891:B912)</f>
        <v>127319.38399999999</v>
      </c>
      <c r="C890" s="197">
        <f>SUM(C891:C912)</f>
        <v>76987.361999999994</v>
      </c>
      <c r="D890" s="197"/>
      <c r="E890" s="197">
        <f>SUM(E891:E912)</f>
        <v>50332.022000000004</v>
      </c>
    </row>
    <row r="891" spans="1:5" s="587" customFormat="1" ht="9" x14ac:dyDescent="0.25">
      <c r="A891" s="589" t="s">
        <v>437</v>
      </c>
      <c r="B891" s="197">
        <f t="shared" ref="B891:B897" si="50">C891+E891</f>
        <v>498.73099999999999</v>
      </c>
      <c r="C891" s="197">
        <v>88.171000000000006</v>
      </c>
      <c r="D891" s="197"/>
      <c r="E891" s="197">
        <v>410.56</v>
      </c>
    </row>
    <row r="892" spans="1:5" s="587" customFormat="1" ht="9" x14ac:dyDescent="0.25">
      <c r="A892" s="590" t="s">
        <v>544</v>
      </c>
      <c r="B892" s="529">
        <f t="shared" si="50"/>
        <v>2961.319</v>
      </c>
      <c r="C892" s="529">
        <v>2961.319</v>
      </c>
      <c r="D892" s="529"/>
      <c r="E892" s="529">
        <v>0</v>
      </c>
    </row>
    <row r="893" spans="1:5" s="587" customFormat="1" ht="9" x14ac:dyDescent="0.25">
      <c r="A893" s="590" t="s">
        <v>524</v>
      </c>
      <c r="B893" s="529">
        <f t="shared" si="50"/>
        <v>81.197000000000003</v>
      </c>
      <c r="C893" s="529">
        <v>0</v>
      </c>
      <c r="D893" s="529"/>
      <c r="E893" s="529">
        <v>81.197000000000003</v>
      </c>
    </row>
    <row r="894" spans="1:5" s="587" customFormat="1" ht="9" x14ac:dyDescent="0.25">
      <c r="A894" s="591" t="s">
        <v>432</v>
      </c>
      <c r="B894" s="555">
        <f t="shared" si="50"/>
        <v>2087.4349999999999</v>
      </c>
      <c r="C894" s="555">
        <v>1559.6849999999999</v>
      </c>
      <c r="D894" s="555"/>
      <c r="E894" s="555">
        <v>527.75</v>
      </c>
    </row>
    <row r="895" spans="1:5" s="587" customFormat="1" ht="9" x14ac:dyDescent="0.25">
      <c r="A895" s="592" t="s">
        <v>453</v>
      </c>
      <c r="B895" s="199">
        <f t="shared" si="50"/>
        <v>7616.9310000000005</v>
      </c>
      <c r="C895" s="199">
        <v>3673.931</v>
      </c>
      <c r="D895" s="199"/>
      <c r="E895" s="199">
        <v>3943</v>
      </c>
    </row>
    <row r="896" spans="1:5" s="587" customFormat="1" ht="9" x14ac:dyDescent="0.25">
      <c r="A896" s="592" t="s">
        <v>510</v>
      </c>
      <c r="B896" s="199">
        <f t="shared" si="50"/>
        <v>7720.0249999999996</v>
      </c>
      <c r="C896" s="199">
        <v>0</v>
      </c>
      <c r="D896" s="199"/>
      <c r="E896" s="199">
        <v>7720.0249999999996</v>
      </c>
    </row>
    <row r="897" spans="1:5" s="587" customFormat="1" ht="9" x14ac:dyDescent="0.25">
      <c r="A897" s="592" t="s">
        <v>540</v>
      </c>
      <c r="B897" s="199">
        <f t="shared" si="50"/>
        <v>15586.036</v>
      </c>
      <c r="C897" s="199">
        <v>7929.1540000000005</v>
      </c>
      <c r="D897" s="199"/>
      <c r="E897" s="199">
        <v>7656.8819999999996</v>
      </c>
    </row>
    <row r="898" spans="1:5" s="587" customFormat="1" ht="9" x14ac:dyDescent="0.25">
      <c r="A898" s="591" t="s">
        <v>541</v>
      </c>
      <c r="B898" s="555">
        <f>C898+E898</f>
        <v>1980.808</v>
      </c>
      <c r="C898" s="555">
        <v>1878.1279999999999</v>
      </c>
      <c r="D898" s="555"/>
      <c r="E898" s="555">
        <v>102.68</v>
      </c>
    </row>
    <row r="899" spans="1:5" s="587" customFormat="1" ht="9" x14ac:dyDescent="0.25">
      <c r="A899" s="592" t="s">
        <v>545</v>
      </c>
      <c r="B899" s="457">
        <f t="shared" ref="B899:B912" si="51">C899+E899</f>
        <v>2057.1659999999997</v>
      </c>
      <c r="C899" s="457">
        <v>186.96</v>
      </c>
      <c r="D899" s="457"/>
      <c r="E899" s="457">
        <v>1870.2059999999999</v>
      </c>
    </row>
    <row r="900" spans="1:5" s="587" customFormat="1" ht="9" x14ac:dyDescent="0.25">
      <c r="A900" s="451" t="s">
        <v>513</v>
      </c>
      <c r="B900" s="199">
        <f t="shared" si="51"/>
        <v>26437.913</v>
      </c>
      <c r="C900" s="199">
        <v>20444.898000000001</v>
      </c>
      <c r="D900" s="199"/>
      <c r="E900" s="199">
        <v>5993.0150000000003</v>
      </c>
    </row>
    <row r="901" spans="1:5" s="587" customFormat="1" ht="9" x14ac:dyDescent="0.25">
      <c r="A901" s="451" t="s">
        <v>436</v>
      </c>
      <c r="B901" s="199">
        <f t="shared" si="51"/>
        <v>28623.466</v>
      </c>
      <c r="C901" s="199">
        <v>24989.446</v>
      </c>
      <c r="D901" s="199"/>
      <c r="E901" s="199">
        <v>3634.02</v>
      </c>
    </row>
    <row r="902" spans="1:5" s="587" customFormat="1" ht="9" x14ac:dyDescent="0.25">
      <c r="A902" s="591" t="s">
        <v>434</v>
      </c>
      <c r="B902" s="555">
        <f t="shared" si="51"/>
        <v>3475.6030000000001</v>
      </c>
      <c r="C902" s="555">
        <v>1376.8820000000001</v>
      </c>
      <c r="D902" s="555"/>
      <c r="E902" s="555">
        <v>2098.721</v>
      </c>
    </row>
    <row r="903" spans="1:5" s="587" customFormat="1" ht="9" x14ac:dyDescent="0.25">
      <c r="A903" s="592" t="s">
        <v>451</v>
      </c>
      <c r="B903" s="199">
        <f t="shared" si="51"/>
        <v>2445.2290000000003</v>
      </c>
      <c r="C903" s="199">
        <v>2.577</v>
      </c>
      <c r="D903" s="199"/>
      <c r="E903" s="199">
        <v>2442.652</v>
      </c>
    </row>
    <row r="904" spans="1:5" s="587" customFormat="1" ht="9" x14ac:dyDescent="0.25">
      <c r="A904" s="451" t="s">
        <v>538</v>
      </c>
      <c r="B904" s="457">
        <f t="shared" si="51"/>
        <v>235.03100000000001</v>
      </c>
      <c r="C904" s="457">
        <v>112.821</v>
      </c>
      <c r="D904" s="457"/>
      <c r="E904" s="457">
        <v>122.21</v>
      </c>
    </row>
    <row r="905" spans="1:5" s="587" customFormat="1" ht="9" x14ac:dyDescent="0.25">
      <c r="A905" s="594" t="s">
        <v>537</v>
      </c>
      <c r="B905" s="199">
        <f t="shared" si="51"/>
        <v>70.087999999999994</v>
      </c>
      <c r="C905" s="199">
        <v>0</v>
      </c>
      <c r="D905" s="199"/>
      <c r="E905" s="199">
        <v>70.087999999999994</v>
      </c>
    </row>
    <row r="906" spans="1:5" s="587" customFormat="1" ht="9" x14ac:dyDescent="0.25">
      <c r="A906" s="591" t="s">
        <v>514</v>
      </c>
      <c r="B906" s="555">
        <f t="shared" si="51"/>
        <v>1058.1400000000001</v>
      </c>
      <c r="C906" s="555">
        <v>983.28800000000001</v>
      </c>
      <c r="D906" s="555"/>
      <c r="E906" s="555">
        <v>74.852000000000004</v>
      </c>
    </row>
    <row r="907" spans="1:5" s="587" customFormat="1" ht="9" x14ac:dyDescent="0.25">
      <c r="A907" s="592" t="s">
        <v>448</v>
      </c>
      <c r="B907" s="199">
        <f t="shared" si="51"/>
        <v>2698.8969999999999</v>
      </c>
      <c r="C907" s="199">
        <v>1572.027</v>
      </c>
      <c r="D907" s="199"/>
      <c r="E907" s="199">
        <v>1126.8699999999999</v>
      </c>
    </row>
    <row r="908" spans="1:5" s="587" customFormat="1" ht="9" x14ac:dyDescent="0.25">
      <c r="A908" s="451" t="s">
        <v>515</v>
      </c>
      <c r="B908" s="457">
        <f t="shared" si="51"/>
        <v>13814.96</v>
      </c>
      <c r="C908" s="457">
        <v>6746.5370000000003</v>
      </c>
      <c r="D908" s="457"/>
      <c r="E908" s="457">
        <v>7068.4229999999998</v>
      </c>
    </row>
    <row r="909" spans="1:5" s="587" customFormat="1" ht="9" x14ac:dyDescent="0.25">
      <c r="A909" s="592" t="s">
        <v>464</v>
      </c>
      <c r="B909" s="199">
        <f t="shared" si="51"/>
        <v>184.11600000000001</v>
      </c>
      <c r="C909" s="199">
        <v>0</v>
      </c>
      <c r="D909" s="199"/>
      <c r="E909" s="199">
        <v>184.11600000000001</v>
      </c>
    </row>
    <row r="910" spans="1:5" s="595" customFormat="1" ht="9" x14ac:dyDescent="0.25">
      <c r="A910" s="591" t="s">
        <v>516</v>
      </c>
      <c r="B910" s="555">
        <f t="shared" si="51"/>
        <v>1704.405</v>
      </c>
      <c r="C910" s="555">
        <v>0</v>
      </c>
      <c r="D910" s="555"/>
      <c r="E910" s="555">
        <v>1704.405</v>
      </c>
    </row>
    <row r="911" spans="1:5" s="587" customFormat="1" ht="9" x14ac:dyDescent="0.25">
      <c r="A911" s="592" t="s">
        <v>452</v>
      </c>
      <c r="B911" s="457">
        <f t="shared" si="51"/>
        <v>20.881</v>
      </c>
      <c r="C911" s="457">
        <v>0</v>
      </c>
      <c r="D911" s="457"/>
      <c r="E911" s="457">
        <v>20.881</v>
      </c>
    </row>
    <row r="912" spans="1:5" s="587" customFormat="1" ht="9" x14ac:dyDescent="0.25">
      <c r="A912" s="592" t="s">
        <v>462</v>
      </c>
      <c r="B912" s="199">
        <f t="shared" si="51"/>
        <v>5961.0069999999996</v>
      </c>
      <c r="C912" s="199">
        <v>2481.538</v>
      </c>
      <c r="D912" s="199"/>
      <c r="E912" s="199">
        <v>3479.4690000000001</v>
      </c>
    </row>
    <row r="913" spans="1:5" s="587" customFormat="1" ht="9" x14ac:dyDescent="0.25">
      <c r="A913" s="348"/>
      <c r="B913" s="199"/>
      <c r="C913" s="199"/>
      <c r="D913" s="199"/>
      <c r="E913" s="199"/>
    </row>
    <row r="914" spans="1:5" s="587" customFormat="1" ht="9" x14ac:dyDescent="0.25">
      <c r="A914" s="596" t="s">
        <v>386</v>
      </c>
      <c r="B914" s="199">
        <f>SUM(B915:B932)</f>
        <v>165326.15100000001</v>
      </c>
      <c r="C914" s="199">
        <f>SUM(C915:C932)</f>
        <v>141656.92399999997</v>
      </c>
      <c r="D914" s="199"/>
      <c r="E914" s="199">
        <f>SUM(E915:E932)</f>
        <v>23669.226999999999</v>
      </c>
    </row>
    <row r="915" spans="1:5" s="587" customFormat="1" ht="9" x14ac:dyDescent="0.25">
      <c r="A915" s="451" t="s">
        <v>449</v>
      </c>
      <c r="B915" s="199">
        <f t="shared" ref="B915" si="52">C915+E915</f>
        <v>18033.942999999999</v>
      </c>
      <c r="C915" s="199">
        <v>18009.361000000001</v>
      </c>
      <c r="D915" s="199"/>
      <c r="E915" s="199">
        <v>24.582000000000001</v>
      </c>
    </row>
    <row r="916" spans="1:5" s="587" customFormat="1" ht="9" x14ac:dyDescent="0.25">
      <c r="A916" s="451" t="s">
        <v>518</v>
      </c>
      <c r="B916" s="199">
        <f>C916+E916</f>
        <v>539.66899999999998</v>
      </c>
      <c r="C916" s="199">
        <v>0</v>
      </c>
      <c r="D916" s="199"/>
      <c r="E916" s="199">
        <v>539.66899999999998</v>
      </c>
    </row>
    <row r="917" spans="1:5" s="587" customFormat="1" ht="9" x14ac:dyDescent="0.25">
      <c r="A917" s="593" t="s">
        <v>519</v>
      </c>
      <c r="B917" s="555">
        <f t="shared" ref="B917:B919" si="53">C917+E917</f>
        <v>31728.19</v>
      </c>
      <c r="C917" s="555">
        <v>29840.977999999999</v>
      </c>
      <c r="D917" s="555"/>
      <c r="E917" s="555">
        <v>1887.212</v>
      </c>
    </row>
    <row r="918" spans="1:5" s="587" customFormat="1" ht="9" x14ac:dyDescent="0.25">
      <c r="A918" s="451" t="s">
        <v>520</v>
      </c>
      <c r="B918" s="199">
        <f t="shared" si="53"/>
        <v>357.04200000000003</v>
      </c>
      <c r="C918" s="199">
        <v>158.34399999999999</v>
      </c>
      <c r="D918" s="199"/>
      <c r="E918" s="199">
        <v>198.69800000000001</v>
      </c>
    </row>
    <row r="919" spans="1:5" s="587" customFormat="1" ht="9" x14ac:dyDescent="0.25">
      <c r="A919" s="451" t="s">
        <v>521</v>
      </c>
      <c r="B919" s="199">
        <f t="shared" si="53"/>
        <v>3717.58</v>
      </c>
      <c r="C919" s="199">
        <v>3173.1309999999999</v>
      </c>
      <c r="D919" s="199"/>
      <c r="E919" s="199">
        <v>544.44899999999996</v>
      </c>
    </row>
    <row r="920" spans="1:5" s="587" customFormat="1" ht="9" x14ac:dyDescent="0.25">
      <c r="A920" s="451" t="s">
        <v>522</v>
      </c>
      <c r="B920" s="199">
        <f>C920+E920</f>
        <v>26510.400999999998</v>
      </c>
      <c r="C920" s="199">
        <v>22199.957999999999</v>
      </c>
      <c r="D920" s="199"/>
      <c r="E920" s="199">
        <v>4310.4430000000002</v>
      </c>
    </row>
    <row r="921" spans="1:5" s="587" customFormat="1" ht="9" x14ac:dyDescent="0.25">
      <c r="A921" s="593" t="s">
        <v>542</v>
      </c>
      <c r="B921" s="550">
        <f t="shared" ref="B921:B932" si="54">C921+E921</f>
        <v>811.71199999999999</v>
      </c>
      <c r="C921" s="550">
        <v>0</v>
      </c>
      <c r="D921" s="550"/>
      <c r="E921" s="550">
        <v>811.71199999999999</v>
      </c>
    </row>
    <row r="922" spans="1:5" s="587" customFormat="1" ht="9" x14ac:dyDescent="0.25">
      <c r="A922" s="451" t="s">
        <v>470</v>
      </c>
      <c r="B922" s="457">
        <f t="shared" si="54"/>
        <v>22507.756999999998</v>
      </c>
      <c r="C922" s="457">
        <v>16168.552</v>
      </c>
      <c r="D922" s="457"/>
      <c r="E922" s="457">
        <v>6339.2049999999999</v>
      </c>
    </row>
    <row r="923" spans="1:5" s="587" customFormat="1" ht="9" x14ac:dyDescent="0.25">
      <c r="A923" s="594" t="s">
        <v>529</v>
      </c>
      <c r="B923" s="457">
        <f t="shared" si="54"/>
        <v>328.30399999999997</v>
      </c>
      <c r="C923" s="457">
        <v>0</v>
      </c>
      <c r="D923" s="457"/>
      <c r="E923" s="457">
        <v>328.30399999999997</v>
      </c>
    </row>
    <row r="924" spans="1:5" s="587" customFormat="1" ht="9" x14ac:dyDescent="0.25">
      <c r="A924" s="451" t="s">
        <v>543</v>
      </c>
      <c r="B924" s="457">
        <f t="shared" si="54"/>
        <v>8.0419999999999998</v>
      </c>
      <c r="C924" s="457">
        <v>8.0419999999999998</v>
      </c>
      <c r="D924" s="457"/>
      <c r="E924" s="457">
        <v>0</v>
      </c>
    </row>
    <row r="925" spans="1:5" s="587" customFormat="1" ht="9" x14ac:dyDescent="0.25">
      <c r="A925" s="593" t="s">
        <v>441</v>
      </c>
      <c r="B925" s="550">
        <f t="shared" si="54"/>
        <v>4491.0290000000005</v>
      </c>
      <c r="C925" s="550">
        <v>2589.002</v>
      </c>
      <c r="D925" s="550"/>
      <c r="E925" s="550">
        <v>1902.027</v>
      </c>
    </row>
    <row r="926" spans="1:5" s="587" customFormat="1" ht="9" x14ac:dyDescent="0.25">
      <c r="A926" s="451" t="s">
        <v>450</v>
      </c>
      <c r="B926" s="199">
        <f t="shared" si="54"/>
        <v>44.844999999999999</v>
      </c>
      <c r="C926" s="199">
        <v>44.347999999999999</v>
      </c>
      <c r="D926" s="199"/>
      <c r="E926" s="199">
        <v>0.497</v>
      </c>
    </row>
    <row r="927" spans="1:5" s="587" customFormat="1" ht="9" x14ac:dyDescent="0.25">
      <c r="A927" s="594" t="s">
        <v>533</v>
      </c>
      <c r="B927" s="457">
        <f t="shared" si="54"/>
        <v>328.30399999999997</v>
      </c>
      <c r="C927" s="457">
        <v>0</v>
      </c>
      <c r="D927" s="457"/>
      <c r="E927" s="457">
        <v>328.30399999999997</v>
      </c>
    </row>
    <row r="928" spans="1:5" s="587" customFormat="1" ht="9" x14ac:dyDescent="0.25">
      <c r="A928" s="451" t="s">
        <v>445</v>
      </c>
      <c r="B928" s="457">
        <f t="shared" si="54"/>
        <v>12996.591999999999</v>
      </c>
      <c r="C928" s="457">
        <v>11918.8</v>
      </c>
      <c r="D928" s="457"/>
      <c r="E928" s="457">
        <v>1077.7919999999999</v>
      </c>
    </row>
    <row r="929" spans="1:5" s="587" customFormat="1" ht="9" x14ac:dyDescent="0.25">
      <c r="A929" s="593" t="s">
        <v>471</v>
      </c>
      <c r="B929" s="550">
        <f t="shared" si="54"/>
        <v>37.902999999999999</v>
      </c>
      <c r="C929" s="550">
        <v>0.36199999999999999</v>
      </c>
      <c r="D929" s="550"/>
      <c r="E929" s="550">
        <v>37.540999999999997</v>
      </c>
    </row>
    <row r="930" spans="1:5" s="587" customFormat="1" ht="9" x14ac:dyDescent="0.25">
      <c r="A930" s="451" t="s">
        <v>469</v>
      </c>
      <c r="B930" s="199">
        <f t="shared" si="54"/>
        <v>6461.2039999999997</v>
      </c>
      <c r="C930" s="199">
        <v>3853.17</v>
      </c>
      <c r="D930" s="199"/>
      <c r="E930" s="199">
        <v>2608.0340000000001</v>
      </c>
    </row>
    <row r="931" spans="1:5" s="587" customFormat="1" ht="9" x14ac:dyDescent="0.25">
      <c r="A931" s="451" t="s">
        <v>523</v>
      </c>
      <c r="B931" s="199">
        <f t="shared" si="54"/>
        <v>13288.42</v>
      </c>
      <c r="C931" s="199">
        <v>12268.085999999999</v>
      </c>
      <c r="D931" s="199"/>
      <c r="E931" s="199">
        <v>1020.3339999999999</v>
      </c>
    </row>
    <row r="932" spans="1:5" s="587" customFormat="1" ht="9" x14ac:dyDescent="0.25">
      <c r="A932" s="451" t="s">
        <v>447</v>
      </c>
      <c r="B932" s="457">
        <f t="shared" si="54"/>
        <v>23135.214</v>
      </c>
      <c r="C932" s="457">
        <v>21424.79</v>
      </c>
      <c r="D932" s="457"/>
      <c r="E932" s="457">
        <v>1710.424</v>
      </c>
    </row>
    <row r="933" spans="1:5" ht="9" customHeight="1" x14ac:dyDescent="0.2">
      <c r="A933" s="62"/>
      <c r="B933" s="62"/>
      <c r="C933" s="62"/>
      <c r="D933" s="62"/>
      <c r="E933" s="62"/>
    </row>
    <row r="934" spans="1:5" s="587" customFormat="1" ht="9" x14ac:dyDescent="0.25">
      <c r="A934" s="585">
        <v>2016</v>
      </c>
      <c r="B934" s="586"/>
      <c r="C934" s="586"/>
      <c r="D934" s="586"/>
      <c r="E934" s="586"/>
    </row>
    <row r="935" spans="1:5" s="587" customFormat="1" ht="9" x14ac:dyDescent="0.25">
      <c r="A935" s="585" t="s">
        <v>129</v>
      </c>
      <c r="B935" s="74">
        <f>SUM(B937,B960)</f>
        <v>297198.57199999999</v>
      </c>
      <c r="C935" s="74">
        <f>SUM(C937,C960)</f>
        <v>234148.74600000004</v>
      </c>
      <c r="D935" s="74"/>
      <c r="E935" s="74">
        <f>SUM(E937,E960)</f>
        <v>63049.825999999986</v>
      </c>
    </row>
    <row r="936" spans="1:5" s="587" customFormat="1" ht="4.5" customHeight="1" x14ac:dyDescent="0.25">
      <c r="A936" s="585"/>
      <c r="B936" s="74"/>
      <c r="C936" s="74"/>
      <c r="D936" s="74"/>
      <c r="E936" s="74"/>
    </row>
    <row r="937" spans="1:5" s="587" customFormat="1" ht="9" x14ac:dyDescent="0.25">
      <c r="A937" s="588" t="s">
        <v>385</v>
      </c>
      <c r="B937" s="197">
        <f>SUM(B938:B958)</f>
        <v>129407.92999999998</v>
      </c>
      <c r="C937" s="197">
        <f>SUM(C938:C958)</f>
        <v>84658.842000000019</v>
      </c>
      <c r="D937" s="197"/>
      <c r="E937" s="197">
        <f>SUM(E938:E958)</f>
        <v>44749.087999999989</v>
      </c>
    </row>
    <row r="938" spans="1:5" s="587" customFormat="1" ht="9" x14ac:dyDescent="0.25">
      <c r="A938" s="589" t="s">
        <v>437</v>
      </c>
      <c r="B938" s="197">
        <f t="shared" ref="B938:B944" si="55">C938+E938</f>
        <v>681.803</v>
      </c>
      <c r="C938" s="197">
        <v>72.111999999999995</v>
      </c>
      <c r="D938" s="197"/>
      <c r="E938" s="197">
        <v>609.69100000000003</v>
      </c>
    </row>
    <row r="939" spans="1:5" s="587" customFormat="1" ht="9" x14ac:dyDescent="0.25">
      <c r="A939" s="590" t="s">
        <v>544</v>
      </c>
      <c r="B939" s="529">
        <f t="shared" si="55"/>
        <v>3609.4409999999998</v>
      </c>
      <c r="C939" s="529">
        <v>3609.4409999999998</v>
      </c>
      <c r="D939" s="529"/>
      <c r="E939" s="529">
        <v>0</v>
      </c>
    </row>
    <row r="940" spans="1:5" s="587" customFormat="1" ht="9" x14ac:dyDescent="0.25">
      <c r="A940" s="590" t="s">
        <v>524</v>
      </c>
      <c r="B940" s="529">
        <f t="shared" si="55"/>
        <v>75.198999999999998</v>
      </c>
      <c r="C940" s="529">
        <v>0</v>
      </c>
      <c r="D940" s="529"/>
      <c r="E940" s="529">
        <v>75.198999999999998</v>
      </c>
    </row>
    <row r="941" spans="1:5" s="587" customFormat="1" ht="9" x14ac:dyDescent="0.25">
      <c r="A941" s="591" t="s">
        <v>432</v>
      </c>
      <c r="B941" s="555">
        <f t="shared" si="55"/>
        <v>2870.8509999999997</v>
      </c>
      <c r="C941" s="555">
        <v>2153.4859999999999</v>
      </c>
      <c r="D941" s="555"/>
      <c r="E941" s="555">
        <v>717.36500000000001</v>
      </c>
    </row>
    <row r="942" spans="1:5" s="587" customFormat="1" ht="9" x14ac:dyDescent="0.25">
      <c r="A942" s="592" t="s">
        <v>453</v>
      </c>
      <c r="B942" s="199">
        <f t="shared" si="55"/>
        <v>6771.8190000000004</v>
      </c>
      <c r="C942" s="199">
        <v>4536.0550000000003</v>
      </c>
      <c r="D942" s="199"/>
      <c r="E942" s="199">
        <v>2235.7640000000001</v>
      </c>
    </row>
    <row r="943" spans="1:5" s="587" customFormat="1" ht="9" x14ac:dyDescent="0.25">
      <c r="A943" s="592" t="s">
        <v>510</v>
      </c>
      <c r="B943" s="199">
        <f t="shared" si="55"/>
        <v>7148.1559999999999</v>
      </c>
      <c r="C943" s="199">
        <v>0</v>
      </c>
      <c r="D943" s="199"/>
      <c r="E943" s="199">
        <v>7148.1559999999999</v>
      </c>
    </row>
    <row r="944" spans="1:5" s="587" customFormat="1" ht="9" x14ac:dyDescent="0.25">
      <c r="A944" s="592" t="s">
        <v>540</v>
      </c>
      <c r="B944" s="199">
        <f t="shared" si="55"/>
        <v>14138.659</v>
      </c>
      <c r="C944" s="199">
        <v>7018.2139999999999</v>
      </c>
      <c r="D944" s="199"/>
      <c r="E944" s="199">
        <v>7120.4449999999997</v>
      </c>
    </row>
    <row r="945" spans="1:5" s="587" customFormat="1" ht="9" x14ac:dyDescent="0.25">
      <c r="A945" s="591" t="s">
        <v>541</v>
      </c>
      <c r="B945" s="555">
        <f>C945+E945</f>
        <v>1809.5249999999999</v>
      </c>
      <c r="C945" s="555">
        <v>1712.8489999999999</v>
      </c>
      <c r="D945" s="555"/>
      <c r="E945" s="555">
        <v>96.676000000000002</v>
      </c>
    </row>
    <row r="946" spans="1:5" s="587" customFormat="1" ht="9" x14ac:dyDescent="0.25">
      <c r="A946" s="592" t="s">
        <v>545</v>
      </c>
      <c r="B946" s="457">
        <f t="shared" ref="B946:B958" si="56">C946+E946</f>
        <v>2280.8969999999999</v>
      </c>
      <c r="C946" s="457">
        <v>146.85400000000001</v>
      </c>
      <c r="D946" s="457"/>
      <c r="E946" s="457">
        <v>2134.0430000000001</v>
      </c>
    </row>
    <row r="947" spans="1:5" s="587" customFormat="1" ht="9" x14ac:dyDescent="0.25">
      <c r="A947" s="451" t="s">
        <v>513</v>
      </c>
      <c r="B947" s="199">
        <f t="shared" si="56"/>
        <v>27086.384999999998</v>
      </c>
      <c r="C947" s="199">
        <v>22518.761999999999</v>
      </c>
      <c r="D947" s="199"/>
      <c r="E947" s="199">
        <v>4567.6229999999996</v>
      </c>
    </row>
    <row r="948" spans="1:5" s="587" customFormat="1" ht="9" x14ac:dyDescent="0.25">
      <c r="A948" s="451" t="s">
        <v>436</v>
      </c>
      <c r="B948" s="199">
        <f t="shared" si="56"/>
        <v>28903.26</v>
      </c>
      <c r="C948" s="199">
        <v>25639.136999999999</v>
      </c>
      <c r="D948" s="199"/>
      <c r="E948" s="199">
        <v>3264.123</v>
      </c>
    </row>
    <row r="949" spans="1:5" s="587" customFormat="1" ht="9" x14ac:dyDescent="0.25">
      <c r="A949" s="591" t="s">
        <v>434</v>
      </c>
      <c r="B949" s="555">
        <f t="shared" si="56"/>
        <v>4487.6880000000001</v>
      </c>
      <c r="C949" s="555">
        <v>2433.837</v>
      </c>
      <c r="D949" s="555"/>
      <c r="E949" s="555">
        <v>2053.8510000000001</v>
      </c>
    </row>
    <row r="950" spans="1:5" s="587" customFormat="1" ht="9" x14ac:dyDescent="0.25">
      <c r="A950" s="592" t="s">
        <v>451</v>
      </c>
      <c r="B950" s="199">
        <f t="shared" si="56"/>
        <v>2286.59</v>
      </c>
      <c r="C950" s="199">
        <v>0</v>
      </c>
      <c r="D950" s="199"/>
      <c r="E950" s="199">
        <v>2286.59</v>
      </c>
    </row>
    <row r="951" spans="1:5" s="587" customFormat="1" ht="9" x14ac:dyDescent="0.25">
      <c r="A951" s="451" t="s">
        <v>538</v>
      </c>
      <c r="B951" s="457">
        <f t="shared" si="56"/>
        <v>273.29500000000002</v>
      </c>
      <c r="C951" s="457">
        <v>114.259</v>
      </c>
      <c r="D951" s="457"/>
      <c r="E951" s="457">
        <v>159.036</v>
      </c>
    </row>
    <row r="952" spans="1:5" s="587" customFormat="1" ht="9" x14ac:dyDescent="0.25">
      <c r="A952" s="592" t="s">
        <v>514</v>
      </c>
      <c r="B952" s="457">
        <f t="shared" si="56"/>
        <v>1059.049</v>
      </c>
      <c r="C952" s="457">
        <v>1010.331</v>
      </c>
      <c r="D952" s="457"/>
      <c r="E952" s="457">
        <v>48.718000000000004</v>
      </c>
    </row>
    <row r="953" spans="1:5" s="587" customFormat="1" ht="9" x14ac:dyDescent="0.25">
      <c r="A953" s="591" t="s">
        <v>448</v>
      </c>
      <c r="B953" s="550">
        <f t="shared" si="56"/>
        <v>2847.0950000000003</v>
      </c>
      <c r="C953" s="550">
        <v>2049.9290000000001</v>
      </c>
      <c r="D953" s="550"/>
      <c r="E953" s="550">
        <v>797.16600000000005</v>
      </c>
    </row>
    <row r="954" spans="1:5" s="587" customFormat="1" ht="9" x14ac:dyDescent="0.25">
      <c r="A954" s="451" t="s">
        <v>515</v>
      </c>
      <c r="B954" s="457">
        <f t="shared" si="56"/>
        <v>14387.954000000002</v>
      </c>
      <c r="C954" s="457">
        <v>7757.64</v>
      </c>
      <c r="D954" s="457"/>
      <c r="E954" s="457">
        <v>6630.3140000000003</v>
      </c>
    </row>
    <row r="955" spans="1:5" s="587" customFormat="1" ht="9" x14ac:dyDescent="0.25">
      <c r="A955" s="592" t="s">
        <v>464</v>
      </c>
      <c r="B955" s="199">
        <f t="shared" si="56"/>
        <v>172.227</v>
      </c>
      <c r="C955" s="199">
        <v>0</v>
      </c>
      <c r="D955" s="199"/>
      <c r="E955" s="199">
        <v>172.227</v>
      </c>
    </row>
    <row r="956" spans="1:5" s="595" customFormat="1" ht="9" x14ac:dyDescent="0.25">
      <c r="A956" s="592" t="s">
        <v>516</v>
      </c>
      <c r="B956" s="457">
        <f t="shared" si="56"/>
        <v>1733.2380000000001</v>
      </c>
      <c r="C956" s="457">
        <v>0</v>
      </c>
      <c r="D956" s="457"/>
      <c r="E956" s="457">
        <v>1733.2380000000001</v>
      </c>
    </row>
    <row r="957" spans="1:5" s="587" customFormat="1" ht="9" x14ac:dyDescent="0.25">
      <c r="A957" s="591" t="s">
        <v>452</v>
      </c>
      <c r="B957" s="555">
        <f t="shared" si="56"/>
        <v>22.053000000000001</v>
      </c>
      <c r="C957" s="555">
        <v>0</v>
      </c>
      <c r="D957" s="555"/>
      <c r="E957" s="555">
        <v>22.053000000000001</v>
      </c>
    </row>
    <row r="958" spans="1:5" s="587" customFormat="1" ht="9" x14ac:dyDescent="0.25">
      <c r="A958" s="592" t="s">
        <v>462</v>
      </c>
      <c r="B958" s="199">
        <f t="shared" si="56"/>
        <v>6762.7460000000001</v>
      </c>
      <c r="C958" s="199">
        <v>3885.9360000000001</v>
      </c>
      <c r="D958" s="199"/>
      <c r="E958" s="199">
        <v>2876.81</v>
      </c>
    </row>
    <row r="959" spans="1:5" s="587" customFormat="1" ht="9" x14ac:dyDescent="0.25">
      <c r="A959" s="348"/>
      <c r="B959" s="199"/>
      <c r="C959" s="199"/>
      <c r="D959" s="199"/>
      <c r="E959" s="199"/>
    </row>
    <row r="960" spans="1:5" s="587" customFormat="1" ht="9" x14ac:dyDescent="0.25">
      <c r="A960" s="596" t="s">
        <v>386</v>
      </c>
      <c r="B960" s="199">
        <f>SUM(B961:B977)</f>
        <v>167790.64199999999</v>
      </c>
      <c r="C960" s="199">
        <f>SUM(C961:C977)</f>
        <v>149489.90400000001</v>
      </c>
      <c r="D960" s="199"/>
      <c r="E960" s="199">
        <f>SUM(E961:E977)</f>
        <v>18300.738000000001</v>
      </c>
    </row>
    <row r="961" spans="1:5" s="587" customFormat="1" ht="9" x14ac:dyDescent="0.25">
      <c r="A961" s="451" t="s">
        <v>449</v>
      </c>
      <c r="B961" s="199">
        <f t="shared" ref="B961" si="57">C961+E961</f>
        <v>17720.483999999997</v>
      </c>
      <c r="C961" s="199">
        <v>17605.991999999998</v>
      </c>
      <c r="D961" s="199"/>
      <c r="E961" s="199">
        <v>114.492</v>
      </c>
    </row>
    <row r="962" spans="1:5" s="587" customFormat="1" ht="9" x14ac:dyDescent="0.25">
      <c r="A962" s="451" t="s">
        <v>518</v>
      </c>
      <c r="B962" s="199">
        <f>C962+E962</f>
        <v>634.6</v>
      </c>
      <c r="C962" s="199">
        <v>0</v>
      </c>
      <c r="D962" s="199"/>
      <c r="E962" s="199">
        <v>634.6</v>
      </c>
    </row>
    <row r="963" spans="1:5" s="587" customFormat="1" ht="9" x14ac:dyDescent="0.25">
      <c r="A963" s="593" t="s">
        <v>519</v>
      </c>
      <c r="B963" s="555">
        <f t="shared" ref="B963:B965" si="58">C963+E963</f>
        <v>27910.532999999999</v>
      </c>
      <c r="C963" s="555">
        <v>27655.35</v>
      </c>
      <c r="D963" s="555"/>
      <c r="E963" s="555">
        <v>255.18299999999999</v>
      </c>
    </row>
    <row r="964" spans="1:5" s="587" customFormat="1" ht="9" x14ac:dyDescent="0.25">
      <c r="A964" s="451" t="s">
        <v>520</v>
      </c>
      <c r="B964" s="199">
        <f t="shared" si="58"/>
        <v>131.55700000000002</v>
      </c>
      <c r="C964" s="199">
        <v>0.95899999999999996</v>
      </c>
      <c r="D964" s="199"/>
      <c r="E964" s="199">
        <v>130.59800000000001</v>
      </c>
    </row>
    <row r="965" spans="1:5" s="587" customFormat="1" ht="9" x14ac:dyDescent="0.25">
      <c r="A965" s="451" t="s">
        <v>521</v>
      </c>
      <c r="B965" s="199">
        <f t="shared" si="58"/>
        <v>3343.4189999999999</v>
      </c>
      <c r="C965" s="199">
        <v>2942.788</v>
      </c>
      <c r="D965" s="199"/>
      <c r="E965" s="199">
        <v>400.63099999999997</v>
      </c>
    </row>
    <row r="966" spans="1:5" s="587" customFormat="1" ht="9" x14ac:dyDescent="0.25">
      <c r="A966" s="451" t="s">
        <v>522</v>
      </c>
      <c r="B966" s="199">
        <f>C966+E966</f>
        <v>24590.938000000002</v>
      </c>
      <c r="C966" s="199">
        <v>20131.596000000001</v>
      </c>
      <c r="D966" s="199"/>
      <c r="E966" s="199">
        <v>4459.3419999999996</v>
      </c>
    </row>
    <row r="967" spans="1:5" s="587" customFormat="1" ht="9" x14ac:dyDescent="0.25">
      <c r="A967" s="593" t="s">
        <v>542</v>
      </c>
      <c r="B967" s="550">
        <f t="shared" ref="B967:B977" si="59">C967+E967</f>
        <v>808.09299999999996</v>
      </c>
      <c r="C967" s="550">
        <v>0</v>
      </c>
      <c r="D967" s="550"/>
      <c r="E967" s="550">
        <v>808.09299999999996</v>
      </c>
    </row>
    <row r="968" spans="1:5" s="587" customFormat="1" ht="9" x14ac:dyDescent="0.25">
      <c r="A968" s="451" t="s">
        <v>470</v>
      </c>
      <c r="B968" s="457">
        <f t="shared" si="59"/>
        <v>29206.51</v>
      </c>
      <c r="C968" s="457">
        <v>25808.514999999999</v>
      </c>
      <c r="D968" s="457"/>
      <c r="E968" s="457">
        <v>3397.9949999999999</v>
      </c>
    </row>
    <row r="969" spans="1:5" s="587" customFormat="1" ht="9" x14ac:dyDescent="0.25">
      <c r="A969" s="594" t="s">
        <v>529</v>
      </c>
      <c r="B969" s="457">
        <f t="shared" si="59"/>
        <v>357.15899999999999</v>
      </c>
      <c r="C969" s="457">
        <v>0</v>
      </c>
      <c r="D969" s="457"/>
      <c r="E969" s="457">
        <v>357.15899999999999</v>
      </c>
    </row>
    <row r="970" spans="1:5" s="587" customFormat="1" ht="9" x14ac:dyDescent="0.25">
      <c r="A970" s="451" t="s">
        <v>441</v>
      </c>
      <c r="B970" s="199">
        <f t="shared" si="59"/>
        <v>5369.2610000000004</v>
      </c>
      <c r="C970" s="199">
        <v>2837.0010000000002</v>
      </c>
      <c r="D970" s="199"/>
      <c r="E970" s="199">
        <v>2532.2600000000002</v>
      </c>
    </row>
    <row r="971" spans="1:5" s="587" customFormat="1" ht="9" x14ac:dyDescent="0.25">
      <c r="A971" s="593" t="s">
        <v>450</v>
      </c>
      <c r="B971" s="550">
        <f t="shared" si="59"/>
        <v>48.356000000000002</v>
      </c>
      <c r="C971" s="550">
        <v>47.75</v>
      </c>
      <c r="D971" s="550"/>
      <c r="E971" s="550">
        <v>0.60599999999999998</v>
      </c>
    </row>
    <row r="972" spans="1:5" s="587" customFormat="1" ht="9" x14ac:dyDescent="0.25">
      <c r="A972" s="594" t="s">
        <v>533</v>
      </c>
      <c r="B972" s="457">
        <f t="shared" si="59"/>
        <v>357.15899999999999</v>
      </c>
      <c r="C972" s="457">
        <v>0</v>
      </c>
      <c r="D972" s="457"/>
      <c r="E972" s="457">
        <v>357.15899999999999</v>
      </c>
    </row>
    <row r="973" spans="1:5" s="587" customFormat="1" ht="9" x14ac:dyDescent="0.25">
      <c r="A973" s="451" t="s">
        <v>445</v>
      </c>
      <c r="B973" s="457">
        <f t="shared" si="59"/>
        <v>11425.213</v>
      </c>
      <c r="C973" s="457">
        <v>10357.529</v>
      </c>
      <c r="D973" s="457"/>
      <c r="E973" s="457">
        <v>1067.684</v>
      </c>
    </row>
    <row r="974" spans="1:5" s="587" customFormat="1" ht="9" x14ac:dyDescent="0.25">
      <c r="A974" s="451" t="s">
        <v>471</v>
      </c>
      <c r="B974" s="199">
        <f t="shared" si="59"/>
        <v>17.561</v>
      </c>
      <c r="C974" s="199">
        <v>1.5389999999999999</v>
      </c>
      <c r="D974" s="199"/>
      <c r="E974" s="199">
        <v>16.021999999999998</v>
      </c>
    </row>
    <row r="975" spans="1:5" s="587" customFormat="1" ht="9" x14ac:dyDescent="0.25">
      <c r="A975" s="593" t="s">
        <v>469</v>
      </c>
      <c r="B975" s="550">
        <f t="shared" si="59"/>
        <v>7037.6930000000002</v>
      </c>
      <c r="C975" s="550">
        <v>5461.0010000000002</v>
      </c>
      <c r="D975" s="550"/>
      <c r="E975" s="550">
        <v>1576.692</v>
      </c>
    </row>
    <row r="976" spans="1:5" s="587" customFormat="1" ht="9" x14ac:dyDescent="0.25">
      <c r="A976" s="451" t="s">
        <v>523</v>
      </c>
      <c r="B976" s="199">
        <f t="shared" si="59"/>
        <v>14332.869000000001</v>
      </c>
      <c r="C976" s="199">
        <v>13961.366</v>
      </c>
      <c r="D976" s="199"/>
      <c r="E976" s="199">
        <v>371.50299999999999</v>
      </c>
    </row>
    <row r="977" spans="1:5" s="587" customFormat="1" ht="9" x14ac:dyDescent="0.25">
      <c r="A977" s="451" t="s">
        <v>447</v>
      </c>
      <c r="B977" s="457">
        <f t="shared" si="59"/>
        <v>24499.237000000001</v>
      </c>
      <c r="C977" s="457">
        <v>22678.518</v>
      </c>
      <c r="D977" s="457"/>
      <c r="E977" s="457">
        <v>1820.7190000000001</v>
      </c>
    </row>
    <row r="978" spans="1:5" ht="9" customHeight="1" x14ac:dyDescent="0.2">
      <c r="A978" s="62"/>
      <c r="B978" s="62"/>
      <c r="C978" s="62"/>
      <c r="D978" s="62"/>
      <c r="E978" s="62"/>
    </row>
    <row r="979" spans="1:5" s="587" customFormat="1" ht="9" x14ac:dyDescent="0.25">
      <c r="A979" s="585" t="s">
        <v>275</v>
      </c>
      <c r="B979" s="586"/>
      <c r="C979" s="586"/>
      <c r="D979" s="586"/>
      <c r="E979" s="586"/>
    </row>
    <row r="980" spans="1:5" s="587" customFormat="1" ht="9" x14ac:dyDescent="0.25">
      <c r="A980" s="585" t="s">
        <v>129</v>
      </c>
      <c r="B980" s="74">
        <f>SUM(B982,B1005)</f>
        <v>307641.69799999997</v>
      </c>
      <c r="C980" s="74">
        <f>SUM(C982,C1005)</f>
        <v>246463.96499999997</v>
      </c>
      <c r="D980" s="74"/>
      <c r="E980" s="74">
        <f>SUM(E982,E1005)</f>
        <v>61177.733</v>
      </c>
    </row>
    <row r="981" spans="1:5" s="587" customFormat="1" ht="4.5" customHeight="1" x14ac:dyDescent="0.25">
      <c r="A981" s="585"/>
      <c r="B981" s="74"/>
      <c r="C981" s="74"/>
      <c r="D981" s="74"/>
      <c r="E981" s="74"/>
    </row>
    <row r="982" spans="1:5" s="587" customFormat="1" ht="9" x14ac:dyDescent="0.25">
      <c r="A982" s="588" t="s">
        <v>385</v>
      </c>
      <c r="B982" s="197">
        <f>SUM(B983:B1003)</f>
        <v>128011.35800000001</v>
      </c>
      <c r="C982" s="197">
        <f>SUM(C983:C1003)</f>
        <v>85859.506999999998</v>
      </c>
      <c r="D982" s="197"/>
      <c r="E982" s="197">
        <f>SUM(E983:E1003)</f>
        <v>42151.851000000002</v>
      </c>
    </row>
    <row r="983" spans="1:5" s="587" customFormat="1" ht="9" x14ac:dyDescent="0.25">
      <c r="A983" s="589" t="s">
        <v>437</v>
      </c>
      <c r="B983" s="197">
        <f t="shared" ref="B983:B989" si="60">C983+E983</f>
        <v>695.49199999999996</v>
      </c>
      <c r="C983" s="197">
        <v>66.552999999999997</v>
      </c>
      <c r="D983" s="197"/>
      <c r="E983" s="197">
        <v>628.93899999999996</v>
      </c>
    </row>
    <row r="984" spans="1:5" s="587" customFormat="1" ht="9" x14ac:dyDescent="0.25">
      <c r="A984" s="590" t="s">
        <v>544</v>
      </c>
      <c r="B984" s="529">
        <f t="shared" si="60"/>
        <v>2965.0430000000001</v>
      </c>
      <c r="C984" s="529">
        <v>2965.0430000000001</v>
      </c>
      <c r="D984" s="529"/>
      <c r="E984" s="529">
        <v>0</v>
      </c>
    </row>
    <row r="985" spans="1:5" s="587" customFormat="1" ht="9" x14ac:dyDescent="0.25">
      <c r="A985" s="590" t="s">
        <v>524</v>
      </c>
      <c r="B985" s="529">
        <f t="shared" si="60"/>
        <v>99.521000000000001</v>
      </c>
      <c r="C985" s="529">
        <v>0</v>
      </c>
      <c r="D985" s="529"/>
      <c r="E985" s="529">
        <v>99.521000000000001</v>
      </c>
    </row>
    <row r="986" spans="1:5" s="587" customFormat="1" ht="9" x14ac:dyDescent="0.25">
      <c r="A986" s="591" t="s">
        <v>432</v>
      </c>
      <c r="B986" s="555">
        <f t="shared" si="60"/>
        <v>2570.69</v>
      </c>
      <c r="C986" s="555">
        <v>1778.6610000000001</v>
      </c>
      <c r="D986" s="555"/>
      <c r="E986" s="555">
        <v>792.029</v>
      </c>
    </row>
    <row r="987" spans="1:5" s="587" customFormat="1" ht="9" x14ac:dyDescent="0.25">
      <c r="A987" s="592" t="s">
        <v>453</v>
      </c>
      <c r="B987" s="199">
        <f t="shared" si="60"/>
        <v>7861.6630000000005</v>
      </c>
      <c r="C987" s="199">
        <v>4481.34</v>
      </c>
      <c r="D987" s="199"/>
      <c r="E987" s="199">
        <v>3380.3229999999999</v>
      </c>
    </row>
    <row r="988" spans="1:5" s="587" customFormat="1" ht="9" x14ac:dyDescent="0.25">
      <c r="A988" s="592" t="s">
        <v>510</v>
      </c>
      <c r="B988" s="199">
        <f t="shared" si="60"/>
        <v>6967.1750000000002</v>
      </c>
      <c r="C988" s="199">
        <v>0</v>
      </c>
      <c r="D988" s="199"/>
      <c r="E988" s="199">
        <v>6967.1750000000002</v>
      </c>
    </row>
    <row r="989" spans="1:5" s="587" customFormat="1" ht="9" x14ac:dyDescent="0.25">
      <c r="A989" s="592" t="s">
        <v>540</v>
      </c>
      <c r="B989" s="199">
        <f t="shared" si="60"/>
        <v>13817.762999999999</v>
      </c>
      <c r="C989" s="199">
        <v>6802.732</v>
      </c>
      <c r="D989" s="199"/>
      <c r="E989" s="199">
        <v>7015.0309999999999</v>
      </c>
    </row>
    <row r="990" spans="1:5" s="587" customFormat="1" ht="9" x14ac:dyDescent="0.25">
      <c r="A990" s="591" t="s">
        <v>541</v>
      </c>
      <c r="B990" s="555">
        <f>C990+E990</f>
        <v>2159.5349999999999</v>
      </c>
      <c r="C990" s="555">
        <v>2068.1979999999999</v>
      </c>
      <c r="D990" s="555"/>
      <c r="E990" s="555">
        <v>91.337000000000003</v>
      </c>
    </row>
    <row r="991" spans="1:5" s="587" customFormat="1" ht="9" x14ac:dyDescent="0.25">
      <c r="A991" s="592" t="s">
        <v>545</v>
      </c>
      <c r="B991" s="457">
        <f t="shared" ref="B991:B1003" si="61">C991+E991</f>
        <v>2374.25</v>
      </c>
      <c r="C991" s="457">
        <v>463.27600000000001</v>
      </c>
      <c r="D991" s="457"/>
      <c r="E991" s="457">
        <v>1910.9739999999999</v>
      </c>
    </row>
    <row r="992" spans="1:5" s="587" customFormat="1" ht="9" x14ac:dyDescent="0.25">
      <c r="A992" s="451" t="s">
        <v>513</v>
      </c>
      <c r="B992" s="199">
        <f t="shared" si="61"/>
        <v>29790.337</v>
      </c>
      <c r="C992" s="199">
        <v>23961.312999999998</v>
      </c>
      <c r="D992" s="199"/>
      <c r="E992" s="199">
        <v>5829.0240000000003</v>
      </c>
    </row>
    <row r="993" spans="1:5" s="587" customFormat="1" ht="9" x14ac:dyDescent="0.25">
      <c r="A993" s="451" t="s">
        <v>436</v>
      </c>
      <c r="B993" s="199">
        <f t="shared" si="61"/>
        <v>31293.598999999998</v>
      </c>
      <c r="C993" s="199">
        <v>28625.242999999999</v>
      </c>
      <c r="D993" s="199"/>
      <c r="E993" s="199">
        <v>2668.3560000000002</v>
      </c>
    </row>
    <row r="994" spans="1:5" s="587" customFormat="1" ht="9" x14ac:dyDescent="0.25">
      <c r="A994" s="591" t="s">
        <v>434</v>
      </c>
      <c r="B994" s="555">
        <f t="shared" si="61"/>
        <v>4731.3329999999996</v>
      </c>
      <c r="C994" s="555">
        <v>2842.2449999999999</v>
      </c>
      <c r="D994" s="555"/>
      <c r="E994" s="555">
        <v>1889.088</v>
      </c>
    </row>
    <row r="995" spans="1:5" s="587" customFormat="1" ht="9" x14ac:dyDescent="0.25">
      <c r="A995" s="592" t="s">
        <v>451</v>
      </c>
      <c r="B995" s="199">
        <f t="shared" si="61"/>
        <v>2328.2289999999998</v>
      </c>
      <c r="C995" s="199">
        <v>0</v>
      </c>
      <c r="D995" s="199"/>
      <c r="E995" s="199">
        <v>2328.2289999999998</v>
      </c>
    </row>
    <row r="996" spans="1:5" s="587" customFormat="1" ht="9" x14ac:dyDescent="0.25">
      <c r="A996" s="451" t="s">
        <v>538</v>
      </c>
      <c r="B996" s="457">
        <f t="shared" si="61"/>
        <v>438.72</v>
      </c>
      <c r="C996" s="457">
        <v>373.173</v>
      </c>
      <c r="D996" s="457"/>
      <c r="E996" s="457">
        <v>65.546999999999997</v>
      </c>
    </row>
    <row r="997" spans="1:5" s="587" customFormat="1" ht="9" x14ac:dyDescent="0.25">
      <c r="A997" s="592" t="s">
        <v>514</v>
      </c>
      <c r="B997" s="457">
        <f t="shared" si="61"/>
        <v>964.70800000000008</v>
      </c>
      <c r="C997" s="457">
        <v>798.97500000000002</v>
      </c>
      <c r="D997" s="457"/>
      <c r="E997" s="457">
        <v>165.733</v>
      </c>
    </row>
    <row r="998" spans="1:5" s="587" customFormat="1" ht="9" x14ac:dyDescent="0.25">
      <c r="A998" s="591" t="s">
        <v>448</v>
      </c>
      <c r="B998" s="550">
        <f t="shared" si="61"/>
        <v>2734.5409999999997</v>
      </c>
      <c r="C998" s="550">
        <v>2600.2959999999998</v>
      </c>
      <c r="D998" s="550"/>
      <c r="E998" s="550">
        <v>134.245</v>
      </c>
    </row>
    <row r="999" spans="1:5" s="587" customFormat="1" ht="9" x14ac:dyDescent="0.25">
      <c r="A999" s="451" t="s">
        <v>515</v>
      </c>
      <c r="B999" s="457">
        <f t="shared" si="61"/>
        <v>7856.308</v>
      </c>
      <c r="C999" s="457">
        <v>3880.5259999999998</v>
      </c>
      <c r="D999" s="457"/>
      <c r="E999" s="457">
        <v>3975.7820000000002</v>
      </c>
    </row>
    <row r="1000" spans="1:5" s="587" customFormat="1" ht="9" x14ac:dyDescent="0.25">
      <c r="A1000" s="592" t="s">
        <v>464</v>
      </c>
      <c r="B1000" s="199">
        <f t="shared" si="61"/>
        <v>163.01400000000001</v>
      </c>
      <c r="C1000" s="199">
        <v>0</v>
      </c>
      <c r="D1000" s="199"/>
      <c r="E1000" s="199">
        <v>163.01400000000001</v>
      </c>
    </row>
    <row r="1001" spans="1:5" s="595" customFormat="1" ht="9" x14ac:dyDescent="0.25">
      <c r="A1001" s="592" t="s">
        <v>516</v>
      </c>
      <c r="B1001" s="457">
        <f t="shared" si="61"/>
        <v>1123.6289999999999</v>
      </c>
      <c r="C1001" s="457">
        <v>0</v>
      </c>
      <c r="D1001" s="457"/>
      <c r="E1001" s="457">
        <v>1123.6289999999999</v>
      </c>
    </row>
    <row r="1002" spans="1:5" s="587" customFormat="1" ht="9" x14ac:dyDescent="0.25">
      <c r="A1002" s="591" t="s">
        <v>452</v>
      </c>
      <c r="B1002" s="555">
        <f t="shared" si="61"/>
        <v>25.103000000000002</v>
      </c>
      <c r="C1002" s="555">
        <v>0</v>
      </c>
      <c r="D1002" s="555"/>
      <c r="E1002" s="555">
        <v>25.103000000000002</v>
      </c>
    </row>
    <row r="1003" spans="1:5" s="587" customFormat="1" ht="9" x14ac:dyDescent="0.25">
      <c r="A1003" s="592" t="s">
        <v>462</v>
      </c>
      <c r="B1003" s="199">
        <f t="shared" si="61"/>
        <v>7050.7049999999999</v>
      </c>
      <c r="C1003" s="199">
        <v>4151.933</v>
      </c>
      <c r="D1003" s="199"/>
      <c r="E1003" s="199">
        <v>2898.7719999999999</v>
      </c>
    </row>
    <row r="1004" spans="1:5" s="587" customFormat="1" ht="9" x14ac:dyDescent="0.25">
      <c r="A1004" s="348"/>
      <c r="B1004" s="199"/>
      <c r="C1004" s="199"/>
      <c r="D1004" s="199"/>
      <c r="E1004" s="199"/>
    </row>
    <row r="1005" spans="1:5" s="587" customFormat="1" ht="9" x14ac:dyDescent="0.25">
      <c r="A1005" s="596" t="s">
        <v>386</v>
      </c>
      <c r="B1005" s="199">
        <f>SUM(B1006:B1022)</f>
        <v>179630.34</v>
      </c>
      <c r="C1005" s="199">
        <f>SUM(C1006:C1022)</f>
        <v>160604.45799999998</v>
      </c>
      <c r="D1005" s="199"/>
      <c r="E1005" s="199">
        <f>SUM(E1006:E1022)</f>
        <v>19025.881999999998</v>
      </c>
    </row>
    <row r="1006" spans="1:5" s="587" customFormat="1" ht="9" x14ac:dyDescent="0.25">
      <c r="A1006" s="451" t="s">
        <v>449</v>
      </c>
      <c r="B1006" s="199">
        <f t="shared" ref="B1006" si="62">C1006+E1006</f>
        <v>21843.186000000002</v>
      </c>
      <c r="C1006" s="199">
        <v>21177.076000000001</v>
      </c>
      <c r="D1006" s="199"/>
      <c r="E1006" s="199">
        <v>666.11</v>
      </c>
    </row>
    <row r="1007" spans="1:5" s="587" customFormat="1" ht="9" x14ac:dyDescent="0.25">
      <c r="A1007" s="451" t="s">
        <v>518</v>
      </c>
      <c r="B1007" s="199">
        <f>C1007+E1007</f>
        <v>614.76700000000005</v>
      </c>
      <c r="C1007" s="199">
        <v>0</v>
      </c>
      <c r="D1007" s="199"/>
      <c r="E1007" s="199">
        <v>614.76700000000005</v>
      </c>
    </row>
    <row r="1008" spans="1:5" s="587" customFormat="1" ht="9" x14ac:dyDescent="0.25">
      <c r="A1008" s="593" t="s">
        <v>519</v>
      </c>
      <c r="B1008" s="555">
        <f t="shared" ref="B1008:B1010" si="63">C1008+E1008</f>
        <v>27759.162</v>
      </c>
      <c r="C1008" s="555">
        <v>27594.249</v>
      </c>
      <c r="D1008" s="555"/>
      <c r="E1008" s="555">
        <v>164.91300000000001</v>
      </c>
    </row>
    <row r="1009" spans="1:5" s="587" customFormat="1" ht="9" x14ac:dyDescent="0.25">
      <c r="A1009" s="451" t="s">
        <v>520</v>
      </c>
      <c r="B1009" s="199">
        <f t="shared" si="63"/>
        <v>133.602</v>
      </c>
      <c r="C1009" s="199">
        <v>43.948999999999998</v>
      </c>
      <c r="D1009" s="199"/>
      <c r="E1009" s="199">
        <v>89.653000000000006</v>
      </c>
    </row>
    <row r="1010" spans="1:5" s="587" customFormat="1" ht="9" x14ac:dyDescent="0.25">
      <c r="A1010" s="451" t="s">
        <v>521</v>
      </c>
      <c r="B1010" s="199">
        <f t="shared" si="63"/>
        <v>3441.9420000000009</v>
      </c>
      <c r="C1010" s="199">
        <v>2990.9860000000008</v>
      </c>
      <c r="D1010" s="199"/>
      <c r="E1010" s="199">
        <v>450.95600000000013</v>
      </c>
    </row>
    <row r="1011" spans="1:5" s="587" customFormat="1" ht="9" x14ac:dyDescent="0.25">
      <c r="A1011" s="451" t="s">
        <v>522</v>
      </c>
      <c r="B1011" s="199">
        <f>C1011+E1011</f>
        <v>25457.601000000002</v>
      </c>
      <c r="C1011" s="199">
        <v>21167.985000000001</v>
      </c>
      <c r="D1011" s="199"/>
      <c r="E1011" s="199">
        <v>4289.616</v>
      </c>
    </row>
    <row r="1012" spans="1:5" s="587" customFormat="1" ht="9" x14ac:dyDescent="0.25">
      <c r="A1012" s="593" t="s">
        <v>542</v>
      </c>
      <c r="B1012" s="550">
        <f t="shared" ref="B1012:B1022" si="64">C1012+E1012</f>
        <v>835.93399999999997</v>
      </c>
      <c r="C1012" s="550">
        <v>0</v>
      </c>
      <c r="D1012" s="550"/>
      <c r="E1012" s="550">
        <v>835.93399999999997</v>
      </c>
    </row>
    <row r="1013" spans="1:5" s="587" customFormat="1" ht="9" x14ac:dyDescent="0.25">
      <c r="A1013" s="451" t="s">
        <v>470</v>
      </c>
      <c r="B1013" s="457">
        <f t="shared" si="64"/>
        <v>33337.881000000001</v>
      </c>
      <c r="C1013" s="457">
        <v>29193.78</v>
      </c>
      <c r="D1013" s="457"/>
      <c r="E1013" s="457">
        <v>4144.1009999999997</v>
      </c>
    </row>
    <row r="1014" spans="1:5" s="587" customFormat="1" ht="9" x14ac:dyDescent="0.25">
      <c r="A1014" s="594" t="s">
        <v>529</v>
      </c>
      <c r="B1014" s="457">
        <f t="shared" si="64"/>
        <v>428.65499999999997</v>
      </c>
      <c r="C1014" s="457">
        <v>0</v>
      </c>
      <c r="D1014" s="457"/>
      <c r="E1014" s="457">
        <v>428.65499999999997</v>
      </c>
    </row>
    <row r="1015" spans="1:5" s="587" customFormat="1" ht="9" x14ac:dyDescent="0.25">
      <c r="A1015" s="451" t="s">
        <v>441</v>
      </c>
      <c r="B1015" s="199">
        <f t="shared" si="64"/>
        <v>5676.0869999999995</v>
      </c>
      <c r="C1015" s="199">
        <v>3013.7950000000001</v>
      </c>
      <c r="D1015" s="199"/>
      <c r="E1015" s="199">
        <v>2662.2919999999999</v>
      </c>
    </row>
    <row r="1016" spans="1:5" s="587" customFormat="1" ht="9" x14ac:dyDescent="0.25">
      <c r="A1016" s="593" t="s">
        <v>450</v>
      </c>
      <c r="B1016" s="550">
        <f t="shared" si="64"/>
        <v>40.937999999999995</v>
      </c>
      <c r="C1016" s="550">
        <v>40.314999999999998</v>
      </c>
      <c r="D1016" s="550"/>
      <c r="E1016" s="550">
        <v>0.623</v>
      </c>
    </row>
    <row r="1017" spans="1:5" s="587" customFormat="1" ht="9" x14ac:dyDescent="0.25">
      <c r="A1017" s="594" t="s">
        <v>533</v>
      </c>
      <c r="B1017" s="457">
        <f t="shared" si="64"/>
        <v>428.65499999999997</v>
      </c>
      <c r="C1017" s="457">
        <v>0</v>
      </c>
      <c r="D1017" s="457"/>
      <c r="E1017" s="457">
        <v>428.65499999999997</v>
      </c>
    </row>
    <row r="1018" spans="1:5" s="587" customFormat="1" ht="9" x14ac:dyDescent="0.25">
      <c r="A1018" s="451" t="s">
        <v>445</v>
      </c>
      <c r="B1018" s="457">
        <f t="shared" si="64"/>
        <v>9306.1729999999989</v>
      </c>
      <c r="C1018" s="457">
        <v>8199.9969999999994</v>
      </c>
      <c r="D1018" s="457"/>
      <c r="E1018" s="457">
        <v>1106.1759999999999</v>
      </c>
    </row>
    <row r="1019" spans="1:5" s="587" customFormat="1" ht="9" x14ac:dyDescent="0.25">
      <c r="A1019" s="451" t="s">
        <v>471</v>
      </c>
      <c r="B1019" s="199">
        <f t="shared" si="64"/>
        <v>12.228999999999999</v>
      </c>
      <c r="C1019" s="199">
        <v>0.65700000000000003</v>
      </c>
      <c r="D1019" s="199"/>
      <c r="E1019" s="199">
        <v>11.571999999999999</v>
      </c>
    </row>
    <row r="1020" spans="1:5" s="587" customFormat="1" ht="9" x14ac:dyDescent="0.25">
      <c r="A1020" s="593" t="s">
        <v>469</v>
      </c>
      <c r="B1020" s="550">
        <f t="shared" si="64"/>
        <v>7797.8810000000003</v>
      </c>
      <c r="C1020" s="550">
        <v>6729.6350000000002</v>
      </c>
      <c r="D1020" s="550"/>
      <c r="E1020" s="550">
        <v>1068.2460000000001</v>
      </c>
    </row>
    <row r="1021" spans="1:5" s="587" customFormat="1" ht="9" x14ac:dyDescent="0.25">
      <c r="A1021" s="451" t="s">
        <v>523</v>
      </c>
      <c r="B1021" s="199">
        <f t="shared" si="64"/>
        <v>14712.986000000001</v>
      </c>
      <c r="C1021" s="199">
        <v>14277.762000000001</v>
      </c>
      <c r="D1021" s="199"/>
      <c r="E1021" s="199">
        <v>435.22399999999999</v>
      </c>
    </row>
    <row r="1022" spans="1:5" s="587" customFormat="1" ht="9" x14ac:dyDescent="0.25">
      <c r="A1022" s="451" t="s">
        <v>447</v>
      </c>
      <c r="B1022" s="457">
        <f t="shared" si="64"/>
        <v>27802.661</v>
      </c>
      <c r="C1022" s="457">
        <v>26174.272000000001</v>
      </c>
      <c r="D1022" s="457"/>
      <c r="E1022" s="457">
        <v>1628.3889999999999</v>
      </c>
    </row>
    <row r="1023" spans="1:5" ht="3" customHeight="1" x14ac:dyDescent="0.25">
      <c r="A1023" s="508"/>
      <c r="B1023" s="508"/>
      <c r="C1023" s="508"/>
      <c r="D1023" s="508"/>
      <c r="E1023" s="508"/>
    </row>
    <row r="1024" spans="1:5" ht="3" customHeight="1" x14ac:dyDescent="0.25"/>
    <row r="1025" spans="1:6" ht="9" customHeight="1" x14ac:dyDescent="0.25">
      <c r="A1025" s="121" t="s">
        <v>546</v>
      </c>
    </row>
    <row r="1026" spans="1:6" ht="9" customHeight="1" x14ac:dyDescent="0.25">
      <c r="A1026" s="121" t="s">
        <v>547</v>
      </c>
    </row>
    <row r="1027" spans="1:6" ht="9" customHeight="1" x14ac:dyDescent="0.25">
      <c r="A1027" s="511" t="s">
        <v>411</v>
      </c>
    </row>
    <row r="1028" spans="1:6" hidden="1" x14ac:dyDescent="0.25">
      <c r="A1028" s="521"/>
      <c r="F1028" s="121" t="s">
        <v>100</v>
      </c>
    </row>
    <row r="1029" spans="1:6" hidden="1" x14ac:dyDescent="0.25">
      <c r="A1029" s="514"/>
    </row>
  </sheetData>
  <sheetProtection sheet="1" objects="1" scenarios="1"/>
  <hyperlinks>
    <hyperlink ref="E1" location="Índice!A1" display="Índice!A1"/>
  </hyperlinks>
  <printOptions horizontalCentered="1" verticalCentered="1" gridLinesSet="0"/>
  <pageMargins left="0.19685039370078741" right="0.19685039370078741" top="0.39370078740157483" bottom="0.39370078740157483" header="0" footer="0.39370078740157483"/>
  <pageSetup fitToHeight="10"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22" manualBreakCount="22">
    <brk id="47" max="3" man="1"/>
    <brk id="88" max="3" man="1"/>
    <brk id="130" max="3" man="1"/>
    <brk id="173" max="3" man="1"/>
    <brk id="217" max="3" man="1"/>
    <brk id="260" max="3" man="1"/>
    <brk id="303" max="3" man="1"/>
    <brk id="345" max="3" man="1"/>
    <brk id="388" max="3" man="1"/>
    <brk id="431" max="3" man="1"/>
    <brk id="475" max="3" man="1"/>
    <brk id="519" max="3" man="1"/>
    <brk id="562" max="3" man="1"/>
    <brk id="607" max="4" man="1"/>
    <brk id="652" max="4" man="1"/>
    <brk id="697" max="4" man="1"/>
    <brk id="744" max="4" man="1"/>
    <brk id="791" max="16383" man="1"/>
    <brk id="838" max="4" man="1"/>
    <brk id="886" max="4" man="1"/>
    <brk id="933" max="4" man="1"/>
    <brk id="978" max="4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70"/>
  <sheetViews>
    <sheetView showGridLines="0" showRowColHeaders="0" zoomScale="130" zoomScaleNormal="130" workbookViewId="0">
      <pane xSplit="1" ySplit="7" topLeftCell="B8" activePane="bottomRight" state="frozen"/>
      <selection pane="topRight"/>
      <selection pane="bottomLeft"/>
      <selection pane="bottomRight"/>
    </sheetView>
  </sheetViews>
  <sheetFormatPr baseColWidth="10" defaultColWidth="0" defaultRowHeight="11.25" customHeight="1" zeroHeight="1" x14ac:dyDescent="0.25"/>
  <cols>
    <col min="1" max="1" width="17.42578125" style="247" customWidth="1"/>
    <col min="2" max="2" width="4.85546875" style="247" customWidth="1"/>
    <col min="3" max="3" width="11" style="247" customWidth="1"/>
    <col min="4" max="4" width="9.42578125" style="247" customWidth="1"/>
    <col min="5" max="5" width="1.85546875" style="247" customWidth="1"/>
    <col min="6" max="6" width="7" style="247" customWidth="1"/>
    <col min="7" max="7" width="2.85546875" style="247" customWidth="1"/>
    <col min="8" max="8" width="5.42578125" style="247" customWidth="1"/>
    <col min="9" max="9" width="9.5703125" style="247" customWidth="1"/>
    <col min="10" max="10" width="12.42578125" style="247" customWidth="1"/>
    <col min="11" max="11" width="9.85546875" style="247" customWidth="1"/>
    <col min="12" max="12" width="0.85546875" style="247" customWidth="1"/>
    <col min="13" max="16384" width="33.7109375" style="247" hidden="1"/>
  </cols>
  <sheetData>
    <row r="1" spans="1:27" s="3" customFormat="1" ht="12" customHeight="1" x14ac:dyDescent="0.2">
      <c r="A1" s="1" t="s">
        <v>119</v>
      </c>
      <c r="B1" s="2"/>
      <c r="C1" s="2"/>
      <c r="D1" s="2"/>
      <c r="E1" s="2"/>
      <c r="F1" s="2"/>
      <c r="G1" s="2"/>
      <c r="H1" s="2"/>
      <c r="I1" s="2"/>
      <c r="J1" s="2"/>
      <c r="K1" s="470" t="s">
        <v>120</v>
      </c>
      <c r="L1" s="1"/>
    </row>
    <row r="2" spans="1:27" s="3" customFormat="1" ht="12" customHeight="1" x14ac:dyDescent="0.2">
      <c r="A2" s="6" t="s">
        <v>110</v>
      </c>
      <c r="B2" s="2"/>
      <c r="C2" s="2"/>
      <c r="D2" s="2"/>
      <c r="E2" s="2"/>
      <c r="F2" s="2"/>
      <c r="G2" s="2"/>
      <c r="H2" s="2"/>
      <c r="I2" s="2"/>
      <c r="J2" s="2"/>
      <c r="K2" s="5"/>
      <c r="L2" s="1"/>
    </row>
    <row r="3" spans="1:27" ht="3" customHeight="1" x14ac:dyDescent="0.25">
      <c r="A3" s="246"/>
      <c r="B3" s="246"/>
      <c r="C3" s="246"/>
      <c r="D3" s="246"/>
      <c r="E3" s="246"/>
      <c r="F3" s="246"/>
      <c r="G3" s="246"/>
      <c r="H3" s="246"/>
      <c r="I3" s="246"/>
      <c r="J3" s="246"/>
      <c r="K3" s="246"/>
    </row>
    <row r="4" spans="1:27" ht="3" customHeight="1" x14ac:dyDescent="0.25">
      <c r="A4" s="248"/>
      <c r="B4" s="248"/>
      <c r="C4" s="248"/>
      <c r="D4" s="248"/>
      <c r="E4" s="248"/>
      <c r="F4" s="248"/>
      <c r="G4" s="248"/>
      <c r="H4" s="248"/>
      <c r="I4" s="248"/>
      <c r="J4" s="248"/>
      <c r="K4" s="248"/>
    </row>
    <row r="5" spans="1:27" s="121" customFormat="1" ht="9.9499999999999993" customHeight="1" x14ac:dyDescent="0.25">
      <c r="A5" s="603" t="s">
        <v>3</v>
      </c>
      <c r="B5" s="249" t="s">
        <v>121</v>
      </c>
      <c r="C5" s="14"/>
      <c r="D5" s="14"/>
      <c r="E5" s="467"/>
      <c r="F5" s="614" t="s">
        <v>122</v>
      </c>
      <c r="G5" s="14"/>
      <c r="H5" s="250" t="s">
        <v>123</v>
      </c>
      <c r="I5" s="14"/>
      <c r="J5" s="251"/>
      <c r="K5" s="14"/>
      <c r="L5" s="252"/>
      <c r="M5" s="252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  <c r="AA5" s="252"/>
    </row>
    <row r="6" spans="1:27" s="121" customFormat="1" ht="9.9499999999999993" customHeight="1" x14ac:dyDescent="0.15">
      <c r="A6" s="613"/>
      <c r="B6" s="468" t="s">
        <v>10</v>
      </c>
      <c r="C6" s="253" t="s">
        <v>124</v>
      </c>
      <c r="D6" s="253" t="s">
        <v>125</v>
      </c>
      <c r="E6" s="471"/>
      <c r="F6" s="614"/>
      <c r="G6" s="471"/>
      <c r="H6" s="253" t="s">
        <v>10</v>
      </c>
      <c r="I6" s="254" t="s">
        <v>126</v>
      </c>
      <c r="J6" s="254" t="s">
        <v>127</v>
      </c>
      <c r="K6" s="255" t="s">
        <v>128</v>
      </c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  <c r="AA6" s="252"/>
    </row>
    <row r="7" spans="1:27" ht="3" customHeight="1" x14ac:dyDescent="0.2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</row>
    <row r="8" spans="1:27" ht="3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</row>
    <row r="9" spans="1:27" s="29" customFormat="1" ht="9" customHeight="1" x14ac:dyDescent="0.25">
      <c r="A9" s="25">
        <v>1995</v>
      </c>
      <c r="B9" s="28"/>
      <c r="C9" s="28"/>
      <c r="D9" s="28"/>
      <c r="E9" s="28"/>
      <c r="F9" s="28"/>
      <c r="G9" s="28"/>
      <c r="H9" s="28"/>
      <c r="I9" s="28"/>
      <c r="J9" s="28"/>
      <c r="K9" s="28"/>
    </row>
    <row r="10" spans="1:27" s="29" customFormat="1" ht="9" customHeight="1" x14ac:dyDescent="0.25">
      <c r="A10" s="30" t="s">
        <v>129</v>
      </c>
      <c r="B10" s="257">
        <f>SUM(B12:B43)</f>
        <v>83</v>
      </c>
      <c r="C10" s="257">
        <f>SUM(C12:C43)</f>
        <v>50</v>
      </c>
      <c r="D10" s="257">
        <f>SUM(D12:D43)</f>
        <v>33</v>
      </c>
      <c r="E10" s="257"/>
      <c r="F10" s="257">
        <f>SUM(F12:F43)</f>
        <v>1726</v>
      </c>
      <c r="G10" s="257"/>
      <c r="H10" s="257">
        <f>SUM(I10:K10)</f>
        <v>6426</v>
      </c>
      <c r="I10" s="257">
        <f>SUM(I12:I43)</f>
        <v>1283</v>
      </c>
      <c r="J10" s="257">
        <f>SUM(J12:J43)</f>
        <v>4520</v>
      </c>
      <c r="K10" s="257">
        <f>SUM(K12:K43)</f>
        <v>623</v>
      </c>
    </row>
    <row r="11" spans="1:27" s="29" customFormat="1" ht="3.95" customHeight="1" x14ac:dyDescent="0.25">
      <c r="A11" s="30"/>
      <c r="B11" s="257"/>
      <c r="C11" s="257"/>
      <c r="D11" s="257"/>
      <c r="E11" s="257"/>
      <c r="F11" s="257"/>
      <c r="G11" s="257"/>
      <c r="H11" s="257"/>
      <c r="I11" s="257"/>
      <c r="J11" s="257"/>
      <c r="K11" s="257"/>
    </row>
    <row r="12" spans="1:27" s="29" customFormat="1" ht="9" customHeight="1" x14ac:dyDescent="0.25">
      <c r="A12" s="28" t="s">
        <v>14</v>
      </c>
      <c r="B12" s="28">
        <f t="shared" ref="B12:B43" si="0">SUM(C12:D12)</f>
        <v>1</v>
      </c>
      <c r="C12" s="28">
        <v>1</v>
      </c>
      <c r="D12" s="28">
        <v>0</v>
      </c>
      <c r="E12" s="28"/>
      <c r="F12" s="28">
        <v>1</v>
      </c>
      <c r="G12" s="28"/>
      <c r="H12" s="258">
        <f t="shared" ref="H12:H43" si="1">SUM(I12:K12)</f>
        <v>31</v>
      </c>
      <c r="I12" s="28">
        <v>7</v>
      </c>
      <c r="J12" s="28">
        <v>16</v>
      </c>
      <c r="K12" s="28">
        <v>8</v>
      </c>
    </row>
    <row r="13" spans="1:27" s="29" customFormat="1" ht="9" customHeight="1" x14ac:dyDescent="0.25">
      <c r="A13" s="28" t="s">
        <v>15</v>
      </c>
      <c r="B13" s="28">
        <f t="shared" si="0"/>
        <v>5</v>
      </c>
      <c r="C13" s="28">
        <v>4</v>
      </c>
      <c r="D13" s="28">
        <v>1</v>
      </c>
      <c r="E13" s="28"/>
      <c r="F13" s="28">
        <v>57</v>
      </c>
      <c r="G13" s="28"/>
      <c r="H13" s="258">
        <f t="shared" si="1"/>
        <v>335</v>
      </c>
      <c r="I13" s="28">
        <v>33</v>
      </c>
      <c r="J13" s="28">
        <v>296</v>
      </c>
      <c r="K13" s="28">
        <v>6</v>
      </c>
    </row>
    <row r="14" spans="1:27" s="29" customFormat="1" ht="9" customHeight="1" x14ac:dyDescent="0.25">
      <c r="A14" s="28" t="s">
        <v>112</v>
      </c>
      <c r="B14" s="28">
        <f t="shared" si="0"/>
        <v>5</v>
      </c>
      <c r="C14" s="28">
        <v>3</v>
      </c>
      <c r="D14" s="28">
        <v>2</v>
      </c>
      <c r="E14" s="28"/>
      <c r="F14" s="28">
        <v>34</v>
      </c>
      <c r="G14" s="28"/>
      <c r="H14" s="258">
        <f t="shared" si="1"/>
        <v>86</v>
      </c>
      <c r="I14" s="28">
        <v>24</v>
      </c>
      <c r="J14" s="28">
        <v>57</v>
      </c>
      <c r="K14" s="28">
        <v>5</v>
      </c>
    </row>
    <row r="15" spans="1:27" s="29" customFormat="1" ht="9" customHeight="1" x14ac:dyDescent="0.25">
      <c r="A15" s="41" t="s">
        <v>21</v>
      </c>
      <c r="B15" s="41">
        <f t="shared" si="0"/>
        <v>2</v>
      </c>
      <c r="C15" s="41">
        <v>1</v>
      </c>
      <c r="D15" s="41">
        <v>1</v>
      </c>
      <c r="E15" s="41"/>
      <c r="F15" s="41">
        <v>23</v>
      </c>
      <c r="G15" s="41"/>
      <c r="H15" s="259">
        <f t="shared" si="1"/>
        <v>57</v>
      </c>
      <c r="I15" s="41">
        <v>16</v>
      </c>
      <c r="J15" s="41">
        <v>38</v>
      </c>
      <c r="K15" s="41">
        <v>3</v>
      </c>
    </row>
    <row r="16" spans="1:27" s="29" customFormat="1" ht="9" customHeight="1" x14ac:dyDescent="0.25">
      <c r="A16" s="28" t="s">
        <v>23</v>
      </c>
      <c r="B16" s="28">
        <f t="shared" si="0"/>
        <v>5</v>
      </c>
      <c r="C16" s="28">
        <v>5</v>
      </c>
      <c r="D16" s="28">
        <v>0</v>
      </c>
      <c r="E16" s="28"/>
      <c r="F16" s="28">
        <v>157</v>
      </c>
      <c r="G16" s="28"/>
      <c r="H16" s="258">
        <f t="shared" si="1"/>
        <v>281</v>
      </c>
      <c r="I16" s="28">
        <v>41</v>
      </c>
      <c r="J16" s="28">
        <v>233</v>
      </c>
      <c r="K16" s="28">
        <v>7</v>
      </c>
    </row>
    <row r="17" spans="1:11" s="29" customFormat="1" ht="9" customHeight="1" x14ac:dyDescent="0.25">
      <c r="A17" s="28" t="s">
        <v>25</v>
      </c>
      <c r="B17" s="28">
        <f t="shared" si="0"/>
        <v>2</v>
      </c>
      <c r="C17" s="28">
        <v>1</v>
      </c>
      <c r="D17" s="28">
        <v>1</v>
      </c>
      <c r="E17" s="28"/>
      <c r="F17" s="28">
        <v>8</v>
      </c>
      <c r="G17" s="28"/>
      <c r="H17" s="258">
        <f t="shared" si="1"/>
        <v>30</v>
      </c>
      <c r="I17" s="28">
        <v>3</v>
      </c>
      <c r="J17" s="28">
        <v>26</v>
      </c>
      <c r="K17" s="28">
        <v>1</v>
      </c>
    </row>
    <row r="18" spans="1:11" s="29" customFormat="1" ht="9" customHeight="1" x14ac:dyDescent="0.25">
      <c r="A18" s="28" t="s">
        <v>27</v>
      </c>
      <c r="B18" s="28">
        <f t="shared" si="0"/>
        <v>3</v>
      </c>
      <c r="C18" s="28">
        <v>1</v>
      </c>
      <c r="D18" s="28">
        <v>2</v>
      </c>
      <c r="E18" s="28"/>
      <c r="F18" s="28">
        <v>133</v>
      </c>
      <c r="G18" s="28"/>
      <c r="H18" s="258">
        <f t="shared" si="1"/>
        <v>134</v>
      </c>
      <c r="I18" s="28">
        <v>36</v>
      </c>
      <c r="J18" s="28">
        <v>82</v>
      </c>
      <c r="K18" s="28">
        <v>16</v>
      </c>
    </row>
    <row r="19" spans="1:11" s="29" customFormat="1" ht="9" customHeight="1" x14ac:dyDescent="0.25">
      <c r="A19" s="41" t="s">
        <v>30</v>
      </c>
      <c r="B19" s="41">
        <f t="shared" si="0"/>
        <v>2</v>
      </c>
      <c r="C19" s="41">
        <v>2</v>
      </c>
      <c r="D19" s="41">
        <v>0</v>
      </c>
      <c r="E19" s="41"/>
      <c r="F19" s="41">
        <v>115</v>
      </c>
      <c r="G19" s="41"/>
      <c r="H19" s="259">
        <f t="shared" si="1"/>
        <v>402</v>
      </c>
      <c r="I19" s="41">
        <v>54</v>
      </c>
      <c r="J19" s="41">
        <v>343</v>
      </c>
      <c r="K19" s="41">
        <v>5</v>
      </c>
    </row>
    <row r="20" spans="1:11" s="29" customFormat="1" ht="9" customHeight="1" x14ac:dyDescent="0.25">
      <c r="A20" s="28" t="s">
        <v>111</v>
      </c>
      <c r="B20" s="28">
        <f t="shared" si="0"/>
        <v>1</v>
      </c>
      <c r="C20" s="28">
        <v>1</v>
      </c>
      <c r="D20" s="28">
        <v>0</v>
      </c>
      <c r="E20" s="28"/>
      <c r="F20" s="28">
        <v>0</v>
      </c>
      <c r="G20" s="28"/>
      <c r="H20" s="258">
        <f t="shared" si="1"/>
        <v>958</v>
      </c>
      <c r="I20" s="28">
        <v>232</v>
      </c>
      <c r="J20" s="28">
        <v>320</v>
      </c>
      <c r="K20" s="28">
        <v>406</v>
      </c>
    </row>
    <row r="21" spans="1:11" s="29" customFormat="1" ht="9" customHeight="1" x14ac:dyDescent="0.25">
      <c r="A21" s="28" t="s">
        <v>33</v>
      </c>
      <c r="B21" s="28">
        <f t="shared" si="0"/>
        <v>1</v>
      </c>
      <c r="C21" s="28">
        <v>1</v>
      </c>
      <c r="D21" s="28">
        <v>0</v>
      </c>
      <c r="E21" s="28"/>
      <c r="F21" s="28">
        <v>145</v>
      </c>
      <c r="G21" s="28"/>
      <c r="H21" s="258">
        <f t="shared" si="1"/>
        <v>100</v>
      </c>
      <c r="I21" s="28">
        <v>44</v>
      </c>
      <c r="J21" s="28">
        <v>54</v>
      </c>
      <c r="K21" s="28">
        <v>2</v>
      </c>
    </row>
    <row r="22" spans="1:11" s="29" customFormat="1" ht="9" customHeight="1" x14ac:dyDescent="0.25">
      <c r="A22" s="28" t="s">
        <v>34</v>
      </c>
      <c r="B22" s="28">
        <f t="shared" si="0"/>
        <v>2</v>
      </c>
      <c r="C22" s="28">
        <v>1</v>
      </c>
      <c r="D22" s="28">
        <v>1</v>
      </c>
      <c r="E22" s="28"/>
      <c r="F22" s="28">
        <v>14</v>
      </c>
      <c r="G22" s="28"/>
      <c r="H22" s="258">
        <f t="shared" si="1"/>
        <v>74</v>
      </c>
      <c r="I22" s="28">
        <v>13</v>
      </c>
      <c r="J22" s="28">
        <v>59</v>
      </c>
      <c r="K22" s="28">
        <v>2</v>
      </c>
    </row>
    <row r="23" spans="1:11" s="29" customFormat="1" ht="9" customHeight="1" x14ac:dyDescent="0.25">
      <c r="A23" s="41" t="s">
        <v>36</v>
      </c>
      <c r="B23" s="41">
        <f t="shared" si="0"/>
        <v>2</v>
      </c>
      <c r="C23" s="41">
        <v>2</v>
      </c>
      <c r="D23" s="41">
        <v>0</v>
      </c>
      <c r="E23" s="41"/>
      <c r="F23" s="41">
        <v>46</v>
      </c>
      <c r="G23" s="41"/>
      <c r="H23" s="259">
        <f t="shared" si="1"/>
        <v>42</v>
      </c>
      <c r="I23" s="41">
        <v>15</v>
      </c>
      <c r="J23" s="41">
        <v>24</v>
      </c>
      <c r="K23" s="41">
        <v>3</v>
      </c>
    </row>
    <row r="24" spans="1:11" s="29" customFormat="1" ht="9" customHeight="1" x14ac:dyDescent="0.25">
      <c r="A24" s="28" t="s">
        <v>130</v>
      </c>
      <c r="B24" s="28">
        <f t="shared" si="0"/>
        <v>1</v>
      </c>
      <c r="C24" s="28">
        <v>0</v>
      </c>
      <c r="D24" s="28">
        <v>1</v>
      </c>
      <c r="E24" s="28"/>
      <c r="F24" s="28">
        <v>8</v>
      </c>
      <c r="G24" s="28"/>
      <c r="H24" s="258">
        <f t="shared" si="1"/>
        <v>44</v>
      </c>
      <c r="I24" s="28">
        <v>4</v>
      </c>
      <c r="J24" s="28">
        <v>33</v>
      </c>
      <c r="K24" s="28">
        <v>7</v>
      </c>
    </row>
    <row r="25" spans="1:11" s="29" customFormat="1" ht="9" customHeight="1" x14ac:dyDescent="0.25">
      <c r="A25" s="28" t="s">
        <v>39</v>
      </c>
      <c r="B25" s="28">
        <f t="shared" si="0"/>
        <v>3</v>
      </c>
      <c r="C25" s="28">
        <v>2</v>
      </c>
      <c r="D25" s="28">
        <v>1</v>
      </c>
      <c r="E25" s="28"/>
      <c r="F25" s="28">
        <v>68</v>
      </c>
      <c r="G25" s="28"/>
      <c r="H25" s="258">
        <f t="shared" si="1"/>
        <v>277</v>
      </c>
      <c r="I25" s="28">
        <v>79</v>
      </c>
      <c r="J25" s="28">
        <v>176</v>
      </c>
      <c r="K25" s="28">
        <v>22</v>
      </c>
    </row>
    <row r="26" spans="1:11" s="29" customFormat="1" ht="9" customHeight="1" x14ac:dyDescent="0.25">
      <c r="A26" s="28" t="s">
        <v>32</v>
      </c>
      <c r="B26" s="28">
        <f t="shared" si="0"/>
        <v>2</v>
      </c>
      <c r="C26" s="28">
        <v>1</v>
      </c>
      <c r="D26" s="28">
        <v>1</v>
      </c>
      <c r="E26" s="28"/>
      <c r="F26" s="28">
        <v>2</v>
      </c>
      <c r="G26" s="28"/>
      <c r="H26" s="258">
        <f t="shared" si="1"/>
        <v>362</v>
      </c>
      <c r="I26" s="28">
        <v>142</v>
      </c>
      <c r="J26" s="28">
        <v>197</v>
      </c>
      <c r="K26" s="28">
        <v>23</v>
      </c>
    </row>
    <row r="27" spans="1:11" s="29" customFormat="1" ht="9" customHeight="1" x14ac:dyDescent="0.25">
      <c r="A27" s="41" t="s">
        <v>43</v>
      </c>
      <c r="B27" s="41">
        <f t="shared" si="0"/>
        <v>4</v>
      </c>
      <c r="C27" s="41">
        <v>1</v>
      </c>
      <c r="D27" s="41">
        <v>3</v>
      </c>
      <c r="E27" s="41"/>
      <c r="F27" s="41">
        <v>44</v>
      </c>
      <c r="G27" s="41"/>
      <c r="H27" s="259">
        <f t="shared" si="1"/>
        <v>176</v>
      </c>
      <c r="I27" s="41">
        <v>22</v>
      </c>
      <c r="J27" s="41">
        <v>148</v>
      </c>
      <c r="K27" s="41">
        <v>6</v>
      </c>
    </row>
    <row r="28" spans="1:11" s="29" customFormat="1" ht="9" customHeight="1" x14ac:dyDescent="0.25">
      <c r="A28" s="28" t="s">
        <v>46</v>
      </c>
      <c r="B28" s="28">
        <f t="shared" si="0"/>
        <v>1</v>
      </c>
      <c r="C28" s="28">
        <v>0</v>
      </c>
      <c r="D28" s="28">
        <v>1</v>
      </c>
      <c r="E28" s="28"/>
      <c r="F28" s="28">
        <v>5</v>
      </c>
      <c r="G28" s="28"/>
      <c r="H28" s="258">
        <f t="shared" si="1"/>
        <v>46</v>
      </c>
      <c r="I28" s="28">
        <v>9</v>
      </c>
      <c r="J28" s="28">
        <v>36</v>
      </c>
      <c r="K28" s="28">
        <v>1</v>
      </c>
    </row>
    <row r="29" spans="1:11" s="29" customFormat="1" ht="9" customHeight="1" x14ac:dyDescent="0.25">
      <c r="A29" s="28" t="s">
        <v>48</v>
      </c>
      <c r="B29" s="28">
        <f t="shared" si="0"/>
        <v>1</v>
      </c>
      <c r="C29" s="28">
        <v>0</v>
      </c>
      <c r="D29" s="28">
        <v>1</v>
      </c>
      <c r="E29" s="28"/>
      <c r="F29" s="28">
        <v>44</v>
      </c>
      <c r="G29" s="28"/>
      <c r="H29" s="258">
        <f t="shared" si="1"/>
        <v>56</v>
      </c>
      <c r="I29" s="28">
        <v>16</v>
      </c>
      <c r="J29" s="28">
        <v>36</v>
      </c>
      <c r="K29" s="28">
        <v>4</v>
      </c>
    </row>
    <row r="30" spans="1:11" s="29" customFormat="1" ht="9" customHeight="1" x14ac:dyDescent="0.25">
      <c r="A30" s="28" t="s">
        <v>50</v>
      </c>
      <c r="B30" s="28">
        <f t="shared" si="0"/>
        <v>3</v>
      </c>
      <c r="C30" s="28">
        <v>2</v>
      </c>
      <c r="D30" s="28">
        <v>1</v>
      </c>
      <c r="E30" s="28"/>
      <c r="F30" s="28">
        <v>36</v>
      </c>
      <c r="G30" s="28"/>
      <c r="H30" s="258">
        <f t="shared" si="1"/>
        <v>494</v>
      </c>
      <c r="I30" s="28">
        <v>172</v>
      </c>
      <c r="J30" s="28">
        <v>311</v>
      </c>
      <c r="K30" s="28">
        <v>11</v>
      </c>
    </row>
    <row r="31" spans="1:11" s="29" customFormat="1" ht="9" customHeight="1" x14ac:dyDescent="0.25">
      <c r="A31" s="41" t="s">
        <v>52</v>
      </c>
      <c r="B31" s="41">
        <f t="shared" si="0"/>
        <v>5</v>
      </c>
      <c r="C31" s="41">
        <v>2</v>
      </c>
      <c r="D31" s="41">
        <v>3</v>
      </c>
      <c r="E31" s="41"/>
      <c r="F31" s="41">
        <v>103</v>
      </c>
      <c r="G31" s="41"/>
      <c r="H31" s="259">
        <f t="shared" si="1"/>
        <v>46</v>
      </c>
      <c r="I31" s="41">
        <v>26</v>
      </c>
      <c r="J31" s="41">
        <v>13</v>
      </c>
      <c r="K31" s="41">
        <v>7</v>
      </c>
    </row>
    <row r="32" spans="1:11" s="29" customFormat="1" ht="9" customHeight="1" x14ac:dyDescent="0.25">
      <c r="A32" s="28" t="s">
        <v>55</v>
      </c>
      <c r="B32" s="28">
        <f t="shared" si="0"/>
        <v>2</v>
      </c>
      <c r="C32" s="28">
        <v>0</v>
      </c>
      <c r="D32" s="28">
        <v>2</v>
      </c>
      <c r="E32" s="28"/>
      <c r="F32" s="28">
        <v>41</v>
      </c>
      <c r="G32" s="28"/>
      <c r="H32" s="258">
        <f t="shared" si="1"/>
        <v>105</v>
      </c>
      <c r="I32" s="28">
        <v>16</v>
      </c>
      <c r="J32" s="28">
        <v>87</v>
      </c>
      <c r="K32" s="28">
        <v>2</v>
      </c>
    </row>
    <row r="33" spans="1:11" s="29" customFormat="1" ht="9" customHeight="1" x14ac:dyDescent="0.25">
      <c r="A33" s="28" t="s">
        <v>57</v>
      </c>
      <c r="B33" s="28">
        <f t="shared" si="0"/>
        <v>1</v>
      </c>
      <c r="C33" s="28">
        <v>0</v>
      </c>
      <c r="D33" s="28">
        <v>1</v>
      </c>
      <c r="E33" s="28"/>
      <c r="F33" s="28">
        <v>3</v>
      </c>
      <c r="G33" s="28"/>
      <c r="H33" s="258">
        <f t="shared" si="1"/>
        <v>60</v>
      </c>
      <c r="I33" s="28">
        <v>9</v>
      </c>
      <c r="J33" s="28">
        <v>46</v>
      </c>
      <c r="K33" s="28">
        <v>5</v>
      </c>
    </row>
    <row r="34" spans="1:11" s="29" customFormat="1" ht="9" customHeight="1" x14ac:dyDescent="0.25">
      <c r="A34" s="28" t="s">
        <v>59</v>
      </c>
      <c r="B34" s="28">
        <f t="shared" si="0"/>
        <v>4</v>
      </c>
      <c r="C34" s="28">
        <v>3</v>
      </c>
      <c r="D34" s="28">
        <v>1</v>
      </c>
      <c r="E34" s="28"/>
      <c r="F34" s="28">
        <v>14</v>
      </c>
      <c r="G34" s="28"/>
      <c r="H34" s="258">
        <f t="shared" si="1"/>
        <v>97</v>
      </c>
      <c r="I34" s="28">
        <v>49</v>
      </c>
      <c r="J34" s="28">
        <v>42</v>
      </c>
      <c r="K34" s="28">
        <v>6</v>
      </c>
    </row>
    <row r="35" spans="1:11" s="29" customFormat="1" ht="9" customHeight="1" x14ac:dyDescent="0.25">
      <c r="A35" s="41" t="s">
        <v>63</v>
      </c>
      <c r="B35" s="41">
        <f t="shared" si="0"/>
        <v>2</v>
      </c>
      <c r="C35" s="41">
        <v>1</v>
      </c>
      <c r="D35" s="41">
        <v>1</v>
      </c>
      <c r="E35" s="41"/>
      <c r="F35" s="41">
        <v>16</v>
      </c>
      <c r="G35" s="41"/>
      <c r="H35" s="259">
        <f t="shared" si="1"/>
        <v>65</v>
      </c>
      <c r="I35" s="41">
        <v>20</v>
      </c>
      <c r="J35" s="41">
        <v>41</v>
      </c>
      <c r="K35" s="41">
        <v>4</v>
      </c>
    </row>
    <row r="36" spans="1:11" s="29" customFormat="1" ht="9" customHeight="1" x14ac:dyDescent="0.25">
      <c r="A36" s="28" t="s">
        <v>65</v>
      </c>
      <c r="B36" s="28">
        <f t="shared" si="0"/>
        <v>4</v>
      </c>
      <c r="C36" s="28">
        <v>2</v>
      </c>
      <c r="D36" s="28">
        <v>2</v>
      </c>
      <c r="E36" s="28"/>
      <c r="F36" s="28">
        <v>70</v>
      </c>
      <c r="G36" s="28"/>
      <c r="H36" s="258">
        <f t="shared" si="1"/>
        <v>714</v>
      </c>
      <c r="I36" s="28">
        <v>66</v>
      </c>
      <c r="J36" s="28">
        <v>638</v>
      </c>
      <c r="K36" s="28">
        <v>10</v>
      </c>
    </row>
    <row r="37" spans="1:11" s="29" customFormat="1" ht="9" customHeight="1" x14ac:dyDescent="0.25">
      <c r="A37" s="28" t="s">
        <v>69</v>
      </c>
      <c r="B37" s="28">
        <f t="shared" si="0"/>
        <v>5</v>
      </c>
      <c r="C37" s="28">
        <v>5</v>
      </c>
      <c r="D37" s="28">
        <v>0</v>
      </c>
      <c r="E37" s="28"/>
      <c r="F37" s="28">
        <v>112</v>
      </c>
      <c r="G37" s="28"/>
      <c r="H37" s="258">
        <f t="shared" si="1"/>
        <v>657</v>
      </c>
      <c r="I37" s="28">
        <v>50</v>
      </c>
      <c r="J37" s="28">
        <v>598</v>
      </c>
      <c r="K37" s="28">
        <v>9</v>
      </c>
    </row>
    <row r="38" spans="1:11" s="29" customFormat="1" ht="9" customHeight="1" x14ac:dyDescent="0.25">
      <c r="A38" s="28" t="s">
        <v>74</v>
      </c>
      <c r="B38" s="28">
        <f t="shared" si="0"/>
        <v>1</v>
      </c>
      <c r="C38" s="28">
        <v>1</v>
      </c>
      <c r="D38" s="28">
        <v>0</v>
      </c>
      <c r="E38" s="28"/>
      <c r="F38" s="28">
        <v>41</v>
      </c>
      <c r="G38" s="28"/>
      <c r="H38" s="258">
        <f t="shared" si="1"/>
        <v>68</v>
      </c>
      <c r="I38" s="28">
        <v>13</v>
      </c>
      <c r="J38" s="28">
        <v>49</v>
      </c>
      <c r="K38" s="28">
        <v>6</v>
      </c>
    </row>
    <row r="39" spans="1:11" s="29" customFormat="1" ht="9" customHeight="1" x14ac:dyDescent="0.25">
      <c r="A39" s="41" t="s">
        <v>76</v>
      </c>
      <c r="B39" s="41">
        <f t="shared" si="0"/>
        <v>5</v>
      </c>
      <c r="C39" s="41">
        <v>4</v>
      </c>
      <c r="D39" s="41">
        <v>1</v>
      </c>
      <c r="E39" s="41"/>
      <c r="F39" s="41">
        <v>206</v>
      </c>
      <c r="G39" s="41"/>
      <c r="H39" s="259">
        <f t="shared" si="1"/>
        <v>411</v>
      </c>
      <c r="I39" s="41">
        <v>22</v>
      </c>
      <c r="J39" s="41">
        <v>373</v>
      </c>
      <c r="K39" s="41">
        <v>16</v>
      </c>
    </row>
    <row r="40" spans="1:11" s="29" customFormat="1" ht="9" customHeight="1" x14ac:dyDescent="0.25">
      <c r="A40" s="28" t="s">
        <v>105</v>
      </c>
      <c r="B40" s="28">
        <f t="shared" si="0"/>
        <v>1</v>
      </c>
      <c r="C40" s="28">
        <v>0</v>
      </c>
      <c r="D40" s="28">
        <v>1</v>
      </c>
      <c r="E40" s="28"/>
      <c r="F40" s="28">
        <v>1</v>
      </c>
      <c r="G40" s="28"/>
      <c r="H40" s="258">
        <f t="shared" si="1"/>
        <v>2</v>
      </c>
      <c r="I40" s="28">
        <v>1</v>
      </c>
      <c r="J40" s="28">
        <v>1</v>
      </c>
      <c r="K40" s="28">
        <v>0</v>
      </c>
    </row>
    <row r="41" spans="1:11" s="29" customFormat="1" ht="9" customHeight="1" x14ac:dyDescent="0.25">
      <c r="A41" s="28" t="s">
        <v>82</v>
      </c>
      <c r="B41" s="28">
        <f t="shared" si="0"/>
        <v>5</v>
      </c>
      <c r="C41" s="28">
        <v>1</v>
      </c>
      <c r="D41" s="28">
        <v>4</v>
      </c>
      <c r="E41" s="28"/>
      <c r="F41" s="28">
        <v>130</v>
      </c>
      <c r="G41" s="28"/>
      <c r="H41" s="258">
        <f t="shared" si="1"/>
        <v>147</v>
      </c>
      <c r="I41" s="28">
        <v>26</v>
      </c>
      <c r="J41" s="28">
        <v>107</v>
      </c>
      <c r="K41" s="28">
        <v>14</v>
      </c>
    </row>
    <row r="42" spans="1:11" s="29" customFormat="1" ht="9" customHeight="1" x14ac:dyDescent="0.25">
      <c r="A42" s="28" t="s">
        <v>86</v>
      </c>
      <c r="B42" s="28">
        <f t="shared" si="0"/>
        <v>1</v>
      </c>
      <c r="C42" s="28">
        <v>1</v>
      </c>
      <c r="D42" s="28">
        <v>0</v>
      </c>
      <c r="E42" s="28"/>
      <c r="F42" s="28">
        <v>9</v>
      </c>
      <c r="G42" s="28"/>
      <c r="H42" s="258">
        <f t="shared" si="1"/>
        <v>50</v>
      </c>
      <c r="I42" s="28">
        <v>16</v>
      </c>
      <c r="J42" s="28">
        <v>30</v>
      </c>
      <c r="K42" s="28">
        <v>4</v>
      </c>
    </row>
    <row r="43" spans="1:11" s="29" customFormat="1" ht="9" customHeight="1" x14ac:dyDescent="0.25">
      <c r="A43" s="41" t="s">
        <v>88</v>
      </c>
      <c r="B43" s="41">
        <f t="shared" si="0"/>
        <v>1</v>
      </c>
      <c r="C43" s="41">
        <v>1</v>
      </c>
      <c r="D43" s="41">
        <v>0</v>
      </c>
      <c r="E43" s="41"/>
      <c r="F43" s="41">
        <v>40</v>
      </c>
      <c r="G43" s="41"/>
      <c r="H43" s="259">
        <f t="shared" si="1"/>
        <v>19</v>
      </c>
      <c r="I43" s="41">
        <v>7</v>
      </c>
      <c r="J43" s="41">
        <v>10</v>
      </c>
      <c r="K43" s="41">
        <v>2</v>
      </c>
    </row>
    <row r="44" spans="1:11" s="29" customFormat="1" ht="9" customHeight="1" x14ac:dyDescent="0.25">
      <c r="B44" s="28"/>
      <c r="C44" s="28"/>
      <c r="D44" s="28"/>
      <c r="E44" s="28"/>
      <c r="F44" s="28"/>
      <c r="G44" s="28"/>
      <c r="H44" s="28"/>
      <c r="I44" s="28"/>
      <c r="J44" s="28"/>
      <c r="K44" s="28"/>
    </row>
    <row r="45" spans="1:11" s="29" customFormat="1" ht="9" customHeight="1" x14ac:dyDescent="0.25">
      <c r="A45" s="25">
        <v>1996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</row>
    <row r="46" spans="1:11" s="29" customFormat="1" ht="9" customHeight="1" x14ac:dyDescent="0.25">
      <c r="A46" s="30" t="s">
        <v>129</v>
      </c>
      <c r="B46" s="33">
        <f>SUM(B48:B79)</f>
        <v>83</v>
      </c>
      <c r="C46" s="33">
        <f>SUM(C48:C79)</f>
        <v>53</v>
      </c>
      <c r="D46" s="33">
        <f>SUM(D48:D79)</f>
        <v>30</v>
      </c>
      <c r="E46" s="33"/>
      <c r="F46" s="260">
        <f>SUM(F48:F79)</f>
        <v>1033</v>
      </c>
      <c r="G46" s="28"/>
      <c r="H46" s="257">
        <f>SUM(I46:K46)</f>
        <v>6255</v>
      </c>
      <c r="I46" s="260">
        <f>SUM(I48:I79)</f>
        <v>1184</v>
      </c>
      <c r="J46" s="260">
        <f>SUM(J48:J79)</f>
        <v>4537</v>
      </c>
      <c r="K46" s="260">
        <f>SUM(K48:K79)</f>
        <v>534</v>
      </c>
    </row>
    <row r="47" spans="1:11" s="29" customFormat="1" ht="3.95" customHeight="1" x14ac:dyDescent="0.25">
      <c r="A47" s="33"/>
      <c r="B47" s="33"/>
      <c r="C47" s="33"/>
      <c r="D47" s="33"/>
      <c r="E47" s="33"/>
      <c r="F47" s="260"/>
      <c r="G47" s="28"/>
      <c r="H47" s="257"/>
      <c r="I47" s="260"/>
      <c r="J47" s="260"/>
      <c r="K47" s="260"/>
    </row>
    <row r="48" spans="1:11" s="29" customFormat="1" ht="9" customHeight="1" x14ac:dyDescent="0.25">
      <c r="A48" s="28" t="s">
        <v>14</v>
      </c>
      <c r="B48" s="28">
        <f t="shared" ref="B48:B79" si="2">SUM(C48:D48)</f>
        <v>1</v>
      </c>
      <c r="C48" s="28">
        <v>1</v>
      </c>
      <c r="D48" s="28">
        <v>0</v>
      </c>
      <c r="E48" s="28"/>
      <c r="F48" s="28">
        <v>1</v>
      </c>
      <c r="G48" s="28"/>
      <c r="H48" s="258">
        <f t="shared" ref="H48:H79" si="3">SUM(I48:K48)</f>
        <v>25</v>
      </c>
      <c r="I48" s="28">
        <v>1</v>
      </c>
      <c r="J48" s="28">
        <v>16</v>
      </c>
      <c r="K48" s="28">
        <v>8</v>
      </c>
    </row>
    <row r="49" spans="1:11" s="29" customFormat="1" ht="9" customHeight="1" x14ac:dyDescent="0.25">
      <c r="A49" s="28" t="s">
        <v>15</v>
      </c>
      <c r="B49" s="28">
        <f t="shared" si="2"/>
        <v>5</v>
      </c>
      <c r="C49" s="28">
        <v>4</v>
      </c>
      <c r="D49" s="28">
        <v>1</v>
      </c>
      <c r="E49" s="28"/>
      <c r="F49" s="28">
        <v>68</v>
      </c>
      <c r="G49" s="28"/>
      <c r="H49" s="258">
        <f t="shared" si="3"/>
        <v>347</v>
      </c>
      <c r="I49" s="28">
        <v>28</v>
      </c>
      <c r="J49" s="28">
        <v>313</v>
      </c>
      <c r="K49" s="28">
        <v>6</v>
      </c>
    </row>
    <row r="50" spans="1:11" s="29" customFormat="1" ht="9" customHeight="1" x14ac:dyDescent="0.25">
      <c r="A50" s="28" t="s">
        <v>112</v>
      </c>
      <c r="B50" s="28">
        <f t="shared" si="2"/>
        <v>5</v>
      </c>
      <c r="C50" s="28">
        <v>3</v>
      </c>
      <c r="D50" s="28">
        <v>2</v>
      </c>
      <c r="E50" s="28"/>
      <c r="F50" s="28">
        <v>37</v>
      </c>
      <c r="G50" s="28"/>
      <c r="H50" s="258">
        <f t="shared" si="3"/>
        <v>98</v>
      </c>
      <c r="I50" s="28">
        <v>27</v>
      </c>
      <c r="J50" s="28">
        <v>64</v>
      </c>
      <c r="K50" s="28">
        <v>7</v>
      </c>
    </row>
    <row r="51" spans="1:11" s="29" customFormat="1" ht="9" customHeight="1" x14ac:dyDescent="0.25">
      <c r="A51" s="41" t="s">
        <v>21</v>
      </c>
      <c r="B51" s="41">
        <f t="shared" si="2"/>
        <v>2</v>
      </c>
      <c r="C51" s="41">
        <v>1</v>
      </c>
      <c r="D51" s="41">
        <v>1</v>
      </c>
      <c r="E51" s="41"/>
      <c r="F51" s="41">
        <v>16</v>
      </c>
      <c r="G51" s="41"/>
      <c r="H51" s="259">
        <f t="shared" si="3"/>
        <v>61</v>
      </c>
      <c r="I51" s="41">
        <v>22</v>
      </c>
      <c r="J51" s="41">
        <v>36</v>
      </c>
      <c r="K51" s="41">
        <v>3</v>
      </c>
    </row>
    <row r="52" spans="1:11" s="29" customFormat="1" ht="9" customHeight="1" x14ac:dyDescent="0.25">
      <c r="A52" s="28" t="s">
        <v>23</v>
      </c>
      <c r="B52" s="28">
        <f t="shared" si="2"/>
        <v>5</v>
      </c>
      <c r="C52" s="28">
        <v>5</v>
      </c>
      <c r="D52" s="28">
        <v>0</v>
      </c>
      <c r="E52" s="28"/>
      <c r="F52" s="28">
        <v>151</v>
      </c>
      <c r="G52" s="28"/>
      <c r="H52" s="258">
        <f t="shared" si="3"/>
        <v>244</v>
      </c>
      <c r="I52" s="28">
        <v>28</v>
      </c>
      <c r="J52" s="28">
        <v>207</v>
      </c>
      <c r="K52" s="28">
        <v>9</v>
      </c>
    </row>
    <row r="53" spans="1:11" s="29" customFormat="1" ht="9" customHeight="1" x14ac:dyDescent="0.25">
      <c r="A53" s="28" t="s">
        <v>25</v>
      </c>
      <c r="B53" s="28">
        <f t="shared" si="2"/>
        <v>2</v>
      </c>
      <c r="C53" s="28">
        <v>1</v>
      </c>
      <c r="D53" s="28">
        <v>1</v>
      </c>
      <c r="E53" s="28"/>
      <c r="F53" s="28">
        <v>7</v>
      </c>
      <c r="G53" s="28"/>
      <c r="H53" s="258">
        <f t="shared" si="3"/>
        <v>28</v>
      </c>
      <c r="I53" s="28">
        <v>3</v>
      </c>
      <c r="J53" s="28">
        <v>22</v>
      </c>
      <c r="K53" s="28">
        <v>3</v>
      </c>
    </row>
    <row r="54" spans="1:11" s="29" customFormat="1" ht="9" customHeight="1" x14ac:dyDescent="0.25">
      <c r="A54" s="28" t="s">
        <v>27</v>
      </c>
      <c r="B54" s="28">
        <f t="shared" si="2"/>
        <v>3</v>
      </c>
      <c r="C54" s="28">
        <v>1</v>
      </c>
      <c r="D54" s="28">
        <v>2</v>
      </c>
      <c r="E54" s="28"/>
      <c r="F54" s="28">
        <v>32</v>
      </c>
      <c r="G54" s="28"/>
      <c r="H54" s="258">
        <f t="shared" si="3"/>
        <v>139</v>
      </c>
      <c r="I54" s="28">
        <v>35</v>
      </c>
      <c r="J54" s="28">
        <v>87</v>
      </c>
      <c r="K54" s="28">
        <v>17</v>
      </c>
    </row>
    <row r="55" spans="1:11" s="29" customFormat="1" ht="9" customHeight="1" x14ac:dyDescent="0.25">
      <c r="A55" s="41" t="s">
        <v>30</v>
      </c>
      <c r="B55" s="41">
        <f t="shared" si="2"/>
        <v>2</v>
      </c>
      <c r="C55" s="41">
        <v>2</v>
      </c>
      <c r="D55" s="41">
        <v>0</v>
      </c>
      <c r="E55" s="41"/>
      <c r="F55" s="41">
        <v>100</v>
      </c>
      <c r="G55" s="41"/>
      <c r="H55" s="259">
        <f t="shared" si="3"/>
        <v>431</v>
      </c>
      <c r="I55" s="41">
        <v>57</v>
      </c>
      <c r="J55" s="41">
        <v>367</v>
      </c>
      <c r="K55" s="41">
        <v>7</v>
      </c>
    </row>
    <row r="56" spans="1:11" s="29" customFormat="1" ht="9" customHeight="1" x14ac:dyDescent="0.25">
      <c r="A56" s="28" t="s">
        <v>111</v>
      </c>
      <c r="B56" s="28">
        <f t="shared" si="2"/>
        <v>1</v>
      </c>
      <c r="C56" s="28">
        <v>1</v>
      </c>
      <c r="D56" s="28">
        <v>0</v>
      </c>
      <c r="E56" s="28"/>
      <c r="F56" s="28">
        <v>10</v>
      </c>
      <c r="G56" s="28"/>
      <c r="H56" s="258">
        <f t="shared" si="3"/>
        <v>773</v>
      </c>
      <c r="I56" s="28">
        <v>184</v>
      </c>
      <c r="J56" s="28">
        <v>293</v>
      </c>
      <c r="K56" s="28">
        <v>296</v>
      </c>
    </row>
    <row r="57" spans="1:11" s="29" customFormat="1" ht="9" customHeight="1" x14ac:dyDescent="0.25">
      <c r="A57" s="28" t="s">
        <v>33</v>
      </c>
      <c r="B57" s="28">
        <f t="shared" si="2"/>
        <v>1</v>
      </c>
      <c r="C57" s="28">
        <v>1</v>
      </c>
      <c r="D57" s="28">
        <v>0</v>
      </c>
      <c r="E57" s="28"/>
      <c r="F57" s="28">
        <v>35</v>
      </c>
      <c r="G57" s="28"/>
      <c r="H57" s="258">
        <f t="shared" si="3"/>
        <v>113</v>
      </c>
      <c r="I57" s="28">
        <v>41</v>
      </c>
      <c r="J57" s="28">
        <v>66</v>
      </c>
      <c r="K57" s="28">
        <v>6</v>
      </c>
    </row>
    <row r="58" spans="1:11" s="29" customFormat="1" ht="9" customHeight="1" x14ac:dyDescent="0.25">
      <c r="A58" s="28" t="s">
        <v>34</v>
      </c>
      <c r="B58" s="28">
        <f t="shared" si="2"/>
        <v>2</v>
      </c>
      <c r="C58" s="28">
        <v>1</v>
      </c>
      <c r="D58" s="28">
        <v>1</v>
      </c>
      <c r="E58" s="28"/>
      <c r="F58" s="28">
        <v>4</v>
      </c>
      <c r="G58" s="28"/>
      <c r="H58" s="258">
        <f t="shared" si="3"/>
        <v>75</v>
      </c>
      <c r="I58" s="28">
        <v>7</v>
      </c>
      <c r="J58" s="28">
        <v>64</v>
      </c>
      <c r="K58" s="28">
        <v>4</v>
      </c>
    </row>
    <row r="59" spans="1:11" s="29" customFormat="1" ht="9" customHeight="1" x14ac:dyDescent="0.25">
      <c r="A59" s="41" t="s">
        <v>36</v>
      </c>
      <c r="B59" s="41">
        <f t="shared" si="2"/>
        <v>2</v>
      </c>
      <c r="C59" s="41">
        <v>2</v>
      </c>
      <c r="D59" s="41">
        <v>0</v>
      </c>
      <c r="E59" s="41"/>
      <c r="F59" s="41">
        <v>4</v>
      </c>
      <c r="G59" s="41"/>
      <c r="H59" s="259">
        <f t="shared" si="3"/>
        <v>46</v>
      </c>
      <c r="I59" s="41">
        <v>16</v>
      </c>
      <c r="J59" s="41">
        <v>25</v>
      </c>
      <c r="K59" s="41">
        <v>5</v>
      </c>
    </row>
    <row r="60" spans="1:11" s="29" customFormat="1" ht="9" customHeight="1" x14ac:dyDescent="0.25">
      <c r="A60" s="28" t="s">
        <v>130</v>
      </c>
      <c r="B60" s="28">
        <f t="shared" si="2"/>
        <v>1</v>
      </c>
      <c r="C60" s="28">
        <v>0</v>
      </c>
      <c r="D60" s="28">
        <v>1</v>
      </c>
      <c r="E60" s="28"/>
      <c r="F60" s="28">
        <v>7</v>
      </c>
      <c r="G60" s="28"/>
      <c r="H60" s="258">
        <f t="shared" si="3"/>
        <v>43</v>
      </c>
      <c r="I60" s="28">
        <v>5</v>
      </c>
      <c r="J60" s="28">
        <v>30</v>
      </c>
      <c r="K60" s="28">
        <v>8</v>
      </c>
    </row>
    <row r="61" spans="1:11" s="29" customFormat="1" ht="9" customHeight="1" x14ac:dyDescent="0.25">
      <c r="A61" s="28" t="s">
        <v>39</v>
      </c>
      <c r="B61" s="28">
        <f t="shared" si="2"/>
        <v>3</v>
      </c>
      <c r="C61" s="28">
        <v>2</v>
      </c>
      <c r="D61" s="28">
        <v>1</v>
      </c>
      <c r="E61" s="28"/>
      <c r="F61" s="28">
        <v>14</v>
      </c>
      <c r="G61" s="28"/>
      <c r="H61" s="258">
        <f t="shared" si="3"/>
        <v>267</v>
      </c>
      <c r="I61" s="28">
        <v>67</v>
      </c>
      <c r="J61" s="28">
        <v>178</v>
      </c>
      <c r="K61" s="28">
        <v>22</v>
      </c>
    </row>
    <row r="62" spans="1:11" s="29" customFormat="1" ht="9" customHeight="1" x14ac:dyDescent="0.25">
      <c r="A62" s="28" t="s">
        <v>32</v>
      </c>
      <c r="B62" s="28">
        <f t="shared" si="2"/>
        <v>2</v>
      </c>
      <c r="C62" s="28">
        <v>1</v>
      </c>
      <c r="D62" s="28">
        <v>1</v>
      </c>
      <c r="E62" s="28"/>
      <c r="F62" s="28">
        <v>1</v>
      </c>
      <c r="G62" s="28"/>
      <c r="H62" s="258">
        <f t="shared" si="3"/>
        <v>377</v>
      </c>
      <c r="I62" s="28">
        <v>163</v>
      </c>
      <c r="J62" s="28">
        <v>194</v>
      </c>
      <c r="K62" s="28">
        <v>20</v>
      </c>
    </row>
    <row r="63" spans="1:11" s="29" customFormat="1" ht="9" customHeight="1" x14ac:dyDescent="0.25">
      <c r="A63" s="41" t="s">
        <v>43</v>
      </c>
      <c r="B63" s="41">
        <f t="shared" si="2"/>
        <v>4</v>
      </c>
      <c r="C63" s="41">
        <v>1</v>
      </c>
      <c r="D63" s="41">
        <v>3</v>
      </c>
      <c r="E63" s="41"/>
      <c r="F63" s="41">
        <v>33</v>
      </c>
      <c r="G63" s="41"/>
      <c r="H63" s="259">
        <f t="shared" si="3"/>
        <v>170</v>
      </c>
      <c r="I63" s="41">
        <v>24</v>
      </c>
      <c r="J63" s="41">
        <v>140</v>
      </c>
      <c r="K63" s="41">
        <v>6</v>
      </c>
    </row>
    <row r="64" spans="1:11" s="29" customFormat="1" ht="9" customHeight="1" x14ac:dyDescent="0.25">
      <c r="A64" s="28" t="s">
        <v>46</v>
      </c>
      <c r="B64" s="28">
        <f t="shared" si="2"/>
        <v>1</v>
      </c>
      <c r="C64" s="28">
        <v>0</v>
      </c>
      <c r="D64" s="28">
        <v>1</v>
      </c>
      <c r="E64" s="28"/>
      <c r="F64" s="28">
        <v>7</v>
      </c>
      <c r="G64" s="28"/>
      <c r="H64" s="258">
        <f t="shared" si="3"/>
        <v>54</v>
      </c>
      <c r="I64" s="28">
        <v>6</v>
      </c>
      <c r="J64" s="28">
        <v>45</v>
      </c>
      <c r="K64" s="28">
        <v>3</v>
      </c>
    </row>
    <row r="65" spans="1:11" s="29" customFormat="1" ht="9" customHeight="1" x14ac:dyDescent="0.25">
      <c r="A65" s="28" t="s">
        <v>48</v>
      </c>
      <c r="B65" s="28">
        <f t="shared" si="2"/>
        <v>1</v>
      </c>
      <c r="C65" s="28">
        <v>0</v>
      </c>
      <c r="D65" s="28">
        <v>1</v>
      </c>
      <c r="E65" s="28"/>
      <c r="F65" s="28">
        <v>19</v>
      </c>
      <c r="G65" s="28"/>
      <c r="H65" s="258">
        <f t="shared" si="3"/>
        <v>57</v>
      </c>
      <c r="I65" s="28">
        <v>17</v>
      </c>
      <c r="J65" s="28">
        <v>34</v>
      </c>
      <c r="K65" s="28">
        <v>6</v>
      </c>
    </row>
    <row r="66" spans="1:11" s="29" customFormat="1" ht="9" customHeight="1" x14ac:dyDescent="0.25">
      <c r="A66" s="28" t="s">
        <v>50</v>
      </c>
      <c r="B66" s="28">
        <f t="shared" si="2"/>
        <v>3</v>
      </c>
      <c r="C66" s="28">
        <v>2</v>
      </c>
      <c r="D66" s="28">
        <v>1</v>
      </c>
      <c r="E66" s="28"/>
      <c r="F66" s="28">
        <v>26</v>
      </c>
      <c r="G66" s="28"/>
      <c r="H66" s="258">
        <f t="shared" si="3"/>
        <v>468</v>
      </c>
      <c r="I66" s="28">
        <v>162</v>
      </c>
      <c r="J66" s="28">
        <v>296</v>
      </c>
      <c r="K66" s="28">
        <v>10</v>
      </c>
    </row>
    <row r="67" spans="1:11" s="29" customFormat="1" ht="9" customHeight="1" x14ac:dyDescent="0.25">
      <c r="A67" s="41" t="s">
        <v>52</v>
      </c>
      <c r="B67" s="41">
        <f t="shared" si="2"/>
        <v>5</v>
      </c>
      <c r="C67" s="41">
        <v>2</v>
      </c>
      <c r="D67" s="41">
        <v>3</v>
      </c>
      <c r="E67" s="41"/>
      <c r="F67" s="41">
        <v>7</v>
      </c>
      <c r="G67" s="41"/>
      <c r="H67" s="259">
        <f t="shared" si="3"/>
        <v>43</v>
      </c>
      <c r="I67" s="41">
        <v>16</v>
      </c>
      <c r="J67" s="41">
        <v>20</v>
      </c>
      <c r="K67" s="41">
        <v>7</v>
      </c>
    </row>
    <row r="68" spans="1:11" s="29" customFormat="1" ht="9" customHeight="1" x14ac:dyDescent="0.25">
      <c r="A68" s="28" t="s">
        <v>55</v>
      </c>
      <c r="B68" s="28">
        <f t="shared" si="2"/>
        <v>2</v>
      </c>
      <c r="C68" s="28">
        <v>1</v>
      </c>
      <c r="D68" s="28">
        <v>1</v>
      </c>
      <c r="E68" s="28"/>
      <c r="F68" s="28">
        <v>8</v>
      </c>
      <c r="G68" s="28"/>
      <c r="H68" s="258">
        <f t="shared" si="3"/>
        <v>93</v>
      </c>
      <c r="I68" s="28">
        <v>15</v>
      </c>
      <c r="J68" s="28">
        <v>78</v>
      </c>
      <c r="K68" s="28">
        <v>0</v>
      </c>
    </row>
    <row r="69" spans="1:11" s="29" customFormat="1" ht="9" customHeight="1" x14ac:dyDescent="0.25">
      <c r="A69" s="28" t="s">
        <v>57</v>
      </c>
      <c r="B69" s="28">
        <f t="shared" si="2"/>
        <v>1</v>
      </c>
      <c r="C69" s="28">
        <v>1</v>
      </c>
      <c r="D69" s="28">
        <v>0</v>
      </c>
      <c r="E69" s="28"/>
      <c r="F69" s="28">
        <v>4</v>
      </c>
      <c r="G69" s="28"/>
      <c r="H69" s="258">
        <f t="shared" si="3"/>
        <v>53</v>
      </c>
      <c r="I69" s="28">
        <v>7</v>
      </c>
      <c r="J69" s="28">
        <v>41</v>
      </c>
      <c r="K69" s="28">
        <v>5</v>
      </c>
    </row>
    <row r="70" spans="1:11" s="29" customFormat="1" ht="9" customHeight="1" x14ac:dyDescent="0.25">
      <c r="A70" s="28" t="s">
        <v>59</v>
      </c>
      <c r="B70" s="28">
        <f t="shared" si="2"/>
        <v>4</v>
      </c>
      <c r="C70" s="28">
        <v>3</v>
      </c>
      <c r="D70" s="28">
        <v>1</v>
      </c>
      <c r="E70" s="28"/>
      <c r="F70" s="28">
        <v>27</v>
      </c>
      <c r="G70" s="28"/>
      <c r="H70" s="258">
        <f t="shared" si="3"/>
        <v>108</v>
      </c>
      <c r="I70" s="28">
        <v>61</v>
      </c>
      <c r="J70" s="28">
        <v>44</v>
      </c>
      <c r="K70" s="28">
        <v>3</v>
      </c>
    </row>
    <row r="71" spans="1:11" s="29" customFormat="1" ht="9" customHeight="1" x14ac:dyDescent="0.25">
      <c r="A71" s="41" t="s">
        <v>63</v>
      </c>
      <c r="B71" s="41">
        <f t="shared" si="2"/>
        <v>2</v>
      </c>
      <c r="C71" s="41">
        <v>1</v>
      </c>
      <c r="D71" s="41">
        <v>1</v>
      </c>
      <c r="E71" s="41"/>
      <c r="F71" s="41">
        <v>17</v>
      </c>
      <c r="G71" s="41"/>
      <c r="H71" s="259">
        <f t="shared" si="3"/>
        <v>65</v>
      </c>
      <c r="I71" s="41">
        <v>18</v>
      </c>
      <c r="J71" s="41">
        <v>40</v>
      </c>
      <c r="K71" s="41">
        <v>7</v>
      </c>
    </row>
    <row r="72" spans="1:11" s="29" customFormat="1" ht="9" customHeight="1" x14ac:dyDescent="0.25">
      <c r="A72" s="28" t="s">
        <v>65</v>
      </c>
      <c r="B72" s="28">
        <f t="shared" si="2"/>
        <v>4</v>
      </c>
      <c r="C72" s="28">
        <v>3</v>
      </c>
      <c r="D72" s="28">
        <v>1</v>
      </c>
      <c r="E72" s="28"/>
      <c r="F72" s="28">
        <v>83</v>
      </c>
      <c r="G72" s="28"/>
      <c r="H72" s="258">
        <f t="shared" si="3"/>
        <v>759</v>
      </c>
      <c r="I72" s="28">
        <v>60</v>
      </c>
      <c r="J72" s="28">
        <v>689</v>
      </c>
      <c r="K72" s="28">
        <v>10</v>
      </c>
    </row>
    <row r="73" spans="1:11" s="29" customFormat="1" ht="9" customHeight="1" x14ac:dyDescent="0.25">
      <c r="A73" s="28" t="s">
        <v>69</v>
      </c>
      <c r="B73" s="28">
        <f t="shared" si="2"/>
        <v>5</v>
      </c>
      <c r="C73" s="28">
        <v>5</v>
      </c>
      <c r="D73" s="28">
        <v>0</v>
      </c>
      <c r="E73" s="28"/>
      <c r="F73" s="28">
        <v>78</v>
      </c>
      <c r="G73" s="28"/>
      <c r="H73" s="258">
        <f t="shared" si="3"/>
        <v>640</v>
      </c>
      <c r="I73" s="28">
        <v>40</v>
      </c>
      <c r="J73" s="28">
        <v>591</v>
      </c>
      <c r="K73" s="28">
        <v>9</v>
      </c>
    </row>
    <row r="74" spans="1:11" s="29" customFormat="1" ht="9" customHeight="1" x14ac:dyDescent="0.25">
      <c r="A74" s="28" t="s">
        <v>74</v>
      </c>
      <c r="B74" s="28">
        <f t="shared" si="2"/>
        <v>1</v>
      </c>
      <c r="C74" s="28">
        <v>1</v>
      </c>
      <c r="D74" s="28">
        <v>0</v>
      </c>
      <c r="E74" s="28"/>
      <c r="F74" s="28">
        <v>17</v>
      </c>
      <c r="G74" s="28"/>
      <c r="H74" s="258">
        <f t="shared" si="3"/>
        <v>68</v>
      </c>
      <c r="I74" s="28">
        <v>6</v>
      </c>
      <c r="J74" s="28">
        <v>54</v>
      </c>
      <c r="K74" s="28">
        <v>8</v>
      </c>
    </row>
    <row r="75" spans="1:11" s="29" customFormat="1" ht="9" customHeight="1" x14ac:dyDescent="0.25">
      <c r="A75" s="41" t="s">
        <v>76</v>
      </c>
      <c r="B75" s="41">
        <f t="shared" si="2"/>
        <v>5</v>
      </c>
      <c r="C75" s="41">
        <v>4</v>
      </c>
      <c r="D75" s="41">
        <v>1</v>
      </c>
      <c r="E75" s="41"/>
      <c r="F75" s="41">
        <v>151</v>
      </c>
      <c r="G75" s="41"/>
      <c r="H75" s="259">
        <f t="shared" si="3"/>
        <v>398</v>
      </c>
      <c r="I75" s="41">
        <v>22</v>
      </c>
      <c r="J75" s="41">
        <v>360</v>
      </c>
      <c r="K75" s="41">
        <v>16</v>
      </c>
    </row>
    <row r="76" spans="1:11" s="29" customFormat="1" ht="9" customHeight="1" x14ac:dyDescent="0.25">
      <c r="A76" s="28" t="s">
        <v>105</v>
      </c>
      <c r="B76" s="28">
        <f t="shared" si="2"/>
        <v>1</v>
      </c>
      <c r="C76" s="28">
        <v>0</v>
      </c>
      <c r="D76" s="28">
        <v>1</v>
      </c>
      <c r="E76" s="28"/>
      <c r="F76" s="28">
        <v>0</v>
      </c>
      <c r="G76" s="28"/>
      <c r="H76" s="258">
        <f t="shared" si="3"/>
        <v>1</v>
      </c>
      <c r="I76" s="28">
        <v>0</v>
      </c>
      <c r="J76" s="28">
        <v>1</v>
      </c>
      <c r="K76" s="28">
        <v>0</v>
      </c>
    </row>
    <row r="77" spans="1:11" s="29" customFormat="1" ht="9" customHeight="1" x14ac:dyDescent="0.25">
      <c r="A77" s="28" t="s">
        <v>82</v>
      </c>
      <c r="B77" s="28">
        <f t="shared" si="2"/>
        <v>5</v>
      </c>
      <c r="C77" s="28">
        <v>1</v>
      </c>
      <c r="D77" s="28">
        <v>4</v>
      </c>
      <c r="E77" s="28"/>
      <c r="F77" s="28">
        <v>52</v>
      </c>
      <c r="G77" s="28"/>
      <c r="H77" s="258">
        <f t="shared" si="3"/>
        <v>141</v>
      </c>
      <c r="I77" s="28">
        <v>23</v>
      </c>
      <c r="J77" s="28">
        <v>105</v>
      </c>
      <c r="K77" s="28">
        <v>13</v>
      </c>
    </row>
    <row r="78" spans="1:11" s="29" customFormat="1" ht="9" customHeight="1" x14ac:dyDescent="0.25">
      <c r="A78" s="28" t="s">
        <v>86</v>
      </c>
      <c r="B78" s="28">
        <f t="shared" si="2"/>
        <v>1</v>
      </c>
      <c r="C78" s="28">
        <v>1</v>
      </c>
      <c r="D78" s="28">
        <v>0</v>
      </c>
      <c r="E78" s="28"/>
      <c r="F78" s="28">
        <v>6</v>
      </c>
      <c r="G78" s="28"/>
      <c r="H78" s="258">
        <f t="shared" si="3"/>
        <v>52</v>
      </c>
      <c r="I78" s="28">
        <v>18</v>
      </c>
      <c r="J78" s="28">
        <v>27</v>
      </c>
      <c r="K78" s="28">
        <v>7</v>
      </c>
    </row>
    <row r="79" spans="1:11" s="29" customFormat="1" ht="9" customHeight="1" x14ac:dyDescent="0.25">
      <c r="A79" s="41" t="s">
        <v>88</v>
      </c>
      <c r="B79" s="41">
        <f t="shared" si="2"/>
        <v>1</v>
      </c>
      <c r="C79" s="41">
        <v>1</v>
      </c>
      <c r="D79" s="41">
        <v>0</v>
      </c>
      <c r="E79" s="41"/>
      <c r="F79" s="41">
        <v>11</v>
      </c>
      <c r="G79" s="41"/>
      <c r="H79" s="259">
        <f t="shared" si="3"/>
        <v>18</v>
      </c>
      <c r="I79" s="41">
        <v>5</v>
      </c>
      <c r="J79" s="41">
        <v>10</v>
      </c>
      <c r="K79" s="41">
        <v>3</v>
      </c>
    </row>
    <row r="80" spans="1:11" s="29" customFormat="1" ht="9" customHeight="1" x14ac:dyDescent="0.25">
      <c r="B80" s="28"/>
      <c r="C80" s="28"/>
      <c r="D80" s="28"/>
      <c r="E80" s="28"/>
      <c r="F80" s="28"/>
      <c r="G80" s="28"/>
      <c r="H80" s="28"/>
      <c r="I80" s="28"/>
      <c r="J80" s="28"/>
      <c r="K80" s="28"/>
    </row>
    <row r="81" spans="1:11" s="29" customFormat="1" ht="9" customHeight="1" x14ac:dyDescent="0.25">
      <c r="A81" s="25">
        <v>1997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</row>
    <row r="82" spans="1:11" s="29" customFormat="1" ht="9" customHeight="1" x14ac:dyDescent="0.25">
      <c r="A82" s="30" t="s">
        <v>129</v>
      </c>
      <c r="B82" s="33">
        <f>SUM(B84:B115)</f>
        <v>83</v>
      </c>
      <c r="C82" s="33">
        <f>SUM(C84:C115)</f>
        <v>54</v>
      </c>
      <c r="D82" s="33">
        <f>SUM(D84:D115)</f>
        <v>29</v>
      </c>
      <c r="E82" s="33"/>
      <c r="F82" s="261">
        <f>SUM(F84:F115)</f>
        <v>1197</v>
      </c>
      <c r="G82" s="28"/>
      <c r="H82" s="257">
        <f>SUM(I82:K82)</f>
        <v>6429</v>
      </c>
      <c r="I82" s="260">
        <f>SUM(I84:I115)</f>
        <v>1271</v>
      </c>
      <c r="J82" s="260">
        <f>SUM(J84:J115)</f>
        <v>4622</v>
      </c>
      <c r="K82" s="260">
        <f>SUM(K84:K115)</f>
        <v>536</v>
      </c>
    </row>
    <row r="83" spans="1:11" s="29" customFormat="1" ht="3.95" customHeight="1" x14ac:dyDescent="0.25">
      <c r="A83" s="33"/>
      <c r="B83" s="33"/>
      <c r="C83" s="33"/>
      <c r="D83" s="33"/>
      <c r="E83" s="33"/>
      <c r="F83" s="261"/>
      <c r="G83" s="28"/>
      <c r="H83" s="257"/>
      <c r="I83" s="260"/>
      <c r="J83" s="260"/>
      <c r="K83" s="260"/>
    </row>
    <row r="84" spans="1:11" s="29" customFormat="1" ht="9" customHeight="1" x14ac:dyDescent="0.25">
      <c r="A84" s="28" t="s">
        <v>14</v>
      </c>
      <c r="B84" s="28">
        <f t="shared" ref="B84:B115" si="4">SUM(C84:D84)</f>
        <v>1</v>
      </c>
      <c r="C84" s="28">
        <v>1</v>
      </c>
      <c r="D84" s="28">
        <v>0</v>
      </c>
      <c r="E84" s="28"/>
      <c r="F84" s="37">
        <v>1</v>
      </c>
      <c r="G84" s="28"/>
      <c r="H84" s="258">
        <f t="shared" ref="H84:H115" si="5">SUM(I84:K84)</f>
        <v>23</v>
      </c>
      <c r="I84" s="29">
        <v>1</v>
      </c>
      <c r="J84" s="29">
        <v>13</v>
      </c>
      <c r="K84" s="29">
        <v>9</v>
      </c>
    </row>
    <row r="85" spans="1:11" s="29" customFormat="1" ht="9" customHeight="1" x14ac:dyDescent="0.25">
      <c r="A85" s="28" t="s">
        <v>15</v>
      </c>
      <c r="B85" s="28">
        <f t="shared" si="4"/>
        <v>5</v>
      </c>
      <c r="C85" s="28">
        <v>4</v>
      </c>
      <c r="D85" s="28">
        <v>1</v>
      </c>
      <c r="E85" s="28"/>
      <c r="F85" s="37">
        <v>90</v>
      </c>
      <c r="G85" s="28"/>
      <c r="H85" s="258">
        <f t="shared" si="5"/>
        <v>349</v>
      </c>
      <c r="I85" s="29">
        <v>26</v>
      </c>
      <c r="J85" s="29">
        <v>316</v>
      </c>
      <c r="K85" s="29">
        <v>7</v>
      </c>
    </row>
    <row r="86" spans="1:11" s="29" customFormat="1" ht="9" customHeight="1" x14ac:dyDescent="0.25">
      <c r="A86" s="28" t="s">
        <v>112</v>
      </c>
      <c r="B86" s="28">
        <f t="shared" si="4"/>
        <v>5</v>
      </c>
      <c r="C86" s="28">
        <v>3</v>
      </c>
      <c r="D86" s="28">
        <v>2</v>
      </c>
      <c r="E86" s="28"/>
      <c r="F86" s="37">
        <v>37</v>
      </c>
      <c r="G86" s="28"/>
      <c r="H86" s="258">
        <f t="shared" si="5"/>
        <v>101</v>
      </c>
      <c r="I86" s="29">
        <v>27</v>
      </c>
      <c r="J86" s="29">
        <v>66</v>
      </c>
      <c r="K86" s="29">
        <v>8</v>
      </c>
    </row>
    <row r="87" spans="1:11" s="29" customFormat="1" ht="9" customHeight="1" x14ac:dyDescent="0.25">
      <c r="A87" s="41" t="s">
        <v>21</v>
      </c>
      <c r="B87" s="41">
        <f t="shared" si="4"/>
        <v>2</v>
      </c>
      <c r="C87" s="41">
        <v>1</v>
      </c>
      <c r="D87" s="41">
        <v>1</v>
      </c>
      <c r="E87" s="41"/>
      <c r="F87" s="41">
        <v>19</v>
      </c>
      <c r="G87" s="41"/>
      <c r="H87" s="259">
        <f t="shared" si="5"/>
        <v>60</v>
      </c>
      <c r="I87" s="42">
        <v>22</v>
      </c>
      <c r="J87" s="42">
        <v>35</v>
      </c>
      <c r="K87" s="42">
        <v>3</v>
      </c>
    </row>
    <row r="88" spans="1:11" s="29" customFormat="1" ht="9" customHeight="1" x14ac:dyDescent="0.25">
      <c r="A88" s="28" t="s">
        <v>23</v>
      </c>
      <c r="B88" s="28">
        <f t="shared" si="4"/>
        <v>6</v>
      </c>
      <c r="C88" s="28">
        <v>5</v>
      </c>
      <c r="D88" s="28">
        <v>1</v>
      </c>
      <c r="E88" s="28"/>
      <c r="F88" s="37">
        <v>158</v>
      </c>
      <c r="G88" s="28"/>
      <c r="H88" s="258">
        <f t="shared" si="5"/>
        <v>238</v>
      </c>
      <c r="I88" s="29">
        <v>30</v>
      </c>
      <c r="J88" s="29">
        <v>198</v>
      </c>
      <c r="K88" s="29">
        <v>10</v>
      </c>
    </row>
    <row r="89" spans="1:11" s="29" customFormat="1" ht="9" customHeight="1" x14ac:dyDescent="0.25">
      <c r="A89" s="28" t="s">
        <v>25</v>
      </c>
      <c r="B89" s="28">
        <f t="shared" si="4"/>
        <v>2</v>
      </c>
      <c r="C89" s="28">
        <v>1</v>
      </c>
      <c r="D89" s="28">
        <v>1</v>
      </c>
      <c r="E89" s="28"/>
      <c r="F89" s="37">
        <v>5</v>
      </c>
      <c r="G89" s="28"/>
      <c r="H89" s="258">
        <f t="shared" si="5"/>
        <v>33</v>
      </c>
      <c r="I89" s="29">
        <v>4</v>
      </c>
      <c r="J89" s="29">
        <v>27</v>
      </c>
      <c r="K89" s="29">
        <v>2</v>
      </c>
    </row>
    <row r="90" spans="1:11" s="29" customFormat="1" ht="9" customHeight="1" x14ac:dyDescent="0.25">
      <c r="A90" s="28" t="s">
        <v>27</v>
      </c>
      <c r="B90" s="28">
        <f t="shared" si="4"/>
        <v>5</v>
      </c>
      <c r="C90" s="28">
        <v>2</v>
      </c>
      <c r="D90" s="28">
        <v>3</v>
      </c>
      <c r="E90" s="28"/>
      <c r="F90" s="37">
        <v>28</v>
      </c>
      <c r="G90" s="28"/>
      <c r="H90" s="258">
        <f t="shared" si="5"/>
        <v>148</v>
      </c>
      <c r="I90" s="29">
        <v>43</v>
      </c>
      <c r="J90" s="29">
        <v>87</v>
      </c>
      <c r="K90" s="29">
        <v>18</v>
      </c>
    </row>
    <row r="91" spans="1:11" s="29" customFormat="1" ht="9" customHeight="1" x14ac:dyDescent="0.25">
      <c r="A91" s="41" t="s">
        <v>30</v>
      </c>
      <c r="B91" s="41">
        <f t="shared" si="4"/>
        <v>2</v>
      </c>
      <c r="C91" s="41">
        <v>2</v>
      </c>
      <c r="D91" s="41">
        <v>0</v>
      </c>
      <c r="E91" s="41"/>
      <c r="F91" s="41">
        <v>141</v>
      </c>
      <c r="G91" s="41"/>
      <c r="H91" s="259">
        <f t="shared" si="5"/>
        <v>455</v>
      </c>
      <c r="I91" s="42">
        <v>65</v>
      </c>
      <c r="J91" s="42">
        <v>382</v>
      </c>
      <c r="K91" s="42">
        <v>8</v>
      </c>
    </row>
    <row r="92" spans="1:11" s="29" customFormat="1" ht="9" customHeight="1" x14ac:dyDescent="0.25">
      <c r="A92" s="28" t="s">
        <v>111</v>
      </c>
      <c r="B92" s="28">
        <f t="shared" si="4"/>
        <v>1</v>
      </c>
      <c r="C92" s="28">
        <v>1</v>
      </c>
      <c r="D92" s="28">
        <v>0</v>
      </c>
      <c r="E92" s="28"/>
      <c r="F92" s="37">
        <v>0</v>
      </c>
      <c r="G92" s="28"/>
      <c r="H92" s="258">
        <f t="shared" si="5"/>
        <v>739</v>
      </c>
      <c r="I92" s="29">
        <v>193</v>
      </c>
      <c r="J92" s="29">
        <v>276</v>
      </c>
      <c r="K92" s="29">
        <v>270</v>
      </c>
    </row>
    <row r="93" spans="1:11" s="29" customFormat="1" ht="9" customHeight="1" x14ac:dyDescent="0.25">
      <c r="A93" s="28" t="s">
        <v>33</v>
      </c>
      <c r="B93" s="28">
        <f t="shared" si="4"/>
        <v>1</v>
      </c>
      <c r="C93" s="28">
        <v>1</v>
      </c>
      <c r="D93" s="28">
        <v>0</v>
      </c>
      <c r="E93" s="28"/>
      <c r="F93" s="37">
        <v>55</v>
      </c>
      <c r="G93" s="28"/>
      <c r="H93" s="258">
        <f t="shared" si="5"/>
        <v>112</v>
      </c>
      <c r="I93" s="29">
        <v>39</v>
      </c>
      <c r="J93" s="29">
        <v>64</v>
      </c>
      <c r="K93" s="29">
        <v>9</v>
      </c>
    </row>
    <row r="94" spans="1:11" s="29" customFormat="1" ht="9" customHeight="1" x14ac:dyDescent="0.25">
      <c r="A94" s="28" t="s">
        <v>34</v>
      </c>
      <c r="B94" s="28">
        <f t="shared" si="4"/>
        <v>1</v>
      </c>
      <c r="C94" s="28">
        <v>1</v>
      </c>
      <c r="D94" s="28">
        <v>0</v>
      </c>
      <c r="E94" s="28"/>
      <c r="F94" s="37">
        <v>69</v>
      </c>
      <c r="G94" s="28"/>
      <c r="H94" s="258">
        <f t="shared" si="5"/>
        <v>78</v>
      </c>
      <c r="I94" s="29">
        <v>7</v>
      </c>
      <c r="J94" s="29">
        <v>66</v>
      </c>
      <c r="K94" s="29">
        <v>5</v>
      </c>
    </row>
    <row r="95" spans="1:11" s="29" customFormat="1" ht="9" customHeight="1" x14ac:dyDescent="0.25">
      <c r="A95" s="41" t="s">
        <v>36</v>
      </c>
      <c r="B95" s="41">
        <f t="shared" si="4"/>
        <v>2</v>
      </c>
      <c r="C95" s="41">
        <v>2</v>
      </c>
      <c r="D95" s="41">
        <v>0</v>
      </c>
      <c r="E95" s="41"/>
      <c r="F95" s="41">
        <v>34</v>
      </c>
      <c r="G95" s="41"/>
      <c r="H95" s="259">
        <f t="shared" si="5"/>
        <v>44</v>
      </c>
      <c r="I95" s="42">
        <v>13</v>
      </c>
      <c r="J95" s="42">
        <v>28</v>
      </c>
      <c r="K95" s="42">
        <v>3</v>
      </c>
    </row>
    <row r="96" spans="1:11" s="29" customFormat="1" ht="9" customHeight="1" x14ac:dyDescent="0.25">
      <c r="A96" s="28" t="s">
        <v>130</v>
      </c>
      <c r="B96" s="28">
        <f t="shared" si="4"/>
        <v>1</v>
      </c>
      <c r="C96" s="28">
        <v>0</v>
      </c>
      <c r="D96" s="28">
        <v>1</v>
      </c>
      <c r="E96" s="28"/>
      <c r="F96" s="37">
        <v>3</v>
      </c>
      <c r="G96" s="28"/>
      <c r="H96" s="258">
        <f t="shared" si="5"/>
        <v>39</v>
      </c>
      <c r="I96" s="29">
        <v>3</v>
      </c>
      <c r="J96" s="29">
        <v>29</v>
      </c>
      <c r="K96" s="29">
        <v>7</v>
      </c>
    </row>
    <row r="97" spans="1:11" s="29" customFormat="1" ht="9" customHeight="1" x14ac:dyDescent="0.25">
      <c r="A97" s="28" t="s">
        <v>39</v>
      </c>
      <c r="B97" s="28">
        <f t="shared" si="4"/>
        <v>2</v>
      </c>
      <c r="C97" s="28">
        <v>2</v>
      </c>
      <c r="D97" s="28">
        <v>0</v>
      </c>
      <c r="E97" s="28"/>
      <c r="F97" s="37">
        <v>26</v>
      </c>
      <c r="G97" s="28"/>
      <c r="H97" s="258">
        <f t="shared" si="5"/>
        <v>284</v>
      </c>
      <c r="I97" s="29">
        <v>77</v>
      </c>
      <c r="J97" s="29">
        <v>182</v>
      </c>
      <c r="K97" s="29">
        <v>25</v>
      </c>
    </row>
    <row r="98" spans="1:11" s="29" customFormat="1" ht="9" customHeight="1" x14ac:dyDescent="0.25">
      <c r="A98" s="28" t="s">
        <v>32</v>
      </c>
      <c r="B98" s="28">
        <f t="shared" si="4"/>
        <v>2</v>
      </c>
      <c r="C98" s="28">
        <v>1</v>
      </c>
      <c r="D98" s="28">
        <v>1</v>
      </c>
      <c r="E98" s="28"/>
      <c r="F98" s="37">
        <v>4</v>
      </c>
      <c r="G98" s="28"/>
      <c r="H98" s="258">
        <f t="shared" si="5"/>
        <v>392</v>
      </c>
      <c r="I98" s="29">
        <v>172</v>
      </c>
      <c r="J98" s="29">
        <v>197</v>
      </c>
      <c r="K98" s="29">
        <v>23</v>
      </c>
    </row>
    <row r="99" spans="1:11" s="29" customFormat="1" ht="9" customHeight="1" x14ac:dyDescent="0.25">
      <c r="A99" s="41" t="s">
        <v>43</v>
      </c>
      <c r="B99" s="41">
        <f t="shared" si="4"/>
        <v>4</v>
      </c>
      <c r="C99" s="41">
        <v>1</v>
      </c>
      <c r="D99" s="41">
        <v>3</v>
      </c>
      <c r="E99" s="41"/>
      <c r="F99" s="41">
        <v>36</v>
      </c>
      <c r="G99" s="41"/>
      <c r="H99" s="259">
        <f t="shared" si="5"/>
        <v>189</v>
      </c>
      <c r="I99" s="42">
        <v>32</v>
      </c>
      <c r="J99" s="42">
        <v>143</v>
      </c>
      <c r="K99" s="42">
        <v>14</v>
      </c>
    </row>
    <row r="100" spans="1:11" s="29" customFormat="1" ht="9" customHeight="1" x14ac:dyDescent="0.25">
      <c r="A100" s="28" t="s">
        <v>46</v>
      </c>
      <c r="B100" s="28">
        <f t="shared" si="4"/>
        <v>1</v>
      </c>
      <c r="C100" s="28">
        <v>0</v>
      </c>
      <c r="D100" s="28">
        <v>1</v>
      </c>
      <c r="E100" s="28"/>
      <c r="F100" s="37">
        <v>4</v>
      </c>
      <c r="G100" s="28"/>
      <c r="H100" s="258">
        <f t="shared" si="5"/>
        <v>56</v>
      </c>
      <c r="I100" s="29">
        <v>5</v>
      </c>
      <c r="J100" s="29">
        <v>48</v>
      </c>
      <c r="K100" s="29">
        <v>3</v>
      </c>
    </row>
    <row r="101" spans="1:11" s="29" customFormat="1" ht="9" customHeight="1" x14ac:dyDescent="0.25">
      <c r="A101" s="28" t="s">
        <v>48</v>
      </c>
      <c r="B101" s="28">
        <f t="shared" si="4"/>
        <v>1</v>
      </c>
      <c r="C101" s="28">
        <v>0</v>
      </c>
      <c r="D101" s="28">
        <v>1</v>
      </c>
      <c r="E101" s="28"/>
      <c r="F101" s="37">
        <v>28</v>
      </c>
      <c r="G101" s="28"/>
      <c r="H101" s="258">
        <f t="shared" si="5"/>
        <v>54</v>
      </c>
      <c r="I101" s="29">
        <v>15</v>
      </c>
      <c r="J101" s="29">
        <v>32</v>
      </c>
      <c r="K101" s="29">
        <v>7</v>
      </c>
    </row>
    <row r="102" spans="1:11" s="29" customFormat="1" ht="9" customHeight="1" x14ac:dyDescent="0.25">
      <c r="A102" s="28" t="s">
        <v>50</v>
      </c>
      <c r="B102" s="28">
        <f t="shared" si="4"/>
        <v>3</v>
      </c>
      <c r="C102" s="28">
        <v>2</v>
      </c>
      <c r="D102" s="28">
        <v>1</v>
      </c>
      <c r="E102" s="28"/>
      <c r="F102" s="37">
        <v>44</v>
      </c>
      <c r="G102" s="28"/>
      <c r="H102" s="258">
        <f t="shared" si="5"/>
        <v>484</v>
      </c>
      <c r="I102" s="29">
        <v>185</v>
      </c>
      <c r="J102" s="29">
        <v>291</v>
      </c>
      <c r="K102" s="29">
        <v>8</v>
      </c>
    </row>
    <row r="103" spans="1:11" s="29" customFormat="1" ht="9" customHeight="1" x14ac:dyDescent="0.25">
      <c r="A103" s="41" t="s">
        <v>52</v>
      </c>
      <c r="B103" s="41">
        <f t="shared" si="4"/>
        <v>5</v>
      </c>
      <c r="C103" s="41">
        <v>2</v>
      </c>
      <c r="D103" s="41">
        <v>3</v>
      </c>
      <c r="E103" s="41"/>
      <c r="F103" s="41">
        <v>3</v>
      </c>
      <c r="G103" s="41"/>
      <c r="H103" s="259">
        <f t="shared" si="5"/>
        <v>50</v>
      </c>
      <c r="I103" s="42">
        <v>17</v>
      </c>
      <c r="J103" s="42">
        <v>25</v>
      </c>
      <c r="K103" s="42">
        <v>8</v>
      </c>
    </row>
    <row r="104" spans="1:11" s="29" customFormat="1" ht="9" customHeight="1" x14ac:dyDescent="0.25">
      <c r="A104" s="28" t="s">
        <v>55</v>
      </c>
      <c r="B104" s="28">
        <f t="shared" si="4"/>
        <v>2</v>
      </c>
      <c r="C104" s="28">
        <v>1</v>
      </c>
      <c r="D104" s="28">
        <v>1</v>
      </c>
      <c r="E104" s="28"/>
      <c r="F104" s="37">
        <v>9</v>
      </c>
      <c r="G104" s="28"/>
      <c r="H104" s="258">
        <f t="shared" si="5"/>
        <v>98</v>
      </c>
      <c r="I104" s="29">
        <v>15</v>
      </c>
      <c r="J104" s="29">
        <v>83</v>
      </c>
      <c r="K104" s="29">
        <v>0</v>
      </c>
    </row>
    <row r="105" spans="1:11" s="29" customFormat="1" ht="9" customHeight="1" x14ac:dyDescent="0.25">
      <c r="A105" s="28" t="s">
        <v>57</v>
      </c>
      <c r="B105" s="28">
        <f t="shared" si="4"/>
        <v>1</v>
      </c>
      <c r="C105" s="28">
        <v>1</v>
      </c>
      <c r="D105" s="28">
        <v>0</v>
      </c>
      <c r="E105" s="28"/>
      <c r="F105" s="37">
        <v>1</v>
      </c>
      <c r="G105" s="28"/>
      <c r="H105" s="258">
        <f t="shared" si="5"/>
        <v>55</v>
      </c>
      <c r="I105" s="29">
        <v>6</v>
      </c>
      <c r="J105" s="29">
        <v>43</v>
      </c>
      <c r="K105" s="29">
        <v>6</v>
      </c>
    </row>
    <row r="106" spans="1:11" s="29" customFormat="1" ht="9" customHeight="1" x14ac:dyDescent="0.25">
      <c r="A106" s="28" t="s">
        <v>59</v>
      </c>
      <c r="B106" s="28">
        <f t="shared" si="4"/>
        <v>4</v>
      </c>
      <c r="C106" s="28">
        <v>3</v>
      </c>
      <c r="D106" s="28">
        <v>1</v>
      </c>
      <c r="E106" s="28"/>
      <c r="F106" s="37">
        <v>20</v>
      </c>
      <c r="G106" s="28"/>
      <c r="H106" s="258">
        <f t="shared" si="5"/>
        <v>119</v>
      </c>
      <c r="I106" s="29">
        <v>71</v>
      </c>
      <c r="J106" s="29">
        <v>45</v>
      </c>
      <c r="K106" s="29">
        <v>3</v>
      </c>
    </row>
    <row r="107" spans="1:11" s="29" customFormat="1" ht="9" customHeight="1" x14ac:dyDescent="0.25">
      <c r="A107" s="41" t="s">
        <v>63</v>
      </c>
      <c r="B107" s="41">
        <f t="shared" si="4"/>
        <v>2</v>
      </c>
      <c r="C107" s="41">
        <v>1</v>
      </c>
      <c r="D107" s="41">
        <v>1</v>
      </c>
      <c r="E107" s="41"/>
      <c r="F107" s="41">
        <v>12</v>
      </c>
      <c r="G107" s="41"/>
      <c r="H107" s="259">
        <f t="shared" si="5"/>
        <v>74</v>
      </c>
      <c r="I107" s="42">
        <v>25</v>
      </c>
      <c r="J107" s="42">
        <v>41</v>
      </c>
      <c r="K107" s="42">
        <v>8</v>
      </c>
    </row>
    <row r="108" spans="1:11" s="29" customFormat="1" ht="9" customHeight="1" x14ac:dyDescent="0.25">
      <c r="A108" s="28" t="s">
        <v>65</v>
      </c>
      <c r="B108" s="28">
        <f t="shared" si="4"/>
        <v>4</v>
      </c>
      <c r="C108" s="28">
        <v>3</v>
      </c>
      <c r="D108" s="28">
        <v>1</v>
      </c>
      <c r="E108" s="28"/>
      <c r="F108" s="37">
        <v>19</v>
      </c>
      <c r="G108" s="28"/>
      <c r="H108" s="258">
        <f t="shared" si="5"/>
        <v>828</v>
      </c>
      <c r="I108" s="29">
        <v>64</v>
      </c>
      <c r="J108" s="29">
        <v>755</v>
      </c>
      <c r="K108" s="29">
        <v>9</v>
      </c>
    </row>
    <row r="109" spans="1:11" s="29" customFormat="1" ht="9" customHeight="1" x14ac:dyDescent="0.25">
      <c r="A109" s="28" t="s">
        <v>69</v>
      </c>
      <c r="B109" s="28">
        <f t="shared" si="4"/>
        <v>5</v>
      </c>
      <c r="C109" s="28">
        <v>5</v>
      </c>
      <c r="D109" s="28">
        <v>0</v>
      </c>
      <c r="E109" s="28"/>
      <c r="F109" s="37">
        <v>111</v>
      </c>
      <c r="G109" s="28"/>
      <c r="H109" s="258">
        <f t="shared" si="5"/>
        <v>656</v>
      </c>
      <c r="I109" s="29">
        <v>44</v>
      </c>
      <c r="J109" s="29">
        <v>602</v>
      </c>
      <c r="K109" s="29">
        <v>10</v>
      </c>
    </row>
    <row r="110" spans="1:11" s="29" customFormat="1" ht="9" customHeight="1" x14ac:dyDescent="0.25">
      <c r="A110" s="28" t="s">
        <v>74</v>
      </c>
      <c r="B110" s="28">
        <f t="shared" si="4"/>
        <v>1</v>
      </c>
      <c r="C110" s="28">
        <v>1</v>
      </c>
      <c r="D110" s="28">
        <v>0</v>
      </c>
      <c r="E110" s="28"/>
      <c r="F110" s="37">
        <v>17</v>
      </c>
      <c r="G110" s="28"/>
      <c r="H110" s="258">
        <f t="shared" si="5"/>
        <v>66</v>
      </c>
      <c r="I110" s="29">
        <v>3</v>
      </c>
      <c r="J110" s="29">
        <v>56</v>
      </c>
      <c r="K110" s="29">
        <v>7</v>
      </c>
    </row>
    <row r="111" spans="1:11" s="29" customFormat="1" ht="9" customHeight="1" x14ac:dyDescent="0.25">
      <c r="A111" s="41" t="s">
        <v>76</v>
      </c>
      <c r="B111" s="41">
        <f t="shared" si="4"/>
        <v>5</v>
      </c>
      <c r="C111" s="41">
        <v>4</v>
      </c>
      <c r="D111" s="41">
        <v>1</v>
      </c>
      <c r="E111" s="41"/>
      <c r="F111" s="41">
        <v>147</v>
      </c>
      <c r="G111" s="41"/>
      <c r="H111" s="259">
        <f t="shared" si="5"/>
        <v>386</v>
      </c>
      <c r="I111" s="42">
        <v>21</v>
      </c>
      <c r="J111" s="42">
        <v>346</v>
      </c>
      <c r="K111" s="42">
        <v>19</v>
      </c>
    </row>
    <row r="112" spans="1:11" s="29" customFormat="1" ht="9" customHeight="1" x14ac:dyDescent="0.25">
      <c r="A112" s="28" t="s">
        <v>105</v>
      </c>
      <c r="B112" s="28">
        <f t="shared" si="4"/>
        <v>0</v>
      </c>
      <c r="C112" s="28">
        <v>0</v>
      </c>
      <c r="D112" s="28">
        <v>0</v>
      </c>
      <c r="E112" s="28"/>
      <c r="F112" s="37">
        <v>1</v>
      </c>
      <c r="G112" s="28"/>
      <c r="H112" s="258">
        <f t="shared" si="5"/>
        <v>1</v>
      </c>
      <c r="I112" s="29">
        <v>0</v>
      </c>
      <c r="J112" s="29">
        <v>1</v>
      </c>
      <c r="K112" s="29">
        <v>0</v>
      </c>
    </row>
    <row r="113" spans="1:11" s="29" customFormat="1" ht="9" customHeight="1" x14ac:dyDescent="0.25">
      <c r="A113" s="28" t="s">
        <v>82</v>
      </c>
      <c r="B113" s="28">
        <f t="shared" si="4"/>
        <v>5</v>
      </c>
      <c r="C113" s="28">
        <v>1</v>
      </c>
      <c r="D113" s="28">
        <v>4</v>
      </c>
      <c r="E113" s="28"/>
      <c r="F113" s="37">
        <v>60</v>
      </c>
      <c r="G113" s="28"/>
      <c r="H113" s="258">
        <f t="shared" si="5"/>
        <v>147</v>
      </c>
      <c r="I113" s="29">
        <v>22</v>
      </c>
      <c r="J113" s="29">
        <v>107</v>
      </c>
      <c r="K113" s="29">
        <v>18</v>
      </c>
    </row>
    <row r="114" spans="1:11" s="29" customFormat="1" ht="9" customHeight="1" x14ac:dyDescent="0.25">
      <c r="A114" s="28" t="s">
        <v>86</v>
      </c>
      <c r="B114" s="28">
        <f t="shared" si="4"/>
        <v>1</v>
      </c>
      <c r="C114" s="28">
        <v>1</v>
      </c>
      <c r="D114" s="28">
        <v>0</v>
      </c>
      <c r="E114" s="28"/>
      <c r="F114" s="37">
        <v>5</v>
      </c>
      <c r="G114" s="28"/>
      <c r="H114" s="258">
        <f t="shared" si="5"/>
        <v>52</v>
      </c>
      <c r="I114" s="29">
        <v>18</v>
      </c>
      <c r="J114" s="29">
        <v>27</v>
      </c>
      <c r="K114" s="29">
        <v>7</v>
      </c>
    </row>
    <row r="115" spans="1:11" s="29" customFormat="1" ht="9" customHeight="1" x14ac:dyDescent="0.25">
      <c r="A115" s="41" t="s">
        <v>88</v>
      </c>
      <c r="B115" s="41">
        <f t="shared" si="4"/>
        <v>1</v>
      </c>
      <c r="C115" s="41">
        <v>1</v>
      </c>
      <c r="D115" s="41">
        <v>0</v>
      </c>
      <c r="E115" s="41"/>
      <c r="F115" s="41">
        <v>10</v>
      </c>
      <c r="G115" s="41"/>
      <c r="H115" s="259">
        <f t="shared" si="5"/>
        <v>19</v>
      </c>
      <c r="I115" s="42">
        <v>6</v>
      </c>
      <c r="J115" s="42">
        <v>11</v>
      </c>
      <c r="K115" s="42">
        <v>2</v>
      </c>
    </row>
    <row r="116" spans="1:11" s="29" customFormat="1" ht="9" customHeight="1" x14ac:dyDescent="0.25">
      <c r="A116" s="28"/>
      <c r="B116" s="28"/>
      <c r="C116" s="28"/>
      <c r="D116" s="28"/>
      <c r="E116" s="28"/>
      <c r="F116" s="37"/>
      <c r="G116" s="28"/>
      <c r="H116" s="258"/>
    </row>
    <row r="117" spans="1:11" s="29" customFormat="1" ht="9" customHeight="1" x14ac:dyDescent="0.25">
      <c r="A117" s="25">
        <v>1998</v>
      </c>
      <c r="B117" s="28"/>
      <c r="C117" s="28"/>
      <c r="D117" s="28"/>
      <c r="E117" s="28"/>
      <c r="F117" s="28"/>
      <c r="G117" s="28"/>
      <c r="H117" s="28"/>
      <c r="I117" s="28"/>
      <c r="J117" s="28"/>
      <c r="K117" s="28"/>
    </row>
    <row r="118" spans="1:11" s="29" customFormat="1" ht="9" customHeight="1" x14ac:dyDescent="0.25">
      <c r="A118" s="30" t="s">
        <v>129</v>
      </c>
      <c r="B118" s="33">
        <f>SUM(B120:B151)</f>
        <v>84</v>
      </c>
      <c r="C118" s="33">
        <f>SUM(C120:C151)</f>
        <v>55</v>
      </c>
      <c r="D118" s="33">
        <f>SUM(D120:D151)</f>
        <v>29</v>
      </c>
      <c r="E118" s="33"/>
      <c r="F118" s="261">
        <f>SUM(F120:F151)</f>
        <v>1225</v>
      </c>
      <c r="G118" s="28"/>
      <c r="H118" s="257">
        <f>SUM(I118:K118)</f>
        <v>6014</v>
      </c>
      <c r="I118" s="260">
        <f>SUM(I120:I151)</f>
        <v>1055</v>
      </c>
      <c r="J118" s="260">
        <f>SUM(J120:J151)</f>
        <v>4570</v>
      </c>
      <c r="K118" s="260">
        <f>SUM(K120:K151)</f>
        <v>389</v>
      </c>
    </row>
    <row r="119" spans="1:11" s="29" customFormat="1" ht="3.95" customHeight="1" x14ac:dyDescent="0.25">
      <c r="A119" s="30"/>
      <c r="B119" s="33"/>
      <c r="C119" s="33"/>
      <c r="D119" s="33"/>
      <c r="E119" s="33"/>
      <c r="F119" s="261"/>
      <c r="G119" s="28"/>
      <c r="H119" s="257"/>
      <c r="I119" s="260"/>
      <c r="J119" s="260"/>
      <c r="K119" s="260"/>
    </row>
    <row r="120" spans="1:11" s="29" customFormat="1" ht="9" customHeight="1" x14ac:dyDescent="0.25">
      <c r="A120" s="28" t="s">
        <v>14</v>
      </c>
      <c r="B120" s="28">
        <f t="shared" ref="B120:B151" si="6">SUM(C120:D120)</f>
        <v>1</v>
      </c>
      <c r="C120" s="28">
        <v>1</v>
      </c>
      <c r="D120" s="28">
        <v>0</v>
      </c>
      <c r="E120" s="28"/>
      <c r="F120" s="37">
        <v>1</v>
      </c>
      <c r="G120" s="28"/>
      <c r="H120" s="258">
        <f t="shared" ref="H120:H151" si="7">SUM(I120:K120)</f>
        <v>14</v>
      </c>
      <c r="I120" s="29">
        <v>2</v>
      </c>
      <c r="J120" s="29">
        <v>11</v>
      </c>
      <c r="K120" s="29">
        <v>1</v>
      </c>
    </row>
    <row r="121" spans="1:11" s="29" customFormat="1" ht="9" customHeight="1" x14ac:dyDescent="0.25">
      <c r="A121" s="28" t="s">
        <v>15</v>
      </c>
      <c r="B121" s="28">
        <f t="shared" si="6"/>
        <v>5</v>
      </c>
      <c r="C121" s="28">
        <v>4</v>
      </c>
      <c r="D121" s="28">
        <v>1</v>
      </c>
      <c r="E121" s="28"/>
      <c r="F121" s="37">
        <v>90</v>
      </c>
      <c r="G121" s="28"/>
      <c r="H121" s="258">
        <f t="shared" si="7"/>
        <v>338</v>
      </c>
      <c r="I121" s="29">
        <v>19</v>
      </c>
      <c r="J121" s="29">
        <v>319</v>
      </c>
      <c r="K121" s="29">
        <v>0</v>
      </c>
    </row>
    <row r="122" spans="1:11" s="29" customFormat="1" ht="9" customHeight="1" x14ac:dyDescent="0.25">
      <c r="A122" s="28" t="s">
        <v>112</v>
      </c>
      <c r="B122" s="28">
        <f t="shared" si="6"/>
        <v>5</v>
      </c>
      <c r="C122" s="28">
        <v>3</v>
      </c>
      <c r="D122" s="28">
        <v>2</v>
      </c>
      <c r="E122" s="28"/>
      <c r="F122" s="37">
        <v>37</v>
      </c>
      <c r="G122" s="28"/>
      <c r="H122" s="258">
        <f t="shared" si="7"/>
        <v>56</v>
      </c>
      <c r="I122" s="29">
        <v>8</v>
      </c>
      <c r="J122" s="29">
        <v>41</v>
      </c>
      <c r="K122" s="29">
        <v>7</v>
      </c>
    </row>
    <row r="123" spans="1:11" s="29" customFormat="1" ht="9" customHeight="1" x14ac:dyDescent="0.25">
      <c r="A123" s="41" t="s">
        <v>21</v>
      </c>
      <c r="B123" s="41">
        <f t="shared" si="6"/>
        <v>2</v>
      </c>
      <c r="C123" s="41">
        <v>2</v>
      </c>
      <c r="D123" s="41">
        <v>0</v>
      </c>
      <c r="E123" s="41"/>
      <c r="F123" s="41">
        <v>20</v>
      </c>
      <c r="G123" s="41"/>
      <c r="H123" s="259">
        <f t="shared" si="7"/>
        <v>33</v>
      </c>
      <c r="I123" s="42">
        <v>1</v>
      </c>
      <c r="J123" s="42">
        <v>32</v>
      </c>
      <c r="K123" s="42">
        <v>0</v>
      </c>
    </row>
    <row r="124" spans="1:11" s="29" customFormat="1" ht="9" customHeight="1" x14ac:dyDescent="0.25">
      <c r="A124" s="28" t="s">
        <v>23</v>
      </c>
      <c r="B124" s="28">
        <f t="shared" si="6"/>
        <v>6</v>
      </c>
      <c r="C124" s="28">
        <v>5</v>
      </c>
      <c r="D124" s="28">
        <v>1</v>
      </c>
      <c r="E124" s="28"/>
      <c r="F124" s="37">
        <v>158</v>
      </c>
      <c r="G124" s="28"/>
      <c r="H124" s="258">
        <f t="shared" si="7"/>
        <v>207</v>
      </c>
      <c r="I124" s="29">
        <v>29</v>
      </c>
      <c r="J124" s="29">
        <v>177</v>
      </c>
      <c r="K124" s="29">
        <v>1</v>
      </c>
    </row>
    <row r="125" spans="1:11" s="29" customFormat="1" ht="9" customHeight="1" x14ac:dyDescent="0.25">
      <c r="A125" s="28" t="s">
        <v>25</v>
      </c>
      <c r="B125" s="28">
        <f t="shared" si="6"/>
        <v>2</v>
      </c>
      <c r="C125" s="28">
        <v>1</v>
      </c>
      <c r="D125" s="28">
        <v>1</v>
      </c>
      <c r="E125" s="28"/>
      <c r="F125" s="37">
        <v>7</v>
      </c>
      <c r="G125" s="28"/>
      <c r="H125" s="258">
        <f t="shared" si="7"/>
        <v>39</v>
      </c>
      <c r="I125" s="29">
        <v>5</v>
      </c>
      <c r="J125" s="29">
        <v>33</v>
      </c>
      <c r="K125" s="29">
        <v>1</v>
      </c>
    </row>
    <row r="126" spans="1:11" s="29" customFormat="1" ht="9" customHeight="1" x14ac:dyDescent="0.25">
      <c r="A126" s="28" t="s">
        <v>27</v>
      </c>
      <c r="B126" s="28">
        <f t="shared" si="6"/>
        <v>6</v>
      </c>
      <c r="C126" s="28">
        <v>2</v>
      </c>
      <c r="D126" s="28">
        <v>4</v>
      </c>
      <c r="E126" s="28"/>
      <c r="F126" s="37">
        <v>35</v>
      </c>
      <c r="G126" s="28"/>
      <c r="H126" s="258">
        <f t="shared" si="7"/>
        <v>111</v>
      </c>
      <c r="I126" s="29">
        <v>17</v>
      </c>
      <c r="J126" s="29">
        <v>83</v>
      </c>
      <c r="K126" s="29">
        <v>11</v>
      </c>
    </row>
    <row r="127" spans="1:11" s="29" customFormat="1" ht="9" customHeight="1" x14ac:dyDescent="0.25">
      <c r="A127" s="41" t="s">
        <v>30</v>
      </c>
      <c r="B127" s="41">
        <f t="shared" si="6"/>
        <v>2</v>
      </c>
      <c r="C127" s="41">
        <v>2</v>
      </c>
      <c r="D127" s="41">
        <v>0</v>
      </c>
      <c r="E127" s="41"/>
      <c r="F127" s="41">
        <v>141</v>
      </c>
      <c r="G127" s="41"/>
      <c r="H127" s="259">
        <f t="shared" si="7"/>
        <v>434</v>
      </c>
      <c r="I127" s="42">
        <v>55</v>
      </c>
      <c r="J127" s="42">
        <v>376</v>
      </c>
      <c r="K127" s="42">
        <v>3</v>
      </c>
    </row>
    <row r="128" spans="1:11" s="29" customFormat="1" ht="9" customHeight="1" x14ac:dyDescent="0.25">
      <c r="A128" s="28" t="s">
        <v>111</v>
      </c>
      <c r="B128" s="28">
        <f t="shared" si="6"/>
        <v>1</v>
      </c>
      <c r="C128" s="28">
        <v>1</v>
      </c>
      <c r="D128" s="28">
        <v>0</v>
      </c>
      <c r="E128" s="28"/>
      <c r="F128" s="37">
        <v>0</v>
      </c>
      <c r="G128" s="28"/>
      <c r="H128" s="258">
        <f t="shared" si="7"/>
        <v>1094</v>
      </c>
      <c r="I128" s="29">
        <v>367</v>
      </c>
      <c r="J128" s="29">
        <v>461</v>
      </c>
      <c r="K128" s="29">
        <v>266</v>
      </c>
    </row>
    <row r="129" spans="1:11" s="29" customFormat="1" ht="9" customHeight="1" x14ac:dyDescent="0.25">
      <c r="A129" s="28" t="s">
        <v>33</v>
      </c>
      <c r="B129" s="28">
        <f t="shared" si="6"/>
        <v>1</v>
      </c>
      <c r="C129" s="28">
        <v>1</v>
      </c>
      <c r="D129" s="28">
        <v>0</v>
      </c>
      <c r="E129" s="28"/>
      <c r="F129" s="37">
        <v>62</v>
      </c>
      <c r="G129" s="28"/>
      <c r="H129" s="258">
        <f t="shared" si="7"/>
        <v>97</v>
      </c>
      <c r="I129" s="29">
        <v>35</v>
      </c>
      <c r="J129" s="29">
        <v>62</v>
      </c>
      <c r="K129" s="29">
        <v>0</v>
      </c>
    </row>
    <row r="130" spans="1:11" s="29" customFormat="1" ht="9" customHeight="1" x14ac:dyDescent="0.25">
      <c r="A130" s="28" t="s">
        <v>34</v>
      </c>
      <c r="B130" s="28">
        <f t="shared" si="6"/>
        <v>1</v>
      </c>
      <c r="C130" s="28">
        <v>1</v>
      </c>
      <c r="D130" s="28">
        <v>0</v>
      </c>
      <c r="E130" s="28"/>
      <c r="F130" s="37">
        <v>69</v>
      </c>
      <c r="G130" s="28"/>
      <c r="H130" s="258">
        <f t="shared" si="7"/>
        <v>65</v>
      </c>
      <c r="I130" s="29">
        <v>3</v>
      </c>
      <c r="J130" s="29">
        <v>57</v>
      </c>
      <c r="K130" s="29">
        <v>5</v>
      </c>
    </row>
    <row r="131" spans="1:11" s="29" customFormat="1" ht="9" customHeight="1" x14ac:dyDescent="0.25">
      <c r="A131" s="41" t="s">
        <v>36</v>
      </c>
      <c r="B131" s="41">
        <f t="shared" si="6"/>
        <v>2</v>
      </c>
      <c r="C131" s="41">
        <v>2</v>
      </c>
      <c r="D131" s="41">
        <v>0</v>
      </c>
      <c r="E131" s="41"/>
      <c r="F131" s="41">
        <v>34</v>
      </c>
      <c r="G131" s="41"/>
      <c r="H131" s="259">
        <f t="shared" si="7"/>
        <v>29</v>
      </c>
      <c r="I131" s="42">
        <v>3</v>
      </c>
      <c r="J131" s="42">
        <v>23</v>
      </c>
      <c r="K131" s="42">
        <v>3</v>
      </c>
    </row>
    <row r="132" spans="1:11" s="29" customFormat="1" ht="9" customHeight="1" x14ac:dyDescent="0.25">
      <c r="A132" s="28" t="s">
        <v>130</v>
      </c>
      <c r="B132" s="28">
        <f t="shared" si="6"/>
        <v>1</v>
      </c>
      <c r="C132" s="28">
        <v>0</v>
      </c>
      <c r="D132" s="28">
        <v>1</v>
      </c>
      <c r="E132" s="28"/>
      <c r="F132" s="37">
        <v>3</v>
      </c>
      <c r="G132" s="28"/>
      <c r="H132" s="258">
        <f t="shared" si="7"/>
        <v>28</v>
      </c>
      <c r="I132" s="29">
        <v>4</v>
      </c>
      <c r="J132" s="29">
        <v>12</v>
      </c>
      <c r="K132" s="29">
        <v>12</v>
      </c>
    </row>
    <row r="133" spans="1:11" s="29" customFormat="1" ht="9" customHeight="1" x14ac:dyDescent="0.25">
      <c r="A133" s="28" t="s">
        <v>39</v>
      </c>
      <c r="B133" s="28">
        <f t="shared" si="6"/>
        <v>2</v>
      </c>
      <c r="C133" s="28">
        <v>2</v>
      </c>
      <c r="D133" s="28">
        <v>0</v>
      </c>
      <c r="E133" s="28"/>
      <c r="F133" s="37">
        <v>26</v>
      </c>
      <c r="G133" s="28"/>
      <c r="H133" s="258">
        <f t="shared" si="7"/>
        <v>248</v>
      </c>
      <c r="I133" s="29">
        <v>54</v>
      </c>
      <c r="J133" s="29">
        <v>187</v>
      </c>
      <c r="K133" s="29">
        <v>7</v>
      </c>
    </row>
    <row r="134" spans="1:11" s="29" customFormat="1" ht="9" customHeight="1" x14ac:dyDescent="0.25">
      <c r="A134" s="28" t="s">
        <v>32</v>
      </c>
      <c r="B134" s="28">
        <f t="shared" si="6"/>
        <v>2</v>
      </c>
      <c r="C134" s="28">
        <v>1</v>
      </c>
      <c r="D134" s="28">
        <v>1</v>
      </c>
      <c r="E134" s="28"/>
      <c r="F134" s="37">
        <v>4</v>
      </c>
      <c r="G134" s="28"/>
      <c r="H134" s="258">
        <f t="shared" si="7"/>
        <v>195</v>
      </c>
      <c r="I134" s="29">
        <v>68</v>
      </c>
      <c r="J134" s="29">
        <v>120</v>
      </c>
      <c r="K134" s="29">
        <v>7</v>
      </c>
    </row>
    <row r="135" spans="1:11" s="29" customFormat="1" ht="9" customHeight="1" x14ac:dyDescent="0.25">
      <c r="A135" s="41" t="s">
        <v>43</v>
      </c>
      <c r="B135" s="41">
        <f t="shared" si="6"/>
        <v>4</v>
      </c>
      <c r="C135" s="41">
        <v>1</v>
      </c>
      <c r="D135" s="41">
        <v>3</v>
      </c>
      <c r="E135" s="41"/>
      <c r="F135" s="41">
        <v>38</v>
      </c>
      <c r="G135" s="41"/>
      <c r="H135" s="259">
        <f t="shared" si="7"/>
        <v>174</v>
      </c>
      <c r="I135" s="42">
        <v>22</v>
      </c>
      <c r="J135" s="42">
        <v>148</v>
      </c>
      <c r="K135" s="42">
        <v>4</v>
      </c>
    </row>
    <row r="136" spans="1:11" s="29" customFormat="1" ht="9" customHeight="1" x14ac:dyDescent="0.25">
      <c r="A136" s="28" t="s">
        <v>46</v>
      </c>
      <c r="B136" s="28">
        <f t="shared" si="6"/>
        <v>1</v>
      </c>
      <c r="C136" s="28">
        <v>0</v>
      </c>
      <c r="D136" s="28">
        <v>1</v>
      </c>
      <c r="E136" s="28"/>
      <c r="F136" s="37">
        <v>4</v>
      </c>
      <c r="G136" s="28"/>
      <c r="H136" s="258">
        <f t="shared" si="7"/>
        <v>27</v>
      </c>
      <c r="I136" s="29">
        <v>2</v>
      </c>
      <c r="J136" s="29">
        <v>25</v>
      </c>
      <c r="K136" s="29">
        <v>0</v>
      </c>
    </row>
    <row r="137" spans="1:11" s="29" customFormat="1" ht="9" customHeight="1" x14ac:dyDescent="0.25">
      <c r="A137" s="28" t="s">
        <v>48</v>
      </c>
      <c r="B137" s="28">
        <f t="shared" si="6"/>
        <v>1</v>
      </c>
      <c r="C137" s="28">
        <v>0</v>
      </c>
      <c r="D137" s="28">
        <v>1</v>
      </c>
      <c r="E137" s="28"/>
      <c r="F137" s="37">
        <v>28</v>
      </c>
      <c r="G137" s="28"/>
      <c r="H137" s="258">
        <f t="shared" si="7"/>
        <v>53</v>
      </c>
      <c r="I137" s="29">
        <v>15</v>
      </c>
      <c r="J137" s="29">
        <v>34</v>
      </c>
      <c r="K137" s="29">
        <v>4</v>
      </c>
    </row>
    <row r="138" spans="1:11" s="29" customFormat="1" ht="9" customHeight="1" x14ac:dyDescent="0.25">
      <c r="A138" s="28" t="s">
        <v>50</v>
      </c>
      <c r="B138" s="28">
        <f t="shared" si="6"/>
        <v>3</v>
      </c>
      <c r="C138" s="28">
        <v>2</v>
      </c>
      <c r="D138" s="28">
        <v>1</v>
      </c>
      <c r="E138" s="28"/>
      <c r="F138" s="37">
        <v>44</v>
      </c>
      <c r="G138" s="28"/>
      <c r="H138" s="258">
        <f t="shared" si="7"/>
        <v>444</v>
      </c>
      <c r="I138" s="29">
        <v>145</v>
      </c>
      <c r="J138" s="29">
        <v>294</v>
      </c>
      <c r="K138" s="29">
        <v>5</v>
      </c>
    </row>
    <row r="139" spans="1:11" s="29" customFormat="1" ht="9" customHeight="1" x14ac:dyDescent="0.25">
      <c r="A139" s="41" t="s">
        <v>52</v>
      </c>
      <c r="B139" s="41">
        <f t="shared" si="6"/>
        <v>5</v>
      </c>
      <c r="C139" s="41">
        <v>2</v>
      </c>
      <c r="D139" s="41">
        <v>3</v>
      </c>
      <c r="E139" s="41"/>
      <c r="F139" s="41">
        <v>12</v>
      </c>
      <c r="G139" s="41"/>
      <c r="H139" s="259">
        <f t="shared" si="7"/>
        <v>27</v>
      </c>
      <c r="I139" s="42">
        <v>10</v>
      </c>
      <c r="J139" s="42">
        <v>13</v>
      </c>
      <c r="K139" s="42">
        <v>4</v>
      </c>
    </row>
    <row r="140" spans="1:11" s="29" customFormat="1" ht="9" customHeight="1" x14ac:dyDescent="0.25">
      <c r="A140" s="28" t="s">
        <v>55</v>
      </c>
      <c r="B140" s="28">
        <f t="shared" si="6"/>
        <v>2</v>
      </c>
      <c r="C140" s="28">
        <v>1</v>
      </c>
      <c r="D140" s="28">
        <v>1</v>
      </c>
      <c r="E140" s="28"/>
      <c r="F140" s="37">
        <v>9</v>
      </c>
      <c r="G140" s="28"/>
      <c r="H140" s="258">
        <f t="shared" si="7"/>
        <v>82</v>
      </c>
      <c r="I140" s="29">
        <v>11</v>
      </c>
      <c r="J140" s="29">
        <v>68</v>
      </c>
      <c r="K140" s="29">
        <v>3</v>
      </c>
    </row>
    <row r="141" spans="1:11" s="29" customFormat="1" ht="9" customHeight="1" x14ac:dyDescent="0.25">
      <c r="A141" s="28" t="s">
        <v>57</v>
      </c>
      <c r="B141" s="28">
        <f t="shared" si="6"/>
        <v>1</v>
      </c>
      <c r="C141" s="28">
        <v>1</v>
      </c>
      <c r="D141" s="28">
        <v>0</v>
      </c>
      <c r="E141" s="28"/>
      <c r="F141" s="37">
        <v>1</v>
      </c>
      <c r="G141" s="28"/>
      <c r="H141" s="258">
        <f t="shared" si="7"/>
        <v>30</v>
      </c>
      <c r="I141" s="29">
        <v>4</v>
      </c>
      <c r="J141" s="29">
        <v>24</v>
      </c>
      <c r="K141" s="29">
        <v>2</v>
      </c>
    </row>
    <row r="142" spans="1:11" s="29" customFormat="1" ht="9" customHeight="1" x14ac:dyDescent="0.25">
      <c r="A142" s="28" t="s">
        <v>59</v>
      </c>
      <c r="B142" s="28">
        <f t="shared" si="6"/>
        <v>4</v>
      </c>
      <c r="C142" s="28">
        <v>3</v>
      </c>
      <c r="D142" s="28">
        <v>1</v>
      </c>
      <c r="E142" s="28"/>
      <c r="F142" s="37">
        <v>20</v>
      </c>
      <c r="G142" s="28"/>
      <c r="H142" s="258">
        <f t="shared" si="7"/>
        <v>69</v>
      </c>
      <c r="I142" s="29">
        <v>25</v>
      </c>
      <c r="J142" s="29">
        <v>42</v>
      </c>
      <c r="K142" s="29">
        <v>2</v>
      </c>
    </row>
    <row r="143" spans="1:11" s="29" customFormat="1" ht="9" customHeight="1" x14ac:dyDescent="0.25">
      <c r="A143" s="41" t="s">
        <v>63</v>
      </c>
      <c r="B143" s="41">
        <f t="shared" si="6"/>
        <v>2</v>
      </c>
      <c r="C143" s="41">
        <v>1</v>
      </c>
      <c r="D143" s="41">
        <v>1</v>
      </c>
      <c r="E143" s="41"/>
      <c r="F143" s="41">
        <v>12</v>
      </c>
      <c r="G143" s="41"/>
      <c r="H143" s="259">
        <f t="shared" si="7"/>
        <v>84</v>
      </c>
      <c r="I143" s="42">
        <v>25</v>
      </c>
      <c r="J143" s="42">
        <v>59</v>
      </c>
      <c r="K143" s="42">
        <v>0</v>
      </c>
    </row>
    <row r="144" spans="1:11" s="29" customFormat="1" ht="9" customHeight="1" x14ac:dyDescent="0.25">
      <c r="A144" s="28" t="s">
        <v>65</v>
      </c>
      <c r="B144" s="28">
        <f t="shared" si="6"/>
        <v>4</v>
      </c>
      <c r="C144" s="28">
        <v>3</v>
      </c>
      <c r="D144" s="28">
        <v>1</v>
      </c>
      <c r="E144" s="28"/>
      <c r="F144" s="37">
        <v>19</v>
      </c>
      <c r="G144" s="28"/>
      <c r="H144" s="258">
        <f t="shared" si="7"/>
        <v>835</v>
      </c>
      <c r="I144" s="29">
        <v>51</v>
      </c>
      <c r="J144" s="29">
        <v>776</v>
      </c>
      <c r="K144" s="29">
        <v>8</v>
      </c>
    </row>
    <row r="145" spans="1:11" s="29" customFormat="1" ht="9" customHeight="1" x14ac:dyDescent="0.25">
      <c r="A145" s="28" t="s">
        <v>69</v>
      </c>
      <c r="B145" s="28">
        <f t="shared" si="6"/>
        <v>5</v>
      </c>
      <c r="C145" s="28">
        <v>5</v>
      </c>
      <c r="D145" s="28">
        <v>0</v>
      </c>
      <c r="E145" s="28"/>
      <c r="F145" s="37">
        <v>111</v>
      </c>
      <c r="G145" s="28"/>
      <c r="H145" s="258">
        <f t="shared" si="7"/>
        <v>630</v>
      </c>
      <c r="I145" s="29">
        <v>34</v>
      </c>
      <c r="J145" s="29">
        <v>591</v>
      </c>
      <c r="K145" s="29">
        <v>5</v>
      </c>
    </row>
    <row r="146" spans="1:11" s="29" customFormat="1" ht="9" customHeight="1" x14ac:dyDescent="0.25">
      <c r="A146" s="28" t="s">
        <v>74</v>
      </c>
      <c r="B146" s="28">
        <f t="shared" si="6"/>
        <v>1</v>
      </c>
      <c r="C146" s="28">
        <v>1</v>
      </c>
      <c r="D146" s="28">
        <v>0</v>
      </c>
      <c r="E146" s="28"/>
      <c r="F146" s="37">
        <v>17</v>
      </c>
      <c r="G146" s="28"/>
      <c r="H146" s="258">
        <f t="shared" si="7"/>
        <v>62</v>
      </c>
      <c r="I146" s="29">
        <v>4</v>
      </c>
      <c r="J146" s="29">
        <v>51</v>
      </c>
      <c r="K146" s="29">
        <v>7</v>
      </c>
    </row>
    <row r="147" spans="1:11" s="29" customFormat="1" ht="9" customHeight="1" x14ac:dyDescent="0.25">
      <c r="A147" s="41" t="s">
        <v>76</v>
      </c>
      <c r="B147" s="41">
        <f t="shared" si="6"/>
        <v>5</v>
      </c>
      <c r="C147" s="41">
        <v>4</v>
      </c>
      <c r="D147" s="41">
        <v>1</v>
      </c>
      <c r="E147" s="41"/>
      <c r="F147" s="41">
        <v>147</v>
      </c>
      <c r="G147" s="41"/>
      <c r="H147" s="259">
        <f t="shared" si="7"/>
        <v>341</v>
      </c>
      <c r="I147" s="42">
        <v>10</v>
      </c>
      <c r="J147" s="42">
        <v>324</v>
      </c>
      <c r="K147" s="42">
        <v>7</v>
      </c>
    </row>
    <row r="148" spans="1:11" s="29" customFormat="1" ht="9" customHeight="1" x14ac:dyDescent="0.25">
      <c r="A148" s="28" t="s">
        <v>105</v>
      </c>
      <c r="B148" s="28">
        <f t="shared" si="6"/>
        <v>0</v>
      </c>
      <c r="C148" s="28">
        <v>0</v>
      </c>
      <c r="D148" s="28">
        <v>0</v>
      </c>
      <c r="E148" s="28"/>
      <c r="F148" s="37">
        <v>1</v>
      </c>
      <c r="G148" s="28"/>
      <c r="H148" s="258">
        <f t="shared" si="7"/>
        <v>0</v>
      </c>
      <c r="I148" s="29">
        <v>0</v>
      </c>
      <c r="J148" s="29">
        <v>0</v>
      </c>
      <c r="K148" s="29">
        <v>0</v>
      </c>
    </row>
    <row r="149" spans="1:11" s="29" customFormat="1" ht="9" customHeight="1" x14ac:dyDescent="0.25">
      <c r="A149" s="28" t="s">
        <v>82</v>
      </c>
      <c r="B149" s="28">
        <f t="shared" si="6"/>
        <v>5</v>
      </c>
      <c r="C149" s="28">
        <v>1</v>
      </c>
      <c r="D149" s="28">
        <v>4</v>
      </c>
      <c r="E149" s="28"/>
      <c r="F149" s="37">
        <v>60</v>
      </c>
      <c r="G149" s="28"/>
      <c r="H149" s="258">
        <f t="shared" si="7"/>
        <v>120</v>
      </c>
      <c r="I149" s="29">
        <v>15</v>
      </c>
      <c r="J149" s="29">
        <v>94</v>
      </c>
      <c r="K149" s="29">
        <v>11</v>
      </c>
    </row>
    <row r="150" spans="1:11" s="29" customFormat="1" ht="9" customHeight="1" x14ac:dyDescent="0.25">
      <c r="A150" s="28" t="s">
        <v>86</v>
      </c>
      <c r="B150" s="28">
        <f t="shared" si="6"/>
        <v>1</v>
      </c>
      <c r="C150" s="28">
        <v>1</v>
      </c>
      <c r="D150" s="28">
        <v>0</v>
      </c>
      <c r="E150" s="28"/>
      <c r="F150" s="37">
        <v>5</v>
      </c>
      <c r="G150" s="28"/>
      <c r="H150" s="258">
        <f t="shared" si="7"/>
        <v>39</v>
      </c>
      <c r="I150" s="29">
        <v>7</v>
      </c>
      <c r="J150" s="29">
        <v>29</v>
      </c>
      <c r="K150" s="29">
        <v>3</v>
      </c>
    </row>
    <row r="151" spans="1:11" s="29" customFormat="1" ht="9" customHeight="1" x14ac:dyDescent="0.25">
      <c r="A151" s="41" t="s">
        <v>88</v>
      </c>
      <c r="B151" s="41">
        <f t="shared" si="6"/>
        <v>1</v>
      </c>
      <c r="C151" s="41">
        <v>1</v>
      </c>
      <c r="D151" s="41">
        <v>0</v>
      </c>
      <c r="E151" s="41"/>
      <c r="F151" s="41">
        <v>10</v>
      </c>
      <c r="G151" s="41"/>
      <c r="H151" s="259">
        <f t="shared" si="7"/>
        <v>9</v>
      </c>
      <c r="I151" s="42">
        <v>5</v>
      </c>
      <c r="J151" s="42">
        <v>4</v>
      </c>
      <c r="K151" s="42">
        <v>0</v>
      </c>
    </row>
    <row r="152" spans="1:11" s="29" customFormat="1" ht="9" customHeight="1" x14ac:dyDescent="0.25">
      <c r="A152" s="28"/>
      <c r="B152" s="28"/>
      <c r="C152" s="28"/>
      <c r="D152" s="28"/>
      <c r="E152" s="28"/>
      <c r="F152" s="37"/>
      <c r="G152" s="28"/>
      <c r="H152" s="258"/>
    </row>
    <row r="153" spans="1:11" s="29" customFormat="1" ht="9" customHeight="1" x14ac:dyDescent="0.25">
      <c r="A153" s="25">
        <v>1999</v>
      </c>
      <c r="B153" s="28"/>
      <c r="C153" s="28"/>
      <c r="D153" s="28"/>
      <c r="E153" s="28"/>
      <c r="F153" s="28"/>
      <c r="G153" s="28"/>
      <c r="H153" s="28"/>
      <c r="I153" s="28"/>
      <c r="J153" s="28"/>
      <c r="K153" s="28"/>
    </row>
    <row r="154" spans="1:11" s="29" customFormat="1" ht="9" customHeight="1" x14ac:dyDescent="0.25">
      <c r="A154" s="30" t="s">
        <v>129</v>
      </c>
      <c r="B154" s="33">
        <f>SUM(B156:B187)</f>
        <v>84</v>
      </c>
      <c r="C154" s="33">
        <f>SUM(C156:C187)</f>
        <v>55</v>
      </c>
      <c r="D154" s="33">
        <f>SUM(D156:D187)</f>
        <v>29</v>
      </c>
      <c r="E154" s="33"/>
      <c r="F154" s="261">
        <f>SUM(F156:F187)</f>
        <v>1249</v>
      </c>
      <c r="G154" s="28"/>
      <c r="H154" s="257">
        <f>SUM(I154:K154)</f>
        <v>6224</v>
      </c>
      <c r="I154" s="260">
        <f>SUM(I156:I187)</f>
        <v>1155</v>
      </c>
      <c r="J154" s="260">
        <f>SUM(J156:J187)</f>
        <v>4657</v>
      </c>
      <c r="K154" s="260">
        <f>SUM(K156:K187)</f>
        <v>412</v>
      </c>
    </row>
    <row r="155" spans="1:11" s="29" customFormat="1" ht="3.95" customHeight="1" x14ac:dyDescent="0.25">
      <c r="A155" s="30"/>
      <c r="B155" s="33"/>
      <c r="C155" s="33"/>
      <c r="D155" s="33"/>
      <c r="E155" s="33"/>
      <c r="F155" s="261"/>
      <c r="G155" s="28"/>
      <c r="H155" s="257"/>
      <c r="I155" s="260"/>
      <c r="J155" s="260"/>
      <c r="K155" s="260"/>
    </row>
    <row r="156" spans="1:11" s="29" customFormat="1" ht="9" customHeight="1" x14ac:dyDescent="0.25">
      <c r="A156" s="28" t="s">
        <v>14</v>
      </c>
      <c r="B156" s="28">
        <f t="shared" ref="B156:B187" si="8">SUM(C156:D156)</f>
        <v>1</v>
      </c>
      <c r="C156" s="28">
        <v>1</v>
      </c>
      <c r="D156" s="28">
        <v>0</v>
      </c>
      <c r="E156" s="28"/>
      <c r="F156" s="37">
        <v>1</v>
      </c>
      <c r="G156" s="28"/>
      <c r="H156" s="258">
        <f t="shared" ref="H156:H187" si="9">SUM(I156:K156)</f>
        <v>14</v>
      </c>
      <c r="I156" s="197">
        <v>2</v>
      </c>
      <c r="J156" s="197">
        <v>11</v>
      </c>
      <c r="K156" s="197">
        <v>1</v>
      </c>
    </row>
    <row r="157" spans="1:11" s="29" customFormat="1" ht="9" customHeight="1" x14ac:dyDescent="0.25">
      <c r="A157" s="28" t="s">
        <v>15</v>
      </c>
      <c r="B157" s="28">
        <f t="shared" si="8"/>
        <v>5</v>
      </c>
      <c r="C157" s="28">
        <v>4</v>
      </c>
      <c r="D157" s="28">
        <v>1</v>
      </c>
      <c r="E157" s="28"/>
      <c r="F157" s="37">
        <v>91</v>
      </c>
      <c r="G157" s="28"/>
      <c r="H157" s="258">
        <f t="shared" si="9"/>
        <v>373</v>
      </c>
      <c r="I157" s="197">
        <v>37</v>
      </c>
      <c r="J157" s="197">
        <v>329</v>
      </c>
      <c r="K157" s="197">
        <v>7</v>
      </c>
    </row>
    <row r="158" spans="1:11" s="29" customFormat="1" ht="9" customHeight="1" x14ac:dyDescent="0.25">
      <c r="A158" s="28" t="s">
        <v>112</v>
      </c>
      <c r="B158" s="28">
        <f t="shared" si="8"/>
        <v>5</v>
      </c>
      <c r="C158" s="28">
        <v>3</v>
      </c>
      <c r="D158" s="28">
        <v>2</v>
      </c>
      <c r="E158" s="28"/>
      <c r="F158" s="37">
        <v>38</v>
      </c>
      <c r="G158" s="28"/>
      <c r="H158" s="258">
        <f t="shared" si="9"/>
        <v>53</v>
      </c>
      <c r="I158" s="197">
        <v>12</v>
      </c>
      <c r="J158" s="197">
        <v>41</v>
      </c>
      <c r="K158" s="197">
        <v>0</v>
      </c>
    </row>
    <row r="159" spans="1:11" s="29" customFormat="1" ht="9" customHeight="1" x14ac:dyDescent="0.25">
      <c r="A159" s="41" t="s">
        <v>21</v>
      </c>
      <c r="B159" s="41">
        <f t="shared" si="8"/>
        <v>2</v>
      </c>
      <c r="C159" s="41">
        <v>2</v>
      </c>
      <c r="D159" s="41">
        <v>0</v>
      </c>
      <c r="E159" s="41"/>
      <c r="F159" s="41">
        <v>21</v>
      </c>
      <c r="G159" s="41"/>
      <c r="H159" s="259">
        <f t="shared" si="9"/>
        <v>33</v>
      </c>
      <c r="I159" s="262">
        <v>1</v>
      </c>
      <c r="J159" s="262">
        <v>32</v>
      </c>
      <c r="K159" s="262">
        <v>0</v>
      </c>
    </row>
    <row r="160" spans="1:11" s="29" customFormat="1" ht="9" customHeight="1" x14ac:dyDescent="0.25">
      <c r="A160" s="28" t="s">
        <v>23</v>
      </c>
      <c r="B160" s="28">
        <f t="shared" si="8"/>
        <v>6</v>
      </c>
      <c r="C160" s="28">
        <v>5</v>
      </c>
      <c r="D160" s="28">
        <v>1</v>
      </c>
      <c r="E160" s="28"/>
      <c r="F160" s="37">
        <v>158</v>
      </c>
      <c r="G160" s="28"/>
      <c r="H160" s="258">
        <f t="shared" si="9"/>
        <v>213</v>
      </c>
      <c r="I160" s="197">
        <v>29</v>
      </c>
      <c r="J160" s="197">
        <v>183</v>
      </c>
      <c r="K160" s="197">
        <v>1</v>
      </c>
    </row>
    <row r="161" spans="1:11" s="29" customFormat="1" ht="9" customHeight="1" x14ac:dyDescent="0.25">
      <c r="A161" s="28" t="s">
        <v>25</v>
      </c>
      <c r="B161" s="28">
        <f t="shared" si="8"/>
        <v>2</v>
      </c>
      <c r="C161" s="28">
        <v>1</v>
      </c>
      <c r="D161" s="28">
        <v>1</v>
      </c>
      <c r="E161" s="28"/>
      <c r="F161" s="37">
        <v>7</v>
      </c>
      <c r="G161" s="28"/>
      <c r="H161" s="258">
        <f t="shared" si="9"/>
        <v>42</v>
      </c>
      <c r="I161" s="197">
        <v>7</v>
      </c>
      <c r="J161" s="197">
        <v>32</v>
      </c>
      <c r="K161" s="197">
        <v>3</v>
      </c>
    </row>
    <row r="162" spans="1:11" s="29" customFormat="1" ht="9" customHeight="1" x14ac:dyDescent="0.25">
      <c r="A162" s="28" t="s">
        <v>27</v>
      </c>
      <c r="B162" s="28">
        <f t="shared" si="8"/>
        <v>6</v>
      </c>
      <c r="C162" s="28">
        <v>2</v>
      </c>
      <c r="D162" s="28">
        <v>4</v>
      </c>
      <c r="E162" s="28"/>
      <c r="F162" s="37">
        <v>38</v>
      </c>
      <c r="G162" s="28"/>
      <c r="H162" s="258">
        <f t="shared" si="9"/>
        <v>111</v>
      </c>
      <c r="I162" s="197">
        <v>18</v>
      </c>
      <c r="J162" s="197">
        <v>83</v>
      </c>
      <c r="K162" s="197">
        <v>10</v>
      </c>
    </row>
    <row r="163" spans="1:11" s="29" customFormat="1" ht="9" customHeight="1" x14ac:dyDescent="0.25">
      <c r="A163" s="41" t="s">
        <v>30</v>
      </c>
      <c r="B163" s="41">
        <f t="shared" si="8"/>
        <v>2</v>
      </c>
      <c r="C163" s="41">
        <v>2</v>
      </c>
      <c r="D163" s="41">
        <v>0</v>
      </c>
      <c r="E163" s="41"/>
      <c r="F163" s="41">
        <v>142</v>
      </c>
      <c r="G163" s="41"/>
      <c r="H163" s="259">
        <f t="shared" si="9"/>
        <v>433</v>
      </c>
      <c r="I163" s="262">
        <v>53</v>
      </c>
      <c r="J163" s="262">
        <v>377</v>
      </c>
      <c r="K163" s="262">
        <v>3</v>
      </c>
    </row>
    <row r="164" spans="1:11" s="29" customFormat="1" ht="9" customHeight="1" x14ac:dyDescent="0.25">
      <c r="A164" s="28" t="s">
        <v>111</v>
      </c>
      <c r="B164" s="28">
        <f t="shared" si="8"/>
        <v>1</v>
      </c>
      <c r="C164" s="28">
        <v>1</v>
      </c>
      <c r="D164" s="28">
        <v>0</v>
      </c>
      <c r="E164" s="28"/>
      <c r="F164" s="37">
        <v>0</v>
      </c>
      <c r="G164" s="28"/>
      <c r="H164" s="258">
        <f t="shared" si="9"/>
        <v>1248</v>
      </c>
      <c r="I164" s="197">
        <v>425</v>
      </c>
      <c r="J164" s="197">
        <v>545</v>
      </c>
      <c r="K164" s="197">
        <v>278</v>
      </c>
    </row>
    <row r="165" spans="1:11" s="29" customFormat="1" ht="9" customHeight="1" x14ac:dyDescent="0.25">
      <c r="A165" s="28" t="s">
        <v>33</v>
      </c>
      <c r="B165" s="28">
        <f t="shared" si="8"/>
        <v>1</v>
      </c>
      <c r="C165" s="28">
        <v>1</v>
      </c>
      <c r="D165" s="28">
        <v>0</v>
      </c>
      <c r="E165" s="28"/>
      <c r="F165" s="37">
        <v>62</v>
      </c>
      <c r="G165" s="28"/>
      <c r="H165" s="258">
        <f t="shared" si="9"/>
        <v>99</v>
      </c>
      <c r="I165" s="197">
        <v>36</v>
      </c>
      <c r="J165" s="197">
        <v>61</v>
      </c>
      <c r="K165" s="197">
        <v>2</v>
      </c>
    </row>
    <row r="166" spans="1:11" s="29" customFormat="1" ht="9" customHeight="1" x14ac:dyDescent="0.25">
      <c r="A166" s="28" t="s">
        <v>34</v>
      </c>
      <c r="B166" s="28">
        <f t="shared" si="8"/>
        <v>1</v>
      </c>
      <c r="C166" s="28">
        <v>1</v>
      </c>
      <c r="D166" s="28">
        <v>0</v>
      </c>
      <c r="E166" s="28"/>
      <c r="F166" s="37">
        <v>69</v>
      </c>
      <c r="G166" s="28"/>
      <c r="H166" s="258">
        <f t="shared" si="9"/>
        <v>66</v>
      </c>
      <c r="I166" s="197">
        <v>3</v>
      </c>
      <c r="J166" s="197">
        <v>58</v>
      </c>
      <c r="K166" s="197">
        <v>5</v>
      </c>
    </row>
    <row r="167" spans="1:11" s="29" customFormat="1" ht="9" customHeight="1" x14ac:dyDescent="0.25">
      <c r="A167" s="41" t="s">
        <v>36</v>
      </c>
      <c r="B167" s="41">
        <f t="shared" si="8"/>
        <v>2</v>
      </c>
      <c r="C167" s="41">
        <v>2</v>
      </c>
      <c r="D167" s="41">
        <v>0</v>
      </c>
      <c r="E167" s="41"/>
      <c r="F167" s="41">
        <v>34</v>
      </c>
      <c r="G167" s="41"/>
      <c r="H167" s="259">
        <f t="shared" si="9"/>
        <v>32</v>
      </c>
      <c r="I167" s="262">
        <v>3</v>
      </c>
      <c r="J167" s="262">
        <v>26</v>
      </c>
      <c r="K167" s="262">
        <v>3</v>
      </c>
    </row>
    <row r="168" spans="1:11" s="29" customFormat="1" ht="9" customHeight="1" x14ac:dyDescent="0.25">
      <c r="A168" s="28" t="s">
        <v>130</v>
      </c>
      <c r="B168" s="28">
        <f t="shared" si="8"/>
        <v>1</v>
      </c>
      <c r="C168" s="28">
        <v>0</v>
      </c>
      <c r="D168" s="28">
        <v>1</v>
      </c>
      <c r="E168" s="28"/>
      <c r="F168" s="37">
        <v>3</v>
      </c>
      <c r="G168" s="28"/>
      <c r="H168" s="258">
        <f t="shared" si="9"/>
        <v>29</v>
      </c>
      <c r="I168" s="197">
        <v>6</v>
      </c>
      <c r="J168" s="197">
        <v>11</v>
      </c>
      <c r="K168" s="197">
        <v>12</v>
      </c>
    </row>
    <row r="169" spans="1:11" s="29" customFormat="1" ht="9" customHeight="1" x14ac:dyDescent="0.25">
      <c r="A169" s="28" t="s">
        <v>39</v>
      </c>
      <c r="B169" s="28">
        <f t="shared" si="8"/>
        <v>2</v>
      </c>
      <c r="C169" s="28">
        <v>2</v>
      </c>
      <c r="D169" s="28">
        <v>0</v>
      </c>
      <c r="E169" s="28"/>
      <c r="F169" s="37">
        <v>27</v>
      </c>
      <c r="G169" s="28"/>
      <c r="H169" s="258">
        <f t="shared" si="9"/>
        <v>248</v>
      </c>
      <c r="I169" s="197">
        <v>53</v>
      </c>
      <c r="J169" s="197">
        <v>187</v>
      </c>
      <c r="K169" s="197">
        <v>8</v>
      </c>
    </row>
    <row r="170" spans="1:11" s="29" customFormat="1" ht="9" customHeight="1" x14ac:dyDescent="0.25">
      <c r="A170" s="28" t="s">
        <v>32</v>
      </c>
      <c r="B170" s="28">
        <f t="shared" si="8"/>
        <v>2</v>
      </c>
      <c r="C170" s="28">
        <v>1</v>
      </c>
      <c r="D170" s="28">
        <v>1</v>
      </c>
      <c r="E170" s="28"/>
      <c r="F170" s="37">
        <v>5</v>
      </c>
      <c r="G170" s="28"/>
      <c r="H170" s="258">
        <f t="shared" si="9"/>
        <v>193</v>
      </c>
      <c r="I170" s="197">
        <v>64</v>
      </c>
      <c r="J170" s="197">
        <v>121</v>
      </c>
      <c r="K170" s="197">
        <v>8</v>
      </c>
    </row>
    <row r="171" spans="1:11" s="29" customFormat="1" ht="9" customHeight="1" x14ac:dyDescent="0.25">
      <c r="A171" s="41" t="s">
        <v>43</v>
      </c>
      <c r="B171" s="41">
        <f t="shared" si="8"/>
        <v>4</v>
      </c>
      <c r="C171" s="41">
        <v>1</v>
      </c>
      <c r="D171" s="41">
        <v>3</v>
      </c>
      <c r="E171" s="41"/>
      <c r="F171" s="41">
        <v>39</v>
      </c>
      <c r="G171" s="41"/>
      <c r="H171" s="259">
        <f t="shared" si="9"/>
        <v>173</v>
      </c>
      <c r="I171" s="262">
        <v>20</v>
      </c>
      <c r="J171" s="262">
        <v>149</v>
      </c>
      <c r="K171" s="262">
        <v>4</v>
      </c>
    </row>
    <row r="172" spans="1:11" s="29" customFormat="1" ht="9" customHeight="1" x14ac:dyDescent="0.25">
      <c r="A172" s="28" t="s">
        <v>46</v>
      </c>
      <c r="B172" s="28">
        <f t="shared" si="8"/>
        <v>1</v>
      </c>
      <c r="C172" s="28">
        <v>0</v>
      </c>
      <c r="D172" s="28">
        <v>1</v>
      </c>
      <c r="E172" s="28"/>
      <c r="F172" s="37">
        <v>5</v>
      </c>
      <c r="G172" s="28"/>
      <c r="H172" s="258">
        <f t="shared" si="9"/>
        <v>27</v>
      </c>
      <c r="I172" s="197">
        <v>3</v>
      </c>
      <c r="J172" s="197">
        <v>24</v>
      </c>
      <c r="K172" s="197">
        <v>0</v>
      </c>
    </row>
    <row r="173" spans="1:11" s="29" customFormat="1" ht="9" customHeight="1" x14ac:dyDescent="0.25">
      <c r="A173" s="28" t="s">
        <v>48</v>
      </c>
      <c r="B173" s="28">
        <f t="shared" si="8"/>
        <v>1</v>
      </c>
      <c r="C173" s="28">
        <v>0</v>
      </c>
      <c r="D173" s="28">
        <v>1</v>
      </c>
      <c r="E173" s="28"/>
      <c r="F173" s="37">
        <v>29</v>
      </c>
      <c r="G173" s="28"/>
      <c r="H173" s="258">
        <f t="shared" si="9"/>
        <v>54</v>
      </c>
      <c r="I173" s="197">
        <v>15</v>
      </c>
      <c r="J173" s="197">
        <v>35</v>
      </c>
      <c r="K173" s="197">
        <v>4</v>
      </c>
    </row>
    <row r="174" spans="1:11" s="29" customFormat="1" ht="9" customHeight="1" x14ac:dyDescent="0.25">
      <c r="A174" s="28" t="s">
        <v>50</v>
      </c>
      <c r="B174" s="28">
        <f t="shared" si="8"/>
        <v>3</v>
      </c>
      <c r="C174" s="28">
        <v>2</v>
      </c>
      <c r="D174" s="28">
        <v>1</v>
      </c>
      <c r="E174" s="28"/>
      <c r="F174" s="37">
        <v>44</v>
      </c>
      <c r="G174" s="28"/>
      <c r="H174" s="258">
        <f t="shared" si="9"/>
        <v>444</v>
      </c>
      <c r="I174" s="197">
        <v>146</v>
      </c>
      <c r="J174" s="197">
        <v>293</v>
      </c>
      <c r="K174" s="197">
        <v>5</v>
      </c>
    </row>
    <row r="175" spans="1:11" s="29" customFormat="1" ht="9" customHeight="1" x14ac:dyDescent="0.25">
      <c r="A175" s="41" t="s">
        <v>52</v>
      </c>
      <c r="B175" s="41">
        <f t="shared" si="8"/>
        <v>5</v>
      </c>
      <c r="C175" s="41">
        <v>2</v>
      </c>
      <c r="D175" s="41">
        <v>3</v>
      </c>
      <c r="E175" s="41"/>
      <c r="F175" s="41">
        <v>16</v>
      </c>
      <c r="G175" s="41"/>
      <c r="H175" s="259">
        <f t="shared" si="9"/>
        <v>29</v>
      </c>
      <c r="I175" s="262">
        <v>11</v>
      </c>
      <c r="J175" s="262">
        <v>14</v>
      </c>
      <c r="K175" s="262">
        <v>4</v>
      </c>
    </row>
    <row r="176" spans="1:11" s="29" customFormat="1" ht="9" customHeight="1" x14ac:dyDescent="0.25">
      <c r="A176" s="28" t="s">
        <v>55</v>
      </c>
      <c r="B176" s="28">
        <f t="shared" si="8"/>
        <v>2</v>
      </c>
      <c r="C176" s="28">
        <v>1</v>
      </c>
      <c r="D176" s="28">
        <v>1</v>
      </c>
      <c r="E176" s="28"/>
      <c r="F176" s="37">
        <v>9</v>
      </c>
      <c r="G176" s="28"/>
      <c r="H176" s="258">
        <f t="shared" si="9"/>
        <v>87</v>
      </c>
      <c r="I176" s="197">
        <v>13</v>
      </c>
      <c r="J176" s="197">
        <v>69</v>
      </c>
      <c r="K176" s="197">
        <v>5</v>
      </c>
    </row>
    <row r="177" spans="1:11" s="29" customFormat="1" ht="9" customHeight="1" x14ac:dyDescent="0.25">
      <c r="A177" s="28" t="s">
        <v>57</v>
      </c>
      <c r="B177" s="28">
        <f t="shared" si="8"/>
        <v>1</v>
      </c>
      <c r="C177" s="28">
        <v>1</v>
      </c>
      <c r="D177" s="28">
        <v>0</v>
      </c>
      <c r="E177" s="28"/>
      <c r="F177" s="37">
        <v>1</v>
      </c>
      <c r="G177" s="28"/>
      <c r="H177" s="258">
        <f t="shared" si="9"/>
        <v>33</v>
      </c>
      <c r="I177" s="197">
        <v>5</v>
      </c>
      <c r="J177" s="197">
        <v>25</v>
      </c>
      <c r="K177" s="197">
        <v>3</v>
      </c>
    </row>
    <row r="178" spans="1:11" s="29" customFormat="1" ht="9" customHeight="1" x14ac:dyDescent="0.25">
      <c r="A178" s="28" t="s">
        <v>59</v>
      </c>
      <c r="B178" s="28">
        <f t="shared" si="8"/>
        <v>4</v>
      </c>
      <c r="C178" s="28">
        <v>3</v>
      </c>
      <c r="D178" s="28">
        <v>1</v>
      </c>
      <c r="E178" s="28"/>
      <c r="F178" s="37">
        <v>22</v>
      </c>
      <c r="G178" s="28"/>
      <c r="H178" s="258">
        <f t="shared" si="9"/>
        <v>67</v>
      </c>
      <c r="I178" s="197">
        <v>25</v>
      </c>
      <c r="J178" s="197">
        <v>40</v>
      </c>
      <c r="K178" s="197">
        <v>2</v>
      </c>
    </row>
    <row r="179" spans="1:11" s="29" customFormat="1" ht="9" customHeight="1" x14ac:dyDescent="0.25">
      <c r="A179" s="41" t="s">
        <v>63</v>
      </c>
      <c r="B179" s="41">
        <f t="shared" si="8"/>
        <v>2</v>
      </c>
      <c r="C179" s="41">
        <v>1</v>
      </c>
      <c r="D179" s="41">
        <v>1</v>
      </c>
      <c r="E179" s="41"/>
      <c r="F179" s="41">
        <v>12</v>
      </c>
      <c r="G179" s="41"/>
      <c r="H179" s="259">
        <f t="shared" si="9"/>
        <v>85</v>
      </c>
      <c r="I179" s="262">
        <v>26</v>
      </c>
      <c r="J179" s="262">
        <v>59</v>
      </c>
      <c r="K179" s="262">
        <v>0</v>
      </c>
    </row>
    <row r="180" spans="1:11" s="29" customFormat="1" ht="9" customHeight="1" x14ac:dyDescent="0.25">
      <c r="A180" s="28" t="s">
        <v>65</v>
      </c>
      <c r="B180" s="28">
        <f t="shared" si="8"/>
        <v>4</v>
      </c>
      <c r="C180" s="28">
        <v>3</v>
      </c>
      <c r="D180" s="28">
        <v>1</v>
      </c>
      <c r="E180" s="28"/>
      <c r="F180" s="37">
        <v>19</v>
      </c>
      <c r="G180" s="28"/>
      <c r="H180" s="258">
        <f t="shared" si="9"/>
        <v>853</v>
      </c>
      <c r="I180" s="197">
        <v>52</v>
      </c>
      <c r="J180" s="197">
        <v>793</v>
      </c>
      <c r="K180" s="197">
        <v>8</v>
      </c>
    </row>
    <row r="181" spans="1:11" s="29" customFormat="1" ht="9" customHeight="1" x14ac:dyDescent="0.25">
      <c r="A181" s="28" t="s">
        <v>69</v>
      </c>
      <c r="B181" s="28">
        <f t="shared" si="8"/>
        <v>5</v>
      </c>
      <c r="C181" s="28">
        <v>5</v>
      </c>
      <c r="D181" s="28">
        <v>0</v>
      </c>
      <c r="E181" s="28"/>
      <c r="F181" s="37">
        <v>111</v>
      </c>
      <c r="G181" s="28"/>
      <c r="H181" s="258">
        <f t="shared" si="9"/>
        <v>621</v>
      </c>
      <c r="I181" s="197">
        <v>37</v>
      </c>
      <c r="J181" s="197">
        <v>578</v>
      </c>
      <c r="K181" s="197">
        <v>6</v>
      </c>
    </row>
    <row r="182" spans="1:11" s="29" customFormat="1" ht="9" customHeight="1" x14ac:dyDescent="0.25">
      <c r="A182" s="28" t="s">
        <v>74</v>
      </c>
      <c r="B182" s="28">
        <f t="shared" si="8"/>
        <v>1</v>
      </c>
      <c r="C182" s="28">
        <v>1</v>
      </c>
      <c r="D182" s="28">
        <v>0</v>
      </c>
      <c r="E182" s="28"/>
      <c r="F182" s="37">
        <v>17</v>
      </c>
      <c r="G182" s="28"/>
      <c r="H182" s="258">
        <f t="shared" si="9"/>
        <v>62</v>
      </c>
      <c r="I182" s="197">
        <v>4</v>
      </c>
      <c r="J182" s="197">
        <v>50</v>
      </c>
      <c r="K182" s="197">
        <v>8</v>
      </c>
    </row>
    <row r="183" spans="1:11" s="29" customFormat="1" ht="9" customHeight="1" x14ac:dyDescent="0.25">
      <c r="A183" s="41" t="s">
        <v>76</v>
      </c>
      <c r="B183" s="41">
        <f t="shared" si="8"/>
        <v>5</v>
      </c>
      <c r="C183" s="41">
        <v>4</v>
      </c>
      <c r="D183" s="41">
        <v>1</v>
      </c>
      <c r="E183" s="41"/>
      <c r="F183" s="41">
        <v>149</v>
      </c>
      <c r="G183" s="41"/>
      <c r="H183" s="259">
        <f t="shared" si="9"/>
        <v>319</v>
      </c>
      <c r="I183" s="262">
        <v>10</v>
      </c>
      <c r="J183" s="262">
        <v>303</v>
      </c>
      <c r="K183" s="262">
        <v>6</v>
      </c>
    </row>
    <row r="184" spans="1:11" s="29" customFormat="1" ht="9" customHeight="1" x14ac:dyDescent="0.25">
      <c r="A184" s="28" t="s">
        <v>105</v>
      </c>
      <c r="B184" s="28">
        <f t="shared" si="8"/>
        <v>0</v>
      </c>
      <c r="C184" s="28">
        <v>0</v>
      </c>
      <c r="D184" s="28">
        <v>0</v>
      </c>
      <c r="E184" s="28"/>
      <c r="F184" s="37">
        <v>1</v>
      </c>
      <c r="G184" s="28"/>
      <c r="H184" s="258">
        <f t="shared" si="9"/>
        <v>0</v>
      </c>
      <c r="I184" s="197">
        <v>0</v>
      </c>
      <c r="J184" s="197">
        <v>0</v>
      </c>
      <c r="K184" s="197">
        <v>0</v>
      </c>
    </row>
    <row r="185" spans="1:11" s="29" customFormat="1" ht="9" customHeight="1" x14ac:dyDescent="0.25">
      <c r="A185" s="28" t="s">
        <v>82</v>
      </c>
      <c r="B185" s="28">
        <f t="shared" si="8"/>
        <v>5</v>
      </c>
      <c r="C185" s="28">
        <v>1</v>
      </c>
      <c r="D185" s="28">
        <v>4</v>
      </c>
      <c r="E185" s="28"/>
      <c r="F185" s="37">
        <v>62</v>
      </c>
      <c r="G185" s="28"/>
      <c r="H185" s="258">
        <f t="shared" si="9"/>
        <v>116</v>
      </c>
      <c r="I185" s="197">
        <v>16</v>
      </c>
      <c r="J185" s="197">
        <v>96</v>
      </c>
      <c r="K185" s="197">
        <v>4</v>
      </c>
    </row>
    <row r="186" spans="1:11" s="29" customFormat="1" ht="9" customHeight="1" x14ac:dyDescent="0.25">
      <c r="A186" s="28" t="s">
        <v>86</v>
      </c>
      <c r="B186" s="28">
        <f t="shared" si="8"/>
        <v>1</v>
      </c>
      <c r="C186" s="28">
        <v>1</v>
      </c>
      <c r="D186" s="28">
        <v>0</v>
      </c>
      <c r="E186" s="28"/>
      <c r="F186" s="37">
        <v>5</v>
      </c>
      <c r="G186" s="28"/>
      <c r="H186" s="258">
        <f t="shared" si="9"/>
        <v>57</v>
      </c>
      <c r="I186" s="197">
        <v>17</v>
      </c>
      <c r="J186" s="197">
        <v>28</v>
      </c>
      <c r="K186" s="197">
        <v>12</v>
      </c>
    </row>
    <row r="187" spans="1:11" s="29" customFormat="1" ht="9" customHeight="1" x14ac:dyDescent="0.25">
      <c r="A187" s="41" t="s">
        <v>88</v>
      </c>
      <c r="B187" s="41">
        <f t="shared" si="8"/>
        <v>1</v>
      </c>
      <c r="C187" s="41">
        <v>1</v>
      </c>
      <c r="D187" s="41">
        <v>0</v>
      </c>
      <c r="E187" s="41"/>
      <c r="F187" s="41">
        <v>12</v>
      </c>
      <c r="G187" s="41"/>
      <c r="H187" s="259">
        <f t="shared" si="9"/>
        <v>10</v>
      </c>
      <c r="I187" s="262">
        <v>6</v>
      </c>
      <c r="J187" s="262">
        <v>4</v>
      </c>
      <c r="K187" s="262">
        <v>0</v>
      </c>
    </row>
    <row r="188" spans="1:11" s="29" customFormat="1" ht="9" customHeight="1" x14ac:dyDescent="0.25">
      <c r="A188" s="25"/>
      <c r="B188" s="28"/>
      <c r="C188" s="28"/>
      <c r="D188" s="28"/>
      <c r="E188" s="28"/>
      <c r="F188" s="28"/>
      <c r="G188" s="28"/>
      <c r="H188" s="28"/>
      <c r="I188" s="28"/>
      <c r="J188" s="28"/>
      <c r="K188" s="28"/>
    </row>
    <row r="189" spans="1:11" s="29" customFormat="1" ht="9" customHeight="1" x14ac:dyDescent="0.25">
      <c r="A189" s="25">
        <v>2000</v>
      </c>
      <c r="B189" s="28"/>
      <c r="C189" s="28"/>
      <c r="D189" s="28"/>
      <c r="E189" s="28"/>
      <c r="F189" s="28"/>
      <c r="G189" s="28"/>
      <c r="H189" s="28"/>
      <c r="I189" s="28"/>
      <c r="J189" s="28"/>
      <c r="K189" s="28"/>
    </row>
    <row r="190" spans="1:11" s="29" customFormat="1" ht="9" customHeight="1" x14ac:dyDescent="0.25">
      <c r="A190" s="30" t="s">
        <v>129</v>
      </c>
      <c r="B190" s="33">
        <f>SUM(B192:B223)</f>
        <v>85</v>
      </c>
      <c r="C190" s="33">
        <f>SUM(C192:C223)</f>
        <v>57</v>
      </c>
      <c r="D190" s="33">
        <f>SUM(D192:D223)</f>
        <v>28</v>
      </c>
      <c r="E190" s="33"/>
      <c r="F190" s="261">
        <f>SUM(F192:F223)</f>
        <v>1130</v>
      </c>
      <c r="G190" s="28"/>
      <c r="H190" s="257">
        <f>SUM(I190:K190)</f>
        <v>6476</v>
      </c>
      <c r="I190" s="260">
        <f>SUM(I192:I223)</f>
        <v>1173</v>
      </c>
      <c r="J190" s="260">
        <f>SUM(J192:J223)</f>
        <v>4786</v>
      </c>
      <c r="K190" s="260">
        <f>SUM(K192:K223)</f>
        <v>517</v>
      </c>
    </row>
    <row r="191" spans="1:11" s="29" customFormat="1" ht="3.95" customHeight="1" x14ac:dyDescent="0.25">
      <c r="A191" s="30"/>
      <c r="B191" s="33"/>
      <c r="C191" s="33"/>
      <c r="D191" s="33"/>
      <c r="E191" s="33"/>
      <c r="F191" s="261"/>
      <c r="G191" s="28"/>
      <c r="H191" s="257"/>
      <c r="I191" s="260"/>
      <c r="J191" s="260"/>
      <c r="K191" s="260"/>
    </row>
    <row r="192" spans="1:11" s="29" customFormat="1" ht="9" customHeight="1" x14ac:dyDescent="0.25">
      <c r="A192" s="28" t="s">
        <v>14</v>
      </c>
      <c r="B192" s="28">
        <f t="shared" ref="B192:B223" si="10">SUM(C192:D192)</f>
        <v>1</v>
      </c>
      <c r="C192" s="28">
        <v>1</v>
      </c>
      <c r="D192" s="37">
        <v>0</v>
      </c>
      <c r="E192" s="28"/>
      <c r="F192" s="37">
        <v>1</v>
      </c>
      <c r="G192" s="28"/>
      <c r="H192" s="258">
        <f t="shared" ref="H192:H223" si="11">SUM(I192:K192)</f>
        <v>18</v>
      </c>
      <c r="I192" s="197">
        <v>2</v>
      </c>
      <c r="J192" s="197">
        <v>12</v>
      </c>
      <c r="K192" s="197">
        <v>4</v>
      </c>
    </row>
    <row r="193" spans="1:11" s="29" customFormat="1" ht="9" customHeight="1" x14ac:dyDescent="0.25">
      <c r="A193" s="28" t="s">
        <v>15</v>
      </c>
      <c r="B193" s="28">
        <f t="shared" si="10"/>
        <v>5</v>
      </c>
      <c r="C193" s="28">
        <v>4</v>
      </c>
      <c r="D193" s="37">
        <v>1</v>
      </c>
      <c r="E193" s="28"/>
      <c r="F193" s="37">
        <v>90</v>
      </c>
      <c r="G193" s="28"/>
      <c r="H193" s="258">
        <f t="shared" si="11"/>
        <v>370</v>
      </c>
      <c r="I193" s="197">
        <v>37</v>
      </c>
      <c r="J193" s="197">
        <v>326</v>
      </c>
      <c r="K193" s="197">
        <v>7</v>
      </c>
    </row>
    <row r="194" spans="1:11" s="29" customFormat="1" ht="9" customHeight="1" x14ac:dyDescent="0.25">
      <c r="A194" s="28" t="s">
        <v>112</v>
      </c>
      <c r="B194" s="28">
        <f t="shared" si="10"/>
        <v>5</v>
      </c>
      <c r="C194" s="28">
        <v>3</v>
      </c>
      <c r="D194" s="37">
        <v>2</v>
      </c>
      <c r="E194" s="28"/>
      <c r="F194" s="37">
        <v>37</v>
      </c>
      <c r="G194" s="28"/>
      <c r="H194" s="258">
        <f t="shared" si="11"/>
        <v>60</v>
      </c>
      <c r="I194" s="197">
        <v>12</v>
      </c>
      <c r="J194" s="197">
        <v>41</v>
      </c>
      <c r="K194" s="197">
        <v>7</v>
      </c>
    </row>
    <row r="195" spans="1:11" s="29" customFormat="1" ht="9" customHeight="1" x14ac:dyDescent="0.25">
      <c r="A195" s="41" t="s">
        <v>21</v>
      </c>
      <c r="B195" s="41">
        <f t="shared" si="10"/>
        <v>2</v>
      </c>
      <c r="C195" s="41">
        <v>2</v>
      </c>
      <c r="D195" s="41">
        <v>0</v>
      </c>
      <c r="E195" s="41"/>
      <c r="F195" s="41">
        <v>17</v>
      </c>
      <c r="G195" s="41"/>
      <c r="H195" s="259">
        <f t="shared" si="11"/>
        <v>36</v>
      </c>
      <c r="I195" s="262">
        <v>1</v>
      </c>
      <c r="J195" s="262">
        <v>33</v>
      </c>
      <c r="K195" s="262">
        <v>2</v>
      </c>
    </row>
    <row r="196" spans="1:11" s="29" customFormat="1" ht="9" customHeight="1" x14ac:dyDescent="0.25">
      <c r="A196" s="28" t="s">
        <v>23</v>
      </c>
      <c r="B196" s="28">
        <f t="shared" si="10"/>
        <v>6</v>
      </c>
      <c r="C196" s="28">
        <v>5</v>
      </c>
      <c r="D196" s="37">
        <v>1</v>
      </c>
      <c r="E196" s="28"/>
      <c r="F196" s="37">
        <v>138</v>
      </c>
      <c r="G196" s="28"/>
      <c r="H196" s="258">
        <f t="shared" si="11"/>
        <v>222</v>
      </c>
      <c r="I196" s="197">
        <v>30</v>
      </c>
      <c r="J196" s="197">
        <v>185</v>
      </c>
      <c r="K196" s="197">
        <v>7</v>
      </c>
    </row>
    <row r="197" spans="1:11" s="29" customFormat="1" ht="9" customHeight="1" x14ac:dyDescent="0.25">
      <c r="A197" s="28" t="s">
        <v>25</v>
      </c>
      <c r="B197" s="28">
        <f t="shared" si="10"/>
        <v>2</v>
      </c>
      <c r="C197" s="28">
        <v>1</v>
      </c>
      <c r="D197" s="37">
        <v>1</v>
      </c>
      <c r="E197" s="28"/>
      <c r="F197" s="37">
        <v>5</v>
      </c>
      <c r="G197" s="28"/>
      <c r="H197" s="258">
        <f t="shared" si="11"/>
        <v>42</v>
      </c>
      <c r="I197" s="197">
        <v>7</v>
      </c>
      <c r="J197" s="197">
        <v>32</v>
      </c>
      <c r="K197" s="197">
        <v>3</v>
      </c>
    </row>
    <row r="198" spans="1:11" s="29" customFormat="1" ht="9" customHeight="1" x14ac:dyDescent="0.25">
      <c r="A198" s="28" t="s">
        <v>27</v>
      </c>
      <c r="B198" s="28">
        <f t="shared" si="10"/>
        <v>6</v>
      </c>
      <c r="C198" s="28">
        <v>2</v>
      </c>
      <c r="D198" s="37">
        <v>4</v>
      </c>
      <c r="E198" s="28"/>
      <c r="F198" s="37">
        <v>28</v>
      </c>
      <c r="G198" s="28"/>
      <c r="H198" s="258">
        <f t="shared" si="11"/>
        <v>118</v>
      </c>
      <c r="I198" s="197">
        <v>18</v>
      </c>
      <c r="J198" s="197">
        <v>85</v>
      </c>
      <c r="K198" s="197">
        <v>15</v>
      </c>
    </row>
    <row r="199" spans="1:11" s="29" customFormat="1" ht="9" customHeight="1" x14ac:dyDescent="0.25">
      <c r="A199" s="41" t="s">
        <v>30</v>
      </c>
      <c r="B199" s="41">
        <f t="shared" si="10"/>
        <v>2</v>
      </c>
      <c r="C199" s="41">
        <v>2</v>
      </c>
      <c r="D199" s="41">
        <v>0</v>
      </c>
      <c r="E199" s="41"/>
      <c r="F199" s="41">
        <v>135</v>
      </c>
      <c r="G199" s="41"/>
      <c r="H199" s="259">
        <f t="shared" si="11"/>
        <v>457</v>
      </c>
      <c r="I199" s="262">
        <v>53</v>
      </c>
      <c r="J199" s="262">
        <v>398</v>
      </c>
      <c r="K199" s="262">
        <v>6</v>
      </c>
    </row>
    <row r="200" spans="1:11" s="29" customFormat="1" ht="9" customHeight="1" x14ac:dyDescent="0.25">
      <c r="A200" s="28" t="s">
        <v>111</v>
      </c>
      <c r="B200" s="28">
        <f t="shared" si="10"/>
        <v>1</v>
      </c>
      <c r="C200" s="28">
        <v>1</v>
      </c>
      <c r="D200" s="37">
        <v>0</v>
      </c>
      <c r="E200" s="28"/>
      <c r="F200" s="37">
        <v>0</v>
      </c>
      <c r="G200" s="28"/>
      <c r="H200" s="258">
        <f t="shared" si="11"/>
        <v>1255</v>
      </c>
      <c r="I200" s="197">
        <v>428</v>
      </c>
      <c r="J200" s="197">
        <v>545</v>
      </c>
      <c r="K200" s="197">
        <v>282</v>
      </c>
    </row>
    <row r="201" spans="1:11" s="29" customFormat="1" ht="9" customHeight="1" x14ac:dyDescent="0.25">
      <c r="A201" s="28" t="s">
        <v>33</v>
      </c>
      <c r="B201" s="28">
        <f t="shared" si="10"/>
        <v>1</v>
      </c>
      <c r="C201" s="28">
        <v>1</v>
      </c>
      <c r="D201" s="37">
        <v>0</v>
      </c>
      <c r="E201" s="28"/>
      <c r="F201" s="37">
        <v>53</v>
      </c>
      <c r="G201" s="28"/>
      <c r="H201" s="258">
        <f t="shared" si="11"/>
        <v>105</v>
      </c>
      <c r="I201" s="197">
        <v>36</v>
      </c>
      <c r="J201" s="197">
        <v>61</v>
      </c>
      <c r="K201" s="197">
        <v>8</v>
      </c>
    </row>
    <row r="202" spans="1:11" s="29" customFormat="1" ht="9" customHeight="1" x14ac:dyDescent="0.25">
      <c r="A202" s="28" t="s">
        <v>34</v>
      </c>
      <c r="B202" s="28">
        <f t="shared" si="10"/>
        <v>1</v>
      </c>
      <c r="C202" s="28">
        <v>1</v>
      </c>
      <c r="D202" s="37">
        <v>0</v>
      </c>
      <c r="E202" s="28"/>
      <c r="F202" s="37">
        <v>58</v>
      </c>
      <c r="G202" s="28"/>
      <c r="H202" s="258">
        <f t="shared" si="11"/>
        <v>68</v>
      </c>
      <c r="I202" s="197">
        <v>3</v>
      </c>
      <c r="J202" s="197">
        <v>60</v>
      </c>
      <c r="K202" s="197">
        <v>5</v>
      </c>
    </row>
    <row r="203" spans="1:11" s="29" customFormat="1" ht="9" customHeight="1" x14ac:dyDescent="0.25">
      <c r="A203" s="41" t="s">
        <v>36</v>
      </c>
      <c r="B203" s="41">
        <f t="shared" si="10"/>
        <v>2</v>
      </c>
      <c r="C203" s="41">
        <v>2</v>
      </c>
      <c r="D203" s="41">
        <v>0</v>
      </c>
      <c r="E203" s="41"/>
      <c r="F203" s="41">
        <v>34</v>
      </c>
      <c r="G203" s="41"/>
      <c r="H203" s="259">
        <f t="shared" si="11"/>
        <v>33</v>
      </c>
      <c r="I203" s="262">
        <v>3</v>
      </c>
      <c r="J203" s="262">
        <v>26</v>
      </c>
      <c r="K203" s="262">
        <v>4</v>
      </c>
    </row>
    <row r="204" spans="1:11" s="29" customFormat="1" ht="9" customHeight="1" x14ac:dyDescent="0.25">
      <c r="A204" s="28" t="s">
        <v>130</v>
      </c>
      <c r="B204" s="28">
        <f t="shared" si="10"/>
        <v>1</v>
      </c>
      <c r="C204" s="28">
        <v>0</v>
      </c>
      <c r="D204" s="37">
        <v>1</v>
      </c>
      <c r="E204" s="28"/>
      <c r="F204" s="37">
        <v>3</v>
      </c>
      <c r="G204" s="28"/>
      <c r="H204" s="258">
        <f t="shared" si="11"/>
        <v>29</v>
      </c>
      <c r="I204" s="197">
        <v>6</v>
      </c>
      <c r="J204" s="197">
        <v>11</v>
      </c>
      <c r="K204" s="197">
        <v>12</v>
      </c>
    </row>
    <row r="205" spans="1:11" s="29" customFormat="1" ht="9" customHeight="1" x14ac:dyDescent="0.25">
      <c r="A205" s="28" t="s">
        <v>39</v>
      </c>
      <c r="B205" s="28">
        <f t="shared" si="10"/>
        <v>2</v>
      </c>
      <c r="C205" s="28">
        <v>2</v>
      </c>
      <c r="D205" s="37">
        <v>0</v>
      </c>
      <c r="E205" s="28"/>
      <c r="F205" s="37">
        <v>25</v>
      </c>
      <c r="G205" s="28"/>
      <c r="H205" s="258">
        <f t="shared" si="11"/>
        <v>271</v>
      </c>
      <c r="I205" s="197">
        <v>53</v>
      </c>
      <c r="J205" s="197">
        <v>195</v>
      </c>
      <c r="K205" s="197">
        <v>23</v>
      </c>
    </row>
    <row r="206" spans="1:11" s="29" customFormat="1" ht="9" customHeight="1" x14ac:dyDescent="0.25">
      <c r="A206" s="28" t="s">
        <v>32</v>
      </c>
      <c r="B206" s="28">
        <f t="shared" si="10"/>
        <v>2</v>
      </c>
      <c r="C206" s="28">
        <v>1</v>
      </c>
      <c r="D206" s="37">
        <v>1</v>
      </c>
      <c r="E206" s="28"/>
      <c r="F206" s="37">
        <v>5</v>
      </c>
      <c r="G206" s="28"/>
      <c r="H206" s="258">
        <f t="shared" si="11"/>
        <v>229</v>
      </c>
      <c r="I206" s="197">
        <v>72</v>
      </c>
      <c r="J206" s="197">
        <v>142</v>
      </c>
      <c r="K206" s="197">
        <v>15</v>
      </c>
    </row>
    <row r="207" spans="1:11" s="29" customFormat="1" ht="9" customHeight="1" x14ac:dyDescent="0.25">
      <c r="A207" s="41" t="s">
        <v>43</v>
      </c>
      <c r="B207" s="41">
        <f t="shared" si="10"/>
        <v>4</v>
      </c>
      <c r="C207" s="41">
        <v>1</v>
      </c>
      <c r="D207" s="41">
        <v>3</v>
      </c>
      <c r="E207" s="41"/>
      <c r="F207" s="41">
        <v>32</v>
      </c>
      <c r="G207" s="41"/>
      <c r="H207" s="259">
        <f t="shared" si="11"/>
        <v>186</v>
      </c>
      <c r="I207" s="262">
        <v>20</v>
      </c>
      <c r="J207" s="262">
        <v>152</v>
      </c>
      <c r="K207" s="262">
        <v>14</v>
      </c>
    </row>
    <row r="208" spans="1:11" s="29" customFormat="1" ht="9" customHeight="1" x14ac:dyDescent="0.25">
      <c r="A208" s="28" t="s">
        <v>46</v>
      </c>
      <c r="B208" s="28">
        <f t="shared" si="10"/>
        <v>1</v>
      </c>
      <c r="C208" s="28">
        <v>0</v>
      </c>
      <c r="D208" s="37">
        <v>1</v>
      </c>
      <c r="E208" s="28"/>
      <c r="F208" s="37">
        <v>5</v>
      </c>
      <c r="G208" s="28"/>
      <c r="H208" s="258">
        <f t="shared" si="11"/>
        <v>29</v>
      </c>
      <c r="I208" s="197">
        <v>3</v>
      </c>
      <c r="J208" s="197">
        <v>24</v>
      </c>
      <c r="K208" s="197">
        <v>2</v>
      </c>
    </row>
    <row r="209" spans="1:11" s="29" customFormat="1" ht="9" customHeight="1" x14ac:dyDescent="0.25">
      <c r="A209" s="28" t="s">
        <v>48</v>
      </c>
      <c r="B209" s="28">
        <f t="shared" si="10"/>
        <v>1</v>
      </c>
      <c r="C209" s="28">
        <v>0</v>
      </c>
      <c r="D209" s="37">
        <v>1</v>
      </c>
      <c r="E209" s="28"/>
      <c r="F209" s="37">
        <v>25</v>
      </c>
      <c r="G209" s="28"/>
      <c r="H209" s="258">
        <f t="shared" si="11"/>
        <v>54</v>
      </c>
      <c r="I209" s="197">
        <v>15</v>
      </c>
      <c r="J209" s="197">
        <v>35</v>
      </c>
      <c r="K209" s="197">
        <v>4</v>
      </c>
    </row>
    <row r="210" spans="1:11" s="29" customFormat="1" ht="9" customHeight="1" x14ac:dyDescent="0.25">
      <c r="A210" s="28" t="s">
        <v>50</v>
      </c>
      <c r="B210" s="28">
        <f t="shared" si="10"/>
        <v>3</v>
      </c>
      <c r="C210" s="28">
        <v>2</v>
      </c>
      <c r="D210" s="37">
        <v>1</v>
      </c>
      <c r="E210" s="28"/>
      <c r="F210" s="37">
        <v>41</v>
      </c>
      <c r="G210" s="28"/>
      <c r="H210" s="258">
        <f t="shared" si="11"/>
        <v>472</v>
      </c>
      <c r="I210" s="197">
        <v>151</v>
      </c>
      <c r="J210" s="197">
        <v>315</v>
      </c>
      <c r="K210" s="197">
        <v>6</v>
      </c>
    </row>
    <row r="211" spans="1:11" s="29" customFormat="1" ht="9" customHeight="1" x14ac:dyDescent="0.25">
      <c r="A211" s="41" t="s">
        <v>52</v>
      </c>
      <c r="B211" s="41">
        <f t="shared" si="10"/>
        <v>5</v>
      </c>
      <c r="C211" s="41">
        <v>3</v>
      </c>
      <c r="D211" s="41">
        <v>2</v>
      </c>
      <c r="E211" s="41"/>
      <c r="F211" s="41">
        <v>5</v>
      </c>
      <c r="G211" s="41"/>
      <c r="H211" s="259">
        <f t="shared" si="11"/>
        <v>32</v>
      </c>
      <c r="I211" s="262">
        <v>11</v>
      </c>
      <c r="J211" s="262">
        <v>14</v>
      </c>
      <c r="K211" s="262">
        <v>7</v>
      </c>
    </row>
    <row r="212" spans="1:11" s="29" customFormat="1" ht="9" customHeight="1" x14ac:dyDescent="0.25">
      <c r="A212" s="28" t="s">
        <v>55</v>
      </c>
      <c r="B212" s="28">
        <f t="shared" si="10"/>
        <v>2</v>
      </c>
      <c r="C212" s="28">
        <v>1</v>
      </c>
      <c r="D212" s="37">
        <v>1</v>
      </c>
      <c r="E212" s="28"/>
      <c r="F212" s="37">
        <v>8</v>
      </c>
      <c r="G212" s="28"/>
      <c r="H212" s="258">
        <f t="shared" si="11"/>
        <v>89</v>
      </c>
      <c r="I212" s="197">
        <v>13</v>
      </c>
      <c r="J212" s="197">
        <v>71</v>
      </c>
      <c r="K212" s="197">
        <v>5</v>
      </c>
    </row>
    <row r="213" spans="1:11" s="29" customFormat="1" ht="9" customHeight="1" x14ac:dyDescent="0.25">
      <c r="A213" s="28" t="s">
        <v>57</v>
      </c>
      <c r="B213" s="28">
        <f t="shared" si="10"/>
        <v>1</v>
      </c>
      <c r="C213" s="28">
        <v>1</v>
      </c>
      <c r="D213" s="37">
        <v>0</v>
      </c>
      <c r="E213" s="28"/>
      <c r="F213" s="37">
        <v>1</v>
      </c>
      <c r="G213" s="28"/>
      <c r="H213" s="258">
        <f t="shared" si="11"/>
        <v>35</v>
      </c>
      <c r="I213" s="197">
        <v>5</v>
      </c>
      <c r="J213" s="197">
        <v>25</v>
      </c>
      <c r="K213" s="197">
        <v>5</v>
      </c>
    </row>
    <row r="214" spans="1:11" s="29" customFormat="1" ht="9" customHeight="1" x14ac:dyDescent="0.25">
      <c r="A214" s="28" t="s">
        <v>59</v>
      </c>
      <c r="B214" s="28">
        <f t="shared" si="10"/>
        <v>4</v>
      </c>
      <c r="C214" s="28">
        <v>3</v>
      </c>
      <c r="D214" s="37">
        <v>1</v>
      </c>
      <c r="E214" s="28"/>
      <c r="F214" s="37">
        <v>19</v>
      </c>
      <c r="G214" s="28"/>
      <c r="H214" s="258">
        <f t="shared" si="11"/>
        <v>70</v>
      </c>
      <c r="I214" s="197">
        <v>25</v>
      </c>
      <c r="J214" s="197">
        <v>43</v>
      </c>
      <c r="K214" s="197">
        <v>2</v>
      </c>
    </row>
    <row r="215" spans="1:11" s="29" customFormat="1" ht="9" customHeight="1" x14ac:dyDescent="0.25">
      <c r="A215" s="41" t="s">
        <v>63</v>
      </c>
      <c r="B215" s="41">
        <f t="shared" si="10"/>
        <v>2</v>
      </c>
      <c r="C215" s="41">
        <v>1</v>
      </c>
      <c r="D215" s="41">
        <v>1</v>
      </c>
      <c r="E215" s="41"/>
      <c r="F215" s="41">
        <v>11</v>
      </c>
      <c r="G215" s="41"/>
      <c r="H215" s="259">
        <f t="shared" si="11"/>
        <v>98</v>
      </c>
      <c r="I215" s="262">
        <v>26</v>
      </c>
      <c r="J215" s="262">
        <v>65</v>
      </c>
      <c r="K215" s="262">
        <v>7</v>
      </c>
    </row>
    <row r="216" spans="1:11" s="29" customFormat="1" ht="9" customHeight="1" x14ac:dyDescent="0.25">
      <c r="A216" s="28" t="s">
        <v>65</v>
      </c>
      <c r="B216" s="28">
        <f t="shared" si="10"/>
        <v>4</v>
      </c>
      <c r="C216" s="28">
        <v>3</v>
      </c>
      <c r="D216" s="37">
        <v>1</v>
      </c>
      <c r="E216" s="28"/>
      <c r="F216" s="37">
        <v>15</v>
      </c>
      <c r="G216" s="28"/>
      <c r="H216" s="258">
        <f t="shared" si="11"/>
        <v>868</v>
      </c>
      <c r="I216" s="197">
        <v>53</v>
      </c>
      <c r="J216" s="197">
        <v>805</v>
      </c>
      <c r="K216" s="197">
        <v>10</v>
      </c>
    </row>
    <row r="217" spans="1:11" s="29" customFormat="1" ht="9" customHeight="1" x14ac:dyDescent="0.25">
      <c r="A217" s="28" t="s">
        <v>69</v>
      </c>
      <c r="B217" s="28">
        <f t="shared" si="10"/>
        <v>5</v>
      </c>
      <c r="C217" s="28">
        <v>5</v>
      </c>
      <c r="D217" s="37">
        <v>0</v>
      </c>
      <c r="E217" s="28"/>
      <c r="F217" s="37">
        <v>108</v>
      </c>
      <c r="G217" s="28"/>
      <c r="H217" s="258">
        <f t="shared" si="11"/>
        <v>628</v>
      </c>
      <c r="I217" s="197">
        <v>37</v>
      </c>
      <c r="J217" s="197">
        <v>582</v>
      </c>
      <c r="K217" s="197">
        <v>9</v>
      </c>
    </row>
    <row r="218" spans="1:11" s="29" customFormat="1" ht="9" customHeight="1" x14ac:dyDescent="0.25">
      <c r="A218" s="28" t="s">
        <v>74</v>
      </c>
      <c r="B218" s="28">
        <f t="shared" si="10"/>
        <v>1</v>
      </c>
      <c r="C218" s="28">
        <v>1</v>
      </c>
      <c r="D218" s="37">
        <v>0</v>
      </c>
      <c r="E218" s="28"/>
      <c r="F218" s="37">
        <v>17</v>
      </c>
      <c r="G218" s="28"/>
      <c r="H218" s="258">
        <f t="shared" si="11"/>
        <v>62</v>
      </c>
      <c r="I218" s="197">
        <v>4</v>
      </c>
      <c r="J218" s="197">
        <v>50</v>
      </c>
      <c r="K218" s="197">
        <v>8</v>
      </c>
    </row>
    <row r="219" spans="1:11" s="29" customFormat="1" ht="9" customHeight="1" x14ac:dyDescent="0.25">
      <c r="A219" s="41" t="s">
        <v>76</v>
      </c>
      <c r="B219" s="41">
        <f t="shared" si="10"/>
        <v>5</v>
      </c>
      <c r="C219" s="41">
        <v>4</v>
      </c>
      <c r="D219" s="41">
        <v>1</v>
      </c>
      <c r="E219" s="41"/>
      <c r="F219" s="41">
        <v>135</v>
      </c>
      <c r="G219" s="41"/>
      <c r="H219" s="259">
        <f t="shared" si="11"/>
        <v>347</v>
      </c>
      <c r="I219" s="262">
        <v>10</v>
      </c>
      <c r="J219" s="262">
        <v>325</v>
      </c>
      <c r="K219" s="262">
        <v>12</v>
      </c>
    </row>
    <row r="220" spans="1:11" s="29" customFormat="1" ht="9" customHeight="1" x14ac:dyDescent="0.25">
      <c r="A220" s="28" t="s">
        <v>105</v>
      </c>
      <c r="B220" s="28">
        <f t="shared" si="10"/>
        <v>0</v>
      </c>
      <c r="C220" s="28">
        <v>0</v>
      </c>
      <c r="D220" s="37">
        <v>0</v>
      </c>
      <c r="E220" s="28"/>
      <c r="F220" s="37">
        <v>1</v>
      </c>
      <c r="G220" s="28"/>
      <c r="H220" s="258">
        <f t="shared" si="11"/>
        <v>0</v>
      </c>
      <c r="I220" s="197">
        <v>0</v>
      </c>
      <c r="J220" s="197">
        <v>0</v>
      </c>
      <c r="K220" s="197">
        <v>0</v>
      </c>
    </row>
    <row r="221" spans="1:11" s="29" customFormat="1" ht="9" customHeight="1" x14ac:dyDescent="0.25">
      <c r="A221" s="28" t="s">
        <v>82</v>
      </c>
      <c r="B221" s="28">
        <f t="shared" si="10"/>
        <v>5</v>
      </c>
      <c r="C221" s="28">
        <v>1</v>
      </c>
      <c r="D221" s="37">
        <v>4</v>
      </c>
      <c r="E221" s="28"/>
      <c r="F221" s="37">
        <v>62</v>
      </c>
      <c r="G221" s="28"/>
      <c r="H221" s="258">
        <f t="shared" si="11"/>
        <v>125</v>
      </c>
      <c r="I221" s="197">
        <v>16</v>
      </c>
      <c r="J221" s="197">
        <v>96</v>
      </c>
      <c r="K221" s="197">
        <v>13</v>
      </c>
    </row>
    <row r="222" spans="1:11" s="29" customFormat="1" ht="9" customHeight="1" x14ac:dyDescent="0.25">
      <c r="A222" s="28" t="s">
        <v>86</v>
      </c>
      <c r="B222" s="28">
        <f t="shared" si="10"/>
        <v>2</v>
      </c>
      <c r="C222" s="28">
        <v>2</v>
      </c>
      <c r="D222" s="37">
        <v>0</v>
      </c>
      <c r="E222" s="28"/>
      <c r="F222" s="37">
        <v>5</v>
      </c>
      <c r="G222" s="28"/>
      <c r="H222" s="258">
        <f t="shared" si="11"/>
        <v>57</v>
      </c>
      <c r="I222" s="197">
        <v>17</v>
      </c>
      <c r="J222" s="197">
        <v>28</v>
      </c>
      <c r="K222" s="197">
        <v>12</v>
      </c>
    </row>
    <row r="223" spans="1:11" s="29" customFormat="1" ht="9" customHeight="1" x14ac:dyDescent="0.25">
      <c r="A223" s="41" t="s">
        <v>88</v>
      </c>
      <c r="B223" s="41">
        <f t="shared" si="10"/>
        <v>1</v>
      </c>
      <c r="C223" s="41">
        <v>1</v>
      </c>
      <c r="D223" s="41">
        <v>0</v>
      </c>
      <c r="E223" s="41"/>
      <c r="F223" s="41">
        <v>11</v>
      </c>
      <c r="G223" s="41"/>
      <c r="H223" s="259">
        <f t="shared" si="11"/>
        <v>11</v>
      </c>
      <c r="I223" s="262">
        <v>6</v>
      </c>
      <c r="J223" s="262">
        <v>4</v>
      </c>
      <c r="K223" s="262">
        <v>1</v>
      </c>
    </row>
    <row r="224" spans="1:11" s="29" customFormat="1" ht="9.6" customHeight="1" x14ac:dyDescent="0.25">
      <c r="B224" s="28"/>
      <c r="C224" s="28"/>
      <c r="D224" s="28"/>
      <c r="E224" s="28"/>
      <c r="F224" s="28"/>
      <c r="G224" s="28"/>
      <c r="H224" s="28"/>
      <c r="I224" s="28"/>
      <c r="J224" s="28"/>
      <c r="K224" s="28"/>
    </row>
    <row r="225" spans="1:11" s="29" customFormat="1" ht="9.6" customHeight="1" x14ac:dyDescent="0.25">
      <c r="A225" s="25">
        <v>2001</v>
      </c>
      <c r="B225" s="28"/>
      <c r="C225" s="28"/>
      <c r="D225" s="28"/>
      <c r="E225" s="28"/>
      <c r="F225" s="28"/>
      <c r="G225" s="28"/>
      <c r="H225" s="28"/>
      <c r="I225" s="28"/>
      <c r="J225" s="28"/>
      <c r="K225" s="28"/>
    </row>
    <row r="226" spans="1:11" s="29" customFormat="1" ht="9.6" customHeight="1" x14ac:dyDescent="0.25">
      <c r="A226" s="30" t="s">
        <v>129</v>
      </c>
      <c r="B226" s="33">
        <f>SUM(B228:B259)</f>
        <v>85</v>
      </c>
      <c r="C226" s="33">
        <f>SUM(C228:C259)</f>
        <v>57</v>
      </c>
      <c r="D226" s="33">
        <f>SUM(D228:D259)</f>
        <v>28</v>
      </c>
      <c r="E226" s="33"/>
      <c r="F226" s="261">
        <f>SUM(F228:F259)</f>
        <v>1128</v>
      </c>
      <c r="G226" s="28"/>
      <c r="H226" s="260">
        <f>SUM(H228:H259)</f>
        <v>6533</v>
      </c>
      <c r="I226" s="260">
        <f>SUM(I228:I259)</f>
        <v>1170</v>
      </c>
      <c r="J226" s="260">
        <f>SUM(J228:J259)</f>
        <v>4796</v>
      </c>
      <c r="K226" s="260">
        <f>SUM(K228:K259)</f>
        <v>567</v>
      </c>
    </row>
    <row r="227" spans="1:11" s="29" customFormat="1" ht="3" customHeight="1" x14ac:dyDescent="0.25">
      <c r="A227" s="30"/>
      <c r="B227" s="33"/>
      <c r="C227" s="33"/>
      <c r="D227" s="33"/>
      <c r="E227" s="33"/>
      <c r="F227" s="261"/>
      <c r="G227" s="28"/>
      <c r="H227" s="257"/>
      <c r="I227" s="260"/>
      <c r="J227" s="260"/>
      <c r="K227" s="260"/>
    </row>
    <row r="228" spans="1:11" s="29" customFormat="1" ht="9" customHeight="1" x14ac:dyDescent="0.25">
      <c r="A228" s="28" t="s">
        <v>14</v>
      </c>
      <c r="B228" s="28">
        <f t="shared" ref="B228:B259" si="12">SUM(C228:D228)</f>
        <v>1</v>
      </c>
      <c r="C228" s="28">
        <v>1</v>
      </c>
      <c r="D228" s="37">
        <v>0</v>
      </c>
      <c r="E228" s="28"/>
      <c r="F228" s="37">
        <v>1</v>
      </c>
      <c r="G228" s="28"/>
      <c r="H228" s="258">
        <f t="shared" ref="H228:H259" si="13">SUM(I228:K228)</f>
        <v>19</v>
      </c>
      <c r="I228" s="197">
        <v>2</v>
      </c>
      <c r="J228" s="197">
        <v>12</v>
      </c>
      <c r="K228" s="197">
        <v>5</v>
      </c>
    </row>
    <row r="229" spans="1:11" s="29" customFormat="1" ht="9" customHeight="1" x14ac:dyDescent="0.25">
      <c r="A229" s="28" t="s">
        <v>15</v>
      </c>
      <c r="B229" s="28">
        <f t="shared" si="12"/>
        <v>5</v>
      </c>
      <c r="C229" s="28">
        <v>4</v>
      </c>
      <c r="D229" s="37">
        <v>1</v>
      </c>
      <c r="E229" s="28"/>
      <c r="F229" s="37">
        <v>90</v>
      </c>
      <c r="G229" s="28"/>
      <c r="H229" s="258">
        <f t="shared" si="13"/>
        <v>371</v>
      </c>
      <c r="I229" s="197">
        <v>37</v>
      </c>
      <c r="J229" s="197">
        <v>326</v>
      </c>
      <c r="K229" s="197">
        <v>8</v>
      </c>
    </row>
    <row r="230" spans="1:11" s="29" customFormat="1" ht="9" customHeight="1" x14ac:dyDescent="0.25">
      <c r="A230" s="28" t="s">
        <v>112</v>
      </c>
      <c r="B230" s="28">
        <f t="shared" si="12"/>
        <v>5</v>
      </c>
      <c r="C230" s="28">
        <v>3</v>
      </c>
      <c r="D230" s="37">
        <v>2</v>
      </c>
      <c r="E230" s="28"/>
      <c r="F230" s="37">
        <v>37</v>
      </c>
      <c r="G230" s="28"/>
      <c r="H230" s="258">
        <f t="shared" si="13"/>
        <v>61</v>
      </c>
      <c r="I230" s="197">
        <v>12</v>
      </c>
      <c r="J230" s="197">
        <v>41</v>
      </c>
      <c r="K230" s="197">
        <v>8</v>
      </c>
    </row>
    <row r="231" spans="1:11" s="29" customFormat="1" ht="9" customHeight="1" x14ac:dyDescent="0.25">
      <c r="A231" s="41" t="s">
        <v>21</v>
      </c>
      <c r="B231" s="41">
        <f t="shared" si="12"/>
        <v>2</v>
      </c>
      <c r="C231" s="41">
        <v>2</v>
      </c>
      <c r="D231" s="41">
        <v>0</v>
      </c>
      <c r="E231" s="41"/>
      <c r="F231" s="41">
        <v>17</v>
      </c>
      <c r="G231" s="41"/>
      <c r="H231" s="259">
        <f t="shared" si="13"/>
        <v>41</v>
      </c>
      <c r="I231" s="262">
        <v>1</v>
      </c>
      <c r="J231" s="262">
        <v>33</v>
      </c>
      <c r="K231" s="262">
        <v>7</v>
      </c>
    </row>
    <row r="232" spans="1:11" s="29" customFormat="1" ht="9" customHeight="1" x14ac:dyDescent="0.25">
      <c r="A232" s="28" t="s">
        <v>23</v>
      </c>
      <c r="B232" s="28">
        <f t="shared" si="12"/>
        <v>6</v>
      </c>
      <c r="C232" s="28">
        <v>5</v>
      </c>
      <c r="D232" s="37">
        <v>1</v>
      </c>
      <c r="E232" s="28"/>
      <c r="F232" s="37">
        <v>137</v>
      </c>
      <c r="G232" s="28"/>
      <c r="H232" s="258">
        <f t="shared" si="13"/>
        <v>223</v>
      </c>
      <c r="I232" s="197">
        <v>30</v>
      </c>
      <c r="J232" s="197">
        <v>185</v>
      </c>
      <c r="K232" s="197">
        <v>8</v>
      </c>
    </row>
    <row r="233" spans="1:11" s="29" customFormat="1" ht="9" customHeight="1" x14ac:dyDescent="0.25">
      <c r="A233" s="28" t="s">
        <v>25</v>
      </c>
      <c r="B233" s="28">
        <f t="shared" si="12"/>
        <v>2</v>
      </c>
      <c r="C233" s="28">
        <v>1</v>
      </c>
      <c r="D233" s="37">
        <v>1</v>
      </c>
      <c r="E233" s="28"/>
      <c r="F233" s="37">
        <v>5</v>
      </c>
      <c r="G233" s="28"/>
      <c r="H233" s="258">
        <f t="shared" si="13"/>
        <v>42</v>
      </c>
      <c r="I233" s="197">
        <v>7</v>
      </c>
      <c r="J233" s="197">
        <v>32</v>
      </c>
      <c r="K233" s="197">
        <v>3</v>
      </c>
    </row>
    <row r="234" spans="1:11" s="29" customFormat="1" ht="9" customHeight="1" x14ac:dyDescent="0.25">
      <c r="A234" s="28" t="s">
        <v>27</v>
      </c>
      <c r="B234" s="28">
        <f t="shared" si="12"/>
        <v>6</v>
      </c>
      <c r="C234" s="28">
        <v>2</v>
      </c>
      <c r="D234" s="37">
        <v>4</v>
      </c>
      <c r="E234" s="28"/>
      <c r="F234" s="37">
        <v>28</v>
      </c>
      <c r="G234" s="28"/>
      <c r="H234" s="258">
        <f t="shared" si="13"/>
        <v>120</v>
      </c>
      <c r="I234" s="197">
        <v>18</v>
      </c>
      <c r="J234" s="197">
        <v>88</v>
      </c>
      <c r="K234" s="197">
        <v>14</v>
      </c>
    </row>
    <row r="235" spans="1:11" s="29" customFormat="1" ht="9" customHeight="1" x14ac:dyDescent="0.25">
      <c r="A235" s="41" t="s">
        <v>30</v>
      </c>
      <c r="B235" s="41">
        <f t="shared" si="12"/>
        <v>2</v>
      </c>
      <c r="C235" s="41">
        <v>2</v>
      </c>
      <c r="D235" s="41">
        <v>0</v>
      </c>
      <c r="E235" s="41"/>
      <c r="F235" s="41">
        <v>134</v>
      </c>
      <c r="G235" s="41"/>
      <c r="H235" s="259">
        <f t="shared" si="13"/>
        <v>459</v>
      </c>
      <c r="I235" s="262">
        <v>53</v>
      </c>
      <c r="J235" s="262">
        <v>400</v>
      </c>
      <c r="K235" s="262">
        <v>6</v>
      </c>
    </row>
    <row r="236" spans="1:11" s="29" customFormat="1" ht="9" customHeight="1" x14ac:dyDescent="0.25">
      <c r="A236" s="28" t="s">
        <v>111</v>
      </c>
      <c r="B236" s="28">
        <f t="shared" si="12"/>
        <v>1</v>
      </c>
      <c r="C236" s="28">
        <v>1</v>
      </c>
      <c r="D236" s="37">
        <v>0</v>
      </c>
      <c r="E236" s="28"/>
      <c r="F236" s="37">
        <v>0</v>
      </c>
      <c r="G236" s="28"/>
      <c r="H236" s="258">
        <f t="shared" si="13"/>
        <v>1262</v>
      </c>
      <c r="I236" s="197">
        <v>425</v>
      </c>
      <c r="J236" s="197">
        <v>545</v>
      </c>
      <c r="K236" s="197">
        <v>292</v>
      </c>
    </row>
    <row r="237" spans="1:11" s="29" customFormat="1" ht="9" customHeight="1" x14ac:dyDescent="0.25">
      <c r="A237" s="28" t="s">
        <v>33</v>
      </c>
      <c r="B237" s="28">
        <f t="shared" si="12"/>
        <v>1</v>
      </c>
      <c r="C237" s="28">
        <v>1</v>
      </c>
      <c r="D237" s="37">
        <v>0</v>
      </c>
      <c r="E237" s="28"/>
      <c r="F237" s="37">
        <v>53</v>
      </c>
      <c r="G237" s="28"/>
      <c r="H237" s="258">
        <f t="shared" si="13"/>
        <v>106</v>
      </c>
      <c r="I237" s="197">
        <v>36</v>
      </c>
      <c r="J237" s="197">
        <v>61</v>
      </c>
      <c r="K237" s="197">
        <v>9</v>
      </c>
    </row>
    <row r="238" spans="1:11" s="29" customFormat="1" ht="9" customHeight="1" x14ac:dyDescent="0.25">
      <c r="A238" s="28" t="s">
        <v>34</v>
      </c>
      <c r="B238" s="28">
        <f t="shared" si="12"/>
        <v>1</v>
      </c>
      <c r="C238" s="28">
        <v>1</v>
      </c>
      <c r="D238" s="37">
        <v>0</v>
      </c>
      <c r="E238" s="28"/>
      <c r="F238" s="37">
        <v>58</v>
      </c>
      <c r="G238" s="28"/>
      <c r="H238" s="258">
        <f t="shared" si="13"/>
        <v>71</v>
      </c>
      <c r="I238" s="197">
        <v>3</v>
      </c>
      <c r="J238" s="197">
        <v>60</v>
      </c>
      <c r="K238" s="197">
        <v>8</v>
      </c>
    </row>
    <row r="239" spans="1:11" s="29" customFormat="1" ht="9" customHeight="1" x14ac:dyDescent="0.25">
      <c r="A239" s="41" t="s">
        <v>36</v>
      </c>
      <c r="B239" s="41">
        <f t="shared" si="12"/>
        <v>2</v>
      </c>
      <c r="C239" s="41">
        <v>2</v>
      </c>
      <c r="D239" s="41">
        <v>0</v>
      </c>
      <c r="E239" s="41"/>
      <c r="F239" s="41">
        <v>34</v>
      </c>
      <c r="G239" s="41"/>
      <c r="H239" s="259">
        <f t="shared" si="13"/>
        <v>33</v>
      </c>
      <c r="I239" s="262">
        <v>3</v>
      </c>
      <c r="J239" s="262">
        <v>26</v>
      </c>
      <c r="K239" s="262">
        <v>4</v>
      </c>
    </row>
    <row r="240" spans="1:11" s="29" customFormat="1" ht="9" customHeight="1" x14ac:dyDescent="0.25">
      <c r="A240" s="28" t="s">
        <v>130</v>
      </c>
      <c r="B240" s="28">
        <f t="shared" si="12"/>
        <v>1</v>
      </c>
      <c r="C240" s="28">
        <v>0</v>
      </c>
      <c r="D240" s="37">
        <v>1</v>
      </c>
      <c r="E240" s="28"/>
      <c r="F240" s="37">
        <v>3</v>
      </c>
      <c r="G240" s="28"/>
      <c r="H240" s="258">
        <f t="shared" si="13"/>
        <v>28</v>
      </c>
      <c r="I240" s="197">
        <v>6</v>
      </c>
      <c r="J240" s="197">
        <v>11</v>
      </c>
      <c r="K240" s="197">
        <v>11</v>
      </c>
    </row>
    <row r="241" spans="1:11" s="29" customFormat="1" ht="9" customHeight="1" x14ac:dyDescent="0.25">
      <c r="A241" s="28" t="s">
        <v>39</v>
      </c>
      <c r="B241" s="28">
        <f t="shared" si="12"/>
        <v>2</v>
      </c>
      <c r="C241" s="28">
        <v>2</v>
      </c>
      <c r="D241" s="37">
        <v>0</v>
      </c>
      <c r="E241" s="28"/>
      <c r="F241" s="37">
        <v>25</v>
      </c>
      <c r="G241" s="28"/>
      <c r="H241" s="258">
        <f t="shared" si="13"/>
        <v>273</v>
      </c>
      <c r="I241" s="197">
        <v>53</v>
      </c>
      <c r="J241" s="197">
        <v>195</v>
      </c>
      <c r="K241" s="197">
        <v>25</v>
      </c>
    </row>
    <row r="242" spans="1:11" s="29" customFormat="1" ht="9" customHeight="1" x14ac:dyDescent="0.25">
      <c r="A242" s="28" t="s">
        <v>32</v>
      </c>
      <c r="B242" s="28">
        <f t="shared" si="12"/>
        <v>2</v>
      </c>
      <c r="C242" s="28">
        <v>1</v>
      </c>
      <c r="D242" s="37">
        <v>1</v>
      </c>
      <c r="E242" s="28"/>
      <c r="F242" s="37">
        <v>5</v>
      </c>
      <c r="G242" s="28"/>
      <c r="H242" s="258">
        <f t="shared" si="13"/>
        <v>230</v>
      </c>
      <c r="I242" s="197">
        <v>72</v>
      </c>
      <c r="J242" s="197">
        <v>142</v>
      </c>
      <c r="K242" s="197">
        <v>16</v>
      </c>
    </row>
    <row r="243" spans="1:11" s="29" customFormat="1" ht="9" customHeight="1" x14ac:dyDescent="0.25">
      <c r="A243" s="41" t="s">
        <v>43</v>
      </c>
      <c r="B243" s="41">
        <f t="shared" si="12"/>
        <v>4</v>
      </c>
      <c r="C243" s="41">
        <v>1</v>
      </c>
      <c r="D243" s="41">
        <v>3</v>
      </c>
      <c r="E243" s="41"/>
      <c r="F243" s="41">
        <v>32</v>
      </c>
      <c r="G243" s="41"/>
      <c r="H243" s="259">
        <f t="shared" si="13"/>
        <v>191</v>
      </c>
      <c r="I243" s="262">
        <v>20</v>
      </c>
      <c r="J243" s="262">
        <v>152</v>
      </c>
      <c r="K243" s="262">
        <v>19</v>
      </c>
    </row>
    <row r="244" spans="1:11" s="29" customFormat="1" ht="9" customHeight="1" x14ac:dyDescent="0.25">
      <c r="A244" s="28" t="s">
        <v>46</v>
      </c>
      <c r="B244" s="28">
        <f t="shared" si="12"/>
        <v>1</v>
      </c>
      <c r="C244" s="28">
        <v>0</v>
      </c>
      <c r="D244" s="37">
        <v>1</v>
      </c>
      <c r="E244" s="28"/>
      <c r="F244" s="37">
        <v>5</v>
      </c>
      <c r="G244" s="28"/>
      <c r="H244" s="258">
        <f t="shared" si="13"/>
        <v>32</v>
      </c>
      <c r="I244" s="197">
        <v>3</v>
      </c>
      <c r="J244" s="197">
        <v>24</v>
      </c>
      <c r="K244" s="197">
        <v>5</v>
      </c>
    </row>
    <row r="245" spans="1:11" s="29" customFormat="1" ht="9" customHeight="1" x14ac:dyDescent="0.25">
      <c r="A245" s="28" t="s">
        <v>48</v>
      </c>
      <c r="B245" s="28">
        <f t="shared" si="12"/>
        <v>1</v>
      </c>
      <c r="C245" s="28">
        <v>0</v>
      </c>
      <c r="D245" s="37">
        <v>1</v>
      </c>
      <c r="E245" s="28"/>
      <c r="F245" s="37">
        <v>25</v>
      </c>
      <c r="G245" s="28"/>
      <c r="H245" s="258">
        <f t="shared" si="13"/>
        <v>55</v>
      </c>
      <c r="I245" s="197">
        <v>15</v>
      </c>
      <c r="J245" s="197">
        <v>35</v>
      </c>
      <c r="K245" s="197">
        <v>5</v>
      </c>
    </row>
    <row r="246" spans="1:11" s="29" customFormat="1" ht="9" customHeight="1" x14ac:dyDescent="0.25">
      <c r="A246" s="28" t="s">
        <v>50</v>
      </c>
      <c r="B246" s="28">
        <f t="shared" si="12"/>
        <v>3</v>
      </c>
      <c r="C246" s="28">
        <v>2</v>
      </c>
      <c r="D246" s="37">
        <v>1</v>
      </c>
      <c r="E246" s="28"/>
      <c r="F246" s="37">
        <v>41</v>
      </c>
      <c r="G246" s="28"/>
      <c r="H246" s="258">
        <f t="shared" si="13"/>
        <v>474</v>
      </c>
      <c r="I246" s="197">
        <v>151</v>
      </c>
      <c r="J246" s="197">
        <v>315</v>
      </c>
      <c r="K246" s="197">
        <v>8</v>
      </c>
    </row>
    <row r="247" spans="1:11" s="29" customFormat="1" ht="9" customHeight="1" x14ac:dyDescent="0.25">
      <c r="A247" s="41" t="s">
        <v>52</v>
      </c>
      <c r="B247" s="41">
        <f t="shared" si="12"/>
        <v>5</v>
      </c>
      <c r="C247" s="41">
        <v>3</v>
      </c>
      <c r="D247" s="41">
        <v>2</v>
      </c>
      <c r="E247" s="41"/>
      <c r="F247" s="41">
        <v>5</v>
      </c>
      <c r="G247" s="41"/>
      <c r="H247" s="259">
        <f t="shared" si="13"/>
        <v>32</v>
      </c>
      <c r="I247" s="262">
        <v>11</v>
      </c>
      <c r="J247" s="262">
        <v>14</v>
      </c>
      <c r="K247" s="262">
        <v>7</v>
      </c>
    </row>
    <row r="248" spans="1:11" s="29" customFormat="1" ht="9" customHeight="1" x14ac:dyDescent="0.25">
      <c r="A248" s="28" t="s">
        <v>55</v>
      </c>
      <c r="B248" s="28">
        <f t="shared" si="12"/>
        <v>2</v>
      </c>
      <c r="C248" s="28">
        <v>1</v>
      </c>
      <c r="D248" s="37">
        <v>1</v>
      </c>
      <c r="E248" s="28"/>
      <c r="F248" s="37">
        <v>8</v>
      </c>
      <c r="G248" s="28"/>
      <c r="H248" s="258">
        <f t="shared" si="13"/>
        <v>89</v>
      </c>
      <c r="I248" s="197">
        <v>13</v>
      </c>
      <c r="J248" s="197">
        <v>71</v>
      </c>
      <c r="K248" s="197">
        <v>5</v>
      </c>
    </row>
    <row r="249" spans="1:11" s="29" customFormat="1" ht="9" customHeight="1" x14ac:dyDescent="0.25">
      <c r="A249" s="28" t="s">
        <v>57</v>
      </c>
      <c r="B249" s="28">
        <f t="shared" si="12"/>
        <v>1</v>
      </c>
      <c r="C249" s="28">
        <v>1</v>
      </c>
      <c r="D249" s="37">
        <v>0</v>
      </c>
      <c r="E249" s="28"/>
      <c r="F249" s="37">
        <v>1</v>
      </c>
      <c r="G249" s="28"/>
      <c r="H249" s="258">
        <f t="shared" si="13"/>
        <v>38</v>
      </c>
      <c r="I249" s="197">
        <v>5</v>
      </c>
      <c r="J249" s="197">
        <v>25</v>
      </c>
      <c r="K249" s="197">
        <v>8</v>
      </c>
    </row>
    <row r="250" spans="1:11" s="29" customFormat="1" ht="9" customHeight="1" x14ac:dyDescent="0.25">
      <c r="A250" s="28" t="s">
        <v>59</v>
      </c>
      <c r="B250" s="28">
        <f t="shared" si="12"/>
        <v>4</v>
      </c>
      <c r="C250" s="28">
        <v>3</v>
      </c>
      <c r="D250" s="37">
        <v>1</v>
      </c>
      <c r="E250" s="28"/>
      <c r="F250" s="37">
        <v>19</v>
      </c>
      <c r="G250" s="28"/>
      <c r="H250" s="258">
        <f t="shared" si="13"/>
        <v>72</v>
      </c>
      <c r="I250" s="197">
        <v>25</v>
      </c>
      <c r="J250" s="197">
        <v>43</v>
      </c>
      <c r="K250" s="197">
        <v>4</v>
      </c>
    </row>
    <row r="251" spans="1:11" s="29" customFormat="1" ht="9" customHeight="1" x14ac:dyDescent="0.25">
      <c r="A251" s="41" t="s">
        <v>63</v>
      </c>
      <c r="B251" s="41">
        <f t="shared" si="12"/>
        <v>2</v>
      </c>
      <c r="C251" s="41">
        <v>1</v>
      </c>
      <c r="D251" s="41">
        <v>1</v>
      </c>
      <c r="E251" s="41"/>
      <c r="F251" s="41">
        <v>11</v>
      </c>
      <c r="G251" s="41"/>
      <c r="H251" s="259">
        <f t="shared" si="13"/>
        <v>98</v>
      </c>
      <c r="I251" s="262">
        <v>26</v>
      </c>
      <c r="J251" s="262">
        <v>65</v>
      </c>
      <c r="K251" s="262">
        <v>7</v>
      </c>
    </row>
    <row r="252" spans="1:11" s="29" customFormat="1" ht="9" customHeight="1" x14ac:dyDescent="0.25">
      <c r="A252" s="28" t="s">
        <v>65</v>
      </c>
      <c r="B252" s="28">
        <f t="shared" si="12"/>
        <v>4</v>
      </c>
      <c r="C252" s="28">
        <v>3</v>
      </c>
      <c r="D252" s="37">
        <v>1</v>
      </c>
      <c r="E252" s="28"/>
      <c r="F252" s="37">
        <v>15</v>
      </c>
      <c r="G252" s="28"/>
      <c r="H252" s="258">
        <f t="shared" si="13"/>
        <v>875</v>
      </c>
      <c r="I252" s="197">
        <v>53</v>
      </c>
      <c r="J252" s="197">
        <v>810</v>
      </c>
      <c r="K252" s="197">
        <v>12</v>
      </c>
    </row>
    <row r="253" spans="1:11" s="29" customFormat="1" ht="9" customHeight="1" x14ac:dyDescent="0.25">
      <c r="A253" s="28" t="s">
        <v>69</v>
      </c>
      <c r="B253" s="28">
        <f t="shared" si="12"/>
        <v>5</v>
      </c>
      <c r="C253" s="28">
        <v>5</v>
      </c>
      <c r="D253" s="37">
        <v>0</v>
      </c>
      <c r="E253" s="28"/>
      <c r="F253" s="37">
        <v>108</v>
      </c>
      <c r="G253" s="28"/>
      <c r="H253" s="258">
        <f t="shared" si="13"/>
        <v>628</v>
      </c>
      <c r="I253" s="197">
        <v>37</v>
      </c>
      <c r="J253" s="197">
        <v>582</v>
      </c>
      <c r="K253" s="197">
        <v>9</v>
      </c>
    </row>
    <row r="254" spans="1:11" s="29" customFormat="1" ht="9" customHeight="1" x14ac:dyDescent="0.25">
      <c r="A254" s="28" t="s">
        <v>74</v>
      </c>
      <c r="B254" s="28">
        <f t="shared" si="12"/>
        <v>1</v>
      </c>
      <c r="C254" s="28">
        <v>1</v>
      </c>
      <c r="D254" s="37">
        <v>0</v>
      </c>
      <c r="E254" s="28"/>
      <c r="F254" s="37">
        <v>17</v>
      </c>
      <c r="G254" s="28"/>
      <c r="H254" s="258">
        <f t="shared" si="13"/>
        <v>66</v>
      </c>
      <c r="I254" s="197">
        <v>4</v>
      </c>
      <c r="J254" s="197">
        <v>50</v>
      </c>
      <c r="K254" s="197">
        <v>12</v>
      </c>
    </row>
    <row r="255" spans="1:11" s="29" customFormat="1" ht="9" customHeight="1" x14ac:dyDescent="0.25">
      <c r="A255" s="41" t="s">
        <v>76</v>
      </c>
      <c r="B255" s="41">
        <f t="shared" si="12"/>
        <v>5</v>
      </c>
      <c r="C255" s="41">
        <v>4</v>
      </c>
      <c r="D255" s="41">
        <v>1</v>
      </c>
      <c r="E255" s="41"/>
      <c r="F255" s="41">
        <v>135</v>
      </c>
      <c r="G255" s="41"/>
      <c r="H255" s="259">
        <f t="shared" si="13"/>
        <v>352</v>
      </c>
      <c r="I255" s="262">
        <v>10</v>
      </c>
      <c r="J255" s="262">
        <v>325</v>
      </c>
      <c r="K255" s="262">
        <v>17</v>
      </c>
    </row>
    <row r="256" spans="1:11" s="29" customFormat="1" ht="9" customHeight="1" x14ac:dyDescent="0.25">
      <c r="A256" s="28" t="s">
        <v>105</v>
      </c>
      <c r="B256" s="28">
        <f t="shared" si="12"/>
        <v>0</v>
      </c>
      <c r="C256" s="28">
        <v>0</v>
      </c>
      <c r="D256" s="37">
        <v>0</v>
      </c>
      <c r="E256" s="28"/>
      <c r="F256" s="37">
        <v>1</v>
      </c>
      <c r="G256" s="28"/>
      <c r="H256" s="258">
        <f t="shared" si="13"/>
        <v>0</v>
      </c>
      <c r="I256" s="197">
        <v>0</v>
      </c>
      <c r="J256" s="197">
        <v>0</v>
      </c>
      <c r="K256" s="197">
        <v>0</v>
      </c>
    </row>
    <row r="257" spans="1:11" s="29" customFormat="1" ht="9" customHeight="1" x14ac:dyDescent="0.25">
      <c r="A257" s="28" t="s">
        <v>82</v>
      </c>
      <c r="B257" s="28">
        <f t="shared" si="12"/>
        <v>5</v>
      </c>
      <c r="C257" s="28">
        <v>1</v>
      </c>
      <c r="D257" s="37">
        <v>4</v>
      </c>
      <c r="E257" s="28"/>
      <c r="F257" s="37">
        <v>62</v>
      </c>
      <c r="G257" s="28"/>
      <c r="H257" s="258">
        <f t="shared" si="13"/>
        <v>127</v>
      </c>
      <c r="I257" s="197">
        <v>16</v>
      </c>
      <c r="J257" s="197">
        <v>96</v>
      </c>
      <c r="K257" s="197">
        <v>15</v>
      </c>
    </row>
    <row r="258" spans="1:11" s="29" customFormat="1" ht="9" customHeight="1" x14ac:dyDescent="0.25">
      <c r="A258" s="28" t="s">
        <v>86</v>
      </c>
      <c r="B258" s="28">
        <f t="shared" si="12"/>
        <v>2</v>
      </c>
      <c r="C258" s="28">
        <v>2</v>
      </c>
      <c r="D258" s="37">
        <v>0</v>
      </c>
      <c r="E258" s="28"/>
      <c r="F258" s="37">
        <v>5</v>
      </c>
      <c r="G258" s="28"/>
      <c r="H258" s="258">
        <f t="shared" si="13"/>
        <v>54</v>
      </c>
      <c r="I258" s="197">
        <v>17</v>
      </c>
      <c r="J258" s="197">
        <v>28</v>
      </c>
      <c r="K258" s="197">
        <v>9</v>
      </c>
    </row>
    <row r="259" spans="1:11" s="29" customFormat="1" ht="9" customHeight="1" x14ac:dyDescent="0.25">
      <c r="A259" s="41" t="s">
        <v>88</v>
      </c>
      <c r="B259" s="41">
        <f t="shared" si="12"/>
        <v>1</v>
      </c>
      <c r="C259" s="41">
        <v>1</v>
      </c>
      <c r="D259" s="41">
        <v>0</v>
      </c>
      <c r="E259" s="41"/>
      <c r="F259" s="41">
        <v>11</v>
      </c>
      <c r="G259" s="41"/>
      <c r="H259" s="259">
        <f t="shared" si="13"/>
        <v>11</v>
      </c>
      <c r="I259" s="262">
        <v>6</v>
      </c>
      <c r="J259" s="262">
        <v>4</v>
      </c>
      <c r="K259" s="262">
        <v>1</v>
      </c>
    </row>
    <row r="260" spans="1:11" s="29" customFormat="1" ht="9.6" customHeight="1" x14ac:dyDescent="0.25">
      <c r="B260" s="28"/>
      <c r="C260" s="28"/>
      <c r="D260" s="28"/>
      <c r="E260" s="28"/>
      <c r="F260" s="28"/>
      <c r="G260" s="28"/>
      <c r="H260" s="28"/>
      <c r="I260" s="28"/>
      <c r="J260" s="28"/>
      <c r="K260" s="28"/>
    </row>
    <row r="261" spans="1:11" s="29" customFormat="1" ht="9.6" customHeight="1" x14ac:dyDescent="0.25">
      <c r="A261" s="25">
        <v>2002</v>
      </c>
      <c r="B261" s="28"/>
      <c r="C261" s="28"/>
      <c r="D261" s="28"/>
      <c r="E261" s="28"/>
      <c r="F261" s="28"/>
      <c r="G261" s="28"/>
      <c r="H261" s="28"/>
      <c r="I261" s="28"/>
      <c r="J261" s="28"/>
      <c r="K261" s="28"/>
    </row>
    <row r="262" spans="1:11" s="29" customFormat="1" ht="9.6" customHeight="1" x14ac:dyDescent="0.25">
      <c r="A262" s="30" t="s">
        <v>129</v>
      </c>
      <c r="B262" s="33">
        <f>SUM(B264:B295)</f>
        <v>85</v>
      </c>
      <c r="C262" s="33">
        <f>SUM(C264:C295)</f>
        <v>57</v>
      </c>
      <c r="D262" s="33">
        <f>SUM(D264:D295)</f>
        <v>28</v>
      </c>
      <c r="E262" s="33"/>
      <c r="F262" s="260">
        <f>SUM(F264:F295)</f>
        <v>1183</v>
      </c>
      <c r="G262" s="28"/>
      <c r="H262" s="260">
        <f>SUM(H264:H295)</f>
        <v>6352</v>
      </c>
      <c r="I262" s="260">
        <f>SUM(I264:I295)</f>
        <v>1158</v>
      </c>
      <c r="J262" s="260">
        <f>SUM(J264:J295)</f>
        <v>4761</v>
      </c>
      <c r="K262" s="260">
        <f>SUM(K264:K295)</f>
        <v>433</v>
      </c>
    </row>
    <row r="263" spans="1:11" s="29" customFormat="1" ht="3.95" customHeight="1" x14ac:dyDescent="0.25">
      <c r="A263" s="30"/>
      <c r="B263" s="33"/>
      <c r="C263" s="33"/>
      <c r="D263" s="33"/>
      <c r="E263" s="33"/>
      <c r="F263" s="261"/>
      <c r="G263" s="28"/>
      <c r="H263" s="260"/>
      <c r="I263" s="260"/>
      <c r="J263" s="260"/>
      <c r="K263" s="260"/>
    </row>
    <row r="264" spans="1:11" s="29" customFormat="1" ht="9" customHeight="1" x14ac:dyDescent="0.25">
      <c r="A264" s="28" t="s">
        <v>14</v>
      </c>
      <c r="B264" s="28">
        <f t="shared" ref="B264:B295" si="14">SUM(C264:D264)</f>
        <v>1</v>
      </c>
      <c r="C264" s="28">
        <v>1</v>
      </c>
      <c r="D264" s="37">
        <v>0</v>
      </c>
      <c r="E264" s="28"/>
      <c r="F264" s="37">
        <v>1</v>
      </c>
      <c r="G264" s="28"/>
      <c r="H264" s="197">
        <f t="shared" ref="H264:H295" si="15">SUM(I264:K264)</f>
        <v>19</v>
      </c>
      <c r="I264" s="197">
        <v>2</v>
      </c>
      <c r="J264" s="197">
        <v>12</v>
      </c>
      <c r="K264" s="197">
        <v>5</v>
      </c>
    </row>
    <row r="265" spans="1:11" s="29" customFormat="1" ht="9" customHeight="1" x14ac:dyDescent="0.25">
      <c r="A265" s="28" t="s">
        <v>15</v>
      </c>
      <c r="B265" s="28">
        <f t="shared" si="14"/>
        <v>5</v>
      </c>
      <c r="C265" s="28">
        <v>4</v>
      </c>
      <c r="D265" s="37">
        <v>1</v>
      </c>
      <c r="E265" s="28"/>
      <c r="F265" s="37">
        <v>75</v>
      </c>
      <c r="G265" s="28"/>
      <c r="H265" s="197">
        <f t="shared" si="15"/>
        <v>368</v>
      </c>
      <c r="I265" s="197">
        <v>37</v>
      </c>
      <c r="J265" s="197">
        <v>323</v>
      </c>
      <c r="K265" s="197">
        <v>8</v>
      </c>
    </row>
    <row r="266" spans="1:11" s="29" customFormat="1" ht="9" customHeight="1" x14ac:dyDescent="0.25">
      <c r="A266" s="28" t="s">
        <v>112</v>
      </c>
      <c r="B266" s="28">
        <f t="shared" si="14"/>
        <v>5</v>
      </c>
      <c r="C266" s="28">
        <v>3</v>
      </c>
      <c r="D266" s="37">
        <v>2</v>
      </c>
      <c r="E266" s="28"/>
      <c r="F266" s="37">
        <v>37</v>
      </c>
      <c r="G266" s="28"/>
      <c r="H266" s="197">
        <f t="shared" si="15"/>
        <v>61</v>
      </c>
      <c r="I266" s="197">
        <v>12</v>
      </c>
      <c r="J266" s="197">
        <v>41</v>
      </c>
      <c r="K266" s="197">
        <v>8</v>
      </c>
    </row>
    <row r="267" spans="1:11" s="29" customFormat="1" ht="9" customHeight="1" x14ac:dyDescent="0.25">
      <c r="A267" s="41" t="s">
        <v>21</v>
      </c>
      <c r="B267" s="41">
        <f t="shared" si="14"/>
        <v>2</v>
      </c>
      <c r="C267" s="41">
        <v>2</v>
      </c>
      <c r="D267" s="41">
        <v>0</v>
      </c>
      <c r="E267" s="41"/>
      <c r="F267" s="41">
        <v>18</v>
      </c>
      <c r="G267" s="41"/>
      <c r="H267" s="262">
        <f t="shared" si="15"/>
        <v>41</v>
      </c>
      <c r="I267" s="262">
        <v>1</v>
      </c>
      <c r="J267" s="262">
        <v>33</v>
      </c>
      <c r="K267" s="262">
        <v>7</v>
      </c>
    </row>
    <row r="268" spans="1:11" s="29" customFormat="1" ht="9" customHeight="1" x14ac:dyDescent="0.25">
      <c r="A268" s="28" t="s">
        <v>23</v>
      </c>
      <c r="B268" s="28">
        <f t="shared" si="14"/>
        <v>6</v>
      </c>
      <c r="C268" s="28">
        <v>5</v>
      </c>
      <c r="D268" s="37">
        <v>1</v>
      </c>
      <c r="E268" s="28"/>
      <c r="F268" s="37">
        <v>128</v>
      </c>
      <c r="G268" s="28"/>
      <c r="H268" s="197">
        <f t="shared" si="15"/>
        <v>221</v>
      </c>
      <c r="I268" s="197">
        <v>30</v>
      </c>
      <c r="J268" s="197">
        <v>183</v>
      </c>
      <c r="K268" s="197">
        <v>8</v>
      </c>
    </row>
    <row r="269" spans="1:11" s="29" customFormat="1" ht="9" customHeight="1" x14ac:dyDescent="0.25">
      <c r="A269" s="28" t="s">
        <v>25</v>
      </c>
      <c r="B269" s="28">
        <f t="shared" si="14"/>
        <v>2</v>
      </c>
      <c r="C269" s="28">
        <v>1</v>
      </c>
      <c r="D269" s="37">
        <v>1</v>
      </c>
      <c r="E269" s="28"/>
      <c r="F269" s="37">
        <v>9</v>
      </c>
      <c r="G269" s="28"/>
      <c r="H269" s="197">
        <f t="shared" si="15"/>
        <v>42</v>
      </c>
      <c r="I269" s="197">
        <v>7</v>
      </c>
      <c r="J269" s="197">
        <v>32</v>
      </c>
      <c r="K269" s="197">
        <v>3</v>
      </c>
    </row>
    <row r="270" spans="1:11" s="29" customFormat="1" ht="9" customHeight="1" x14ac:dyDescent="0.25">
      <c r="A270" s="28" t="s">
        <v>27</v>
      </c>
      <c r="B270" s="28">
        <f t="shared" si="14"/>
        <v>6</v>
      </c>
      <c r="C270" s="28">
        <v>2</v>
      </c>
      <c r="D270" s="37">
        <v>4</v>
      </c>
      <c r="E270" s="28"/>
      <c r="F270" s="37">
        <v>28</v>
      </c>
      <c r="G270" s="28"/>
      <c r="H270" s="197">
        <f t="shared" si="15"/>
        <v>120</v>
      </c>
      <c r="I270" s="197">
        <v>18</v>
      </c>
      <c r="J270" s="197">
        <v>88</v>
      </c>
      <c r="K270" s="197">
        <v>14</v>
      </c>
    </row>
    <row r="271" spans="1:11" s="29" customFormat="1" ht="9" customHeight="1" x14ac:dyDescent="0.25">
      <c r="A271" s="41" t="s">
        <v>30</v>
      </c>
      <c r="B271" s="41">
        <f t="shared" si="14"/>
        <v>2</v>
      </c>
      <c r="C271" s="41">
        <v>2</v>
      </c>
      <c r="D271" s="41">
        <v>0</v>
      </c>
      <c r="E271" s="41"/>
      <c r="F271" s="41">
        <v>128</v>
      </c>
      <c r="G271" s="41"/>
      <c r="H271" s="262">
        <f t="shared" si="15"/>
        <v>452</v>
      </c>
      <c r="I271" s="262">
        <v>52</v>
      </c>
      <c r="J271" s="262">
        <v>394</v>
      </c>
      <c r="K271" s="262">
        <v>6</v>
      </c>
    </row>
    <row r="272" spans="1:11" s="29" customFormat="1" ht="9" customHeight="1" x14ac:dyDescent="0.25">
      <c r="A272" s="28" t="s">
        <v>111</v>
      </c>
      <c r="B272" s="28">
        <f t="shared" si="14"/>
        <v>1</v>
      </c>
      <c r="C272" s="28">
        <v>1</v>
      </c>
      <c r="D272" s="37">
        <v>0</v>
      </c>
      <c r="E272" s="28"/>
      <c r="F272" s="37">
        <v>1</v>
      </c>
      <c r="G272" s="28"/>
      <c r="H272" s="197">
        <f t="shared" si="15"/>
        <v>1114</v>
      </c>
      <c r="I272" s="197">
        <v>419</v>
      </c>
      <c r="J272" s="197">
        <v>537</v>
      </c>
      <c r="K272" s="197">
        <v>158</v>
      </c>
    </row>
    <row r="273" spans="1:11" s="29" customFormat="1" ht="9" customHeight="1" x14ac:dyDescent="0.25">
      <c r="A273" s="28" t="s">
        <v>33</v>
      </c>
      <c r="B273" s="28">
        <f t="shared" si="14"/>
        <v>1</v>
      </c>
      <c r="C273" s="28">
        <v>1</v>
      </c>
      <c r="D273" s="37">
        <v>0</v>
      </c>
      <c r="E273" s="28"/>
      <c r="F273" s="37">
        <v>65</v>
      </c>
      <c r="G273" s="28"/>
      <c r="H273" s="197">
        <f t="shared" si="15"/>
        <v>106</v>
      </c>
      <c r="I273" s="197">
        <v>36</v>
      </c>
      <c r="J273" s="197">
        <v>61</v>
      </c>
      <c r="K273" s="197">
        <v>9</v>
      </c>
    </row>
    <row r="274" spans="1:11" s="29" customFormat="1" ht="9" customHeight="1" x14ac:dyDescent="0.25">
      <c r="A274" s="28" t="s">
        <v>34</v>
      </c>
      <c r="B274" s="28">
        <f t="shared" si="14"/>
        <v>1</v>
      </c>
      <c r="C274" s="28">
        <v>1</v>
      </c>
      <c r="D274" s="37">
        <v>0</v>
      </c>
      <c r="E274" s="28"/>
      <c r="F274" s="37">
        <v>38</v>
      </c>
      <c r="G274" s="28"/>
      <c r="H274" s="197">
        <f t="shared" si="15"/>
        <v>71</v>
      </c>
      <c r="I274" s="197">
        <v>3</v>
      </c>
      <c r="J274" s="197">
        <v>60</v>
      </c>
      <c r="K274" s="197">
        <v>8</v>
      </c>
    </row>
    <row r="275" spans="1:11" s="29" customFormat="1" ht="9" customHeight="1" x14ac:dyDescent="0.25">
      <c r="A275" s="41" t="s">
        <v>36</v>
      </c>
      <c r="B275" s="41">
        <f t="shared" si="14"/>
        <v>2</v>
      </c>
      <c r="C275" s="41">
        <v>2</v>
      </c>
      <c r="D275" s="41">
        <v>0</v>
      </c>
      <c r="E275" s="41"/>
      <c r="F275" s="41">
        <v>22</v>
      </c>
      <c r="G275" s="41"/>
      <c r="H275" s="262">
        <f t="shared" si="15"/>
        <v>33</v>
      </c>
      <c r="I275" s="262">
        <v>3</v>
      </c>
      <c r="J275" s="262">
        <v>26</v>
      </c>
      <c r="K275" s="262">
        <v>4</v>
      </c>
    </row>
    <row r="276" spans="1:11" s="29" customFormat="1" ht="9" customHeight="1" x14ac:dyDescent="0.25">
      <c r="A276" s="28" t="s">
        <v>130</v>
      </c>
      <c r="B276" s="28">
        <f t="shared" si="14"/>
        <v>1</v>
      </c>
      <c r="C276" s="28">
        <v>0</v>
      </c>
      <c r="D276" s="37">
        <v>1</v>
      </c>
      <c r="E276" s="28"/>
      <c r="F276" s="37">
        <v>3</v>
      </c>
      <c r="G276" s="28"/>
      <c r="H276" s="197">
        <f t="shared" si="15"/>
        <v>28</v>
      </c>
      <c r="I276" s="197">
        <v>6</v>
      </c>
      <c r="J276" s="197">
        <v>11</v>
      </c>
      <c r="K276" s="197">
        <v>11</v>
      </c>
    </row>
    <row r="277" spans="1:11" s="29" customFormat="1" ht="9" customHeight="1" x14ac:dyDescent="0.25">
      <c r="A277" s="28" t="s">
        <v>39</v>
      </c>
      <c r="B277" s="28">
        <f t="shared" si="14"/>
        <v>2</v>
      </c>
      <c r="C277" s="28">
        <v>2</v>
      </c>
      <c r="D277" s="37">
        <v>0</v>
      </c>
      <c r="E277" s="28"/>
      <c r="F277" s="37">
        <v>27</v>
      </c>
      <c r="G277" s="28"/>
      <c r="H277" s="197">
        <f t="shared" si="15"/>
        <v>273</v>
      </c>
      <c r="I277" s="197">
        <v>53</v>
      </c>
      <c r="J277" s="197">
        <v>195</v>
      </c>
      <c r="K277" s="197">
        <v>25</v>
      </c>
    </row>
    <row r="278" spans="1:11" s="29" customFormat="1" ht="9" customHeight="1" x14ac:dyDescent="0.25">
      <c r="A278" s="28" t="s">
        <v>32</v>
      </c>
      <c r="B278" s="28">
        <f t="shared" si="14"/>
        <v>2</v>
      </c>
      <c r="C278" s="28">
        <v>1</v>
      </c>
      <c r="D278" s="37">
        <v>1</v>
      </c>
      <c r="E278" s="28"/>
      <c r="F278" s="37">
        <v>5</v>
      </c>
      <c r="G278" s="28"/>
      <c r="H278" s="197">
        <f t="shared" si="15"/>
        <v>230</v>
      </c>
      <c r="I278" s="197">
        <v>72</v>
      </c>
      <c r="J278" s="197">
        <v>142</v>
      </c>
      <c r="K278" s="197">
        <v>16</v>
      </c>
    </row>
    <row r="279" spans="1:11" s="29" customFormat="1" ht="9" customHeight="1" x14ac:dyDescent="0.25">
      <c r="A279" s="41" t="s">
        <v>43</v>
      </c>
      <c r="B279" s="41">
        <f t="shared" si="14"/>
        <v>4</v>
      </c>
      <c r="C279" s="41">
        <v>1</v>
      </c>
      <c r="D279" s="41">
        <v>3</v>
      </c>
      <c r="E279" s="41"/>
      <c r="F279" s="41">
        <v>32</v>
      </c>
      <c r="G279" s="41"/>
      <c r="H279" s="262">
        <f t="shared" si="15"/>
        <v>191</v>
      </c>
      <c r="I279" s="262">
        <v>20</v>
      </c>
      <c r="J279" s="262">
        <v>152</v>
      </c>
      <c r="K279" s="262">
        <v>19</v>
      </c>
    </row>
    <row r="280" spans="1:11" s="29" customFormat="1" ht="9" customHeight="1" x14ac:dyDescent="0.25">
      <c r="A280" s="28" t="s">
        <v>46</v>
      </c>
      <c r="B280" s="28">
        <f t="shared" si="14"/>
        <v>1</v>
      </c>
      <c r="C280" s="28">
        <v>0</v>
      </c>
      <c r="D280" s="37">
        <v>1</v>
      </c>
      <c r="E280" s="28"/>
      <c r="F280" s="37">
        <v>6</v>
      </c>
      <c r="G280" s="28"/>
      <c r="H280" s="197">
        <f t="shared" si="15"/>
        <v>32</v>
      </c>
      <c r="I280" s="197">
        <v>3</v>
      </c>
      <c r="J280" s="197">
        <v>24</v>
      </c>
      <c r="K280" s="197">
        <v>5</v>
      </c>
    </row>
    <row r="281" spans="1:11" s="29" customFormat="1" ht="9" customHeight="1" x14ac:dyDescent="0.25">
      <c r="A281" s="28" t="s">
        <v>48</v>
      </c>
      <c r="B281" s="28">
        <f t="shared" si="14"/>
        <v>1</v>
      </c>
      <c r="C281" s="28">
        <v>0</v>
      </c>
      <c r="D281" s="37">
        <v>1</v>
      </c>
      <c r="E281" s="28"/>
      <c r="F281" s="37">
        <v>37</v>
      </c>
      <c r="G281" s="28"/>
      <c r="H281" s="197">
        <f t="shared" si="15"/>
        <v>55</v>
      </c>
      <c r="I281" s="197">
        <v>15</v>
      </c>
      <c r="J281" s="197">
        <v>35</v>
      </c>
      <c r="K281" s="197">
        <v>5</v>
      </c>
    </row>
    <row r="282" spans="1:11" s="29" customFormat="1" ht="9" customHeight="1" x14ac:dyDescent="0.25">
      <c r="A282" s="28" t="s">
        <v>50</v>
      </c>
      <c r="B282" s="28">
        <f t="shared" si="14"/>
        <v>3</v>
      </c>
      <c r="C282" s="28">
        <v>2</v>
      </c>
      <c r="D282" s="37">
        <v>1</v>
      </c>
      <c r="E282" s="28"/>
      <c r="F282" s="37">
        <v>41</v>
      </c>
      <c r="G282" s="28"/>
      <c r="H282" s="197">
        <f t="shared" si="15"/>
        <v>469</v>
      </c>
      <c r="I282" s="197">
        <v>147</v>
      </c>
      <c r="J282" s="197">
        <v>314</v>
      </c>
      <c r="K282" s="197">
        <v>8</v>
      </c>
    </row>
    <row r="283" spans="1:11" s="29" customFormat="1" ht="9" customHeight="1" x14ac:dyDescent="0.25">
      <c r="A283" s="41" t="s">
        <v>52</v>
      </c>
      <c r="B283" s="41">
        <f t="shared" si="14"/>
        <v>5</v>
      </c>
      <c r="C283" s="41">
        <v>3</v>
      </c>
      <c r="D283" s="41">
        <v>2</v>
      </c>
      <c r="E283" s="41"/>
      <c r="F283" s="41">
        <v>5</v>
      </c>
      <c r="G283" s="41"/>
      <c r="H283" s="262">
        <f t="shared" si="15"/>
        <v>32</v>
      </c>
      <c r="I283" s="262">
        <v>11</v>
      </c>
      <c r="J283" s="262">
        <v>14</v>
      </c>
      <c r="K283" s="262">
        <v>7</v>
      </c>
    </row>
    <row r="284" spans="1:11" s="29" customFormat="1" ht="9" customHeight="1" x14ac:dyDescent="0.25">
      <c r="A284" s="28" t="s">
        <v>55</v>
      </c>
      <c r="B284" s="28">
        <f t="shared" si="14"/>
        <v>2</v>
      </c>
      <c r="C284" s="28">
        <v>1</v>
      </c>
      <c r="D284" s="37">
        <v>1</v>
      </c>
      <c r="E284" s="28"/>
      <c r="F284" s="37">
        <v>8</v>
      </c>
      <c r="G284" s="28"/>
      <c r="H284" s="197">
        <f t="shared" si="15"/>
        <v>89</v>
      </c>
      <c r="I284" s="197">
        <v>13</v>
      </c>
      <c r="J284" s="197">
        <v>71</v>
      </c>
      <c r="K284" s="197">
        <v>5</v>
      </c>
    </row>
    <row r="285" spans="1:11" s="29" customFormat="1" ht="9" customHeight="1" x14ac:dyDescent="0.25">
      <c r="A285" s="28" t="s">
        <v>57</v>
      </c>
      <c r="B285" s="28">
        <f t="shared" si="14"/>
        <v>1</v>
      </c>
      <c r="C285" s="28">
        <v>1</v>
      </c>
      <c r="D285" s="37">
        <v>0</v>
      </c>
      <c r="E285" s="28"/>
      <c r="F285" s="37">
        <v>1</v>
      </c>
      <c r="G285" s="28"/>
      <c r="H285" s="197">
        <f t="shared" si="15"/>
        <v>38</v>
      </c>
      <c r="I285" s="197">
        <v>5</v>
      </c>
      <c r="J285" s="197">
        <v>25</v>
      </c>
      <c r="K285" s="197">
        <v>8</v>
      </c>
    </row>
    <row r="286" spans="1:11" s="29" customFormat="1" ht="9" customHeight="1" x14ac:dyDescent="0.25">
      <c r="A286" s="28" t="s">
        <v>59</v>
      </c>
      <c r="B286" s="28">
        <f t="shared" si="14"/>
        <v>4</v>
      </c>
      <c r="C286" s="28">
        <v>3</v>
      </c>
      <c r="D286" s="37">
        <v>1</v>
      </c>
      <c r="E286" s="28"/>
      <c r="F286" s="37">
        <v>16</v>
      </c>
      <c r="G286" s="28"/>
      <c r="H286" s="197">
        <f t="shared" si="15"/>
        <v>72</v>
      </c>
      <c r="I286" s="197">
        <v>25</v>
      </c>
      <c r="J286" s="197">
        <v>43</v>
      </c>
      <c r="K286" s="197">
        <v>4</v>
      </c>
    </row>
    <row r="287" spans="1:11" s="29" customFormat="1" ht="9" customHeight="1" x14ac:dyDescent="0.25">
      <c r="A287" s="41" t="s">
        <v>63</v>
      </c>
      <c r="B287" s="41">
        <f t="shared" si="14"/>
        <v>2</v>
      </c>
      <c r="C287" s="41">
        <v>1</v>
      </c>
      <c r="D287" s="41">
        <v>1</v>
      </c>
      <c r="E287" s="41"/>
      <c r="F287" s="41">
        <v>22</v>
      </c>
      <c r="G287" s="41"/>
      <c r="H287" s="262">
        <f t="shared" si="15"/>
        <v>98</v>
      </c>
      <c r="I287" s="262">
        <v>26</v>
      </c>
      <c r="J287" s="262">
        <v>65</v>
      </c>
      <c r="K287" s="262">
        <v>7</v>
      </c>
    </row>
    <row r="288" spans="1:11" s="29" customFormat="1" ht="9" customHeight="1" x14ac:dyDescent="0.25">
      <c r="A288" s="28" t="s">
        <v>65</v>
      </c>
      <c r="B288" s="28">
        <f t="shared" si="14"/>
        <v>4</v>
      </c>
      <c r="C288" s="28">
        <v>3</v>
      </c>
      <c r="D288" s="37">
        <v>1</v>
      </c>
      <c r="E288" s="28"/>
      <c r="F288" s="37">
        <v>117</v>
      </c>
      <c r="G288" s="28"/>
      <c r="H288" s="197">
        <f t="shared" si="15"/>
        <v>866</v>
      </c>
      <c r="I288" s="197">
        <v>52</v>
      </c>
      <c r="J288" s="197">
        <v>802</v>
      </c>
      <c r="K288" s="197">
        <v>12</v>
      </c>
    </row>
    <row r="289" spans="1:11" s="29" customFormat="1" ht="9" customHeight="1" x14ac:dyDescent="0.25">
      <c r="A289" s="28" t="s">
        <v>69</v>
      </c>
      <c r="B289" s="28">
        <f t="shared" si="14"/>
        <v>5</v>
      </c>
      <c r="C289" s="28">
        <v>5</v>
      </c>
      <c r="D289" s="37">
        <v>0</v>
      </c>
      <c r="E289" s="28"/>
      <c r="F289" s="37">
        <v>95</v>
      </c>
      <c r="G289" s="28"/>
      <c r="H289" s="197">
        <f t="shared" si="15"/>
        <v>623</v>
      </c>
      <c r="I289" s="197">
        <v>37</v>
      </c>
      <c r="J289" s="197">
        <v>577</v>
      </c>
      <c r="K289" s="197">
        <v>9</v>
      </c>
    </row>
    <row r="290" spans="1:11" s="29" customFormat="1" ht="9" customHeight="1" x14ac:dyDescent="0.25">
      <c r="A290" s="28" t="s">
        <v>74</v>
      </c>
      <c r="B290" s="28">
        <f t="shared" si="14"/>
        <v>1</v>
      </c>
      <c r="C290" s="28">
        <v>1</v>
      </c>
      <c r="D290" s="37">
        <v>0</v>
      </c>
      <c r="E290" s="28"/>
      <c r="F290" s="37">
        <v>17</v>
      </c>
      <c r="G290" s="28"/>
      <c r="H290" s="197">
        <f t="shared" si="15"/>
        <v>66</v>
      </c>
      <c r="I290" s="197">
        <v>4</v>
      </c>
      <c r="J290" s="197">
        <v>50</v>
      </c>
      <c r="K290" s="197">
        <v>12</v>
      </c>
    </row>
    <row r="291" spans="1:11" s="29" customFormat="1" ht="9" customHeight="1" x14ac:dyDescent="0.25">
      <c r="A291" s="41" t="s">
        <v>76</v>
      </c>
      <c r="B291" s="41">
        <f t="shared" si="14"/>
        <v>5</v>
      </c>
      <c r="C291" s="41">
        <v>4</v>
      </c>
      <c r="D291" s="41">
        <v>1</v>
      </c>
      <c r="E291" s="41"/>
      <c r="F291" s="41">
        <v>129</v>
      </c>
      <c r="G291" s="41"/>
      <c r="H291" s="262">
        <f t="shared" si="15"/>
        <v>351</v>
      </c>
      <c r="I291" s="262">
        <v>10</v>
      </c>
      <c r="J291" s="262">
        <v>324</v>
      </c>
      <c r="K291" s="262">
        <v>17</v>
      </c>
    </row>
    <row r="292" spans="1:11" s="29" customFormat="1" ht="9" customHeight="1" x14ac:dyDescent="0.25">
      <c r="A292" s="28" t="s">
        <v>105</v>
      </c>
      <c r="B292" s="28">
        <f t="shared" si="14"/>
        <v>0</v>
      </c>
      <c r="C292" s="28">
        <v>0</v>
      </c>
      <c r="D292" s="37">
        <v>0</v>
      </c>
      <c r="E292" s="28"/>
      <c r="F292" s="37">
        <v>1</v>
      </c>
      <c r="G292" s="28"/>
      <c r="H292" s="197">
        <f t="shared" si="15"/>
        <v>0</v>
      </c>
      <c r="I292" s="197">
        <v>0</v>
      </c>
      <c r="J292" s="197">
        <v>0</v>
      </c>
      <c r="K292" s="197">
        <v>0</v>
      </c>
    </row>
    <row r="293" spans="1:11" s="29" customFormat="1" ht="9" customHeight="1" x14ac:dyDescent="0.25">
      <c r="A293" s="28" t="s">
        <v>82</v>
      </c>
      <c r="B293" s="28">
        <f t="shared" si="14"/>
        <v>5</v>
      </c>
      <c r="C293" s="28">
        <v>1</v>
      </c>
      <c r="D293" s="37">
        <v>4</v>
      </c>
      <c r="E293" s="28"/>
      <c r="F293" s="37">
        <v>56</v>
      </c>
      <c r="G293" s="28"/>
      <c r="H293" s="197">
        <f t="shared" si="15"/>
        <v>126</v>
      </c>
      <c r="I293" s="197">
        <v>16</v>
      </c>
      <c r="J293" s="197">
        <v>95</v>
      </c>
      <c r="K293" s="197">
        <v>15</v>
      </c>
    </row>
    <row r="294" spans="1:11" s="29" customFormat="1" ht="9" customHeight="1" x14ac:dyDescent="0.25">
      <c r="A294" s="28" t="s">
        <v>86</v>
      </c>
      <c r="B294" s="28">
        <f t="shared" si="14"/>
        <v>2</v>
      </c>
      <c r="C294" s="28">
        <v>2</v>
      </c>
      <c r="D294" s="37">
        <v>0</v>
      </c>
      <c r="E294" s="28"/>
      <c r="F294" s="37">
        <v>5</v>
      </c>
      <c r="G294" s="28"/>
      <c r="H294" s="197">
        <f t="shared" si="15"/>
        <v>54</v>
      </c>
      <c r="I294" s="197">
        <v>17</v>
      </c>
      <c r="J294" s="197">
        <v>28</v>
      </c>
      <c r="K294" s="197">
        <v>9</v>
      </c>
    </row>
    <row r="295" spans="1:11" s="29" customFormat="1" ht="9" customHeight="1" x14ac:dyDescent="0.25">
      <c r="A295" s="41" t="s">
        <v>88</v>
      </c>
      <c r="B295" s="41">
        <f t="shared" si="14"/>
        <v>1</v>
      </c>
      <c r="C295" s="41">
        <v>1</v>
      </c>
      <c r="D295" s="41">
        <v>0</v>
      </c>
      <c r="E295" s="41"/>
      <c r="F295" s="41">
        <v>10</v>
      </c>
      <c r="G295" s="41"/>
      <c r="H295" s="262">
        <f t="shared" si="15"/>
        <v>11</v>
      </c>
      <c r="I295" s="262">
        <v>6</v>
      </c>
      <c r="J295" s="262">
        <v>4</v>
      </c>
      <c r="K295" s="262">
        <v>1</v>
      </c>
    </row>
    <row r="296" spans="1:11" s="29" customFormat="1" ht="9.6" customHeight="1" x14ac:dyDescent="0.25">
      <c r="B296" s="28"/>
      <c r="C296" s="28"/>
      <c r="D296" s="28"/>
      <c r="E296" s="28"/>
      <c r="F296" s="28"/>
      <c r="G296" s="28"/>
      <c r="H296" s="28"/>
      <c r="I296" s="28"/>
      <c r="J296" s="28"/>
      <c r="K296" s="28"/>
    </row>
    <row r="297" spans="1:11" s="29" customFormat="1" ht="9.6" customHeight="1" x14ac:dyDescent="0.25">
      <c r="A297" s="25">
        <v>2003</v>
      </c>
      <c r="B297" s="28"/>
      <c r="C297" s="28"/>
      <c r="D297" s="28"/>
      <c r="E297" s="28"/>
      <c r="F297" s="28"/>
      <c r="G297" s="28"/>
      <c r="H297" s="28"/>
      <c r="I297" s="28"/>
      <c r="J297" s="28"/>
      <c r="K297" s="28"/>
    </row>
    <row r="298" spans="1:11" s="29" customFormat="1" ht="9.6" customHeight="1" x14ac:dyDescent="0.25">
      <c r="A298" s="30" t="s">
        <v>129</v>
      </c>
      <c r="B298" s="33">
        <f>SUM(B300:B331)</f>
        <v>85</v>
      </c>
      <c r="C298" s="33">
        <f>SUM(C300:C331)</f>
        <v>56</v>
      </c>
      <c r="D298" s="33">
        <f>SUM(D300:D331)</f>
        <v>29</v>
      </c>
      <c r="E298" s="33"/>
      <c r="F298" s="260">
        <f>SUM(F300:F331)</f>
        <v>1202</v>
      </c>
      <c r="G298" s="28"/>
      <c r="H298" s="260">
        <f>SUM(H300:H331)</f>
        <v>6538</v>
      </c>
      <c r="I298" s="260">
        <f>SUM(I300:I331)</f>
        <v>1213</v>
      </c>
      <c r="J298" s="260">
        <f>SUM(J300:J331)</f>
        <v>4885</v>
      </c>
      <c r="K298" s="260">
        <f>SUM(K300:K331)</f>
        <v>440</v>
      </c>
    </row>
    <row r="299" spans="1:11" s="29" customFormat="1" ht="3.95" customHeight="1" x14ac:dyDescent="0.25">
      <c r="A299" s="30"/>
      <c r="B299" s="33"/>
      <c r="C299" s="33"/>
      <c r="D299" s="33"/>
      <c r="E299" s="33"/>
      <c r="F299" s="261"/>
      <c r="G299" s="28"/>
      <c r="H299" s="260"/>
      <c r="I299" s="260"/>
      <c r="J299" s="260"/>
      <c r="K299" s="260"/>
    </row>
    <row r="300" spans="1:11" s="29" customFormat="1" ht="9" customHeight="1" x14ac:dyDescent="0.25">
      <c r="A300" s="28" t="s">
        <v>14</v>
      </c>
      <c r="B300" s="28">
        <f t="shared" ref="B300:B331" si="16">SUM(C300:D300)</f>
        <v>1</v>
      </c>
      <c r="C300" s="28">
        <v>1</v>
      </c>
      <c r="D300" s="37">
        <v>0</v>
      </c>
      <c r="E300" s="28"/>
      <c r="F300" s="37">
        <v>1</v>
      </c>
      <c r="G300" s="28"/>
      <c r="H300" s="197">
        <f t="shared" ref="H300:H331" si="17">SUM(I300:K300)</f>
        <v>21</v>
      </c>
      <c r="I300" s="197">
        <v>2</v>
      </c>
      <c r="J300" s="197">
        <v>14</v>
      </c>
      <c r="K300" s="197">
        <v>5</v>
      </c>
    </row>
    <row r="301" spans="1:11" s="29" customFormat="1" ht="9" customHeight="1" x14ac:dyDescent="0.25">
      <c r="A301" s="28" t="s">
        <v>15</v>
      </c>
      <c r="B301" s="28">
        <f t="shared" si="16"/>
        <v>5</v>
      </c>
      <c r="C301" s="28">
        <v>3</v>
      </c>
      <c r="D301" s="37">
        <v>2</v>
      </c>
      <c r="E301" s="28"/>
      <c r="F301" s="37">
        <v>65</v>
      </c>
      <c r="G301" s="28"/>
      <c r="H301" s="197">
        <f t="shared" si="17"/>
        <v>374</v>
      </c>
      <c r="I301" s="197">
        <v>38</v>
      </c>
      <c r="J301" s="197">
        <v>328</v>
      </c>
      <c r="K301" s="197">
        <v>8</v>
      </c>
    </row>
    <row r="302" spans="1:11" s="29" customFormat="1" ht="9" customHeight="1" x14ac:dyDescent="0.25">
      <c r="A302" s="28" t="s">
        <v>112</v>
      </c>
      <c r="B302" s="28">
        <f t="shared" si="16"/>
        <v>5</v>
      </c>
      <c r="C302" s="28">
        <v>3</v>
      </c>
      <c r="D302" s="37">
        <v>2</v>
      </c>
      <c r="E302" s="28"/>
      <c r="F302" s="37">
        <v>38</v>
      </c>
      <c r="G302" s="28"/>
      <c r="H302" s="197">
        <f t="shared" si="17"/>
        <v>76</v>
      </c>
      <c r="I302" s="197">
        <v>18</v>
      </c>
      <c r="J302" s="197">
        <v>50</v>
      </c>
      <c r="K302" s="197">
        <v>8</v>
      </c>
    </row>
    <row r="303" spans="1:11" s="29" customFormat="1" ht="9" customHeight="1" x14ac:dyDescent="0.25">
      <c r="A303" s="41" t="s">
        <v>21</v>
      </c>
      <c r="B303" s="41">
        <f t="shared" si="16"/>
        <v>2</v>
      </c>
      <c r="C303" s="41">
        <v>2</v>
      </c>
      <c r="D303" s="41">
        <v>0</v>
      </c>
      <c r="E303" s="41"/>
      <c r="F303" s="41">
        <v>19</v>
      </c>
      <c r="G303" s="41"/>
      <c r="H303" s="262">
        <f t="shared" si="17"/>
        <v>41</v>
      </c>
      <c r="I303" s="262">
        <v>1</v>
      </c>
      <c r="J303" s="262">
        <v>33</v>
      </c>
      <c r="K303" s="262">
        <v>7</v>
      </c>
    </row>
    <row r="304" spans="1:11" s="29" customFormat="1" ht="9" customHeight="1" x14ac:dyDescent="0.25">
      <c r="A304" s="28" t="s">
        <v>23</v>
      </c>
      <c r="B304" s="28">
        <f t="shared" si="16"/>
        <v>6</v>
      </c>
      <c r="C304" s="28">
        <v>5</v>
      </c>
      <c r="D304" s="37">
        <v>1</v>
      </c>
      <c r="E304" s="28"/>
      <c r="F304" s="37">
        <v>130</v>
      </c>
      <c r="G304" s="28"/>
      <c r="H304" s="197">
        <f t="shared" si="17"/>
        <v>221</v>
      </c>
      <c r="I304" s="197">
        <v>30</v>
      </c>
      <c r="J304" s="197">
        <v>183</v>
      </c>
      <c r="K304" s="197">
        <v>8</v>
      </c>
    </row>
    <row r="305" spans="1:11" s="29" customFormat="1" ht="9" customHeight="1" x14ac:dyDescent="0.25">
      <c r="A305" s="28" t="s">
        <v>25</v>
      </c>
      <c r="B305" s="28">
        <f t="shared" si="16"/>
        <v>2</v>
      </c>
      <c r="C305" s="28">
        <v>1</v>
      </c>
      <c r="D305" s="37">
        <v>1</v>
      </c>
      <c r="E305" s="28"/>
      <c r="F305" s="37">
        <v>9</v>
      </c>
      <c r="G305" s="28"/>
      <c r="H305" s="197">
        <f t="shared" si="17"/>
        <v>42</v>
      </c>
      <c r="I305" s="197">
        <v>7</v>
      </c>
      <c r="J305" s="197">
        <v>32</v>
      </c>
      <c r="K305" s="197">
        <v>3</v>
      </c>
    </row>
    <row r="306" spans="1:11" s="29" customFormat="1" ht="9" customHeight="1" x14ac:dyDescent="0.25">
      <c r="A306" s="28" t="s">
        <v>27</v>
      </c>
      <c r="B306" s="28">
        <f t="shared" si="16"/>
        <v>6</v>
      </c>
      <c r="C306" s="28">
        <v>2</v>
      </c>
      <c r="D306" s="37">
        <v>4</v>
      </c>
      <c r="E306" s="28"/>
      <c r="F306" s="37">
        <v>27</v>
      </c>
      <c r="G306" s="28"/>
      <c r="H306" s="197">
        <f t="shared" si="17"/>
        <v>120</v>
      </c>
      <c r="I306" s="197">
        <v>18</v>
      </c>
      <c r="J306" s="197">
        <v>88</v>
      </c>
      <c r="K306" s="197">
        <v>14</v>
      </c>
    </row>
    <row r="307" spans="1:11" s="29" customFormat="1" ht="9" customHeight="1" x14ac:dyDescent="0.25">
      <c r="A307" s="41" t="s">
        <v>30</v>
      </c>
      <c r="B307" s="41">
        <f t="shared" si="16"/>
        <v>2</v>
      </c>
      <c r="C307" s="41">
        <v>2</v>
      </c>
      <c r="D307" s="41">
        <v>0</v>
      </c>
      <c r="E307" s="41"/>
      <c r="F307" s="41">
        <v>126</v>
      </c>
      <c r="G307" s="41"/>
      <c r="H307" s="262">
        <f t="shared" si="17"/>
        <v>455</v>
      </c>
      <c r="I307" s="262">
        <v>55</v>
      </c>
      <c r="J307" s="262">
        <v>394</v>
      </c>
      <c r="K307" s="262">
        <v>6</v>
      </c>
    </row>
    <row r="308" spans="1:11" s="29" customFormat="1" ht="9" customHeight="1" x14ac:dyDescent="0.25">
      <c r="A308" s="28" t="s">
        <v>111</v>
      </c>
      <c r="B308" s="28">
        <f t="shared" si="16"/>
        <v>1</v>
      </c>
      <c r="C308" s="28">
        <v>1</v>
      </c>
      <c r="D308" s="37">
        <v>0</v>
      </c>
      <c r="E308" s="28"/>
      <c r="F308" s="37">
        <v>0</v>
      </c>
      <c r="G308" s="28"/>
      <c r="H308" s="197">
        <f t="shared" si="17"/>
        <v>1009</v>
      </c>
      <c r="I308" s="197">
        <v>431</v>
      </c>
      <c r="J308" s="197">
        <v>415</v>
      </c>
      <c r="K308" s="197">
        <v>163</v>
      </c>
    </row>
    <row r="309" spans="1:11" s="29" customFormat="1" ht="9" customHeight="1" x14ac:dyDescent="0.25">
      <c r="A309" s="28" t="s">
        <v>33</v>
      </c>
      <c r="B309" s="28">
        <f t="shared" si="16"/>
        <v>1</v>
      </c>
      <c r="C309" s="28">
        <v>1</v>
      </c>
      <c r="D309" s="37">
        <v>0</v>
      </c>
      <c r="E309" s="28"/>
      <c r="F309" s="37">
        <v>122</v>
      </c>
      <c r="G309" s="28"/>
      <c r="H309" s="197">
        <f t="shared" si="17"/>
        <v>106</v>
      </c>
      <c r="I309" s="197">
        <v>36</v>
      </c>
      <c r="J309" s="197">
        <v>61</v>
      </c>
      <c r="K309" s="197">
        <v>9</v>
      </c>
    </row>
    <row r="310" spans="1:11" s="29" customFormat="1" ht="9" customHeight="1" x14ac:dyDescent="0.25">
      <c r="A310" s="28" t="s">
        <v>34</v>
      </c>
      <c r="B310" s="28">
        <f t="shared" si="16"/>
        <v>1</v>
      </c>
      <c r="C310" s="28">
        <v>1</v>
      </c>
      <c r="D310" s="37">
        <v>0</v>
      </c>
      <c r="E310" s="28"/>
      <c r="F310" s="37">
        <v>11</v>
      </c>
      <c r="G310" s="28"/>
      <c r="H310" s="197">
        <f t="shared" si="17"/>
        <v>74</v>
      </c>
      <c r="I310" s="197">
        <v>3</v>
      </c>
      <c r="J310" s="197">
        <v>63</v>
      </c>
      <c r="K310" s="197">
        <v>8</v>
      </c>
    </row>
    <row r="311" spans="1:11" s="29" customFormat="1" ht="9" customHeight="1" x14ac:dyDescent="0.25">
      <c r="A311" s="41" t="s">
        <v>36</v>
      </c>
      <c r="B311" s="41">
        <f t="shared" si="16"/>
        <v>2</v>
      </c>
      <c r="C311" s="41">
        <v>2</v>
      </c>
      <c r="D311" s="41">
        <v>0</v>
      </c>
      <c r="E311" s="41"/>
      <c r="F311" s="41">
        <v>3</v>
      </c>
      <c r="G311" s="41"/>
      <c r="H311" s="262">
        <f t="shared" si="17"/>
        <v>33</v>
      </c>
      <c r="I311" s="262">
        <v>3</v>
      </c>
      <c r="J311" s="262">
        <v>26</v>
      </c>
      <c r="K311" s="262">
        <v>4</v>
      </c>
    </row>
    <row r="312" spans="1:11" s="29" customFormat="1" ht="9" customHeight="1" x14ac:dyDescent="0.25">
      <c r="A312" s="28" t="s">
        <v>130</v>
      </c>
      <c r="B312" s="28">
        <f t="shared" si="16"/>
        <v>1</v>
      </c>
      <c r="C312" s="28">
        <v>0</v>
      </c>
      <c r="D312" s="37">
        <v>1</v>
      </c>
      <c r="E312" s="28"/>
      <c r="F312" s="37">
        <v>2</v>
      </c>
      <c r="G312" s="28"/>
      <c r="H312" s="197">
        <f t="shared" si="17"/>
        <v>28</v>
      </c>
      <c r="I312" s="197">
        <v>6</v>
      </c>
      <c r="J312" s="197">
        <v>11</v>
      </c>
      <c r="K312" s="197">
        <v>11</v>
      </c>
    </row>
    <row r="313" spans="1:11" s="29" customFormat="1" ht="9" customHeight="1" x14ac:dyDescent="0.25">
      <c r="A313" s="28" t="s">
        <v>39</v>
      </c>
      <c r="B313" s="28">
        <f t="shared" si="16"/>
        <v>2</v>
      </c>
      <c r="C313" s="28">
        <v>2</v>
      </c>
      <c r="D313" s="37">
        <v>0</v>
      </c>
      <c r="E313" s="28"/>
      <c r="F313" s="37">
        <v>28</v>
      </c>
      <c r="G313" s="28"/>
      <c r="H313" s="197">
        <f t="shared" si="17"/>
        <v>280</v>
      </c>
      <c r="I313" s="197">
        <v>58</v>
      </c>
      <c r="J313" s="197">
        <v>195</v>
      </c>
      <c r="K313" s="197">
        <v>27</v>
      </c>
    </row>
    <row r="314" spans="1:11" s="29" customFormat="1" ht="9" customHeight="1" x14ac:dyDescent="0.25">
      <c r="A314" s="28" t="s">
        <v>32</v>
      </c>
      <c r="B314" s="28">
        <f t="shared" si="16"/>
        <v>2</v>
      </c>
      <c r="C314" s="28">
        <v>1</v>
      </c>
      <c r="D314" s="37">
        <v>1</v>
      </c>
      <c r="E314" s="28"/>
      <c r="F314" s="37">
        <v>4</v>
      </c>
      <c r="G314" s="28"/>
      <c r="H314" s="197">
        <f t="shared" si="17"/>
        <v>380</v>
      </c>
      <c r="I314" s="197">
        <v>78</v>
      </c>
      <c r="J314" s="197">
        <v>286</v>
      </c>
      <c r="K314" s="197">
        <v>16</v>
      </c>
    </row>
    <row r="315" spans="1:11" s="29" customFormat="1" ht="9" customHeight="1" x14ac:dyDescent="0.25">
      <c r="A315" s="41" t="s">
        <v>43</v>
      </c>
      <c r="B315" s="41">
        <f t="shared" si="16"/>
        <v>4</v>
      </c>
      <c r="C315" s="41">
        <v>1</v>
      </c>
      <c r="D315" s="41">
        <v>3</v>
      </c>
      <c r="E315" s="41"/>
      <c r="F315" s="41">
        <v>31</v>
      </c>
      <c r="G315" s="41"/>
      <c r="H315" s="262">
        <f t="shared" si="17"/>
        <v>194</v>
      </c>
      <c r="I315" s="262">
        <v>20</v>
      </c>
      <c r="J315" s="262">
        <v>155</v>
      </c>
      <c r="K315" s="262">
        <v>19</v>
      </c>
    </row>
    <row r="316" spans="1:11" s="29" customFormat="1" ht="9" customHeight="1" x14ac:dyDescent="0.25">
      <c r="A316" s="28" t="s">
        <v>46</v>
      </c>
      <c r="B316" s="28">
        <f t="shared" si="16"/>
        <v>1</v>
      </c>
      <c r="C316" s="28">
        <v>0</v>
      </c>
      <c r="D316" s="37">
        <v>1</v>
      </c>
      <c r="E316" s="28"/>
      <c r="F316" s="37">
        <v>6</v>
      </c>
      <c r="G316" s="28"/>
      <c r="H316" s="197">
        <f t="shared" si="17"/>
        <v>32</v>
      </c>
      <c r="I316" s="197">
        <v>3</v>
      </c>
      <c r="J316" s="197">
        <v>24</v>
      </c>
      <c r="K316" s="197">
        <v>5</v>
      </c>
    </row>
    <row r="317" spans="1:11" s="29" customFormat="1" ht="9" customHeight="1" x14ac:dyDescent="0.25">
      <c r="A317" s="28" t="s">
        <v>48</v>
      </c>
      <c r="B317" s="28">
        <f t="shared" si="16"/>
        <v>1</v>
      </c>
      <c r="C317" s="28">
        <v>0</v>
      </c>
      <c r="D317" s="37">
        <v>1</v>
      </c>
      <c r="E317" s="28"/>
      <c r="F317" s="37">
        <v>37</v>
      </c>
      <c r="G317" s="28"/>
      <c r="H317" s="197">
        <f t="shared" si="17"/>
        <v>55</v>
      </c>
      <c r="I317" s="197">
        <v>15</v>
      </c>
      <c r="J317" s="197">
        <v>35</v>
      </c>
      <c r="K317" s="197">
        <v>5</v>
      </c>
    </row>
    <row r="318" spans="1:11" s="29" customFormat="1" ht="9" customHeight="1" x14ac:dyDescent="0.25">
      <c r="A318" s="28" t="s">
        <v>50</v>
      </c>
      <c r="B318" s="28">
        <f t="shared" si="16"/>
        <v>3</v>
      </c>
      <c r="C318" s="28">
        <v>2</v>
      </c>
      <c r="D318" s="37">
        <v>1</v>
      </c>
      <c r="E318" s="28"/>
      <c r="F318" s="37">
        <v>41</v>
      </c>
      <c r="G318" s="28"/>
      <c r="H318" s="197">
        <f t="shared" si="17"/>
        <v>498</v>
      </c>
      <c r="I318" s="197">
        <v>155</v>
      </c>
      <c r="J318" s="197">
        <v>335</v>
      </c>
      <c r="K318" s="197">
        <v>8</v>
      </c>
    </row>
    <row r="319" spans="1:11" s="29" customFormat="1" ht="9" customHeight="1" x14ac:dyDescent="0.25">
      <c r="A319" s="41" t="s">
        <v>52</v>
      </c>
      <c r="B319" s="41">
        <f t="shared" si="16"/>
        <v>5</v>
      </c>
      <c r="C319" s="41">
        <v>3</v>
      </c>
      <c r="D319" s="41">
        <v>2</v>
      </c>
      <c r="E319" s="41"/>
      <c r="F319" s="41">
        <v>4</v>
      </c>
      <c r="G319" s="41"/>
      <c r="H319" s="262">
        <f t="shared" si="17"/>
        <v>32</v>
      </c>
      <c r="I319" s="262">
        <v>11</v>
      </c>
      <c r="J319" s="262">
        <v>14</v>
      </c>
      <c r="K319" s="262">
        <v>7</v>
      </c>
    </row>
    <row r="320" spans="1:11" s="29" customFormat="1" ht="9" customHeight="1" x14ac:dyDescent="0.25">
      <c r="A320" s="28" t="s">
        <v>55</v>
      </c>
      <c r="B320" s="28">
        <f t="shared" si="16"/>
        <v>2</v>
      </c>
      <c r="C320" s="28">
        <v>1</v>
      </c>
      <c r="D320" s="37">
        <v>1</v>
      </c>
      <c r="E320" s="28"/>
      <c r="F320" s="37">
        <v>6</v>
      </c>
      <c r="G320" s="28"/>
      <c r="H320" s="197">
        <f t="shared" si="17"/>
        <v>89</v>
      </c>
      <c r="I320" s="197">
        <v>13</v>
      </c>
      <c r="J320" s="197">
        <v>71</v>
      </c>
      <c r="K320" s="197">
        <v>5</v>
      </c>
    </row>
    <row r="321" spans="1:11" s="29" customFormat="1" ht="9" customHeight="1" x14ac:dyDescent="0.25">
      <c r="A321" s="28" t="s">
        <v>57</v>
      </c>
      <c r="B321" s="28">
        <f t="shared" si="16"/>
        <v>1</v>
      </c>
      <c r="C321" s="28">
        <v>1</v>
      </c>
      <c r="D321" s="37">
        <v>0</v>
      </c>
      <c r="E321" s="28"/>
      <c r="F321" s="37">
        <v>1</v>
      </c>
      <c r="G321" s="28"/>
      <c r="H321" s="197">
        <f t="shared" si="17"/>
        <v>38</v>
      </c>
      <c r="I321" s="197">
        <v>5</v>
      </c>
      <c r="J321" s="197">
        <v>25</v>
      </c>
      <c r="K321" s="197">
        <v>8</v>
      </c>
    </row>
    <row r="322" spans="1:11" s="29" customFormat="1" ht="9" customHeight="1" x14ac:dyDescent="0.25">
      <c r="A322" s="28" t="s">
        <v>59</v>
      </c>
      <c r="B322" s="28">
        <f t="shared" si="16"/>
        <v>4</v>
      </c>
      <c r="C322" s="28">
        <v>3</v>
      </c>
      <c r="D322" s="37">
        <v>1</v>
      </c>
      <c r="E322" s="28"/>
      <c r="F322" s="37">
        <v>13</v>
      </c>
      <c r="G322" s="28"/>
      <c r="H322" s="197">
        <f t="shared" si="17"/>
        <v>74</v>
      </c>
      <c r="I322" s="197">
        <v>27</v>
      </c>
      <c r="J322" s="197">
        <v>43</v>
      </c>
      <c r="K322" s="197">
        <v>4</v>
      </c>
    </row>
    <row r="323" spans="1:11" s="29" customFormat="1" ht="9" customHeight="1" x14ac:dyDescent="0.25">
      <c r="A323" s="41" t="s">
        <v>63</v>
      </c>
      <c r="B323" s="41">
        <f t="shared" si="16"/>
        <v>2</v>
      </c>
      <c r="C323" s="41">
        <v>1</v>
      </c>
      <c r="D323" s="41">
        <v>1</v>
      </c>
      <c r="E323" s="41"/>
      <c r="F323" s="41">
        <v>23</v>
      </c>
      <c r="G323" s="41"/>
      <c r="H323" s="262">
        <f t="shared" si="17"/>
        <v>98</v>
      </c>
      <c r="I323" s="262">
        <v>26</v>
      </c>
      <c r="J323" s="262">
        <v>65</v>
      </c>
      <c r="K323" s="262">
        <v>7</v>
      </c>
    </row>
    <row r="324" spans="1:11" s="29" customFormat="1" ht="9" customHeight="1" x14ac:dyDescent="0.25">
      <c r="A324" s="28" t="s">
        <v>65</v>
      </c>
      <c r="B324" s="28">
        <f t="shared" si="16"/>
        <v>4</v>
      </c>
      <c r="C324" s="28">
        <v>3</v>
      </c>
      <c r="D324" s="37">
        <v>1</v>
      </c>
      <c r="E324" s="28"/>
      <c r="F324" s="37">
        <v>170</v>
      </c>
      <c r="G324" s="28"/>
      <c r="H324" s="197">
        <f t="shared" si="17"/>
        <v>905</v>
      </c>
      <c r="I324" s="197">
        <v>58</v>
      </c>
      <c r="J324" s="197">
        <v>835</v>
      </c>
      <c r="K324" s="197">
        <v>12</v>
      </c>
    </row>
    <row r="325" spans="1:11" s="29" customFormat="1" ht="9" customHeight="1" x14ac:dyDescent="0.25">
      <c r="A325" s="28" t="s">
        <v>69</v>
      </c>
      <c r="B325" s="28">
        <f t="shared" si="16"/>
        <v>5</v>
      </c>
      <c r="C325" s="28">
        <v>5</v>
      </c>
      <c r="D325" s="37">
        <v>0</v>
      </c>
      <c r="E325" s="28"/>
      <c r="F325" s="37">
        <v>85</v>
      </c>
      <c r="G325" s="28"/>
      <c r="H325" s="197">
        <f t="shared" si="17"/>
        <v>633</v>
      </c>
      <c r="I325" s="197">
        <v>39</v>
      </c>
      <c r="J325" s="197">
        <v>585</v>
      </c>
      <c r="K325" s="197">
        <v>9</v>
      </c>
    </row>
    <row r="326" spans="1:11" s="29" customFormat="1" ht="9" customHeight="1" x14ac:dyDescent="0.25">
      <c r="A326" s="28" t="s">
        <v>74</v>
      </c>
      <c r="B326" s="28">
        <f t="shared" si="16"/>
        <v>1</v>
      </c>
      <c r="C326" s="28">
        <v>1</v>
      </c>
      <c r="D326" s="37">
        <v>0</v>
      </c>
      <c r="E326" s="28"/>
      <c r="F326" s="37">
        <v>18</v>
      </c>
      <c r="G326" s="28"/>
      <c r="H326" s="197">
        <f t="shared" si="17"/>
        <v>71</v>
      </c>
      <c r="I326" s="197">
        <v>4</v>
      </c>
      <c r="J326" s="197">
        <v>55</v>
      </c>
      <c r="K326" s="197">
        <v>12</v>
      </c>
    </row>
    <row r="327" spans="1:11" s="29" customFormat="1" ht="9" customHeight="1" x14ac:dyDescent="0.25">
      <c r="A327" s="41" t="s">
        <v>76</v>
      </c>
      <c r="B327" s="41">
        <f t="shared" si="16"/>
        <v>5</v>
      </c>
      <c r="C327" s="41">
        <v>4</v>
      </c>
      <c r="D327" s="41">
        <v>1</v>
      </c>
      <c r="E327" s="41"/>
      <c r="F327" s="41">
        <v>124</v>
      </c>
      <c r="G327" s="41"/>
      <c r="H327" s="262">
        <f t="shared" si="17"/>
        <v>362</v>
      </c>
      <c r="I327" s="262">
        <v>10</v>
      </c>
      <c r="J327" s="262">
        <v>335</v>
      </c>
      <c r="K327" s="262">
        <v>17</v>
      </c>
    </row>
    <row r="328" spans="1:11" s="29" customFormat="1" ht="9" customHeight="1" x14ac:dyDescent="0.25">
      <c r="A328" s="28" t="s">
        <v>105</v>
      </c>
      <c r="B328" s="28">
        <f t="shared" si="16"/>
        <v>0</v>
      </c>
      <c r="C328" s="28">
        <v>0</v>
      </c>
      <c r="D328" s="37">
        <v>0</v>
      </c>
      <c r="E328" s="28"/>
      <c r="F328" s="37">
        <v>0</v>
      </c>
      <c r="G328" s="28"/>
      <c r="H328" s="197">
        <f t="shared" si="17"/>
        <v>0</v>
      </c>
      <c r="I328" s="197">
        <v>0</v>
      </c>
      <c r="J328" s="197">
        <v>0</v>
      </c>
      <c r="K328" s="197">
        <v>0</v>
      </c>
    </row>
    <row r="329" spans="1:11" s="29" customFormat="1" ht="9" customHeight="1" x14ac:dyDescent="0.25">
      <c r="A329" s="28" t="s">
        <v>82</v>
      </c>
      <c r="B329" s="28">
        <f t="shared" si="16"/>
        <v>5</v>
      </c>
      <c r="C329" s="28">
        <v>1</v>
      </c>
      <c r="D329" s="37">
        <v>4</v>
      </c>
      <c r="E329" s="28"/>
      <c r="F329" s="37">
        <v>47</v>
      </c>
      <c r="G329" s="28"/>
      <c r="H329" s="197">
        <f t="shared" si="17"/>
        <v>128</v>
      </c>
      <c r="I329" s="197">
        <v>18</v>
      </c>
      <c r="J329" s="197">
        <v>95</v>
      </c>
      <c r="K329" s="197">
        <v>15</v>
      </c>
    </row>
    <row r="330" spans="1:11" s="29" customFormat="1" ht="9" customHeight="1" x14ac:dyDescent="0.25">
      <c r="A330" s="28" t="s">
        <v>86</v>
      </c>
      <c r="B330" s="28">
        <f t="shared" si="16"/>
        <v>2</v>
      </c>
      <c r="C330" s="28">
        <v>2</v>
      </c>
      <c r="D330" s="37">
        <v>0</v>
      </c>
      <c r="E330" s="28"/>
      <c r="F330" s="37">
        <v>4</v>
      </c>
      <c r="G330" s="28"/>
      <c r="H330" s="197">
        <f t="shared" si="17"/>
        <v>58</v>
      </c>
      <c r="I330" s="197">
        <v>19</v>
      </c>
      <c r="J330" s="197">
        <v>30</v>
      </c>
      <c r="K330" s="197">
        <v>9</v>
      </c>
    </row>
    <row r="331" spans="1:11" s="29" customFormat="1" ht="9" customHeight="1" x14ac:dyDescent="0.25">
      <c r="A331" s="41" t="s">
        <v>88</v>
      </c>
      <c r="B331" s="41">
        <f t="shared" si="16"/>
        <v>1</v>
      </c>
      <c r="C331" s="41">
        <v>1</v>
      </c>
      <c r="D331" s="41">
        <v>0</v>
      </c>
      <c r="E331" s="41"/>
      <c r="F331" s="41">
        <v>7</v>
      </c>
      <c r="G331" s="41"/>
      <c r="H331" s="262">
        <f t="shared" si="17"/>
        <v>11</v>
      </c>
      <c r="I331" s="262">
        <v>6</v>
      </c>
      <c r="J331" s="262">
        <v>4</v>
      </c>
      <c r="K331" s="262">
        <v>1</v>
      </c>
    </row>
    <row r="332" spans="1:11" s="29" customFormat="1" ht="9.6" customHeight="1" x14ac:dyDescent="0.25">
      <c r="B332" s="28"/>
      <c r="C332" s="28"/>
      <c r="D332" s="28"/>
      <c r="E332" s="28"/>
      <c r="F332" s="28"/>
      <c r="G332" s="28"/>
      <c r="H332" s="28"/>
      <c r="I332" s="28"/>
      <c r="J332" s="28"/>
      <c r="K332" s="28"/>
    </row>
    <row r="333" spans="1:11" s="29" customFormat="1" ht="9.6" customHeight="1" x14ac:dyDescent="0.25">
      <c r="A333" s="25">
        <v>2004</v>
      </c>
      <c r="B333" s="28"/>
      <c r="C333" s="28"/>
      <c r="D333" s="28"/>
      <c r="E333" s="28"/>
      <c r="F333" s="28"/>
      <c r="G333" s="28"/>
      <c r="H333" s="28"/>
      <c r="I333" s="28"/>
      <c r="J333" s="28"/>
      <c r="K333" s="28"/>
    </row>
    <row r="334" spans="1:11" s="29" customFormat="1" ht="9.6" customHeight="1" x14ac:dyDescent="0.25">
      <c r="A334" s="30" t="s">
        <v>129</v>
      </c>
      <c r="B334" s="33">
        <f>SUM(B336:B367)</f>
        <v>85</v>
      </c>
      <c r="C334" s="33">
        <f>SUM(C336:C367)</f>
        <v>56</v>
      </c>
      <c r="D334" s="33">
        <f>SUM(D336:D367)</f>
        <v>29</v>
      </c>
      <c r="E334" s="33"/>
      <c r="F334" s="260">
        <f>SUM(F336:F367)</f>
        <v>1209</v>
      </c>
      <c r="G334" s="28"/>
      <c r="H334" s="260">
        <f>SUM(H336:H367)</f>
        <v>7072</v>
      </c>
      <c r="I334" s="260">
        <f>SUM(I336:I367)</f>
        <v>1398</v>
      </c>
      <c r="J334" s="260">
        <f>SUM(J336:J367)</f>
        <v>5281</v>
      </c>
      <c r="K334" s="260">
        <f>SUM(K336:K367)</f>
        <v>393</v>
      </c>
    </row>
    <row r="335" spans="1:11" s="29" customFormat="1" ht="3.95" customHeight="1" x14ac:dyDescent="0.25">
      <c r="A335" s="30"/>
      <c r="B335" s="33"/>
      <c r="C335" s="33"/>
      <c r="D335" s="33"/>
      <c r="E335" s="33"/>
      <c r="F335" s="261"/>
      <c r="G335" s="28"/>
      <c r="H335" s="260"/>
      <c r="I335" s="260"/>
      <c r="J335" s="260"/>
      <c r="K335" s="260"/>
    </row>
    <row r="336" spans="1:11" s="29" customFormat="1" ht="9" customHeight="1" x14ac:dyDescent="0.25">
      <c r="A336" s="28" t="s">
        <v>14</v>
      </c>
      <c r="B336" s="28">
        <f t="shared" ref="B336:B367" si="18">SUM(C336:D336)</f>
        <v>1</v>
      </c>
      <c r="C336" s="28">
        <v>1</v>
      </c>
      <c r="D336" s="37">
        <v>0</v>
      </c>
      <c r="E336" s="28"/>
      <c r="F336" s="37">
        <v>1</v>
      </c>
      <c r="G336" s="28"/>
      <c r="H336" s="197">
        <f t="shared" ref="H336:H367" si="19">SUM(I336:K336)</f>
        <v>24</v>
      </c>
      <c r="I336" s="197">
        <v>3</v>
      </c>
      <c r="J336" s="197">
        <v>16</v>
      </c>
      <c r="K336" s="197">
        <v>5</v>
      </c>
    </row>
    <row r="337" spans="1:11" s="29" customFormat="1" ht="9" customHeight="1" x14ac:dyDescent="0.25">
      <c r="A337" s="28" t="s">
        <v>15</v>
      </c>
      <c r="B337" s="28">
        <f t="shared" si="18"/>
        <v>5</v>
      </c>
      <c r="C337" s="28">
        <v>3</v>
      </c>
      <c r="D337" s="37">
        <v>2</v>
      </c>
      <c r="E337" s="28"/>
      <c r="F337" s="37">
        <v>65</v>
      </c>
      <c r="G337" s="28"/>
      <c r="H337" s="197">
        <f t="shared" si="19"/>
        <v>392</v>
      </c>
      <c r="I337" s="197">
        <v>45</v>
      </c>
      <c r="J337" s="197">
        <v>339</v>
      </c>
      <c r="K337" s="197">
        <v>8</v>
      </c>
    </row>
    <row r="338" spans="1:11" s="29" customFormat="1" ht="9" customHeight="1" x14ac:dyDescent="0.25">
      <c r="A338" s="28" t="s">
        <v>112</v>
      </c>
      <c r="B338" s="28">
        <f t="shared" si="18"/>
        <v>5</v>
      </c>
      <c r="C338" s="28">
        <v>3</v>
      </c>
      <c r="D338" s="37">
        <v>2</v>
      </c>
      <c r="E338" s="28"/>
      <c r="F338" s="37">
        <v>38</v>
      </c>
      <c r="G338" s="28"/>
      <c r="H338" s="197">
        <f t="shared" si="19"/>
        <v>88</v>
      </c>
      <c r="I338" s="197">
        <v>26</v>
      </c>
      <c r="J338" s="197">
        <v>54</v>
      </c>
      <c r="K338" s="197">
        <v>8</v>
      </c>
    </row>
    <row r="339" spans="1:11" s="29" customFormat="1" ht="9" customHeight="1" x14ac:dyDescent="0.25">
      <c r="A339" s="41" t="s">
        <v>21</v>
      </c>
      <c r="B339" s="41">
        <f t="shared" si="18"/>
        <v>2</v>
      </c>
      <c r="C339" s="41">
        <v>2</v>
      </c>
      <c r="D339" s="41">
        <v>0</v>
      </c>
      <c r="E339" s="41"/>
      <c r="F339" s="41">
        <v>19</v>
      </c>
      <c r="G339" s="41"/>
      <c r="H339" s="262">
        <f t="shared" si="19"/>
        <v>46</v>
      </c>
      <c r="I339" s="262">
        <v>4</v>
      </c>
      <c r="J339" s="262">
        <v>35</v>
      </c>
      <c r="K339" s="262">
        <v>7</v>
      </c>
    </row>
    <row r="340" spans="1:11" s="29" customFormat="1" ht="9" customHeight="1" x14ac:dyDescent="0.25">
      <c r="A340" s="28" t="s">
        <v>23</v>
      </c>
      <c r="B340" s="28">
        <f t="shared" si="18"/>
        <v>6</v>
      </c>
      <c r="C340" s="28">
        <v>5</v>
      </c>
      <c r="D340" s="37">
        <v>1</v>
      </c>
      <c r="E340" s="28"/>
      <c r="F340" s="37">
        <v>131</v>
      </c>
      <c r="G340" s="28"/>
      <c r="H340" s="197">
        <f t="shared" si="19"/>
        <v>251</v>
      </c>
      <c r="I340" s="197">
        <v>46</v>
      </c>
      <c r="J340" s="197">
        <v>197</v>
      </c>
      <c r="K340" s="197">
        <v>8</v>
      </c>
    </row>
    <row r="341" spans="1:11" s="29" customFormat="1" ht="9" customHeight="1" x14ac:dyDescent="0.25">
      <c r="A341" s="28" t="s">
        <v>25</v>
      </c>
      <c r="B341" s="28">
        <f t="shared" si="18"/>
        <v>2</v>
      </c>
      <c r="C341" s="28">
        <v>1</v>
      </c>
      <c r="D341" s="37">
        <v>1</v>
      </c>
      <c r="E341" s="28"/>
      <c r="F341" s="37">
        <v>9</v>
      </c>
      <c r="G341" s="28"/>
      <c r="H341" s="197">
        <f t="shared" si="19"/>
        <v>49</v>
      </c>
      <c r="I341" s="197">
        <v>10</v>
      </c>
      <c r="J341" s="197">
        <v>36</v>
      </c>
      <c r="K341" s="197">
        <v>3</v>
      </c>
    </row>
    <row r="342" spans="1:11" s="29" customFormat="1" ht="9" customHeight="1" x14ac:dyDescent="0.25">
      <c r="A342" s="28" t="s">
        <v>27</v>
      </c>
      <c r="B342" s="28">
        <f t="shared" si="18"/>
        <v>6</v>
      </c>
      <c r="C342" s="28">
        <v>2</v>
      </c>
      <c r="D342" s="37">
        <v>4</v>
      </c>
      <c r="E342" s="28"/>
      <c r="F342" s="37">
        <v>27</v>
      </c>
      <c r="G342" s="28"/>
      <c r="H342" s="197">
        <f t="shared" si="19"/>
        <v>126</v>
      </c>
      <c r="I342" s="197">
        <v>22</v>
      </c>
      <c r="J342" s="197">
        <v>92</v>
      </c>
      <c r="K342" s="197">
        <v>12</v>
      </c>
    </row>
    <row r="343" spans="1:11" s="29" customFormat="1" ht="9" customHeight="1" x14ac:dyDescent="0.25">
      <c r="A343" s="41" t="s">
        <v>30</v>
      </c>
      <c r="B343" s="41">
        <f t="shared" si="18"/>
        <v>2</v>
      </c>
      <c r="C343" s="41">
        <v>2</v>
      </c>
      <c r="D343" s="41">
        <v>0</v>
      </c>
      <c r="E343" s="41"/>
      <c r="F343" s="41">
        <v>126</v>
      </c>
      <c r="G343" s="41"/>
      <c r="H343" s="262">
        <f t="shared" si="19"/>
        <v>467</v>
      </c>
      <c r="I343" s="262">
        <v>63</v>
      </c>
      <c r="J343" s="262">
        <v>398</v>
      </c>
      <c r="K343" s="262">
        <v>6</v>
      </c>
    </row>
    <row r="344" spans="1:11" s="29" customFormat="1" ht="9" customHeight="1" x14ac:dyDescent="0.25">
      <c r="A344" s="28" t="s">
        <v>111</v>
      </c>
      <c r="B344" s="28">
        <f t="shared" si="18"/>
        <v>1</v>
      </c>
      <c r="C344" s="28">
        <v>1</v>
      </c>
      <c r="D344" s="37">
        <v>0</v>
      </c>
      <c r="E344" s="28"/>
      <c r="F344" s="37">
        <v>0</v>
      </c>
      <c r="G344" s="28"/>
      <c r="H344" s="197">
        <f t="shared" si="19"/>
        <v>933</v>
      </c>
      <c r="I344" s="197">
        <v>420</v>
      </c>
      <c r="J344" s="197">
        <v>380</v>
      </c>
      <c r="K344" s="197">
        <v>133</v>
      </c>
    </row>
    <row r="345" spans="1:11" s="29" customFormat="1" ht="9" customHeight="1" x14ac:dyDescent="0.25">
      <c r="A345" s="28" t="s">
        <v>33</v>
      </c>
      <c r="B345" s="28">
        <f t="shared" si="18"/>
        <v>1</v>
      </c>
      <c r="C345" s="28">
        <v>1</v>
      </c>
      <c r="D345" s="37">
        <v>0</v>
      </c>
      <c r="E345" s="28"/>
      <c r="F345" s="37">
        <v>123</v>
      </c>
      <c r="G345" s="28"/>
      <c r="H345" s="197">
        <f t="shared" si="19"/>
        <v>119</v>
      </c>
      <c r="I345" s="197">
        <v>42</v>
      </c>
      <c r="J345" s="197">
        <v>68</v>
      </c>
      <c r="K345" s="197">
        <v>9</v>
      </c>
    </row>
    <row r="346" spans="1:11" s="29" customFormat="1" ht="9" customHeight="1" x14ac:dyDescent="0.25">
      <c r="A346" s="28" t="s">
        <v>34</v>
      </c>
      <c r="B346" s="28">
        <f t="shared" si="18"/>
        <v>1</v>
      </c>
      <c r="C346" s="28">
        <v>1</v>
      </c>
      <c r="D346" s="37">
        <v>0</v>
      </c>
      <c r="E346" s="28"/>
      <c r="F346" s="37">
        <v>11</v>
      </c>
      <c r="G346" s="28"/>
      <c r="H346" s="197">
        <f t="shared" si="19"/>
        <v>89</v>
      </c>
      <c r="I346" s="197">
        <v>6</v>
      </c>
      <c r="J346" s="197">
        <v>75</v>
      </c>
      <c r="K346" s="197">
        <v>8</v>
      </c>
    </row>
    <row r="347" spans="1:11" s="29" customFormat="1" ht="9" customHeight="1" x14ac:dyDescent="0.25">
      <c r="A347" s="41" t="s">
        <v>36</v>
      </c>
      <c r="B347" s="41">
        <f t="shared" si="18"/>
        <v>2</v>
      </c>
      <c r="C347" s="41">
        <v>2</v>
      </c>
      <c r="D347" s="41">
        <v>0</v>
      </c>
      <c r="E347" s="41"/>
      <c r="F347" s="41">
        <v>3</v>
      </c>
      <c r="G347" s="41"/>
      <c r="H347" s="262">
        <f t="shared" si="19"/>
        <v>41</v>
      </c>
      <c r="I347" s="262">
        <v>5</v>
      </c>
      <c r="J347" s="262">
        <v>32</v>
      </c>
      <c r="K347" s="262">
        <v>4</v>
      </c>
    </row>
    <row r="348" spans="1:11" s="29" customFormat="1" ht="9" customHeight="1" x14ac:dyDescent="0.25">
      <c r="A348" s="28" t="s">
        <v>130</v>
      </c>
      <c r="B348" s="28">
        <f t="shared" si="18"/>
        <v>1</v>
      </c>
      <c r="C348" s="28">
        <v>0</v>
      </c>
      <c r="D348" s="37">
        <v>1</v>
      </c>
      <c r="E348" s="28"/>
      <c r="F348" s="37">
        <v>2</v>
      </c>
      <c r="G348" s="28"/>
      <c r="H348" s="197">
        <f t="shared" si="19"/>
        <v>34</v>
      </c>
      <c r="I348" s="197">
        <v>8</v>
      </c>
      <c r="J348" s="197">
        <v>15</v>
      </c>
      <c r="K348" s="197">
        <v>11</v>
      </c>
    </row>
    <row r="349" spans="1:11" s="29" customFormat="1" ht="9" customHeight="1" x14ac:dyDescent="0.25">
      <c r="A349" s="28" t="s">
        <v>39</v>
      </c>
      <c r="B349" s="28">
        <f t="shared" si="18"/>
        <v>2</v>
      </c>
      <c r="C349" s="28">
        <v>2</v>
      </c>
      <c r="D349" s="37">
        <v>0</v>
      </c>
      <c r="E349" s="28"/>
      <c r="F349" s="37">
        <v>28</v>
      </c>
      <c r="G349" s="28"/>
      <c r="H349" s="197">
        <f t="shared" si="19"/>
        <v>352</v>
      </c>
      <c r="I349" s="197">
        <v>66</v>
      </c>
      <c r="J349" s="197">
        <v>264</v>
      </c>
      <c r="K349" s="197">
        <v>22</v>
      </c>
    </row>
    <row r="350" spans="1:11" s="29" customFormat="1" ht="9" customHeight="1" x14ac:dyDescent="0.25">
      <c r="A350" s="28" t="s">
        <v>32</v>
      </c>
      <c r="B350" s="28">
        <f t="shared" si="18"/>
        <v>2</v>
      </c>
      <c r="C350" s="28">
        <v>1</v>
      </c>
      <c r="D350" s="37">
        <v>1</v>
      </c>
      <c r="E350" s="28"/>
      <c r="F350" s="37">
        <v>4</v>
      </c>
      <c r="G350" s="28"/>
      <c r="H350" s="197">
        <f t="shared" si="19"/>
        <v>513</v>
      </c>
      <c r="I350" s="197">
        <v>115</v>
      </c>
      <c r="J350" s="197">
        <v>382</v>
      </c>
      <c r="K350" s="197">
        <v>16</v>
      </c>
    </row>
    <row r="351" spans="1:11" s="29" customFormat="1" ht="9" customHeight="1" x14ac:dyDescent="0.25">
      <c r="A351" s="41" t="s">
        <v>43</v>
      </c>
      <c r="B351" s="41">
        <f t="shared" si="18"/>
        <v>4</v>
      </c>
      <c r="C351" s="41">
        <v>1</v>
      </c>
      <c r="D351" s="41">
        <v>3</v>
      </c>
      <c r="E351" s="41"/>
      <c r="F351" s="41">
        <v>31</v>
      </c>
      <c r="G351" s="41"/>
      <c r="H351" s="262">
        <f t="shared" si="19"/>
        <v>213</v>
      </c>
      <c r="I351" s="262">
        <v>26</v>
      </c>
      <c r="J351" s="262">
        <v>168</v>
      </c>
      <c r="K351" s="262">
        <v>19</v>
      </c>
    </row>
    <row r="352" spans="1:11" s="29" customFormat="1" ht="9" customHeight="1" x14ac:dyDescent="0.25">
      <c r="A352" s="28" t="s">
        <v>46</v>
      </c>
      <c r="B352" s="28">
        <f t="shared" si="18"/>
        <v>1</v>
      </c>
      <c r="C352" s="28">
        <v>0</v>
      </c>
      <c r="D352" s="37">
        <v>1</v>
      </c>
      <c r="E352" s="28"/>
      <c r="F352" s="37">
        <v>6</v>
      </c>
      <c r="G352" s="28"/>
      <c r="H352" s="197">
        <f t="shared" si="19"/>
        <v>38</v>
      </c>
      <c r="I352" s="197">
        <v>5</v>
      </c>
      <c r="J352" s="197">
        <v>28</v>
      </c>
      <c r="K352" s="197">
        <v>5</v>
      </c>
    </row>
    <row r="353" spans="1:11" s="29" customFormat="1" ht="9" customHeight="1" x14ac:dyDescent="0.25">
      <c r="A353" s="28" t="s">
        <v>48</v>
      </c>
      <c r="B353" s="28">
        <f t="shared" si="18"/>
        <v>1</v>
      </c>
      <c r="C353" s="28">
        <v>0</v>
      </c>
      <c r="D353" s="37">
        <v>1</v>
      </c>
      <c r="E353" s="28"/>
      <c r="F353" s="37">
        <v>37</v>
      </c>
      <c r="G353" s="28"/>
      <c r="H353" s="197">
        <f t="shared" si="19"/>
        <v>65</v>
      </c>
      <c r="I353" s="197">
        <v>18</v>
      </c>
      <c r="J353" s="197">
        <v>42</v>
      </c>
      <c r="K353" s="197">
        <v>5</v>
      </c>
    </row>
    <row r="354" spans="1:11" s="29" customFormat="1" ht="9" customHeight="1" x14ac:dyDescent="0.25">
      <c r="A354" s="28" t="s">
        <v>50</v>
      </c>
      <c r="B354" s="28">
        <f t="shared" si="18"/>
        <v>3</v>
      </c>
      <c r="C354" s="28">
        <v>2</v>
      </c>
      <c r="D354" s="37">
        <v>1</v>
      </c>
      <c r="E354" s="28"/>
      <c r="F354" s="37">
        <v>41</v>
      </c>
      <c r="G354" s="28"/>
      <c r="H354" s="197">
        <f t="shared" si="19"/>
        <v>543</v>
      </c>
      <c r="I354" s="197">
        <v>168</v>
      </c>
      <c r="J354" s="197">
        <v>367</v>
      </c>
      <c r="K354" s="197">
        <v>8</v>
      </c>
    </row>
    <row r="355" spans="1:11" s="29" customFormat="1" ht="9" customHeight="1" x14ac:dyDescent="0.25">
      <c r="A355" s="41" t="s">
        <v>52</v>
      </c>
      <c r="B355" s="41">
        <f t="shared" si="18"/>
        <v>5</v>
      </c>
      <c r="C355" s="41">
        <v>3</v>
      </c>
      <c r="D355" s="41">
        <v>2</v>
      </c>
      <c r="E355" s="41"/>
      <c r="F355" s="41">
        <v>5</v>
      </c>
      <c r="G355" s="41"/>
      <c r="H355" s="262">
        <f t="shared" si="19"/>
        <v>42</v>
      </c>
      <c r="I355" s="262">
        <v>16</v>
      </c>
      <c r="J355" s="262">
        <v>19</v>
      </c>
      <c r="K355" s="262">
        <v>7</v>
      </c>
    </row>
    <row r="356" spans="1:11" s="29" customFormat="1" ht="9" customHeight="1" x14ac:dyDescent="0.25">
      <c r="A356" s="28" t="s">
        <v>55</v>
      </c>
      <c r="B356" s="28">
        <f t="shared" si="18"/>
        <v>2</v>
      </c>
      <c r="C356" s="28">
        <v>1</v>
      </c>
      <c r="D356" s="37">
        <v>1</v>
      </c>
      <c r="E356" s="28"/>
      <c r="F356" s="37">
        <v>6</v>
      </c>
      <c r="G356" s="28"/>
      <c r="H356" s="197">
        <f t="shared" si="19"/>
        <v>104</v>
      </c>
      <c r="I356" s="197">
        <v>21</v>
      </c>
      <c r="J356" s="197">
        <v>78</v>
      </c>
      <c r="K356" s="197">
        <v>5</v>
      </c>
    </row>
    <row r="357" spans="1:11" s="29" customFormat="1" ht="9" customHeight="1" x14ac:dyDescent="0.25">
      <c r="A357" s="28" t="s">
        <v>131</v>
      </c>
      <c r="B357" s="28">
        <f t="shared" si="18"/>
        <v>1</v>
      </c>
      <c r="C357" s="28">
        <v>1</v>
      </c>
      <c r="D357" s="37">
        <v>0</v>
      </c>
      <c r="E357" s="28"/>
      <c r="F357" s="37">
        <v>1</v>
      </c>
      <c r="G357" s="28"/>
      <c r="H357" s="197">
        <f t="shared" si="19"/>
        <v>51</v>
      </c>
      <c r="I357" s="197">
        <v>8</v>
      </c>
      <c r="J357" s="197">
        <v>35</v>
      </c>
      <c r="K357" s="197">
        <v>8</v>
      </c>
    </row>
    <row r="358" spans="1:11" s="29" customFormat="1" ht="9" customHeight="1" x14ac:dyDescent="0.25">
      <c r="A358" s="28" t="s">
        <v>59</v>
      </c>
      <c r="B358" s="28">
        <f t="shared" si="18"/>
        <v>4</v>
      </c>
      <c r="C358" s="28">
        <v>3</v>
      </c>
      <c r="D358" s="37">
        <v>1</v>
      </c>
      <c r="E358" s="28"/>
      <c r="F358" s="37">
        <v>13</v>
      </c>
      <c r="G358" s="28"/>
      <c r="H358" s="197">
        <f t="shared" si="19"/>
        <v>89</v>
      </c>
      <c r="I358" s="197">
        <v>29</v>
      </c>
      <c r="J358" s="197">
        <v>56</v>
      </c>
      <c r="K358" s="197">
        <v>4</v>
      </c>
    </row>
    <row r="359" spans="1:11" s="29" customFormat="1" ht="9" customHeight="1" x14ac:dyDescent="0.25">
      <c r="A359" s="41" t="s">
        <v>63</v>
      </c>
      <c r="B359" s="41">
        <f t="shared" si="18"/>
        <v>2</v>
      </c>
      <c r="C359" s="41">
        <v>1</v>
      </c>
      <c r="D359" s="41">
        <v>1</v>
      </c>
      <c r="E359" s="41"/>
      <c r="F359" s="41">
        <v>23</v>
      </c>
      <c r="G359" s="41"/>
      <c r="H359" s="262">
        <f t="shared" si="19"/>
        <v>121</v>
      </c>
      <c r="I359" s="262">
        <v>39</v>
      </c>
      <c r="J359" s="262">
        <v>75</v>
      </c>
      <c r="K359" s="262">
        <v>7</v>
      </c>
    </row>
    <row r="360" spans="1:11" s="29" customFormat="1" ht="9" customHeight="1" x14ac:dyDescent="0.25">
      <c r="A360" s="28" t="s">
        <v>65</v>
      </c>
      <c r="B360" s="28">
        <f t="shared" si="18"/>
        <v>4</v>
      </c>
      <c r="C360" s="28">
        <v>3</v>
      </c>
      <c r="D360" s="37">
        <v>1</v>
      </c>
      <c r="E360" s="28"/>
      <c r="F360" s="37">
        <v>172</v>
      </c>
      <c r="G360" s="28"/>
      <c r="H360" s="197">
        <f t="shared" si="19"/>
        <v>945</v>
      </c>
      <c r="I360" s="197">
        <v>68</v>
      </c>
      <c r="J360" s="197">
        <v>868</v>
      </c>
      <c r="K360" s="197">
        <v>9</v>
      </c>
    </row>
    <row r="361" spans="1:11" s="29" customFormat="1" ht="9" customHeight="1" x14ac:dyDescent="0.25">
      <c r="A361" s="28" t="s">
        <v>69</v>
      </c>
      <c r="B361" s="28">
        <f t="shared" si="18"/>
        <v>5</v>
      </c>
      <c r="C361" s="28">
        <v>5</v>
      </c>
      <c r="D361" s="37">
        <v>0</v>
      </c>
      <c r="E361" s="28"/>
      <c r="F361" s="37">
        <v>84</v>
      </c>
      <c r="G361" s="28"/>
      <c r="H361" s="197">
        <f t="shared" si="19"/>
        <v>650</v>
      </c>
      <c r="I361" s="197">
        <v>45</v>
      </c>
      <c r="J361" s="197">
        <v>596</v>
      </c>
      <c r="K361" s="197">
        <v>9</v>
      </c>
    </row>
    <row r="362" spans="1:11" s="29" customFormat="1" ht="9" customHeight="1" x14ac:dyDescent="0.25">
      <c r="A362" s="28" t="s">
        <v>74</v>
      </c>
      <c r="B362" s="28">
        <f t="shared" si="18"/>
        <v>1</v>
      </c>
      <c r="C362" s="28">
        <v>1</v>
      </c>
      <c r="D362" s="37">
        <v>0</v>
      </c>
      <c r="E362" s="28"/>
      <c r="F362" s="37">
        <v>18</v>
      </c>
      <c r="G362" s="28"/>
      <c r="H362" s="197">
        <f t="shared" si="19"/>
        <v>77</v>
      </c>
      <c r="I362" s="197">
        <v>6</v>
      </c>
      <c r="J362" s="197">
        <v>63</v>
      </c>
      <c r="K362" s="197">
        <v>8</v>
      </c>
    </row>
    <row r="363" spans="1:11" s="29" customFormat="1" ht="9" customHeight="1" x14ac:dyDescent="0.25">
      <c r="A363" s="41" t="s">
        <v>76</v>
      </c>
      <c r="B363" s="41">
        <f t="shared" si="18"/>
        <v>5</v>
      </c>
      <c r="C363" s="41">
        <v>4</v>
      </c>
      <c r="D363" s="41">
        <v>1</v>
      </c>
      <c r="E363" s="41"/>
      <c r="F363" s="41">
        <v>126</v>
      </c>
      <c r="G363" s="41"/>
      <c r="H363" s="262">
        <f t="shared" si="19"/>
        <v>374</v>
      </c>
      <c r="I363" s="262">
        <v>15</v>
      </c>
      <c r="J363" s="262">
        <v>342</v>
      </c>
      <c r="K363" s="262">
        <v>17</v>
      </c>
    </row>
    <row r="364" spans="1:11" s="29" customFormat="1" ht="9" customHeight="1" x14ac:dyDescent="0.25">
      <c r="A364" s="28" t="s">
        <v>105</v>
      </c>
      <c r="B364" s="28">
        <f t="shared" si="18"/>
        <v>0</v>
      </c>
      <c r="C364" s="28">
        <v>0</v>
      </c>
      <c r="D364" s="37">
        <v>0</v>
      </c>
      <c r="E364" s="28"/>
      <c r="F364" s="37">
        <v>0</v>
      </c>
      <c r="G364" s="28"/>
      <c r="H364" s="197">
        <f t="shared" si="19"/>
        <v>0</v>
      </c>
      <c r="I364" s="197">
        <v>0</v>
      </c>
      <c r="J364" s="197">
        <v>0</v>
      </c>
      <c r="K364" s="197">
        <v>0</v>
      </c>
    </row>
    <row r="365" spans="1:11" s="29" customFormat="1" ht="9" customHeight="1" x14ac:dyDescent="0.25">
      <c r="A365" s="28" t="s">
        <v>82</v>
      </c>
      <c r="B365" s="28">
        <f t="shared" si="18"/>
        <v>5</v>
      </c>
      <c r="C365" s="28">
        <v>1</v>
      </c>
      <c r="D365" s="37">
        <v>4</v>
      </c>
      <c r="E365" s="28"/>
      <c r="F365" s="37">
        <v>48</v>
      </c>
      <c r="G365" s="28"/>
      <c r="H365" s="197">
        <f t="shared" si="19"/>
        <v>135</v>
      </c>
      <c r="I365" s="197">
        <v>22</v>
      </c>
      <c r="J365" s="197">
        <v>101</v>
      </c>
      <c r="K365" s="197">
        <v>12</v>
      </c>
    </row>
    <row r="366" spans="1:11" s="29" customFormat="1" ht="9" customHeight="1" x14ac:dyDescent="0.25">
      <c r="A366" s="28" t="s">
        <v>86</v>
      </c>
      <c r="B366" s="28">
        <f t="shared" si="18"/>
        <v>2</v>
      </c>
      <c r="C366" s="28">
        <v>2</v>
      </c>
      <c r="D366" s="37">
        <v>0</v>
      </c>
      <c r="E366" s="28"/>
      <c r="F366" s="37">
        <v>4</v>
      </c>
      <c r="G366" s="28"/>
      <c r="H366" s="197">
        <f t="shared" si="19"/>
        <v>84</v>
      </c>
      <c r="I366" s="197">
        <v>23</v>
      </c>
      <c r="J366" s="197">
        <v>52</v>
      </c>
      <c r="K366" s="197">
        <v>9</v>
      </c>
    </row>
    <row r="367" spans="1:11" s="29" customFormat="1" ht="9" customHeight="1" x14ac:dyDescent="0.25">
      <c r="A367" s="41" t="s">
        <v>88</v>
      </c>
      <c r="B367" s="41">
        <f t="shared" si="18"/>
        <v>1</v>
      </c>
      <c r="C367" s="41">
        <v>1</v>
      </c>
      <c r="D367" s="41">
        <v>0</v>
      </c>
      <c r="E367" s="41"/>
      <c r="F367" s="41">
        <v>7</v>
      </c>
      <c r="G367" s="41"/>
      <c r="H367" s="262">
        <f t="shared" si="19"/>
        <v>17</v>
      </c>
      <c r="I367" s="262">
        <v>8</v>
      </c>
      <c r="J367" s="262">
        <v>8</v>
      </c>
      <c r="K367" s="262">
        <v>1</v>
      </c>
    </row>
    <row r="368" spans="1:11" s="29" customFormat="1" ht="9.6" customHeight="1" x14ac:dyDescent="0.25">
      <c r="B368" s="28"/>
      <c r="C368" s="28"/>
      <c r="D368" s="28"/>
      <c r="E368" s="28"/>
      <c r="F368" s="28"/>
      <c r="G368" s="28"/>
      <c r="H368" s="28"/>
      <c r="I368" s="28"/>
      <c r="J368" s="28"/>
      <c r="K368" s="28"/>
    </row>
    <row r="369" spans="1:11" s="29" customFormat="1" ht="9.6" customHeight="1" x14ac:dyDescent="0.25">
      <c r="A369" s="25">
        <v>2005</v>
      </c>
      <c r="B369" s="28"/>
      <c r="C369" s="28"/>
      <c r="D369" s="28"/>
      <c r="E369" s="28"/>
      <c r="F369" s="28"/>
      <c r="G369" s="28"/>
      <c r="H369" s="28"/>
      <c r="I369" s="28"/>
      <c r="J369" s="28"/>
      <c r="K369" s="28"/>
    </row>
    <row r="370" spans="1:11" s="29" customFormat="1" ht="9.6" customHeight="1" x14ac:dyDescent="0.25">
      <c r="A370" s="30" t="s">
        <v>129</v>
      </c>
      <c r="B370" s="33">
        <f>SUM(B372:B403)</f>
        <v>85</v>
      </c>
      <c r="C370" s="33">
        <f>SUM(C372:C403)</f>
        <v>56</v>
      </c>
      <c r="D370" s="33">
        <f>SUM(D372:D403)</f>
        <v>29</v>
      </c>
      <c r="E370" s="33"/>
      <c r="F370" s="260">
        <f>SUM(F372:F403)</f>
        <v>1400</v>
      </c>
      <c r="G370" s="28"/>
      <c r="H370" s="260">
        <f>SUM(H372:H403)</f>
        <v>7172</v>
      </c>
      <c r="I370" s="260">
        <f>SUM(I372:I403)</f>
        <v>1406</v>
      </c>
      <c r="J370" s="260">
        <f>SUM(J372:J403)</f>
        <v>5331</v>
      </c>
      <c r="K370" s="260">
        <f>SUM(K372:K403)</f>
        <v>435</v>
      </c>
    </row>
    <row r="371" spans="1:11" s="29" customFormat="1" ht="3.95" customHeight="1" x14ac:dyDescent="0.25">
      <c r="A371" s="30"/>
      <c r="B371" s="33"/>
      <c r="C371" s="33"/>
      <c r="D371" s="33"/>
      <c r="E371" s="33"/>
      <c r="F371" s="261"/>
      <c r="G371" s="28"/>
      <c r="H371" s="260"/>
      <c r="I371" s="260"/>
      <c r="J371" s="260"/>
      <c r="K371" s="260"/>
    </row>
    <row r="372" spans="1:11" s="29" customFormat="1" ht="9" customHeight="1" x14ac:dyDescent="0.25">
      <c r="A372" s="28" t="s">
        <v>14</v>
      </c>
      <c r="B372" s="28">
        <f t="shared" ref="B372:B403" si="20">SUM(C372:D372)</f>
        <v>1</v>
      </c>
      <c r="C372" s="28">
        <v>1</v>
      </c>
      <c r="D372" s="37">
        <v>0</v>
      </c>
      <c r="E372" s="28"/>
      <c r="F372" s="37">
        <v>1</v>
      </c>
      <c r="G372" s="28"/>
      <c r="H372" s="197">
        <f t="shared" ref="H372:H403" si="21">SUM(I372:K372)</f>
        <v>21</v>
      </c>
      <c r="I372" s="197">
        <v>3</v>
      </c>
      <c r="J372" s="197">
        <v>10</v>
      </c>
      <c r="K372" s="197">
        <v>8</v>
      </c>
    </row>
    <row r="373" spans="1:11" s="29" customFormat="1" ht="9" customHeight="1" x14ac:dyDescent="0.25">
      <c r="A373" s="28" t="s">
        <v>15</v>
      </c>
      <c r="B373" s="28">
        <f t="shared" si="20"/>
        <v>5</v>
      </c>
      <c r="C373" s="28">
        <v>3</v>
      </c>
      <c r="D373" s="37">
        <v>2</v>
      </c>
      <c r="E373" s="28"/>
      <c r="F373" s="37">
        <v>70</v>
      </c>
      <c r="G373" s="28"/>
      <c r="H373" s="197">
        <f t="shared" si="21"/>
        <v>352</v>
      </c>
      <c r="I373" s="197">
        <v>45</v>
      </c>
      <c r="J373" s="197">
        <v>302</v>
      </c>
      <c r="K373" s="197">
        <v>5</v>
      </c>
    </row>
    <row r="374" spans="1:11" s="29" customFormat="1" ht="9" customHeight="1" x14ac:dyDescent="0.25">
      <c r="A374" s="28" t="s">
        <v>112</v>
      </c>
      <c r="B374" s="28">
        <f t="shared" si="20"/>
        <v>5</v>
      </c>
      <c r="C374" s="28">
        <v>3</v>
      </c>
      <c r="D374" s="37">
        <v>2</v>
      </c>
      <c r="E374" s="28"/>
      <c r="F374" s="37">
        <v>45</v>
      </c>
      <c r="G374" s="28"/>
      <c r="H374" s="197">
        <f t="shared" si="21"/>
        <v>82</v>
      </c>
      <c r="I374" s="197">
        <v>26</v>
      </c>
      <c r="J374" s="197">
        <v>51</v>
      </c>
      <c r="K374" s="197">
        <v>5</v>
      </c>
    </row>
    <row r="375" spans="1:11" s="29" customFormat="1" ht="9" customHeight="1" x14ac:dyDescent="0.25">
      <c r="A375" s="41" t="s">
        <v>21</v>
      </c>
      <c r="B375" s="41">
        <f t="shared" si="20"/>
        <v>2</v>
      </c>
      <c r="C375" s="41">
        <v>2</v>
      </c>
      <c r="D375" s="41">
        <v>0</v>
      </c>
      <c r="E375" s="41"/>
      <c r="F375" s="41">
        <v>24</v>
      </c>
      <c r="G375" s="41"/>
      <c r="H375" s="262">
        <f t="shared" si="21"/>
        <v>81</v>
      </c>
      <c r="I375" s="262">
        <v>37</v>
      </c>
      <c r="J375" s="262">
        <v>40</v>
      </c>
      <c r="K375" s="262">
        <v>4</v>
      </c>
    </row>
    <row r="376" spans="1:11" s="29" customFormat="1" ht="9" customHeight="1" x14ac:dyDescent="0.25">
      <c r="A376" s="28" t="s">
        <v>23</v>
      </c>
      <c r="B376" s="28">
        <f t="shared" si="20"/>
        <v>6</v>
      </c>
      <c r="C376" s="28">
        <v>5</v>
      </c>
      <c r="D376" s="37">
        <v>1</v>
      </c>
      <c r="E376" s="28"/>
      <c r="F376" s="37">
        <v>141</v>
      </c>
      <c r="G376" s="28"/>
      <c r="H376" s="197">
        <f t="shared" si="21"/>
        <v>263</v>
      </c>
      <c r="I376" s="197">
        <v>54</v>
      </c>
      <c r="J376" s="197">
        <v>205</v>
      </c>
      <c r="K376" s="197">
        <v>4</v>
      </c>
    </row>
    <row r="377" spans="1:11" s="29" customFormat="1" ht="9" customHeight="1" x14ac:dyDescent="0.25">
      <c r="A377" s="28" t="s">
        <v>25</v>
      </c>
      <c r="B377" s="28">
        <f t="shared" si="20"/>
        <v>2</v>
      </c>
      <c r="C377" s="28">
        <v>1</v>
      </c>
      <c r="D377" s="37">
        <v>1</v>
      </c>
      <c r="E377" s="28"/>
      <c r="F377" s="37">
        <v>12</v>
      </c>
      <c r="G377" s="28"/>
      <c r="H377" s="197">
        <f t="shared" si="21"/>
        <v>55</v>
      </c>
      <c r="I377" s="197">
        <v>9</v>
      </c>
      <c r="J377" s="197">
        <v>44</v>
      </c>
      <c r="K377" s="197">
        <v>2</v>
      </c>
    </row>
    <row r="378" spans="1:11" s="29" customFormat="1" ht="9" customHeight="1" x14ac:dyDescent="0.25">
      <c r="A378" s="28" t="s">
        <v>27</v>
      </c>
      <c r="B378" s="28">
        <f t="shared" si="20"/>
        <v>6</v>
      </c>
      <c r="C378" s="28">
        <v>2</v>
      </c>
      <c r="D378" s="37">
        <v>4</v>
      </c>
      <c r="E378" s="28"/>
      <c r="F378" s="37">
        <v>31</v>
      </c>
      <c r="G378" s="28"/>
      <c r="H378" s="197">
        <f t="shared" si="21"/>
        <v>158</v>
      </c>
      <c r="I378" s="197">
        <v>36</v>
      </c>
      <c r="J378" s="197">
        <v>106</v>
      </c>
      <c r="K378" s="197">
        <v>16</v>
      </c>
    </row>
    <row r="379" spans="1:11" s="29" customFormat="1" ht="9" customHeight="1" x14ac:dyDescent="0.25">
      <c r="A379" s="41" t="s">
        <v>30</v>
      </c>
      <c r="B379" s="41">
        <f t="shared" si="20"/>
        <v>2</v>
      </c>
      <c r="C379" s="41">
        <v>2</v>
      </c>
      <c r="D379" s="41">
        <v>0</v>
      </c>
      <c r="E379" s="41"/>
      <c r="F379" s="41">
        <v>136</v>
      </c>
      <c r="G379" s="41"/>
      <c r="H379" s="262">
        <f t="shared" si="21"/>
        <v>456</v>
      </c>
      <c r="I379" s="262">
        <v>47</v>
      </c>
      <c r="J379" s="262">
        <v>398</v>
      </c>
      <c r="K379" s="262">
        <v>11</v>
      </c>
    </row>
    <row r="380" spans="1:11" s="29" customFormat="1" ht="9" customHeight="1" x14ac:dyDescent="0.25">
      <c r="A380" s="28" t="s">
        <v>111</v>
      </c>
      <c r="B380" s="28">
        <f t="shared" si="20"/>
        <v>1</v>
      </c>
      <c r="C380" s="28">
        <v>1</v>
      </c>
      <c r="D380" s="37">
        <v>0</v>
      </c>
      <c r="E380" s="28"/>
      <c r="F380" s="37">
        <v>0</v>
      </c>
      <c r="G380" s="28"/>
      <c r="H380" s="197">
        <f t="shared" si="21"/>
        <v>619</v>
      </c>
      <c r="I380" s="197">
        <v>302</v>
      </c>
      <c r="J380" s="197">
        <v>284</v>
      </c>
      <c r="K380" s="197">
        <v>33</v>
      </c>
    </row>
    <row r="381" spans="1:11" s="29" customFormat="1" ht="9" customHeight="1" x14ac:dyDescent="0.25">
      <c r="A381" s="28" t="s">
        <v>33</v>
      </c>
      <c r="B381" s="28">
        <f t="shared" si="20"/>
        <v>1</v>
      </c>
      <c r="C381" s="28">
        <v>1</v>
      </c>
      <c r="D381" s="37">
        <v>0</v>
      </c>
      <c r="E381" s="28"/>
      <c r="F381" s="37">
        <v>134</v>
      </c>
      <c r="G381" s="28"/>
      <c r="H381" s="197">
        <f t="shared" si="21"/>
        <v>97</v>
      </c>
      <c r="I381" s="197">
        <v>38</v>
      </c>
      <c r="J381" s="197">
        <v>53</v>
      </c>
      <c r="K381" s="197">
        <v>6</v>
      </c>
    </row>
    <row r="382" spans="1:11" s="29" customFormat="1" ht="9" customHeight="1" x14ac:dyDescent="0.25">
      <c r="A382" s="28" t="s">
        <v>34</v>
      </c>
      <c r="B382" s="28">
        <f t="shared" si="20"/>
        <v>1</v>
      </c>
      <c r="C382" s="28">
        <v>1</v>
      </c>
      <c r="D382" s="37">
        <v>0</v>
      </c>
      <c r="E382" s="28"/>
      <c r="F382" s="37">
        <v>15</v>
      </c>
      <c r="G382" s="28"/>
      <c r="H382" s="197">
        <f t="shared" si="21"/>
        <v>108</v>
      </c>
      <c r="I382" s="197">
        <v>8</v>
      </c>
      <c r="J382" s="197">
        <v>92</v>
      </c>
      <c r="K382" s="197">
        <v>8</v>
      </c>
    </row>
    <row r="383" spans="1:11" s="29" customFormat="1" ht="9" customHeight="1" x14ac:dyDescent="0.25">
      <c r="A383" s="41" t="s">
        <v>36</v>
      </c>
      <c r="B383" s="41">
        <f t="shared" si="20"/>
        <v>2</v>
      </c>
      <c r="C383" s="41">
        <v>2</v>
      </c>
      <c r="D383" s="41">
        <v>0</v>
      </c>
      <c r="E383" s="41"/>
      <c r="F383" s="41">
        <v>5</v>
      </c>
      <c r="G383" s="41"/>
      <c r="H383" s="262">
        <f t="shared" si="21"/>
        <v>84</v>
      </c>
      <c r="I383" s="262">
        <v>8</v>
      </c>
      <c r="J383" s="262">
        <v>72</v>
      </c>
      <c r="K383" s="262">
        <v>4</v>
      </c>
    </row>
    <row r="384" spans="1:11" s="29" customFormat="1" ht="9" customHeight="1" x14ac:dyDescent="0.25">
      <c r="A384" s="28" t="s">
        <v>130</v>
      </c>
      <c r="B384" s="28">
        <f t="shared" si="20"/>
        <v>1</v>
      </c>
      <c r="C384" s="28">
        <v>0</v>
      </c>
      <c r="D384" s="37">
        <v>1</v>
      </c>
      <c r="E384" s="28"/>
      <c r="F384" s="37">
        <v>4</v>
      </c>
      <c r="G384" s="28"/>
      <c r="H384" s="197">
        <f t="shared" si="21"/>
        <v>35</v>
      </c>
      <c r="I384" s="197">
        <v>1</v>
      </c>
      <c r="J384" s="197">
        <v>26</v>
      </c>
      <c r="K384" s="197">
        <v>8</v>
      </c>
    </row>
    <row r="385" spans="1:11" s="29" customFormat="1" ht="9" customHeight="1" x14ac:dyDescent="0.25">
      <c r="A385" s="28" t="s">
        <v>39</v>
      </c>
      <c r="B385" s="28">
        <f t="shared" si="20"/>
        <v>2</v>
      </c>
      <c r="C385" s="28">
        <v>2</v>
      </c>
      <c r="D385" s="37">
        <v>0</v>
      </c>
      <c r="E385" s="28"/>
      <c r="F385" s="37">
        <v>36</v>
      </c>
      <c r="G385" s="28"/>
      <c r="H385" s="197">
        <f t="shared" si="21"/>
        <v>352</v>
      </c>
      <c r="I385" s="197">
        <v>74</v>
      </c>
      <c r="J385" s="197">
        <v>252</v>
      </c>
      <c r="K385" s="197">
        <v>26</v>
      </c>
    </row>
    <row r="386" spans="1:11" s="29" customFormat="1" ht="9" customHeight="1" x14ac:dyDescent="0.25">
      <c r="A386" s="28" t="s">
        <v>32</v>
      </c>
      <c r="B386" s="28">
        <f t="shared" si="20"/>
        <v>2</v>
      </c>
      <c r="C386" s="28">
        <v>1</v>
      </c>
      <c r="D386" s="37">
        <v>1</v>
      </c>
      <c r="E386" s="28"/>
      <c r="F386" s="37">
        <v>6</v>
      </c>
      <c r="G386" s="28"/>
      <c r="H386" s="197">
        <f t="shared" si="21"/>
        <v>658</v>
      </c>
      <c r="I386" s="197">
        <v>229</v>
      </c>
      <c r="J386" s="197">
        <v>234</v>
      </c>
      <c r="K386" s="197">
        <v>195</v>
      </c>
    </row>
    <row r="387" spans="1:11" s="29" customFormat="1" ht="9" customHeight="1" x14ac:dyDescent="0.25">
      <c r="A387" s="41" t="s">
        <v>43</v>
      </c>
      <c r="B387" s="41">
        <f t="shared" si="20"/>
        <v>4</v>
      </c>
      <c r="C387" s="41">
        <v>1</v>
      </c>
      <c r="D387" s="41">
        <v>3</v>
      </c>
      <c r="E387" s="41"/>
      <c r="F387" s="41">
        <v>38</v>
      </c>
      <c r="G387" s="41"/>
      <c r="H387" s="262">
        <f t="shared" si="21"/>
        <v>217</v>
      </c>
      <c r="I387" s="262">
        <v>20</v>
      </c>
      <c r="J387" s="262">
        <v>185</v>
      </c>
      <c r="K387" s="262">
        <v>12</v>
      </c>
    </row>
    <row r="388" spans="1:11" s="29" customFormat="1" ht="9" customHeight="1" x14ac:dyDescent="0.25">
      <c r="A388" s="28" t="s">
        <v>46</v>
      </c>
      <c r="B388" s="28">
        <f t="shared" si="20"/>
        <v>1</v>
      </c>
      <c r="C388" s="28">
        <v>0</v>
      </c>
      <c r="D388" s="37">
        <v>1</v>
      </c>
      <c r="E388" s="28"/>
      <c r="F388" s="37">
        <v>8</v>
      </c>
      <c r="G388" s="28"/>
      <c r="H388" s="197">
        <f t="shared" si="21"/>
        <v>105</v>
      </c>
      <c r="I388" s="197">
        <v>11</v>
      </c>
      <c r="J388" s="197">
        <v>91</v>
      </c>
      <c r="K388" s="197">
        <v>3</v>
      </c>
    </row>
    <row r="389" spans="1:11" s="29" customFormat="1" ht="9" customHeight="1" x14ac:dyDescent="0.25">
      <c r="A389" s="28" t="s">
        <v>48</v>
      </c>
      <c r="B389" s="28">
        <f t="shared" si="20"/>
        <v>1</v>
      </c>
      <c r="C389" s="28">
        <v>0</v>
      </c>
      <c r="D389" s="37">
        <v>1</v>
      </c>
      <c r="E389" s="28"/>
      <c r="F389" s="37">
        <v>42</v>
      </c>
      <c r="G389" s="28"/>
      <c r="H389" s="197">
        <f t="shared" si="21"/>
        <v>55</v>
      </c>
      <c r="I389" s="197">
        <v>13</v>
      </c>
      <c r="J389" s="197">
        <v>39</v>
      </c>
      <c r="K389" s="197">
        <v>3</v>
      </c>
    </row>
    <row r="390" spans="1:11" s="29" customFormat="1" ht="9" customHeight="1" x14ac:dyDescent="0.25">
      <c r="A390" s="28" t="s">
        <v>50</v>
      </c>
      <c r="B390" s="28">
        <f t="shared" si="20"/>
        <v>3</v>
      </c>
      <c r="C390" s="28">
        <v>2</v>
      </c>
      <c r="D390" s="37">
        <v>1</v>
      </c>
      <c r="E390" s="28"/>
      <c r="F390" s="37">
        <v>51</v>
      </c>
      <c r="G390" s="28"/>
      <c r="H390" s="197">
        <f t="shared" si="21"/>
        <v>517</v>
      </c>
      <c r="I390" s="197">
        <v>154</v>
      </c>
      <c r="J390" s="197">
        <v>358</v>
      </c>
      <c r="K390" s="197">
        <v>5</v>
      </c>
    </row>
    <row r="391" spans="1:11" s="29" customFormat="1" ht="9" customHeight="1" x14ac:dyDescent="0.25">
      <c r="A391" s="41" t="s">
        <v>52</v>
      </c>
      <c r="B391" s="41">
        <f t="shared" si="20"/>
        <v>5</v>
      </c>
      <c r="C391" s="41">
        <v>3</v>
      </c>
      <c r="D391" s="41">
        <v>2</v>
      </c>
      <c r="E391" s="41"/>
      <c r="F391" s="41">
        <v>8</v>
      </c>
      <c r="G391" s="41"/>
      <c r="H391" s="262">
        <f t="shared" si="21"/>
        <v>31</v>
      </c>
      <c r="I391" s="262">
        <v>14</v>
      </c>
      <c r="J391" s="262">
        <v>12</v>
      </c>
      <c r="K391" s="262">
        <v>5</v>
      </c>
    </row>
    <row r="392" spans="1:11" s="29" customFormat="1" ht="9" customHeight="1" x14ac:dyDescent="0.25">
      <c r="A392" s="28" t="s">
        <v>55</v>
      </c>
      <c r="B392" s="28">
        <f t="shared" si="20"/>
        <v>2</v>
      </c>
      <c r="C392" s="28">
        <v>1</v>
      </c>
      <c r="D392" s="37">
        <v>1</v>
      </c>
      <c r="E392" s="28"/>
      <c r="F392" s="37">
        <v>9</v>
      </c>
      <c r="G392" s="28"/>
      <c r="H392" s="197">
        <f t="shared" si="21"/>
        <v>120</v>
      </c>
      <c r="I392" s="197">
        <v>17</v>
      </c>
      <c r="J392" s="197">
        <v>99</v>
      </c>
      <c r="K392" s="197">
        <v>4</v>
      </c>
    </row>
    <row r="393" spans="1:11" s="29" customFormat="1" ht="9" customHeight="1" x14ac:dyDescent="0.25">
      <c r="A393" s="28" t="s">
        <v>131</v>
      </c>
      <c r="B393" s="28">
        <f t="shared" si="20"/>
        <v>1</v>
      </c>
      <c r="C393" s="28">
        <v>1</v>
      </c>
      <c r="D393" s="37">
        <v>0</v>
      </c>
      <c r="E393" s="28"/>
      <c r="F393" s="37">
        <v>1</v>
      </c>
      <c r="G393" s="28"/>
      <c r="H393" s="197">
        <f t="shared" si="21"/>
        <v>61</v>
      </c>
      <c r="I393" s="197">
        <v>7</v>
      </c>
      <c r="J393" s="197">
        <v>49</v>
      </c>
      <c r="K393" s="197">
        <v>5</v>
      </c>
    </row>
    <row r="394" spans="1:11" s="29" customFormat="1" ht="9" customHeight="1" x14ac:dyDescent="0.25">
      <c r="A394" s="28" t="s">
        <v>59</v>
      </c>
      <c r="B394" s="28">
        <f t="shared" si="20"/>
        <v>4</v>
      </c>
      <c r="C394" s="28">
        <v>3</v>
      </c>
      <c r="D394" s="37">
        <v>1</v>
      </c>
      <c r="E394" s="28"/>
      <c r="F394" s="37">
        <v>18</v>
      </c>
      <c r="G394" s="28"/>
      <c r="H394" s="197">
        <f t="shared" si="21"/>
        <v>115</v>
      </c>
      <c r="I394" s="197">
        <v>51</v>
      </c>
      <c r="J394" s="197">
        <v>59</v>
      </c>
      <c r="K394" s="197">
        <v>5</v>
      </c>
    </row>
    <row r="395" spans="1:11" s="29" customFormat="1" ht="9" customHeight="1" x14ac:dyDescent="0.25">
      <c r="A395" s="41" t="s">
        <v>63</v>
      </c>
      <c r="B395" s="41">
        <f t="shared" si="20"/>
        <v>2</v>
      </c>
      <c r="C395" s="41">
        <v>1</v>
      </c>
      <c r="D395" s="41">
        <v>1</v>
      </c>
      <c r="E395" s="41"/>
      <c r="F395" s="41">
        <v>32</v>
      </c>
      <c r="G395" s="41"/>
      <c r="H395" s="262">
        <f t="shared" si="21"/>
        <v>86</v>
      </c>
      <c r="I395" s="262">
        <v>40</v>
      </c>
      <c r="J395" s="262">
        <v>42</v>
      </c>
      <c r="K395" s="262">
        <v>4</v>
      </c>
    </row>
    <row r="396" spans="1:11" s="29" customFormat="1" ht="9" customHeight="1" x14ac:dyDescent="0.25">
      <c r="A396" s="28" t="s">
        <v>65</v>
      </c>
      <c r="B396" s="28">
        <f t="shared" si="20"/>
        <v>4</v>
      </c>
      <c r="C396" s="28">
        <v>3</v>
      </c>
      <c r="D396" s="37">
        <v>1</v>
      </c>
      <c r="E396" s="28"/>
      <c r="F396" s="37">
        <v>196</v>
      </c>
      <c r="G396" s="28"/>
      <c r="H396" s="197">
        <f t="shared" si="21"/>
        <v>1096</v>
      </c>
      <c r="I396" s="197">
        <v>57</v>
      </c>
      <c r="J396" s="197">
        <v>1030</v>
      </c>
      <c r="K396" s="197">
        <v>9</v>
      </c>
    </row>
    <row r="397" spans="1:11" s="29" customFormat="1" ht="9" customHeight="1" x14ac:dyDescent="0.25">
      <c r="A397" s="28" t="s">
        <v>69</v>
      </c>
      <c r="B397" s="28">
        <f t="shared" si="20"/>
        <v>5</v>
      </c>
      <c r="C397" s="28">
        <v>5</v>
      </c>
      <c r="D397" s="37">
        <v>0</v>
      </c>
      <c r="E397" s="28"/>
      <c r="F397" s="37">
        <v>93</v>
      </c>
      <c r="G397" s="28"/>
      <c r="H397" s="197">
        <f t="shared" si="21"/>
        <v>668</v>
      </c>
      <c r="I397" s="197">
        <v>35</v>
      </c>
      <c r="J397" s="197">
        <v>625</v>
      </c>
      <c r="K397" s="197">
        <v>8</v>
      </c>
    </row>
    <row r="398" spans="1:11" s="29" customFormat="1" ht="9" customHeight="1" x14ac:dyDescent="0.25">
      <c r="A398" s="28" t="s">
        <v>74</v>
      </c>
      <c r="B398" s="28">
        <f t="shared" si="20"/>
        <v>1</v>
      </c>
      <c r="C398" s="28">
        <v>1</v>
      </c>
      <c r="D398" s="37">
        <v>0</v>
      </c>
      <c r="E398" s="28"/>
      <c r="F398" s="37">
        <v>25</v>
      </c>
      <c r="G398" s="28"/>
      <c r="H398" s="197">
        <f t="shared" si="21"/>
        <v>78</v>
      </c>
      <c r="I398" s="197">
        <v>3</v>
      </c>
      <c r="J398" s="197">
        <v>68</v>
      </c>
      <c r="K398" s="197">
        <v>7</v>
      </c>
    </row>
    <row r="399" spans="1:11" s="29" customFormat="1" ht="9" customHeight="1" x14ac:dyDescent="0.25">
      <c r="A399" s="41" t="s">
        <v>76</v>
      </c>
      <c r="B399" s="41">
        <f t="shared" si="20"/>
        <v>5</v>
      </c>
      <c r="C399" s="41">
        <v>4</v>
      </c>
      <c r="D399" s="41">
        <v>1</v>
      </c>
      <c r="E399" s="41"/>
      <c r="F399" s="41">
        <v>144</v>
      </c>
      <c r="G399" s="41"/>
      <c r="H399" s="262">
        <f t="shared" si="21"/>
        <v>374</v>
      </c>
      <c r="I399" s="262">
        <v>19</v>
      </c>
      <c r="J399" s="262">
        <v>340</v>
      </c>
      <c r="K399" s="262">
        <v>15</v>
      </c>
    </row>
    <row r="400" spans="1:11" s="29" customFormat="1" ht="9" customHeight="1" x14ac:dyDescent="0.25">
      <c r="A400" s="28" t="s">
        <v>105</v>
      </c>
      <c r="B400" s="28">
        <f t="shared" si="20"/>
        <v>0</v>
      </c>
      <c r="C400" s="28">
        <v>0</v>
      </c>
      <c r="D400" s="37">
        <v>0</v>
      </c>
      <c r="E400" s="28"/>
      <c r="F400" s="37">
        <v>0</v>
      </c>
      <c r="G400" s="28"/>
      <c r="H400" s="197">
        <f t="shared" si="21"/>
        <v>1</v>
      </c>
      <c r="I400" s="197">
        <v>0</v>
      </c>
      <c r="J400" s="197">
        <v>1</v>
      </c>
      <c r="K400" s="197">
        <v>0</v>
      </c>
    </row>
    <row r="401" spans="1:11" s="29" customFormat="1" ht="9" customHeight="1" x14ac:dyDescent="0.25">
      <c r="A401" s="28" t="s">
        <v>82</v>
      </c>
      <c r="B401" s="28">
        <f t="shared" si="20"/>
        <v>5</v>
      </c>
      <c r="C401" s="28">
        <v>1</v>
      </c>
      <c r="D401" s="37">
        <v>4</v>
      </c>
      <c r="E401" s="28"/>
      <c r="F401" s="37">
        <v>60</v>
      </c>
      <c r="G401" s="28"/>
      <c r="H401" s="197">
        <f t="shared" si="21"/>
        <v>148</v>
      </c>
      <c r="I401" s="197">
        <v>19</v>
      </c>
      <c r="J401" s="197">
        <v>121</v>
      </c>
      <c r="K401" s="197">
        <v>8</v>
      </c>
    </row>
    <row r="402" spans="1:11" s="29" customFormat="1" ht="9" customHeight="1" x14ac:dyDescent="0.25">
      <c r="A402" s="28" t="s">
        <v>86</v>
      </c>
      <c r="B402" s="28">
        <f t="shared" si="20"/>
        <v>2</v>
      </c>
      <c r="C402" s="28">
        <v>2</v>
      </c>
      <c r="D402" s="37">
        <v>0</v>
      </c>
      <c r="E402" s="28"/>
      <c r="F402" s="37">
        <v>6</v>
      </c>
      <c r="G402" s="28"/>
      <c r="H402" s="197">
        <f t="shared" si="21"/>
        <v>59</v>
      </c>
      <c r="I402" s="197">
        <v>23</v>
      </c>
      <c r="J402" s="197">
        <v>30</v>
      </c>
      <c r="K402" s="197">
        <v>6</v>
      </c>
    </row>
    <row r="403" spans="1:11" s="29" customFormat="1" ht="9" customHeight="1" x14ac:dyDescent="0.25">
      <c r="A403" s="41" t="s">
        <v>88</v>
      </c>
      <c r="B403" s="41">
        <f t="shared" si="20"/>
        <v>1</v>
      </c>
      <c r="C403" s="41">
        <v>1</v>
      </c>
      <c r="D403" s="41">
        <v>0</v>
      </c>
      <c r="E403" s="41"/>
      <c r="F403" s="41">
        <v>9</v>
      </c>
      <c r="G403" s="41"/>
      <c r="H403" s="262">
        <f t="shared" si="21"/>
        <v>20</v>
      </c>
      <c r="I403" s="262">
        <v>6</v>
      </c>
      <c r="J403" s="262">
        <v>13</v>
      </c>
      <c r="K403" s="262">
        <v>1</v>
      </c>
    </row>
    <row r="404" spans="1:11" s="29" customFormat="1" ht="9.6" customHeight="1" x14ac:dyDescent="0.25">
      <c r="B404" s="28"/>
      <c r="C404" s="28"/>
      <c r="D404" s="28"/>
      <c r="E404" s="28"/>
      <c r="F404" s="28"/>
      <c r="G404" s="28"/>
      <c r="H404" s="28"/>
      <c r="I404" s="28"/>
      <c r="J404" s="28"/>
      <c r="K404" s="28"/>
    </row>
    <row r="405" spans="1:11" s="29" customFormat="1" ht="9.6" customHeight="1" x14ac:dyDescent="0.25">
      <c r="A405" s="25">
        <v>2006</v>
      </c>
      <c r="B405" s="28"/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1" s="29" customFormat="1" ht="9.6" customHeight="1" x14ac:dyDescent="0.25">
      <c r="A406" s="30" t="s">
        <v>129</v>
      </c>
      <c r="B406" s="33">
        <f>SUM(B408:B439)</f>
        <v>85</v>
      </c>
      <c r="C406" s="33">
        <f>SUM(C408:C439)</f>
        <v>59</v>
      </c>
      <c r="D406" s="33">
        <f>SUM(D408:D439)</f>
        <v>26</v>
      </c>
      <c r="E406" s="33"/>
      <c r="F406" s="260">
        <f>SUM(F408:F439)</f>
        <v>1259</v>
      </c>
      <c r="G406" s="28"/>
      <c r="H406" s="260">
        <f>SUM(H408:H439)</f>
        <v>7216</v>
      </c>
      <c r="I406" s="260">
        <f>SUM(I408:I439)</f>
        <v>1489</v>
      </c>
      <c r="J406" s="260">
        <f>SUM(J408:J439)</f>
        <v>5403</v>
      </c>
      <c r="K406" s="260">
        <f>SUM(K408:K439)</f>
        <v>324</v>
      </c>
    </row>
    <row r="407" spans="1:11" s="29" customFormat="1" ht="3.95" customHeight="1" x14ac:dyDescent="0.25">
      <c r="A407" s="30"/>
      <c r="B407" s="33"/>
      <c r="C407" s="33"/>
      <c r="D407" s="33"/>
      <c r="E407" s="33"/>
      <c r="F407" s="261"/>
      <c r="G407" s="28"/>
      <c r="H407" s="260"/>
      <c r="I407" s="260"/>
      <c r="J407" s="260"/>
      <c r="K407" s="260"/>
    </row>
    <row r="408" spans="1:11" s="29" customFormat="1" ht="9" customHeight="1" x14ac:dyDescent="0.15">
      <c r="A408" s="28" t="s">
        <v>14</v>
      </c>
      <c r="B408" s="28">
        <f t="shared" ref="B408:B439" si="22">SUM(C408:D408)</f>
        <v>1</v>
      </c>
      <c r="C408" s="28">
        <v>1</v>
      </c>
      <c r="D408" s="37">
        <v>0</v>
      </c>
      <c r="E408" s="28"/>
      <c r="F408" s="37">
        <v>1</v>
      </c>
      <c r="G408" s="28"/>
      <c r="H408" s="197">
        <f t="shared" ref="H408:H439" si="23">SUM(I408:K408)</f>
        <v>17</v>
      </c>
      <c r="I408" s="186">
        <v>2</v>
      </c>
      <c r="J408" s="186">
        <v>9</v>
      </c>
      <c r="K408" s="186">
        <v>6</v>
      </c>
    </row>
    <row r="409" spans="1:11" s="29" customFormat="1" ht="9" customHeight="1" x14ac:dyDescent="0.15">
      <c r="A409" s="28" t="s">
        <v>15</v>
      </c>
      <c r="B409" s="28">
        <f t="shared" si="22"/>
        <v>5</v>
      </c>
      <c r="C409" s="28">
        <v>4</v>
      </c>
      <c r="D409" s="37">
        <v>1</v>
      </c>
      <c r="E409" s="28"/>
      <c r="F409" s="37">
        <v>68</v>
      </c>
      <c r="G409" s="28"/>
      <c r="H409" s="197">
        <f t="shared" si="23"/>
        <v>396</v>
      </c>
      <c r="I409" s="186">
        <v>40</v>
      </c>
      <c r="J409" s="186">
        <v>351</v>
      </c>
      <c r="K409" s="186">
        <v>5</v>
      </c>
    </row>
    <row r="410" spans="1:11" s="29" customFormat="1" ht="9" customHeight="1" x14ac:dyDescent="0.15">
      <c r="A410" s="28" t="s">
        <v>112</v>
      </c>
      <c r="B410" s="28">
        <f t="shared" si="22"/>
        <v>5</v>
      </c>
      <c r="C410" s="28">
        <v>3</v>
      </c>
      <c r="D410" s="37">
        <v>2</v>
      </c>
      <c r="E410" s="28"/>
      <c r="F410" s="37">
        <v>38</v>
      </c>
      <c r="G410" s="28"/>
      <c r="H410" s="197">
        <f t="shared" si="23"/>
        <v>96</v>
      </c>
      <c r="I410" s="186">
        <v>39</v>
      </c>
      <c r="J410" s="186">
        <v>56</v>
      </c>
      <c r="K410" s="186">
        <v>1</v>
      </c>
    </row>
    <row r="411" spans="1:11" s="29" customFormat="1" ht="9" customHeight="1" x14ac:dyDescent="0.15">
      <c r="A411" s="41" t="s">
        <v>21</v>
      </c>
      <c r="B411" s="41">
        <f t="shared" si="22"/>
        <v>2</v>
      </c>
      <c r="C411" s="41">
        <v>2</v>
      </c>
      <c r="D411" s="41">
        <v>0</v>
      </c>
      <c r="E411" s="41"/>
      <c r="F411" s="41">
        <v>19</v>
      </c>
      <c r="G411" s="41"/>
      <c r="H411" s="262">
        <f t="shared" si="23"/>
        <v>94</v>
      </c>
      <c r="I411" s="117">
        <v>56</v>
      </c>
      <c r="J411" s="117">
        <v>34</v>
      </c>
      <c r="K411" s="117">
        <v>4</v>
      </c>
    </row>
    <row r="412" spans="1:11" s="29" customFormat="1" ht="9" customHeight="1" x14ac:dyDescent="0.15">
      <c r="A412" s="28" t="s">
        <v>23</v>
      </c>
      <c r="B412" s="28">
        <f t="shared" si="22"/>
        <v>5</v>
      </c>
      <c r="C412" s="28">
        <v>5</v>
      </c>
      <c r="D412" s="37">
        <v>0</v>
      </c>
      <c r="E412" s="28"/>
      <c r="F412" s="37">
        <v>134</v>
      </c>
      <c r="G412" s="28"/>
      <c r="H412" s="197">
        <f t="shared" si="23"/>
        <v>223</v>
      </c>
      <c r="I412" s="186">
        <v>40</v>
      </c>
      <c r="J412" s="186">
        <v>179</v>
      </c>
      <c r="K412" s="186">
        <v>4</v>
      </c>
    </row>
    <row r="413" spans="1:11" s="29" customFormat="1" ht="9" customHeight="1" x14ac:dyDescent="0.15">
      <c r="A413" s="28" t="s">
        <v>25</v>
      </c>
      <c r="B413" s="28">
        <f t="shared" si="22"/>
        <v>2</v>
      </c>
      <c r="C413" s="28">
        <v>1</v>
      </c>
      <c r="D413" s="37">
        <v>1</v>
      </c>
      <c r="E413" s="28"/>
      <c r="F413" s="37">
        <v>10</v>
      </c>
      <c r="G413" s="28"/>
      <c r="H413" s="197">
        <f t="shared" si="23"/>
        <v>33</v>
      </c>
      <c r="I413" s="186">
        <v>3</v>
      </c>
      <c r="J413" s="186">
        <v>28</v>
      </c>
      <c r="K413" s="186">
        <v>2</v>
      </c>
    </row>
    <row r="414" spans="1:11" s="29" customFormat="1" ht="9" customHeight="1" x14ac:dyDescent="0.15">
      <c r="A414" s="28" t="s">
        <v>27</v>
      </c>
      <c r="B414" s="28">
        <f t="shared" si="22"/>
        <v>6</v>
      </c>
      <c r="C414" s="28">
        <v>2</v>
      </c>
      <c r="D414" s="37">
        <v>4</v>
      </c>
      <c r="E414" s="28"/>
      <c r="F414" s="37">
        <v>27</v>
      </c>
      <c r="G414" s="28"/>
      <c r="H414" s="197">
        <f t="shared" si="23"/>
        <v>126</v>
      </c>
      <c r="I414" s="186">
        <v>25</v>
      </c>
      <c r="J414" s="186">
        <v>87</v>
      </c>
      <c r="K414" s="186">
        <v>14</v>
      </c>
    </row>
    <row r="415" spans="1:11" s="29" customFormat="1" ht="9" customHeight="1" x14ac:dyDescent="0.15">
      <c r="A415" s="41" t="s">
        <v>30</v>
      </c>
      <c r="B415" s="41">
        <f t="shared" si="22"/>
        <v>2</v>
      </c>
      <c r="C415" s="41">
        <v>2</v>
      </c>
      <c r="D415" s="41">
        <v>0</v>
      </c>
      <c r="E415" s="41"/>
      <c r="F415" s="41">
        <v>130</v>
      </c>
      <c r="G415" s="41"/>
      <c r="H415" s="262">
        <f t="shared" si="23"/>
        <v>470</v>
      </c>
      <c r="I415" s="117">
        <v>49</v>
      </c>
      <c r="J415" s="117">
        <v>411</v>
      </c>
      <c r="K415" s="117">
        <v>10</v>
      </c>
    </row>
    <row r="416" spans="1:11" s="29" customFormat="1" ht="9" customHeight="1" x14ac:dyDescent="0.15">
      <c r="A416" s="28" t="s">
        <v>111</v>
      </c>
      <c r="B416" s="28">
        <f t="shared" si="22"/>
        <v>1</v>
      </c>
      <c r="C416" s="28">
        <v>1</v>
      </c>
      <c r="D416" s="37">
        <v>0</v>
      </c>
      <c r="E416" s="28"/>
      <c r="F416" s="37">
        <v>0</v>
      </c>
      <c r="G416" s="28"/>
      <c r="H416" s="197">
        <f t="shared" si="23"/>
        <v>626</v>
      </c>
      <c r="I416" s="186">
        <v>258</v>
      </c>
      <c r="J416" s="186">
        <v>227</v>
      </c>
      <c r="K416" s="186">
        <v>141</v>
      </c>
    </row>
    <row r="417" spans="1:11" s="29" customFormat="1" ht="9" customHeight="1" x14ac:dyDescent="0.15">
      <c r="A417" s="28" t="s">
        <v>33</v>
      </c>
      <c r="B417" s="28">
        <f t="shared" si="22"/>
        <v>1</v>
      </c>
      <c r="C417" s="28">
        <v>1</v>
      </c>
      <c r="D417" s="37">
        <v>0</v>
      </c>
      <c r="E417" s="28"/>
      <c r="F417" s="37">
        <v>128</v>
      </c>
      <c r="G417" s="28"/>
      <c r="H417" s="197">
        <f t="shared" si="23"/>
        <v>130</v>
      </c>
      <c r="I417" s="186">
        <v>40</v>
      </c>
      <c r="J417" s="186">
        <v>85</v>
      </c>
      <c r="K417" s="186">
        <v>5</v>
      </c>
    </row>
    <row r="418" spans="1:11" s="29" customFormat="1" ht="9" customHeight="1" x14ac:dyDescent="0.15">
      <c r="A418" s="28" t="s">
        <v>34</v>
      </c>
      <c r="B418" s="28">
        <f t="shared" si="22"/>
        <v>1</v>
      </c>
      <c r="C418" s="28">
        <v>1</v>
      </c>
      <c r="D418" s="37">
        <v>0</v>
      </c>
      <c r="E418" s="28"/>
      <c r="F418" s="37">
        <v>12</v>
      </c>
      <c r="G418" s="28"/>
      <c r="H418" s="197">
        <f t="shared" si="23"/>
        <v>59</v>
      </c>
      <c r="I418" s="186">
        <v>8</v>
      </c>
      <c r="J418" s="186">
        <v>49</v>
      </c>
      <c r="K418" s="186">
        <v>2</v>
      </c>
    </row>
    <row r="419" spans="1:11" s="29" customFormat="1" ht="9" customHeight="1" x14ac:dyDescent="0.15">
      <c r="A419" s="41" t="s">
        <v>36</v>
      </c>
      <c r="B419" s="41">
        <f t="shared" si="22"/>
        <v>2</v>
      </c>
      <c r="C419" s="41">
        <v>2</v>
      </c>
      <c r="D419" s="41">
        <v>0</v>
      </c>
      <c r="E419" s="41"/>
      <c r="F419" s="41">
        <v>5</v>
      </c>
      <c r="G419" s="41"/>
      <c r="H419" s="262">
        <f t="shared" si="23"/>
        <v>72</v>
      </c>
      <c r="I419" s="117">
        <v>10</v>
      </c>
      <c r="J419" s="117">
        <v>59</v>
      </c>
      <c r="K419" s="117">
        <v>3</v>
      </c>
    </row>
    <row r="420" spans="1:11" s="29" customFormat="1" ht="9" customHeight="1" x14ac:dyDescent="0.15">
      <c r="A420" s="28" t="s">
        <v>130</v>
      </c>
      <c r="B420" s="28">
        <f t="shared" si="22"/>
        <v>1</v>
      </c>
      <c r="C420" s="28">
        <v>0</v>
      </c>
      <c r="D420" s="37">
        <v>1</v>
      </c>
      <c r="E420" s="28"/>
      <c r="F420" s="37">
        <v>3</v>
      </c>
      <c r="G420" s="28"/>
      <c r="H420" s="197">
        <f t="shared" si="23"/>
        <v>44</v>
      </c>
      <c r="I420" s="186">
        <v>3</v>
      </c>
      <c r="J420" s="186">
        <v>31</v>
      </c>
      <c r="K420" s="186">
        <v>10</v>
      </c>
    </row>
    <row r="421" spans="1:11" s="29" customFormat="1" ht="9" customHeight="1" x14ac:dyDescent="0.15">
      <c r="A421" s="28" t="s">
        <v>39</v>
      </c>
      <c r="B421" s="28">
        <f t="shared" si="22"/>
        <v>3</v>
      </c>
      <c r="C421" s="28">
        <v>2</v>
      </c>
      <c r="D421" s="37">
        <v>1</v>
      </c>
      <c r="E421" s="28"/>
      <c r="F421" s="37">
        <v>28</v>
      </c>
      <c r="G421" s="28"/>
      <c r="H421" s="197">
        <f t="shared" si="23"/>
        <v>328</v>
      </c>
      <c r="I421" s="186">
        <v>74</v>
      </c>
      <c r="J421" s="186">
        <v>236</v>
      </c>
      <c r="K421" s="186">
        <v>18</v>
      </c>
    </row>
    <row r="422" spans="1:11" s="29" customFormat="1" ht="9" customHeight="1" x14ac:dyDescent="0.15">
      <c r="A422" s="28" t="s">
        <v>32</v>
      </c>
      <c r="B422" s="28">
        <f t="shared" si="22"/>
        <v>2</v>
      </c>
      <c r="C422" s="28">
        <v>1</v>
      </c>
      <c r="D422" s="37">
        <v>1</v>
      </c>
      <c r="E422" s="28"/>
      <c r="F422" s="37">
        <v>4</v>
      </c>
      <c r="G422" s="28"/>
      <c r="H422" s="197">
        <f t="shared" si="23"/>
        <v>615</v>
      </c>
      <c r="I422" s="186">
        <v>323</v>
      </c>
      <c r="J422" s="186">
        <v>263</v>
      </c>
      <c r="K422" s="186">
        <v>29</v>
      </c>
    </row>
    <row r="423" spans="1:11" s="29" customFormat="1" ht="9" customHeight="1" x14ac:dyDescent="0.15">
      <c r="A423" s="41" t="s">
        <v>43</v>
      </c>
      <c r="B423" s="41">
        <f t="shared" si="22"/>
        <v>4</v>
      </c>
      <c r="C423" s="41">
        <v>1</v>
      </c>
      <c r="D423" s="41">
        <v>3</v>
      </c>
      <c r="E423" s="41"/>
      <c r="F423" s="41">
        <v>32</v>
      </c>
      <c r="G423" s="41"/>
      <c r="H423" s="262">
        <f t="shared" si="23"/>
        <v>183</v>
      </c>
      <c r="I423" s="117">
        <v>19</v>
      </c>
      <c r="J423" s="117">
        <v>160</v>
      </c>
      <c r="K423" s="117">
        <v>4</v>
      </c>
    </row>
    <row r="424" spans="1:11" s="29" customFormat="1" ht="9" customHeight="1" x14ac:dyDescent="0.15">
      <c r="A424" s="28" t="s">
        <v>46</v>
      </c>
      <c r="B424" s="28">
        <f t="shared" si="22"/>
        <v>1</v>
      </c>
      <c r="C424" s="28">
        <v>0</v>
      </c>
      <c r="D424" s="37">
        <v>1</v>
      </c>
      <c r="E424" s="28"/>
      <c r="F424" s="37">
        <v>7</v>
      </c>
      <c r="G424" s="28"/>
      <c r="H424" s="197">
        <f t="shared" si="23"/>
        <v>91</v>
      </c>
      <c r="I424" s="186">
        <v>12</v>
      </c>
      <c r="J424" s="186">
        <v>79</v>
      </c>
      <c r="K424" s="186">
        <v>0</v>
      </c>
    </row>
    <row r="425" spans="1:11" s="29" customFormat="1" ht="9" customHeight="1" x14ac:dyDescent="0.15">
      <c r="A425" s="28" t="s">
        <v>48</v>
      </c>
      <c r="B425" s="28">
        <f t="shared" si="22"/>
        <v>1</v>
      </c>
      <c r="C425" s="28">
        <v>0</v>
      </c>
      <c r="D425" s="37">
        <v>1</v>
      </c>
      <c r="E425" s="28"/>
      <c r="F425" s="37">
        <v>37</v>
      </c>
      <c r="G425" s="28"/>
      <c r="H425" s="197">
        <f t="shared" si="23"/>
        <v>77</v>
      </c>
      <c r="I425" s="186">
        <v>12</v>
      </c>
      <c r="J425" s="186">
        <v>64</v>
      </c>
      <c r="K425" s="186">
        <v>1</v>
      </c>
    </row>
    <row r="426" spans="1:11" s="29" customFormat="1" ht="9" customHeight="1" x14ac:dyDescent="0.15">
      <c r="A426" s="28" t="s">
        <v>50</v>
      </c>
      <c r="B426" s="28">
        <f t="shared" si="22"/>
        <v>3</v>
      </c>
      <c r="C426" s="28">
        <v>2</v>
      </c>
      <c r="D426" s="37">
        <v>1</v>
      </c>
      <c r="E426" s="28"/>
      <c r="F426" s="37">
        <v>42</v>
      </c>
      <c r="G426" s="28"/>
      <c r="H426" s="197">
        <f t="shared" si="23"/>
        <v>532</v>
      </c>
      <c r="I426" s="186">
        <v>183</v>
      </c>
      <c r="J426" s="186">
        <v>344</v>
      </c>
      <c r="K426" s="186">
        <v>5</v>
      </c>
    </row>
    <row r="427" spans="1:11" s="29" customFormat="1" ht="9" customHeight="1" x14ac:dyDescent="0.15">
      <c r="A427" s="41" t="s">
        <v>52</v>
      </c>
      <c r="B427" s="41">
        <f t="shared" si="22"/>
        <v>5</v>
      </c>
      <c r="C427" s="41">
        <v>3</v>
      </c>
      <c r="D427" s="41">
        <v>2</v>
      </c>
      <c r="E427" s="41"/>
      <c r="F427" s="41">
        <v>5</v>
      </c>
      <c r="G427" s="41"/>
      <c r="H427" s="262">
        <f t="shared" si="23"/>
        <v>45</v>
      </c>
      <c r="I427" s="117">
        <v>13</v>
      </c>
      <c r="J427" s="117">
        <v>30</v>
      </c>
      <c r="K427" s="117">
        <v>2</v>
      </c>
    </row>
    <row r="428" spans="1:11" s="29" customFormat="1" ht="9" customHeight="1" x14ac:dyDescent="0.15">
      <c r="A428" s="28" t="s">
        <v>55</v>
      </c>
      <c r="B428" s="28">
        <f t="shared" si="22"/>
        <v>2</v>
      </c>
      <c r="C428" s="28">
        <v>1</v>
      </c>
      <c r="D428" s="37">
        <v>1</v>
      </c>
      <c r="E428" s="28"/>
      <c r="F428" s="37">
        <v>7</v>
      </c>
      <c r="G428" s="28"/>
      <c r="H428" s="197">
        <f t="shared" si="23"/>
        <v>114</v>
      </c>
      <c r="I428" s="186">
        <v>19</v>
      </c>
      <c r="J428" s="186">
        <v>91</v>
      </c>
      <c r="K428" s="186">
        <v>4</v>
      </c>
    </row>
    <row r="429" spans="1:11" s="29" customFormat="1" ht="9" customHeight="1" x14ac:dyDescent="0.15">
      <c r="A429" s="28" t="s">
        <v>57</v>
      </c>
      <c r="B429" s="28">
        <f t="shared" si="22"/>
        <v>1</v>
      </c>
      <c r="C429" s="28">
        <v>1</v>
      </c>
      <c r="D429" s="37">
        <v>0</v>
      </c>
      <c r="E429" s="28"/>
      <c r="F429" s="37">
        <v>1</v>
      </c>
      <c r="G429" s="28"/>
      <c r="H429" s="197">
        <f t="shared" si="23"/>
        <v>58</v>
      </c>
      <c r="I429" s="186">
        <v>8</v>
      </c>
      <c r="J429" s="186">
        <v>48</v>
      </c>
      <c r="K429" s="186">
        <v>2</v>
      </c>
    </row>
    <row r="430" spans="1:11" s="29" customFormat="1" ht="9" customHeight="1" x14ac:dyDescent="0.15">
      <c r="A430" s="28" t="s">
        <v>59</v>
      </c>
      <c r="B430" s="28">
        <f t="shared" si="22"/>
        <v>4</v>
      </c>
      <c r="C430" s="28">
        <v>3</v>
      </c>
      <c r="D430" s="37">
        <v>1</v>
      </c>
      <c r="E430" s="28"/>
      <c r="F430" s="37">
        <v>21</v>
      </c>
      <c r="G430" s="28"/>
      <c r="H430" s="197">
        <f t="shared" si="23"/>
        <v>124</v>
      </c>
      <c r="I430" s="186">
        <v>68</v>
      </c>
      <c r="J430" s="186">
        <v>54</v>
      </c>
      <c r="K430" s="186">
        <v>2</v>
      </c>
    </row>
    <row r="431" spans="1:11" s="29" customFormat="1" ht="9" customHeight="1" x14ac:dyDescent="0.15">
      <c r="A431" s="41" t="s">
        <v>63</v>
      </c>
      <c r="B431" s="41">
        <f t="shared" si="22"/>
        <v>2</v>
      </c>
      <c r="C431" s="41">
        <v>1</v>
      </c>
      <c r="D431" s="41">
        <v>1</v>
      </c>
      <c r="E431" s="41"/>
      <c r="F431" s="41">
        <v>22</v>
      </c>
      <c r="G431" s="41"/>
      <c r="H431" s="262">
        <f t="shared" si="23"/>
        <v>91</v>
      </c>
      <c r="I431" s="117">
        <v>40</v>
      </c>
      <c r="J431" s="117">
        <v>49</v>
      </c>
      <c r="K431" s="117">
        <v>2</v>
      </c>
    </row>
    <row r="432" spans="1:11" s="29" customFormat="1" ht="9" customHeight="1" x14ac:dyDescent="0.15">
      <c r="A432" s="28" t="s">
        <v>65</v>
      </c>
      <c r="B432" s="28">
        <f t="shared" si="22"/>
        <v>4</v>
      </c>
      <c r="C432" s="28">
        <v>3</v>
      </c>
      <c r="D432" s="37">
        <v>1</v>
      </c>
      <c r="E432" s="28"/>
      <c r="F432" s="37">
        <v>182</v>
      </c>
      <c r="G432" s="28"/>
      <c r="H432" s="197">
        <f t="shared" si="23"/>
        <v>1174</v>
      </c>
      <c r="I432" s="186">
        <v>51</v>
      </c>
      <c r="J432" s="187">
        <v>1115</v>
      </c>
      <c r="K432" s="186">
        <v>8</v>
      </c>
    </row>
    <row r="433" spans="1:11" s="29" customFormat="1" ht="9" customHeight="1" x14ac:dyDescent="0.15">
      <c r="A433" s="28" t="s">
        <v>69</v>
      </c>
      <c r="B433" s="28">
        <f t="shared" si="22"/>
        <v>5</v>
      </c>
      <c r="C433" s="28">
        <v>5</v>
      </c>
      <c r="D433" s="37">
        <v>0</v>
      </c>
      <c r="E433" s="28"/>
      <c r="F433" s="37">
        <v>87</v>
      </c>
      <c r="G433" s="28"/>
      <c r="H433" s="197">
        <f t="shared" si="23"/>
        <v>735</v>
      </c>
      <c r="I433" s="186">
        <v>32</v>
      </c>
      <c r="J433" s="186">
        <v>695</v>
      </c>
      <c r="K433" s="186">
        <v>8</v>
      </c>
    </row>
    <row r="434" spans="1:11" s="29" customFormat="1" ht="9" customHeight="1" x14ac:dyDescent="0.15">
      <c r="A434" s="28" t="s">
        <v>74</v>
      </c>
      <c r="B434" s="28">
        <f t="shared" si="22"/>
        <v>1</v>
      </c>
      <c r="C434" s="28">
        <v>1</v>
      </c>
      <c r="D434" s="37">
        <v>0</v>
      </c>
      <c r="E434" s="28"/>
      <c r="F434" s="37">
        <v>18</v>
      </c>
      <c r="G434" s="28"/>
      <c r="H434" s="197">
        <f t="shared" si="23"/>
        <v>76</v>
      </c>
      <c r="I434" s="186">
        <v>2</v>
      </c>
      <c r="J434" s="186">
        <v>69</v>
      </c>
      <c r="K434" s="186">
        <v>5</v>
      </c>
    </row>
    <row r="435" spans="1:11" s="29" customFormat="1" ht="9" customHeight="1" x14ac:dyDescent="0.15">
      <c r="A435" s="41" t="s">
        <v>76</v>
      </c>
      <c r="B435" s="41">
        <f t="shared" si="22"/>
        <v>5</v>
      </c>
      <c r="C435" s="41">
        <v>5</v>
      </c>
      <c r="D435" s="41">
        <v>0</v>
      </c>
      <c r="E435" s="41"/>
      <c r="F435" s="41">
        <v>128</v>
      </c>
      <c r="G435" s="41"/>
      <c r="H435" s="262">
        <f t="shared" si="23"/>
        <v>347</v>
      </c>
      <c r="I435" s="117">
        <v>16</v>
      </c>
      <c r="J435" s="117">
        <v>319</v>
      </c>
      <c r="K435" s="117">
        <v>12</v>
      </c>
    </row>
    <row r="436" spans="1:11" s="29" customFormat="1" ht="9" customHeight="1" x14ac:dyDescent="0.15">
      <c r="A436" s="28" t="s">
        <v>105</v>
      </c>
      <c r="B436" s="28">
        <f t="shared" si="22"/>
        <v>0</v>
      </c>
      <c r="C436" s="28">
        <v>0</v>
      </c>
      <c r="D436" s="37">
        <v>0</v>
      </c>
      <c r="E436" s="28"/>
      <c r="F436" s="37">
        <v>1</v>
      </c>
      <c r="G436" s="28"/>
      <c r="H436" s="197">
        <f t="shared" si="23"/>
        <v>2</v>
      </c>
      <c r="I436" s="186">
        <v>0</v>
      </c>
      <c r="J436" s="186">
        <v>2</v>
      </c>
      <c r="K436" s="186">
        <v>0</v>
      </c>
    </row>
    <row r="437" spans="1:11" s="29" customFormat="1" ht="9" customHeight="1" x14ac:dyDescent="0.15">
      <c r="A437" s="28" t="s">
        <v>82</v>
      </c>
      <c r="B437" s="28">
        <f t="shared" si="22"/>
        <v>5</v>
      </c>
      <c r="C437" s="28">
        <v>2</v>
      </c>
      <c r="D437" s="37">
        <v>3</v>
      </c>
      <c r="E437" s="28"/>
      <c r="F437" s="37">
        <v>50</v>
      </c>
      <c r="G437" s="28"/>
      <c r="H437" s="197">
        <f t="shared" si="23"/>
        <v>174</v>
      </c>
      <c r="I437" s="186">
        <v>25</v>
      </c>
      <c r="J437" s="186">
        <v>138</v>
      </c>
      <c r="K437" s="186">
        <v>11</v>
      </c>
    </row>
    <row r="438" spans="1:11" s="29" customFormat="1" ht="9" customHeight="1" x14ac:dyDescent="0.15">
      <c r="A438" s="28" t="s">
        <v>86</v>
      </c>
      <c r="B438" s="28">
        <f t="shared" si="22"/>
        <v>2</v>
      </c>
      <c r="C438" s="28">
        <v>2</v>
      </c>
      <c r="D438" s="37">
        <v>0</v>
      </c>
      <c r="E438" s="28"/>
      <c r="F438" s="37">
        <v>4</v>
      </c>
      <c r="G438" s="28"/>
      <c r="H438" s="197">
        <f t="shared" si="23"/>
        <v>42</v>
      </c>
      <c r="I438" s="186">
        <v>13</v>
      </c>
      <c r="J438" s="186">
        <v>26</v>
      </c>
      <c r="K438" s="186">
        <v>3</v>
      </c>
    </row>
    <row r="439" spans="1:11" s="29" customFormat="1" ht="9" customHeight="1" x14ac:dyDescent="0.15">
      <c r="A439" s="41" t="s">
        <v>88</v>
      </c>
      <c r="B439" s="41">
        <f t="shared" si="22"/>
        <v>1</v>
      </c>
      <c r="C439" s="41">
        <v>1</v>
      </c>
      <c r="D439" s="41">
        <v>0</v>
      </c>
      <c r="E439" s="41"/>
      <c r="F439" s="41">
        <v>8</v>
      </c>
      <c r="G439" s="41"/>
      <c r="H439" s="262">
        <f t="shared" si="23"/>
        <v>22</v>
      </c>
      <c r="I439" s="117">
        <v>6</v>
      </c>
      <c r="J439" s="117">
        <v>15</v>
      </c>
      <c r="K439" s="117">
        <v>1</v>
      </c>
    </row>
    <row r="440" spans="1:11" s="38" customFormat="1" ht="9" customHeight="1" x14ac:dyDescent="0.15">
      <c r="A440" s="37"/>
      <c r="B440" s="37"/>
      <c r="C440" s="37"/>
      <c r="D440" s="37"/>
      <c r="E440" s="37"/>
      <c r="F440" s="37"/>
      <c r="G440" s="37"/>
      <c r="H440" s="199"/>
      <c r="I440" s="114"/>
      <c r="J440" s="114"/>
      <c r="K440" s="114"/>
    </row>
    <row r="441" spans="1:11" ht="9" customHeight="1" x14ac:dyDescent="0.25">
      <c r="A441" s="25">
        <v>2007</v>
      </c>
      <c r="B441" s="96"/>
      <c r="C441" s="96"/>
      <c r="D441" s="96"/>
      <c r="E441" s="96"/>
      <c r="F441" s="96"/>
      <c r="G441" s="96"/>
      <c r="H441" s="96"/>
      <c r="I441" s="96"/>
      <c r="J441" s="96"/>
      <c r="K441" s="96"/>
    </row>
    <row r="442" spans="1:11" ht="9" customHeight="1" x14ac:dyDescent="0.25">
      <c r="A442" s="30" t="s">
        <v>129</v>
      </c>
      <c r="B442" s="260">
        <f>SUM(B444:B475)</f>
        <v>85</v>
      </c>
      <c r="C442" s="260">
        <f>SUM(C444:C475)</f>
        <v>59</v>
      </c>
      <c r="D442" s="260">
        <f>SUM(D444:D475)</f>
        <v>26</v>
      </c>
      <c r="E442" s="260"/>
      <c r="F442" s="260">
        <f>SUM(F444:F475)</f>
        <v>1340</v>
      </c>
      <c r="G442" s="260"/>
      <c r="H442" s="260">
        <f>SUM(H444:H475)</f>
        <v>7572</v>
      </c>
      <c r="I442" s="260">
        <f>SUM(I444:I475)</f>
        <v>1646</v>
      </c>
      <c r="J442" s="260">
        <f>SUM(J444:J475)</f>
        <v>5561</v>
      </c>
      <c r="K442" s="260">
        <f>SUM(K444:K475)</f>
        <v>365</v>
      </c>
    </row>
    <row r="443" spans="1:11" ht="3" customHeight="1" x14ac:dyDescent="0.25">
      <c r="A443" s="30"/>
      <c r="B443" s="33"/>
      <c r="C443" s="33"/>
      <c r="D443" s="33"/>
      <c r="E443" s="33"/>
      <c r="F443" s="261"/>
      <c r="G443" s="28"/>
      <c r="H443" s="260"/>
      <c r="I443" s="260"/>
      <c r="J443" s="260"/>
      <c r="K443" s="260"/>
    </row>
    <row r="444" spans="1:11" ht="9" customHeight="1" x14ac:dyDescent="0.15">
      <c r="A444" s="28" t="s">
        <v>14</v>
      </c>
      <c r="B444" s="28">
        <f t="shared" ref="B444:B475" si="24">+C444+D444</f>
        <v>1</v>
      </c>
      <c r="C444" s="28">
        <v>1</v>
      </c>
      <c r="D444" s="37">
        <v>0</v>
      </c>
      <c r="E444" s="28"/>
      <c r="F444" s="37">
        <v>1</v>
      </c>
      <c r="G444" s="28"/>
      <c r="H444" s="197">
        <f t="shared" ref="H444:H475" si="25">+I444+J444+K444</f>
        <v>18</v>
      </c>
      <c r="I444" s="186">
        <v>2</v>
      </c>
      <c r="J444" s="186">
        <v>10</v>
      </c>
      <c r="K444" s="186">
        <v>6</v>
      </c>
    </row>
    <row r="445" spans="1:11" ht="9" customHeight="1" x14ac:dyDescent="0.15">
      <c r="A445" s="28" t="s">
        <v>15</v>
      </c>
      <c r="B445" s="28">
        <f t="shared" si="24"/>
        <v>5</v>
      </c>
      <c r="C445" s="28">
        <v>4</v>
      </c>
      <c r="D445" s="37">
        <v>1</v>
      </c>
      <c r="E445" s="28"/>
      <c r="F445" s="37">
        <v>69</v>
      </c>
      <c r="G445" s="28"/>
      <c r="H445" s="197">
        <f t="shared" si="25"/>
        <v>379</v>
      </c>
      <c r="I445" s="186">
        <v>29</v>
      </c>
      <c r="J445" s="186">
        <v>345</v>
      </c>
      <c r="K445" s="186">
        <v>5</v>
      </c>
    </row>
    <row r="446" spans="1:11" ht="9" customHeight="1" x14ac:dyDescent="0.15">
      <c r="A446" s="28" t="s">
        <v>112</v>
      </c>
      <c r="B446" s="28">
        <f t="shared" si="24"/>
        <v>5</v>
      </c>
      <c r="C446" s="28">
        <v>3</v>
      </c>
      <c r="D446" s="37">
        <v>2</v>
      </c>
      <c r="E446" s="28"/>
      <c r="F446" s="37">
        <v>42</v>
      </c>
      <c r="G446" s="28"/>
      <c r="H446" s="197">
        <f t="shared" si="25"/>
        <v>118</v>
      </c>
      <c r="I446" s="186">
        <v>57</v>
      </c>
      <c r="J446" s="186">
        <v>59</v>
      </c>
      <c r="K446" s="186">
        <v>2</v>
      </c>
    </row>
    <row r="447" spans="1:11" ht="9" customHeight="1" x14ac:dyDescent="0.15">
      <c r="A447" s="41" t="s">
        <v>21</v>
      </c>
      <c r="B447" s="41">
        <f t="shared" si="24"/>
        <v>2</v>
      </c>
      <c r="C447" s="41">
        <v>2</v>
      </c>
      <c r="D447" s="41">
        <v>0</v>
      </c>
      <c r="E447" s="41"/>
      <c r="F447" s="41">
        <v>20</v>
      </c>
      <c r="G447" s="41"/>
      <c r="H447" s="262">
        <f t="shared" si="25"/>
        <v>97</v>
      </c>
      <c r="I447" s="117">
        <v>58</v>
      </c>
      <c r="J447" s="117">
        <v>35</v>
      </c>
      <c r="K447" s="117">
        <v>4</v>
      </c>
    </row>
    <row r="448" spans="1:11" ht="9" customHeight="1" x14ac:dyDescent="0.15">
      <c r="A448" s="28" t="s">
        <v>23</v>
      </c>
      <c r="B448" s="28">
        <f t="shared" si="24"/>
        <v>5</v>
      </c>
      <c r="C448" s="28">
        <v>5</v>
      </c>
      <c r="D448" s="37">
        <v>0</v>
      </c>
      <c r="E448" s="28"/>
      <c r="F448" s="37">
        <v>137</v>
      </c>
      <c r="G448" s="28"/>
      <c r="H448" s="197">
        <f t="shared" si="25"/>
        <v>249</v>
      </c>
      <c r="I448" s="186">
        <v>49</v>
      </c>
      <c r="J448" s="186">
        <v>195</v>
      </c>
      <c r="K448" s="186">
        <v>5</v>
      </c>
    </row>
    <row r="449" spans="1:11" ht="9" customHeight="1" x14ac:dyDescent="0.15">
      <c r="A449" s="28" t="s">
        <v>25</v>
      </c>
      <c r="B449" s="28">
        <f t="shared" si="24"/>
        <v>2</v>
      </c>
      <c r="C449" s="28">
        <v>1</v>
      </c>
      <c r="D449" s="37">
        <v>1</v>
      </c>
      <c r="E449" s="28"/>
      <c r="F449" s="37">
        <v>10</v>
      </c>
      <c r="G449" s="28"/>
      <c r="H449" s="197">
        <f t="shared" si="25"/>
        <v>33</v>
      </c>
      <c r="I449" s="186">
        <v>1</v>
      </c>
      <c r="J449" s="186">
        <v>30</v>
      </c>
      <c r="K449" s="186">
        <v>2</v>
      </c>
    </row>
    <row r="450" spans="1:11" ht="9" customHeight="1" x14ac:dyDescent="0.15">
      <c r="A450" s="28" t="s">
        <v>27</v>
      </c>
      <c r="B450" s="28">
        <f t="shared" si="24"/>
        <v>6</v>
      </c>
      <c r="C450" s="28">
        <v>2</v>
      </c>
      <c r="D450" s="37">
        <v>4</v>
      </c>
      <c r="E450" s="28"/>
      <c r="F450" s="37">
        <v>28</v>
      </c>
      <c r="G450" s="28"/>
      <c r="H450" s="197">
        <f t="shared" si="25"/>
        <v>123</v>
      </c>
      <c r="I450" s="186">
        <v>23</v>
      </c>
      <c r="J450" s="186">
        <v>86</v>
      </c>
      <c r="K450" s="186">
        <v>14</v>
      </c>
    </row>
    <row r="451" spans="1:11" ht="9" customHeight="1" x14ac:dyDescent="0.15">
      <c r="A451" s="41" t="s">
        <v>30</v>
      </c>
      <c r="B451" s="41">
        <f t="shared" si="24"/>
        <v>2</v>
      </c>
      <c r="C451" s="41">
        <v>2</v>
      </c>
      <c r="D451" s="41">
        <v>0</v>
      </c>
      <c r="E451" s="41"/>
      <c r="F451" s="41">
        <v>145</v>
      </c>
      <c r="G451" s="41"/>
      <c r="H451" s="262">
        <f t="shared" si="25"/>
        <v>488</v>
      </c>
      <c r="I451" s="117">
        <v>55</v>
      </c>
      <c r="J451" s="117">
        <v>423</v>
      </c>
      <c r="K451" s="117">
        <v>10</v>
      </c>
    </row>
    <row r="452" spans="1:11" ht="9" customHeight="1" x14ac:dyDescent="0.15">
      <c r="A452" s="28" t="s">
        <v>111</v>
      </c>
      <c r="B452" s="28">
        <f t="shared" si="24"/>
        <v>1</v>
      </c>
      <c r="C452" s="28">
        <v>1</v>
      </c>
      <c r="D452" s="37">
        <v>0</v>
      </c>
      <c r="E452" s="28"/>
      <c r="F452" s="37">
        <v>0</v>
      </c>
      <c r="G452" s="28"/>
      <c r="H452" s="197">
        <f t="shared" si="25"/>
        <v>658</v>
      </c>
      <c r="I452" s="186">
        <v>262</v>
      </c>
      <c r="J452" s="186">
        <v>223</v>
      </c>
      <c r="K452" s="186">
        <v>173</v>
      </c>
    </row>
    <row r="453" spans="1:11" ht="9" customHeight="1" x14ac:dyDescent="0.15">
      <c r="A453" s="28" t="s">
        <v>33</v>
      </c>
      <c r="B453" s="28">
        <f t="shared" si="24"/>
        <v>1</v>
      </c>
      <c r="C453" s="28">
        <v>1</v>
      </c>
      <c r="D453" s="37">
        <v>0</v>
      </c>
      <c r="E453" s="28"/>
      <c r="F453" s="37">
        <v>138</v>
      </c>
      <c r="G453" s="28"/>
      <c r="H453" s="197">
        <f t="shared" si="25"/>
        <v>142</v>
      </c>
      <c r="I453" s="186">
        <v>43</v>
      </c>
      <c r="J453" s="186">
        <v>95</v>
      </c>
      <c r="K453" s="186">
        <v>4</v>
      </c>
    </row>
    <row r="454" spans="1:11" ht="9" customHeight="1" x14ac:dyDescent="0.15">
      <c r="A454" s="28" t="s">
        <v>34</v>
      </c>
      <c r="B454" s="28">
        <f t="shared" si="24"/>
        <v>1</v>
      </c>
      <c r="C454" s="28">
        <v>1</v>
      </c>
      <c r="D454" s="37">
        <v>0</v>
      </c>
      <c r="E454" s="28"/>
      <c r="F454" s="37">
        <v>11</v>
      </c>
      <c r="G454" s="28"/>
      <c r="H454" s="197">
        <f t="shared" si="25"/>
        <v>107</v>
      </c>
      <c r="I454" s="186">
        <v>7</v>
      </c>
      <c r="J454" s="186">
        <v>96</v>
      </c>
      <c r="K454" s="186">
        <v>4</v>
      </c>
    </row>
    <row r="455" spans="1:11" ht="9" customHeight="1" x14ac:dyDescent="0.15">
      <c r="A455" s="41" t="s">
        <v>36</v>
      </c>
      <c r="B455" s="41">
        <f t="shared" si="24"/>
        <v>2</v>
      </c>
      <c r="C455" s="41">
        <v>2</v>
      </c>
      <c r="D455" s="41">
        <v>0</v>
      </c>
      <c r="E455" s="41"/>
      <c r="F455" s="41">
        <v>6</v>
      </c>
      <c r="G455" s="41"/>
      <c r="H455" s="262">
        <f t="shared" si="25"/>
        <v>76</v>
      </c>
      <c r="I455" s="117">
        <v>10</v>
      </c>
      <c r="J455" s="117">
        <v>63</v>
      </c>
      <c r="K455" s="117">
        <v>3</v>
      </c>
    </row>
    <row r="456" spans="1:11" ht="9" customHeight="1" x14ac:dyDescent="0.15">
      <c r="A456" s="28" t="s">
        <v>130</v>
      </c>
      <c r="B456" s="28">
        <f t="shared" si="24"/>
        <v>1</v>
      </c>
      <c r="C456" s="28">
        <v>0</v>
      </c>
      <c r="D456" s="37">
        <v>1</v>
      </c>
      <c r="E456" s="28"/>
      <c r="F456" s="37">
        <v>2</v>
      </c>
      <c r="G456" s="28"/>
      <c r="H456" s="197">
        <f t="shared" si="25"/>
        <v>48</v>
      </c>
      <c r="I456" s="186">
        <v>3</v>
      </c>
      <c r="J456" s="186">
        <v>36</v>
      </c>
      <c r="K456" s="186">
        <v>9</v>
      </c>
    </row>
    <row r="457" spans="1:11" ht="9" customHeight="1" x14ac:dyDescent="0.15">
      <c r="A457" s="28" t="s">
        <v>39</v>
      </c>
      <c r="B457" s="28">
        <f t="shared" si="24"/>
        <v>3</v>
      </c>
      <c r="C457" s="28">
        <v>2</v>
      </c>
      <c r="D457" s="37">
        <v>1</v>
      </c>
      <c r="E457" s="28"/>
      <c r="F457" s="37">
        <v>32</v>
      </c>
      <c r="G457" s="28"/>
      <c r="H457" s="197">
        <f t="shared" si="25"/>
        <v>370</v>
      </c>
      <c r="I457" s="186">
        <v>100</v>
      </c>
      <c r="J457" s="186">
        <v>251</v>
      </c>
      <c r="K457" s="186">
        <v>19</v>
      </c>
    </row>
    <row r="458" spans="1:11" ht="9" customHeight="1" x14ac:dyDescent="0.15">
      <c r="A458" s="28" t="s">
        <v>32</v>
      </c>
      <c r="B458" s="28">
        <f t="shared" si="24"/>
        <v>2</v>
      </c>
      <c r="C458" s="28">
        <v>1</v>
      </c>
      <c r="D458" s="37">
        <v>1</v>
      </c>
      <c r="E458" s="28"/>
      <c r="F458" s="37">
        <v>4</v>
      </c>
      <c r="G458" s="28"/>
      <c r="H458" s="197">
        <f t="shared" si="25"/>
        <v>668</v>
      </c>
      <c r="I458" s="186">
        <v>364</v>
      </c>
      <c r="J458" s="186">
        <v>286</v>
      </c>
      <c r="K458" s="186">
        <v>18</v>
      </c>
    </row>
    <row r="459" spans="1:11" ht="9" customHeight="1" x14ac:dyDescent="0.15">
      <c r="A459" s="41" t="s">
        <v>43</v>
      </c>
      <c r="B459" s="41">
        <f t="shared" si="24"/>
        <v>4</v>
      </c>
      <c r="C459" s="41">
        <v>1</v>
      </c>
      <c r="D459" s="41">
        <v>3</v>
      </c>
      <c r="E459" s="41"/>
      <c r="F459" s="41">
        <v>34</v>
      </c>
      <c r="G459" s="41"/>
      <c r="H459" s="262">
        <f t="shared" si="25"/>
        <v>192</v>
      </c>
      <c r="I459" s="117">
        <v>20</v>
      </c>
      <c r="J459" s="117">
        <v>166</v>
      </c>
      <c r="K459" s="117">
        <v>6</v>
      </c>
    </row>
    <row r="460" spans="1:11" ht="9" customHeight="1" x14ac:dyDescent="0.15">
      <c r="A460" s="28" t="s">
        <v>46</v>
      </c>
      <c r="B460" s="28">
        <f t="shared" si="24"/>
        <v>1</v>
      </c>
      <c r="C460" s="28">
        <v>0</v>
      </c>
      <c r="D460" s="37">
        <v>1</v>
      </c>
      <c r="E460" s="28"/>
      <c r="F460" s="37">
        <v>7</v>
      </c>
      <c r="G460" s="28"/>
      <c r="H460" s="197">
        <f t="shared" si="25"/>
        <v>87</v>
      </c>
      <c r="I460" s="186">
        <v>7</v>
      </c>
      <c r="J460" s="186">
        <v>80</v>
      </c>
      <c r="K460" s="186">
        <v>0</v>
      </c>
    </row>
    <row r="461" spans="1:11" ht="9" customHeight="1" x14ac:dyDescent="0.15">
      <c r="A461" s="28" t="s">
        <v>48</v>
      </c>
      <c r="B461" s="28">
        <f t="shared" si="24"/>
        <v>1</v>
      </c>
      <c r="C461" s="28">
        <v>0</v>
      </c>
      <c r="D461" s="37">
        <v>1</v>
      </c>
      <c r="E461" s="28"/>
      <c r="F461" s="37">
        <v>38</v>
      </c>
      <c r="G461" s="28"/>
      <c r="H461" s="197">
        <f t="shared" si="25"/>
        <v>74</v>
      </c>
      <c r="I461" s="186">
        <v>13</v>
      </c>
      <c r="J461" s="186">
        <v>60</v>
      </c>
      <c r="K461" s="186">
        <v>1</v>
      </c>
    </row>
    <row r="462" spans="1:11" ht="9" customHeight="1" x14ac:dyDescent="0.15">
      <c r="A462" s="28" t="s">
        <v>50</v>
      </c>
      <c r="B462" s="28">
        <f t="shared" si="24"/>
        <v>3</v>
      </c>
      <c r="C462" s="28">
        <v>2</v>
      </c>
      <c r="D462" s="37">
        <v>1</v>
      </c>
      <c r="E462" s="28"/>
      <c r="F462" s="37">
        <v>46</v>
      </c>
      <c r="G462" s="28"/>
      <c r="H462" s="197">
        <f t="shared" si="25"/>
        <v>588</v>
      </c>
      <c r="I462" s="186">
        <v>223</v>
      </c>
      <c r="J462" s="186">
        <v>358</v>
      </c>
      <c r="K462" s="186">
        <v>7</v>
      </c>
    </row>
    <row r="463" spans="1:11" ht="9" customHeight="1" x14ac:dyDescent="0.15">
      <c r="A463" s="41" t="s">
        <v>52</v>
      </c>
      <c r="B463" s="41">
        <f t="shared" si="24"/>
        <v>5</v>
      </c>
      <c r="C463" s="41">
        <v>3</v>
      </c>
      <c r="D463" s="41">
        <v>2</v>
      </c>
      <c r="E463" s="41"/>
      <c r="F463" s="41">
        <v>5</v>
      </c>
      <c r="G463" s="41"/>
      <c r="H463" s="262">
        <f t="shared" si="25"/>
        <v>51</v>
      </c>
      <c r="I463" s="117">
        <v>16</v>
      </c>
      <c r="J463" s="117">
        <v>30</v>
      </c>
      <c r="K463" s="117">
        <v>5</v>
      </c>
    </row>
    <row r="464" spans="1:11" ht="9" customHeight="1" x14ac:dyDescent="0.15">
      <c r="A464" s="28" t="s">
        <v>55</v>
      </c>
      <c r="B464" s="28">
        <f t="shared" si="24"/>
        <v>2</v>
      </c>
      <c r="C464" s="28">
        <v>1</v>
      </c>
      <c r="D464" s="37">
        <v>1</v>
      </c>
      <c r="E464" s="28"/>
      <c r="F464" s="37">
        <v>7</v>
      </c>
      <c r="G464" s="28"/>
      <c r="H464" s="197">
        <f t="shared" si="25"/>
        <v>99</v>
      </c>
      <c r="I464" s="186">
        <v>12</v>
      </c>
      <c r="J464" s="186">
        <v>83</v>
      </c>
      <c r="K464" s="186">
        <v>4</v>
      </c>
    </row>
    <row r="465" spans="1:12" ht="9" customHeight="1" x14ac:dyDescent="0.15">
      <c r="A465" s="28" t="s">
        <v>58</v>
      </c>
      <c r="B465" s="28">
        <f t="shared" si="24"/>
        <v>1</v>
      </c>
      <c r="C465" s="28">
        <v>1</v>
      </c>
      <c r="D465" s="37">
        <v>0</v>
      </c>
      <c r="E465" s="28"/>
      <c r="F465" s="37">
        <v>1</v>
      </c>
      <c r="G465" s="28"/>
      <c r="H465" s="197">
        <f t="shared" si="25"/>
        <v>69</v>
      </c>
      <c r="I465" s="186">
        <v>11</v>
      </c>
      <c r="J465" s="186">
        <v>54</v>
      </c>
      <c r="K465" s="186">
        <v>4</v>
      </c>
    </row>
    <row r="466" spans="1:12" ht="9" customHeight="1" x14ac:dyDescent="0.15">
      <c r="A466" s="28" t="s">
        <v>59</v>
      </c>
      <c r="B466" s="28">
        <f t="shared" si="24"/>
        <v>4</v>
      </c>
      <c r="C466" s="28">
        <v>3</v>
      </c>
      <c r="D466" s="37">
        <v>1</v>
      </c>
      <c r="E466" s="28"/>
      <c r="F466" s="37">
        <v>22</v>
      </c>
      <c r="G466" s="28"/>
      <c r="H466" s="197">
        <f t="shared" si="25"/>
        <v>129</v>
      </c>
      <c r="I466" s="186">
        <v>71</v>
      </c>
      <c r="J466" s="186">
        <v>55</v>
      </c>
      <c r="K466" s="186">
        <v>3</v>
      </c>
    </row>
    <row r="467" spans="1:12" ht="9" customHeight="1" x14ac:dyDescent="0.15">
      <c r="A467" s="41" t="s">
        <v>63</v>
      </c>
      <c r="B467" s="41">
        <f t="shared" si="24"/>
        <v>2</v>
      </c>
      <c r="C467" s="41">
        <v>1</v>
      </c>
      <c r="D467" s="41">
        <v>1</v>
      </c>
      <c r="E467" s="41"/>
      <c r="F467" s="41">
        <v>22</v>
      </c>
      <c r="G467" s="41"/>
      <c r="H467" s="262">
        <f t="shared" si="25"/>
        <v>91</v>
      </c>
      <c r="I467" s="117">
        <v>41</v>
      </c>
      <c r="J467" s="117">
        <v>47</v>
      </c>
      <c r="K467" s="117">
        <v>3</v>
      </c>
    </row>
    <row r="468" spans="1:12" ht="9" customHeight="1" x14ac:dyDescent="0.15">
      <c r="A468" s="28" t="s">
        <v>65</v>
      </c>
      <c r="B468" s="28">
        <f t="shared" si="24"/>
        <v>4</v>
      </c>
      <c r="C468" s="28">
        <v>3</v>
      </c>
      <c r="D468" s="37">
        <v>1</v>
      </c>
      <c r="E468" s="28"/>
      <c r="F468" s="37">
        <v>196</v>
      </c>
      <c r="G468" s="28"/>
      <c r="H468" s="197">
        <f t="shared" si="25"/>
        <v>1173</v>
      </c>
      <c r="I468" s="186">
        <v>54</v>
      </c>
      <c r="J468" s="187">
        <v>1112</v>
      </c>
      <c r="K468" s="186">
        <v>7</v>
      </c>
    </row>
    <row r="469" spans="1:12" ht="9" customHeight="1" x14ac:dyDescent="0.15">
      <c r="A469" s="28" t="s">
        <v>69</v>
      </c>
      <c r="B469" s="28">
        <f t="shared" si="24"/>
        <v>5</v>
      </c>
      <c r="C469" s="28">
        <v>5</v>
      </c>
      <c r="D469" s="37">
        <v>0</v>
      </c>
      <c r="E469" s="28"/>
      <c r="F469" s="37">
        <v>97</v>
      </c>
      <c r="G469" s="28"/>
      <c r="H469" s="197">
        <f t="shared" si="25"/>
        <v>734</v>
      </c>
      <c r="I469" s="186">
        <v>34</v>
      </c>
      <c r="J469" s="186">
        <v>692</v>
      </c>
      <c r="K469" s="186">
        <v>8</v>
      </c>
    </row>
    <row r="470" spans="1:12" ht="9" customHeight="1" x14ac:dyDescent="0.15">
      <c r="A470" s="28" t="s">
        <v>74</v>
      </c>
      <c r="B470" s="28">
        <f t="shared" si="24"/>
        <v>1</v>
      </c>
      <c r="C470" s="28">
        <v>1</v>
      </c>
      <c r="D470" s="37">
        <v>0</v>
      </c>
      <c r="E470" s="28"/>
      <c r="F470" s="37">
        <v>21</v>
      </c>
      <c r="G470" s="28"/>
      <c r="H470" s="197">
        <f t="shared" si="25"/>
        <v>85</v>
      </c>
      <c r="I470" s="186">
        <v>3</v>
      </c>
      <c r="J470" s="186">
        <v>77</v>
      </c>
      <c r="K470" s="186">
        <v>5</v>
      </c>
    </row>
    <row r="471" spans="1:12" ht="9" customHeight="1" x14ac:dyDescent="0.15">
      <c r="A471" s="41" t="s">
        <v>76</v>
      </c>
      <c r="B471" s="41">
        <f t="shared" si="24"/>
        <v>5</v>
      </c>
      <c r="C471" s="41">
        <v>5</v>
      </c>
      <c r="D471" s="41">
        <v>0</v>
      </c>
      <c r="E471" s="41"/>
      <c r="F471" s="41">
        <v>132</v>
      </c>
      <c r="G471" s="41"/>
      <c r="H471" s="262">
        <f t="shared" si="25"/>
        <v>364</v>
      </c>
      <c r="I471" s="117">
        <v>20</v>
      </c>
      <c r="J471" s="117">
        <v>328</v>
      </c>
      <c r="K471" s="117">
        <v>16</v>
      </c>
    </row>
    <row r="472" spans="1:12" ht="9" customHeight="1" x14ac:dyDescent="0.15">
      <c r="A472" s="28" t="s">
        <v>105</v>
      </c>
      <c r="B472" s="28">
        <f t="shared" si="24"/>
        <v>0</v>
      </c>
      <c r="C472" s="28">
        <v>0</v>
      </c>
      <c r="D472" s="37">
        <v>0</v>
      </c>
      <c r="E472" s="28"/>
      <c r="F472" s="37">
        <v>2</v>
      </c>
      <c r="G472" s="28"/>
      <c r="H472" s="197">
        <f t="shared" si="25"/>
        <v>3</v>
      </c>
      <c r="I472" s="186">
        <v>0</v>
      </c>
      <c r="J472" s="186">
        <v>2</v>
      </c>
      <c r="K472" s="186">
        <v>1</v>
      </c>
    </row>
    <row r="473" spans="1:12" ht="9" customHeight="1" x14ac:dyDescent="0.15">
      <c r="A473" s="28" t="s">
        <v>82</v>
      </c>
      <c r="B473" s="28">
        <f t="shared" si="24"/>
        <v>5</v>
      </c>
      <c r="C473" s="28">
        <v>2</v>
      </c>
      <c r="D473" s="37">
        <v>3</v>
      </c>
      <c r="E473" s="28"/>
      <c r="F473" s="37">
        <v>53</v>
      </c>
      <c r="G473" s="28"/>
      <c r="H473" s="197">
        <f t="shared" si="25"/>
        <v>175</v>
      </c>
      <c r="I473" s="186">
        <v>26</v>
      </c>
      <c r="J473" s="186">
        <v>138</v>
      </c>
      <c r="K473" s="186">
        <v>11</v>
      </c>
    </row>
    <row r="474" spans="1:12" ht="9" customHeight="1" x14ac:dyDescent="0.15">
      <c r="A474" s="28" t="s">
        <v>86</v>
      </c>
      <c r="B474" s="28">
        <f t="shared" si="24"/>
        <v>2</v>
      </c>
      <c r="C474" s="28">
        <v>2</v>
      </c>
      <c r="D474" s="37">
        <v>0</v>
      </c>
      <c r="E474" s="28"/>
      <c r="F474" s="37">
        <v>3</v>
      </c>
      <c r="G474" s="28"/>
      <c r="H474" s="197">
        <f t="shared" si="25"/>
        <v>66</v>
      </c>
      <c r="I474" s="186">
        <v>26</v>
      </c>
      <c r="J474" s="186">
        <v>35</v>
      </c>
      <c r="K474" s="186">
        <v>5</v>
      </c>
    </row>
    <row r="475" spans="1:12" ht="9" customHeight="1" x14ac:dyDescent="0.15">
      <c r="A475" s="41" t="s">
        <v>88</v>
      </c>
      <c r="B475" s="41">
        <f t="shared" si="24"/>
        <v>1</v>
      </c>
      <c r="C475" s="41">
        <v>1</v>
      </c>
      <c r="D475" s="41">
        <v>0</v>
      </c>
      <c r="E475" s="41"/>
      <c r="F475" s="41">
        <v>9</v>
      </c>
      <c r="G475" s="41"/>
      <c r="H475" s="262">
        <f t="shared" si="25"/>
        <v>18</v>
      </c>
      <c r="I475" s="117">
        <v>6</v>
      </c>
      <c r="J475" s="117">
        <v>11</v>
      </c>
      <c r="K475" s="117">
        <v>1</v>
      </c>
    </row>
    <row r="476" spans="1:12" s="38" customFormat="1" ht="9" customHeight="1" x14ac:dyDescent="0.15">
      <c r="A476" s="25"/>
      <c r="B476" s="37"/>
      <c r="C476" s="37"/>
      <c r="D476" s="37"/>
      <c r="E476" s="37"/>
      <c r="F476" s="37"/>
      <c r="G476" s="37"/>
      <c r="H476" s="37"/>
      <c r="I476" s="199"/>
      <c r="J476" s="114"/>
      <c r="K476" s="114"/>
      <c r="L476" s="114"/>
    </row>
    <row r="477" spans="1:12" ht="9" customHeight="1" x14ac:dyDescent="0.25">
      <c r="A477" s="25">
        <v>2008</v>
      </c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</row>
    <row r="478" spans="1:12" ht="9" customHeight="1" x14ac:dyDescent="0.25">
      <c r="A478" s="30" t="s">
        <v>129</v>
      </c>
      <c r="B478" s="260">
        <f>SUM(B480:B511)</f>
        <v>85</v>
      </c>
      <c r="C478" s="260">
        <f>SUM(C480:C511)</f>
        <v>60</v>
      </c>
      <c r="D478" s="260">
        <f>SUM(D480:D511)</f>
        <v>25</v>
      </c>
      <c r="E478" s="260"/>
      <c r="F478" s="260">
        <f>SUM(F480:F511)</f>
        <v>1339</v>
      </c>
      <c r="G478" s="260"/>
      <c r="H478" s="260">
        <f>SUM(H480:H511)</f>
        <v>7810</v>
      </c>
      <c r="I478" s="260">
        <f>SUM(I480:I511)</f>
        <v>1723</v>
      </c>
      <c r="J478" s="260">
        <f>SUM(J480:J511)</f>
        <v>5735</v>
      </c>
      <c r="K478" s="260">
        <f>SUM(K480:K511)</f>
        <v>352</v>
      </c>
    </row>
    <row r="479" spans="1:12" ht="3" customHeight="1" x14ac:dyDescent="0.25">
      <c r="A479" s="30"/>
      <c r="B479" s="33"/>
      <c r="C479" s="33"/>
      <c r="D479" s="33"/>
      <c r="E479" s="33"/>
      <c r="F479" s="261"/>
      <c r="G479" s="28"/>
      <c r="H479" s="260"/>
      <c r="I479" s="260"/>
      <c r="J479" s="260"/>
      <c r="K479" s="260"/>
    </row>
    <row r="480" spans="1:12" ht="9" customHeight="1" x14ac:dyDescent="0.15">
      <c r="A480" s="28" t="s">
        <v>14</v>
      </c>
      <c r="B480" s="28">
        <f t="shared" ref="B480:B511" si="26">+C480+D480</f>
        <v>1</v>
      </c>
      <c r="C480" s="28">
        <v>1</v>
      </c>
      <c r="D480" s="37">
        <v>0</v>
      </c>
      <c r="E480" s="28"/>
      <c r="F480" s="37">
        <v>1</v>
      </c>
      <c r="G480" s="28"/>
      <c r="H480" s="197">
        <f t="shared" ref="H480:H511" si="27">+I480+J480+K480</f>
        <v>20</v>
      </c>
      <c r="I480" s="186">
        <v>1</v>
      </c>
      <c r="J480" s="186">
        <v>12</v>
      </c>
      <c r="K480" s="186">
        <v>7</v>
      </c>
    </row>
    <row r="481" spans="1:11" ht="9" customHeight="1" x14ac:dyDescent="0.15">
      <c r="A481" s="28" t="s">
        <v>15</v>
      </c>
      <c r="B481" s="28">
        <f t="shared" si="26"/>
        <v>5</v>
      </c>
      <c r="C481" s="28">
        <v>4</v>
      </c>
      <c r="D481" s="37">
        <v>1</v>
      </c>
      <c r="E481" s="28"/>
      <c r="F481" s="37">
        <v>66</v>
      </c>
      <c r="G481" s="28"/>
      <c r="H481" s="197">
        <f t="shared" si="27"/>
        <v>376</v>
      </c>
      <c r="I481" s="186">
        <v>28</v>
      </c>
      <c r="J481" s="186">
        <v>342</v>
      </c>
      <c r="K481" s="186">
        <v>6</v>
      </c>
    </row>
    <row r="482" spans="1:11" ht="9" customHeight="1" x14ac:dyDescent="0.15">
      <c r="A482" s="28" t="s">
        <v>112</v>
      </c>
      <c r="B482" s="28">
        <f t="shared" si="26"/>
        <v>5</v>
      </c>
      <c r="C482" s="28">
        <v>3</v>
      </c>
      <c r="D482" s="37">
        <v>2</v>
      </c>
      <c r="E482" s="28"/>
      <c r="F482" s="37">
        <v>40</v>
      </c>
      <c r="G482" s="28"/>
      <c r="H482" s="197">
        <f t="shared" si="27"/>
        <v>117</v>
      </c>
      <c r="I482" s="186">
        <v>55</v>
      </c>
      <c r="J482" s="186">
        <v>60</v>
      </c>
      <c r="K482" s="186">
        <v>2</v>
      </c>
    </row>
    <row r="483" spans="1:11" ht="9" customHeight="1" x14ac:dyDescent="0.15">
      <c r="A483" s="41" t="s">
        <v>21</v>
      </c>
      <c r="B483" s="41">
        <f t="shared" si="26"/>
        <v>2</v>
      </c>
      <c r="C483" s="41">
        <v>2</v>
      </c>
      <c r="D483" s="41">
        <v>0</v>
      </c>
      <c r="E483" s="41"/>
      <c r="F483" s="41">
        <v>18</v>
      </c>
      <c r="G483" s="41"/>
      <c r="H483" s="262">
        <f t="shared" si="27"/>
        <v>115</v>
      </c>
      <c r="I483" s="117">
        <v>75</v>
      </c>
      <c r="J483" s="117">
        <v>36</v>
      </c>
      <c r="K483" s="117">
        <v>4</v>
      </c>
    </row>
    <row r="484" spans="1:11" ht="9" customHeight="1" x14ac:dyDescent="0.15">
      <c r="A484" s="28" t="s">
        <v>23</v>
      </c>
      <c r="B484" s="28">
        <f t="shared" si="26"/>
        <v>5</v>
      </c>
      <c r="C484" s="28">
        <v>5</v>
      </c>
      <c r="D484" s="37">
        <v>0</v>
      </c>
      <c r="E484" s="28"/>
      <c r="F484" s="37">
        <v>133</v>
      </c>
      <c r="G484" s="28"/>
      <c r="H484" s="197">
        <f t="shared" si="27"/>
        <v>266</v>
      </c>
      <c r="I484" s="186">
        <v>62</v>
      </c>
      <c r="J484" s="186">
        <v>198</v>
      </c>
      <c r="K484" s="186">
        <v>6</v>
      </c>
    </row>
    <row r="485" spans="1:11" ht="9" customHeight="1" x14ac:dyDescent="0.15">
      <c r="A485" s="28" t="s">
        <v>25</v>
      </c>
      <c r="B485" s="28">
        <f t="shared" si="26"/>
        <v>2</v>
      </c>
      <c r="C485" s="28">
        <v>1</v>
      </c>
      <c r="D485" s="37">
        <v>1</v>
      </c>
      <c r="E485" s="28"/>
      <c r="F485" s="37">
        <v>11</v>
      </c>
      <c r="G485" s="28"/>
      <c r="H485" s="197">
        <f t="shared" si="27"/>
        <v>53</v>
      </c>
      <c r="I485" s="186">
        <v>5</v>
      </c>
      <c r="J485" s="186">
        <v>44</v>
      </c>
      <c r="K485" s="186">
        <v>4</v>
      </c>
    </row>
    <row r="486" spans="1:11" ht="9" customHeight="1" x14ac:dyDescent="0.15">
      <c r="A486" s="28" t="s">
        <v>27</v>
      </c>
      <c r="B486" s="28">
        <f t="shared" si="26"/>
        <v>6</v>
      </c>
      <c r="C486" s="28">
        <v>3</v>
      </c>
      <c r="D486" s="37">
        <v>3</v>
      </c>
      <c r="E486" s="28"/>
      <c r="F486" s="37">
        <v>28</v>
      </c>
      <c r="G486" s="28"/>
      <c r="H486" s="197">
        <f t="shared" si="27"/>
        <v>126</v>
      </c>
      <c r="I486" s="186">
        <v>21</v>
      </c>
      <c r="J486" s="186">
        <v>91</v>
      </c>
      <c r="K486" s="186">
        <v>14</v>
      </c>
    </row>
    <row r="487" spans="1:11" ht="9" customHeight="1" x14ac:dyDescent="0.15">
      <c r="A487" s="41" t="s">
        <v>30</v>
      </c>
      <c r="B487" s="41">
        <f t="shared" si="26"/>
        <v>2</v>
      </c>
      <c r="C487" s="41">
        <v>2</v>
      </c>
      <c r="D487" s="41">
        <v>0</v>
      </c>
      <c r="E487" s="41"/>
      <c r="F487" s="41">
        <v>144</v>
      </c>
      <c r="G487" s="41"/>
      <c r="H487" s="262">
        <f t="shared" si="27"/>
        <v>503</v>
      </c>
      <c r="I487" s="117">
        <v>58</v>
      </c>
      <c r="J487" s="117">
        <v>438</v>
      </c>
      <c r="K487" s="117">
        <v>7</v>
      </c>
    </row>
    <row r="488" spans="1:11" ht="9" customHeight="1" x14ac:dyDescent="0.15">
      <c r="A488" s="28" t="s">
        <v>111</v>
      </c>
      <c r="B488" s="28">
        <f t="shared" si="26"/>
        <v>1</v>
      </c>
      <c r="C488" s="28">
        <v>1</v>
      </c>
      <c r="D488" s="37">
        <v>0</v>
      </c>
      <c r="E488" s="28"/>
      <c r="F488" s="37">
        <v>0</v>
      </c>
      <c r="G488" s="28"/>
      <c r="H488" s="197">
        <f t="shared" si="27"/>
        <v>634</v>
      </c>
      <c r="I488" s="186">
        <v>256</v>
      </c>
      <c r="J488" s="186">
        <v>217</v>
      </c>
      <c r="K488" s="186">
        <v>161</v>
      </c>
    </row>
    <row r="489" spans="1:11" ht="9" customHeight="1" x14ac:dyDescent="0.15">
      <c r="A489" s="28" t="s">
        <v>33</v>
      </c>
      <c r="B489" s="28">
        <f t="shared" si="26"/>
        <v>1</v>
      </c>
      <c r="C489" s="28">
        <v>1</v>
      </c>
      <c r="D489" s="37">
        <v>0</v>
      </c>
      <c r="E489" s="28"/>
      <c r="F489" s="37">
        <v>145</v>
      </c>
      <c r="G489" s="28"/>
      <c r="H489" s="197">
        <f t="shared" si="27"/>
        <v>157</v>
      </c>
      <c r="I489" s="186">
        <v>45</v>
      </c>
      <c r="J489" s="186">
        <v>108</v>
      </c>
      <c r="K489" s="186">
        <v>4</v>
      </c>
    </row>
    <row r="490" spans="1:11" ht="9" customHeight="1" x14ac:dyDescent="0.15">
      <c r="A490" s="28" t="s">
        <v>34</v>
      </c>
      <c r="B490" s="28">
        <f t="shared" si="26"/>
        <v>1</v>
      </c>
      <c r="C490" s="28">
        <v>1</v>
      </c>
      <c r="D490" s="37">
        <v>0</v>
      </c>
      <c r="E490" s="28"/>
      <c r="F490" s="37">
        <v>11</v>
      </c>
      <c r="G490" s="28"/>
      <c r="H490" s="197">
        <f t="shared" si="27"/>
        <v>114</v>
      </c>
      <c r="I490" s="186">
        <v>8</v>
      </c>
      <c r="J490" s="186">
        <v>102</v>
      </c>
      <c r="K490" s="186">
        <v>4</v>
      </c>
    </row>
    <row r="491" spans="1:11" ht="9" customHeight="1" x14ac:dyDescent="0.15">
      <c r="A491" s="41" t="s">
        <v>36</v>
      </c>
      <c r="B491" s="41">
        <f t="shared" si="26"/>
        <v>2</v>
      </c>
      <c r="C491" s="41">
        <v>2</v>
      </c>
      <c r="D491" s="41">
        <v>0</v>
      </c>
      <c r="E491" s="41"/>
      <c r="F491" s="41">
        <v>5</v>
      </c>
      <c r="G491" s="41"/>
      <c r="H491" s="262">
        <f t="shared" si="27"/>
        <v>71</v>
      </c>
      <c r="I491" s="117">
        <v>10</v>
      </c>
      <c r="J491" s="117">
        <v>56</v>
      </c>
      <c r="K491" s="117">
        <v>5</v>
      </c>
    </row>
    <row r="492" spans="1:11" ht="9" customHeight="1" x14ac:dyDescent="0.15">
      <c r="A492" s="28" t="s">
        <v>130</v>
      </c>
      <c r="B492" s="28">
        <f t="shared" si="26"/>
        <v>1</v>
      </c>
      <c r="C492" s="28">
        <v>0</v>
      </c>
      <c r="D492" s="37">
        <v>1</v>
      </c>
      <c r="E492" s="28"/>
      <c r="F492" s="37">
        <v>3</v>
      </c>
      <c r="G492" s="28"/>
      <c r="H492" s="197">
        <f t="shared" si="27"/>
        <v>49</v>
      </c>
      <c r="I492" s="186">
        <v>4</v>
      </c>
      <c r="J492" s="186">
        <v>36</v>
      </c>
      <c r="K492" s="186">
        <v>9</v>
      </c>
    </row>
    <row r="493" spans="1:11" ht="9" customHeight="1" x14ac:dyDescent="0.15">
      <c r="A493" s="28" t="s">
        <v>39</v>
      </c>
      <c r="B493" s="28">
        <f t="shared" si="26"/>
        <v>3</v>
      </c>
      <c r="C493" s="28">
        <v>2</v>
      </c>
      <c r="D493" s="37">
        <v>1</v>
      </c>
      <c r="E493" s="28"/>
      <c r="F493" s="37">
        <v>32</v>
      </c>
      <c r="G493" s="28"/>
      <c r="H493" s="197">
        <f t="shared" si="27"/>
        <v>357</v>
      </c>
      <c r="I493" s="186">
        <v>90</v>
      </c>
      <c r="J493" s="186">
        <v>249</v>
      </c>
      <c r="K493" s="186">
        <v>18</v>
      </c>
    </row>
    <row r="494" spans="1:11" ht="9" customHeight="1" x14ac:dyDescent="0.15">
      <c r="A494" s="28" t="s">
        <v>32</v>
      </c>
      <c r="B494" s="28">
        <f t="shared" si="26"/>
        <v>2</v>
      </c>
      <c r="C494" s="28">
        <v>1</v>
      </c>
      <c r="D494" s="37">
        <v>1</v>
      </c>
      <c r="E494" s="28"/>
      <c r="F494" s="37">
        <v>5</v>
      </c>
      <c r="G494" s="28"/>
      <c r="H494" s="197">
        <f t="shared" si="27"/>
        <v>717</v>
      </c>
      <c r="I494" s="186">
        <v>405</v>
      </c>
      <c r="J494" s="186">
        <v>298</v>
      </c>
      <c r="K494" s="186">
        <v>14</v>
      </c>
    </row>
    <row r="495" spans="1:11" ht="9" customHeight="1" x14ac:dyDescent="0.15">
      <c r="A495" s="41" t="s">
        <v>43</v>
      </c>
      <c r="B495" s="41">
        <f t="shared" si="26"/>
        <v>4</v>
      </c>
      <c r="C495" s="41">
        <v>1</v>
      </c>
      <c r="D495" s="41">
        <v>3</v>
      </c>
      <c r="E495" s="41"/>
      <c r="F495" s="41">
        <v>34</v>
      </c>
      <c r="G495" s="41"/>
      <c r="H495" s="262">
        <f t="shared" si="27"/>
        <v>205</v>
      </c>
      <c r="I495" s="117">
        <v>16</v>
      </c>
      <c r="J495" s="117">
        <v>182</v>
      </c>
      <c r="K495" s="117">
        <v>7</v>
      </c>
    </row>
    <row r="496" spans="1:11" ht="9" customHeight="1" x14ac:dyDescent="0.15">
      <c r="A496" s="28" t="s">
        <v>46</v>
      </c>
      <c r="B496" s="28">
        <f t="shared" si="26"/>
        <v>1</v>
      </c>
      <c r="C496" s="28">
        <v>0</v>
      </c>
      <c r="D496" s="37">
        <v>1</v>
      </c>
      <c r="E496" s="28"/>
      <c r="F496" s="37">
        <v>9</v>
      </c>
      <c r="G496" s="28"/>
      <c r="H496" s="197">
        <f t="shared" si="27"/>
        <v>100</v>
      </c>
      <c r="I496" s="186">
        <v>9</v>
      </c>
      <c r="J496" s="186">
        <v>91</v>
      </c>
      <c r="K496" s="186">
        <v>0</v>
      </c>
    </row>
    <row r="497" spans="1:12" ht="9" customHeight="1" x14ac:dyDescent="0.15">
      <c r="A497" s="28" t="s">
        <v>48</v>
      </c>
      <c r="B497" s="28">
        <f t="shared" si="26"/>
        <v>1</v>
      </c>
      <c r="C497" s="28">
        <v>0</v>
      </c>
      <c r="D497" s="37">
        <v>1</v>
      </c>
      <c r="E497" s="28"/>
      <c r="F497" s="37">
        <v>38</v>
      </c>
      <c r="G497" s="28"/>
      <c r="H497" s="197">
        <f t="shared" si="27"/>
        <v>73</v>
      </c>
      <c r="I497" s="186">
        <v>10</v>
      </c>
      <c r="J497" s="186">
        <v>60</v>
      </c>
      <c r="K497" s="186">
        <v>3</v>
      </c>
    </row>
    <row r="498" spans="1:12" ht="9" customHeight="1" x14ac:dyDescent="0.15">
      <c r="A498" s="28" t="s">
        <v>50</v>
      </c>
      <c r="B498" s="28">
        <f t="shared" si="26"/>
        <v>3</v>
      </c>
      <c r="C498" s="28">
        <v>2</v>
      </c>
      <c r="D498" s="37">
        <v>1</v>
      </c>
      <c r="E498" s="28"/>
      <c r="F498" s="37">
        <v>49</v>
      </c>
      <c r="G498" s="28"/>
      <c r="H498" s="197">
        <f t="shared" si="27"/>
        <v>620</v>
      </c>
      <c r="I498" s="186">
        <v>234</v>
      </c>
      <c r="J498" s="186">
        <v>380</v>
      </c>
      <c r="K498" s="186">
        <v>6</v>
      </c>
    </row>
    <row r="499" spans="1:12" ht="9" customHeight="1" x14ac:dyDescent="0.15">
      <c r="A499" s="41" t="s">
        <v>52</v>
      </c>
      <c r="B499" s="41">
        <f t="shared" si="26"/>
        <v>5</v>
      </c>
      <c r="C499" s="41">
        <v>3</v>
      </c>
      <c r="D499" s="41">
        <v>2</v>
      </c>
      <c r="E499" s="41"/>
      <c r="F499" s="41">
        <v>7</v>
      </c>
      <c r="G499" s="41"/>
      <c r="H499" s="262">
        <f t="shared" si="27"/>
        <v>52</v>
      </c>
      <c r="I499" s="117">
        <v>16</v>
      </c>
      <c r="J499" s="117">
        <v>32</v>
      </c>
      <c r="K499" s="117">
        <v>4</v>
      </c>
    </row>
    <row r="500" spans="1:12" ht="9" customHeight="1" x14ac:dyDescent="0.15">
      <c r="A500" s="28" t="s">
        <v>55</v>
      </c>
      <c r="B500" s="28">
        <f t="shared" si="26"/>
        <v>2</v>
      </c>
      <c r="C500" s="28">
        <v>1</v>
      </c>
      <c r="D500" s="37">
        <v>1</v>
      </c>
      <c r="E500" s="28"/>
      <c r="F500" s="37">
        <v>7</v>
      </c>
      <c r="G500" s="28"/>
      <c r="H500" s="197">
        <f t="shared" si="27"/>
        <v>116</v>
      </c>
      <c r="I500" s="186">
        <v>17</v>
      </c>
      <c r="J500" s="186">
        <v>96</v>
      </c>
      <c r="K500" s="186">
        <v>3</v>
      </c>
    </row>
    <row r="501" spans="1:12" ht="9" customHeight="1" x14ac:dyDescent="0.15">
      <c r="A501" s="28" t="s">
        <v>58</v>
      </c>
      <c r="B501" s="28">
        <f t="shared" si="26"/>
        <v>1</v>
      </c>
      <c r="C501" s="28">
        <v>1</v>
      </c>
      <c r="D501" s="37">
        <v>0</v>
      </c>
      <c r="E501" s="28"/>
      <c r="F501" s="37">
        <v>1</v>
      </c>
      <c r="G501" s="28"/>
      <c r="H501" s="197">
        <f t="shared" si="27"/>
        <v>73</v>
      </c>
      <c r="I501" s="186">
        <v>11</v>
      </c>
      <c r="J501" s="186">
        <v>57</v>
      </c>
      <c r="K501" s="186">
        <v>5</v>
      </c>
    </row>
    <row r="502" spans="1:12" ht="9" customHeight="1" x14ac:dyDescent="0.15">
      <c r="A502" s="28" t="s">
        <v>59</v>
      </c>
      <c r="B502" s="28">
        <f t="shared" si="26"/>
        <v>4</v>
      </c>
      <c r="C502" s="28">
        <v>3</v>
      </c>
      <c r="D502" s="37">
        <v>1</v>
      </c>
      <c r="E502" s="28"/>
      <c r="F502" s="37">
        <v>20</v>
      </c>
      <c r="G502" s="28"/>
      <c r="H502" s="197">
        <f t="shared" si="27"/>
        <v>115</v>
      </c>
      <c r="I502" s="186">
        <v>54</v>
      </c>
      <c r="J502" s="186">
        <v>58</v>
      </c>
      <c r="K502" s="186">
        <v>3</v>
      </c>
    </row>
    <row r="503" spans="1:12" ht="9" customHeight="1" x14ac:dyDescent="0.15">
      <c r="A503" s="41" t="s">
        <v>63</v>
      </c>
      <c r="B503" s="41">
        <f t="shared" si="26"/>
        <v>2</v>
      </c>
      <c r="C503" s="41">
        <v>1</v>
      </c>
      <c r="D503" s="41">
        <v>1</v>
      </c>
      <c r="E503" s="41"/>
      <c r="F503" s="41">
        <v>15</v>
      </c>
      <c r="G503" s="41"/>
      <c r="H503" s="262">
        <f t="shared" si="27"/>
        <v>98</v>
      </c>
      <c r="I503" s="117">
        <v>47</v>
      </c>
      <c r="J503" s="117">
        <v>48</v>
      </c>
      <c r="K503" s="117">
        <v>3</v>
      </c>
    </row>
    <row r="504" spans="1:12" ht="9" customHeight="1" x14ac:dyDescent="0.15">
      <c r="A504" s="28" t="s">
        <v>65</v>
      </c>
      <c r="B504" s="28">
        <f t="shared" si="26"/>
        <v>4</v>
      </c>
      <c r="C504" s="28">
        <v>3</v>
      </c>
      <c r="D504" s="37">
        <v>1</v>
      </c>
      <c r="E504" s="28"/>
      <c r="F504" s="37">
        <v>202</v>
      </c>
      <c r="G504" s="28"/>
      <c r="H504" s="197">
        <f t="shared" si="27"/>
        <v>1208</v>
      </c>
      <c r="I504" s="186">
        <v>60</v>
      </c>
      <c r="J504" s="187">
        <v>1140</v>
      </c>
      <c r="K504" s="186">
        <v>8</v>
      </c>
    </row>
    <row r="505" spans="1:12" ht="9" customHeight="1" x14ac:dyDescent="0.15">
      <c r="A505" s="28" t="s">
        <v>69</v>
      </c>
      <c r="B505" s="28">
        <f t="shared" si="26"/>
        <v>5</v>
      </c>
      <c r="C505" s="28">
        <v>5</v>
      </c>
      <c r="D505" s="37">
        <v>0</v>
      </c>
      <c r="E505" s="28"/>
      <c r="F505" s="37">
        <v>106</v>
      </c>
      <c r="G505" s="28"/>
      <c r="H505" s="197">
        <f t="shared" si="27"/>
        <v>740</v>
      </c>
      <c r="I505" s="186">
        <v>36</v>
      </c>
      <c r="J505" s="186">
        <v>697</v>
      </c>
      <c r="K505" s="186">
        <v>7</v>
      </c>
    </row>
    <row r="506" spans="1:12" ht="9" customHeight="1" x14ac:dyDescent="0.15">
      <c r="A506" s="28" t="s">
        <v>74</v>
      </c>
      <c r="B506" s="28">
        <f t="shared" si="26"/>
        <v>1</v>
      </c>
      <c r="C506" s="28">
        <v>1</v>
      </c>
      <c r="D506" s="37">
        <v>0</v>
      </c>
      <c r="E506" s="28"/>
      <c r="F506" s="37">
        <v>20</v>
      </c>
      <c r="G506" s="28"/>
      <c r="H506" s="197">
        <f t="shared" si="27"/>
        <v>80</v>
      </c>
      <c r="I506" s="186">
        <v>3</v>
      </c>
      <c r="J506" s="186">
        <v>73</v>
      </c>
      <c r="K506" s="186">
        <v>4</v>
      </c>
    </row>
    <row r="507" spans="1:12" ht="9" customHeight="1" x14ac:dyDescent="0.15">
      <c r="A507" s="41" t="s">
        <v>76</v>
      </c>
      <c r="B507" s="41">
        <f t="shared" si="26"/>
        <v>5</v>
      </c>
      <c r="C507" s="41">
        <v>5</v>
      </c>
      <c r="D507" s="41">
        <v>0</v>
      </c>
      <c r="E507" s="41"/>
      <c r="F507" s="41">
        <v>126</v>
      </c>
      <c r="G507" s="41"/>
      <c r="H507" s="262">
        <f t="shared" si="27"/>
        <v>369</v>
      </c>
      <c r="I507" s="117">
        <v>20</v>
      </c>
      <c r="J507" s="117">
        <v>332</v>
      </c>
      <c r="K507" s="117">
        <v>17</v>
      </c>
    </row>
    <row r="508" spans="1:12" ht="9" customHeight="1" x14ac:dyDescent="0.15">
      <c r="A508" s="28" t="s">
        <v>105</v>
      </c>
      <c r="B508" s="28">
        <f t="shared" si="26"/>
        <v>0</v>
      </c>
      <c r="C508" s="28">
        <v>0</v>
      </c>
      <c r="D508" s="37">
        <v>0</v>
      </c>
      <c r="E508" s="28"/>
      <c r="F508" s="37">
        <v>1</v>
      </c>
      <c r="G508" s="28"/>
      <c r="H508" s="197">
        <f t="shared" si="27"/>
        <v>3</v>
      </c>
      <c r="I508" s="186">
        <v>0</v>
      </c>
      <c r="J508" s="186">
        <v>2</v>
      </c>
      <c r="K508" s="186">
        <v>1</v>
      </c>
    </row>
    <row r="509" spans="1:12" ht="9" customHeight="1" x14ac:dyDescent="0.15">
      <c r="A509" s="28" t="s">
        <v>82</v>
      </c>
      <c r="B509" s="28">
        <f t="shared" si="26"/>
        <v>5</v>
      </c>
      <c r="C509" s="28">
        <v>2</v>
      </c>
      <c r="D509" s="37">
        <v>3</v>
      </c>
      <c r="E509" s="28"/>
      <c r="F509" s="37">
        <v>51</v>
      </c>
      <c r="G509" s="28"/>
      <c r="H509" s="197">
        <f t="shared" si="27"/>
        <v>185</v>
      </c>
      <c r="I509" s="186">
        <v>27</v>
      </c>
      <c r="J509" s="186">
        <v>147</v>
      </c>
      <c r="K509" s="186">
        <v>11</v>
      </c>
    </row>
    <row r="510" spans="1:12" ht="9" customHeight="1" x14ac:dyDescent="0.15">
      <c r="A510" s="28" t="s">
        <v>86</v>
      </c>
      <c r="B510" s="28">
        <f t="shared" si="26"/>
        <v>2</v>
      </c>
      <c r="C510" s="28">
        <v>2</v>
      </c>
      <c r="D510" s="37">
        <v>0</v>
      </c>
      <c r="E510" s="28"/>
      <c r="F510" s="37">
        <v>3</v>
      </c>
      <c r="G510" s="28"/>
      <c r="H510" s="197">
        <f t="shared" si="27"/>
        <v>77</v>
      </c>
      <c r="I510" s="186">
        <v>35</v>
      </c>
      <c r="J510" s="186">
        <v>38</v>
      </c>
      <c r="K510" s="186">
        <v>4</v>
      </c>
    </row>
    <row r="511" spans="1:12" ht="9" customHeight="1" x14ac:dyDescent="0.15">
      <c r="A511" s="41" t="s">
        <v>88</v>
      </c>
      <c r="B511" s="41">
        <f t="shared" si="26"/>
        <v>1</v>
      </c>
      <c r="C511" s="41">
        <v>1</v>
      </c>
      <c r="D511" s="41">
        <v>0</v>
      </c>
      <c r="E511" s="41"/>
      <c r="F511" s="41">
        <v>8</v>
      </c>
      <c r="G511" s="41"/>
      <c r="H511" s="262">
        <f t="shared" si="27"/>
        <v>21</v>
      </c>
      <c r="I511" s="117">
        <v>5</v>
      </c>
      <c r="J511" s="117">
        <v>15</v>
      </c>
      <c r="K511" s="117">
        <v>1</v>
      </c>
    </row>
    <row r="512" spans="1:12" s="38" customFormat="1" ht="9" customHeight="1" x14ac:dyDescent="0.15">
      <c r="A512" s="37"/>
      <c r="B512" s="37"/>
      <c r="C512" s="37"/>
      <c r="D512" s="37"/>
      <c r="E512" s="37"/>
      <c r="F512" s="37"/>
      <c r="G512" s="37"/>
      <c r="H512" s="37"/>
      <c r="I512" s="199"/>
      <c r="J512" s="114"/>
      <c r="K512" s="114"/>
      <c r="L512" s="114"/>
    </row>
    <row r="513" spans="1:12" ht="9" customHeight="1" x14ac:dyDescent="0.25">
      <c r="A513" s="25">
        <v>2009</v>
      </c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</row>
    <row r="514" spans="1:12" ht="9" customHeight="1" x14ac:dyDescent="0.25">
      <c r="A514" s="30" t="s">
        <v>129</v>
      </c>
      <c r="B514" s="260">
        <f>SUM(B516:B547)</f>
        <v>89</v>
      </c>
      <c r="C514" s="260">
        <f>SUM(C516:C547)</f>
        <v>63</v>
      </c>
      <c r="D514" s="260">
        <f>SUM(D516:D547)</f>
        <v>26</v>
      </c>
      <c r="E514" s="260"/>
      <c r="F514" s="260">
        <f>SUM(F516:F547)</f>
        <v>1416</v>
      </c>
      <c r="G514" s="260"/>
      <c r="H514" s="260">
        <f>SUM(H516:H547)</f>
        <v>7952</v>
      </c>
      <c r="I514" s="260">
        <f>SUM(I516:I547)</f>
        <v>1742</v>
      </c>
      <c r="J514" s="260">
        <f>SUM(J516:J547)</f>
        <v>5858</v>
      </c>
      <c r="K514" s="260">
        <f>SUM(K516:K547)</f>
        <v>352</v>
      </c>
    </row>
    <row r="515" spans="1:12" ht="3" customHeight="1" x14ac:dyDescent="0.25">
      <c r="A515" s="30"/>
      <c r="B515" s="33"/>
      <c r="C515" s="33"/>
      <c r="D515" s="33"/>
      <c r="E515" s="33"/>
      <c r="F515" s="261"/>
      <c r="G515" s="28"/>
      <c r="H515" s="260"/>
      <c r="I515" s="260"/>
      <c r="J515" s="260"/>
      <c r="K515" s="260"/>
    </row>
    <row r="516" spans="1:12" ht="9" customHeight="1" x14ac:dyDescent="0.15">
      <c r="A516" s="28" t="s">
        <v>14</v>
      </c>
      <c r="B516" s="28">
        <f t="shared" ref="B516:B547" si="28">+C516+D516</f>
        <v>1</v>
      </c>
      <c r="C516" s="28">
        <v>1</v>
      </c>
      <c r="D516" s="37">
        <v>0</v>
      </c>
      <c r="E516" s="28"/>
      <c r="F516" s="37">
        <v>1</v>
      </c>
      <c r="G516" s="28"/>
      <c r="H516" s="197">
        <f t="shared" ref="H516:H547" si="29">+I516+J516+K516</f>
        <v>24</v>
      </c>
      <c r="I516" s="186">
        <v>1</v>
      </c>
      <c r="J516" s="186">
        <v>14</v>
      </c>
      <c r="K516" s="186">
        <v>9</v>
      </c>
    </row>
    <row r="517" spans="1:12" ht="9" customHeight="1" x14ac:dyDescent="0.15">
      <c r="A517" s="28" t="s">
        <v>15</v>
      </c>
      <c r="B517" s="28">
        <f t="shared" si="28"/>
        <v>5</v>
      </c>
      <c r="C517" s="28">
        <v>4</v>
      </c>
      <c r="D517" s="37">
        <v>1</v>
      </c>
      <c r="E517" s="28"/>
      <c r="F517" s="37">
        <v>86</v>
      </c>
      <c r="G517" s="28"/>
      <c r="H517" s="197">
        <f t="shared" si="29"/>
        <v>371</v>
      </c>
      <c r="I517" s="186">
        <v>26</v>
      </c>
      <c r="J517" s="186">
        <v>340</v>
      </c>
      <c r="K517" s="186">
        <v>5</v>
      </c>
    </row>
    <row r="518" spans="1:12" ht="9" customHeight="1" x14ac:dyDescent="0.15">
      <c r="A518" s="28" t="s">
        <v>112</v>
      </c>
      <c r="B518" s="28">
        <f t="shared" si="28"/>
        <v>5</v>
      </c>
      <c r="C518" s="28">
        <v>4</v>
      </c>
      <c r="D518" s="37">
        <v>1</v>
      </c>
      <c r="E518" s="28"/>
      <c r="F518" s="37">
        <v>40</v>
      </c>
      <c r="G518" s="28"/>
      <c r="H518" s="197">
        <f t="shared" si="29"/>
        <v>118</v>
      </c>
      <c r="I518" s="186">
        <v>56</v>
      </c>
      <c r="J518" s="186">
        <v>60</v>
      </c>
      <c r="K518" s="186">
        <v>2</v>
      </c>
    </row>
    <row r="519" spans="1:12" ht="9" customHeight="1" x14ac:dyDescent="0.15">
      <c r="A519" s="41" t="s">
        <v>21</v>
      </c>
      <c r="B519" s="41">
        <f t="shared" si="28"/>
        <v>3</v>
      </c>
      <c r="C519" s="41">
        <v>2</v>
      </c>
      <c r="D519" s="41">
        <v>1</v>
      </c>
      <c r="E519" s="41"/>
      <c r="F519" s="41">
        <v>17</v>
      </c>
      <c r="G519" s="41"/>
      <c r="H519" s="262">
        <f t="shared" si="29"/>
        <v>120</v>
      </c>
      <c r="I519" s="117">
        <v>79</v>
      </c>
      <c r="J519" s="117">
        <v>37</v>
      </c>
      <c r="K519" s="117">
        <v>4</v>
      </c>
    </row>
    <row r="520" spans="1:12" ht="9" customHeight="1" x14ac:dyDescent="0.15">
      <c r="A520" s="28" t="s">
        <v>23</v>
      </c>
      <c r="B520" s="28">
        <f t="shared" si="28"/>
        <v>5</v>
      </c>
      <c r="C520" s="28">
        <v>5</v>
      </c>
      <c r="D520" s="37">
        <v>0</v>
      </c>
      <c r="E520" s="28"/>
      <c r="F520" s="37">
        <v>137</v>
      </c>
      <c r="G520" s="28"/>
      <c r="H520" s="197">
        <f t="shared" si="29"/>
        <v>274</v>
      </c>
      <c r="I520" s="186">
        <v>77</v>
      </c>
      <c r="J520" s="186">
        <v>191</v>
      </c>
      <c r="K520" s="186">
        <v>6</v>
      </c>
    </row>
    <row r="521" spans="1:12" ht="9" customHeight="1" x14ac:dyDescent="0.15">
      <c r="A521" s="28" t="s">
        <v>25</v>
      </c>
      <c r="B521" s="28">
        <f t="shared" si="28"/>
        <v>2</v>
      </c>
      <c r="C521" s="28">
        <v>1</v>
      </c>
      <c r="D521" s="37">
        <v>1</v>
      </c>
      <c r="E521" s="28"/>
      <c r="F521" s="37">
        <v>14</v>
      </c>
      <c r="G521" s="28"/>
      <c r="H521" s="197">
        <f t="shared" si="29"/>
        <v>38</v>
      </c>
      <c r="I521" s="186">
        <v>1</v>
      </c>
      <c r="J521" s="186">
        <v>35</v>
      </c>
      <c r="K521" s="186">
        <v>2</v>
      </c>
    </row>
    <row r="522" spans="1:12" ht="9" customHeight="1" x14ac:dyDescent="0.15">
      <c r="A522" s="28" t="s">
        <v>27</v>
      </c>
      <c r="B522" s="28">
        <f t="shared" si="28"/>
        <v>7</v>
      </c>
      <c r="C522" s="28">
        <v>3</v>
      </c>
      <c r="D522" s="37">
        <v>4</v>
      </c>
      <c r="E522" s="28"/>
      <c r="F522" s="37">
        <v>30</v>
      </c>
      <c r="G522" s="28"/>
      <c r="H522" s="197">
        <f t="shared" si="29"/>
        <v>131</v>
      </c>
      <c r="I522" s="186">
        <v>19</v>
      </c>
      <c r="J522" s="186">
        <v>98</v>
      </c>
      <c r="K522" s="186">
        <v>14</v>
      </c>
    </row>
    <row r="523" spans="1:12" ht="9" customHeight="1" x14ac:dyDescent="0.15">
      <c r="A523" s="41" t="s">
        <v>30</v>
      </c>
      <c r="B523" s="41">
        <f t="shared" si="28"/>
        <v>2</v>
      </c>
      <c r="C523" s="41">
        <v>2</v>
      </c>
      <c r="D523" s="41">
        <v>0</v>
      </c>
      <c r="E523" s="41"/>
      <c r="F523" s="41">
        <v>150</v>
      </c>
      <c r="G523" s="41"/>
      <c r="H523" s="262">
        <f t="shared" si="29"/>
        <v>507</v>
      </c>
      <c r="I523" s="117">
        <v>64</v>
      </c>
      <c r="J523" s="117">
        <v>436</v>
      </c>
      <c r="K523" s="117">
        <v>7</v>
      </c>
    </row>
    <row r="524" spans="1:12" ht="9" customHeight="1" x14ac:dyDescent="0.15">
      <c r="A524" s="28" t="s">
        <v>111</v>
      </c>
      <c r="B524" s="28">
        <f t="shared" si="28"/>
        <v>1</v>
      </c>
      <c r="C524" s="28">
        <v>1</v>
      </c>
      <c r="D524" s="37">
        <v>0</v>
      </c>
      <c r="E524" s="28"/>
      <c r="F524" s="37">
        <v>0</v>
      </c>
      <c r="G524" s="28"/>
      <c r="H524" s="197">
        <f t="shared" si="29"/>
        <v>589</v>
      </c>
      <c r="I524" s="186">
        <v>225</v>
      </c>
      <c r="J524" s="186">
        <v>213</v>
      </c>
      <c r="K524" s="186">
        <v>151</v>
      </c>
    </row>
    <row r="525" spans="1:12" ht="9" customHeight="1" x14ac:dyDescent="0.15">
      <c r="A525" s="28" t="s">
        <v>33</v>
      </c>
      <c r="B525" s="28">
        <f t="shared" si="28"/>
        <v>1</v>
      </c>
      <c r="C525" s="28">
        <v>1</v>
      </c>
      <c r="D525" s="37">
        <v>0</v>
      </c>
      <c r="E525" s="28"/>
      <c r="F525" s="37">
        <v>146</v>
      </c>
      <c r="G525" s="28"/>
      <c r="H525" s="197">
        <f t="shared" si="29"/>
        <v>135</v>
      </c>
      <c r="I525" s="186">
        <v>42</v>
      </c>
      <c r="J525" s="186">
        <v>89</v>
      </c>
      <c r="K525" s="186">
        <v>4</v>
      </c>
    </row>
    <row r="526" spans="1:12" ht="9" customHeight="1" x14ac:dyDescent="0.15">
      <c r="A526" s="28" t="s">
        <v>34</v>
      </c>
      <c r="B526" s="28">
        <f t="shared" si="28"/>
        <v>2</v>
      </c>
      <c r="C526" s="28">
        <v>1</v>
      </c>
      <c r="D526" s="37">
        <v>1</v>
      </c>
      <c r="E526" s="28"/>
      <c r="F526" s="37">
        <v>11</v>
      </c>
      <c r="G526" s="28"/>
      <c r="H526" s="197">
        <f t="shared" si="29"/>
        <v>119</v>
      </c>
      <c r="I526" s="186">
        <v>8</v>
      </c>
      <c r="J526" s="186">
        <v>106</v>
      </c>
      <c r="K526" s="186">
        <v>5</v>
      </c>
    </row>
    <row r="527" spans="1:12" ht="9" customHeight="1" x14ac:dyDescent="0.15">
      <c r="A527" s="41" t="s">
        <v>36</v>
      </c>
      <c r="B527" s="41">
        <f t="shared" si="28"/>
        <v>2</v>
      </c>
      <c r="C527" s="41">
        <v>2</v>
      </c>
      <c r="D527" s="41">
        <v>0</v>
      </c>
      <c r="E527" s="41"/>
      <c r="F527" s="41">
        <v>5</v>
      </c>
      <c r="G527" s="41"/>
      <c r="H527" s="262">
        <f t="shared" si="29"/>
        <v>70</v>
      </c>
      <c r="I527" s="117">
        <v>8</v>
      </c>
      <c r="J527" s="117">
        <v>55</v>
      </c>
      <c r="K527" s="117">
        <v>7</v>
      </c>
    </row>
    <row r="528" spans="1:12" ht="9" customHeight="1" x14ac:dyDescent="0.15">
      <c r="A528" s="28" t="s">
        <v>130</v>
      </c>
      <c r="B528" s="28">
        <f t="shared" si="28"/>
        <v>1</v>
      </c>
      <c r="C528" s="28">
        <v>0</v>
      </c>
      <c r="D528" s="37">
        <v>1</v>
      </c>
      <c r="E528" s="28"/>
      <c r="F528" s="37">
        <v>3</v>
      </c>
      <c r="G528" s="28"/>
      <c r="H528" s="197">
        <f t="shared" si="29"/>
        <v>54</v>
      </c>
      <c r="I528" s="186">
        <v>3</v>
      </c>
      <c r="J528" s="186">
        <v>41</v>
      </c>
      <c r="K528" s="186">
        <v>10</v>
      </c>
    </row>
    <row r="529" spans="1:11" ht="9" customHeight="1" x14ac:dyDescent="0.15">
      <c r="A529" s="28" t="s">
        <v>39</v>
      </c>
      <c r="B529" s="28">
        <f t="shared" si="28"/>
        <v>3</v>
      </c>
      <c r="C529" s="28">
        <v>2</v>
      </c>
      <c r="D529" s="37">
        <v>1</v>
      </c>
      <c r="E529" s="28"/>
      <c r="F529" s="37">
        <v>33</v>
      </c>
      <c r="G529" s="28"/>
      <c r="H529" s="197">
        <f t="shared" si="29"/>
        <v>383</v>
      </c>
      <c r="I529" s="186">
        <v>96</v>
      </c>
      <c r="J529" s="186">
        <v>268</v>
      </c>
      <c r="K529" s="186">
        <v>19</v>
      </c>
    </row>
    <row r="530" spans="1:11" ht="9" customHeight="1" x14ac:dyDescent="0.15">
      <c r="A530" s="28" t="s">
        <v>32</v>
      </c>
      <c r="B530" s="28">
        <f t="shared" si="28"/>
        <v>2</v>
      </c>
      <c r="C530" s="28">
        <v>1</v>
      </c>
      <c r="D530" s="37">
        <v>1</v>
      </c>
      <c r="E530" s="28"/>
      <c r="F530" s="37">
        <v>5</v>
      </c>
      <c r="G530" s="28"/>
      <c r="H530" s="197">
        <f t="shared" si="29"/>
        <v>744</v>
      </c>
      <c r="I530" s="186">
        <v>424</v>
      </c>
      <c r="J530" s="186">
        <v>304</v>
      </c>
      <c r="K530" s="186">
        <v>16</v>
      </c>
    </row>
    <row r="531" spans="1:11" ht="9" customHeight="1" x14ac:dyDescent="0.15">
      <c r="A531" s="41" t="s">
        <v>43</v>
      </c>
      <c r="B531" s="41">
        <f t="shared" si="28"/>
        <v>4</v>
      </c>
      <c r="C531" s="41">
        <v>1</v>
      </c>
      <c r="D531" s="41">
        <v>3</v>
      </c>
      <c r="E531" s="41"/>
      <c r="F531" s="41">
        <v>34</v>
      </c>
      <c r="G531" s="41"/>
      <c r="H531" s="262">
        <f t="shared" si="29"/>
        <v>219</v>
      </c>
      <c r="I531" s="117">
        <v>16</v>
      </c>
      <c r="J531" s="117">
        <v>196</v>
      </c>
      <c r="K531" s="117">
        <v>7</v>
      </c>
    </row>
    <row r="532" spans="1:11" ht="9" customHeight="1" x14ac:dyDescent="0.15">
      <c r="A532" s="28" t="s">
        <v>46</v>
      </c>
      <c r="B532" s="28">
        <f t="shared" si="28"/>
        <v>1</v>
      </c>
      <c r="C532" s="28">
        <v>1</v>
      </c>
      <c r="D532" s="37">
        <v>0</v>
      </c>
      <c r="E532" s="28"/>
      <c r="F532" s="37">
        <v>9</v>
      </c>
      <c r="G532" s="28"/>
      <c r="H532" s="197">
        <f t="shared" si="29"/>
        <v>106</v>
      </c>
      <c r="I532" s="186">
        <v>10</v>
      </c>
      <c r="J532" s="186">
        <v>96</v>
      </c>
      <c r="K532" s="186">
        <v>0</v>
      </c>
    </row>
    <row r="533" spans="1:11" ht="9" customHeight="1" x14ac:dyDescent="0.15">
      <c r="A533" s="28" t="s">
        <v>48</v>
      </c>
      <c r="B533" s="28">
        <f t="shared" si="28"/>
        <v>1</v>
      </c>
      <c r="C533" s="28">
        <v>1</v>
      </c>
      <c r="D533" s="37">
        <v>0</v>
      </c>
      <c r="E533" s="28"/>
      <c r="F533" s="37">
        <v>38</v>
      </c>
      <c r="G533" s="28"/>
      <c r="H533" s="197">
        <f t="shared" si="29"/>
        <v>76</v>
      </c>
      <c r="I533" s="186">
        <v>11</v>
      </c>
      <c r="J533" s="186">
        <v>62</v>
      </c>
      <c r="K533" s="186">
        <v>3</v>
      </c>
    </row>
    <row r="534" spans="1:11" ht="9" customHeight="1" x14ac:dyDescent="0.15">
      <c r="A534" s="28" t="s">
        <v>50</v>
      </c>
      <c r="B534" s="28">
        <f t="shared" si="28"/>
        <v>3</v>
      </c>
      <c r="C534" s="28">
        <v>2</v>
      </c>
      <c r="D534" s="37">
        <v>1</v>
      </c>
      <c r="E534" s="28"/>
      <c r="F534" s="37">
        <v>49</v>
      </c>
      <c r="G534" s="28"/>
      <c r="H534" s="197">
        <f t="shared" si="29"/>
        <v>634</v>
      </c>
      <c r="I534" s="186">
        <v>244</v>
      </c>
      <c r="J534" s="186">
        <v>384</v>
      </c>
      <c r="K534" s="186">
        <v>6</v>
      </c>
    </row>
    <row r="535" spans="1:11" ht="9" customHeight="1" x14ac:dyDescent="0.15">
      <c r="A535" s="41" t="s">
        <v>52</v>
      </c>
      <c r="B535" s="41">
        <f t="shared" si="28"/>
        <v>5</v>
      </c>
      <c r="C535" s="41">
        <v>3</v>
      </c>
      <c r="D535" s="41">
        <v>2</v>
      </c>
      <c r="E535" s="41"/>
      <c r="F535" s="41">
        <v>7</v>
      </c>
      <c r="G535" s="41"/>
      <c r="H535" s="262">
        <f t="shared" si="29"/>
        <v>50</v>
      </c>
      <c r="I535" s="117">
        <v>15</v>
      </c>
      <c r="J535" s="117">
        <v>29</v>
      </c>
      <c r="K535" s="117">
        <v>6</v>
      </c>
    </row>
    <row r="536" spans="1:11" ht="9" customHeight="1" x14ac:dyDescent="0.15">
      <c r="A536" s="28" t="s">
        <v>55</v>
      </c>
      <c r="B536" s="28">
        <f t="shared" si="28"/>
        <v>2</v>
      </c>
      <c r="C536" s="28">
        <v>1</v>
      </c>
      <c r="D536" s="37">
        <v>1</v>
      </c>
      <c r="E536" s="28"/>
      <c r="F536" s="37">
        <v>7</v>
      </c>
      <c r="G536" s="28"/>
      <c r="H536" s="197">
        <f t="shared" si="29"/>
        <v>148</v>
      </c>
      <c r="I536" s="186">
        <v>22</v>
      </c>
      <c r="J536" s="186">
        <v>123</v>
      </c>
      <c r="K536" s="186">
        <v>3</v>
      </c>
    </row>
    <row r="537" spans="1:11" ht="9" customHeight="1" x14ac:dyDescent="0.15">
      <c r="A537" s="28" t="s">
        <v>58</v>
      </c>
      <c r="B537" s="28">
        <f t="shared" si="28"/>
        <v>1</v>
      </c>
      <c r="C537" s="28">
        <v>1</v>
      </c>
      <c r="D537" s="37">
        <v>0</v>
      </c>
      <c r="E537" s="28"/>
      <c r="F537" s="37">
        <v>1</v>
      </c>
      <c r="G537" s="28"/>
      <c r="H537" s="197">
        <f t="shared" si="29"/>
        <v>77</v>
      </c>
      <c r="I537" s="186">
        <v>9</v>
      </c>
      <c r="J537" s="186">
        <v>63</v>
      </c>
      <c r="K537" s="186">
        <v>5</v>
      </c>
    </row>
    <row r="538" spans="1:11" ht="9" customHeight="1" x14ac:dyDescent="0.15">
      <c r="A538" s="28" t="s">
        <v>59</v>
      </c>
      <c r="B538" s="28">
        <f t="shared" si="28"/>
        <v>4</v>
      </c>
      <c r="C538" s="28">
        <v>3</v>
      </c>
      <c r="D538" s="37">
        <v>1</v>
      </c>
      <c r="E538" s="28"/>
      <c r="F538" s="37">
        <v>20</v>
      </c>
      <c r="G538" s="28"/>
      <c r="H538" s="197">
        <f t="shared" si="29"/>
        <v>116</v>
      </c>
      <c r="I538" s="186">
        <v>53</v>
      </c>
      <c r="J538" s="186">
        <v>60</v>
      </c>
      <c r="K538" s="186">
        <v>3</v>
      </c>
    </row>
    <row r="539" spans="1:11" ht="9" customHeight="1" x14ac:dyDescent="0.15">
      <c r="A539" s="41" t="s">
        <v>63</v>
      </c>
      <c r="B539" s="41">
        <f t="shared" si="28"/>
        <v>2</v>
      </c>
      <c r="C539" s="41">
        <v>1</v>
      </c>
      <c r="D539" s="41">
        <v>1</v>
      </c>
      <c r="E539" s="41"/>
      <c r="F539" s="41">
        <v>15</v>
      </c>
      <c r="G539" s="41"/>
      <c r="H539" s="262">
        <f t="shared" si="29"/>
        <v>100</v>
      </c>
      <c r="I539" s="117">
        <v>45</v>
      </c>
      <c r="J539" s="117">
        <v>50</v>
      </c>
      <c r="K539" s="117">
        <v>5</v>
      </c>
    </row>
    <row r="540" spans="1:11" ht="9" customHeight="1" x14ac:dyDescent="0.15">
      <c r="A540" s="28" t="s">
        <v>65</v>
      </c>
      <c r="B540" s="28">
        <f t="shared" si="28"/>
        <v>4</v>
      </c>
      <c r="C540" s="28">
        <v>3</v>
      </c>
      <c r="D540" s="37">
        <v>1</v>
      </c>
      <c r="E540" s="28"/>
      <c r="F540" s="37">
        <v>238</v>
      </c>
      <c r="G540" s="28"/>
      <c r="H540" s="197">
        <f t="shared" si="29"/>
        <v>1204</v>
      </c>
      <c r="I540" s="186">
        <v>58</v>
      </c>
      <c r="J540" s="187">
        <v>1139</v>
      </c>
      <c r="K540" s="186">
        <v>7</v>
      </c>
    </row>
    <row r="541" spans="1:11" ht="9" customHeight="1" x14ac:dyDescent="0.15">
      <c r="A541" s="28" t="s">
        <v>69</v>
      </c>
      <c r="B541" s="28">
        <f t="shared" si="28"/>
        <v>5</v>
      </c>
      <c r="C541" s="28">
        <v>5</v>
      </c>
      <c r="D541" s="37">
        <v>0</v>
      </c>
      <c r="E541" s="28"/>
      <c r="F541" s="37">
        <v>108</v>
      </c>
      <c r="G541" s="28"/>
      <c r="H541" s="197">
        <f t="shared" si="29"/>
        <v>786</v>
      </c>
      <c r="I541" s="186">
        <v>33</v>
      </c>
      <c r="J541" s="186">
        <v>746</v>
      </c>
      <c r="K541" s="186">
        <v>7</v>
      </c>
    </row>
    <row r="542" spans="1:11" ht="9" customHeight="1" x14ac:dyDescent="0.15">
      <c r="A542" s="28" t="s">
        <v>74</v>
      </c>
      <c r="B542" s="28">
        <f t="shared" si="28"/>
        <v>1</v>
      </c>
      <c r="C542" s="28">
        <v>1</v>
      </c>
      <c r="D542" s="37">
        <v>0</v>
      </c>
      <c r="E542" s="28"/>
      <c r="F542" s="37">
        <v>20</v>
      </c>
      <c r="G542" s="28"/>
      <c r="H542" s="197">
        <f t="shared" si="29"/>
        <v>88</v>
      </c>
      <c r="I542" s="186">
        <v>5</v>
      </c>
      <c r="J542" s="186">
        <v>79</v>
      </c>
      <c r="K542" s="186">
        <v>4</v>
      </c>
    </row>
    <row r="543" spans="1:11" ht="9" customHeight="1" x14ac:dyDescent="0.15">
      <c r="A543" s="41" t="s">
        <v>76</v>
      </c>
      <c r="B543" s="41">
        <f t="shared" si="28"/>
        <v>5</v>
      </c>
      <c r="C543" s="41">
        <v>5</v>
      </c>
      <c r="D543" s="41">
        <v>0</v>
      </c>
      <c r="E543" s="41"/>
      <c r="F543" s="41">
        <v>128</v>
      </c>
      <c r="G543" s="41"/>
      <c r="H543" s="262">
        <f t="shared" si="29"/>
        <v>371</v>
      </c>
      <c r="I543" s="117">
        <v>20</v>
      </c>
      <c r="J543" s="117">
        <v>334</v>
      </c>
      <c r="K543" s="117">
        <v>17</v>
      </c>
    </row>
    <row r="544" spans="1:11" ht="9" customHeight="1" x14ac:dyDescent="0.15">
      <c r="A544" s="28" t="s">
        <v>105</v>
      </c>
      <c r="B544" s="28">
        <f t="shared" si="28"/>
        <v>1</v>
      </c>
      <c r="C544" s="28">
        <v>0</v>
      </c>
      <c r="D544" s="37">
        <v>1</v>
      </c>
      <c r="E544" s="28"/>
      <c r="F544" s="37">
        <v>1</v>
      </c>
      <c r="G544" s="28"/>
      <c r="H544" s="197">
        <f t="shared" si="29"/>
        <v>3</v>
      </c>
      <c r="I544" s="186">
        <v>0</v>
      </c>
      <c r="J544" s="186">
        <v>1</v>
      </c>
      <c r="K544" s="186">
        <v>2</v>
      </c>
    </row>
    <row r="545" spans="1:12" ht="9" customHeight="1" x14ac:dyDescent="0.15">
      <c r="A545" s="28" t="s">
        <v>82</v>
      </c>
      <c r="B545" s="28">
        <f t="shared" si="28"/>
        <v>5</v>
      </c>
      <c r="C545" s="28">
        <v>2</v>
      </c>
      <c r="D545" s="37">
        <v>3</v>
      </c>
      <c r="E545" s="28"/>
      <c r="F545" s="37">
        <v>51</v>
      </c>
      <c r="G545" s="28"/>
      <c r="H545" s="197">
        <f t="shared" si="29"/>
        <v>197</v>
      </c>
      <c r="I545" s="186">
        <v>30</v>
      </c>
      <c r="J545" s="186">
        <v>156</v>
      </c>
      <c r="K545" s="186">
        <v>11</v>
      </c>
    </row>
    <row r="546" spans="1:12" ht="9" customHeight="1" x14ac:dyDescent="0.15">
      <c r="A546" s="28" t="s">
        <v>86</v>
      </c>
      <c r="B546" s="28">
        <f t="shared" si="28"/>
        <v>2</v>
      </c>
      <c r="C546" s="28">
        <v>2</v>
      </c>
      <c r="D546" s="37">
        <v>0</v>
      </c>
      <c r="E546" s="28"/>
      <c r="F546" s="37">
        <v>3</v>
      </c>
      <c r="G546" s="28"/>
      <c r="H546" s="197">
        <f t="shared" si="29"/>
        <v>78</v>
      </c>
      <c r="I546" s="186">
        <v>37</v>
      </c>
      <c r="J546" s="186">
        <v>37</v>
      </c>
      <c r="K546" s="186">
        <v>4</v>
      </c>
    </row>
    <row r="547" spans="1:12" ht="9" customHeight="1" x14ac:dyDescent="0.15">
      <c r="A547" s="41" t="s">
        <v>88</v>
      </c>
      <c r="B547" s="41">
        <f t="shared" si="28"/>
        <v>1</v>
      </c>
      <c r="C547" s="41">
        <v>1</v>
      </c>
      <c r="D547" s="41">
        <v>0</v>
      </c>
      <c r="E547" s="41"/>
      <c r="F547" s="41">
        <v>9</v>
      </c>
      <c r="G547" s="41"/>
      <c r="H547" s="262">
        <f t="shared" si="29"/>
        <v>22</v>
      </c>
      <c r="I547" s="117">
        <v>5</v>
      </c>
      <c r="J547" s="117">
        <v>16</v>
      </c>
      <c r="K547" s="117">
        <v>1</v>
      </c>
    </row>
    <row r="548" spans="1:12" s="38" customFormat="1" ht="9" customHeight="1" x14ac:dyDescent="0.15">
      <c r="A548" s="37"/>
      <c r="B548" s="37"/>
      <c r="C548" s="37"/>
      <c r="D548" s="37"/>
      <c r="E548" s="37"/>
      <c r="F548" s="37"/>
      <c r="G548" s="37"/>
      <c r="H548" s="37"/>
      <c r="I548" s="199"/>
      <c r="J548" s="114"/>
      <c r="K548" s="114"/>
      <c r="L548" s="114"/>
    </row>
    <row r="549" spans="1:12" ht="9" customHeight="1" x14ac:dyDescent="0.25">
      <c r="A549" s="25">
        <v>2010</v>
      </c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</row>
    <row r="550" spans="1:12" ht="9" customHeight="1" x14ac:dyDescent="0.25">
      <c r="A550" s="30" t="s">
        <v>129</v>
      </c>
      <c r="B550" s="261">
        <f>SUM(B552:B583)</f>
        <v>76</v>
      </c>
      <c r="C550" s="261">
        <f>SUM(C552:C583)</f>
        <v>64</v>
      </c>
      <c r="D550" s="261">
        <f>SUM(D552:D583)</f>
        <v>12</v>
      </c>
      <c r="E550" s="261"/>
      <c r="F550" s="261">
        <f>SUM(F552:F583)</f>
        <v>1389</v>
      </c>
      <c r="G550" s="261"/>
      <c r="H550" s="261">
        <f>SUM(H552:H583)</f>
        <v>8155</v>
      </c>
      <c r="I550" s="261">
        <f>SUM(I552:I583)</f>
        <v>1742</v>
      </c>
      <c r="J550" s="261">
        <f>SUM(J552:J583)</f>
        <v>5995</v>
      </c>
      <c r="K550" s="261">
        <f>SUM(K552:K583)</f>
        <v>418</v>
      </c>
    </row>
    <row r="551" spans="1:12" ht="3" customHeight="1" x14ac:dyDescent="0.25">
      <c r="A551" s="30"/>
      <c r="B551" s="33"/>
      <c r="C551" s="33"/>
      <c r="D551" s="33"/>
      <c r="E551" s="33"/>
      <c r="F551" s="261"/>
      <c r="G551" s="28"/>
      <c r="H551" s="260"/>
      <c r="I551" s="260"/>
      <c r="J551" s="260"/>
      <c r="K551" s="260"/>
    </row>
    <row r="552" spans="1:12" ht="9" customHeight="1" x14ac:dyDescent="0.15">
      <c r="A552" s="28" t="s">
        <v>14</v>
      </c>
      <c r="B552" s="28">
        <f t="shared" ref="B552:B583" si="30">SUM(C552:D552)</f>
        <v>1</v>
      </c>
      <c r="C552" s="28">
        <v>1</v>
      </c>
      <c r="D552" s="37">
        <v>0</v>
      </c>
      <c r="E552" s="28"/>
      <c r="F552" s="37">
        <v>1</v>
      </c>
      <c r="G552" s="28"/>
      <c r="H552" s="186">
        <f t="shared" ref="H552:H583" si="31">SUM(I552:K552)</f>
        <v>23</v>
      </c>
      <c r="I552" s="186">
        <v>1</v>
      </c>
      <c r="J552" s="186">
        <v>15</v>
      </c>
      <c r="K552" s="186">
        <v>7</v>
      </c>
    </row>
    <row r="553" spans="1:12" ht="9" customHeight="1" x14ac:dyDescent="0.15">
      <c r="A553" s="28" t="s">
        <v>15</v>
      </c>
      <c r="B553" s="28">
        <f t="shared" si="30"/>
        <v>4</v>
      </c>
      <c r="C553" s="28">
        <v>4</v>
      </c>
      <c r="D553" s="37">
        <v>0</v>
      </c>
      <c r="E553" s="28"/>
      <c r="F553" s="37">
        <v>68</v>
      </c>
      <c r="G553" s="28"/>
      <c r="H553" s="186">
        <f t="shared" si="31"/>
        <v>365</v>
      </c>
      <c r="I553" s="186">
        <v>26</v>
      </c>
      <c r="J553" s="186">
        <v>333</v>
      </c>
      <c r="K553" s="186">
        <v>6</v>
      </c>
    </row>
    <row r="554" spans="1:12" ht="9" customHeight="1" x14ac:dyDescent="0.15">
      <c r="A554" s="28" t="s">
        <v>112</v>
      </c>
      <c r="B554" s="28">
        <f t="shared" si="30"/>
        <v>4</v>
      </c>
      <c r="C554" s="28">
        <v>4</v>
      </c>
      <c r="D554" s="37">
        <v>0</v>
      </c>
      <c r="E554" s="28"/>
      <c r="F554" s="37">
        <v>40</v>
      </c>
      <c r="G554" s="28"/>
      <c r="H554" s="186">
        <f t="shared" si="31"/>
        <v>122</v>
      </c>
      <c r="I554" s="186">
        <v>55</v>
      </c>
      <c r="J554" s="186">
        <v>66</v>
      </c>
      <c r="K554" s="186">
        <v>1</v>
      </c>
    </row>
    <row r="555" spans="1:12" ht="9" customHeight="1" x14ac:dyDescent="0.15">
      <c r="A555" s="41" t="s">
        <v>21</v>
      </c>
      <c r="B555" s="41">
        <f t="shared" si="30"/>
        <v>2</v>
      </c>
      <c r="C555" s="41">
        <v>2</v>
      </c>
      <c r="D555" s="41">
        <v>0</v>
      </c>
      <c r="E555" s="41"/>
      <c r="F555" s="41">
        <v>17</v>
      </c>
      <c r="G555" s="41"/>
      <c r="H555" s="117">
        <f t="shared" si="31"/>
        <v>113</v>
      </c>
      <c r="I555" s="117">
        <v>71</v>
      </c>
      <c r="J555" s="117">
        <v>38</v>
      </c>
      <c r="K555" s="117">
        <v>4</v>
      </c>
    </row>
    <row r="556" spans="1:12" ht="9" customHeight="1" x14ac:dyDescent="0.15">
      <c r="A556" s="28" t="s">
        <v>23</v>
      </c>
      <c r="B556" s="28">
        <f t="shared" si="30"/>
        <v>5</v>
      </c>
      <c r="C556" s="28">
        <v>5</v>
      </c>
      <c r="D556" s="37">
        <v>0</v>
      </c>
      <c r="E556" s="28"/>
      <c r="F556" s="37">
        <v>140</v>
      </c>
      <c r="G556" s="28"/>
      <c r="H556" s="186">
        <f t="shared" si="31"/>
        <v>277</v>
      </c>
      <c r="I556" s="186">
        <v>84</v>
      </c>
      <c r="J556" s="186">
        <v>186</v>
      </c>
      <c r="K556" s="186">
        <v>7</v>
      </c>
    </row>
    <row r="557" spans="1:12" ht="9" customHeight="1" x14ac:dyDescent="0.15">
      <c r="A557" s="28" t="s">
        <v>25</v>
      </c>
      <c r="B557" s="28">
        <f t="shared" si="30"/>
        <v>2</v>
      </c>
      <c r="C557" s="28">
        <v>1</v>
      </c>
      <c r="D557" s="37">
        <v>1</v>
      </c>
      <c r="E557" s="28"/>
      <c r="F557" s="37">
        <v>11</v>
      </c>
      <c r="G557" s="28"/>
      <c r="H557" s="186">
        <f t="shared" si="31"/>
        <v>67</v>
      </c>
      <c r="I557" s="186">
        <v>2</v>
      </c>
      <c r="J557" s="186">
        <v>61</v>
      </c>
      <c r="K557" s="186">
        <v>4</v>
      </c>
    </row>
    <row r="558" spans="1:12" ht="9" customHeight="1" x14ac:dyDescent="0.15">
      <c r="A558" s="28" t="s">
        <v>27</v>
      </c>
      <c r="B558" s="28">
        <f t="shared" si="30"/>
        <v>3</v>
      </c>
      <c r="C558" s="28">
        <v>3</v>
      </c>
      <c r="D558" s="37">
        <v>0</v>
      </c>
      <c r="E558" s="28"/>
      <c r="F558" s="37">
        <v>28</v>
      </c>
      <c r="G558" s="28"/>
      <c r="H558" s="186">
        <f t="shared" si="31"/>
        <v>130</v>
      </c>
      <c r="I558" s="186">
        <v>19</v>
      </c>
      <c r="J558" s="186">
        <v>96</v>
      </c>
      <c r="K558" s="186">
        <v>15</v>
      </c>
    </row>
    <row r="559" spans="1:12" ht="9" customHeight="1" x14ac:dyDescent="0.15">
      <c r="A559" s="41" t="s">
        <v>30</v>
      </c>
      <c r="B559" s="41">
        <f t="shared" si="30"/>
        <v>2</v>
      </c>
      <c r="C559" s="41">
        <v>2</v>
      </c>
      <c r="D559" s="41">
        <v>0</v>
      </c>
      <c r="E559" s="41"/>
      <c r="F559" s="41">
        <v>151</v>
      </c>
      <c r="G559" s="41"/>
      <c r="H559" s="117">
        <f t="shared" si="31"/>
        <v>511</v>
      </c>
      <c r="I559" s="117">
        <v>58</v>
      </c>
      <c r="J559" s="117">
        <v>442</v>
      </c>
      <c r="K559" s="117">
        <v>11</v>
      </c>
    </row>
    <row r="560" spans="1:12" ht="9" customHeight="1" x14ac:dyDescent="0.15">
      <c r="A560" s="28" t="s">
        <v>111</v>
      </c>
      <c r="B560" s="28">
        <f t="shared" si="30"/>
        <v>1</v>
      </c>
      <c r="C560" s="28">
        <v>1</v>
      </c>
      <c r="D560" s="37">
        <v>0</v>
      </c>
      <c r="E560" s="28"/>
      <c r="F560" s="37">
        <v>0</v>
      </c>
      <c r="G560" s="28"/>
      <c r="H560" s="186">
        <f t="shared" si="31"/>
        <v>692</v>
      </c>
      <c r="I560" s="186">
        <v>216</v>
      </c>
      <c r="J560" s="186">
        <v>280</v>
      </c>
      <c r="K560" s="186">
        <v>196</v>
      </c>
    </row>
    <row r="561" spans="1:11" ht="9" customHeight="1" x14ac:dyDescent="0.15">
      <c r="A561" s="28" t="s">
        <v>33</v>
      </c>
      <c r="B561" s="28">
        <f t="shared" si="30"/>
        <v>1</v>
      </c>
      <c r="C561" s="28">
        <v>1</v>
      </c>
      <c r="D561" s="37">
        <v>0</v>
      </c>
      <c r="E561" s="28"/>
      <c r="F561" s="37">
        <v>149</v>
      </c>
      <c r="G561" s="28"/>
      <c r="H561" s="186">
        <f t="shared" si="31"/>
        <v>133</v>
      </c>
      <c r="I561" s="186">
        <v>40</v>
      </c>
      <c r="J561" s="186">
        <v>87</v>
      </c>
      <c r="K561" s="186">
        <v>6</v>
      </c>
    </row>
    <row r="562" spans="1:11" ht="9" customHeight="1" x14ac:dyDescent="0.15">
      <c r="A562" s="28" t="s">
        <v>34</v>
      </c>
      <c r="B562" s="28">
        <f t="shared" si="30"/>
        <v>2</v>
      </c>
      <c r="C562" s="28">
        <v>1</v>
      </c>
      <c r="D562" s="37">
        <v>1</v>
      </c>
      <c r="E562" s="28"/>
      <c r="F562" s="37">
        <v>11</v>
      </c>
      <c r="G562" s="28"/>
      <c r="H562" s="186">
        <f t="shared" si="31"/>
        <v>97</v>
      </c>
      <c r="I562" s="186">
        <v>9</v>
      </c>
      <c r="J562" s="186">
        <v>83</v>
      </c>
      <c r="K562" s="186">
        <v>5</v>
      </c>
    </row>
    <row r="563" spans="1:11" ht="9" customHeight="1" x14ac:dyDescent="0.15">
      <c r="A563" s="41" t="s">
        <v>36</v>
      </c>
      <c r="B563" s="41">
        <f t="shared" si="30"/>
        <v>2</v>
      </c>
      <c r="C563" s="41">
        <v>2</v>
      </c>
      <c r="D563" s="41">
        <v>0</v>
      </c>
      <c r="E563" s="41"/>
      <c r="F563" s="41">
        <v>5</v>
      </c>
      <c r="G563" s="41"/>
      <c r="H563" s="117">
        <f t="shared" si="31"/>
        <v>72</v>
      </c>
      <c r="I563" s="117">
        <v>9</v>
      </c>
      <c r="J563" s="117">
        <v>56</v>
      </c>
      <c r="K563" s="117">
        <v>7</v>
      </c>
    </row>
    <row r="564" spans="1:11" ht="9" customHeight="1" x14ac:dyDescent="0.15">
      <c r="A564" s="28" t="s">
        <v>130</v>
      </c>
      <c r="B564" s="28">
        <f t="shared" si="30"/>
        <v>1</v>
      </c>
      <c r="C564" s="28">
        <v>0</v>
      </c>
      <c r="D564" s="37">
        <v>1</v>
      </c>
      <c r="E564" s="28"/>
      <c r="F564" s="37">
        <v>2</v>
      </c>
      <c r="G564" s="28"/>
      <c r="H564" s="186">
        <f t="shared" si="31"/>
        <v>63</v>
      </c>
      <c r="I564" s="186">
        <v>5</v>
      </c>
      <c r="J564" s="186">
        <v>47</v>
      </c>
      <c r="K564" s="186">
        <v>11</v>
      </c>
    </row>
    <row r="565" spans="1:11" ht="9" customHeight="1" x14ac:dyDescent="0.15">
      <c r="A565" s="28" t="s">
        <v>39</v>
      </c>
      <c r="B565" s="28">
        <f t="shared" si="30"/>
        <v>2</v>
      </c>
      <c r="C565" s="28">
        <v>2</v>
      </c>
      <c r="D565" s="37">
        <v>0</v>
      </c>
      <c r="E565" s="28"/>
      <c r="F565" s="37">
        <v>34</v>
      </c>
      <c r="G565" s="28"/>
      <c r="H565" s="186">
        <f t="shared" si="31"/>
        <v>376</v>
      </c>
      <c r="I565" s="186">
        <v>98</v>
      </c>
      <c r="J565" s="186">
        <v>261</v>
      </c>
      <c r="K565" s="186">
        <v>17</v>
      </c>
    </row>
    <row r="566" spans="1:11" ht="9" customHeight="1" x14ac:dyDescent="0.15">
      <c r="A566" s="28" t="s">
        <v>32</v>
      </c>
      <c r="B566" s="28">
        <f t="shared" si="30"/>
        <v>2</v>
      </c>
      <c r="C566" s="28">
        <v>1</v>
      </c>
      <c r="D566" s="37">
        <v>1</v>
      </c>
      <c r="E566" s="28"/>
      <c r="F566" s="37">
        <v>6</v>
      </c>
      <c r="G566" s="28"/>
      <c r="H566" s="186">
        <f t="shared" si="31"/>
        <v>784</v>
      </c>
      <c r="I566" s="186">
        <v>447</v>
      </c>
      <c r="J566" s="186">
        <v>317</v>
      </c>
      <c r="K566" s="186">
        <v>20</v>
      </c>
    </row>
    <row r="567" spans="1:11" ht="9" customHeight="1" x14ac:dyDescent="0.15">
      <c r="A567" s="41" t="s">
        <v>43</v>
      </c>
      <c r="B567" s="41">
        <f t="shared" si="30"/>
        <v>4</v>
      </c>
      <c r="C567" s="41">
        <v>2</v>
      </c>
      <c r="D567" s="41">
        <v>2</v>
      </c>
      <c r="E567" s="41"/>
      <c r="F567" s="41">
        <v>36</v>
      </c>
      <c r="G567" s="41"/>
      <c r="H567" s="117">
        <f t="shared" si="31"/>
        <v>227</v>
      </c>
      <c r="I567" s="117">
        <v>15</v>
      </c>
      <c r="J567" s="117">
        <v>205</v>
      </c>
      <c r="K567" s="117">
        <v>7</v>
      </c>
    </row>
    <row r="568" spans="1:11" ht="9" customHeight="1" x14ac:dyDescent="0.15">
      <c r="A568" s="28" t="s">
        <v>46</v>
      </c>
      <c r="B568" s="28">
        <f t="shared" si="30"/>
        <v>1</v>
      </c>
      <c r="C568" s="28">
        <v>1</v>
      </c>
      <c r="D568" s="37">
        <v>0</v>
      </c>
      <c r="E568" s="28"/>
      <c r="F568" s="37">
        <v>9</v>
      </c>
      <c r="G568" s="28"/>
      <c r="H568" s="186">
        <f t="shared" si="31"/>
        <v>98</v>
      </c>
      <c r="I568" s="186">
        <v>11</v>
      </c>
      <c r="J568" s="186">
        <v>87</v>
      </c>
      <c r="K568" s="186">
        <v>0</v>
      </c>
    </row>
    <row r="569" spans="1:11" ht="9" customHeight="1" x14ac:dyDescent="0.15">
      <c r="A569" s="28" t="s">
        <v>48</v>
      </c>
      <c r="B569" s="28">
        <f t="shared" si="30"/>
        <v>1</v>
      </c>
      <c r="C569" s="28">
        <v>1</v>
      </c>
      <c r="D569" s="37">
        <v>0</v>
      </c>
      <c r="E569" s="28"/>
      <c r="F569" s="37">
        <v>38</v>
      </c>
      <c r="G569" s="28"/>
      <c r="H569" s="186">
        <f t="shared" si="31"/>
        <v>78</v>
      </c>
      <c r="I569" s="186">
        <v>11</v>
      </c>
      <c r="J569" s="186">
        <v>64</v>
      </c>
      <c r="K569" s="186">
        <v>3</v>
      </c>
    </row>
    <row r="570" spans="1:11" ht="9" customHeight="1" x14ac:dyDescent="0.15">
      <c r="A570" s="28" t="s">
        <v>50</v>
      </c>
      <c r="B570" s="28">
        <f t="shared" si="30"/>
        <v>2</v>
      </c>
      <c r="C570" s="28">
        <v>2</v>
      </c>
      <c r="D570" s="37">
        <v>0</v>
      </c>
      <c r="E570" s="28"/>
      <c r="F570" s="37">
        <v>50</v>
      </c>
      <c r="G570" s="28"/>
      <c r="H570" s="186">
        <f t="shared" si="31"/>
        <v>642</v>
      </c>
      <c r="I570" s="186">
        <v>241</v>
      </c>
      <c r="J570" s="186">
        <v>394</v>
      </c>
      <c r="K570" s="186">
        <v>7</v>
      </c>
    </row>
    <row r="571" spans="1:11" ht="9" customHeight="1" x14ac:dyDescent="0.15">
      <c r="A571" s="41" t="s">
        <v>52</v>
      </c>
      <c r="B571" s="41">
        <f t="shared" si="30"/>
        <v>3</v>
      </c>
      <c r="C571" s="41">
        <v>3</v>
      </c>
      <c r="D571" s="41">
        <v>0</v>
      </c>
      <c r="E571" s="41"/>
      <c r="F571" s="41">
        <v>14</v>
      </c>
      <c r="G571" s="41"/>
      <c r="H571" s="117">
        <f t="shared" si="31"/>
        <v>54</v>
      </c>
      <c r="I571" s="117">
        <v>15</v>
      </c>
      <c r="J571" s="117">
        <v>32</v>
      </c>
      <c r="K571" s="117">
        <v>7</v>
      </c>
    </row>
    <row r="572" spans="1:11" ht="9" customHeight="1" x14ac:dyDescent="0.15">
      <c r="A572" s="28" t="s">
        <v>55</v>
      </c>
      <c r="B572" s="28">
        <f t="shared" si="30"/>
        <v>2</v>
      </c>
      <c r="C572" s="28">
        <v>1</v>
      </c>
      <c r="D572" s="37">
        <v>1</v>
      </c>
      <c r="E572" s="28"/>
      <c r="F572" s="37">
        <v>7</v>
      </c>
      <c r="G572" s="28"/>
      <c r="H572" s="186">
        <f t="shared" si="31"/>
        <v>159</v>
      </c>
      <c r="I572" s="186">
        <v>22</v>
      </c>
      <c r="J572" s="186">
        <v>133</v>
      </c>
      <c r="K572" s="186">
        <v>4</v>
      </c>
    </row>
    <row r="573" spans="1:11" ht="9" customHeight="1" x14ac:dyDescent="0.15">
      <c r="A573" s="28" t="s">
        <v>58</v>
      </c>
      <c r="B573" s="28">
        <f t="shared" si="30"/>
        <v>1</v>
      </c>
      <c r="C573" s="28">
        <v>1</v>
      </c>
      <c r="D573" s="37">
        <v>0</v>
      </c>
      <c r="E573" s="28"/>
      <c r="F573" s="37">
        <v>1</v>
      </c>
      <c r="G573" s="28"/>
      <c r="H573" s="186">
        <f t="shared" si="31"/>
        <v>76</v>
      </c>
      <c r="I573" s="186">
        <v>8</v>
      </c>
      <c r="J573" s="186">
        <v>63</v>
      </c>
      <c r="K573" s="186">
        <v>5</v>
      </c>
    </row>
    <row r="574" spans="1:11" ht="9" customHeight="1" x14ac:dyDescent="0.15">
      <c r="A574" s="28" t="s">
        <v>59</v>
      </c>
      <c r="B574" s="28">
        <f t="shared" si="30"/>
        <v>4</v>
      </c>
      <c r="C574" s="28">
        <v>3</v>
      </c>
      <c r="D574" s="37">
        <v>1</v>
      </c>
      <c r="E574" s="28"/>
      <c r="F574" s="37">
        <v>19</v>
      </c>
      <c r="G574" s="28"/>
      <c r="H574" s="186">
        <f t="shared" si="31"/>
        <v>123</v>
      </c>
      <c r="I574" s="186">
        <v>56</v>
      </c>
      <c r="J574" s="186">
        <v>64</v>
      </c>
      <c r="K574" s="186">
        <v>3</v>
      </c>
    </row>
    <row r="575" spans="1:11" ht="9" customHeight="1" x14ac:dyDescent="0.15">
      <c r="A575" s="41" t="s">
        <v>63</v>
      </c>
      <c r="B575" s="41">
        <f t="shared" si="30"/>
        <v>2</v>
      </c>
      <c r="C575" s="41">
        <v>1</v>
      </c>
      <c r="D575" s="41">
        <v>1</v>
      </c>
      <c r="E575" s="41"/>
      <c r="F575" s="41">
        <v>15</v>
      </c>
      <c r="G575" s="41"/>
      <c r="H575" s="117">
        <f t="shared" si="31"/>
        <v>99</v>
      </c>
      <c r="I575" s="117">
        <v>45</v>
      </c>
      <c r="J575" s="117">
        <v>50</v>
      </c>
      <c r="K575" s="117">
        <v>4</v>
      </c>
    </row>
    <row r="576" spans="1:11" ht="9" customHeight="1" x14ac:dyDescent="0.15">
      <c r="A576" s="28" t="s">
        <v>65</v>
      </c>
      <c r="B576" s="28">
        <f t="shared" si="30"/>
        <v>3</v>
      </c>
      <c r="C576" s="28">
        <v>3</v>
      </c>
      <c r="D576" s="37">
        <v>0</v>
      </c>
      <c r="E576" s="28"/>
      <c r="F576" s="37">
        <v>214</v>
      </c>
      <c r="G576" s="28"/>
      <c r="H576" s="186">
        <f t="shared" si="31"/>
        <v>1219</v>
      </c>
      <c r="I576" s="186">
        <v>58</v>
      </c>
      <c r="J576" s="187">
        <v>1151</v>
      </c>
      <c r="K576" s="186">
        <v>10</v>
      </c>
    </row>
    <row r="577" spans="1:11" ht="9" customHeight="1" x14ac:dyDescent="0.15">
      <c r="A577" s="28" t="s">
        <v>69</v>
      </c>
      <c r="B577" s="28">
        <f t="shared" si="30"/>
        <v>5</v>
      </c>
      <c r="C577" s="28">
        <v>5</v>
      </c>
      <c r="D577" s="37">
        <v>0</v>
      </c>
      <c r="E577" s="28"/>
      <c r="F577" s="37">
        <v>113</v>
      </c>
      <c r="G577" s="28"/>
      <c r="H577" s="186">
        <f t="shared" si="31"/>
        <v>803</v>
      </c>
      <c r="I577" s="186">
        <v>32</v>
      </c>
      <c r="J577" s="186">
        <v>763</v>
      </c>
      <c r="K577" s="186">
        <v>8</v>
      </c>
    </row>
    <row r="578" spans="1:11" ht="9" customHeight="1" x14ac:dyDescent="0.15">
      <c r="A578" s="28" t="s">
        <v>74</v>
      </c>
      <c r="B578" s="28">
        <f t="shared" si="30"/>
        <v>1</v>
      </c>
      <c r="C578" s="28">
        <v>1</v>
      </c>
      <c r="D578" s="37">
        <v>0</v>
      </c>
      <c r="E578" s="28"/>
      <c r="F578" s="37">
        <v>20</v>
      </c>
      <c r="G578" s="28"/>
      <c r="H578" s="186">
        <f t="shared" si="31"/>
        <v>86</v>
      </c>
      <c r="I578" s="186">
        <v>4</v>
      </c>
      <c r="J578" s="186">
        <v>77</v>
      </c>
      <c r="K578" s="186">
        <v>5</v>
      </c>
    </row>
    <row r="579" spans="1:11" ht="9" customHeight="1" x14ac:dyDescent="0.15">
      <c r="A579" s="41" t="s">
        <v>76</v>
      </c>
      <c r="B579" s="41">
        <f t="shared" si="30"/>
        <v>5</v>
      </c>
      <c r="C579" s="41">
        <v>5</v>
      </c>
      <c r="D579" s="41">
        <v>0</v>
      </c>
      <c r="E579" s="41"/>
      <c r="F579" s="41">
        <v>128</v>
      </c>
      <c r="G579" s="41"/>
      <c r="H579" s="117">
        <f t="shared" si="31"/>
        <v>368</v>
      </c>
      <c r="I579" s="117">
        <v>21</v>
      </c>
      <c r="J579" s="117">
        <v>329</v>
      </c>
      <c r="K579" s="117">
        <v>18</v>
      </c>
    </row>
    <row r="580" spans="1:11" ht="9" customHeight="1" x14ac:dyDescent="0.15">
      <c r="A580" s="28" t="s">
        <v>105</v>
      </c>
      <c r="B580" s="28">
        <f t="shared" si="30"/>
        <v>0</v>
      </c>
      <c r="C580" s="28">
        <v>0</v>
      </c>
      <c r="D580" s="37">
        <v>0</v>
      </c>
      <c r="E580" s="28"/>
      <c r="F580" s="37">
        <v>1</v>
      </c>
      <c r="G580" s="28"/>
      <c r="H580" s="186">
        <f t="shared" si="31"/>
        <v>3</v>
      </c>
      <c r="I580" s="186">
        <v>0</v>
      </c>
      <c r="J580" s="186">
        <v>1</v>
      </c>
      <c r="K580" s="186">
        <v>2</v>
      </c>
    </row>
    <row r="581" spans="1:11" ht="9" customHeight="1" x14ac:dyDescent="0.15">
      <c r="A581" s="28" t="s">
        <v>82</v>
      </c>
      <c r="B581" s="28">
        <f t="shared" si="30"/>
        <v>5</v>
      </c>
      <c r="C581" s="28">
        <v>2</v>
      </c>
      <c r="D581" s="37">
        <v>3</v>
      </c>
      <c r="E581" s="28"/>
      <c r="F581" s="37">
        <v>51</v>
      </c>
      <c r="G581" s="28"/>
      <c r="H581" s="186">
        <f t="shared" si="31"/>
        <v>194</v>
      </c>
      <c r="I581" s="186">
        <v>26</v>
      </c>
      <c r="J581" s="186">
        <v>156</v>
      </c>
      <c r="K581" s="186">
        <v>12</v>
      </c>
    </row>
    <row r="582" spans="1:11" ht="9" customHeight="1" x14ac:dyDescent="0.15">
      <c r="A582" s="28" t="s">
        <v>86</v>
      </c>
      <c r="B582" s="28">
        <f t="shared" si="30"/>
        <v>2</v>
      </c>
      <c r="C582" s="28">
        <v>2</v>
      </c>
      <c r="D582" s="37">
        <v>0</v>
      </c>
      <c r="E582" s="28"/>
      <c r="F582" s="37">
        <v>2</v>
      </c>
      <c r="G582" s="28"/>
      <c r="H582" s="186">
        <f t="shared" si="31"/>
        <v>76</v>
      </c>
      <c r="I582" s="186">
        <v>32</v>
      </c>
      <c r="J582" s="186">
        <v>40</v>
      </c>
      <c r="K582" s="186">
        <v>4</v>
      </c>
    </row>
    <row r="583" spans="1:11" ht="9" customHeight="1" x14ac:dyDescent="0.15">
      <c r="A583" s="41" t="s">
        <v>88</v>
      </c>
      <c r="B583" s="41">
        <f t="shared" si="30"/>
        <v>1</v>
      </c>
      <c r="C583" s="41">
        <v>1</v>
      </c>
      <c r="D583" s="41">
        <v>0</v>
      </c>
      <c r="E583" s="41"/>
      <c r="F583" s="41">
        <v>8</v>
      </c>
      <c r="G583" s="41"/>
      <c r="H583" s="117">
        <f t="shared" si="31"/>
        <v>25</v>
      </c>
      <c r="I583" s="117">
        <v>5</v>
      </c>
      <c r="J583" s="117">
        <v>18</v>
      </c>
      <c r="K583" s="117">
        <v>2</v>
      </c>
    </row>
    <row r="584" spans="1:11" ht="9" customHeight="1" x14ac:dyDescent="0.25">
      <c r="A584" s="30"/>
      <c r="B584" s="33"/>
      <c r="C584" s="33"/>
      <c r="D584" s="33"/>
      <c r="E584" s="33"/>
      <c r="F584" s="261"/>
      <c r="G584" s="28"/>
      <c r="H584" s="260"/>
      <c r="I584" s="260"/>
      <c r="J584" s="260"/>
      <c r="K584" s="260"/>
    </row>
    <row r="585" spans="1:11" ht="9" customHeight="1" x14ac:dyDescent="0.25">
      <c r="A585" s="25">
        <v>2011</v>
      </c>
      <c r="B585" s="96"/>
      <c r="C585" s="96"/>
      <c r="D585" s="96"/>
      <c r="E585" s="96"/>
      <c r="F585" s="96"/>
      <c r="G585" s="96"/>
      <c r="H585" s="96"/>
      <c r="I585" s="96"/>
      <c r="J585" s="96"/>
      <c r="K585" s="96"/>
    </row>
    <row r="586" spans="1:11" ht="9" customHeight="1" x14ac:dyDescent="0.25">
      <c r="A586" s="30" t="s">
        <v>129</v>
      </c>
      <c r="B586" s="260">
        <f>SUM(B588:B619)</f>
        <v>76</v>
      </c>
      <c r="C586" s="260">
        <f>SUM(C588:C619)</f>
        <v>64</v>
      </c>
      <c r="D586" s="260">
        <f>SUM(D588:D619)</f>
        <v>12</v>
      </c>
      <c r="E586" s="260"/>
      <c r="F586" s="260">
        <f>SUM(F588:F619)</f>
        <v>1385</v>
      </c>
      <c r="G586" s="260"/>
      <c r="H586" s="260">
        <f>SUM(H588:H619)</f>
        <v>8519</v>
      </c>
      <c r="I586" s="260">
        <f>SUM(I588:I619)</f>
        <v>1865</v>
      </c>
      <c r="J586" s="260">
        <f>SUM(J588:J619)</f>
        <v>6299</v>
      </c>
      <c r="K586" s="260">
        <f>SUM(K588:K619)</f>
        <v>355</v>
      </c>
    </row>
    <row r="587" spans="1:11" ht="3" customHeight="1" x14ac:dyDescent="0.25">
      <c r="A587" s="30"/>
      <c r="B587" s="33"/>
      <c r="C587" s="33"/>
      <c r="D587" s="33"/>
      <c r="E587" s="33"/>
      <c r="F587" s="261"/>
      <c r="G587" s="28"/>
      <c r="H587" s="260"/>
      <c r="I587" s="260"/>
      <c r="J587" s="260"/>
      <c r="K587" s="260"/>
    </row>
    <row r="588" spans="1:11" ht="9" customHeight="1" x14ac:dyDescent="0.15">
      <c r="A588" s="28" t="s">
        <v>14</v>
      </c>
      <c r="B588" s="28">
        <f t="shared" ref="B588:B619" si="32">+C588+D588</f>
        <v>1</v>
      </c>
      <c r="C588" s="28">
        <v>1</v>
      </c>
      <c r="D588" s="37">
        <v>0</v>
      </c>
      <c r="E588" s="28"/>
      <c r="F588" s="37">
        <v>1</v>
      </c>
      <c r="G588" s="28"/>
      <c r="H588" s="186">
        <f t="shared" ref="H588:H619" si="33">SUM(I588:K588)</f>
        <v>30</v>
      </c>
      <c r="I588" s="186">
        <v>2</v>
      </c>
      <c r="J588" s="186">
        <v>21</v>
      </c>
      <c r="K588" s="186">
        <v>7</v>
      </c>
    </row>
    <row r="589" spans="1:11" ht="9" customHeight="1" x14ac:dyDescent="0.15">
      <c r="A589" s="28" t="s">
        <v>15</v>
      </c>
      <c r="B589" s="28">
        <f t="shared" si="32"/>
        <v>4</v>
      </c>
      <c r="C589" s="28">
        <v>4</v>
      </c>
      <c r="D589" s="37">
        <v>0</v>
      </c>
      <c r="E589" s="28"/>
      <c r="F589" s="37">
        <v>71</v>
      </c>
      <c r="G589" s="28"/>
      <c r="H589" s="197">
        <f t="shared" si="33"/>
        <v>366</v>
      </c>
      <c r="I589" s="186">
        <v>25</v>
      </c>
      <c r="J589" s="186">
        <v>335</v>
      </c>
      <c r="K589" s="186">
        <v>6</v>
      </c>
    </row>
    <row r="590" spans="1:11" ht="9" customHeight="1" x14ac:dyDescent="0.15">
      <c r="A590" s="28" t="s">
        <v>112</v>
      </c>
      <c r="B590" s="28">
        <f t="shared" si="32"/>
        <v>4</v>
      </c>
      <c r="C590" s="28">
        <v>4</v>
      </c>
      <c r="D590" s="37">
        <v>0</v>
      </c>
      <c r="E590" s="28"/>
      <c r="F590" s="37">
        <v>40</v>
      </c>
      <c r="G590" s="28"/>
      <c r="H590" s="197">
        <f t="shared" si="33"/>
        <v>124</v>
      </c>
      <c r="I590" s="186">
        <v>56</v>
      </c>
      <c r="J590" s="186">
        <v>67</v>
      </c>
      <c r="K590" s="186">
        <v>1</v>
      </c>
    </row>
    <row r="591" spans="1:11" ht="9" customHeight="1" x14ac:dyDescent="0.15">
      <c r="A591" s="41" t="s">
        <v>21</v>
      </c>
      <c r="B591" s="41">
        <f t="shared" si="32"/>
        <v>2</v>
      </c>
      <c r="C591" s="41">
        <v>2</v>
      </c>
      <c r="D591" s="41">
        <v>0</v>
      </c>
      <c r="E591" s="41"/>
      <c r="F591" s="41">
        <v>17</v>
      </c>
      <c r="G591" s="41"/>
      <c r="H591" s="262">
        <f t="shared" si="33"/>
        <v>124</v>
      </c>
      <c r="I591" s="117">
        <v>81</v>
      </c>
      <c r="J591" s="117">
        <v>39</v>
      </c>
      <c r="K591" s="117">
        <v>4</v>
      </c>
    </row>
    <row r="592" spans="1:11" ht="9" customHeight="1" x14ac:dyDescent="0.15">
      <c r="A592" s="28" t="s">
        <v>23</v>
      </c>
      <c r="B592" s="28">
        <f t="shared" si="32"/>
        <v>5</v>
      </c>
      <c r="C592" s="28">
        <v>5</v>
      </c>
      <c r="D592" s="37">
        <v>0</v>
      </c>
      <c r="E592" s="28"/>
      <c r="F592" s="37">
        <v>140</v>
      </c>
      <c r="G592" s="28"/>
      <c r="H592" s="197">
        <f t="shared" si="33"/>
        <v>296</v>
      </c>
      <c r="I592" s="186">
        <v>99</v>
      </c>
      <c r="J592" s="186">
        <v>190</v>
      </c>
      <c r="K592" s="186">
        <v>7</v>
      </c>
    </row>
    <row r="593" spans="1:11" ht="9" customHeight="1" x14ac:dyDescent="0.15">
      <c r="A593" s="28" t="s">
        <v>25</v>
      </c>
      <c r="B593" s="28">
        <f t="shared" si="32"/>
        <v>2</v>
      </c>
      <c r="C593" s="28">
        <v>1</v>
      </c>
      <c r="D593" s="37">
        <v>1</v>
      </c>
      <c r="E593" s="28"/>
      <c r="F593" s="37">
        <v>11</v>
      </c>
      <c r="G593" s="28"/>
      <c r="H593" s="197">
        <f t="shared" si="33"/>
        <v>78</v>
      </c>
      <c r="I593" s="186">
        <v>2</v>
      </c>
      <c r="J593" s="186">
        <v>71</v>
      </c>
      <c r="K593" s="186">
        <v>5</v>
      </c>
    </row>
    <row r="594" spans="1:11" ht="9" customHeight="1" x14ac:dyDescent="0.15">
      <c r="A594" s="28" t="s">
        <v>27</v>
      </c>
      <c r="B594" s="28">
        <f t="shared" si="32"/>
        <v>3</v>
      </c>
      <c r="C594" s="28">
        <v>3</v>
      </c>
      <c r="D594" s="37">
        <v>0</v>
      </c>
      <c r="E594" s="28"/>
      <c r="F594" s="37">
        <v>30</v>
      </c>
      <c r="G594" s="28"/>
      <c r="H594" s="197">
        <f t="shared" si="33"/>
        <v>138</v>
      </c>
      <c r="I594" s="186">
        <v>19</v>
      </c>
      <c r="J594" s="186">
        <v>103</v>
      </c>
      <c r="K594" s="186">
        <v>16</v>
      </c>
    </row>
    <row r="595" spans="1:11" ht="9" customHeight="1" x14ac:dyDescent="0.15">
      <c r="A595" s="41" t="s">
        <v>30</v>
      </c>
      <c r="B595" s="41">
        <f t="shared" si="32"/>
        <v>2</v>
      </c>
      <c r="C595" s="41">
        <v>2</v>
      </c>
      <c r="D595" s="41">
        <v>0</v>
      </c>
      <c r="E595" s="41"/>
      <c r="F595" s="41">
        <v>149</v>
      </c>
      <c r="G595" s="41"/>
      <c r="H595" s="262">
        <f t="shared" si="33"/>
        <v>543</v>
      </c>
      <c r="I595" s="117">
        <v>63</v>
      </c>
      <c r="J595" s="117">
        <v>471</v>
      </c>
      <c r="K595" s="117">
        <v>9</v>
      </c>
    </row>
    <row r="596" spans="1:11" ht="9" customHeight="1" x14ac:dyDescent="0.15">
      <c r="A596" s="28" t="s">
        <v>111</v>
      </c>
      <c r="B596" s="28">
        <f t="shared" si="32"/>
        <v>1</v>
      </c>
      <c r="C596" s="28">
        <v>1</v>
      </c>
      <c r="D596" s="37">
        <v>0</v>
      </c>
      <c r="E596" s="28"/>
      <c r="F596" s="37">
        <v>0</v>
      </c>
      <c r="G596" s="28"/>
      <c r="H596" s="197">
        <f t="shared" si="33"/>
        <v>641</v>
      </c>
      <c r="I596" s="186">
        <v>212</v>
      </c>
      <c r="J596" s="186">
        <v>275</v>
      </c>
      <c r="K596" s="186">
        <v>154</v>
      </c>
    </row>
    <row r="597" spans="1:11" ht="9" customHeight="1" x14ac:dyDescent="0.15">
      <c r="A597" s="28" t="s">
        <v>33</v>
      </c>
      <c r="B597" s="28">
        <f t="shared" si="32"/>
        <v>1</v>
      </c>
      <c r="C597" s="28">
        <v>1</v>
      </c>
      <c r="D597" s="37">
        <v>0</v>
      </c>
      <c r="E597" s="28"/>
      <c r="F597" s="37">
        <v>149</v>
      </c>
      <c r="G597" s="28"/>
      <c r="H597" s="197">
        <f t="shared" si="33"/>
        <v>145</v>
      </c>
      <c r="I597" s="186">
        <v>42</v>
      </c>
      <c r="J597" s="186">
        <v>98</v>
      </c>
      <c r="K597" s="186">
        <v>5</v>
      </c>
    </row>
    <row r="598" spans="1:11" ht="9" customHeight="1" x14ac:dyDescent="0.15">
      <c r="A598" s="28" t="s">
        <v>34</v>
      </c>
      <c r="B598" s="28">
        <f t="shared" si="32"/>
        <v>2</v>
      </c>
      <c r="C598" s="28">
        <v>1</v>
      </c>
      <c r="D598" s="37">
        <v>1</v>
      </c>
      <c r="E598" s="28"/>
      <c r="F598" s="37">
        <v>11</v>
      </c>
      <c r="G598" s="28"/>
      <c r="H598" s="197">
        <f t="shared" si="33"/>
        <v>101</v>
      </c>
      <c r="I598" s="186">
        <v>10</v>
      </c>
      <c r="J598" s="186">
        <v>86</v>
      </c>
      <c r="K598" s="186">
        <v>5</v>
      </c>
    </row>
    <row r="599" spans="1:11" ht="9" customHeight="1" x14ac:dyDescent="0.15">
      <c r="A599" s="41" t="s">
        <v>36</v>
      </c>
      <c r="B599" s="41">
        <f t="shared" si="32"/>
        <v>2</v>
      </c>
      <c r="C599" s="41">
        <v>2</v>
      </c>
      <c r="D599" s="41">
        <v>0</v>
      </c>
      <c r="E599" s="41"/>
      <c r="F599" s="41">
        <v>5</v>
      </c>
      <c r="G599" s="41"/>
      <c r="H599" s="262">
        <f t="shared" si="33"/>
        <v>71</v>
      </c>
      <c r="I599" s="117">
        <v>9</v>
      </c>
      <c r="J599" s="117">
        <v>56</v>
      </c>
      <c r="K599" s="117">
        <v>6</v>
      </c>
    </row>
    <row r="600" spans="1:11" ht="9" customHeight="1" x14ac:dyDescent="0.15">
      <c r="A600" s="28" t="s">
        <v>130</v>
      </c>
      <c r="B600" s="28">
        <f t="shared" si="32"/>
        <v>1</v>
      </c>
      <c r="C600" s="28">
        <v>0</v>
      </c>
      <c r="D600" s="37">
        <v>1</v>
      </c>
      <c r="E600" s="28"/>
      <c r="F600" s="37">
        <v>2</v>
      </c>
      <c r="G600" s="28"/>
      <c r="H600" s="197">
        <f t="shared" si="33"/>
        <v>67</v>
      </c>
      <c r="I600" s="186">
        <v>7</v>
      </c>
      <c r="J600" s="186">
        <v>49</v>
      </c>
      <c r="K600" s="186">
        <v>11</v>
      </c>
    </row>
    <row r="601" spans="1:11" ht="9" customHeight="1" x14ac:dyDescent="0.15">
      <c r="A601" s="28" t="s">
        <v>39</v>
      </c>
      <c r="B601" s="28">
        <f t="shared" si="32"/>
        <v>2</v>
      </c>
      <c r="C601" s="28">
        <v>2</v>
      </c>
      <c r="D601" s="37">
        <v>0</v>
      </c>
      <c r="E601" s="28"/>
      <c r="F601" s="37">
        <v>32</v>
      </c>
      <c r="G601" s="28"/>
      <c r="H601" s="197">
        <f t="shared" si="33"/>
        <v>407</v>
      </c>
      <c r="I601" s="186">
        <v>104</v>
      </c>
      <c r="J601" s="186">
        <v>287</v>
      </c>
      <c r="K601" s="186">
        <v>16</v>
      </c>
    </row>
    <row r="602" spans="1:11" ht="9" customHeight="1" x14ac:dyDescent="0.15">
      <c r="A602" s="28" t="s">
        <v>32</v>
      </c>
      <c r="B602" s="28">
        <f t="shared" si="32"/>
        <v>2</v>
      </c>
      <c r="C602" s="28">
        <v>1</v>
      </c>
      <c r="D602" s="37">
        <v>1</v>
      </c>
      <c r="E602" s="28"/>
      <c r="F602" s="37">
        <v>3</v>
      </c>
      <c r="G602" s="28"/>
      <c r="H602" s="197">
        <f t="shared" si="33"/>
        <v>826</v>
      </c>
      <c r="I602" s="186">
        <v>492</v>
      </c>
      <c r="J602" s="186">
        <v>324</v>
      </c>
      <c r="K602" s="186">
        <v>10</v>
      </c>
    </row>
    <row r="603" spans="1:11" ht="9" customHeight="1" x14ac:dyDescent="0.15">
      <c r="A603" s="41" t="s">
        <v>43</v>
      </c>
      <c r="B603" s="41">
        <f t="shared" si="32"/>
        <v>4</v>
      </c>
      <c r="C603" s="41">
        <v>2</v>
      </c>
      <c r="D603" s="41">
        <v>2</v>
      </c>
      <c r="E603" s="41"/>
      <c r="F603" s="41">
        <v>36</v>
      </c>
      <c r="G603" s="41"/>
      <c r="H603" s="262">
        <f t="shared" si="33"/>
        <v>249</v>
      </c>
      <c r="I603" s="117">
        <v>15</v>
      </c>
      <c r="J603" s="117">
        <v>227</v>
      </c>
      <c r="K603" s="117">
        <v>7</v>
      </c>
    </row>
    <row r="604" spans="1:11" ht="9" customHeight="1" x14ac:dyDescent="0.15">
      <c r="A604" s="28" t="s">
        <v>46</v>
      </c>
      <c r="B604" s="28">
        <f t="shared" si="32"/>
        <v>1</v>
      </c>
      <c r="C604" s="28">
        <v>1</v>
      </c>
      <c r="D604" s="37">
        <v>0</v>
      </c>
      <c r="E604" s="28"/>
      <c r="F604" s="37">
        <v>9</v>
      </c>
      <c r="G604" s="28"/>
      <c r="H604" s="197">
        <f t="shared" si="33"/>
        <v>101</v>
      </c>
      <c r="I604" s="186">
        <v>11</v>
      </c>
      <c r="J604" s="186">
        <v>90</v>
      </c>
      <c r="K604" s="186">
        <v>0</v>
      </c>
    </row>
    <row r="605" spans="1:11" ht="9" customHeight="1" x14ac:dyDescent="0.15">
      <c r="A605" s="28" t="s">
        <v>48</v>
      </c>
      <c r="B605" s="28">
        <f t="shared" si="32"/>
        <v>1</v>
      </c>
      <c r="C605" s="28">
        <v>1</v>
      </c>
      <c r="D605" s="37">
        <v>0</v>
      </c>
      <c r="E605" s="28"/>
      <c r="F605" s="37">
        <v>38</v>
      </c>
      <c r="G605" s="28"/>
      <c r="H605" s="197">
        <f t="shared" si="33"/>
        <v>82</v>
      </c>
      <c r="I605" s="186">
        <v>11</v>
      </c>
      <c r="J605" s="186">
        <v>68</v>
      </c>
      <c r="K605" s="186">
        <v>3</v>
      </c>
    </row>
    <row r="606" spans="1:11" ht="9" customHeight="1" x14ac:dyDescent="0.15">
      <c r="A606" s="28" t="s">
        <v>50</v>
      </c>
      <c r="B606" s="28">
        <f t="shared" si="32"/>
        <v>2</v>
      </c>
      <c r="C606" s="28">
        <v>2</v>
      </c>
      <c r="D606" s="37">
        <v>0</v>
      </c>
      <c r="E606" s="28"/>
      <c r="F606" s="37">
        <v>50</v>
      </c>
      <c r="G606" s="28"/>
      <c r="H606" s="197">
        <f t="shared" si="33"/>
        <v>700</v>
      </c>
      <c r="I606" s="186">
        <v>257</v>
      </c>
      <c r="J606" s="186">
        <v>437</v>
      </c>
      <c r="K606" s="186">
        <v>6</v>
      </c>
    </row>
    <row r="607" spans="1:11" ht="9" customHeight="1" x14ac:dyDescent="0.15">
      <c r="A607" s="41" t="s">
        <v>52</v>
      </c>
      <c r="B607" s="41">
        <f t="shared" si="32"/>
        <v>3</v>
      </c>
      <c r="C607" s="41">
        <v>3</v>
      </c>
      <c r="D607" s="41">
        <v>0</v>
      </c>
      <c r="E607" s="41"/>
      <c r="F607" s="41">
        <v>14</v>
      </c>
      <c r="G607" s="41"/>
      <c r="H607" s="262">
        <f t="shared" si="33"/>
        <v>56</v>
      </c>
      <c r="I607" s="117">
        <v>15</v>
      </c>
      <c r="J607" s="117">
        <v>34</v>
      </c>
      <c r="K607" s="117">
        <v>7</v>
      </c>
    </row>
    <row r="608" spans="1:11" ht="9" customHeight="1" x14ac:dyDescent="0.15">
      <c r="A608" s="28" t="s">
        <v>55</v>
      </c>
      <c r="B608" s="28">
        <f t="shared" si="32"/>
        <v>2</v>
      </c>
      <c r="C608" s="28">
        <v>1</v>
      </c>
      <c r="D608" s="37">
        <v>1</v>
      </c>
      <c r="E608" s="28"/>
      <c r="F608" s="37">
        <v>5</v>
      </c>
      <c r="G608" s="28"/>
      <c r="H608" s="197">
        <f t="shared" si="33"/>
        <v>178</v>
      </c>
      <c r="I608" s="186">
        <v>30</v>
      </c>
      <c r="J608" s="186">
        <v>145</v>
      </c>
      <c r="K608" s="186">
        <v>3</v>
      </c>
    </row>
    <row r="609" spans="1:13" ht="9" customHeight="1" x14ac:dyDescent="0.15">
      <c r="A609" s="28" t="s">
        <v>58</v>
      </c>
      <c r="B609" s="28">
        <f t="shared" si="32"/>
        <v>1</v>
      </c>
      <c r="C609" s="28">
        <v>1</v>
      </c>
      <c r="D609" s="37">
        <v>0</v>
      </c>
      <c r="E609" s="28"/>
      <c r="F609" s="37">
        <v>2</v>
      </c>
      <c r="G609" s="28"/>
      <c r="H609" s="197">
        <f t="shared" si="33"/>
        <v>75</v>
      </c>
      <c r="I609" s="186">
        <v>8</v>
      </c>
      <c r="J609" s="186">
        <v>62</v>
      </c>
      <c r="K609" s="186">
        <v>5</v>
      </c>
    </row>
    <row r="610" spans="1:13" ht="9" customHeight="1" x14ac:dyDescent="0.15">
      <c r="A610" s="28" t="s">
        <v>59</v>
      </c>
      <c r="B610" s="28">
        <f t="shared" si="32"/>
        <v>4</v>
      </c>
      <c r="C610" s="28">
        <v>3</v>
      </c>
      <c r="D610" s="37">
        <v>1</v>
      </c>
      <c r="E610" s="28"/>
      <c r="F610" s="37">
        <v>19</v>
      </c>
      <c r="G610" s="28"/>
      <c r="H610" s="197">
        <f t="shared" si="33"/>
        <v>136</v>
      </c>
      <c r="I610" s="186">
        <v>64</v>
      </c>
      <c r="J610" s="186">
        <v>69</v>
      </c>
      <c r="K610" s="186">
        <v>3</v>
      </c>
    </row>
    <row r="611" spans="1:13" ht="9" customHeight="1" x14ac:dyDescent="0.15">
      <c r="A611" s="41" t="s">
        <v>63</v>
      </c>
      <c r="B611" s="41">
        <f t="shared" si="32"/>
        <v>2</v>
      </c>
      <c r="C611" s="41">
        <v>1</v>
      </c>
      <c r="D611" s="41">
        <v>1</v>
      </c>
      <c r="E611" s="41"/>
      <c r="F611" s="41">
        <v>15</v>
      </c>
      <c r="G611" s="41"/>
      <c r="H611" s="262">
        <f t="shared" si="33"/>
        <v>105</v>
      </c>
      <c r="I611" s="117">
        <v>47</v>
      </c>
      <c r="J611" s="117">
        <v>55</v>
      </c>
      <c r="K611" s="117">
        <v>3</v>
      </c>
    </row>
    <row r="612" spans="1:13" ht="9" customHeight="1" x14ac:dyDescent="0.15">
      <c r="A612" s="28" t="s">
        <v>65</v>
      </c>
      <c r="B612" s="28">
        <f t="shared" si="32"/>
        <v>3</v>
      </c>
      <c r="C612" s="28">
        <v>3</v>
      </c>
      <c r="D612" s="37">
        <v>0</v>
      </c>
      <c r="E612" s="28"/>
      <c r="F612" s="37">
        <v>214</v>
      </c>
      <c r="G612" s="28"/>
      <c r="H612" s="197">
        <f t="shared" si="33"/>
        <v>1248</v>
      </c>
      <c r="I612" s="186">
        <v>59</v>
      </c>
      <c r="J612" s="187">
        <v>1180</v>
      </c>
      <c r="K612" s="186">
        <v>9</v>
      </c>
    </row>
    <row r="613" spans="1:13" ht="9" customHeight="1" x14ac:dyDescent="0.15">
      <c r="A613" s="28" t="s">
        <v>69</v>
      </c>
      <c r="B613" s="28">
        <f t="shared" si="32"/>
        <v>5</v>
      </c>
      <c r="C613" s="28">
        <v>5</v>
      </c>
      <c r="D613" s="37">
        <v>0</v>
      </c>
      <c r="E613" s="28"/>
      <c r="F613" s="37">
        <v>115</v>
      </c>
      <c r="G613" s="28"/>
      <c r="H613" s="197">
        <f t="shared" si="33"/>
        <v>844</v>
      </c>
      <c r="I613" s="186">
        <v>32</v>
      </c>
      <c r="J613" s="186">
        <v>804</v>
      </c>
      <c r="K613" s="186">
        <v>8</v>
      </c>
    </row>
    <row r="614" spans="1:13" ht="9" customHeight="1" x14ac:dyDescent="0.15">
      <c r="A614" s="28" t="s">
        <v>74</v>
      </c>
      <c r="B614" s="28">
        <f t="shared" si="32"/>
        <v>1</v>
      </c>
      <c r="C614" s="28">
        <v>1</v>
      </c>
      <c r="D614" s="37">
        <v>0</v>
      </c>
      <c r="E614" s="28"/>
      <c r="F614" s="37">
        <v>19</v>
      </c>
      <c r="G614" s="28"/>
      <c r="H614" s="197">
        <f t="shared" si="33"/>
        <v>90</v>
      </c>
      <c r="I614" s="186">
        <v>5</v>
      </c>
      <c r="J614" s="186">
        <v>82</v>
      </c>
      <c r="K614" s="186">
        <v>3</v>
      </c>
    </row>
    <row r="615" spans="1:13" ht="9" customHeight="1" x14ac:dyDescent="0.15">
      <c r="A615" s="41" t="s">
        <v>76</v>
      </c>
      <c r="B615" s="41">
        <f t="shared" si="32"/>
        <v>5</v>
      </c>
      <c r="C615" s="41">
        <v>5</v>
      </c>
      <c r="D615" s="41">
        <v>0</v>
      </c>
      <c r="E615" s="41"/>
      <c r="F615" s="41">
        <v>127</v>
      </c>
      <c r="G615" s="41"/>
      <c r="H615" s="262">
        <f t="shared" si="33"/>
        <v>384</v>
      </c>
      <c r="I615" s="117">
        <v>22</v>
      </c>
      <c r="J615" s="117">
        <v>346</v>
      </c>
      <c r="K615" s="117">
        <v>16</v>
      </c>
    </row>
    <row r="616" spans="1:13" ht="9" customHeight="1" x14ac:dyDescent="0.15">
      <c r="A616" s="28" t="s">
        <v>105</v>
      </c>
      <c r="B616" s="28">
        <f t="shared" si="32"/>
        <v>0</v>
      </c>
      <c r="C616" s="28">
        <v>0</v>
      </c>
      <c r="D616" s="37">
        <v>0</v>
      </c>
      <c r="E616" s="28"/>
      <c r="F616" s="37">
        <v>1</v>
      </c>
      <c r="G616" s="28"/>
      <c r="H616" s="197">
        <f t="shared" si="33"/>
        <v>3</v>
      </c>
      <c r="I616" s="186">
        <v>0</v>
      </c>
      <c r="J616" s="186">
        <v>1</v>
      </c>
      <c r="K616" s="186">
        <v>2</v>
      </c>
    </row>
    <row r="617" spans="1:13" ht="9" customHeight="1" x14ac:dyDescent="0.15">
      <c r="A617" s="28" t="s">
        <v>82</v>
      </c>
      <c r="B617" s="28">
        <f t="shared" si="32"/>
        <v>5</v>
      </c>
      <c r="C617" s="28">
        <v>2</v>
      </c>
      <c r="D617" s="37">
        <v>3</v>
      </c>
      <c r="E617" s="28"/>
      <c r="F617" s="37">
        <v>50</v>
      </c>
      <c r="G617" s="28"/>
      <c r="H617" s="197">
        <f t="shared" si="33"/>
        <v>206</v>
      </c>
      <c r="I617" s="186">
        <v>27</v>
      </c>
      <c r="J617" s="186">
        <v>166</v>
      </c>
      <c r="K617" s="186">
        <v>13</v>
      </c>
    </row>
    <row r="618" spans="1:13" ht="9" customHeight="1" x14ac:dyDescent="0.15">
      <c r="A618" s="28" t="s">
        <v>86</v>
      </c>
      <c r="B618" s="28">
        <f t="shared" si="32"/>
        <v>2</v>
      </c>
      <c r="C618" s="28">
        <v>2</v>
      </c>
      <c r="D618" s="37">
        <v>0</v>
      </c>
      <c r="E618" s="28"/>
      <c r="F618" s="37">
        <v>2</v>
      </c>
      <c r="G618" s="28"/>
      <c r="H618" s="197">
        <f t="shared" si="33"/>
        <v>80</v>
      </c>
      <c r="I618" s="186">
        <v>34</v>
      </c>
      <c r="J618" s="186">
        <v>42</v>
      </c>
      <c r="K618" s="186">
        <v>4</v>
      </c>
    </row>
    <row r="619" spans="1:13" ht="9" customHeight="1" x14ac:dyDescent="0.15">
      <c r="A619" s="41" t="s">
        <v>88</v>
      </c>
      <c r="B619" s="41">
        <f t="shared" si="32"/>
        <v>1</v>
      </c>
      <c r="C619" s="41">
        <v>1</v>
      </c>
      <c r="D619" s="41">
        <v>0</v>
      </c>
      <c r="E619" s="41"/>
      <c r="F619" s="41">
        <v>8</v>
      </c>
      <c r="G619" s="41"/>
      <c r="H619" s="262">
        <f t="shared" si="33"/>
        <v>25</v>
      </c>
      <c r="I619" s="117">
        <v>5</v>
      </c>
      <c r="J619" s="117">
        <v>19</v>
      </c>
      <c r="K619" s="117">
        <v>1</v>
      </c>
    </row>
    <row r="620" spans="1:13" s="263" customFormat="1" ht="9" customHeight="1" x14ac:dyDescent="0.25"/>
    <row r="621" spans="1:13" ht="9" customHeight="1" x14ac:dyDescent="0.25">
      <c r="A621" s="25">
        <v>2012</v>
      </c>
      <c r="B621" s="96"/>
      <c r="C621" s="96"/>
      <c r="D621" s="96"/>
      <c r="E621" s="96"/>
      <c r="F621" s="96"/>
      <c r="G621" s="96"/>
      <c r="H621" s="207"/>
      <c r="I621" s="207"/>
      <c r="J621" s="207"/>
      <c r="K621" s="207"/>
      <c r="L621" s="207"/>
      <c r="M621" s="264"/>
    </row>
    <row r="622" spans="1:13" ht="9" customHeight="1" x14ac:dyDescent="0.25">
      <c r="A622" s="30" t="s">
        <v>129</v>
      </c>
      <c r="B622" s="260">
        <f>SUM(B624:B655)</f>
        <v>76</v>
      </c>
      <c r="C622" s="260">
        <f>SUM(C624:C655)</f>
        <v>64</v>
      </c>
      <c r="D622" s="260">
        <f>SUM(D624:D655)</f>
        <v>12</v>
      </c>
      <c r="E622" s="260"/>
      <c r="F622" s="260">
        <f>SUM(F624:F655)</f>
        <v>1388</v>
      </c>
      <c r="G622" s="260"/>
      <c r="H622" s="260">
        <f>SUM(H624:H655)</f>
        <v>8992</v>
      </c>
      <c r="I622" s="260">
        <f>SUM(I624:I655)</f>
        <v>2001</v>
      </c>
      <c r="J622" s="260">
        <f>SUM(J624:J655)</f>
        <v>6552</v>
      </c>
      <c r="K622" s="260">
        <f>SUM(K624:K655)</f>
        <v>439</v>
      </c>
    </row>
    <row r="623" spans="1:13" ht="3" customHeight="1" x14ac:dyDescent="0.25">
      <c r="A623" s="30"/>
      <c r="B623" s="33"/>
      <c r="C623" s="33"/>
      <c r="D623" s="33"/>
      <c r="E623" s="33"/>
      <c r="F623" s="261"/>
      <c r="G623" s="28"/>
      <c r="H623" s="260"/>
      <c r="I623" s="260"/>
      <c r="J623" s="260"/>
      <c r="K623" s="260"/>
    </row>
    <row r="624" spans="1:13" ht="9" customHeight="1" x14ac:dyDescent="0.15">
      <c r="A624" s="28" t="s">
        <v>14</v>
      </c>
      <c r="B624" s="28">
        <f t="shared" ref="B624:B655" si="34">+C624+D624</f>
        <v>1</v>
      </c>
      <c r="C624" s="28">
        <v>1</v>
      </c>
      <c r="D624" s="37">
        <v>0</v>
      </c>
      <c r="E624" s="28"/>
      <c r="F624" s="37">
        <v>1</v>
      </c>
      <c r="G624" s="28"/>
      <c r="H624" s="186">
        <v>33</v>
      </c>
      <c r="I624" s="186">
        <v>3</v>
      </c>
      <c r="J624" s="186">
        <v>23</v>
      </c>
      <c r="K624" s="186">
        <v>7</v>
      </c>
    </row>
    <row r="625" spans="1:11" ht="9" customHeight="1" x14ac:dyDescent="0.15">
      <c r="A625" s="28" t="s">
        <v>15</v>
      </c>
      <c r="B625" s="28">
        <f t="shared" si="34"/>
        <v>4</v>
      </c>
      <c r="C625" s="28">
        <v>4</v>
      </c>
      <c r="D625" s="37">
        <v>0</v>
      </c>
      <c r="E625" s="28"/>
      <c r="F625" s="37">
        <v>71</v>
      </c>
      <c r="G625" s="28"/>
      <c r="H625" s="197">
        <v>375</v>
      </c>
      <c r="I625" s="186">
        <v>25</v>
      </c>
      <c r="J625" s="186">
        <v>344</v>
      </c>
      <c r="K625" s="186">
        <v>6</v>
      </c>
    </row>
    <row r="626" spans="1:11" ht="9" customHeight="1" x14ac:dyDescent="0.15">
      <c r="A626" s="28" t="s">
        <v>112</v>
      </c>
      <c r="B626" s="28">
        <f t="shared" si="34"/>
        <v>4</v>
      </c>
      <c r="C626" s="28">
        <v>4</v>
      </c>
      <c r="D626" s="37">
        <v>0</v>
      </c>
      <c r="E626" s="28"/>
      <c r="F626" s="37">
        <v>39</v>
      </c>
      <c r="G626" s="28"/>
      <c r="H626" s="197">
        <v>125</v>
      </c>
      <c r="I626" s="186">
        <v>56</v>
      </c>
      <c r="J626" s="186">
        <v>68</v>
      </c>
      <c r="K626" s="186">
        <v>1</v>
      </c>
    </row>
    <row r="627" spans="1:11" ht="9" customHeight="1" x14ac:dyDescent="0.15">
      <c r="A627" s="41" t="s">
        <v>21</v>
      </c>
      <c r="B627" s="41">
        <f t="shared" si="34"/>
        <v>2</v>
      </c>
      <c r="C627" s="41">
        <v>2</v>
      </c>
      <c r="D627" s="41">
        <v>0</v>
      </c>
      <c r="E627" s="41"/>
      <c r="F627" s="41">
        <v>18</v>
      </c>
      <c r="G627" s="41"/>
      <c r="H627" s="262">
        <f t="shared" ref="H627:H655" si="35">SUM(I627:K627)</f>
        <v>132</v>
      </c>
      <c r="I627" s="117">
        <v>89</v>
      </c>
      <c r="J627" s="117">
        <v>39</v>
      </c>
      <c r="K627" s="117">
        <v>4</v>
      </c>
    </row>
    <row r="628" spans="1:11" ht="9" customHeight="1" x14ac:dyDescent="0.15">
      <c r="A628" s="28" t="s">
        <v>23</v>
      </c>
      <c r="B628" s="28">
        <f t="shared" si="34"/>
        <v>5</v>
      </c>
      <c r="C628" s="28">
        <v>5</v>
      </c>
      <c r="D628" s="37">
        <v>0</v>
      </c>
      <c r="E628" s="28"/>
      <c r="F628" s="37">
        <v>140</v>
      </c>
      <c r="G628" s="28"/>
      <c r="H628" s="197">
        <f t="shared" si="35"/>
        <v>303</v>
      </c>
      <c r="I628" s="186">
        <v>103</v>
      </c>
      <c r="J628" s="186">
        <v>193</v>
      </c>
      <c r="K628" s="186">
        <v>7</v>
      </c>
    </row>
    <row r="629" spans="1:11" ht="9" customHeight="1" x14ac:dyDescent="0.15">
      <c r="A629" s="28" t="s">
        <v>25</v>
      </c>
      <c r="B629" s="28">
        <f t="shared" si="34"/>
        <v>2</v>
      </c>
      <c r="C629" s="28">
        <v>1</v>
      </c>
      <c r="D629" s="37">
        <v>1</v>
      </c>
      <c r="E629" s="28"/>
      <c r="F629" s="37">
        <v>11</v>
      </c>
      <c r="G629" s="28"/>
      <c r="H629" s="197">
        <f t="shared" si="35"/>
        <v>79</v>
      </c>
      <c r="I629" s="186">
        <v>2</v>
      </c>
      <c r="J629" s="186">
        <v>72</v>
      </c>
      <c r="K629" s="186">
        <v>5</v>
      </c>
    </row>
    <row r="630" spans="1:11" ht="9" customHeight="1" x14ac:dyDescent="0.15">
      <c r="A630" s="28" t="s">
        <v>27</v>
      </c>
      <c r="B630" s="28">
        <f t="shared" si="34"/>
        <v>3</v>
      </c>
      <c r="C630" s="28">
        <v>3</v>
      </c>
      <c r="D630" s="37">
        <v>0</v>
      </c>
      <c r="E630" s="28"/>
      <c r="F630" s="37">
        <v>31</v>
      </c>
      <c r="G630" s="28"/>
      <c r="H630" s="197">
        <f t="shared" si="35"/>
        <v>146</v>
      </c>
      <c r="I630" s="186">
        <v>19</v>
      </c>
      <c r="J630" s="186">
        <v>108</v>
      </c>
      <c r="K630" s="186">
        <v>19</v>
      </c>
    </row>
    <row r="631" spans="1:11" ht="9" customHeight="1" x14ac:dyDescent="0.15">
      <c r="A631" s="41" t="s">
        <v>30</v>
      </c>
      <c r="B631" s="41">
        <f t="shared" si="34"/>
        <v>2</v>
      </c>
      <c r="C631" s="41">
        <v>2</v>
      </c>
      <c r="D631" s="41">
        <v>0</v>
      </c>
      <c r="E631" s="41"/>
      <c r="F631" s="41">
        <v>148</v>
      </c>
      <c r="G631" s="41"/>
      <c r="H631" s="262">
        <f t="shared" si="35"/>
        <v>575</v>
      </c>
      <c r="I631" s="117">
        <v>65</v>
      </c>
      <c r="J631" s="117">
        <v>498</v>
      </c>
      <c r="K631" s="117">
        <v>12</v>
      </c>
    </row>
    <row r="632" spans="1:11" ht="9" customHeight="1" x14ac:dyDescent="0.15">
      <c r="A632" s="28" t="s">
        <v>111</v>
      </c>
      <c r="B632" s="28">
        <f t="shared" si="34"/>
        <v>1</v>
      </c>
      <c r="C632" s="28">
        <v>1</v>
      </c>
      <c r="D632" s="37">
        <v>0</v>
      </c>
      <c r="E632" s="28"/>
      <c r="F632" s="37">
        <v>0</v>
      </c>
      <c r="G632" s="28"/>
      <c r="H632" s="197">
        <f t="shared" si="35"/>
        <v>696</v>
      </c>
      <c r="I632" s="186">
        <v>226</v>
      </c>
      <c r="J632" s="186">
        <v>275</v>
      </c>
      <c r="K632" s="186">
        <v>195</v>
      </c>
    </row>
    <row r="633" spans="1:11" ht="9" customHeight="1" x14ac:dyDescent="0.15">
      <c r="A633" s="28" t="s">
        <v>33</v>
      </c>
      <c r="B633" s="28">
        <f t="shared" si="34"/>
        <v>1</v>
      </c>
      <c r="C633" s="28">
        <v>1</v>
      </c>
      <c r="D633" s="37">
        <v>0</v>
      </c>
      <c r="E633" s="28"/>
      <c r="F633" s="37">
        <v>149</v>
      </c>
      <c r="G633" s="28"/>
      <c r="H633" s="197">
        <f t="shared" si="35"/>
        <v>157</v>
      </c>
      <c r="I633" s="186">
        <v>44</v>
      </c>
      <c r="J633" s="186">
        <v>104</v>
      </c>
      <c r="K633" s="186">
        <v>9</v>
      </c>
    </row>
    <row r="634" spans="1:11" ht="9" customHeight="1" x14ac:dyDescent="0.15">
      <c r="A634" s="28" t="s">
        <v>34</v>
      </c>
      <c r="B634" s="28">
        <f t="shared" si="34"/>
        <v>2</v>
      </c>
      <c r="C634" s="28">
        <v>1</v>
      </c>
      <c r="D634" s="37">
        <v>1</v>
      </c>
      <c r="E634" s="28"/>
      <c r="F634" s="37">
        <v>10</v>
      </c>
      <c r="G634" s="28"/>
      <c r="H634" s="197">
        <f t="shared" si="35"/>
        <v>109</v>
      </c>
      <c r="I634" s="186">
        <v>10</v>
      </c>
      <c r="J634" s="186">
        <v>94</v>
      </c>
      <c r="K634" s="186">
        <v>5</v>
      </c>
    </row>
    <row r="635" spans="1:11" ht="9" customHeight="1" x14ac:dyDescent="0.15">
      <c r="A635" s="41" t="s">
        <v>36</v>
      </c>
      <c r="B635" s="41">
        <f t="shared" si="34"/>
        <v>2</v>
      </c>
      <c r="C635" s="41">
        <v>2</v>
      </c>
      <c r="D635" s="41">
        <v>0</v>
      </c>
      <c r="E635" s="41"/>
      <c r="F635" s="41">
        <v>7</v>
      </c>
      <c r="G635" s="41"/>
      <c r="H635" s="262">
        <f t="shared" si="35"/>
        <v>71</v>
      </c>
      <c r="I635" s="117">
        <v>9</v>
      </c>
      <c r="J635" s="117">
        <v>56</v>
      </c>
      <c r="K635" s="117">
        <v>6</v>
      </c>
    </row>
    <row r="636" spans="1:11" ht="9" customHeight="1" x14ac:dyDescent="0.15">
      <c r="A636" s="28" t="s">
        <v>130</v>
      </c>
      <c r="B636" s="28">
        <f t="shared" si="34"/>
        <v>1</v>
      </c>
      <c r="C636" s="28">
        <v>0</v>
      </c>
      <c r="D636" s="37">
        <v>1</v>
      </c>
      <c r="E636" s="28"/>
      <c r="F636" s="37">
        <v>2</v>
      </c>
      <c r="G636" s="28"/>
      <c r="H636" s="197">
        <f t="shared" si="35"/>
        <v>71</v>
      </c>
      <c r="I636" s="186">
        <v>8</v>
      </c>
      <c r="J636" s="186">
        <v>52</v>
      </c>
      <c r="K636" s="186">
        <v>11</v>
      </c>
    </row>
    <row r="637" spans="1:11" ht="9" customHeight="1" x14ac:dyDescent="0.15">
      <c r="A637" s="28" t="s">
        <v>39</v>
      </c>
      <c r="B637" s="28">
        <f t="shared" si="34"/>
        <v>2</v>
      </c>
      <c r="C637" s="28">
        <v>2</v>
      </c>
      <c r="D637" s="37">
        <v>0</v>
      </c>
      <c r="E637" s="28"/>
      <c r="F637" s="37">
        <v>33</v>
      </c>
      <c r="G637" s="28"/>
      <c r="H637" s="197">
        <f t="shared" si="35"/>
        <v>438</v>
      </c>
      <c r="I637" s="186">
        <v>110</v>
      </c>
      <c r="J637" s="186">
        <v>312</v>
      </c>
      <c r="K637" s="186">
        <v>16</v>
      </c>
    </row>
    <row r="638" spans="1:11" ht="9" customHeight="1" x14ac:dyDescent="0.15">
      <c r="A638" s="28" t="s">
        <v>32</v>
      </c>
      <c r="B638" s="28">
        <f t="shared" si="34"/>
        <v>2</v>
      </c>
      <c r="C638" s="28">
        <v>1</v>
      </c>
      <c r="D638" s="37">
        <v>1</v>
      </c>
      <c r="E638" s="28"/>
      <c r="F638" s="37">
        <v>3</v>
      </c>
      <c r="G638" s="28"/>
      <c r="H638" s="197">
        <f t="shared" si="35"/>
        <v>920</v>
      </c>
      <c r="I638" s="186">
        <v>547</v>
      </c>
      <c r="J638" s="186">
        <v>340</v>
      </c>
      <c r="K638" s="186">
        <v>33</v>
      </c>
    </row>
    <row r="639" spans="1:11" ht="9" customHeight="1" x14ac:dyDescent="0.15">
      <c r="A639" s="41" t="s">
        <v>43</v>
      </c>
      <c r="B639" s="41">
        <f t="shared" si="34"/>
        <v>4</v>
      </c>
      <c r="C639" s="41">
        <v>2</v>
      </c>
      <c r="D639" s="41">
        <v>2</v>
      </c>
      <c r="E639" s="41"/>
      <c r="F639" s="41">
        <v>34</v>
      </c>
      <c r="G639" s="41"/>
      <c r="H639" s="262">
        <f t="shared" si="35"/>
        <v>251</v>
      </c>
      <c r="I639" s="117">
        <v>15</v>
      </c>
      <c r="J639" s="117">
        <v>229</v>
      </c>
      <c r="K639" s="117">
        <v>7</v>
      </c>
    </row>
    <row r="640" spans="1:11" ht="9" customHeight="1" x14ac:dyDescent="0.15">
      <c r="A640" s="28" t="s">
        <v>46</v>
      </c>
      <c r="B640" s="28">
        <f t="shared" si="34"/>
        <v>1</v>
      </c>
      <c r="C640" s="28">
        <v>1</v>
      </c>
      <c r="D640" s="37">
        <v>0</v>
      </c>
      <c r="E640" s="28"/>
      <c r="F640" s="37">
        <v>9</v>
      </c>
      <c r="G640" s="28"/>
      <c r="H640" s="197">
        <f t="shared" si="35"/>
        <v>102</v>
      </c>
      <c r="I640" s="186">
        <v>11</v>
      </c>
      <c r="J640" s="186">
        <v>91</v>
      </c>
      <c r="K640" s="186">
        <v>0</v>
      </c>
    </row>
    <row r="641" spans="1:11" ht="9" customHeight="1" x14ac:dyDescent="0.15">
      <c r="A641" s="28" t="s">
        <v>48</v>
      </c>
      <c r="B641" s="28">
        <f t="shared" si="34"/>
        <v>1</v>
      </c>
      <c r="C641" s="28">
        <v>1</v>
      </c>
      <c r="D641" s="37">
        <v>0</v>
      </c>
      <c r="E641" s="28"/>
      <c r="F641" s="37">
        <v>38</v>
      </c>
      <c r="G641" s="28"/>
      <c r="H641" s="197">
        <f t="shared" si="35"/>
        <v>82</v>
      </c>
      <c r="I641" s="186">
        <v>11</v>
      </c>
      <c r="J641" s="186">
        <v>68</v>
      </c>
      <c r="K641" s="186">
        <v>3</v>
      </c>
    </row>
    <row r="642" spans="1:11" ht="9" customHeight="1" x14ac:dyDescent="0.15">
      <c r="A642" s="28" t="s">
        <v>50</v>
      </c>
      <c r="B642" s="28">
        <f t="shared" si="34"/>
        <v>2</v>
      </c>
      <c r="C642" s="28">
        <v>2</v>
      </c>
      <c r="D642" s="37">
        <v>0</v>
      </c>
      <c r="E642" s="28"/>
      <c r="F642" s="37">
        <v>50</v>
      </c>
      <c r="G642" s="28"/>
      <c r="H642" s="197">
        <f t="shared" si="35"/>
        <v>756</v>
      </c>
      <c r="I642" s="186">
        <v>287</v>
      </c>
      <c r="J642" s="186">
        <v>463</v>
      </c>
      <c r="K642" s="186">
        <v>6</v>
      </c>
    </row>
    <row r="643" spans="1:11" ht="9" customHeight="1" x14ac:dyDescent="0.15">
      <c r="A643" s="41" t="s">
        <v>52</v>
      </c>
      <c r="B643" s="41">
        <f t="shared" si="34"/>
        <v>3</v>
      </c>
      <c r="C643" s="41">
        <v>3</v>
      </c>
      <c r="D643" s="41">
        <v>0</v>
      </c>
      <c r="E643" s="41"/>
      <c r="F643" s="41">
        <v>13</v>
      </c>
      <c r="G643" s="41"/>
      <c r="H643" s="262">
        <f t="shared" si="35"/>
        <v>58</v>
      </c>
      <c r="I643" s="117">
        <v>15</v>
      </c>
      <c r="J643" s="117">
        <v>36</v>
      </c>
      <c r="K643" s="117">
        <v>7</v>
      </c>
    </row>
    <row r="644" spans="1:11" ht="9" customHeight="1" x14ac:dyDescent="0.15">
      <c r="A644" s="28" t="s">
        <v>55</v>
      </c>
      <c r="B644" s="28">
        <f t="shared" si="34"/>
        <v>2</v>
      </c>
      <c r="C644" s="28">
        <v>1</v>
      </c>
      <c r="D644" s="37">
        <v>1</v>
      </c>
      <c r="E644" s="28"/>
      <c r="F644" s="37">
        <v>5</v>
      </c>
      <c r="G644" s="28"/>
      <c r="H644" s="197">
        <f t="shared" si="35"/>
        <v>187</v>
      </c>
      <c r="I644" s="186">
        <v>31</v>
      </c>
      <c r="J644" s="186">
        <v>151</v>
      </c>
      <c r="K644" s="186">
        <v>5</v>
      </c>
    </row>
    <row r="645" spans="1:11" ht="9" customHeight="1" x14ac:dyDescent="0.15">
      <c r="A645" s="28" t="s">
        <v>58</v>
      </c>
      <c r="B645" s="28">
        <f t="shared" si="34"/>
        <v>1</v>
      </c>
      <c r="C645" s="28">
        <v>1</v>
      </c>
      <c r="D645" s="37">
        <v>0</v>
      </c>
      <c r="E645" s="28"/>
      <c r="F645" s="37">
        <v>2</v>
      </c>
      <c r="G645" s="28"/>
      <c r="H645" s="197">
        <f t="shared" si="35"/>
        <v>81</v>
      </c>
      <c r="I645" s="186">
        <v>8</v>
      </c>
      <c r="J645" s="186">
        <v>68</v>
      </c>
      <c r="K645" s="186">
        <v>5</v>
      </c>
    </row>
    <row r="646" spans="1:11" ht="9" customHeight="1" x14ac:dyDescent="0.15">
      <c r="A646" s="28" t="s">
        <v>59</v>
      </c>
      <c r="B646" s="28">
        <f t="shared" si="34"/>
        <v>4</v>
      </c>
      <c r="C646" s="28">
        <v>3</v>
      </c>
      <c r="D646" s="37">
        <v>1</v>
      </c>
      <c r="E646" s="28"/>
      <c r="F646" s="37">
        <v>18</v>
      </c>
      <c r="G646" s="28"/>
      <c r="H646" s="197">
        <f t="shared" si="35"/>
        <v>146</v>
      </c>
      <c r="I646" s="186">
        <v>67</v>
      </c>
      <c r="J646" s="186">
        <v>76</v>
      </c>
      <c r="K646" s="186">
        <v>3</v>
      </c>
    </row>
    <row r="647" spans="1:11" ht="9" customHeight="1" x14ac:dyDescent="0.15">
      <c r="A647" s="41" t="s">
        <v>63</v>
      </c>
      <c r="B647" s="41">
        <f t="shared" si="34"/>
        <v>2</v>
      </c>
      <c r="C647" s="41">
        <v>1</v>
      </c>
      <c r="D647" s="41">
        <v>1</v>
      </c>
      <c r="E647" s="41"/>
      <c r="F647" s="41">
        <v>15</v>
      </c>
      <c r="G647" s="41"/>
      <c r="H647" s="262">
        <f t="shared" si="35"/>
        <v>114</v>
      </c>
      <c r="I647" s="117">
        <v>51</v>
      </c>
      <c r="J647" s="117">
        <v>60</v>
      </c>
      <c r="K647" s="117">
        <v>3</v>
      </c>
    </row>
    <row r="648" spans="1:11" ht="9" customHeight="1" x14ac:dyDescent="0.15">
      <c r="A648" s="28" t="s">
        <v>65</v>
      </c>
      <c r="B648" s="28">
        <f t="shared" si="34"/>
        <v>3</v>
      </c>
      <c r="C648" s="28">
        <v>3</v>
      </c>
      <c r="D648" s="37">
        <v>0</v>
      </c>
      <c r="E648" s="28"/>
      <c r="F648" s="37">
        <v>216</v>
      </c>
      <c r="G648" s="28"/>
      <c r="H648" s="197">
        <f t="shared" si="35"/>
        <v>1293</v>
      </c>
      <c r="I648" s="186">
        <v>61</v>
      </c>
      <c r="J648" s="187">
        <v>1223</v>
      </c>
      <c r="K648" s="186">
        <v>9</v>
      </c>
    </row>
    <row r="649" spans="1:11" ht="9" customHeight="1" x14ac:dyDescent="0.15">
      <c r="A649" s="28" t="s">
        <v>69</v>
      </c>
      <c r="B649" s="28">
        <f t="shared" si="34"/>
        <v>5</v>
      </c>
      <c r="C649" s="28">
        <v>5</v>
      </c>
      <c r="D649" s="37">
        <v>0</v>
      </c>
      <c r="E649" s="28"/>
      <c r="F649" s="37">
        <v>117</v>
      </c>
      <c r="G649" s="28"/>
      <c r="H649" s="197">
        <f t="shared" si="35"/>
        <v>846</v>
      </c>
      <c r="I649" s="186">
        <v>32</v>
      </c>
      <c r="J649" s="186">
        <v>806</v>
      </c>
      <c r="K649" s="186">
        <v>8</v>
      </c>
    </row>
    <row r="650" spans="1:11" ht="9" customHeight="1" x14ac:dyDescent="0.15">
      <c r="A650" s="28" t="s">
        <v>74</v>
      </c>
      <c r="B650" s="28">
        <f t="shared" si="34"/>
        <v>1</v>
      </c>
      <c r="C650" s="28">
        <v>1</v>
      </c>
      <c r="D650" s="37">
        <v>0</v>
      </c>
      <c r="E650" s="28"/>
      <c r="F650" s="37">
        <v>21</v>
      </c>
      <c r="G650" s="28"/>
      <c r="H650" s="197">
        <f t="shared" si="35"/>
        <v>106</v>
      </c>
      <c r="I650" s="186">
        <v>5</v>
      </c>
      <c r="J650" s="186">
        <v>98</v>
      </c>
      <c r="K650" s="186">
        <v>3</v>
      </c>
    </row>
    <row r="651" spans="1:11" ht="9" customHeight="1" x14ac:dyDescent="0.15">
      <c r="A651" s="41" t="s">
        <v>76</v>
      </c>
      <c r="B651" s="41">
        <f t="shared" si="34"/>
        <v>5</v>
      </c>
      <c r="C651" s="41">
        <v>5</v>
      </c>
      <c r="D651" s="41">
        <v>0</v>
      </c>
      <c r="E651" s="41"/>
      <c r="F651" s="41">
        <v>127</v>
      </c>
      <c r="G651" s="41"/>
      <c r="H651" s="262">
        <f t="shared" si="35"/>
        <v>404</v>
      </c>
      <c r="I651" s="117">
        <v>24</v>
      </c>
      <c r="J651" s="117">
        <v>361</v>
      </c>
      <c r="K651" s="117">
        <v>19</v>
      </c>
    </row>
    <row r="652" spans="1:11" ht="9" customHeight="1" x14ac:dyDescent="0.15">
      <c r="A652" s="28" t="s">
        <v>105</v>
      </c>
      <c r="B652" s="28">
        <f t="shared" si="34"/>
        <v>0</v>
      </c>
      <c r="C652" s="28">
        <v>0</v>
      </c>
      <c r="D652" s="37">
        <v>0</v>
      </c>
      <c r="E652" s="28"/>
      <c r="F652" s="37">
        <v>1</v>
      </c>
      <c r="G652" s="28"/>
      <c r="H652" s="197">
        <f t="shared" si="35"/>
        <v>3</v>
      </c>
      <c r="I652" s="186">
        <v>0</v>
      </c>
      <c r="J652" s="186">
        <v>1</v>
      </c>
      <c r="K652" s="186">
        <v>2</v>
      </c>
    </row>
    <row r="653" spans="1:11" ht="9" customHeight="1" x14ac:dyDescent="0.15">
      <c r="A653" s="28" t="s">
        <v>82</v>
      </c>
      <c r="B653" s="28">
        <f t="shared" si="34"/>
        <v>5</v>
      </c>
      <c r="C653" s="28">
        <v>2</v>
      </c>
      <c r="D653" s="37">
        <v>3</v>
      </c>
      <c r="E653" s="28"/>
      <c r="F653" s="37">
        <v>49</v>
      </c>
      <c r="G653" s="28"/>
      <c r="H653" s="197">
        <f t="shared" si="35"/>
        <v>220</v>
      </c>
      <c r="I653" s="186">
        <v>28</v>
      </c>
      <c r="J653" s="186">
        <v>178</v>
      </c>
      <c r="K653" s="186">
        <v>14</v>
      </c>
    </row>
    <row r="654" spans="1:11" ht="9" customHeight="1" x14ac:dyDescent="0.15">
      <c r="A654" s="28" t="s">
        <v>86</v>
      </c>
      <c r="B654" s="28">
        <f t="shared" si="34"/>
        <v>2</v>
      </c>
      <c r="C654" s="28">
        <v>2</v>
      </c>
      <c r="D654" s="37">
        <v>0</v>
      </c>
      <c r="E654" s="28"/>
      <c r="F654" s="37">
        <v>2</v>
      </c>
      <c r="G654" s="28"/>
      <c r="H654" s="197">
        <f t="shared" si="35"/>
        <v>84</v>
      </c>
      <c r="I654" s="186">
        <v>34</v>
      </c>
      <c r="J654" s="186">
        <v>44</v>
      </c>
      <c r="K654" s="186">
        <v>6</v>
      </c>
    </row>
    <row r="655" spans="1:11" ht="9" customHeight="1" x14ac:dyDescent="0.15">
      <c r="A655" s="41" t="s">
        <v>88</v>
      </c>
      <c r="B655" s="41">
        <f t="shared" si="34"/>
        <v>1</v>
      </c>
      <c r="C655" s="41">
        <v>1</v>
      </c>
      <c r="D655" s="41">
        <v>0</v>
      </c>
      <c r="E655" s="41"/>
      <c r="F655" s="41">
        <v>8</v>
      </c>
      <c r="G655" s="41"/>
      <c r="H655" s="262">
        <f t="shared" si="35"/>
        <v>29</v>
      </c>
      <c r="I655" s="117">
        <v>5</v>
      </c>
      <c r="J655" s="117">
        <v>21</v>
      </c>
      <c r="K655" s="117">
        <v>3</v>
      </c>
    </row>
    <row r="656" spans="1:11" s="263" customFormat="1" ht="9" customHeight="1" x14ac:dyDescent="0.25"/>
    <row r="657" spans="1:16384" ht="9" customHeight="1" x14ac:dyDescent="0.25">
      <c r="A657" s="25">
        <v>2013</v>
      </c>
      <c r="B657" s="96"/>
      <c r="C657" s="96"/>
      <c r="D657" s="96"/>
      <c r="E657" s="96"/>
      <c r="F657" s="96"/>
      <c r="G657" s="96"/>
      <c r="H657" s="207"/>
      <c r="I657" s="207"/>
      <c r="J657" s="207"/>
      <c r="K657" s="207"/>
      <c r="L657" s="96"/>
    </row>
    <row r="658" spans="1:16384" ht="9" customHeight="1" x14ac:dyDescent="0.25">
      <c r="A658" s="30" t="s">
        <v>129</v>
      </c>
      <c r="B658" s="260">
        <f>SUM(B660:B691)</f>
        <v>76</v>
      </c>
      <c r="C658" s="260">
        <f>SUM(C660:C691)</f>
        <v>64</v>
      </c>
      <c r="D658" s="260">
        <f>SUM(D660:D691)</f>
        <v>12</v>
      </c>
      <c r="E658" s="260"/>
      <c r="F658" s="260">
        <f>SUM(F660:F691)</f>
        <v>1394</v>
      </c>
      <c r="G658" s="260"/>
      <c r="H658" s="260">
        <f>SUM(H660:H691)</f>
        <v>9464</v>
      </c>
      <c r="I658" s="260">
        <f>SUM(I660:I691)</f>
        <v>2153</v>
      </c>
      <c r="J658" s="260">
        <f>SUM(J660:J691)</f>
        <v>6888</v>
      </c>
      <c r="K658" s="260">
        <f>SUM(K660:K691)</f>
        <v>423</v>
      </c>
    </row>
    <row r="659" spans="1:16384" ht="3" customHeight="1" x14ac:dyDescent="0.25">
      <c r="A659" s="30"/>
      <c r="B659" s="33"/>
      <c r="C659" s="33"/>
      <c r="D659" s="33"/>
      <c r="E659" s="33"/>
      <c r="F659" s="261"/>
      <c r="G659" s="28"/>
      <c r="H659" s="260"/>
      <c r="I659" s="260"/>
      <c r="J659" s="260"/>
      <c r="K659" s="260"/>
    </row>
    <row r="660" spans="1:16384" ht="9" customHeight="1" x14ac:dyDescent="0.15">
      <c r="A660" s="28" t="s">
        <v>14</v>
      </c>
      <c r="B660" s="28">
        <v>1</v>
      </c>
      <c r="C660" s="28">
        <v>1</v>
      </c>
      <c r="D660" s="37">
        <v>0</v>
      </c>
      <c r="E660" s="28"/>
      <c r="F660" s="37">
        <v>1</v>
      </c>
      <c r="G660" s="28"/>
      <c r="H660" s="186">
        <f t="shared" ref="H660:H691" si="36">SUM(I660:K660)</f>
        <v>36</v>
      </c>
      <c r="I660" s="186">
        <v>3</v>
      </c>
      <c r="J660" s="186">
        <v>26</v>
      </c>
      <c r="K660" s="186">
        <v>7</v>
      </c>
      <c r="L660" s="114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  <c r="CB660" s="38"/>
      <c r="CC660" s="38"/>
      <c r="CD660" s="38"/>
      <c r="CE660" s="38"/>
      <c r="CF660" s="38"/>
      <c r="CG660" s="38"/>
      <c r="CH660" s="38"/>
      <c r="CI660" s="38"/>
      <c r="CJ660" s="38"/>
      <c r="CK660" s="38"/>
      <c r="CL660" s="38"/>
      <c r="CM660" s="38"/>
      <c r="CN660" s="38"/>
      <c r="CO660" s="38"/>
      <c r="CP660" s="38"/>
      <c r="CQ660" s="38"/>
      <c r="CR660" s="38"/>
      <c r="CS660" s="38"/>
      <c r="CT660" s="38"/>
      <c r="CU660" s="38"/>
      <c r="CV660" s="38"/>
      <c r="CW660" s="38"/>
      <c r="CX660" s="38"/>
      <c r="CY660" s="38"/>
      <c r="CZ660" s="38"/>
      <c r="DA660" s="38"/>
      <c r="DB660" s="38"/>
      <c r="DC660" s="38"/>
      <c r="DD660" s="38"/>
      <c r="DE660" s="38"/>
      <c r="DF660" s="38"/>
      <c r="DG660" s="38"/>
      <c r="DH660" s="38"/>
      <c r="DI660" s="38"/>
      <c r="DJ660" s="38"/>
      <c r="DK660" s="38"/>
      <c r="DL660" s="38"/>
      <c r="DM660" s="38"/>
      <c r="DN660" s="38"/>
      <c r="DO660" s="38"/>
      <c r="DP660" s="38"/>
      <c r="DQ660" s="38"/>
      <c r="DR660" s="38"/>
      <c r="DS660" s="38"/>
      <c r="DT660" s="38"/>
      <c r="DU660" s="38"/>
      <c r="DV660" s="38"/>
      <c r="DW660" s="38"/>
      <c r="DX660" s="38"/>
      <c r="DY660" s="38"/>
      <c r="DZ660" s="38"/>
      <c r="EA660" s="38"/>
      <c r="EB660" s="38"/>
      <c r="EC660" s="38"/>
      <c r="ED660" s="38"/>
      <c r="EE660" s="38"/>
      <c r="EF660" s="38"/>
      <c r="EG660" s="38"/>
      <c r="EH660" s="38"/>
      <c r="EI660" s="38"/>
      <c r="EJ660" s="38"/>
      <c r="EK660" s="38"/>
      <c r="EL660" s="38"/>
      <c r="EM660" s="38"/>
      <c r="EN660" s="38"/>
      <c r="EO660" s="38"/>
      <c r="EP660" s="38"/>
      <c r="EQ660" s="38"/>
      <c r="ER660" s="38"/>
      <c r="ES660" s="38"/>
      <c r="ET660" s="38"/>
      <c r="EU660" s="38"/>
      <c r="EV660" s="38"/>
      <c r="EW660" s="38"/>
      <c r="EX660" s="38"/>
      <c r="EY660" s="38"/>
      <c r="EZ660" s="38"/>
      <c r="FA660" s="38"/>
      <c r="FB660" s="38"/>
      <c r="FC660" s="38"/>
      <c r="FD660" s="38"/>
      <c r="FE660" s="38"/>
      <c r="FF660" s="38"/>
      <c r="FG660" s="38"/>
      <c r="FH660" s="38"/>
      <c r="FI660" s="38"/>
      <c r="FJ660" s="38"/>
      <c r="FK660" s="38"/>
      <c r="FL660" s="38"/>
      <c r="FM660" s="38"/>
      <c r="FN660" s="38"/>
      <c r="FO660" s="38"/>
      <c r="FP660" s="38"/>
      <c r="FQ660" s="38"/>
      <c r="FR660" s="38"/>
      <c r="FS660" s="38"/>
      <c r="FT660" s="38"/>
      <c r="FU660" s="38"/>
      <c r="FV660" s="38"/>
      <c r="FW660" s="38"/>
      <c r="FX660" s="38"/>
      <c r="FY660" s="38"/>
      <c r="FZ660" s="38"/>
      <c r="GA660" s="38"/>
      <c r="GB660" s="38"/>
      <c r="GC660" s="38"/>
      <c r="GD660" s="38"/>
      <c r="GE660" s="38"/>
      <c r="GF660" s="38"/>
      <c r="GG660" s="38"/>
      <c r="GH660" s="38"/>
      <c r="GI660" s="38"/>
      <c r="GJ660" s="38"/>
      <c r="GK660" s="38"/>
      <c r="GL660" s="38"/>
      <c r="GM660" s="38"/>
      <c r="GN660" s="38"/>
      <c r="GO660" s="38"/>
      <c r="GP660" s="38"/>
      <c r="GQ660" s="38"/>
      <c r="GR660" s="38"/>
      <c r="GS660" s="38"/>
      <c r="GT660" s="38"/>
      <c r="GU660" s="38"/>
      <c r="GV660" s="38"/>
      <c r="GW660" s="38"/>
      <c r="GX660" s="38"/>
      <c r="GY660" s="38"/>
      <c r="GZ660" s="38"/>
      <c r="HA660" s="38"/>
      <c r="HB660" s="38"/>
      <c r="HC660" s="38"/>
      <c r="HD660" s="38"/>
      <c r="HE660" s="38"/>
      <c r="HF660" s="38"/>
      <c r="HG660" s="38"/>
      <c r="HH660" s="38"/>
      <c r="HI660" s="38"/>
      <c r="HJ660" s="38"/>
      <c r="HK660" s="38"/>
      <c r="HL660" s="38"/>
      <c r="HM660" s="38"/>
      <c r="HN660" s="38"/>
      <c r="HO660" s="38"/>
      <c r="HP660" s="38"/>
      <c r="HQ660" s="38"/>
      <c r="HR660" s="38"/>
      <c r="HS660" s="38"/>
      <c r="HT660" s="38"/>
      <c r="HU660" s="38"/>
      <c r="HV660" s="38"/>
      <c r="HW660" s="38"/>
      <c r="HX660" s="38"/>
      <c r="HY660" s="38"/>
      <c r="HZ660" s="38"/>
      <c r="IA660" s="38"/>
      <c r="IB660" s="38"/>
      <c r="IC660" s="38"/>
      <c r="ID660" s="38"/>
      <c r="IE660" s="38"/>
      <c r="IF660" s="38"/>
      <c r="IG660" s="38"/>
      <c r="IH660" s="38"/>
      <c r="II660" s="38"/>
      <c r="IJ660" s="38"/>
      <c r="IK660" s="38"/>
      <c r="IL660" s="38"/>
      <c r="IM660" s="38"/>
      <c r="IN660" s="38"/>
      <c r="IO660" s="38"/>
      <c r="IP660" s="38"/>
      <c r="IQ660" s="38"/>
      <c r="IR660" s="38"/>
      <c r="IS660" s="38"/>
      <c r="IT660" s="38"/>
      <c r="IU660" s="38"/>
      <c r="IV660" s="38"/>
      <c r="IW660" s="38"/>
      <c r="IX660" s="38"/>
      <c r="IY660" s="38"/>
      <c r="IZ660" s="38"/>
      <c r="JA660" s="38"/>
      <c r="JB660" s="38"/>
      <c r="JC660" s="38"/>
      <c r="JD660" s="38"/>
      <c r="JE660" s="38"/>
      <c r="JF660" s="38"/>
      <c r="JG660" s="38"/>
      <c r="JH660" s="38"/>
      <c r="JI660" s="38"/>
      <c r="JJ660" s="38"/>
      <c r="JK660" s="38"/>
      <c r="JL660" s="38"/>
      <c r="JM660" s="38"/>
      <c r="JN660" s="38"/>
      <c r="JO660" s="38"/>
      <c r="JP660" s="38"/>
      <c r="JQ660" s="38"/>
      <c r="JR660" s="38"/>
      <c r="JS660" s="38"/>
      <c r="JT660" s="38"/>
      <c r="JU660" s="38"/>
      <c r="JV660" s="38"/>
      <c r="JW660" s="38"/>
      <c r="JX660" s="38"/>
      <c r="JY660" s="38"/>
      <c r="JZ660" s="38"/>
      <c r="KA660" s="38"/>
      <c r="KB660" s="38"/>
      <c r="KC660" s="38"/>
      <c r="KD660" s="38"/>
      <c r="KE660" s="38"/>
      <c r="KF660" s="38"/>
      <c r="KG660" s="38"/>
      <c r="KH660" s="38"/>
      <c r="KI660" s="38"/>
      <c r="KJ660" s="38"/>
      <c r="KK660" s="38"/>
      <c r="KL660" s="38"/>
      <c r="KM660" s="38"/>
      <c r="KN660" s="38"/>
      <c r="KO660" s="38"/>
      <c r="KP660" s="38"/>
      <c r="KQ660" s="38"/>
      <c r="KR660" s="38"/>
      <c r="KS660" s="38"/>
      <c r="KT660" s="38"/>
      <c r="KU660" s="38"/>
      <c r="KV660" s="38"/>
      <c r="KW660" s="38"/>
      <c r="KX660" s="38"/>
      <c r="KY660" s="38"/>
      <c r="KZ660" s="38"/>
      <c r="LA660" s="38"/>
      <c r="LB660" s="38"/>
      <c r="LC660" s="38"/>
      <c r="LD660" s="38"/>
      <c r="LE660" s="38"/>
      <c r="LF660" s="38"/>
      <c r="LG660" s="38"/>
      <c r="LH660" s="38"/>
      <c r="LI660" s="38"/>
      <c r="LJ660" s="38"/>
      <c r="LK660" s="38"/>
      <c r="LL660" s="38"/>
      <c r="LM660" s="38"/>
      <c r="LN660" s="38"/>
      <c r="LO660" s="38"/>
      <c r="LP660" s="38"/>
      <c r="LQ660" s="38"/>
      <c r="LR660" s="38"/>
      <c r="LS660" s="38"/>
      <c r="LT660" s="38"/>
      <c r="LU660" s="38"/>
      <c r="LV660" s="38"/>
      <c r="LW660" s="38"/>
      <c r="LX660" s="38"/>
      <c r="LY660" s="38"/>
      <c r="LZ660" s="38"/>
      <c r="MA660" s="38"/>
      <c r="MB660" s="38"/>
      <c r="MC660" s="38"/>
      <c r="MD660" s="38"/>
      <c r="ME660" s="38"/>
      <c r="MF660" s="38"/>
      <c r="MG660" s="38"/>
      <c r="MH660" s="38"/>
      <c r="MI660" s="38"/>
      <c r="MJ660" s="38"/>
      <c r="MK660" s="38"/>
      <c r="ML660" s="38"/>
      <c r="MM660" s="38"/>
      <c r="MN660" s="38"/>
      <c r="MO660" s="38"/>
      <c r="MP660" s="38"/>
      <c r="MQ660" s="38"/>
      <c r="MR660" s="38"/>
      <c r="MS660" s="38"/>
      <c r="MT660" s="38"/>
      <c r="MU660" s="38"/>
      <c r="MV660" s="38"/>
      <c r="MW660" s="38"/>
      <c r="MX660" s="38"/>
      <c r="MY660" s="38"/>
      <c r="MZ660" s="38"/>
      <c r="NA660" s="38"/>
      <c r="NB660" s="38"/>
      <c r="NC660" s="38"/>
      <c r="ND660" s="38"/>
      <c r="NE660" s="38"/>
      <c r="NF660" s="38"/>
      <c r="NG660" s="38"/>
      <c r="NH660" s="38"/>
      <c r="NI660" s="38"/>
      <c r="NJ660" s="38"/>
      <c r="NK660" s="38"/>
      <c r="NL660" s="38"/>
      <c r="NM660" s="38"/>
      <c r="NN660" s="38"/>
      <c r="NO660" s="38"/>
      <c r="NP660" s="38"/>
      <c r="NQ660" s="38"/>
      <c r="NR660" s="38"/>
      <c r="NS660" s="38"/>
      <c r="NT660" s="38"/>
      <c r="NU660" s="38"/>
      <c r="NV660" s="38"/>
      <c r="NW660" s="38"/>
      <c r="NX660" s="38"/>
      <c r="NY660" s="38"/>
      <c r="NZ660" s="38"/>
      <c r="OA660" s="38"/>
      <c r="OB660" s="38"/>
      <c r="OC660" s="38"/>
      <c r="OD660" s="38"/>
      <c r="OE660" s="38"/>
      <c r="OF660" s="38"/>
      <c r="OG660" s="38"/>
      <c r="OH660" s="38"/>
      <c r="OI660" s="38"/>
      <c r="OJ660" s="38"/>
      <c r="OK660" s="38"/>
      <c r="OL660" s="38"/>
      <c r="OM660" s="38"/>
      <c r="ON660" s="38"/>
      <c r="OO660" s="38"/>
      <c r="OP660" s="38"/>
      <c r="OQ660" s="38"/>
      <c r="OR660" s="38"/>
      <c r="OS660" s="38"/>
      <c r="OT660" s="38"/>
      <c r="OU660" s="38"/>
      <c r="OV660" s="38"/>
      <c r="OW660" s="38"/>
      <c r="OX660" s="38"/>
      <c r="OY660" s="38"/>
      <c r="OZ660" s="38"/>
      <c r="PA660" s="38"/>
      <c r="PB660" s="38"/>
      <c r="PC660" s="38"/>
      <c r="PD660" s="38"/>
      <c r="PE660" s="38"/>
      <c r="PF660" s="38"/>
      <c r="PG660" s="38"/>
      <c r="PH660" s="38"/>
      <c r="PI660" s="38"/>
      <c r="PJ660" s="38"/>
      <c r="PK660" s="38"/>
      <c r="PL660" s="38"/>
      <c r="PM660" s="38"/>
      <c r="PN660" s="38"/>
      <c r="PO660" s="38"/>
      <c r="PP660" s="38"/>
      <c r="PQ660" s="38"/>
      <c r="PR660" s="38"/>
      <c r="PS660" s="38"/>
      <c r="PT660" s="38"/>
      <c r="PU660" s="38"/>
      <c r="PV660" s="38"/>
      <c r="PW660" s="38"/>
      <c r="PX660" s="38"/>
      <c r="PY660" s="38"/>
      <c r="PZ660" s="38"/>
      <c r="QA660" s="38"/>
      <c r="QB660" s="38"/>
      <c r="QC660" s="38"/>
      <c r="QD660" s="38"/>
      <c r="QE660" s="38"/>
      <c r="QF660" s="38"/>
      <c r="QG660" s="38"/>
      <c r="QH660" s="38"/>
      <c r="QI660" s="38"/>
      <c r="QJ660" s="38"/>
      <c r="QK660" s="38"/>
      <c r="QL660" s="38"/>
      <c r="QM660" s="38"/>
      <c r="QN660" s="38"/>
      <c r="QO660" s="38"/>
      <c r="QP660" s="38"/>
      <c r="QQ660" s="38"/>
      <c r="QR660" s="38"/>
      <c r="QS660" s="38"/>
      <c r="QT660" s="38"/>
      <c r="QU660" s="38"/>
      <c r="QV660" s="38"/>
      <c r="QW660" s="38"/>
      <c r="QX660" s="38"/>
      <c r="QY660" s="38"/>
      <c r="QZ660" s="38"/>
      <c r="RA660" s="38"/>
      <c r="RB660" s="38"/>
      <c r="RC660" s="38"/>
      <c r="RD660" s="38"/>
      <c r="RE660" s="38"/>
      <c r="RF660" s="38"/>
      <c r="RG660" s="38"/>
      <c r="RH660" s="38"/>
      <c r="RI660" s="38"/>
      <c r="RJ660" s="38"/>
      <c r="RK660" s="38"/>
      <c r="RL660" s="38"/>
      <c r="RM660" s="38"/>
      <c r="RN660" s="38"/>
      <c r="RO660" s="38"/>
      <c r="RP660" s="38"/>
      <c r="RQ660" s="38"/>
      <c r="RR660" s="38"/>
      <c r="RS660" s="38"/>
      <c r="RT660" s="38"/>
      <c r="RU660" s="38"/>
      <c r="RV660" s="38"/>
      <c r="RW660" s="38"/>
      <c r="RX660" s="38"/>
      <c r="RY660" s="38"/>
      <c r="RZ660" s="38"/>
      <c r="SA660" s="38"/>
      <c r="SB660" s="38"/>
      <c r="SC660" s="38"/>
      <c r="SD660" s="38"/>
      <c r="SE660" s="38"/>
      <c r="SF660" s="38"/>
      <c r="SG660" s="38"/>
      <c r="SH660" s="38"/>
      <c r="SI660" s="38"/>
      <c r="SJ660" s="38"/>
      <c r="SK660" s="38"/>
      <c r="SL660" s="38"/>
      <c r="SM660" s="38"/>
      <c r="SN660" s="38"/>
      <c r="SO660" s="38"/>
      <c r="SP660" s="38"/>
      <c r="SQ660" s="38"/>
      <c r="SR660" s="38"/>
      <c r="SS660" s="38"/>
      <c r="ST660" s="38"/>
      <c r="SU660" s="38"/>
      <c r="SV660" s="38"/>
      <c r="SW660" s="38"/>
      <c r="SX660" s="38"/>
      <c r="SY660" s="38"/>
      <c r="SZ660" s="38"/>
      <c r="TA660" s="38"/>
      <c r="TB660" s="38"/>
      <c r="TC660" s="38"/>
      <c r="TD660" s="38"/>
      <c r="TE660" s="38"/>
      <c r="TF660" s="38"/>
      <c r="TG660" s="38"/>
      <c r="TH660" s="38"/>
      <c r="TI660" s="38"/>
      <c r="TJ660" s="38"/>
      <c r="TK660" s="38"/>
      <c r="TL660" s="38"/>
      <c r="TM660" s="38"/>
      <c r="TN660" s="38"/>
      <c r="TO660" s="38"/>
      <c r="TP660" s="38"/>
      <c r="TQ660" s="38"/>
      <c r="TR660" s="38"/>
      <c r="TS660" s="38"/>
      <c r="TT660" s="38"/>
      <c r="TU660" s="38"/>
      <c r="TV660" s="38"/>
      <c r="TW660" s="38"/>
      <c r="TX660" s="38"/>
      <c r="TY660" s="38"/>
      <c r="TZ660" s="38"/>
      <c r="UA660" s="38"/>
      <c r="UB660" s="38"/>
      <c r="UC660" s="38"/>
      <c r="UD660" s="38"/>
      <c r="UE660" s="38"/>
      <c r="UF660" s="38"/>
      <c r="UG660" s="38"/>
      <c r="UH660" s="38"/>
      <c r="UI660" s="38"/>
      <c r="UJ660" s="38"/>
      <c r="UK660" s="38"/>
      <c r="UL660" s="38"/>
      <c r="UM660" s="38"/>
      <c r="UN660" s="38"/>
      <c r="UO660" s="38"/>
      <c r="UP660" s="38"/>
      <c r="UQ660" s="38"/>
      <c r="UR660" s="38"/>
      <c r="US660" s="38"/>
      <c r="UT660" s="38"/>
      <c r="UU660" s="38"/>
      <c r="UV660" s="38"/>
      <c r="UW660" s="38"/>
      <c r="UX660" s="38"/>
      <c r="UY660" s="38"/>
      <c r="UZ660" s="38"/>
      <c r="VA660" s="38"/>
      <c r="VB660" s="38"/>
      <c r="VC660" s="38"/>
      <c r="VD660" s="38"/>
      <c r="VE660" s="38"/>
      <c r="VF660" s="38"/>
      <c r="VG660" s="38"/>
      <c r="VH660" s="38"/>
      <c r="VI660" s="38"/>
      <c r="VJ660" s="38"/>
      <c r="VK660" s="38"/>
      <c r="VL660" s="38"/>
      <c r="VM660" s="38"/>
      <c r="VN660" s="38"/>
      <c r="VO660" s="38"/>
      <c r="VP660" s="38"/>
      <c r="VQ660" s="38"/>
      <c r="VR660" s="38"/>
      <c r="VS660" s="38"/>
      <c r="VT660" s="38"/>
      <c r="VU660" s="38"/>
      <c r="VV660" s="38"/>
      <c r="VW660" s="38"/>
      <c r="VX660" s="38"/>
      <c r="VY660" s="38"/>
      <c r="VZ660" s="38"/>
      <c r="WA660" s="38"/>
      <c r="WB660" s="38"/>
      <c r="WC660" s="38"/>
      <c r="WD660" s="38"/>
      <c r="WE660" s="38"/>
      <c r="WF660" s="38"/>
      <c r="WG660" s="38"/>
      <c r="WH660" s="38"/>
      <c r="WI660" s="38"/>
      <c r="WJ660" s="38"/>
      <c r="WK660" s="38"/>
      <c r="WL660" s="38"/>
      <c r="WM660" s="38"/>
      <c r="WN660" s="38"/>
      <c r="WO660" s="38"/>
      <c r="WP660" s="38"/>
      <c r="WQ660" s="38"/>
      <c r="WR660" s="38"/>
      <c r="WS660" s="38"/>
      <c r="WT660" s="38"/>
      <c r="WU660" s="38"/>
      <c r="WV660" s="38"/>
      <c r="WW660" s="38"/>
      <c r="WX660" s="38"/>
      <c r="WY660" s="38"/>
      <c r="WZ660" s="38"/>
      <c r="XA660" s="38"/>
      <c r="XB660" s="38"/>
      <c r="XC660" s="38"/>
      <c r="XD660" s="38"/>
      <c r="XE660" s="38"/>
      <c r="XF660" s="38"/>
      <c r="XG660" s="38"/>
      <c r="XH660" s="38"/>
      <c r="XI660" s="38"/>
      <c r="XJ660" s="38"/>
      <c r="XK660" s="38"/>
      <c r="XL660" s="38"/>
      <c r="XM660" s="38"/>
      <c r="XN660" s="38"/>
      <c r="XO660" s="38"/>
      <c r="XP660" s="38"/>
      <c r="XQ660" s="38"/>
      <c r="XR660" s="38"/>
      <c r="XS660" s="38"/>
      <c r="XT660" s="38"/>
      <c r="XU660" s="38"/>
      <c r="XV660" s="38"/>
      <c r="XW660" s="38"/>
      <c r="XX660" s="38"/>
      <c r="XY660" s="38"/>
      <c r="XZ660" s="38"/>
      <c r="YA660" s="38"/>
      <c r="YB660" s="38"/>
      <c r="YC660" s="38"/>
      <c r="YD660" s="38"/>
      <c r="YE660" s="38"/>
      <c r="YF660" s="38"/>
      <c r="YG660" s="38"/>
      <c r="YH660" s="38"/>
      <c r="YI660" s="38"/>
      <c r="YJ660" s="38"/>
      <c r="YK660" s="38"/>
      <c r="YL660" s="38"/>
      <c r="YM660" s="38"/>
      <c r="YN660" s="38"/>
      <c r="YO660" s="38"/>
      <c r="YP660" s="38"/>
      <c r="YQ660" s="38"/>
      <c r="YR660" s="38"/>
      <c r="YS660" s="38"/>
      <c r="YT660" s="38"/>
      <c r="YU660" s="38"/>
      <c r="YV660" s="38"/>
      <c r="YW660" s="38"/>
      <c r="YX660" s="38"/>
      <c r="YY660" s="38"/>
      <c r="YZ660" s="38"/>
      <c r="ZA660" s="38"/>
      <c r="ZB660" s="38"/>
      <c r="ZC660" s="38"/>
      <c r="ZD660" s="38"/>
      <c r="ZE660" s="38"/>
      <c r="ZF660" s="38"/>
      <c r="ZG660" s="38"/>
      <c r="ZH660" s="38"/>
      <c r="ZI660" s="38"/>
      <c r="ZJ660" s="38"/>
      <c r="ZK660" s="38"/>
      <c r="ZL660" s="38"/>
      <c r="ZM660" s="38"/>
      <c r="ZN660" s="38"/>
      <c r="ZO660" s="38"/>
      <c r="ZP660" s="38"/>
      <c r="ZQ660" s="38"/>
      <c r="ZR660" s="38"/>
      <c r="ZS660" s="38"/>
      <c r="ZT660" s="38"/>
      <c r="ZU660" s="38"/>
      <c r="ZV660" s="38"/>
      <c r="ZW660" s="38"/>
      <c r="ZX660" s="38"/>
      <c r="ZY660" s="38"/>
      <c r="ZZ660" s="38"/>
      <c r="AAA660" s="38"/>
      <c r="AAB660" s="38"/>
      <c r="AAC660" s="38"/>
      <c r="AAD660" s="38"/>
      <c r="AAE660" s="38"/>
      <c r="AAF660" s="38"/>
      <c r="AAG660" s="38"/>
      <c r="AAH660" s="38"/>
      <c r="AAI660" s="38"/>
      <c r="AAJ660" s="38"/>
      <c r="AAK660" s="38"/>
      <c r="AAL660" s="38"/>
      <c r="AAM660" s="38"/>
      <c r="AAN660" s="38"/>
      <c r="AAO660" s="38"/>
      <c r="AAP660" s="38"/>
      <c r="AAQ660" s="38"/>
      <c r="AAR660" s="38"/>
      <c r="AAS660" s="38"/>
      <c r="AAT660" s="38"/>
      <c r="AAU660" s="38"/>
      <c r="AAV660" s="38"/>
      <c r="AAW660" s="38"/>
      <c r="AAX660" s="38"/>
      <c r="AAY660" s="38"/>
      <c r="AAZ660" s="38"/>
      <c r="ABA660" s="38"/>
      <c r="ABB660" s="38"/>
      <c r="ABC660" s="38"/>
      <c r="ABD660" s="38"/>
      <c r="ABE660" s="38"/>
      <c r="ABF660" s="38"/>
      <c r="ABG660" s="38"/>
      <c r="ABH660" s="38"/>
      <c r="ABI660" s="38"/>
      <c r="ABJ660" s="38"/>
      <c r="ABK660" s="38"/>
      <c r="ABL660" s="38"/>
      <c r="ABM660" s="38"/>
      <c r="ABN660" s="38"/>
      <c r="ABO660" s="38"/>
      <c r="ABP660" s="38"/>
      <c r="ABQ660" s="38"/>
      <c r="ABR660" s="38"/>
      <c r="ABS660" s="38"/>
      <c r="ABT660" s="38"/>
      <c r="ABU660" s="38"/>
      <c r="ABV660" s="38"/>
      <c r="ABW660" s="38"/>
      <c r="ABX660" s="38"/>
      <c r="ABY660" s="38"/>
      <c r="ABZ660" s="38"/>
      <c r="ACA660" s="38"/>
      <c r="ACB660" s="38"/>
      <c r="ACC660" s="38"/>
      <c r="ACD660" s="38"/>
      <c r="ACE660" s="38"/>
      <c r="ACF660" s="38"/>
      <c r="ACG660" s="38"/>
      <c r="ACH660" s="38"/>
      <c r="ACI660" s="38"/>
      <c r="ACJ660" s="38"/>
      <c r="ACK660" s="38"/>
      <c r="ACL660" s="38"/>
      <c r="ACM660" s="38"/>
      <c r="ACN660" s="38"/>
      <c r="ACO660" s="38"/>
      <c r="ACP660" s="38"/>
      <c r="ACQ660" s="38"/>
      <c r="ACR660" s="38"/>
      <c r="ACS660" s="38"/>
      <c r="ACT660" s="38"/>
      <c r="ACU660" s="38"/>
      <c r="ACV660" s="38"/>
      <c r="ACW660" s="38"/>
      <c r="ACX660" s="38"/>
      <c r="ACY660" s="38"/>
      <c r="ACZ660" s="38"/>
      <c r="ADA660" s="38"/>
      <c r="ADB660" s="38"/>
      <c r="ADC660" s="38"/>
      <c r="ADD660" s="38"/>
      <c r="ADE660" s="38"/>
      <c r="ADF660" s="38"/>
      <c r="ADG660" s="38"/>
      <c r="ADH660" s="38"/>
      <c r="ADI660" s="38"/>
      <c r="ADJ660" s="38"/>
      <c r="ADK660" s="38"/>
      <c r="ADL660" s="38"/>
      <c r="ADM660" s="38"/>
      <c r="ADN660" s="38"/>
      <c r="ADO660" s="38"/>
      <c r="ADP660" s="38"/>
      <c r="ADQ660" s="38"/>
      <c r="ADR660" s="38"/>
      <c r="ADS660" s="38"/>
      <c r="ADT660" s="38"/>
      <c r="ADU660" s="38"/>
      <c r="ADV660" s="38"/>
      <c r="ADW660" s="38"/>
      <c r="ADX660" s="38"/>
      <c r="ADY660" s="38"/>
      <c r="ADZ660" s="38"/>
      <c r="AEA660" s="38"/>
      <c r="AEB660" s="38"/>
      <c r="AEC660" s="38"/>
      <c r="AED660" s="38"/>
      <c r="AEE660" s="38"/>
      <c r="AEF660" s="38"/>
      <c r="AEG660" s="38"/>
      <c r="AEH660" s="38"/>
      <c r="AEI660" s="38"/>
      <c r="AEJ660" s="38"/>
      <c r="AEK660" s="38"/>
      <c r="AEL660" s="38"/>
      <c r="AEM660" s="38"/>
      <c r="AEN660" s="38"/>
      <c r="AEO660" s="38"/>
      <c r="AEP660" s="38"/>
      <c r="AEQ660" s="38"/>
      <c r="AER660" s="38"/>
      <c r="AES660" s="38"/>
      <c r="AET660" s="38"/>
      <c r="AEU660" s="38"/>
      <c r="AEV660" s="38"/>
      <c r="AEW660" s="38"/>
      <c r="AEX660" s="38"/>
      <c r="AEY660" s="38"/>
      <c r="AEZ660" s="38"/>
      <c r="AFA660" s="38"/>
      <c r="AFB660" s="38"/>
      <c r="AFC660" s="38"/>
      <c r="AFD660" s="38"/>
      <c r="AFE660" s="38"/>
      <c r="AFF660" s="38"/>
      <c r="AFG660" s="38"/>
      <c r="AFH660" s="38"/>
      <c r="AFI660" s="38"/>
      <c r="AFJ660" s="38"/>
      <c r="AFK660" s="38"/>
      <c r="AFL660" s="38"/>
      <c r="AFM660" s="38"/>
      <c r="AFN660" s="38"/>
      <c r="AFO660" s="38"/>
      <c r="AFP660" s="38"/>
      <c r="AFQ660" s="38"/>
      <c r="AFR660" s="38"/>
      <c r="AFS660" s="38"/>
      <c r="AFT660" s="38"/>
      <c r="AFU660" s="38"/>
      <c r="AFV660" s="38"/>
      <c r="AFW660" s="38"/>
      <c r="AFX660" s="38"/>
      <c r="AFY660" s="38"/>
      <c r="AFZ660" s="38"/>
      <c r="AGA660" s="38"/>
      <c r="AGB660" s="38"/>
      <c r="AGC660" s="38"/>
      <c r="AGD660" s="38"/>
      <c r="AGE660" s="38"/>
      <c r="AGF660" s="38"/>
      <c r="AGG660" s="38"/>
      <c r="AGH660" s="38"/>
      <c r="AGI660" s="38"/>
      <c r="AGJ660" s="38"/>
      <c r="AGK660" s="38"/>
      <c r="AGL660" s="38"/>
      <c r="AGM660" s="38"/>
      <c r="AGN660" s="38"/>
      <c r="AGO660" s="38"/>
      <c r="AGP660" s="38"/>
      <c r="AGQ660" s="38"/>
      <c r="AGR660" s="38"/>
      <c r="AGS660" s="38"/>
      <c r="AGT660" s="38"/>
      <c r="AGU660" s="38"/>
      <c r="AGV660" s="38"/>
      <c r="AGW660" s="38"/>
      <c r="AGX660" s="38"/>
      <c r="AGY660" s="38"/>
      <c r="AGZ660" s="38"/>
      <c r="AHA660" s="38"/>
      <c r="AHB660" s="38"/>
      <c r="AHC660" s="38"/>
      <c r="AHD660" s="38"/>
      <c r="AHE660" s="38"/>
      <c r="AHF660" s="38"/>
      <c r="AHG660" s="38"/>
      <c r="AHH660" s="38"/>
      <c r="AHI660" s="38"/>
      <c r="AHJ660" s="38"/>
      <c r="AHK660" s="38"/>
      <c r="AHL660" s="38"/>
      <c r="AHM660" s="38"/>
      <c r="AHN660" s="38"/>
      <c r="AHO660" s="38"/>
      <c r="AHP660" s="38"/>
      <c r="AHQ660" s="38"/>
      <c r="AHR660" s="38"/>
      <c r="AHS660" s="38"/>
      <c r="AHT660" s="38"/>
      <c r="AHU660" s="38"/>
      <c r="AHV660" s="38"/>
      <c r="AHW660" s="38"/>
      <c r="AHX660" s="38"/>
      <c r="AHY660" s="38"/>
      <c r="AHZ660" s="38"/>
      <c r="AIA660" s="38"/>
      <c r="AIB660" s="38"/>
      <c r="AIC660" s="38"/>
      <c r="AID660" s="38"/>
      <c r="AIE660" s="38"/>
      <c r="AIF660" s="38"/>
      <c r="AIG660" s="38"/>
      <c r="AIH660" s="38"/>
      <c r="AII660" s="38"/>
      <c r="AIJ660" s="38"/>
      <c r="AIK660" s="38"/>
      <c r="AIL660" s="38"/>
      <c r="AIM660" s="38"/>
      <c r="AIN660" s="38"/>
      <c r="AIO660" s="38"/>
      <c r="AIP660" s="38"/>
      <c r="AIQ660" s="38"/>
      <c r="AIR660" s="38"/>
      <c r="AIS660" s="38"/>
      <c r="AIT660" s="38"/>
      <c r="AIU660" s="38"/>
      <c r="AIV660" s="38"/>
      <c r="AIW660" s="38"/>
      <c r="AIX660" s="38"/>
      <c r="AIY660" s="38"/>
      <c r="AIZ660" s="38"/>
      <c r="AJA660" s="38"/>
      <c r="AJB660" s="38"/>
      <c r="AJC660" s="38"/>
      <c r="AJD660" s="38"/>
      <c r="AJE660" s="38"/>
      <c r="AJF660" s="38"/>
      <c r="AJG660" s="38"/>
      <c r="AJH660" s="38"/>
      <c r="AJI660" s="38"/>
      <c r="AJJ660" s="38"/>
      <c r="AJK660" s="38"/>
      <c r="AJL660" s="38"/>
      <c r="AJM660" s="38"/>
      <c r="AJN660" s="38"/>
      <c r="AJO660" s="38"/>
      <c r="AJP660" s="38"/>
      <c r="AJQ660" s="38"/>
      <c r="AJR660" s="38"/>
      <c r="AJS660" s="38"/>
      <c r="AJT660" s="38"/>
      <c r="AJU660" s="38"/>
      <c r="AJV660" s="38"/>
      <c r="AJW660" s="38"/>
      <c r="AJX660" s="38"/>
      <c r="AJY660" s="38"/>
      <c r="AJZ660" s="38"/>
      <c r="AKA660" s="38"/>
      <c r="AKB660" s="38"/>
      <c r="AKC660" s="38"/>
      <c r="AKD660" s="38"/>
      <c r="AKE660" s="38"/>
      <c r="AKF660" s="38"/>
      <c r="AKG660" s="38"/>
      <c r="AKH660" s="38"/>
      <c r="AKI660" s="38"/>
      <c r="AKJ660" s="38"/>
      <c r="AKK660" s="38"/>
      <c r="AKL660" s="38"/>
      <c r="AKM660" s="38"/>
      <c r="AKN660" s="38"/>
      <c r="AKO660" s="38"/>
      <c r="AKP660" s="38"/>
      <c r="AKQ660" s="38"/>
      <c r="AKR660" s="38"/>
      <c r="AKS660" s="38"/>
      <c r="AKT660" s="38"/>
      <c r="AKU660" s="38"/>
      <c r="AKV660" s="38"/>
      <c r="AKW660" s="38"/>
      <c r="AKX660" s="38"/>
      <c r="AKY660" s="38"/>
      <c r="AKZ660" s="38"/>
      <c r="ALA660" s="38"/>
      <c r="ALB660" s="38"/>
      <c r="ALC660" s="38"/>
      <c r="ALD660" s="38"/>
      <c r="ALE660" s="38"/>
      <c r="ALF660" s="38"/>
      <c r="ALG660" s="38"/>
      <c r="ALH660" s="38"/>
      <c r="ALI660" s="38"/>
      <c r="ALJ660" s="38"/>
      <c r="ALK660" s="38"/>
      <c r="ALL660" s="38"/>
      <c r="ALM660" s="38"/>
      <c r="ALN660" s="38"/>
      <c r="ALO660" s="38"/>
      <c r="ALP660" s="38"/>
      <c r="ALQ660" s="38"/>
      <c r="ALR660" s="38"/>
      <c r="ALS660" s="38"/>
      <c r="ALT660" s="38"/>
      <c r="ALU660" s="38"/>
      <c r="ALV660" s="38"/>
      <c r="ALW660" s="38"/>
      <c r="ALX660" s="38"/>
      <c r="ALY660" s="38"/>
      <c r="ALZ660" s="38"/>
      <c r="AMA660" s="38"/>
      <c r="AMB660" s="38"/>
      <c r="AMC660" s="38"/>
      <c r="AMD660" s="38"/>
      <c r="AME660" s="38"/>
      <c r="AMF660" s="38"/>
      <c r="AMG660" s="38"/>
      <c r="AMH660" s="38"/>
      <c r="AMI660" s="38"/>
      <c r="AMJ660" s="38"/>
      <c r="AMK660" s="38"/>
      <c r="AML660" s="38"/>
      <c r="AMM660" s="38"/>
      <c r="AMN660" s="38"/>
      <c r="AMO660" s="38"/>
      <c r="AMP660" s="38"/>
      <c r="AMQ660" s="38"/>
      <c r="AMR660" s="38"/>
      <c r="AMS660" s="38"/>
      <c r="AMT660" s="38"/>
      <c r="AMU660" s="38"/>
      <c r="AMV660" s="38"/>
      <c r="AMW660" s="38"/>
      <c r="AMX660" s="38"/>
      <c r="AMY660" s="38"/>
      <c r="AMZ660" s="38"/>
      <c r="ANA660" s="38"/>
      <c r="ANB660" s="38"/>
      <c r="ANC660" s="38"/>
      <c r="AND660" s="38"/>
      <c r="ANE660" s="38"/>
      <c r="ANF660" s="38"/>
      <c r="ANG660" s="38"/>
      <c r="ANH660" s="38"/>
      <c r="ANI660" s="38"/>
      <c r="ANJ660" s="38"/>
      <c r="ANK660" s="38"/>
      <c r="ANL660" s="38"/>
      <c r="ANM660" s="38"/>
      <c r="ANN660" s="38"/>
      <c r="ANO660" s="38"/>
      <c r="ANP660" s="38"/>
      <c r="ANQ660" s="38"/>
      <c r="ANR660" s="38"/>
      <c r="ANS660" s="38"/>
      <c r="ANT660" s="38"/>
      <c r="ANU660" s="38"/>
      <c r="ANV660" s="38"/>
      <c r="ANW660" s="38"/>
      <c r="ANX660" s="38"/>
      <c r="ANY660" s="38"/>
      <c r="ANZ660" s="38"/>
      <c r="AOA660" s="38"/>
      <c r="AOB660" s="38"/>
      <c r="AOC660" s="38"/>
      <c r="AOD660" s="38"/>
      <c r="AOE660" s="38"/>
      <c r="AOF660" s="38"/>
      <c r="AOG660" s="38"/>
      <c r="AOH660" s="38"/>
      <c r="AOI660" s="38"/>
      <c r="AOJ660" s="38"/>
      <c r="AOK660" s="38"/>
      <c r="AOL660" s="38"/>
      <c r="AOM660" s="38"/>
      <c r="AON660" s="38"/>
      <c r="AOO660" s="38"/>
      <c r="AOP660" s="38"/>
      <c r="AOQ660" s="38"/>
      <c r="AOR660" s="38"/>
      <c r="AOS660" s="38"/>
      <c r="AOT660" s="38"/>
      <c r="AOU660" s="38"/>
      <c r="AOV660" s="38"/>
      <c r="AOW660" s="38"/>
      <c r="AOX660" s="38"/>
      <c r="AOY660" s="38"/>
      <c r="AOZ660" s="38"/>
      <c r="APA660" s="38"/>
      <c r="APB660" s="38"/>
      <c r="APC660" s="38"/>
      <c r="APD660" s="38"/>
      <c r="APE660" s="38"/>
      <c r="APF660" s="38"/>
      <c r="APG660" s="38"/>
      <c r="APH660" s="38"/>
      <c r="API660" s="38"/>
      <c r="APJ660" s="38"/>
      <c r="APK660" s="38"/>
      <c r="APL660" s="38"/>
      <c r="APM660" s="38"/>
      <c r="APN660" s="38"/>
      <c r="APO660" s="38"/>
      <c r="APP660" s="38"/>
      <c r="APQ660" s="38"/>
      <c r="APR660" s="38"/>
      <c r="APS660" s="38"/>
      <c r="APT660" s="38"/>
      <c r="APU660" s="38"/>
      <c r="APV660" s="38"/>
      <c r="APW660" s="38"/>
      <c r="APX660" s="38"/>
      <c r="APY660" s="38"/>
      <c r="APZ660" s="38"/>
      <c r="AQA660" s="38"/>
      <c r="AQB660" s="38"/>
      <c r="AQC660" s="38"/>
      <c r="AQD660" s="38"/>
      <c r="AQE660" s="38"/>
      <c r="AQF660" s="38"/>
      <c r="AQG660" s="38"/>
      <c r="AQH660" s="38"/>
      <c r="AQI660" s="38"/>
      <c r="AQJ660" s="38"/>
      <c r="AQK660" s="38"/>
      <c r="AQL660" s="38"/>
      <c r="AQM660" s="38"/>
      <c r="AQN660" s="38"/>
      <c r="AQO660" s="38"/>
      <c r="AQP660" s="38"/>
      <c r="AQQ660" s="38"/>
      <c r="AQR660" s="38"/>
      <c r="AQS660" s="38"/>
      <c r="AQT660" s="38"/>
      <c r="AQU660" s="38"/>
      <c r="AQV660" s="38"/>
      <c r="AQW660" s="38"/>
      <c r="AQX660" s="38"/>
      <c r="AQY660" s="38"/>
      <c r="AQZ660" s="38"/>
      <c r="ARA660" s="38"/>
      <c r="ARB660" s="38"/>
      <c r="ARC660" s="38"/>
      <c r="ARD660" s="38"/>
      <c r="ARE660" s="38"/>
      <c r="ARF660" s="38"/>
      <c r="ARG660" s="38"/>
      <c r="ARH660" s="38"/>
      <c r="ARI660" s="38"/>
      <c r="ARJ660" s="38"/>
      <c r="ARK660" s="38"/>
      <c r="ARL660" s="38"/>
      <c r="ARM660" s="38"/>
      <c r="ARN660" s="38"/>
      <c r="ARO660" s="38"/>
      <c r="ARP660" s="38"/>
      <c r="ARQ660" s="38"/>
      <c r="ARR660" s="38"/>
      <c r="ARS660" s="38"/>
      <c r="ART660" s="38"/>
      <c r="ARU660" s="38"/>
      <c r="ARV660" s="38"/>
      <c r="ARW660" s="38"/>
      <c r="ARX660" s="38"/>
      <c r="ARY660" s="38"/>
      <c r="ARZ660" s="38"/>
      <c r="ASA660" s="38"/>
      <c r="ASB660" s="38"/>
      <c r="ASC660" s="38"/>
      <c r="ASD660" s="38"/>
      <c r="ASE660" s="38"/>
      <c r="ASF660" s="38"/>
      <c r="ASG660" s="38"/>
      <c r="ASH660" s="38"/>
      <c r="ASI660" s="38"/>
      <c r="ASJ660" s="38"/>
      <c r="ASK660" s="38"/>
      <c r="ASL660" s="38"/>
      <c r="ASM660" s="38"/>
      <c r="ASN660" s="38"/>
      <c r="ASO660" s="38"/>
      <c r="ASP660" s="38"/>
      <c r="ASQ660" s="38"/>
      <c r="ASR660" s="38"/>
      <c r="ASS660" s="38"/>
      <c r="AST660" s="38"/>
      <c r="ASU660" s="38"/>
      <c r="ASV660" s="38"/>
      <c r="ASW660" s="38"/>
      <c r="ASX660" s="38"/>
      <c r="ASY660" s="38"/>
      <c r="ASZ660" s="38"/>
      <c r="ATA660" s="38"/>
      <c r="ATB660" s="38"/>
      <c r="ATC660" s="38"/>
      <c r="ATD660" s="38"/>
      <c r="ATE660" s="38"/>
      <c r="ATF660" s="38"/>
      <c r="ATG660" s="38"/>
      <c r="ATH660" s="38"/>
      <c r="ATI660" s="38"/>
      <c r="ATJ660" s="38"/>
      <c r="ATK660" s="38"/>
      <c r="ATL660" s="38"/>
      <c r="ATM660" s="38"/>
      <c r="ATN660" s="38"/>
      <c r="ATO660" s="38"/>
      <c r="ATP660" s="38"/>
      <c r="ATQ660" s="38"/>
      <c r="ATR660" s="38"/>
      <c r="ATS660" s="38"/>
      <c r="ATT660" s="38"/>
      <c r="ATU660" s="38"/>
      <c r="ATV660" s="38"/>
      <c r="ATW660" s="38"/>
      <c r="ATX660" s="38"/>
      <c r="ATY660" s="38"/>
      <c r="ATZ660" s="38"/>
      <c r="AUA660" s="38"/>
      <c r="AUB660" s="38"/>
      <c r="AUC660" s="38"/>
      <c r="AUD660" s="38"/>
      <c r="AUE660" s="38"/>
      <c r="AUF660" s="38"/>
      <c r="AUG660" s="38"/>
      <c r="AUH660" s="38"/>
      <c r="AUI660" s="38"/>
      <c r="AUJ660" s="38"/>
      <c r="AUK660" s="38"/>
      <c r="AUL660" s="38"/>
      <c r="AUM660" s="38"/>
      <c r="AUN660" s="38"/>
      <c r="AUO660" s="38"/>
      <c r="AUP660" s="38"/>
      <c r="AUQ660" s="38"/>
      <c r="AUR660" s="38"/>
      <c r="AUS660" s="38"/>
      <c r="AUT660" s="38"/>
      <c r="AUU660" s="38"/>
      <c r="AUV660" s="38"/>
      <c r="AUW660" s="38"/>
      <c r="AUX660" s="38"/>
      <c r="AUY660" s="38"/>
      <c r="AUZ660" s="38"/>
      <c r="AVA660" s="38"/>
      <c r="AVB660" s="38"/>
      <c r="AVC660" s="38"/>
      <c r="AVD660" s="38"/>
      <c r="AVE660" s="38"/>
      <c r="AVF660" s="38"/>
      <c r="AVG660" s="38"/>
      <c r="AVH660" s="38"/>
      <c r="AVI660" s="38"/>
      <c r="AVJ660" s="38"/>
      <c r="AVK660" s="38"/>
      <c r="AVL660" s="38"/>
      <c r="AVM660" s="38"/>
      <c r="AVN660" s="38"/>
      <c r="AVO660" s="38"/>
      <c r="AVP660" s="38"/>
      <c r="AVQ660" s="38"/>
      <c r="AVR660" s="38"/>
      <c r="AVS660" s="38"/>
      <c r="AVT660" s="38"/>
      <c r="AVU660" s="38"/>
      <c r="AVV660" s="38"/>
      <c r="AVW660" s="38"/>
      <c r="AVX660" s="38"/>
      <c r="AVY660" s="38"/>
      <c r="AVZ660" s="38"/>
      <c r="AWA660" s="38"/>
      <c r="AWB660" s="38"/>
      <c r="AWC660" s="38"/>
      <c r="AWD660" s="38"/>
      <c r="AWE660" s="38"/>
      <c r="AWF660" s="38"/>
      <c r="AWG660" s="38"/>
      <c r="AWH660" s="38"/>
      <c r="AWI660" s="38"/>
      <c r="AWJ660" s="38"/>
      <c r="AWK660" s="38"/>
      <c r="AWL660" s="38"/>
      <c r="AWM660" s="38"/>
      <c r="AWN660" s="38"/>
      <c r="AWO660" s="38"/>
      <c r="AWP660" s="38"/>
      <c r="AWQ660" s="38"/>
      <c r="AWR660" s="38"/>
      <c r="AWS660" s="38"/>
      <c r="AWT660" s="38"/>
      <c r="AWU660" s="38"/>
      <c r="AWV660" s="38"/>
      <c r="AWW660" s="38"/>
      <c r="AWX660" s="38"/>
      <c r="AWY660" s="38"/>
      <c r="AWZ660" s="38"/>
      <c r="AXA660" s="38"/>
      <c r="AXB660" s="38"/>
      <c r="AXC660" s="38"/>
      <c r="AXD660" s="38"/>
      <c r="AXE660" s="38"/>
      <c r="AXF660" s="38"/>
      <c r="AXG660" s="38"/>
      <c r="AXH660" s="38"/>
      <c r="AXI660" s="38"/>
      <c r="AXJ660" s="38"/>
      <c r="AXK660" s="38"/>
      <c r="AXL660" s="38"/>
      <c r="AXM660" s="38"/>
      <c r="AXN660" s="38"/>
      <c r="AXO660" s="38"/>
      <c r="AXP660" s="38"/>
      <c r="AXQ660" s="38"/>
      <c r="AXR660" s="38"/>
      <c r="AXS660" s="38"/>
      <c r="AXT660" s="38"/>
      <c r="AXU660" s="38"/>
      <c r="AXV660" s="38"/>
      <c r="AXW660" s="38"/>
      <c r="AXX660" s="38"/>
      <c r="AXY660" s="38"/>
      <c r="AXZ660" s="38"/>
      <c r="AYA660" s="38"/>
      <c r="AYB660" s="38"/>
      <c r="AYC660" s="38"/>
      <c r="AYD660" s="38"/>
      <c r="AYE660" s="38"/>
      <c r="AYF660" s="38"/>
      <c r="AYG660" s="38"/>
      <c r="AYH660" s="38"/>
      <c r="AYI660" s="38"/>
      <c r="AYJ660" s="38"/>
      <c r="AYK660" s="38"/>
      <c r="AYL660" s="38"/>
      <c r="AYM660" s="38"/>
      <c r="AYN660" s="38"/>
      <c r="AYO660" s="38"/>
      <c r="AYP660" s="38"/>
      <c r="AYQ660" s="38"/>
      <c r="AYR660" s="38"/>
      <c r="AYS660" s="38"/>
      <c r="AYT660" s="38"/>
      <c r="AYU660" s="38"/>
      <c r="AYV660" s="38"/>
      <c r="AYW660" s="38"/>
      <c r="AYX660" s="38"/>
      <c r="AYY660" s="38"/>
      <c r="AYZ660" s="38"/>
      <c r="AZA660" s="38"/>
      <c r="AZB660" s="38"/>
      <c r="AZC660" s="38"/>
      <c r="AZD660" s="38"/>
      <c r="AZE660" s="38"/>
      <c r="AZF660" s="38"/>
      <c r="AZG660" s="38"/>
      <c r="AZH660" s="38"/>
      <c r="AZI660" s="38"/>
      <c r="AZJ660" s="38"/>
      <c r="AZK660" s="38"/>
      <c r="AZL660" s="38"/>
      <c r="AZM660" s="38"/>
      <c r="AZN660" s="38"/>
      <c r="AZO660" s="38"/>
      <c r="AZP660" s="38"/>
      <c r="AZQ660" s="38"/>
      <c r="AZR660" s="38"/>
      <c r="AZS660" s="38"/>
      <c r="AZT660" s="38"/>
      <c r="AZU660" s="38"/>
      <c r="AZV660" s="38"/>
      <c r="AZW660" s="38"/>
      <c r="AZX660" s="38"/>
      <c r="AZY660" s="38"/>
      <c r="AZZ660" s="38"/>
      <c r="BAA660" s="38"/>
      <c r="BAB660" s="38"/>
      <c r="BAC660" s="38"/>
      <c r="BAD660" s="38"/>
      <c r="BAE660" s="38"/>
      <c r="BAF660" s="38"/>
      <c r="BAG660" s="38"/>
      <c r="BAH660" s="38"/>
      <c r="BAI660" s="38"/>
      <c r="BAJ660" s="38"/>
      <c r="BAK660" s="38"/>
      <c r="BAL660" s="38"/>
      <c r="BAM660" s="38"/>
      <c r="BAN660" s="38"/>
      <c r="BAO660" s="38"/>
      <c r="BAP660" s="38"/>
      <c r="BAQ660" s="38"/>
      <c r="BAR660" s="38"/>
      <c r="BAS660" s="38"/>
      <c r="BAT660" s="38"/>
      <c r="BAU660" s="38"/>
      <c r="BAV660" s="38"/>
      <c r="BAW660" s="38"/>
      <c r="BAX660" s="38"/>
      <c r="BAY660" s="38"/>
      <c r="BAZ660" s="38"/>
      <c r="BBA660" s="38"/>
      <c r="BBB660" s="38"/>
      <c r="BBC660" s="38"/>
      <c r="BBD660" s="38"/>
      <c r="BBE660" s="38"/>
      <c r="BBF660" s="38"/>
      <c r="BBG660" s="38"/>
      <c r="BBH660" s="38"/>
      <c r="BBI660" s="38"/>
      <c r="BBJ660" s="38"/>
      <c r="BBK660" s="38"/>
      <c r="BBL660" s="38"/>
      <c r="BBM660" s="38"/>
      <c r="BBN660" s="38"/>
      <c r="BBO660" s="38"/>
      <c r="BBP660" s="38"/>
      <c r="BBQ660" s="38"/>
      <c r="BBR660" s="38"/>
      <c r="BBS660" s="38"/>
      <c r="BBT660" s="38"/>
      <c r="BBU660" s="38"/>
      <c r="BBV660" s="38"/>
      <c r="BBW660" s="38"/>
      <c r="BBX660" s="38"/>
      <c r="BBY660" s="38"/>
      <c r="BBZ660" s="38"/>
      <c r="BCA660" s="38"/>
      <c r="BCB660" s="38"/>
      <c r="BCC660" s="38"/>
      <c r="BCD660" s="38"/>
      <c r="BCE660" s="38"/>
      <c r="BCF660" s="38"/>
      <c r="BCG660" s="38"/>
      <c r="BCH660" s="38"/>
      <c r="BCI660" s="38"/>
      <c r="BCJ660" s="38"/>
      <c r="BCK660" s="38"/>
      <c r="BCL660" s="38"/>
      <c r="BCM660" s="38"/>
      <c r="BCN660" s="38"/>
      <c r="BCO660" s="38"/>
      <c r="BCP660" s="38"/>
      <c r="BCQ660" s="38"/>
      <c r="BCR660" s="38"/>
      <c r="BCS660" s="38"/>
      <c r="BCT660" s="38"/>
      <c r="BCU660" s="38"/>
      <c r="BCV660" s="38"/>
      <c r="BCW660" s="38"/>
      <c r="BCX660" s="38"/>
      <c r="BCY660" s="38"/>
      <c r="BCZ660" s="38"/>
      <c r="BDA660" s="38"/>
      <c r="BDB660" s="38"/>
      <c r="BDC660" s="38"/>
      <c r="BDD660" s="38"/>
      <c r="BDE660" s="38"/>
      <c r="BDF660" s="38"/>
      <c r="BDG660" s="38"/>
      <c r="BDH660" s="38"/>
      <c r="BDI660" s="38"/>
      <c r="BDJ660" s="38"/>
      <c r="BDK660" s="38"/>
      <c r="BDL660" s="38"/>
      <c r="BDM660" s="38"/>
      <c r="BDN660" s="38"/>
      <c r="BDO660" s="38"/>
      <c r="BDP660" s="38"/>
      <c r="BDQ660" s="38"/>
      <c r="BDR660" s="38"/>
      <c r="BDS660" s="38"/>
      <c r="BDT660" s="38"/>
      <c r="BDU660" s="38"/>
      <c r="BDV660" s="38"/>
      <c r="BDW660" s="38"/>
      <c r="BDX660" s="38"/>
      <c r="BDY660" s="38"/>
      <c r="BDZ660" s="38"/>
      <c r="BEA660" s="38"/>
      <c r="BEB660" s="38"/>
      <c r="BEC660" s="38"/>
      <c r="BED660" s="38"/>
      <c r="BEE660" s="38"/>
      <c r="BEF660" s="38"/>
      <c r="BEG660" s="38"/>
      <c r="BEH660" s="38"/>
      <c r="BEI660" s="38"/>
      <c r="BEJ660" s="38"/>
      <c r="BEK660" s="38"/>
      <c r="BEL660" s="38"/>
      <c r="BEM660" s="38"/>
      <c r="BEN660" s="38"/>
      <c r="BEO660" s="38"/>
      <c r="BEP660" s="38"/>
      <c r="BEQ660" s="38"/>
      <c r="BER660" s="38"/>
      <c r="BES660" s="38"/>
      <c r="BET660" s="38"/>
      <c r="BEU660" s="38"/>
      <c r="BEV660" s="38"/>
      <c r="BEW660" s="38"/>
      <c r="BEX660" s="38"/>
      <c r="BEY660" s="38"/>
      <c r="BEZ660" s="38"/>
      <c r="BFA660" s="38"/>
      <c r="BFB660" s="38"/>
      <c r="BFC660" s="38"/>
      <c r="BFD660" s="38"/>
      <c r="BFE660" s="38"/>
      <c r="BFF660" s="38"/>
      <c r="BFG660" s="38"/>
      <c r="BFH660" s="38"/>
      <c r="BFI660" s="38"/>
      <c r="BFJ660" s="38"/>
      <c r="BFK660" s="38"/>
      <c r="BFL660" s="38"/>
      <c r="BFM660" s="38"/>
      <c r="BFN660" s="38"/>
      <c r="BFO660" s="38"/>
      <c r="BFP660" s="38"/>
      <c r="BFQ660" s="38"/>
      <c r="BFR660" s="38"/>
      <c r="BFS660" s="38"/>
      <c r="BFT660" s="38"/>
      <c r="BFU660" s="38"/>
      <c r="BFV660" s="38"/>
      <c r="BFW660" s="38"/>
      <c r="BFX660" s="38"/>
      <c r="BFY660" s="38"/>
      <c r="BFZ660" s="38"/>
      <c r="BGA660" s="38"/>
      <c r="BGB660" s="38"/>
      <c r="BGC660" s="38"/>
      <c r="BGD660" s="38"/>
      <c r="BGE660" s="38"/>
      <c r="BGF660" s="38"/>
      <c r="BGG660" s="38"/>
      <c r="BGH660" s="38"/>
      <c r="BGI660" s="38"/>
      <c r="BGJ660" s="38"/>
      <c r="BGK660" s="38"/>
      <c r="BGL660" s="38"/>
      <c r="BGM660" s="38"/>
      <c r="BGN660" s="38"/>
      <c r="BGO660" s="38"/>
      <c r="BGP660" s="38"/>
      <c r="BGQ660" s="38"/>
      <c r="BGR660" s="38"/>
      <c r="BGS660" s="38"/>
      <c r="BGT660" s="38"/>
      <c r="BGU660" s="38"/>
      <c r="BGV660" s="38"/>
      <c r="BGW660" s="38"/>
      <c r="BGX660" s="38"/>
      <c r="BGY660" s="38"/>
      <c r="BGZ660" s="38"/>
      <c r="BHA660" s="38"/>
      <c r="BHB660" s="38"/>
      <c r="BHC660" s="38"/>
      <c r="BHD660" s="38"/>
      <c r="BHE660" s="38"/>
      <c r="BHF660" s="38"/>
      <c r="BHG660" s="38"/>
      <c r="BHH660" s="38"/>
      <c r="BHI660" s="38"/>
      <c r="BHJ660" s="38"/>
      <c r="BHK660" s="38"/>
      <c r="BHL660" s="38"/>
      <c r="BHM660" s="38"/>
      <c r="BHN660" s="38"/>
      <c r="BHO660" s="38"/>
      <c r="BHP660" s="38"/>
      <c r="BHQ660" s="38"/>
      <c r="BHR660" s="38"/>
      <c r="BHS660" s="38"/>
      <c r="BHT660" s="38"/>
      <c r="BHU660" s="38"/>
      <c r="BHV660" s="38"/>
      <c r="BHW660" s="38"/>
      <c r="BHX660" s="38"/>
      <c r="BHY660" s="38"/>
      <c r="BHZ660" s="38"/>
      <c r="BIA660" s="38"/>
      <c r="BIB660" s="38"/>
      <c r="BIC660" s="38"/>
      <c r="BID660" s="38"/>
      <c r="BIE660" s="38"/>
      <c r="BIF660" s="38"/>
      <c r="BIG660" s="38"/>
      <c r="BIH660" s="38"/>
      <c r="BII660" s="38"/>
      <c r="BIJ660" s="38"/>
      <c r="BIK660" s="38"/>
      <c r="BIL660" s="38"/>
      <c r="BIM660" s="38"/>
      <c r="BIN660" s="38"/>
      <c r="BIO660" s="38"/>
      <c r="BIP660" s="38"/>
      <c r="BIQ660" s="38"/>
      <c r="BIR660" s="38"/>
      <c r="BIS660" s="38"/>
      <c r="BIT660" s="38"/>
      <c r="BIU660" s="38"/>
      <c r="BIV660" s="38"/>
      <c r="BIW660" s="38"/>
      <c r="BIX660" s="38"/>
      <c r="BIY660" s="38"/>
      <c r="BIZ660" s="38"/>
      <c r="BJA660" s="38"/>
      <c r="BJB660" s="38"/>
      <c r="BJC660" s="38"/>
      <c r="BJD660" s="38"/>
      <c r="BJE660" s="38"/>
      <c r="BJF660" s="38"/>
      <c r="BJG660" s="38"/>
      <c r="BJH660" s="38"/>
      <c r="BJI660" s="38"/>
      <c r="BJJ660" s="38"/>
      <c r="BJK660" s="38"/>
      <c r="BJL660" s="38"/>
      <c r="BJM660" s="38"/>
      <c r="BJN660" s="38"/>
      <c r="BJO660" s="38"/>
      <c r="BJP660" s="38"/>
      <c r="BJQ660" s="38"/>
      <c r="BJR660" s="38"/>
      <c r="BJS660" s="38"/>
      <c r="BJT660" s="38"/>
      <c r="BJU660" s="38"/>
      <c r="BJV660" s="38"/>
      <c r="BJW660" s="38"/>
      <c r="BJX660" s="38"/>
      <c r="BJY660" s="38"/>
      <c r="BJZ660" s="38"/>
      <c r="BKA660" s="38"/>
      <c r="BKB660" s="38"/>
      <c r="BKC660" s="38"/>
      <c r="BKD660" s="38"/>
      <c r="BKE660" s="38"/>
      <c r="BKF660" s="38"/>
      <c r="BKG660" s="38"/>
      <c r="BKH660" s="38"/>
      <c r="BKI660" s="38"/>
      <c r="BKJ660" s="38"/>
      <c r="BKK660" s="38"/>
      <c r="BKL660" s="38"/>
      <c r="BKM660" s="38"/>
      <c r="BKN660" s="38"/>
      <c r="BKO660" s="38"/>
      <c r="BKP660" s="38"/>
      <c r="BKQ660" s="38"/>
      <c r="BKR660" s="38"/>
      <c r="BKS660" s="38"/>
      <c r="BKT660" s="38"/>
      <c r="BKU660" s="38"/>
      <c r="BKV660" s="38"/>
      <c r="BKW660" s="38"/>
      <c r="BKX660" s="38"/>
      <c r="BKY660" s="38"/>
      <c r="BKZ660" s="38"/>
      <c r="BLA660" s="38"/>
      <c r="BLB660" s="38"/>
      <c r="BLC660" s="38"/>
      <c r="BLD660" s="38"/>
      <c r="BLE660" s="38"/>
      <c r="BLF660" s="38"/>
      <c r="BLG660" s="38"/>
      <c r="BLH660" s="38"/>
      <c r="BLI660" s="38"/>
      <c r="BLJ660" s="38"/>
      <c r="BLK660" s="38"/>
      <c r="BLL660" s="38"/>
      <c r="BLM660" s="38"/>
      <c r="BLN660" s="38"/>
      <c r="BLO660" s="38"/>
      <c r="BLP660" s="38"/>
      <c r="BLQ660" s="38"/>
      <c r="BLR660" s="38"/>
      <c r="BLS660" s="38"/>
      <c r="BLT660" s="38"/>
      <c r="BLU660" s="38"/>
      <c r="BLV660" s="38"/>
      <c r="BLW660" s="38"/>
      <c r="BLX660" s="38"/>
      <c r="BLY660" s="38"/>
      <c r="BLZ660" s="38"/>
      <c r="BMA660" s="38"/>
      <c r="BMB660" s="38"/>
      <c r="BMC660" s="38"/>
      <c r="BMD660" s="38"/>
      <c r="BME660" s="38"/>
      <c r="BMF660" s="38"/>
      <c r="BMG660" s="38"/>
      <c r="BMH660" s="38"/>
      <c r="BMI660" s="38"/>
      <c r="BMJ660" s="38"/>
      <c r="BMK660" s="38"/>
      <c r="BML660" s="38"/>
      <c r="BMM660" s="38"/>
      <c r="BMN660" s="38"/>
      <c r="BMO660" s="38"/>
      <c r="BMP660" s="38"/>
      <c r="BMQ660" s="38"/>
      <c r="BMR660" s="38"/>
      <c r="BMS660" s="38"/>
      <c r="BMT660" s="38"/>
      <c r="BMU660" s="38"/>
      <c r="BMV660" s="38"/>
      <c r="BMW660" s="38"/>
      <c r="BMX660" s="38"/>
      <c r="BMY660" s="38"/>
      <c r="BMZ660" s="38"/>
      <c r="BNA660" s="38"/>
      <c r="BNB660" s="38"/>
      <c r="BNC660" s="38"/>
      <c r="BND660" s="38"/>
      <c r="BNE660" s="38"/>
      <c r="BNF660" s="38"/>
      <c r="BNG660" s="38"/>
      <c r="BNH660" s="38"/>
      <c r="BNI660" s="38"/>
      <c r="BNJ660" s="38"/>
      <c r="BNK660" s="38"/>
      <c r="BNL660" s="38"/>
      <c r="BNM660" s="38"/>
      <c r="BNN660" s="38"/>
      <c r="BNO660" s="38"/>
      <c r="BNP660" s="38"/>
      <c r="BNQ660" s="38"/>
      <c r="BNR660" s="38"/>
      <c r="BNS660" s="38"/>
      <c r="BNT660" s="38"/>
      <c r="BNU660" s="38"/>
      <c r="BNV660" s="38"/>
      <c r="BNW660" s="38"/>
      <c r="BNX660" s="38"/>
      <c r="BNY660" s="38"/>
      <c r="BNZ660" s="38"/>
      <c r="BOA660" s="38"/>
      <c r="BOB660" s="38"/>
      <c r="BOC660" s="38"/>
      <c r="BOD660" s="38"/>
      <c r="BOE660" s="38"/>
      <c r="BOF660" s="38"/>
      <c r="BOG660" s="38"/>
      <c r="BOH660" s="38"/>
      <c r="BOI660" s="38"/>
      <c r="BOJ660" s="38"/>
      <c r="BOK660" s="38"/>
      <c r="BOL660" s="38"/>
      <c r="BOM660" s="38"/>
      <c r="BON660" s="38"/>
      <c r="BOO660" s="38"/>
      <c r="BOP660" s="38"/>
      <c r="BOQ660" s="38"/>
      <c r="BOR660" s="38"/>
      <c r="BOS660" s="38"/>
      <c r="BOT660" s="38"/>
      <c r="BOU660" s="38"/>
      <c r="BOV660" s="38"/>
      <c r="BOW660" s="38"/>
      <c r="BOX660" s="38"/>
      <c r="BOY660" s="38"/>
      <c r="BOZ660" s="38"/>
      <c r="BPA660" s="38"/>
      <c r="BPB660" s="38"/>
      <c r="BPC660" s="38"/>
      <c r="BPD660" s="38"/>
      <c r="BPE660" s="38"/>
      <c r="BPF660" s="38"/>
      <c r="BPG660" s="38"/>
      <c r="BPH660" s="38"/>
      <c r="BPI660" s="38"/>
      <c r="BPJ660" s="38"/>
      <c r="BPK660" s="38"/>
      <c r="BPL660" s="38"/>
      <c r="BPM660" s="38"/>
      <c r="BPN660" s="38"/>
      <c r="BPO660" s="38"/>
      <c r="BPP660" s="38"/>
      <c r="BPQ660" s="38"/>
      <c r="BPR660" s="38"/>
      <c r="BPS660" s="38"/>
      <c r="BPT660" s="38"/>
      <c r="BPU660" s="38"/>
      <c r="BPV660" s="38"/>
      <c r="BPW660" s="38"/>
      <c r="BPX660" s="38"/>
      <c r="BPY660" s="38"/>
      <c r="BPZ660" s="38"/>
      <c r="BQA660" s="38"/>
      <c r="BQB660" s="38"/>
      <c r="BQC660" s="38"/>
      <c r="BQD660" s="38"/>
      <c r="BQE660" s="38"/>
      <c r="BQF660" s="38"/>
      <c r="BQG660" s="38"/>
      <c r="BQH660" s="38"/>
      <c r="BQI660" s="38"/>
      <c r="BQJ660" s="38"/>
      <c r="BQK660" s="38"/>
      <c r="BQL660" s="38"/>
      <c r="BQM660" s="38"/>
      <c r="BQN660" s="38"/>
      <c r="BQO660" s="38"/>
      <c r="BQP660" s="38"/>
      <c r="BQQ660" s="38"/>
      <c r="BQR660" s="38"/>
      <c r="BQS660" s="38"/>
      <c r="BQT660" s="38"/>
      <c r="BQU660" s="38"/>
      <c r="BQV660" s="38"/>
      <c r="BQW660" s="38"/>
      <c r="BQX660" s="38"/>
      <c r="BQY660" s="38"/>
      <c r="BQZ660" s="38"/>
      <c r="BRA660" s="38"/>
      <c r="BRB660" s="38"/>
      <c r="BRC660" s="38"/>
      <c r="BRD660" s="38"/>
      <c r="BRE660" s="38"/>
      <c r="BRF660" s="38"/>
      <c r="BRG660" s="38"/>
      <c r="BRH660" s="38"/>
      <c r="BRI660" s="38"/>
      <c r="BRJ660" s="38"/>
      <c r="BRK660" s="38"/>
      <c r="BRL660" s="38"/>
      <c r="BRM660" s="38"/>
      <c r="BRN660" s="38"/>
      <c r="BRO660" s="38"/>
      <c r="BRP660" s="38"/>
      <c r="BRQ660" s="38"/>
      <c r="BRR660" s="38"/>
      <c r="BRS660" s="38"/>
      <c r="BRT660" s="38"/>
      <c r="BRU660" s="38"/>
      <c r="BRV660" s="38"/>
      <c r="BRW660" s="38"/>
      <c r="BRX660" s="38"/>
      <c r="BRY660" s="38"/>
      <c r="BRZ660" s="38"/>
      <c r="BSA660" s="38"/>
      <c r="BSB660" s="38"/>
      <c r="BSC660" s="38"/>
      <c r="BSD660" s="38"/>
      <c r="BSE660" s="38"/>
      <c r="BSF660" s="38"/>
      <c r="BSG660" s="38"/>
      <c r="BSH660" s="38"/>
      <c r="BSI660" s="38"/>
      <c r="BSJ660" s="38"/>
      <c r="BSK660" s="38"/>
      <c r="BSL660" s="38"/>
      <c r="BSM660" s="38"/>
      <c r="BSN660" s="38"/>
      <c r="BSO660" s="38"/>
      <c r="BSP660" s="38"/>
      <c r="BSQ660" s="38"/>
      <c r="BSR660" s="38"/>
      <c r="BSS660" s="38"/>
      <c r="BST660" s="38"/>
      <c r="BSU660" s="38"/>
      <c r="BSV660" s="38"/>
      <c r="BSW660" s="38"/>
      <c r="BSX660" s="38"/>
      <c r="BSY660" s="38"/>
      <c r="BSZ660" s="38"/>
      <c r="BTA660" s="38"/>
      <c r="BTB660" s="38"/>
      <c r="BTC660" s="38"/>
      <c r="BTD660" s="38"/>
      <c r="BTE660" s="38"/>
      <c r="BTF660" s="38"/>
      <c r="BTG660" s="38"/>
      <c r="BTH660" s="38"/>
      <c r="BTI660" s="38"/>
      <c r="BTJ660" s="38"/>
      <c r="BTK660" s="38"/>
      <c r="BTL660" s="38"/>
      <c r="BTM660" s="38"/>
      <c r="BTN660" s="38"/>
      <c r="BTO660" s="38"/>
      <c r="BTP660" s="38"/>
      <c r="BTQ660" s="38"/>
      <c r="BTR660" s="38"/>
      <c r="BTS660" s="38"/>
      <c r="BTT660" s="38"/>
      <c r="BTU660" s="38"/>
      <c r="BTV660" s="38"/>
      <c r="BTW660" s="38"/>
      <c r="BTX660" s="38"/>
      <c r="BTY660" s="38"/>
      <c r="BTZ660" s="38"/>
      <c r="BUA660" s="38"/>
      <c r="BUB660" s="38"/>
      <c r="BUC660" s="38"/>
      <c r="BUD660" s="38"/>
      <c r="BUE660" s="38"/>
      <c r="BUF660" s="38"/>
      <c r="BUG660" s="38"/>
      <c r="BUH660" s="38"/>
      <c r="BUI660" s="38"/>
      <c r="BUJ660" s="38"/>
      <c r="BUK660" s="38"/>
      <c r="BUL660" s="38"/>
      <c r="BUM660" s="38"/>
      <c r="BUN660" s="38"/>
      <c r="BUO660" s="38"/>
      <c r="BUP660" s="38"/>
      <c r="BUQ660" s="38"/>
      <c r="BUR660" s="38"/>
      <c r="BUS660" s="38"/>
      <c r="BUT660" s="38"/>
      <c r="BUU660" s="38"/>
      <c r="BUV660" s="38"/>
      <c r="BUW660" s="38"/>
      <c r="BUX660" s="38"/>
      <c r="BUY660" s="38"/>
      <c r="BUZ660" s="38"/>
      <c r="BVA660" s="38"/>
      <c r="BVB660" s="38"/>
      <c r="BVC660" s="38"/>
      <c r="BVD660" s="38"/>
      <c r="BVE660" s="38"/>
      <c r="BVF660" s="38"/>
      <c r="BVG660" s="38"/>
      <c r="BVH660" s="38"/>
      <c r="BVI660" s="38"/>
      <c r="BVJ660" s="38"/>
      <c r="BVK660" s="38"/>
      <c r="BVL660" s="38"/>
      <c r="BVM660" s="38"/>
      <c r="BVN660" s="38"/>
      <c r="BVO660" s="38"/>
      <c r="BVP660" s="38"/>
      <c r="BVQ660" s="38"/>
      <c r="BVR660" s="38"/>
      <c r="BVS660" s="38"/>
      <c r="BVT660" s="38"/>
      <c r="BVU660" s="38"/>
      <c r="BVV660" s="38"/>
      <c r="BVW660" s="38"/>
      <c r="BVX660" s="38"/>
      <c r="BVY660" s="38"/>
      <c r="BVZ660" s="38"/>
      <c r="BWA660" s="38"/>
      <c r="BWB660" s="38"/>
      <c r="BWC660" s="38"/>
      <c r="BWD660" s="38"/>
      <c r="BWE660" s="38"/>
      <c r="BWF660" s="38"/>
      <c r="BWG660" s="38"/>
      <c r="BWH660" s="38"/>
      <c r="BWI660" s="38"/>
      <c r="BWJ660" s="38"/>
      <c r="BWK660" s="38"/>
      <c r="BWL660" s="38"/>
      <c r="BWM660" s="38"/>
      <c r="BWN660" s="38"/>
      <c r="BWO660" s="38"/>
      <c r="BWP660" s="38"/>
      <c r="BWQ660" s="38"/>
      <c r="BWR660" s="38"/>
      <c r="BWS660" s="38"/>
      <c r="BWT660" s="38"/>
      <c r="BWU660" s="38"/>
      <c r="BWV660" s="38"/>
      <c r="BWW660" s="38"/>
      <c r="BWX660" s="38"/>
      <c r="BWY660" s="38"/>
      <c r="BWZ660" s="38"/>
      <c r="BXA660" s="38"/>
      <c r="BXB660" s="38"/>
      <c r="BXC660" s="38"/>
      <c r="BXD660" s="38"/>
      <c r="BXE660" s="38"/>
      <c r="BXF660" s="38"/>
      <c r="BXG660" s="38"/>
      <c r="BXH660" s="38"/>
      <c r="BXI660" s="38"/>
      <c r="BXJ660" s="38"/>
      <c r="BXK660" s="38"/>
      <c r="BXL660" s="38"/>
      <c r="BXM660" s="38"/>
      <c r="BXN660" s="38"/>
      <c r="BXO660" s="38"/>
      <c r="BXP660" s="38"/>
      <c r="BXQ660" s="38"/>
      <c r="BXR660" s="38"/>
      <c r="BXS660" s="38"/>
      <c r="BXT660" s="38"/>
      <c r="BXU660" s="38"/>
      <c r="BXV660" s="38"/>
      <c r="BXW660" s="38"/>
      <c r="BXX660" s="38"/>
      <c r="BXY660" s="38"/>
      <c r="BXZ660" s="38"/>
      <c r="BYA660" s="38"/>
      <c r="BYB660" s="38"/>
      <c r="BYC660" s="38"/>
      <c r="BYD660" s="38"/>
      <c r="BYE660" s="38"/>
      <c r="BYF660" s="38"/>
      <c r="BYG660" s="38"/>
      <c r="BYH660" s="38"/>
      <c r="BYI660" s="38"/>
      <c r="BYJ660" s="38"/>
      <c r="BYK660" s="38"/>
      <c r="BYL660" s="38"/>
      <c r="BYM660" s="38"/>
      <c r="BYN660" s="38"/>
      <c r="BYO660" s="38"/>
      <c r="BYP660" s="38"/>
      <c r="BYQ660" s="38"/>
      <c r="BYR660" s="38"/>
      <c r="BYS660" s="38"/>
      <c r="BYT660" s="38"/>
      <c r="BYU660" s="38"/>
      <c r="BYV660" s="38"/>
      <c r="BYW660" s="38"/>
      <c r="BYX660" s="38"/>
      <c r="BYY660" s="38"/>
      <c r="BYZ660" s="38"/>
      <c r="BZA660" s="38"/>
      <c r="BZB660" s="38"/>
      <c r="BZC660" s="38"/>
      <c r="BZD660" s="38"/>
      <c r="BZE660" s="38"/>
      <c r="BZF660" s="38"/>
      <c r="BZG660" s="38"/>
      <c r="BZH660" s="38"/>
      <c r="BZI660" s="38"/>
      <c r="BZJ660" s="38"/>
      <c r="BZK660" s="38"/>
      <c r="BZL660" s="38"/>
      <c r="BZM660" s="38"/>
      <c r="BZN660" s="38"/>
      <c r="BZO660" s="38"/>
      <c r="BZP660" s="38"/>
      <c r="BZQ660" s="38"/>
      <c r="BZR660" s="38"/>
      <c r="BZS660" s="38"/>
      <c r="BZT660" s="38"/>
      <c r="BZU660" s="38"/>
      <c r="BZV660" s="38"/>
      <c r="BZW660" s="38"/>
      <c r="BZX660" s="38"/>
      <c r="BZY660" s="38"/>
      <c r="BZZ660" s="38"/>
      <c r="CAA660" s="38"/>
      <c r="CAB660" s="38"/>
      <c r="CAC660" s="38"/>
      <c r="CAD660" s="38"/>
      <c r="CAE660" s="38"/>
      <c r="CAF660" s="38"/>
      <c r="CAG660" s="38"/>
      <c r="CAH660" s="38"/>
      <c r="CAI660" s="38"/>
      <c r="CAJ660" s="38"/>
      <c r="CAK660" s="38"/>
      <c r="CAL660" s="38"/>
      <c r="CAM660" s="38"/>
      <c r="CAN660" s="38"/>
      <c r="CAO660" s="38"/>
      <c r="CAP660" s="38"/>
      <c r="CAQ660" s="38"/>
      <c r="CAR660" s="38"/>
      <c r="CAS660" s="38"/>
      <c r="CAT660" s="38"/>
      <c r="CAU660" s="38"/>
      <c r="CAV660" s="38"/>
      <c r="CAW660" s="38"/>
      <c r="CAX660" s="38"/>
      <c r="CAY660" s="38"/>
      <c r="CAZ660" s="38"/>
      <c r="CBA660" s="38"/>
      <c r="CBB660" s="38"/>
      <c r="CBC660" s="38"/>
      <c r="CBD660" s="38"/>
      <c r="CBE660" s="38"/>
      <c r="CBF660" s="38"/>
      <c r="CBG660" s="38"/>
      <c r="CBH660" s="38"/>
      <c r="CBI660" s="38"/>
      <c r="CBJ660" s="38"/>
      <c r="CBK660" s="38"/>
      <c r="CBL660" s="38"/>
      <c r="CBM660" s="38"/>
      <c r="CBN660" s="38"/>
      <c r="CBO660" s="38"/>
      <c r="CBP660" s="38"/>
      <c r="CBQ660" s="38"/>
      <c r="CBR660" s="38"/>
      <c r="CBS660" s="38"/>
      <c r="CBT660" s="38"/>
      <c r="CBU660" s="38"/>
      <c r="CBV660" s="38"/>
      <c r="CBW660" s="38"/>
      <c r="CBX660" s="38"/>
      <c r="CBY660" s="38"/>
      <c r="CBZ660" s="38"/>
      <c r="CCA660" s="38"/>
      <c r="CCB660" s="38"/>
      <c r="CCC660" s="38"/>
      <c r="CCD660" s="38"/>
      <c r="CCE660" s="38"/>
      <c r="CCF660" s="38"/>
      <c r="CCG660" s="38"/>
      <c r="CCH660" s="38"/>
      <c r="CCI660" s="38"/>
      <c r="CCJ660" s="38"/>
      <c r="CCK660" s="38"/>
      <c r="CCL660" s="38"/>
      <c r="CCM660" s="38"/>
      <c r="CCN660" s="38"/>
      <c r="CCO660" s="38"/>
      <c r="CCP660" s="38"/>
      <c r="CCQ660" s="38"/>
      <c r="CCR660" s="38"/>
      <c r="CCS660" s="38"/>
      <c r="CCT660" s="38"/>
      <c r="CCU660" s="38"/>
      <c r="CCV660" s="38"/>
      <c r="CCW660" s="38"/>
      <c r="CCX660" s="38"/>
      <c r="CCY660" s="38"/>
      <c r="CCZ660" s="38"/>
      <c r="CDA660" s="38"/>
      <c r="CDB660" s="38"/>
      <c r="CDC660" s="38"/>
      <c r="CDD660" s="38"/>
      <c r="CDE660" s="38"/>
      <c r="CDF660" s="38"/>
      <c r="CDG660" s="38"/>
      <c r="CDH660" s="38"/>
      <c r="CDI660" s="38"/>
      <c r="CDJ660" s="38"/>
      <c r="CDK660" s="38"/>
      <c r="CDL660" s="38"/>
      <c r="CDM660" s="38"/>
      <c r="CDN660" s="38"/>
      <c r="CDO660" s="38"/>
      <c r="CDP660" s="38"/>
      <c r="CDQ660" s="38"/>
      <c r="CDR660" s="38"/>
      <c r="CDS660" s="38"/>
      <c r="CDT660" s="38"/>
      <c r="CDU660" s="38"/>
      <c r="CDV660" s="38"/>
      <c r="CDW660" s="38"/>
      <c r="CDX660" s="38"/>
      <c r="CDY660" s="38"/>
      <c r="CDZ660" s="38"/>
      <c r="CEA660" s="38"/>
      <c r="CEB660" s="38"/>
      <c r="CEC660" s="38"/>
      <c r="CED660" s="38"/>
      <c r="CEE660" s="38"/>
      <c r="CEF660" s="38"/>
      <c r="CEG660" s="38"/>
      <c r="CEH660" s="38"/>
      <c r="CEI660" s="38"/>
      <c r="CEJ660" s="38"/>
      <c r="CEK660" s="38"/>
      <c r="CEL660" s="38"/>
      <c r="CEM660" s="38"/>
      <c r="CEN660" s="38"/>
      <c r="CEO660" s="38"/>
      <c r="CEP660" s="38"/>
      <c r="CEQ660" s="38"/>
      <c r="CER660" s="38"/>
      <c r="CES660" s="38"/>
      <c r="CET660" s="38"/>
      <c r="CEU660" s="38"/>
      <c r="CEV660" s="38"/>
      <c r="CEW660" s="38"/>
      <c r="CEX660" s="38"/>
      <c r="CEY660" s="38"/>
      <c r="CEZ660" s="38"/>
      <c r="CFA660" s="38"/>
      <c r="CFB660" s="38"/>
      <c r="CFC660" s="38"/>
      <c r="CFD660" s="38"/>
      <c r="CFE660" s="38"/>
      <c r="CFF660" s="38"/>
      <c r="CFG660" s="38"/>
      <c r="CFH660" s="38"/>
      <c r="CFI660" s="38"/>
      <c r="CFJ660" s="38"/>
      <c r="CFK660" s="38"/>
      <c r="CFL660" s="38"/>
      <c r="CFM660" s="38"/>
      <c r="CFN660" s="38"/>
      <c r="CFO660" s="38"/>
      <c r="CFP660" s="38"/>
      <c r="CFQ660" s="38"/>
      <c r="CFR660" s="38"/>
      <c r="CFS660" s="38"/>
      <c r="CFT660" s="38"/>
      <c r="CFU660" s="38"/>
      <c r="CFV660" s="38"/>
      <c r="CFW660" s="38"/>
      <c r="CFX660" s="38"/>
      <c r="CFY660" s="38"/>
      <c r="CFZ660" s="38"/>
      <c r="CGA660" s="38"/>
      <c r="CGB660" s="38"/>
      <c r="CGC660" s="38"/>
      <c r="CGD660" s="38"/>
      <c r="CGE660" s="38"/>
      <c r="CGF660" s="38"/>
      <c r="CGG660" s="38"/>
      <c r="CGH660" s="38"/>
      <c r="CGI660" s="38"/>
      <c r="CGJ660" s="38"/>
      <c r="CGK660" s="38"/>
      <c r="CGL660" s="38"/>
      <c r="CGM660" s="38"/>
      <c r="CGN660" s="38"/>
      <c r="CGO660" s="38"/>
      <c r="CGP660" s="38"/>
      <c r="CGQ660" s="38"/>
      <c r="CGR660" s="38"/>
      <c r="CGS660" s="38"/>
      <c r="CGT660" s="38"/>
      <c r="CGU660" s="38"/>
      <c r="CGV660" s="38"/>
      <c r="CGW660" s="38"/>
      <c r="CGX660" s="38"/>
      <c r="CGY660" s="38"/>
      <c r="CGZ660" s="38"/>
      <c r="CHA660" s="38"/>
      <c r="CHB660" s="38"/>
      <c r="CHC660" s="38"/>
      <c r="CHD660" s="38"/>
      <c r="CHE660" s="38"/>
      <c r="CHF660" s="38"/>
      <c r="CHG660" s="38"/>
      <c r="CHH660" s="38"/>
      <c r="CHI660" s="38"/>
      <c r="CHJ660" s="38"/>
      <c r="CHK660" s="38"/>
      <c r="CHL660" s="38"/>
      <c r="CHM660" s="38"/>
      <c r="CHN660" s="38"/>
      <c r="CHO660" s="38"/>
      <c r="CHP660" s="38"/>
      <c r="CHQ660" s="38"/>
      <c r="CHR660" s="38"/>
      <c r="CHS660" s="38"/>
      <c r="CHT660" s="38"/>
      <c r="CHU660" s="38"/>
      <c r="CHV660" s="38"/>
      <c r="CHW660" s="38"/>
      <c r="CHX660" s="38"/>
      <c r="CHY660" s="38"/>
      <c r="CHZ660" s="38"/>
      <c r="CIA660" s="38"/>
      <c r="CIB660" s="38"/>
      <c r="CIC660" s="38"/>
      <c r="CID660" s="38"/>
      <c r="CIE660" s="38"/>
      <c r="CIF660" s="38"/>
      <c r="CIG660" s="38"/>
      <c r="CIH660" s="38"/>
      <c r="CII660" s="38"/>
      <c r="CIJ660" s="38"/>
      <c r="CIK660" s="38"/>
      <c r="CIL660" s="38"/>
      <c r="CIM660" s="38"/>
      <c r="CIN660" s="38"/>
      <c r="CIO660" s="38"/>
      <c r="CIP660" s="38"/>
      <c r="CIQ660" s="38"/>
      <c r="CIR660" s="38"/>
      <c r="CIS660" s="38"/>
      <c r="CIT660" s="38"/>
      <c r="CIU660" s="38"/>
      <c r="CIV660" s="38"/>
      <c r="CIW660" s="38"/>
      <c r="CIX660" s="38"/>
      <c r="CIY660" s="38"/>
      <c r="CIZ660" s="38"/>
      <c r="CJA660" s="38"/>
      <c r="CJB660" s="38"/>
      <c r="CJC660" s="38"/>
      <c r="CJD660" s="38"/>
      <c r="CJE660" s="38"/>
      <c r="CJF660" s="38"/>
      <c r="CJG660" s="38"/>
      <c r="CJH660" s="38"/>
      <c r="CJI660" s="38"/>
      <c r="CJJ660" s="38"/>
      <c r="CJK660" s="38"/>
      <c r="CJL660" s="38"/>
      <c r="CJM660" s="38"/>
      <c r="CJN660" s="38"/>
      <c r="CJO660" s="38"/>
      <c r="CJP660" s="38"/>
      <c r="CJQ660" s="38"/>
      <c r="CJR660" s="38"/>
      <c r="CJS660" s="38"/>
      <c r="CJT660" s="38"/>
      <c r="CJU660" s="38"/>
      <c r="CJV660" s="38"/>
      <c r="CJW660" s="38"/>
      <c r="CJX660" s="38"/>
      <c r="CJY660" s="38"/>
      <c r="CJZ660" s="38"/>
      <c r="CKA660" s="38"/>
      <c r="CKB660" s="38"/>
      <c r="CKC660" s="38"/>
      <c r="CKD660" s="38"/>
      <c r="CKE660" s="38"/>
      <c r="CKF660" s="38"/>
      <c r="CKG660" s="38"/>
      <c r="CKH660" s="38"/>
      <c r="CKI660" s="38"/>
      <c r="CKJ660" s="38"/>
      <c r="CKK660" s="38"/>
      <c r="CKL660" s="38"/>
      <c r="CKM660" s="38"/>
      <c r="CKN660" s="38"/>
      <c r="CKO660" s="38"/>
      <c r="CKP660" s="38"/>
      <c r="CKQ660" s="38"/>
      <c r="CKR660" s="38"/>
      <c r="CKS660" s="38"/>
      <c r="CKT660" s="38"/>
      <c r="CKU660" s="38"/>
      <c r="CKV660" s="38"/>
      <c r="CKW660" s="38"/>
      <c r="CKX660" s="38"/>
      <c r="CKY660" s="38"/>
      <c r="CKZ660" s="38"/>
      <c r="CLA660" s="38"/>
      <c r="CLB660" s="38"/>
      <c r="CLC660" s="38"/>
      <c r="CLD660" s="38"/>
      <c r="CLE660" s="38"/>
      <c r="CLF660" s="38"/>
      <c r="CLG660" s="38"/>
      <c r="CLH660" s="38"/>
      <c r="CLI660" s="38"/>
      <c r="CLJ660" s="38"/>
      <c r="CLK660" s="38"/>
      <c r="CLL660" s="38"/>
      <c r="CLM660" s="38"/>
      <c r="CLN660" s="38"/>
      <c r="CLO660" s="38"/>
      <c r="CLP660" s="38"/>
      <c r="CLQ660" s="38"/>
      <c r="CLR660" s="38"/>
      <c r="CLS660" s="38"/>
      <c r="CLT660" s="38"/>
      <c r="CLU660" s="38"/>
      <c r="CLV660" s="38"/>
      <c r="CLW660" s="38"/>
      <c r="CLX660" s="38"/>
      <c r="CLY660" s="38"/>
      <c r="CLZ660" s="38"/>
      <c r="CMA660" s="38"/>
      <c r="CMB660" s="38"/>
      <c r="CMC660" s="38"/>
      <c r="CMD660" s="38"/>
      <c r="CME660" s="38"/>
      <c r="CMF660" s="38"/>
      <c r="CMG660" s="38"/>
      <c r="CMH660" s="38"/>
      <c r="CMI660" s="38"/>
      <c r="CMJ660" s="38"/>
      <c r="CMK660" s="38"/>
      <c r="CML660" s="38"/>
      <c r="CMM660" s="38"/>
      <c r="CMN660" s="38"/>
      <c r="CMO660" s="38"/>
      <c r="CMP660" s="38"/>
      <c r="CMQ660" s="38"/>
      <c r="CMR660" s="38"/>
      <c r="CMS660" s="38"/>
      <c r="CMT660" s="38"/>
      <c r="CMU660" s="38"/>
      <c r="CMV660" s="38"/>
      <c r="CMW660" s="38"/>
      <c r="CMX660" s="38"/>
      <c r="CMY660" s="38"/>
      <c r="CMZ660" s="38"/>
      <c r="CNA660" s="38"/>
      <c r="CNB660" s="38"/>
      <c r="CNC660" s="38"/>
      <c r="CND660" s="38"/>
      <c r="CNE660" s="38"/>
      <c r="CNF660" s="38"/>
      <c r="CNG660" s="38"/>
      <c r="CNH660" s="38"/>
      <c r="CNI660" s="38"/>
      <c r="CNJ660" s="38"/>
      <c r="CNK660" s="38"/>
      <c r="CNL660" s="38"/>
      <c r="CNM660" s="38"/>
      <c r="CNN660" s="38"/>
      <c r="CNO660" s="38"/>
      <c r="CNP660" s="38"/>
      <c r="CNQ660" s="38"/>
      <c r="CNR660" s="38"/>
      <c r="CNS660" s="38"/>
      <c r="CNT660" s="38"/>
      <c r="CNU660" s="38"/>
      <c r="CNV660" s="38"/>
      <c r="CNW660" s="38"/>
      <c r="CNX660" s="38"/>
      <c r="CNY660" s="38"/>
      <c r="CNZ660" s="38"/>
      <c r="COA660" s="38"/>
      <c r="COB660" s="38"/>
      <c r="COC660" s="38"/>
      <c r="COD660" s="38"/>
      <c r="COE660" s="38"/>
      <c r="COF660" s="38"/>
      <c r="COG660" s="38"/>
      <c r="COH660" s="38"/>
      <c r="COI660" s="38"/>
      <c r="COJ660" s="38"/>
      <c r="COK660" s="38"/>
      <c r="COL660" s="38"/>
      <c r="COM660" s="38"/>
      <c r="CON660" s="38"/>
      <c r="COO660" s="38"/>
      <c r="COP660" s="38"/>
      <c r="COQ660" s="38"/>
      <c r="COR660" s="38"/>
      <c r="COS660" s="38"/>
      <c r="COT660" s="38"/>
      <c r="COU660" s="38"/>
      <c r="COV660" s="38"/>
      <c r="COW660" s="38"/>
      <c r="COX660" s="38"/>
      <c r="COY660" s="38"/>
      <c r="COZ660" s="38"/>
      <c r="CPA660" s="38"/>
      <c r="CPB660" s="38"/>
      <c r="CPC660" s="38"/>
      <c r="CPD660" s="38"/>
      <c r="CPE660" s="38"/>
      <c r="CPF660" s="38"/>
      <c r="CPG660" s="38"/>
      <c r="CPH660" s="38"/>
      <c r="CPI660" s="38"/>
      <c r="CPJ660" s="38"/>
      <c r="CPK660" s="38"/>
      <c r="CPL660" s="38"/>
      <c r="CPM660" s="38"/>
      <c r="CPN660" s="38"/>
      <c r="CPO660" s="38"/>
      <c r="CPP660" s="38"/>
      <c r="CPQ660" s="38"/>
      <c r="CPR660" s="38"/>
      <c r="CPS660" s="38"/>
      <c r="CPT660" s="38"/>
      <c r="CPU660" s="38"/>
      <c r="CPV660" s="38"/>
      <c r="CPW660" s="38"/>
      <c r="CPX660" s="38"/>
      <c r="CPY660" s="38"/>
      <c r="CPZ660" s="38"/>
      <c r="CQA660" s="38"/>
      <c r="CQB660" s="38"/>
      <c r="CQC660" s="38"/>
      <c r="CQD660" s="38"/>
      <c r="CQE660" s="38"/>
      <c r="CQF660" s="38"/>
      <c r="CQG660" s="38"/>
      <c r="CQH660" s="38"/>
      <c r="CQI660" s="38"/>
      <c r="CQJ660" s="38"/>
      <c r="CQK660" s="38"/>
      <c r="CQL660" s="38"/>
      <c r="CQM660" s="38"/>
      <c r="CQN660" s="38"/>
      <c r="CQO660" s="38"/>
      <c r="CQP660" s="38"/>
      <c r="CQQ660" s="38"/>
      <c r="CQR660" s="38"/>
      <c r="CQS660" s="38"/>
      <c r="CQT660" s="38"/>
      <c r="CQU660" s="38"/>
      <c r="CQV660" s="38"/>
      <c r="CQW660" s="38"/>
      <c r="CQX660" s="38"/>
      <c r="CQY660" s="38"/>
      <c r="CQZ660" s="38"/>
      <c r="CRA660" s="38"/>
      <c r="CRB660" s="38"/>
      <c r="CRC660" s="38"/>
      <c r="CRD660" s="38"/>
      <c r="CRE660" s="38"/>
      <c r="CRF660" s="38"/>
      <c r="CRG660" s="38"/>
      <c r="CRH660" s="38"/>
      <c r="CRI660" s="38"/>
      <c r="CRJ660" s="38"/>
      <c r="CRK660" s="38"/>
      <c r="CRL660" s="38"/>
      <c r="CRM660" s="38"/>
      <c r="CRN660" s="38"/>
      <c r="CRO660" s="38"/>
      <c r="CRP660" s="38"/>
      <c r="CRQ660" s="38"/>
      <c r="CRR660" s="38"/>
      <c r="CRS660" s="38"/>
      <c r="CRT660" s="38"/>
      <c r="CRU660" s="38"/>
      <c r="CRV660" s="38"/>
      <c r="CRW660" s="38"/>
      <c r="CRX660" s="38"/>
      <c r="CRY660" s="38"/>
      <c r="CRZ660" s="38"/>
      <c r="CSA660" s="38"/>
      <c r="CSB660" s="38"/>
      <c r="CSC660" s="38"/>
      <c r="CSD660" s="38"/>
      <c r="CSE660" s="38"/>
      <c r="CSF660" s="38"/>
      <c r="CSG660" s="38"/>
      <c r="CSH660" s="38"/>
      <c r="CSI660" s="38"/>
      <c r="CSJ660" s="38"/>
      <c r="CSK660" s="38"/>
      <c r="CSL660" s="38"/>
      <c r="CSM660" s="38"/>
      <c r="CSN660" s="38"/>
      <c r="CSO660" s="38"/>
      <c r="CSP660" s="38"/>
      <c r="CSQ660" s="38"/>
      <c r="CSR660" s="38"/>
      <c r="CSS660" s="38"/>
      <c r="CST660" s="38"/>
      <c r="CSU660" s="38"/>
      <c r="CSV660" s="38"/>
      <c r="CSW660" s="38"/>
      <c r="CSX660" s="38"/>
      <c r="CSY660" s="38"/>
      <c r="CSZ660" s="38"/>
      <c r="CTA660" s="38"/>
      <c r="CTB660" s="38"/>
      <c r="CTC660" s="38"/>
      <c r="CTD660" s="38"/>
      <c r="CTE660" s="38"/>
      <c r="CTF660" s="38"/>
      <c r="CTG660" s="38"/>
      <c r="CTH660" s="38"/>
      <c r="CTI660" s="38"/>
      <c r="CTJ660" s="38"/>
      <c r="CTK660" s="38"/>
      <c r="CTL660" s="38"/>
      <c r="CTM660" s="38"/>
      <c r="CTN660" s="38"/>
      <c r="CTO660" s="38"/>
      <c r="CTP660" s="38"/>
      <c r="CTQ660" s="38"/>
      <c r="CTR660" s="38"/>
      <c r="CTS660" s="38"/>
      <c r="CTT660" s="38"/>
      <c r="CTU660" s="38"/>
      <c r="CTV660" s="38"/>
      <c r="CTW660" s="38"/>
      <c r="CTX660" s="38"/>
      <c r="CTY660" s="38"/>
      <c r="CTZ660" s="38"/>
      <c r="CUA660" s="38"/>
      <c r="CUB660" s="38"/>
      <c r="CUC660" s="38"/>
      <c r="CUD660" s="38"/>
      <c r="CUE660" s="38"/>
      <c r="CUF660" s="38"/>
      <c r="CUG660" s="38"/>
      <c r="CUH660" s="38"/>
      <c r="CUI660" s="38"/>
      <c r="CUJ660" s="38"/>
      <c r="CUK660" s="38"/>
      <c r="CUL660" s="38"/>
      <c r="CUM660" s="38"/>
      <c r="CUN660" s="38"/>
      <c r="CUO660" s="38"/>
      <c r="CUP660" s="38"/>
      <c r="CUQ660" s="38"/>
      <c r="CUR660" s="38"/>
      <c r="CUS660" s="38"/>
      <c r="CUT660" s="38"/>
      <c r="CUU660" s="38"/>
      <c r="CUV660" s="38"/>
      <c r="CUW660" s="38"/>
      <c r="CUX660" s="38"/>
      <c r="CUY660" s="38"/>
      <c r="CUZ660" s="38"/>
      <c r="CVA660" s="38"/>
      <c r="CVB660" s="38"/>
      <c r="CVC660" s="38"/>
      <c r="CVD660" s="38"/>
      <c r="CVE660" s="38"/>
      <c r="CVF660" s="38"/>
      <c r="CVG660" s="38"/>
      <c r="CVH660" s="38"/>
      <c r="CVI660" s="38"/>
      <c r="CVJ660" s="38"/>
      <c r="CVK660" s="38"/>
      <c r="CVL660" s="38"/>
      <c r="CVM660" s="38"/>
      <c r="CVN660" s="38"/>
      <c r="CVO660" s="38"/>
      <c r="CVP660" s="38"/>
      <c r="CVQ660" s="38"/>
      <c r="CVR660" s="38"/>
      <c r="CVS660" s="38"/>
      <c r="CVT660" s="38"/>
      <c r="CVU660" s="38"/>
      <c r="CVV660" s="38"/>
      <c r="CVW660" s="38"/>
      <c r="CVX660" s="38"/>
      <c r="CVY660" s="38"/>
      <c r="CVZ660" s="38"/>
      <c r="CWA660" s="38"/>
      <c r="CWB660" s="38"/>
      <c r="CWC660" s="38"/>
      <c r="CWD660" s="38"/>
      <c r="CWE660" s="38"/>
      <c r="CWF660" s="38"/>
      <c r="CWG660" s="38"/>
      <c r="CWH660" s="38"/>
      <c r="CWI660" s="38"/>
      <c r="CWJ660" s="38"/>
      <c r="CWK660" s="38"/>
      <c r="CWL660" s="38"/>
      <c r="CWM660" s="38"/>
      <c r="CWN660" s="38"/>
      <c r="CWO660" s="38"/>
      <c r="CWP660" s="38"/>
      <c r="CWQ660" s="38"/>
      <c r="CWR660" s="38"/>
      <c r="CWS660" s="38"/>
      <c r="CWT660" s="38"/>
      <c r="CWU660" s="38"/>
      <c r="CWV660" s="38"/>
      <c r="CWW660" s="38"/>
      <c r="CWX660" s="38"/>
      <c r="CWY660" s="38"/>
      <c r="CWZ660" s="38"/>
      <c r="CXA660" s="38"/>
      <c r="CXB660" s="38"/>
      <c r="CXC660" s="38"/>
      <c r="CXD660" s="38"/>
      <c r="CXE660" s="38"/>
      <c r="CXF660" s="38"/>
      <c r="CXG660" s="38"/>
      <c r="CXH660" s="38"/>
      <c r="CXI660" s="38"/>
      <c r="CXJ660" s="38"/>
      <c r="CXK660" s="38"/>
      <c r="CXL660" s="38"/>
      <c r="CXM660" s="38"/>
      <c r="CXN660" s="38"/>
      <c r="CXO660" s="38"/>
      <c r="CXP660" s="38"/>
      <c r="CXQ660" s="38"/>
      <c r="CXR660" s="38"/>
      <c r="CXS660" s="38"/>
      <c r="CXT660" s="38"/>
      <c r="CXU660" s="38"/>
      <c r="CXV660" s="38"/>
      <c r="CXW660" s="38"/>
      <c r="CXX660" s="38"/>
      <c r="CXY660" s="38"/>
      <c r="CXZ660" s="38"/>
      <c r="CYA660" s="38"/>
      <c r="CYB660" s="38"/>
      <c r="CYC660" s="38"/>
      <c r="CYD660" s="38"/>
      <c r="CYE660" s="38"/>
      <c r="CYF660" s="38"/>
      <c r="CYG660" s="38"/>
      <c r="CYH660" s="38"/>
      <c r="CYI660" s="38"/>
      <c r="CYJ660" s="38"/>
      <c r="CYK660" s="38"/>
      <c r="CYL660" s="38"/>
      <c r="CYM660" s="38"/>
      <c r="CYN660" s="38"/>
      <c r="CYO660" s="38"/>
      <c r="CYP660" s="38"/>
      <c r="CYQ660" s="38"/>
      <c r="CYR660" s="38"/>
      <c r="CYS660" s="38"/>
      <c r="CYT660" s="38"/>
      <c r="CYU660" s="38"/>
      <c r="CYV660" s="38"/>
      <c r="CYW660" s="38"/>
      <c r="CYX660" s="38"/>
      <c r="CYY660" s="38"/>
      <c r="CYZ660" s="38"/>
      <c r="CZA660" s="38"/>
      <c r="CZB660" s="38"/>
      <c r="CZC660" s="38"/>
      <c r="CZD660" s="38"/>
      <c r="CZE660" s="38"/>
      <c r="CZF660" s="38"/>
      <c r="CZG660" s="38"/>
      <c r="CZH660" s="38"/>
      <c r="CZI660" s="38"/>
      <c r="CZJ660" s="38"/>
      <c r="CZK660" s="38"/>
      <c r="CZL660" s="38"/>
      <c r="CZM660" s="38"/>
      <c r="CZN660" s="38"/>
      <c r="CZO660" s="38"/>
      <c r="CZP660" s="38"/>
      <c r="CZQ660" s="38"/>
      <c r="CZR660" s="38"/>
      <c r="CZS660" s="38"/>
      <c r="CZT660" s="38"/>
      <c r="CZU660" s="38"/>
      <c r="CZV660" s="38"/>
      <c r="CZW660" s="38"/>
      <c r="CZX660" s="38"/>
      <c r="CZY660" s="38"/>
      <c r="CZZ660" s="38"/>
      <c r="DAA660" s="38"/>
      <c r="DAB660" s="38"/>
      <c r="DAC660" s="38"/>
      <c r="DAD660" s="38"/>
      <c r="DAE660" s="38"/>
      <c r="DAF660" s="38"/>
      <c r="DAG660" s="38"/>
      <c r="DAH660" s="38"/>
      <c r="DAI660" s="38"/>
      <c r="DAJ660" s="38"/>
      <c r="DAK660" s="38"/>
      <c r="DAL660" s="38"/>
      <c r="DAM660" s="38"/>
      <c r="DAN660" s="38"/>
      <c r="DAO660" s="38"/>
      <c r="DAP660" s="38"/>
      <c r="DAQ660" s="38"/>
      <c r="DAR660" s="38"/>
      <c r="DAS660" s="38"/>
      <c r="DAT660" s="38"/>
      <c r="DAU660" s="38"/>
      <c r="DAV660" s="38"/>
      <c r="DAW660" s="38"/>
      <c r="DAX660" s="38"/>
      <c r="DAY660" s="38"/>
      <c r="DAZ660" s="38"/>
      <c r="DBA660" s="38"/>
      <c r="DBB660" s="38"/>
      <c r="DBC660" s="38"/>
      <c r="DBD660" s="38"/>
      <c r="DBE660" s="38"/>
      <c r="DBF660" s="38"/>
      <c r="DBG660" s="38"/>
      <c r="DBH660" s="38"/>
      <c r="DBI660" s="38"/>
      <c r="DBJ660" s="38"/>
      <c r="DBK660" s="38"/>
      <c r="DBL660" s="38"/>
      <c r="DBM660" s="38"/>
      <c r="DBN660" s="38"/>
      <c r="DBO660" s="38"/>
      <c r="DBP660" s="38"/>
      <c r="DBQ660" s="38"/>
      <c r="DBR660" s="38"/>
      <c r="DBS660" s="38"/>
      <c r="DBT660" s="38"/>
      <c r="DBU660" s="38"/>
      <c r="DBV660" s="38"/>
      <c r="DBW660" s="38"/>
      <c r="DBX660" s="38"/>
      <c r="DBY660" s="38"/>
      <c r="DBZ660" s="38"/>
      <c r="DCA660" s="38"/>
      <c r="DCB660" s="38"/>
      <c r="DCC660" s="38"/>
      <c r="DCD660" s="38"/>
      <c r="DCE660" s="38"/>
      <c r="DCF660" s="38"/>
      <c r="DCG660" s="38"/>
      <c r="DCH660" s="38"/>
      <c r="DCI660" s="38"/>
      <c r="DCJ660" s="38"/>
      <c r="DCK660" s="38"/>
      <c r="DCL660" s="38"/>
      <c r="DCM660" s="38"/>
      <c r="DCN660" s="38"/>
      <c r="DCO660" s="38"/>
      <c r="DCP660" s="38"/>
      <c r="DCQ660" s="38"/>
      <c r="DCR660" s="38"/>
      <c r="DCS660" s="38"/>
      <c r="DCT660" s="38"/>
      <c r="DCU660" s="38"/>
      <c r="DCV660" s="38"/>
      <c r="DCW660" s="38"/>
      <c r="DCX660" s="38"/>
      <c r="DCY660" s="38"/>
      <c r="DCZ660" s="38"/>
      <c r="DDA660" s="38"/>
      <c r="DDB660" s="38"/>
      <c r="DDC660" s="38"/>
      <c r="DDD660" s="38"/>
      <c r="DDE660" s="38"/>
      <c r="DDF660" s="38"/>
      <c r="DDG660" s="38"/>
      <c r="DDH660" s="38"/>
      <c r="DDI660" s="38"/>
      <c r="DDJ660" s="38"/>
      <c r="DDK660" s="38"/>
      <c r="DDL660" s="38"/>
      <c r="DDM660" s="38"/>
      <c r="DDN660" s="38"/>
      <c r="DDO660" s="38"/>
      <c r="DDP660" s="38"/>
      <c r="DDQ660" s="38"/>
      <c r="DDR660" s="38"/>
      <c r="DDS660" s="38"/>
      <c r="DDT660" s="38"/>
      <c r="DDU660" s="38"/>
      <c r="DDV660" s="38"/>
      <c r="DDW660" s="38"/>
      <c r="DDX660" s="38"/>
      <c r="DDY660" s="38"/>
      <c r="DDZ660" s="38"/>
      <c r="DEA660" s="38"/>
      <c r="DEB660" s="38"/>
      <c r="DEC660" s="38"/>
      <c r="DED660" s="38"/>
      <c r="DEE660" s="38"/>
      <c r="DEF660" s="38"/>
      <c r="DEG660" s="38"/>
      <c r="DEH660" s="38"/>
      <c r="DEI660" s="38"/>
      <c r="DEJ660" s="38"/>
      <c r="DEK660" s="38"/>
      <c r="DEL660" s="38"/>
      <c r="DEM660" s="38"/>
      <c r="DEN660" s="38"/>
      <c r="DEO660" s="38"/>
      <c r="DEP660" s="38"/>
      <c r="DEQ660" s="38"/>
      <c r="DER660" s="38"/>
      <c r="DES660" s="38"/>
      <c r="DET660" s="38"/>
      <c r="DEU660" s="38"/>
      <c r="DEV660" s="38"/>
      <c r="DEW660" s="38"/>
      <c r="DEX660" s="38"/>
      <c r="DEY660" s="38"/>
      <c r="DEZ660" s="38"/>
      <c r="DFA660" s="38"/>
      <c r="DFB660" s="38"/>
      <c r="DFC660" s="38"/>
      <c r="DFD660" s="38"/>
      <c r="DFE660" s="38"/>
      <c r="DFF660" s="38"/>
      <c r="DFG660" s="38"/>
      <c r="DFH660" s="38"/>
      <c r="DFI660" s="38"/>
      <c r="DFJ660" s="38"/>
      <c r="DFK660" s="38"/>
      <c r="DFL660" s="38"/>
      <c r="DFM660" s="38"/>
      <c r="DFN660" s="38"/>
      <c r="DFO660" s="38"/>
      <c r="DFP660" s="38"/>
      <c r="DFQ660" s="38"/>
      <c r="DFR660" s="38"/>
      <c r="DFS660" s="38"/>
      <c r="DFT660" s="38"/>
      <c r="DFU660" s="38"/>
      <c r="DFV660" s="38"/>
      <c r="DFW660" s="38"/>
      <c r="DFX660" s="38"/>
      <c r="DFY660" s="38"/>
      <c r="DFZ660" s="38"/>
      <c r="DGA660" s="38"/>
      <c r="DGB660" s="38"/>
      <c r="DGC660" s="38"/>
      <c r="DGD660" s="38"/>
      <c r="DGE660" s="38"/>
      <c r="DGF660" s="38"/>
      <c r="DGG660" s="38"/>
      <c r="DGH660" s="38"/>
      <c r="DGI660" s="38"/>
      <c r="DGJ660" s="38"/>
      <c r="DGK660" s="38"/>
      <c r="DGL660" s="38"/>
      <c r="DGM660" s="38"/>
      <c r="DGN660" s="38"/>
      <c r="DGO660" s="38"/>
      <c r="DGP660" s="38"/>
      <c r="DGQ660" s="38"/>
      <c r="DGR660" s="38"/>
      <c r="DGS660" s="38"/>
      <c r="DGT660" s="38"/>
      <c r="DGU660" s="38"/>
      <c r="DGV660" s="38"/>
      <c r="DGW660" s="38"/>
      <c r="DGX660" s="38"/>
      <c r="DGY660" s="38"/>
      <c r="DGZ660" s="38"/>
      <c r="DHA660" s="38"/>
      <c r="DHB660" s="38"/>
      <c r="DHC660" s="38"/>
      <c r="DHD660" s="38"/>
      <c r="DHE660" s="38"/>
      <c r="DHF660" s="38"/>
      <c r="DHG660" s="38"/>
      <c r="DHH660" s="38"/>
      <c r="DHI660" s="38"/>
      <c r="DHJ660" s="38"/>
      <c r="DHK660" s="38"/>
      <c r="DHL660" s="38"/>
      <c r="DHM660" s="38"/>
      <c r="DHN660" s="38"/>
      <c r="DHO660" s="38"/>
      <c r="DHP660" s="38"/>
      <c r="DHQ660" s="38"/>
      <c r="DHR660" s="38"/>
      <c r="DHS660" s="38"/>
      <c r="DHT660" s="38"/>
      <c r="DHU660" s="38"/>
      <c r="DHV660" s="38"/>
      <c r="DHW660" s="38"/>
      <c r="DHX660" s="38"/>
      <c r="DHY660" s="38"/>
      <c r="DHZ660" s="38"/>
      <c r="DIA660" s="38"/>
      <c r="DIB660" s="38"/>
      <c r="DIC660" s="38"/>
      <c r="DID660" s="38"/>
      <c r="DIE660" s="38"/>
      <c r="DIF660" s="38"/>
      <c r="DIG660" s="38"/>
      <c r="DIH660" s="38"/>
      <c r="DII660" s="38"/>
      <c r="DIJ660" s="38"/>
      <c r="DIK660" s="38"/>
      <c r="DIL660" s="38"/>
      <c r="DIM660" s="38"/>
      <c r="DIN660" s="38"/>
      <c r="DIO660" s="38"/>
      <c r="DIP660" s="38"/>
      <c r="DIQ660" s="38"/>
      <c r="DIR660" s="38"/>
      <c r="DIS660" s="38"/>
      <c r="DIT660" s="38"/>
      <c r="DIU660" s="38"/>
      <c r="DIV660" s="38"/>
      <c r="DIW660" s="38"/>
      <c r="DIX660" s="38"/>
      <c r="DIY660" s="38"/>
      <c r="DIZ660" s="38"/>
      <c r="DJA660" s="38"/>
      <c r="DJB660" s="38"/>
      <c r="DJC660" s="38"/>
      <c r="DJD660" s="38"/>
      <c r="DJE660" s="38"/>
      <c r="DJF660" s="38"/>
      <c r="DJG660" s="38"/>
      <c r="DJH660" s="38"/>
      <c r="DJI660" s="38"/>
      <c r="DJJ660" s="38"/>
      <c r="DJK660" s="38"/>
      <c r="DJL660" s="38"/>
      <c r="DJM660" s="38"/>
      <c r="DJN660" s="38"/>
      <c r="DJO660" s="38"/>
      <c r="DJP660" s="38"/>
      <c r="DJQ660" s="38"/>
      <c r="DJR660" s="38"/>
      <c r="DJS660" s="38"/>
      <c r="DJT660" s="38"/>
      <c r="DJU660" s="38"/>
      <c r="DJV660" s="38"/>
      <c r="DJW660" s="38"/>
      <c r="DJX660" s="38"/>
      <c r="DJY660" s="38"/>
      <c r="DJZ660" s="38"/>
      <c r="DKA660" s="38"/>
      <c r="DKB660" s="38"/>
      <c r="DKC660" s="38"/>
      <c r="DKD660" s="38"/>
      <c r="DKE660" s="38"/>
      <c r="DKF660" s="38"/>
      <c r="DKG660" s="38"/>
      <c r="DKH660" s="38"/>
      <c r="DKI660" s="38"/>
      <c r="DKJ660" s="38"/>
      <c r="DKK660" s="38"/>
      <c r="DKL660" s="38"/>
      <c r="DKM660" s="38"/>
      <c r="DKN660" s="38"/>
      <c r="DKO660" s="38"/>
      <c r="DKP660" s="38"/>
      <c r="DKQ660" s="38"/>
      <c r="DKR660" s="38"/>
      <c r="DKS660" s="38"/>
      <c r="DKT660" s="38"/>
      <c r="DKU660" s="38"/>
      <c r="DKV660" s="38"/>
      <c r="DKW660" s="38"/>
      <c r="DKX660" s="38"/>
      <c r="DKY660" s="38"/>
      <c r="DKZ660" s="38"/>
      <c r="DLA660" s="38"/>
      <c r="DLB660" s="38"/>
      <c r="DLC660" s="38"/>
      <c r="DLD660" s="38"/>
      <c r="DLE660" s="38"/>
      <c r="DLF660" s="38"/>
      <c r="DLG660" s="38"/>
      <c r="DLH660" s="38"/>
      <c r="DLI660" s="38"/>
      <c r="DLJ660" s="38"/>
      <c r="DLK660" s="38"/>
      <c r="DLL660" s="38"/>
      <c r="DLM660" s="38"/>
      <c r="DLN660" s="38"/>
      <c r="DLO660" s="38"/>
      <c r="DLP660" s="38"/>
      <c r="DLQ660" s="38"/>
      <c r="DLR660" s="38"/>
      <c r="DLS660" s="38"/>
      <c r="DLT660" s="38"/>
      <c r="DLU660" s="38"/>
      <c r="DLV660" s="38"/>
      <c r="DLW660" s="38"/>
      <c r="DLX660" s="38"/>
      <c r="DLY660" s="38"/>
      <c r="DLZ660" s="38"/>
      <c r="DMA660" s="38"/>
      <c r="DMB660" s="38"/>
      <c r="DMC660" s="38"/>
      <c r="DMD660" s="38"/>
      <c r="DME660" s="38"/>
      <c r="DMF660" s="38"/>
      <c r="DMG660" s="38"/>
      <c r="DMH660" s="38"/>
      <c r="DMI660" s="38"/>
      <c r="DMJ660" s="38"/>
      <c r="DMK660" s="38"/>
      <c r="DML660" s="38"/>
      <c r="DMM660" s="38"/>
      <c r="DMN660" s="38"/>
      <c r="DMO660" s="38"/>
      <c r="DMP660" s="38"/>
      <c r="DMQ660" s="38"/>
      <c r="DMR660" s="38"/>
      <c r="DMS660" s="38"/>
      <c r="DMT660" s="38"/>
      <c r="DMU660" s="38"/>
      <c r="DMV660" s="38"/>
      <c r="DMW660" s="38"/>
      <c r="DMX660" s="38"/>
      <c r="DMY660" s="38"/>
      <c r="DMZ660" s="38"/>
      <c r="DNA660" s="38"/>
      <c r="DNB660" s="38"/>
      <c r="DNC660" s="38"/>
      <c r="DND660" s="38"/>
      <c r="DNE660" s="38"/>
      <c r="DNF660" s="38"/>
      <c r="DNG660" s="38"/>
      <c r="DNH660" s="38"/>
      <c r="DNI660" s="38"/>
      <c r="DNJ660" s="38"/>
      <c r="DNK660" s="38"/>
      <c r="DNL660" s="38"/>
      <c r="DNM660" s="38"/>
      <c r="DNN660" s="38"/>
      <c r="DNO660" s="38"/>
      <c r="DNP660" s="38"/>
      <c r="DNQ660" s="38"/>
      <c r="DNR660" s="38"/>
      <c r="DNS660" s="38"/>
      <c r="DNT660" s="38"/>
      <c r="DNU660" s="38"/>
      <c r="DNV660" s="38"/>
      <c r="DNW660" s="38"/>
      <c r="DNX660" s="38"/>
      <c r="DNY660" s="38"/>
      <c r="DNZ660" s="38"/>
      <c r="DOA660" s="38"/>
      <c r="DOB660" s="38"/>
      <c r="DOC660" s="38"/>
      <c r="DOD660" s="38"/>
      <c r="DOE660" s="38"/>
      <c r="DOF660" s="38"/>
      <c r="DOG660" s="38"/>
      <c r="DOH660" s="38"/>
      <c r="DOI660" s="38"/>
      <c r="DOJ660" s="38"/>
      <c r="DOK660" s="38"/>
      <c r="DOL660" s="38"/>
      <c r="DOM660" s="38"/>
      <c r="DON660" s="38"/>
      <c r="DOO660" s="38"/>
      <c r="DOP660" s="38"/>
      <c r="DOQ660" s="38"/>
      <c r="DOR660" s="38"/>
      <c r="DOS660" s="38"/>
      <c r="DOT660" s="38"/>
      <c r="DOU660" s="38"/>
      <c r="DOV660" s="38"/>
      <c r="DOW660" s="38"/>
      <c r="DOX660" s="38"/>
      <c r="DOY660" s="38"/>
      <c r="DOZ660" s="38"/>
      <c r="DPA660" s="38"/>
      <c r="DPB660" s="38"/>
      <c r="DPC660" s="38"/>
      <c r="DPD660" s="38"/>
      <c r="DPE660" s="38"/>
      <c r="DPF660" s="38"/>
      <c r="DPG660" s="38"/>
      <c r="DPH660" s="38"/>
      <c r="DPI660" s="38"/>
      <c r="DPJ660" s="38"/>
      <c r="DPK660" s="38"/>
      <c r="DPL660" s="38"/>
      <c r="DPM660" s="38"/>
      <c r="DPN660" s="38"/>
      <c r="DPO660" s="38"/>
      <c r="DPP660" s="38"/>
      <c r="DPQ660" s="38"/>
      <c r="DPR660" s="38"/>
      <c r="DPS660" s="38"/>
      <c r="DPT660" s="38"/>
      <c r="DPU660" s="38"/>
      <c r="DPV660" s="38"/>
      <c r="DPW660" s="38"/>
      <c r="DPX660" s="38"/>
      <c r="DPY660" s="38"/>
      <c r="DPZ660" s="38"/>
      <c r="DQA660" s="38"/>
      <c r="DQB660" s="38"/>
      <c r="DQC660" s="38"/>
      <c r="DQD660" s="38"/>
      <c r="DQE660" s="38"/>
      <c r="DQF660" s="38"/>
      <c r="DQG660" s="38"/>
      <c r="DQH660" s="38"/>
      <c r="DQI660" s="38"/>
      <c r="DQJ660" s="38"/>
      <c r="DQK660" s="38"/>
      <c r="DQL660" s="38"/>
      <c r="DQM660" s="38"/>
      <c r="DQN660" s="38"/>
      <c r="DQO660" s="38"/>
      <c r="DQP660" s="38"/>
      <c r="DQQ660" s="38"/>
      <c r="DQR660" s="38"/>
      <c r="DQS660" s="38"/>
      <c r="DQT660" s="38"/>
      <c r="DQU660" s="38"/>
      <c r="DQV660" s="38"/>
      <c r="DQW660" s="38"/>
      <c r="DQX660" s="38"/>
      <c r="DQY660" s="38"/>
      <c r="DQZ660" s="38"/>
      <c r="DRA660" s="38"/>
      <c r="DRB660" s="38"/>
      <c r="DRC660" s="38"/>
      <c r="DRD660" s="38"/>
      <c r="DRE660" s="38"/>
      <c r="DRF660" s="38"/>
      <c r="DRG660" s="38"/>
      <c r="DRH660" s="38"/>
      <c r="DRI660" s="38"/>
      <c r="DRJ660" s="38"/>
      <c r="DRK660" s="38"/>
      <c r="DRL660" s="38"/>
      <c r="DRM660" s="38"/>
      <c r="DRN660" s="38"/>
      <c r="DRO660" s="38"/>
      <c r="DRP660" s="38"/>
      <c r="DRQ660" s="38"/>
      <c r="DRR660" s="38"/>
      <c r="DRS660" s="38"/>
      <c r="DRT660" s="38"/>
      <c r="DRU660" s="38"/>
      <c r="DRV660" s="38"/>
      <c r="DRW660" s="38"/>
      <c r="DRX660" s="38"/>
      <c r="DRY660" s="38"/>
      <c r="DRZ660" s="38"/>
      <c r="DSA660" s="38"/>
      <c r="DSB660" s="38"/>
      <c r="DSC660" s="38"/>
      <c r="DSD660" s="38"/>
      <c r="DSE660" s="38"/>
      <c r="DSF660" s="38"/>
      <c r="DSG660" s="38"/>
      <c r="DSH660" s="38"/>
      <c r="DSI660" s="38"/>
      <c r="DSJ660" s="38"/>
      <c r="DSK660" s="38"/>
      <c r="DSL660" s="38"/>
      <c r="DSM660" s="38"/>
      <c r="DSN660" s="38"/>
      <c r="DSO660" s="38"/>
      <c r="DSP660" s="38"/>
      <c r="DSQ660" s="38"/>
      <c r="DSR660" s="38"/>
      <c r="DSS660" s="38"/>
      <c r="DST660" s="38"/>
      <c r="DSU660" s="38"/>
      <c r="DSV660" s="38"/>
      <c r="DSW660" s="38"/>
      <c r="DSX660" s="38"/>
      <c r="DSY660" s="38"/>
      <c r="DSZ660" s="38"/>
      <c r="DTA660" s="38"/>
      <c r="DTB660" s="38"/>
      <c r="DTC660" s="38"/>
      <c r="DTD660" s="38"/>
      <c r="DTE660" s="38"/>
      <c r="DTF660" s="38"/>
      <c r="DTG660" s="38"/>
      <c r="DTH660" s="38"/>
      <c r="DTI660" s="38"/>
      <c r="DTJ660" s="38"/>
      <c r="DTK660" s="38"/>
      <c r="DTL660" s="38"/>
      <c r="DTM660" s="38"/>
      <c r="DTN660" s="38"/>
      <c r="DTO660" s="38"/>
      <c r="DTP660" s="38"/>
      <c r="DTQ660" s="38"/>
      <c r="DTR660" s="38"/>
      <c r="DTS660" s="38"/>
      <c r="DTT660" s="38"/>
      <c r="DTU660" s="38"/>
      <c r="DTV660" s="38"/>
      <c r="DTW660" s="38"/>
      <c r="DTX660" s="38"/>
      <c r="DTY660" s="38"/>
      <c r="DTZ660" s="38"/>
      <c r="DUA660" s="38"/>
      <c r="DUB660" s="38"/>
      <c r="DUC660" s="38"/>
      <c r="DUD660" s="38"/>
      <c r="DUE660" s="38"/>
      <c r="DUF660" s="38"/>
      <c r="DUG660" s="38"/>
      <c r="DUH660" s="38"/>
      <c r="DUI660" s="38"/>
      <c r="DUJ660" s="38"/>
      <c r="DUK660" s="38"/>
      <c r="DUL660" s="38"/>
      <c r="DUM660" s="38"/>
      <c r="DUN660" s="38"/>
      <c r="DUO660" s="38"/>
      <c r="DUP660" s="38"/>
      <c r="DUQ660" s="38"/>
      <c r="DUR660" s="38"/>
      <c r="DUS660" s="38"/>
      <c r="DUT660" s="38"/>
      <c r="DUU660" s="38"/>
      <c r="DUV660" s="38"/>
      <c r="DUW660" s="38"/>
      <c r="DUX660" s="38"/>
      <c r="DUY660" s="38"/>
      <c r="DUZ660" s="38"/>
      <c r="DVA660" s="38"/>
      <c r="DVB660" s="38"/>
      <c r="DVC660" s="38"/>
      <c r="DVD660" s="38"/>
      <c r="DVE660" s="38"/>
      <c r="DVF660" s="38"/>
      <c r="DVG660" s="38"/>
      <c r="DVH660" s="38"/>
      <c r="DVI660" s="38"/>
      <c r="DVJ660" s="38"/>
      <c r="DVK660" s="38"/>
      <c r="DVL660" s="38"/>
      <c r="DVM660" s="38"/>
      <c r="DVN660" s="38"/>
      <c r="DVO660" s="38"/>
      <c r="DVP660" s="38"/>
      <c r="DVQ660" s="38"/>
      <c r="DVR660" s="38"/>
      <c r="DVS660" s="38"/>
      <c r="DVT660" s="38"/>
      <c r="DVU660" s="38"/>
      <c r="DVV660" s="38"/>
      <c r="DVW660" s="38"/>
      <c r="DVX660" s="38"/>
      <c r="DVY660" s="38"/>
      <c r="DVZ660" s="38"/>
      <c r="DWA660" s="38"/>
      <c r="DWB660" s="38"/>
      <c r="DWC660" s="38"/>
      <c r="DWD660" s="38"/>
      <c r="DWE660" s="38"/>
      <c r="DWF660" s="38"/>
      <c r="DWG660" s="38"/>
      <c r="DWH660" s="38"/>
      <c r="DWI660" s="38"/>
      <c r="DWJ660" s="38"/>
      <c r="DWK660" s="38"/>
      <c r="DWL660" s="38"/>
      <c r="DWM660" s="38"/>
      <c r="DWN660" s="38"/>
      <c r="DWO660" s="38"/>
      <c r="DWP660" s="38"/>
      <c r="DWQ660" s="38"/>
      <c r="DWR660" s="38"/>
      <c r="DWS660" s="38"/>
      <c r="DWT660" s="38"/>
      <c r="DWU660" s="38"/>
      <c r="DWV660" s="38"/>
      <c r="DWW660" s="38"/>
      <c r="DWX660" s="38"/>
      <c r="DWY660" s="38"/>
      <c r="DWZ660" s="38"/>
      <c r="DXA660" s="38"/>
      <c r="DXB660" s="38"/>
      <c r="DXC660" s="38"/>
      <c r="DXD660" s="38"/>
      <c r="DXE660" s="38"/>
      <c r="DXF660" s="38"/>
      <c r="DXG660" s="38"/>
      <c r="DXH660" s="38"/>
      <c r="DXI660" s="38"/>
      <c r="DXJ660" s="38"/>
      <c r="DXK660" s="38"/>
      <c r="DXL660" s="38"/>
      <c r="DXM660" s="38"/>
      <c r="DXN660" s="38"/>
      <c r="DXO660" s="38"/>
      <c r="DXP660" s="38"/>
      <c r="DXQ660" s="38"/>
      <c r="DXR660" s="38"/>
      <c r="DXS660" s="38"/>
      <c r="DXT660" s="38"/>
      <c r="DXU660" s="38"/>
      <c r="DXV660" s="38"/>
      <c r="DXW660" s="38"/>
      <c r="DXX660" s="38"/>
      <c r="DXY660" s="38"/>
      <c r="DXZ660" s="38"/>
      <c r="DYA660" s="38"/>
      <c r="DYB660" s="38"/>
      <c r="DYC660" s="38"/>
      <c r="DYD660" s="38"/>
      <c r="DYE660" s="38"/>
      <c r="DYF660" s="38"/>
      <c r="DYG660" s="38"/>
      <c r="DYH660" s="38"/>
      <c r="DYI660" s="38"/>
      <c r="DYJ660" s="38"/>
      <c r="DYK660" s="38"/>
      <c r="DYL660" s="38"/>
      <c r="DYM660" s="38"/>
      <c r="DYN660" s="38"/>
      <c r="DYO660" s="38"/>
      <c r="DYP660" s="38"/>
      <c r="DYQ660" s="38"/>
      <c r="DYR660" s="38"/>
      <c r="DYS660" s="38"/>
      <c r="DYT660" s="38"/>
      <c r="DYU660" s="38"/>
      <c r="DYV660" s="38"/>
      <c r="DYW660" s="38"/>
      <c r="DYX660" s="38"/>
      <c r="DYY660" s="38"/>
      <c r="DYZ660" s="38"/>
      <c r="DZA660" s="38"/>
      <c r="DZB660" s="38"/>
      <c r="DZC660" s="38"/>
      <c r="DZD660" s="38"/>
      <c r="DZE660" s="38"/>
      <c r="DZF660" s="38"/>
      <c r="DZG660" s="38"/>
      <c r="DZH660" s="38"/>
      <c r="DZI660" s="38"/>
      <c r="DZJ660" s="38"/>
      <c r="DZK660" s="38"/>
      <c r="DZL660" s="38"/>
      <c r="DZM660" s="38"/>
      <c r="DZN660" s="38"/>
      <c r="DZO660" s="38"/>
      <c r="DZP660" s="38"/>
      <c r="DZQ660" s="38"/>
      <c r="DZR660" s="38"/>
      <c r="DZS660" s="38"/>
      <c r="DZT660" s="38"/>
      <c r="DZU660" s="38"/>
      <c r="DZV660" s="38"/>
      <c r="DZW660" s="38"/>
      <c r="DZX660" s="38"/>
      <c r="DZY660" s="38"/>
      <c r="DZZ660" s="38"/>
      <c r="EAA660" s="38"/>
      <c r="EAB660" s="38"/>
      <c r="EAC660" s="38"/>
      <c r="EAD660" s="38"/>
      <c r="EAE660" s="38"/>
      <c r="EAF660" s="38"/>
      <c r="EAG660" s="38"/>
      <c r="EAH660" s="38"/>
      <c r="EAI660" s="38"/>
      <c r="EAJ660" s="38"/>
      <c r="EAK660" s="38"/>
      <c r="EAL660" s="38"/>
      <c r="EAM660" s="38"/>
      <c r="EAN660" s="38"/>
      <c r="EAO660" s="38"/>
      <c r="EAP660" s="38"/>
      <c r="EAQ660" s="38"/>
      <c r="EAR660" s="38"/>
      <c r="EAS660" s="38"/>
      <c r="EAT660" s="38"/>
      <c r="EAU660" s="38"/>
      <c r="EAV660" s="38"/>
      <c r="EAW660" s="38"/>
      <c r="EAX660" s="38"/>
      <c r="EAY660" s="38"/>
      <c r="EAZ660" s="38"/>
      <c r="EBA660" s="38"/>
      <c r="EBB660" s="38"/>
      <c r="EBC660" s="38"/>
      <c r="EBD660" s="38"/>
      <c r="EBE660" s="38"/>
      <c r="EBF660" s="38"/>
      <c r="EBG660" s="38"/>
      <c r="EBH660" s="38"/>
      <c r="EBI660" s="38"/>
      <c r="EBJ660" s="38"/>
      <c r="EBK660" s="38"/>
      <c r="EBL660" s="38"/>
      <c r="EBM660" s="38"/>
      <c r="EBN660" s="38"/>
      <c r="EBO660" s="38"/>
      <c r="EBP660" s="38"/>
      <c r="EBQ660" s="38"/>
      <c r="EBR660" s="38"/>
      <c r="EBS660" s="38"/>
      <c r="EBT660" s="38"/>
      <c r="EBU660" s="38"/>
      <c r="EBV660" s="38"/>
      <c r="EBW660" s="38"/>
      <c r="EBX660" s="38"/>
      <c r="EBY660" s="38"/>
      <c r="EBZ660" s="38"/>
      <c r="ECA660" s="38"/>
      <c r="ECB660" s="38"/>
      <c r="ECC660" s="38"/>
      <c r="ECD660" s="38"/>
      <c r="ECE660" s="38"/>
      <c r="ECF660" s="38"/>
      <c r="ECG660" s="38"/>
      <c r="ECH660" s="38"/>
      <c r="ECI660" s="38"/>
      <c r="ECJ660" s="38"/>
      <c r="ECK660" s="38"/>
      <c r="ECL660" s="38"/>
      <c r="ECM660" s="38"/>
      <c r="ECN660" s="38"/>
      <c r="ECO660" s="38"/>
      <c r="ECP660" s="38"/>
      <c r="ECQ660" s="38"/>
      <c r="ECR660" s="38"/>
      <c r="ECS660" s="38"/>
      <c r="ECT660" s="38"/>
      <c r="ECU660" s="38"/>
      <c r="ECV660" s="38"/>
      <c r="ECW660" s="38"/>
      <c r="ECX660" s="38"/>
      <c r="ECY660" s="38"/>
      <c r="ECZ660" s="38"/>
      <c r="EDA660" s="38"/>
      <c r="EDB660" s="38"/>
      <c r="EDC660" s="38"/>
      <c r="EDD660" s="38"/>
      <c r="EDE660" s="38"/>
      <c r="EDF660" s="38"/>
      <c r="EDG660" s="38"/>
      <c r="EDH660" s="38"/>
      <c r="EDI660" s="38"/>
      <c r="EDJ660" s="38"/>
      <c r="EDK660" s="38"/>
      <c r="EDL660" s="38"/>
      <c r="EDM660" s="38"/>
      <c r="EDN660" s="38"/>
      <c r="EDO660" s="38"/>
      <c r="EDP660" s="38"/>
      <c r="EDQ660" s="38"/>
      <c r="EDR660" s="38"/>
      <c r="EDS660" s="38"/>
      <c r="EDT660" s="38"/>
      <c r="EDU660" s="38"/>
      <c r="EDV660" s="38"/>
      <c r="EDW660" s="38"/>
      <c r="EDX660" s="38"/>
      <c r="EDY660" s="38"/>
      <c r="EDZ660" s="38"/>
      <c r="EEA660" s="38"/>
      <c r="EEB660" s="38"/>
      <c r="EEC660" s="38"/>
      <c r="EED660" s="38"/>
      <c r="EEE660" s="38"/>
      <c r="EEF660" s="38"/>
      <c r="EEG660" s="38"/>
      <c r="EEH660" s="38"/>
      <c r="EEI660" s="38"/>
      <c r="EEJ660" s="38"/>
      <c r="EEK660" s="38"/>
      <c r="EEL660" s="38"/>
      <c r="EEM660" s="38"/>
      <c r="EEN660" s="38"/>
      <c r="EEO660" s="38"/>
      <c r="EEP660" s="38"/>
      <c r="EEQ660" s="38"/>
      <c r="EER660" s="38"/>
      <c r="EES660" s="38"/>
      <c r="EET660" s="38"/>
      <c r="EEU660" s="38"/>
      <c r="EEV660" s="38"/>
      <c r="EEW660" s="38"/>
      <c r="EEX660" s="38"/>
      <c r="EEY660" s="38"/>
      <c r="EEZ660" s="38"/>
      <c r="EFA660" s="38"/>
      <c r="EFB660" s="38"/>
      <c r="EFC660" s="38"/>
      <c r="EFD660" s="38"/>
      <c r="EFE660" s="38"/>
      <c r="EFF660" s="38"/>
      <c r="EFG660" s="38"/>
      <c r="EFH660" s="38"/>
      <c r="EFI660" s="38"/>
      <c r="EFJ660" s="38"/>
      <c r="EFK660" s="38"/>
      <c r="EFL660" s="38"/>
      <c r="EFM660" s="38"/>
      <c r="EFN660" s="38"/>
      <c r="EFO660" s="38"/>
      <c r="EFP660" s="38"/>
      <c r="EFQ660" s="38"/>
      <c r="EFR660" s="38"/>
      <c r="EFS660" s="38"/>
      <c r="EFT660" s="38"/>
      <c r="EFU660" s="38"/>
      <c r="EFV660" s="38"/>
      <c r="EFW660" s="38"/>
      <c r="EFX660" s="38"/>
      <c r="EFY660" s="38"/>
      <c r="EFZ660" s="38"/>
      <c r="EGA660" s="38"/>
      <c r="EGB660" s="38"/>
      <c r="EGC660" s="38"/>
      <c r="EGD660" s="38"/>
      <c r="EGE660" s="38"/>
      <c r="EGF660" s="38"/>
      <c r="EGG660" s="38"/>
      <c r="EGH660" s="38"/>
      <c r="EGI660" s="38"/>
      <c r="EGJ660" s="38"/>
      <c r="EGK660" s="38"/>
      <c r="EGL660" s="38"/>
      <c r="EGM660" s="38"/>
      <c r="EGN660" s="38"/>
      <c r="EGO660" s="38"/>
      <c r="EGP660" s="38"/>
      <c r="EGQ660" s="38"/>
      <c r="EGR660" s="38"/>
      <c r="EGS660" s="38"/>
      <c r="EGT660" s="38"/>
      <c r="EGU660" s="38"/>
      <c r="EGV660" s="38"/>
      <c r="EGW660" s="38"/>
      <c r="EGX660" s="38"/>
      <c r="EGY660" s="38"/>
      <c r="EGZ660" s="38"/>
      <c r="EHA660" s="38"/>
      <c r="EHB660" s="38"/>
      <c r="EHC660" s="38"/>
      <c r="EHD660" s="38"/>
      <c r="EHE660" s="38"/>
      <c r="EHF660" s="38"/>
      <c r="EHG660" s="38"/>
      <c r="EHH660" s="38"/>
      <c r="EHI660" s="38"/>
      <c r="EHJ660" s="38"/>
      <c r="EHK660" s="38"/>
      <c r="EHL660" s="38"/>
      <c r="EHM660" s="38"/>
      <c r="EHN660" s="38"/>
      <c r="EHO660" s="38"/>
      <c r="EHP660" s="38"/>
      <c r="EHQ660" s="38"/>
      <c r="EHR660" s="38"/>
      <c r="EHS660" s="38"/>
      <c r="EHT660" s="38"/>
      <c r="EHU660" s="38"/>
      <c r="EHV660" s="38"/>
      <c r="EHW660" s="38"/>
      <c r="EHX660" s="38"/>
      <c r="EHY660" s="38"/>
      <c r="EHZ660" s="38"/>
      <c r="EIA660" s="38"/>
      <c r="EIB660" s="38"/>
      <c r="EIC660" s="38"/>
      <c r="EID660" s="38"/>
      <c r="EIE660" s="38"/>
      <c r="EIF660" s="38"/>
      <c r="EIG660" s="38"/>
      <c r="EIH660" s="38"/>
      <c r="EII660" s="38"/>
      <c r="EIJ660" s="38"/>
      <c r="EIK660" s="38"/>
      <c r="EIL660" s="38"/>
      <c r="EIM660" s="38"/>
      <c r="EIN660" s="38"/>
      <c r="EIO660" s="38"/>
      <c r="EIP660" s="38"/>
      <c r="EIQ660" s="38"/>
      <c r="EIR660" s="38"/>
      <c r="EIS660" s="38"/>
      <c r="EIT660" s="38"/>
      <c r="EIU660" s="38"/>
      <c r="EIV660" s="38"/>
      <c r="EIW660" s="38"/>
      <c r="EIX660" s="38"/>
      <c r="EIY660" s="38"/>
      <c r="EIZ660" s="38"/>
      <c r="EJA660" s="38"/>
      <c r="EJB660" s="38"/>
      <c r="EJC660" s="38"/>
      <c r="EJD660" s="38"/>
      <c r="EJE660" s="38"/>
      <c r="EJF660" s="38"/>
      <c r="EJG660" s="38"/>
      <c r="EJH660" s="38"/>
      <c r="EJI660" s="38"/>
      <c r="EJJ660" s="38"/>
      <c r="EJK660" s="38"/>
      <c r="EJL660" s="38"/>
      <c r="EJM660" s="38"/>
      <c r="EJN660" s="38"/>
      <c r="EJO660" s="38"/>
      <c r="EJP660" s="38"/>
      <c r="EJQ660" s="38"/>
      <c r="EJR660" s="38"/>
      <c r="EJS660" s="38"/>
      <c r="EJT660" s="38"/>
      <c r="EJU660" s="38"/>
      <c r="EJV660" s="38"/>
      <c r="EJW660" s="38"/>
      <c r="EJX660" s="38"/>
      <c r="EJY660" s="38"/>
      <c r="EJZ660" s="38"/>
      <c r="EKA660" s="38"/>
      <c r="EKB660" s="38"/>
      <c r="EKC660" s="38"/>
      <c r="EKD660" s="38"/>
      <c r="EKE660" s="38"/>
      <c r="EKF660" s="38"/>
      <c r="EKG660" s="38"/>
      <c r="EKH660" s="38"/>
      <c r="EKI660" s="38"/>
      <c r="EKJ660" s="38"/>
      <c r="EKK660" s="38"/>
      <c r="EKL660" s="38"/>
      <c r="EKM660" s="38"/>
      <c r="EKN660" s="38"/>
      <c r="EKO660" s="38"/>
      <c r="EKP660" s="38"/>
      <c r="EKQ660" s="38"/>
      <c r="EKR660" s="38"/>
      <c r="EKS660" s="38"/>
      <c r="EKT660" s="38"/>
      <c r="EKU660" s="38"/>
      <c r="EKV660" s="38"/>
      <c r="EKW660" s="38"/>
      <c r="EKX660" s="38"/>
      <c r="EKY660" s="38"/>
      <c r="EKZ660" s="38"/>
      <c r="ELA660" s="38"/>
      <c r="ELB660" s="38"/>
      <c r="ELC660" s="38"/>
      <c r="ELD660" s="38"/>
      <c r="ELE660" s="38"/>
      <c r="ELF660" s="38"/>
      <c r="ELG660" s="38"/>
      <c r="ELH660" s="38"/>
      <c r="ELI660" s="38"/>
      <c r="ELJ660" s="38"/>
      <c r="ELK660" s="38"/>
      <c r="ELL660" s="38"/>
      <c r="ELM660" s="38"/>
      <c r="ELN660" s="38"/>
      <c r="ELO660" s="38"/>
      <c r="ELP660" s="38"/>
      <c r="ELQ660" s="38"/>
      <c r="ELR660" s="38"/>
      <c r="ELS660" s="38"/>
      <c r="ELT660" s="38"/>
      <c r="ELU660" s="38"/>
      <c r="ELV660" s="38"/>
      <c r="ELW660" s="38"/>
      <c r="ELX660" s="38"/>
      <c r="ELY660" s="38"/>
      <c r="ELZ660" s="38"/>
      <c r="EMA660" s="38"/>
      <c r="EMB660" s="38"/>
      <c r="EMC660" s="38"/>
      <c r="EMD660" s="38"/>
      <c r="EME660" s="38"/>
      <c r="EMF660" s="38"/>
      <c r="EMG660" s="38"/>
      <c r="EMH660" s="38"/>
      <c r="EMI660" s="38"/>
      <c r="EMJ660" s="38"/>
      <c r="EMK660" s="38"/>
      <c r="EML660" s="38"/>
      <c r="EMM660" s="38"/>
      <c r="EMN660" s="38"/>
      <c r="EMO660" s="38"/>
      <c r="EMP660" s="38"/>
      <c r="EMQ660" s="38"/>
      <c r="EMR660" s="38"/>
      <c r="EMS660" s="38"/>
      <c r="EMT660" s="38"/>
      <c r="EMU660" s="38"/>
      <c r="EMV660" s="38"/>
      <c r="EMW660" s="38"/>
      <c r="EMX660" s="38"/>
      <c r="EMY660" s="38"/>
      <c r="EMZ660" s="38"/>
      <c r="ENA660" s="38"/>
      <c r="ENB660" s="38"/>
      <c r="ENC660" s="38"/>
      <c r="END660" s="38"/>
      <c r="ENE660" s="38"/>
      <c r="ENF660" s="38"/>
      <c r="ENG660" s="38"/>
      <c r="ENH660" s="38"/>
      <c r="ENI660" s="38"/>
      <c r="ENJ660" s="38"/>
      <c r="ENK660" s="38"/>
      <c r="ENL660" s="38"/>
      <c r="ENM660" s="38"/>
      <c r="ENN660" s="38"/>
      <c r="ENO660" s="38"/>
      <c r="ENP660" s="38"/>
      <c r="ENQ660" s="38"/>
      <c r="ENR660" s="38"/>
      <c r="ENS660" s="38"/>
      <c r="ENT660" s="38"/>
      <c r="ENU660" s="38"/>
      <c r="ENV660" s="38"/>
      <c r="ENW660" s="38"/>
      <c r="ENX660" s="38"/>
      <c r="ENY660" s="38"/>
      <c r="ENZ660" s="38"/>
      <c r="EOA660" s="38"/>
      <c r="EOB660" s="38"/>
      <c r="EOC660" s="38"/>
      <c r="EOD660" s="38"/>
      <c r="EOE660" s="38"/>
      <c r="EOF660" s="38"/>
      <c r="EOG660" s="38"/>
      <c r="EOH660" s="38"/>
      <c r="EOI660" s="38"/>
      <c r="EOJ660" s="38"/>
      <c r="EOK660" s="38"/>
      <c r="EOL660" s="38"/>
      <c r="EOM660" s="38"/>
      <c r="EON660" s="38"/>
      <c r="EOO660" s="38"/>
      <c r="EOP660" s="38"/>
      <c r="EOQ660" s="38"/>
      <c r="EOR660" s="38"/>
      <c r="EOS660" s="38"/>
      <c r="EOT660" s="38"/>
      <c r="EOU660" s="38"/>
      <c r="EOV660" s="38"/>
      <c r="EOW660" s="38"/>
      <c r="EOX660" s="38"/>
      <c r="EOY660" s="38"/>
      <c r="EOZ660" s="38"/>
      <c r="EPA660" s="38"/>
      <c r="EPB660" s="38"/>
      <c r="EPC660" s="38"/>
      <c r="EPD660" s="38"/>
      <c r="EPE660" s="38"/>
      <c r="EPF660" s="38"/>
      <c r="EPG660" s="38"/>
      <c r="EPH660" s="38"/>
      <c r="EPI660" s="38"/>
      <c r="EPJ660" s="38"/>
      <c r="EPK660" s="38"/>
      <c r="EPL660" s="38"/>
      <c r="EPM660" s="38"/>
      <c r="EPN660" s="38"/>
      <c r="EPO660" s="38"/>
      <c r="EPP660" s="38"/>
      <c r="EPQ660" s="38"/>
      <c r="EPR660" s="38"/>
      <c r="EPS660" s="38"/>
      <c r="EPT660" s="38"/>
      <c r="EPU660" s="38"/>
      <c r="EPV660" s="38"/>
      <c r="EPW660" s="38"/>
      <c r="EPX660" s="38"/>
      <c r="EPY660" s="38"/>
      <c r="EPZ660" s="38"/>
      <c r="EQA660" s="38"/>
      <c r="EQB660" s="38"/>
      <c r="EQC660" s="38"/>
      <c r="EQD660" s="38"/>
      <c r="EQE660" s="38"/>
      <c r="EQF660" s="38"/>
      <c r="EQG660" s="38"/>
      <c r="EQH660" s="38"/>
      <c r="EQI660" s="38"/>
      <c r="EQJ660" s="38"/>
      <c r="EQK660" s="38"/>
      <c r="EQL660" s="38"/>
      <c r="EQM660" s="38"/>
      <c r="EQN660" s="38"/>
      <c r="EQO660" s="38"/>
      <c r="EQP660" s="38"/>
      <c r="EQQ660" s="38"/>
      <c r="EQR660" s="38"/>
      <c r="EQS660" s="38"/>
      <c r="EQT660" s="38"/>
      <c r="EQU660" s="38"/>
      <c r="EQV660" s="38"/>
      <c r="EQW660" s="38"/>
      <c r="EQX660" s="38"/>
      <c r="EQY660" s="38"/>
      <c r="EQZ660" s="38"/>
      <c r="ERA660" s="38"/>
      <c r="ERB660" s="38"/>
      <c r="ERC660" s="38"/>
      <c r="ERD660" s="38"/>
      <c r="ERE660" s="38"/>
      <c r="ERF660" s="38"/>
      <c r="ERG660" s="38"/>
      <c r="ERH660" s="38"/>
      <c r="ERI660" s="38"/>
      <c r="ERJ660" s="38"/>
      <c r="ERK660" s="38"/>
      <c r="ERL660" s="38"/>
      <c r="ERM660" s="38"/>
      <c r="ERN660" s="38"/>
      <c r="ERO660" s="38"/>
      <c r="ERP660" s="38"/>
      <c r="ERQ660" s="38"/>
      <c r="ERR660" s="38"/>
      <c r="ERS660" s="38"/>
      <c r="ERT660" s="38"/>
      <c r="ERU660" s="38"/>
      <c r="ERV660" s="38"/>
      <c r="ERW660" s="38"/>
      <c r="ERX660" s="38"/>
      <c r="ERY660" s="38"/>
      <c r="ERZ660" s="38"/>
      <c r="ESA660" s="38"/>
      <c r="ESB660" s="38"/>
      <c r="ESC660" s="38"/>
      <c r="ESD660" s="38"/>
      <c r="ESE660" s="38"/>
      <c r="ESF660" s="38"/>
      <c r="ESG660" s="38"/>
      <c r="ESH660" s="38"/>
      <c r="ESI660" s="38"/>
      <c r="ESJ660" s="38"/>
      <c r="ESK660" s="38"/>
      <c r="ESL660" s="38"/>
      <c r="ESM660" s="38"/>
      <c r="ESN660" s="38"/>
      <c r="ESO660" s="38"/>
      <c r="ESP660" s="38"/>
      <c r="ESQ660" s="38"/>
      <c r="ESR660" s="38"/>
      <c r="ESS660" s="38"/>
      <c r="EST660" s="38"/>
      <c r="ESU660" s="38"/>
      <c r="ESV660" s="38"/>
      <c r="ESW660" s="38"/>
      <c r="ESX660" s="38"/>
      <c r="ESY660" s="38"/>
      <c r="ESZ660" s="38"/>
      <c r="ETA660" s="38"/>
      <c r="ETB660" s="38"/>
      <c r="ETC660" s="38"/>
      <c r="ETD660" s="38"/>
      <c r="ETE660" s="38"/>
      <c r="ETF660" s="38"/>
      <c r="ETG660" s="38"/>
      <c r="ETH660" s="38"/>
      <c r="ETI660" s="38"/>
      <c r="ETJ660" s="38"/>
      <c r="ETK660" s="38"/>
      <c r="ETL660" s="38"/>
      <c r="ETM660" s="38"/>
      <c r="ETN660" s="38"/>
      <c r="ETO660" s="38"/>
      <c r="ETP660" s="38"/>
      <c r="ETQ660" s="38"/>
      <c r="ETR660" s="38"/>
      <c r="ETS660" s="38"/>
      <c r="ETT660" s="38"/>
      <c r="ETU660" s="38"/>
      <c r="ETV660" s="38"/>
      <c r="ETW660" s="38"/>
      <c r="ETX660" s="38"/>
      <c r="ETY660" s="38"/>
      <c r="ETZ660" s="38"/>
      <c r="EUA660" s="38"/>
      <c r="EUB660" s="38"/>
      <c r="EUC660" s="38"/>
      <c r="EUD660" s="38"/>
      <c r="EUE660" s="38"/>
      <c r="EUF660" s="38"/>
      <c r="EUG660" s="38"/>
      <c r="EUH660" s="38"/>
      <c r="EUI660" s="38"/>
      <c r="EUJ660" s="38"/>
      <c r="EUK660" s="38"/>
      <c r="EUL660" s="38"/>
      <c r="EUM660" s="38"/>
      <c r="EUN660" s="38"/>
      <c r="EUO660" s="38"/>
      <c r="EUP660" s="38"/>
      <c r="EUQ660" s="38"/>
      <c r="EUR660" s="38"/>
      <c r="EUS660" s="38"/>
      <c r="EUT660" s="38"/>
      <c r="EUU660" s="38"/>
      <c r="EUV660" s="38"/>
      <c r="EUW660" s="38"/>
      <c r="EUX660" s="38"/>
      <c r="EUY660" s="38"/>
      <c r="EUZ660" s="38"/>
      <c r="EVA660" s="38"/>
      <c r="EVB660" s="38"/>
      <c r="EVC660" s="38"/>
      <c r="EVD660" s="38"/>
      <c r="EVE660" s="38"/>
      <c r="EVF660" s="38"/>
      <c r="EVG660" s="38"/>
      <c r="EVH660" s="38"/>
      <c r="EVI660" s="38"/>
      <c r="EVJ660" s="38"/>
      <c r="EVK660" s="38"/>
      <c r="EVL660" s="38"/>
      <c r="EVM660" s="38"/>
      <c r="EVN660" s="38"/>
      <c r="EVO660" s="38"/>
      <c r="EVP660" s="38"/>
      <c r="EVQ660" s="38"/>
      <c r="EVR660" s="38"/>
      <c r="EVS660" s="38"/>
      <c r="EVT660" s="38"/>
      <c r="EVU660" s="38"/>
      <c r="EVV660" s="38"/>
      <c r="EVW660" s="38"/>
      <c r="EVX660" s="38"/>
      <c r="EVY660" s="38"/>
      <c r="EVZ660" s="38"/>
      <c r="EWA660" s="38"/>
      <c r="EWB660" s="38"/>
      <c r="EWC660" s="38"/>
      <c r="EWD660" s="38"/>
      <c r="EWE660" s="38"/>
      <c r="EWF660" s="38"/>
      <c r="EWG660" s="38"/>
      <c r="EWH660" s="38"/>
      <c r="EWI660" s="38"/>
      <c r="EWJ660" s="38"/>
      <c r="EWK660" s="38"/>
      <c r="EWL660" s="38"/>
      <c r="EWM660" s="38"/>
      <c r="EWN660" s="38"/>
      <c r="EWO660" s="38"/>
      <c r="EWP660" s="38"/>
      <c r="EWQ660" s="38"/>
      <c r="EWR660" s="38"/>
      <c r="EWS660" s="38"/>
      <c r="EWT660" s="38"/>
      <c r="EWU660" s="38"/>
      <c r="EWV660" s="38"/>
      <c r="EWW660" s="38"/>
      <c r="EWX660" s="38"/>
      <c r="EWY660" s="38"/>
      <c r="EWZ660" s="38"/>
      <c r="EXA660" s="38"/>
      <c r="EXB660" s="38"/>
      <c r="EXC660" s="38"/>
      <c r="EXD660" s="38"/>
      <c r="EXE660" s="38"/>
      <c r="EXF660" s="38"/>
      <c r="EXG660" s="38"/>
      <c r="EXH660" s="38"/>
      <c r="EXI660" s="38"/>
      <c r="EXJ660" s="38"/>
      <c r="EXK660" s="38"/>
      <c r="EXL660" s="38"/>
      <c r="EXM660" s="38"/>
      <c r="EXN660" s="38"/>
      <c r="EXO660" s="38"/>
      <c r="EXP660" s="38"/>
      <c r="EXQ660" s="38"/>
      <c r="EXR660" s="38"/>
      <c r="EXS660" s="38"/>
      <c r="EXT660" s="38"/>
      <c r="EXU660" s="38"/>
      <c r="EXV660" s="38"/>
      <c r="EXW660" s="38"/>
      <c r="EXX660" s="38"/>
      <c r="EXY660" s="38"/>
      <c r="EXZ660" s="38"/>
      <c r="EYA660" s="38"/>
      <c r="EYB660" s="38"/>
      <c r="EYC660" s="38"/>
      <c r="EYD660" s="38"/>
      <c r="EYE660" s="38"/>
      <c r="EYF660" s="38"/>
      <c r="EYG660" s="38"/>
      <c r="EYH660" s="38"/>
      <c r="EYI660" s="38"/>
      <c r="EYJ660" s="38"/>
      <c r="EYK660" s="38"/>
      <c r="EYL660" s="38"/>
      <c r="EYM660" s="38"/>
      <c r="EYN660" s="38"/>
      <c r="EYO660" s="38"/>
      <c r="EYP660" s="38"/>
      <c r="EYQ660" s="38"/>
      <c r="EYR660" s="38"/>
      <c r="EYS660" s="38"/>
      <c r="EYT660" s="38"/>
      <c r="EYU660" s="38"/>
      <c r="EYV660" s="38"/>
      <c r="EYW660" s="38"/>
      <c r="EYX660" s="38"/>
      <c r="EYY660" s="38"/>
      <c r="EYZ660" s="38"/>
      <c r="EZA660" s="38"/>
      <c r="EZB660" s="38"/>
      <c r="EZC660" s="38"/>
      <c r="EZD660" s="38"/>
      <c r="EZE660" s="38"/>
      <c r="EZF660" s="38"/>
      <c r="EZG660" s="38"/>
      <c r="EZH660" s="38"/>
      <c r="EZI660" s="38"/>
      <c r="EZJ660" s="38"/>
      <c r="EZK660" s="38"/>
      <c r="EZL660" s="38"/>
      <c r="EZM660" s="38"/>
      <c r="EZN660" s="38"/>
      <c r="EZO660" s="38"/>
      <c r="EZP660" s="38"/>
      <c r="EZQ660" s="38"/>
      <c r="EZR660" s="38"/>
      <c r="EZS660" s="38"/>
      <c r="EZT660" s="38"/>
      <c r="EZU660" s="38"/>
      <c r="EZV660" s="38"/>
      <c r="EZW660" s="38"/>
      <c r="EZX660" s="38"/>
      <c r="EZY660" s="38"/>
      <c r="EZZ660" s="38"/>
      <c r="FAA660" s="38"/>
      <c r="FAB660" s="38"/>
      <c r="FAC660" s="38"/>
      <c r="FAD660" s="38"/>
      <c r="FAE660" s="38"/>
      <c r="FAF660" s="38"/>
      <c r="FAG660" s="38"/>
      <c r="FAH660" s="38"/>
      <c r="FAI660" s="38"/>
      <c r="FAJ660" s="38"/>
      <c r="FAK660" s="38"/>
      <c r="FAL660" s="38"/>
      <c r="FAM660" s="38"/>
      <c r="FAN660" s="38"/>
      <c r="FAO660" s="38"/>
      <c r="FAP660" s="38"/>
      <c r="FAQ660" s="38"/>
      <c r="FAR660" s="38"/>
      <c r="FAS660" s="38"/>
      <c r="FAT660" s="38"/>
      <c r="FAU660" s="38"/>
      <c r="FAV660" s="38"/>
      <c r="FAW660" s="38"/>
      <c r="FAX660" s="38"/>
      <c r="FAY660" s="38"/>
      <c r="FAZ660" s="38"/>
      <c r="FBA660" s="38"/>
      <c r="FBB660" s="38"/>
      <c r="FBC660" s="38"/>
      <c r="FBD660" s="38"/>
      <c r="FBE660" s="38"/>
      <c r="FBF660" s="38"/>
      <c r="FBG660" s="38"/>
      <c r="FBH660" s="38"/>
      <c r="FBI660" s="38"/>
      <c r="FBJ660" s="38"/>
      <c r="FBK660" s="38"/>
      <c r="FBL660" s="38"/>
      <c r="FBM660" s="38"/>
      <c r="FBN660" s="38"/>
      <c r="FBO660" s="38"/>
      <c r="FBP660" s="38"/>
      <c r="FBQ660" s="38"/>
      <c r="FBR660" s="38"/>
      <c r="FBS660" s="38"/>
      <c r="FBT660" s="38"/>
      <c r="FBU660" s="38"/>
      <c r="FBV660" s="38"/>
      <c r="FBW660" s="38"/>
      <c r="FBX660" s="38"/>
      <c r="FBY660" s="38"/>
      <c r="FBZ660" s="38"/>
      <c r="FCA660" s="38"/>
      <c r="FCB660" s="38"/>
      <c r="FCC660" s="38"/>
      <c r="FCD660" s="38"/>
      <c r="FCE660" s="38"/>
      <c r="FCF660" s="38"/>
      <c r="FCG660" s="38"/>
      <c r="FCH660" s="38"/>
      <c r="FCI660" s="38"/>
      <c r="FCJ660" s="38"/>
      <c r="FCK660" s="38"/>
      <c r="FCL660" s="38"/>
      <c r="FCM660" s="38"/>
      <c r="FCN660" s="38"/>
      <c r="FCO660" s="38"/>
      <c r="FCP660" s="38"/>
      <c r="FCQ660" s="38"/>
      <c r="FCR660" s="38"/>
      <c r="FCS660" s="38"/>
      <c r="FCT660" s="38"/>
      <c r="FCU660" s="38"/>
      <c r="FCV660" s="38"/>
      <c r="FCW660" s="38"/>
      <c r="FCX660" s="38"/>
      <c r="FCY660" s="38"/>
      <c r="FCZ660" s="38"/>
      <c r="FDA660" s="38"/>
      <c r="FDB660" s="38"/>
      <c r="FDC660" s="38"/>
      <c r="FDD660" s="38"/>
      <c r="FDE660" s="38"/>
      <c r="FDF660" s="38"/>
      <c r="FDG660" s="38"/>
      <c r="FDH660" s="38"/>
      <c r="FDI660" s="38"/>
      <c r="FDJ660" s="38"/>
      <c r="FDK660" s="38"/>
      <c r="FDL660" s="38"/>
      <c r="FDM660" s="38"/>
      <c r="FDN660" s="38"/>
      <c r="FDO660" s="38"/>
      <c r="FDP660" s="38"/>
      <c r="FDQ660" s="38"/>
      <c r="FDR660" s="38"/>
      <c r="FDS660" s="38"/>
      <c r="FDT660" s="38"/>
      <c r="FDU660" s="38"/>
      <c r="FDV660" s="38"/>
      <c r="FDW660" s="38"/>
      <c r="FDX660" s="38"/>
      <c r="FDY660" s="38"/>
      <c r="FDZ660" s="38"/>
      <c r="FEA660" s="38"/>
      <c r="FEB660" s="38"/>
      <c r="FEC660" s="38"/>
      <c r="FED660" s="38"/>
      <c r="FEE660" s="38"/>
      <c r="FEF660" s="38"/>
      <c r="FEG660" s="38"/>
      <c r="FEH660" s="38"/>
      <c r="FEI660" s="38"/>
      <c r="FEJ660" s="38"/>
      <c r="FEK660" s="38"/>
      <c r="FEL660" s="38"/>
      <c r="FEM660" s="38"/>
      <c r="FEN660" s="38"/>
      <c r="FEO660" s="38"/>
      <c r="FEP660" s="38"/>
      <c r="FEQ660" s="38"/>
      <c r="FER660" s="38"/>
      <c r="FES660" s="38"/>
      <c r="FET660" s="38"/>
      <c r="FEU660" s="38"/>
      <c r="FEV660" s="38"/>
      <c r="FEW660" s="38"/>
      <c r="FEX660" s="38"/>
      <c r="FEY660" s="38"/>
      <c r="FEZ660" s="38"/>
      <c r="FFA660" s="38"/>
      <c r="FFB660" s="38"/>
      <c r="FFC660" s="38"/>
      <c r="FFD660" s="38"/>
      <c r="FFE660" s="38"/>
      <c r="FFF660" s="38"/>
      <c r="FFG660" s="38"/>
      <c r="FFH660" s="38"/>
      <c r="FFI660" s="38"/>
      <c r="FFJ660" s="38"/>
      <c r="FFK660" s="38"/>
      <c r="FFL660" s="38"/>
      <c r="FFM660" s="38"/>
      <c r="FFN660" s="38"/>
      <c r="FFO660" s="38"/>
      <c r="FFP660" s="38"/>
      <c r="FFQ660" s="38"/>
      <c r="FFR660" s="38"/>
      <c r="FFS660" s="38"/>
      <c r="FFT660" s="38"/>
      <c r="FFU660" s="38"/>
      <c r="FFV660" s="38"/>
      <c r="FFW660" s="38"/>
      <c r="FFX660" s="38"/>
      <c r="FFY660" s="38"/>
      <c r="FFZ660" s="38"/>
      <c r="FGA660" s="38"/>
      <c r="FGB660" s="38"/>
      <c r="FGC660" s="38"/>
      <c r="FGD660" s="38"/>
      <c r="FGE660" s="38"/>
      <c r="FGF660" s="38"/>
      <c r="FGG660" s="38"/>
      <c r="FGH660" s="38"/>
      <c r="FGI660" s="38"/>
      <c r="FGJ660" s="38"/>
      <c r="FGK660" s="38"/>
      <c r="FGL660" s="38"/>
      <c r="FGM660" s="38"/>
      <c r="FGN660" s="38"/>
      <c r="FGO660" s="38"/>
      <c r="FGP660" s="38"/>
      <c r="FGQ660" s="38"/>
      <c r="FGR660" s="38"/>
      <c r="FGS660" s="38"/>
      <c r="FGT660" s="38"/>
      <c r="FGU660" s="38"/>
      <c r="FGV660" s="38"/>
      <c r="FGW660" s="38"/>
      <c r="FGX660" s="38"/>
      <c r="FGY660" s="38"/>
      <c r="FGZ660" s="38"/>
      <c r="FHA660" s="38"/>
      <c r="FHB660" s="38"/>
      <c r="FHC660" s="38"/>
      <c r="FHD660" s="38"/>
      <c r="FHE660" s="38"/>
      <c r="FHF660" s="38"/>
      <c r="FHG660" s="38"/>
      <c r="FHH660" s="38"/>
      <c r="FHI660" s="38"/>
      <c r="FHJ660" s="38"/>
      <c r="FHK660" s="38"/>
      <c r="FHL660" s="38"/>
      <c r="FHM660" s="38"/>
      <c r="FHN660" s="38"/>
      <c r="FHO660" s="38"/>
      <c r="FHP660" s="38"/>
      <c r="FHQ660" s="38"/>
      <c r="FHR660" s="38"/>
      <c r="FHS660" s="38"/>
      <c r="FHT660" s="38"/>
      <c r="FHU660" s="38"/>
      <c r="FHV660" s="38"/>
      <c r="FHW660" s="38"/>
      <c r="FHX660" s="38"/>
      <c r="FHY660" s="38"/>
      <c r="FHZ660" s="38"/>
      <c r="FIA660" s="38"/>
      <c r="FIB660" s="38"/>
      <c r="FIC660" s="38"/>
      <c r="FID660" s="38"/>
      <c r="FIE660" s="38"/>
      <c r="FIF660" s="38"/>
      <c r="FIG660" s="38"/>
      <c r="FIH660" s="38"/>
      <c r="FII660" s="38"/>
      <c r="FIJ660" s="38"/>
      <c r="FIK660" s="38"/>
      <c r="FIL660" s="38"/>
      <c r="FIM660" s="38"/>
      <c r="FIN660" s="38"/>
      <c r="FIO660" s="38"/>
      <c r="FIP660" s="38"/>
      <c r="FIQ660" s="38"/>
      <c r="FIR660" s="38"/>
      <c r="FIS660" s="38"/>
      <c r="FIT660" s="38"/>
      <c r="FIU660" s="38"/>
      <c r="FIV660" s="38"/>
      <c r="FIW660" s="38"/>
      <c r="FIX660" s="38"/>
      <c r="FIY660" s="38"/>
      <c r="FIZ660" s="38"/>
      <c r="FJA660" s="38"/>
      <c r="FJB660" s="38"/>
      <c r="FJC660" s="38"/>
      <c r="FJD660" s="38"/>
      <c r="FJE660" s="38"/>
      <c r="FJF660" s="38"/>
      <c r="FJG660" s="38"/>
      <c r="FJH660" s="38"/>
      <c r="FJI660" s="38"/>
      <c r="FJJ660" s="38"/>
      <c r="FJK660" s="38"/>
      <c r="FJL660" s="38"/>
      <c r="FJM660" s="38"/>
      <c r="FJN660" s="38"/>
      <c r="FJO660" s="38"/>
      <c r="FJP660" s="38"/>
      <c r="FJQ660" s="38"/>
      <c r="FJR660" s="38"/>
      <c r="FJS660" s="38"/>
      <c r="FJT660" s="38"/>
      <c r="FJU660" s="38"/>
      <c r="FJV660" s="38"/>
      <c r="FJW660" s="38"/>
      <c r="FJX660" s="38"/>
      <c r="FJY660" s="38"/>
      <c r="FJZ660" s="38"/>
      <c r="FKA660" s="38"/>
      <c r="FKB660" s="38"/>
      <c r="FKC660" s="38"/>
      <c r="FKD660" s="38"/>
      <c r="FKE660" s="38"/>
      <c r="FKF660" s="38"/>
      <c r="FKG660" s="38"/>
      <c r="FKH660" s="38"/>
      <c r="FKI660" s="38"/>
      <c r="FKJ660" s="38"/>
      <c r="FKK660" s="38"/>
      <c r="FKL660" s="38"/>
      <c r="FKM660" s="38"/>
      <c r="FKN660" s="38"/>
      <c r="FKO660" s="38"/>
      <c r="FKP660" s="38"/>
      <c r="FKQ660" s="38"/>
      <c r="FKR660" s="38"/>
      <c r="FKS660" s="38"/>
      <c r="FKT660" s="38"/>
      <c r="FKU660" s="38"/>
      <c r="FKV660" s="38"/>
      <c r="FKW660" s="38"/>
      <c r="FKX660" s="38"/>
      <c r="FKY660" s="38"/>
      <c r="FKZ660" s="38"/>
      <c r="FLA660" s="38"/>
      <c r="FLB660" s="38"/>
      <c r="FLC660" s="38"/>
      <c r="FLD660" s="38"/>
      <c r="FLE660" s="38"/>
      <c r="FLF660" s="38"/>
      <c r="FLG660" s="38"/>
      <c r="FLH660" s="38"/>
      <c r="FLI660" s="38"/>
      <c r="FLJ660" s="38"/>
      <c r="FLK660" s="38"/>
      <c r="FLL660" s="38"/>
      <c r="FLM660" s="38"/>
      <c r="FLN660" s="38"/>
      <c r="FLO660" s="38"/>
      <c r="FLP660" s="38"/>
      <c r="FLQ660" s="38"/>
      <c r="FLR660" s="38"/>
      <c r="FLS660" s="38"/>
      <c r="FLT660" s="38"/>
      <c r="FLU660" s="38"/>
      <c r="FLV660" s="38"/>
      <c r="FLW660" s="38"/>
      <c r="FLX660" s="38"/>
      <c r="FLY660" s="38"/>
      <c r="FLZ660" s="38"/>
      <c r="FMA660" s="38"/>
      <c r="FMB660" s="38"/>
      <c r="FMC660" s="38"/>
      <c r="FMD660" s="38"/>
      <c r="FME660" s="38"/>
      <c r="FMF660" s="38"/>
      <c r="FMG660" s="38"/>
      <c r="FMH660" s="38"/>
      <c r="FMI660" s="38"/>
      <c r="FMJ660" s="38"/>
      <c r="FMK660" s="38"/>
      <c r="FML660" s="38"/>
      <c r="FMM660" s="38"/>
      <c r="FMN660" s="38"/>
      <c r="FMO660" s="38"/>
      <c r="FMP660" s="38"/>
      <c r="FMQ660" s="38"/>
      <c r="FMR660" s="38"/>
      <c r="FMS660" s="38"/>
      <c r="FMT660" s="38"/>
      <c r="FMU660" s="38"/>
      <c r="FMV660" s="38"/>
      <c r="FMW660" s="38"/>
      <c r="FMX660" s="38"/>
      <c r="FMY660" s="38"/>
      <c r="FMZ660" s="38"/>
      <c r="FNA660" s="38"/>
      <c r="FNB660" s="38"/>
      <c r="FNC660" s="38"/>
      <c r="FND660" s="38"/>
      <c r="FNE660" s="38"/>
      <c r="FNF660" s="38"/>
      <c r="FNG660" s="38"/>
      <c r="FNH660" s="38"/>
      <c r="FNI660" s="38"/>
      <c r="FNJ660" s="38"/>
      <c r="FNK660" s="38"/>
      <c r="FNL660" s="38"/>
      <c r="FNM660" s="38"/>
      <c r="FNN660" s="38"/>
      <c r="FNO660" s="38"/>
      <c r="FNP660" s="38"/>
      <c r="FNQ660" s="38"/>
      <c r="FNR660" s="38"/>
      <c r="FNS660" s="38"/>
      <c r="FNT660" s="38"/>
      <c r="FNU660" s="38"/>
      <c r="FNV660" s="38"/>
      <c r="FNW660" s="38"/>
      <c r="FNX660" s="38"/>
      <c r="FNY660" s="38"/>
      <c r="FNZ660" s="38"/>
      <c r="FOA660" s="38"/>
      <c r="FOB660" s="38"/>
      <c r="FOC660" s="38"/>
      <c r="FOD660" s="38"/>
      <c r="FOE660" s="38"/>
      <c r="FOF660" s="38"/>
      <c r="FOG660" s="38"/>
      <c r="FOH660" s="38"/>
      <c r="FOI660" s="38"/>
      <c r="FOJ660" s="38"/>
      <c r="FOK660" s="38"/>
      <c r="FOL660" s="38"/>
      <c r="FOM660" s="38"/>
      <c r="FON660" s="38"/>
      <c r="FOO660" s="38"/>
      <c r="FOP660" s="38"/>
      <c r="FOQ660" s="38"/>
      <c r="FOR660" s="38"/>
      <c r="FOS660" s="38"/>
      <c r="FOT660" s="38"/>
      <c r="FOU660" s="38"/>
      <c r="FOV660" s="38"/>
      <c r="FOW660" s="38"/>
      <c r="FOX660" s="38"/>
      <c r="FOY660" s="38"/>
      <c r="FOZ660" s="38"/>
      <c r="FPA660" s="38"/>
      <c r="FPB660" s="38"/>
      <c r="FPC660" s="38"/>
      <c r="FPD660" s="38"/>
      <c r="FPE660" s="38"/>
      <c r="FPF660" s="38"/>
      <c r="FPG660" s="38"/>
      <c r="FPH660" s="38"/>
      <c r="FPI660" s="38"/>
      <c r="FPJ660" s="38"/>
      <c r="FPK660" s="38"/>
      <c r="FPL660" s="38"/>
      <c r="FPM660" s="38"/>
      <c r="FPN660" s="38"/>
      <c r="FPO660" s="38"/>
      <c r="FPP660" s="38"/>
      <c r="FPQ660" s="38"/>
      <c r="FPR660" s="38"/>
      <c r="FPS660" s="38"/>
      <c r="FPT660" s="38"/>
      <c r="FPU660" s="38"/>
      <c r="FPV660" s="38"/>
      <c r="FPW660" s="38"/>
      <c r="FPX660" s="38"/>
      <c r="FPY660" s="38"/>
      <c r="FPZ660" s="38"/>
      <c r="FQA660" s="38"/>
      <c r="FQB660" s="38"/>
      <c r="FQC660" s="38"/>
      <c r="FQD660" s="38"/>
      <c r="FQE660" s="38"/>
      <c r="FQF660" s="38"/>
      <c r="FQG660" s="38"/>
      <c r="FQH660" s="38"/>
      <c r="FQI660" s="38"/>
      <c r="FQJ660" s="38"/>
      <c r="FQK660" s="38"/>
      <c r="FQL660" s="38"/>
      <c r="FQM660" s="38"/>
      <c r="FQN660" s="38"/>
      <c r="FQO660" s="38"/>
      <c r="FQP660" s="38"/>
      <c r="FQQ660" s="38"/>
      <c r="FQR660" s="38"/>
      <c r="FQS660" s="38"/>
      <c r="FQT660" s="38"/>
      <c r="FQU660" s="38"/>
      <c r="FQV660" s="38"/>
      <c r="FQW660" s="38"/>
      <c r="FQX660" s="38"/>
      <c r="FQY660" s="38"/>
      <c r="FQZ660" s="38"/>
      <c r="FRA660" s="38"/>
      <c r="FRB660" s="38"/>
      <c r="FRC660" s="38"/>
      <c r="FRD660" s="38"/>
      <c r="FRE660" s="38"/>
      <c r="FRF660" s="38"/>
      <c r="FRG660" s="38"/>
      <c r="FRH660" s="38"/>
      <c r="FRI660" s="38"/>
      <c r="FRJ660" s="38"/>
      <c r="FRK660" s="38"/>
      <c r="FRL660" s="38"/>
      <c r="FRM660" s="38"/>
      <c r="FRN660" s="38"/>
      <c r="FRO660" s="38"/>
      <c r="FRP660" s="38"/>
      <c r="FRQ660" s="38"/>
      <c r="FRR660" s="38"/>
      <c r="FRS660" s="38"/>
      <c r="FRT660" s="38"/>
      <c r="FRU660" s="38"/>
      <c r="FRV660" s="38"/>
      <c r="FRW660" s="38"/>
      <c r="FRX660" s="38"/>
      <c r="FRY660" s="38"/>
      <c r="FRZ660" s="38"/>
      <c r="FSA660" s="38"/>
      <c r="FSB660" s="38"/>
      <c r="FSC660" s="38"/>
      <c r="FSD660" s="38"/>
      <c r="FSE660" s="38"/>
      <c r="FSF660" s="38"/>
      <c r="FSG660" s="38"/>
      <c r="FSH660" s="38"/>
      <c r="FSI660" s="38"/>
      <c r="FSJ660" s="38"/>
      <c r="FSK660" s="38"/>
      <c r="FSL660" s="38"/>
      <c r="FSM660" s="38"/>
      <c r="FSN660" s="38"/>
      <c r="FSO660" s="38"/>
      <c r="FSP660" s="38"/>
      <c r="FSQ660" s="38"/>
      <c r="FSR660" s="38"/>
      <c r="FSS660" s="38"/>
      <c r="FST660" s="38"/>
      <c r="FSU660" s="38"/>
      <c r="FSV660" s="38"/>
      <c r="FSW660" s="38"/>
      <c r="FSX660" s="38"/>
      <c r="FSY660" s="38"/>
      <c r="FSZ660" s="38"/>
      <c r="FTA660" s="38"/>
      <c r="FTB660" s="38"/>
      <c r="FTC660" s="38"/>
      <c r="FTD660" s="38"/>
      <c r="FTE660" s="38"/>
      <c r="FTF660" s="38"/>
      <c r="FTG660" s="38"/>
      <c r="FTH660" s="38"/>
      <c r="FTI660" s="38"/>
      <c r="FTJ660" s="38"/>
      <c r="FTK660" s="38"/>
      <c r="FTL660" s="38"/>
      <c r="FTM660" s="38"/>
      <c r="FTN660" s="38"/>
      <c r="FTO660" s="38"/>
      <c r="FTP660" s="38"/>
      <c r="FTQ660" s="38"/>
      <c r="FTR660" s="38"/>
      <c r="FTS660" s="38"/>
      <c r="FTT660" s="38"/>
      <c r="FTU660" s="38"/>
      <c r="FTV660" s="38"/>
      <c r="FTW660" s="38"/>
      <c r="FTX660" s="38"/>
      <c r="FTY660" s="38"/>
      <c r="FTZ660" s="38"/>
      <c r="FUA660" s="38"/>
      <c r="FUB660" s="38"/>
      <c r="FUC660" s="38"/>
      <c r="FUD660" s="38"/>
      <c r="FUE660" s="38"/>
      <c r="FUF660" s="38"/>
      <c r="FUG660" s="38"/>
      <c r="FUH660" s="38"/>
      <c r="FUI660" s="38"/>
      <c r="FUJ660" s="38"/>
      <c r="FUK660" s="38"/>
      <c r="FUL660" s="38"/>
      <c r="FUM660" s="38"/>
      <c r="FUN660" s="38"/>
      <c r="FUO660" s="38"/>
      <c r="FUP660" s="38"/>
      <c r="FUQ660" s="38"/>
      <c r="FUR660" s="38"/>
      <c r="FUS660" s="38"/>
      <c r="FUT660" s="38"/>
      <c r="FUU660" s="38"/>
      <c r="FUV660" s="38"/>
      <c r="FUW660" s="38"/>
      <c r="FUX660" s="38"/>
      <c r="FUY660" s="38"/>
      <c r="FUZ660" s="38"/>
      <c r="FVA660" s="38"/>
      <c r="FVB660" s="38"/>
      <c r="FVC660" s="38"/>
      <c r="FVD660" s="38"/>
      <c r="FVE660" s="38"/>
      <c r="FVF660" s="38"/>
      <c r="FVG660" s="38"/>
      <c r="FVH660" s="38"/>
      <c r="FVI660" s="38"/>
      <c r="FVJ660" s="38"/>
      <c r="FVK660" s="38"/>
      <c r="FVL660" s="38"/>
      <c r="FVM660" s="38"/>
      <c r="FVN660" s="38"/>
      <c r="FVO660" s="38"/>
      <c r="FVP660" s="38"/>
      <c r="FVQ660" s="38"/>
      <c r="FVR660" s="38"/>
      <c r="FVS660" s="38"/>
      <c r="FVT660" s="38"/>
      <c r="FVU660" s="38"/>
      <c r="FVV660" s="38"/>
      <c r="FVW660" s="38"/>
      <c r="FVX660" s="38"/>
      <c r="FVY660" s="38"/>
      <c r="FVZ660" s="38"/>
      <c r="FWA660" s="38"/>
      <c r="FWB660" s="38"/>
      <c r="FWC660" s="38"/>
      <c r="FWD660" s="38"/>
      <c r="FWE660" s="38"/>
      <c r="FWF660" s="38"/>
      <c r="FWG660" s="38"/>
      <c r="FWH660" s="38"/>
      <c r="FWI660" s="38"/>
      <c r="FWJ660" s="38"/>
      <c r="FWK660" s="38"/>
      <c r="FWL660" s="38"/>
      <c r="FWM660" s="38"/>
      <c r="FWN660" s="38"/>
      <c r="FWO660" s="38"/>
      <c r="FWP660" s="38"/>
      <c r="FWQ660" s="38"/>
      <c r="FWR660" s="38"/>
      <c r="FWS660" s="38"/>
      <c r="FWT660" s="38"/>
      <c r="FWU660" s="38"/>
      <c r="FWV660" s="38"/>
      <c r="FWW660" s="38"/>
      <c r="FWX660" s="38"/>
      <c r="FWY660" s="38"/>
      <c r="FWZ660" s="38"/>
      <c r="FXA660" s="38"/>
      <c r="FXB660" s="38"/>
      <c r="FXC660" s="38"/>
      <c r="FXD660" s="38"/>
      <c r="FXE660" s="38"/>
      <c r="FXF660" s="38"/>
      <c r="FXG660" s="38"/>
      <c r="FXH660" s="38"/>
      <c r="FXI660" s="38"/>
      <c r="FXJ660" s="38"/>
      <c r="FXK660" s="38"/>
      <c r="FXL660" s="38"/>
      <c r="FXM660" s="38"/>
      <c r="FXN660" s="38"/>
      <c r="FXO660" s="38"/>
      <c r="FXP660" s="38"/>
      <c r="FXQ660" s="38"/>
      <c r="FXR660" s="38"/>
      <c r="FXS660" s="38"/>
      <c r="FXT660" s="38"/>
      <c r="FXU660" s="38"/>
      <c r="FXV660" s="38"/>
      <c r="FXW660" s="38"/>
      <c r="FXX660" s="38"/>
      <c r="FXY660" s="38"/>
      <c r="FXZ660" s="38"/>
      <c r="FYA660" s="38"/>
      <c r="FYB660" s="38"/>
      <c r="FYC660" s="38"/>
      <c r="FYD660" s="38"/>
      <c r="FYE660" s="38"/>
      <c r="FYF660" s="38"/>
      <c r="FYG660" s="38"/>
      <c r="FYH660" s="38"/>
      <c r="FYI660" s="38"/>
      <c r="FYJ660" s="38"/>
      <c r="FYK660" s="38"/>
      <c r="FYL660" s="38"/>
      <c r="FYM660" s="38"/>
      <c r="FYN660" s="38"/>
      <c r="FYO660" s="38"/>
      <c r="FYP660" s="38"/>
      <c r="FYQ660" s="38"/>
      <c r="FYR660" s="38"/>
      <c r="FYS660" s="38"/>
      <c r="FYT660" s="38"/>
      <c r="FYU660" s="38"/>
      <c r="FYV660" s="38"/>
      <c r="FYW660" s="38"/>
      <c r="FYX660" s="38"/>
      <c r="FYY660" s="38"/>
      <c r="FYZ660" s="38"/>
      <c r="FZA660" s="38"/>
      <c r="FZB660" s="38"/>
      <c r="FZC660" s="38"/>
      <c r="FZD660" s="38"/>
      <c r="FZE660" s="38"/>
      <c r="FZF660" s="38"/>
      <c r="FZG660" s="38"/>
      <c r="FZH660" s="38"/>
      <c r="FZI660" s="38"/>
      <c r="FZJ660" s="38"/>
      <c r="FZK660" s="38"/>
      <c r="FZL660" s="38"/>
      <c r="FZM660" s="38"/>
      <c r="FZN660" s="38"/>
      <c r="FZO660" s="38"/>
      <c r="FZP660" s="38"/>
      <c r="FZQ660" s="38"/>
      <c r="FZR660" s="38"/>
      <c r="FZS660" s="38"/>
      <c r="FZT660" s="38"/>
      <c r="FZU660" s="38"/>
      <c r="FZV660" s="38"/>
      <c r="FZW660" s="38"/>
      <c r="FZX660" s="38"/>
      <c r="FZY660" s="38"/>
      <c r="FZZ660" s="38"/>
      <c r="GAA660" s="38"/>
      <c r="GAB660" s="38"/>
      <c r="GAC660" s="38"/>
      <c r="GAD660" s="38"/>
      <c r="GAE660" s="38"/>
      <c r="GAF660" s="38"/>
      <c r="GAG660" s="38"/>
      <c r="GAH660" s="38"/>
      <c r="GAI660" s="38"/>
      <c r="GAJ660" s="38"/>
      <c r="GAK660" s="38"/>
      <c r="GAL660" s="38"/>
      <c r="GAM660" s="38"/>
      <c r="GAN660" s="38"/>
      <c r="GAO660" s="38"/>
      <c r="GAP660" s="38"/>
      <c r="GAQ660" s="38"/>
      <c r="GAR660" s="38"/>
      <c r="GAS660" s="38"/>
      <c r="GAT660" s="38"/>
      <c r="GAU660" s="38"/>
      <c r="GAV660" s="38"/>
      <c r="GAW660" s="38"/>
      <c r="GAX660" s="38"/>
      <c r="GAY660" s="38"/>
      <c r="GAZ660" s="38"/>
      <c r="GBA660" s="38"/>
      <c r="GBB660" s="38"/>
      <c r="GBC660" s="38"/>
      <c r="GBD660" s="38"/>
      <c r="GBE660" s="38"/>
      <c r="GBF660" s="38"/>
      <c r="GBG660" s="38"/>
      <c r="GBH660" s="38"/>
      <c r="GBI660" s="38"/>
      <c r="GBJ660" s="38"/>
      <c r="GBK660" s="38"/>
      <c r="GBL660" s="38"/>
      <c r="GBM660" s="38"/>
      <c r="GBN660" s="38"/>
      <c r="GBO660" s="38"/>
      <c r="GBP660" s="38"/>
      <c r="GBQ660" s="38"/>
      <c r="GBR660" s="38"/>
      <c r="GBS660" s="38"/>
      <c r="GBT660" s="38"/>
      <c r="GBU660" s="38"/>
      <c r="GBV660" s="38"/>
      <c r="GBW660" s="38"/>
      <c r="GBX660" s="38"/>
      <c r="GBY660" s="38"/>
      <c r="GBZ660" s="38"/>
      <c r="GCA660" s="38"/>
      <c r="GCB660" s="38"/>
      <c r="GCC660" s="38"/>
      <c r="GCD660" s="38"/>
      <c r="GCE660" s="38"/>
      <c r="GCF660" s="38"/>
      <c r="GCG660" s="38"/>
      <c r="GCH660" s="38"/>
      <c r="GCI660" s="38"/>
      <c r="GCJ660" s="38"/>
      <c r="GCK660" s="38"/>
      <c r="GCL660" s="38"/>
      <c r="GCM660" s="38"/>
      <c r="GCN660" s="38"/>
      <c r="GCO660" s="38"/>
      <c r="GCP660" s="38"/>
      <c r="GCQ660" s="38"/>
      <c r="GCR660" s="38"/>
      <c r="GCS660" s="38"/>
      <c r="GCT660" s="38"/>
      <c r="GCU660" s="38"/>
      <c r="GCV660" s="38"/>
      <c r="GCW660" s="38"/>
      <c r="GCX660" s="38"/>
      <c r="GCY660" s="38"/>
      <c r="GCZ660" s="38"/>
      <c r="GDA660" s="38"/>
      <c r="GDB660" s="38"/>
      <c r="GDC660" s="38"/>
      <c r="GDD660" s="38"/>
      <c r="GDE660" s="38"/>
      <c r="GDF660" s="38"/>
      <c r="GDG660" s="38"/>
      <c r="GDH660" s="38"/>
      <c r="GDI660" s="38"/>
      <c r="GDJ660" s="38"/>
      <c r="GDK660" s="38"/>
      <c r="GDL660" s="38"/>
      <c r="GDM660" s="38"/>
      <c r="GDN660" s="38"/>
      <c r="GDO660" s="38"/>
      <c r="GDP660" s="38"/>
      <c r="GDQ660" s="38"/>
      <c r="GDR660" s="38"/>
      <c r="GDS660" s="38"/>
      <c r="GDT660" s="38"/>
      <c r="GDU660" s="38"/>
      <c r="GDV660" s="38"/>
      <c r="GDW660" s="38"/>
      <c r="GDX660" s="38"/>
      <c r="GDY660" s="38"/>
      <c r="GDZ660" s="38"/>
      <c r="GEA660" s="38"/>
      <c r="GEB660" s="38"/>
      <c r="GEC660" s="38"/>
      <c r="GED660" s="38"/>
      <c r="GEE660" s="38"/>
      <c r="GEF660" s="38"/>
      <c r="GEG660" s="38"/>
      <c r="GEH660" s="38"/>
      <c r="GEI660" s="38"/>
      <c r="GEJ660" s="38"/>
      <c r="GEK660" s="38"/>
      <c r="GEL660" s="38"/>
      <c r="GEM660" s="38"/>
      <c r="GEN660" s="38"/>
      <c r="GEO660" s="38"/>
      <c r="GEP660" s="38"/>
      <c r="GEQ660" s="38"/>
      <c r="GER660" s="38"/>
      <c r="GES660" s="38"/>
      <c r="GET660" s="38"/>
      <c r="GEU660" s="38"/>
      <c r="GEV660" s="38"/>
      <c r="GEW660" s="38"/>
      <c r="GEX660" s="38"/>
      <c r="GEY660" s="38"/>
      <c r="GEZ660" s="38"/>
      <c r="GFA660" s="38"/>
      <c r="GFB660" s="38"/>
      <c r="GFC660" s="38"/>
      <c r="GFD660" s="38"/>
      <c r="GFE660" s="38"/>
      <c r="GFF660" s="38"/>
      <c r="GFG660" s="38"/>
      <c r="GFH660" s="38"/>
      <c r="GFI660" s="38"/>
      <c r="GFJ660" s="38"/>
      <c r="GFK660" s="38"/>
      <c r="GFL660" s="38"/>
      <c r="GFM660" s="38"/>
      <c r="GFN660" s="38"/>
      <c r="GFO660" s="38"/>
      <c r="GFP660" s="38"/>
      <c r="GFQ660" s="38"/>
      <c r="GFR660" s="38"/>
      <c r="GFS660" s="38"/>
      <c r="GFT660" s="38"/>
      <c r="GFU660" s="38"/>
      <c r="GFV660" s="38"/>
      <c r="GFW660" s="38"/>
      <c r="GFX660" s="38"/>
      <c r="GFY660" s="38"/>
      <c r="GFZ660" s="38"/>
      <c r="GGA660" s="38"/>
      <c r="GGB660" s="38"/>
      <c r="GGC660" s="38"/>
      <c r="GGD660" s="38"/>
      <c r="GGE660" s="38"/>
      <c r="GGF660" s="38"/>
      <c r="GGG660" s="38"/>
      <c r="GGH660" s="38"/>
      <c r="GGI660" s="38"/>
      <c r="GGJ660" s="38"/>
      <c r="GGK660" s="38"/>
      <c r="GGL660" s="38"/>
      <c r="GGM660" s="38"/>
      <c r="GGN660" s="38"/>
      <c r="GGO660" s="38"/>
      <c r="GGP660" s="38"/>
      <c r="GGQ660" s="38"/>
      <c r="GGR660" s="38"/>
      <c r="GGS660" s="38"/>
      <c r="GGT660" s="38"/>
      <c r="GGU660" s="38"/>
      <c r="GGV660" s="38"/>
      <c r="GGW660" s="38"/>
      <c r="GGX660" s="38"/>
      <c r="GGY660" s="38"/>
      <c r="GGZ660" s="38"/>
      <c r="GHA660" s="38"/>
      <c r="GHB660" s="38"/>
      <c r="GHC660" s="38"/>
      <c r="GHD660" s="38"/>
      <c r="GHE660" s="38"/>
      <c r="GHF660" s="38"/>
      <c r="GHG660" s="38"/>
      <c r="GHH660" s="38"/>
      <c r="GHI660" s="38"/>
      <c r="GHJ660" s="38"/>
      <c r="GHK660" s="38"/>
      <c r="GHL660" s="38"/>
      <c r="GHM660" s="38"/>
      <c r="GHN660" s="38"/>
      <c r="GHO660" s="38"/>
      <c r="GHP660" s="38"/>
      <c r="GHQ660" s="38"/>
      <c r="GHR660" s="38"/>
      <c r="GHS660" s="38"/>
      <c r="GHT660" s="38"/>
      <c r="GHU660" s="38"/>
      <c r="GHV660" s="38"/>
      <c r="GHW660" s="38"/>
      <c r="GHX660" s="38"/>
      <c r="GHY660" s="38"/>
      <c r="GHZ660" s="38"/>
      <c r="GIA660" s="38"/>
      <c r="GIB660" s="38"/>
      <c r="GIC660" s="38"/>
      <c r="GID660" s="38"/>
      <c r="GIE660" s="38"/>
      <c r="GIF660" s="38"/>
      <c r="GIG660" s="38"/>
      <c r="GIH660" s="38"/>
      <c r="GII660" s="38"/>
      <c r="GIJ660" s="38"/>
      <c r="GIK660" s="38"/>
      <c r="GIL660" s="38"/>
      <c r="GIM660" s="38"/>
      <c r="GIN660" s="38"/>
      <c r="GIO660" s="38"/>
      <c r="GIP660" s="38"/>
      <c r="GIQ660" s="38"/>
      <c r="GIR660" s="38"/>
      <c r="GIS660" s="38"/>
      <c r="GIT660" s="38"/>
      <c r="GIU660" s="38"/>
      <c r="GIV660" s="38"/>
      <c r="GIW660" s="38"/>
      <c r="GIX660" s="38"/>
      <c r="GIY660" s="38"/>
      <c r="GIZ660" s="38"/>
      <c r="GJA660" s="38"/>
      <c r="GJB660" s="38"/>
      <c r="GJC660" s="38"/>
      <c r="GJD660" s="38"/>
      <c r="GJE660" s="38"/>
      <c r="GJF660" s="38"/>
      <c r="GJG660" s="38"/>
      <c r="GJH660" s="38"/>
      <c r="GJI660" s="38"/>
      <c r="GJJ660" s="38"/>
      <c r="GJK660" s="38"/>
      <c r="GJL660" s="38"/>
      <c r="GJM660" s="38"/>
      <c r="GJN660" s="38"/>
      <c r="GJO660" s="38"/>
      <c r="GJP660" s="38"/>
      <c r="GJQ660" s="38"/>
      <c r="GJR660" s="38"/>
      <c r="GJS660" s="38"/>
      <c r="GJT660" s="38"/>
      <c r="GJU660" s="38"/>
      <c r="GJV660" s="38"/>
      <c r="GJW660" s="38"/>
      <c r="GJX660" s="38"/>
      <c r="GJY660" s="38"/>
      <c r="GJZ660" s="38"/>
      <c r="GKA660" s="38"/>
      <c r="GKB660" s="38"/>
      <c r="GKC660" s="38"/>
      <c r="GKD660" s="38"/>
      <c r="GKE660" s="38"/>
      <c r="GKF660" s="38"/>
      <c r="GKG660" s="38"/>
      <c r="GKH660" s="38"/>
      <c r="GKI660" s="38"/>
      <c r="GKJ660" s="38"/>
      <c r="GKK660" s="38"/>
      <c r="GKL660" s="38"/>
      <c r="GKM660" s="38"/>
      <c r="GKN660" s="38"/>
      <c r="GKO660" s="38"/>
      <c r="GKP660" s="38"/>
      <c r="GKQ660" s="38"/>
      <c r="GKR660" s="38"/>
      <c r="GKS660" s="38"/>
      <c r="GKT660" s="38"/>
      <c r="GKU660" s="38"/>
      <c r="GKV660" s="38"/>
      <c r="GKW660" s="38"/>
      <c r="GKX660" s="38"/>
      <c r="GKY660" s="38"/>
      <c r="GKZ660" s="38"/>
      <c r="GLA660" s="38"/>
      <c r="GLB660" s="38"/>
      <c r="GLC660" s="38"/>
      <c r="GLD660" s="38"/>
      <c r="GLE660" s="38"/>
      <c r="GLF660" s="38"/>
      <c r="GLG660" s="38"/>
      <c r="GLH660" s="38"/>
      <c r="GLI660" s="38"/>
      <c r="GLJ660" s="38"/>
      <c r="GLK660" s="38"/>
      <c r="GLL660" s="38"/>
      <c r="GLM660" s="38"/>
      <c r="GLN660" s="38"/>
      <c r="GLO660" s="38"/>
      <c r="GLP660" s="38"/>
      <c r="GLQ660" s="38"/>
      <c r="GLR660" s="38"/>
      <c r="GLS660" s="38"/>
      <c r="GLT660" s="38"/>
      <c r="GLU660" s="38"/>
      <c r="GLV660" s="38"/>
      <c r="GLW660" s="38"/>
      <c r="GLX660" s="38"/>
      <c r="GLY660" s="38"/>
      <c r="GLZ660" s="38"/>
      <c r="GMA660" s="38"/>
      <c r="GMB660" s="38"/>
      <c r="GMC660" s="38"/>
      <c r="GMD660" s="38"/>
      <c r="GME660" s="38"/>
      <c r="GMF660" s="38"/>
      <c r="GMG660" s="38"/>
      <c r="GMH660" s="38"/>
      <c r="GMI660" s="38"/>
      <c r="GMJ660" s="38"/>
      <c r="GMK660" s="38"/>
      <c r="GML660" s="38"/>
      <c r="GMM660" s="38"/>
      <c r="GMN660" s="38"/>
      <c r="GMO660" s="38"/>
      <c r="GMP660" s="38"/>
      <c r="GMQ660" s="38"/>
      <c r="GMR660" s="38"/>
      <c r="GMS660" s="38"/>
      <c r="GMT660" s="38"/>
      <c r="GMU660" s="38"/>
      <c r="GMV660" s="38"/>
      <c r="GMW660" s="38"/>
      <c r="GMX660" s="38"/>
      <c r="GMY660" s="38"/>
      <c r="GMZ660" s="38"/>
      <c r="GNA660" s="38"/>
      <c r="GNB660" s="38"/>
      <c r="GNC660" s="38"/>
      <c r="GND660" s="38"/>
      <c r="GNE660" s="38"/>
      <c r="GNF660" s="38"/>
      <c r="GNG660" s="38"/>
      <c r="GNH660" s="38"/>
      <c r="GNI660" s="38"/>
      <c r="GNJ660" s="38"/>
      <c r="GNK660" s="38"/>
      <c r="GNL660" s="38"/>
      <c r="GNM660" s="38"/>
      <c r="GNN660" s="38"/>
      <c r="GNO660" s="38"/>
      <c r="GNP660" s="38"/>
      <c r="GNQ660" s="38"/>
      <c r="GNR660" s="38"/>
      <c r="GNS660" s="38"/>
      <c r="GNT660" s="38"/>
      <c r="GNU660" s="38"/>
      <c r="GNV660" s="38"/>
      <c r="GNW660" s="38"/>
      <c r="GNX660" s="38"/>
      <c r="GNY660" s="38"/>
      <c r="GNZ660" s="38"/>
      <c r="GOA660" s="38"/>
      <c r="GOB660" s="38"/>
      <c r="GOC660" s="38"/>
      <c r="GOD660" s="38"/>
      <c r="GOE660" s="38"/>
      <c r="GOF660" s="38"/>
      <c r="GOG660" s="38"/>
      <c r="GOH660" s="38"/>
      <c r="GOI660" s="38"/>
      <c r="GOJ660" s="38"/>
      <c r="GOK660" s="38"/>
      <c r="GOL660" s="38"/>
      <c r="GOM660" s="38"/>
      <c r="GON660" s="38"/>
      <c r="GOO660" s="38"/>
      <c r="GOP660" s="38"/>
      <c r="GOQ660" s="38"/>
      <c r="GOR660" s="38"/>
      <c r="GOS660" s="38"/>
      <c r="GOT660" s="38"/>
      <c r="GOU660" s="38"/>
      <c r="GOV660" s="38"/>
      <c r="GOW660" s="38"/>
      <c r="GOX660" s="38"/>
      <c r="GOY660" s="38"/>
      <c r="GOZ660" s="38"/>
      <c r="GPA660" s="38"/>
      <c r="GPB660" s="38"/>
      <c r="GPC660" s="38"/>
      <c r="GPD660" s="38"/>
      <c r="GPE660" s="38"/>
      <c r="GPF660" s="38"/>
      <c r="GPG660" s="38"/>
      <c r="GPH660" s="38"/>
      <c r="GPI660" s="38"/>
      <c r="GPJ660" s="38"/>
      <c r="GPK660" s="38"/>
      <c r="GPL660" s="38"/>
      <c r="GPM660" s="38"/>
      <c r="GPN660" s="38"/>
      <c r="GPO660" s="38"/>
      <c r="GPP660" s="38"/>
      <c r="GPQ660" s="38"/>
      <c r="GPR660" s="38"/>
      <c r="GPS660" s="38"/>
      <c r="GPT660" s="38"/>
      <c r="GPU660" s="38"/>
      <c r="GPV660" s="38"/>
      <c r="GPW660" s="38"/>
      <c r="GPX660" s="38"/>
      <c r="GPY660" s="38"/>
      <c r="GPZ660" s="38"/>
      <c r="GQA660" s="38"/>
      <c r="GQB660" s="38"/>
      <c r="GQC660" s="38"/>
      <c r="GQD660" s="38"/>
      <c r="GQE660" s="38"/>
      <c r="GQF660" s="38"/>
      <c r="GQG660" s="38"/>
      <c r="GQH660" s="38"/>
      <c r="GQI660" s="38"/>
      <c r="GQJ660" s="38"/>
      <c r="GQK660" s="38"/>
      <c r="GQL660" s="38"/>
      <c r="GQM660" s="38"/>
      <c r="GQN660" s="38"/>
      <c r="GQO660" s="38"/>
      <c r="GQP660" s="38"/>
      <c r="GQQ660" s="38"/>
      <c r="GQR660" s="38"/>
      <c r="GQS660" s="38"/>
      <c r="GQT660" s="38"/>
      <c r="GQU660" s="38"/>
      <c r="GQV660" s="38"/>
      <c r="GQW660" s="38"/>
      <c r="GQX660" s="38"/>
      <c r="GQY660" s="38"/>
      <c r="GQZ660" s="38"/>
      <c r="GRA660" s="38"/>
      <c r="GRB660" s="38"/>
      <c r="GRC660" s="38"/>
      <c r="GRD660" s="38"/>
      <c r="GRE660" s="38"/>
      <c r="GRF660" s="38"/>
      <c r="GRG660" s="38"/>
      <c r="GRH660" s="38"/>
      <c r="GRI660" s="38"/>
      <c r="GRJ660" s="38"/>
      <c r="GRK660" s="38"/>
      <c r="GRL660" s="38"/>
      <c r="GRM660" s="38"/>
      <c r="GRN660" s="38"/>
      <c r="GRO660" s="38"/>
      <c r="GRP660" s="38"/>
      <c r="GRQ660" s="38"/>
      <c r="GRR660" s="38"/>
      <c r="GRS660" s="38"/>
      <c r="GRT660" s="38"/>
      <c r="GRU660" s="38"/>
      <c r="GRV660" s="38"/>
      <c r="GRW660" s="38"/>
      <c r="GRX660" s="38"/>
      <c r="GRY660" s="38"/>
      <c r="GRZ660" s="38"/>
      <c r="GSA660" s="38"/>
      <c r="GSB660" s="38"/>
      <c r="GSC660" s="38"/>
      <c r="GSD660" s="38"/>
      <c r="GSE660" s="38"/>
      <c r="GSF660" s="38"/>
      <c r="GSG660" s="38"/>
      <c r="GSH660" s="38"/>
      <c r="GSI660" s="38"/>
      <c r="GSJ660" s="38"/>
      <c r="GSK660" s="38"/>
      <c r="GSL660" s="38"/>
      <c r="GSM660" s="38"/>
      <c r="GSN660" s="38"/>
      <c r="GSO660" s="38"/>
      <c r="GSP660" s="38"/>
      <c r="GSQ660" s="38"/>
      <c r="GSR660" s="38"/>
      <c r="GSS660" s="38"/>
      <c r="GST660" s="38"/>
      <c r="GSU660" s="38"/>
      <c r="GSV660" s="38"/>
      <c r="GSW660" s="38"/>
      <c r="GSX660" s="38"/>
      <c r="GSY660" s="38"/>
      <c r="GSZ660" s="38"/>
      <c r="GTA660" s="38"/>
      <c r="GTB660" s="38"/>
      <c r="GTC660" s="38"/>
      <c r="GTD660" s="38"/>
      <c r="GTE660" s="38"/>
      <c r="GTF660" s="38"/>
      <c r="GTG660" s="38"/>
      <c r="GTH660" s="38"/>
      <c r="GTI660" s="38"/>
      <c r="GTJ660" s="38"/>
      <c r="GTK660" s="38"/>
      <c r="GTL660" s="38"/>
      <c r="GTM660" s="38"/>
      <c r="GTN660" s="38"/>
      <c r="GTO660" s="38"/>
      <c r="GTP660" s="38"/>
      <c r="GTQ660" s="38"/>
      <c r="GTR660" s="38"/>
      <c r="GTS660" s="38"/>
      <c r="GTT660" s="38"/>
      <c r="GTU660" s="38"/>
      <c r="GTV660" s="38"/>
      <c r="GTW660" s="38"/>
      <c r="GTX660" s="38"/>
      <c r="GTY660" s="38"/>
      <c r="GTZ660" s="38"/>
      <c r="GUA660" s="38"/>
      <c r="GUB660" s="38"/>
      <c r="GUC660" s="38"/>
      <c r="GUD660" s="38"/>
      <c r="GUE660" s="38"/>
      <c r="GUF660" s="38"/>
      <c r="GUG660" s="38"/>
      <c r="GUH660" s="38"/>
      <c r="GUI660" s="38"/>
      <c r="GUJ660" s="38"/>
      <c r="GUK660" s="38"/>
      <c r="GUL660" s="38"/>
      <c r="GUM660" s="38"/>
      <c r="GUN660" s="38"/>
      <c r="GUO660" s="38"/>
      <c r="GUP660" s="38"/>
      <c r="GUQ660" s="38"/>
      <c r="GUR660" s="38"/>
      <c r="GUS660" s="38"/>
      <c r="GUT660" s="38"/>
      <c r="GUU660" s="38"/>
      <c r="GUV660" s="38"/>
      <c r="GUW660" s="38"/>
      <c r="GUX660" s="38"/>
      <c r="GUY660" s="38"/>
      <c r="GUZ660" s="38"/>
      <c r="GVA660" s="38"/>
      <c r="GVB660" s="38"/>
      <c r="GVC660" s="38"/>
      <c r="GVD660" s="38"/>
      <c r="GVE660" s="38"/>
      <c r="GVF660" s="38"/>
      <c r="GVG660" s="38"/>
      <c r="GVH660" s="38"/>
      <c r="GVI660" s="38"/>
      <c r="GVJ660" s="38"/>
      <c r="GVK660" s="38"/>
      <c r="GVL660" s="38"/>
      <c r="GVM660" s="38"/>
      <c r="GVN660" s="38"/>
      <c r="GVO660" s="38"/>
      <c r="GVP660" s="38"/>
      <c r="GVQ660" s="38"/>
      <c r="GVR660" s="38"/>
      <c r="GVS660" s="38"/>
      <c r="GVT660" s="38"/>
      <c r="GVU660" s="38"/>
      <c r="GVV660" s="38"/>
      <c r="GVW660" s="38"/>
      <c r="GVX660" s="38"/>
      <c r="GVY660" s="38"/>
      <c r="GVZ660" s="38"/>
      <c r="GWA660" s="38"/>
      <c r="GWB660" s="38"/>
      <c r="GWC660" s="38"/>
      <c r="GWD660" s="38"/>
      <c r="GWE660" s="38"/>
      <c r="GWF660" s="38"/>
      <c r="GWG660" s="38"/>
      <c r="GWH660" s="38"/>
      <c r="GWI660" s="38"/>
      <c r="GWJ660" s="38"/>
      <c r="GWK660" s="38"/>
      <c r="GWL660" s="38"/>
      <c r="GWM660" s="38"/>
      <c r="GWN660" s="38"/>
      <c r="GWO660" s="38"/>
      <c r="GWP660" s="38"/>
      <c r="GWQ660" s="38"/>
      <c r="GWR660" s="38"/>
      <c r="GWS660" s="38"/>
      <c r="GWT660" s="38"/>
      <c r="GWU660" s="38"/>
      <c r="GWV660" s="38"/>
      <c r="GWW660" s="38"/>
      <c r="GWX660" s="38"/>
      <c r="GWY660" s="38"/>
      <c r="GWZ660" s="38"/>
      <c r="GXA660" s="38"/>
      <c r="GXB660" s="38"/>
      <c r="GXC660" s="38"/>
      <c r="GXD660" s="38"/>
      <c r="GXE660" s="38"/>
      <c r="GXF660" s="38"/>
      <c r="GXG660" s="38"/>
      <c r="GXH660" s="38"/>
      <c r="GXI660" s="38"/>
      <c r="GXJ660" s="38"/>
      <c r="GXK660" s="38"/>
      <c r="GXL660" s="38"/>
      <c r="GXM660" s="38"/>
      <c r="GXN660" s="38"/>
      <c r="GXO660" s="38"/>
      <c r="GXP660" s="38"/>
      <c r="GXQ660" s="38"/>
      <c r="GXR660" s="38"/>
      <c r="GXS660" s="38"/>
      <c r="GXT660" s="38"/>
      <c r="GXU660" s="38"/>
      <c r="GXV660" s="38"/>
      <c r="GXW660" s="38"/>
      <c r="GXX660" s="38"/>
      <c r="GXY660" s="38"/>
      <c r="GXZ660" s="38"/>
      <c r="GYA660" s="38"/>
      <c r="GYB660" s="38"/>
      <c r="GYC660" s="38"/>
      <c r="GYD660" s="38"/>
      <c r="GYE660" s="38"/>
      <c r="GYF660" s="38"/>
      <c r="GYG660" s="38"/>
      <c r="GYH660" s="38"/>
      <c r="GYI660" s="38"/>
      <c r="GYJ660" s="38"/>
      <c r="GYK660" s="38"/>
      <c r="GYL660" s="38"/>
      <c r="GYM660" s="38"/>
      <c r="GYN660" s="38"/>
      <c r="GYO660" s="38"/>
      <c r="GYP660" s="38"/>
      <c r="GYQ660" s="38"/>
      <c r="GYR660" s="38"/>
      <c r="GYS660" s="38"/>
      <c r="GYT660" s="38"/>
      <c r="GYU660" s="38"/>
      <c r="GYV660" s="38"/>
      <c r="GYW660" s="38"/>
      <c r="GYX660" s="38"/>
      <c r="GYY660" s="38"/>
      <c r="GYZ660" s="38"/>
      <c r="GZA660" s="38"/>
      <c r="GZB660" s="38"/>
      <c r="GZC660" s="38"/>
      <c r="GZD660" s="38"/>
      <c r="GZE660" s="38"/>
      <c r="GZF660" s="38"/>
      <c r="GZG660" s="38"/>
      <c r="GZH660" s="38"/>
      <c r="GZI660" s="38"/>
      <c r="GZJ660" s="38"/>
      <c r="GZK660" s="38"/>
      <c r="GZL660" s="38"/>
      <c r="GZM660" s="38"/>
      <c r="GZN660" s="38"/>
      <c r="GZO660" s="38"/>
      <c r="GZP660" s="38"/>
      <c r="GZQ660" s="38"/>
      <c r="GZR660" s="38"/>
      <c r="GZS660" s="38"/>
      <c r="GZT660" s="38"/>
      <c r="GZU660" s="38"/>
      <c r="GZV660" s="38"/>
      <c r="GZW660" s="38"/>
      <c r="GZX660" s="38"/>
      <c r="GZY660" s="38"/>
      <c r="GZZ660" s="38"/>
      <c r="HAA660" s="38"/>
      <c r="HAB660" s="38"/>
      <c r="HAC660" s="38"/>
      <c r="HAD660" s="38"/>
      <c r="HAE660" s="38"/>
      <c r="HAF660" s="38"/>
      <c r="HAG660" s="38"/>
      <c r="HAH660" s="38"/>
      <c r="HAI660" s="38"/>
      <c r="HAJ660" s="38"/>
      <c r="HAK660" s="38"/>
      <c r="HAL660" s="38"/>
      <c r="HAM660" s="38"/>
      <c r="HAN660" s="38"/>
      <c r="HAO660" s="38"/>
      <c r="HAP660" s="38"/>
      <c r="HAQ660" s="38"/>
      <c r="HAR660" s="38"/>
      <c r="HAS660" s="38"/>
      <c r="HAT660" s="38"/>
      <c r="HAU660" s="38"/>
      <c r="HAV660" s="38"/>
      <c r="HAW660" s="38"/>
      <c r="HAX660" s="38"/>
      <c r="HAY660" s="38"/>
      <c r="HAZ660" s="38"/>
      <c r="HBA660" s="38"/>
      <c r="HBB660" s="38"/>
      <c r="HBC660" s="38"/>
      <c r="HBD660" s="38"/>
      <c r="HBE660" s="38"/>
      <c r="HBF660" s="38"/>
      <c r="HBG660" s="38"/>
      <c r="HBH660" s="38"/>
      <c r="HBI660" s="38"/>
      <c r="HBJ660" s="38"/>
      <c r="HBK660" s="38"/>
      <c r="HBL660" s="38"/>
      <c r="HBM660" s="38"/>
      <c r="HBN660" s="38"/>
      <c r="HBO660" s="38"/>
      <c r="HBP660" s="38"/>
      <c r="HBQ660" s="38"/>
      <c r="HBR660" s="38"/>
      <c r="HBS660" s="38"/>
      <c r="HBT660" s="38"/>
      <c r="HBU660" s="38"/>
      <c r="HBV660" s="38"/>
      <c r="HBW660" s="38"/>
      <c r="HBX660" s="38"/>
      <c r="HBY660" s="38"/>
      <c r="HBZ660" s="38"/>
      <c r="HCA660" s="38"/>
      <c r="HCB660" s="38"/>
      <c r="HCC660" s="38"/>
      <c r="HCD660" s="38"/>
      <c r="HCE660" s="38"/>
      <c r="HCF660" s="38"/>
      <c r="HCG660" s="38"/>
      <c r="HCH660" s="38"/>
      <c r="HCI660" s="38"/>
      <c r="HCJ660" s="38"/>
      <c r="HCK660" s="38"/>
      <c r="HCL660" s="38"/>
      <c r="HCM660" s="38"/>
      <c r="HCN660" s="38"/>
      <c r="HCO660" s="38"/>
      <c r="HCP660" s="38"/>
      <c r="HCQ660" s="38"/>
      <c r="HCR660" s="38"/>
      <c r="HCS660" s="38"/>
      <c r="HCT660" s="38"/>
      <c r="HCU660" s="38"/>
      <c r="HCV660" s="38"/>
      <c r="HCW660" s="38"/>
      <c r="HCX660" s="38"/>
      <c r="HCY660" s="38"/>
      <c r="HCZ660" s="38"/>
      <c r="HDA660" s="38"/>
      <c r="HDB660" s="38"/>
      <c r="HDC660" s="38"/>
      <c r="HDD660" s="38"/>
      <c r="HDE660" s="38"/>
      <c r="HDF660" s="38"/>
      <c r="HDG660" s="38"/>
      <c r="HDH660" s="38"/>
      <c r="HDI660" s="38"/>
      <c r="HDJ660" s="38"/>
      <c r="HDK660" s="38"/>
      <c r="HDL660" s="38"/>
      <c r="HDM660" s="38"/>
      <c r="HDN660" s="38"/>
      <c r="HDO660" s="38"/>
      <c r="HDP660" s="38"/>
      <c r="HDQ660" s="38"/>
      <c r="HDR660" s="38"/>
      <c r="HDS660" s="38"/>
      <c r="HDT660" s="38"/>
      <c r="HDU660" s="38"/>
      <c r="HDV660" s="38"/>
      <c r="HDW660" s="38"/>
      <c r="HDX660" s="38"/>
      <c r="HDY660" s="38"/>
      <c r="HDZ660" s="38"/>
      <c r="HEA660" s="38"/>
      <c r="HEB660" s="38"/>
      <c r="HEC660" s="38"/>
      <c r="HED660" s="38"/>
      <c r="HEE660" s="38"/>
      <c r="HEF660" s="38"/>
      <c r="HEG660" s="38"/>
      <c r="HEH660" s="38"/>
      <c r="HEI660" s="38"/>
      <c r="HEJ660" s="38"/>
      <c r="HEK660" s="38"/>
      <c r="HEL660" s="38"/>
      <c r="HEM660" s="38"/>
      <c r="HEN660" s="38"/>
      <c r="HEO660" s="38"/>
      <c r="HEP660" s="38"/>
      <c r="HEQ660" s="38"/>
      <c r="HER660" s="38"/>
      <c r="HES660" s="38"/>
      <c r="HET660" s="38"/>
      <c r="HEU660" s="38"/>
      <c r="HEV660" s="38"/>
      <c r="HEW660" s="38"/>
      <c r="HEX660" s="38"/>
      <c r="HEY660" s="38"/>
      <c r="HEZ660" s="38"/>
      <c r="HFA660" s="38"/>
      <c r="HFB660" s="38"/>
      <c r="HFC660" s="38"/>
      <c r="HFD660" s="38"/>
      <c r="HFE660" s="38"/>
      <c r="HFF660" s="38"/>
      <c r="HFG660" s="38"/>
      <c r="HFH660" s="38"/>
      <c r="HFI660" s="38"/>
      <c r="HFJ660" s="38"/>
      <c r="HFK660" s="38"/>
      <c r="HFL660" s="38"/>
      <c r="HFM660" s="38"/>
      <c r="HFN660" s="38"/>
      <c r="HFO660" s="38"/>
      <c r="HFP660" s="38"/>
      <c r="HFQ660" s="38"/>
      <c r="HFR660" s="38"/>
      <c r="HFS660" s="38"/>
      <c r="HFT660" s="38"/>
      <c r="HFU660" s="38"/>
      <c r="HFV660" s="38"/>
      <c r="HFW660" s="38"/>
      <c r="HFX660" s="38"/>
      <c r="HFY660" s="38"/>
      <c r="HFZ660" s="38"/>
      <c r="HGA660" s="38"/>
      <c r="HGB660" s="38"/>
      <c r="HGC660" s="38"/>
      <c r="HGD660" s="38"/>
      <c r="HGE660" s="38"/>
      <c r="HGF660" s="38"/>
      <c r="HGG660" s="38"/>
      <c r="HGH660" s="38"/>
      <c r="HGI660" s="38"/>
      <c r="HGJ660" s="38"/>
      <c r="HGK660" s="38"/>
      <c r="HGL660" s="38"/>
      <c r="HGM660" s="38"/>
      <c r="HGN660" s="38"/>
      <c r="HGO660" s="38"/>
      <c r="HGP660" s="38"/>
      <c r="HGQ660" s="38"/>
      <c r="HGR660" s="38"/>
      <c r="HGS660" s="38"/>
      <c r="HGT660" s="38"/>
      <c r="HGU660" s="38"/>
      <c r="HGV660" s="38"/>
      <c r="HGW660" s="38"/>
      <c r="HGX660" s="38"/>
      <c r="HGY660" s="38"/>
      <c r="HGZ660" s="38"/>
      <c r="HHA660" s="38"/>
      <c r="HHB660" s="38"/>
      <c r="HHC660" s="38"/>
      <c r="HHD660" s="38"/>
      <c r="HHE660" s="38"/>
      <c r="HHF660" s="38"/>
      <c r="HHG660" s="38"/>
      <c r="HHH660" s="38"/>
      <c r="HHI660" s="38"/>
      <c r="HHJ660" s="38"/>
      <c r="HHK660" s="38"/>
      <c r="HHL660" s="38"/>
      <c r="HHM660" s="38"/>
      <c r="HHN660" s="38"/>
      <c r="HHO660" s="38"/>
      <c r="HHP660" s="38"/>
      <c r="HHQ660" s="38"/>
      <c r="HHR660" s="38"/>
      <c r="HHS660" s="38"/>
      <c r="HHT660" s="38"/>
      <c r="HHU660" s="38"/>
      <c r="HHV660" s="38"/>
      <c r="HHW660" s="38"/>
      <c r="HHX660" s="38"/>
      <c r="HHY660" s="38"/>
      <c r="HHZ660" s="38"/>
      <c r="HIA660" s="38"/>
      <c r="HIB660" s="38"/>
      <c r="HIC660" s="38"/>
      <c r="HID660" s="38"/>
      <c r="HIE660" s="38"/>
      <c r="HIF660" s="38"/>
      <c r="HIG660" s="38"/>
      <c r="HIH660" s="38"/>
      <c r="HII660" s="38"/>
      <c r="HIJ660" s="38"/>
      <c r="HIK660" s="38"/>
      <c r="HIL660" s="38"/>
      <c r="HIM660" s="38"/>
      <c r="HIN660" s="38"/>
      <c r="HIO660" s="38"/>
      <c r="HIP660" s="38"/>
      <c r="HIQ660" s="38"/>
      <c r="HIR660" s="38"/>
      <c r="HIS660" s="38"/>
      <c r="HIT660" s="38"/>
      <c r="HIU660" s="38"/>
      <c r="HIV660" s="38"/>
      <c r="HIW660" s="38"/>
      <c r="HIX660" s="38"/>
      <c r="HIY660" s="38"/>
      <c r="HIZ660" s="38"/>
      <c r="HJA660" s="38"/>
      <c r="HJB660" s="38"/>
      <c r="HJC660" s="38"/>
      <c r="HJD660" s="38"/>
      <c r="HJE660" s="38"/>
      <c r="HJF660" s="38"/>
      <c r="HJG660" s="38"/>
      <c r="HJH660" s="38"/>
      <c r="HJI660" s="38"/>
      <c r="HJJ660" s="38"/>
      <c r="HJK660" s="38"/>
      <c r="HJL660" s="38"/>
      <c r="HJM660" s="38"/>
      <c r="HJN660" s="38"/>
      <c r="HJO660" s="38"/>
      <c r="HJP660" s="38"/>
      <c r="HJQ660" s="38"/>
      <c r="HJR660" s="38"/>
      <c r="HJS660" s="38"/>
      <c r="HJT660" s="38"/>
      <c r="HJU660" s="38"/>
      <c r="HJV660" s="38"/>
      <c r="HJW660" s="38"/>
      <c r="HJX660" s="38"/>
      <c r="HJY660" s="38"/>
      <c r="HJZ660" s="38"/>
      <c r="HKA660" s="38"/>
      <c r="HKB660" s="38"/>
      <c r="HKC660" s="38"/>
      <c r="HKD660" s="38"/>
      <c r="HKE660" s="38"/>
      <c r="HKF660" s="38"/>
      <c r="HKG660" s="38"/>
      <c r="HKH660" s="38"/>
      <c r="HKI660" s="38"/>
      <c r="HKJ660" s="38"/>
      <c r="HKK660" s="38"/>
      <c r="HKL660" s="38"/>
      <c r="HKM660" s="38"/>
      <c r="HKN660" s="38"/>
      <c r="HKO660" s="38"/>
      <c r="HKP660" s="38"/>
      <c r="HKQ660" s="38"/>
      <c r="HKR660" s="38"/>
      <c r="HKS660" s="38"/>
      <c r="HKT660" s="38"/>
      <c r="HKU660" s="38"/>
      <c r="HKV660" s="38"/>
      <c r="HKW660" s="38"/>
      <c r="HKX660" s="38"/>
      <c r="HKY660" s="38"/>
      <c r="HKZ660" s="38"/>
      <c r="HLA660" s="38"/>
      <c r="HLB660" s="38"/>
      <c r="HLC660" s="38"/>
      <c r="HLD660" s="38"/>
      <c r="HLE660" s="38"/>
      <c r="HLF660" s="38"/>
      <c r="HLG660" s="38"/>
      <c r="HLH660" s="38"/>
      <c r="HLI660" s="38"/>
      <c r="HLJ660" s="38"/>
      <c r="HLK660" s="38"/>
      <c r="HLL660" s="38"/>
      <c r="HLM660" s="38"/>
      <c r="HLN660" s="38"/>
      <c r="HLO660" s="38"/>
      <c r="HLP660" s="38"/>
      <c r="HLQ660" s="38"/>
      <c r="HLR660" s="38"/>
      <c r="HLS660" s="38"/>
      <c r="HLT660" s="38"/>
      <c r="HLU660" s="38"/>
      <c r="HLV660" s="38"/>
      <c r="HLW660" s="38"/>
      <c r="HLX660" s="38"/>
      <c r="HLY660" s="38"/>
      <c r="HLZ660" s="38"/>
      <c r="HMA660" s="38"/>
      <c r="HMB660" s="38"/>
      <c r="HMC660" s="38"/>
      <c r="HMD660" s="38"/>
      <c r="HME660" s="38"/>
      <c r="HMF660" s="38"/>
      <c r="HMG660" s="38"/>
      <c r="HMH660" s="38"/>
      <c r="HMI660" s="38"/>
      <c r="HMJ660" s="38"/>
      <c r="HMK660" s="38"/>
      <c r="HML660" s="38"/>
      <c r="HMM660" s="38"/>
      <c r="HMN660" s="38"/>
      <c r="HMO660" s="38"/>
      <c r="HMP660" s="38"/>
      <c r="HMQ660" s="38"/>
      <c r="HMR660" s="38"/>
      <c r="HMS660" s="38"/>
      <c r="HMT660" s="38"/>
      <c r="HMU660" s="38"/>
      <c r="HMV660" s="38"/>
      <c r="HMW660" s="38"/>
      <c r="HMX660" s="38"/>
      <c r="HMY660" s="38"/>
      <c r="HMZ660" s="38"/>
      <c r="HNA660" s="38"/>
      <c r="HNB660" s="38"/>
      <c r="HNC660" s="38"/>
      <c r="HND660" s="38"/>
      <c r="HNE660" s="38"/>
      <c r="HNF660" s="38"/>
      <c r="HNG660" s="38"/>
      <c r="HNH660" s="38"/>
      <c r="HNI660" s="38"/>
      <c r="HNJ660" s="38"/>
      <c r="HNK660" s="38"/>
      <c r="HNL660" s="38"/>
      <c r="HNM660" s="38"/>
      <c r="HNN660" s="38"/>
      <c r="HNO660" s="38"/>
      <c r="HNP660" s="38"/>
      <c r="HNQ660" s="38"/>
      <c r="HNR660" s="38"/>
      <c r="HNS660" s="38"/>
      <c r="HNT660" s="38"/>
      <c r="HNU660" s="38"/>
      <c r="HNV660" s="38"/>
      <c r="HNW660" s="38"/>
      <c r="HNX660" s="38"/>
      <c r="HNY660" s="38"/>
      <c r="HNZ660" s="38"/>
      <c r="HOA660" s="38"/>
      <c r="HOB660" s="38"/>
      <c r="HOC660" s="38"/>
      <c r="HOD660" s="38"/>
      <c r="HOE660" s="38"/>
      <c r="HOF660" s="38"/>
      <c r="HOG660" s="38"/>
      <c r="HOH660" s="38"/>
      <c r="HOI660" s="38"/>
      <c r="HOJ660" s="38"/>
      <c r="HOK660" s="38"/>
      <c r="HOL660" s="38"/>
      <c r="HOM660" s="38"/>
      <c r="HON660" s="38"/>
      <c r="HOO660" s="38"/>
      <c r="HOP660" s="38"/>
      <c r="HOQ660" s="38"/>
      <c r="HOR660" s="38"/>
      <c r="HOS660" s="38"/>
      <c r="HOT660" s="38"/>
      <c r="HOU660" s="38"/>
      <c r="HOV660" s="38"/>
      <c r="HOW660" s="38"/>
      <c r="HOX660" s="38"/>
      <c r="HOY660" s="38"/>
      <c r="HOZ660" s="38"/>
      <c r="HPA660" s="38"/>
      <c r="HPB660" s="38"/>
      <c r="HPC660" s="38"/>
      <c r="HPD660" s="38"/>
      <c r="HPE660" s="38"/>
      <c r="HPF660" s="38"/>
      <c r="HPG660" s="38"/>
      <c r="HPH660" s="38"/>
      <c r="HPI660" s="38"/>
      <c r="HPJ660" s="38"/>
      <c r="HPK660" s="38"/>
      <c r="HPL660" s="38"/>
      <c r="HPM660" s="38"/>
      <c r="HPN660" s="38"/>
      <c r="HPO660" s="38"/>
      <c r="HPP660" s="38"/>
      <c r="HPQ660" s="38"/>
      <c r="HPR660" s="38"/>
      <c r="HPS660" s="38"/>
      <c r="HPT660" s="38"/>
      <c r="HPU660" s="38"/>
      <c r="HPV660" s="38"/>
      <c r="HPW660" s="38"/>
      <c r="HPX660" s="38"/>
      <c r="HPY660" s="38"/>
      <c r="HPZ660" s="38"/>
      <c r="HQA660" s="38"/>
      <c r="HQB660" s="38"/>
      <c r="HQC660" s="38"/>
      <c r="HQD660" s="38"/>
      <c r="HQE660" s="38"/>
      <c r="HQF660" s="38"/>
      <c r="HQG660" s="38"/>
      <c r="HQH660" s="38"/>
      <c r="HQI660" s="38"/>
      <c r="HQJ660" s="38"/>
      <c r="HQK660" s="38"/>
      <c r="HQL660" s="38"/>
      <c r="HQM660" s="38"/>
      <c r="HQN660" s="38"/>
      <c r="HQO660" s="38"/>
      <c r="HQP660" s="38"/>
      <c r="HQQ660" s="38"/>
      <c r="HQR660" s="38"/>
      <c r="HQS660" s="38"/>
      <c r="HQT660" s="38"/>
      <c r="HQU660" s="38"/>
      <c r="HQV660" s="38"/>
      <c r="HQW660" s="38"/>
      <c r="HQX660" s="38"/>
      <c r="HQY660" s="38"/>
      <c r="HQZ660" s="38"/>
      <c r="HRA660" s="38"/>
      <c r="HRB660" s="38"/>
      <c r="HRC660" s="38"/>
      <c r="HRD660" s="38"/>
      <c r="HRE660" s="38"/>
      <c r="HRF660" s="38"/>
      <c r="HRG660" s="38"/>
      <c r="HRH660" s="38"/>
      <c r="HRI660" s="38"/>
      <c r="HRJ660" s="38"/>
      <c r="HRK660" s="38"/>
      <c r="HRL660" s="38"/>
      <c r="HRM660" s="38"/>
      <c r="HRN660" s="38"/>
      <c r="HRO660" s="38"/>
      <c r="HRP660" s="38"/>
      <c r="HRQ660" s="38"/>
      <c r="HRR660" s="38"/>
      <c r="HRS660" s="38"/>
      <c r="HRT660" s="38"/>
      <c r="HRU660" s="38"/>
      <c r="HRV660" s="38"/>
      <c r="HRW660" s="38"/>
      <c r="HRX660" s="38"/>
      <c r="HRY660" s="38"/>
      <c r="HRZ660" s="38"/>
      <c r="HSA660" s="38"/>
      <c r="HSB660" s="38"/>
      <c r="HSC660" s="38"/>
      <c r="HSD660" s="38"/>
      <c r="HSE660" s="38"/>
      <c r="HSF660" s="38"/>
      <c r="HSG660" s="38"/>
      <c r="HSH660" s="38"/>
      <c r="HSI660" s="38"/>
      <c r="HSJ660" s="38"/>
      <c r="HSK660" s="38"/>
      <c r="HSL660" s="38"/>
      <c r="HSM660" s="38"/>
      <c r="HSN660" s="38"/>
      <c r="HSO660" s="38"/>
      <c r="HSP660" s="38"/>
      <c r="HSQ660" s="38"/>
      <c r="HSR660" s="38"/>
      <c r="HSS660" s="38"/>
      <c r="HST660" s="38"/>
      <c r="HSU660" s="38"/>
      <c r="HSV660" s="38"/>
      <c r="HSW660" s="38"/>
      <c r="HSX660" s="38"/>
      <c r="HSY660" s="38"/>
      <c r="HSZ660" s="38"/>
      <c r="HTA660" s="38"/>
      <c r="HTB660" s="38"/>
      <c r="HTC660" s="38"/>
      <c r="HTD660" s="38"/>
      <c r="HTE660" s="38"/>
      <c r="HTF660" s="38"/>
      <c r="HTG660" s="38"/>
      <c r="HTH660" s="38"/>
      <c r="HTI660" s="38"/>
      <c r="HTJ660" s="38"/>
      <c r="HTK660" s="38"/>
      <c r="HTL660" s="38"/>
      <c r="HTM660" s="38"/>
      <c r="HTN660" s="38"/>
      <c r="HTO660" s="38"/>
      <c r="HTP660" s="38"/>
      <c r="HTQ660" s="38"/>
      <c r="HTR660" s="38"/>
      <c r="HTS660" s="38"/>
      <c r="HTT660" s="38"/>
      <c r="HTU660" s="38"/>
      <c r="HTV660" s="38"/>
      <c r="HTW660" s="38"/>
      <c r="HTX660" s="38"/>
      <c r="HTY660" s="38"/>
      <c r="HTZ660" s="38"/>
      <c r="HUA660" s="38"/>
      <c r="HUB660" s="38"/>
      <c r="HUC660" s="38"/>
      <c r="HUD660" s="38"/>
      <c r="HUE660" s="38"/>
      <c r="HUF660" s="38"/>
      <c r="HUG660" s="38"/>
      <c r="HUH660" s="38"/>
      <c r="HUI660" s="38"/>
      <c r="HUJ660" s="38"/>
      <c r="HUK660" s="38"/>
      <c r="HUL660" s="38"/>
      <c r="HUM660" s="38"/>
      <c r="HUN660" s="38"/>
      <c r="HUO660" s="38"/>
      <c r="HUP660" s="38"/>
      <c r="HUQ660" s="38"/>
      <c r="HUR660" s="38"/>
      <c r="HUS660" s="38"/>
      <c r="HUT660" s="38"/>
      <c r="HUU660" s="38"/>
      <c r="HUV660" s="38"/>
      <c r="HUW660" s="38"/>
      <c r="HUX660" s="38"/>
      <c r="HUY660" s="38"/>
      <c r="HUZ660" s="38"/>
      <c r="HVA660" s="38"/>
      <c r="HVB660" s="38"/>
      <c r="HVC660" s="38"/>
      <c r="HVD660" s="38"/>
      <c r="HVE660" s="38"/>
      <c r="HVF660" s="38"/>
      <c r="HVG660" s="38"/>
      <c r="HVH660" s="38"/>
      <c r="HVI660" s="38"/>
      <c r="HVJ660" s="38"/>
      <c r="HVK660" s="38"/>
      <c r="HVL660" s="38"/>
      <c r="HVM660" s="38"/>
      <c r="HVN660" s="38"/>
      <c r="HVO660" s="38"/>
      <c r="HVP660" s="38"/>
      <c r="HVQ660" s="38"/>
      <c r="HVR660" s="38"/>
      <c r="HVS660" s="38"/>
      <c r="HVT660" s="38"/>
      <c r="HVU660" s="38"/>
      <c r="HVV660" s="38"/>
      <c r="HVW660" s="38"/>
      <c r="HVX660" s="38"/>
      <c r="HVY660" s="38"/>
      <c r="HVZ660" s="38"/>
      <c r="HWA660" s="38"/>
      <c r="HWB660" s="38"/>
      <c r="HWC660" s="38"/>
      <c r="HWD660" s="38"/>
      <c r="HWE660" s="38"/>
      <c r="HWF660" s="38"/>
      <c r="HWG660" s="38"/>
      <c r="HWH660" s="38"/>
      <c r="HWI660" s="38"/>
      <c r="HWJ660" s="38"/>
      <c r="HWK660" s="38"/>
      <c r="HWL660" s="38"/>
      <c r="HWM660" s="38"/>
      <c r="HWN660" s="38"/>
      <c r="HWO660" s="38"/>
      <c r="HWP660" s="38"/>
      <c r="HWQ660" s="38"/>
      <c r="HWR660" s="38"/>
      <c r="HWS660" s="38"/>
      <c r="HWT660" s="38"/>
      <c r="HWU660" s="38"/>
      <c r="HWV660" s="38"/>
      <c r="HWW660" s="38"/>
      <c r="HWX660" s="38"/>
      <c r="HWY660" s="38"/>
      <c r="HWZ660" s="38"/>
      <c r="HXA660" s="38"/>
      <c r="HXB660" s="38"/>
      <c r="HXC660" s="38"/>
      <c r="HXD660" s="38"/>
      <c r="HXE660" s="38"/>
      <c r="HXF660" s="38"/>
      <c r="HXG660" s="38"/>
      <c r="HXH660" s="38"/>
      <c r="HXI660" s="38"/>
      <c r="HXJ660" s="38"/>
      <c r="HXK660" s="38"/>
      <c r="HXL660" s="38"/>
      <c r="HXM660" s="38"/>
      <c r="HXN660" s="38"/>
      <c r="HXO660" s="38"/>
      <c r="HXP660" s="38"/>
      <c r="HXQ660" s="38"/>
      <c r="HXR660" s="38"/>
      <c r="HXS660" s="38"/>
      <c r="HXT660" s="38"/>
      <c r="HXU660" s="38"/>
      <c r="HXV660" s="38"/>
      <c r="HXW660" s="38"/>
      <c r="HXX660" s="38"/>
      <c r="HXY660" s="38"/>
      <c r="HXZ660" s="38"/>
      <c r="HYA660" s="38"/>
      <c r="HYB660" s="38"/>
      <c r="HYC660" s="38"/>
      <c r="HYD660" s="38"/>
      <c r="HYE660" s="38"/>
      <c r="HYF660" s="38"/>
      <c r="HYG660" s="38"/>
      <c r="HYH660" s="38"/>
      <c r="HYI660" s="38"/>
      <c r="HYJ660" s="38"/>
      <c r="HYK660" s="38"/>
      <c r="HYL660" s="38"/>
      <c r="HYM660" s="38"/>
      <c r="HYN660" s="38"/>
      <c r="HYO660" s="38"/>
      <c r="HYP660" s="38"/>
      <c r="HYQ660" s="38"/>
      <c r="HYR660" s="38"/>
      <c r="HYS660" s="38"/>
      <c r="HYT660" s="38"/>
      <c r="HYU660" s="38"/>
      <c r="HYV660" s="38"/>
      <c r="HYW660" s="38"/>
      <c r="HYX660" s="38"/>
      <c r="HYY660" s="38"/>
      <c r="HYZ660" s="38"/>
      <c r="HZA660" s="38"/>
      <c r="HZB660" s="38"/>
      <c r="HZC660" s="38"/>
      <c r="HZD660" s="38"/>
      <c r="HZE660" s="38"/>
      <c r="HZF660" s="38"/>
      <c r="HZG660" s="38"/>
      <c r="HZH660" s="38"/>
      <c r="HZI660" s="38"/>
      <c r="HZJ660" s="38"/>
      <c r="HZK660" s="38"/>
      <c r="HZL660" s="38"/>
      <c r="HZM660" s="38"/>
      <c r="HZN660" s="38"/>
      <c r="HZO660" s="38"/>
      <c r="HZP660" s="38"/>
      <c r="HZQ660" s="38"/>
      <c r="HZR660" s="38"/>
      <c r="HZS660" s="38"/>
      <c r="HZT660" s="38"/>
      <c r="HZU660" s="38"/>
      <c r="HZV660" s="38"/>
      <c r="HZW660" s="38"/>
      <c r="HZX660" s="38"/>
      <c r="HZY660" s="38"/>
      <c r="HZZ660" s="38"/>
      <c r="IAA660" s="38"/>
      <c r="IAB660" s="38"/>
      <c r="IAC660" s="38"/>
      <c r="IAD660" s="38"/>
      <c r="IAE660" s="38"/>
      <c r="IAF660" s="38"/>
      <c r="IAG660" s="38"/>
      <c r="IAH660" s="38"/>
      <c r="IAI660" s="38"/>
      <c r="IAJ660" s="38"/>
      <c r="IAK660" s="38"/>
      <c r="IAL660" s="38"/>
      <c r="IAM660" s="38"/>
      <c r="IAN660" s="38"/>
      <c r="IAO660" s="38"/>
      <c r="IAP660" s="38"/>
      <c r="IAQ660" s="38"/>
      <c r="IAR660" s="38"/>
      <c r="IAS660" s="38"/>
      <c r="IAT660" s="38"/>
      <c r="IAU660" s="38"/>
      <c r="IAV660" s="38"/>
      <c r="IAW660" s="38"/>
      <c r="IAX660" s="38"/>
      <c r="IAY660" s="38"/>
      <c r="IAZ660" s="38"/>
      <c r="IBA660" s="38"/>
      <c r="IBB660" s="38"/>
      <c r="IBC660" s="38"/>
      <c r="IBD660" s="38"/>
      <c r="IBE660" s="38"/>
      <c r="IBF660" s="38"/>
      <c r="IBG660" s="38"/>
      <c r="IBH660" s="38"/>
      <c r="IBI660" s="38"/>
      <c r="IBJ660" s="38"/>
      <c r="IBK660" s="38"/>
      <c r="IBL660" s="38"/>
      <c r="IBM660" s="38"/>
      <c r="IBN660" s="38"/>
      <c r="IBO660" s="38"/>
      <c r="IBP660" s="38"/>
      <c r="IBQ660" s="38"/>
      <c r="IBR660" s="38"/>
      <c r="IBS660" s="38"/>
      <c r="IBT660" s="38"/>
      <c r="IBU660" s="38"/>
      <c r="IBV660" s="38"/>
      <c r="IBW660" s="38"/>
      <c r="IBX660" s="38"/>
      <c r="IBY660" s="38"/>
      <c r="IBZ660" s="38"/>
      <c r="ICA660" s="38"/>
      <c r="ICB660" s="38"/>
      <c r="ICC660" s="38"/>
      <c r="ICD660" s="38"/>
      <c r="ICE660" s="38"/>
      <c r="ICF660" s="38"/>
      <c r="ICG660" s="38"/>
      <c r="ICH660" s="38"/>
      <c r="ICI660" s="38"/>
      <c r="ICJ660" s="38"/>
      <c r="ICK660" s="38"/>
      <c r="ICL660" s="38"/>
      <c r="ICM660" s="38"/>
      <c r="ICN660" s="38"/>
      <c r="ICO660" s="38"/>
      <c r="ICP660" s="38"/>
      <c r="ICQ660" s="38"/>
      <c r="ICR660" s="38"/>
      <c r="ICS660" s="38"/>
      <c r="ICT660" s="38"/>
      <c r="ICU660" s="38"/>
      <c r="ICV660" s="38"/>
      <c r="ICW660" s="38"/>
      <c r="ICX660" s="38"/>
      <c r="ICY660" s="38"/>
      <c r="ICZ660" s="38"/>
      <c r="IDA660" s="38"/>
      <c r="IDB660" s="38"/>
      <c r="IDC660" s="38"/>
      <c r="IDD660" s="38"/>
      <c r="IDE660" s="38"/>
      <c r="IDF660" s="38"/>
      <c r="IDG660" s="38"/>
      <c r="IDH660" s="38"/>
      <c r="IDI660" s="38"/>
      <c r="IDJ660" s="38"/>
      <c r="IDK660" s="38"/>
      <c r="IDL660" s="38"/>
      <c r="IDM660" s="38"/>
      <c r="IDN660" s="38"/>
      <c r="IDO660" s="38"/>
      <c r="IDP660" s="38"/>
      <c r="IDQ660" s="38"/>
      <c r="IDR660" s="38"/>
      <c r="IDS660" s="38"/>
      <c r="IDT660" s="38"/>
      <c r="IDU660" s="38"/>
      <c r="IDV660" s="38"/>
      <c r="IDW660" s="38"/>
      <c r="IDX660" s="38"/>
      <c r="IDY660" s="38"/>
      <c r="IDZ660" s="38"/>
      <c r="IEA660" s="38"/>
      <c r="IEB660" s="38"/>
      <c r="IEC660" s="38"/>
      <c r="IED660" s="38"/>
      <c r="IEE660" s="38"/>
      <c r="IEF660" s="38"/>
      <c r="IEG660" s="38"/>
      <c r="IEH660" s="38"/>
      <c r="IEI660" s="38"/>
      <c r="IEJ660" s="38"/>
      <c r="IEK660" s="38"/>
      <c r="IEL660" s="38"/>
      <c r="IEM660" s="38"/>
      <c r="IEN660" s="38"/>
      <c r="IEO660" s="38"/>
      <c r="IEP660" s="38"/>
      <c r="IEQ660" s="38"/>
      <c r="IER660" s="38"/>
      <c r="IES660" s="38"/>
      <c r="IET660" s="38"/>
      <c r="IEU660" s="38"/>
      <c r="IEV660" s="38"/>
      <c r="IEW660" s="38"/>
      <c r="IEX660" s="38"/>
      <c r="IEY660" s="38"/>
      <c r="IEZ660" s="38"/>
      <c r="IFA660" s="38"/>
      <c r="IFB660" s="38"/>
      <c r="IFC660" s="38"/>
      <c r="IFD660" s="38"/>
      <c r="IFE660" s="38"/>
      <c r="IFF660" s="38"/>
      <c r="IFG660" s="38"/>
      <c r="IFH660" s="38"/>
      <c r="IFI660" s="38"/>
      <c r="IFJ660" s="38"/>
      <c r="IFK660" s="38"/>
      <c r="IFL660" s="38"/>
      <c r="IFM660" s="38"/>
      <c r="IFN660" s="38"/>
      <c r="IFO660" s="38"/>
      <c r="IFP660" s="38"/>
      <c r="IFQ660" s="38"/>
      <c r="IFR660" s="38"/>
      <c r="IFS660" s="38"/>
      <c r="IFT660" s="38"/>
      <c r="IFU660" s="38"/>
      <c r="IFV660" s="38"/>
      <c r="IFW660" s="38"/>
      <c r="IFX660" s="38"/>
      <c r="IFY660" s="38"/>
      <c r="IFZ660" s="38"/>
      <c r="IGA660" s="38"/>
      <c r="IGB660" s="38"/>
      <c r="IGC660" s="38"/>
      <c r="IGD660" s="38"/>
      <c r="IGE660" s="38"/>
      <c r="IGF660" s="38"/>
      <c r="IGG660" s="38"/>
      <c r="IGH660" s="38"/>
      <c r="IGI660" s="38"/>
      <c r="IGJ660" s="38"/>
      <c r="IGK660" s="38"/>
      <c r="IGL660" s="38"/>
      <c r="IGM660" s="38"/>
      <c r="IGN660" s="38"/>
      <c r="IGO660" s="38"/>
      <c r="IGP660" s="38"/>
      <c r="IGQ660" s="38"/>
      <c r="IGR660" s="38"/>
      <c r="IGS660" s="38"/>
      <c r="IGT660" s="38"/>
      <c r="IGU660" s="38"/>
      <c r="IGV660" s="38"/>
      <c r="IGW660" s="38"/>
      <c r="IGX660" s="38"/>
      <c r="IGY660" s="38"/>
      <c r="IGZ660" s="38"/>
      <c r="IHA660" s="38"/>
      <c r="IHB660" s="38"/>
      <c r="IHC660" s="38"/>
      <c r="IHD660" s="38"/>
      <c r="IHE660" s="38"/>
      <c r="IHF660" s="38"/>
      <c r="IHG660" s="38"/>
      <c r="IHH660" s="38"/>
      <c r="IHI660" s="38"/>
      <c r="IHJ660" s="38"/>
      <c r="IHK660" s="38"/>
      <c r="IHL660" s="38"/>
      <c r="IHM660" s="38"/>
      <c r="IHN660" s="38"/>
      <c r="IHO660" s="38"/>
      <c r="IHP660" s="38"/>
      <c r="IHQ660" s="38"/>
      <c r="IHR660" s="38"/>
      <c r="IHS660" s="38"/>
      <c r="IHT660" s="38"/>
      <c r="IHU660" s="38"/>
      <c r="IHV660" s="38"/>
      <c r="IHW660" s="38"/>
      <c r="IHX660" s="38"/>
      <c r="IHY660" s="38"/>
      <c r="IHZ660" s="38"/>
      <c r="IIA660" s="38"/>
      <c r="IIB660" s="38"/>
      <c r="IIC660" s="38"/>
      <c r="IID660" s="38"/>
      <c r="IIE660" s="38"/>
      <c r="IIF660" s="38"/>
      <c r="IIG660" s="38"/>
      <c r="IIH660" s="38"/>
      <c r="III660" s="38"/>
      <c r="IIJ660" s="38"/>
      <c r="IIK660" s="38"/>
      <c r="IIL660" s="38"/>
      <c r="IIM660" s="38"/>
      <c r="IIN660" s="38"/>
      <c r="IIO660" s="38"/>
      <c r="IIP660" s="38"/>
      <c r="IIQ660" s="38"/>
      <c r="IIR660" s="38"/>
      <c r="IIS660" s="38"/>
      <c r="IIT660" s="38"/>
      <c r="IIU660" s="38"/>
      <c r="IIV660" s="38"/>
      <c r="IIW660" s="38"/>
      <c r="IIX660" s="38"/>
      <c r="IIY660" s="38"/>
      <c r="IIZ660" s="38"/>
      <c r="IJA660" s="38"/>
      <c r="IJB660" s="38"/>
      <c r="IJC660" s="38"/>
      <c r="IJD660" s="38"/>
      <c r="IJE660" s="38"/>
      <c r="IJF660" s="38"/>
      <c r="IJG660" s="38"/>
      <c r="IJH660" s="38"/>
      <c r="IJI660" s="38"/>
      <c r="IJJ660" s="38"/>
      <c r="IJK660" s="38"/>
      <c r="IJL660" s="38"/>
      <c r="IJM660" s="38"/>
      <c r="IJN660" s="38"/>
      <c r="IJO660" s="38"/>
      <c r="IJP660" s="38"/>
      <c r="IJQ660" s="38"/>
      <c r="IJR660" s="38"/>
      <c r="IJS660" s="38"/>
      <c r="IJT660" s="38"/>
      <c r="IJU660" s="38"/>
      <c r="IJV660" s="38"/>
      <c r="IJW660" s="38"/>
      <c r="IJX660" s="38"/>
      <c r="IJY660" s="38"/>
      <c r="IJZ660" s="38"/>
      <c r="IKA660" s="38"/>
      <c r="IKB660" s="38"/>
      <c r="IKC660" s="38"/>
      <c r="IKD660" s="38"/>
      <c r="IKE660" s="38"/>
      <c r="IKF660" s="38"/>
      <c r="IKG660" s="38"/>
      <c r="IKH660" s="38"/>
      <c r="IKI660" s="38"/>
      <c r="IKJ660" s="38"/>
      <c r="IKK660" s="38"/>
      <c r="IKL660" s="38"/>
      <c r="IKM660" s="38"/>
      <c r="IKN660" s="38"/>
      <c r="IKO660" s="38"/>
      <c r="IKP660" s="38"/>
      <c r="IKQ660" s="38"/>
      <c r="IKR660" s="38"/>
      <c r="IKS660" s="38"/>
      <c r="IKT660" s="38"/>
      <c r="IKU660" s="38"/>
      <c r="IKV660" s="38"/>
      <c r="IKW660" s="38"/>
      <c r="IKX660" s="38"/>
      <c r="IKY660" s="38"/>
      <c r="IKZ660" s="38"/>
      <c r="ILA660" s="38"/>
      <c r="ILB660" s="38"/>
      <c r="ILC660" s="38"/>
      <c r="ILD660" s="38"/>
      <c r="ILE660" s="38"/>
      <c r="ILF660" s="38"/>
      <c r="ILG660" s="38"/>
      <c r="ILH660" s="38"/>
      <c r="ILI660" s="38"/>
      <c r="ILJ660" s="38"/>
      <c r="ILK660" s="38"/>
      <c r="ILL660" s="38"/>
      <c r="ILM660" s="38"/>
      <c r="ILN660" s="38"/>
      <c r="ILO660" s="38"/>
      <c r="ILP660" s="38"/>
      <c r="ILQ660" s="38"/>
      <c r="ILR660" s="38"/>
      <c r="ILS660" s="38"/>
      <c r="ILT660" s="38"/>
      <c r="ILU660" s="38"/>
      <c r="ILV660" s="38"/>
      <c r="ILW660" s="38"/>
      <c r="ILX660" s="38"/>
      <c r="ILY660" s="38"/>
      <c r="ILZ660" s="38"/>
      <c r="IMA660" s="38"/>
      <c r="IMB660" s="38"/>
      <c r="IMC660" s="38"/>
      <c r="IMD660" s="38"/>
      <c r="IME660" s="38"/>
      <c r="IMF660" s="38"/>
      <c r="IMG660" s="38"/>
      <c r="IMH660" s="38"/>
      <c r="IMI660" s="38"/>
      <c r="IMJ660" s="38"/>
      <c r="IMK660" s="38"/>
      <c r="IML660" s="38"/>
      <c r="IMM660" s="38"/>
      <c r="IMN660" s="38"/>
      <c r="IMO660" s="38"/>
      <c r="IMP660" s="38"/>
      <c r="IMQ660" s="38"/>
      <c r="IMR660" s="38"/>
      <c r="IMS660" s="38"/>
      <c r="IMT660" s="38"/>
      <c r="IMU660" s="38"/>
      <c r="IMV660" s="38"/>
      <c r="IMW660" s="38"/>
      <c r="IMX660" s="38"/>
      <c r="IMY660" s="38"/>
      <c r="IMZ660" s="38"/>
      <c r="INA660" s="38"/>
      <c r="INB660" s="38"/>
      <c r="INC660" s="38"/>
      <c r="IND660" s="38"/>
      <c r="INE660" s="38"/>
      <c r="INF660" s="38"/>
      <c r="ING660" s="38"/>
      <c r="INH660" s="38"/>
      <c r="INI660" s="38"/>
      <c r="INJ660" s="38"/>
      <c r="INK660" s="38"/>
      <c r="INL660" s="38"/>
      <c r="INM660" s="38"/>
      <c r="INN660" s="38"/>
      <c r="INO660" s="38"/>
      <c r="INP660" s="38"/>
      <c r="INQ660" s="38"/>
      <c r="INR660" s="38"/>
      <c r="INS660" s="38"/>
      <c r="INT660" s="38"/>
      <c r="INU660" s="38"/>
      <c r="INV660" s="38"/>
      <c r="INW660" s="38"/>
      <c r="INX660" s="38"/>
      <c r="INY660" s="38"/>
      <c r="INZ660" s="38"/>
      <c r="IOA660" s="38"/>
      <c r="IOB660" s="38"/>
      <c r="IOC660" s="38"/>
      <c r="IOD660" s="38"/>
      <c r="IOE660" s="38"/>
      <c r="IOF660" s="38"/>
      <c r="IOG660" s="38"/>
      <c r="IOH660" s="38"/>
      <c r="IOI660" s="38"/>
      <c r="IOJ660" s="38"/>
      <c r="IOK660" s="38"/>
      <c r="IOL660" s="38"/>
      <c r="IOM660" s="38"/>
      <c r="ION660" s="38"/>
      <c r="IOO660" s="38"/>
      <c r="IOP660" s="38"/>
      <c r="IOQ660" s="38"/>
      <c r="IOR660" s="38"/>
      <c r="IOS660" s="38"/>
      <c r="IOT660" s="38"/>
      <c r="IOU660" s="38"/>
      <c r="IOV660" s="38"/>
      <c r="IOW660" s="38"/>
      <c r="IOX660" s="38"/>
      <c r="IOY660" s="38"/>
      <c r="IOZ660" s="38"/>
      <c r="IPA660" s="38"/>
      <c r="IPB660" s="38"/>
      <c r="IPC660" s="38"/>
      <c r="IPD660" s="38"/>
      <c r="IPE660" s="38"/>
      <c r="IPF660" s="38"/>
      <c r="IPG660" s="38"/>
      <c r="IPH660" s="38"/>
      <c r="IPI660" s="38"/>
      <c r="IPJ660" s="38"/>
      <c r="IPK660" s="38"/>
      <c r="IPL660" s="38"/>
      <c r="IPM660" s="38"/>
      <c r="IPN660" s="38"/>
      <c r="IPO660" s="38"/>
      <c r="IPP660" s="38"/>
      <c r="IPQ660" s="38"/>
      <c r="IPR660" s="38"/>
      <c r="IPS660" s="38"/>
      <c r="IPT660" s="38"/>
      <c r="IPU660" s="38"/>
      <c r="IPV660" s="38"/>
      <c r="IPW660" s="38"/>
      <c r="IPX660" s="38"/>
      <c r="IPY660" s="38"/>
      <c r="IPZ660" s="38"/>
      <c r="IQA660" s="38"/>
      <c r="IQB660" s="38"/>
      <c r="IQC660" s="38"/>
      <c r="IQD660" s="38"/>
      <c r="IQE660" s="38"/>
      <c r="IQF660" s="38"/>
      <c r="IQG660" s="38"/>
      <c r="IQH660" s="38"/>
      <c r="IQI660" s="38"/>
      <c r="IQJ660" s="38"/>
      <c r="IQK660" s="38"/>
      <c r="IQL660" s="38"/>
      <c r="IQM660" s="38"/>
      <c r="IQN660" s="38"/>
      <c r="IQO660" s="38"/>
      <c r="IQP660" s="38"/>
      <c r="IQQ660" s="38"/>
      <c r="IQR660" s="38"/>
      <c r="IQS660" s="38"/>
      <c r="IQT660" s="38"/>
      <c r="IQU660" s="38"/>
      <c r="IQV660" s="38"/>
      <c r="IQW660" s="38"/>
      <c r="IQX660" s="38"/>
      <c r="IQY660" s="38"/>
      <c r="IQZ660" s="38"/>
      <c r="IRA660" s="38"/>
      <c r="IRB660" s="38"/>
      <c r="IRC660" s="38"/>
      <c r="IRD660" s="38"/>
      <c r="IRE660" s="38"/>
      <c r="IRF660" s="38"/>
      <c r="IRG660" s="38"/>
      <c r="IRH660" s="38"/>
      <c r="IRI660" s="38"/>
      <c r="IRJ660" s="38"/>
      <c r="IRK660" s="38"/>
      <c r="IRL660" s="38"/>
      <c r="IRM660" s="38"/>
      <c r="IRN660" s="38"/>
      <c r="IRO660" s="38"/>
      <c r="IRP660" s="38"/>
      <c r="IRQ660" s="38"/>
      <c r="IRR660" s="38"/>
      <c r="IRS660" s="38"/>
      <c r="IRT660" s="38"/>
      <c r="IRU660" s="38"/>
      <c r="IRV660" s="38"/>
      <c r="IRW660" s="38"/>
      <c r="IRX660" s="38"/>
      <c r="IRY660" s="38"/>
      <c r="IRZ660" s="38"/>
      <c r="ISA660" s="38"/>
      <c r="ISB660" s="38"/>
      <c r="ISC660" s="38"/>
      <c r="ISD660" s="38"/>
      <c r="ISE660" s="38"/>
      <c r="ISF660" s="38"/>
      <c r="ISG660" s="38"/>
      <c r="ISH660" s="38"/>
      <c r="ISI660" s="38"/>
      <c r="ISJ660" s="38"/>
      <c r="ISK660" s="38"/>
      <c r="ISL660" s="38"/>
      <c r="ISM660" s="38"/>
      <c r="ISN660" s="38"/>
      <c r="ISO660" s="38"/>
      <c r="ISP660" s="38"/>
      <c r="ISQ660" s="38"/>
      <c r="ISR660" s="38"/>
      <c r="ISS660" s="38"/>
      <c r="IST660" s="38"/>
      <c r="ISU660" s="38"/>
      <c r="ISV660" s="38"/>
      <c r="ISW660" s="38"/>
      <c r="ISX660" s="38"/>
      <c r="ISY660" s="38"/>
      <c r="ISZ660" s="38"/>
      <c r="ITA660" s="38"/>
      <c r="ITB660" s="38"/>
      <c r="ITC660" s="38"/>
      <c r="ITD660" s="38"/>
      <c r="ITE660" s="38"/>
      <c r="ITF660" s="38"/>
      <c r="ITG660" s="38"/>
      <c r="ITH660" s="38"/>
      <c r="ITI660" s="38"/>
      <c r="ITJ660" s="38"/>
      <c r="ITK660" s="38"/>
      <c r="ITL660" s="38"/>
      <c r="ITM660" s="38"/>
      <c r="ITN660" s="38"/>
      <c r="ITO660" s="38"/>
      <c r="ITP660" s="38"/>
      <c r="ITQ660" s="38"/>
      <c r="ITR660" s="38"/>
      <c r="ITS660" s="38"/>
      <c r="ITT660" s="38"/>
      <c r="ITU660" s="38"/>
      <c r="ITV660" s="38"/>
      <c r="ITW660" s="38"/>
      <c r="ITX660" s="38"/>
      <c r="ITY660" s="38"/>
      <c r="ITZ660" s="38"/>
      <c r="IUA660" s="38"/>
      <c r="IUB660" s="38"/>
      <c r="IUC660" s="38"/>
      <c r="IUD660" s="38"/>
      <c r="IUE660" s="38"/>
      <c r="IUF660" s="38"/>
      <c r="IUG660" s="38"/>
      <c r="IUH660" s="38"/>
      <c r="IUI660" s="38"/>
      <c r="IUJ660" s="38"/>
      <c r="IUK660" s="38"/>
      <c r="IUL660" s="38"/>
      <c r="IUM660" s="38"/>
      <c r="IUN660" s="38"/>
      <c r="IUO660" s="38"/>
      <c r="IUP660" s="38"/>
      <c r="IUQ660" s="38"/>
      <c r="IUR660" s="38"/>
      <c r="IUS660" s="38"/>
      <c r="IUT660" s="38"/>
      <c r="IUU660" s="38"/>
      <c r="IUV660" s="38"/>
      <c r="IUW660" s="38"/>
      <c r="IUX660" s="38"/>
      <c r="IUY660" s="38"/>
      <c r="IUZ660" s="38"/>
      <c r="IVA660" s="38"/>
      <c r="IVB660" s="38"/>
      <c r="IVC660" s="38"/>
      <c r="IVD660" s="38"/>
      <c r="IVE660" s="38"/>
      <c r="IVF660" s="38"/>
      <c r="IVG660" s="38"/>
      <c r="IVH660" s="38"/>
      <c r="IVI660" s="38"/>
      <c r="IVJ660" s="38"/>
      <c r="IVK660" s="38"/>
      <c r="IVL660" s="38"/>
      <c r="IVM660" s="38"/>
      <c r="IVN660" s="38"/>
      <c r="IVO660" s="38"/>
      <c r="IVP660" s="38"/>
      <c r="IVQ660" s="38"/>
      <c r="IVR660" s="38"/>
      <c r="IVS660" s="38"/>
      <c r="IVT660" s="38"/>
      <c r="IVU660" s="38"/>
      <c r="IVV660" s="38"/>
      <c r="IVW660" s="38"/>
      <c r="IVX660" s="38"/>
      <c r="IVY660" s="38"/>
      <c r="IVZ660" s="38"/>
      <c r="IWA660" s="38"/>
      <c r="IWB660" s="38"/>
      <c r="IWC660" s="38"/>
      <c r="IWD660" s="38"/>
      <c r="IWE660" s="38"/>
      <c r="IWF660" s="38"/>
      <c r="IWG660" s="38"/>
      <c r="IWH660" s="38"/>
      <c r="IWI660" s="38"/>
      <c r="IWJ660" s="38"/>
      <c r="IWK660" s="38"/>
      <c r="IWL660" s="38"/>
      <c r="IWM660" s="38"/>
      <c r="IWN660" s="38"/>
      <c r="IWO660" s="38"/>
      <c r="IWP660" s="38"/>
      <c r="IWQ660" s="38"/>
      <c r="IWR660" s="38"/>
      <c r="IWS660" s="38"/>
      <c r="IWT660" s="38"/>
      <c r="IWU660" s="38"/>
      <c r="IWV660" s="38"/>
      <c r="IWW660" s="38"/>
      <c r="IWX660" s="38"/>
      <c r="IWY660" s="38"/>
      <c r="IWZ660" s="38"/>
      <c r="IXA660" s="38"/>
      <c r="IXB660" s="38"/>
      <c r="IXC660" s="38"/>
      <c r="IXD660" s="38"/>
      <c r="IXE660" s="38"/>
      <c r="IXF660" s="38"/>
      <c r="IXG660" s="38"/>
      <c r="IXH660" s="38"/>
      <c r="IXI660" s="38"/>
      <c r="IXJ660" s="38"/>
      <c r="IXK660" s="38"/>
      <c r="IXL660" s="38"/>
      <c r="IXM660" s="38"/>
      <c r="IXN660" s="38"/>
      <c r="IXO660" s="38"/>
      <c r="IXP660" s="38"/>
      <c r="IXQ660" s="38"/>
      <c r="IXR660" s="38"/>
      <c r="IXS660" s="38"/>
      <c r="IXT660" s="38"/>
      <c r="IXU660" s="38"/>
      <c r="IXV660" s="38"/>
      <c r="IXW660" s="38"/>
      <c r="IXX660" s="38"/>
      <c r="IXY660" s="38"/>
      <c r="IXZ660" s="38"/>
      <c r="IYA660" s="38"/>
      <c r="IYB660" s="38"/>
      <c r="IYC660" s="38"/>
      <c r="IYD660" s="38"/>
      <c r="IYE660" s="38"/>
      <c r="IYF660" s="38"/>
      <c r="IYG660" s="38"/>
      <c r="IYH660" s="38"/>
      <c r="IYI660" s="38"/>
      <c r="IYJ660" s="38"/>
      <c r="IYK660" s="38"/>
      <c r="IYL660" s="38"/>
      <c r="IYM660" s="38"/>
      <c r="IYN660" s="38"/>
      <c r="IYO660" s="38"/>
      <c r="IYP660" s="38"/>
      <c r="IYQ660" s="38"/>
      <c r="IYR660" s="38"/>
      <c r="IYS660" s="38"/>
      <c r="IYT660" s="38"/>
      <c r="IYU660" s="38"/>
      <c r="IYV660" s="38"/>
      <c r="IYW660" s="38"/>
      <c r="IYX660" s="38"/>
      <c r="IYY660" s="38"/>
      <c r="IYZ660" s="38"/>
      <c r="IZA660" s="38"/>
      <c r="IZB660" s="38"/>
      <c r="IZC660" s="38"/>
      <c r="IZD660" s="38"/>
      <c r="IZE660" s="38"/>
      <c r="IZF660" s="38"/>
      <c r="IZG660" s="38"/>
      <c r="IZH660" s="38"/>
      <c r="IZI660" s="38"/>
      <c r="IZJ660" s="38"/>
      <c r="IZK660" s="38"/>
      <c r="IZL660" s="38"/>
      <c r="IZM660" s="38"/>
      <c r="IZN660" s="38"/>
      <c r="IZO660" s="38"/>
      <c r="IZP660" s="38"/>
      <c r="IZQ660" s="38"/>
      <c r="IZR660" s="38"/>
      <c r="IZS660" s="38"/>
      <c r="IZT660" s="38"/>
      <c r="IZU660" s="38"/>
      <c r="IZV660" s="38"/>
      <c r="IZW660" s="38"/>
      <c r="IZX660" s="38"/>
      <c r="IZY660" s="38"/>
      <c r="IZZ660" s="38"/>
      <c r="JAA660" s="38"/>
      <c r="JAB660" s="38"/>
      <c r="JAC660" s="38"/>
      <c r="JAD660" s="38"/>
      <c r="JAE660" s="38"/>
      <c r="JAF660" s="38"/>
      <c r="JAG660" s="38"/>
      <c r="JAH660" s="38"/>
      <c r="JAI660" s="38"/>
      <c r="JAJ660" s="38"/>
      <c r="JAK660" s="38"/>
      <c r="JAL660" s="38"/>
      <c r="JAM660" s="38"/>
      <c r="JAN660" s="38"/>
      <c r="JAO660" s="38"/>
      <c r="JAP660" s="38"/>
      <c r="JAQ660" s="38"/>
      <c r="JAR660" s="38"/>
      <c r="JAS660" s="38"/>
      <c r="JAT660" s="38"/>
      <c r="JAU660" s="38"/>
      <c r="JAV660" s="38"/>
      <c r="JAW660" s="38"/>
      <c r="JAX660" s="38"/>
      <c r="JAY660" s="38"/>
      <c r="JAZ660" s="38"/>
      <c r="JBA660" s="38"/>
      <c r="JBB660" s="38"/>
      <c r="JBC660" s="38"/>
      <c r="JBD660" s="38"/>
      <c r="JBE660" s="38"/>
      <c r="JBF660" s="38"/>
      <c r="JBG660" s="38"/>
      <c r="JBH660" s="38"/>
      <c r="JBI660" s="38"/>
      <c r="JBJ660" s="38"/>
      <c r="JBK660" s="38"/>
      <c r="JBL660" s="38"/>
      <c r="JBM660" s="38"/>
      <c r="JBN660" s="38"/>
      <c r="JBO660" s="38"/>
      <c r="JBP660" s="38"/>
      <c r="JBQ660" s="38"/>
      <c r="JBR660" s="38"/>
      <c r="JBS660" s="38"/>
      <c r="JBT660" s="38"/>
      <c r="JBU660" s="38"/>
      <c r="JBV660" s="38"/>
      <c r="JBW660" s="38"/>
      <c r="JBX660" s="38"/>
      <c r="JBY660" s="38"/>
      <c r="JBZ660" s="38"/>
      <c r="JCA660" s="38"/>
      <c r="JCB660" s="38"/>
      <c r="JCC660" s="38"/>
      <c r="JCD660" s="38"/>
      <c r="JCE660" s="38"/>
      <c r="JCF660" s="38"/>
      <c r="JCG660" s="38"/>
      <c r="JCH660" s="38"/>
      <c r="JCI660" s="38"/>
      <c r="JCJ660" s="38"/>
      <c r="JCK660" s="38"/>
      <c r="JCL660" s="38"/>
      <c r="JCM660" s="38"/>
      <c r="JCN660" s="38"/>
      <c r="JCO660" s="38"/>
      <c r="JCP660" s="38"/>
      <c r="JCQ660" s="38"/>
      <c r="JCR660" s="38"/>
      <c r="JCS660" s="38"/>
      <c r="JCT660" s="38"/>
      <c r="JCU660" s="38"/>
      <c r="JCV660" s="38"/>
      <c r="JCW660" s="38"/>
      <c r="JCX660" s="38"/>
      <c r="JCY660" s="38"/>
      <c r="JCZ660" s="38"/>
      <c r="JDA660" s="38"/>
      <c r="JDB660" s="38"/>
      <c r="JDC660" s="38"/>
      <c r="JDD660" s="38"/>
      <c r="JDE660" s="38"/>
      <c r="JDF660" s="38"/>
      <c r="JDG660" s="38"/>
      <c r="JDH660" s="38"/>
      <c r="JDI660" s="38"/>
      <c r="JDJ660" s="38"/>
      <c r="JDK660" s="38"/>
      <c r="JDL660" s="38"/>
      <c r="JDM660" s="38"/>
      <c r="JDN660" s="38"/>
      <c r="JDO660" s="38"/>
      <c r="JDP660" s="38"/>
      <c r="JDQ660" s="38"/>
      <c r="JDR660" s="38"/>
      <c r="JDS660" s="38"/>
      <c r="JDT660" s="38"/>
      <c r="JDU660" s="38"/>
      <c r="JDV660" s="38"/>
      <c r="JDW660" s="38"/>
      <c r="JDX660" s="38"/>
      <c r="JDY660" s="38"/>
      <c r="JDZ660" s="38"/>
      <c r="JEA660" s="38"/>
      <c r="JEB660" s="38"/>
      <c r="JEC660" s="38"/>
      <c r="JED660" s="38"/>
      <c r="JEE660" s="38"/>
      <c r="JEF660" s="38"/>
      <c r="JEG660" s="38"/>
      <c r="JEH660" s="38"/>
      <c r="JEI660" s="38"/>
      <c r="JEJ660" s="38"/>
      <c r="JEK660" s="38"/>
      <c r="JEL660" s="38"/>
      <c r="JEM660" s="38"/>
      <c r="JEN660" s="38"/>
      <c r="JEO660" s="38"/>
      <c r="JEP660" s="38"/>
      <c r="JEQ660" s="38"/>
      <c r="JER660" s="38"/>
      <c r="JES660" s="38"/>
      <c r="JET660" s="38"/>
      <c r="JEU660" s="38"/>
      <c r="JEV660" s="38"/>
      <c r="JEW660" s="38"/>
      <c r="JEX660" s="38"/>
      <c r="JEY660" s="38"/>
      <c r="JEZ660" s="38"/>
      <c r="JFA660" s="38"/>
      <c r="JFB660" s="38"/>
      <c r="JFC660" s="38"/>
      <c r="JFD660" s="38"/>
      <c r="JFE660" s="38"/>
      <c r="JFF660" s="38"/>
      <c r="JFG660" s="38"/>
      <c r="JFH660" s="38"/>
      <c r="JFI660" s="38"/>
      <c r="JFJ660" s="38"/>
      <c r="JFK660" s="38"/>
      <c r="JFL660" s="38"/>
      <c r="JFM660" s="38"/>
      <c r="JFN660" s="38"/>
      <c r="JFO660" s="38"/>
      <c r="JFP660" s="38"/>
      <c r="JFQ660" s="38"/>
      <c r="JFR660" s="38"/>
      <c r="JFS660" s="38"/>
      <c r="JFT660" s="38"/>
      <c r="JFU660" s="38"/>
      <c r="JFV660" s="38"/>
      <c r="JFW660" s="38"/>
      <c r="JFX660" s="38"/>
      <c r="JFY660" s="38"/>
      <c r="JFZ660" s="38"/>
      <c r="JGA660" s="38"/>
      <c r="JGB660" s="38"/>
      <c r="JGC660" s="38"/>
      <c r="JGD660" s="38"/>
      <c r="JGE660" s="38"/>
      <c r="JGF660" s="38"/>
      <c r="JGG660" s="38"/>
      <c r="JGH660" s="38"/>
      <c r="JGI660" s="38"/>
      <c r="JGJ660" s="38"/>
      <c r="JGK660" s="38"/>
      <c r="JGL660" s="38"/>
      <c r="JGM660" s="38"/>
      <c r="JGN660" s="38"/>
      <c r="JGO660" s="38"/>
      <c r="JGP660" s="38"/>
      <c r="JGQ660" s="38"/>
      <c r="JGR660" s="38"/>
      <c r="JGS660" s="38"/>
      <c r="JGT660" s="38"/>
      <c r="JGU660" s="38"/>
      <c r="JGV660" s="38"/>
      <c r="JGW660" s="38"/>
      <c r="JGX660" s="38"/>
      <c r="JGY660" s="38"/>
      <c r="JGZ660" s="38"/>
      <c r="JHA660" s="38"/>
      <c r="JHB660" s="38"/>
      <c r="JHC660" s="38"/>
      <c r="JHD660" s="38"/>
      <c r="JHE660" s="38"/>
      <c r="JHF660" s="38"/>
      <c r="JHG660" s="38"/>
      <c r="JHH660" s="38"/>
      <c r="JHI660" s="38"/>
      <c r="JHJ660" s="38"/>
      <c r="JHK660" s="38"/>
      <c r="JHL660" s="38"/>
      <c r="JHM660" s="38"/>
      <c r="JHN660" s="38"/>
      <c r="JHO660" s="38"/>
      <c r="JHP660" s="38"/>
      <c r="JHQ660" s="38"/>
      <c r="JHR660" s="38"/>
      <c r="JHS660" s="38"/>
      <c r="JHT660" s="38"/>
      <c r="JHU660" s="38"/>
      <c r="JHV660" s="38"/>
      <c r="JHW660" s="38"/>
      <c r="JHX660" s="38"/>
      <c r="JHY660" s="38"/>
      <c r="JHZ660" s="38"/>
      <c r="JIA660" s="38"/>
      <c r="JIB660" s="38"/>
      <c r="JIC660" s="38"/>
      <c r="JID660" s="38"/>
      <c r="JIE660" s="38"/>
      <c r="JIF660" s="38"/>
      <c r="JIG660" s="38"/>
      <c r="JIH660" s="38"/>
      <c r="JII660" s="38"/>
      <c r="JIJ660" s="38"/>
      <c r="JIK660" s="38"/>
      <c r="JIL660" s="38"/>
      <c r="JIM660" s="38"/>
      <c r="JIN660" s="38"/>
      <c r="JIO660" s="38"/>
      <c r="JIP660" s="38"/>
      <c r="JIQ660" s="38"/>
      <c r="JIR660" s="38"/>
      <c r="JIS660" s="38"/>
      <c r="JIT660" s="38"/>
      <c r="JIU660" s="38"/>
      <c r="JIV660" s="38"/>
      <c r="JIW660" s="38"/>
      <c r="JIX660" s="38"/>
      <c r="JIY660" s="38"/>
      <c r="JIZ660" s="38"/>
      <c r="JJA660" s="38"/>
      <c r="JJB660" s="38"/>
      <c r="JJC660" s="38"/>
      <c r="JJD660" s="38"/>
      <c r="JJE660" s="38"/>
      <c r="JJF660" s="38"/>
      <c r="JJG660" s="38"/>
      <c r="JJH660" s="38"/>
      <c r="JJI660" s="38"/>
      <c r="JJJ660" s="38"/>
      <c r="JJK660" s="38"/>
      <c r="JJL660" s="38"/>
      <c r="JJM660" s="38"/>
      <c r="JJN660" s="38"/>
      <c r="JJO660" s="38"/>
      <c r="JJP660" s="38"/>
      <c r="JJQ660" s="38"/>
      <c r="JJR660" s="38"/>
      <c r="JJS660" s="38"/>
      <c r="JJT660" s="38"/>
      <c r="JJU660" s="38"/>
      <c r="JJV660" s="38"/>
      <c r="JJW660" s="38"/>
      <c r="JJX660" s="38"/>
      <c r="JJY660" s="38"/>
      <c r="JJZ660" s="38"/>
      <c r="JKA660" s="38"/>
      <c r="JKB660" s="38"/>
      <c r="JKC660" s="38"/>
      <c r="JKD660" s="38"/>
      <c r="JKE660" s="38"/>
      <c r="JKF660" s="38"/>
      <c r="JKG660" s="38"/>
      <c r="JKH660" s="38"/>
      <c r="JKI660" s="38"/>
      <c r="JKJ660" s="38"/>
      <c r="JKK660" s="38"/>
      <c r="JKL660" s="38"/>
      <c r="JKM660" s="38"/>
      <c r="JKN660" s="38"/>
      <c r="JKO660" s="38"/>
      <c r="JKP660" s="38"/>
      <c r="JKQ660" s="38"/>
      <c r="JKR660" s="38"/>
      <c r="JKS660" s="38"/>
      <c r="JKT660" s="38"/>
      <c r="JKU660" s="38"/>
      <c r="JKV660" s="38"/>
      <c r="JKW660" s="38"/>
      <c r="JKX660" s="38"/>
      <c r="JKY660" s="38"/>
      <c r="JKZ660" s="38"/>
      <c r="JLA660" s="38"/>
      <c r="JLB660" s="38"/>
      <c r="JLC660" s="38"/>
      <c r="JLD660" s="38"/>
      <c r="JLE660" s="38"/>
      <c r="JLF660" s="38"/>
      <c r="JLG660" s="38"/>
      <c r="JLH660" s="38"/>
      <c r="JLI660" s="38"/>
      <c r="JLJ660" s="38"/>
      <c r="JLK660" s="38"/>
      <c r="JLL660" s="38"/>
      <c r="JLM660" s="38"/>
      <c r="JLN660" s="38"/>
      <c r="JLO660" s="38"/>
      <c r="JLP660" s="38"/>
      <c r="JLQ660" s="38"/>
      <c r="JLR660" s="38"/>
      <c r="JLS660" s="38"/>
      <c r="JLT660" s="38"/>
      <c r="JLU660" s="38"/>
      <c r="JLV660" s="38"/>
      <c r="JLW660" s="38"/>
      <c r="JLX660" s="38"/>
      <c r="JLY660" s="38"/>
      <c r="JLZ660" s="38"/>
      <c r="JMA660" s="38"/>
      <c r="JMB660" s="38"/>
      <c r="JMC660" s="38"/>
      <c r="JMD660" s="38"/>
      <c r="JME660" s="38"/>
      <c r="JMF660" s="38"/>
      <c r="JMG660" s="38"/>
      <c r="JMH660" s="38"/>
      <c r="JMI660" s="38"/>
      <c r="JMJ660" s="38"/>
      <c r="JMK660" s="38"/>
      <c r="JML660" s="38"/>
      <c r="JMM660" s="38"/>
      <c r="JMN660" s="38"/>
      <c r="JMO660" s="38"/>
      <c r="JMP660" s="38"/>
      <c r="JMQ660" s="38"/>
      <c r="JMR660" s="38"/>
      <c r="JMS660" s="38"/>
      <c r="JMT660" s="38"/>
      <c r="JMU660" s="38"/>
      <c r="JMV660" s="38"/>
      <c r="JMW660" s="38"/>
      <c r="JMX660" s="38"/>
      <c r="JMY660" s="38"/>
      <c r="JMZ660" s="38"/>
      <c r="JNA660" s="38"/>
      <c r="JNB660" s="38"/>
      <c r="JNC660" s="38"/>
      <c r="JND660" s="38"/>
      <c r="JNE660" s="38"/>
      <c r="JNF660" s="38"/>
      <c r="JNG660" s="38"/>
      <c r="JNH660" s="38"/>
      <c r="JNI660" s="38"/>
      <c r="JNJ660" s="38"/>
      <c r="JNK660" s="38"/>
      <c r="JNL660" s="38"/>
      <c r="JNM660" s="38"/>
      <c r="JNN660" s="38"/>
      <c r="JNO660" s="38"/>
      <c r="JNP660" s="38"/>
      <c r="JNQ660" s="38"/>
      <c r="JNR660" s="38"/>
      <c r="JNS660" s="38"/>
      <c r="JNT660" s="38"/>
      <c r="JNU660" s="38"/>
      <c r="JNV660" s="38"/>
      <c r="JNW660" s="38"/>
      <c r="JNX660" s="38"/>
      <c r="JNY660" s="38"/>
      <c r="JNZ660" s="38"/>
      <c r="JOA660" s="38"/>
      <c r="JOB660" s="38"/>
      <c r="JOC660" s="38"/>
      <c r="JOD660" s="38"/>
      <c r="JOE660" s="38"/>
      <c r="JOF660" s="38"/>
      <c r="JOG660" s="38"/>
      <c r="JOH660" s="38"/>
      <c r="JOI660" s="38"/>
      <c r="JOJ660" s="38"/>
      <c r="JOK660" s="38"/>
      <c r="JOL660" s="38"/>
      <c r="JOM660" s="38"/>
      <c r="JON660" s="38"/>
      <c r="JOO660" s="38"/>
      <c r="JOP660" s="38"/>
      <c r="JOQ660" s="38"/>
      <c r="JOR660" s="38"/>
      <c r="JOS660" s="38"/>
      <c r="JOT660" s="38"/>
      <c r="JOU660" s="38"/>
      <c r="JOV660" s="38"/>
      <c r="JOW660" s="38"/>
      <c r="JOX660" s="38"/>
      <c r="JOY660" s="38"/>
      <c r="JOZ660" s="38"/>
      <c r="JPA660" s="38"/>
      <c r="JPB660" s="38"/>
      <c r="JPC660" s="38"/>
      <c r="JPD660" s="38"/>
      <c r="JPE660" s="38"/>
      <c r="JPF660" s="38"/>
      <c r="JPG660" s="38"/>
      <c r="JPH660" s="38"/>
      <c r="JPI660" s="38"/>
      <c r="JPJ660" s="38"/>
      <c r="JPK660" s="38"/>
      <c r="JPL660" s="38"/>
      <c r="JPM660" s="38"/>
      <c r="JPN660" s="38"/>
      <c r="JPO660" s="38"/>
      <c r="JPP660" s="38"/>
      <c r="JPQ660" s="38"/>
      <c r="JPR660" s="38"/>
      <c r="JPS660" s="38"/>
      <c r="JPT660" s="38"/>
      <c r="JPU660" s="38"/>
      <c r="JPV660" s="38"/>
      <c r="JPW660" s="38"/>
      <c r="JPX660" s="38"/>
      <c r="JPY660" s="38"/>
      <c r="JPZ660" s="38"/>
      <c r="JQA660" s="38"/>
      <c r="JQB660" s="38"/>
      <c r="JQC660" s="38"/>
      <c r="JQD660" s="38"/>
      <c r="JQE660" s="38"/>
      <c r="JQF660" s="38"/>
      <c r="JQG660" s="38"/>
      <c r="JQH660" s="38"/>
      <c r="JQI660" s="38"/>
      <c r="JQJ660" s="38"/>
      <c r="JQK660" s="38"/>
      <c r="JQL660" s="38"/>
      <c r="JQM660" s="38"/>
      <c r="JQN660" s="38"/>
      <c r="JQO660" s="38"/>
      <c r="JQP660" s="38"/>
      <c r="JQQ660" s="38"/>
      <c r="JQR660" s="38"/>
      <c r="JQS660" s="38"/>
      <c r="JQT660" s="38"/>
      <c r="JQU660" s="38"/>
      <c r="JQV660" s="38"/>
      <c r="JQW660" s="38"/>
      <c r="JQX660" s="38"/>
      <c r="JQY660" s="38"/>
      <c r="JQZ660" s="38"/>
      <c r="JRA660" s="38"/>
      <c r="JRB660" s="38"/>
      <c r="JRC660" s="38"/>
      <c r="JRD660" s="38"/>
      <c r="JRE660" s="38"/>
      <c r="JRF660" s="38"/>
      <c r="JRG660" s="38"/>
      <c r="JRH660" s="38"/>
      <c r="JRI660" s="38"/>
      <c r="JRJ660" s="38"/>
      <c r="JRK660" s="38"/>
      <c r="JRL660" s="38"/>
      <c r="JRM660" s="38"/>
      <c r="JRN660" s="38"/>
      <c r="JRO660" s="38"/>
      <c r="JRP660" s="38"/>
      <c r="JRQ660" s="38"/>
      <c r="JRR660" s="38"/>
      <c r="JRS660" s="38"/>
      <c r="JRT660" s="38"/>
      <c r="JRU660" s="38"/>
      <c r="JRV660" s="38"/>
      <c r="JRW660" s="38"/>
      <c r="JRX660" s="38"/>
      <c r="JRY660" s="38"/>
      <c r="JRZ660" s="38"/>
      <c r="JSA660" s="38"/>
      <c r="JSB660" s="38"/>
      <c r="JSC660" s="38"/>
      <c r="JSD660" s="38"/>
      <c r="JSE660" s="38"/>
      <c r="JSF660" s="38"/>
      <c r="JSG660" s="38"/>
      <c r="JSH660" s="38"/>
      <c r="JSI660" s="38"/>
      <c r="JSJ660" s="38"/>
      <c r="JSK660" s="38"/>
      <c r="JSL660" s="38"/>
      <c r="JSM660" s="38"/>
      <c r="JSN660" s="38"/>
      <c r="JSO660" s="38"/>
      <c r="JSP660" s="38"/>
      <c r="JSQ660" s="38"/>
      <c r="JSR660" s="38"/>
      <c r="JSS660" s="38"/>
      <c r="JST660" s="38"/>
      <c r="JSU660" s="38"/>
      <c r="JSV660" s="38"/>
      <c r="JSW660" s="38"/>
      <c r="JSX660" s="38"/>
      <c r="JSY660" s="38"/>
      <c r="JSZ660" s="38"/>
      <c r="JTA660" s="38"/>
      <c r="JTB660" s="38"/>
      <c r="JTC660" s="38"/>
      <c r="JTD660" s="38"/>
      <c r="JTE660" s="38"/>
      <c r="JTF660" s="38"/>
      <c r="JTG660" s="38"/>
      <c r="JTH660" s="38"/>
      <c r="JTI660" s="38"/>
      <c r="JTJ660" s="38"/>
      <c r="JTK660" s="38"/>
      <c r="JTL660" s="38"/>
      <c r="JTM660" s="38"/>
      <c r="JTN660" s="38"/>
      <c r="JTO660" s="38"/>
      <c r="JTP660" s="38"/>
      <c r="JTQ660" s="38"/>
      <c r="JTR660" s="38"/>
      <c r="JTS660" s="38"/>
      <c r="JTT660" s="38"/>
      <c r="JTU660" s="38"/>
      <c r="JTV660" s="38"/>
      <c r="JTW660" s="38"/>
      <c r="JTX660" s="38"/>
      <c r="JTY660" s="38"/>
      <c r="JTZ660" s="38"/>
      <c r="JUA660" s="38"/>
      <c r="JUB660" s="38"/>
      <c r="JUC660" s="38"/>
      <c r="JUD660" s="38"/>
      <c r="JUE660" s="38"/>
      <c r="JUF660" s="38"/>
      <c r="JUG660" s="38"/>
      <c r="JUH660" s="38"/>
      <c r="JUI660" s="38"/>
      <c r="JUJ660" s="38"/>
      <c r="JUK660" s="38"/>
      <c r="JUL660" s="38"/>
      <c r="JUM660" s="38"/>
      <c r="JUN660" s="38"/>
      <c r="JUO660" s="38"/>
      <c r="JUP660" s="38"/>
      <c r="JUQ660" s="38"/>
      <c r="JUR660" s="38"/>
      <c r="JUS660" s="38"/>
      <c r="JUT660" s="38"/>
      <c r="JUU660" s="38"/>
      <c r="JUV660" s="38"/>
      <c r="JUW660" s="38"/>
      <c r="JUX660" s="38"/>
      <c r="JUY660" s="38"/>
      <c r="JUZ660" s="38"/>
      <c r="JVA660" s="38"/>
      <c r="JVB660" s="38"/>
      <c r="JVC660" s="38"/>
      <c r="JVD660" s="38"/>
      <c r="JVE660" s="38"/>
      <c r="JVF660" s="38"/>
      <c r="JVG660" s="38"/>
      <c r="JVH660" s="38"/>
      <c r="JVI660" s="38"/>
      <c r="JVJ660" s="38"/>
      <c r="JVK660" s="38"/>
      <c r="JVL660" s="38"/>
      <c r="JVM660" s="38"/>
      <c r="JVN660" s="38"/>
      <c r="JVO660" s="38"/>
      <c r="JVP660" s="38"/>
      <c r="JVQ660" s="38"/>
      <c r="JVR660" s="38"/>
      <c r="JVS660" s="38"/>
      <c r="JVT660" s="38"/>
      <c r="JVU660" s="38"/>
      <c r="JVV660" s="38"/>
      <c r="JVW660" s="38"/>
      <c r="JVX660" s="38"/>
      <c r="JVY660" s="38"/>
      <c r="JVZ660" s="38"/>
      <c r="JWA660" s="38"/>
      <c r="JWB660" s="38"/>
      <c r="JWC660" s="38"/>
      <c r="JWD660" s="38"/>
      <c r="JWE660" s="38"/>
      <c r="JWF660" s="38"/>
      <c r="JWG660" s="38"/>
      <c r="JWH660" s="38"/>
      <c r="JWI660" s="38"/>
      <c r="JWJ660" s="38"/>
      <c r="JWK660" s="38"/>
      <c r="JWL660" s="38"/>
      <c r="JWM660" s="38"/>
      <c r="JWN660" s="38"/>
      <c r="JWO660" s="38"/>
      <c r="JWP660" s="38"/>
      <c r="JWQ660" s="38"/>
      <c r="JWR660" s="38"/>
      <c r="JWS660" s="38"/>
      <c r="JWT660" s="38"/>
      <c r="JWU660" s="38"/>
      <c r="JWV660" s="38"/>
      <c r="JWW660" s="38"/>
      <c r="JWX660" s="38"/>
      <c r="JWY660" s="38"/>
      <c r="JWZ660" s="38"/>
      <c r="JXA660" s="38"/>
      <c r="JXB660" s="38"/>
      <c r="JXC660" s="38"/>
      <c r="JXD660" s="38"/>
      <c r="JXE660" s="38"/>
      <c r="JXF660" s="38"/>
      <c r="JXG660" s="38"/>
      <c r="JXH660" s="38"/>
      <c r="JXI660" s="38"/>
      <c r="JXJ660" s="38"/>
      <c r="JXK660" s="38"/>
      <c r="JXL660" s="38"/>
      <c r="JXM660" s="38"/>
      <c r="JXN660" s="38"/>
      <c r="JXO660" s="38"/>
      <c r="JXP660" s="38"/>
      <c r="JXQ660" s="38"/>
      <c r="JXR660" s="38"/>
      <c r="JXS660" s="38"/>
      <c r="JXT660" s="38"/>
      <c r="JXU660" s="38"/>
      <c r="JXV660" s="38"/>
      <c r="JXW660" s="38"/>
      <c r="JXX660" s="38"/>
      <c r="JXY660" s="38"/>
      <c r="JXZ660" s="38"/>
      <c r="JYA660" s="38"/>
      <c r="JYB660" s="38"/>
      <c r="JYC660" s="38"/>
      <c r="JYD660" s="38"/>
      <c r="JYE660" s="38"/>
      <c r="JYF660" s="38"/>
      <c r="JYG660" s="38"/>
      <c r="JYH660" s="38"/>
      <c r="JYI660" s="38"/>
      <c r="JYJ660" s="38"/>
      <c r="JYK660" s="38"/>
      <c r="JYL660" s="38"/>
      <c r="JYM660" s="38"/>
      <c r="JYN660" s="38"/>
      <c r="JYO660" s="38"/>
      <c r="JYP660" s="38"/>
      <c r="JYQ660" s="38"/>
      <c r="JYR660" s="38"/>
      <c r="JYS660" s="38"/>
      <c r="JYT660" s="38"/>
      <c r="JYU660" s="38"/>
      <c r="JYV660" s="38"/>
      <c r="JYW660" s="38"/>
      <c r="JYX660" s="38"/>
      <c r="JYY660" s="38"/>
      <c r="JYZ660" s="38"/>
      <c r="JZA660" s="38"/>
      <c r="JZB660" s="38"/>
      <c r="JZC660" s="38"/>
      <c r="JZD660" s="38"/>
      <c r="JZE660" s="38"/>
      <c r="JZF660" s="38"/>
      <c r="JZG660" s="38"/>
      <c r="JZH660" s="38"/>
      <c r="JZI660" s="38"/>
      <c r="JZJ660" s="38"/>
      <c r="JZK660" s="38"/>
      <c r="JZL660" s="38"/>
      <c r="JZM660" s="38"/>
      <c r="JZN660" s="38"/>
      <c r="JZO660" s="38"/>
      <c r="JZP660" s="38"/>
      <c r="JZQ660" s="38"/>
      <c r="JZR660" s="38"/>
      <c r="JZS660" s="38"/>
      <c r="JZT660" s="38"/>
      <c r="JZU660" s="38"/>
      <c r="JZV660" s="38"/>
      <c r="JZW660" s="38"/>
      <c r="JZX660" s="38"/>
      <c r="JZY660" s="38"/>
      <c r="JZZ660" s="38"/>
      <c r="KAA660" s="38"/>
      <c r="KAB660" s="38"/>
      <c r="KAC660" s="38"/>
      <c r="KAD660" s="38"/>
      <c r="KAE660" s="38"/>
      <c r="KAF660" s="38"/>
      <c r="KAG660" s="38"/>
      <c r="KAH660" s="38"/>
      <c r="KAI660" s="38"/>
      <c r="KAJ660" s="38"/>
      <c r="KAK660" s="38"/>
      <c r="KAL660" s="38"/>
      <c r="KAM660" s="38"/>
      <c r="KAN660" s="38"/>
      <c r="KAO660" s="38"/>
      <c r="KAP660" s="38"/>
      <c r="KAQ660" s="38"/>
      <c r="KAR660" s="38"/>
      <c r="KAS660" s="38"/>
      <c r="KAT660" s="38"/>
      <c r="KAU660" s="38"/>
      <c r="KAV660" s="38"/>
      <c r="KAW660" s="38"/>
      <c r="KAX660" s="38"/>
      <c r="KAY660" s="38"/>
      <c r="KAZ660" s="38"/>
      <c r="KBA660" s="38"/>
      <c r="KBB660" s="38"/>
      <c r="KBC660" s="38"/>
      <c r="KBD660" s="38"/>
      <c r="KBE660" s="38"/>
      <c r="KBF660" s="38"/>
      <c r="KBG660" s="38"/>
      <c r="KBH660" s="38"/>
      <c r="KBI660" s="38"/>
      <c r="KBJ660" s="38"/>
      <c r="KBK660" s="38"/>
      <c r="KBL660" s="38"/>
      <c r="KBM660" s="38"/>
      <c r="KBN660" s="38"/>
      <c r="KBO660" s="38"/>
      <c r="KBP660" s="38"/>
      <c r="KBQ660" s="38"/>
      <c r="KBR660" s="38"/>
      <c r="KBS660" s="38"/>
      <c r="KBT660" s="38"/>
      <c r="KBU660" s="38"/>
      <c r="KBV660" s="38"/>
      <c r="KBW660" s="38"/>
      <c r="KBX660" s="38"/>
      <c r="KBY660" s="38"/>
      <c r="KBZ660" s="38"/>
      <c r="KCA660" s="38"/>
      <c r="KCB660" s="38"/>
      <c r="KCC660" s="38"/>
      <c r="KCD660" s="38"/>
      <c r="KCE660" s="38"/>
      <c r="KCF660" s="38"/>
      <c r="KCG660" s="38"/>
      <c r="KCH660" s="38"/>
      <c r="KCI660" s="38"/>
      <c r="KCJ660" s="38"/>
      <c r="KCK660" s="38"/>
      <c r="KCL660" s="38"/>
      <c r="KCM660" s="38"/>
      <c r="KCN660" s="38"/>
      <c r="KCO660" s="38"/>
      <c r="KCP660" s="38"/>
      <c r="KCQ660" s="38"/>
      <c r="KCR660" s="38"/>
      <c r="KCS660" s="38"/>
      <c r="KCT660" s="38"/>
      <c r="KCU660" s="38"/>
      <c r="KCV660" s="38"/>
      <c r="KCW660" s="38"/>
      <c r="KCX660" s="38"/>
      <c r="KCY660" s="38"/>
      <c r="KCZ660" s="38"/>
      <c r="KDA660" s="38"/>
      <c r="KDB660" s="38"/>
      <c r="KDC660" s="38"/>
      <c r="KDD660" s="38"/>
      <c r="KDE660" s="38"/>
      <c r="KDF660" s="38"/>
      <c r="KDG660" s="38"/>
      <c r="KDH660" s="38"/>
      <c r="KDI660" s="38"/>
      <c r="KDJ660" s="38"/>
      <c r="KDK660" s="38"/>
      <c r="KDL660" s="38"/>
      <c r="KDM660" s="38"/>
      <c r="KDN660" s="38"/>
      <c r="KDO660" s="38"/>
      <c r="KDP660" s="38"/>
      <c r="KDQ660" s="38"/>
      <c r="KDR660" s="38"/>
      <c r="KDS660" s="38"/>
      <c r="KDT660" s="38"/>
      <c r="KDU660" s="38"/>
      <c r="KDV660" s="38"/>
      <c r="KDW660" s="38"/>
      <c r="KDX660" s="38"/>
      <c r="KDY660" s="38"/>
      <c r="KDZ660" s="38"/>
      <c r="KEA660" s="38"/>
      <c r="KEB660" s="38"/>
      <c r="KEC660" s="38"/>
      <c r="KED660" s="38"/>
      <c r="KEE660" s="38"/>
      <c r="KEF660" s="38"/>
      <c r="KEG660" s="38"/>
      <c r="KEH660" s="38"/>
      <c r="KEI660" s="38"/>
      <c r="KEJ660" s="38"/>
      <c r="KEK660" s="38"/>
      <c r="KEL660" s="38"/>
      <c r="KEM660" s="38"/>
      <c r="KEN660" s="38"/>
      <c r="KEO660" s="38"/>
      <c r="KEP660" s="38"/>
      <c r="KEQ660" s="38"/>
      <c r="KER660" s="38"/>
      <c r="KES660" s="38"/>
      <c r="KET660" s="38"/>
      <c r="KEU660" s="38"/>
      <c r="KEV660" s="38"/>
      <c r="KEW660" s="38"/>
      <c r="KEX660" s="38"/>
      <c r="KEY660" s="38"/>
      <c r="KEZ660" s="38"/>
      <c r="KFA660" s="38"/>
      <c r="KFB660" s="38"/>
      <c r="KFC660" s="38"/>
      <c r="KFD660" s="38"/>
      <c r="KFE660" s="38"/>
      <c r="KFF660" s="38"/>
      <c r="KFG660" s="38"/>
      <c r="KFH660" s="38"/>
      <c r="KFI660" s="38"/>
      <c r="KFJ660" s="38"/>
      <c r="KFK660" s="38"/>
      <c r="KFL660" s="38"/>
      <c r="KFM660" s="38"/>
      <c r="KFN660" s="38"/>
      <c r="KFO660" s="38"/>
      <c r="KFP660" s="38"/>
      <c r="KFQ660" s="38"/>
      <c r="KFR660" s="38"/>
      <c r="KFS660" s="38"/>
      <c r="KFT660" s="38"/>
      <c r="KFU660" s="38"/>
      <c r="KFV660" s="38"/>
      <c r="KFW660" s="38"/>
      <c r="KFX660" s="38"/>
      <c r="KFY660" s="38"/>
      <c r="KFZ660" s="38"/>
      <c r="KGA660" s="38"/>
      <c r="KGB660" s="38"/>
      <c r="KGC660" s="38"/>
      <c r="KGD660" s="38"/>
      <c r="KGE660" s="38"/>
      <c r="KGF660" s="38"/>
      <c r="KGG660" s="38"/>
      <c r="KGH660" s="38"/>
      <c r="KGI660" s="38"/>
      <c r="KGJ660" s="38"/>
      <c r="KGK660" s="38"/>
      <c r="KGL660" s="38"/>
      <c r="KGM660" s="38"/>
      <c r="KGN660" s="38"/>
      <c r="KGO660" s="38"/>
      <c r="KGP660" s="38"/>
      <c r="KGQ660" s="38"/>
      <c r="KGR660" s="38"/>
      <c r="KGS660" s="38"/>
      <c r="KGT660" s="38"/>
      <c r="KGU660" s="38"/>
      <c r="KGV660" s="38"/>
      <c r="KGW660" s="38"/>
      <c r="KGX660" s="38"/>
      <c r="KGY660" s="38"/>
      <c r="KGZ660" s="38"/>
      <c r="KHA660" s="38"/>
      <c r="KHB660" s="38"/>
      <c r="KHC660" s="38"/>
      <c r="KHD660" s="38"/>
      <c r="KHE660" s="38"/>
      <c r="KHF660" s="38"/>
      <c r="KHG660" s="38"/>
      <c r="KHH660" s="38"/>
      <c r="KHI660" s="38"/>
      <c r="KHJ660" s="38"/>
      <c r="KHK660" s="38"/>
      <c r="KHL660" s="38"/>
      <c r="KHM660" s="38"/>
      <c r="KHN660" s="38"/>
      <c r="KHO660" s="38"/>
      <c r="KHP660" s="38"/>
      <c r="KHQ660" s="38"/>
      <c r="KHR660" s="38"/>
      <c r="KHS660" s="38"/>
      <c r="KHT660" s="38"/>
      <c r="KHU660" s="38"/>
      <c r="KHV660" s="38"/>
      <c r="KHW660" s="38"/>
      <c r="KHX660" s="38"/>
      <c r="KHY660" s="38"/>
      <c r="KHZ660" s="38"/>
      <c r="KIA660" s="38"/>
      <c r="KIB660" s="38"/>
      <c r="KIC660" s="38"/>
      <c r="KID660" s="38"/>
      <c r="KIE660" s="38"/>
      <c r="KIF660" s="38"/>
      <c r="KIG660" s="38"/>
      <c r="KIH660" s="38"/>
      <c r="KII660" s="38"/>
      <c r="KIJ660" s="38"/>
      <c r="KIK660" s="38"/>
      <c r="KIL660" s="38"/>
      <c r="KIM660" s="38"/>
      <c r="KIN660" s="38"/>
      <c r="KIO660" s="38"/>
      <c r="KIP660" s="38"/>
      <c r="KIQ660" s="38"/>
      <c r="KIR660" s="38"/>
      <c r="KIS660" s="38"/>
      <c r="KIT660" s="38"/>
      <c r="KIU660" s="38"/>
      <c r="KIV660" s="38"/>
      <c r="KIW660" s="38"/>
      <c r="KIX660" s="38"/>
      <c r="KIY660" s="38"/>
      <c r="KIZ660" s="38"/>
      <c r="KJA660" s="38"/>
      <c r="KJB660" s="38"/>
      <c r="KJC660" s="38"/>
      <c r="KJD660" s="38"/>
      <c r="KJE660" s="38"/>
      <c r="KJF660" s="38"/>
      <c r="KJG660" s="38"/>
      <c r="KJH660" s="38"/>
      <c r="KJI660" s="38"/>
      <c r="KJJ660" s="38"/>
      <c r="KJK660" s="38"/>
      <c r="KJL660" s="38"/>
      <c r="KJM660" s="38"/>
      <c r="KJN660" s="38"/>
      <c r="KJO660" s="38"/>
      <c r="KJP660" s="38"/>
      <c r="KJQ660" s="38"/>
      <c r="KJR660" s="38"/>
      <c r="KJS660" s="38"/>
      <c r="KJT660" s="38"/>
      <c r="KJU660" s="38"/>
      <c r="KJV660" s="38"/>
      <c r="KJW660" s="38"/>
      <c r="KJX660" s="38"/>
      <c r="KJY660" s="38"/>
      <c r="KJZ660" s="38"/>
      <c r="KKA660" s="38"/>
      <c r="KKB660" s="38"/>
      <c r="KKC660" s="38"/>
      <c r="KKD660" s="38"/>
      <c r="KKE660" s="38"/>
      <c r="KKF660" s="38"/>
      <c r="KKG660" s="38"/>
      <c r="KKH660" s="38"/>
      <c r="KKI660" s="38"/>
      <c r="KKJ660" s="38"/>
      <c r="KKK660" s="38"/>
      <c r="KKL660" s="38"/>
      <c r="KKM660" s="38"/>
      <c r="KKN660" s="38"/>
      <c r="KKO660" s="38"/>
      <c r="KKP660" s="38"/>
      <c r="KKQ660" s="38"/>
      <c r="KKR660" s="38"/>
      <c r="KKS660" s="38"/>
      <c r="KKT660" s="38"/>
      <c r="KKU660" s="38"/>
      <c r="KKV660" s="38"/>
      <c r="KKW660" s="38"/>
      <c r="KKX660" s="38"/>
      <c r="KKY660" s="38"/>
      <c r="KKZ660" s="38"/>
      <c r="KLA660" s="38"/>
      <c r="KLB660" s="38"/>
      <c r="KLC660" s="38"/>
      <c r="KLD660" s="38"/>
      <c r="KLE660" s="38"/>
      <c r="KLF660" s="38"/>
      <c r="KLG660" s="38"/>
      <c r="KLH660" s="38"/>
      <c r="KLI660" s="38"/>
      <c r="KLJ660" s="38"/>
      <c r="KLK660" s="38"/>
      <c r="KLL660" s="38"/>
      <c r="KLM660" s="38"/>
      <c r="KLN660" s="38"/>
      <c r="KLO660" s="38"/>
      <c r="KLP660" s="38"/>
      <c r="KLQ660" s="38"/>
      <c r="KLR660" s="38"/>
      <c r="KLS660" s="38"/>
      <c r="KLT660" s="38"/>
      <c r="KLU660" s="38"/>
      <c r="KLV660" s="38"/>
      <c r="KLW660" s="38"/>
      <c r="KLX660" s="38"/>
      <c r="KLY660" s="38"/>
      <c r="KLZ660" s="38"/>
      <c r="KMA660" s="38"/>
      <c r="KMB660" s="38"/>
      <c r="KMC660" s="38"/>
      <c r="KMD660" s="38"/>
      <c r="KME660" s="38"/>
      <c r="KMF660" s="38"/>
      <c r="KMG660" s="38"/>
      <c r="KMH660" s="38"/>
      <c r="KMI660" s="38"/>
      <c r="KMJ660" s="38"/>
      <c r="KMK660" s="38"/>
      <c r="KML660" s="38"/>
      <c r="KMM660" s="38"/>
      <c r="KMN660" s="38"/>
      <c r="KMO660" s="38"/>
      <c r="KMP660" s="38"/>
      <c r="KMQ660" s="38"/>
      <c r="KMR660" s="38"/>
      <c r="KMS660" s="38"/>
      <c r="KMT660" s="38"/>
      <c r="KMU660" s="38"/>
      <c r="KMV660" s="38"/>
      <c r="KMW660" s="38"/>
      <c r="KMX660" s="38"/>
      <c r="KMY660" s="38"/>
      <c r="KMZ660" s="38"/>
      <c r="KNA660" s="38"/>
      <c r="KNB660" s="38"/>
      <c r="KNC660" s="38"/>
      <c r="KND660" s="38"/>
      <c r="KNE660" s="38"/>
      <c r="KNF660" s="38"/>
      <c r="KNG660" s="38"/>
      <c r="KNH660" s="38"/>
      <c r="KNI660" s="38"/>
      <c r="KNJ660" s="38"/>
      <c r="KNK660" s="38"/>
      <c r="KNL660" s="38"/>
      <c r="KNM660" s="38"/>
      <c r="KNN660" s="38"/>
      <c r="KNO660" s="38"/>
      <c r="KNP660" s="38"/>
      <c r="KNQ660" s="38"/>
      <c r="KNR660" s="38"/>
      <c r="KNS660" s="38"/>
      <c r="KNT660" s="38"/>
      <c r="KNU660" s="38"/>
      <c r="KNV660" s="38"/>
      <c r="KNW660" s="38"/>
      <c r="KNX660" s="38"/>
      <c r="KNY660" s="38"/>
      <c r="KNZ660" s="38"/>
      <c r="KOA660" s="38"/>
      <c r="KOB660" s="38"/>
      <c r="KOC660" s="38"/>
      <c r="KOD660" s="38"/>
      <c r="KOE660" s="38"/>
      <c r="KOF660" s="38"/>
      <c r="KOG660" s="38"/>
      <c r="KOH660" s="38"/>
      <c r="KOI660" s="38"/>
      <c r="KOJ660" s="38"/>
      <c r="KOK660" s="38"/>
      <c r="KOL660" s="38"/>
      <c r="KOM660" s="38"/>
      <c r="KON660" s="38"/>
      <c r="KOO660" s="38"/>
      <c r="KOP660" s="38"/>
      <c r="KOQ660" s="38"/>
      <c r="KOR660" s="38"/>
      <c r="KOS660" s="38"/>
      <c r="KOT660" s="38"/>
      <c r="KOU660" s="38"/>
      <c r="KOV660" s="38"/>
      <c r="KOW660" s="38"/>
      <c r="KOX660" s="38"/>
      <c r="KOY660" s="38"/>
      <c r="KOZ660" s="38"/>
      <c r="KPA660" s="38"/>
      <c r="KPB660" s="38"/>
      <c r="KPC660" s="38"/>
      <c r="KPD660" s="38"/>
      <c r="KPE660" s="38"/>
      <c r="KPF660" s="38"/>
      <c r="KPG660" s="38"/>
      <c r="KPH660" s="38"/>
      <c r="KPI660" s="38"/>
      <c r="KPJ660" s="38"/>
      <c r="KPK660" s="38"/>
      <c r="KPL660" s="38"/>
      <c r="KPM660" s="38"/>
      <c r="KPN660" s="38"/>
      <c r="KPO660" s="38"/>
      <c r="KPP660" s="38"/>
      <c r="KPQ660" s="38"/>
      <c r="KPR660" s="38"/>
      <c r="KPS660" s="38"/>
      <c r="KPT660" s="38"/>
      <c r="KPU660" s="38"/>
      <c r="KPV660" s="38"/>
      <c r="KPW660" s="38"/>
      <c r="KPX660" s="38"/>
      <c r="KPY660" s="38"/>
      <c r="KPZ660" s="38"/>
      <c r="KQA660" s="38"/>
      <c r="KQB660" s="38"/>
      <c r="KQC660" s="38"/>
      <c r="KQD660" s="38"/>
      <c r="KQE660" s="38"/>
      <c r="KQF660" s="38"/>
      <c r="KQG660" s="38"/>
      <c r="KQH660" s="38"/>
      <c r="KQI660" s="38"/>
      <c r="KQJ660" s="38"/>
      <c r="KQK660" s="38"/>
      <c r="KQL660" s="38"/>
      <c r="KQM660" s="38"/>
      <c r="KQN660" s="38"/>
      <c r="KQO660" s="38"/>
      <c r="KQP660" s="38"/>
      <c r="KQQ660" s="38"/>
      <c r="KQR660" s="38"/>
      <c r="KQS660" s="38"/>
      <c r="KQT660" s="38"/>
      <c r="KQU660" s="38"/>
      <c r="KQV660" s="38"/>
      <c r="KQW660" s="38"/>
      <c r="KQX660" s="38"/>
      <c r="KQY660" s="38"/>
      <c r="KQZ660" s="38"/>
      <c r="KRA660" s="38"/>
      <c r="KRB660" s="38"/>
      <c r="KRC660" s="38"/>
      <c r="KRD660" s="38"/>
      <c r="KRE660" s="38"/>
      <c r="KRF660" s="38"/>
      <c r="KRG660" s="38"/>
      <c r="KRH660" s="38"/>
      <c r="KRI660" s="38"/>
      <c r="KRJ660" s="38"/>
      <c r="KRK660" s="38"/>
      <c r="KRL660" s="38"/>
      <c r="KRM660" s="38"/>
      <c r="KRN660" s="38"/>
      <c r="KRO660" s="38"/>
      <c r="KRP660" s="38"/>
      <c r="KRQ660" s="38"/>
      <c r="KRR660" s="38"/>
      <c r="KRS660" s="38"/>
      <c r="KRT660" s="38"/>
      <c r="KRU660" s="38"/>
      <c r="KRV660" s="38"/>
      <c r="KRW660" s="38"/>
      <c r="KRX660" s="38"/>
      <c r="KRY660" s="38"/>
      <c r="KRZ660" s="38"/>
      <c r="KSA660" s="38"/>
      <c r="KSB660" s="38"/>
      <c r="KSC660" s="38"/>
      <c r="KSD660" s="38"/>
      <c r="KSE660" s="38"/>
      <c r="KSF660" s="38"/>
      <c r="KSG660" s="38"/>
      <c r="KSH660" s="38"/>
      <c r="KSI660" s="38"/>
      <c r="KSJ660" s="38"/>
      <c r="KSK660" s="38"/>
      <c r="KSL660" s="38"/>
      <c r="KSM660" s="38"/>
      <c r="KSN660" s="38"/>
      <c r="KSO660" s="38"/>
      <c r="KSP660" s="38"/>
      <c r="KSQ660" s="38"/>
      <c r="KSR660" s="38"/>
      <c r="KSS660" s="38"/>
      <c r="KST660" s="38"/>
      <c r="KSU660" s="38"/>
      <c r="KSV660" s="38"/>
      <c r="KSW660" s="38"/>
      <c r="KSX660" s="38"/>
      <c r="KSY660" s="38"/>
      <c r="KSZ660" s="38"/>
      <c r="KTA660" s="38"/>
      <c r="KTB660" s="38"/>
      <c r="KTC660" s="38"/>
      <c r="KTD660" s="38"/>
      <c r="KTE660" s="38"/>
      <c r="KTF660" s="38"/>
      <c r="KTG660" s="38"/>
      <c r="KTH660" s="38"/>
      <c r="KTI660" s="38"/>
      <c r="KTJ660" s="38"/>
      <c r="KTK660" s="38"/>
      <c r="KTL660" s="38"/>
      <c r="KTM660" s="38"/>
      <c r="KTN660" s="38"/>
      <c r="KTO660" s="38"/>
      <c r="KTP660" s="38"/>
      <c r="KTQ660" s="38"/>
      <c r="KTR660" s="38"/>
      <c r="KTS660" s="38"/>
      <c r="KTT660" s="38"/>
      <c r="KTU660" s="38"/>
      <c r="KTV660" s="38"/>
      <c r="KTW660" s="38"/>
      <c r="KTX660" s="38"/>
      <c r="KTY660" s="38"/>
      <c r="KTZ660" s="38"/>
      <c r="KUA660" s="38"/>
      <c r="KUB660" s="38"/>
      <c r="KUC660" s="38"/>
      <c r="KUD660" s="38"/>
      <c r="KUE660" s="38"/>
      <c r="KUF660" s="38"/>
      <c r="KUG660" s="38"/>
      <c r="KUH660" s="38"/>
      <c r="KUI660" s="38"/>
      <c r="KUJ660" s="38"/>
      <c r="KUK660" s="38"/>
      <c r="KUL660" s="38"/>
      <c r="KUM660" s="38"/>
      <c r="KUN660" s="38"/>
      <c r="KUO660" s="38"/>
      <c r="KUP660" s="38"/>
      <c r="KUQ660" s="38"/>
      <c r="KUR660" s="38"/>
      <c r="KUS660" s="38"/>
      <c r="KUT660" s="38"/>
      <c r="KUU660" s="38"/>
      <c r="KUV660" s="38"/>
      <c r="KUW660" s="38"/>
      <c r="KUX660" s="38"/>
      <c r="KUY660" s="38"/>
      <c r="KUZ660" s="38"/>
      <c r="KVA660" s="38"/>
      <c r="KVB660" s="38"/>
      <c r="KVC660" s="38"/>
      <c r="KVD660" s="38"/>
      <c r="KVE660" s="38"/>
      <c r="KVF660" s="38"/>
      <c r="KVG660" s="38"/>
      <c r="KVH660" s="38"/>
      <c r="KVI660" s="38"/>
      <c r="KVJ660" s="38"/>
      <c r="KVK660" s="38"/>
      <c r="KVL660" s="38"/>
      <c r="KVM660" s="38"/>
      <c r="KVN660" s="38"/>
      <c r="KVO660" s="38"/>
      <c r="KVP660" s="38"/>
      <c r="KVQ660" s="38"/>
      <c r="KVR660" s="38"/>
      <c r="KVS660" s="38"/>
      <c r="KVT660" s="38"/>
      <c r="KVU660" s="38"/>
      <c r="KVV660" s="38"/>
      <c r="KVW660" s="38"/>
      <c r="KVX660" s="38"/>
      <c r="KVY660" s="38"/>
      <c r="KVZ660" s="38"/>
      <c r="KWA660" s="38"/>
      <c r="KWB660" s="38"/>
      <c r="KWC660" s="38"/>
      <c r="KWD660" s="38"/>
      <c r="KWE660" s="38"/>
      <c r="KWF660" s="38"/>
      <c r="KWG660" s="38"/>
      <c r="KWH660" s="38"/>
      <c r="KWI660" s="38"/>
      <c r="KWJ660" s="38"/>
      <c r="KWK660" s="38"/>
      <c r="KWL660" s="38"/>
      <c r="KWM660" s="38"/>
      <c r="KWN660" s="38"/>
      <c r="KWO660" s="38"/>
      <c r="KWP660" s="38"/>
      <c r="KWQ660" s="38"/>
      <c r="KWR660" s="38"/>
      <c r="KWS660" s="38"/>
      <c r="KWT660" s="38"/>
      <c r="KWU660" s="38"/>
      <c r="KWV660" s="38"/>
      <c r="KWW660" s="38"/>
      <c r="KWX660" s="38"/>
      <c r="KWY660" s="38"/>
      <c r="KWZ660" s="38"/>
      <c r="KXA660" s="38"/>
      <c r="KXB660" s="38"/>
      <c r="KXC660" s="38"/>
      <c r="KXD660" s="38"/>
      <c r="KXE660" s="38"/>
      <c r="KXF660" s="38"/>
      <c r="KXG660" s="38"/>
      <c r="KXH660" s="38"/>
      <c r="KXI660" s="38"/>
      <c r="KXJ660" s="38"/>
      <c r="KXK660" s="38"/>
      <c r="KXL660" s="38"/>
      <c r="KXM660" s="38"/>
      <c r="KXN660" s="38"/>
      <c r="KXO660" s="38"/>
      <c r="KXP660" s="38"/>
      <c r="KXQ660" s="38"/>
      <c r="KXR660" s="38"/>
      <c r="KXS660" s="38"/>
      <c r="KXT660" s="38"/>
      <c r="KXU660" s="38"/>
      <c r="KXV660" s="38"/>
      <c r="KXW660" s="38"/>
      <c r="KXX660" s="38"/>
      <c r="KXY660" s="38"/>
      <c r="KXZ660" s="38"/>
      <c r="KYA660" s="38"/>
      <c r="KYB660" s="38"/>
      <c r="KYC660" s="38"/>
      <c r="KYD660" s="38"/>
      <c r="KYE660" s="38"/>
      <c r="KYF660" s="38"/>
      <c r="KYG660" s="38"/>
      <c r="KYH660" s="38"/>
      <c r="KYI660" s="38"/>
      <c r="KYJ660" s="38"/>
      <c r="KYK660" s="38"/>
      <c r="KYL660" s="38"/>
      <c r="KYM660" s="38"/>
      <c r="KYN660" s="38"/>
      <c r="KYO660" s="38"/>
      <c r="KYP660" s="38"/>
      <c r="KYQ660" s="38"/>
      <c r="KYR660" s="38"/>
      <c r="KYS660" s="38"/>
      <c r="KYT660" s="38"/>
      <c r="KYU660" s="38"/>
      <c r="KYV660" s="38"/>
      <c r="KYW660" s="38"/>
      <c r="KYX660" s="38"/>
      <c r="KYY660" s="38"/>
      <c r="KYZ660" s="38"/>
      <c r="KZA660" s="38"/>
      <c r="KZB660" s="38"/>
      <c r="KZC660" s="38"/>
      <c r="KZD660" s="38"/>
      <c r="KZE660" s="38"/>
      <c r="KZF660" s="38"/>
      <c r="KZG660" s="38"/>
      <c r="KZH660" s="38"/>
      <c r="KZI660" s="38"/>
      <c r="KZJ660" s="38"/>
      <c r="KZK660" s="38"/>
      <c r="KZL660" s="38"/>
      <c r="KZM660" s="38"/>
      <c r="KZN660" s="38"/>
      <c r="KZO660" s="38"/>
      <c r="KZP660" s="38"/>
      <c r="KZQ660" s="38"/>
      <c r="KZR660" s="38"/>
      <c r="KZS660" s="38"/>
      <c r="KZT660" s="38"/>
      <c r="KZU660" s="38"/>
      <c r="KZV660" s="38"/>
      <c r="KZW660" s="38"/>
      <c r="KZX660" s="38"/>
      <c r="KZY660" s="38"/>
      <c r="KZZ660" s="38"/>
      <c r="LAA660" s="38"/>
      <c r="LAB660" s="38"/>
      <c r="LAC660" s="38"/>
      <c r="LAD660" s="38"/>
      <c r="LAE660" s="38"/>
      <c r="LAF660" s="38"/>
      <c r="LAG660" s="38"/>
      <c r="LAH660" s="38"/>
      <c r="LAI660" s="38"/>
      <c r="LAJ660" s="38"/>
      <c r="LAK660" s="38"/>
      <c r="LAL660" s="38"/>
      <c r="LAM660" s="38"/>
      <c r="LAN660" s="38"/>
      <c r="LAO660" s="38"/>
      <c r="LAP660" s="38"/>
      <c r="LAQ660" s="38"/>
      <c r="LAR660" s="38"/>
      <c r="LAS660" s="38"/>
      <c r="LAT660" s="38"/>
      <c r="LAU660" s="38"/>
      <c r="LAV660" s="38"/>
      <c r="LAW660" s="38"/>
      <c r="LAX660" s="38"/>
      <c r="LAY660" s="38"/>
      <c r="LAZ660" s="38"/>
      <c r="LBA660" s="38"/>
      <c r="LBB660" s="38"/>
      <c r="LBC660" s="38"/>
      <c r="LBD660" s="38"/>
      <c r="LBE660" s="38"/>
      <c r="LBF660" s="38"/>
      <c r="LBG660" s="38"/>
      <c r="LBH660" s="38"/>
      <c r="LBI660" s="38"/>
      <c r="LBJ660" s="38"/>
      <c r="LBK660" s="38"/>
      <c r="LBL660" s="38"/>
      <c r="LBM660" s="38"/>
      <c r="LBN660" s="38"/>
      <c r="LBO660" s="38"/>
      <c r="LBP660" s="38"/>
      <c r="LBQ660" s="38"/>
      <c r="LBR660" s="38"/>
      <c r="LBS660" s="38"/>
      <c r="LBT660" s="38"/>
      <c r="LBU660" s="38"/>
      <c r="LBV660" s="38"/>
      <c r="LBW660" s="38"/>
      <c r="LBX660" s="38"/>
      <c r="LBY660" s="38"/>
      <c r="LBZ660" s="38"/>
      <c r="LCA660" s="38"/>
      <c r="LCB660" s="38"/>
      <c r="LCC660" s="38"/>
      <c r="LCD660" s="38"/>
      <c r="LCE660" s="38"/>
      <c r="LCF660" s="38"/>
      <c r="LCG660" s="38"/>
      <c r="LCH660" s="38"/>
      <c r="LCI660" s="38"/>
      <c r="LCJ660" s="38"/>
      <c r="LCK660" s="38"/>
      <c r="LCL660" s="38"/>
      <c r="LCM660" s="38"/>
      <c r="LCN660" s="38"/>
      <c r="LCO660" s="38"/>
      <c r="LCP660" s="38"/>
      <c r="LCQ660" s="38"/>
      <c r="LCR660" s="38"/>
      <c r="LCS660" s="38"/>
      <c r="LCT660" s="38"/>
      <c r="LCU660" s="38"/>
      <c r="LCV660" s="38"/>
      <c r="LCW660" s="38"/>
      <c r="LCX660" s="38"/>
      <c r="LCY660" s="38"/>
      <c r="LCZ660" s="38"/>
      <c r="LDA660" s="38"/>
      <c r="LDB660" s="38"/>
      <c r="LDC660" s="38"/>
      <c r="LDD660" s="38"/>
      <c r="LDE660" s="38"/>
      <c r="LDF660" s="38"/>
      <c r="LDG660" s="38"/>
      <c r="LDH660" s="38"/>
      <c r="LDI660" s="38"/>
      <c r="LDJ660" s="38"/>
      <c r="LDK660" s="38"/>
      <c r="LDL660" s="38"/>
      <c r="LDM660" s="38"/>
      <c r="LDN660" s="38"/>
      <c r="LDO660" s="38"/>
      <c r="LDP660" s="38"/>
      <c r="LDQ660" s="38"/>
      <c r="LDR660" s="38"/>
      <c r="LDS660" s="38"/>
      <c r="LDT660" s="38"/>
      <c r="LDU660" s="38"/>
      <c r="LDV660" s="38"/>
      <c r="LDW660" s="38"/>
      <c r="LDX660" s="38"/>
      <c r="LDY660" s="38"/>
      <c r="LDZ660" s="38"/>
      <c r="LEA660" s="38"/>
      <c r="LEB660" s="38"/>
      <c r="LEC660" s="38"/>
      <c r="LED660" s="38"/>
      <c r="LEE660" s="38"/>
      <c r="LEF660" s="38"/>
      <c r="LEG660" s="38"/>
      <c r="LEH660" s="38"/>
      <c r="LEI660" s="38"/>
      <c r="LEJ660" s="38"/>
      <c r="LEK660" s="38"/>
      <c r="LEL660" s="38"/>
      <c r="LEM660" s="38"/>
      <c r="LEN660" s="38"/>
      <c r="LEO660" s="38"/>
      <c r="LEP660" s="38"/>
      <c r="LEQ660" s="38"/>
      <c r="LER660" s="38"/>
      <c r="LES660" s="38"/>
      <c r="LET660" s="38"/>
      <c r="LEU660" s="38"/>
      <c r="LEV660" s="38"/>
      <c r="LEW660" s="38"/>
      <c r="LEX660" s="38"/>
      <c r="LEY660" s="38"/>
      <c r="LEZ660" s="38"/>
      <c r="LFA660" s="38"/>
      <c r="LFB660" s="38"/>
      <c r="LFC660" s="38"/>
      <c r="LFD660" s="38"/>
      <c r="LFE660" s="38"/>
      <c r="LFF660" s="38"/>
      <c r="LFG660" s="38"/>
      <c r="LFH660" s="38"/>
      <c r="LFI660" s="38"/>
      <c r="LFJ660" s="38"/>
      <c r="LFK660" s="38"/>
      <c r="LFL660" s="38"/>
      <c r="LFM660" s="38"/>
      <c r="LFN660" s="38"/>
      <c r="LFO660" s="38"/>
      <c r="LFP660" s="38"/>
      <c r="LFQ660" s="38"/>
      <c r="LFR660" s="38"/>
      <c r="LFS660" s="38"/>
      <c r="LFT660" s="38"/>
      <c r="LFU660" s="38"/>
      <c r="LFV660" s="38"/>
      <c r="LFW660" s="38"/>
      <c r="LFX660" s="38"/>
      <c r="LFY660" s="38"/>
      <c r="LFZ660" s="38"/>
      <c r="LGA660" s="38"/>
      <c r="LGB660" s="38"/>
      <c r="LGC660" s="38"/>
      <c r="LGD660" s="38"/>
      <c r="LGE660" s="38"/>
      <c r="LGF660" s="38"/>
      <c r="LGG660" s="38"/>
      <c r="LGH660" s="38"/>
      <c r="LGI660" s="38"/>
      <c r="LGJ660" s="38"/>
      <c r="LGK660" s="38"/>
      <c r="LGL660" s="38"/>
      <c r="LGM660" s="38"/>
      <c r="LGN660" s="38"/>
      <c r="LGO660" s="38"/>
      <c r="LGP660" s="38"/>
      <c r="LGQ660" s="38"/>
      <c r="LGR660" s="38"/>
      <c r="LGS660" s="38"/>
      <c r="LGT660" s="38"/>
      <c r="LGU660" s="38"/>
      <c r="LGV660" s="38"/>
      <c r="LGW660" s="38"/>
      <c r="LGX660" s="38"/>
      <c r="LGY660" s="38"/>
      <c r="LGZ660" s="38"/>
      <c r="LHA660" s="38"/>
      <c r="LHB660" s="38"/>
      <c r="LHC660" s="38"/>
      <c r="LHD660" s="38"/>
      <c r="LHE660" s="38"/>
      <c r="LHF660" s="38"/>
      <c r="LHG660" s="38"/>
      <c r="LHH660" s="38"/>
      <c r="LHI660" s="38"/>
      <c r="LHJ660" s="38"/>
      <c r="LHK660" s="38"/>
      <c r="LHL660" s="38"/>
      <c r="LHM660" s="38"/>
      <c r="LHN660" s="38"/>
      <c r="LHO660" s="38"/>
      <c r="LHP660" s="38"/>
      <c r="LHQ660" s="38"/>
      <c r="LHR660" s="38"/>
      <c r="LHS660" s="38"/>
      <c r="LHT660" s="38"/>
      <c r="LHU660" s="38"/>
      <c r="LHV660" s="38"/>
      <c r="LHW660" s="38"/>
      <c r="LHX660" s="38"/>
      <c r="LHY660" s="38"/>
      <c r="LHZ660" s="38"/>
      <c r="LIA660" s="38"/>
      <c r="LIB660" s="38"/>
      <c r="LIC660" s="38"/>
      <c r="LID660" s="38"/>
      <c r="LIE660" s="38"/>
      <c r="LIF660" s="38"/>
      <c r="LIG660" s="38"/>
      <c r="LIH660" s="38"/>
      <c r="LII660" s="38"/>
      <c r="LIJ660" s="38"/>
      <c r="LIK660" s="38"/>
      <c r="LIL660" s="38"/>
      <c r="LIM660" s="38"/>
      <c r="LIN660" s="38"/>
      <c r="LIO660" s="38"/>
      <c r="LIP660" s="38"/>
      <c r="LIQ660" s="38"/>
      <c r="LIR660" s="38"/>
      <c r="LIS660" s="38"/>
      <c r="LIT660" s="38"/>
      <c r="LIU660" s="38"/>
      <c r="LIV660" s="38"/>
      <c r="LIW660" s="38"/>
      <c r="LIX660" s="38"/>
      <c r="LIY660" s="38"/>
      <c r="LIZ660" s="38"/>
      <c r="LJA660" s="38"/>
      <c r="LJB660" s="38"/>
      <c r="LJC660" s="38"/>
      <c r="LJD660" s="38"/>
      <c r="LJE660" s="38"/>
      <c r="LJF660" s="38"/>
      <c r="LJG660" s="38"/>
      <c r="LJH660" s="38"/>
      <c r="LJI660" s="38"/>
      <c r="LJJ660" s="38"/>
      <c r="LJK660" s="38"/>
      <c r="LJL660" s="38"/>
      <c r="LJM660" s="38"/>
      <c r="LJN660" s="38"/>
      <c r="LJO660" s="38"/>
      <c r="LJP660" s="38"/>
      <c r="LJQ660" s="38"/>
      <c r="LJR660" s="38"/>
      <c r="LJS660" s="38"/>
      <c r="LJT660" s="38"/>
      <c r="LJU660" s="38"/>
      <c r="LJV660" s="38"/>
      <c r="LJW660" s="38"/>
      <c r="LJX660" s="38"/>
      <c r="LJY660" s="38"/>
      <c r="LJZ660" s="38"/>
      <c r="LKA660" s="38"/>
      <c r="LKB660" s="38"/>
      <c r="LKC660" s="38"/>
      <c r="LKD660" s="38"/>
      <c r="LKE660" s="38"/>
      <c r="LKF660" s="38"/>
      <c r="LKG660" s="38"/>
      <c r="LKH660" s="38"/>
      <c r="LKI660" s="38"/>
      <c r="LKJ660" s="38"/>
      <c r="LKK660" s="38"/>
      <c r="LKL660" s="38"/>
      <c r="LKM660" s="38"/>
      <c r="LKN660" s="38"/>
      <c r="LKO660" s="38"/>
      <c r="LKP660" s="38"/>
      <c r="LKQ660" s="38"/>
      <c r="LKR660" s="38"/>
      <c r="LKS660" s="38"/>
      <c r="LKT660" s="38"/>
      <c r="LKU660" s="38"/>
      <c r="LKV660" s="38"/>
      <c r="LKW660" s="38"/>
      <c r="LKX660" s="38"/>
      <c r="LKY660" s="38"/>
      <c r="LKZ660" s="38"/>
      <c r="LLA660" s="38"/>
      <c r="LLB660" s="38"/>
      <c r="LLC660" s="38"/>
      <c r="LLD660" s="38"/>
      <c r="LLE660" s="38"/>
      <c r="LLF660" s="38"/>
      <c r="LLG660" s="38"/>
      <c r="LLH660" s="38"/>
      <c r="LLI660" s="38"/>
      <c r="LLJ660" s="38"/>
      <c r="LLK660" s="38"/>
      <c r="LLL660" s="38"/>
      <c r="LLM660" s="38"/>
      <c r="LLN660" s="38"/>
      <c r="LLO660" s="38"/>
      <c r="LLP660" s="38"/>
      <c r="LLQ660" s="38"/>
      <c r="LLR660" s="38"/>
      <c r="LLS660" s="38"/>
      <c r="LLT660" s="38"/>
      <c r="LLU660" s="38"/>
      <c r="LLV660" s="38"/>
      <c r="LLW660" s="38"/>
      <c r="LLX660" s="38"/>
      <c r="LLY660" s="38"/>
      <c r="LLZ660" s="38"/>
      <c r="LMA660" s="38"/>
      <c r="LMB660" s="38"/>
      <c r="LMC660" s="38"/>
      <c r="LMD660" s="38"/>
      <c r="LME660" s="38"/>
      <c r="LMF660" s="38"/>
      <c r="LMG660" s="38"/>
      <c r="LMH660" s="38"/>
      <c r="LMI660" s="38"/>
      <c r="LMJ660" s="38"/>
      <c r="LMK660" s="38"/>
      <c r="LML660" s="38"/>
      <c r="LMM660" s="38"/>
      <c r="LMN660" s="38"/>
      <c r="LMO660" s="38"/>
      <c r="LMP660" s="38"/>
      <c r="LMQ660" s="38"/>
      <c r="LMR660" s="38"/>
      <c r="LMS660" s="38"/>
      <c r="LMT660" s="38"/>
      <c r="LMU660" s="38"/>
      <c r="LMV660" s="38"/>
      <c r="LMW660" s="38"/>
      <c r="LMX660" s="38"/>
      <c r="LMY660" s="38"/>
      <c r="LMZ660" s="38"/>
      <c r="LNA660" s="38"/>
      <c r="LNB660" s="38"/>
      <c r="LNC660" s="38"/>
      <c r="LND660" s="38"/>
      <c r="LNE660" s="38"/>
      <c r="LNF660" s="38"/>
      <c r="LNG660" s="38"/>
      <c r="LNH660" s="38"/>
      <c r="LNI660" s="38"/>
      <c r="LNJ660" s="38"/>
      <c r="LNK660" s="38"/>
      <c r="LNL660" s="38"/>
      <c r="LNM660" s="38"/>
      <c r="LNN660" s="38"/>
      <c r="LNO660" s="38"/>
      <c r="LNP660" s="38"/>
      <c r="LNQ660" s="38"/>
      <c r="LNR660" s="38"/>
      <c r="LNS660" s="38"/>
      <c r="LNT660" s="38"/>
      <c r="LNU660" s="38"/>
      <c r="LNV660" s="38"/>
      <c r="LNW660" s="38"/>
      <c r="LNX660" s="38"/>
      <c r="LNY660" s="38"/>
      <c r="LNZ660" s="38"/>
      <c r="LOA660" s="38"/>
      <c r="LOB660" s="38"/>
      <c r="LOC660" s="38"/>
      <c r="LOD660" s="38"/>
      <c r="LOE660" s="38"/>
      <c r="LOF660" s="38"/>
      <c r="LOG660" s="38"/>
      <c r="LOH660" s="38"/>
      <c r="LOI660" s="38"/>
      <c r="LOJ660" s="38"/>
      <c r="LOK660" s="38"/>
      <c r="LOL660" s="38"/>
      <c r="LOM660" s="38"/>
      <c r="LON660" s="38"/>
      <c r="LOO660" s="38"/>
      <c r="LOP660" s="38"/>
      <c r="LOQ660" s="38"/>
      <c r="LOR660" s="38"/>
      <c r="LOS660" s="38"/>
      <c r="LOT660" s="38"/>
      <c r="LOU660" s="38"/>
      <c r="LOV660" s="38"/>
      <c r="LOW660" s="38"/>
      <c r="LOX660" s="38"/>
      <c r="LOY660" s="38"/>
      <c r="LOZ660" s="38"/>
      <c r="LPA660" s="38"/>
      <c r="LPB660" s="38"/>
      <c r="LPC660" s="38"/>
      <c r="LPD660" s="38"/>
      <c r="LPE660" s="38"/>
      <c r="LPF660" s="38"/>
      <c r="LPG660" s="38"/>
      <c r="LPH660" s="38"/>
      <c r="LPI660" s="38"/>
      <c r="LPJ660" s="38"/>
      <c r="LPK660" s="38"/>
      <c r="LPL660" s="38"/>
      <c r="LPM660" s="38"/>
      <c r="LPN660" s="38"/>
      <c r="LPO660" s="38"/>
      <c r="LPP660" s="38"/>
      <c r="LPQ660" s="38"/>
      <c r="LPR660" s="38"/>
      <c r="LPS660" s="38"/>
      <c r="LPT660" s="38"/>
      <c r="LPU660" s="38"/>
      <c r="LPV660" s="38"/>
      <c r="LPW660" s="38"/>
      <c r="LPX660" s="38"/>
      <c r="LPY660" s="38"/>
      <c r="LPZ660" s="38"/>
      <c r="LQA660" s="38"/>
      <c r="LQB660" s="38"/>
      <c r="LQC660" s="38"/>
      <c r="LQD660" s="38"/>
      <c r="LQE660" s="38"/>
      <c r="LQF660" s="38"/>
      <c r="LQG660" s="38"/>
      <c r="LQH660" s="38"/>
      <c r="LQI660" s="38"/>
      <c r="LQJ660" s="38"/>
      <c r="LQK660" s="38"/>
      <c r="LQL660" s="38"/>
      <c r="LQM660" s="38"/>
      <c r="LQN660" s="38"/>
      <c r="LQO660" s="38"/>
      <c r="LQP660" s="38"/>
      <c r="LQQ660" s="38"/>
      <c r="LQR660" s="38"/>
      <c r="LQS660" s="38"/>
      <c r="LQT660" s="38"/>
      <c r="LQU660" s="38"/>
      <c r="LQV660" s="38"/>
      <c r="LQW660" s="38"/>
      <c r="LQX660" s="38"/>
      <c r="LQY660" s="38"/>
      <c r="LQZ660" s="38"/>
      <c r="LRA660" s="38"/>
      <c r="LRB660" s="38"/>
      <c r="LRC660" s="38"/>
      <c r="LRD660" s="38"/>
      <c r="LRE660" s="38"/>
      <c r="LRF660" s="38"/>
      <c r="LRG660" s="38"/>
      <c r="LRH660" s="38"/>
      <c r="LRI660" s="38"/>
      <c r="LRJ660" s="38"/>
      <c r="LRK660" s="38"/>
      <c r="LRL660" s="38"/>
      <c r="LRM660" s="38"/>
      <c r="LRN660" s="38"/>
      <c r="LRO660" s="38"/>
      <c r="LRP660" s="38"/>
      <c r="LRQ660" s="38"/>
      <c r="LRR660" s="38"/>
      <c r="LRS660" s="38"/>
      <c r="LRT660" s="38"/>
      <c r="LRU660" s="38"/>
      <c r="LRV660" s="38"/>
      <c r="LRW660" s="38"/>
      <c r="LRX660" s="38"/>
      <c r="LRY660" s="38"/>
      <c r="LRZ660" s="38"/>
      <c r="LSA660" s="38"/>
      <c r="LSB660" s="38"/>
      <c r="LSC660" s="38"/>
      <c r="LSD660" s="38"/>
      <c r="LSE660" s="38"/>
      <c r="LSF660" s="38"/>
      <c r="LSG660" s="38"/>
      <c r="LSH660" s="38"/>
      <c r="LSI660" s="38"/>
      <c r="LSJ660" s="38"/>
      <c r="LSK660" s="38"/>
      <c r="LSL660" s="38"/>
      <c r="LSM660" s="38"/>
      <c r="LSN660" s="38"/>
      <c r="LSO660" s="38"/>
      <c r="LSP660" s="38"/>
      <c r="LSQ660" s="38"/>
      <c r="LSR660" s="38"/>
      <c r="LSS660" s="38"/>
      <c r="LST660" s="38"/>
      <c r="LSU660" s="38"/>
      <c r="LSV660" s="38"/>
      <c r="LSW660" s="38"/>
      <c r="LSX660" s="38"/>
      <c r="LSY660" s="38"/>
      <c r="LSZ660" s="38"/>
      <c r="LTA660" s="38"/>
      <c r="LTB660" s="38"/>
      <c r="LTC660" s="38"/>
      <c r="LTD660" s="38"/>
      <c r="LTE660" s="38"/>
      <c r="LTF660" s="38"/>
      <c r="LTG660" s="38"/>
      <c r="LTH660" s="38"/>
      <c r="LTI660" s="38"/>
      <c r="LTJ660" s="38"/>
      <c r="LTK660" s="38"/>
      <c r="LTL660" s="38"/>
      <c r="LTM660" s="38"/>
      <c r="LTN660" s="38"/>
      <c r="LTO660" s="38"/>
      <c r="LTP660" s="38"/>
      <c r="LTQ660" s="38"/>
      <c r="LTR660" s="38"/>
      <c r="LTS660" s="38"/>
      <c r="LTT660" s="38"/>
      <c r="LTU660" s="38"/>
      <c r="LTV660" s="38"/>
      <c r="LTW660" s="38"/>
      <c r="LTX660" s="38"/>
      <c r="LTY660" s="38"/>
      <c r="LTZ660" s="38"/>
      <c r="LUA660" s="38"/>
      <c r="LUB660" s="38"/>
      <c r="LUC660" s="38"/>
      <c r="LUD660" s="38"/>
      <c r="LUE660" s="38"/>
      <c r="LUF660" s="38"/>
      <c r="LUG660" s="38"/>
      <c r="LUH660" s="38"/>
      <c r="LUI660" s="38"/>
      <c r="LUJ660" s="38"/>
      <c r="LUK660" s="38"/>
      <c r="LUL660" s="38"/>
      <c r="LUM660" s="38"/>
      <c r="LUN660" s="38"/>
      <c r="LUO660" s="38"/>
      <c r="LUP660" s="38"/>
      <c r="LUQ660" s="38"/>
      <c r="LUR660" s="38"/>
      <c r="LUS660" s="38"/>
      <c r="LUT660" s="38"/>
      <c r="LUU660" s="38"/>
      <c r="LUV660" s="38"/>
      <c r="LUW660" s="38"/>
      <c r="LUX660" s="38"/>
      <c r="LUY660" s="38"/>
      <c r="LUZ660" s="38"/>
      <c r="LVA660" s="38"/>
      <c r="LVB660" s="38"/>
      <c r="LVC660" s="38"/>
      <c r="LVD660" s="38"/>
      <c r="LVE660" s="38"/>
      <c r="LVF660" s="38"/>
      <c r="LVG660" s="38"/>
      <c r="LVH660" s="38"/>
      <c r="LVI660" s="38"/>
      <c r="LVJ660" s="38"/>
      <c r="LVK660" s="38"/>
      <c r="LVL660" s="38"/>
      <c r="LVM660" s="38"/>
      <c r="LVN660" s="38"/>
      <c r="LVO660" s="38"/>
      <c r="LVP660" s="38"/>
      <c r="LVQ660" s="38"/>
      <c r="LVR660" s="38"/>
      <c r="LVS660" s="38"/>
      <c r="LVT660" s="38"/>
      <c r="LVU660" s="38"/>
      <c r="LVV660" s="38"/>
      <c r="LVW660" s="38"/>
      <c r="LVX660" s="38"/>
      <c r="LVY660" s="38"/>
      <c r="LVZ660" s="38"/>
      <c r="LWA660" s="38"/>
      <c r="LWB660" s="38"/>
      <c r="LWC660" s="38"/>
      <c r="LWD660" s="38"/>
      <c r="LWE660" s="38"/>
      <c r="LWF660" s="38"/>
      <c r="LWG660" s="38"/>
      <c r="LWH660" s="38"/>
      <c r="LWI660" s="38"/>
      <c r="LWJ660" s="38"/>
      <c r="LWK660" s="38"/>
      <c r="LWL660" s="38"/>
      <c r="LWM660" s="38"/>
      <c r="LWN660" s="38"/>
      <c r="LWO660" s="38"/>
      <c r="LWP660" s="38"/>
      <c r="LWQ660" s="38"/>
      <c r="LWR660" s="38"/>
      <c r="LWS660" s="38"/>
      <c r="LWT660" s="38"/>
      <c r="LWU660" s="38"/>
      <c r="LWV660" s="38"/>
      <c r="LWW660" s="38"/>
      <c r="LWX660" s="38"/>
      <c r="LWY660" s="38"/>
      <c r="LWZ660" s="38"/>
      <c r="LXA660" s="38"/>
      <c r="LXB660" s="38"/>
      <c r="LXC660" s="38"/>
      <c r="LXD660" s="38"/>
      <c r="LXE660" s="38"/>
      <c r="LXF660" s="38"/>
      <c r="LXG660" s="38"/>
      <c r="LXH660" s="38"/>
      <c r="LXI660" s="38"/>
      <c r="LXJ660" s="38"/>
      <c r="LXK660" s="38"/>
      <c r="LXL660" s="38"/>
      <c r="LXM660" s="38"/>
      <c r="LXN660" s="38"/>
      <c r="LXO660" s="38"/>
      <c r="LXP660" s="38"/>
      <c r="LXQ660" s="38"/>
      <c r="LXR660" s="38"/>
      <c r="LXS660" s="38"/>
      <c r="LXT660" s="38"/>
      <c r="LXU660" s="38"/>
      <c r="LXV660" s="38"/>
      <c r="LXW660" s="38"/>
      <c r="LXX660" s="38"/>
      <c r="LXY660" s="38"/>
      <c r="LXZ660" s="38"/>
      <c r="LYA660" s="38"/>
      <c r="LYB660" s="38"/>
      <c r="LYC660" s="38"/>
      <c r="LYD660" s="38"/>
      <c r="LYE660" s="38"/>
      <c r="LYF660" s="38"/>
      <c r="LYG660" s="38"/>
      <c r="LYH660" s="38"/>
      <c r="LYI660" s="38"/>
      <c r="LYJ660" s="38"/>
      <c r="LYK660" s="38"/>
      <c r="LYL660" s="38"/>
      <c r="LYM660" s="38"/>
      <c r="LYN660" s="38"/>
      <c r="LYO660" s="38"/>
      <c r="LYP660" s="38"/>
      <c r="LYQ660" s="38"/>
      <c r="LYR660" s="38"/>
      <c r="LYS660" s="38"/>
      <c r="LYT660" s="38"/>
      <c r="LYU660" s="38"/>
      <c r="LYV660" s="38"/>
      <c r="LYW660" s="38"/>
      <c r="LYX660" s="38"/>
      <c r="LYY660" s="38"/>
      <c r="LYZ660" s="38"/>
      <c r="LZA660" s="38"/>
      <c r="LZB660" s="38"/>
      <c r="LZC660" s="38"/>
      <c r="LZD660" s="38"/>
      <c r="LZE660" s="38"/>
      <c r="LZF660" s="38"/>
      <c r="LZG660" s="38"/>
      <c r="LZH660" s="38"/>
      <c r="LZI660" s="38"/>
      <c r="LZJ660" s="38"/>
      <c r="LZK660" s="38"/>
      <c r="LZL660" s="38"/>
      <c r="LZM660" s="38"/>
      <c r="LZN660" s="38"/>
      <c r="LZO660" s="38"/>
      <c r="LZP660" s="38"/>
      <c r="LZQ660" s="38"/>
      <c r="LZR660" s="38"/>
      <c r="LZS660" s="38"/>
      <c r="LZT660" s="38"/>
      <c r="LZU660" s="38"/>
      <c r="LZV660" s="38"/>
      <c r="LZW660" s="38"/>
      <c r="LZX660" s="38"/>
      <c r="LZY660" s="38"/>
      <c r="LZZ660" s="38"/>
      <c r="MAA660" s="38"/>
      <c r="MAB660" s="38"/>
      <c r="MAC660" s="38"/>
      <c r="MAD660" s="38"/>
      <c r="MAE660" s="38"/>
      <c r="MAF660" s="38"/>
      <c r="MAG660" s="38"/>
      <c r="MAH660" s="38"/>
      <c r="MAI660" s="38"/>
      <c r="MAJ660" s="38"/>
      <c r="MAK660" s="38"/>
      <c r="MAL660" s="38"/>
      <c r="MAM660" s="38"/>
      <c r="MAN660" s="38"/>
      <c r="MAO660" s="38"/>
      <c r="MAP660" s="38"/>
      <c r="MAQ660" s="38"/>
      <c r="MAR660" s="38"/>
      <c r="MAS660" s="38"/>
      <c r="MAT660" s="38"/>
      <c r="MAU660" s="38"/>
      <c r="MAV660" s="38"/>
      <c r="MAW660" s="38"/>
      <c r="MAX660" s="38"/>
      <c r="MAY660" s="38"/>
      <c r="MAZ660" s="38"/>
      <c r="MBA660" s="38"/>
      <c r="MBB660" s="38"/>
      <c r="MBC660" s="38"/>
      <c r="MBD660" s="38"/>
      <c r="MBE660" s="38"/>
      <c r="MBF660" s="38"/>
      <c r="MBG660" s="38"/>
      <c r="MBH660" s="38"/>
      <c r="MBI660" s="38"/>
      <c r="MBJ660" s="38"/>
      <c r="MBK660" s="38"/>
      <c r="MBL660" s="38"/>
      <c r="MBM660" s="38"/>
      <c r="MBN660" s="38"/>
      <c r="MBO660" s="38"/>
      <c r="MBP660" s="38"/>
      <c r="MBQ660" s="38"/>
      <c r="MBR660" s="38"/>
      <c r="MBS660" s="38"/>
      <c r="MBT660" s="38"/>
      <c r="MBU660" s="38"/>
      <c r="MBV660" s="38"/>
      <c r="MBW660" s="38"/>
      <c r="MBX660" s="38"/>
      <c r="MBY660" s="38"/>
      <c r="MBZ660" s="38"/>
      <c r="MCA660" s="38"/>
      <c r="MCB660" s="38"/>
      <c r="MCC660" s="38"/>
      <c r="MCD660" s="38"/>
      <c r="MCE660" s="38"/>
      <c r="MCF660" s="38"/>
      <c r="MCG660" s="38"/>
      <c r="MCH660" s="38"/>
      <c r="MCI660" s="38"/>
      <c r="MCJ660" s="38"/>
      <c r="MCK660" s="38"/>
      <c r="MCL660" s="38"/>
      <c r="MCM660" s="38"/>
      <c r="MCN660" s="38"/>
      <c r="MCO660" s="38"/>
      <c r="MCP660" s="38"/>
      <c r="MCQ660" s="38"/>
      <c r="MCR660" s="38"/>
      <c r="MCS660" s="38"/>
      <c r="MCT660" s="38"/>
      <c r="MCU660" s="38"/>
      <c r="MCV660" s="38"/>
      <c r="MCW660" s="38"/>
      <c r="MCX660" s="38"/>
      <c r="MCY660" s="38"/>
      <c r="MCZ660" s="38"/>
      <c r="MDA660" s="38"/>
      <c r="MDB660" s="38"/>
      <c r="MDC660" s="38"/>
      <c r="MDD660" s="38"/>
      <c r="MDE660" s="38"/>
      <c r="MDF660" s="38"/>
      <c r="MDG660" s="38"/>
      <c r="MDH660" s="38"/>
      <c r="MDI660" s="38"/>
      <c r="MDJ660" s="38"/>
      <c r="MDK660" s="38"/>
      <c r="MDL660" s="38"/>
      <c r="MDM660" s="38"/>
      <c r="MDN660" s="38"/>
      <c r="MDO660" s="38"/>
      <c r="MDP660" s="38"/>
      <c r="MDQ660" s="38"/>
      <c r="MDR660" s="38"/>
      <c r="MDS660" s="38"/>
      <c r="MDT660" s="38"/>
      <c r="MDU660" s="38"/>
      <c r="MDV660" s="38"/>
      <c r="MDW660" s="38"/>
      <c r="MDX660" s="38"/>
      <c r="MDY660" s="38"/>
      <c r="MDZ660" s="38"/>
      <c r="MEA660" s="38"/>
      <c r="MEB660" s="38"/>
      <c r="MEC660" s="38"/>
      <c r="MED660" s="38"/>
      <c r="MEE660" s="38"/>
      <c r="MEF660" s="38"/>
      <c r="MEG660" s="38"/>
      <c r="MEH660" s="38"/>
      <c r="MEI660" s="38"/>
      <c r="MEJ660" s="38"/>
      <c r="MEK660" s="38"/>
      <c r="MEL660" s="38"/>
      <c r="MEM660" s="38"/>
      <c r="MEN660" s="38"/>
      <c r="MEO660" s="38"/>
      <c r="MEP660" s="38"/>
      <c r="MEQ660" s="38"/>
      <c r="MER660" s="38"/>
      <c r="MES660" s="38"/>
      <c r="MET660" s="38"/>
      <c r="MEU660" s="38"/>
      <c r="MEV660" s="38"/>
      <c r="MEW660" s="38"/>
      <c r="MEX660" s="38"/>
      <c r="MEY660" s="38"/>
      <c r="MEZ660" s="38"/>
      <c r="MFA660" s="38"/>
      <c r="MFB660" s="38"/>
      <c r="MFC660" s="38"/>
      <c r="MFD660" s="38"/>
      <c r="MFE660" s="38"/>
      <c r="MFF660" s="38"/>
      <c r="MFG660" s="38"/>
      <c r="MFH660" s="38"/>
      <c r="MFI660" s="38"/>
      <c r="MFJ660" s="38"/>
      <c r="MFK660" s="38"/>
      <c r="MFL660" s="38"/>
      <c r="MFM660" s="38"/>
      <c r="MFN660" s="38"/>
      <c r="MFO660" s="38"/>
      <c r="MFP660" s="38"/>
      <c r="MFQ660" s="38"/>
      <c r="MFR660" s="38"/>
      <c r="MFS660" s="38"/>
      <c r="MFT660" s="38"/>
      <c r="MFU660" s="38"/>
      <c r="MFV660" s="38"/>
      <c r="MFW660" s="38"/>
      <c r="MFX660" s="38"/>
      <c r="MFY660" s="38"/>
      <c r="MFZ660" s="38"/>
      <c r="MGA660" s="38"/>
      <c r="MGB660" s="38"/>
      <c r="MGC660" s="38"/>
      <c r="MGD660" s="38"/>
      <c r="MGE660" s="38"/>
      <c r="MGF660" s="38"/>
      <c r="MGG660" s="38"/>
      <c r="MGH660" s="38"/>
      <c r="MGI660" s="38"/>
      <c r="MGJ660" s="38"/>
      <c r="MGK660" s="38"/>
      <c r="MGL660" s="38"/>
      <c r="MGM660" s="38"/>
      <c r="MGN660" s="38"/>
      <c r="MGO660" s="38"/>
      <c r="MGP660" s="38"/>
      <c r="MGQ660" s="38"/>
      <c r="MGR660" s="38"/>
      <c r="MGS660" s="38"/>
      <c r="MGT660" s="38"/>
      <c r="MGU660" s="38"/>
      <c r="MGV660" s="38"/>
      <c r="MGW660" s="38"/>
      <c r="MGX660" s="38"/>
      <c r="MGY660" s="38"/>
      <c r="MGZ660" s="38"/>
      <c r="MHA660" s="38"/>
      <c r="MHB660" s="38"/>
      <c r="MHC660" s="38"/>
      <c r="MHD660" s="38"/>
      <c r="MHE660" s="38"/>
      <c r="MHF660" s="38"/>
      <c r="MHG660" s="38"/>
      <c r="MHH660" s="38"/>
      <c r="MHI660" s="38"/>
      <c r="MHJ660" s="38"/>
      <c r="MHK660" s="38"/>
      <c r="MHL660" s="38"/>
      <c r="MHM660" s="38"/>
      <c r="MHN660" s="38"/>
      <c r="MHO660" s="38"/>
      <c r="MHP660" s="38"/>
      <c r="MHQ660" s="38"/>
      <c r="MHR660" s="38"/>
      <c r="MHS660" s="38"/>
      <c r="MHT660" s="38"/>
      <c r="MHU660" s="38"/>
      <c r="MHV660" s="38"/>
      <c r="MHW660" s="38"/>
      <c r="MHX660" s="38"/>
      <c r="MHY660" s="38"/>
      <c r="MHZ660" s="38"/>
      <c r="MIA660" s="38"/>
      <c r="MIB660" s="38"/>
      <c r="MIC660" s="38"/>
      <c r="MID660" s="38"/>
      <c r="MIE660" s="38"/>
      <c r="MIF660" s="38"/>
      <c r="MIG660" s="38"/>
      <c r="MIH660" s="38"/>
      <c r="MII660" s="38"/>
      <c r="MIJ660" s="38"/>
      <c r="MIK660" s="38"/>
      <c r="MIL660" s="38"/>
      <c r="MIM660" s="38"/>
      <c r="MIN660" s="38"/>
      <c r="MIO660" s="38"/>
      <c r="MIP660" s="38"/>
      <c r="MIQ660" s="38"/>
      <c r="MIR660" s="38"/>
      <c r="MIS660" s="38"/>
      <c r="MIT660" s="38"/>
      <c r="MIU660" s="38"/>
      <c r="MIV660" s="38"/>
      <c r="MIW660" s="38"/>
      <c r="MIX660" s="38"/>
      <c r="MIY660" s="38"/>
      <c r="MIZ660" s="38"/>
      <c r="MJA660" s="38"/>
      <c r="MJB660" s="38"/>
      <c r="MJC660" s="38"/>
      <c r="MJD660" s="38"/>
      <c r="MJE660" s="38"/>
      <c r="MJF660" s="38"/>
      <c r="MJG660" s="38"/>
      <c r="MJH660" s="38"/>
      <c r="MJI660" s="38"/>
      <c r="MJJ660" s="38"/>
      <c r="MJK660" s="38"/>
      <c r="MJL660" s="38"/>
      <c r="MJM660" s="38"/>
      <c r="MJN660" s="38"/>
      <c r="MJO660" s="38"/>
      <c r="MJP660" s="38"/>
      <c r="MJQ660" s="38"/>
      <c r="MJR660" s="38"/>
      <c r="MJS660" s="38"/>
      <c r="MJT660" s="38"/>
      <c r="MJU660" s="38"/>
      <c r="MJV660" s="38"/>
      <c r="MJW660" s="38"/>
      <c r="MJX660" s="38"/>
      <c r="MJY660" s="38"/>
      <c r="MJZ660" s="38"/>
      <c r="MKA660" s="38"/>
      <c r="MKB660" s="38"/>
      <c r="MKC660" s="38"/>
      <c r="MKD660" s="38"/>
      <c r="MKE660" s="38"/>
      <c r="MKF660" s="38"/>
      <c r="MKG660" s="38"/>
      <c r="MKH660" s="38"/>
      <c r="MKI660" s="38"/>
      <c r="MKJ660" s="38"/>
      <c r="MKK660" s="38"/>
      <c r="MKL660" s="38"/>
      <c r="MKM660" s="38"/>
      <c r="MKN660" s="38"/>
      <c r="MKO660" s="38"/>
      <c r="MKP660" s="38"/>
      <c r="MKQ660" s="38"/>
      <c r="MKR660" s="38"/>
      <c r="MKS660" s="38"/>
      <c r="MKT660" s="38"/>
      <c r="MKU660" s="38"/>
      <c r="MKV660" s="38"/>
      <c r="MKW660" s="38"/>
      <c r="MKX660" s="38"/>
      <c r="MKY660" s="38"/>
      <c r="MKZ660" s="38"/>
      <c r="MLA660" s="38"/>
      <c r="MLB660" s="38"/>
      <c r="MLC660" s="38"/>
      <c r="MLD660" s="38"/>
      <c r="MLE660" s="38"/>
      <c r="MLF660" s="38"/>
      <c r="MLG660" s="38"/>
      <c r="MLH660" s="38"/>
      <c r="MLI660" s="38"/>
      <c r="MLJ660" s="38"/>
      <c r="MLK660" s="38"/>
      <c r="MLL660" s="38"/>
      <c r="MLM660" s="38"/>
      <c r="MLN660" s="38"/>
      <c r="MLO660" s="38"/>
      <c r="MLP660" s="38"/>
      <c r="MLQ660" s="38"/>
      <c r="MLR660" s="38"/>
      <c r="MLS660" s="38"/>
      <c r="MLT660" s="38"/>
      <c r="MLU660" s="38"/>
      <c r="MLV660" s="38"/>
      <c r="MLW660" s="38"/>
      <c r="MLX660" s="38"/>
      <c r="MLY660" s="38"/>
      <c r="MLZ660" s="38"/>
      <c r="MMA660" s="38"/>
      <c r="MMB660" s="38"/>
      <c r="MMC660" s="38"/>
      <c r="MMD660" s="38"/>
      <c r="MME660" s="38"/>
      <c r="MMF660" s="38"/>
      <c r="MMG660" s="38"/>
      <c r="MMH660" s="38"/>
      <c r="MMI660" s="38"/>
      <c r="MMJ660" s="38"/>
      <c r="MMK660" s="38"/>
      <c r="MML660" s="38"/>
      <c r="MMM660" s="38"/>
      <c r="MMN660" s="38"/>
      <c r="MMO660" s="38"/>
      <c r="MMP660" s="38"/>
      <c r="MMQ660" s="38"/>
      <c r="MMR660" s="38"/>
      <c r="MMS660" s="38"/>
      <c r="MMT660" s="38"/>
      <c r="MMU660" s="38"/>
      <c r="MMV660" s="38"/>
      <c r="MMW660" s="38"/>
      <c r="MMX660" s="38"/>
      <c r="MMY660" s="38"/>
      <c r="MMZ660" s="38"/>
      <c r="MNA660" s="38"/>
      <c r="MNB660" s="38"/>
      <c r="MNC660" s="38"/>
      <c r="MND660" s="38"/>
      <c r="MNE660" s="38"/>
      <c r="MNF660" s="38"/>
      <c r="MNG660" s="38"/>
      <c r="MNH660" s="38"/>
      <c r="MNI660" s="38"/>
      <c r="MNJ660" s="38"/>
      <c r="MNK660" s="38"/>
      <c r="MNL660" s="38"/>
      <c r="MNM660" s="38"/>
      <c r="MNN660" s="38"/>
      <c r="MNO660" s="38"/>
      <c r="MNP660" s="38"/>
      <c r="MNQ660" s="38"/>
      <c r="MNR660" s="38"/>
      <c r="MNS660" s="38"/>
      <c r="MNT660" s="38"/>
      <c r="MNU660" s="38"/>
      <c r="MNV660" s="38"/>
      <c r="MNW660" s="38"/>
      <c r="MNX660" s="38"/>
      <c r="MNY660" s="38"/>
      <c r="MNZ660" s="38"/>
      <c r="MOA660" s="38"/>
      <c r="MOB660" s="38"/>
      <c r="MOC660" s="38"/>
      <c r="MOD660" s="38"/>
      <c r="MOE660" s="38"/>
      <c r="MOF660" s="38"/>
      <c r="MOG660" s="38"/>
      <c r="MOH660" s="38"/>
      <c r="MOI660" s="38"/>
      <c r="MOJ660" s="38"/>
      <c r="MOK660" s="38"/>
      <c r="MOL660" s="38"/>
      <c r="MOM660" s="38"/>
      <c r="MON660" s="38"/>
      <c r="MOO660" s="38"/>
      <c r="MOP660" s="38"/>
      <c r="MOQ660" s="38"/>
      <c r="MOR660" s="38"/>
      <c r="MOS660" s="38"/>
      <c r="MOT660" s="38"/>
      <c r="MOU660" s="38"/>
      <c r="MOV660" s="38"/>
      <c r="MOW660" s="38"/>
      <c r="MOX660" s="38"/>
      <c r="MOY660" s="38"/>
      <c r="MOZ660" s="38"/>
      <c r="MPA660" s="38"/>
      <c r="MPB660" s="38"/>
      <c r="MPC660" s="38"/>
      <c r="MPD660" s="38"/>
      <c r="MPE660" s="38"/>
      <c r="MPF660" s="38"/>
      <c r="MPG660" s="38"/>
      <c r="MPH660" s="38"/>
      <c r="MPI660" s="38"/>
      <c r="MPJ660" s="38"/>
      <c r="MPK660" s="38"/>
      <c r="MPL660" s="38"/>
      <c r="MPM660" s="38"/>
      <c r="MPN660" s="38"/>
      <c r="MPO660" s="38"/>
      <c r="MPP660" s="38"/>
      <c r="MPQ660" s="38"/>
      <c r="MPR660" s="38"/>
      <c r="MPS660" s="38"/>
      <c r="MPT660" s="38"/>
      <c r="MPU660" s="38"/>
      <c r="MPV660" s="38"/>
      <c r="MPW660" s="38"/>
      <c r="MPX660" s="38"/>
      <c r="MPY660" s="38"/>
      <c r="MPZ660" s="38"/>
      <c r="MQA660" s="38"/>
      <c r="MQB660" s="38"/>
      <c r="MQC660" s="38"/>
      <c r="MQD660" s="38"/>
      <c r="MQE660" s="38"/>
      <c r="MQF660" s="38"/>
      <c r="MQG660" s="38"/>
      <c r="MQH660" s="38"/>
      <c r="MQI660" s="38"/>
      <c r="MQJ660" s="38"/>
      <c r="MQK660" s="38"/>
      <c r="MQL660" s="38"/>
      <c r="MQM660" s="38"/>
      <c r="MQN660" s="38"/>
      <c r="MQO660" s="38"/>
      <c r="MQP660" s="38"/>
      <c r="MQQ660" s="38"/>
      <c r="MQR660" s="38"/>
      <c r="MQS660" s="38"/>
      <c r="MQT660" s="38"/>
      <c r="MQU660" s="38"/>
      <c r="MQV660" s="38"/>
      <c r="MQW660" s="38"/>
      <c r="MQX660" s="38"/>
      <c r="MQY660" s="38"/>
      <c r="MQZ660" s="38"/>
      <c r="MRA660" s="38"/>
      <c r="MRB660" s="38"/>
      <c r="MRC660" s="38"/>
      <c r="MRD660" s="38"/>
      <c r="MRE660" s="38"/>
      <c r="MRF660" s="38"/>
      <c r="MRG660" s="38"/>
      <c r="MRH660" s="38"/>
      <c r="MRI660" s="38"/>
      <c r="MRJ660" s="38"/>
      <c r="MRK660" s="38"/>
      <c r="MRL660" s="38"/>
      <c r="MRM660" s="38"/>
      <c r="MRN660" s="38"/>
      <c r="MRO660" s="38"/>
      <c r="MRP660" s="38"/>
      <c r="MRQ660" s="38"/>
      <c r="MRR660" s="38"/>
      <c r="MRS660" s="38"/>
      <c r="MRT660" s="38"/>
      <c r="MRU660" s="38"/>
      <c r="MRV660" s="38"/>
      <c r="MRW660" s="38"/>
      <c r="MRX660" s="38"/>
      <c r="MRY660" s="38"/>
      <c r="MRZ660" s="38"/>
      <c r="MSA660" s="38"/>
      <c r="MSB660" s="38"/>
      <c r="MSC660" s="38"/>
      <c r="MSD660" s="38"/>
      <c r="MSE660" s="38"/>
      <c r="MSF660" s="38"/>
      <c r="MSG660" s="38"/>
      <c r="MSH660" s="38"/>
      <c r="MSI660" s="38"/>
      <c r="MSJ660" s="38"/>
      <c r="MSK660" s="38"/>
      <c r="MSL660" s="38"/>
      <c r="MSM660" s="38"/>
      <c r="MSN660" s="38"/>
      <c r="MSO660" s="38"/>
      <c r="MSP660" s="38"/>
      <c r="MSQ660" s="38"/>
      <c r="MSR660" s="38"/>
      <c r="MSS660" s="38"/>
      <c r="MST660" s="38"/>
      <c r="MSU660" s="38"/>
      <c r="MSV660" s="38"/>
      <c r="MSW660" s="38"/>
      <c r="MSX660" s="38"/>
      <c r="MSY660" s="38"/>
      <c r="MSZ660" s="38"/>
      <c r="MTA660" s="38"/>
      <c r="MTB660" s="38"/>
      <c r="MTC660" s="38"/>
      <c r="MTD660" s="38"/>
      <c r="MTE660" s="38"/>
      <c r="MTF660" s="38"/>
      <c r="MTG660" s="38"/>
      <c r="MTH660" s="38"/>
      <c r="MTI660" s="38"/>
      <c r="MTJ660" s="38"/>
      <c r="MTK660" s="38"/>
      <c r="MTL660" s="38"/>
      <c r="MTM660" s="38"/>
      <c r="MTN660" s="38"/>
      <c r="MTO660" s="38"/>
      <c r="MTP660" s="38"/>
      <c r="MTQ660" s="38"/>
      <c r="MTR660" s="38"/>
      <c r="MTS660" s="38"/>
      <c r="MTT660" s="38"/>
      <c r="MTU660" s="38"/>
      <c r="MTV660" s="38"/>
      <c r="MTW660" s="38"/>
      <c r="MTX660" s="38"/>
      <c r="MTY660" s="38"/>
      <c r="MTZ660" s="38"/>
      <c r="MUA660" s="38"/>
      <c r="MUB660" s="38"/>
      <c r="MUC660" s="38"/>
      <c r="MUD660" s="38"/>
      <c r="MUE660" s="38"/>
      <c r="MUF660" s="38"/>
      <c r="MUG660" s="38"/>
      <c r="MUH660" s="38"/>
      <c r="MUI660" s="38"/>
      <c r="MUJ660" s="38"/>
      <c r="MUK660" s="38"/>
      <c r="MUL660" s="38"/>
      <c r="MUM660" s="38"/>
      <c r="MUN660" s="38"/>
      <c r="MUO660" s="38"/>
      <c r="MUP660" s="38"/>
      <c r="MUQ660" s="38"/>
      <c r="MUR660" s="38"/>
      <c r="MUS660" s="38"/>
      <c r="MUT660" s="38"/>
      <c r="MUU660" s="38"/>
      <c r="MUV660" s="38"/>
      <c r="MUW660" s="38"/>
      <c r="MUX660" s="38"/>
      <c r="MUY660" s="38"/>
      <c r="MUZ660" s="38"/>
      <c r="MVA660" s="38"/>
      <c r="MVB660" s="38"/>
      <c r="MVC660" s="38"/>
      <c r="MVD660" s="38"/>
      <c r="MVE660" s="38"/>
      <c r="MVF660" s="38"/>
      <c r="MVG660" s="38"/>
      <c r="MVH660" s="38"/>
      <c r="MVI660" s="38"/>
      <c r="MVJ660" s="38"/>
      <c r="MVK660" s="38"/>
      <c r="MVL660" s="38"/>
      <c r="MVM660" s="38"/>
      <c r="MVN660" s="38"/>
      <c r="MVO660" s="38"/>
      <c r="MVP660" s="38"/>
      <c r="MVQ660" s="38"/>
      <c r="MVR660" s="38"/>
      <c r="MVS660" s="38"/>
      <c r="MVT660" s="38"/>
      <c r="MVU660" s="38"/>
      <c r="MVV660" s="38"/>
      <c r="MVW660" s="38"/>
      <c r="MVX660" s="38"/>
      <c r="MVY660" s="38"/>
      <c r="MVZ660" s="38"/>
      <c r="MWA660" s="38"/>
      <c r="MWB660" s="38"/>
      <c r="MWC660" s="38"/>
      <c r="MWD660" s="38"/>
      <c r="MWE660" s="38"/>
      <c r="MWF660" s="38"/>
      <c r="MWG660" s="38"/>
      <c r="MWH660" s="38"/>
      <c r="MWI660" s="38"/>
      <c r="MWJ660" s="38"/>
      <c r="MWK660" s="38"/>
      <c r="MWL660" s="38"/>
      <c r="MWM660" s="38"/>
      <c r="MWN660" s="38"/>
      <c r="MWO660" s="38"/>
      <c r="MWP660" s="38"/>
      <c r="MWQ660" s="38"/>
      <c r="MWR660" s="38"/>
      <c r="MWS660" s="38"/>
      <c r="MWT660" s="38"/>
      <c r="MWU660" s="38"/>
      <c r="MWV660" s="38"/>
      <c r="MWW660" s="38"/>
      <c r="MWX660" s="38"/>
      <c r="MWY660" s="38"/>
      <c r="MWZ660" s="38"/>
      <c r="MXA660" s="38"/>
      <c r="MXB660" s="38"/>
      <c r="MXC660" s="38"/>
      <c r="MXD660" s="38"/>
      <c r="MXE660" s="38"/>
      <c r="MXF660" s="38"/>
      <c r="MXG660" s="38"/>
      <c r="MXH660" s="38"/>
      <c r="MXI660" s="38"/>
      <c r="MXJ660" s="38"/>
      <c r="MXK660" s="38"/>
      <c r="MXL660" s="38"/>
      <c r="MXM660" s="38"/>
      <c r="MXN660" s="38"/>
      <c r="MXO660" s="38"/>
      <c r="MXP660" s="38"/>
      <c r="MXQ660" s="38"/>
      <c r="MXR660" s="38"/>
      <c r="MXS660" s="38"/>
      <c r="MXT660" s="38"/>
      <c r="MXU660" s="38"/>
      <c r="MXV660" s="38"/>
      <c r="MXW660" s="38"/>
      <c r="MXX660" s="38"/>
      <c r="MXY660" s="38"/>
      <c r="MXZ660" s="38"/>
      <c r="MYA660" s="38"/>
      <c r="MYB660" s="38"/>
      <c r="MYC660" s="38"/>
      <c r="MYD660" s="38"/>
      <c r="MYE660" s="38"/>
      <c r="MYF660" s="38"/>
      <c r="MYG660" s="38"/>
      <c r="MYH660" s="38"/>
      <c r="MYI660" s="38"/>
      <c r="MYJ660" s="38"/>
      <c r="MYK660" s="38"/>
      <c r="MYL660" s="38"/>
      <c r="MYM660" s="38"/>
      <c r="MYN660" s="38"/>
      <c r="MYO660" s="38"/>
      <c r="MYP660" s="38"/>
      <c r="MYQ660" s="38"/>
      <c r="MYR660" s="38"/>
      <c r="MYS660" s="38"/>
      <c r="MYT660" s="38"/>
      <c r="MYU660" s="38"/>
      <c r="MYV660" s="38"/>
      <c r="MYW660" s="38"/>
      <c r="MYX660" s="38"/>
      <c r="MYY660" s="38"/>
      <c r="MYZ660" s="38"/>
      <c r="MZA660" s="38"/>
      <c r="MZB660" s="38"/>
      <c r="MZC660" s="38"/>
      <c r="MZD660" s="38"/>
      <c r="MZE660" s="38"/>
      <c r="MZF660" s="38"/>
      <c r="MZG660" s="38"/>
      <c r="MZH660" s="38"/>
      <c r="MZI660" s="38"/>
      <c r="MZJ660" s="38"/>
      <c r="MZK660" s="38"/>
      <c r="MZL660" s="38"/>
      <c r="MZM660" s="38"/>
      <c r="MZN660" s="38"/>
      <c r="MZO660" s="38"/>
      <c r="MZP660" s="38"/>
      <c r="MZQ660" s="38"/>
      <c r="MZR660" s="38"/>
      <c r="MZS660" s="38"/>
      <c r="MZT660" s="38"/>
      <c r="MZU660" s="38"/>
      <c r="MZV660" s="38"/>
      <c r="MZW660" s="38"/>
      <c r="MZX660" s="38"/>
      <c r="MZY660" s="38"/>
      <c r="MZZ660" s="38"/>
      <c r="NAA660" s="38"/>
      <c r="NAB660" s="38"/>
      <c r="NAC660" s="38"/>
      <c r="NAD660" s="38"/>
      <c r="NAE660" s="38"/>
      <c r="NAF660" s="38"/>
      <c r="NAG660" s="38"/>
      <c r="NAH660" s="38"/>
      <c r="NAI660" s="38"/>
      <c r="NAJ660" s="38"/>
      <c r="NAK660" s="38"/>
      <c r="NAL660" s="38"/>
      <c r="NAM660" s="38"/>
      <c r="NAN660" s="38"/>
      <c r="NAO660" s="38"/>
      <c r="NAP660" s="38"/>
      <c r="NAQ660" s="38"/>
      <c r="NAR660" s="38"/>
      <c r="NAS660" s="38"/>
      <c r="NAT660" s="38"/>
      <c r="NAU660" s="38"/>
      <c r="NAV660" s="38"/>
      <c r="NAW660" s="38"/>
      <c r="NAX660" s="38"/>
      <c r="NAY660" s="38"/>
      <c r="NAZ660" s="38"/>
      <c r="NBA660" s="38"/>
      <c r="NBB660" s="38"/>
      <c r="NBC660" s="38"/>
      <c r="NBD660" s="38"/>
      <c r="NBE660" s="38"/>
      <c r="NBF660" s="38"/>
      <c r="NBG660" s="38"/>
      <c r="NBH660" s="38"/>
      <c r="NBI660" s="38"/>
      <c r="NBJ660" s="38"/>
      <c r="NBK660" s="38"/>
      <c r="NBL660" s="38"/>
      <c r="NBM660" s="38"/>
      <c r="NBN660" s="38"/>
      <c r="NBO660" s="38"/>
      <c r="NBP660" s="38"/>
      <c r="NBQ660" s="38"/>
      <c r="NBR660" s="38"/>
      <c r="NBS660" s="38"/>
      <c r="NBT660" s="38"/>
      <c r="NBU660" s="38"/>
      <c r="NBV660" s="38"/>
      <c r="NBW660" s="38"/>
      <c r="NBX660" s="38"/>
      <c r="NBY660" s="38"/>
      <c r="NBZ660" s="38"/>
      <c r="NCA660" s="38"/>
      <c r="NCB660" s="38"/>
      <c r="NCC660" s="38"/>
      <c r="NCD660" s="38"/>
      <c r="NCE660" s="38"/>
      <c r="NCF660" s="38"/>
      <c r="NCG660" s="38"/>
      <c r="NCH660" s="38"/>
      <c r="NCI660" s="38"/>
      <c r="NCJ660" s="38"/>
      <c r="NCK660" s="38"/>
      <c r="NCL660" s="38"/>
      <c r="NCM660" s="38"/>
      <c r="NCN660" s="38"/>
      <c r="NCO660" s="38"/>
      <c r="NCP660" s="38"/>
      <c r="NCQ660" s="38"/>
      <c r="NCR660" s="38"/>
      <c r="NCS660" s="38"/>
      <c r="NCT660" s="38"/>
      <c r="NCU660" s="38"/>
      <c r="NCV660" s="38"/>
      <c r="NCW660" s="38"/>
      <c r="NCX660" s="38"/>
      <c r="NCY660" s="38"/>
      <c r="NCZ660" s="38"/>
      <c r="NDA660" s="38"/>
      <c r="NDB660" s="38"/>
      <c r="NDC660" s="38"/>
      <c r="NDD660" s="38"/>
      <c r="NDE660" s="38"/>
      <c r="NDF660" s="38"/>
      <c r="NDG660" s="38"/>
      <c r="NDH660" s="38"/>
      <c r="NDI660" s="38"/>
      <c r="NDJ660" s="38"/>
      <c r="NDK660" s="38"/>
      <c r="NDL660" s="38"/>
      <c r="NDM660" s="38"/>
      <c r="NDN660" s="38"/>
      <c r="NDO660" s="38"/>
      <c r="NDP660" s="38"/>
      <c r="NDQ660" s="38"/>
      <c r="NDR660" s="38"/>
      <c r="NDS660" s="38"/>
      <c r="NDT660" s="38"/>
      <c r="NDU660" s="38"/>
      <c r="NDV660" s="38"/>
      <c r="NDW660" s="38"/>
      <c r="NDX660" s="38"/>
      <c r="NDY660" s="38"/>
      <c r="NDZ660" s="38"/>
      <c r="NEA660" s="38"/>
      <c r="NEB660" s="38"/>
      <c r="NEC660" s="38"/>
      <c r="NED660" s="38"/>
      <c r="NEE660" s="38"/>
      <c r="NEF660" s="38"/>
      <c r="NEG660" s="38"/>
      <c r="NEH660" s="38"/>
      <c r="NEI660" s="38"/>
      <c r="NEJ660" s="38"/>
      <c r="NEK660" s="38"/>
      <c r="NEL660" s="38"/>
      <c r="NEM660" s="38"/>
      <c r="NEN660" s="38"/>
      <c r="NEO660" s="38"/>
      <c r="NEP660" s="38"/>
      <c r="NEQ660" s="38"/>
      <c r="NER660" s="38"/>
      <c r="NES660" s="38"/>
      <c r="NET660" s="38"/>
      <c r="NEU660" s="38"/>
      <c r="NEV660" s="38"/>
      <c r="NEW660" s="38"/>
      <c r="NEX660" s="38"/>
      <c r="NEY660" s="38"/>
      <c r="NEZ660" s="38"/>
      <c r="NFA660" s="38"/>
      <c r="NFB660" s="38"/>
      <c r="NFC660" s="38"/>
      <c r="NFD660" s="38"/>
      <c r="NFE660" s="38"/>
      <c r="NFF660" s="38"/>
      <c r="NFG660" s="38"/>
      <c r="NFH660" s="38"/>
      <c r="NFI660" s="38"/>
      <c r="NFJ660" s="38"/>
      <c r="NFK660" s="38"/>
      <c r="NFL660" s="38"/>
      <c r="NFM660" s="38"/>
      <c r="NFN660" s="38"/>
      <c r="NFO660" s="38"/>
      <c r="NFP660" s="38"/>
      <c r="NFQ660" s="38"/>
      <c r="NFR660" s="38"/>
      <c r="NFS660" s="38"/>
      <c r="NFT660" s="38"/>
      <c r="NFU660" s="38"/>
      <c r="NFV660" s="38"/>
      <c r="NFW660" s="38"/>
      <c r="NFX660" s="38"/>
      <c r="NFY660" s="38"/>
      <c r="NFZ660" s="38"/>
      <c r="NGA660" s="38"/>
      <c r="NGB660" s="38"/>
      <c r="NGC660" s="38"/>
      <c r="NGD660" s="38"/>
      <c r="NGE660" s="38"/>
      <c r="NGF660" s="38"/>
      <c r="NGG660" s="38"/>
      <c r="NGH660" s="38"/>
      <c r="NGI660" s="38"/>
      <c r="NGJ660" s="38"/>
      <c r="NGK660" s="38"/>
      <c r="NGL660" s="38"/>
      <c r="NGM660" s="38"/>
      <c r="NGN660" s="38"/>
      <c r="NGO660" s="38"/>
      <c r="NGP660" s="38"/>
      <c r="NGQ660" s="38"/>
      <c r="NGR660" s="38"/>
      <c r="NGS660" s="38"/>
      <c r="NGT660" s="38"/>
      <c r="NGU660" s="38"/>
      <c r="NGV660" s="38"/>
      <c r="NGW660" s="38"/>
      <c r="NGX660" s="38"/>
      <c r="NGY660" s="38"/>
      <c r="NGZ660" s="38"/>
      <c r="NHA660" s="38"/>
      <c r="NHB660" s="38"/>
      <c r="NHC660" s="38"/>
      <c r="NHD660" s="38"/>
      <c r="NHE660" s="38"/>
      <c r="NHF660" s="38"/>
      <c r="NHG660" s="38"/>
      <c r="NHH660" s="38"/>
      <c r="NHI660" s="38"/>
      <c r="NHJ660" s="38"/>
      <c r="NHK660" s="38"/>
      <c r="NHL660" s="38"/>
      <c r="NHM660" s="38"/>
      <c r="NHN660" s="38"/>
      <c r="NHO660" s="38"/>
      <c r="NHP660" s="38"/>
      <c r="NHQ660" s="38"/>
      <c r="NHR660" s="38"/>
      <c r="NHS660" s="38"/>
      <c r="NHT660" s="38"/>
      <c r="NHU660" s="38"/>
      <c r="NHV660" s="38"/>
      <c r="NHW660" s="38"/>
      <c r="NHX660" s="38"/>
      <c r="NHY660" s="38"/>
      <c r="NHZ660" s="38"/>
      <c r="NIA660" s="38"/>
      <c r="NIB660" s="38"/>
      <c r="NIC660" s="38"/>
      <c r="NID660" s="38"/>
      <c r="NIE660" s="38"/>
      <c r="NIF660" s="38"/>
      <c r="NIG660" s="38"/>
      <c r="NIH660" s="38"/>
      <c r="NII660" s="38"/>
      <c r="NIJ660" s="38"/>
      <c r="NIK660" s="38"/>
      <c r="NIL660" s="38"/>
      <c r="NIM660" s="38"/>
      <c r="NIN660" s="38"/>
      <c r="NIO660" s="38"/>
      <c r="NIP660" s="38"/>
      <c r="NIQ660" s="38"/>
      <c r="NIR660" s="38"/>
      <c r="NIS660" s="38"/>
      <c r="NIT660" s="38"/>
      <c r="NIU660" s="38"/>
      <c r="NIV660" s="38"/>
      <c r="NIW660" s="38"/>
      <c r="NIX660" s="38"/>
      <c r="NIY660" s="38"/>
      <c r="NIZ660" s="38"/>
      <c r="NJA660" s="38"/>
      <c r="NJB660" s="38"/>
      <c r="NJC660" s="38"/>
      <c r="NJD660" s="38"/>
      <c r="NJE660" s="38"/>
      <c r="NJF660" s="38"/>
      <c r="NJG660" s="38"/>
      <c r="NJH660" s="38"/>
      <c r="NJI660" s="38"/>
      <c r="NJJ660" s="38"/>
      <c r="NJK660" s="38"/>
      <c r="NJL660" s="38"/>
      <c r="NJM660" s="38"/>
      <c r="NJN660" s="38"/>
      <c r="NJO660" s="38"/>
      <c r="NJP660" s="38"/>
      <c r="NJQ660" s="38"/>
      <c r="NJR660" s="38"/>
      <c r="NJS660" s="38"/>
      <c r="NJT660" s="38"/>
      <c r="NJU660" s="38"/>
      <c r="NJV660" s="38"/>
      <c r="NJW660" s="38"/>
      <c r="NJX660" s="38"/>
      <c r="NJY660" s="38"/>
      <c r="NJZ660" s="38"/>
      <c r="NKA660" s="38"/>
      <c r="NKB660" s="38"/>
      <c r="NKC660" s="38"/>
      <c r="NKD660" s="38"/>
      <c r="NKE660" s="38"/>
      <c r="NKF660" s="38"/>
      <c r="NKG660" s="38"/>
      <c r="NKH660" s="38"/>
      <c r="NKI660" s="38"/>
      <c r="NKJ660" s="38"/>
      <c r="NKK660" s="38"/>
      <c r="NKL660" s="38"/>
      <c r="NKM660" s="38"/>
      <c r="NKN660" s="38"/>
      <c r="NKO660" s="38"/>
      <c r="NKP660" s="38"/>
      <c r="NKQ660" s="38"/>
      <c r="NKR660" s="38"/>
      <c r="NKS660" s="38"/>
      <c r="NKT660" s="38"/>
      <c r="NKU660" s="38"/>
      <c r="NKV660" s="38"/>
      <c r="NKW660" s="38"/>
      <c r="NKX660" s="38"/>
      <c r="NKY660" s="38"/>
      <c r="NKZ660" s="38"/>
      <c r="NLA660" s="38"/>
      <c r="NLB660" s="38"/>
      <c r="NLC660" s="38"/>
      <c r="NLD660" s="38"/>
      <c r="NLE660" s="38"/>
      <c r="NLF660" s="38"/>
      <c r="NLG660" s="38"/>
      <c r="NLH660" s="38"/>
      <c r="NLI660" s="38"/>
      <c r="NLJ660" s="38"/>
      <c r="NLK660" s="38"/>
      <c r="NLL660" s="38"/>
      <c r="NLM660" s="38"/>
      <c r="NLN660" s="38"/>
      <c r="NLO660" s="38"/>
      <c r="NLP660" s="38"/>
      <c r="NLQ660" s="38"/>
      <c r="NLR660" s="38"/>
      <c r="NLS660" s="38"/>
      <c r="NLT660" s="38"/>
      <c r="NLU660" s="38"/>
      <c r="NLV660" s="38"/>
      <c r="NLW660" s="38"/>
      <c r="NLX660" s="38"/>
      <c r="NLY660" s="38"/>
      <c r="NLZ660" s="38"/>
      <c r="NMA660" s="38"/>
      <c r="NMB660" s="38"/>
      <c r="NMC660" s="38"/>
      <c r="NMD660" s="38"/>
      <c r="NME660" s="38"/>
      <c r="NMF660" s="38"/>
      <c r="NMG660" s="38"/>
      <c r="NMH660" s="38"/>
      <c r="NMI660" s="38"/>
      <c r="NMJ660" s="38"/>
      <c r="NMK660" s="38"/>
      <c r="NML660" s="38"/>
      <c r="NMM660" s="38"/>
      <c r="NMN660" s="38"/>
      <c r="NMO660" s="38"/>
      <c r="NMP660" s="38"/>
      <c r="NMQ660" s="38"/>
      <c r="NMR660" s="38"/>
      <c r="NMS660" s="38"/>
      <c r="NMT660" s="38"/>
      <c r="NMU660" s="38"/>
      <c r="NMV660" s="38"/>
      <c r="NMW660" s="38"/>
      <c r="NMX660" s="38"/>
      <c r="NMY660" s="38"/>
      <c r="NMZ660" s="38"/>
      <c r="NNA660" s="38"/>
      <c r="NNB660" s="38"/>
      <c r="NNC660" s="38"/>
      <c r="NND660" s="38"/>
      <c r="NNE660" s="38"/>
      <c r="NNF660" s="38"/>
      <c r="NNG660" s="38"/>
      <c r="NNH660" s="38"/>
      <c r="NNI660" s="38"/>
      <c r="NNJ660" s="38"/>
      <c r="NNK660" s="38"/>
      <c r="NNL660" s="38"/>
      <c r="NNM660" s="38"/>
      <c r="NNN660" s="38"/>
      <c r="NNO660" s="38"/>
      <c r="NNP660" s="38"/>
      <c r="NNQ660" s="38"/>
      <c r="NNR660" s="38"/>
      <c r="NNS660" s="38"/>
      <c r="NNT660" s="38"/>
      <c r="NNU660" s="38"/>
      <c r="NNV660" s="38"/>
      <c r="NNW660" s="38"/>
      <c r="NNX660" s="38"/>
      <c r="NNY660" s="38"/>
      <c r="NNZ660" s="38"/>
      <c r="NOA660" s="38"/>
      <c r="NOB660" s="38"/>
      <c r="NOC660" s="38"/>
      <c r="NOD660" s="38"/>
      <c r="NOE660" s="38"/>
      <c r="NOF660" s="38"/>
      <c r="NOG660" s="38"/>
      <c r="NOH660" s="38"/>
      <c r="NOI660" s="38"/>
      <c r="NOJ660" s="38"/>
      <c r="NOK660" s="38"/>
      <c r="NOL660" s="38"/>
      <c r="NOM660" s="38"/>
      <c r="NON660" s="38"/>
      <c r="NOO660" s="38"/>
      <c r="NOP660" s="38"/>
      <c r="NOQ660" s="38"/>
      <c r="NOR660" s="38"/>
      <c r="NOS660" s="38"/>
      <c r="NOT660" s="38"/>
      <c r="NOU660" s="38"/>
      <c r="NOV660" s="38"/>
      <c r="NOW660" s="38"/>
      <c r="NOX660" s="38"/>
      <c r="NOY660" s="38"/>
      <c r="NOZ660" s="38"/>
      <c r="NPA660" s="38"/>
      <c r="NPB660" s="38"/>
      <c r="NPC660" s="38"/>
      <c r="NPD660" s="38"/>
      <c r="NPE660" s="38"/>
      <c r="NPF660" s="38"/>
      <c r="NPG660" s="38"/>
      <c r="NPH660" s="38"/>
      <c r="NPI660" s="38"/>
      <c r="NPJ660" s="38"/>
      <c r="NPK660" s="38"/>
      <c r="NPL660" s="38"/>
      <c r="NPM660" s="38"/>
      <c r="NPN660" s="38"/>
      <c r="NPO660" s="38"/>
      <c r="NPP660" s="38"/>
      <c r="NPQ660" s="38"/>
      <c r="NPR660" s="38"/>
      <c r="NPS660" s="38"/>
      <c r="NPT660" s="38"/>
      <c r="NPU660" s="38"/>
      <c r="NPV660" s="38"/>
      <c r="NPW660" s="38"/>
      <c r="NPX660" s="38"/>
      <c r="NPY660" s="38"/>
      <c r="NPZ660" s="38"/>
      <c r="NQA660" s="38"/>
      <c r="NQB660" s="38"/>
      <c r="NQC660" s="38"/>
      <c r="NQD660" s="38"/>
      <c r="NQE660" s="38"/>
      <c r="NQF660" s="38"/>
      <c r="NQG660" s="38"/>
      <c r="NQH660" s="38"/>
      <c r="NQI660" s="38"/>
      <c r="NQJ660" s="38"/>
      <c r="NQK660" s="38"/>
      <c r="NQL660" s="38"/>
      <c r="NQM660" s="38"/>
      <c r="NQN660" s="38"/>
      <c r="NQO660" s="38"/>
      <c r="NQP660" s="38"/>
      <c r="NQQ660" s="38"/>
      <c r="NQR660" s="38"/>
      <c r="NQS660" s="38"/>
      <c r="NQT660" s="38"/>
      <c r="NQU660" s="38"/>
      <c r="NQV660" s="38"/>
      <c r="NQW660" s="38"/>
      <c r="NQX660" s="38"/>
      <c r="NQY660" s="38"/>
      <c r="NQZ660" s="38"/>
      <c r="NRA660" s="38"/>
      <c r="NRB660" s="38"/>
      <c r="NRC660" s="38"/>
      <c r="NRD660" s="38"/>
      <c r="NRE660" s="38"/>
      <c r="NRF660" s="38"/>
      <c r="NRG660" s="38"/>
      <c r="NRH660" s="38"/>
      <c r="NRI660" s="38"/>
      <c r="NRJ660" s="38"/>
      <c r="NRK660" s="38"/>
      <c r="NRL660" s="38"/>
      <c r="NRM660" s="38"/>
      <c r="NRN660" s="38"/>
      <c r="NRO660" s="38"/>
      <c r="NRP660" s="38"/>
      <c r="NRQ660" s="38"/>
      <c r="NRR660" s="38"/>
      <c r="NRS660" s="38"/>
      <c r="NRT660" s="38"/>
      <c r="NRU660" s="38"/>
      <c r="NRV660" s="38"/>
      <c r="NRW660" s="38"/>
      <c r="NRX660" s="38"/>
      <c r="NRY660" s="38"/>
      <c r="NRZ660" s="38"/>
      <c r="NSA660" s="38"/>
      <c r="NSB660" s="38"/>
      <c r="NSC660" s="38"/>
      <c r="NSD660" s="38"/>
      <c r="NSE660" s="38"/>
      <c r="NSF660" s="38"/>
      <c r="NSG660" s="38"/>
      <c r="NSH660" s="38"/>
      <c r="NSI660" s="38"/>
      <c r="NSJ660" s="38"/>
      <c r="NSK660" s="38"/>
      <c r="NSL660" s="38"/>
      <c r="NSM660" s="38"/>
      <c r="NSN660" s="38"/>
      <c r="NSO660" s="38"/>
      <c r="NSP660" s="38"/>
      <c r="NSQ660" s="38"/>
      <c r="NSR660" s="38"/>
      <c r="NSS660" s="38"/>
      <c r="NST660" s="38"/>
      <c r="NSU660" s="38"/>
      <c r="NSV660" s="38"/>
      <c r="NSW660" s="38"/>
      <c r="NSX660" s="38"/>
      <c r="NSY660" s="38"/>
      <c r="NSZ660" s="38"/>
      <c r="NTA660" s="38"/>
      <c r="NTB660" s="38"/>
      <c r="NTC660" s="38"/>
      <c r="NTD660" s="38"/>
      <c r="NTE660" s="38"/>
      <c r="NTF660" s="38"/>
      <c r="NTG660" s="38"/>
      <c r="NTH660" s="38"/>
      <c r="NTI660" s="38"/>
      <c r="NTJ660" s="38"/>
      <c r="NTK660" s="38"/>
      <c r="NTL660" s="38"/>
      <c r="NTM660" s="38"/>
      <c r="NTN660" s="38"/>
      <c r="NTO660" s="38"/>
      <c r="NTP660" s="38"/>
      <c r="NTQ660" s="38"/>
      <c r="NTR660" s="38"/>
      <c r="NTS660" s="38"/>
      <c r="NTT660" s="38"/>
      <c r="NTU660" s="38"/>
      <c r="NTV660" s="38"/>
      <c r="NTW660" s="38"/>
      <c r="NTX660" s="38"/>
      <c r="NTY660" s="38"/>
      <c r="NTZ660" s="38"/>
      <c r="NUA660" s="38"/>
      <c r="NUB660" s="38"/>
      <c r="NUC660" s="38"/>
      <c r="NUD660" s="38"/>
      <c r="NUE660" s="38"/>
      <c r="NUF660" s="38"/>
      <c r="NUG660" s="38"/>
      <c r="NUH660" s="38"/>
      <c r="NUI660" s="38"/>
      <c r="NUJ660" s="38"/>
      <c r="NUK660" s="38"/>
      <c r="NUL660" s="38"/>
      <c r="NUM660" s="38"/>
      <c r="NUN660" s="38"/>
      <c r="NUO660" s="38"/>
      <c r="NUP660" s="38"/>
      <c r="NUQ660" s="38"/>
      <c r="NUR660" s="38"/>
      <c r="NUS660" s="38"/>
      <c r="NUT660" s="38"/>
      <c r="NUU660" s="38"/>
      <c r="NUV660" s="38"/>
      <c r="NUW660" s="38"/>
      <c r="NUX660" s="38"/>
      <c r="NUY660" s="38"/>
      <c r="NUZ660" s="38"/>
      <c r="NVA660" s="38"/>
      <c r="NVB660" s="38"/>
      <c r="NVC660" s="38"/>
      <c r="NVD660" s="38"/>
      <c r="NVE660" s="38"/>
      <c r="NVF660" s="38"/>
      <c r="NVG660" s="38"/>
      <c r="NVH660" s="38"/>
      <c r="NVI660" s="38"/>
      <c r="NVJ660" s="38"/>
      <c r="NVK660" s="38"/>
      <c r="NVL660" s="38"/>
      <c r="NVM660" s="38"/>
      <c r="NVN660" s="38"/>
      <c r="NVO660" s="38"/>
      <c r="NVP660" s="38"/>
      <c r="NVQ660" s="38"/>
      <c r="NVR660" s="38"/>
      <c r="NVS660" s="38"/>
      <c r="NVT660" s="38"/>
      <c r="NVU660" s="38"/>
      <c r="NVV660" s="38"/>
      <c r="NVW660" s="38"/>
      <c r="NVX660" s="38"/>
      <c r="NVY660" s="38"/>
      <c r="NVZ660" s="38"/>
      <c r="NWA660" s="38"/>
      <c r="NWB660" s="38"/>
      <c r="NWC660" s="38"/>
      <c r="NWD660" s="38"/>
      <c r="NWE660" s="38"/>
      <c r="NWF660" s="38"/>
      <c r="NWG660" s="38"/>
      <c r="NWH660" s="38"/>
      <c r="NWI660" s="38"/>
      <c r="NWJ660" s="38"/>
      <c r="NWK660" s="38"/>
      <c r="NWL660" s="38"/>
      <c r="NWM660" s="38"/>
      <c r="NWN660" s="38"/>
      <c r="NWO660" s="38"/>
      <c r="NWP660" s="38"/>
      <c r="NWQ660" s="38"/>
      <c r="NWR660" s="38"/>
      <c r="NWS660" s="38"/>
      <c r="NWT660" s="38"/>
      <c r="NWU660" s="38"/>
      <c r="NWV660" s="38"/>
      <c r="NWW660" s="38"/>
      <c r="NWX660" s="38"/>
      <c r="NWY660" s="38"/>
      <c r="NWZ660" s="38"/>
      <c r="NXA660" s="38"/>
      <c r="NXB660" s="38"/>
      <c r="NXC660" s="38"/>
      <c r="NXD660" s="38"/>
      <c r="NXE660" s="38"/>
      <c r="NXF660" s="38"/>
      <c r="NXG660" s="38"/>
      <c r="NXH660" s="38"/>
      <c r="NXI660" s="38"/>
      <c r="NXJ660" s="38"/>
      <c r="NXK660" s="38"/>
      <c r="NXL660" s="38"/>
      <c r="NXM660" s="38"/>
      <c r="NXN660" s="38"/>
      <c r="NXO660" s="38"/>
      <c r="NXP660" s="38"/>
      <c r="NXQ660" s="38"/>
      <c r="NXR660" s="38"/>
      <c r="NXS660" s="38"/>
      <c r="NXT660" s="38"/>
      <c r="NXU660" s="38"/>
      <c r="NXV660" s="38"/>
      <c r="NXW660" s="38"/>
      <c r="NXX660" s="38"/>
      <c r="NXY660" s="38"/>
      <c r="NXZ660" s="38"/>
      <c r="NYA660" s="38"/>
      <c r="NYB660" s="38"/>
      <c r="NYC660" s="38"/>
      <c r="NYD660" s="38"/>
      <c r="NYE660" s="38"/>
      <c r="NYF660" s="38"/>
      <c r="NYG660" s="38"/>
      <c r="NYH660" s="38"/>
      <c r="NYI660" s="38"/>
      <c r="NYJ660" s="38"/>
      <c r="NYK660" s="38"/>
      <c r="NYL660" s="38"/>
      <c r="NYM660" s="38"/>
      <c r="NYN660" s="38"/>
      <c r="NYO660" s="38"/>
      <c r="NYP660" s="38"/>
      <c r="NYQ660" s="38"/>
      <c r="NYR660" s="38"/>
      <c r="NYS660" s="38"/>
      <c r="NYT660" s="38"/>
      <c r="NYU660" s="38"/>
      <c r="NYV660" s="38"/>
      <c r="NYW660" s="38"/>
      <c r="NYX660" s="38"/>
      <c r="NYY660" s="38"/>
      <c r="NYZ660" s="38"/>
      <c r="NZA660" s="38"/>
      <c r="NZB660" s="38"/>
      <c r="NZC660" s="38"/>
      <c r="NZD660" s="38"/>
      <c r="NZE660" s="38"/>
      <c r="NZF660" s="38"/>
      <c r="NZG660" s="38"/>
      <c r="NZH660" s="38"/>
      <c r="NZI660" s="38"/>
      <c r="NZJ660" s="38"/>
      <c r="NZK660" s="38"/>
      <c r="NZL660" s="38"/>
      <c r="NZM660" s="38"/>
      <c r="NZN660" s="38"/>
      <c r="NZO660" s="38"/>
      <c r="NZP660" s="38"/>
      <c r="NZQ660" s="38"/>
      <c r="NZR660" s="38"/>
      <c r="NZS660" s="38"/>
      <c r="NZT660" s="38"/>
      <c r="NZU660" s="38"/>
      <c r="NZV660" s="38"/>
      <c r="NZW660" s="38"/>
      <c r="NZX660" s="38"/>
      <c r="NZY660" s="38"/>
      <c r="NZZ660" s="38"/>
      <c r="OAA660" s="38"/>
      <c r="OAB660" s="38"/>
      <c r="OAC660" s="38"/>
      <c r="OAD660" s="38"/>
      <c r="OAE660" s="38"/>
      <c r="OAF660" s="38"/>
      <c r="OAG660" s="38"/>
      <c r="OAH660" s="38"/>
      <c r="OAI660" s="38"/>
      <c r="OAJ660" s="38"/>
      <c r="OAK660" s="38"/>
      <c r="OAL660" s="38"/>
      <c r="OAM660" s="38"/>
      <c r="OAN660" s="38"/>
      <c r="OAO660" s="38"/>
      <c r="OAP660" s="38"/>
      <c r="OAQ660" s="38"/>
      <c r="OAR660" s="38"/>
      <c r="OAS660" s="38"/>
      <c r="OAT660" s="38"/>
      <c r="OAU660" s="38"/>
      <c r="OAV660" s="38"/>
      <c r="OAW660" s="38"/>
      <c r="OAX660" s="38"/>
      <c r="OAY660" s="38"/>
      <c r="OAZ660" s="38"/>
      <c r="OBA660" s="38"/>
      <c r="OBB660" s="38"/>
      <c r="OBC660" s="38"/>
      <c r="OBD660" s="38"/>
      <c r="OBE660" s="38"/>
      <c r="OBF660" s="38"/>
      <c r="OBG660" s="38"/>
      <c r="OBH660" s="38"/>
      <c r="OBI660" s="38"/>
      <c r="OBJ660" s="38"/>
      <c r="OBK660" s="38"/>
      <c r="OBL660" s="38"/>
      <c r="OBM660" s="38"/>
      <c r="OBN660" s="38"/>
      <c r="OBO660" s="38"/>
      <c r="OBP660" s="38"/>
      <c r="OBQ660" s="38"/>
      <c r="OBR660" s="38"/>
      <c r="OBS660" s="38"/>
      <c r="OBT660" s="38"/>
      <c r="OBU660" s="38"/>
      <c r="OBV660" s="38"/>
      <c r="OBW660" s="38"/>
      <c r="OBX660" s="38"/>
      <c r="OBY660" s="38"/>
      <c r="OBZ660" s="38"/>
      <c r="OCA660" s="38"/>
      <c r="OCB660" s="38"/>
      <c r="OCC660" s="38"/>
      <c r="OCD660" s="38"/>
      <c r="OCE660" s="38"/>
      <c r="OCF660" s="38"/>
      <c r="OCG660" s="38"/>
      <c r="OCH660" s="38"/>
      <c r="OCI660" s="38"/>
      <c r="OCJ660" s="38"/>
      <c r="OCK660" s="38"/>
      <c r="OCL660" s="38"/>
      <c r="OCM660" s="38"/>
      <c r="OCN660" s="38"/>
      <c r="OCO660" s="38"/>
      <c r="OCP660" s="38"/>
      <c r="OCQ660" s="38"/>
      <c r="OCR660" s="38"/>
      <c r="OCS660" s="38"/>
      <c r="OCT660" s="38"/>
      <c r="OCU660" s="38"/>
      <c r="OCV660" s="38"/>
      <c r="OCW660" s="38"/>
      <c r="OCX660" s="38"/>
      <c r="OCY660" s="38"/>
      <c r="OCZ660" s="38"/>
      <c r="ODA660" s="38"/>
      <c r="ODB660" s="38"/>
      <c r="ODC660" s="38"/>
      <c r="ODD660" s="38"/>
      <c r="ODE660" s="38"/>
      <c r="ODF660" s="38"/>
      <c r="ODG660" s="38"/>
      <c r="ODH660" s="38"/>
      <c r="ODI660" s="38"/>
      <c r="ODJ660" s="38"/>
      <c r="ODK660" s="38"/>
      <c r="ODL660" s="38"/>
      <c r="ODM660" s="38"/>
      <c r="ODN660" s="38"/>
      <c r="ODO660" s="38"/>
      <c r="ODP660" s="38"/>
      <c r="ODQ660" s="38"/>
      <c r="ODR660" s="38"/>
      <c r="ODS660" s="38"/>
      <c r="ODT660" s="38"/>
      <c r="ODU660" s="38"/>
      <c r="ODV660" s="38"/>
      <c r="ODW660" s="38"/>
      <c r="ODX660" s="38"/>
      <c r="ODY660" s="38"/>
      <c r="ODZ660" s="38"/>
      <c r="OEA660" s="38"/>
      <c r="OEB660" s="38"/>
      <c r="OEC660" s="38"/>
      <c r="OED660" s="38"/>
      <c r="OEE660" s="38"/>
      <c r="OEF660" s="38"/>
      <c r="OEG660" s="38"/>
      <c r="OEH660" s="38"/>
      <c r="OEI660" s="38"/>
      <c r="OEJ660" s="38"/>
      <c r="OEK660" s="38"/>
      <c r="OEL660" s="38"/>
      <c r="OEM660" s="38"/>
      <c r="OEN660" s="38"/>
      <c r="OEO660" s="38"/>
      <c r="OEP660" s="38"/>
      <c r="OEQ660" s="38"/>
      <c r="OER660" s="38"/>
      <c r="OES660" s="38"/>
      <c r="OET660" s="38"/>
      <c r="OEU660" s="38"/>
      <c r="OEV660" s="38"/>
      <c r="OEW660" s="38"/>
      <c r="OEX660" s="38"/>
      <c r="OEY660" s="38"/>
      <c r="OEZ660" s="38"/>
      <c r="OFA660" s="38"/>
      <c r="OFB660" s="38"/>
      <c r="OFC660" s="38"/>
      <c r="OFD660" s="38"/>
      <c r="OFE660" s="38"/>
      <c r="OFF660" s="38"/>
      <c r="OFG660" s="38"/>
      <c r="OFH660" s="38"/>
      <c r="OFI660" s="38"/>
      <c r="OFJ660" s="38"/>
      <c r="OFK660" s="38"/>
      <c r="OFL660" s="38"/>
      <c r="OFM660" s="38"/>
      <c r="OFN660" s="38"/>
      <c r="OFO660" s="38"/>
      <c r="OFP660" s="38"/>
      <c r="OFQ660" s="38"/>
      <c r="OFR660" s="38"/>
      <c r="OFS660" s="38"/>
      <c r="OFT660" s="38"/>
      <c r="OFU660" s="38"/>
      <c r="OFV660" s="38"/>
      <c r="OFW660" s="38"/>
      <c r="OFX660" s="38"/>
      <c r="OFY660" s="38"/>
      <c r="OFZ660" s="38"/>
      <c r="OGA660" s="38"/>
      <c r="OGB660" s="38"/>
      <c r="OGC660" s="38"/>
      <c r="OGD660" s="38"/>
      <c r="OGE660" s="38"/>
      <c r="OGF660" s="38"/>
      <c r="OGG660" s="38"/>
      <c r="OGH660" s="38"/>
      <c r="OGI660" s="38"/>
      <c r="OGJ660" s="38"/>
      <c r="OGK660" s="38"/>
      <c r="OGL660" s="38"/>
      <c r="OGM660" s="38"/>
      <c r="OGN660" s="38"/>
      <c r="OGO660" s="38"/>
      <c r="OGP660" s="38"/>
      <c r="OGQ660" s="38"/>
      <c r="OGR660" s="38"/>
      <c r="OGS660" s="38"/>
      <c r="OGT660" s="38"/>
      <c r="OGU660" s="38"/>
      <c r="OGV660" s="38"/>
      <c r="OGW660" s="38"/>
      <c r="OGX660" s="38"/>
      <c r="OGY660" s="38"/>
      <c r="OGZ660" s="38"/>
      <c r="OHA660" s="38"/>
      <c r="OHB660" s="38"/>
      <c r="OHC660" s="38"/>
      <c r="OHD660" s="38"/>
      <c r="OHE660" s="38"/>
      <c r="OHF660" s="38"/>
      <c r="OHG660" s="38"/>
      <c r="OHH660" s="38"/>
      <c r="OHI660" s="38"/>
      <c r="OHJ660" s="38"/>
      <c r="OHK660" s="38"/>
      <c r="OHL660" s="38"/>
      <c r="OHM660" s="38"/>
      <c r="OHN660" s="38"/>
      <c r="OHO660" s="38"/>
      <c r="OHP660" s="38"/>
      <c r="OHQ660" s="38"/>
      <c r="OHR660" s="38"/>
      <c r="OHS660" s="38"/>
      <c r="OHT660" s="38"/>
      <c r="OHU660" s="38"/>
      <c r="OHV660" s="38"/>
      <c r="OHW660" s="38"/>
      <c r="OHX660" s="38"/>
      <c r="OHY660" s="38"/>
      <c r="OHZ660" s="38"/>
      <c r="OIA660" s="38"/>
      <c r="OIB660" s="38"/>
      <c r="OIC660" s="38"/>
      <c r="OID660" s="38"/>
      <c r="OIE660" s="38"/>
      <c r="OIF660" s="38"/>
      <c r="OIG660" s="38"/>
      <c r="OIH660" s="38"/>
      <c r="OII660" s="38"/>
      <c r="OIJ660" s="38"/>
      <c r="OIK660" s="38"/>
      <c r="OIL660" s="38"/>
      <c r="OIM660" s="38"/>
      <c r="OIN660" s="38"/>
      <c r="OIO660" s="38"/>
      <c r="OIP660" s="38"/>
      <c r="OIQ660" s="38"/>
      <c r="OIR660" s="38"/>
      <c r="OIS660" s="38"/>
      <c r="OIT660" s="38"/>
      <c r="OIU660" s="38"/>
      <c r="OIV660" s="38"/>
      <c r="OIW660" s="38"/>
      <c r="OIX660" s="38"/>
      <c r="OIY660" s="38"/>
      <c r="OIZ660" s="38"/>
      <c r="OJA660" s="38"/>
      <c r="OJB660" s="38"/>
      <c r="OJC660" s="38"/>
      <c r="OJD660" s="38"/>
      <c r="OJE660" s="38"/>
      <c r="OJF660" s="38"/>
      <c r="OJG660" s="38"/>
      <c r="OJH660" s="38"/>
      <c r="OJI660" s="38"/>
      <c r="OJJ660" s="38"/>
      <c r="OJK660" s="38"/>
      <c r="OJL660" s="38"/>
      <c r="OJM660" s="38"/>
      <c r="OJN660" s="38"/>
      <c r="OJO660" s="38"/>
      <c r="OJP660" s="38"/>
      <c r="OJQ660" s="38"/>
      <c r="OJR660" s="38"/>
      <c r="OJS660" s="38"/>
      <c r="OJT660" s="38"/>
      <c r="OJU660" s="38"/>
      <c r="OJV660" s="38"/>
      <c r="OJW660" s="38"/>
      <c r="OJX660" s="38"/>
      <c r="OJY660" s="38"/>
      <c r="OJZ660" s="38"/>
      <c r="OKA660" s="38"/>
      <c r="OKB660" s="38"/>
      <c r="OKC660" s="38"/>
      <c r="OKD660" s="38"/>
      <c r="OKE660" s="38"/>
      <c r="OKF660" s="38"/>
      <c r="OKG660" s="38"/>
      <c r="OKH660" s="38"/>
      <c r="OKI660" s="38"/>
      <c r="OKJ660" s="38"/>
      <c r="OKK660" s="38"/>
      <c r="OKL660" s="38"/>
      <c r="OKM660" s="38"/>
      <c r="OKN660" s="38"/>
      <c r="OKO660" s="38"/>
      <c r="OKP660" s="38"/>
      <c r="OKQ660" s="38"/>
      <c r="OKR660" s="38"/>
      <c r="OKS660" s="38"/>
      <c r="OKT660" s="38"/>
      <c r="OKU660" s="38"/>
      <c r="OKV660" s="38"/>
      <c r="OKW660" s="38"/>
      <c r="OKX660" s="38"/>
      <c r="OKY660" s="38"/>
      <c r="OKZ660" s="38"/>
      <c r="OLA660" s="38"/>
      <c r="OLB660" s="38"/>
      <c r="OLC660" s="38"/>
      <c r="OLD660" s="38"/>
      <c r="OLE660" s="38"/>
      <c r="OLF660" s="38"/>
      <c r="OLG660" s="38"/>
      <c r="OLH660" s="38"/>
      <c r="OLI660" s="38"/>
      <c r="OLJ660" s="38"/>
      <c r="OLK660" s="38"/>
      <c r="OLL660" s="38"/>
      <c r="OLM660" s="38"/>
      <c r="OLN660" s="38"/>
      <c r="OLO660" s="38"/>
      <c r="OLP660" s="38"/>
      <c r="OLQ660" s="38"/>
      <c r="OLR660" s="38"/>
      <c r="OLS660" s="38"/>
      <c r="OLT660" s="38"/>
      <c r="OLU660" s="38"/>
      <c r="OLV660" s="38"/>
      <c r="OLW660" s="38"/>
      <c r="OLX660" s="38"/>
      <c r="OLY660" s="38"/>
      <c r="OLZ660" s="38"/>
      <c r="OMA660" s="38"/>
      <c r="OMB660" s="38"/>
      <c r="OMC660" s="38"/>
      <c r="OMD660" s="38"/>
      <c r="OME660" s="38"/>
      <c r="OMF660" s="38"/>
      <c r="OMG660" s="38"/>
      <c r="OMH660" s="38"/>
      <c r="OMI660" s="38"/>
      <c r="OMJ660" s="38"/>
      <c r="OMK660" s="38"/>
      <c r="OML660" s="38"/>
      <c r="OMM660" s="38"/>
      <c r="OMN660" s="38"/>
      <c r="OMO660" s="38"/>
      <c r="OMP660" s="38"/>
      <c r="OMQ660" s="38"/>
      <c r="OMR660" s="38"/>
      <c r="OMS660" s="38"/>
      <c r="OMT660" s="38"/>
      <c r="OMU660" s="38"/>
      <c r="OMV660" s="38"/>
      <c r="OMW660" s="38"/>
      <c r="OMX660" s="38"/>
      <c r="OMY660" s="38"/>
      <c r="OMZ660" s="38"/>
      <c r="ONA660" s="38"/>
      <c r="ONB660" s="38"/>
      <c r="ONC660" s="38"/>
      <c r="OND660" s="38"/>
      <c r="ONE660" s="38"/>
      <c r="ONF660" s="38"/>
      <c r="ONG660" s="38"/>
      <c r="ONH660" s="38"/>
      <c r="ONI660" s="38"/>
      <c r="ONJ660" s="38"/>
      <c r="ONK660" s="38"/>
      <c r="ONL660" s="38"/>
      <c r="ONM660" s="38"/>
      <c r="ONN660" s="38"/>
      <c r="ONO660" s="38"/>
      <c r="ONP660" s="38"/>
      <c r="ONQ660" s="38"/>
      <c r="ONR660" s="38"/>
      <c r="ONS660" s="38"/>
      <c r="ONT660" s="38"/>
      <c r="ONU660" s="38"/>
      <c r="ONV660" s="38"/>
      <c r="ONW660" s="38"/>
      <c r="ONX660" s="38"/>
      <c r="ONY660" s="38"/>
      <c r="ONZ660" s="38"/>
      <c r="OOA660" s="38"/>
      <c r="OOB660" s="38"/>
      <c r="OOC660" s="38"/>
      <c r="OOD660" s="38"/>
      <c r="OOE660" s="38"/>
      <c r="OOF660" s="38"/>
      <c r="OOG660" s="38"/>
      <c r="OOH660" s="38"/>
      <c r="OOI660" s="38"/>
      <c r="OOJ660" s="38"/>
      <c r="OOK660" s="38"/>
      <c r="OOL660" s="38"/>
      <c r="OOM660" s="38"/>
      <c r="OON660" s="38"/>
      <c r="OOO660" s="38"/>
      <c r="OOP660" s="38"/>
      <c r="OOQ660" s="38"/>
      <c r="OOR660" s="38"/>
      <c r="OOS660" s="38"/>
      <c r="OOT660" s="38"/>
      <c r="OOU660" s="38"/>
      <c r="OOV660" s="38"/>
      <c r="OOW660" s="38"/>
      <c r="OOX660" s="38"/>
      <c r="OOY660" s="38"/>
      <c r="OOZ660" s="38"/>
      <c r="OPA660" s="38"/>
      <c r="OPB660" s="38"/>
      <c r="OPC660" s="38"/>
      <c r="OPD660" s="38"/>
      <c r="OPE660" s="38"/>
      <c r="OPF660" s="38"/>
      <c r="OPG660" s="38"/>
      <c r="OPH660" s="38"/>
      <c r="OPI660" s="38"/>
      <c r="OPJ660" s="38"/>
      <c r="OPK660" s="38"/>
      <c r="OPL660" s="38"/>
      <c r="OPM660" s="38"/>
      <c r="OPN660" s="38"/>
      <c r="OPO660" s="38"/>
      <c r="OPP660" s="38"/>
      <c r="OPQ660" s="38"/>
      <c r="OPR660" s="38"/>
      <c r="OPS660" s="38"/>
      <c r="OPT660" s="38"/>
      <c r="OPU660" s="38"/>
      <c r="OPV660" s="38"/>
      <c r="OPW660" s="38"/>
      <c r="OPX660" s="38"/>
      <c r="OPY660" s="38"/>
      <c r="OPZ660" s="38"/>
      <c r="OQA660" s="38"/>
      <c r="OQB660" s="38"/>
      <c r="OQC660" s="38"/>
      <c r="OQD660" s="38"/>
      <c r="OQE660" s="38"/>
      <c r="OQF660" s="38"/>
      <c r="OQG660" s="38"/>
      <c r="OQH660" s="38"/>
      <c r="OQI660" s="38"/>
      <c r="OQJ660" s="38"/>
      <c r="OQK660" s="38"/>
      <c r="OQL660" s="38"/>
      <c r="OQM660" s="38"/>
      <c r="OQN660" s="38"/>
      <c r="OQO660" s="38"/>
      <c r="OQP660" s="38"/>
      <c r="OQQ660" s="38"/>
      <c r="OQR660" s="38"/>
      <c r="OQS660" s="38"/>
      <c r="OQT660" s="38"/>
      <c r="OQU660" s="38"/>
      <c r="OQV660" s="38"/>
      <c r="OQW660" s="38"/>
      <c r="OQX660" s="38"/>
      <c r="OQY660" s="38"/>
      <c r="OQZ660" s="38"/>
      <c r="ORA660" s="38"/>
      <c r="ORB660" s="38"/>
      <c r="ORC660" s="38"/>
      <c r="ORD660" s="38"/>
      <c r="ORE660" s="38"/>
      <c r="ORF660" s="38"/>
      <c r="ORG660" s="38"/>
      <c r="ORH660" s="38"/>
      <c r="ORI660" s="38"/>
      <c r="ORJ660" s="38"/>
      <c r="ORK660" s="38"/>
      <c r="ORL660" s="38"/>
      <c r="ORM660" s="38"/>
      <c r="ORN660" s="38"/>
      <c r="ORO660" s="38"/>
      <c r="ORP660" s="38"/>
      <c r="ORQ660" s="38"/>
      <c r="ORR660" s="38"/>
      <c r="ORS660" s="38"/>
      <c r="ORT660" s="38"/>
      <c r="ORU660" s="38"/>
      <c r="ORV660" s="38"/>
      <c r="ORW660" s="38"/>
      <c r="ORX660" s="38"/>
      <c r="ORY660" s="38"/>
      <c r="ORZ660" s="38"/>
      <c r="OSA660" s="38"/>
      <c r="OSB660" s="38"/>
      <c r="OSC660" s="38"/>
      <c r="OSD660" s="38"/>
      <c r="OSE660" s="38"/>
      <c r="OSF660" s="38"/>
      <c r="OSG660" s="38"/>
      <c r="OSH660" s="38"/>
      <c r="OSI660" s="38"/>
      <c r="OSJ660" s="38"/>
      <c r="OSK660" s="38"/>
      <c r="OSL660" s="38"/>
      <c r="OSM660" s="38"/>
      <c r="OSN660" s="38"/>
      <c r="OSO660" s="38"/>
      <c r="OSP660" s="38"/>
      <c r="OSQ660" s="38"/>
      <c r="OSR660" s="38"/>
      <c r="OSS660" s="38"/>
      <c r="OST660" s="38"/>
      <c r="OSU660" s="38"/>
      <c r="OSV660" s="38"/>
      <c r="OSW660" s="38"/>
      <c r="OSX660" s="38"/>
      <c r="OSY660" s="38"/>
      <c r="OSZ660" s="38"/>
      <c r="OTA660" s="38"/>
      <c r="OTB660" s="38"/>
      <c r="OTC660" s="38"/>
      <c r="OTD660" s="38"/>
      <c r="OTE660" s="38"/>
      <c r="OTF660" s="38"/>
      <c r="OTG660" s="38"/>
      <c r="OTH660" s="38"/>
      <c r="OTI660" s="38"/>
      <c r="OTJ660" s="38"/>
      <c r="OTK660" s="38"/>
      <c r="OTL660" s="38"/>
      <c r="OTM660" s="38"/>
      <c r="OTN660" s="38"/>
      <c r="OTO660" s="38"/>
      <c r="OTP660" s="38"/>
      <c r="OTQ660" s="38"/>
      <c r="OTR660" s="38"/>
      <c r="OTS660" s="38"/>
      <c r="OTT660" s="38"/>
      <c r="OTU660" s="38"/>
      <c r="OTV660" s="38"/>
      <c r="OTW660" s="38"/>
      <c r="OTX660" s="38"/>
      <c r="OTY660" s="38"/>
      <c r="OTZ660" s="38"/>
      <c r="OUA660" s="38"/>
      <c r="OUB660" s="38"/>
      <c r="OUC660" s="38"/>
      <c r="OUD660" s="38"/>
      <c r="OUE660" s="38"/>
      <c r="OUF660" s="38"/>
      <c r="OUG660" s="38"/>
      <c r="OUH660" s="38"/>
      <c r="OUI660" s="38"/>
      <c r="OUJ660" s="38"/>
      <c r="OUK660" s="38"/>
      <c r="OUL660" s="38"/>
      <c r="OUM660" s="38"/>
      <c r="OUN660" s="38"/>
      <c r="OUO660" s="38"/>
      <c r="OUP660" s="38"/>
      <c r="OUQ660" s="38"/>
      <c r="OUR660" s="38"/>
      <c r="OUS660" s="38"/>
      <c r="OUT660" s="38"/>
      <c r="OUU660" s="38"/>
      <c r="OUV660" s="38"/>
      <c r="OUW660" s="38"/>
      <c r="OUX660" s="38"/>
      <c r="OUY660" s="38"/>
      <c r="OUZ660" s="38"/>
      <c r="OVA660" s="38"/>
      <c r="OVB660" s="38"/>
      <c r="OVC660" s="38"/>
      <c r="OVD660" s="38"/>
      <c r="OVE660" s="38"/>
      <c r="OVF660" s="38"/>
      <c r="OVG660" s="38"/>
      <c r="OVH660" s="38"/>
      <c r="OVI660" s="38"/>
      <c r="OVJ660" s="38"/>
      <c r="OVK660" s="38"/>
      <c r="OVL660" s="38"/>
      <c r="OVM660" s="38"/>
      <c r="OVN660" s="38"/>
      <c r="OVO660" s="38"/>
      <c r="OVP660" s="38"/>
      <c r="OVQ660" s="38"/>
      <c r="OVR660" s="38"/>
      <c r="OVS660" s="38"/>
      <c r="OVT660" s="38"/>
      <c r="OVU660" s="38"/>
      <c r="OVV660" s="38"/>
      <c r="OVW660" s="38"/>
      <c r="OVX660" s="38"/>
      <c r="OVY660" s="38"/>
      <c r="OVZ660" s="38"/>
      <c r="OWA660" s="38"/>
      <c r="OWB660" s="38"/>
      <c r="OWC660" s="38"/>
      <c r="OWD660" s="38"/>
      <c r="OWE660" s="38"/>
      <c r="OWF660" s="38"/>
      <c r="OWG660" s="38"/>
      <c r="OWH660" s="38"/>
      <c r="OWI660" s="38"/>
      <c r="OWJ660" s="38"/>
      <c r="OWK660" s="38"/>
      <c r="OWL660" s="38"/>
      <c r="OWM660" s="38"/>
      <c r="OWN660" s="38"/>
      <c r="OWO660" s="38"/>
      <c r="OWP660" s="38"/>
      <c r="OWQ660" s="38"/>
      <c r="OWR660" s="38"/>
      <c r="OWS660" s="38"/>
      <c r="OWT660" s="38"/>
      <c r="OWU660" s="38"/>
      <c r="OWV660" s="38"/>
      <c r="OWW660" s="38"/>
      <c r="OWX660" s="38"/>
      <c r="OWY660" s="38"/>
      <c r="OWZ660" s="38"/>
      <c r="OXA660" s="38"/>
      <c r="OXB660" s="38"/>
      <c r="OXC660" s="38"/>
      <c r="OXD660" s="38"/>
      <c r="OXE660" s="38"/>
      <c r="OXF660" s="38"/>
      <c r="OXG660" s="38"/>
      <c r="OXH660" s="38"/>
      <c r="OXI660" s="38"/>
      <c r="OXJ660" s="38"/>
      <c r="OXK660" s="38"/>
      <c r="OXL660" s="38"/>
      <c r="OXM660" s="38"/>
      <c r="OXN660" s="38"/>
      <c r="OXO660" s="38"/>
      <c r="OXP660" s="38"/>
      <c r="OXQ660" s="38"/>
      <c r="OXR660" s="38"/>
      <c r="OXS660" s="38"/>
      <c r="OXT660" s="38"/>
      <c r="OXU660" s="38"/>
      <c r="OXV660" s="38"/>
      <c r="OXW660" s="38"/>
      <c r="OXX660" s="38"/>
      <c r="OXY660" s="38"/>
      <c r="OXZ660" s="38"/>
      <c r="OYA660" s="38"/>
      <c r="OYB660" s="38"/>
      <c r="OYC660" s="38"/>
      <c r="OYD660" s="38"/>
      <c r="OYE660" s="38"/>
      <c r="OYF660" s="38"/>
      <c r="OYG660" s="38"/>
      <c r="OYH660" s="38"/>
      <c r="OYI660" s="38"/>
      <c r="OYJ660" s="38"/>
      <c r="OYK660" s="38"/>
      <c r="OYL660" s="38"/>
      <c r="OYM660" s="38"/>
      <c r="OYN660" s="38"/>
      <c r="OYO660" s="38"/>
      <c r="OYP660" s="38"/>
      <c r="OYQ660" s="38"/>
      <c r="OYR660" s="38"/>
      <c r="OYS660" s="38"/>
      <c r="OYT660" s="38"/>
      <c r="OYU660" s="38"/>
      <c r="OYV660" s="38"/>
      <c r="OYW660" s="38"/>
      <c r="OYX660" s="38"/>
      <c r="OYY660" s="38"/>
      <c r="OYZ660" s="38"/>
      <c r="OZA660" s="38"/>
      <c r="OZB660" s="38"/>
      <c r="OZC660" s="38"/>
      <c r="OZD660" s="38"/>
      <c r="OZE660" s="38"/>
      <c r="OZF660" s="38"/>
      <c r="OZG660" s="38"/>
      <c r="OZH660" s="38"/>
      <c r="OZI660" s="38"/>
      <c r="OZJ660" s="38"/>
      <c r="OZK660" s="38"/>
      <c r="OZL660" s="38"/>
      <c r="OZM660" s="38"/>
      <c r="OZN660" s="38"/>
      <c r="OZO660" s="38"/>
      <c r="OZP660" s="38"/>
      <c r="OZQ660" s="38"/>
      <c r="OZR660" s="38"/>
      <c r="OZS660" s="38"/>
      <c r="OZT660" s="38"/>
      <c r="OZU660" s="38"/>
      <c r="OZV660" s="38"/>
      <c r="OZW660" s="38"/>
      <c r="OZX660" s="38"/>
      <c r="OZY660" s="38"/>
      <c r="OZZ660" s="38"/>
      <c r="PAA660" s="38"/>
      <c r="PAB660" s="38"/>
      <c r="PAC660" s="38"/>
      <c r="PAD660" s="38"/>
      <c r="PAE660" s="38"/>
      <c r="PAF660" s="38"/>
      <c r="PAG660" s="38"/>
      <c r="PAH660" s="38"/>
      <c r="PAI660" s="38"/>
      <c r="PAJ660" s="38"/>
      <c r="PAK660" s="38"/>
      <c r="PAL660" s="38"/>
      <c r="PAM660" s="38"/>
      <c r="PAN660" s="38"/>
      <c r="PAO660" s="38"/>
      <c r="PAP660" s="38"/>
      <c r="PAQ660" s="38"/>
      <c r="PAR660" s="38"/>
      <c r="PAS660" s="38"/>
      <c r="PAT660" s="38"/>
      <c r="PAU660" s="38"/>
      <c r="PAV660" s="38"/>
      <c r="PAW660" s="38"/>
      <c r="PAX660" s="38"/>
      <c r="PAY660" s="38"/>
      <c r="PAZ660" s="38"/>
      <c r="PBA660" s="38"/>
      <c r="PBB660" s="38"/>
      <c r="PBC660" s="38"/>
      <c r="PBD660" s="38"/>
      <c r="PBE660" s="38"/>
      <c r="PBF660" s="38"/>
      <c r="PBG660" s="38"/>
      <c r="PBH660" s="38"/>
      <c r="PBI660" s="38"/>
      <c r="PBJ660" s="38"/>
      <c r="PBK660" s="38"/>
      <c r="PBL660" s="38"/>
      <c r="PBM660" s="38"/>
      <c r="PBN660" s="38"/>
      <c r="PBO660" s="38"/>
      <c r="PBP660" s="38"/>
      <c r="PBQ660" s="38"/>
      <c r="PBR660" s="38"/>
      <c r="PBS660" s="38"/>
      <c r="PBT660" s="38"/>
      <c r="PBU660" s="38"/>
      <c r="PBV660" s="38"/>
      <c r="PBW660" s="38"/>
      <c r="PBX660" s="38"/>
      <c r="PBY660" s="38"/>
      <c r="PBZ660" s="38"/>
      <c r="PCA660" s="38"/>
      <c r="PCB660" s="38"/>
      <c r="PCC660" s="38"/>
      <c r="PCD660" s="38"/>
      <c r="PCE660" s="38"/>
      <c r="PCF660" s="38"/>
      <c r="PCG660" s="38"/>
      <c r="PCH660" s="38"/>
      <c r="PCI660" s="38"/>
      <c r="PCJ660" s="38"/>
      <c r="PCK660" s="38"/>
      <c r="PCL660" s="38"/>
      <c r="PCM660" s="38"/>
      <c r="PCN660" s="38"/>
      <c r="PCO660" s="38"/>
      <c r="PCP660" s="38"/>
      <c r="PCQ660" s="38"/>
      <c r="PCR660" s="38"/>
      <c r="PCS660" s="38"/>
      <c r="PCT660" s="38"/>
      <c r="PCU660" s="38"/>
      <c r="PCV660" s="38"/>
      <c r="PCW660" s="38"/>
      <c r="PCX660" s="38"/>
      <c r="PCY660" s="38"/>
      <c r="PCZ660" s="38"/>
      <c r="PDA660" s="38"/>
      <c r="PDB660" s="38"/>
      <c r="PDC660" s="38"/>
      <c r="PDD660" s="38"/>
      <c r="PDE660" s="38"/>
      <c r="PDF660" s="38"/>
      <c r="PDG660" s="38"/>
      <c r="PDH660" s="38"/>
      <c r="PDI660" s="38"/>
      <c r="PDJ660" s="38"/>
      <c r="PDK660" s="38"/>
      <c r="PDL660" s="38"/>
      <c r="PDM660" s="38"/>
      <c r="PDN660" s="38"/>
      <c r="PDO660" s="38"/>
      <c r="PDP660" s="38"/>
      <c r="PDQ660" s="38"/>
      <c r="PDR660" s="38"/>
      <c r="PDS660" s="38"/>
      <c r="PDT660" s="38"/>
      <c r="PDU660" s="38"/>
      <c r="PDV660" s="38"/>
      <c r="PDW660" s="38"/>
      <c r="PDX660" s="38"/>
      <c r="PDY660" s="38"/>
      <c r="PDZ660" s="38"/>
      <c r="PEA660" s="38"/>
      <c r="PEB660" s="38"/>
      <c r="PEC660" s="38"/>
      <c r="PED660" s="38"/>
      <c r="PEE660" s="38"/>
      <c r="PEF660" s="38"/>
      <c r="PEG660" s="38"/>
      <c r="PEH660" s="38"/>
      <c r="PEI660" s="38"/>
      <c r="PEJ660" s="38"/>
      <c r="PEK660" s="38"/>
      <c r="PEL660" s="38"/>
      <c r="PEM660" s="38"/>
      <c r="PEN660" s="38"/>
      <c r="PEO660" s="38"/>
      <c r="PEP660" s="38"/>
      <c r="PEQ660" s="38"/>
      <c r="PER660" s="38"/>
      <c r="PES660" s="38"/>
      <c r="PET660" s="38"/>
      <c r="PEU660" s="38"/>
      <c r="PEV660" s="38"/>
      <c r="PEW660" s="38"/>
      <c r="PEX660" s="38"/>
      <c r="PEY660" s="38"/>
      <c r="PEZ660" s="38"/>
      <c r="PFA660" s="38"/>
      <c r="PFB660" s="38"/>
      <c r="PFC660" s="38"/>
      <c r="PFD660" s="38"/>
      <c r="PFE660" s="38"/>
      <c r="PFF660" s="38"/>
      <c r="PFG660" s="38"/>
      <c r="PFH660" s="38"/>
      <c r="PFI660" s="38"/>
      <c r="PFJ660" s="38"/>
      <c r="PFK660" s="38"/>
      <c r="PFL660" s="38"/>
      <c r="PFM660" s="38"/>
      <c r="PFN660" s="38"/>
      <c r="PFO660" s="38"/>
      <c r="PFP660" s="38"/>
      <c r="PFQ660" s="38"/>
      <c r="PFR660" s="38"/>
      <c r="PFS660" s="38"/>
      <c r="PFT660" s="38"/>
      <c r="PFU660" s="38"/>
      <c r="PFV660" s="38"/>
      <c r="PFW660" s="38"/>
      <c r="PFX660" s="38"/>
      <c r="PFY660" s="38"/>
      <c r="PFZ660" s="38"/>
      <c r="PGA660" s="38"/>
      <c r="PGB660" s="38"/>
      <c r="PGC660" s="38"/>
      <c r="PGD660" s="38"/>
      <c r="PGE660" s="38"/>
      <c r="PGF660" s="38"/>
      <c r="PGG660" s="38"/>
      <c r="PGH660" s="38"/>
      <c r="PGI660" s="38"/>
      <c r="PGJ660" s="38"/>
      <c r="PGK660" s="38"/>
      <c r="PGL660" s="38"/>
      <c r="PGM660" s="38"/>
      <c r="PGN660" s="38"/>
      <c r="PGO660" s="38"/>
      <c r="PGP660" s="38"/>
      <c r="PGQ660" s="38"/>
      <c r="PGR660" s="38"/>
      <c r="PGS660" s="38"/>
      <c r="PGT660" s="38"/>
      <c r="PGU660" s="38"/>
      <c r="PGV660" s="38"/>
      <c r="PGW660" s="38"/>
      <c r="PGX660" s="38"/>
      <c r="PGY660" s="38"/>
      <c r="PGZ660" s="38"/>
      <c r="PHA660" s="38"/>
      <c r="PHB660" s="38"/>
      <c r="PHC660" s="38"/>
      <c r="PHD660" s="38"/>
      <c r="PHE660" s="38"/>
      <c r="PHF660" s="38"/>
      <c r="PHG660" s="38"/>
      <c r="PHH660" s="38"/>
      <c r="PHI660" s="38"/>
      <c r="PHJ660" s="38"/>
      <c r="PHK660" s="38"/>
      <c r="PHL660" s="38"/>
      <c r="PHM660" s="38"/>
      <c r="PHN660" s="38"/>
      <c r="PHO660" s="38"/>
      <c r="PHP660" s="38"/>
      <c r="PHQ660" s="38"/>
      <c r="PHR660" s="38"/>
      <c r="PHS660" s="38"/>
      <c r="PHT660" s="38"/>
      <c r="PHU660" s="38"/>
      <c r="PHV660" s="38"/>
      <c r="PHW660" s="38"/>
      <c r="PHX660" s="38"/>
      <c r="PHY660" s="38"/>
      <c r="PHZ660" s="38"/>
      <c r="PIA660" s="38"/>
      <c r="PIB660" s="38"/>
      <c r="PIC660" s="38"/>
      <c r="PID660" s="38"/>
      <c r="PIE660" s="38"/>
      <c r="PIF660" s="38"/>
      <c r="PIG660" s="38"/>
      <c r="PIH660" s="38"/>
      <c r="PII660" s="38"/>
      <c r="PIJ660" s="38"/>
      <c r="PIK660" s="38"/>
      <c r="PIL660" s="38"/>
      <c r="PIM660" s="38"/>
      <c r="PIN660" s="38"/>
      <c r="PIO660" s="38"/>
      <c r="PIP660" s="38"/>
      <c r="PIQ660" s="38"/>
      <c r="PIR660" s="38"/>
      <c r="PIS660" s="38"/>
      <c r="PIT660" s="38"/>
      <c r="PIU660" s="38"/>
      <c r="PIV660" s="38"/>
      <c r="PIW660" s="38"/>
      <c r="PIX660" s="38"/>
      <c r="PIY660" s="38"/>
      <c r="PIZ660" s="38"/>
      <c r="PJA660" s="38"/>
      <c r="PJB660" s="38"/>
      <c r="PJC660" s="38"/>
      <c r="PJD660" s="38"/>
      <c r="PJE660" s="38"/>
      <c r="PJF660" s="38"/>
      <c r="PJG660" s="38"/>
      <c r="PJH660" s="38"/>
      <c r="PJI660" s="38"/>
      <c r="PJJ660" s="38"/>
      <c r="PJK660" s="38"/>
      <c r="PJL660" s="38"/>
      <c r="PJM660" s="38"/>
      <c r="PJN660" s="38"/>
      <c r="PJO660" s="38"/>
      <c r="PJP660" s="38"/>
      <c r="PJQ660" s="38"/>
      <c r="PJR660" s="38"/>
      <c r="PJS660" s="38"/>
      <c r="PJT660" s="38"/>
      <c r="PJU660" s="38"/>
      <c r="PJV660" s="38"/>
      <c r="PJW660" s="38"/>
      <c r="PJX660" s="38"/>
      <c r="PJY660" s="38"/>
      <c r="PJZ660" s="38"/>
      <c r="PKA660" s="38"/>
      <c r="PKB660" s="38"/>
      <c r="PKC660" s="38"/>
      <c r="PKD660" s="38"/>
      <c r="PKE660" s="38"/>
      <c r="PKF660" s="38"/>
      <c r="PKG660" s="38"/>
      <c r="PKH660" s="38"/>
      <c r="PKI660" s="38"/>
      <c r="PKJ660" s="38"/>
      <c r="PKK660" s="38"/>
      <c r="PKL660" s="38"/>
      <c r="PKM660" s="38"/>
      <c r="PKN660" s="38"/>
      <c r="PKO660" s="38"/>
      <c r="PKP660" s="38"/>
      <c r="PKQ660" s="38"/>
      <c r="PKR660" s="38"/>
      <c r="PKS660" s="38"/>
      <c r="PKT660" s="38"/>
      <c r="PKU660" s="38"/>
      <c r="PKV660" s="38"/>
      <c r="PKW660" s="38"/>
      <c r="PKX660" s="38"/>
      <c r="PKY660" s="38"/>
      <c r="PKZ660" s="38"/>
      <c r="PLA660" s="38"/>
      <c r="PLB660" s="38"/>
      <c r="PLC660" s="38"/>
      <c r="PLD660" s="38"/>
      <c r="PLE660" s="38"/>
      <c r="PLF660" s="38"/>
      <c r="PLG660" s="38"/>
      <c r="PLH660" s="38"/>
      <c r="PLI660" s="38"/>
      <c r="PLJ660" s="38"/>
      <c r="PLK660" s="38"/>
      <c r="PLL660" s="38"/>
      <c r="PLM660" s="38"/>
      <c r="PLN660" s="38"/>
      <c r="PLO660" s="38"/>
      <c r="PLP660" s="38"/>
      <c r="PLQ660" s="38"/>
      <c r="PLR660" s="38"/>
      <c r="PLS660" s="38"/>
      <c r="PLT660" s="38"/>
      <c r="PLU660" s="38"/>
      <c r="PLV660" s="38"/>
      <c r="PLW660" s="38"/>
      <c r="PLX660" s="38"/>
      <c r="PLY660" s="38"/>
      <c r="PLZ660" s="38"/>
      <c r="PMA660" s="38"/>
      <c r="PMB660" s="38"/>
      <c r="PMC660" s="38"/>
      <c r="PMD660" s="38"/>
      <c r="PME660" s="38"/>
      <c r="PMF660" s="38"/>
      <c r="PMG660" s="38"/>
      <c r="PMH660" s="38"/>
      <c r="PMI660" s="38"/>
      <c r="PMJ660" s="38"/>
      <c r="PMK660" s="38"/>
      <c r="PML660" s="38"/>
      <c r="PMM660" s="38"/>
      <c r="PMN660" s="38"/>
      <c r="PMO660" s="38"/>
      <c r="PMP660" s="38"/>
      <c r="PMQ660" s="38"/>
      <c r="PMR660" s="38"/>
      <c r="PMS660" s="38"/>
      <c r="PMT660" s="38"/>
      <c r="PMU660" s="38"/>
      <c r="PMV660" s="38"/>
      <c r="PMW660" s="38"/>
      <c r="PMX660" s="38"/>
      <c r="PMY660" s="38"/>
      <c r="PMZ660" s="38"/>
      <c r="PNA660" s="38"/>
      <c r="PNB660" s="38"/>
      <c r="PNC660" s="38"/>
      <c r="PND660" s="38"/>
      <c r="PNE660" s="38"/>
      <c r="PNF660" s="38"/>
      <c r="PNG660" s="38"/>
      <c r="PNH660" s="38"/>
      <c r="PNI660" s="38"/>
      <c r="PNJ660" s="38"/>
      <c r="PNK660" s="38"/>
      <c r="PNL660" s="38"/>
      <c r="PNM660" s="38"/>
      <c r="PNN660" s="38"/>
      <c r="PNO660" s="38"/>
      <c r="PNP660" s="38"/>
      <c r="PNQ660" s="38"/>
      <c r="PNR660" s="38"/>
      <c r="PNS660" s="38"/>
      <c r="PNT660" s="38"/>
      <c r="PNU660" s="38"/>
      <c r="PNV660" s="38"/>
      <c r="PNW660" s="38"/>
      <c r="PNX660" s="38"/>
      <c r="PNY660" s="38"/>
      <c r="PNZ660" s="38"/>
      <c r="POA660" s="38"/>
      <c r="POB660" s="38"/>
      <c r="POC660" s="38"/>
      <c r="POD660" s="38"/>
      <c r="POE660" s="38"/>
      <c r="POF660" s="38"/>
      <c r="POG660" s="38"/>
      <c r="POH660" s="38"/>
      <c r="POI660" s="38"/>
      <c r="POJ660" s="38"/>
      <c r="POK660" s="38"/>
      <c r="POL660" s="38"/>
      <c r="POM660" s="38"/>
      <c r="PON660" s="38"/>
      <c r="POO660" s="38"/>
      <c r="POP660" s="38"/>
      <c r="POQ660" s="38"/>
      <c r="POR660" s="38"/>
      <c r="POS660" s="38"/>
      <c r="POT660" s="38"/>
      <c r="POU660" s="38"/>
      <c r="POV660" s="38"/>
      <c r="POW660" s="38"/>
      <c r="POX660" s="38"/>
      <c r="POY660" s="38"/>
      <c r="POZ660" s="38"/>
      <c r="PPA660" s="38"/>
      <c r="PPB660" s="38"/>
      <c r="PPC660" s="38"/>
      <c r="PPD660" s="38"/>
      <c r="PPE660" s="38"/>
      <c r="PPF660" s="38"/>
      <c r="PPG660" s="38"/>
      <c r="PPH660" s="38"/>
      <c r="PPI660" s="38"/>
      <c r="PPJ660" s="38"/>
      <c r="PPK660" s="38"/>
      <c r="PPL660" s="38"/>
      <c r="PPM660" s="38"/>
      <c r="PPN660" s="38"/>
      <c r="PPO660" s="38"/>
      <c r="PPP660" s="38"/>
      <c r="PPQ660" s="38"/>
      <c r="PPR660" s="38"/>
      <c r="PPS660" s="38"/>
      <c r="PPT660" s="38"/>
      <c r="PPU660" s="38"/>
      <c r="PPV660" s="38"/>
      <c r="PPW660" s="38"/>
      <c r="PPX660" s="38"/>
      <c r="PPY660" s="38"/>
      <c r="PPZ660" s="38"/>
      <c r="PQA660" s="38"/>
      <c r="PQB660" s="38"/>
      <c r="PQC660" s="38"/>
      <c r="PQD660" s="38"/>
      <c r="PQE660" s="38"/>
      <c r="PQF660" s="38"/>
      <c r="PQG660" s="38"/>
      <c r="PQH660" s="38"/>
      <c r="PQI660" s="38"/>
      <c r="PQJ660" s="38"/>
      <c r="PQK660" s="38"/>
      <c r="PQL660" s="38"/>
      <c r="PQM660" s="38"/>
      <c r="PQN660" s="38"/>
      <c r="PQO660" s="38"/>
      <c r="PQP660" s="38"/>
      <c r="PQQ660" s="38"/>
      <c r="PQR660" s="38"/>
      <c r="PQS660" s="38"/>
      <c r="PQT660" s="38"/>
      <c r="PQU660" s="38"/>
      <c r="PQV660" s="38"/>
      <c r="PQW660" s="38"/>
      <c r="PQX660" s="38"/>
      <c r="PQY660" s="38"/>
      <c r="PQZ660" s="38"/>
      <c r="PRA660" s="38"/>
      <c r="PRB660" s="38"/>
      <c r="PRC660" s="38"/>
      <c r="PRD660" s="38"/>
      <c r="PRE660" s="38"/>
      <c r="PRF660" s="38"/>
      <c r="PRG660" s="38"/>
      <c r="PRH660" s="38"/>
      <c r="PRI660" s="38"/>
      <c r="PRJ660" s="38"/>
      <c r="PRK660" s="38"/>
      <c r="PRL660" s="38"/>
      <c r="PRM660" s="38"/>
      <c r="PRN660" s="38"/>
      <c r="PRO660" s="38"/>
      <c r="PRP660" s="38"/>
      <c r="PRQ660" s="38"/>
      <c r="PRR660" s="38"/>
      <c r="PRS660" s="38"/>
      <c r="PRT660" s="38"/>
      <c r="PRU660" s="38"/>
      <c r="PRV660" s="38"/>
      <c r="PRW660" s="38"/>
      <c r="PRX660" s="38"/>
      <c r="PRY660" s="38"/>
      <c r="PRZ660" s="38"/>
      <c r="PSA660" s="38"/>
      <c r="PSB660" s="38"/>
      <c r="PSC660" s="38"/>
      <c r="PSD660" s="38"/>
      <c r="PSE660" s="38"/>
      <c r="PSF660" s="38"/>
      <c r="PSG660" s="38"/>
      <c r="PSH660" s="38"/>
      <c r="PSI660" s="38"/>
      <c r="PSJ660" s="38"/>
      <c r="PSK660" s="38"/>
      <c r="PSL660" s="38"/>
      <c r="PSM660" s="38"/>
      <c r="PSN660" s="38"/>
      <c r="PSO660" s="38"/>
      <c r="PSP660" s="38"/>
      <c r="PSQ660" s="38"/>
      <c r="PSR660" s="38"/>
      <c r="PSS660" s="38"/>
      <c r="PST660" s="38"/>
      <c r="PSU660" s="38"/>
      <c r="PSV660" s="38"/>
      <c r="PSW660" s="38"/>
      <c r="PSX660" s="38"/>
      <c r="PSY660" s="38"/>
      <c r="PSZ660" s="38"/>
      <c r="PTA660" s="38"/>
      <c r="PTB660" s="38"/>
      <c r="PTC660" s="38"/>
      <c r="PTD660" s="38"/>
      <c r="PTE660" s="38"/>
      <c r="PTF660" s="38"/>
      <c r="PTG660" s="38"/>
      <c r="PTH660" s="38"/>
      <c r="PTI660" s="38"/>
      <c r="PTJ660" s="38"/>
      <c r="PTK660" s="38"/>
      <c r="PTL660" s="38"/>
      <c r="PTM660" s="38"/>
      <c r="PTN660" s="38"/>
      <c r="PTO660" s="38"/>
      <c r="PTP660" s="38"/>
      <c r="PTQ660" s="38"/>
      <c r="PTR660" s="38"/>
      <c r="PTS660" s="38"/>
      <c r="PTT660" s="38"/>
      <c r="PTU660" s="38"/>
      <c r="PTV660" s="38"/>
      <c r="PTW660" s="38"/>
      <c r="PTX660" s="38"/>
      <c r="PTY660" s="38"/>
      <c r="PTZ660" s="38"/>
      <c r="PUA660" s="38"/>
      <c r="PUB660" s="38"/>
      <c r="PUC660" s="38"/>
      <c r="PUD660" s="38"/>
      <c r="PUE660" s="38"/>
      <c r="PUF660" s="38"/>
      <c r="PUG660" s="38"/>
      <c r="PUH660" s="38"/>
      <c r="PUI660" s="38"/>
      <c r="PUJ660" s="38"/>
      <c r="PUK660" s="38"/>
      <c r="PUL660" s="38"/>
      <c r="PUM660" s="38"/>
      <c r="PUN660" s="38"/>
      <c r="PUO660" s="38"/>
      <c r="PUP660" s="38"/>
      <c r="PUQ660" s="38"/>
      <c r="PUR660" s="38"/>
      <c r="PUS660" s="38"/>
      <c r="PUT660" s="38"/>
      <c r="PUU660" s="38"/>
      <c r="PUV660" s="38"/>
      <c r="PUW660" s="38"/>
      <c r="PUX660" s="38"/>
      <c r="PUY660" s="38"/>
      <c r="PUZ660" s="38"/>
      <c r="PVA660" s="38"/>
      <c r="PVB660" s="38"/>
      <c r="PVC660" s="38"/>
      <c r="PVD660" s="38"/>
      <c r="PVE660" s="38"/>
      <c r="PVF660" s="38"/>
      <c r="PVG660" s="38"/>
      <c r="PVH660" s="38"/>
      <c r="PVI660" s="38"/>
      <c r="PVJ660" s="38"/>
      <c r="PVK660" s="38"/>
      <c r="PVL660" s="38"/>
      <c r="PVM660" s="38"/>
      <c r="PVN660" s="38"/>
      <c r="PVO660" s="38"/>
      <c r="PVP660" s="38"/>
      <c r="PVQ660" s="38"/>
      <c r="PVR660" s="38"/>
      <c r="PVS660" s="38"/>
      <c r="PVT660" s="38"/>
      <c r="PVU660" s="38"/>
      <c r="PVV660" s="38"/>
      <c r="PVW660" s="38"/>
      <c r="PVX660" s="38"/>
      <c r="PVY660" s="38"/>
      <c r="PVZ660" s="38"/>
      <c r="PWA660" s="38"/>
      <c r="PWB660" s="38"/>
      <c r="PWC660" s="38"/>
      <c r="PWD660" s="38"/>
      <c r="PWE660" s="38"/>
      <c r="PWF660" s="38"/>
      <c r="PWG660" s="38"/>
      <c r="PWH660" s="38"/>
      <c r="PWI660" s="38"/>
      <c r="PWJ660" s="38"/>
      <c r="PWK660" s="38"/>
      <c r="PWL660" s="38"/>
      <c r="PWM660" s="38"/>
      <c r="PWN660" s="38"/>
      <c r="PWO660" s="38"/>
      <c r="PWP660" s="38"/>
      <c r="PWQ660" s="38"/>
      <c r="PWR660" s="38"/>
      <c r="PWS660" s="38"/>
      <c r="PWT660" s="38"/>
      <c r="PWU660" s="38"/>
      <c r="PWV660" s="38"/>
      <c r="PWW660" s="38"/>
      <c r="PWX660" s="38"/>
      <c r="PWY660" s="38"/>
      <c r="PWZ660" s="38"/>
      <c r="PXA660" s="38"/>
      <c r="PXB660" s="38"/>
      <c r="PXC660" s="38"/>
      <c r="PXD660" s="38"/>
      <c r="PXE660" s="38"/>
      <c r="PXF660" s="38"/>
      <c r="PXG660" s="38"/>
      <c r="PXH660" s="38"/>
      <c r="PXI660" s="38"/>
      <c r="PXJ660" s="38"/>
      <c r="PXK660" s="38"/>
      <c r="PXL660" s="38"/>
      <c r="PXM660" s="38"/>
      <c r="PXN660" s="38"/>
      <c r="PXO660" s="38"/>
      <c r="PXP660" s="38"/>
      <c r="PXQ660" s="38"/>
      <c r="PXR660" s="38"/>
      <c r="PXS660" s="38"/>
      <c r="PXT660" s="38"/>
      <c r="PXU660" s="38"/>
      <c r="PXV660" s="38"/>
      <c r="PXW660" s="38"/>
      <c r="PXX660" s="38"/>
      <c r="PXY660" s="38"/>
      <c r="PXZ660" s="38"/>
      <c r="PYA660" s="38"/>
      <c r="PYB660" s="38"/>
      <c r="PYC660" s="38"/>
      <c r="PYD660" s="38"/>
      <c r="PYE660" s="38"/>
      <c r="PYF660" s="38"/>
      <c r="PYG660" s="38"/>
      <c r="PYH660" s="38"/>
      <c r="PYI660" s="38"/>
      <c r="PYJ660" s="38"/>
      <c r="PYK660" s="38"/>
      <c r="PYL660" s="38"/>
      <c r="PYM660" s="38"/>
      <c r="PYN660" s="38"/>
      <c r="PYO660" s="38"/>
      <c r="PYP660" s="38"/>
      <c r="PYQ660" s="38"/>
      <c r="PYR660" s="38"/>
      <c r="PYS660" s="38"/>
      <c r="PYT660" s="38"/>
      <c r="PYU660" s="38"/>
      <c r="PYV660" s="38"/>
      <c r="PYW660" s="38"/>
      <c r="PYX660" s="38"/>
      <c r="PYY660" s="38"/>
      <c r="PYZ660" s="38"/>
      <c r="PZA660" s="38"/>
      <c r="PZB660" s="38"/>
      <c r="PZC660" s="38"/>
      <c r="PZD660" s="38"/>
      <c r="PZE660" s="38"/>
      <c r="PZF660" s="38"/>
      <c r="PZG660" s="38"/>
      <c r="PZH660" s="38"/>
      <c r="PZI660" s="38"/>
      <c r="PZJ660" s="38"/>
      <c r="PZK660" s="38"/>
      <c r="PZL660" s="38"/>
      <c r="PZM660" s="38"/>
      <c r="PZN660" s="38"/>
      <c r="PZO660" s="38"/>
      <c r="PZP660" s="38"/>
      <c r="PZQ660" s="38"/>
      <c r="PZR660" s="38"/>
      <c r="PZS660" s="38"/>
      <c r="PZT660" s="38"/>
      <c r="PZU660" s="38"/>
      <c r="PZV660" s="38"/>
      <c r="PZW660" s="38"/>
      <c r="PZX660" s="38"/>
      <c r="PZY660" s="38"/>
      <c r="PZZ660" s="38"/>
      <c r="QAA660" s="38"/>
      <c r="QAB660" s="38"/>
      <c r="QAC660" s="38"/>
      <c r="QAD660" s="38"/>
      <c r="QAE660" s="38"/>
      <c r="QAF660" s="38"/>
      <c r="QAG660" s="38"/>
      <c r="QAH660" s="38"/>
      <c r="QAI660" s="38"/>
      <c r="QAJ660" s="38"/>
      <c r="QAK660" s="38"/>
      <c r="QAL660" s="38"/>
      <c r="QAM660" s="38"/>
      <c r="QAN660" s="38"/>
      <c r="QAO660" s="38"/>
      <c r="QAP660" s="38"/>
      <c r="QAQ660" s="38"/>
      <c r="QAR660" s="38"/>
      <c r="QAS660" s="38"/>
      <c r="QAT660" s="38"/>
      <c r="QAU660" s="38"/>
      <c r="QAV660" s="38"/>
      <c r="QAW660" s="38"/>
      <c r="QAX660" s="38"/>
      <c r="QAY660" s="38"/>
      <c r="QAZ660" s="38"/>
      <c r="QBA660" s="38"/>
      <c r="QBB660" s="38"/>
      <c r="QBC660" s="38"/>
      <c r="QBD660" s="38"/>
      <c r="QBE660" s="38"/>
      <c r="QBF660" s="38"/>
      <c r="QBG660" s="38"/>
      <c r="QBH660" s="38"/>
      <c r="QBI660" s="38"/>
      <c r="QBJ660" s="38"/>
      <c r="QBK660" s="38"/>
      <c r="QBL660" s="38"/>
      <c r="QBM660" s="38"/>
      <c r="QBN660" s="38"/>
      <c r="QBO660" s="38"/>
      <c r="QBP660" s="38"/>
      <c r="QBQ660" s="38"/>
      <c r="QBR660" s="38"/>
      <c r="QBS660" s="38"/>
      <c r="QBT660" s="38"/>
      <c r="QBU660" s="38"/>
      <c r="QBV660" s="38"/>
      <c r="QBW660" s="38"/>
      <c r="QBX660" s="38"/>
      <c r="QBY660" s="38"/>
      <c r="QBZ660" s="38"/>
      <c r="QCA660" s="38"/>
      <c r="QCB660" s="38"/>
      <c r="QCC660" s="38"/>
      <c r="QCD660" s="38"/>
      <c r="QCE660" s="38"/>
      <c r="QCF660" s="38"/>
      <c r="QCG660" s="38"/>
      <c r="QCH660" s="38"/>
      <c r="QCI660" s="38"/>
      <c r="QCJ660" s="38"/>
      <c r="QCK660" s="38"/>
      <c r="QCL660" s="38"/>
      <c r="QCM660" s="38"/>
      <c r="QCN660" s="38"/>
      <c r="QCO660" s="38"/>
      <c r="QCP660" s="38"/>
      <c r="QCQ660" s="38"/>
      <c r="QCR660" s="38"/>
      <c r="QCS660" s="38"/>
      <c r="QCT660" s="38"/>
      <c r="QCU660" s="38"/>
      <c r="QCV660" s="38"/>
      <c r="QCW660" s="38"/>
      <c r="QCX660" s="38"/>
      <c r="QCY660" s="38"/>
      <c r="QCZ660" s="38"/>
      <c r="QDA660" s="38"/>
      <c r="QDB660" s="38"/>
      <c r="QDC660" s="38"/>
      <c r="QDD660" s="38"/>
      <c r="QDE660" s="38"/>
      <c r="QDF660" s="38"/>
      <c r="QDG660" s="38"/>
      <c r="QDH660" s="38"/>
      <c r="QDI660" s="38"/>
      <c r="QDJ660" s="38"/>
      <c r="QDK660" s="38"/>
      <c r="QDL660" s="38"/>
      <c r="QDM660" s="38"/>
      <c r="QDN660" s="38"/>
      <c r="QDO660" s="38"/>
      <c r="QDP660" s="38"/>
      <c r="QDQ660" s="38"/>
      <c r="QDR660" s="38"/>
      <c r="QDS660" s="38"/>
      <c r="QDT660" s="38"/>
      <c r="QDU660" s="38"/>
      <c r="QDV660" s="38"/>
      <c r="QDW660" s="38"/>
      <c r="QDX660" s="38"/>
      <c r="QDY660" s="38"/>
      <c r="QDZ660" s="38"/>
      <c r="QEA660" s="38"/>
      <c r="QEB660" s="38"/>
      <c r="QEC660" s="38"/>
      <c r="QED660" s="38"/>
      <c r="QEE660" s="38"/>
      <c r="QEF660" s="38"/>
      <c r="QEG660" s="38"/>
      <c r="QEH660" s="38"/>
      <c r="QEI660" s="38"/>
      <c r="QEJ660" s="38"/>
      <c r="QEK660" s="38"/>
      <c r="QEL660" s="38"/>
      <c r="QEM660" s="38"/>
      <c r="QEN660" s="38"/>
      <c r="QEO660" s="38"/>
      <c r="QEP660" s="38"/>
      <c r="QEQ660" s="38"/>
      <c r="QER660" s="38"/>
      <c r="QES660" s="38"/>
      <c r="QET660" s="38"/>
      <c r="QEU660" s="38"/>
      <c r="QEV660" s="38"/>
      <c r="QEW660" s="38"/>
      <c r="QEX660" s="38"/>
      <c r="QEY660" s="38"/>
      <c r="QEZ660" s="38"/>
      <c r="QFA660" s="38"/>
      <c r="QFB660" s="38"/>
      <c r="QFC660" s="38"/>
      <c r="QFD660" s="38"/>
      <c r="QFE660" s="38"/>
      <c r="QFF660" s="38"/>
      <c r="QFG660" s="38"/>
      <c r="QFH660" s="38"/>
      <c r="QFI660" s="38"/>
      <c r="QFJ660" s="38"/>
      <c r="QFK660" s="38"/>
      <c r="QFL660" s="38"/>
      <c r="QFM660" s="38"/>
      <c r="QFN660" s="38"/>
      <c r="QFO660" s="38"/>
      <c r="QFP660" s="38"/>
      <c r="QFQ660" s="38"/>
      <c r="QFR660" s="38"/>
      <c r="QFS660" s="38"/>
      <c r="QFT660" s="38"/>
      <c r="QFU660" s="38"/>
      <c r="QFV660" s="38"/>
      <c r="QFW660" s="38"/>
      <c r="QFX660" s="38"/>
      <c r="QFY660" s="38"/>
      <c r="QFZ660" s="38"/>
      <c r="QGA660" s="38"/>
      <c r="QGB660" s="38"/>
      <c r="QGC660" s="38"/>
      <c r="QGD660" s="38"/>
      <c r="QGE660" s="38"/>
      <c r="QGF660" s="38"/>
      <c r="QGG660" s="38"/>
      <c r="QGH660" s="38"/>
      <c r="QGI660" s="38"/>
      <c r="QGJ660" s="38"/>
      <c r="QGK660" s="38"/>
      <c r="QGL660" s="38"/>
      <c r="QGM660" s="38"/>
      <c r="QGN660" s="38"/>
      <c r="QGO660" s="38"/>
      <c r="QGP660" s="38"/>
      <c r="QGQ660" s="38"/>
      <c r="QGR660" s="38"/>
      <c r="QGS660" s="38"/>
      <c r="QGT660" s="38"/>
      <c r="QGU660" s="38"/>
      <c r="QGV660" s="38"/>
      <c r="QGW660" s="38"/>
      <c r="QGX660" s="38"/>
      <c r="QGY660" s="38"/>
      <c r="QGZ660" s="38"/>
      <c r="QHA660" s="38"/>
      <c r="QHB660" s="38"/>
      <c r="QHC660" s="38"/>
      <c r="QHD660" s="38"/>
      <c r="QHE660" s="38"/>
      <c r="QHF660" s="38"/>
      <c r="QHG660" s="38"/>
      <c r="QHH660" s="38"/>
      <c r="QHI660" s="38"/>
      <c r="QHJ660" s="38"/>
      <c r="QHK660" s="38"/>
      <c r="QHL660" s="38"/>
      <c r="QHM660" s="38"/>
      <c r="QHN660" s="38"/>
      <c r="QHO660" s="38"/>
      <c r="QHP660" s="38"/>
      <c r="QHQ660" s="38"/>
      <c r="QHR660" s="38"/>
      <c r="QHS660" s="38"/>
      <c r="QHT660" s="38"/>
      <c r="QHU660" s="38"/>
      <c r="QHV660" s="38"/>
      <c r="QHW660" s="38"/>
      <c r="QHX660" s="38"/>
      <c r="QHY660" s="38"/>
      <c r="QHZ660" s="38"/>
      <c r="QIA660" s="38"/>
      <c r="QIB660" s="38"/>
      <c r="QIC660" s="38"/>
      <c r="QID660" s="38"/>
      <c r="QIE660" s="38"/>
      <c r="QIF660" s="38"/>
      <c r="QIG660" s="38"/>
      <c r="QIH660" s="38"/>
      <c r="QII660" s="38"/>
      <c r="QIJ660" s="38"/>
      <c r="QIK660" s="38"/>
      <c r="QIL660" s="38"/>
      <c r="QIM660" s="38"/>
      <c r="QIN660" s="38"/>
      <c r="QIO660" s="38"/>
      <c r="QIP660" s="38"/>
      <c r="QIQ660" s="38"/>
      <c r="QIR660" s="38"/>
      <c r="QIS660" s="38"/>
      <c r="QIT660" s="38"/>
      <c r="QIU660" s="38"/>
      <c r="QIV660" s="38"/>
      <c r="QIW660" s="38"/>
      <c r="QIX660" s="38"/>
      <c r="QIY660" s="38"/>
      <c r="QIZ660" s="38"/>
      <c r="QJA660" s="38"/>
      <c r="QJB660" s="38"/>
      <c r="QJC660" s="38"/>
      <c r="QJD660" s="38"/>
      <c r="QJE660" s="38"/>
      <c r="QJF660" s="38"/>
      <c r="QJG660" s="38"/>
      <c r="QJH660" s="38"/>
      <c r="QJI660" s="38"/>
      <c r="QJJ660" s="38"/>
      <c r="QJK660" s="38"/>
      <c r="QJL660" s="38"/>
      <c r="QJM660" s="38"/>
      <c r="QJN660" s="38"/>
      <c r="QJO660" s="38"/>
      <c r="QJP660" s="38"/>
      <c r="QJQ660" s="38"/>
      <c r="QJR660" s="38"/>
      <c r="QJS660" s="38"/>
      <c r="QJT660" s="38"/>
      <c r="QJU660" s="38"/>
      <c r="QJV660" s="38"/>
      <c r="QJW660" s="38"/>
      <c r="QJX660" s="38"/>
      <c r="QJY660" s="38"/>
      <c r="QJZ660" s="38"/>
      <c r="QKA660" s="38"/>
      <c r="QKB660" s="38"/>
      <c r="QKC660" s="38"/>
      <c r="QKD660" s="38"/>
      <c r="QKE660" s="38"/>
      <c r="QKF660" s="38"/>
      <c r="QKG660" s="38"/>
      <c r="QKH660" s="38"/>
      <c r="QKI660" s="38"/>
      <c r="QKJ660" s="38"/>
      <c r="QKK660" s="38"/>
      <c r="QKL660" s="38"/>
      <c r="QKM660" s="38"/>
      <c r="QKN660" s="38"/>
      <c r="QKO660" s="38"/>
      <c r="QKP660" s="38"/>
      <c r="QKQ660" s="38"/>
      <c r="QKR660" s="38"/>
      <c r="QKS660" s="38"/>
      <c r="QKT660" s="38"/>
      <c r="QKU660" s="38"/>
      <c r="QKV660" s="38"/>
      <c r="QKW660" s="38"/>
      <c r="QKX660" s="38"/>
      <c r="QKY660" s="38"/>
      <c r="QKZ660" s="38"/>
      <c r="QLA660" s="38"/>
      <c r="QLB660" s="38"/>
      <c r="QLC660" s="38"/>
      <c r="QLD660" s="38"/>
      <c r="QLE660" s="38"/>
      <c r="QLF660" s="38"/>
      <c r="QLG660" s="38"/>
      <c r="QLH660" s="38"/>
      <c r="QLI660" s="38"/>
      <c r="QLJ660" s="38"/>
      <c r="QLK660" s="38"/>
      <c r="QLL660" s="38"/>
      <c r="QLM660" s="38"/>
      <c r="QLN660" s="38"/>
      <c r="QLO660" s="38"/>
      <c r="QLP660" s="38"/>
      <c r="QLQ660" s="38"/>
      <c r="QLR660" s="38"/>
      <c r="QLS660" s="38"/>
      <c r="QLT660" s="38"/>
      <c r="QLU660" s="38"/>
      <c r="QLV660" s="38"/>
      <c r="QLW660" s="38"/>
      <c r="QLX660" s="38"/>
      <c r="QLY660" s="38"/>
      <c r="QLZ660" s="38"/>
      <c r="QMA660" s="38"/>
      <c r="QMB660" s="38"/>
      <c r="QMC660" s="38"/>
      <c r="QMD660" s="38"/>
      <c r="QME660" s="38"/>
      <c r="QMF660" s="38"/>
      <c r="QMG660" s="38"/>
      <c r="QMH660" s="38"/>
      <c r="QMI660" s="38"/>
      <c r="QMJ660" s="38"/>
      <c r="QMK660" s="38"/>
      <c r="QML660" s="38"/>
      <c r="QMM660" s="38"/>
      <c r="QMN660" s="38"/>
      <c r="QMO660" s="38"/>
      <c r="QMP660" s="38"/>
      <c r="QMQ660" s="38"/>
      <c r="QMR660" s="38"/>
      <c r="QMS660" s="38"/>
      <c r="QMT660" s="38"/>
      <c r="QMU660" s="38"/>
      <c r="QMV660" s="38"/>
      <c r="QMW660" s="38"/>
      <c r="QMX660" s="38"/>
      <c r="QMY660" s="38"/>
      <c r="QMZ660" s="38"/>
      <c r="QNA660" s="38"/>
      <c r="QNB660" s="38"/>
      <c r="QNC660" s="38"/>
      <c r="QND660" s="38"/>
      <c r="QNE660" s="38"/>
      <c r="QNF660" s="38"/>
      <c r="QNG660" s="38"/>
      <c r="QNH660" s="38"/>
      <c r="QNI660" s="38"/>
      <c r="QNJ660" s="38"/>
      <c r="QNK660" s="38"/>
      <c r="QNL660" s="38"/>
      <c r="QNM660" s="38"/>
      <c r="QNN660" s="38"/>
      <c r="QNO660" s="38"/>
      <c r="QNP660" s="38"/>
      <c r="QNQ660" s="38"/>
      <c r="QNR660" s="38"/>
      <c r="QNS660" s="38"/>
      <c r="QNT660" s="38"/>
      <c r="QNU660" s="38"/>
      <c r="QNV660" s="38"/>
      <c r="QNW660" s="38"/>
      <c r="QNX660" s="38"/>
      <c r="QNY660" s="38"/>
      <c r="QNZ660" s="38"/>
      <c r="QOA660" s="38"/>
      <c r="QOB660" s="38"/>
      <c r="QOC660" s="38"/>
      <c r="QOD660" s="38"/>
      <c r="QOE660" s="38"/>
      <c r="QOF660" s="38"/>
      <c r="QOG660" s="38"/>
      <c r="QOH660" s="38"/>
      <c r="QOI660" s="38"/>
      <c r="QOJ660" s="38"/>
      <c r="QOK660" s="38"/>
      <c r="QOL660" s="38"/>
      <c r="QOM660" s="38"/>
      <c r="QON660" s="38"/>
      <c r="QOO660" s="38"/>
      <c r="QOP660" s="38"/>
      <c r="QOQ660" s="38"/>
      <c r="QOR660" s="38"/>
      <c r="QOS660" s="38"/>
      <c r="QOT660" s="38"/>
      <c r="QOU660" s="38"/>
      <c r="QOV660" s="38"/>
      <c r="QOW660" s="38"/>
      <c r="QOX660" s="38"/>
      <c r="QOY660" s="38"/>
      <c r="QOZ660" s="38"/>
      <c r="QPA660" s="38"/>
      <c r="QPB660" s="38"/>
      <c r="QPC660" s="38"/>
      <c r="QPD660" s="38"/>
      <c r="QPE660" s="38"/>
      <c r="QPF660" s="38"/>
      <c r="QPG660" s="38"/>
      <c r="QPH660" s="38"/>
      <c r="QPI660" s="38"/>
      <c r="QPJ660" s="38"/>
      <c r="QPK660" s="38"/>
      <c r="QPL660" s="38"/>
      <c r="QPM660" s="38"/>
      <c r="QPN660" s="38"/>
      <c r="QPO660" s="38"/>
      <c r="QPP660" s="38"/>
      <c r="QPQ660" s="38"/>
      <c r="QPR660" s="38"/>
      <c r="QPS660" s="38"/>
      <c r="QPT660" s="38"/>
      <c r="QPU660" s="38"/>
      <c r="QPV660" s="38"/>
      <c r="QPW660" s="38"/>
      <c r="QPX660" s="38"/>
      <c r="QPY660" s="38"/>
      <c r="QPZ660" s="38"/>
      <c r="QQA660" s="38"/>
      <c r="QQB660" s="38"/>
      <c r="QQC660" s="38"/>
      <c r="QQD660" s="38"/>
      <c r="QQE660" s="38"/>
      <c r="QQF660" s="38"/>
      <c r="QQG660" s="38"/>
      <c r="QQH660" s="38"/>
      <c r="QQI660" s="38"/>
      <c r="QQJ660" s="38"/>
      <c r="QQK660" s="38"/>
      <c r="QQL660" s="38"/>
      <c r="QQM660" s="38"/>
      <c r="QQN660" s="38"/>
      <c r="QQO660" s="38"/>
      <c r="QQP660" s="38"/>
      <c r="QQQ660" s="38"/>
      <c r="QQR660" s="38"/>
      <c r="QQS660" s="38"/>
      <c r="QQT660" s="38"/>
      <c r="QQU660" s="38"/>
      <c r="QQV660" s="38"/>
      <c r="QQW660" s="38"/>
      <c r="QQX660" s="38"/>
      <c r="QQY660" s="38"/>
      <c r="QQZ660" s="38"/>
      <c r="QRA660" s="38"/>
      <c r="QRB660" s="38"/>
      <c r="QRC660" s="38"/>
      <c r="QRD660" s="38"/>
      <c r="QRE660" s="38"/>
      <c r="QRF660" s="38"/>
      <c r="QRG660" s="38"/>
      <c r="QRH660" s="38"/>
      <c r="QRI660" s="38"/>
      <c r="QRJ660" s="38"/>
      <c r="QRK660" s="38"/>
      <c r="QRL660" s="38"/>
      <c r="QRM660" s="38"/>
      <c r="QRN660" s="38"/>
      <c r="QRO660" s="38"/>
      <c r="QRP660" s="38"/>
      <c r="QRQ660" s="38"/>
      <c r="QRR660" s="38"/>
      <c r="QRS660" s="38"/>
      <c r="QRT660" s="38"/>
      <c r="QRU660" s="38"/>
      <c r="QRV660" s="38"/>
      <c r="QRW660" s="38"/>
      <c r="QRX660" s="38"/>
      <c r="QRY660" s="38"/>
      <c r="QRZ660" s="38"/>
      <c r="QSA660" s="38"/>
      <c r="QSB660" s="38"/>
      <c r="QSC660" s="38"/>
      <c r="QSD660" s="38"/>
      <c r="QSE660" s="38"/>
      <c r="QSF660" s="38"/>
      <c r="QSG660" s="38"/>
      <c r="QSH660" s="38"/>
      <c r="QSI660" s="38"/>
      <c r="QSJ660" s="38"/>
      <c r="QSK660" s="38"/>
      <c r="QSL660" s="38"/>
      <c r="QSM660" s="38"/>
      <c r="QSN660" s="38"/>
      <c r="QSO660" s="38"/>
      <c r="QSP660" s="38"/>
      <c r="QSQ660" s="38"/>
      <c r="QSR660" s="38"/>
      <c r="QSS660" s="38"/>
      <c r="QST660" s="38"/>
      <c r="QSU660" s="38"/>
      <c r="QSV660" s="38"/>
      <c r="QSW660" s="38"/>
      <c r="QSX660" s="38"/>
      <c r="QSY660" s="38"/>
      <c r="QSZ660" s="38"/>
      <c r="QTA660" s="38"/>
      <c r="QTB660" s="38"/>
      <c r="QTC660" s="38"/>
      <c r="QTD660" s="38"/>
      <c r="QTE660" s="38"/>
      <c r="QTF660" s="38"/>
      <c r="QTG660" s="38"/>
      <c r="QTH660" s="38"/>
      <c r="QTI660" s="38"/>
      <c r="QTJ660" s="38"/>
      <c r="QTK660" s="38"/>
      <c r="QTL660" s="38"/>
      <c r="QTM660" s="38"/>
      <c r="QTN660" s="38"/>
      <c r="QTO660" s="38"/>
      <c r="QTP660" s="38"/>
      <c r="QTQ660" s="38"/>
      <c r="QTR660" s="38"/>
      <c r="QTS660" s="38"/>
      <c r="QTT660" s="38"/>
      <c r="QTU660" s="38"/>
      <c r="QTV660" s="38"/>
      <c r="QTW660" s="38"/>
      <c r="QTX660" s="38"/>
      <c r="QTY660" s="38"/>
      <c r="QTZ660" s="38"/>
      <c r="QUA660" s="38"/>
      <c r="QUB660" s="38"/>
      <c r="QUC660" s="38"/>
      <c r="QUD660" s="38"/>
      <c r="QUE660" s="38"/>
      <c r="QUF660" s="38"/>
      <c r="QUG660" s="38"/>
      <c r="QUH660" s="38"/>
      <c r="QUI660" s="38"/>
      <c r="QUJ660" s="38"/>
      <c r="QUK660" s="38"/>
      <c r="QUL660" s="38"/>
      <c r="QUM660" s="38"/>
      <c r="QUN660" s="38"/>
      <c r="QUO660" s="38"/>
      <c r="QUP660" s="38"/>
      <c r="QUQ660" s="38"/>
      <c r="QUR660" s="38"/>
      <c r="QUS660" s="38"/>
      <c r="QUT660" s="38"/>
      <c r="QUU660" s="38"/>
      <c r="QUV660" s="38"/>
      <c r="QUW660" s="38"/>
      <c r="QUX660" s="38"/>
      <c r="QUY660" s="38"/>
      <c r="QUZ660" s="38"/>
      <c r="QVA660" s="38"/>
      <c r="QVB660" s="38"/>
      <c r="QVC660" s="38"/>
      <c r="QVD660" s="38"/>
      <c r="QVE660" s="38"/>
      <c r="QVF660" s="38"/>
      <c r="QVG660" s="38"/>
      <c r="QVH660" s="38"/>
      <c r="QVI660" s="38"/>
      <c r="QVJ660" s="38"/>
      <c r="QVK660" s="38"/>
      <c r="QVL660" s="38"/>
      <c r="QVM660" s="38"/>
      <c r="QVN660" s="38"/>
      <c r="QVO660" s="38"/>
      <c r="QVP660" s="38"/>
      <c r="QVQ660" s="38"/>
      <c r="QVR660" s="38"/>
      <c r="QVS660" s="38"/>
      <c r="QVT660" s="38"/>
      <c r="QVU660" s="38"/>
      <c r="QVV660" s="38"/>
      <c r="QVW660" s="38"/>
      <c r="QVX660" s="38"/>
      <c r="QVY660" s="38"/>
      <c r="QVZ660" s="38"/>
      <c r="QWA660" s="38"/>
      <c r="QWB660" s="38"/>
      <c r="QWC660" s="38"/>
      <c r="QWD660" s="38"/>
      <c r="QWE660" s="38"/>
      <c r="QWF660" s="38"/>
      <c r="QWG660" s="38"/>
      <c r="QWH660" s="38"/>
      <c r="QWI660" s="38"/>
      <c r="QWJ660" s="38"/>
      <c r="QWK660" s="38"/>
      <c r="QWL660" s="38"/>
      <c r="QWM660" s="38"/>
      <c r="QWN660" s="38"/>
      <c r="QWO660" s="38"/>
      <c r="QWP660" s="38"/>
      <c r="QWQ660" s="38"/>
      <c r="QWR660" s="38"/>
      <c r="QWS660" s="38"/>
      <c r="QWT660" s="38"/>
      <c r="QWU660" s="38"/>
      <c r="QWV660" s="38"/>
      <c r="QWW660" s="38"/>
      <c r="QWX660" s="38"/>
      <c r="QWY660" s="38"/>
      <c r="QWZ660" s="38"/>
      <c r="QXA660" s="38"/>
      <c r="QXB660" s="38"/>
      <c r="QXC660" s="38"/>
      <c r="QXD660" s="38"/>
      <c r="QXE660" s="38"/>
      <c r="QXF660" s="38"/>
      <c r="QXG660" s="38"/>
      <c r="QXH660" s="38"/>
      <c r="QXI660" s="38"/>
      <c r="QXJ660" s="38"/>
      <c r="QXK660" s="38"/>
      <c r="QXL660" s="38"/>
      <c r="QXM660" s="38"/>
      <c r="QXN660" s="38"/>
      <c r="QXO660" s="38"/>
      <c r="QXP660" s="38"/>
      <c r="QXQ660" s="38"/>
      <c r="QXR660" s="38"/>
      <c r="QXS660" s="38"/>
      <c r="QXT660" s="38"/>
      <c r="QXU660" s="38"/>
      <c r="QXV660" s="38"/>
      <c r="QXW660" s="38"/>
      <c r="QXX660" s="38"/>
      <c r="QXY660" s="38"/>
      <c r="QXZ660" s="38"/>
      <c r="QYA660" s="38"/>
      <c r="QYB660" s="38"/>
      <c r="QYC660" s="38"/>
      <c r="QYD660" s="38"/>
      <c r="QYE660" s="38"/>
      <c r="QYF660" s="38"/>
      <c r="QYG660" s="38"/>
      <c r="QYH660" s="38"/>
      <c r="QYI660" s="38"/>
      <c r="QYJ660" s="38"/>
      <c r="QYK660" s="38"/>
      <c r="QYL660" s="38"/>
      <c r="QYM660" s="38"/>
      <c r="QYN660" s="38"/>
      <c r="QYO660" s="38"/>
      <c r="QYP660" s="38"/>
      <c r="QYQ660" s="38"/>
      <c r="QYR660" s="38"/>
      <c r="QYS660" s="38"/>
      <c r="QYT660" s="38"/>
      <c r="QYU660" s="38"/>
      <c r="QYV660" s="38"/>
      <c r="QYW660" s="38"/>
      <c r="QYX660" s="38"/>
      <c r="QYY660" s="38"/>
      <c r="QYZ660" s="38"/>
      <c r="QZA660" s="38"/>
      <c r="QZB660" s="38"/>
      <c r="QZC660" s="38"/>
      <c r="QZD660" s="38"/>
      <c r="QZE660" s="38"/>
      <c r="QZF660" s="38"/>
      <c r="QZG660" s="38"/>
      <c r="QZH660" s="38"/>
      <c r="QZI660" s="38"/>
      <c r="QZJ660" s="38"/>
      <c r="QZK660" s="38"/>
      <c r="QZL660" s="38"/>
      <c r="QZM660" s="38"/>
      <c r="QZN660" s="38"/>
      <c r="QZO660" s="38"/>
      <c r="QZP660" s="38"/>
      <c r="QZQ660" s="38"/>
      <c r="QZR660" s="38"/>
      <c r="QZS660" s="38"/>
      <c r="QZT660" s="38"/>
      <c r="QZU660" s="38"/>
      <c r="QZV660" s="38"/>
      <c r="QZW660" s="38"/>
      <c r="QZX660" s="38"/>
      <c r="QZY660" s="38"/>
      <c r="QZZ660" s="38"/>
      <c r="RAA660" s="38"/>
      <c r="RAB660" s="38"/>
      <c r="RAC660" s="38"/>
      <c r="RAD660" s="38"/>
      <c r="RAE660" s="38"/>
      <c r="RAF660" s="38"/>
      <c r="RAG660" s="38"/>
      <c r="RAH660" s="38"/>
      <c r="RAI660" s="38"/>
      <c r="RAJ660" s="38"/>
      <c r="RAK660" s="38"/>
      <c r="RAL660" s="38"/>
      <c r="RAM660" s="38"/>
      <c r="RAN660" s="38"/>
      <c r="RAO660" s="38"/>
      <c r="RAP660" s="38"/>
      <c r="RAQ660" s="38"/>
      <c r="RAR660" s="38"/>
      <c r="RAS660" s="38"/>
      <c r="RAT660" s="38"/>
      <c r="RAU660" s="38"/>
      <c r="RAV660" s="38"/>
      <c r="RAW660" s="38"/>
      <c r="RAX660" s="38"/>
      <c r="RAY660" s="38"/>
      <c r="RAZ660" s="38"/>
      <c r="RBA660" s="38"/>
      <c r="RBB660" s="38"/>
      <c r="RBC660" s="38"/>
      <c r="RBD660" s="38"/>
      <c r="RBE660" s="38"/>
      <c r="RBF660" s="38"/>
      <c r="RBG660" s="38"/>
      <c r="RBH660" s="38"/>
      <c r="RBI660" s="38"/>
      <c r="RBJ660" s="38"/>
      <c r="RBK660" s="38"/>
      <c r="RBL660" s="38"/>
      <c r="RBM660" s="38"/>
      <c r="RBN660" s="38"/>
      <c r="RBO660" s="38"/>
      <c r="RBP660" s="38"/>
      <c r="RBQ660" s="38"/>
      <c r="RBR660" s="38"/>
      <c r="RBS660" s="38"/>
      <c r="RBT660" s="38"/>
      <c r="RBU660" s="38"/>
      <c r="RBV660" s="38"/>
      <c r="RBW660" s="38"/>
      <c r="RBX660" s="38"/>
      <c r="RBY660" s="38"/>
      <c r="RBZ660" s="38"/>
      <c r="RCA660" s="38"/>
      <c r="RCB660" s="38"/>
      <c r="RCC660" s="38"/>
      <c r="RCD660" s="38"/>
      <c r="RCE660" s="38"/>
      <c r="RCF660" s="38"/>
      <c r="RCG660" s="38"/>
      <c r="RCH660" s="38"/>
      <c r="RCI660" s="38"/>
      <c r="RCJ660" s="38"/>
      <c r="RCK660" s="38"/>
      <c r="RCL660" s="38"/>
      <c r="RCM660" s="38"/>
      <c r="RCN660" s="38"/>
      <c r="RCO660" s="38"/>
      <c r="RCP660" s="38"/>
      <c r="RCQ660" s="38"/>
      <c r="RCR660" s="38"/>
      <c r="RCS660" s="38"/>
      <c r="RCT660" s="38"/>
      <c r="RCU660" s="38"/>
      <c r="RCV660" s="38"/>
      <c r="RCW660" s="38"/>
      <c r="RCX660" s="38"/>
      <c r="RCY660" s="38"/>
      <c r="RCZ660" s="38"/>
      <c r="RDA660" s="38"/>
      <c r="RDB660" s="38"/>
      <c r="RDC660" s="38"/>
      <c r="RDD660" s="38"/>
      <c r="RDE660" s="38"/>
      <c r="RDF660" s="38"/>
      <c r="RDG660" s="38"/>
      <c r="RDH660" s="38"/>
      <c r="RDI660" s="38"/>
      <c r="RDJ660" s="38"/>
      <c r="RDK660" s="38"/>
      <c r="RDL660" s="38"/>
      <c r="RDM660" s="38"/>
      <c r="RDN660" s="38"/>
      <c r="RDO660" s="38"/>
      <c r="RDP660" s="38"/>
      <c r="RDQ660" s="38"/>
      <c r="RDR660" s="38"/>
      <c r="RDS660" s="38"/>
      <c r="RDT660" s="38"/>
      <c r="RDU660" s="38"/>
      <c r="RDV660" s="38"/>
      <c r="RDW660" s="38"/>
      <c r="RDX660" s="38"/>
      <c r="RDY660" s="38"/>
      <c r="RDZ660" s="38"/>
      <c r="REA660" s="38"/>
      <c r="REB660" s="38"/>
      <c r="REC660" s="38"/>
      <c r="RED660" s="38"/>
      <c r="REE660" s="38"/>
      <c r="REF660" s="38"/>
      <c r="REG660" s="38"/>
      <c r="REH660" s="38"/>
      <c r="REI660" s="38"/>
      <c r="REJ660" s="38"/>
      <c r="REK660" s="38"/>
      <c r="REL660" s="38"/>
      <c r="REM660" s="38"/>
      <c r="REN660" s="38"/>
      <c r="REO660" s="38"/>
      <c r="REP660" s="38"/>
      <c r="REQ660" s="38"/>
      <c r="RER660" s="38"/>
      <c r="RES660" s="38"/>
      <c r="RET660" s="38"/>
      <c r="REU660" s="38"/>
      <c r="REV660" s="38"/>
      <c r="REW660" s="38"/>
      <c r="REX660" s="38"/>
      <c r="REY660" s="38"/>
      <c r="REZ660" s="38"/>
      <c r="RFA660" s="38"/>
      <c r="RFB660" s="38"/>
      <c r="RFC660" s="38"/>
      <c r="RFD660" s="38"/>
      <c r="RFE660" s="38"/>
      <c r="RFF660" s="38"/>
      <c r="RFG660" s="38"/>
      <c r="RFH660" s="38"/>
      <c r="RFI660" s="38"/>
      <c r="RFJ660" s="38"/>
      <c r="RFK660" s="38"/>
      <c r="RFL660" s="38"/>
      <c r="RFM660" s="38"/>
      <c r="RFN660" s="38"/>
      <c r="RFO660" s="38"/>
      <c r="RFP660" s="38"/>
      <c r="RFQ660" s="38"/>
      <c r="RFR660" s="38"/>
      <c r="RFS660" s="38"/>
      <c r="RFT660" s="38"/>
      <c r="RFU660" s="38"/>
      <c r="RFV660" s="38"/>
      <c r="RFW660" s="38"/>
      <c r="RFX660" s="38"/>
      <c r="RFY660" s="38"/>
      <c r="RFZ660" s="38"/>
      <c r="RGA660" s="38"/>
      <c r="RGB660" s="38"/>
      <c r="RGC660" s="38"/>
      <c r="RGD660" s="38"/>
      <c r="RGE660" s="38"/>
      <c r="RGF660" s="38"/>
      <c r="RGG660" s="38"/>
      <c r="RGH660" s="38"/>
      <c r="RGI660" s="38"/>
      <c r="RGJ660" s="38"/>
      <c r="RGK660" s="38"/>
      <c r="RGL660" s="38"/>
      <c r="RGM660" s="38"/>
      <c r="RGN660" s="38"/>
      <c r="RGO660" s="38"/>
      <c r="RGP660" s="38"/>
      <c r="RGQ660" s="38"/>
      <c r="RGR660" s="38"/>
      <c r="RGS660" s="38"/>
      <c r="RGT660" s="38"/>
      <c r="RGU660" s="38"/>
      <c r="RGV660" s="38"/>
      <c r="RGW660" s="38"/>
      <c r="RGX660" s="38"/>
      <c r="RGY660" s="38"/>
      <c r="RGZ660" s="38"/>
      <c r="RHA660" s="38"/>
      <c r="RHB660" s="38"/>
      <c r="RHC660" s="38"/>
      <c r="RHD660" s="38"/>
      <c r="RHE660" s="38"/>
      <c r="RHF660" s="38"/>
      <c r="RHG660" s="38"/>
      <c r="RHH660" s="38"/>
      <c r="RHI660" s="38"/>
      <c r="RHJ660" s="38"/>
      <c r="RHK660" s="38"/>
      <c r="RHL660" s="38"/>
      <c r="RHM660" s="38"/>
      <c r="RHN660" s="38"/>
      <c r="RHO660" s="38"/>
      <c r="RHP660" s="38"/>
      <c r="RHQ660" s="38"/>
      <c r="RHR660" s="38"/>
      <c r="RHS660" s="38"/>
      <c r="RHT660" s="38"/>
      <c r="RHU660" s="38"/>
      <c r="RHV660" s="38"/>
      <c r="RHW660" s="38"/>
      <c r="RHX660" s="38"/>
      <c r="RHY660" s="38"/>
      <c r="RHZ660" s="38"/>
      <c r="RIA660" s="38"/>
      <c r="RIB660" s="38"/>
      <c r="RIC660" s="38"/>
      <c r="RID660" s="38"/>
      <c r="RIE660" s="38"/>
      <c r="RIF660" s="38"/>
      <c r="RIG660" s="38"/>
      <c r="RIH660" s="38"/>
      <c r="RII660" s="38"/>
      <c r="RIJ660" s="38"/>
      <c r="RIK660" s="38"/>
      <c r="RIL660" s="38"/>
      <c r="RIM660" s="38"/>
      <c r="RIN660" s="38"/>
      <c r="RIO660" s="38"/>
      <c r="RIP660" s="38"/>
      <c r="RIQ660" s="38"/>
      <c r="RIR660" s="38"/>
      <c r="RIS660" s="38"/>
      <c r="RIT660" s="38"/>
      <c r="RIU660" s="38"/>
      <c r="RIV660" s="38"/>
      <c r="RIW660" s="38"/>
      <c r="RIX660" s="38"/>
      <c r="RIY660" s="38"/>
      <c r="RIZ660" s="38"/>
      <c r="RJA660" s="38"/>
      <c r="RJB660" s="38"/>
      <c r="RJC660" s="38"/>
      <c r="RJD660" s="38"/>
      <c r="RJE660" s="38"/>
      <c r="RJF660" s="38"/>
      <c r="RJG660" s="38"/>
      <c r="RJH660" s="38"/>
      <c r="RJI660" s="38"/>
      <c r="RJJ660" s="38"/>
      <c r="RJK660" s="38"/>
      <c r="RJL660" s="38"/>
      <c r="RJM660" s="38"/>
      <c r="RJN660" s="38"/>
      <c r="RJO660" s="38"/>
      <c r="RJP660" s="38"/>
      <c r="RJQ660" s="38"/>
      <c r="RJR660" s="38"/>
      <c r="RJS660" s="38"/>
      <c r="RJT660" s="38"/>
      <c r="RJU660" s="38"/>
      <c r="RJV660" s="38"/>
      <c r="RJW660" s="38"/>
      <c r="RJX660" s="38"/>
      <c r="RJY660" s="38"/>
      <c r="RJZ660" s="38"/>
      <c r="RKA660" s="38"/>
      <c r="RKB660" s="38"/>
      <c r="RKC660" s="38"/>
      <c r="RKD660" s="38"/>
      <c r="RKE660" s="38"/>
      <c r="RKF660" s="38"/>
      <c r="RKG660" s="38"/>
      <c r="RKH660" s="38"/>
      <c r="RKI660" s="38"/>
      <c r="RKJ660" s="38"/>
      <c r="RKK660" s="38"/>
      <c r="RKL660" s="38"/>
      <c r="RKM660" s="38"/>
      <c r="RKN660" s="38"/>
      <c r="RKO660" s="38"/>
      <c r="RKP660" s="38"/>
      <c r="RKQ660" s="38"/>
      <c r="RKR660" s="38"/>
      <c r="RKS660" s="38"/>
      <c r="RKT660" s="38"/>
      <c r="RKU660" s="38"/>
      <c r="RKV660" s="38"/>
      <c r="RKW660" s="38"/>
      <c r="RKX660" s="38"/>
      <c r="RKY660" s="38"/>
      <c r="RKZ660" s="38"/>
      <c r="RLA660" s="38"/>
      <c r="RLB660" s="38"/>
      <c r="RLC660" s="38"/>
      <c r="RLD660" s="38"/>
      <c r="RLE660" s="38"/>
      <c r="RLF660" s="38"/>
      <c r="RLG660" s="38"/>
      <c r="RLH660" s="38"/>
      <c r="RLI660" s="38"/>
      <c r="RLJ660" s="38"/>
      <c r="RLK660" s="38"/>
      <c r="RLL660" s="38"/>
      <c r="RLM660" s="38"/>
      <c r="RLN660" s="38"/>
      <c r="RLO660" s="38"/>
      <c r="RLP660" s="38"/>
      <c r="RLQ660" s="38"/>
      <c r="RLR660" s="38"/>
      <c r="RLS660" s="38"/>
      <c r="RLT660" s="38"/>
      <c r="RLU660" s="38"/>
      <c r="RLV660" s="38"/>
      <c r="RLW660" s="38"/>
      <c r="RLX660" s="38"/>
      <c r="RLY660" s="38"/>
      <c r="RLZ660" s="38"/>
      <c r="RMA660" s="38"/>
      <c r="RMB660" s="38"/>
      <c r="RMC660" s="38"/>
      <c r="RMD660" s="38"/>
      <c r="RME660" s="38"/>
      <c r="RMF660" s="38"/>
      <c r="RMG660" s="38"/>
      <c r="RMH660" s="38"/>
      <c r="RMI660" s="38"/>
      <c r="RMJ660" s="38"/>
      <c r="RMK660" s="38"/>
      <c r="RML660" s="38"/>
      <c r="RMM660" s="38"/>
      <c r="RMN660" s="38"/>
      <c r="RMO660" s="38"/>
      <c r="RMP660" s="38"/>
      <c r="RMQ660" s="38"/>
      <c r="RMR660" s="38"/>
      <c r="RMS660" s="38"/>
      <c r="RMT660" s="38"/>
      <c r="RMU660" s="38"/>
      <c r="RMV660" s="38"/>
      <c r="RMW660" s="38"/>
      <c r="RMX660" s="38"/>
      <c r="RMY660" s="38"/>
      <c r="RMZ660" s="38"/>
      <c r="RNA660" s="38"/>
      <c r="RNB660" s="38"/>
      <c r="RNC660" s="38"/>
      <c r="RND660" s="38"/>
      <c r="RNE660" s="38"/>
      <c r="RNF660" s="38"/>
      <c r="RNG660" s="38"/>
      <c r="RNH660" s="38"/>
      <c r="RNI660" s="38"/>
      <c r="RNJ660" s="38"/>
      <c r="RNK660" s="38"/>
      <c r="RNL660" s="38"/>
      <c r="RNM660" s="38"/>
      <c r="RNN660" s="38"/>
      <c r="RNO660" s="38"/>
      <c r="RNP660" s="38"/>
      <c r="RNQ660" s="38"/>
      <c r="RNR660" s="38"/>
      <c r="RNS660" s="38"/>
      <c r="RNT660" s="38"/>
      <c r="RNU660" s="38"/>
      <c r="RNV660" s="38"/>
      <c r="RNW660" s="38"/>
      <c r="RNX660" s="38"/>
      <c r="RNY660" s="38"/>
      <c r="RNZ660" s="38"/>
      <c r="ROA660" s="38"/>
      <c r="ROB660" s="38"/>
      <c r="ROC660" s="38"/>
      <c r="ROD660" s="38"/>
      <c r="ROE660" s="38"/>
      <c r="ROF660" s="38"/>
      <c r="ROG660" s="38"/>
      <c r="ROH660" s="38"/>
      <c r="ROI660" s="38"/>
      <c r="ROJ660" s="38"/>
      <c r="ROK660" s="38"/>
      <c r="ROL660" s="38"/>
      <c r="ROM660" s="38"/>
      <c r="RON660" s="38"/>
      <c r="ROO660" s="38"/>
      <c r="ROP660" s="38"/>
      <c r="ROQ660" s="38"/>
      <c r="ROR660" s="38"/>
      <c r="ROS660" s="38"/>
      <c r="ROT660" s="38"/>
      <c r="ROU660" s="38"/>
      <c r="ROV660" s="38"/>
      <c r="ROW660" s="38"/>
      <c r="ROX660" s="38"/>
      <c r="ROY660" s="38"/>
      <c r="ROZ660" s="38"/>
      <c r="RPA660" s="38"/>
      <c r="RPB660" s="38"/>
      <c r="RPC660" s="38"/>
      <c r="RPD660" s="38"/>
      <c r="RPE660" s="38"/>
      <c r="RPF660" s="38"/>
      <c r="RPG660" s="38"/>
      <c r="RPH660" s="38"/>
      <c r="RPI660" s="38"/>
      <c r="RPJ660" s="38"/>
      <c r="RPK660" s="38"/>
      <c r="RPL660" s="38"/>
      <c r="RPM660" s="38"/>
      <c r="RPN660" s="38"/>
      <c r="RPO660" s="38"/>
      <c r="RPP660" s="38"/>
      <c r="RPQ660" s="38"/>
      <c r="RPR660" s="38"/>
      <c r="RPS660" s="38"/>
      <c r="RPT660" s="38"/>
      <c r="RPU660" s="38"/>
      <c r="RPV660" s="38"/>
      <c r="RPW660" s="38"/>
      <c r="RPX660" s="38"/>
      <c r="RPY660" s="38"/>
      <c r="RPZ660" s="38"/>
      <c r="RQA660" s="38"/>
      <c r="RQB660" s="38"/>
      <c r="RQC660" s="38"/>
      <c r="RQD660" s="38"/>
      <c r="RQE660" s="38"/>
      <c r="RQF660" s="38"/>
      <c r="RQG660" s="38"/>
      <c r="RQH660" s="38"/>
      <c r="RQI660" s="38"/>
      <c r="RQJ660" s="38"/>
      <c r="RQK660" s="38"/>
      <c r="RQL660" s="38"/>
      <c r="RQM660" s="38"/>
      <c r="RQN660" s="38"/>
      <c r="RQO660" s="38"/>
      <c r="RQP660" s="38"/>
      <c r="RQQ660" s="38"/>
      <c r="RQR660" s="38"/>
      <c r="RQS660" s="38"/>
      <c r="RQT660" s="38"/>
      <c r="RQU660" s="38"/>
      <c r="RQV660" s="38"/>
      <c r="RQW660" s="38"/>
      <c r="RQX660" s="38"/>
      <c r="RQY660" s="38"/>
      <c r="RQZ660" s="38"/>
      <c r="RRA660" s="38"/>
      <c r="RRB660" s="38"/>
      <c r="RRC660" s="38"/>
      <c r="RRD660" s="38"/>
      <c r="RRE660" s="38"/>
      <c r="RRF660" s="38"/>
      <c r="RRG660" s="38"/>
      <c r="RRH660" s="38"/>
      <c r="RRI660" s="38"/>
      <c r="RRJ660" s="38"/>
      <c r="RRK660" s="38"/>
      <c r="RRL660" s="38"/>
      <c r="RRM660" s="38"/>
      <c r="RRN660" s="38"/>
      <c r="RRO660" s="38"/>
      <c r="RRP660" s="38"/>
      <c r="RRQ660" s="38"/>
      <c r="RRR660" s="38"/>
      <c r="RRS660" s="38"/>
      <c r="RRT660" s="38"/>
      <c r="RRU660" s="38"/>
      <c r="RRV660" s="38"/>
      <c r="RRW660" s="38"/>
      <c r="RRX660" s="38"/>
      <c r="RRY660" s="38"/>
      <c r="RRZ660" s="38"/>
      <c r="RSA660" s="38"/>
      <c r="RSB660" s="38"/>
      <c r="RSC660" s="38"/>
      <c r="RSD660" s="38"/>
      <c r="RSE660" s="38"/>
      <c r="RSF660" s="38"/>
      <c r="RSG660" s="38"/>
      <c r="RSH660" s="38"/>
      <c r="RSI660" s="38"/>
      <c r="RSJ660" s="38"/>
      <c r="RSK660" s="38"/>
      <c r="RSL660" s="38"/>
      <c r="RSM660" s="38"/>
      <c r="RSN660" s="38"/>
      <c r="RSO660" s="38"/>
      <c r="RSP660" s="38"/>
      <c r="RSQ660" s="38"/>
      <c r="RSR660" s="38"/>
      <c r="RSS660" s="38"/>
      <c r="RST660" s="38"/>
      <c r="RSU660" s="38"/>
      <c r="RSV660" s="38"/>
      <c r="RSW660" s="38"/>
      <c r="RSX660" s="38"/>
      <c r="RSY660" s="38"/>
      <c r="RSZ660" s="38"/>
      <c r="RTA660" s="38"/>
      <c r="RTB660" s="38"/>
      <c r="RTC660" s="38"/>
      <c r="RTD660" s="38"/>
      <c r="RTE660" s="38"/>
      <c r="RTF660" s="38"/>
      <c r="RTG660" s="38"/>
      <c r="RTH660" s="38"/>
      <c r="RTI660" s="38"/>
      <c r="RTJ660" s="38"/>
      <c r="RTK660" s="38"/>
      <c r="RTL660" s="38"/>
      <c r="RTM660" s="38"/>
      <c r="RTN660" s="38"/>
      <c r="RTO660" s="38"/>
      <c r="RTP660" s="38"/>
      <c r="RTQ660" s="38"/>
      <c r="RTR660" s="38"/>
      <c r="RTS660" s="38"/>
      <c r="RTT660" s="38"/>
      <c r="RTU660" s="38"/>
      <c r="RTV660" s="38"/>
      <c r="RTW660" s="38"/>
      <c r="RTX660" s="38"/>
      <c r="RTY660" s="38"/>
      <c r="RTZ660" s="38"/>
      <c r="RUA660" s="38"/>
      <c r="RUB660" s="38"/>
      <c r="RUC660" s="38"/>
      <c r="RUD660" s="38"/>
      <c r="RUE660" s="38"/>
      <c r="RUF660" s="38"/>
      <c r="RUG660" s="38"/>
      <c r="RUH660" s="38"/>
      <c r="RUI660" s="38"/>
      <c r="RUJ660" s="38"/>
      <c r="RUK660" s="38"/>
      <c r="RUL660" s="38"/>
      <c r="RUM660" s="38"/>
      <c r="RUN660" s="38"/>
      <c r="RUO660" s="38"/>
      <c r="RUP660" s="38"/>
      <c r="RUQ660" s="38"/>
      <c r="RUR660" s="38"/>
      <c r="RUS660" s="38"/>
      <c r="RUT660" s="38"/>
      <c r="RUU660" s="38"/>
      <c r="RUV660" s="38"/>
      <c r="RUW660" s="38"/>
      <c r="RUX660" s="38"/>
      <c r="RUY660" s="38"/>
      <c r="RUZ660" s="38"/>
      <c r="RVA660" s="38"/>
      <c r="RVB660" s="38"/>
      <c r="RVC660" s="38"/>
      <c r="RVD660" s="38"/>
      <c r="RVE660" s="38"/>
      <c r="RVF660" s="38"/>
      <c r="RVG660" s="38"/>
      <c r="RVH660" s="38"/>
      <c r="RVI660" s="38"/>
      <c r="RVJ660" s="38"/>
      <c r="RVK660" s="38"/>
      <c r="RVL660" s="38"/>
      <c r="RVM660" s="38"/>
      <c r="RVN660" s="38"/>
      <c r="RVO660" s="38"/>
      <c r="RVP660" s="38"/>
      <c r="RVQ660" s="38"/>
      <c r="RVR660" s="38"/>
      <c r="RVS660" s="38"/>
      <c r="RVT660" s="38"/>
      <c r="RVU660" s="38"/>
      <c r="RVV660" s="38"/>
      <c r="RVW660" s="38"/>
      <c r="RVX660" s="38"/>
      <c r="RVY660" s="38"/>
      <c r="RVZ660" s="38"/>
      <c r="RWA660" s="38"/>
      <c r="RWB660" s="38"/>
      <c r="RWC660" s="38"/>
      <c r="RWD660" s="38"/>
      <c r="RWE660" s="38"/>
      <c r="RWF660" s="38"/>
      <c r="RWG660" s="38"/>
      <c r="RWH660" s="38"/>
      <c r="RWI660" s="38"/>
      <c r="RWJ660" s="38"/>
      <c r="RWK660" s="38"/>
      <c r="RWL660" s="38"/>
      <c r="RWM660" s="38"/>
      <c r="RWN660" s="38"/>
      <c r="RWO660" s="38"/>
      <c r="RWP660" s="38"/>
      <c r="RWQ660" s="38"/>
      <c r="RWR660" s="38"/>
      <c r="RWS660" s="38"/>
      <c r="RWT660" s="38"/>
      <c r="RWU660" s="38"/>
      <c r="RWV660" s="38"/>
      <c r="RWW660" s="38"/>
      <c r="RWX660" s="38"/>
      <c r="RWY660" s="38"/>
      <c r="RWZ660" s="38"/>
      <c r="RXA660" s="38"/>
      <c r="RXB660" s="38"/>
      <c r="RXC660" s="38"/>
      <c r="RXD660" s="38"/>
      <c r="RXE660" s="38"/>
      <c r="RXF660" s="38"/>
      <c r="RXG660" s="38"/>
      <c r="RXH660" s="38"/>
      <c r="RXI660" s="38"/>
      <c r="RXJ660" s="38"/>
      <c r="RXK660" s="38"/>
      <c r="RXL660" s="38"/>
      <c r="RXM660" s="38"/>
      <c r="RXN660" s="38"/>
      <c r="RXO660" s="38"/>
      <c r="RXP660" s="38"/>
      <c r="RXQ660" s="38"/>
      <c r="RXR660" s="38"/>
      <c r="RXS660" s="38"/>
      <c r="RXT660" s="38"/>
      <c r="RXU660" s="38"/>
      <c r="RXV660" s="38"/>
      <c r="RXW660" s="38"/>
      <c r="RXX660" s="38"/>
      <c r="RXY660" s="38"/>
      <c r="RXZ660" s="38"/>
      <c r="RYA660" s="38"/>
      <c r="RYB660" s="38"/>
      <c r="RYC660" s="38"/>
      <c r="RYD660" s="38"/>
      <c r="RYE660" s="38"/>
      <c r="RYF660" s="38"/>
      <c r="RYG660" s="38"/>
      <c r="RYH660" s="38"/>
      <c r="RYI660" s="38"/>
      <c r="RYJ660" s="38"/>
      <c r="RYK660" s="38"/>
      <c r="RYL660" s="38"/>
      <c r="RYM660" s="38"/>
      <c r="RYN660" s="38"/>
      <c r="RYO660" s="38"/>
      <c r="RYP660" s="38"/>
      <c r="RYQ660" s="38"/>
      <c r="RYR660" s="38"/>
      <c r="RYS660" s="38"/>
      <c r="RYT660" s="38"/>
      <c r="RYU660" s="38"/>
      <c r="RYV660" s="38"/>
      <c r="RYW660" s="38"/>
      <c r="RYX660" s="38"/>
      <c r="RYY660" s="38"/>
      <c r="RYZ660" s="38"/>
      <c r="RZA660" s="38"/>
      <c r="RZB660" s="38"/>
      <c r="RZC660" s="38"/>
      <c r="RZD660" s="38"/>
      <c r="RZE660" s="38"/>
      <c r="RZF660" s="38"/>
      <c r="RZG660" s="38"/>
      <c r="RZH660" s="38"/>
      <c r="RZI660" s="38"/>
      <c r="RZJ660" s="38"/>
      <c r="RZK660" s="38"/>
      <c r="RZL660" s="38"/>
      <c r="RZM660" s="38"/>
      <c r="RZN660" s="38"/>
      <c r="RZO660" s="38"/>
      <c r="RZP660" s="38"/>
      <c r="RZQ660" s="38"/>
      <c r="RZR660" s="38"/>
      <c r="RZS660" s="38"/>
      <c r="RZT660" s="38"/>
      <c r="RZU660" s="38"/>
      <c r="RZV660" s="38"/>
      <c r="RZW660" s="38"/>
      <c r="RZX660" s="38"/>
      <c r="RZY660" s="38"/>
      <c r="RZZ660" s="38"/>
      <c r="SAA660" s="38"/>
      <c r="SAB660" s="38"/>
      <c r="SAC660" s="38"/>
      <c r="SAD660" s="38"/>
      <c r="SAE660" s="38"/>
      <c r="SAF660" s="38"/>
      <c r="SAG660" s="38"/>
      <c r="SAH660" s="38"/>
      <c r="SAI660" s="38"/>
      <c r="SAJ660" s="38"/>
      <c r="SAK660" s="38"/>
      <c r="SAL660" s="38"/>
      <c r="SAM660" s="38"/>
      <c r="SAN660" s="38"/>
      <c r="SAO660" s="38"/>
      <c r="SAP660" s="38"/>
      <c r="SAQ660" s="38"/>
      <c r="SAR660" s="38"/>
      <c r="SAS660" s="38"/>
      <c r="SAT660" s="38"/>
      <c r="SAU660" s="38"/>
      <c r="SAV660" s="38"/>
      <c r="SAW660" s="38"/>
      <c r="SAX660" s="38"/>
      <c r="SAY660" s="38"/>
      <c r="SAZ660" s="38"/>
      <c r="SBA660" s="38"/>
      <c r="SBB660" s="38"/>
      <c r="SBC660" s="38"/>
      <c r="SBD660" s="38"/>
      <c r="SBE660" s="38"/>
      <c r="SBF660" s="38"/>
      <c r="SBG660" s="38"/>
      <c r="SBH660" s="38"/>
      <c r="SBI660" s="38"/>
      <c r="SBJ660" s="38"/>
      <c r="SBK660" s="38"/>
      <c r="SBL660" s="38"/>
      <c r="SBM660" s="38"/>
      <c r="SBN660" s="38"/>
      <c r="SBO660" s="38"/>
      <c r="SBP660" s="38"/>
      <c r="SBQ660" s="38"/>
      <c r="SBR660" s="38"/>
      <c r="SBS660" s="38"/>
      <c r="SBT660" s="38"/>
      <c r="SBU660" s="38"/>
      <c r="SBV660" s="38"/>
      <c r="SBW660" s="38"/>
      <c r="SBX660" s="38"/>
      <c r="SBY660" s="38"/>
      <c r="SBZ660" s="38"/>
      <c r="SCA660" s="38"/>
      <c r="SCB660" s="38"/>
      <c r="SCC660" s="38"/>
      <c r="SCD660" s="38"/>
      <c r="SCE660" s="38"/>
      <c r="SCF660" s="38"/>
      <c r="SCG660" s="38"/>
      <c r="SCH660" s="38"/>
      <c r="SCI660" s="38"/>
      <c r="SCJ660" s="38"/>
      <c r="SCK660" s="38"/>
      <c r="SCL660" s="38"/>
      <c r="SCM660" s="38"/>
      <c r="SCN660" s="38"/>
      <c r="SCO660" s="38"/>
      <c r="SCP660" s="38"/>
      <c r="SCQ660" s="38"/>
      <c r="SCR660" s="38"/>
      <c r="SCS660" s="38"/>
      <c r="SCT660" s="38"/>
      <c r="SCU660" s="38"/>
      <c r="SCV660" s="38"/>
      <c r="SCW660" s="38"/>
      <c r="SCX660" s="38"/>
      <c r="SCY660" s="38"/>
      <c r="SCZ660" s="38"/>
      <c r="SDA660" s="38"/>
      <c r="SDB660" s="38"/>
      <c r="SDC660" s="38"/>
      <c r="SDD660" s="38"/>
      <c r="SDE660" s="38"/>
      <c r="SDF660" s="38"/>
      <c r="SDG660" s="38"/>
      <c r="SDH660" s="38"/>
      <c r="SDI660" s="38"/>
      <c r="SDJ660" s="38"/>
      <c r="SDK660" s="38"/>
      <c r="SDL660" s="38"/>
      <c r="SDM660" s="38"/>
      <c r="SDN660" s="38"/>
      <c r="SDO660" s="38"/>
      <c r="SDP660" s="38"/>
      <c r="SDQ660" s="38"/>
      <c r="SDR660" s="38"/>
      <c r="SDS660" s="38"/>
      <c r="SDT660" s="38"/>
      <c r="SDU660" s="38"/>
      <c r="SDV660" s="38"/>
      <c r="SDW660" s="38"/>
      <c r="SDX660" s="38"/>
      <c r="SDY660" s="38"/>
      <c r="SDZ660" s="38"/>
      <c r="SEA660" s="38"/>
      <c r="SEB660" s="38"/>
      <c r="SEC660" s="38"/>
      <c r="SED660" s="38"/>
      <c r="SEE660" s="38"/>
      <c r="SEF660" s="38"/>
      <c r="SEG660" s="38"/>
      <c r="SEH660" s="38"/>
      <c r="SEI660" s="38"/>
      <c r="SEJ660" s="38"/>
      <c r="SEK660" s="38"/>
      <c r="SEL660" s="38"/>
      <c r="SEM660" s="38"/>
      <c r="SEN660" s="38"/>
      <c r="SEO660" s="38"/>
      <c r="SEP660" s="38"/>
      <c r="SEQ660" s="38"/>
      <c r="SER660" s="38"/>
      <c r="SES660" s="38"/>
      <c r="SET660" s="38"/>
      <c r="SEU660" s="38"/>
      <c r="SEV660" s="38"/>
      <c r="SEW660" s="38"/>
      <c r="SEX660" s="38"/>
      <c r="SEY660" s="38"/>
      <c r="SEZ660" s="38"/>
      <c r="SFA660" s="38"/>
      <c r="SFB660" s="38"/>
      <c r="SFC660" s="38"/>
      <c r="SFD660" s="38"/>
      <c r="SFE660" s="38"/>
      <c r="SFF660" s="38"/>
      <c r="SFG660" s="38"/>
      <c r="SFH660" s="38"/>
      <c r="SFI660" s="38"/>
      <c r="SFJ660" s="38"/>
      <c r="SFK660" s="38"/>
      <c r="SFL660" s="38"/>
      <c r="SFM660" s="38"/>
      <c r="SFN660" s="38"/>
      <c r="SFO660" s="38"/>
      <c r="SFP660" s="38"/>
      <c r="SFQ660" s="38"/>
      <c r="SFR660" s="38"/>
      <c r="SFS660" s="38"/>
      <c r="SFT660" s="38"/>
      <c r="SFU660" s="38"/>
      <c r="SFV660" s="38"/>
      <c r="SFW660" s="38"/>
      <c r="SFX660" s="38"/>
      <c r="SFY660" s="38"/>
      <c r="SFZ660" s="38"/>
      <c r="SGA660" s="38"/>
      <c r="SGB660" s="38"/>
      <c r="SGC660" s="38"/>
      <c r="SGD660" s="38"/>
      <c r="SGE660" s="38"/>
      <c r="SGF660" s="38"/>
      <c r="SGG660" s="38"/>
      <c r="SGH660" s="38"/>
      <c r="SGI660" s="38"/>
      <c r="SGJ660" s="38"/>
      <c r="SGK660" s="38"/>
      <c r="SGL660" s="38"/>
      <c r="SGM660" s="38"/>
      <c r="SGN660" s="38"/>
      <c r="SGO660" s="38"/>
      <c r="SGP660" s="38"/>
      <c r="SGQ660" s="38"/>
      <c r="SGR660" s="38"/>
      <c r="SGS660" s="38"/>
      <c r="SGT660" s="38"/>
      <c r="SGU660" s="38"/>
      <c r="SGV660" s="38"/>
      <c r="SGW660" s="38"/>
      <c r="SGX660" s="38"/>
      <c r="SGY660" s="38"/>
      <c r="SGZ660" s="38"/>
      <c r="SHA660" s="38"/>
      <c r="SHB660" s="38"/>
      <c r="SHC660" s="38"/>
      <c r="SHD660" s="38"/>
      <c r="SHE660" s="38"/>
      <c r="SHF660" s="38"/>
      <c r="SHG660" s="38"/>
      <c r="SHH660" s="38"/>
      <c r="SHI660" s="38"/>
      <c r="SHJ660" s="38"/>
      <c r="SHK660" s="38"/>
      <c r="SHL660" s="38"/>
      <c r="SHM660" s="38"/>
      <c r="SHN660" s="38"/>
      <c r="SHO660" s="38"/>
      <c r="SHP660" s="38"/>
      <c r="SHQ660" s="38"/>
      <c r="SHR660" s="38"/>
      <c r="SHS660" s="38"/>
      <c r="SHT660" s="38"/>
      <c r="SHU660" s="38"/>
      <c r="SHV660" s="38"/>
      <c r="SHW660" s="38"/>
      <c r="SHX660" s="38"/>
      <c r="SHY660" s="38"/>
      <c r="SHZ660" s="38"/>
      <c r="SIA660" s="38"/>
      <c r="SIB660" s="38"/>
      <c r="SIC660" s="38"/>
      <c r="SID660" s="38"/>
      <c r="SIE660" s="38"/>
      <c r="SIF660" s="38"/>
      <c r="SIG660" s="38"/>
      <c r="SIH660" s="38"/>
      <c r="SII660" s="38"/>
      <c r="SIJ660" s="38"/>
      <c r="SIK660" s="38"/>
      <c r="SIL660" s="38"/>
      <c r="SIM660" s="38"/>
      <c r="SIN660" s="38"/>
      <c r="SIO660" s="38"/>
      <c r="SIP660" s="38"/>
      <c r="SIQ660" s="38"/>
      <c r="SIR660" s="38"/>
      <c r="SIS660" s="38"/>
      <c r="SIT660" s="38"/>
      <c r="SIU660" s="38"/>
      <c r="SIV660" s="38"/>
      <c r="SIW660" s="38"/>
      <c r="SIX660" s="38"/>
      <c r="SIY660" s="38"/>
      <c r="SIZ660" s="38"/>
      <c r="SJA660" s="38"/>
      <c r="SJB660" s="38"/>
      <c r="SJC660" s="38"/>
      <c r="SJD660" s="38"/>
      <c r="SJE660" s="38"/>
      <c r="SJF660" s="38"/>
      <c r="SJG660" s="38"/>
      <c r="SJH660" s="38"/>
      <c r="SJI660" s="38"/>
      <c r="SJJ660" s="38"/>
      <c r="SJK660" s="38"/>
      <c r="SJL660" s="38"/>
      <c r="SJM660" s="38"/>
      <c r="SJN660" s="38"/>
      <c r="SJO660" s="38"/>
      <c r="SJP660" s="38"/>
      <c r="SJQ660" s="38"/>
      <c r="SJR660" s="38"/>
      <c r="SJS660" s="38"/>
      <c r="SJT660" s="38"/>
      <c r="SJU660" s="38"/>
      <c r="SJV660" s="38"/>
      <c r="SJW660" s="38"/>
      <c r="SJX660" s="38"/>
      <c r="SJY660" s="38"/>
      <c r="SJZ660" s="38"/>
      <c r="SKA660" s="38"/>
      <c r="SKB660" s="38"/>
      <c r="SKC660" s="38"/>
      <c r="SKD660" s="38"/>
      <c r="SKE660" s="38"/>
      <c r="SKF660" s="38"/>
      <c r="SKG660" s="38"/>
      <c r="SKH660" s="38"/>
      <c r="SKI660" s="38"/>
      <c r="SKJ660" s="38"/>
      <c r="SKK660" s="38"/>
      <c r="SKL660" s="38"/>
      <c r="SKM660" s="38"/>
      <c r="SKN660" s="38"/>
      <c r="SKO660" s="38"/>
      <c r="SKP660" s="38"/>
      <c r="SKQ660" s="38"/>
      <c r="SKR660" s="38"/>
      <c r="SKS660" s="38"/>
      <c r="SKT660" s="38"/>
      <c r="SKU660" s="38"/>
      <c r="SKV660" s="38"/>
      <c r="SKW660" s="38"/>
      <c r="SKX660" s="38"/>
      <c r="SKY660" s="38"/>
      <c r="SKZ660" s="38"/>
      <c r="SLA660" s="38"/>
      <c r="SLB660" s="38"/>
      <c r="SLC660" s="38"/>
      <c r="SLD660" s="38"/>
      <c r="SLE660" s="38"/>
      <c r="SLF660" s="38"/>
      <c r="SLG660" s="38"/>
      <c r="SLH660" s="38"/>
      <c r="SLI660" s="38"/>
      <c r="SLJ660" s="38"/>
      <c r="SLK660" s="38"/>
      <c r="SLL660" s="38"/>
      <c r="SLM660" s="38"/>
      <c r="SLN660" s="38"/>
      <c r="SLO660" s="38"/>
      <c r="SLP660" s="38"/>
      <c r="SLQ660" s="38"/>
      <c r="SLR660" s="38"/>
      <c r="SLS660" s="38"/>
      <c r="SLT660" s="38"/>
      <c r="SLU660" s="38"/>
      <c r="SLV660" s="38"/>
      <c r="SLW660" s="38"/>
      <c r="SLX660" s="38"/>
      <c r="SLY660" s="38"/>
      <c r="SLZ660" s="38"/>
      <c r="SMA660" s="38"/>
      <c r="SMB660" s="38"/>
      <c r="SMC660" s="38"/>
      <c r="SMD660" s="38"/>
      <c r="SME660" s="38"/>
      <c r="SMF660" s="38"/>
      <c r="SMG660" s="38"/>
      <c r="SMH660" s="38"/>
      <c r="SMI660" s="38"/>
      <c r="SMJ660" s="38"/>
      <c r="SMK660" s="38"/>
      <c r="SML660" s="38"/>
      <c r="SMM660" s="38"/>
      <c r="SMN660" s="38"/>
      <c r="SMO660" s="38"/>
      <c r="SMP660" s="38"/>
      <c r="SMQ660" s="38"/>
      <c r="SMR660" s="38"/>
      <c r="SMS660" s="38"/>
      <c r="SMT660" s="38"/>
      <c r="SMU660" s="38"/>
      <c r="SMV660" s="38"/>
      <c r="SMW660" s="38"/>
      <c r="SMX660" s="38"/>
      <c r="SMY660" s="38"/>
      <c r="SMZ660" s="38"/>
      <c r="SNA660" s="38"/>
      <c r="SNB660" s="38"/>
      <c r="SNC660" s="38"/>
      <c r="SND660" s="38"/>
      <c r="SNE660" s="38"/>
      <c r="SNF660" s="38"/>
      <c r="SNG660" s="38"/>
      <c r="SNH660" s="38"/>
      <c r="SNI660" s="38"/>
      <c r="SNJ660" s="38"/>
      <c r="SNK660" s="38"/>
      <c r="SNL660" s="38"/>
      <c r="SNM660" s="38"/>
      <c r="SNN660" s="38"/>
      <c r="SNO660" s="38"/>
      <c r="SNP660" s="38"/>
      <c r="SNQ660" s="38"/>
      <c r="SNR660" s="38"/>
      <c r="SNS660" s="38"/>
      <c r="SNT660" s="38"/>
      <c r="SNU660" s="38"/>
      <c r="SNV660" s="38"/>
      <c r="SNW660" s="38"/>
      <c r="SNX660" s="38"/>
      <c r="SNY660" s="38"/>
      <c r="SNZ660" s="38"/>
      <c r="SOA660" s="38"/>
      <c r="SOB660" s="38"/>
      <c r="SOC660" s="38"/>
      <c r="SOD660" s="38"/>
      <c r="SOE660" s="38"/>
      <c r="SOF660" s="38"/>
      <c r="SOG660" s="38"/>
      <c r="SOH660" s="38"/>
      <c r="SOI660" s="38"/>
      <c r="SOJ660" s="38"/>
      <c r="SOK660" s="38"/>
      <c r="SOL660" s="38"/>
      <c r="SOM660" s="38"/>
      <c r="SON660" s="38"/>
      <c r="SOO660" s="38"/>
      <c r="SOP660" s="38"/>
      <c r="SOQ660" s="38"/>
      <c r="SOR660" s="38"/>
      <c r="SOS660" s="38"/>
      <c r="SOT660" s="38"/>
      <c r="SOU660" s="38"/>
      <c r="SOV660" s="38"/>
      <c r="SOW660" s="38"/>
      <c r="SOX660" s="38"/>
      <c r="SOY660" s="38"/>
      <c r="SOZ660" s="38"/>
      <c r="SPA660" s="38"/>
      <c r="SPB660" s="38"/>
      <c r="SPC660" s="38"/>
      <c r="SPD660" s="38"/>
      <c r="SPE660" s="38"/>
      <c r="SPF660" s="38"/>
      <c r="SPG660" s="38"/>
      <c r="SPH660" s="38"/>
      <c r="SPI660" s="38"/>
      <c r="SPJ660" s="38"/>
      <c r="SPK660" s="38"/>
      <c r="SPL660" s="38"/>
      <c r="SPM660" s="38"/>
      <c r="SPN660" s="38"/>
      <c r="SPO660" s="38"/>
      <c r="SPP660" s="38"/>
      <c r="SPQ660" s="38"/>
      <c r="SPR660" s="38"/>
      <c r="SPS660" s="38"/>
      <c r="SPT660" s="38"/>
      <c r="SPU660" s="38"/>
      <c r="SPV660" s="38"/>
      <c r="SPW660" s="38"/>
      <c r="SPX660" s="38"/>
      <c r="SPY660" s="38"/>
      <c r="SPZ660" s="38"/>
      <c r="SQA660" s="38"/>
      <c r="SQB660" s="38"/>
      <c r="SQC660" s="38"/>
      <c r="SQD660" s="38"/>
      <c r="SQE660" s="38"/>
      <c r="SQF660" s="38"/>
      <c r="SQG660" s="38"/>
      <c r="SQH660" s="38"/>
      <c r="SQI660" s="38"/>
      <c r="SQJ660" s="38"/>
      <c r="SQK660" s="38"/>
      <c r="SQL660" s="38"/>
      <c r="SQM660" s="38"/>
      <c r="SQN660" s="38"/>
      <c r="SQO660" s="38"/>
      <c r="SQP660" s="38"/>
      <c r="SQQ660" s="38"/>
      <c r="SQR660" s="38"/>
      <c r="SQS660" s="38"/>
      <c r="SQT660" s="38"/>
      <c r="SQU660" s="38"/>
      <c r="SQV660" s="38"/>
      <c r="SQW660" s="38"/>
      <c r="SQX660" s="38"/>
      <c r="SQY660" s="38"/>
      <c r="SQZ660" s="38"/>
      <c r="SRA660" s="38"/>
      <c r="SRB660" s="38"/>
      <c r="SRC660" s="38"/>
      <c r="SRD660" s="38"/>
      <c r="SRE660" s="38"/>
      <c r="SRF660" s="38"/>
      <c r="SRG660" s="38"/>
      <c r="SRH660" s="38"/>
      <c r="SRI660" s="38"/>
      <c r="SRJ660" s="38"/>
      <c r="SRK660" s="38"/>
      <c r="SRL660" s="38"/>
      <c r="SRM660" s="38"/>
      <c r="SRN660" s="38"/>
      <c r="SRO660" s="38"/>
      <c r="SRP660" s="38"/>
      <c r="SRQ660" s="38"/>
      <c r="SRR660" s="38"/>
      <c r="SRS660" s="38"/>
      <c r="SRT660" s="38"/>
      <c r="SRU660" s="38"/>
      <c r="SRV660" s="38"/>
      <c r="SRW660" s="38"/>
      <c r="SRX660" s="38"/>
      <c r="SRY660" s="38"/>
      <c r="SRZ660" s="38"/>
      <c r="SSA660" s="38"/>
      <c r="SSB660" s="38"/>
      <c r="SSC660" s="38"/>
      <c r="SSD660" s="38"/>
      <c r="SSE660" s="38"/>
      <c r="SSF660" s="38"/>
      <c r="SSG660" s="38"/>
      <c r="SSH660" s="38"/>
      <c r="SSI660" s="38"/>
      <c r="SSJ660" s="38"/>
      <c r="SSK660" s="38"/>
      <c r="SSL660" s="38"/>
      <c r="SSM660" s="38"/>
      <c r="SSN660" s="38"/>
      <c r="SSO660" s="38"/>
      <c r="SSP660" s="38"/>
      <c r="SSQ660" s="38"/>
      <c r="SSR660" s="38"/>
      <c r="SSS660" s="38"/>
      <c r="SST660" s="38"/>
      <c r="SSU660" s="38"/>
      <c r="SSV660" s="38"/>
      <c r="SSW660" s="38"/>
      <c r="SSX660" s="38"/>
      <c r="SSY660" s="38"/>
      <c r="SSZ660" s="38"/>
      <c r="STA660" s="38"/>
      <c r="STB660" s="38"/>
      <c r="STC660" s="38"/>
      <c r="STD660" s="38"/>
      <c r="STE660" s="38"/>
      <c r="STF660" s="38"/>
      <c r="STG660" s="38"/>
      <c r="STH660" s="38"/>
      <c r="STI660" s="38"/>
      <c r="STJ660" s="38"/>
      <c r="STK660" s="38"/>
      <c r="STL660" s="38"/>
      <c r="STM660" s="38"/>
      <c r="STN660" s="38"/>
      <c r="STO660" s="38"/>
      <c r="STP660" s="38"/>
      <c r="STQ660" s="38"/>
      <c r="STR660" s="38"/>
      <c r="STS660" s="38"/>
      <c r="STT660" s="38"/>
      <c r="STU660" s="38"/>
      <c r="STV660" s="38"/>
      <c r="STW660" s="38"/>
      <c r="STX660" s="38"/>
      <c r="STY660" s="38"/>
      <c r="STZ660" s="38"/>
      <c r="SUA660" s="38"/>
      <c r="SUB660" s="38"/>
      <c r="SUC660" s="38"/>
      <c r="SUD660" s="38"/>
      <c r="SUE660" s="38"/>
      <c r="SUF660" s="38"/>
      <c r="SUG660" s="38"/>
      <c r="SUH660" s="38"/>
      <c r="SUI660" s="38"/>
      <c r="SUJ660" s="38"/>
      <c r="SUK660" s="38"/>
      <c r="SUL660" s="38"/>
      <c r="SUM660" s="38"/>
      <c r="SUN660" s="38"/>
      <c r="SUO660" s="38"/>
      <c r="SUP660" s="38"/>
      <c r="SUQ660" s="38"/>
      <c r="SUR660" s="38"/>
      <c r="SUS660" s="38"/>
      <c r="SUT660" s="38"/>
      <c r="SUU660" s="38"/>
      <c r="SUV660" s="38"/>
      <c r="SUW660" s="38"/>
      <c r="SUX660" s="38"/>
      <c r="SUY660" s="38"/>
      <c r="SUZ660" s="38"/>
      <c r="SVA660" s="38"/>
      <c r="SVB660" s="38"/>
      <c r="SVC660" s="38"/>
      <c r="SVD660" s="38"/>
      <c r="SVE660" s="38"/>
      <c r="SVF660" s="38"/>
      <c r="SVG660" s="38"/>
      <c r="SVH660" s="38"/>
      <c r="SVI660" s="38"/>
      <c r="SVJ660" s="38"/>
      <c r="SVK660" s="38"/>
      <c r="SVL660" s="38"/>
      <c r="SVM660" s="38"/>
      <c r="SVN660" s="38"/>
      <c r="SVO660" s="38"/>
      <c r="SVP660" s="38"/>
      <c r="SVQ660" s="38"/>
      <c r="SVR660" s="38"/>
      <c r="SVS660" s="38"/>
      <c r="SVT660" s="38"/>
      <c r="SVU660" s="38"/>
      <c r="SVV660" s="38"/>
      <c r="SVW660" s="38"/>
      <c r="SVX660" s="38"/>
      <c r="SVY660" s="38"/>
      <c r="SVZ660" s="38"/>
      <c r="SWA660" s="38"/>
      <c r="SWB660" s="38"/>
      <c r="SWC660" s="38"/>
      <c r="SWD660" s="38"/>
      <c r="SWE660" s="38"/>
      <c r="SWF660" s="38"/>
      <c r="SWG660" s="38"/>
      <c r="SWH660" s="38"/>
      <c r="SWI660" s="38"/>
      <c r="SWJ660" s="38"/>
      <c r="SWK660" s="38"/>
      <c r="SWL660" s="38"/>
      <c r="SWM660" s="38"/>
      <c r="SWN660" s="38"/>
      <c r="SWO660" s="38"/>
      <c r="SWP660" s="38"/>
      <c r="SWQ660" s="38"/>
      <c r="SWR660" s="38"/>
      <c r="SWS660" s="38"/>
      <c r="SWT660" s="38"/>
      <c r="SWU660" s="38"/>
      <c r="SWV660" s="38"/>
      <c r="SWW660" s="38"/>
      <c r="SWX660" s="38"/>
      <c r="SWY660" s="38"/>
      <c r="SWZ660" s="38"/>
      <c r="SXA660" s="38"/>
      <c r="SXB660" s="38"/>
      <c r="SXC660" s="38"/>
      <c r="SXD660" s="38"/>
      <c r="SXE660" s="38"/>
      <c r="SXF660" s="38"/>
      <c r="SXG660" s="38"/>
      <c r="SXH660" s="38"/>
      <c r="SXI660" s="38"/>
      <c r="SXJ660" s="38"/>
      <c r="SXK660" s="38"/>
      <c r="SXL660" s="38"/>
      <c r="SXM660" s="38"/>
      <c r="SXN660" s="38"/>
      <c r="SXO660" s="38"/>
      <c r="SXP660" s="38"/>
      <c r="SXQ660" s="38"/>
      <c r="SXR660" s="38"/>
      <c r="SXS660" s="38"/>
      <c r="SXT660" s="38"/>
      <c r="SXU660" s="38"/>
      <c r="SXV660" s="38"/>
      <c r="SXW660" s="38"/>
      <c r="SXX660" s="38"/>
      <c r="SXY660" s="38"/>
      <c r="SXZ660" s="38"/>
      <c r="SYA660" s="38"/>
      <c r="SYB660" s="38"/>
      <c r="SYC660" s="38"/>
      <c r="SYD660" s="38"/>
      <c r="SYE660" s="38"/>
      <c r="SYF660" s="38"/>
      <c r="SYG660" s="38"/>
      <c r="SYH660" s="38"/>
      <c r="SYI660" s="38"/>
      <c r="SYJ660" s="38"/>
      <c r="SYK660" s="38"/>
      <c r="SYL660" s="38"/>
      <c r="SYM660" s="38"/>
      <c r="SYN660" s="38"/>
      <c r="SYO660" s="38"/>
      <c r="SYP660" s="38"/>
      <c r="SYQ660" s="38"/>
      <c r="SYR660" s="38"/>
      <c r="SYS660" s="38"/>
      <c r="SYT660" s="38"/>
      <c r="SYU660" s="38"/>
      <c r="SYV660" s="38"/>
      <c r="SYW660" s="38"/>
      <c r="SYX660" s="38"/>
      <c r="SYY660" s="38"/>
      <c r="SYZ660" s="38"/>
      <c r="SZA660" s="38"/>
      <c r="SZB660" s="38"/>
      <c r="SZC660" s="38"/>
      <c r="SZD660" s="38"/>
      <c r="SZE660" s="38"/>
      <c r="SZF660" s="38"/>
      <c r="SZG660" s="38"/>
      <c r="SZH660" s="38"/>
      <c r="SZI660" s="38"/>
      <c r="SZJ660" s="38"/>
      <c r="SZK660" s="38"/>
      <c r="SZL660" s="38"/>
      <c r="SZM660" s="38"/>
      <c r="SZN660" s="38"/>
      <c r="SZO660" s="38"/>
      <c r="SZP660" s="38"/>
      <c r="SZQ660" s="38"/>
      <c r="SZR660" s="38"/>
      <c r="SZS660" s="38"/>
      <c r="SZT660" s="38"/>
      <c r="SZU660" s="38"/>
      <c r="SZV660" s="38"/>
      <c r="SZW660" s="38"/>
      <c r="SZX660" s="38"/>
      <c r="SZY660" s="38"/>
      <c r="SZZ660" s="38"/>
      <c r="TAA660" s="38"/>
      <c r="TAB660" s="38"/>
      <c r="TAC660" s="38"/>
      <c r="TAD660" s="38"/>
      <c r="TAE660" s="38"/>
      <c r="TAF660" s="38"/>
      <c r="TAG660" s="38"/>
      <c r="TAH660" s="38"/>
      <c r="TAI660" s="38"/>
      <c r="TAJ660" s="38"/>
      <c r="TAK660" s="38"/>
      <c r="TAL660" s="38"/>
      <c r="TAM660" s="38"/>
      <c r="TAN660" s="38"/>
      <c r="TAO660" s="38"/>
      <c r="TAP660" s="38"/>
      <c r="TAQ660" s="38"/>
      <c r="TAR660" s="38"/>
      <c r="TAS660" s="38"/>
      <c r="TAT660" s="38"/>
      <c r="TAU660" s="38"/>
      <c r="TAV660" s="38"/>
      <c r="TAW660" s="38"/>
      <c r="TAX660" s="38"/>
      <c r="TAY660" s="38"/>
      <c r="TAZ660" s="38"/>
      <c r="TBA660" s="38"/>
      <c r="TBB660" s="38"/>
      <c r="TBC660" s="38"/>
      <c r="TBD660" s="38"/>
      <c r="TBE660" s="38"/>
      <c r="TBF660" s="38"/>
      <c r="TBG660" s="38"/>
      <c r="TBH660" s="38"/>
      <c r="TBI660" s="38"/>
      <c r="TBJ660" s="38"/>
      <c r="TBK660" s="38"/>
      <c r="TBL660" s="38"/>
      <c r="TBM660" s="38"/>
      <c r="TBN660" s="38"/>
      <c r="TBO660" s="38"/>
      <c r="TBP660" s="38"/>
      <c r="TBQ660" s="38"/>
      <c r="TBR660" s="38"/>
      <c r="TBS660" s="38"/>
      <c r="TBT660" s="38"/>
      <c r="TBU660" s="38"/>
      <c r="TBV660" s="38"/>
      <c r="TBW660" s="38"/>
      <c r="TBX660" s="38"/>
      <c r="TBY660" s="38"/>
      <c r="TBZ660" s="38"/>
      <c r="TCA660" s="38"/>
      <c r="TCB660" s="38"/>
      <c r="TCC660" s="38"/>
      <c r="TCD660" s="38"/>
      <c r="TCE660" s="38"/>
      <c r="TCF660" s="38"/>
      <c r="TCG660" s="38"/>
      <c r="TCH660" s="38"/>
      <c r="TCI660" s="38"/>
      <c r="TCJ660" s="38"/>
      <c r="TCK660" s="38"/>
      <c r="TCL660" s="38"/>
      <c r="TCM660" s="38"/>
      <c r="TCN660" s="38"/>
      <c r="TCO660" s="38"/>
      <c r="TCP660" s="38"/>
      <c r="TCQ660" s="38"/>
      <c r="TCR660" s="38"/>
      <c r="TCS660" s="38"/>
      <c r="TCT660" s="38"/>
      <c r="TCU660" s="38"/>
      <c r="TCV660" s="38"/>
      <c r="TCW660" s="38"/>
      <c r="TCX660" s="38"/>
      <c r="TCY660" s="38"/>
      <c r="TCZ660" s="38"/>
      <c r="TDA660" s="38"/>
      <c r="TDB660" s="38"/>
      <c r="TDC660" s="38"/>
      <c r="TDD660" s="38"/>
      <c r="TDE660" s="38"/>
      <c r="TDF660" s="38"/>
      <c r="TDG660" s="38"/>
      <c r="TDH660" s="38"/>
      <c r="TDI660" s="38"/>
      <c r="TDJ660" s="38"/>
      <c r="TDK660" s="38"/>
      <c r="TDL660" s="38"/>
      <c r="TDM660" s="38"/>
      <c r="TDN660" s="38"/>
      <c r="TDO660" s="38"/>
      <c r="TDP660" s="38"/>
      <c r="TDQ660" s="38"/>
      <c r="TDR660" s="38"/>
      <c r="TDS660" s="38"/>
      <c r="TDT660" s="38"/>
      <c r="TDU660" s="38"/>
      <c r="TDV660" s="38"/>
      <c r="TDW660" s="38"/>
      <c r="TDX660" s="38"/>
      <c r="TDY660" s="38"/>
      <c r="TDZ660" s="38"/>
      <c r="TEA660" s="38"/>
      <c r="TEB660" s="38"/>
      <c r="TEC660" s="38"/>
      <c r="TED660" s="38"/>
      <c r="TEE660" s="38"/>
      <c r="TEF660" s="38"/>
      <c r="TEG660" s="38"/>
      <c r="TEH660" s="38"/>
      <c r="TEI660" s="38"/>
      <c r="TEJ660" s="38"/>
      <c r="TEK660" s="38"/>
      <c r="TEL660" s="38"/>
      <c r="TEM660" s="38"/>
      <c r="TEN660" s="38"/>
      <c r="TEO660" s="38"/>
      <c r="TEP660" s="38"/>
      <c r="TEQ660" s="38"/>
      <c r="TER660" s="38"/>
      <c r="TES660" s="38"/>
      <c r="TET660" s="38"/>
      <c r="TEU660" s="38"/>
      <c r="TEV660" s="38"/>
      <c r="TEW660" s="38"/>
      <c r="TEX660" s="38"/>
      <c r="TEY660" s="38"/>
      <c r="TEZ660" s="38"/>
      <c r="TFA660" s="38"/>
      <c r="TFB660" s="38"/>
      <c r="TFC660" s="38"/>
      <c r="TFD660" s="38"/>
      <c r="TFE660" s="38"/>
      <c r="TFF660" s="38"/>
      <c r="TFG660" s="38"/>
      <c r="TFH660" s="38"/>
      <c r="TFI660" s="38"/>
      <c r="TFJ660" s="38"/>
      <c r="TFK660" s="38"/>
      <c r="TFL660" s="38"/>
      <c r="TFM660" s="38"/>
      <c r="TFN660" s="38"/>
      <c r="TFO660" s="38"/>
      <c r="TFP660" s="38"/>
      <c r="TFQ660" s="38"/>
      <c r="TFR660" s="38"/>
      <c r="TFS660" s="38"/>
      <c r="TFT660" s="38"/>
      <c r="TFU660" s="38"/>
      <c r="TFV660" s="38"/>
      <c r="TFW660" s="38"/>
      <c r="TFX660" s="38"/>
      <c r="TFY660" s="38"/>
      <c r="TFZ660" s="38"/>
      <c r="TGA660" s="38"/>
      <c r="TGB660" s="38"/>
      <c r="TGC660" s="38"/>
      <c r="TGD660" s="38"/>
      <c r="TGE660" s="38"/>
      <c r="TGF660" s="38"/>
      <c r="TGG660" s="38"/>
      <c r="TGH660" s="38"/>
      <c r="TGI660" s="38"/>
      <c r="TGJ660" s="38"/>
      <c r="TGK660" s="38"/>
      <c r="TGL660" s="38"/>
      <c r="TGM660" s="38"/>
      <c r="TGN660" s="38"/>
      <c r="TGO660" s="38"/>
      <c r="TGP660" s="38"/>
      <c r="TGQ660" s="38"/>
      <c r="TGR660" s="38"/>
      <c r="TGS660" s="38"/>
      <c r="TGT660" s="38"/>
      <c r="TGU660" s="38"/>
      <c r="TGV660" s="38"/>
      <c r="TGW660" s="38"/>
      <c r="TGX660" s="38"/>
      <c r="TGY660" s="38"/>
      <c r="TGZ660" s="38"/>
      <c r="THA660" s="38"/>
      <c r="THB660" s="38"/>
      <c r="THC660" s="38"/>
      <c r="THD660" s="38"/>
      <c r="THE660" s="38"/>
      <c r="THF660" s="38"/>
      <c r="THG660" s="38"/>
      <c r="THH660" s="38"/>
      <c r="THI660" s="38"/>
      <c r="THJ660" s="38"/>
      <c r="THK660" s="38"/>
      <c r="THL660" s="38"/>
      <c r="THM660" s="38"/>
      <c r="THN660" s="38"/>
      <c r="THO660" s="38"/>
      <c r="THP660" s="38"/>
      <c r="THQ660" s="38"/>
      <c r="THR660" s="38"/>
      <c r="THS660" s="38"/>
      <c r="THT660" s="38"/>
      <c r="THU660" s="38"/>
      <c r="THV660" s="38"/>
      <c r="THW660" s="38"/>
      <c r="THX660" s="38"/>
      <c r="THY660" s="38"/>
      <c r="THZ660" s="38"/>
      <c r="TIA660" s="38"/>
      <c r="TIB660" s="38"/>
      <c r="TIC660" s="38"/>
      <c r="TID660" s="38"/>
      <c r="TIE660" s="38"/>
      <c r="TIF660" s="38"/>
      <c r="TIG660" s="38"/>
      <c r="TIH660" s="38"/>
      <c r="TII660" s="38"/>
      <c r="TIJ660" s="38"/>
      <c r="TIK660" s="38"/>
      <c r="TIL660" s="38"/>
      <c r="TIM660" s="38"/>
      <c r="TIN660" s="38"/>
      <c r="TIO660" s="38"/>
      <c r="TIP660" s="38"/>
      <c r="TIQ660" s="38"/>
      <c r="TIR660" s="38"/>
      <c r="TIS660" s="38"/>
      <c r="TIT660" s="38"/>
      <c r="TIU660" s="38"/>
      <c r="TIV660" s="38"/>
      <c r="TIW660" s="38"/>
      <c r="TIX660" s="38"/>
      <c r="TIY660" s="38"/>
      <c r="TIZ660" s="38"/>
      <c r="TJA660" s="38"/>
      <c r="TJB660" s="38"/>
      <c r="TJC660" s="38"/>
      <c r="TJD660" s="38"/>
      <c r="TJE660" s="38"/>
      <c r="TJF660" s="38"/>
      <c r="TJG660" s="38"/>
      <c r="TJH660" s="38"/>
      <c r="TJI660" s="38"/>
      <c r="TJJ660" s="38"/>
      <c r="TJK660" s="38"/>
      <c r="TJL660" s="38"/>
      <c r="TJM660" s="38"/>
      <c r="TJN660" s="38"/>
      <c r="TJO660" s="38"/>
      <c r="TJP660" s="38"/>
      <c r="TJQ660" s="38"/>
      <c r="TJR660" s="38"/>
      <c r="TJS660" s="38"/>
      <c r="TJT660" s="38"/>
      <c r="TJU660" s="38"/>
      <c r="TJV660" s="38"/>
      <c r="TJW660" s="38"/>
      <c r="TJX660" s="38"/>
      <c r="TJY660" s="38"/>
      <c r="TJZ660" s="38"/>
      <c r="TKA660" s="38"/>
      <c r="TKB660" s="38"/>
      <c r="TKC660" s="38"/>
      <c r="TKD660" s="38"/>
      <c r="TKE660" s="38"/>
      <c r="TKF660" s="38"/>
      <c r="TKG660" s="38"/>
      <c r="TKH660" s="38"/>
      <c r="TKI660" s="38"/>
      <c r="TKJ660" s="38"/>
      <c r="TKK660" s="38"/>
      <c r="TKL660" s="38"/>
      <c r="TKM660" s="38"/>
      <c r="TKN660" s="38"/>
      <c r="TKO660" s="38"/>
      <c r="TKP660" s="38"/>
      <c r="TKQ660" s="38"/>
      <c r="TKR660" s="38"/>
      <c r="TKS660" s="38"/>
      <c r="TKT660" s="38"/>
      <c r="TKU660" s="38"/>
      <c r="TKV660" s="38"/>
      <c r="TKW660" s="38"/>
      <c r="TKX660" s="38"/>
      <c r="TKY660" s="38"/>
      <c r="TKZ660" s="38"/>
      <c r="TLA660" s="38"/>
      <c r="TLB660" s="38"/>
      <c r="TLC660" s="38"/>
      <c r="TLD660" s="38"/>
      <c r="TLE660" s="38"/>
      <c r="TLF660" s="38"/>
      <c r="TLG660" s="38"/>
      <c r="TLH660" s="38"/>
      <c r="TLI660" s="38"/>
      <c r="TLJ660" s="38"/>
      <c r="TLK660" s="38"/>
      <c r="TLL660" s="38"/>
      <c r="TLM660" s="38"/>
      <c r="TLN660" s="38"/>
      <c r="TLO660" s="38"/>
      <c r="TLP660" s="38"/>
      <c r="TLQ660" s="38"/>
      <c r="TLR660" s="38"/>
      <c r="TLS660" s="38"/>
      <c r="TLT660" s="38"/>
      <c r="TLU660" s="38"/>
      <c r="TLV660" s="38"/>
      <c r="TLW660" s="38"/>
      <c r="TLX660" s="38"/>
      <c r="TLY660" s="38"/>
      <c r="TLZ660" s="38"/>
      <c r="TMA660" s="38"/>
      <c r="TMB660" s="38"/>
      <c r="TMC660" s="38"/>
      <c r="TMD660" s="38"/>
      <c r="TME660" s="38"/>
      <c r="TMF660" s="38"/>
      <c r="TMG660" s="38"/>
      <c r="TMH660" s="38"/>
      <c r="TMI660" s="38"/>
      <c r="TMJ660" s="38"/>
      <c r="TMK660" s="38"/>
      <c r="TML660" s="38"/>
      <c r="TMM660" s="38"/>
      <c r="TMN660" s="38"/>
      <c r="TMO660" s="38"/>
      <c r="TMP660" s="38"/>
      <c r="TMQ660" s="38"/>
      <c r="TMR660" s="38"/>
      <c r="TMS660" s="38"/>
      <c r="TMT660" s="38"/>
      <c r="TMU660" s="38"/>
      <c r="TMV660" s="38"/>
      <c r="TMW660" s="38"/>
      <c r="TMX660" s="38"/>
      <c r="TMY660" s="38"/>
      <c r="TMZ660" s="38"/>
      <c r="TNA660" s="38"/>
      <c r="TNB660" s="38"/>
      <c r="TNC660" s="38"/>
      <c r="TND660" s="38"/>
      <c r="TNE660" s="38"/>
      <c r="TNF660" s="38"/>
      <c r="TNG660" s="38"/>
      <c r="TNH660" s="38"/>
      <c r="TNI660" s="38"/>
      <c r="TNJ660" s="38"/>
      <c r="TNK660" s="38"/>
      <c r="TNL660" s="38"/>
      <c r="TNM660" s="38"/>
      <c r="TNN660" s="38"/>
      <c r="TNO660" s="38"/>
      <c r="TNP660" s="38"/>
      <c r="TNQ660" s="38"/>
      <c r="TNR660" s="38"/>
      <c r="TNS660" s="38"/>
      <c r="TNT660" s="38"/>
      <c r="TNU660" s="38"/>
      <c r="TNV660" s="38"/>
      <c r="TNW660" s="38"/>
      <c r="TNX660" s="38"/>
      <c r="TNY660" s="38"/>
      <c r="TNZ660" s="38"/>
      <c r="TOA660" s="38"/>
      <c r="TOB660" s="38"/>
      <c r="TOC660" s="38"/>
      <c r="TOD660" s="38"/>
      <c r="TOE660" s="38"/>
      <c r="TOF660" s="38"/>
      <c r="TOG660" s="38"/>
      <c r="TOH660" s="38"/>
      <c r="TOI660" s="38"/>
      <c r="TOJ660" s="38"/>
      <c r="TOK660" s="38"/>
      <c r="TOL660" s="38"/>
      <c r="TOM660" s="38"/>
      <c r="TON660" s="38"/>
      <c r="TOO660" s="38"/>
      <c r="TOP660" s="38"/>
      <c r="TOQ660" s="38"/>
      <c r="TOR660" s="38"/>
      <c r="TOS660" s="38"/>
      <c r="TOT660" s="38"/>
      <c r="TOU660" s="38"/>
      <c r="TOV660" s="38"/>
      <c r="TOW660" s="38"/>
      <c r="TOX660" s="38"/>
      <c r="TOY660" s="38"/>
      <c r="TOZ660" s="38"/>
      <c r="TPA660" s="38"/>
      <c r="TPB660" s="38"/>
      <c r="TPC660" s="38"/>
      <c r="TPD660" s="38"/>
      <c r="TPE660" s="38"/>
      <c r="TPF660" s="38"/>
      <c r="TPG660" s="38"/>
      <c r="TPH660" s="38"/>
      <c r="TPI660" s="38"/>
      <c r="TPJ660" s="38"/>
      <c r="TPK660" s="38"/>
      <c r="TPL660" s="38"/>
      <c r="TPM660" s="38"/>
      <c r="TPN660" s="38"/>
      <c r="TPO660" s="38"/>
      <c r="TPP660" s="38"/>
      <c r="TPQ660" s="38"/>
      <c r="TPR660" s="38"/>
      <c r="TPS660" s="38"/>
      <c r="TPT660" s="38"/>
      <c r="TPU660" s="38"/>
      <c r="TPV660" s="38"/>
      <c r="TPW660" s="38"/>
      <c r="TPX660" s="38"/>
      <c r="TPY660" s="38"/>
      <c r="TPZ660" s="38"/>
      <c r="TQA660" s="38"/>
      <c r="TQB660" s="38"/>
      <c r="TQC660" s="38"/>
      <c r="TQD660" s="38"/>
      <c r="TQE660" s="38"/>
      <c r="TQF660" s="38"/>
      <c r="TQG660" s="38"/>
      <c r="TQH660" s="38"/>
      <c r="TQI660" s="38"/>
      <c r="TQJ660" s="38"/>
      <c r="TQK660" s="38"/>
      <c r="TQL660" s="38"/>
      <c r="TQM660" s="38"/>
      <c r="TQN660" s="38"/>
      <c r="TQO660" s="38"/>
      <c r="TQP660" s="38"/>
      <c r="TQQ660" s="38"/>
      <c r="TQR660" s="38"/>
      <c r="TQS660" s="38"/>
      <c r="TQT660" s="38"/>
      <c r="TQU660" s="38"/>
      <c r="TQV660" s="38"/>
      <c r="TQW660" s="38"/>
      <c r="TQX660" s="38"/>
      <c r="TQY660" s="38"/>
      <c r="TQZ660" s="38"/>
      <c r="TRA660" s="38"/>
      <c r="TRB660" s="38"/>
      <c r="TRC660" s="38"/>
      <c r="TRD660" s="38"/>
      <c r="TRE660" s="38"/>
      <c r="TRF660" s="38"/>
      <c r="TRG660" s="38"/>
      <c r="TRH660" s="38"/>
      <c r="TRI660" s="38"/>
      <c r="TRJ660" s="38"/>
      <c r="TRK660" s="38"/>
      <c r="TRL660" s="38"/>
      <c r="TRM660" s="38"/>
      <c r="TRN660" s="38"/>
      <c r="TRO660" s="38"/>
      <c r="TRP660" s="38"/>
      <c r="TRQ660" s="38"/>
      <c r="TRR660" s="38"/>
      <c r="TRS660" s="38"/>
      <c r="TRT660" s="38"/>
      <c r="TRU660" s="38"/>
      <c r="TRV660" s="38"/>
      <c r="TRW660" s="38"/>
      <c r="TRX660" s="38"/>
      <c r="TRY660" s="38"/>
      <c r="TRZ660" s="38"/>
      <c r="TSA660" s="38"/>
      <c r="TSB660" s="38"/>
      <c r="TSC660" s="38"/>
      <c r="TSD660" s="38"/>
      <c r="TSE660" s="38"/>
      <c r="TSF660" s="38"/>
      <c r="TSG660" s="38"/>
      <c r="TSH660" s="38"/>
      <c r="TSI660" s="38"/>
      <c r="TSJ660" s="38"/>
      <c r="TSK660" s="38"/>
      <c r="TSL660" s="38"/>
      <c r="TSM660" s="38"/>
      <c r="TSN660" s="38"/>
      <c r="TSO660" s="38"/>
      <c r="TSP660" s="38"/>
      <c r="TSQ660" s="38"/>
      <c r="TSR660" s="38"/>
      <c r="TSS660" s="38"/>
      <c r="TST660" s="38"/>
      <c r="TSU660" s="38"/>
      <c r="TSV660" s="38"/>
      <c r="TSW660" s="38"/>
      <c r="TSX660" s="38"/>
      <c r="TSY660" s="38"/>
      <c r="TSZ660" s="38"/>
      <c r="TTA660" s="38"/>
      <c r="TTB660" s="38"/>
      <c r="TTC660" s="38"/>
      <c r="TTD660" s="38"/>
      <c r="TTE660" s="38"/>
      <c r="TTF660" s="38"/>
      <c r="TTG660" s="38"/>
      <c r="TTH660" s="38"/>
      <c r="TTI660" s="38"/>
      <c r="TTJ660" s="38"/>
      <c r="TTK660" s="38"/>
      <c r="TTL660" s="38"/>
      <c r="TTM660" s="38"/>
      <c r="TTN660" s="38"/>
      <c r="TTO660" s="38"/>
      <c r="TTP660" s="38"/>
      <c r="TTQ660" s="38"/>
      <c r="TTR660" s="38"/>
      <c r="TTS660" s="38"/>
      <c r="TTT660" s="38"/>
      <c r="TTU660" s="38"/>
      <c r="TTV660" s="38"/>
      <c r="TTW660" s="38"/>
      <c r="TTX660" s="38"/>
      <c r="TTY660" s="38"/>
      <c r="TTZ660" s="38"/>
      <c r="TUA660" s="38"/>
      <c r="TUB660" s="38"/>
      <c r="TUC660" s="38"/>
      <c r="TUD660" s="38"/>
      <c r="TUE660" s="38"/>
      <c r="TUF660" s="38"/>
      <c r="TUG660" s="38"/>
      <c r="TUH660" s="38"/>
      <c r="TUI660" s="38"/>
      <c r="TUJ660" s="38"/>
      <c r="TUK660" s="38"/>
      <c r="TUL660" s="38"/>
      <c r="TUM660" s="38"/>
      <c r="TUN660" s="38"/>
      <c r="TUO660" s="38"/>
      <c r="TUP660" s="38"/>
      <c r="TUQ660" s="38"/>
      <c r="TUR660" s="38"/>
      <c r="TUS660" s="38"/>
      <c r="TUT660" s="38"/>
      <c r="TUU660" s="38"/>
      <c r="TUV660" s="38"/>
      <c r="TUW660" s="38"/>
      <c r="TUX660" s="38"/>
      <c r="TUY660" s="38"/>
      <c r="TUZ660" s="38"/>
      <c r="TVA660" s="38"/>
      <c r="TVB660" s="38"/>
      <c r="TVC660" s="38"/>
      <c r="TVD660" s="38"/>
      <c r="TVE660" s="38"/>
      <c r="TVF660" s="38"/>
      <c r="TVG660" s="38"/>
      <c r="TVH660" s="38"/>
      <c r="TVI660" s="38"/>
      <c r="TVJ660" s="38"/>
      <c r="TVK660" s="38"/>
      <c r="TVL660" s="38"/>
      <c r="TVM660" s="38"/>
      <c r="TVN660" s="38"/>
      <c r="TVO660" s="38"/>
      <c r="TVP660" s="38"/>
      <c r="TVQ660" s="38"/>
      <c r="TVR660" s="38"/>
      <c r="TVS660" s="38"/>
      <c r="TVT660" s="38"/>
      <c r="TVU660" s="38"/>
      <c r="TVV660" s="38"/>
      <c r="TVW660" s="38"/>
      <c r="TVX660" s="38"/>
      <c r="TVY660" s="38"/>
      <c r="TVZ660" s="38"/>
      <c r="TWA660" s="38"/>
      <c r="TWB660" s="38"/>
      <c r="TWC660" s="38"/>
      <c r="TWD660" s="38"/>
      <c r="TWE660" s="38"/>
      <c r="TWF660" s="38"/>
      <c r="TWG660" s="38"/>
      <c r="TWH660" s="38"/>
      <c r="TWI660" s="38"/>
      <c r="TWJ660" s="38"/>
      <c r="TWK660" s="38"/>
      <c r="TWL660" s="38"/>
      <c r="TWM660" s="38"/>
      <c r="TWN660" s="38"/>
      <c r="TWO660" s="38"/>
      <c r="TWP660" s="38"/>
      <c r="TWQ660" s="38"/>
      <c r="TWR660" s="38"/>
      <c r="TWS660" s="38"/>
      <c r="TWT660" s="38"/>
      <c r="TWU660" s="38"/>
      <c r="TWV660" s="38"/>
      <c r="TWW660" s="38"/>
      <c r="TWX660" s="38"/>
      <c r="TWY660" s="38"/>
      <c r="TWZ660" s="38"/>
      <c r="TXA660" s="38"/>
      <c r="TXB660" s="38"/>
      <c r="TXC660" s="38"/>
      <c r="TXD660" s="38"/>
      <c r="TXE660" s="38"/>
      <c r="TXF660" s="38"/>
      <c r="TXG660" s="38"/>
      <c r="TXH660" s="38"/>
      <c r="TXI660" s="38"/>
      <c r="TXJ660" s="38"/>
      <c r="TXK660" s="38"/>
      <c r="TXL660" s="38"/>
      <c r="TXM660" s="38"/>
      <c r="TXN660" s="38"/>
      <c r="TXO660" s="38"/>
      <c r="TXP660" s="38"/>
      <c r="TXQ660" s="38"/>
      <c r="TXR660" s="38"/>
      <c r="TXS660" s="38"/>
      <c r="TXT660" s="38"/>
      <c r="TXU660" s="38"/>
      <c r="TXV660" s="38"/>
      <c r="TXW660" s="38"/>
      <c r="TXX660" s="38"/>
      <c r="TXY660" s="38"/>
      <c r="TXZ660" s="38"/>
      <c r="TYA660" s="38"/>
      <c r="TYB660" s="38"/>
      <c r="TYC660" s="38"/>
      <c r="TYD660" s="38"/>
      <c r="TYE660" s="38"/>
      <c r="TYF660" s="38"/>
      <c r="TYG660" s="38"/>
      <c r="TYH660" s="38"/>
      <c r="TYI660" s="38"/>
      <c r="TYJ660" s="38"/>
      <c r="TYK660" s="38"/>
      <c r="TYL660" s="38"/>
      <c r="TYM660" s="38"/>
      <c r="TYN660" s="38"/>
      <c r="TYO660" s="38"/>
      <c r="TYP660" s="38"/>
      <c r="TYQ660" s="38"/>
      <c r="TYR660" s="38"/>
      <c r="TYS660" s="38"/>
      <c r="TYT660" s="38"/>
      <c r="TYU660" s="38"/>
      <c r="TYV660" s="38"/>
      <c r="TYW660" s="38"/>
      <c r="TYX660" s="38"/>
      <c r="TYY660" s="38"/>
      <c r="TYZ660" s="38"/>
      <c r="TZA660" s="38"/>
      <c r="TZB660" s="38"/>
      <c r="TZC660" s="38"/>
      <c r="TZD660" s="38"/>
      <c r="TZE660" s="38"/>
      <c r="TZF660" s="38"/>
      <c r="TZG660" s="38"/>
      <c r="TZH660" s="38"/>
      <c r="TZI660" s="38"/>
      <c r="TZJ660" s="38"/>
      <c r="TZK660" s="38"/>
      <c r="TZL660" s="38"/>
      <c r="TZM660" s="38"/>
      <c r="TZN660" s="38"/>
      <c r="TZO660" s="38"/>
      <c r="TZP660" s="38"/>
      <c r="TZQ660" s="38"/>
      <c r="TZR660" s="38"/>
      <c r="TZS660" s="38"/>
      <c r="TZT660" s="38"/>
      <c r="TZU660" s="38"/>
      <c r="TZV660" s="38"/>
      <c r="TZW660" s="38"/>
      <c r="TZX660" s="38"/>
      <c r="TZY660" s="38"/>
      <c r="TZZ660" s="38"/>
      <c r="UAA660" s="38"/>
      <c r="UAB660" s="38"/>
      <c r="UAC660" s="38"/>
      <c r="UAD660" s="38"/>
      <c r="UAE660" s="38"/>
      <c r="UAF660" s="38"/>
      <c r="UAG660" s="38"/>
      <c r="UAH660" s="38"/>
      <c r="UAI660" s="38"/>
      <c r="UAJ660" s="38"/>
      <c r="UAK660" s="38"/>
      <c r="UAL660" s="38"/>
      <c r="UAM660" s="38"/>
      <c r="UAN660" s="38"/>
      <c r="UAO660" s="38"/>
      <c r="UAP660" s="38"/>
      <c r="UAQ660" s="38"/>
      <c r="UAR660" s="38"/>
      <c r="UAS660" s="38"/>
      <c r="UAT660" s="38"/>
      <c r="UAU660" s="38"/>
      <c r="UAV660" s="38"/>
      <c r="UAW660" s="38"/>
      <c r="UAX660" s="38"/>
      <c r="UAY660" s="38"/>
      <c r="UAZ660" s="38"/>
      <c r="UBA660" s="38"/>
      <c r="UBB660" s="38"/>
      <c r="UBC660" s="38"/>
      <c r="UBD660" s="38"/>
      <c r="UBE660" s="38"/>
      <c r="UBF660" s="38"/>
      <c r="UBG660" s="38"/>
      <c r="UBH660" s="38"/>
      <c r="UBI660" s="38"/>
      <c r="UBJ660" s="38"/>
      <c r="UBK660" s="38"/>
      <c r="UBL660" s="38"/>
      <c r="UBM660" s="38"/>
      <c r="UBN660" s="38"/>
      <c r="UBO660" s="38"/>
      <c r="UBP660" s="38"/>
      <c r="UBQ660" s="38"/>
      <c r="UBR660" s="38"/>
      <c r="UBS660" s="38"/>
      <c r="UBT660" s="38"/>
      <c r="UBU660" s="38"/>
      <c r="UBV660" s="38"/>
      <c r="UBW660" s="38"/>
      <c r="UBX660" s="38"/>
      <c r="UBY660" s="38"/>
      <c r="UBZ660" s="38"/>
      <c r="UCA660" s="38"/>
      <c r="UCB660" s="38"/>
      <c r="UCC660" s="38"/>
      <c r="UCD660" s="38"/>
      <c r="UCE660" s="38"/>
      <c r="UCF660" s="38"/>
      <c r="UCG660" s="38"/>
      <c r="UCH660" s="38"/>
      <c r="UCI660" s="38"/>
      <c r="UCJ660" s="38"/>
      <c r="UCK660" s="38"/>
      <c r="UCL660" s="38"/>
      <c r="UCM660" s="38"/>
      <c r="UCN660" s="38"/>
      <c r="UCO660" s="38"/>
      <c r="UCP660" s="38"/>
      <c r="UCQ660" s="38"/>
      <c r="UCR660" s="38"/>
      <c r="UCS660" s="38"/>
      <c r="UCT660" s="38"/>
      <c r="UCU660" s="38"/>
      <c r="UCV660" s="38"/>
      <c r="UCW660" s="38"/>
      <c r="UCX660" s="38"/>
      <c r="UCY660" s="38"/>
      <c r="UCZ660" s="38"/>
      <c r="UDA660" s="38"/>
      <c r="UDB660" s="38"/>
      <c r="UDC660" s="38"/>
      <c r="UDD660" s="38"/>
      <c r="UDE660" s="38"/>
      <c r="UDF660" s="38"/>
      <c r="UDG660" s="38"/>
      <c r="UDH660" s="38"/>
      <c r="UDI660" s="38"/>
      <c r="UDJ660" s="38"/>
      <c r="UDK660" s="38"/>
      <c r="UDL660" s="38"/>
      <c r="UDM660" s="38"/>
      <c r="UDN660" s="38"/>
      <c r="UDO660" s="38"/>
      <c r="UDP660" s="38"/>
      <c r="UDQ660" s="38"/>
      <c r="UDR660" s="38"/>
      <c r="UDS660" s="38"/>
      <c r="UDT660" s="38"/>
      <c r="UDU660" s="38"/>
      <c r="UDV660" s="38"/>
      <c r="UDW660" s="38"/>
      <c r="UDX660" s="38"/>
      <c r="UDY660" s="38"/>
      <c r="UDZ660" s="38"/>
      <c r="UEA660" s="38"/>
      <c r="UEB660" s="38"/>
      <c r="UEC660" s="38"/>
      <c r="UED660" s="38"/>
      <c r="UEE660" s="38"/>
      <c r="UEF660" s="38"/>
      <c r="UEG660" s="38"/>
      <c r="UEH660" s="38"/>
      <c r="UEI660" s="38"/>
      <c r="UEJ660" s="38"/>
      <c r="UEK660" s="38"/>
      <c r="UEL660" s="38"/>
      <c r="UEM660" s="38"/>
      <c r="UEN660" s="38"/>
      <c r="UEO660" s="38"/>
      <c r="UEP660" s="38"/>
      <c r="UEQ660" s="38"/>
      <c r="UER660" s="38"/>
      <c r="UES660" s="38"/>
      <c r="UET660" s="38"/>
      <c r="UEU660" s="38"/>
      <c r="UEV660" s="38"/>
      <c r="UEW660" s="38"/>
      <c r="UEX660" s="38"/>
      <c r="UEY660" s="38"/>
      <c r="UEZ660" s="38"/>
      <c r="UFA660" s="38"/>
      <c r="UFB660" s="38"/>
      <c r="UFC660" s="38"/>
      <c r="UFD660" s="38"/>
      <c r="UFE660" s="38"/>
      <c r="UFF660" s="38"/>
      <c r="UFG660" s="38"/>
      <c r="UFH660" s="38"/>
      <c r="UFI660" s="38"/>
      <c r="UFJ660" s="38"/>
      <c r="UFK660" s="38"/>
      <c r="UFL660" s="38"/>
      <c r="UFM660" s="38"/>
      <c r="UFN660" s="38"/>
      <c r="UFO660" s="38"/>
      <c r="UFP660" s="38"/>
      <c r="UFQ660" s="38"/>
      <c r="UFR660" s="38"/>
      <c r="UFS660" s="38"/>
      <c r="UFT660" s="38"/>
      <c r="UFU660" s="38"/>
      <c r="UFV660" s="38"/>
      <c r="UFW660" s="38"/>
      <c r="UFX660" s="38"/>
      <c r="UFY660" s="38"/>
      <c r="UFZ660" s="38"/>
      <c r="UGA660" s="38"/>
      <c r="UGB660" s="38"/>
      <c r="UGC660" s="38"/>
      <c r="UGD660" s="38"/>
      <c r="UGE660" s="38"/>
      <c r="UGF660" s="38"/>
      <c r="UGG660" s="38"/>
      <c r="UGH660" s="38"/>
      <c r="UGI660" s="38"/>
      <c r="UGJ660" s="38"/>
      <c r="UGK660" s="38"/>
      <c r="UGL660" s="38"/>
      <c r="UGM660" s="38"/>
      <c r="UGN660" s="38"/>
      <c r="UGO660" s="38"/>
      <c r="UGP660" s="38"/>
      <c r="UGQ660" s="38"/>
      <c r="UGR660" s="38"/>
      <c r="UGS660" s="38"/>
      <c r="UGT660" s="38"/>
      <c r="UGU660" s="38"/>
      <c r="UGV660" s="38"/>
      <c r="UGW660" s="38"/>
      <c r="UGX660" s="38"/>
      <c r="UGY660" s="38"/>
      <c r="UGZ660" s="38"/>
      <c r="UHA660" s="38"/>
      <c r="UHB660" s="38"/>
      <c r="UHC660" s="38"/>
      <c r="UHD660" s="38"/>
      <c r="UHE660" s="38"/>
      <c r="UHF660" s="38"/>
      <c r="UHG660" s="38"/>
      <c r="UHH660" s="38"/>
      <c r="UHI660" s="38"/>
      <c r="UHJ660" s="38"/>
      <c r="UHK660" s="38"/>
      <c r="UHL660" s="38"/>
      <c r="UHM660" s="38"/>
      <c r="UHN660" s="38"/>
      <c r="UHO660" s="38"/>
      <c r="UHP660" s="38"/>
      <c r="UHQ660" s="38"/>
      <c r="UHR660" s="38"/>
      <c r="UHS660" s="38"/>
      <c r="UHT660" s="38"/>
      <c r="UHU660" s="38"/>
      <c r="UHV660" s="38"/>
      <c r="UHW660" s="38"/>
      <c r="UHX660" s="38"/>
      <c r="UHY660" s="38"/>
      <c r="UHZ660" s="38"/>
      <c r="UIA660" s="38"/>
      <c r="UIB660" s="38"/>
      <c r="UIC660" s="38"/>
      <c r="UID660" s="38"/>
      <c r="UIE660" s="38"/>
      <c r="UIF660" s="38"/>
      <c r="UIG660" s="38"/>
      <c r="UIH660" s="38"/>
      <c r="UII660" s="38"/>
      <c r="UIJ660" s="38"/>
      <c r="UIK660" s="38"/>
      <c r="UIL660" s="38"/>
      <c r="UIM660" s="38"/>
      <c r="UIN660" s="38"/>
      <c r="UIO660" s="38"/>
      <c r="UIP660" s="38"/>
      <c r="UIQ660" s="38"/>
      <c r="UIR660" s="38"/>
      <c r="UIS660" s="38"/>
      <c r="UIT660" s="38"/>
      <c r="UIU660" s="38"/>
      <c r="UIV660" s="38"/>
      <c r="UIW660" s="38"/>
      <c r="UIX660" s="38"/>
      <c r="UIY660" s="38"/>
      <c r="UIZ660" s="38"/>
      <c r="UJA660" s="38"/>
      <c r="UJB660" s="38"/>
      <c r="UJC660" s="38"/>
      <c r="UJD660" s="38"/>
      <c r="UJE660" s="38"/>
      <c r="UJF660" s="38"/>
      <c r="UJG660" s="38"/>
      <c r="UJH660" s="38"/>
      <c r="UJI660" s="38"/>
      <c r="UJJ660" s="38"/>
      <c r="UJK660" s="38"/>
      <c r="UJL660" s="38"/>
      <c r="UJM660" s="38"/>
      <c r="UJN660" s="38"/>
      <c r="UJO660" s="38"/>
      <c r="UJP660" s="38"/>
      <c r="UJQ660" s="38"/>
      <c r="UJR660" s="38"/>
      <c r="UJS660" s="38"/>
      <c r="UJT660" s="38"/>
      <c r="UJU660" s="38"/>
      <c r="UJV660" s="38"/>
      <c r="UJW660" s="38"/>
      <c r="UJX660" s="38"/>
      <c r="UJY660" s="38"/>
      <c r="UJZ660" s="38"/>
      <c r="UKA660" s="38"/>
      <c r="UKB660" s="38"/>
      <c r="UKC660" s="38"/>
      <c r="UKD660" s="38"/>
      <c r="UKE660" s="38"/>
      <c r="UKF660" s="38"/>
      <c r="UKG660" s="38"/>
      <c r="UKH660" s="38"/>
      <c r="UKI660" s="38"/>
      <c r="UKJ660" s="38"/>
      <c r="UKK660" s="38"/>
      <c r="UKL660" s="38"/>
      <c r="UKM660" s="38"/>
      <c r="UKN660" s="38"/>
      <c r="UKO660" s="38"/>
      <c r="UKP660" s="38"/>
      <c r="UKQ660" s="38"/>
      <c r="UKR660" s="38"/>
      <c r="UKS660" s="38"/>
      <c r="UKT660" s="38"/>
      <c r="UKU660" s="38"/>
      <c r="UKV660" s="38"/>
      <c r="UKW660" s="38"/>
      <c r="UKX660" s="38"/>
      <c r="UKY660" s="38"/>
      <c r="UKZ660" s="38"/>
      <c r="ULA660" s="38"/>
      <c r="ULB660" s="38"/>
      <c r="ULC660" s="38"/>
      <c r="ULD660" s="38"/>
      <c r="ULE660" s="38"/>
      <c r="ULF660" s="38"/>
      <c r="ULG660" s="38"/>
      <c r="ULH660" s="38"/>
      <c r="ULI660" s="38"/>
      <c r="ULJ660" s="38"/>
      <c r="ULK660" s="38"/>
      <c r="ULL660" s="38"/>
      <c r="ULM660" s="38"/>
      <c r="ULN660" s="38"/>
      <c r="ULO660" s="38"/>
      <c r="ULP660" s="38"/>
      <c r="ULQ660" s="38"/>
      <c r="ULR660" s="38"/>
      <c r="ULS660" s="38"/>
      <c r="ULT660" s="38"/>
      <c r="ULU660" s="38"/>
      <c r="ULV660" s="38"/>
      <c r="ULW660" s="38"/>
      <c r="ULX660" s="38"/>
      <c r="ULY660" s="38"/>
      <c r="ULZ660" s="38"/>
      <c r="UMA660" s="38"/>
      <c r="UMB660" s="38"/>
      <c r="UMC660" s="38"/>
      <c r="UMD660" s="38"/>
      <c r="UME660" s="38"/>
      <c r="UMF660" s="38"/>
      <c r="UMG660" s="38"/>
      <c r="UMH660" s="38"/>
      <c r="UMI660" s="38"/>
      <c r="UMJ660" s="38"/>
      <c r="UMK660" s="38"/>
      <c r="UML660" s="38"/>
      <c r="UMM660" s="38"/>
      <c r="UMN660" s="38"/>
      <c r="UMO660" s="38"/>
      <c r="UMP660" s="38"/>
      <c r="UMQ660" s="38"/>
      <c r="UMR660" s="38"/>
      <c r="UMS660" s="38"/>
      <c r="UMT660" s="38"/>
      <c r="UMU660" s="38"/>
      <c r="UMV660" s="38"/>
      <c r="UMW660" s="38"/>
      <c r="UMX660" s="38"/>
      <c r="UMY660" s="38"/>
      <c r="UMZ660" s="38"/>
      <c r="UNA660" s="38"/>
      <c r="UNB660" s="38"/>
      <c r="UNC660" s="38"/>
      <c r="UND660" s="38"/>
      <c r="UNE660" s="38"/>
      <c r="UNF660" s="38"/>
      <c r="UNG660" s="38"/>
      <c r="UNH660" s="38"/>
      <c r="UNI660" s="38"/>
      <c r="UNJ660" s="38"/>
      <c r="UNK660" s="38"/>
      <c r="UNL660" s="38"/>
      <c r="UNM660" s="38"/>
      <c r="UNN660" s="38"/>
      <c r="UNO660" s="38"/>
      <c r="UNP660" s="38"/>
      <c r="UNQ660" s="38"/>
      <c r="UNR660" s="38"/>
      <c r="UNS660" s="38"/>
      <c r="UNT660" s="38"/>
      <c r="UNU660" s="38"/>
      <c r="UNV660" s="38"/>
      <c r="UNW660" s="38"/>
      <c r="UNX660" s="38"/>
      <c r="UNY660" s="38"/>
      <c r="UNZ660" s="38"/>
      <c r="UOA660" s="38"/>
      <c r="UOB660" s="38"/>
      <c r="UOC660" s="38"/>
      <c r="UOD660" s="38"/>
      <c r="UOE660" s="38"/>
      <c r="UOF660" s="38"/>
      <c r="UOG660" s="38"/>
      <c r="UOH660" s="38"/>
      <c r="UOI660" s="38"/>
      <c r="UOJ660" s="38"/>
      <c r="UOK660" s="38"/>
      <c r="UOL660" s="38"/>
      <c r="UOM660" s="38"/>
      <c r="UON660" s="38"/>
      <c r="UOO660" s="38"/>
      <c r="UOP660" s="38"/>
      <c r="UOQ660" s="38"/>
      <c r="UOR660" s="38"/>
      <c r="UOS660" s="38"/>
      <c r="UOT660" s="38"/>
      <c r="UOU660" s="38"/>
      <c r="UOV660" s="38"/>
      <c r="UOW660" s="38"/>
      <c r="UOX660" s="38"/>
      <c r="UOY660" s="38"/>
      <c r="UOZ660" s="38"/>
      <c r="UPA660" s="38"/>
      <c r="UPB660" s="38"/>
      <c r="UPC660" s="38"/>
      <c r="UPD660" s="38"/>
      <c r="UPE660" s="38"/>
      <c r="UPF660" s="38"/>
      <c r="UPG660" s="38"/>
      <c r="UPH660" s="38"/>
      <c r="UPI660" s="38"/>
      <c r="UPJ660" s="38"/>
      <c r="UPK660" s="38"/>
      <c r="UPL660" s="38"/>
      <c r="UPM660" s="38"/>
      <c r="UPN660" s="38"/>
      <c r="UPO660" s="38"/>
      <c r="UPP660" s="38"/>
      <c r="UPQ660" s="38"/>
      <c r="UPR660" s="38"/>
      <c r="UPS660" s="38"/>
      <c r="UPT660" s="38"/>
      <c r="UPU660" s="38"/>
      <c r="UPV660" s="38"/>
      <c r="UPW660" s="38"/>
      <c r="UPX660" s="38"/>
      <c r="UPY660" s="38"/>
      <c r="UPZ660" s="38"/>
      <c r="UQA660" s="38"/>
      <c r="UQB660" s="38"/>
      <c r="UQC660" s="38"/>
      <c r="UQD660" s="38"/>
      <c r="UQE660" s="38"/>
      <c r="UQF660" s="38"/>
      <c r="UQG660" s="38"/>
      <c r="UQH660" s="38"/>
      <c r="UQI660" s="38"/>
      <c r="UQJ660" s="38"/>
      <c r="UQK660" s="38"/>
      <c r="UQL660" s="38"/>
      <c r="UQM660" s="38"/>
      <c r="UQN660" s="38"/>
      <c r="UQO660" s="38"/>
      <c r="UQP660" s="38"/>
      <c r="UQQ660" s="38"/>
      <c r="UQR660" s="38"/>
      <c r="UQS660" s="38"/>
      <c r="UQT660" s="38"/>
      <c r="UQU660" s="38"/>
      <c r="UQV660" s="38"/>
      <c r="UQW660" s="38"/>
      <c r="UQX660" s="38"/>
      <c r="UQY660" s="38"/>
      <c r="UQZ660" s="38"/>
      <c r="URA660" s="38"/>
      <c r="URB660" s="38"/>
      <c r="URC660" s="38"/>
      <c r="URD660" s="38"/>
      <c r="URE660" s="38"/>
      <c r="URF660" s="38"/>
      <c r="URG660" s="38"/>
      <c r="URH660" s="38"/>
      <c r="URI660" s="38"/>
      <c r="URJ660" s="38"/>
      <c r="URK660" s="38"/>
      <c r="URL660" s="38"/>
      <c r="URM660" s="38"/>
      <c r="URN660" s="38"/>
      <c r="URO660" s="38"/>
      <c r="URP660" s="38"/>
      <c r="URQ660" s="38"/>
      <c r="URR660" s="38"/>
      <c r="URS660" s="38"/>
      <c r="URT660" s="38"/>
      <c r="URU660" s="38"/>
      <c r="URV660" s="38"/>
      <c r="URW660" s="38"/>
      <c r="URX660" s="38"/>
      <c r="URY660" s="38"/>
      <c r="URZ660" s="38"/>
      <c r="USA660" s="38"/>
      <c r="USB660" s="38"/>
      <c r="USC660" s="38"/>
      <c r="USD660" s="38"/>
      <c r="USE660" s="38"/>
      <c r="USF660" s="38"/>
      <c r="USG660" s="38"/>
      <c r="USH660" s="38"/>
      <c r="USI660" s="38"/>
      <c r="USJ660" s="38"/>
      <c r="USK660" s="38"/>
      <c r="USL660" s="38"/>
      <c r="USM660" s="38"/>
      <c r="USN660" s="38"/>
      <c r="USO660" s="38"/>
      <c r="USP660" s="38"/>
      <c r="USQ660" s="38"/>
      <c r="USR660" s="38"/>
      <c r="USS660" s="38"/>
      <c r="UST660" s="38"/>
      <c r="USU660" s="38"/>
      <c r="USV660" s="38"/>
      <c r="USW660" s="38"/>
      <c r="USX660" s="38"/>
      <c r="USY660" s="38"/>
      <c r="USZ660" s="38"/>
      <c r="UTA660" s="38"/>
      <c r="UTB660" s="38"/>
      <c r="UTC660" s="38"/>
      <c r="UTD660" s="38"/>
      <c r="UTE660" s="38"/>
      <c r="UTF660" s="38"/>
      <c r="UTG660" s="38"/>
      <c r="UTH660" s="38"/>
      <c r="UTI660" s="38"/>
      <c r="UTJ660" s="38"/>
      <c r="UTK660" s="38"/>
      <c r="UTL660" s="38"/>
      <c r="UTM660" s="38"/>
      <c r="UTN660" s="38"/>
      <c r="UTO660" s="38"/>
      <c r="UTP660" s="38"/>
      <c r="UTQ660" s="38"/>
      <c r="UTR660" s="38"/>
      <c r="UTS660" s="38"/>
      <c r="UTT660" s="38"/>
      <c r="UTU660" s="38"/>
      <c r="UTV660" s="38"/>
      <c r="UTW660" s="38"/>
      <c r="UTX660" s="38"/>
      <c r="UTY660" s="38"/>
      <c r="UTZ660" s="38"/>
      <c r="UUA660" s="38"/>
      <c r="UUB660" s="38"/>
      <c r="UUC660" s="38"/>
      <c r="UUD660" s="38"/>
      <c r="UUE660" s="38"/>
      <c r="UUF660" s="38"/>
      <c r="UUG660" s="38"/>
      <c r="UUH660" s="38"/>
      <c r="UUI660" s="38"/>
      <c r="UUJ660" s="38"/>
      <c r="UUK660" s="38"/>
      <c r="UUL660" s="38"/>
      <c r="UUM660" s="38"/>
      <c r="UUN660" s="38"/>
      <c r="UUO660" s="38"/>
      <c r="UUP660" s="38"/>
      <c r="UUQ660" s="38"/>
      <c r="UUR660" s="38"/>
      <c r="UUS660" s="38"/>
      <c r="UUT660" s="38"/>
      <c r="UUU660" s="38"/>
      <c r="UUV660" s="38"/>
      <c r="UUW660" s="38"/>
      <c r="UUX660" s="38"/>
      <c r="UUY660" s="38"/>
      <c r="UUZ660" s="38"/>
      <c r="UVA660" s="38"/>
      <c r="UVB660" s="38"/>
      <c r="UVC660" s="38"/>
      <c r="UVD660" s="38"/>
      <c r="UVE660" s="38"/>
      <c r="UVF660" s="38"/>
      <c r="UVG660" s="38"/>
      <c r="UVH660" s="38"/>
      <c r="UVI660" s="38"/>
      <c r="UVJ660" s="38"/>
      <c r="UVK660" s="38"/>
      <c r="UVL660" s="38"/>
      <c r="UVM660" s="38"/>
      <c r="UVN660" s="38"/>
      <c r="UVO660" s="38"/>
      <c r="UVP660" s="38"/>
      <c r="UVQ660" s="38"/>
      <c r="UVR660" s="38"/>
      <c r="UVS660" s="38"/>
      <c r="UVT660" s="38"/>
      <c r="UVU660" s="38"/>
      <c r="UVV660" s="38"/>
      <c r="UVW660" s="38"/>
      <c r="UVX660" s="38"/>
      <c r="UVY660" s="38"/>
      <c r="UVZ660" s="38"/>
      <c r="UWA660" s="38"/>
      <c r="UWB660" s="38"/>
      <c r="UWC660" s="38"/>
      <c r="UWD660" s="38"/>
      <c r="UWE660" s="38"/>
      <c r="UWF660" s="38"/>
      <c r="UWG660" s="38"/>
      <c r="UWH660" s="38"/>
      <c r="UWI660" s="38"/>
      <c r="UWJ660" s="38"/>
      <c r="UWK660" s="38"/>
      <c r="UWL660" s="38"/>
      <c r="UWM660" s="38"/>
      <c r="UWN660" s="38"/>
      <c r="UWO660" s="38"/>
      <c r="UWP660" s="38"/>
      <c r="UWQ660" s="38"/>
      <c r="UWR660" s="38"/>
      <c r="UWS660" s="38"/>
      <c r="UWT660" s="38"/>
      <c r="UWU660" s="38"/>
      <c r="UWV660" s="38"/>
      <c r="UWW660" s="38"/>
      <c r="UWX660" s="38"/>
      <c r="UWY660" s="38"/>
      <c r="UWZ660" s="38"/>
      <c r="UXA660" s="38"/>
      <c r="UXB660" s="38"/>
      <c r="UXC660" s="38"/>
      <c r="UXD660" s="38"/>
      <c r="UXE660" s="38"/>
      <c r="UXF660" s="38"/>
      <c r="UXG660" s="38"/>
      <c r="UXH660" s="38"/>
      <c r="UXI660" s="38"/>
      <c r="UXJ660" s="38"/>
      <c r="UXK660" s="38"/>
      <c r="UXL660" s="38"/>
      <c r="UXM660" s="38"/>
      <c r="UXN660" s="38"/>
      <c r="UXO660" s="38"/>
      <c r="UXP660" s="38"/>
      <c r="UXQ660" s="38"/>
      <c r="UXR660" s="38"/>
      <c r="UXS660" s="38"/>
      <c r="UXT660" s="38"/>
      <c r="UXU660" s="38"/>
      <c r="UXV660" s="38"/>
      <c r="UXW660" s="38"/>
      <c r="UXX660" s="38"/>
      <c r="UXY660" s="38"/>
      <c r="UXZ660" s="38"/>
      <c r="UYA660" s="38"/>
      <c r="UYB660" s="38"/>
      <c r="UYC660" s="38"/>
      <c r="UYD660" s="38"/>
      <c r="UYE660" s="38"/>
      <c r="UYF660" s="38"/>
      <c r="UYG660" s="38"/>
      <c r="UYH660" s="38"/>
      <c r="UYI660" s="38"/>
      <c r="UYJ660" s="38"/>
      <c r="UYK660" s="38"/>
      <c r="UYL660" s="38"/>
      <c r="UYM660" s="38"/>
      <c r="UYN660" s="38"/>
      <c r="UYO660" s="38"/>
      <c r="UYP660" s="38"/>
      <c r="UYQ660" s="38"/>
      <c r="UYR660" s="38"/>
      <c r="UYS660" s="38"/>
      <c r="UYT660" s="38"/>
      <c r="UYU660" s="38"/>
      <c r="UYV660" s="38"/>
      <c r="UYW660" s="38"/>
      <c r="UYX660" s="38"/>
      <c r="UYY660" s="38"/>
      <c r="UYZ660" s="38"/>
      <c r="UZA660" s="38"/>
      <c r="UZB660" s="38"/>
      <c r="UZC660" s="38"/>
      <c r="UZD660" s="38"/>
      <c r="UZE660" s="38"/>
      <c r="UZF660" s="38"/>
      <c r="UZG660" s="38"/>
      <c r="UZH660" s="38"/>
      <c r="UZI660" s="38"/>
      <c r="UZJ660" s="38"/>
      <c r="UZK660" s="38"/>
      <c r="UZL660" s="38"/>
      <c r="UZM660" s="38"/>
      <c r="UZN660" s="38"/>
      <c r="UZO660" s="38"/>
      <c r="UZP660" s="38"/>
      <c r="UZQ660" s="38"/>
      <c r="UZR660" s="38"/>
      <c r="UZS660" s="38"/>
      <c r="UZT660" s="38"/>
      <c r="UZU660" s="38"/>
      <c r="UZV660" s="38"/>
      <c r="UZW660" s="38"/>
      <c r="UZX660" s="38"/>
      <c r="UZY660" s="38"/>
      <c r="UZZ660" s="38"/>
      <c r="VAA660" s="38"/>
      <c r="VAB660" s="38"/>
      <c r="VAC660" s="38"/>
      <c r="VAD660" s="38"/>
      <c r="VAE660" s="38"/>
      <c r="VAF660" s="38"/>
      <c r="VAG660" s="38"/>
      <c r="VAH660" s="38"/>
      <c r="VAI660" s="38"/>
      <c r="VAJ660" s="38"/>
      <c r="VAK660" s="38"/>
      <c r="VAL660" s="38"/>
      <c r="VAM660" s="38"/>
      <c r="VAN660" s="38"/>
      <c r="VAO660" s="38"/>
      <c r="VAP660" s="38"/>
      <c r="VAQ660" s="38"/>
      <c r="VAR660" s="38"/>
      <c r="VAS660" s="38"/>
      <c r="VAT660" s="38"/>
      <c r="VAU660" s="38"/>
      <c r="VAV660" s="38"/>
      <c r="VAW660" s="38"/>
      <c r="VAX660" s="38"/>
      <c r="VAY660" s="38"/>
      <c r="VAZ660" s="38"/>
      <c r="VBA660" s="38"/>
      <c r="VBB660" s="38"/>
      <c r="VBC660" s="38"/>
      <c r="VBD660" s="38"/>
      <c r="VBE660" s="38"/>
      <c r="VBF660" s="38"/>
      <c r="VBG660" s="38"/>
      <c r="VBH660" s="38"/>
      <c r="VBI660" s="38"/>
      <c r="VBJ660" s="38"/>
      <c r="VBK660" s="38"/>
      <c r="VBL660" s="38"/>
      <c r="VBM660" s="38"/>
      <c r="VBN660" s="38"/>
      <c r="VBO660" s="38"/>
      <c r="VBP660" s="38"/>
      <c r="VBQ660" s="38"/>
      <c r="VBR660" s="38"/>
      <c r="VBS660" s="38"/>
      <c r="VBT660" s="38"/>
      <c r="VBU660" s="38"/>
      <c r="VBV660" s="38"/>
      <c r="VBW660" s="38"/>
      <c r="VBX660" s="38"/>
      <c r="VBY660" s="38"/>
      <c r="VBZ660" s="38"/>
      <c r="VCA660" s="38"/>
      <c r="VCB660" s="38"/>
      <c r="VCC660" s="38"/>
      <c r="VCD660" s="38"/>
      <c r="VCE660" s="38"/>
      <c r="VCF660" s="38"/>
      <c r="VCG660" s="38"/>
      <c r="VCH660" s="38"/>
      <c r="VCI660" s="38"/>
      <c r="VCJ660" s="38"/>
      <c r="VCK660" s="38"/>
      <c r="VCL660" s="38"/>
      <c r="VCM660" s="38"/>
      <c r="VCN660" s="38"/>
      <c r="VCO660" s="38"/>
      <c r="VCP660" s="38"/>
      <c r="VCQ660" s="38"/>
      <c r="VCR660" s="38"/>
      <c r="VCS660" s="38"/>
      <c r="VCT660" s="38"/>
      <c r="VCU660" s="38"/>
      <c r="VCV660" s="38"/>
      <c r="VCW660" s="38"/>
      <c r="VCX660" s="38"/>
      <c r="VCY660" s="38"/>
      <c r="VCZ660" s="38"/>
      <c r="VDA660" s="38"/>
      <c r="VDB660" s="38"/>
      <c r="VDC660" s="38"/>
      <c r="VDD660" s="38"/>
      <c r="VDE660" s="38"/>
      <c r="VDF660" s="38"/>
      <c r="VDG660" s="38"/>
      <c r="VDH660" s="38"/>
      <c r="VDI660" s="38"/>
      <c r="VDJ660" s="38"/>
      <c r="VDK660" s="38"/>
      <c r="VDL660" s="38"/>
      <c r="VDM660" s="38"/>
      <c r="VDN660" s="38"/>
      <c r="VDO660" s="38"/>
      <c r="VDP660" s="38"/>
      <c r="VDQ660" s="38"/>
      <c r="VDR660" s="38"/>
      <c r="VDS660" s="38"/>
      <c r="VDT660" s="38"/>
      <c r="VDU660" s="38"/>
      <c r="VDV660" s="38"/>
      <c r="VDW660" s="38"/>
      <c r="VDX660" s="38"/>
      <c r="VDY660" s="38"/>
      <c r="VDZ660" s="38"/>
      <c r="VEA660" s="38"/>
      <c r="VEB660" s="38"/>
      <c r="VEC660" s="38"/>
      <c r="VED660" s="38"/>
      <c r="VEE660" s="38"/>
      <c r="VEF660" s="38"/>
      <c r="VEG660" s="38"/>
      <c r="VEH660" s="38"/>
      <c r="VEI660" s="38"/>
      <c r="VEJ660" s="38"/>
      <c r="VEK660" s="38"/>
      <c r="VEL660" s="38"/>
      <c r="VEM660" s="38"/>
      <c r="VEN660" s="38"/>
      <c r="VEO660" s="38"/>
      <c r="VEP660" s="38"/>
      <c r="VEQ660" s="38"/>
      <c r="VER660" s="38"/>
      <c r="VES660" s="38"/>
      <c r="VET660" s="38"/>
      <c r="VEU660" s="38"/>
      <c r="VEV660" s="38"/>
      <c r="VEW660" s="38"/>
      <c r="VEX660" s="38"/>
      <c r="VEY660" s="38"/>
      <c r="VEZ660" s="38"/>
      <c r="VFA660" s="38"/>
      <c r="VFB660" s="38"/>
      <c r="VFC660" s="38"/>
      <c r="VFD660" s="38"/>
      <c r="VFE660" s="38"/>
      <c r="VFF660" s="38"/>
      <c r="VFG660" s="38"/>
      <c r="VFH660" s="38"/>
      <c r="VFI660" s="38"/>
      <c r="VFJ660" s="38"/>
      <c r="VFK660" s="38"/>
      <c r="VFL660" s="38"/>
      <c r="VFM660" s="38"/>
      <c r="VFN660" s="38"/>
      <c r="VFO660" s="38"/>
      <c r="VFP660" s="38"/>
      <c r="VFQ660" s="38"/>
      <c r="VFR660" s="38"/>
      <c r="VFS660" s="38"/>
      <c r="VFT660" s="38"/>
      <c r="VFU660" s="38"/>
      <c r="VFV660" s="38"/>
      <c r="VFW660" s="38"/>
      <c r="VFX660" s="38"/>
      <c r="VFY660" s="38"/>
      <c r="VFZ660" s="38"/>
      <c r="VGA660" s="38"/>
      <c r="VGB660" s="38"/>
      <c r="VGC660" s="38"/>
      <c r="VGD660" s="38"/>
      <c r="VGE660" s="38"/>
      <c r="VGF660" s="38"/>
      <c r="VGG660" s="38"/>
      <c r="VGH660" s="38"/>
      <c r="VGI660" s="38"/>
      <c r="VGJ660" s="38"/>
      <c r="VGK660" s="38"/>
      <c r="VGL660" s="38"/>
      <c r="VGM660" s="38"/>
      <c r="VGN660" s="38"/>
      <c r="VGO660" s="38"/>
      <c r="VGP660" s="38"/>
      <c r="VGQ660" s="38"/>
      <c r="VGR660" s="38"/>
      <c r="VGS660" s="38"/>
      <c r="VGT660" s="38"/>
      <c r="VGU660" s="38"/>
      <c r="VGV660" s="38"/>
      <c r="VGW660" s="38"/>
      <c r="VGX660" s="38"/>
      <c r="VGY660" s="38"/>
      <c r="VGZ660" s="38"/>
      <c r="VHA660" s="38"/>
      <c r="VHB660" s="38"/>
      <c r="VHC660" s="38"/>
      <c r="VHD660" s="38"/>
      <c r="VHE660" s="38"/>
      <c r="VHF660" s="38"/>
      <c r="VHG660" s="38"/>
      <c r="VHH660" s="38"/>
      <c r="VHI660" s="38"/>
      <c r="VHJ660" s="38"/>
      <c r="VHK660" s="38"/>
      <c r="VHL660" s="38"/>
      <c r="VHM660" s="38"/>
      <c r="VHN660" s="38"/>
      <c r="VHO660" s="38"/>
      <c r="VHP660" s="38"/>
      <c r="VHQ660" s="38"/>
      <c r="VHR660" s="38"/>
      <c r="VHS660" s="38"/>
      <c r="VHT660" s="38"/>
      <c r="VHU660" s="38"/>
      <c r="VHV660" s="38"/>
      <c r="VHW660" s="38"/>
      <c r="VHX660" s="38"/>
      <c r="VHY660" s="38"/>
      <c r="VHZ660" s="38"/>
      <c r="VIA660" s="38"/>
      <c r="VIB660" s="38"/>
      <c r="VIC660" s="38"/>
      <c r="VID660" s="38"/>
      <c r="VIE660" s="38"/>
      <c r="VIF660" s="38"/>
      <c r="VIG660" s="38"/>
      <c r="VIH660" s="38"/>
      <c r="VII660" s="38"/>
      <c r="VIJ660" s="38"/>
      <c r="VIK660" s="38"/>
      <c r="VIL660" s="38"/>
      <c r="VIM660" s="38"/>
      <c r="VIN660" s="38"/>
      <c r="VIO660" s="38"/>
      <c r="VIP660" s="38"/>
      <c r="VIQ660" s="38"/>
      <c r="VIR660" s="38"/>
      <c r="VIS660" s="38"/>
      <c r="VIT660" s="38"/>
      <c r="VIU660" s="38"/>
      <c r="VIV660" s="38"/>
      <c r="VIW660" s="38"/>
      <c r="VIX660" s="38"/>
      <c r="VIY660" s="38"/>
      <c r="VIZ660" s="38"/>
      <c r="VJA660" s="38"/>
      <c r="VJB660" s="38"/>
      <c r="VJC660" s="38"/>
      <c r="VJD660" s="38"/>
      <c r="VJE660" s="38"/>
      <c r="VJF660" s="38"/>
      <c r="VJG660" s="38"/>
      <c r="VJH660" s="38"/>
      <c r="VJI660" s="38"/>
      <c r="VJJ660" s="38"/>
      <c r="VJK660" s="38"/>
      <c r="VJL660" s="38"/>
      <c r="VJM660" s="38"/>
      <c r="VJN660" s="38"/>
      <c r="VJO660" s="38"/>
      <c r="VJP660" s="38"/>
      <c r="VJQ660" s="38"/>
      <c r="VJR660" s="38"/>
      <c r="VJS660" s="38"/>
      <c r="VJT660" s="38"/>
      <c r="VJU660" s="38"/>
      <c r="VJV660" s="38"/>
      <c r="VJW660" s="38"/>
      <c r="VJX660" s="38"/>
      <c r="VJY660" s="38"/>
      <c r="VJZ660" s="38"/>
      <c r="VKA660" s="38"/>
      <c r="VKB660" s="38"/>
      <c r="VKC660" s="38"/>
      <c r="VKD660" s="38"/>
      <c r="VKE660" s="38"/>
      <c r="VKF660" s="38"/>
      <c r="VKG660" s="38"/>
      <c r="VKH660" s="38"/>
      <c r="VKI660" s="38"/>
      <c r="VKJ660" s="38"/>
      <c r="VKK660" s="38"/>
      <c r="VKL660" s="38"/>
      <c r="VKM660" s="38"/>
      <c r="VKN660" s="38"/>
      <c r="VKO660" s="38"/>
      <c r="VKP660" s="38"/>
      <c r="VKQ660" s="38"/>
      <c r="VKR660" s="38"/>
      <c r="VKS660" s="38"/>
      <c r="VKT660" s="38"/>
      <c r="VKU660" s="38"/>
      <c r="VKV660" s="38"/>
      <c r="VKW660" s="38"/>
      <c r="VKX660" s="38"/>
      <c r="VKY660" s="38"/>
      <c r="VKZ660" s="38"/>
      <c r="VLA660" s="38"/>
      <c r="VLB660" s="38"/>
      <c r="VLC660" s="38"/>
      <c r="VLD660" s="38"/>
      <c r="VLE660" s="38"/>
      <c r="VLF660" s="38"/>
      <c r="VLG660" s="38"/>
      <c r="VLH660" s="38"/>
      <c r="VLI660" s="38"/>
      <c r="VLJ660" s="38"/>
      <c r="VLK660" s="38"/>
      <c r="VLL660" s="38"/>
      <c r="VLM660" s="38"/>
      <c r="VLN660" s="38"/>
      <c r="VLO660" s="38"/>
      <c r="VLP660" s="38"/>
      <c r="VLQ660" s="38"/>
      <c r="VLR660" s="38"/>
      <c r="VLS660" s="38"/>
      <c r="VLT660" s="38"/>
      <c r="VLU660" s="38"/>
      <c r="VLV660" s="38"/>
      <c r="VLW660" s="38"/>
      <c r="VLX660" s="38"/>
      <c r="VLY660" s="38"/>
      <c r="VLZ660" s="38"/>
      <c r="VMA660" s="38"/>
      <c r="VMB660" s="38"/>
      <c r="VMC660" s="38"/>
      <c r="VMD660" s="38"/>
      <c r="VME660" s="38"/>
      <c r="VMF660" s="38"/>
      <c r="VMG660" s="38"/>
      <c r="VMH660" s="38"/>
      <c r="VMI660" s="38"/>
      <c r="VMJ660" s="38"/>
      <c r="VMK660" s="38"/>
      <c r="VML660" s="38"/>
      <c r="VMM660" s="38"/>
      <c r="VMN660" s="38"/>
      <c r="VMO660" s="38"/>
      <c r="VMP660" s="38"/>
      <c r="VMQ660" s="38"/>
      <c r="VMR660" s="38"/>
      <c r="VMS660" s="38"/>
      <c r="VMT660" s="38"/>
      <c r="VMU660" s="38"/>
      <c r="VMV660" s="38"/>
      <c r="VMW660" s="38"/>
      <c r="VMX660" s="38"/>
      <c r="VMY660" s="38"/>
      <c r="VMZ660" s="38"/>
      <c r="VNA660" s="38"/>
      <c r="VNB660" s="38"/>
      <c r="VNC660" s="38"/>
      <c r="VND660" s="38"/>
      <c r="VNE660" s="38"/>
      <c r="VNF660" s="38"/>
      <c r="VNG660" s="38"/>
      <c r="VNH660" s="38"/>
      <c r="VNI660" s="38"/>
      <c r="VNJ660" s="38"/>
      <c r="VNK660" s="38"/>
      <c r="VNL660" s="38"/>
      <c r="VNM660" s="38"/>
      <c r="VNN660" s="38"/>
      <c r="VNO660" s="38"/>
      <c r="VNP660" s="38"/>
      <c r="VNQ660" s="38"/>
      <c r="VNR660" s="38"/>
      <c r="VNS660" s="38"/>
      <c r="VNT660" s="38"/>
      <c r="VNU660" s="38"/>
      <c r="VNV660" s="38"/>
      <c r="VNW660" s="38"/>
      <c r="VNX660" s="38"/>
      <c r="VNY660" s="38"/>
      <c r="VNZ660" s="38"/>
      <c r="VOA660" s="38"/>
      <c r="VOB660" s="38"/>
      <c r="VOC660" s="38"/>
      <c r="VOD660" s="38"/>
      <c r="VOE660" s="38"/>
      <c r="VOF660" s="38"/>
      <c r="VOG660" s="38"/>
      <c r="VOH660" s="38"/>
      <c r="VOI660" s="38"/>
      <c r="VOJ660" s="38"/>
      <c r="VOK660" s="38"/>
      <c r="VOL660" s="38"/>
      <c r="VOM660" s="38"/>
      <c r="VON660" s="38"/>
      <c r="VOO660" s="38"/>
      <c r="VOP660" s="38"/>
      <c r="VOQ660" s="38"/>
      <c r="VOR660" s="38"/>
      <c r="VOS660" s="38"/>
      <c r="VOT660" s="38"/>
      <c r="VOU660" s="38"/>
      <c r="VOV660" s="38"/>
      <c r="VOW660" s="38"/>
      <c r="VOX660" s="38"/>
      <c r="VOY660" s="38"/>
      <c r="VOZ660" s="38"/>
      <c r="VPA660" s="38"/>
      <c r="VPB660" s="38"/>
      <c r="VPC660" s="38"/>
      <c r="VPD660" s="38"/>
      <c r="VPE660" s="38"/>
      <c r="VPF660" s="38"/>
      <c r="VPG660" s="38"/>
      <c r="VPH660" s="38"/>
      <c r="VPI660" s="38"/>
      <c r="VPJ660" s="38"/>
      <c r="VPK660" s="38"/>
      <c r="VPL660" s="38"/>
      <c r="VPM660" s="38"/>
      <c r="VPN660" s="38"/>
      <c r="VPO660" s="38"/>
      <c r="VPP660" s="38"/>
      <c r="VPQ660" s="38"/>
      <c r="VPR660" s="38"/>
      <c r="VPS660" s="38"/>
      <c r="VPT660" s="38"/>
      <c r="VPU660" s="38"/>
      <c r="VPV660" s="38"/>
      <c r="VPW660" s="38"/>
      <c r="VPX660" s="38"/>
      <c r="VPY660" s="38"/>
      <c r="VPZ660" s="38"/>
      <c r="VQA660" s="38"/>
      <c r="VQB660" s="38"/>
      <c r="VQC660" s="38"/>
      <c r="VQD660" s="38"/>
      <c r="VQE660" s="38"/>
      <c r="VQF660" s="38"/>
      <c r="VQG660" s="38"/>
      <c r="VQH660" s="38"/>
      <c r="VQI660" s="38"/>
      <c r="VQJ660" s="38"/>
      <c r="VQK660" s="38"/>
      <c r="VQL660" s="38"/>
      <c r="VQM660" s="38"/>
      <c r="VQN660" s="38"/>
      <c r="VQO660" s="38"/>
      <c r="VQP660" s="38"/>
      <c r="VQQ660" s="38"/>
      <c r="VQR660" s="38"/>
      <c r="VQS660" s="38"/>
      <c r="VQT660" s="38"/>
      <c r="VQU660" s="38"/>
      <c r="VQV660" s="38"/>
      <c r="VQW660" s="38"/>
      <c r="VQX660" s="38"/>
      <c r="VQY660" s="38"/>
      <c r="VQZ660" s="38"/>
      <c r="VRA660" s="38"/>
      <c r="VRB660" s="38"/>
      <c r="VRC660" s="38"/>
      <c r="VRD660" s="38"/>
      <c r="VRE660" s="38"/>
      <c r="VRF660" s="38"/>
      <c r="VRG660" s="38"/>
      <c r="VRH660" s="38"/>
      <c r="VRI660" s="38"/>
      <c r="VRJ660" s="38"/>
      <c r="VRK660" s="38"/>
      <c r="VRL660" s="38"/>
      <c r="VRM660" s="38"/>
      <c r="VRN660" s="38"/>
      <c r="VRO660" s="38"/>
      <c r="VRP660" s="38"/>
      <c r="VRQ660" s="38"/>
      <c r="VRR660" s="38"/>
      <c r="VRS660" s="38"/>
      <c r="VRT660" s="38"/>
      <c r="VRU660" s="38"/>
      <c r="VRV660" s="38"/>
      <c r="VRW660" s="38"/>
      <c r="VRX660" s="38"/>
      <c r="VRY660" s="38"/>
      <c r="VRZ660" s="38"/>
      <c r="VSA660" s="38"/>
      <c r="VSB660" s="38"/>
      <c r="VSC660" s="38"/>
      <c r="VSD660" s="38"/>
      <c r="VSE660" s="38"/>
      <c r="VSF660" s="38"/>
      <c r="VSG660" s="38"/>
      <c r="VSH660" s="38"/>
      <c r="VSI660" s="38"/>
      <c r="VSJ660" s="38"/>
      <c r="VSK660" s="38"/>
      <c r="VSL660" s="38"/>
      <c r="VSM660" s="38"/>
      <c r="VSN660" s="38"/>
      <c r="VSO660" s="38"/>
      <c r="VSP660" s="38"/>
      <c r="VSQ660" s="38"/>
      <c r="VSR660" s="38"/>
      <c r="VSS660" s="38"/>
      <c r="VST660" s="38"/>
      <c r="VSU660" s="38"/>
      <c r="VSV660" s="38"/>
      <c r="VSW660" s="38"/>
      <c r="VSX660" s="38"/>
      <c r="VSY660" s="38"/>
      <c r="VSZ660" s="38"/>
      <c r="VTA660" s="38"/>
      <c r="VTB660" s="38"/>
      <c r="VTC660" s="38"/>
      <c r="VTD660" s="38"/>
      <c r="VTE660" s="38"/>
      <c r="VTF660" s="38"/>
      <c r="VTG660" s="38"/>
      <c r="VTH660" s="38"/>
      <c r="VTI660" s="38"/>
      <c r="VTJ660" s="38"/>
      <c r="VTK660" s="38"/>
      <c r="VTL660" s="38"/>
      <c r="VTM660" s="38"/>
      <c r="VTN660" s="38"/>
      <c r="VTO660" s="38"/>
      <c r="VTP660" s="38"/>
      <c r="VTQ660" s="38"/>
      <c r="VTR660" s="38"/>
      <c r="VTS660" s="38"/>
      <c r="VTT660" s="38"/>
      <c r="VTU660" s="38"/>
      <c r="VTV660" s="38"/>
      <c r="VTW660" s="38"/>
      <c r="VTX660" s="38"/>
      <c r="VTY660" s="38"/>
      <c r="VTZ660" s="38"/>
      <c r="VUA660" s="38"/>
      <c r="VUB660" s="38"/>
      <c r="VUC660" s="38"/>
      <c r="VUD660" s="38"/>
      <c r="VUE660" s="38"/>
      <c r="VUF660" s="38"/>
      <c r="VUG660" s="38"/>
      <c r="VUH660" s="38"/>
      <c r="VUI660" s="38"/>
      <c r="VUJ660" s="38"/>
      <c r="VUK660" s="38"/>
      <c r="VUL660" s="38"/>
      <c r="VUM660" s="38"/>
      <c r="VUN660" s="38"/>
      <c r="VUO660" s="38"/>
      <c r="VUP660" s="38"/>
      <c r="VUQ660" s="38"/>
      <c r="VUR660" s="38"/>
      <c r="VUS660" s="38"/>
      <c r="VUT660" s="38"/>
      <c r="VUU660" s="38"/>
      <c r="VUV660" s="38"/>
      <c r="VUW660" s="38"/>
      <c r="VUX660" s="38"/>
      <c r="VUY660" s="38"/>
      <c r="VUZ660" s="38"/>
      <c r="VVA660" s="38"/>
      <c r="VVB660" s="38"/>
      <c r="VVC660" s="38"/>
      <c r="VVD660" s="38"/>
      <c r="VVE660" s="38"/>
      <c r="VVF660" s="38"/>
      <c r="VVG660" s="38"/>
      <c r="VVH660" s="38"/>
      <c r="VVI660" s="38"/>
      <c r="VVJ660" s="38"/>
      <c r="VVK660" s="38"/>
      <c r="VVL660" s="38"/>
      <c r="VVM660" s="38"/>
      <c r="VVN660" s="38"/>
      <c r="VVO660" s="38"/>
      <c r="VVP660" s="38"/>
      <c r="VVQ660" s="38"/>
      <c r="VVR660" s="38"/>
      <c r="VVS660" s="38"/>
      <c r="VVT660" s="38"/>
      <c r="VVU660" s="38"/>
      <c r="VVV660" s="38"/>
      <c r="VVW660" s="38"/>
      <c r="VVX660" s="38"/>
      <c r="VVY660" s="38"/>
      <c r="VVZ660" s="38"/>
      <c r="VWA660" s="38"/>
      <c r="VWB660" s="38"/>
      <c r="VWC660" s="38"/>
      <c r="VWD660" s="38"/>
      <c r="VWE660" s="38"/>
      <c r="VWF660" s="38"/>
      <c r="VWG660" s="38"/>
      <c r="VWH660" s="38"/>
      <c r="VWI660" s="38"/>
      <c r="VWJ660" s="38"/>
      <c r="VWK660" s="38"/>
      <c r="VWL660" s="38"/>
      <c r="VWM660" s="38"/>
      <c r="VWN660" s="38"/>
      <c r="VWO660" s="38"/>
      <c r="VWP660" s="38"/>
      <c r="VWQ660" s="38"/>
      <c r="VWR660" s="38"/>
      <c r="VWS660" s="38"/>
      <c r="VWT660" s="38"/>
      <c r="VWU660" s="38"/>
      <c r="VWV660" s="38"/>
      <c r="VWW660" s="38"/>
      <c r="VWX660" s="38"/>
      <c r="VWY660" s="38"/>
      <c r="VWZ660" s="38"/>
      <c r="VXA660" s="38"/>
      <c r="VXB660" s="38"/>
      <c r="VXC660" s="38"/>
      <c r="VXD660" s="38"/>
      <c r="VXE660" s="38"/>
      <c r="VXF660" s="38"/>
      <c r="VXG660" s="38"/>
      <c r="VXH660" s="38"/>
      <c r="VXI660" s="38"/>
      <c r="VXJ660" s="38"/>
      <c r="VXK660" s="38"/>
      <c r="VXL660" s="38"/>
      <c r="VXM660" s="38"/>
      <c r="VXN660" s="38"/>
      <c r="VXO660" s="38"/>
      <c r="VXP660" s="38"/>
      <c r="VXQ660" s="38"/>
      <c r="VXR660" s="38"/>
      <c r="VXS660" s="38"/>
      <c r="VXT660" s="38"/>
      <c r="VXU660" s="38"/>
      <c r="VXV660" s="38"/>
      <c r="VXW660" s="38"/>
      <c r="VXX660" s="38"/>
      <c r="VXY660" s="38"/>
      <c r="VXZ660" s="38"/>
      <c r="VYA660" s="38"/>
      <c r="VYB660" s="38"/>
      <c r="VYC660" s="38"/>
      <c r="VYD660" s="38"/>
      <c r="VYE660" s="38"/>
      <c r="VYF660" s="38"/>
      <c r="VYG660" s="38"/>
      <c r="VYH660" s="38"/>
      <c r="VYI660" s="38"/>
      <c r="VYJ660" s="38"/>
      <c r="VYK660" s="38"/>
      <c r="VYL660" s="38"/>
      <c r="VYM660" s="38"/>
      <c r="VYN660" s="38"/>
      <c r="VYO660" s="38"/>
      <c r="VYP660" s="38"/>
      <c r="VYQ660" s="38"/>
      <c r="VYR660" s="38"/>
      <c r="VYS660" s="38"/>
      <c r="VYT660" s="38"/>
      <c r="VYU660" s="38"/>
      <c r="VYV660" s="38"/>
      <c r="VYW660" s="38"/>
      <c r="VYX660" s="38"/>
      <c r="VYY660" s="38"/>
      <c r="VYZ660" s="38"/>
      <c r="VZA660" s="38"/>
      <c r="VZB660" s="38"/>
      <c r="VZC660" s="38"/>
      <c r="VZD660" s="38"/>
      <c r="VZE660" s="38"/>
      <c r="VZF660" s="38"/>
      <c r="VZG660" s="38"/>
      <c r="VZH660" s="38"/>
      <c r="VZI660" s="38"/>
      <c r="VZJ660" s="38"/>
      <c r="VZK660" s="38"/>
      <c r="VZL660" s="38"/>
      <c r="VZM660" s="38"/>
      <c r="VZN660" s="38"/>
      <c r="VZO660" s="38"/>
      <c r="VZP660" s="38"/>
      <c r="VZQ660" s="38"/>
      <c r="VZR660" s="38"/>
      <c r="VZS660" s="38"/>
      <c r="VZT660" s="38"/>
      <c r="VZU660" s="38"/>
      <c r="VZV660" s="38"/>
      <c r="VZW660" s="38"/>
      <c r="VZX660" s="38"/>
      <c r="VZY660" s="38"/>
      <c r="VZZ660" s="38"/>
      <c r="WAA660" s="38"/>
      <c r="WAB660" s="38"/>
      <c r="WAC660" s="38"/>
      <c r="WAD660" s="38"/>
      <c r="WAE660" s="38"/>
      <c r="WAF660" s="38"/>
      <c r="WAG660" s="38"/>
      <c r="WAH660" s="38"/>
      <c r="WAI660" s="38"/>
      <c r="WAJ660" s="38"/>
      <c r="WAK660" s="38"/>
      <c r="WAL660" s="38"/>
      <c r="WAM660" s="38"/>
      <c r="WAN660" s="38"/>
      <c r="WAO660" s="38"/>
      <c r="WAP660" s="38"/>
      <c r="WAQ660" s="38"/>
      <c r="WAR660" s="38"/>
      <c r="WAS660" s="38"/>
      <c r="WAT660" s="38"/>
      <c r="WAU660" s="38"/>
      <c r="WAV660" s="38"/>
      <c r="WAW660" s="38"/>
      <c r="WAX660" s="38"/>
      <c r="WAY660" s="38"/>
      <c r="WAZ660" s="38"/>
      <c r="WBA660" s="38"/>
      <c r="WBB660" s="38"/>
      <c r="WBC660" s="38"/>
      <c r="WBD660" s="38"/>
      <c r="WBE660" s="38"/>
      <c r="WBF660" s="38"/>
      <c r="WBG660" s="38"/>
      <c r="WBH660" s="38"/>
      <c r="WBI660" s="38"/>
      <c r="WBJ660" s="38"/>
      <c r="WBK660" s="38"/>
      <c r="WBL660" s="38"/>
      <c r="WBM660" s="38"/>
      <c r="WBN660" s="38"/>
      <c r="WBO660" s="38"/>
      <c r="WBP660" s="38"/>
      <c r="WBQ660" s="38"/>
      <c r="WBR660" s="38"/>
      <c r="WBS660" s="38"/>
      <c r="WBT660" s="38"/>
      <c r="WBU660" s="38"/>
      <c r="WBV660" s="38"/>
      <c r="WBW660" s="38"/>
      <c r="WBX660" s="38"/>
      <c r="WBY660" s="38"/>
      <c r="WBZ660" s="38"/>
      <c r="WCA660" s="38"/>
      <c r="WCB660" s="38"/>
      <c r="WCC660" s="38"/>
      <c r="WCD660" s="38"/>
      <c r="WCE660" s="38"/>
      <c r="WCF660" s="38"/>
      <c r="WCG660" s="38"/>
      <c r="WCH660" s="38"/>
      <c r="WCI660" s="38"/>
      <c r="WCJ660" s="38"/>
      <c r="WCK660" s="38"/>
      <c r="WCL660" s="38"/>
      <c r="WCM660" s="38"/>
      <c r="WCN660" s="38"/>
      <c r="WCO660" s="38"/>
      <c r="WCP660" s="38"/>
      <c r="WCQ660" s="38"/>
      <c r="WCR660" s="38"/>
      <c r="WCS660" s="38"/>
      <c r="WCT660" s="38"/>
      <c r="WCU660" s="38"/>
      <c r="WCV660" s="38"/>
      <c r="WCW660" s="38"/>
      <c r="WCX660" s="38"/>
      <c r="WCY660" s="38"/>
      <c r="WCZ660" s="38"/>
      <c r="WDA660" s="38"/>
      <c r="WDB660" s="38"/>
      <c r="WDC660" s="38"/>
      <c r="WDD660" s="38"/>
      <c r="WDE660" s="38"/>
      <c r="WDF660" s="38"/>
      <c r="WDG660" s="38"/>
      <c r="WDH660" s="38"/>
      <c r="WDI660" s="38"/>
      <c r="WDJ660" s="38"/>
      <c r="WDK660" s="38"/>
      <c r="WDL660" s="38"/>
      <c r="WDM660" s="38"/>
      <c r="WDN660" s="38"/>
      <c r="WDO660" s="38"/>
      <c r="WDP660" s="38"/>
      <c r="WDQ660" s="38"/>
      <c r="WDR660" s="38"/>
      <c r="WDS660" s="38"/>
      <c r="WDT660" s="38"/>
      <c r="WDU660" s="38"/>
      <c r="WDV660" s="38"/>
      <c r="WDW660" s="38"/>
      <c r="WDX660" s="38"/>
      <c r="WDY660" s="38"/>
      <c r="WDZ660" s="38"/>
      <c r="WEA660" s="38"/>
      <c r="WEB660" s="38"/>
      <c r="WEC660" s="38"/>
      <c r="WED660" s="38"/>
      <c r="WEE660" s="38"/>
      <c r="WEF660" s="38"/>
      <c r="WEG660" s="38"/>
      <c r="WEH660" s="38"/>
      <c r="WEI660" s="38"/>
      <c r="WEJ660" s="38"/>
      <c r="WEK660" s="38"/>
      <c r="WEL660" s="38"/>
      <c r="WEM660" s="38"/>
      <c r="WEN660" s="38"/>
      <c r="WEO660" s="38"/>
      <c r="WEP660" s="38"/>
      <c r="WEQ660" s="38"/>
      <c r="WER660" s="38"/>
      <c r="WES660" s="38"/>
      <c r="WET660" s="38"/>
      <c r="WEU660" s="38"/>
      <c r="WEV660" s="38"/>
      <c r="WEW660" s="38"/>
      <c r="WEX660" s="38"/>
      <c r="WEY660" s="38"/>
      <c r="WEZ660" s="38"/>
      <c r="WFA660" s="38"/>
      <c r="WFB660" s="38"/>
      <c r="WFC660" s="38"/>
      <c r="WFD660" s="38"/>
      <c r="WFE660" s="38"/>
      <c r="WFF660" s="38"/>
      <c r="WFG660" s="38"/>
      <c r="WFH660" s="38"/>
      <c r="WFI660" s="38"/>
      <c r="WFJ660" s="38"/>
      <c r="WFK660" s="38"/>
      <c r="WFL660" s="38"/>
      <c r="WFM660" s="38"/>
      <c r="WFN660" s="38"/>
      <c r="WFO660" s="38"/>
      <c r="WFP660" s="38"/>
      <c r="WFQ660" s="38"/>
      <c r="WFR660" s="38"/>
      <c r="WFS660" s="38"/>
      <c r="WFT660" s="38"/>
      <c r="WFU660" s="38"/>
      <c r="WFV660" s="38"/>
      <c r="WFW660" s="38"/>
      <c r="WFX660" s="38"/>
      <c r="WFY660" s="38"/>
      <c r="WFZ660" s="38"/>
      <c r="WGA660" s="38"/>
      <c r="WGB660" s="38"/>
      <c r="WGC660" s="38"/>
      <c r="WGD660" s="38"/>
      <c r="WGE660" s="38"/>
      <c r="WGF660" s="38"/>
      <c r="WGG660" s="38"/>
      <c r="WGH660" s="38"/>
      <c r="WGI660" s="38"/>
      <c r="WGJ660" s="38"/>
      <c r="WGK660" s="38"/>
      <c r="WGL660" s="38"/>
      <c r="WGM660" s="38"/>
      <c r="WGN660" s="38"/>
      <c r="WGO660" s="38"/>
      <c r="WGP660" s="38"/>
      <c r="WGQ660" s="38"/>
      <c r="WGR660" s="38"/>
      <c r="WGS660" s="38"/>
      <c r="WGT660" s="38"/>
      <c r="WGU660" s="38"/>
      <c r="WGV660" s="38"/>
      <c r="WGW660" s="38"/>
      <c r="WGX660" s="38"/>
      <c r="WGY660" s="38"/>
      <c r="WGZ660" s="38"/>
      <c r="WHA660" s="38"/>
      <c r="WHB660" s="38"/>
      <c r="WHC660" s="38"/>
      <c r="WHD660" s="38"/>
      <c r="WHE660" s="38"/>
      <c r="WHF660" s="38"/>
      <c r="WHG660" s="38"/>
      <c r="WHH660" s="38"/>
      <c r="WHI660" s="38"/>
      <c r="WHJ660" s="38"/>
      <c r="WHK660" s="38"/>
      <c r="WHL660" s="38"/>
      <c r="WHM660" s="38"/>
      <c r="WHN660" s="38"/>
      <c r="WHO660" s="38"/>
      <c r="WHP660" s="38"/>
      <c r="WHQ660" s="38"/>
      <c r="WHR660" s="38"/>
      <c r="WHS660" s="38"/>
      <c r="WHT660" s="38"/>
      <c r="WHU660" s="38"/>
      <c r="WHV660" s="38"/>
      <c r="WHW660" s="38"/>
      <c r="WHX660" s="38"/>
      <c r="WHY660" s="38"/>
      <c r="WHZ660" s="38"/>
      <c r="WIA660" s="38"/>
      <c r="WIB660" s="38"/>
      <c r="WIC660" s="38"/>
      <c r="WID660" s="38"/>
      <c r="WIE660" s="38"/>
      <c r="WIF660" s="38"/>
      <c r="WIG660" s="38"/>
      <c r="WIH660" s="38"/>
      <c r="WII660" s="38"/>
      <c r="WIJ660" s="38"/>
      <c r="WIK660" s="38"/>
      <c r="WIL660" s="38"/>
      <c r="WIM660" s="38"/>
      <c r="WIN660" s="38"/>
      <c r="WIO660" s="38"/>
      <c r="WIP660" s="38"/>
      <c r="WIQ660" s="38"/>
      <c r="WIR660" s="38"/>
      <c r="WIS660" s="38"/>
      <c r="WIT660" s="38"/>
      <c r="WIU660" s="38"/>
      <c r="WIV660" s="38"/>
      <c r="WIW660" s="38"/>
      <c r="WIX660" s="38"/>
      <c r="WIY660" s="38"/>
      <c r="WIZ660" s="38"/>
      <c r="WJA660" s="38"/>
      <c r="WJB660" s="38"/>
      <c r="WJC660" s="38"/>
      <c r="WJD660" s="38"/>
      <c r="WJE660" s="38"/>
      <c r="WJF660" s="38"/>
      <c r="WJG660" s="38"/>
      <c r="WJH660" s="38"/>
      <c r="WJI660" s="38"/>
      <c r="WJJ660" s="38"/>
      <c r="WJK660" s="38"/>
      <c r="WJL660" s="38"/>
      <c r="WJM660" s="38"/>
      <c r="WJN660" s="38"/>
      <c r="WJO660" s="38"/>
      <c r="WJP660" s="38"/>
      <c r="WJQ660" s="38"/>
      <c r="WJR660" s="38"/>
      <c r="WJS660" s="38"/>
      <c r="WJT660" s="38"/>
      <c r="WJU660" s="38"/>
      <c r="WJV660" s="38"/>
      <c r="WJW660" s="38"/>
      <c r="WJX660" s="38"/>
      <c r="WJY660" s="38"/>
      <c r="WJZ660" s="38"/>
      <c r="WKA660" s="38"/>
      <c r="WKB660" s="38"/>
      <c r="WKC660" s="38"/>
      <c r="WKD660" s="38"/>
      <c r="WKE660" s="38"/>
      <c r="WKF660" s="38"/>
      <c r="WKG660" s="38"/>
      <c r="WKH660" s="38"/>
      <c r="WKI660" s="38"/>
      <c r="WKJ660" s="38"/>
      <c r="WKK660" s="38"/>
      <c r="WKL660" s="38"/>
      <c r="WKM660" s="38"/>
      <c r="WKN660" s="38"/>
      <c r="WKO660" s="38"/>
      <c r="WKP660" s="38"/>
      <c r="WKQ660" s="38"/>
      <c r="WKR660" s="38"/>
      <c r="WKS660" s="38"/>
      <c r="WKT660" s="38"/>
      <c r="WKU660" s="38"/>
      <c r="WKV660" s="38"/>
      <c r="WKW660" s="38"/>
      <c r="WKX660" s="38"/>
      <c r="WKY660" s="38"/>
      <c r="WKZ660" s="38"/>
      <c r="WLA660" s="38"/>
      <c r="WLB660" s="38"/>
      <c r="WLC660" s="38"/>
      <c r="WLD660" s="38"/>
      <c r="WLE660" s="38"/>
      <c r="WLF660" s="38"/>
      <c r="WLG660" s="38"/>
      <c r="WLH660" s="38"/>
      <c r="WLI660" s="38"/>
      <c r="WLJ660" s="38"/>
      <c r="WLK660" s="38"/>
      <c r="WLL660" s="38"/>
      <c r="WLM660" s="38"/>
      <c r="WLN660" s="38"/>
      <c r="WLO660" s="38"/>
      <c r="WLP660" s="38"/>
      <c r="WLQ660" s="38"/>
      <c r="WLR660" s="38"/>
      <c r="WLS660" s="38"/>
      <c r="WLT660" s="38"/>
      <c r="WLU660" s="38"/>
      <c r="WLV660" s="38"/>
      <c r="WLW660" s="38"/>
      <c r="WLX660" s="38"/>
      <c r="WLY660" s="38"/>
      <c r="WLZ660" s="38"/>
      <c r="WMA660" s="38"/>
      <c r="WMB660" s="38"/>
      <c r="WMC660" s="38"/>
      <c r="WMD660" s="38"/>
      <c r="WME660" s="38"/>
      <c r="WMF660" s="38"/>
      <c r="WMG660" s="38"/>
      <c r="WMH660" s="38"/>
      <c r="WMI660" s="38"/>
      <c r="WMJ660" s="38"/>
      <c r="WMK660" s="38"/>
      <c r="WML660" s="38"/>
      <c r="WMM660" s="38"/>
      <c r="WMN660" s="38"/>
      <c r="WMO660" s="38"/>
      <c r="WMP660" s="38"/>
      <c r="WMQ660" s="38"/>
      <c r="WMR660" s="38"/>
      <c r="WMS660" s="38"/>
      <c r="WMT660" s="38"/>
      <c r="WMU660" s="38"/>
      <c r="WMV660" s="38"/>
      <c r="WMW660" s="38"/>
      <c r="WMX660" s="38"/>
      <c r="WMY660" s="38"/>
      <c r="WMZ660" s="38"/>
      <c r="WNA660" s="38"/>
      <c r="WNB660" s="38"/>
      <c r="WNC660" s="38"/>
      <c r="WND660" s="38"/>
      <c r="WNE660" s="38"/>
      <c r="WNF660" s="38"/>
      <c r="WNG660" s="38"/>
      <c r="WNH660" s="38"/>
      <c r="WNI660" s="38"/>
      <c r="WNJ660" s="38"/>
      <c r="WNK660" s="38"/>
      <c r="WNL660" s="38"/>
      <c r="WNM660" s="38"/>
      <c r="WNN660" s="38"/>
      <c r="WNO660" s="38"/>
      <c r="WNP660" s="38"/>
      <c r="WNQ660" s="38"/>
      <c r="WNR660" s="38"/>
      <c r="WNS660" s="38"/>
      <c r="WNT660" s="38"/>
      <c r="WNU660" s="38"/>
      <c r="WNV660" s="38"/>
      <c r="WNW660" s="38"/>
      <c r="WNX660" s="38"/>
      <c r="WNY660" s="38"/>
      <c r="WNZ660" s="38"/>
      <c r="WOA660" s="38"/>
      <c r="WOB660" s="38"/>
      <c r="WOC660" s="38"/>
      <c r="WOD660" s="38"/>
      <c r="WOE660" s="38"/>
      <c r="WOF660" s="38"/>
      <c r="WOG660" s="38"/>
      <c r="WOH660" s="38"/>
      <c r="WOI660" s="38"/>
      <c r="WOJ660" s="38"/>
      <c r="WOK660" s="38"/>
      <c r="WOL660" s="38"/>
      <c r="WOM660" s="38"/>
      <c r="WON660" s="38"/>
      <c r="WOO660" s="38"/>
      <c r="WOP660" s="38"/>
      <c r="WOQ660" s="38"/>
      <c r="WOR660" s="38"/>
      <c r="WOS660" s="38"/>
      <c r="WOT660" s="38"/>
      <c r="WOU660" s="38"/>
      <c r="WOV660" s="38"/>
      <c r="WOW660" s="38"/>
      <c r="WOX660" s="38"/>
      <c r="WOY660" s="38"/>
      <c r="WOZ660" s="38"/>
      <c r="WPA660" s="38"/>
      <c r="WPB660" s="38"/>
      <c r="WPC660" s="38"/>
      <c r="WPD660" s="38"/>
      <c r="WPE660" s="38"/>
      <c r="WPF660" s="38"/>
      <c r="WPG660" s="38"/>
      <c r="WPH660" s="38"/>
      <c r="WPI660" s="38"/>
      <c r="WPJ660" s="38"/>
      <c r="WPK660" s="38"/>
      <c r="WPL660" s="38"/>
      <c r="WPM660" s="38"/>
      <c r="WPN660" s="38"/>
      <c r="WPO660" s="38"/>
      <c r="WPP660" s="38"/>
      <c r="WPQ660" s="38"/>
      <c r="WPR660" s="38"/>
      <c r="WPS660" s="38"/>
      <c r="WPT660" s="38"/>
      <c r="WPU660" s="38"/>
      <c r="WPV660" s="38"/>
      <c r="WPW660" s="38"/>
      <c r="WPX660" s="38"/>
      <c r="WPY660" s="38"/>
      <c r="WPZ660" s="38"/>
      <c r="WQA660" s="38"/>
      <c r="WQB660" s="38"/>
      <c r="WQC660" s="38"/>
      <c r="WQD660" s="38"/>
      <c r="WQE660" s="38"/>
      <c r="WQF660" s="38"/>
      <c r="WQG660" s="38"/>
      <c r="WQH660" s="38"/>
      <c r="WQI660" s="38"/>
      <c r="WQJ660" s="38"/>
      <c r="WQK660" s="38"/>
      <c r="WQL660" s="38"/>
      <c r="WQM660" s="38"/>
      <c r="WQN660" s="38"/>
      <c r="WQO660" s="38"/>
      <c r="WQP660" s="38"/>
      <c r="WQQ660" s="38"/>
      <c r="WQR660" s="38"/>
      <c r="WQS660" s="38"/>
      <c r="WQT660" s="38"/>
      <c r="WQU660" s="38"/>
      <c r="WQV660" s="38"/>
      <c r="WQW660" s="38"/>
      <c r="WQX660" s="38"/>
      <c r="WQY660" s="38"/>
      <c r="WQZ660" s="38"/>
      <c r="WRA660" s="38"/>
      <c r="WRB660" s="38"/>
      <c r="WRC660" s="38"/>
      <c r="WRD660" s="38"/>
      <c r="WRE660" s="38"/>
      <c r="WRF660" s="38"/>
      <c r="WRG660" s="38"/>
      <c r="WRH660" s="38"/>
      <c r="WRI660" s="38"/>
      <c r="WRJ660" s="38"/>
      <c r="WRK660" s="38"/>
      <c r="WRL660" s="38"/>
      <c r="WRM660" s="38"/>
      <c r="WRN660" s="38"/>
      <c r="WRO660" s="38"/>
      <c r="WRP660" s="38"/>
      <c r="WRQ660" s="38"/>
      <c r="WRR660" s="38"/>
      <c r="WRS660" s="38"/>
      <c r="WRT660" s="38"/>
      <c r="WRU660" s="38"/>
      <c r="WRV660" s="38"/>
      <c r="WRW660" s="38"/>
      <c r="WRX660" s="38"/>
      <c r="WRY660" s="38"/>
      <c r="WRZ660" s="38"/>
      <c r="WSA660" s="38"/>
      <c r="WSB660" s="38"/>
      <c r="WSC660" s="38"/>
      <c r="WSD660" s="38"/>
      <c r="WSE660" s="38"/>
      <c r="WSF660" s="38"/>
      <c r="WSG660" s="38"/>
      <c r="WSH660" s="38"/>
      <c r="WSI660" s="38"/>
      <c r="WSJ660" s="38"/>
      <c r="WSK660" s="38"/>
      <c r="WSL660" s="38"/>
      <c r="WSM660" s="38"/>
      <c r="WSN660" s="38"/>
      <c r="WSO660" s="38"/>
      <c r="WSP660" s="38"/>
      <c r="WSQ660" s="38"/>
      <c r="WSR660" s="38"/>
      <c r="WSS660" s="38"/>
      <c r="WST660" s="38"/>
      <c r="WSU660" s="38"/>
      <c r="WSV660" s="38"/>
      <c r="WSW660" s="38"/>
      <c r="WSX660" s="38"/>
      <c r="WSY660" s="38"/>
      <c r="WSZ660" s="38"/>
      <c r="WTA660" s="38"/>
      <c r="WTB660" s="38"/>
      <c r="WTC660" s="38"/>
      <c r="WTD660" s="38"/>
      <c r="WTE660" s="38"/>
      <c r="WTF660" s="38"/>
      <c r="WTG660" s="38"/>
      <c r="WTH660" s="38"/>
      <c r="WTI660" s="38"/>
      <c r="WTJ660" s="38"/>
      <c r="WTK660" s="38"/>
      <c r="WTL660" s="38"/>
      <c r="WTM660" s="38"/>
      <c r="WTN660" s="38"/>
      <c r="WTO660" s="38"/>
      <c r="WTP660" s="38"/>
      <c r="WTQ660" s="38"/>
      <c r="WTR660" s="38"/>
      <c r="WTS660" s="38"/>
      <c r="WTT660" s="38"/>
      <c r="WTU660" s="38"/>
      <c r="WTV660" s="38"/>
      <c r="WTW660" s="38"/>
      <c r="WTX660" s="38"/>
      <c r="WTY660" s="38"/>
      <c r="WTZ660" s="38"/>
      <c r="WUA660" s="38"/>
      <c r="WUB660" s="38"/>
      <c r="WUC660" s="38"/>
      <c r="WUD660" s="38"/>
      <c r="WUE660" s="38"/>
      <c r="WUF660" s="38"/>
      <c r="WUG660" s="38"/>
      <c r="WUH660" s="38"/>
      <c r="WUI660" s="38"/>
      <c r="WUJ660" s="38"/>
      <c r="WUK660" s="38"/>
      <c r="WUL660" s="38"/>
      <c r="WUM660" s="38"/>
      <c r="WUN660" s="38"/>
      <c r="WUO660" s="38"/>
      <c r="WUP660" s="38"/>
      <c r="WUQ660" s="38"/>
      <c r="WUR660" s="38"/>
      <c r="WUS660" s="38"/>
      <c r="WUT660" s="38"/>
      <c r="WUU660" s="38"/>
      <c r="WUV660" s="38"/>
      <c r="WUW660" s="38"/>
      <c r="WUX660" s="38"/>
      <c r="WUY660" s="38"/>
      <c r="WUZ660" s="38"/>
      <c r="WVA660" s="38"/>
      <c r="WVB660" s="38"/>
      <c r="WVC660" s="38"/>
      <c r="WVD660" s="38"/>
      <c r="WVE660" s="38"/>
      <c r="WVF660" s="38"/>
      <c r="WVG660" s="38"/>
      <c r="WVH660" s="38"/>
      <c r="WVI660" s="38"/>
      <c r="WVJ660" s="38"/>
      <c r="WVK660" s="38"/>
      <c r="WVL660" s="38"/>
      <c r="WVM660" s="38"/>
      <c r="WVN660" s="38"/>
      <c r="WVO660" s="38"/>
      <c r="WVP660" s="38"/>
      <c r="WVQ660" s="38"/>
      <c r="WVR660" s="38"/>
      <c r="WVS660" s="38"/>
      <c r="WVT660" s="38"/>
      <c r="WVU660" s="38"/>
      <c r="WVV660" s="38"/>
      <c r="WVW660" s="38"/>
      <c r="WVX660" s="38"/>
      <c r="WVY660" s="38"/>
      <c r="WVZ660" s="38"/>
      <c r="WWA660" s="38"/>
      <c r="WWB660" s="38"/>
      <c r="WWC660" s="38"/>
      <c r="WWD660" s="38"/>
      <c r="WWE660" s="38"/>
      <c r="WWF660" s="38"/>
      <c r="WWG660" s="38"/>
      <c r="WWH660" s="38"/>
      <c r="WWI660" s="38"/>
      <c r="WWJ660" s="38"/>
      <c r="WWK660" s="38"/>
      <c r="WWL660" s="38"/>
      <c r="WWM660" s="38"/>
      <c r="WWN660" s="38"/>
      <c r="WWO660" s="38"/>
      <c r="WWP660" s="38"/>
      <c r="WWQ660" s="38"/>
      <c r="WWR660" s="38"/>
      <c r="WWS660" s="38"/>
      <c r="WWT660" s="38"/>
      <c r="WWU660" s="38"/>
      <c r="WWV660" s="38"/>
      <c r="WWW660" s="38"/>
      <c r="WWX660" s="38"/>
      <c r="WWY660" s="38"/>
      <c r="WWZ660" s="38"/>
      <c r="WXA660" s="38"/>
      <c r="WXB660" s="38"/>
      <c r="WXC660" s="38"/>
      <c r="WXD660" s="38"/>
      <c r="WXE660" s="38"/>
      <c r="WXF660" s="38"/>
      <c r="WXG660" s="38"/>
      <c r="WXH660" s="38"/>
      <c r="WXI660" s="38"/>
      <c r="WXJ660" s="38"/>
      <c r="WXK660" s="38"/>
      <c r="WXL660" s="38"/>
      <c r="WXM660" s="38"/>
      <c r="WXN660" s="38"/>
      <c r="WXO660" s="38"/>
      <c r="WXP660" s="38"/>
      <c r="WXQ660" s="38"/>
      <c r="WXR660" s="38"/>
      <c r="WXS660" s="38"/>
      <c r="WXT660" s="38"/>
      <c r="WXU660" s="38"/>
      <c r="WXV660" s="38"/>
      <c r="WXW660" s="38"/>
      <c r="WXX660" s="38"/>
      <c r="WXY660" s="38"/>
      <c r="WXZ660" s="38"/>
      <c r="WYA660" s="38"/>
      <c r="WYB660" s="38"/>
      <c r="WYC660" s="38"/>
      <c r="WYD660" s="38"/>
      <c r="WYE660" s="38"/>
      <c r="WYF660" s="38"/>
      <c r="WYG660" s="38"/>
      <c r="WYH660" s="38"/>
      <c r="WYI660" s="38"/>
      <c r="WYJ660" s="38"/>
      <c r="WYK660" s="38"/>
      <c r="WYL660" s="38"/>
      <c r="WYM660" s="38"/>
      <c r="WYN660" s="38"/>
      <c r="WYO660" s="38"/>
      <c r="WYP660" s="38"/>
      <c r="WYQ660" s="38"/>
      <c r="WYR660" s="38"/>
      <c r="WYS660" s="38"/>
      <c r="WYT660" s="38"/>
      <c r="WYU660" s="38"/>
      <c r="WYV660" s="38"/>
      <c r="WYW660" s="38"/>
      <c r="WYX660" s="38"/>
      <c r="WYY660" s="38"/>
      <c r="WYZ660" s="38"/>
      <c r="WZA660" s="38"/>
      <c r="WZB660" s="38"/>
      <c r="WZC660" s="38"/>
      <c r="WZD660" s="38"/>
      <c r="WZE660" s="38"/>
      <c r="WZF660" s="38"/>
      <c r="WZG660" s="38"/>
      <c r="WZH660" s="38"/>
      <c r="WZI660" s="38"/>
      <c r="WZJ660" s="38"/>
      <c r="WZK660" s="38"/>
      <c r="WZL660" s="38"/>
      <c r="WZM660" s="38"/>
      <c r="WZN660" s="38"/>
      <c r="WZO660" s="38"/>
      <c r="WZP660" s="38"/>
      <c r="WZQ660" s="38"/>
      <c r="WZR660" s="38"/>
      <c r="WZS660" s="38"/>
      <c r="WZT660" s="38"/>
      <c r="WZU660" s="38"/>
      <c r="WZV660" s="38"/>
      <c r="WZW660" s="38"/>
      <c r="WZX660" s="38"/>
      <c r="WZY660" s="38"/>
      <c r="WZZ660" s="38"/>
      <c r="XAA660" s="38"/>
      <c r="XAB660" s="38"/>
      <c r="XAC660" s="38"/>
      <c r="XAD660" s="38"/>
      <c r="XAE660" s="38"/>
      <c r="XAF660" s="38"/>
      <c r="XAG660" s="38"/>
      <c r="XAH660" s="38"/>
      <c r="XAI660" s="38"/>
      <c r="XAJ660" s="38"/>
      <c r="XAK660" s="38"/>
      <c r="XAL660" s="38"/>
      <c r="XAM660" s="38"/>
      <c r="XAN660" s="38"/>
      <c r="XAO660" s="38"/>
      <c r="XAP660" s="38"/>
      <c r="XAQ660" s="38"/>
      <c r="XAR660" s="38"/>
      <c r="XAS660" s="38"/>
      <c r="XAT660" s="38"/>
      <c r="XAU660" s="38"/>
      <c r="XAV660" s="38"/>
      <c r="XAW660" s="38"/>
      <c r="XAX660" s="38"/>
      <c r="XAY660" s="38"/>
      <c r="XAZ660" s="38"/>
      <c r="XBA660" s="38"/>
      <c r="XBB660" s="38"/>
      <c r="XBC660" s="38"/>
      <c r="XBD660" s="38"/>
      <c r="XBE660" s="38"/>
      <c r="XBF660" s="38"/>
      <c r="XBG660" s="38"/>
      <c r="XBH660" s="38"/>
      <c r="XBI660" s="38"/>
      <c r="XBJ660" s="38"/>
      <c r="XBK660" s="38"/>
      <c r="XBL660" s="38"/>
      <c r="XBM660" s="38"/>
      <c r="XBN660" s="38"/>
      <c r="XBO660" s="38"/>
      <c r="XBP660" s="38"/>
      <c r="XBQ660" s="38"/>
      <c r="XBR660" s="38"/>
      <c r="XBS660" s="38"/>
      <c r="XBT660" s="38"/>
      <c r="XBU660" s="38"/>
      <c r="XBV660" s="38"/>
      <c r="XBW660" s="38"/>
      <c r="XBX660" s="38"/>
      <c r="XBY660" s="38"/>
      <c r="XBZ660" s="38"/>
      <c r="XCA660" s="38"/>
      <c r="XCB660" s="38"/>
      <c r="XCC660" s="38"/>
      <c r="XCD660" s="38"/>
      <c r="XCE660" s="38"/>
      <c r="XCF660" s="38"/>
      <c r="XCG660" s="38"/>
      <c r="XCH660" s="38"/>
      <c r="XCI660" s="38"/>
      <c r="XCJ660" s="38"/>
      <c r="XCK660" s="38"/>
      <c r="XCL660" s="38"/>
      <c r="XCM660" s="38"/>
      <c r="XCN660" s="38"/>
      <c r="XCO660" s="38"/>
      <c r="XCP660" s="38"/>
      <c r="XCQ660" s="38"/>
      <c r="XCR660" s="38"/>
      <c r="XCS660" s="38"/>
      <c r="XCT660" s="38"/>
      <c r="XCU660" s="38"/>
      <c r="XCV660" s="38"/>
      <c r="XCW660" s="38"/>
      <c r="XCX660" s="38"/>
      <c r="XCY660" s="38"/>
      <c r="XCZ660" s="38"/>
      <c r="XDA660" s="38"/>
      <c r="XDB660" s="38"/>
      <c r="XDC660" s="38"/>
      <c r="XDD660" s="38"/>
      <c r="XDE660" s="38"/>
      <c r="XDF660" s="38"/>
      <c r="XDG660" s="38"/>
      <c r="XDH660" s="38"/>
      <c r="XDI660" s="38"/>
      <c r="XDJ660" s="38"/>
      <c r="XDK660" s="38"/>
      <c r="XDL660" s="38"/>
      <c r="XDM660" s="38"/>
      <c r="XDN660" s="38"/>
      <c r="XDO660" s="38"/>
      <c r="XDP660" s="38"/>
      <c r="XDQ660" s="38"/>
      <c r="XDR660" s="38"/>
      <c r="XDS660" s="38"/>
      <c r="XDT660" s="38"/>
      <c r="XDU660" s="38"/>
      <c r="XDV660" s="38"/>
      <c r="XDW660" s="38"/>
      <c r="XDX660" s="38"/>
      <c r="XDY660" s="38"/>
      <c r="XDZ660" s="38"/>
      <c r="XEA660" s="38"/>
      <c r="XEB660" s="38"/>
      <c r="XEC660" s="38"/>
      <c r="XED660" s="38"/>
      <c r="XEE660" s="38"/>
      <c r="XEF660" s="38"/>
      <c r="XEG660" s="38"/>
      <c r="XEH660" s="38"/>
      <c r="XEI660" s="38"/>
      <c r="XEJ660" s="38"/>
      <c r="XEK660" s="38"/>
      <c r="XEL660" s="38"/>
      <c r="XEM660" s="38"/>
      <c r="XEN660" s="38"/>
      <c r="XEO660" s="38"/>
      <c r="XEP660" s="38"/>
      <c r="XEQ660" s="38"/>
      <c r="XER660" s="38"/>
      <c r="XES660" s="38"/>
      <c r="XET660" s="38"/>
      <c r="XEU660" s="38"/>
      <c r="XEV660" s="38"/>
      <c r="XEW660" s="38"/>
      <c r="XEX660" s="38"/>
      <c r="XEY660" s="38"/>
      <c r="XEZ660" s="38"/>
      <c r="XFA660" s="38"/>
      <c r="XFB660" s="38"/>
      <c r="XFC660" s="38"/>
      <c r="XFD660" s="38"/>
    </row>
    <row r="661" spans="1:16384" ht="9" customHeight="1" x14ac:dyDescent="0.15">
      <c r="A661" s="28" t="s">
        <v>15</v>
      </c>
      <c r="B661" s="28">
        <v>4</v>
      </c>
      <c r="C661" s="28">
        <v>4</v>
      </c>
      <c r="D661" s="37">
        <v>0</v>
      </c>
      <c r="E661" s="28"/>
      <c r="F661" s="37">
        <v>71</v>
      </c>
      <c r="G661" s="28"/>
      <c r="H661" s="197">
        <f t="shared" si="36"/>
        <v>387</v>
      </c>
      <c r="I661" s="186">
        <v>24</v>
      </c>
      <c r="J661" s="186">
        <v>358</v>
      </c>
      <c r="K661" s="186">
        <v>5</v>
      </c>
      <c r="L661" s="96"/>
    </row>
    <row r="662" spans="1:16384" ht="9" customHeight="1" x14ac:dyDescent="0.15">
      <c r="A662" s="28" t="s">
        <v>112</v>
      </c>
      <c r="B662" s="28">
        <v>4</v>
      </c>
      <c r="C662" s="28">
        <v>4</v>
      </c>
      <c r="D662" s="37">
        <v>0</v>
      </c>
      <c r="E662" s="28"/>
      <c r="F662" s="37">
        <v>38</v>
      </c>
      <c r="G662" s="28"/>
      <c r="H662" s="197">
        <f t="shared" si="36"/>
        <v>132</v>
      </c>
      <c r="I662" s="186">
        <v>59</v>
      </c>
      <c r="J662" s="186">
        <v>72</v>
      </c>
      <c r="K662" s="186">
        <v>1</v>
      </c>
    </row>
    <row r="663" spans="1:16384" ht="9" customHeight="1" x14ac:dyDescent="0.15">
      <c r="A663" s="41" t="s">
        <v>21</v>
      </c>
      <c r="B663" s="41">
        <v>2</v>
      </c>
      <c r="C663" s="41">
        <v>2</v>
      </c>
      <c r="D663" s="41">
        <v>0</v>
      </c>
      <c r="E663" s="41"/>
      <c r="F663" s="41">
        <v>17</v>
      </c>
      <c r="G663" s="41"/>
      <c r="H663" s="262">
        <f t="shared" si="36"/>
        <v>136</v>
      </c>
      <c r="I663" s="117">
        <v>90</v>
      </c>
      <c r="J663" s="117">
        <v>42</v>
      </c>
      <c r="K663" s="117">
        <v>4</v>
      </c>
    </row>
    <row r="664" spans="1:16384" ht="9" customHeight="1" x14ac:dyDescent="0.15">
      <c r="A664" s="28" t="s">
        <v>23</v>
      </c>
      <c r="B664" s="28">
        <v>5</v>
      </c>
      <c r="C664" s="28">
        <v>5</v>
      </c>
      <c r="D664" s="37">
        <v>0</v>
      </c>
      <c r="E664" s="28"/>
      <c r="F664" s="37">
        <v>140</v>
      </c>
      <c r="G664" s="28"/>
      <c r="H664" s="197">
        <f t="shared" si="36"/>
        <v>312</v>
      </c>
      <c r="I664" s="186">
        <v>113</v>
      </c>
      <c r="J664" s="186">
        <v>192</v>
      </c>
      <c r="K664" s="186">
        <v>7</v>
      </c>
    </row>
    <row r="665" spans="1:16384" ht="9" customHeight="1" x14ac:dyDescent="0.15">
      <c r="A665" s="28" t="s">
        <v>25</v>
      </c>
      <c r="B665" s="28">
        <v>2</v>
      </c>
      <c r="C665" s="28">
        <v>1</v>
      </c>
      <c r="D665" s="37">
        <v>1</v>
      </c>
      <c r="E665" s="28"/>
      <c r="F665" s="37">
        <v>11</v>
      </c>
      <c r="G665" s="28"/>
      <c r="H665" s="197">
        <f t="shared" si="36"/>
        <v>83</v>
      </c>
      <c r="I665" s="186">
        <v>3</v>
      </c>
      <c r="J665" s="186">
        <v>75</v>
      </c>
      <c r="K665" s="186">
        <v>5</v>
      </c>
    </row>
    <row r="666" spans="1:16384" ht="9" customHeight="1" x14ac:dyDescent="0.15">
      <c r="A666" s="28" t="s">
        <v>27</v>
      </c>
      <c r="B666" s="28">
        <v>3</v>
      </c>
      <c r="C666" s="28">
        <v>3</v>
      </c>
      <c r="D666" s="37">
        <v>0</v>
      </c>
      <c r="E666" s="28"/>
      <c r="F666" s="37">
        <v>32</v>
      </c>
      <c r="G666" s="28"/>
      <c r="H666" s="197">
        <f t="shared" si="36"/>
        <v>148</v>
      </c>
      <c r="I666" s="186">
        <v>19</v>
      </c>
      <c r="J666" s="186">
        <v>110</v>
      </c>
      <c r="K666" s="186">
        <v>19</v>
      </c>
    </row>
    <row r="667" spans="1:16384" ht="9" customHeight="1" x14ac:dyDescent="0.15">
      <c r="A667" s="41" t="s">
        <v>30</v>
      </c>
      <c r="B667" s="41">
        <v>2</v>
      </c>
      <c r="C667" s="41">
        <v>2</v>
      </c>
      <c r="D667" s="41">
        <v>0</v>
      </c>
      <c r="E667" s="41"/>
      <c r="F667" s="41">
        <v>150</v>
      </c>
      <c r="G667" s="41"/>
      <c r="H667" s="262">
        <f t="shared" si="36"/>
        <v>592</v>
      </c>
      <c r="I667" s="117">
        <v>66</v>
      </c>
      <c r="J667" s="117">
        <v>514</v>
      </c>
      <c r="K667" s="117">
        <v>12</v>
      </c>
    </row>
    <row r="668" spans="1:16384" ht="9" customHeight="1" x14ac:dyDescent="0.15">
      <c r="A668" s="28" t="s">
        <v>111</v>
      </c>
      <c r="B668" s="28">
        <v>1</v>
      </c>
      <c r="C668" s="28">
        <v>1</v>
      </c>
      <c r="D668" s="37">
        <v>0</v>
      </c>
      <c r="E668" s="28"/>
      <c r="F668" s="37">
        <v>0</v>
      </c>
      <c r="G668" s="28"/>
      <c r="H668" s="197">
        <f t="shared" si="36"/>
        <v>729</v>
      </c>
      <c r="I668" s="186">
        <v>253</v>
      </c>
      <c r="J668" s="186">
        <v>275</v>
      </c>
      <c r="K668" s="186">
        <v>201</v>
      </c>
    </row>
    <row r="669" spans="1:16384" ht="9" customHeight="1" x14ac:dyDescent="0.15">
      <c r="A669" s="28" t="s">
        <v>33</v>
      </c>
      <c r="B669" s="28">
        <v>1</v>
      </c>
      <c r="C669" s="28">
        <v>1</v>
      </c>
      <c r="D669" s="37">
        <v>0</v>
      </c>
      <c r="E669" s="28"/>
      <c r="F669" s="37">
        <v>148</v>
      </c>
      <c r="G669" s="28"/>
      <c r="H669" s="197">
        <f t="shared" si="36"/>
        <v>160</v>
      </c>
      <c r="I669" s="186">
        <v>47</v>
      </c>
      <c r="J669" s="186">
        <v>107</v>
      </c>
      <c r="K669" s="186">
        <v>6</v>
      </c>
    </row>
    <row r="670" spans="1:16384" ht="9" customHeight="1" x14ac:dyDescent="0.15">
      <c r="A670" s="28" t="s">
        <v>34</v>
      </c>
      <c r="B670" s="28">
        <v>2</v>
      </c>
      <c r="C670" s="28">
        <v>1</v>
      </c>
      <c r="D670" s="37">
        <v>1</v>
      </c>
      <c r="E670" s="28"/>
      <c r="F670" s="37">
        <v>10</v>
      </c>
      <c r="G670" s="28"/>
      <c r="H670" s="197">
        <f t="shared" si="36"/>
        <v>118</v>
      </c>
      <c r="I670" s="186">
        <v>11</v>
      </c>
      <c r="J670" s="186">
        <v>102</v>
      </c>
      <c r="K670" s="186">
        <v>5</v>
      </c>
    </row>
    <row r="671" spans="1:16384" ht="9" customHeight="1" x14ac:dyDescent="0.15">
      <c r="A671" s="41" t="s">
        <v>36</v>
      </c>
      <c r="B671" s="41">
        <v>2</v>
      </c>
      <c r="C671" s="41">
        <v>2</v>
      </c>
      <c r="D671" s="41">
        <v>0</v>
      </c>
      <c r="E671" s="41"/>
      <c r="F671" s="41">
        <v>7</v>
      </c>
      <c r="G671" s="41"/>
      <c r="H671" s="262">
        <f t="shared" si="36"/>
        <v>75</v>
      </c>
      <c r="I671" s="117">
        <v>8</v>
      </c>
      <c r="J671" s="117">
        <v>62</v>
      </c>
      <c r="K671" s="117">
        <v>5</v>
      </c>
    </row>
    <row r="672" spans="1:16384" ht="9" customHeight="1" x14ac:dyDescent="0.15">
      <c r="A672" s="28" t="s">
        <v>130</v>
      </c>
      <c r="B672" s="28">
        <v>1</v>
      </c>
      <c r="C672" s="28">
        <v>0</v>
      </c>
      <c r="D672" s="37">
        <v>1</v>
      </c>
      <c r="E672" s="28"/>
      <c r="F672" s="37">
        <v>2</v>
      </c>
      <c r="G672" s="28"/>
      <c r="H672" s="197">
        <f t="shared" si="36"/>
        <v>79</v>
      </c>
      <c r="I672" s="186">
        <v>8</v>
      </c>
      <c r="J672" s="186">
        <v>60</v>
      </c>
      <c r="K672" s="186">
        <v>11</v>
      </c>
    </row>
    <row r="673" spans="1:11" ht="9" customHeight="1" x14ac:dyDescent="0.15">
      <c r="A673" s="28" t="s">
        <v>39</v>
      </c>
      <c r="B673" s="28">
        <v>2</v>
      </c>
      <c r="C673" s="28">
        <v>2</v>
      </c>
      <c r="D673" s="37">
        <v>0</v>
      </c>
      <c r="E673" s="28"/>
      <c r="F673" s="37">
        <v>33</v>
      </c>
      <c r="G673" s="28"/>
      <c r="H673" s="197">
        <f t="shared" si="36"/>
        <v>459</v>
      </c>
      <c r="I673" s="186">
        <v>120</v>
      </c>
      <c r="J673" s="186">
        <v>322</v>
      </c>
      <c r="K673" s="186">
        <v>17</v>
      </c>
    </row>
    <row r="674" spans="1:11" ht="9" customHeight="1" x14ac:dyDescent="0.15">
      <c r="A674" s="28" t="s">
        <v>32</v>
      </c>
      <c r="B674" s="28">
        <v>2</v>
      </c>
      <c r="C674" s="28">
        <v>1</v>
      </c>
      <c r="D674" s="37">
        <v>1</v>
      </c>
      <c r="E674" s="28"/>
      <c r="F674" s="37">
        <v>4</v>
      </c>
      <c r="G674" s="28"/>
      <c r="H674" s="197">
        <f t="shared" si="36"/>
        <v>934</v>
      </c>
      <c r="I674" s="186">
        <v>578</v>
      </c>
      <c r="J674" s="186">
        <v>333</v>
      </c>
      <c r="K674" s="186">
        <v>23</v>
      </c>
    </row>
    <row r="675" spans="1:11" ht="10.5" customHeight="1" x14ac:dyDescent="0.15">
      <c r="A675" s="41" t="s">
        <v>43</v>
      </c>
      <c r="B675" s="41">
        <v>4</v>
      </c>
      <c r="C675" s="41">
        <v>2</v>
      </c>
      <c r="D675" s="41">
        <v>2</v>
      </c>
      <c r="E675" s="41"/>
      <c r="F675" s="41">
        <v>35</v>
      </c>
      <c r="G675" s="41"/>
      <c r="H675" s="262">
        <f t="shared" si="36"/>
        <v>269</v>
      </c>
      <c r="I675" s="117">
        <v>15</v>
      </c>
      <c r="J675" s="117">
        <v>246</v>
      </c>
      <c r="K675" s="117">
        <v>8</v>
      </c>
    </row>
    <row r="676" spans="1:11" ht="9" customHeight="1" x14ac:dyDescent="0.15">
      <c r="A676" s="28" t="s">
        <v>46</v>
      </c>
      <c r="B676" s="28">
        <v>1</v>
      </c>
      <c r="C676" s="28">
        <v>1</v>
      </c>
      <c r="D676" s="37">
        <v>0</v>
      </c>
      <c r="E676" s="28"/>
      <c r="F676" s="37">
        <v>9</v>
      </c>
      <c r="G676" s="28"/>
      <c r="H676" s="197">
        <f t="shared" si="36"/>
        <v>120</v>
      </c>
      <c r="I676" s="186">
        <v>10</v>
      </c>
      <c r="J676" s="186">
        <v>109</v>
      </c>
      <c r="K676" s="186">
        <v>1</v>
      </c>
    </row>
    <row r="677" spans="1:11" ht="9" customHeight="1" x14ac:dyDescent="0.15">
      <c r="A677" s="28" t="s">
        <v>48</v>
      </c>
      <c r="B677" s="28">
        <v>1</v>
      </c>
      <c r="C677" s="28">
        <v>1</v>
      </c>
      <c r="D677" s="37">
        <v>0</v>
      </c>
      <c r="E677" s="28"/>
      <c r="F677" s="37">
        <v>38</v>
      </c>
      <c r="G677" s="28"/>
      <c r="H677" s="197">
        <f t="shared" si="36"/>
        <v>83</v>
      </c>
      <c r="I677" s="186">
        <v>11</v>
      </c>
      <c r="J677" s="186">
        <v>69</v>
      </c>
      <c r="K677" s="186">
        <v>3</v>
      </c>
    </row>
    <row r="678" spans="1:11" ht="9" customHeight="1" x14ac:dyDescent="0.15">
      <c r="A678" s="28" t="s">
        <v>50</v>
      </c>
      <c r="B678" s="28">
        <v>2</v>
      </c>
      <c r="C678" s="28">
        <v>2</v>
      </c>
      <c r="D678" s="37">
        <v>0</v>
      </c>
      <c r="E678" s="28"/>
      <c r="F678" s="37">
        <v>50</v>
      </c>
      <c r="G678" s="28"/>
      <c r="H678" s="197">
        <f t="shared" si="36"/>
        <v>840</v>
      </c>
      <c r="I678" s="186">
        <v>336</v>
      </c>
      <c r="J678" s="186">
        <v>496</v>
      </c>
      <c r="K678" s="186">
        <v>8</v>
      </c>
    </row>
    <row r="679" spans="1:11" ht="9" customHeight="1" x14ac:dyDescent="0.15">
      <c r="A679" s="41" t="s">
        <v>52</v>
      </c>
      <c r="B679" s="41">
        <v>3</v>
      </c>
      <c r="C679" s="41">
        <v>3</v>
      </c>
      <c r="D679" s="41">
        <v>0</v>
      </c>
      <c r="E679" s="41"/>
      <c r="F679" s="41">
        <v>15</v>
      </c>
      <c r="G679" s="41"/>
      <c r="H679" s="262">
        <f t="shared" si="36"/>
        <v>58</v>
      </c>
      <c r="I679" s="117">
        <v>15</v>
      </c>
      <c r="J679" s="117">
        <v>37</v>
      </c>
      <c r="K679" s="117">
        <v>6</v>
      </c>
    </row>
    <row r="680" spans="1:11" ht="9" customHeight="1" x14ac:dyDescent="0.15">
      <c r="A680" s="28" t="s">
        <v>55</v>
      </c>
      <c r="B680" s="28">
        <v>2</v>
      </c>
      <c r="C680" s="28">
        <v>1</v>
      </c>
      <c r="D680" s="37">
        <v>1</v>
      </c>
      <c r="E680" s="28"/>
      <c r="F680" s="37">
        <v>5</v>
      </c>
      <c r="G680" s="28"/>
      <c r="H680" s="197">
        <f t="shared" si="36"/>
        <v>194</v>
      </c>
      <c r="I680" s="186">
        <v>33</v>
      </c>
      <c r="J680" s="186">
        <v>158</v>
      </c>
      <c r="K680" s="186">
        <v>3</v>
      </c>
    </row>
    <row r="681" spans="1:11" ht="9" customHeight="1" x14ac:dyDescent="0.15">
      <c r="A681" s="28" t="s">
        <v>58</v>
      </c>
      <c r="B681" s="28">
        <v>1</v>
      </c>
      <c r="C681" s="28">
        <v>1</v>
      </c>
      <c r="D681" s="37">
        <v>0</v>
      </c>
      <c r="E681" s="28"/>
      <c r="F681" s="37">
        <v>2</v>
      </c>
      <c r="G681" s="28"/>
      <c r="H681" s="197">
        <f t="shared" si="36"/>
        <v>86</v>
      </c>
      <c r="I681" s="186">
        <v>8</v>
      </c>
      <c r="J681" s="186">
        <v>74</v>
      </c>
      <c r="K681" s="186">
        <v>4</v>
      </c>
    </row>
    <row r="682" spans="1:11" ht="9" customHeight="1" x14ac:dyDescent="0.15">
      <c r="A682" s="28" t="s">
        <v>59</v>
      </c>
      <c r="B682" s="28">
        <v>4</v>
      </c>
      <c r="C682" s="28">
        <v>3</v>
      </c>
      <c r="D682" s="37">
        <v>1</v>
      </c>
      <c r="E682" s="28"/>
      <c r="F682" s="37">
        <v>18</v>
      </c>
      <c r="G682" s="28"/>
      <c r="H682" s="197">
        <f t="shared" si="36"/>
        <v>154</v>
      </c>
      <c r="I682" s="186">
        <v>72</v>
      </c>
      <c r="J682" s="186">
        <v>78</v>
      </c>
      <c r="K682" s="186">
        <v>4</v>
      </c>
    </row>
    <row r="683" spans="1:11" ht="9" customHeight="1" x14ac:dyDescent="0.15">
      <c r="A683" s="41" t="s">
        <v>63</v>
      </c>
      <c r="B683" s="41">
        <v>2</v>
      </c>
      <c r="C683" s="41">
        <v>1</v>
      </c>
      <c r="D683" s="41">
        <v>1</v>
      </c>
      <c r="E683" s="41"/>
      <c r="F683" s="41">
        <v>16</v>
      </c>
      <c r="G683" s="41"/>
      <c r="H683" s="262">
        <f t="shared" si="36"/>
        <v>118</v>
      </c>
      <c r="I683" s="117">
        <v>52</v>
      </c>
      <c r="J683" s="117">
        <v>63</v>
      </c>
      <c r="K683" s="117">
        <v>3</v>
      </c>
    </row>
    <row r="684" spans="1:11" ht="9" customHeight="1" x14ac:dyDescent="0.15">
      <c r="A684" s="28" t="s">
        <v>65</v>
      </c>
      <c r="B684" s="28">
        <v>3</v>
      </c>
      <c r="C684" s="28">
        <v>3</v>
      </c>
      <c r="D684" s="37">
        <v>0</v>
      </c>
      <c r="E684" s="28"/>
      <c r="F684" s="37">
        <v>217</v>
      </c>
      <c r="G684" s="28"/>
      <c r="H684" s="197">
        <f t="shared" si="36"/>
        <v>1395</v>
      </c>
      <c r="I684" s="186">
        <v>65</v>
      </c>
      <c r="J684" s="187">
        <v>1325</v>
      </c>
      <c r="K684" s="186">
        <v>5</v>
      </c>
    </row>
    <row r="685" spans="1:11" ht="9" customHeight="1" x14ac:dyDescent="0.15">
      <c r="A685" s="28" t="s">
        <v>69</v>
      </c>
      <c r="B685" s="28">
        <v>5</v>
      </c>
      <c r="C685" s="28">
        <v>5</v>
      </c>
      <c r="D685" s="37">
        <v>0</v>
      </c>
      <c r="E685" s="28"/>
      <c r="F685" s="37">
        <v>116</v>
      </c>
      <c r="G685" s="28"/>
      <c r="H685" s="197">
        <f t="shared" si="36"/>
        <v>895</v>
      </c>
      <c r="I685" s="186">
        <v>34</v>
      </c>
      <c r="J685" s="186">
        <v>853</v>
      </c>
      <c r="K685" s="186">
        <v>8</v>
      </c>
    </row>
    <row r="686" spans="1:11" ht="9" customHeight="1" x14ac:dyDescent="0.15">
      <c r="A686" s="28" t="s">
        <v>74</v>
      </c>
      <c r="B686" s="28">
        <v>1</v>
      </c>
      <c r="C686" s="28">
        <v>1</v>
      </c>
      <c r="D686" s="37">
        <v>0</v>
      </c>
      <c r="E686" s="28"/>
      <c r="F686" s="37">
        <v>21</v>
      </c>
      <c r="G686" s="28"/>
      <c r="H686" s="197">
        <f t="shared" si="36"/>
        <v>111</v>
      </c>
      <c r="I686" s="186">
        <v>5</v>
      </c>
      <c r="J686" s="186">
        <v>103</v>
      </c>
      <c r="K686" s="186">
        <v>3</v>
      </c>
    </row>
    <row r="687" spans="1:11" ht="9" customHeight="1" x14ac:dyDescent="0.15">
      <c r="A687" s="41" t="s">
        <v>76</v>
      </c>
      <c r="B687" s="41">
        <v>5</v>
      </c>
      <c r="C687" s="41">
        <v>5</v>
      </c>
      <c r="D687" s="41">
        <v>0</v>
      </c>
      <c r="E687" s="41"/>
      <c r="F687" s="41">
        <v>129</v>
      </c>
      <c r="G687" s="41"/>
      <c r="H687" s="262">
        <f t="shared" si="36"/>
        <v>414</v>
      </c>
      <c r="I687" s="117">
        <v>25</v>
      </c>
      <c r="J687" s="117">
        <v>372</v>
      </c>
      <c r="K687" s="117">
        <v>17</v>
      </c>
    </row>
    <row r="688" spans="1:11" ht="9" customHeight="1" x14ac:dyDescent="0.15">
      <c r="A688" s="28" t="s">
        <v>105</v>
      </c>
      <c r="B688" s="28">
        <v>0</v>
      </c>
      <c r="C688" s="28">
        <v>0</v>
      </c>
      <c r="D688" s="37">
        <v>0</v>
      </c>
      <c r="E688" s="28"/>
      <c r="F688" s="37">
        <v>1</v>
      </c>
      <c r="G688" s="28"/>
      <c r="H688" s="197">
        <f t="shared" si="36"/>
        <v>1</v>
      </c>
      <c r="I688" s="186">
        <v>0</v>
      </c>
      <c r="J688" s="186">
        <v>0</v>
      </c>
      <c r="K688" s="186">
        <v>1</v>
      </c>
    </row>
    <row r="689" spans="1:16384" ht="9" customHeight="1" x14ac:dyDescent="0.15">
      <c r="A689" s="28" t="s">
        <v>82</v>
      </c>
      <c r="B689" s="28">
        <v>5</v>
      </c>
      <c r="C689" s="28">
        <v>2</v>
      </c>
      <c r="D689" s="37">
        <v>3</v>
      </c>
      <c r="E689" s="28"/>
      <c r="F689" s="37">
        <v>48</v>
      </c>
      <c r="G689" s="28"/>
      <c r="H689" s="197">
        <f t="shared" si="36"/>
        <v>230</v>
      </c>
      <c r="I689" s="186">
        <v>31</v>
      </c>
      <c r="J689" s="186">
        <v>185</v>
      </c>
      <c r="K689" s="186">
        <v>14</v>
      </c>
    </row>
    <row r="690" spans="1:16384" ht="9" customHeight="1" x14ac:dyDescent="0.15">
      <c r="A690" s="28" t="s">
        <v>86</v>
      </c>
      <c r="B690" s="28">
        <v>2</v>
      </c>
      <c r="C690" s="28">
        <v>2</v>
      </c>
      <c r="D690" s="37">
        <v>0</v>
      </c>
      <c r="E690" s="28"/>
      <c r="F690" s="37">
        <v>2</v>
      </c>
      <c r="G690" s="28"/>
      <c r="H690" s="197">
        <f t="shared" si="36"/>
        <v>86</v>
      </c>
      <c r="I690" s="186">
        <v>34</v>
      </c>
      <c r="J690" s="186">
        <v>48</v>
      </c>
      <c r="K690" s="186">
        <v>4</v>
      </c>
    </row>
    <row r="691" spans="1:16384" ht="9" customHeight="1" x14ac:dyDescent="0.15">
      <c r="A691" s="41" t="s">
        <v>88</v>
      </c>
      <c r="B691" s="41">
        <v>1</v>
      </c>
      <c r="C691" s="41">
        <v>1</v>
      </c>
      <c r="D691" s="41">
        <v>0</v>
      </c>
      <c r="E691" s="41"/>
      <c r="F691" s="41">
        <v>8</v>
      </c>
      <c r="G691" s="41"/>
      <c r="H691" s="262">
        <f t="shared" si="36"/>
        <v>30</v>
      </c>
      <c r="I691" s="117">
        <v>5</v>
      </c>
      <c r="J691" s="117">
        <v>22</v>
      </c>
      <c r="K691" s="117">
        <v>3</v>
      </c>
    </row>
    <row r="692" spans="1:16384" s="38" customFormat="1" ht="9" customHeight="1" x14ac:dyDescent="0.15">
      <c r="A692" s="37"/>
      <c r="B692" s="37"/>
      <c r="C692" s="37"/>
      <c r="D692" s="37"/>
      <c r="E692" s="37"/>
      <c r="F692" s="37"/>
      <c r="G692" s="37"/>
      <c r="H692" s="37"/>
      <c r="I692" s="199"/>
      <c r="J692" s="114"/>
      <c r="K692" s="114"/>
      <c r="L692" s="247"/>
      <c r="M692" s="247"/>
      <c r="N692" s="247"/>
      <c r="O692" s="247"/>
      <c r="P692" s="247"/>
      <c r="Q692" s="247"/>
      <c r="R692" s="247"/>
      <c r="S692" s="247"/>
      <c r="T692" s="247"/>
      <c r="U692" s="247"/>
      <c r="V692" s="247"/>
      <c r="W692" s="247"/>
      <c r="X692" s="247"/>
      <c r="Y692" s="247"/>
      <c r="Z692" s="247"/>
      <c r="AA692" s="247"/>
      <c r="AB692" s="247"/>
      <c r="AC692" s="247"/>
      <c r="AD692" s="247"/>
      <c r="AE692" s="247"/>
      <c r="AF692" s="247"/>
      <c r="AG692" s="247"/>
      <c r="AH692" s="247"/>
      <c r="AI692" s="247"/>
      <c r="AJ692" s="247"/>
      <c r="AK692" s="247"/>
      <c r="AL692" s="247"/>
      <c r="AM692" s="247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47"/>
      <c r="AY692" s="247"/>
      <c r="AZ692" s="247"/>
      <c r="BA692" s="247"/>
      <c r="BB692" s="247"/>
      <c r="BC692" s="247"/>
      <c r="BD692" s="247"/>
      <c r="BE692" s="247"/>
      <c r="BF692" s="247"/>
      <c r="BG692" s="247"/>
      <c r="BH692" s="247"/>
      <c r="BI692" s="247"/>
      <c r="BJ692" s="247"/>
      <c r="BK692" s="247"/>
      <c r="BL692" s="247"/>
      <c r="BM692" s="247"/>
      <c r="BN692" s="247"/>
      <c r="BO692" s="247"/>
      <c r="BP692" s="247"/>
      <c r="BQ692" s="247"/>
      <c r="BR692" s="247"/>
      <c r="BS692" s="247"/>
      <c r="BT692" s="247"/>
      <c r="BU692" s="247"/>
      <c r="BV692" s="247"/>
      <c r="BW692" s="247"/>
      <c r="BX692" s="247"/>
      <c r="BY692" s="247"/>
      <c r="BZ692" s="247"/>
      <c r="CA692" s="247"/>
      <c r="CB692" s="247"/>
      <c r="CC692" s="247"/>
      <c r="CD692" s="247"/>
      <c r="CE692" s="247"/>
      <c r="CF692" s="247"/>
      <c r="CG692" s="247"/>
      <c r="CH692" s="247"/>
      <c r="CI692" s="247"/>
      <c r="CJ692" s="247"/>
      <c r="CK692" s="247"/>
      <c r="CL692" s="247"/>
      <c r="CM692" s="247"/>
      <c r="CN692" s="247"/>
      <c r="CO692" s="247"/>
      <c r="CP692" s="247"/>
      <c r="CQ692" s="247"/>
      <c r="CR692" s="247"/>
      <c r="CS692" s="247"/>
      <c r="CT692" s="247"/>
      <c r="CU692" s="247"/>
      <c r="CV692" s="247"/>
      <c r="CW692" s="247"/>
      <c r="CX692" s="247"/>
      <c r="CY692" s="247"/>
      <c r="CZ692" s="247"/>
      <c r="DA692" s="247"/>
      <c r="DB692" s="247"/>
      <c r="DC692" s="247"/>
      <c r="DD692" s="247"/>
      <c r="DE692" s="247"/>
      <c r="DF692" s="247"/>
      <c r="DG692" s="247"/>
      <c r="DH692" s="247"/>
      <c r="DI692" s="247"/>
      <c r="DJ692" s="247"/>
      <c r="DK692" s="247"/>
      <c r="DL692" s="247"/>
      <c r="DM692" s="247"/>
      <c r="DN692" s="247"/>
      <c r="DO692" s="247"/>
      <c r="DP692" s="247"/>
      <c r="DQ692" s="247"/>
      <c r="DR692" s="247"/>
      <c r="DS692" s="247"/>
      <c r="DT692" s="247"/>
      <c r="DU692" s="247"/>
      <c r="DV692" s="247"/>
      <c r="DW692" s="247"/>
      <c r="DX692" s="247"/>
      <c r="DY692" s="247"/>
      <c r="DZ692" s="247"/>
      <c r="EA692" s="247"/>
      <c r="EB692" s="247"/>
      <c r="EC692" s="247"/>
      <c r="ED692" s="247"/>
      <c r="EE692" s="247"/>
      <c r="EF692" s="247"/>
      <c r="EG692" s="247"/>
      <c r="EH692" s="247"/>
      <c r="EI692" s="247"/>
      <c r="EJ692" s="247"/>
      <c r="EK692" s="247"/>
      <c r="EL692" s="247"/>
      <c r="EM692" s="247"/>
      <c r="EN692" s="247"/>
      <c r="EO692" s="247"/>
      <c r="EP692" s="247"/>
      <c r="EQ692" s="247"/>
      <c r="ER692" s="247"/>
      <c r="ES692" s="247"/>
      <c r="ET692" s="247"/>
      <c r="EU692" s="247"/>
      <c r="EV692" s="247"/>
      <c r="EW692" s="247"/>
      <c r="EX692" s="247"/>
      <c r="EY692" s="247"/>
      <c r="EZ692" s="247"/>
      <c r="FA692" s="247"/>
      <c r="FB692" s="247"/>
      <c r="FC692" s="247"/>
      <c r="FD692" s="247"/>
      <c r="FE692" s="247"/>
      <c r="FF692" s="247"/>
      <c r="FG692" s="247"/>
      <c r="FH692" s="247"/>
      <c r="FI692" s="247"/>
      <c r="FJ692" s="247"/>
      <c r="FK692" s="247"/>
      <c r="FL692" s="247"/>
      <c r="FM692" s="247"/>
      <c r="FN692" s="247"/>
      <c r="FO692" s="247"/>
      <c r="FP692" s="247"/>
      <c r="FQ692" s="247"/>
      <c r="FR692" s="247"/>
      <c r="FS692" s="247"/>
      <c r="FT692" s="247"/>
      <c r="FU692" s="247"/>
      <c r="FV692" s="247"/>
      <c r="FW692" s="247"/>
      <c r="FX692" s="247"/>
      <c r="FY692" s="247"/>
      <c r="FZ692" s="247"/>
      <c r="GA692" s="247"/>
      <c r="GB692" s="247"/>
      <c r="GC692" s="247"/>
      <c r="GD692" s="247"/>
      <c r="GE692" s="247"/>
      <c r="GF692" s="247"/>
      <c r="GG692" s="247"/>
      <c r="GH692" s="247"/>
      <c r="GI692" s="247"/>
      <c r="GJ692" s="247"/>
      <c r="GK692" s="247"/>
      <c r="GL692" s="247"/>
      <c r="GM692" s="247"/>
      <c r="GN692" s="247"/>
      <c r="GO692" s="247"/>
      <c r="GP692" s="247"/>
      <c r="GQ692" s="247"/>
      <c r="GR692" s="247"/>
      <c r="GS692" s="247"/>
      <c r="GT692" s="247"/>
      <c r="GU692" s="247"/>
      <c r="GV692" s="247"/>
      <c r="GW692" s="247"/>
      <c r="GX692" s="247"/>
      <c r="GY692" s="247"/>
      <c r="GZ692" s="247"/>
      <c r="HA692" s="247"/>
      <c r="HB692" s="247"/>
      <c r="HC692" s="247"/>
      <c r="HD692" s="247"/>
      <c r="HE692" s="247"/>
      <c r="HF692" s="247"/>
      <c r="HG692" s="247"/>
      <c r="HH692" s="247"/>
      <c r="HI692" s="247"/>
      <c r="HJ692" s="247"/>
      <c r="HK692" s="247"/>
      <c r="HL692" s="247"/>
      <c r="HM692" s="247"/>
      <c r="HN692" s="247"/>
      <c r="HO692" s="247"/>
      <c r="HP692" s="247"/>
      <c r="HQ692" s="247"/>
      <c r="HR692" s="247"/>
      <c r="HS692" s="247"/>
      <c r="HT692" s="247"/>
      <c r="HU692" s="247"/>
      <c r="HV692" s="247"/>
      <c r="HW692" s="247"/>
      <c r="HX692" s="247"/>
      <c r="HY692" s="247"/>
      <c r="HZ692" s="247"/>
      <c r="IA692" s="247"/>
      <c r="IB692" s="247"/>
      <c r="IC692" s="247"/>
      <c r="ID692" s="247"/>
      <c r="IE692" s="247"/>
      <c r="IF692" s="247"/>
      <c r="IG692" s="247"/>
      <c r="IH692" s="247"/>
      <c r="II692" s="247"/>
      <c r="IJ692" s="247"/>
      <c r="IK692" s="247"/>
      <c r="IL692" s="247"/>
      <c r="IM692" s="247"/>
      <c r="IN692" s="247"/>
      <c r="IO692" s="247"/>
      <c r="IP692" s="247"/>
      <c r="IQ692" s="247"/>
      <c r="IR692" s="247"/>
      <c r="IS692" s="247"/>
      <c r="IT692" s="247"/>
      <c r="IU692" s="247"/>
      <c r="IV692" s="247"/>
      <c r="IW692" s="247"/>
      <c r="IX692" s="247"/>
      <c r="IY692" s="247"/>
      <c r="IZ692" s="247"/>
      <c r="JA692" s="247"/>
      <c r="JB692" s="247"/>
      <c r="JC692" s="247"/>
      <c r="JD692" s="247"/>
      <c r="JE692" s="247"/>
      <c r="JF692" s="247"/>
      <c r="JG692" s="247"/>
      <c r="JH692" s="247"/>
      <c r="JI692" s="247"/>
      <c r="JJ692" s="247"/>
      <c r="JK692" s="247"/>
      <c r="JL692" s="247"/>
      <c r="JM692" s="247"/>
      <c r="JN692" s="247"/>
      <c r="JO692" s="247"/>
      <c r="JP692" s="247"/>
      <c r="JQ692" s="247"/>
      <c r="JR692" s="247"/>
      <c r="JS692" s="247"/>
      <c r="JT692" s="247"/>
      <c r="JU692" s="247"/>
      <c r="JV692" s="247"/>
      <c r="JW692" s="247"/>
      <c r="JX692" s="247"/>
      <c r="JY692" s="247"/>
      <c r="JZ692" s="247"/>
      <c r="KA692" s="247"/>
      <c r="KB692" s="247"/>
      <c r="KC692" s="247"/>
      <c r="KD692" s="247"/>
      <c r="KE692" s="247"/>
      <c r="KF692" s="247"/>
      <c r="KG692" s="247"/>
      <c r="KH692" s="247"/>
      <c r="KI692" s="247"/>
      <c r="KJ692" s="247"/>
      <c r="KK692" s="247"/>
      <c r="KL692" s="247"/>
      <c r="KM692" s="247"/>
      <c r="KN692" s="247"/>
      <c r="KO692" s="247"/>
      <c r="KP692" s="247"/>
      <c r="KQ692" s="247"/>
      <c r="KR692" s="247"/>
      <c r="KS692" s="247"/>
      <c r="KT692" s="247"/>
      <c r="KU692" s="247"/>
      <c r="KV692" s="247"/>
      <c r="KW692" s="247"/>
      <c r="KX692" s="247"/>
      <c r="KY692" s="247"/>
      <c r="KZ692" s="247"/>
      <c r="LA692" s="247"/>
      <c r="LB692" s="247"/>
      <c r="LC692" s="247"/>
      <c r="LD692" s="247"/>
      <c r="LE692" s="247"/>
      <c r="LF692" s="247"/>
      <c r="LG692" s="247"/>
      <c r="LH692" s="247"/>
      <c r="LI692" s="247"/>
      <c r="LJ692" s="247"/>
      <c r="LK692" s="247"/>
      <c r="LL692" s="247"/>
      <c r="LM692" s="247"/>
      <c r="LN692" s="247"/>
      <c r="LO692" s="247"/>
      <c r="LP692" s="247"/>
      <c r="LQ692" s="247"/>
      <c r="LR692" s="247"/>
      <c r="LS692" s="247"/>
      <c r="LT692" s="247"/>
      <c r="LU692" s="247"/>
      <c r="LV692" s="247"/>
      <c r="LW692" s="247"/>
      <c r="LX692" s="247"/>
      <c r="LY692" s="247"/>
      <c r="LZ692" s="247"/>
      <c r="MA692" s="247"/>
      <c r="MB692" s="247"/>
      <c r="MC692" s="247"/>
      <c r="MD692" s="247"/>
      <c r="ME692" s="247"/>
      <c r="MF692" s="247"/>
      <c r="MG692" s="247"/>
      <c r="MH692" s="247"/>
      <c r="MI692" s="247"/>
      <c r="MJ692" s="247"/>
      <c r="MK692" s="247"/>
      <c r="ML692" s="247"/>
      <c r="MM692" s="247"/>
      <c r="MN692" s="247"/>
      <c r="MO692" s="247"/>
      <c r="MP692" s="247"/>
      <c r="MQ692" s="247"/>
      <c r="MR692" s="247"/>
      <c r="MS692" s="247"/>
      <c r="MT692" s="247"/>
      <c r="MU692" s="247"/>
      <c r="MV692" s="247"/>
      <c r="MW692" s="247"/>
      <c r="MX692" s="247"/>
      <c r="MY692" s="247"/>
      <c r="MZ692" s="247"/>
      <c r="NA692" s="247"/>
      <c r="NB692" s="247"/>
      <c r="NC692" s="247"/>
      <c r="ND692" s="247"/>
      <c r="NE692" s="247"/>
      <c r="NF692" s="247"/>
      <c r="NG692" s="247"/>
      <c r="NH692" s="247"/>
      <c r="NI692" s="247"/>
      <c r="NJ692" s="247"/>
      <c r="NK692" s="247"/>
      <c r="NL692" s="247"/>
      <c r="NM692" s="247"/>
      <c r="NN692" s="247"/>
      <c r="NO692" s="247"/>
      <c r="NP692" s="247"/>
      <c r="NQ692" s="247"/>
      <c r="NR692" s="247"/>
      <c r="NS692" s="247"/>
      <c r="NT692" s="247"/>
      <c r="NU692" s="247"/>
      <c r="NV692" s="247"/>
      <c r="NW692" s="247"/>
      <c r="NX692" s="247"/>
      <c r="NY692" s="247"/>
      <c r="NZ692" s="247"/>
      <c r="OA692" s="247"/>
      <c r="OB692" s="247"/>
      <c r="OC692" s="247"/>
      <c r="OD692" s="247"/>
      <c r="OE692" s="247"/>
      <c r="OF692" s="247"/>
      <c r="OG692" s="247"/>
      <c r="OH692" s="247"/>
      <c r="OI692" s="247"/>
      <c r="OJ692" s="247"/>
      <c r="OK692" s="247"/>
      <c r="OL692" s="247"/>
      <c r="OM692" s="247"/>
      <c r="ON692" s="247"/>
      <c r="OO692" s="247"/>
      <c r="OP692" s="247"/>
      <c r="OQ692" s="247"/>
      <c r="OR692" s="247"/>
      <c r="OS692" s="247"/>
      <c r="OT692" s="247"/>
      <c r="OU692" s="247"/>
      <c r="OV692" s="247"/>
      <c r="OW692" s="247"/>
      <c r="OX692" s="247"/>
      <c r="OY692" s="247"/>
      <c r="OZ692" s="247"/>
      <c r="PA692" s="247"/>
      <c r="PB692" s="247"/>
      <c r="PC692" s="247"/>
      <c r="PD692" s="247"/>
      <c r="PE692" s="247"/>
      <c r="PF692" s="247"/>
      <c r="PG692" s="247"/>
      <c r="PH692" s="247"/>
      <c r="PI692" s="247"/>
      <c r="PJ692" s="247"/>
      <c r="PK692" s="247"/>
      <c r="PL692" s="247"/>
      <c r="PM692" s="247"/>
      <c r="PN692" s="247"/>
      <c r="PO692" s="247"/>
      <c r="PP692" s="247"/>
      <c r="PQ692" s="247"/>
      <c r="PR692" s="247"/>
      <c r="PS692" s="247"/>
      <c r="PT692" s="247"/>
      <c r="PU692" s="247"/>
      <c r="PV692" s="247"/>
      <c r="PW692" s="247"/>
      <c r="PX692" s="247"/>
      <c r="PY692" s="247"/>
      <c r="PZ692" s="247"/>
      <c r="QA692" s="247"/>
      <c r="QB692" s="247"/>
      <c r="QC692" s="247"/>
      <c r="QD692" s="247"/>
      <c r="QE692" s="247"/>
      <c r="QF692" s="247"/>
      <c r="QG692" s="247"/>
      <c r="QH692" s="247"/>
      <c r="QI692" s="247"/>
      <c r="QJ692" s="247"/>
      <c r="QK692" s="247"/>
      <c r="QL692" s="247"/>
      <c r="QM692" s="247"/>
      <c r="QN692" s="247"/>
      <c r="QO692" s="247"/>
      <c r="QP692" s="247"/>
      <c r="QQ692" s="247"/>
      <c r="QR692" s="247"/>
      <c r="QS692" s="247"/>
      <c r="QT692" s="247"/>
      <c r="QU692" s="247"/>
      <c r="QV692" s="247"/>
      <c r="QW692" s="247"/>
      <c r="QX692" s="247"/>
      <c r="QY692" s="247"/>
      <c r="QZ692" s="247"/>
      <c r="RA692" s="247"/>
      <c r="RB692" s="247"/>
      <c r="RC692" s="247"/>
      <c r="RD692" s="247"/>
      <c r="RE692" s="247"/>
      <c r="RF692" s="247"/>
      <c r="RG692" s="247"/>
      <c r="RH692" s="247"/>
      <c r="RI692" s="247"/>
      <c r="RJ692" s="247"/>
      <c r="RK692" s="247"/>
      <c r="RL692" s="247"/>
      <c r="RM692" s="247"/>
      <c r="RN692" s="247"/>
      <c r="RO692" s="247"/>
      <c r="RP692" s="247"/>
      <c r="RQ692" s="247"/>
      <c r="RR692" s="247"/>
      <c r="RS692" s="247"/>
      <c r="RT692" s="247"/>
      <c r="RU692" s="247"/>
      <c r="RV692" s="247"/>
      <c r="RW692" s="247"/>
      <c r="RX692" s="247"/>
      <c r="RY692" s="247"/>
      <c r="RZ692" s="247"/>
      <c r="SA692" s="247"/>
      <c r="SB692" s="247"/>
      <c r="SC692" s="247"/>
      <c r="SD692" s="247"/>
      <c r="SE692" s="247"/>
      <c r="SF692" s="247"/>
      <c r="SG692" s="247"/>
      <c r="SH692" s="247"/>
      <c r="SI692" s="247"/>
      <c r="SJ692" s="247"/>
      <c r="SK692" s="247"/>
      <c r="SL692" s="247"/>
      <c r="SM692" s="247"/>
      <c r="SN692" s="247"/>
      <c r="SO692" s="247"/>
      <c r="SP692" s="247"/>
      <c r="SQ692" s="247"/>
      <c r="SR692" s="247"/>
      <c r="SS692" s="247"/>
      <c r="ST692" s="247"/>
      <c r="SU692" s="247"/>
      <c r="SV692" s="247"/>
      <c r="SW692" s="247"/>
      <c r="SX692" s="247"/>
      <c r="SY692" s="247"/>
      <c r="SZ692" s="247"/>
      <c r="TA692" s="247"/>
      <c r="TB692" s="247"/>
      <c r="TC692" s="247"/>
      <c r="TD692" s="247"/>
      <c r="TE692" s="247"/>
      <c r="TF692" s="247"/>
      <c r="TG692" s="247"/>
      <c r="TH692" s="247"/>
      <c r="TI692" s="247"/>
      <c r="TJ692" s="247"/>
      <c r="TK692" s="247"/>
      <c r="TL692" s="247"/>
      <c r="TM692" s="247"/>
      <c r="TN692" s="247"/>
      <c r="TO692" s="247"/>
      <c r="TP692" s="247"/>
      <c r="TQ692" s="247"/>
      <c r="TR692" s="247"/>
      <c r="TS692" s="247"/>
      <c r="TT692" s="247"/>
      <c r="TU692" s="247"/>
      <c r="TV692" s="247"/>
      <c r="TW692" s="247"/>
      <c r="TX692" s="247"/>
      <c r="TY692" s="247"/>
      <c r="TZ692" s="247"/>
      <c r="UA692" s="247"/>
      <c r="UB692" s="247"/>
      <c r="UC692" s="247"/>
      <c r="UD692" s="247"/>
      <c r="UE692" s="247"/>
      <c r="UF692" s="247"/>
      <c r="UG692" s="247"/>
      <c r="UH692" s="247"/>
      <c r="UI692" s="247"/>
      <c r="UJ692" s="247"/>
      <c r="UK692" s="247"/>
      <c r="UL692" s="247"/>
      <c r="UM692" s="247"/>
      <c r="UN692" s="247"/>
      <c r="UO692" s="247"/>
      <c r="UP692" s="247"/>
      <c r="UQ692" s="247"/>
      <c r="UR692" s="247"/>
      <c r="US692" s="247"/>
      <c r="UT692" s="247"/>
      <c r="UU692" s="247"/>
      <c r="UV692" s="247"/>
      <c r="UW692" s="247"/>
      <c r="UX692" s="247"/>
      <c r="UY692" s="247"/>
      <c r="UZ692" s="247"/>
      <c r="VA692" s="247"/>
      <c r="VB692" s="247"/>
      <c r="VC692" s="247"/>
      <c r="VD692" s="247"/>
      <c r="VE692" s="247"/>
      <c r="VF692" s="247"/>
      <c r="VG692" s="247"/>
      <c r="VH692" s="247"/>
      <c r="VI692" s="247"/>
      <c r="VJ692" s="247"/>
      <c r="VK692" s="247"/>
      <c r="VL692" s="247"/>
      <c r="VM692" s="247"/>
      <c r="VN692" s="247"/>
      <c r="VO692" s="247"/>
      <c r="VP692" s="247"/>
      <c r="VQ692" s="247"/>
      <c r="VR692" s="247"/>
      <c r="VS692" s="247"/>
      <c r="VT692" s="247"/>
      <c r="VU692" s="247"/>
      <c r="VV692" s="247"/>
      <c r="VW692" s="247"/>
      <c r="VX692" s="247"/>
      <c r="VY692" s="247"/>
      <c r="VZ692" s="247"/>
      <c r="WA692" s="247"/>
      <c r="WB692" s="247"/>
      <c r="WC692" s="247"/>
      <c r="WD692" s="247"/>
      <c r="WE692" s="247"/>
      <c r="WF692" s="247"/>
      <c r="WG692" s="247"/>
      <c r="WH692" s="247"/>
      <c r="WI692" s="247"/>
      <c r="WJ692" s="247"/>
      <c r="WK692" s="247"/>
      <c r="WL692" s="247"/>
      <c r="WM692" s="247"/>
      <c r="WN692" s="247"/>
      <c r="WO692" s="247"/>
      <c r="WP692" s="247"/>
      <c r="WQ692" s="247"/>
      <c r="WR692" s="247"/>
      <c r="WS692" s="247"/>
      <c r="WT692" s="247"/>
      <c r="WU692" s="247"/>
      <c r="WV692" s="247"/>
      <c r="WW692" s="247"/>
      <c r="WX692" s="247"/>
      <c r="WY692" s="247"/>
      <c r="WZ692" s="247"/>
      <c r="XA692" s="247"/>
      <c r="XB692" s="247"/>
      <c r="XC692" s="247"/>
      <c r="XD692" s="247"/>
      <c r="XE692" s="247"/>
      <c r="XF692" s="247"/>
      <c r="XG692" s="247"/>
      <c r="XH692" s="247"/>
      <c r="XI692" s="247"/>
      <c r="XJ692" s="247"/>
      <c r="XK692" s="247"/>
      <c r="XL692" s="247"/>
      <c r="XM692" s="247"/>
      <c r="XN692" s="247"/>
      <c r="XO692" s="247"/>
      <c r="XP692" s="247"/>
      <c r="XQ692" s="247"/>
      <c r="XR692" s="247"/>
      <c r="XS692" s="247"/>
      <c r="XT692" s="247"/>
      <c r="XU692" s="247"/>
      <c r="XV692" s="247"/>
      <c r="XW692" s="247"/>
      <c r="XX692" s="247"/>
      <c r="XY692" s="247"/>
      <c r="XZ692" s="247"/>
      <c r="YA692" s="247"/>
      <c r="YB692" s="247"/>
      <c r="YC692" s="247"/>
      <c r="YD692" s="247"/>
      <c r="YE692" s="247"/>
      <c r="YF692" s="247"/>
      <c r="YG692" s="247"/>
      <c r="YH692" s="247"/>
      <c r="YI692" s="247"/>
      <c r="YJ692" s="247"/>
      <c r="YK692" s="247"/>
      <c r="YL692" s="247"/>
      <c r="YM692" s="247"/>
      <c r="YN692" s="247"/>
      <c r="YO692" s="247"/>
      <c r="YP692" s="247"/>
      <c r="YQ692" s="247"/>
      <c r="YR692" s="247"/>
      <c r="YS692" s="247"/>
      <c r="YT692" s="247"/>
      <c r="YU692" s="247"/>
      <c r="YV692" s="247"/>
      <c r="YW692" s="247"/>
      <c r="YX692" s="247"/>
      <c r="YY692" s="247"/>
      <c r="YZ692" s="247"/>
      <c r="ZA692" s="247"/>
      <c r="ZB692" s="247"/>
      <c r="ZC692" s="247"/>
      <c r="ZD692" s="247"/>
      <c r="ZE692" s="247"/>
      <c r="ZF692" s="247"/>
      <c r="ZG692" s="247"/>
      <c r="ZH692" s="247"/>
      <c r="ZI692" s="247"/>
      <c r="ZJ692" s="247"/>
      <c r="ZK692" s="247"/>
      <c r="ZL692" s="247"/>
      <c r="ZM692" s="247"/>
      <c r="ZN692" s="247"/>
      <c r="ZO692" s="247"/>
      <c r="ZP692" s="247"/>
      <c r="ZQ692" s="247"/>
      <c r="ZR692" s="247"/>
      <c r="ZS692" s="247"/>
      <c r="ZT692" s="247"/>
      <c r="ZU692" s="247"/>
      <c r="ZV692" s="247"/>
      <c r="ZW692" s="247"/>
      <c r="ZX692" s="247"/>
      <c r="ZY692" s="247"/>
      <c r="ZZ692" s="247"/>
      <c r="AAA692" s="247"/>
      <c r="AAB692" s="247"/>
      <c r="AAC692" s="247"/>
      <c r="AAD692" s="247"/>
      <c r="AAE692" s="247"/>
      <c r="AAF692" s="247"/>
      <c r="AAG692" s="247"/>
      <c r="AAH692" s="247"/>
      <c r="AAI692" s="247"/>
      <c r="AAJ692" s="247"/>
      <c r="AAK692" s="247"/>
      <c r="AAL692" s="247"/>
      <c r="AAM692" s="247"/>
      <c r="AAN692" s="247"/>
      <c r="AAO692" s="247"/>
      <c r="AAP692" s="247"/>
      <c r="AAQ692" s="247"/>
      <c r="AAR692" s="247"/>
      <c r="AAS692" s="247"/>
      <c r="AAT692" s="247"/>
      <c r="AAU692" s="247"/>
      <c r="AAV692" s="247"/>
      <c r="AAW692" s="247"/>
      <c r="AAX692" s="247"/>
      <c r="AAY692" s="247"/>
      <c r="AAZ692" s="247"/>
      <c r="ABA692" s="247"/>
      <c r="ABB692" s="247"/>
      <c r="ABC692" s="247"/>
      <c r="ABD692" s="247"/>
      <c r="ABE692" s="247"/>
      <c r="ABF692" s="247"/>
      <c r="ABG692" s="247"/>
      <c r="ABH692" s="247"/>
      <c r="ABI692" s="247"/>
      <c r="ABJ692" s="247"/>
      <c r="ABK692" s="247"/>
      <c r="ABL692" s="247"/>
      <c r="ABM692" s="247"/>
      <c r="ABN692" s="247"/>
      <c r="ABO692" s="247"/>
      <c r="ABP692" s="247"/>
      <c r="ABQ692" s="247"/>
      <c r="ABR692" s="247"/>
      <c r="ABS692" s="247"/>
      <c r="ABT692" s="247"/>
      <c r="ABU692" s="247"/>
      <c r="ABV692" s="247"/>
      <c r="ABW692" s="247"/>
      <c r="ABX692" s="247"/>
      <c r="ABY692" s="247"/>
      <c r="ABZ692" s="247"/>
      <c r="ACA692" s="247"/>
      <c r="ACB692" s="247"/>
      <c r="ACC692" s="247"/>
      <c r="ACD692" s="247"/>
      <c r="ACE692" s="247"/>
      <c r="ACF692" s="247"/>
      <c r="ACG692" s="247"/>
      <c r="ACH692" s="247"/>
      <c r="ACI692" s="247"/>
      <c r="ACJ692" s="247"/>
      <c r="ACK692" s="247"/>
      <c r="ACL692" s="247"/>
      <c r="ACM692" s="247"/>
      <c r="ACN692" s="247"/>
      <c r="ACO692" s="247"/>
      <c r="ACP692" s="247"/>
      <c r="ACQ692" s="247"/>
      <c r="ACR692" s="247"/>
      <c r="ACS692" s="247"/>
      <c r="ACT692" s="247"/>
      <c r="ACU692" s="247"/>
      <c r="ACV692" s="247"/>
      <c r="ACW692" s="247"/>
      <c r="ACX692" s="247"/>
      <c r="ACY692" s="247"/>
      <c r="ACZ692" s="247"/>
      <c r="ADA692" s="247"/>
      <c r="ADB692" s="247"/>
      <c r="ADC692" s="247"/>
      <c r="ADD692" s="247"/>
      <c r="ADE692" s="247"/>
      <c r="ADF692" s="247"/>
      <c r="ADG692" s="247"/>
      <c r="ADH692" s="247"/>
      <c r="ADI692" s="247"/>
      <c r="ADJ692" s="247"/>
      <c r="ADK692" s="247"/>
      <c r="ADL692" s="247"/>
      <c r="ADM692" s="247"/>
      <c r="ADN692" s="247"/>
      <c r="ADO692" s="247"/>
      <c r="ADP692" s="247"/>
      <c r="ADQ692" s="247"/>
      <c r="ADR692" s="247"/>
      <c r="ADS692" s="247"/>
      <c r="ADT692" s="247"/>
      <c r="ADU692" s="247"/>
      <c r="ADV692" s="247"/>
      <c r="ADW692" s="247"/>
      <c r="ADX692" s="247"/>
      <c r="ADY692" s="247"/>
      <c r="ADZ692" s="247"/>
      <c r="AEA692" s="247"/>
      <c r="AEB692" s="247"/>
      <c r="AEC692" s="247"/>
      <c r="AED692" s="247"/>
      <c r="AEE692" s="247"/>
      <c r="AEF692" s="247"/>
      <c r="AEG692" s="247"/>
      <c r="AEH692" s="247"/>
      <c r="AEI692" s="247"/>
      <c r="AEJ692" s="247"/>
      <c r="AEK692" s="247"/>
      <c r="AEL692" s="247"/>
      <c r="AEM692" s="247"/>
      <c r="AEN692" s="247"/>
      <c r="AEO692" s="247"/>
      <c r="AEP692" s="247"/>
      <c r="AEQ692" s="247"/>
      <c r="AER692" s="247"/>
      <c r="AES692" s="247"/>
      <c r="AET692" s="247"/>
      <c r="AEU692" s="247"/>
      <c r="AEV692" s="247"/>
      <c r="AEW692" s="247"/>
      <c r="AEX692" s="247"/>
      <c r="AEY692" s="247"/>
      <c r="AEZ692" s="247"/>
      <c r="AFA692" s="247"/>
      <c r="AFB692" s="247"/>
      <c r="AFC692" s="247"/>
      <c r="AFD692" s="247"/>
      <c r="AFE692" s="247"/>
      <c r="AFF692" s="247"/>
      <c r="AFG692" s="247"/>
      <c r="AFH692" s="247"/>
      <c r="AFI692" s="247"/>
      <c r="AFJ692" s="247"/>
      <c r="AFK692" s="247"/>
      <c r="AFL692" s="247"/>
      <c r="AFM692" s="247"/>
      <c r="AFN692" s="247"/>
      <c r="AFO692" s="247"/>
      <c r="AFP692" s="247"/>
      <c r="AFQ692" s="247"/>
      <c r="AFR692" s="247"/>
      <c r="AFS692" s="247"/>
      <c r="AFT692" s="247"/>
      <c r="AFU692" s="247"/>
      <c r="AFV692" s="247"/>
      <c r="AFW692" s="247"/>
      <c r="AFX692" s="247"/>
      <c r="AFY692" s="247"/>
      <c r="AFZ692" s="247"/>
      <c r="AGA692" s="247"/>
      <c r="AGB692" s="247"/>
      <c r="AGC692" s="247"/>
      <c r="AGD692" s="247"/>
      <c r="AGE692" s="247"/>
      <c r="AGF692" s="247"/>
      <c r="AGG692" s="247"/>
      <c r="AGH692" s="247"/>
      <c r="AGI692" s="247"/>
      <c r="AGJ692" s="247"/>
      <c r="AGK692" s="247"/>
      <c r="AGL692" s="247"/>
      <c r="AGM692" s="247"/>
      <c r="AGN692" s="247"/>
      <c r="AGO692" s="247"/>
      <c r="AGP692" s="247"/>
      <c r="AGQ692" s="247"/>
      <c r="AGR692" s="247"/>
      <c r="AGS692" s="247"/>
      <c r="AGT692" s="247"/>
      <c r="AGU692" s="247"/>
      <c r="AGV692" s="247"/>
      <c r="AGW692" s="247"/>
      <c r="AGX692" s="247"/>
      <c r="AGY692" s="247"/>
      <c r="AGZ692" s="247"/>
      <c r="AHA692" s="247"/>
      <c r="AHB692" s="247"/>
      <c r="AHC692" s="247"/>
      <c r="AHD692" s="247"/>
      <c r="AHE692" s="247"/>
      <c r="AHF692" s="247"/>
      <c r="AHG692" s="247"/>
      <c r="AHH692" s="247"/>
      <c r="AHI692" s="247"/>
      <c r="AHJ692" s="247"/>
      <c r="AHK692" s="247"/>
      <c r="AHL692" s="247"/>
      <c r="AHM692" s="247"/>
      <c r="AHN692" s="247"/>
      <c r="AHO692" s="247"/>
      <c r="AHP692" s="247"/>
      <c r="AHQ692" s="247"/>
      <c r="AHR692" s="247"/>
      <c r="AHS692" s="247"/>
      <c r="AHT692" s="247"/>
      <c r="AHU692" s="247"/>
      <c r="AHV692" s="247"/>
      <c r="AHW692" s="247"/>
      <c r="AHX692" s="247"/>
      <c r="AHY692" s="247"/>
      <c r="AHZ692" s="247"/>
      <c r="AIA692" s="247"/>
      <c r="AIB692" s="247"/>
      <c r="AIC692" s="247"/>
      <c r="AID692" s="247"/>
      <c r="AIE692" s="247"/>
      <c r="AIF692" s="247"/>
      <c r="AIG692" s="247"/>
      <c r="AIH692" s="247"/>
      <c r="AII692" s="247"/>
      <c r="AIJ692" s="247"/>
      <c r="AIK692" s="247"/>
      <c r="AIL692" s="247"/>
      <c r="AIM692" s="247"/>
      <c r="AIN692" s="247"/>
      <c r="AIO692" s="247"/>
      <c r="AIP692" s="247"/>
      <c r="AIQ692" s="247"/>
      <c r="AIR692" s="247"/>
      <c r="AIS692" s="247"/>
      <c r="AIT692" s="247"/>
      <c r="AIU692" s="247"/>
      <c r="AIV692" s="247"/>
      <c r="AIW692" s="247"/>
      <c r="AIX692" s="247"/>
      <c r="AIY692" s="247"/>
      <c r="AIZ692" s="247"/>
      <c r="AJA692" s="247"/>
      <c r="AJB692" s="247"/>
      <c r="AJC692" s="247"/>
      <c r="AJD692" s="247"/>
      <c r="AJE692" s="247"/>
      <c r="AJF692" s="247"/>
      <c r="AJG692" s="247"/>
      <c r="AJH692" s="247"/>
      <c r="AJI692" s="247"/>
      <c r="AJJ692" s="247"/>
      <c r="AJK692" s="247"/>
      <c r="AJL692" s="247"/>
      <c r="AJM692" s="247"/>
      <c r="AJN692" s="247"/>
      <c r="AJO692" s="247"/>
      <c r="AJP692" s="247"/>
      <c r="AJQ692" s="247"/>
      <c r="AJR692" s="247"/>
      <c r="AJS692" s="247"/>
      <c r="AJT692" s="247"/>
      <c r="AJU692" s="247"/>
      <c r="AJV692" s="247"/>
      <c r="AJW692" s="247"/>
      <c r="AJX692" s="247"/>
      <c r="AJY692" s="247"/>
      <c r="AJZ692" s="247"/>
      <c r="AKA692" s="247"/>
      <c r="AKB692" s="247"/>
      <c r="AKC692" s="247"/>
      <c r="AKD692" s="247"/>
      <c r="AKE692" s="247"/>
      <c r="AKF692" s="247"/>
      <c r="AKG692" s="247"/>
      <c r="AKH692" s="247"/>
      <c r="AKI692" s="247"/>
      <c r="AKJ692" s="247"/>
      <c r="AKK692" s="247"/>
      <c r="AKL692" s="247"/>
      <c r="AKM692" s="247"/>
      <c r="AKN692" s="247"/>
      <c r="AKO692" s="247"/>
      <c r="AKP692" s="247"/>
      <c r="AKQ692" s="247"/>
      <c r="AKR692" s="247"/>
      <c r="AKS692" s="247"/>
      <c r="AKT692" s="247"/>
      <c r="AKU692" s="247"/>
      <c r="AKV692" s="247"/>
      <c r="AKW692" s="247"/>
      <c r="AKX692" s="247"/>
      <c r="AKY692" s="247"/>
      <c r="AKZ692" s="247"/>
      <c r="ALA692" s="247"/>
      <c r="ALB692" s="247"/>
      <c r="ALC692" s="247"/>
      <c r="ALD692" s="247"/>
      <c r="ALE692" s="247"/>
      <c r="ALF692" s="247"/>
      <c r="ALG692" s="247"/>
      <c r="ALH692" s="247"/>
      <c r="ALI692" s="247"/>
      <c r="ALJ692" s="247"/>
      <c r="ALK692" s="247"/>
      <c r="ALL692" s="247"/>
      <c r="ALM692" s="247"/>
      <c r="ALN692" s="247"/>
      <c r="ALO692" s="247"/>
      <c r="ALP692" s="247"/>
      <c r="ALQ692" s="247"/>
      <c r="ALR692" s="247"/>
      <c r="ALS692" s="247"/>
      <c r="ALT692" s="247"/>
      <c r="ALU692" s="247"/>
      <c r="ALV692" s="247"/>
      <c r="ALW692" s="247"/>
      <c r="ALX692" s="247"/>
      <c r="ALY692" s="247"/>
      <c r="ALZ692" s="247"/>
      <c r="AMA692" s="247"/>
      <c r="AMB692" s="247"/>
      <c r="AMC692" s="247"/>
      <c r="AMD692" s="247"/>
      <c r="AME692" s="247"/>
      <c r="AMF692" s="247"/>
      <c r="AMG692" s="247"/>
      <c r="AMH692" s="247"/>
      <c r="AMI692" s="247"/>
      <c r="AMJ692" s="247"/>
      <c r="AMK692" s="247"/>
      <c r="AML692" s="247"/>
      <c r="AMM692" s="247"/>
      <c r="AMN692" s="247"/>
      <c r="AMO692" s="247"/>
      <c r="AMP692" s="247"/>
      <c r="AMQ692" s="247"/>
      <c r="AMR692" s="247"/>
      <c r="AMS692" s="247"/>
      <c r="AMT692" s="247"/>
      <c r="AMU692" s="247"/>
      <c r="AMV692" s="247"/>
      <c r="AMW692" s="247"/>
      <c r="AMX692" s="247"/>
      <c r="AMY692" s="247"/>
      <c r="AMZ692" s="247"/>
      <c r="ANA692" s="247"/>
      <c r="ANB692" s="247"/>
      <c r="ANC692" s="247"/>
      <c r="AND692" s="247"/>
      <c r="ANE692" s="247"/>
      <c r="ANF692" s="247"/>
      <c r="ANG692" s="247"/>
      <c r="ANH692" s="247"/>
      <c r="ANI692" s="247"/>
      <c r="ANJ692" s="247"/>
      <c r="ANK692" s="247"/>
      <c r="ANL692" s="247"/>
      <c r="ANM692" s="247"/>
      <c r="ANN692" s="247"/>
      <c r="ANO692" s="247"/>
      <c r="ANP692" s="247"/>
      <c r="ANQ692" s="247"/>
      <c r="ANR692" s="247"/>
      <c r="ANS692" s="247"/>
      <c r="ANT692" s="247"/>
      <c r="ANU692" s="247"/>
      <c r="ANV692" s="247"/>
      <c r="ANW692" s="247"/>
      <c r="ANX692" s="247"/>
      <c r="ANY692" s="247"/>
      <c r="ANZ692" s="247"/>
      <c r="AOA692" s="247"/>
      <c r="AOB692" s="247"/>
      <c r="AOC692" s="247"/>
      <c r="AOD692" s="247"/>
      <c r="AOE692" s="247"/>
      <c r="AOF692" s="247"/>
      <c r="AOG692" s="247"/>
      <c r="AOH692" s="247"/>
      <c r="AOI692" s="247"/>
      <c r="AOJ692" s="247"/>
      <c r="AOK692" s="247"/>
      <c r="AOL692" s="247"/>
      <c r="AOM692" s="247"/>
      <c r="AON692" s="247"/>
      <c r="AOO692" s="247"/>
      <c r="AOP692" s="247"/>
      <c r="AOQ692" s="247"/>
      <c r="AOR692" s="247"/>
      <c r="AOS692" s="247"/>
      <c r="AOT692" s="247"/>
      <c r="AOU692" s="247"/>
      <c r="AOV692" s="247"/>
      <c r="AOW692" s="247"/>
      <c r="AOX692" s="247"/>
      <c r="AOY692" s="247"/>
      <c r="AOZ692" s="247"/>
      <c r="APA692" s="247"/>
      <c r="APB692" s="247"/>
      <c r="APC692" s="247"/>
      <c r="APD692" s="247"/>
      <c r="APE692" s="247"/>
      <c r="APF692" s="247"/>
      <c r="APG692" s="247"/>
      <c r="APH692" s="247"/>
      <c r="API692" s="247"/>
      <c r="APJ692" s="247"/>
      <c r="APK692" s="247"/>
      <c r="APL692" s="247"/>
      <c r="APM692" s="247"/>
      <c r="APN692" s="247"/>
      <c r="APO692" s="247"/>
      <c r="APP692" s="247"/>
      <c r="APQ692" s="247"/>
      <c r="APR692" s="247"/>
      <c r="APS692" s="247"/>
      <c r="APT692" s="247"/>
      <c r="APU692" s="247"/>
      <c r="APV692" s="247"/>
      <c r="APW692" s="247"/>
      <c r="APX692" s="247"/>
      <c r="APY692" s="247"/>
      <c r="APZ692" s="247"/>
      <c r="AQA692" s="247"/>
      <c r="AQB692" s="247"/>
      <c r="AQC692" s="247"/>
      <c r="AQD692" s="247"/>
      <c r="AQE692" s="247"/>
      <c r="AQF692" s="247"/>
      <c r="AQG692" s="247"/>
      <c r="AQH692" s="247"/>
      <c r="AQI692" s="247"/>
      <c r="AQJ692" s="247"/>
      <c r="AQK692" s="247"/>
      <c r="AQL692" s="247"/>
      <c r="AQM692" s="247"/>
      <c r="AQN692" s="247"/>
      <c r="AQO692" s="247"/>
      <c r="AQP692" s="247"/>
      <c r="AQQ692" s="247"/>
      <c r="AQR692" s="247"/>
      <c r="AQS692" s="247"/>
      <c r="AQT692" s="247"/>
      <c r="AQU692" s="247"/>
      <c r="AQV692" s="247"/>
      <c r="AQW692" s="247"/>
      <c r="AQX692" s="247"/>
      <c r="AQY692" s="247"/>
      <c r="AQZ692" s="247"/>
      <c r="ARA692" s="247"/>
      <c r="ARB692" s="247"/>
      <c r="ARC692" s="247"/>
      <c r="ARD692" s="247"/>
      <c r="ARE692" s="247"/>
      <c r="ARF692" s="247"/>
      <c r="ARG692" s="247"/>
      <c r="ARH692" s="247"/>
      <c r="ARI692" s="247"/>
      <c r="ARJ692" s="247"/>
      <c r="ARK692" s="247"/>
      <c r="ARL692" s="247"/>
      <c r="ARM692" s="247"/>
      <c r="ARN692" s="247"/>
      <c r="ARO692" s="247"/>
      <c r="ARP692" s="247"/>
      <c r="ARQ692" s="247"/>
      <c r="ARR692" s="247"/>
      <c r="ARS692" s="247"/>
      <c r="ART692" s="247"/>
      <c r="ARU692" s="247"/>
      <c r="ARV692" s="247"/>
      <c r="ARW692" s="247"/>
      <c r="ARX692" s="247"/>
      <c r="ARY692" s="247"/>
      <c r="ARZ692" s="247"/>
      <c r="ASA692" s="247"/>
      <c r="ASB692" s="247"/>
      <c r="ASC692" s="247"/>
      <c r="ASD692" s="247"/>
      <c r="ASE692" s="247"/>
      <c r="ASF692" s="247"/>
      <c r="ASG692" s="247"/>
      <c r="ASH692" s="247"/>
      <c r="ASI692" s="247"/>
      <c r="ASJ692" s="247"/>
      <c r="ASK692" s="247"/>
      <c r="ASL692" s="247"/>
      <c r="ASM692" s="247"/>
      <c r="ASN692" s="247"/>
      <c r="ASO692" s="247"/>
      <c r="ASP692" s="247"/>
      <c r="ASQ692" s="247"/>
      <c r="ASR692" s="247"/>
      <c r="ASS692" s="247"/>
      <c r="AST692" s="247"/>
      <c r="ASU692" s="247"/>
      <c r="ASV692" s="247"/>
      <c r="ASW692" s="247"/>
      <c r="ASX692" s="247"/>
      <c r="ASY692" s="247"/>
      <c r="ASZ692" s="247"/>
      <c r="ATA692" s="247"/>
      <c r="ATB692" s="247"/>
      <c r="ATC692" s="247"/>
      <c r="ATD692" s="247"/>
      <c r="ATE692" s="247"/>
      <c r="ATF692" s="247"/>
      <c r="ATG692" s="247"/>
      <c r="ATH692" s="247"/>
      <c r="ATI692" s="247"/>
      <c r="ATJ692" s="247"/>
      <c r="ATK692" s="247"/>
      <c r="ATL692" s="247"/>
      <c r="ATM692" s="247"/>
      <c r="ATN692" s="247"/>
      <c r="ATO692" s="247"/>
      <c r="ATP692" s="247"/>
      <c r="ATQ692" s="247"/>
      <c r="ATR692" s="247"/>
      <c r="ATS692" s="247"/>
      <c r="ATT692" s="247"/>
      <c r="ATU692" s="247"/>
      <c r="ATV692" s="247"/>
      <c r="ATW692" s="247"/>
      <c r="ATX692" s="247"/>
      <c r="ATY692" s="247"/>
      <c r="ATZ692" s="247"/>
      <c r="AUA692" s="247"/>
      <c r="AUB692" s="247"/>
      <c r="AUC692" s="247"/>
      <c r="AUD692" s="247"/>
      <c r="AUE692" s="247"/>
      <c r="AUF692" s="247"/>
      <c r="AUG692" s="247"/>
      <c r="AUH692" s="247"/>
      <c r="AUI692" s="247"/>
      <c r="AUJ692" s="247"/>
      <c r="AUK692" s="247"/>
      <c r="AUL692" s="247"/>
      <c r="AUM692" s="247"/>
      <c r="AUN692" s="247"/>
      <c r="AUO692" s="247"/>
      <c r="AUP692" s="247"/>
      <c r="AUQ692" s="247"/>
      <c r="AUR692" s="247"/>
      <c r="AUS692" s="247"/>
      <c r="AUT692" s="247"/>
      <c r="AUU692" s="247"/>
      <c r="AUV692" s="247"/>
      <c r="AUW692" s="247"/>
      <c r="AUX692" s="247"/>
      <c r="AUY692" s="247"/>
      <c r="AUZ692" s="247"/>
      <c r="AVA692" s="247"/>
      <c r="AVB692" s="247"/>
      <c r="AVC692" s="247"/>
      <c r="AVD692" s="247"/>
      <c r="AVE692" s="247"/>
      <c r="AVF692" s="247"/>
      <c r="AVG692" s="247"/>
      <c r="AVH692" s="247"/>
      <c r="AVI692" s="247"/>
      <c r="AVJ692" s="247"/>
      <c r="AVK692" s="247"/>
      <c r="AVL692" s="247"/>
      <c r="AVM692" s="247"/>
      <c r="AVN692" s="247"/>
      <c r="AVO692" s="247"/>
      <c r="AVP692" s="247"/>
      <c r="AVQ692" s="247"/>
      <c r="AVR692" s="247"/>
      <c r="AVS692" s="247"/>
      <c r="AVT692" s="247"/>
      <c r="AVU692" s="247"/>
      <c r="AVV692" s="247"/>
      <c r="AVW692" s="247"/>
      <c r="AVX692" s="247"/>
      <c r="AVY692" s="247"/>
      <c r="AVZ692" s="247"/>
      <c r="AWA692" s="247"/>
      <c r="AWB692" s="247"/>
      <c r="AWC692" s="247"/>
      <c r="AWD692" s="247"/>
      <c r="AWE692" s="247"/>
      <c r="AWF692" s="247"/>
      <c r="AWG692" s="247"/>
      <c r="AWH692" s="247"/>
      <c r="AWI692" s="247"/>
      <c r="AWJ692" s="247"/>
      <c r="AWK692" s="247"/>
      <c r="AWL692" s="247"/>
      <c r="AWM692" s="247"/>
      <c r="AWN692" s="247"/>
      <c r="AWO692" s="247"/>
      <c r="AWP692" s="247"/>
      <c r="AWQ692" s="247"/>
      <c r="AWR692" s="247"/>
      <c r="AWS692" s="247"/>
      <c r="AWT692" s="247"/>
      <c r="AWU692" s="247"/>
      <c r="AWV692" s="247"/>
      <c r="AWW692" s="247"/>
      <c r="AWX692" s="247"/>
      <c r="AWY692" s="247"/>
      <c r="AWZ692" s="247"/>
      <c r="AXA692" s="247"/>
      <c r="AXB692" s="247"/>
      <c r="AXC692" s="247"/>
      <c r="AXD692" s="247"/>
      <c r="AXE692" s="247"/>
      <c r="AXF692" s="247"/>
      <c r="AXG692" s="247"/>
      <c r="AXH692" s="247"/>
      <c r="AXI692" s="247"/>
      <c r="AXJ692" s="247"/>
      <c r="AXK692" s="247"/>
      <c r="AXL692" s="247"/>
      <c r="AXM692" s="247"/>
      <c r="AXN692" s="247"/>
      <c r="AXO692" s="247"/>
      <c r="AXP692" s="247"/>
      <c r="AXQ692" s="247"/>
      <c r="AXR692" s="247"/>
      <c r="AXS692" s="247"/>
      <c r="AXT692" s="247"/>
      <c r="AXU692" s="247"/>
      <c r="AXV692" s="247"/>
      <c r="AXW692" s="247"/>
      <c r="AXX692" s="247"/>
      <c r="AXY692" s="247"/>
      <c r="AXZ692" s="247"/>
      <c r="AYA692" s="247"/>
      <c r="AYB692" s="247"/>
      <c r="AYC692" s="247"/>
      <c r="AYD692" s="247"/>
      <c r="AYE692" s="247"/>
      <c r="AYF692" s="247"/>
      <c r="AYG692" s="247"/>
      <c r="AYH692" s="247"/>
      <c r="AYI692" s="247"/>
      <c r="AYJ692" s="247"/>
      <c r="AYK692" s="247"/>
      <c r="AYL692" s="247"/>
      <c r="AYM692" s="247"/>
      <c r="AYN692" s="247"/>
      <c r="AYO692" s="247"/>
      <c r="AYP692" s="247"/>
      <c r="AYQ692" s="247"/>
      <c r="AYR692" s="247"/>
      <c r="AYS692" s="247"/>
      <c r="AYT692" s="247"/>
      <c r="AYU692" s="247"/>
      <c r="AYV692" s="247"/>
      <c r="AYW692" s="247"/>
      <c r="AYX692" s="247"/>
      <c r="AYY692" s="247"/>
      <c r="AYZ692" s="247"/>
      <c r="AZA692" s="247"/>
      <c r="AZB692" s="247"/>
      <c r="AZC692" s="247"/>
      <c r="AZD692" s="247"/>
      <c r="AZE692" s="247"/>
      <c r="AZF692" s="247"/>
      <c r="AZG692" s="247"/>
      <c r="AZH692" s="247"/>
      <c r="AZI692" s="247"/>
      <c r="AZJ692" s="247"/>
      <c r="AZK692" s="247"/>
      <c r="AZL692" s="247"/>
      <c r="AZM692" s="247"/>
      <c r="AZN692" s="247"/>
      <c r="AZO692" s="247"/>
      <c r="AZP692" s="247"/>
      <c r="AZQ692" s="247"/>
      <c r="AZR692" s="247"/>
      <c r="AZS692" s="247"/>
      <c r="AZT692" s="247"/>
      <c r="AZU692" s="247"/>
      <c r="AZV692" s="247"/>
      <c r="AZW692" s="247"/>
      <c r="AZX692" s="247"/>
      <c r="AZY692" s="247"/>
      <c r="AZZ692" s="247"/>
      <c r="BAA692" s="247"/>
      <c r="BAB692" s="247"/>
      <c r="BAC692" s="247"/>
      <c r="BAD692" s="247"/>
      <c r="BAE692" s="247"/>
      <c r="BAF692" s="247"/>
      <c r="BAG692" s="247"/>
      <c r="BAH692" s="247"/>
      <c r="BAI692" s="247"/>
      <c r="BAJ692" s="247"/>
      <c r="BAK692" s="247"/>
      <c r="BAL692" s="247"/>
      <c r="BAM692" s="247"/>
      <c r="BAN692" s="247"/>
      <c r="BAO692" s="247"/>
      <c r="BAP692" s="247"/>
      <c r="BAQ692" s="247"/>
      <c r="BAR692" s="247"/>
      <c r="BAS692" s="247"/>
      <c r="BAT692" s="247"/>
      <c r="BAU692" s="247"/>
      <c r="BAV692" s="247"/>
      <c r="BAW692" s="247"/>
      <c r="BAX692" s="247"/>
      <c r="BAY692" s="247"/>
      <c r="BAZ692" s="247"/>
      <c r="BBA692" s="247"/>
      <c r="BBB692" s="247"/>
      <c r="BBC692" s="247"/>
      <c r="BBD692" s="247"/>
      <c r="BBE692" s="247"/>
      <c r="BBF692" s="247"/>
      <c r="BBG692" s="247"/>
      <c r="BBH692" s="247"/>
      <c r="BBI692" s="247"/>
      <c r="BBJ692" s="247"/>
      <c r="BBK692" s="247"/>
      <c r="BBL692" s="247"/>
      <c r="BBM692" s="247"/>
      <c r="BBN692" s="247"/>
      <c r="BBO692" s="247"/>
      <c r="BBP692" s="247"/>
      <c r="BBQ692" s="247"/>
      <c r="BBR692" s="247"/>
      <c r="BBS692" s="247"/>
      <c r="BBT692" s="247"/>
      <c r="BBU692" s="247"/>
      <c r="BBV692" s="247"/>
      <c r="BBW692" s="247"/>
      <c r="BBX692" s="247"/>
      <c r="BBY692" s="247"/>
      <c r="BBZ692" s="247"/>
      <c r="BCA692" s="247"/>
      <c r="BCB692" s="247"/>
      <c r="BCC692" s="247"/>
      <c r="BCD692" s="247"/>
      <c r="BCE692" s="247"/>
      <c r="BCF692" s="247"/>
      <c r="BCG692" s="247"/>
      <c r="BCH692" s="247"/>
      <c r="BCI692" s="247"/>
      <c r="BCJ692" s="247"/>
      <c r="BCK692" s="247"/>
      <c r="BCL692" s="247"/>
      <c r="BCM692" s="247"/>
      <c r="BCN692" s="247"/>
      <c r="BCO692" s="247"/>
      <c r="BCP692" s="247"/>
      <c r="BCQ692" s="247"/>
      <c r="BCR692" s="247"/>
      <c r="BCS692" s="247"/>
      <c r="BCT692" s="247"/>
      <c r="BCU692" s="247"/>
      <c r="BCV692" s="247"/>
      <c r="BCW692" s="247"/>
      <c r="BCX692" s="247"/>
      <c r="BCY692" s="247"/>
      <c r="BCZ692" s="247"/>
      <c r="BDA692" s="247"/>
      <c r="BDB692" s="247"/>
      <c r="BDC692" s="247"/>
      <c r="BDD692" s="247"/>
      <c r="BDE692" s="247"/>
      <c r="BDF692" s="247"/>
      <c r="BDG692" s="247"/>
      <c r="BDH692" s="247"/>
      <c r="BDI692" s="247"/>
      <c r="BDJ692" s="247"/>
      <c r="BDK692" s="247"/>
      <c r="BDL692" s="247"/>
      <c r="BDM692" s="247"/>
      <c r="BDN692" s="247"/>
      <c r="BDO692" s="247"/>
      <c r="BDP692" s="247"/>
      <c r="BDQ692" s="247"/>
      <c r="BDR692" s="247"/>
      <c r="BDS692" s="247"/>
      <c r="BDT692" s="247"/>
      <c r="BDU692" s="247"/>
      <c r="BDV692" s="247"/>
      <c r="BDW692" s="247"/>
      <c r="BDX692" s="247"/>
      <c r="BDY692" s="247"/>
      <c r="BDZ692" s="247"/>
      <c r="BEA692" s="247"/>
      <c r="BEB692" s="247"/>
      <c r="BEC692" s="247"/>
      <c r="BED692" s="247"/>
      <c r="BEE692" s="247"/>
      <c r="BEF692" s="247"/>
      <c r="BEG692" s="247"/>
      <c r="BEH692" s="247"/>
      <c r="BEI692" s="247"/>
      <c r="BEJ692" s="247"/>
      <c r="BEK692" s="247"/>
      <c r="BEL692" s="247"/>
      <c r="BEM692" s="247"/>
      <c r="BEN692" s="247"/>
      <c r="BEO692" s="247"/>
      <c r="BEP692" s="247"/>
      <c r="BEQ692" s="247"/>
      <c r="BER692" s="247"/>
      <c r="BES692" s="247"/>
      <c r="BET692" s="247"/>
      <c r="BEU692" s="247"/>
      <c r="BEV692" s="247"/>
      <c r="BEW692" s="247"/>
      <c r="BEX692" s="247"/>
      <c r="BEY692" s="247"/>
      <c r="BEZ692" s="247"/>
      <c r="BFA692" s="247"/>
      <c r="BFB692" s="247"/>
      <c r="BFC692" s="247"/>
      <c r="BFD692" s="247"/>
      <c r="BFE692" s="247"/>
      <c r="BFF692" s="247"/>
      <c r="BFG692" s="247"/>
      <c r="BFH692" s="247"/>
      <c r="BFI692" s="247"/>
      <c r="BFJ692" s="247"/>
      <c r="BFK692" s="247"/>
      <c r="BFL692" s="247"/>
      <c r="BFM692" s="247"/>
      <c r="BFN692" s="247"/>
      <c r="BFO692" s="247"/>
      <c r="BFP692" s="247"/>
      <c r="BFQ692" s="247"/>
      <c r="BFR692" s="247"/>
      <c r="BFS692" s="247"/>
      <c r="BFT692" s="247"/>
      <c r="BFU692" s="247"/>
      <c r="BFV692" s="247"/>
      <c r="BFW692" s="247"/>
      <c r="BFX692" s="247"/>
      <c r="BFY692" s="247"/>
      <c r="BFZ692" s="247"/>
      <c r="BGA692" s="247"/>
      <c r="BGB692" s="247"/>
      <c r="BGC692" s="247"/>
      <c r="BGD692" s="247"/>
      <c r="BGE692" s="247"/>
      <c r="BGF692" s="247"/>
      <c r="BGG692" s="247"/>
      <c r="BGH692" s="247"/>
      <c r="BGI692" s="247"/>
      <c r="BGJ692" s="247"/>
      <c r="BGK692" s="247"/>
      <c r="BGL692" s="247"/>
      <c r="BGM692" s="247"/>
      <c r="BGN692" s="247"/>
      <c r="BGO692" s="247"/>
      <c r="BGP692" s="247"/>
      <c r="BGQ692" s="247"/>
      <c r="BGR692" s="247"/>
      <c r="BGS692" s="247"/>
      <c r="BGT692" s="247"/>
      <c r="BGU692" s="247"/>
      <c r="BGV692" s="247"/>
      <c r="BGW692" s="247"/>
      <c r="BGX692" s="247"/>
      <c r="BGY692" s="247"/>
      <c r="BGZ692" s="247"/>
      <c r="BHA692" s="247"/>
      <c r="BHB692" s="247"/>
      <c r="BHC692" s="247"/>
      <c r="BHD692" s="247"/>
      <c r="BHE692" s="247"/>
      <c r="BHF692" s="247"/>
      <c r="BHG692" s="247"/>
      <c r="BHH692" s="247"/>
      <c r="BHI692" s="247"/>
      <c r="BHJ692" s="247"/>
      <c r="BHK692" s="247"/>
      <c r="BHL692" s="247"/>
      <c r="BHM692" s="247"/>
      <c r="BHN692" s="247"/>
      <c r="BHO692" s="247"/>
      <c r="BHP692" s="247"/>
      <c r="BHQ692" s="247"/>
      <c r="BHR692" s="247"/>
      <c r="BHS692" s="247"/>
      <c r="BHT692" s="247"/>
      <c r="BHU692" s="247"/>
      <c r="BHV692" s="247"/>
      <c r="BHW692" s="247"/>
      <c r="BHX692" s="247"/>
      <c r="BHY692" s="247"/>
      <c r="BHZ692" s="247"/>
      <c r="BIA692" s="247"/>
      <c r="BIB692" s="247"/>
      <c r="BIC692" s="247"/>
      <c r="BID692" s="247"/>
      <c r="BIE692" s="247"/>
      <c r="BIF692" s="247"/>
      <c r="BIG692" s="247"/>
      <c r="BIH692" s="247"/>
      <c r="BII692" s="247"/>
      <c r="BIJ692" s="247"/>
      <c r="BIK692" s="247"/>
      <c r="BIL692" s="247"/>
      <c r="BIM692" s="247"/>
      <c r="BIN692" s="247"/>
      <c r="BIO692" s="247"/>
      <c r="BIP692" s="247"/>
      <c r="BIQ692" s="247"/>
      <c r="BIR692" s="247"/>
      <c r="BIS692" s="247"/>
      <c r="BIT692" s="247"/>
      <c r="BIU692" s="247"/>
      <c r="BIV692" s="247"/>
      <c r="BIW692" s="247"/>
      <c r="BIX692" s="247"/>
      <c r="BIY692" s="247"/>
      <c r="BIZ692" s="247"/>
      <c r="BJA692" s="247"/>
      <c r="BJB692" s="247"/>
      <c r="BJC692" s="247"/>
      <c r="BJD692" s="247"/>
      <c r="BJE692" s="247"/>
      <c r="BJF692" s="247"/>
      <c r="BJG692" s="247"/>
      <c r="BJH692" s="247"/>
      <c r="BJI692" s="247"/>
      <c r="BJJ692" s="247"/>
      <c r="BJK692" s="247"/>
      <c r="BJL692" s="247"/>
      <c r="BJM692" s="247"/>
      <c r="BJN692" s="247"/>
      <c r="BJO692" s="247"/>
      <c r="BJP692" s="247"/>
      <c r="BJQ692" s="247"/>
      <c r="BJR692" s="247"/>
      <c r="BJS692" s="247"/>
      <c r="BJT692" s="247"/>
      <c r="BJU692" s="247"/>
      <c r="BJV692" s="247"/>
      <c r="BJW692" s="247"/>
      <c r="BJX692" s="247"/>
      <c r="BJY692" s="247"/>
      <c r="BJZ692" s="247"/>
      <c r="BKA692" s="247"/>
      <c r="BKB692" s="247"/>
      <c r="BKC692" s="247"/>
      <c r="BKD692" s="247"/>
      <c r="BKE692" s="247"/>
      <c r="BKF692" s="247"/>
      <c r="BKG692" s="247"/>
      <c r="BKH692" s="247"/>
      <c r="BKI692" s="247"/>
      <c r="BKJ692" s="247"/>
      <c r="BKK692" s="247"/>
      <c r="BKL692" s="247"/>
      <c r="BKM692" s="247"/>
      <c r="BKN692" s="247"/>
      <c r="BKO692" s="247"/>
      <c r="BKP692" s="247"/>
      <c r="BKQ692" s="247"/>
      <c r="BKR692" s="247"/>
      <c r="BKS692" s="247"/>
      <c r="BKT692" s="247"/>
      <c r="BKU692" s="247"/>
      <c r="BKV692" s="247"/>
      <c r="BKW692" s="247"/>
      <c r="BKX692" s="247"/>
      <c r="BKY692" s="247"/>
      <c r="BKZ692" s="247"/>
      <c r="BLA692" s="247"/>
      <c r="BLB692" s="247"/>
      <c r="BLC692" s="247"/>
      <c r="BLD692" s="247"/>
      <c r="BLE692" s="247"/>
      <c r="BLF692" s="247"/>
      <c r="BLG692" s="247"/>
      <c r="BLH692" s="247"/>
      <c r="BLI692" s="247"/>
      <c r="BLJ692" s="247"/>
      <c r="BLK692" s="247"/>
      <c r="BLL692" s="247"/>
      <c r="BLM692" s="247"/>
      <c r="BLN692" s="247"/>
      <c r="BLO692" s="247"/>
      <c r="BLP692" s="247"/>
      <c r="BLQ692" s="247"/>
      <c r="BLR692" s="247"/>
      <c r="BLS692" s="247"/>
      <c r="BLT692" s="247"/>
      <c r="BLU692" s="247"/>
      <c r="BLV692" s="247"/>
      <c r="BLW692" s="247"/>
      <c r="BLX692" s="247"/>
      <c r="BLY692" s="247"/>
      <c r="BLZ692" s="247"/>
      <c r="BMA692" s="247"/>
      <c r="BMB692" s="247"/>
      <c r="BMC692" s="247"/>
      <c r="BMD692" s="247"/>
      <c r="BME692" s="247"/>
      <c r="BMF692" s="247"/>
      <c r="BMG692" s="247"/>
      <c r="BMH692" s="247"/>
      <c r="BMI692" s="247"/>
      <c r="BMJ692" s="247"/>
      <c r="BMK692" s="247"/>
      <c r="BML692" s="247"/>
      <c r="BMM692" s="247"/>
      <c r="BMN692" s="247"/>
      <c r="BMO692" s="247"/>
      <c r="BMP692" s="247"/>
      <c r="BMQ692" s="247"/>
      <c r="BMR692" s="247"/>
      <c r="BMS692" s="247"/>
      <c r="BMT692" s="247"/>
      <c r="BMU692" s="247"/>
      <c r="BMV692" s="247"/>
      <c r="BMW692" s="247"/>
      <c r="BMX692" s="247"/>
      <c r="BMY692" s="247"/>
      <c r="BMZ692" s="247"/>
      <c r="BNA692" s="247"/>
      <c r="BNB692" s="247"/>
      <c r="BNC692" s="247"/>
      <c r="BND692" s="247"/>
      <c r="BNE692" s="247"/>
      <c r="BNF692" s="247"/>
      <c r="BNG692" s="247"/>
      <c r="BNH692" s="247"/>
      <c r="BNI692" s="247"/>
      <c r="BNJ692" s="247"/>
      <c r="BNK692" s="247"/>
      <c r="BNL692" s="247"/>
      <c r="BNM692" s="247"/>
      <c r="BNN692" s="247"/>
      <c r="BNO692" s="247"/>
      <c r="BNP692" s="247"/>
      <c r="BNQ692" s="247"/>
      <c r="BNR692" s="247"/>
      <c r="BNS692" s="247"/>
      <c r="BNT692" s="247"/>
      <c r="BNU692" s="247"/>
      <c r="BNV692" s="247"/>
      <c r="BNW692" s="247"/>
      <c r="BNX692" s="247"/>
      <c r="BNY692" s="247"/>
      <c r="BNZ692" s="247"/>
      <c r="BOA692" s="247"/>
      <c r="BOB692" s="247"/>
      <c r="BOC692" s="247"/>
      <c r="BOD692" s="247"/>
      <c r="BOE692" s="247"/>
      <c r="BOF692" s="247"/>
      <c r="BOG692" s="247"/>
      <c r="BOH692" s="247"/>
      <c r="BOI692" s="247"/>
      <c r="BOJ692" s="247"/>
      <c r="BOK692" s="247"/>
      <c r="BOL692" s="247"/>
      <c r="BOM692" s="247"/>
      <c r="BON692" s="247"/>
      <c r="BOO692" s="247"/>
      <c r="BOP692" s="247"/>
      <c r="BOQ692" s="247"/>
      <c r="BOR692" s="247"/>
      <c r="BOS692" s="247"/>
      <c r="BOT692" s="247"/>
      <c r="BOU692" s="247"/>
      <c r="BOV692" s="247"/>
      <c r="BOW692" s="247"/>
      <c r="BOX692" s="247"/>
      <c r="BOY692" s="247"/>
      <c r="BOZ692" s="247"/>
      <c r="BPA692" s="247"/>
      <c r="BPB692" s="247"/>
      <c r="BPC692" s="247"/>
      <c r="BPD692" s="247"/>
      <c r="BPE692" s="247"/>
      <c r="BPF692" s="247"/>
      <c r="BPG692" s="247"/>
      <c r="BPH692" s="247"/>
      <c r="BPI692" s="247"/>
      <c r="BPJ692" s="247"/>
      <c r="BPK692" s="247"/>
      <c r="BPL692" s="247"/>
      <c r="BPM692" s="247"/>
      <c r="BPN692" s="247"/>
      <c r="BPO692" s="247"/>
      <c r="BPP692" s="247"/>
      <c r="BPQ692" s="247"/>
      <c r="BPR692" s="247"/>
      <c r="BPS692" s="247"/>
      <c r="BPT692" s="247"/>
      <c r="BPU692" s="247"/>
      <c r="BPV692" s="247"/>
      <c r="BPW692" s="247"/>
      <c r="BPX692" s="247"/>
      <c r="BPY692" s="247"/>
      <c r="BPZ692" s="247"/>
      <c r="BQA692" s="247"/>
      <c r="BQB692" s="247"/>
      <c r="BQC692" s="247"/>
      <c r="BQD692" s="247"/>
      <c r="BQE692" s="247"/>
      <c r="BQF692" s="247"/>
      <c r="BQG692" s="247"/>
      <c r="BQH692" s="247"/>
      <c r="BQI692" s="247"/>
      <c r="BQJ692" s="247"/>
      <c r="BQK692" s="247"/>
      <c r="BQL692" s="247"/>
      <c r="BQM692" s="247"/>
      <c r="BQN692" s="247"/>
      <c r="BQO692" s="247"/>
      <c r="BQP692" s="247"/>
      <c r="BQQ692" s="247"/>
      <c r="BQR692" s="247"/>
      <c r="BQS692" s="247"/>
      <c r="BQT692" s="247"/>
      <c r="BQU692" s="247"/>
      <c r="BQV692" s="247"/>
      <c r="BQW692" s="247"/>
      <c r="BQX692" s="247"/>
      <c r="BQY692" s="247"/>
      <c r="BQZ692" s="247"/>
      <c r="BRA692" s="247"/>
      <c r="BRB692" s="247"/>
      <c r="BRC692" s="247"/>
      <c r="BRD692" s="247"/>
      <c r="BRE692" s="247"/>
      <c r="BRF692" s="247"/>
      <c r="BRG692" s="247"/>
      <c r="BRH692" s="247"/>
      <c r="BRI692" s="247"/>
      <c r="BRJ692" s="247"/>
      <c r="BRK692" s="247"/>
      <c r="BRL692" s="247"/>
      <c r="BRM692" s="247"/>
      <c r="BRN692" s="247"/>
      <c r="BRO692" s="247"/>
      <c r="BRP692" s="247"/>
      <c r="BRQ692" s="247"/>
      <c r="BRR692" s="247"/>
      <c r="BRS692" s="247"/>
      <c r="BRT692" s="247"/>
      <c r="BRU692" s="247"/>
      <c r="BRV692" s="247"/>
      <c r="BRW692" s="247"/>
      <c r="BRX692" s="247"/>
      <c r="BRY692" s="247"/>
      <c r="BRZ692" s="247"/>
      <c r="BSA692" s="247"/>
      <c r="BSB692" s="247"/>
      <c r="BSC692" s="247"/>
      <c r="BSD692" s="247"/>
      <c r="BSE692" s="247"/>
      <c r="BSF692" s="247"/>
      <c r="BSG692" s="247"/>
      <c r="BSH692" s="247"/>
      <c r="BSI692" s="247"/>
      <c r="BSJ692" s="247"/>
      <c r="BSK692" s="247"/>
      <c r="BSL692" s="247"/>
      <c r="BSM692" s="247"/>
      <c r="BSN692" s="247"/>
      <c r="BSO692" s="247"/>
      <c r="BSP692" s="247"/>
      <c r="BSQ692" s="247"/>
      <c r="BSR692" s="247"/>
      <c r="BSS692" s="247"/>
      <c r="BST692" s="247"/>
      <c r="BSU692" s="247"/>
      <c r="BSV692" s="247"/>
      <c r="BSW692" s="247"/>
      <c r="BSX692" s="247"/>
      <c r="BSY692" s="247"/>
      <c r="BSZ692" s="247"/>
      <c r="BTA692" s="247"/>
      <c r="BTB692" s="247"/>
      <c r="BTC692" s="247"/>
      <c r="BTD692" s="247"/>
      <c r="BTE692" s="247"/>
      <c r="BTF692" s="247"/>
      <c r="BTG692" s="247"/>
      <c r="BTH692" s="247"/>
      <c r="BTI692" s="247"/>
      <c r="BTJ692" s="247"/>
      <c r="BTK692" s="247"/>
      <c r="BTL692" s="247"/>
      <c r="BTM692" s="247"/>
      <c r="BTN692" s="247"/>
      <c r="BTO692" s="247"/>
      <c r="BTP692" s="247"/>
      <c r="BTQ692" s="247"/>
      <c r="BTR692" s="247"/>
      <c r="BTS692" s="247"/>
      <c r="BTT692" s="247"/>
      <c r="BTU692" s="247"/>
      <c r="BTV692" s="247"/>
      <c r="BTW692" s="247"/>
      <c r="BTX692" s="247"/>
      <c r="BTY692" s="247"/>
      <c r="BTZ692" s="247"/>
      <c r="BUA692" s="247"/>
      <c r="BUB692" s="247"/>
      <c r="BUC692" s="247"/>
      <c r="BUD692" s="247"/>
      <c r="BUE692" s="247"/>
      <c r="BUF692" s="247"/>
      <c r="BUG692" s="247"/>
      <c r="BUH692" s="247"/>
      <c r="BUI692" s="247"/>
      <c r="BUJ692" s="247"/>
      <c r="BUK692" s="247"/>
      <c r="BUL692" s="247"/>
      <c r="BUM692" s="247"/>
      <c r="BUN692" s="247"/>
      <c r="BUO692" s="247"/>
      <c r="BUP692" s="247"/>
      <c r="BUQ692" s="247"/>
      <c r="BUR692" s="247"/>
      <c r="BUS692" s="247"/>
      <c r="BUT692" s="247"/>
      <c r="BUU692" s="247"/>
      <c r="BUV692" s="247"/>
      <c r="BUW692" s="247"/>
      <c r="BUX692" s="247"/>
      <c r="BUY692" s="247"/>
      <c r="BUZ692" s="247"/>
      <c r="BVA692" s="247"/>
      <c r="BVB692" s="247"/>
      <c r="BVC692" s="247"/>
      <c r="BVD692" s="247"/>
      <c r="BVE692" s="247"/>
      <c r="BVF692" s="247"/>
      <c r="BVG692" s="247"/>
      <c r="BVH692" s="247"/>
      <c r="BVI692" s="247"/>
      <c r="BVJ692" s="247"/>
      <c r="BVK692" s="247"/>
      <c r="BVL692" s="247"/>
      <c r="BVM692" s="247"/>
      <c r="BVN692" s="247"/>
      <c r="BVO692" s="247"/>
      <c r="BVP692" s="247"/>
      <c r="BVQ692" s="247"/>
      <c r="BVR692" s="247"/>
      <c r="BVS692" s="247"/>
      <c r="BVT692" s="247"/>
      <c r="BVU692" s="247"/>
      <c r="BVV692" s="247"/>
      <c r="BVW692" s="247"/>
      <c r="BVX692" s="247"/>
      <c r="BVY692" s="247"/>
      <c r="BVZ692" s="247"/>
      <c r="BWA692" s="247"/>
      <c r="BWB692" s="247"/>
      <c r="BWC692" s="247"/>
      <c r="BWD692" s="247"/>
      <c r="BWE692" s="247"/>
      <c r="BWF692" s="247"/>
      <c r="BWG692" s="247"/>
      <c r="BWH692" s="247"/>
      <c r="BWI692" s="247"/>
      <c r="BWJ692" s="247"/>
      <c r="BWK692" s="247"/>
      <c r="BWL692" s="247"/>
      <c r="BWM692" s="247"/>
      <c r="BWN692" s="247"/>
      <c r="BWO692" s="247"/>
      <c r="BWP692" s="247"/>
      <c r="BWQ692" s="247"/>
      <c r="BWR692" s="247"/>
      <c r="BWS692" s="247"/>
      <c r="BWT692" s="247"/>
      <c r="BWU692" s="247"/>
      <c r="BWV692" s="247"/>
      <c r="BWW692" s="247"/>
      <c r="BWX692" s="247"/>
      <c r="BWY692" s="247"/>
      <c r="BWZ692" s="247"/>
      <c r="BXA692" s="247"/>
      <c r="BXB692" s="247"/>
      <c r="BXC692" s="247"/>
      <c r="BXD692" s="247"/>
      <c r="BXE692" s="247"/>
      <c r="BXF692" s="247"/>
      <c r="BXG692" s="247"/>
      <c r="BXH692" s="247"/>
      <c r="BXI692" s="247"/>
      <c r="BXJ692" s="247"/>
      <c r="BXK692" s="247"/>
      <c r="BXL692" s="247"/>
      <c r="BXM692" s="247"/>
      <c r="BXN692" s="247"/>
      <c r="BXO692" s="247"/>
      <c r="BXP692" s="247"/>
      <c r="BXQ692" s="247"/>
      <c r="BXR692" s="247"/>
      <c r="BXS692" s="247"/>
      <c r="BXT692" s="247"/>
      <c r="BXU692" s="247"/>
      <c r="BXV692" s="247"/>
      <c r="BXW692" s="247"/>
      <c r="BXX692" s="247"/>
      <c r="BXY692" s="247"/>
      <c r="BXZ692" s="247"/>
      <c r="BYA692" s="247"/>
      <c r="BYB692" s="247"/>
      <c r="BYC692" s="247"/>
      <c r="BYD692" s="247"/>
      <c r="BYE692" s="247"/>
      <c r="BYF692" s="247"/>
      <c r="BYG692" s="247"/>
      <c r="BYH692" s="247"/>
      <c r="BYI692" s="247"/>
      <c r="BYJ692" s="247"/>
      <c r="BYK692" s="247"/>
      <c r="BYL692" s="247"/>
      <c r="BYM692" s="247"/>
      <c r="BYN692" s="247"/>
      <c r="BYO692" s="247"/>
      <c r="BYP692" s="247"/>
      <c r="BYQ692" s="247"/>
      <c r="BYR692" s="247"/>
      <c r="BYS692" s="247"/>
      <c r="BYT692" s="247"/>
      <c r="BYU692" s="247"/>
      <c r="BYV692" s="247"/>
      <c r="BYW692" s="247"/>
      <c r="BYX692" s="247"/>
      <c r="BYY692" s="247"/>
      <c r="BYZ692" s="247"/>
      <c r="BZA692" s="247"/>
      <c r="BZB692" s="247"/>
      <c r="BZC692" s="247"/>
      <c r="BZD692" s="247"/>
      <c r="BZE692" s="247"/>
      <c r="BZF692" s="247"/>
      <c r="BZG692" s="247"/>
      <c r="BZH692" s="247"/>
      <c r="BZI692" s="247"/>
      <c r="BZJ692" s="247"/>
      <c r="BZK692" s="247"/>
      <c r="BZL692" s="247"/>
      <c r="BZM692" s="247"/>
      <c r="BZN692" s="247"/>
      <c r="BZO692" s="247"/>
      <c r="BZP692" s="247"/>
      <c r="BZQ692" s="247"/>
      <c r="BZR692" s="247"/>
      <c r="BZS692" s="247"/>
      <c r="BZT692" s="247"/>
      <c r="BZU692" s="247"/>
      <c r="BZV692" s="247"/>
      <c r="BZW692" s="247"/>
      <c r="BZX692" s="247"/>
      <c r="BZY692" s="247"/>
      <c r="BZZ692" s="247"/>
      <c r="CAA692" s="247"/>
      <c r="CAB692" s="247"/>
      <c r="CAC692" s="247"/>
      <c r="CAD692" s="247"/>
      <c r="CAE692" s="247"/>
      <c r="CAF692" s="247"/>
      <c r="CAG692" s="247"/>
      <c r="CAH692" s="247"/>
      <c r="CAI692" s="247"/>
      <c r="CAJ692" s="247"/>
      <c r="CAK692" s="247"/>
      <c r="CAL692" s="247"/>
      <c r="CAM692" s="247"/>
      <c r="CAN692" s="247"/>
      <c r="CAO692" s="247"/>
      <c r="CAP692" s="247"/>
      <c r="CAQ692" s="247"/>
      <c r="CAR692" s="247"/>
      <c r="CAS692" s="247"/>
      <c r="CAT692" s="247"/>
      <c r="CAU692" s="247"/>
      <c r="CAV692" s="247"/>
      <c r="CAW692" s="247"/>
      <c r="CAX692" s="247"/>
      <c r="CAY692" s="247"/>
      <c r="CAZ692" s="247"/>
      <c r="CBA692" s="247"/>
      <c r="CBB692" s="247"/>
      <c r="CBC692" s="247"/>
      <c r="CBD692" s="247"/>
      <c r="CBE692" s="247"/>
      <c r="CBF692" s="247"/>
      <c r="CBG692" s="247"/>
      <c r="CBH692" s="247"/>
      <c r="CBI692" s="247"/>
      <c r="CBJ692" s="247"/>
      <c r="CBK692" s="247"/>
      <c r="CBL692" s="247"/>
      <c r="CBM692" s="247"/>
      <c r="CBN692" s="247"/>
      <c r="CBO692" s="247"/>
      <c r="CBP692" s="247"/>
      <c r="CBQ692" s="247"/>
      <c r="CBR692" s="247"/>
      <c r="CBS692" s="247"/>
      <c r="CBT692" s="247"/>
      <c r="CBU692" s="247"/>
      <c r="CBV692" s="247"/>
      <c r="CBW692" s="247"/>
      <c r="CBX692" s="247"/>
      <c r="CBY692" s="247"/>
      <c r="CBZ692" s="247"/>
      <c r="CCA692" s="247"/>
      <c r="CCB692" s="247"/>
      <c r="CCC692" s="247"/>
      <c r="CCD692" s="247"/>
      <c r="CCE692" s="247"/>
      <c r="CCF692" s="247"/>
      <c r="CCG692" s="247"/>
      <c r="CCH692" s="247"/>
      <c r="CCI692" s="247"/>
      <c r="CCJ692" s="247"/>
      <c r="CCK692" s="247"/>
      <c r="CCL692" s="247"/>
      <c r="CCM692" s="247"/>
      <c r="CCN692" s="247"/>
      <c r="CCO692" s="247"/>
      <c r="CCP692" s="247"/>
      <c r="CCQ692" s="247"/>
      <c r="CCR692" s="247"/>
      <c r="CCS692" s="247"/>
      <c r="CCT692" s="247"/>
      <c r="CCU692" s="247"/>
      <c r="CCV692" s="247"/>
      <c r="CCW692" s="247"/>
      <c r="CCX692" s="247"/>
      <c r="CCY692" s="247"/>
      <c r="CCZ692" s="247"/>
      <c r="CDA692" s="247"/>
      <c r="CDB692" s="247"/>
      <c r="CDC692" s="247"/>
      <c r="CDD692" s="247"/>
      <c r="CDE692" s="247"/>
      <c r="CDF692" s="247"/>
      <c r="CDG692" s="247"/>
      <c r="CDH692" s="247"/>
      <c r="CDI692" s="247"/>
      <c r="CDJ692" s="247"/>
      <c r="CDK692" s="247"/>
      <c r="CDL692" s="247"/>
      <c r="CDM692" s="247"/>
      <c r="CDN692" s="247"/>
      <c r="CDO692" s="247"/>
      <c r="CDP692" s="247"/>
      <c r="CDQ692" s="247"/>
      <c r="CDR692" s="247"/>
      <c r="CDS692" s="247"/>
      <c r="CDT692" s="247"/>
      <c r="CDU692" s="247"/>
      <c r="CDV692" s="247"/>
      <c r="CDW692" s="247"/>
      <c r="CDX692" s="247"/>
      <c r="CDY692" s="247"/>
      <c r="CDZ692" s="247"/>
      <c r="CEA692" s="247"/>
      <c r="CEB692" s="247"/>
      <c r="CEC692" s="247"/>
      <c r="CED692" s="247"/>
      <c r="CEE692" s="247"/>
      <c r="CEF692" s="247"/>
      <c r="CEG692" s="247"/>
      <c r="CEH692" s="247"/>
      <c r="CEI692" s="247"/>
      <c r="CEJ692" s="247"/>
      <c r="CEK692" s="247"/>
      <c r="CEL692" s="247"/>
      <c r="CEM692" s="247"/>
      <c r="CEN692" s="247"/>
      <c r="CEO692" s="247"/>
      <c r="CEP692" s="247"/>
      <c r="CEQ692" s="247"/>
      <c r="CER692" s="247"/>
      <c r="CES692" s="247"/>
      <c r="CET692" s="247"/>
      <c r="CEU692" s="247"/>
      <c r="CEV692" s="247"/>
      <c r="CEW692" s="247"/>
      <c r="CEX692" s="247"/>
      <c r="CEY692" s="247"/>
      <c r="CEZ692" s="247"/>
      <c r="CFA692" s="247"/>
      <c r="CFB692" s="247"/>
      <c r="CFC692" s="247"/>
      <c r="CFD692" s="247"/>
      <c r="CFE692" s="247"/>
      <c r="CFF692" s="247"/>
      <c r="CFG692" s="247"/>
      <c r="CFH692" s="247"/>
      <c r="CFI692" s="247"/>
      <c r="CFJ692" s="247"/>
      <c r="CFK692" s="247"/>
      <c r="CFL692" s="247"/>
      <c r="CFM692" s="247"/>
      <c r="CFN692" s="247"/>
      <c r="CFO692" s="247"/>
      <c r="CFP692" s="247"/>
      <c r="CFQ692" s="247"/>
      <c r="CFR692" s="247"/>
      <c r="CFS692" s="247"/>
      <c r="CFT692" s="247"/>
      <c r="CFU692" s="247"/>
      <c r="CFV692" s="247"/>
      <c r="CFW692" s="247"/>
      <c r="CFX692" s="247"/>
      <c r="CFY692" s="247"/>
      <c r="CFZ692" s="247"/>
      <c r="CGA692" s="247"/>
      <c r="CGB692" s="247"/>
      <c r="CGC692" s="247"/>
      <c r="CGD692" s="247"/>
      <c r="CGE692" s="247"/>
      <c r="CGF692" s="247"/>
      <c r="CGG692" s="247"/>
      <c r="CGH692" s="247"/>
      <c r="CGI692" s="247"/>
      <c r="CGJ692" s="247"/>
      <c r="CGK692" s="247"/>
      <c r="CGL692" s="247"/>
      <c r="CGM692" s="247"/>
      <c r="CGN692" s="247"/>
      <c r="CGO692" s="247"/>
      <c r="CGP692" s="247"/>
      <c r="CGQ692" s="247"/>
      <c r="CGR692" s="247"/>
      <c r="CGS692" s="247"/>
      <c r="CGT692" s="247"/>
      <c r="CGU692" s="247"/>
      <c r="CGV692" s="247"/>
      <c r="CGW692" s="247"/>
      <c r="CGX692" s="247"/>
      <c r="CGY692" s="247"/>
      <c r="CGZ692" s="247"/>
      <c r="CHA692" s="247"/>
      <c r="CHB692" s="247"/>
      <c r="CHC692" s="247"/>
      <c r="CHD692" s="247"/>
      <c r="CHE692" s="247"/>
      <c r="CHF692" s="247"/>
      <c r="CHG692" s="247"/>
      <c r="CHH692" s="247"/>
      <c r="CHI692" s="247"/>
      <c r="CHJ692" s="247"/>
      <c r="CHK692" s="247"/>
      <c r="CHL692" s="247"/>
      <c r="CHM692" s="247"/>
      <c r="CHN692" s="247"/>
      <c r="CHO692" s="247"/>
      <c r="CHP692" s="247"/>
      <c r="CHQ692" s="247"/>
      <c r="CHR692" s="247"/>
      <c r="CHS692" s="247"/>
      <c r="CHT692" s="247"/>
      <c r="CHU692" s="247"/>
      <c r="CHV692" s="247"/>
      <c r="CHW692" s="247"/>
      <c r="CHX692" s="247"/>
      <c r="CHY692" s="247"/>
      <c r="CHZ692" s="247"/>
      <c r="CIA692" s="247"/>
      <c r="CIB692" s="247"/>
      <c r="CIC692" s="247"/>
      <c r="CID692" s="247"/>
      <c r="CIE692" s="247"/>
      <c r="CIF692" s="247"/>
      <c r="CIG692" s="247"/>
      <c r="CIH692" s="247"/>
      <c r="CII692" s="247"/>
      <c r="CIJ692" s="247"/>
      <c r="CIK692" s="247"/>
      <c r="CIL692" s="247"/>
      <c r="CIM692" s="247"/>
      <c r="CIN692" s="247"/>
      <c r="CIO692" s="247"/>
      <c r="CIP692" s="247"/>
      <c r="CIQ692" s="247"/>
      <c r="CIR692" s="247"/>
      <c r="CIS692" s="247"/>
      <c r="CIT692" s="247"/>
      <c r="CIU692" s="247"/>
      <c r="CIV692" s="247"/>
      <c r="CIW692" s="247"/>
      <c r="CIX692" s="247"/>
      <c r="CIY692" s="247"/>
      <c r="CIZ692" s="247"/>
      <c r="CJA692" s="247"/>
      <c r="CJB692" s="247"/>
      <c r="CJC692" s="247"/>
      <c r="CJD692" s="247"/>
      <c r="CJE692" s="247"/>
      <c r="CJF692" s="247"/>
      <c r="CJG692" s="247"/>
      <c r="CJH692" s="247"/>
      <c r="CJI692" s="247"/>
      <c r="CJJ692" s="247"/>
      <c r="CJK692" s="247"/>
      <c r="CJL692" s="247"/>
      <c r="CJM692" s="247"/>
      <c r="CJN692" s="247"/>
      <c r="CJO692" s="247"/>
      <c r="CJP692" s="247"/>
      <c r="CJQ692" s="247"/>
      <c r="CJR692" s="247"/>
      <c r="CJS692" s="247"/>
      <c r="CJT692" s="247"/>
      <c r="CJU692" s="247"/>
      <c r="CJV692" s="247"/>
      <c r="CJW692" s="247"/>
      <c r="CJX692" s="247"/>
      <c r="CJY692" s="247"/>
      <c r="CJZ692" s="247"/>
      <c r="CKA692" s="247"/>
      <c r="CKB692" s="247"/>
      <c r="CKC692" s="247"/>
      <c r="CKD692" s="247"/>
      <c r="CKE692" s="247"/>
      <c r="CKF692" s="247"/>
      <c r="CKG692" s="247"/>
      <c r="CKH692" s="247"/>
      <c r="CKI692" s="247"/>
      <c r="CKJ692" s="247"/>
      <c r="CKK692" s="247"/>
      <c r="CKL692" s="247"/>
      <c r="CKM692" s="247"/>
      <c r="CKN692" s="247"/>
      <c r="CKO692" s="247"/>
      <c r="CKP692" s="247"/>
      <c r="CKQ692" s="247"/>
      <c r="CKR692" s="247"/>
      <c r="CKS692" s="247"/>
      <c r="CKT692" s="247"/>
      <c r="CKU692" s="247"/>
      <c r="CKV692" s="247"/>
      <c r="CKW692" s="247"/>
      <c r="CKX692" s="247"/>
      <c r="CKY692" s="247"/>
      <c r="CKZ692" s="247"/>
      <c r="CLA692" s="247"/>
      <c r="CLB692" s="247"/>
      <c r="CLC692" s="247"/>
      <c r="CLD692" s="247"/>
      <c r="CLE692" s="247"/>
      <c r="CLF692" s="247"/>
      <c r="CLG692" s="247"/>
      <c r="CLH692" s="247"/>
      <c r="CLI692" s="247"/>
      <c r="CLJ692" s="247"/>
      <c r="CLK692" s="247"/>
      <c r="CLL692" s="247"/>
      <c r="CLM692" s="247"/>
      <c r="CLN692" s="247"/>
      <c r="CLO692" s="247"/>
      <c r="CLP692" s="247"/>
      <c r="CLQ692" s="247"/>
      <c r="CLR692" s="247"/>
      <c r="CLS692" s="247"/>
      <c r="CLT692" s="247"/>
      <c r="CLU692" s="247"/>
      <c r="CLV692" s="247"/>
      <c r="CLW692" s="247"/>
      <c r="CLX692" s="247"/>
      <c r="CLY692" s="247"/>
      <c r="CLZ692" s="247"/>
      <c r="CMA692" s="247"/>
      <c r="CMB692" s="247"/>
      <c r="CMC692" s="247"/>
      <c r="CMD692" s="247"/>
      <c r="CME692" s="247"/>
      <c r="CMF692" s="247"/>
      <c r="CMG692" s="247"/>
      <c r="CMH692" s="247"/>
      <c r="CMI692" s="247"/>
      <c r="CMJ692" s="247"/>
      <c r="CMK692" s="247"/>
      <c r="CML692" s="247"/>
      <c r="CMM692" s="247"/>
      <c r="CMN692" s="247"/>
      <c r="CMO692" s="247"/>
      <c r="CMP692" s="247"/>
      <c r="CMQ692" s="247"/>
      <c r="CMR692" s="247"/>
      <c r="CMS692" s="247"/>
      <c r="CMT692" s="247"/>
      <c r="CMU692" s="247"/>
      <c r="CMV692" s="247"/>
      <c r="CMW692" s="247"/>
      <c r="CMX692" s="247"/>
      <c r="CMY692" s="247"/>
      <c r="CMZ692" s="247"/>
      <c r="CNA692" s="247"/>
      <c r="CNB692" s="247"/>
      <c r="CNC692" s="247"/>
      <c r="CND692" s="247"/>
      <c r="CNE692" s="247"/>
      <c r="CNF692" s="247"/>
      <c r="CNG692" s="247"/>
      <c r="CNH692" s="247"/>
      <c r="CNI692" s="247"/>
      <c r="CNJ692" s="247"/>
      <c r="CNK692" s="247"/>
      <c r="CNL692" s="247"/>
      <c r="CNM692" s="247"/>
      <c r="CNN692" s="247"/>
      <c r="CNO692" s="247"/>
      <c r="CNP692" s="247"/>
      <c r="CNQ692" s="247"/>
      <c r="CNR692" s="247"/>
      <c r="CNS692" s="247"/>
      <c r="CNT692" s="247"/>
      <c r="CNU692" s="247"/>
      <c r="CNV692" s="247"/>
      <c r="CNW692" s="247"/>
      <c r="CNX692" s="247"/>
      <c r="CNY692" s="247"/>
      <c r="CNZ692" s="247"/>
      <c r="COA692" s="247"/>
      <c r="COB692" s="247"/>
      <c r="COC692" s="247"/>
      <c r="COD692" s="247"/>
      <c r="COE692" s="247"/>
      <c r="COF692" s="247"/>
      <c r="COG692" s="247"/>
      <c r="COH692" s="247"/>
      <c r="COI692" s="247"/>
      <c r="COJ692" s="247"/>
      <c r="COK692" s="247"/>
      <c r="COL692" s="247"/>
      <c r="COM692" s="247"/>
      <c r="CON692" s="247"/>
      <c r="COO692" s="247"/>
      <c r="COP692" s="247"/>
      <c r="COQ692" s="247"/>
      <c r="COR692" s="247"/>
      <c r="COS692" s="247"/>
      <c r="COT692" s="247"/>
      <c r="COU692" s="247"/>
      <c r="COV692" s="247"/>
      <c r="COW692" s="247"/>
      <c r="COX692" s="247"/>
      <c r="COY692" s="247"/>
      <c r="COZ692" s="247"/>
      <c r="CPA692" s="247"/>
      <c r="CPB692" s="247"/>
      <c r="CPC692" s="247"/>
      <c r="CPD692" s="247"/>
      <c r="CPE692" s="247"/>
      <c r="CPF692" s="247"/>
      <c r="CPG692" s="247"/>
      <c r="CPH692" s="247"/>
      <c r="CPI692" s="247"/>
      <c r="CPJ692" s="247"/>
      <c r="CPK692" s="247"/>
      <c r="CPL692" s="247"/>
      <c r="CPM692" s="247"/>
      <c r="CPN692" s="247"/>
      <c r="CPO692" s="247"/>
      <c r="CPP692" s="247"/>
      <c r="CPQ692" s="247"/>
      <c r="CPR692" s="247"/>
      <c r="CPS692" s="247"/>
      <c r="CPT692" s="247"/>
      <c r="CPU692" s="247"/>
      <c r="CPV692" s="247"/>
      <c r="CPW692" s="247"/>
      <c r="CPX692" s="247"/>
      <c r="CPY692" s="247"/>
      <c r="CPZ692" s="247"/>
      <c r="CQA692" s="247"/>
      <c r="CQB692" s="247"/>
      <c r="CQC692" s="247"/>
      <c r="CQD692" s="247"/>
      <c r="CQE692" s="247"/>
      <c r="CQF692" s="247"/>
      <c r="CQG692" s="247"/>
      <c r="CQH692" s="247"/>
      <c r="CQI692" s="247"/>
      <c r="CQJ692" s="247"/>
      <c r="CQK692" s="247"/>
      <c r="CQL692" s="247"/>
      <c r="CQM692" s="247"/>
      <c r="CQN692" s="247"/>
      <c r="CQO692" s="247"/>
      <c r="CQP692" s="247"/>
      <c r="CQQ692" s="247"/>
      <c r="CQR692" s="247"/>
      <c r="CQS692" s="247"/>
      <c r="CQT692" s="247"/>
      <c r="CQU692" s="247"/>
      <c r="CQV692" s="247"/>
      <c r="CQW692" s="247"/>
      <c r="CQX692" s="247"/>
      <c r="CQY692" s="247"/>
      <c r="CQZ692" s="247"/>
      <c r="CRA692" s="247"/>
      <c r="CRB692" s="247"/>
      <c r="CRC692" s="247"/>
      <c r="CRD692" s="247"/>
      <c r="CRE692" s="247"/>
      <c r="CRF692" s="247"/>
      <c r="CRG692" s="247"/>
      <c r="CRH692" s="247"/>
      <c r="CRI692" s="247"/>
      <c r="CRJ692" s="247"/>
      <c r="CRK692" s="247"/>
      <c r="CRL692" s="247"/>
      <c r="CRM692" s="247"/>
      <c r="CRN692" s="247"/>
      <c r="CRO692" s="247"/>
      <c r="CRP692" s="247"/>
      <c r="CRQ692" s="247"/>
      <c r="CRR692" s="247"/>
      <c r="CRS692" s="247"/>
      <c r="CRT692" s="247"/>
      <c r="CRU692" s="247"/>
      <c r="CRV692" s="247"/>
      <c r="CRW692" s="247"/>
      <c r="CRX692" s="247"/>
      <c r="CRY692" s="247"/>
      <c r="CRZ692" s="247"/>
      <c r="CSA692" s="247"/>
      <c r="CSB692" s="247"/>
      <c r="CSC692" s="247"/>
      <c r="CSD692" s="247"/>
      <c r="CSE692" s="247"/>
      <c r="CSF692" s="247"/>
      <c r="CSG692" s="247"/>
      <c r="CSH692" s="247"/>
      <c r="CSI692" s="247"/>
      <c r="CSJ692" s="247"/>
      <c r="CSK692" s="247"/>
      <c r="CSL692" s="247"/>
      <c r="CSM692" s="247"/>
      <c r="CSN692" s="247"/>
      <c r="CSO692" s="247"/>
      <c r="CSP692" s="247"/>
      <c r="CSQ692" s="247"/>
      <c r="CSR692" s="247"/>
      <c r="CSS692" s="247"/>
      <c r="CST692" s="247"/>
      <c r="CSU692" s="247"/>
      <c r="CSV692" s="247"/>
      <c r="CSW692" s="247"/>
      <c r="CSX692" s="247"/>
      <c r="CSY692" s="247"/>
      <c r="CSZ692" s="247"/>
      <c r="CTA692" s="247"/>
      <c r="CTB692" s="247"/>
      <c r="CTC692" s="247"/>
      <c r="CTD692" s="247"/>
      <c r="CTE692" s="247"/>
      <c r="CTF692" s="247"/>
      <c r="CTG692" s="247"/>
      <c r="CTH692" s="247"/>
      <c r="CTI692" s="247"/>
      <c r="CTJ692" s="247"/>
      <c r="CTK692" s="247"/>
      <c r="CTL692" s="247"/>
      <c r="CTM692" s="247"/>
      <c r="CTN692" s="247"/>
      <c r="CTO692" s="247"/>
      <c r="CTP692" s="247"/>
      <c r="CTQ692" s="247"/>
      <c r="CTR692" s="247"/>
      <c r="CTS692" s="247"/>
      <c r="CTT692" s="247"/>
      <c r="CTU692" s="247"/>
      <c r="CTV692" s="247"/>
      <c r="CTW692" s="247"/>
      <c r="CTX692" s="247"/>
      <c r="CTY692" s="247"/>
      <c r="CTZ692" s="247"/>
      <c r="CUA692" s="247"/>
      <c r="CUB692" s="247"/>
      <c r="CUC692" s="247"/>
      <c r="CUD692" s="247"/>
      <c r="CUE692" s="247"/>
      <c r="CUF692" s="247"/>
      <c r="CUG692" s="247"/>
      <c r="CUH692" s="247"/>
      <c r="CUI692" s="247"/>
      <c r="CUJ692" s="247"/>
      <c r="CUK692" s="247"/>
      <c r="CUL692" s="247"/>
      <c r="CUM692" s="247"/>
      <c r="CUN692" s="247"/>
      <c r="CUO692" s="247"/>
      <c r="CUP692" s="247"/>
      <c r="CUQ692" s="247"/>
      <c r="CUR692" s="247"/>
      <c r="CUS692" s="247"/>
      <c r="CUT692" s="247"/>
      <c r="CUU692" s="247"/>
      <c r="CUV692" s="247"/>
      <c r="CUW692" s="247"/>
      <c r="CUX692" s="247"/>
      <c r="CUY692" s="247"/>
      <c r="CUZ692" s="247"/>
      <c r="CVA692" s="247"/>
      <c r="CVB692" s="247"/>
      <c r="CVC692" s="247"/>
      <c r="CVD692" s="247"/>
      <c r="CVE692" s="247"/>
      <c r="CVF692" s="247"/>
      <c r="CVG692" s="247"/>
      <c r="CVH692" s="247"/>
      <c r="CVI692" s="247"/>
      <c r="CVJ692" s="247"/>
      <c r="CVK692" s="247"/>
      <c r="CVL692" s="247"/>
      <c r="CVM692" s="247"/>
      <c r="CVN692" s="247"/>
      <c r="CVO692" s="247"/>
      <c r="CVP692" s="247"/>
      <c r="CVQ692" s="247"/>
      <c r="CVR692" s="247"/>
      <c r="CVS692" s="247"/>
      <c r="CVT692" s="247"/>
      <c r="CVU692" s="247"/>
      <c r="CVV692" s="247"/>
      <c r="CVW692" s="247"/>
      <c r="CVX692" s="247"/>
      <c r="CVY692" s="247"/>
      <c r="CVZ692" s="247"/>
      <c r="CWA692" s="247"/>
      <c r="CWB692" s="247"/>
      <c r="CWC692" s="247"/>
      <c r="CWD692" s="247"/>
      <c r="CWE692" s="247"/>
      <c r="CWF692" s="247"/>
      <c r="CWG692" s="247"/>
      <c r="CWH692" s="247"/>
      <c r="CWI692" s="247"/>
      <c r="CWJ692" s="247"/>
      <c r="CWK692" s="247"/>
      <c r="CWL692" s="247"/>
      <c r="CWM692" s="247"/>
      <c r="CWN692" s="247"/>
      <c r="CWO692" s="247"/>
      <c r="CWP692" s="247"/>
      <c r="CWQ692" s="247"/>
      <c r="CWR692" s="247"/>
      <c r="CWS692" s="247"/>
      <c r="CWT692" s="247"/>
      <c r="CWU692" s="247"/>
      <c r="CWV692" s="247"/>
      <c r="CWW692" s="247"/>
      <c r="CWX692" s="247"/>
      <c r="CWY692" s="247"/>
      <c r="CWZ692" s="247"/>
      <c r="CXA692" s="247"/>
      <c r="CXB692" s="247"/>
      <c r="CXC692" s="247"/>
      <c r="CXD692" s="247"/>
      <c r="CXE692" s="247"/>
      <c r="CXF692" s="247"/>
      <c r="CXG692" s="247"/>
      <c r="CXH692" s="247"/>
      <c r="CXI692" s="247"/>
      <c r="CXJ692" s="247"/>
      <c r="CXK692" s="247"/>
      <c r="CXL692" s="247"/>
      <c r="CXM692" s="247"/>
      <c r="CXN692" s="247"/>
      <c r="CXO692" s="247"/>
      <c r="CXP692" s="247"/>
      <c r="CXQ692" s="247"/>
      <c r="CXR692" s="247"/>
      <c r="CXS692" s="247"/>
      <c r="CXT692" s="247"/>
      <c r="CXU692" s="247"/>
      <c r="CXV692" s="247"/>
      <c r="CXW692" s="247"/>
      <c r="CXX692" s="247"/>
      <c r="CXY692" s="247"/>
      <c r="CXZ692" s="247"/>
      <c r="CYA692" s="247"/>
      <c r="CYB692" s="247"/>
      <c r="CYC692" s="247"/>
      <c r="CYD692" s="247"/>
      <c r="CYE692" s="247"/>
      <c r="CYF692" s="247"/>
      <c r="CYG692" s="247"/>
      <c r="CYH692" s="247"/>
      <c r="CYI692" s="247"/>
      <c r="CYJ692" s="247"/>
      <c r="CYK692" s="247"/>
      <c r="CYL692" s="247"/>
      <c r="CYM692" s="247"/>
      <c r="CYN692" s="247"/>
      <c r="CYO692" s="247"/>
      <c r="CYP692" s="247"/>
      <c r="CYQ692" s="247"/>
      <c r="CYR692" s="247"/>
      <c r="CYS692" s="247"/>
      <c r="CYT692" s="247"/>
      <c r="CYU692" s="247"/>
      <c r="CYV692" s="247"/>
      <c r="CYW692" s="247"/>
      <c r="CYX692" s="247"/>
      <c r="CYY692" s="247"/>
      <c r="CYZ692" s="247"/>
      <c r="CZA692" s="247"/>
      <c r="CZB692" s="247"/>
      <c r="CZC692" s="247"/>
      <c r="CZD692" s="247"/>
      <c r="CZE692" s="247"/>
      <c r="CZF692" s="247"/>
      <c r="CZG692" s="247"/>
      <c r="CZH692" s="247"/>
      <c r="CZI692" s="247"/>
      <c r="CZJ692" s="247"/>
      <c r="CZK692" s="247"/>
      <c r="CZL692" s="247"/>
      <c r="CZM692" s="247"/>
      <c r="CZN692" s="247"/>
      <c r="CZO692" s="247"/>
      <c r="CZP692" s="247"/>
      <c r="CZQ692" s="247"/>
      <c r="CZR692" s="247"/>
      <c r="CZS692" s="247"/>
      <c r="CZT692" s="247"/>
      <c r="CZU692" s="247"/>
      <c r="CZV692" s="247"/>
      <c r="CZW692" s="247"/>
      <c r="CZX692" s="247"/>
      <c r="CZY692" s="247"/>
      <c r="CZZ692" s="247"/>
      <c r="DAA692" s="247"/>
      <c r="DAB692" s="247"/>
      <c r="DAC692" s="247"/>
      <c r="DAD692" s="247"/>
      <c r="DAE692" s="247"/>
      <c r="DAF692" s="247"/>
      <c r="DAG692" s="247"/>
      <c r="DAH692" s="247"/>
      <c r="DAI692" s="247"/>
      <c r="DAJ692" s="247"/>
      <c r="DAK692" s="247"/>
      <c r="DAL692" s="247"/>
      <c r="DAM692" s="247"/>
      <c r="DAN692" s="247"/>
      <c r="DAO692" s="247"/>
      <c r="DAP692" s="247"/>
      <c r="DAQ692" s="247"/>
      <c r="DAR692" s="247"/>
      <c r="DAS692" s="247"/>
      <c r="DAT692" s="247"/>
      <c r="DAU692" s="247"/>
      <c r="DAV692" s="247"/>
      <c r="DAW692" s="247"/>
      <c r="DAX692" s="247"/>
      <c r="DAY692" s="247"/>
      <c r="DAZ692" s="247"/>
      <c r="DBA692" s="247"/>
      <c r="DBB692" s="247"/>
      <c r="DBC692" s="247"/>
      <c r="DBD692" s="247"/>
      <c r="DBE692" s="247"/>
      <c r="DBF692" s="247"/>
      <c r="DBG692" s="247"/>
      <c r="DBH692" s="247"/>
      <c r="DBI692" s="247"/>
      <c r="DBJ692" s="247"/>
      <c r="DBK692" s="247"/>
      <c r="DBL692" s="247"/>
      <c r="DBM692" s="247"/>
      <c r="DBN692" s="247"/>
      <c r="DBO692" s="247"/>
      <c r="DBP692" s="247"/>
      <c r="DBQ692" s="247"/>
      <c r="DBR692" s="247"/>
      <c r="DBS692" s="247"/>
      <c r="DBT692" s="247"/>
      <c r="DBU692" s="247"/>
      <c r="DBV692" s="247"/>
      <c r="DBW692" s="247"/>
      <c r="DBX692" s="247"/>
      <c r="DBY692" s="247"/>
      <c r="DBZ692" s="247"/>
      <c r="DCA692" s="247"/>
      <c r="DCB692" s="247"/>
      <c r="DCC692" s="247"/>
      <c r="DCD692" s="247"/>
      <c r="DCE692" s="247"/>
      <c r="DCF692" s="247"/>
      <c r="DCG692" s="247"/>
      <c r="DCH692" s="247"/>
      <c r="DCI692" s="247"/>
      <c r="DCJ692" s="247"/>
      <c r="DCK692" s="247"/>
      <c r="DCL692" s="247"/>
      <c r="DCM692" s="247"/>
      <c r="DCN692" s="247"/>
      <c r="DCO692" s="247"/>
      <c r="DCP692" s="247"/>
      <c r="DCQ692" s="247"/>
      <c r="DCR692" s="247"/>
      <c r="DCS692" s="247"/>
      <c r="DCT692" s="247"/>
      <c r="DCU692" s="247"/>
      <c r="DCV692" s="247"/>
      <c r="DCW692" s="247"/>
      <c r="DCX692" s="247"/>
      <c r="DCY692" s="247"/>
      <c r="DCZ692" s="247"/>
      <c r="DDA692" s="247"/>
      <c r="DDB692" s="247"/>
      <c r="DDC692" s="247"/>
      <c r="DDD692" s="247"/>
      <c r="DDE692" s="247"/>
      <c r="DDF692" s="247"/>
      <c r="DDG692" s="247"/>
      <c r="DDH692" s="247"/>
      <c r="DDI692" s="247"/>
      <c r="DDJ692" s="247"/>
      <c r="DDK692" s="247"/>
      <c r="DDL692" s="247"/>
      <c r="DDM692" s="247"/>
      <c r="DDN692" s="247"/>
      <c r="DDO692" s="247"/>
      <c r="DDP692" s="247"/>
      <c r="DDQ692" s="247"/>
      <c r="DDR692" s="247"/>
      <c r="DDS692" s="247"/>
      <c r="DDT692" s="247"/>
      <c r="DDU692" s="247"/>
      <c r="DDV692" s="247"/>
      <c r="DDW692" s="247"/>
      <c r="DDX692" s="247"/>
      <c r="DDY692" s="247"/>
      <c r="DDZ692" s="247"/>
      <c r="DEA692" s="247"/>
      <c r="DEB692" s="247"/>
      <c r="DEC692" s="247"/>
      <c r="DED692" s="247"/>
      <c r="DEE692" s="247"/>
      <c r="DEF692" s="247"/>
      <c r="DEG692" s="247"/>
      <c r="DEH692" s="247"/>
      <c r="DEI692" s="247"/>
      <c r="DEJ692" s="247"/>
      <c r="DEK692" s="247"/>
      <c r="DEL692" s="247"/>
      <c r="DEM692" s="247"/>
      <c r="DEN692" s="247"/>
      <c r="DEO692" s="247"/>
      <c r="DEP692" s="247"/>
      <c r="DEQ692" s="247"/>
      <c r="DER692" s="247"/>
      <c r="DES692" s="247"/>
      <c r="DET692" s="247"/>
      <c r="DEU692" s="247"/>
      <c r="DEV692" s="247"/>
      <c r="DEW692" s="247"/>
      <c r="DEX692" s="247"/>
      <c r="DEY692" s="247"/>
      <c r="DEZ692" s="247"/>
      <c r="DFA692" s="247"/>
      <c r="DFB692" s="247"/>
      <c r="DFC692" s="247"/>
      <c r="DFD692" s="247"/>
      <c r="DFE692" s="247"/>
      <c r="DFF692" s="247"/>
      <c r="DFG692" s="247"/>
      <c r="DFH692" s="247"/>
      <c r="DFI692" s="247"/>
      <c r="DFJ692" s="247"/>
      <c r="DFK692" s="247"/>
      <c r="DFL692" s="247"/>
      <c r="DFM692" s="247"/>
      <c r="DFN692" s="247"/>
      <c r="DFO692" s="247"/>
      <c r="DFP692" s="247"/>
      <c r="DFQ692" s="247"/>
      <c r="DFR692" s="247"/>
      <c r="DFS692" s="247"/>
      <c r="DFT692" s="247"/>
      <c r="DFU692" s="247"/>
      <c r="DFV692" s="247"/>
      <c r="DFW692" s="247"/>
      <c r="DFX692" s="247"/>
      <c r="DFY692" s="247"/>
      <c r="DFZ692" s="247"/>
      <c r="DGA692" s="247"/>
      <c r="DGB692" s="247"/>
      <c r="DGC692" s="247"/>
      <c r="DGD692" s="247"/>
      <c r="DGE692" s="247"/>
      <c r="DGF692" s="247"/>
      <c r="DGG692" s="247"/>
      <c r="DGH692" s="247"/>
      <c r="DGI692" s="247"/>
      <c r="DGJ692" s="247"/>
      <c r="DGK692" s="247"/>
      <c r="DGL692" s="247"/>
      <c r="DGM692" s="247"/>
      <c r="DGN692" s="247"/>
      <c r="DGO692" s="247"/>
      <c r="DGP692" s="247"/>
      <c r="DGQ692" s="247"/>
      <c r="DGR692" s="247"/>
      <c r="DGS692" s="247"/>
      <c r="DGT692" s="247"/>
      <c r="DGU692" s="247"/>
      <c r="DGV692" s="247"/>
      <c r="DGW692" s="247"/>
      <c r="DGX692" s="247"/>
      <c r="DGY692" s="247"/>
      <c r="DGZ692" s="247"/>
      <c r="DHA692" s="247"/>
      <c r="DHB692" s="247"/>
      <c r="DHC692" s="247"/>
      <c r="DHD692" s="247"/>
      <c r="DHE692" s="247"/>
      <c r="DHF692" s="247"/>
      <c r="DHG692" s="247"/>
      <c r="DHH692" s="247"/>
      <c r="DHI692" s="247"/>
      <c r="DHJ692" s="247"/>
      <c r="DHK692" s="247"/>
      <c r="DHL692" s="247"/>
      <c r="DHM692" s="247"/>
      <c r="DHN692" s="247"/>
      <c r="DHO692" s="247"/>
      <c r="DHP692" s="247"/>
      <c r="DHQ692" s="247"/>
      <c r="DHR692" s="247"/>
      <c r="DHS692" s="247"/>
      <c r="DHT692" s="247"/>
      <c r="DHU692" s="247"/>
      <c r="DHV692" s="247"/>
      <c r="DHW692" s="247"/>
      <c r="DHX692" s="247"/>
      <c r="DHY692" s="247"/>
      <c r="DHZ692" s="247"/>
      <c r="DIA692" s="247"/>
      <c r="DIB692" s="247"/>
      <c r="DIC692" s="247"/>
      <c r="DID692" s="247"/>
      <c r="DIE692" s="247"/>
      <c r="DIF692" s="247"/>
      <c r="DIG692" s="247"/>
      <c r="DIH692" s="247"/>
      <c r="DII692" s="247"/>
      <c r="DIJ692" s="247"/>
      <c r="DIK692" s="247"/>
      <c r="DIL692" s="247"/>
      <c r="DIM692" s="247"/>
      <c r="DIN692" s="247"/>
      <c r="DIO692" s="247"/>
      <c r="DIP692" s="247"/>
      <c r="DIQ692" s="247"/>
      <c r="DIR692" s="247"/>
      <c r="DIS692" s="247"/>
      <c r="DIT692" s="247"/>
      <c r="DIU692" s="247"/>
      <c r="DIV692" s="247"/>
      <c r="DIW692" s="247"/>
      <c r="DIX692" s="247"/>
      <c r="DIY692" s="247"/>
      <c r="DIZ692" s="247"/>
      <c r="DJA692" s="247"/>
      <c r="DJB692" s="247"/>
      <c r="DJC692" s="247"/>
      <c r="DJD692" s="247"/>
      <c r="DJE692" s="247"/>
      <c r="DJF692" s="247"/>
      <c r="DJG692" s="247"/>
      <c r="DJH692" s="247"/>
      <c r="DJI692" s="247"/>
      <c r="DJJ692" s="247"/>
      <c r="DJK692" s="247"/>
      <c r="DJL692" s="247"/>
      <c r="DJM692" s="247"/>
      <c r="DJN692" s="247"/>
      <c r="DJO692" s="247"/>
      <c r="DJP692" s="247"/>
      <c r="DJQ692" s="247"/>
      <c r="DJR692" s="247"/>
      <c r="DJS692" s="247"/>
      <c r="DJT692" s="247"/>
      <c r="DJU692" s="247"/>
      <c r="DJV692" s="247"/>
      <c r="DJW692" s="247"/>
      <c r="DJX692" s="247"/>
      <c r="DJY692" s="247"/>
      <c r="DJZ692" s="247"/>
      <c r="DKA692" s="247"/>
      <c r="DKB692" s="247"/>
      <c r="DKC692" s="247"/>
      <c r="DKD692" s="247"/>
      <c r="DKE692" s="247"/>
      <c r="DKF692" s="247"/>
      <c r="DKG692" s="247"/>
      <c r="DKH692" s="247"/>
      <c r="DKI692" s="247"/>
      <c r="DKJ692" s="247"/>
      <c r="DKK692" s="247"/>
      <c r="DKL692" s="247"/>
      <c r="DKM692" s="247"/>
      <c r="DKN692" s="247"/>
      <c r="DKO692" s="247"/>
      <c r="DKP692" s="247"/>
      <c r="DKQ692" s="247"/>
      <c r="DKR692" s="247"/>
      <c r="DKS692" s="247"/>
      <c r="DKT692" s="247"/>
      <c r="DKU692" s="247"/>
      <c r="DKV692" s="247"/>
      <c r="DKW692" s="247"/>
      <c r="DKX692" s="247"/>
      <c r="DKY692" s="247"/>
      <c r="DKZ692" s="247"/>
      <c r="DLA692" s="247"/>
      <c r="DLB692" s="247"/>
      <c r="DLC692" s="247"/>
      <c r="DLD692" s="247"/>
      <c r="DLE692" s="247"/>
      <c r="DLF692" s="247"/>
      <c r="DLG692" s="247"/>
      <c r="DLH692" s="247"/>
      <c r="DLI692" s="247"/>
      <c r="DLJ692" s="247"/>
      <c r="DLK692" s="247"/>
      <c r="DLL692" s="247"/>
      <c r="DLM692" s="247"/>
      <c r="DLN692" s="247"/>
      <c r="DLO692" s="247"/>
      <c r="DLP692" s="247"/>
      <c r="DLQ692" s="247"/>
      <c r="DLR692" s="247"/>
      <c r="DLS692" s="247"/>
      <c r="DLT692" s="247"/>
      <c r="DLU692" s="247"/>
      <c r="DLV692" s="247"/>
      <c r="DLW692" s="247"/>
      <c r="DLX692" s="247"/>
      <c r="DLY692" s="247"/>
      <c r="DLZ692" s="247"/>
      <c r="DMA692" s="247"/>
      <c r="DMB692" s="247"/>
      <c r="DMC692" s="247"/>
      <c r="DMD692" s="247"/>
      <c r="DME692" s="247"/>
      <c r="DMF692" s="247"/>
      <c r="DMG692" s="247"/>
      <c r="DMH692" s="247"/>
      <c r="DMI692" s="247"/>
      <c r="DMJ692" s="247"/>
      <c r="DMK692" s="247"/>
      <c r="DML692" s="247"/>
      <c r="DMM692" s="247"/>
      <c r="DMN692" s="247"/>
      <c r="DMO692" s="247"/>
      <c r="DMP692" s="247"/>
      <c r="DMQ692" s="247"/>
      <c r="DMR692" s="247"/>
      <c r="DMS692" s="247"/>
      <c r="DMT692" s="247"/>
      <c r="DMU692" s="247"/>
      <c r="DMV692" s="247"/>
      <c r="DMW692" s="247"/>
      <c r="DMX692" s="247"/>
      <c r="DMY692" s="247"/>
      <c r="DMZ692" s="247"/>
      <c r="DNA692" s="247"/>
      <c r="DNB692" s="247"/>
      <c r="DNC692" s="247"/>
      <c r="DND692" s="247"/>
      <c r="DNE692" s="247"/>
      <c r="DNF692" s="247"/>
      <c r="DNG692" s="247"/>
      <c r="DNH692" s="247"/>
      <c r="DNI692" s="247"/>
      <c r="DNJ692" s="247"/>
      <c r="DNK692" s="247"/>
      <c r="DNL692" s="247"/>
      <c r="DNM692" s="247"/>
      <c r="DNN692" s="247"/>
      <c r="DNO692" s="247"/>
      <c r="DNP692" s="247"/>
      <c r="DNQ692" s="247"/>
      <c r="DNR692" s="247"/>
      <c r="DNS692" s="247"/>
      <c r="DNT692" s="247"/>
      <c r="DNU692" s="247"/>
      <c r="DNV692" s="247"/>
      <c r="DNW692" s="247"/>
      <c r="DNX692" s="247"/>
      <c r="DNY692" s="247"/>
      <c r="DNZ692" s="247"/>
      <c r="DOA692" s="247"/>
      <c r="DOB692" s="247"/>
      <c r="DOC692" s="247"/>
      <c r="DOD692" s="247"/>
      <c r="DOE692" s="247"/>
      <c r="DOF692" s="247"/>
      <c r="DOG692" s="247"/>
      <c r="DOH692" s="247"/>
      <c r="DOI692" s="247"/>
      <c r="DOJ692" s="247"/>
      <c r="DOK692" s="247"/>
      <c r="DOL692" s="247"/>
      <c r="DOM692" s="247"/>
      <c r="DON692" s="247"/>
      <c r="DOO692" s="247"/>
      <c r="DOP692" s="247"/>
      <c r="DOQ692" s="247"/>
      <c r="DOR692" s="247"/>
      <c r="DOS692" s="247"/>
      <c r="DOT692" s="247"/>
      <c r="DOU692" s="247"/>
      <c r="DOV692" s="247"/>
      <c r="DOW692" s="247"/>
      <c r="DOX692" s="247"/>
      <c r="DOY692" s="247"/>
      <c r="DOZ692" s="247"/>
      <c r="DPA692" s="247"/>
      <c r="DPB692" s="247"/>
      <c r="DPC692" s="247"/>
      <c r="DPD692" s="247"/>
      <c r="DPE692" s="247"/>
      <c r="DPF692" s="247"/>
      <c r="DPG692" s="247"/>
      <c r="DPH692" s="247"/>
      <c r="DPI692" s="247"/>
      <c r="DPJ692" s="247"/>
      <c r="DPK692" s="247"/>
      <c r="DPL692" s="247"/>
      <c r="DPM692" s="247"/>
      <c r="DPN692" s="247"/>
      <c r="DPO692" s="247"/>
      <c r="DPP692" s="247"/>
      <c r="DPQ692" s="247"/>
      <c r="DPR692" s="247"/>
      <c r="DPS692" s="247"/>
      <c r="DPT692" s="247"/>
      <c r="DPU692" s="247"/>
      <c r="DPV692" s="247"/>
      <c r="DPW692" s="247"/>
      <c r="DPX692" s="247"/>
      <c r="DPY692" s="247"/>
      <c r="DPZ692" s="247"/>
      <c r="DQA692" s="247"/>
      <c r="DQB692" s="247"/>
      <c r="DQC692" s="247"/>
      <c r="DQD692" s="247"/>
      <c r="DQE692" s="247"/>
      <c r="DQF692" s="247"/>
      <c r="DQG692" s="247"/>
      <c r="DQH692" s="247"/>
      <c r="DQI692" s="247"/>
      <c r="DQJ692" s="247"/>
      <c r="DQK692" s="247"/>
      <c r="DQL692" s="247"/>
      <c r="DQM692" s="247"/>
      <c r="DQN692" s="247"/>
      <c r="DQO692" s="247"/>
      <c r="DQP692" s="247"/>
      <c r="DQQ692" s="247"/>
      <c r="DQR692" s="247"/>
      <c r="DQS692" s="247"/>
      <c r="DQT692" s="247"/>
      <c r="DQU692" s="247"/>
      <c r="DQV692" s="247"/>
      <c r="DQW692" s="247"/>
      <c r="DQX692" s="247"/>
      <c r="DQY692" s="247"/>
      <c r="DQZ692" s="247"/>
      <c r="DRA692" s="247"/>
      <c r="DRB692" s="247"/>
      <c r="DRC692" s="247"/>
      <c r="DRD692" s="247"/>
      <c r="DRE692" s="247"/>
      <c r="DRF692" s="247"/>
      <c r="DRG692" s="247"/>
      <c r="DRH692" s="247"/>
      <c r="DRI692" s="247"/>
      <c r="DRJ692" s="247"/>
      <c r="DRK692" s="247"/>
      <c r="DRL692" s="247"/>
      <c r="DRM692" s="247"/>
      <c r="DRN692" s="247"/>
      <c r="DRO692" s="247"/>
      <c r="DRP692" s="247"/>
      <c r="DRQ692" s="247"/>
      <c r="DRR692" s="247"/>
      <c r="DRS692" s="247"/>
      <c r="DRT692" s="247"/>
      <c r="DRU692" s="247"/>
      <c r="DRV692" s="247"/>
      <c r="DRW692" s="247"/>
      <c r="DRX692" s="247"/>
      <c r="DRY692" s="247"/>
      <c r="DRZ692" s="247"/>
      <c r="DSA692" s="247"/>
      <c r="DSB692" s="247"/>
      <c r="DSC692" s="247"/>
      <c r="DSD692" s="247"/>
      <c r="DSE692" s="247"/>
      <c r="DSF692" s="247"/>
      <c r="DSG692" s="247"/>
      <c r="DSH692" s="247"/>
      <c r="DSI692" s="247"/>
      <c r="DSJ692" s="247"/>
      <c r="DSK692" s="247"/>
      <c r="DSL692" s="247"/>
      <c r="DSM692" s="247"/>
      <c r="DSN692" s="247"/>
      <c r="DSO692" s="247"/>
      <c r="DSP692" s="247"/>
      <c r="DSQ692" s="247"/>
      <c r="DSR692" s="247"/>
      <c r="DSS692" s="247"/>
      <c r="DST692" s="247"/>
      <c r="DSU692" s="247"/>
      <c r="DSV692" s="247"/>
      <c r="DSW692" s="247"/>
      <c r="DSX692" s="247"/>
      <c r="DSY692" s="247"/>
      <c r="DSZ692" s="247"/>
      <c r="DTA692" s="247"/>
      <c r="DTB692" s="247"/>
      <c r="DTC692" s="247"/>
      <c r="DTD692" s="247"/>
      <c r="DTE692" s="247"/>
      <c r="DTF692" s="247"/>
      <c r="DTG692" s="247"/>
      <c r="DTH692" s="247"/>
      <c r="DTI692" s="247"/>
      <c r="DTJ692" s="247"/>
      <c r="DTK692" s="247"/>
      <c r="DTL692" s="247"/>
      <c r="DTM692" s="247"/>
      <c r="DTN692" s="247"/>
      <c r="DTO692" s="247"/>
      <c r="DTP692" s="247"/>
      <c r="DTQ692" s="247"/>
      <c r="DTR692" s="247"/>
      <c r="DTS692" s="247"/>
      <c r="DTT692" s="247"/>
      <c r="DTU692" s="247"/>
      <c r="DTV692" s="247"/>
      <c r="DTW692" s="247"/>
      <c r="DTX692" s="247"/>
      <c r="DTY692" s="247"/>
      <c r="DTZ692" s="247"/>
      <c r="DUA692" s="247"/>
      <c r="DUB692" s="247"/>
      <c r="DUC692" s="247"/>
      <c r="DUD692" s="247"/>
      <c r="DUE692" s="247"/>
      <c r="DUF692" s="247"/>
      <c r="DUG692" s="247"/>
      <c r="DUH692" s="247"/>
      <c r="DUI692" s="247"/>
      <c r="DUJ692" s="247"/>
      <c r="DUK692" s="247"/>
      <c r="DUL692" s="247"/>
      <c r="DUM692" s="247"/>
      <c r="DUN692" s="247"/>
      <c r="DUO692" s="247"/>
      <c r="DUP692" s="247"/>
      <c r="DUQ692" s="247"/>
      <c r="DUR692" s="247"/>
      <c r="DUS692" s="247"/>
      <c r="DUT692" s="247"/>
      <c r="DUU692" s="247"/>
      <c r="DUV692" s="247"/>
      <c r="DUW692" s="247"/>
      <c r="DUX692" s="247"/>
      <c r="DUY692" s="247"/>
      <c r="DUZ692" s="247"/>
      <c r="DVA692" s="247"/>
      <c r="DVB692" s="247"/>
      <c r="DVC692" s="247"/>
      <c r="DVD692" s="247"/>
      <c r="DVE692" s="247"/>
      <c r="DVF692" s="247"/>
      <c r="DVG692" s="247"/>
      <c r="DVH692" s="247"/>
      <c r="DVI692" s="247"/>
      <c r="DVJ692" s="247"/>
      <c r="DVK692" s="247"/>
      <c r="DVL692" s="247"/>
      <c r="DVM692" s="247"/>
      <c r="DVN692" s="247"/>
      <c r="DVO692" s="247"/>
      <c r="DVP692" s="247"/>
      <c r="DVQ692" s="247"/>
      <c r="DVR692" s="247"/>
      <c r="DVS692" s="247"/>
      <c r="DVT692" s="247"/>
      <c r="DVU692" s="247"/>
      <c r="DVV692" s="247"/>
      <c r="DVW692" s="247"/>
      <c r="DVX692" s="247"/>
      <c r="DVY692" s="247"/>
      <c r="DVZ692" s="247"/>
      <c r="DWA692" s="247"/>
      <c r="DWB692" s="247"/>
      <c r="DWC692" s="247"/>
      <c r="DWD692" s="247"/>
      <c r="DWE692" s="247"/>
      <c r="DWF692" s="247"/>
      <c r="DWG692" s="247"/>
      <c r="DWH692" s="247"/>
      <c r="DWI692" s="247"/>
      <c r="DWJ692" s="247"/>
      <c r="DWK692" s="247"/>
      <c r="DWL692" s="247"/>
      <c r="DWM692" s="247"/>
      <c r="DWN692" s="247"/>
      <c r="DWO692" s="247"/>
      <c r="DWP692" s="247"/>
      <c r="DWQ692" s="247"/>
      <c r="DWR692" s="247"/>
      <c r="DWS692" s="247"/>
      <c r="DWT692" s="247"/>
      <c r="DWU692" s="247"/>
      <c r="DWV692" s="247"/>
      <c r="DWW692" s="247"/>
      <c r="DWX692" s="247"/>
      <c r="DWY692" s="247"/>
      <c r="DWZ692" s="247"/>
      <c r="DXA692" s="247"/>
      <c r="DXB692" s="247"/>
      <c r="DXC692" s="247"/>
      <c r="DXD692" s="247"/>
      <c r="DXE692" s="247"/>
      <c r="DXF692" s="247"/>
      <c r="DXG692" s="247"/>
      <c r="DXH692" s="247"/>
      <c r="DXI692" s="247"/>
      <c r="DXJ692" s="247"/>
      <c r="DXK692" s="247"/>
      <c r="DXL692" s="247"/>
      <c r="DXM692" s="247"/>
      <c r="DXN692" s="247"/>
      <c r="DXO692" s="247"/>
      <c r="DXP692" s="247"/>
      <c r="DXQ692" s="247"/>
      <c r="DXR692" s="247"/>
      <c r="DXS692" s="247"/>
      <c r="DXT692" s="247"/>
      <c r="DXU692" s="247"/>
      <c r="DXV692" s="247"/>
      <c r="DXW692" s="247"/>
      <c r="DXX692" s="247"/>
      <c r="DXY692" s="247"/>
      <c r="DXZ692" s="247"/>
      <c r="DYA692" s="247"/>
      <c r="DYB692" s="247"/>
      <c r="DYC692" s="247"/>
      <c r="DYD692" s="247"/>
      <c r="DYE692" s="247"/>
      <c r="DYF692" s="247"/>
      <c r="DYG692" s="247"/>
      <c r="DYH692" s="247"/>
      <c r="DYI692" s="247"/>
      <c r="DYJ692" s="247"/>
      <c r="DYK692" s="247"/>
      <c r="DYL692" s="247"/>
      <c r="DYM692" s="247"/>
      <c r="DYN692" s="247"/>
      <c r="DYO692" s="247"/>
      <c r="DYP692" s="247"/>
      <c r="DYQ692" s="247"/>
      <c r="DYR692" s="247"/>
      <c r="DYS692" s="247"/>
      <c r="DYT692" s="247"/>
      <c r="DYU692" s="247"/>
      <c r="DYV692" s="247"/>
      <c r="DYW692" s="247"/>
      <c r="DYX692" s="247"/>
      <c r="DYY692" s="247"/>
      <c r="DYZ692" s="247"/>
      <c r="DZA692" s="247"/>
      <c r="DZB692" s="247"/>
      <c r="DZC692" s="247"/>
      <c r="DZD692" s="247"/>
      <c r="DZE692" s="247"/>
      <c r="DZF692" s="247"/>
      <c r="DZG692" s="247"/>
      <c r="DZH692" s="247"/>
      <c r="DZI692" s="247"/>
      <c r="DZJ692" s="247"/>
      <c r="DZK692" s="247"/>
      <c r="DZL692" s="247"/>
      <c r="DZM692" s="247"/>
      <c r="DZN692" s="247"/>
      <c r="DZO692" s="247"/>
      <c r="DZP692" s="247"/>
      <c r="DZQ692" s="247"/>
      <c r="DZR692" s="247"/>
      <c r="DZS692" s="247"/>
      <c r="DZT692" s="247"/>
      <c r="DZU692" s="247"/>
      <c r="DZV692" s="247"/>
      <c r="DZW692" s="247"/>
      <c r="DZX692" s="247"/>
      <c r="DZY692" s="247"/>
      <c r="DZZ692" s="247"/>
      <c r="EAA692" s="247"/>
      <c r="EAB692" s="247"/>
      <c r="EAC692" s="247"/>
      <c r="EAD692" s="247"/>
      <c r="EAE692" s="247"/>
      <c r="EAF692" s="247"/>
      <c r="EAG692" s="247"/>
      <c r="EAH692" s="247"/>
      <c r="EAI692" s="247"/>
      <c r="EAJ692" s="247"/>
      <c r="EAK692" s="247"/>
      <c r="EAL692" s="247"/>
      <c r="EAM692" s="247"/>
      <c r="EAN692" s="247"/>
      <c r="EAO692" s="247"/>
      <c r="EAP692" s="247"/>
      <c r="EAQ692" s="247"/>
      <c r="EAR692" s="247"/>
      <c r="EAS692" s="247"/>
      <c r="EAT692" s="247"/>
      <c r="EAU692" s="247"/>
      <c r="EAV692" s="247"/>
      <c r="EAW692" s="247"/>
      <c r="EAX692" s="247"/>
      <c r="EAY692" s="247"/>
      <c r="EAZ692" s="247"/>
      <c r="EBA692" s="247"/>
      <c r="EBB692" s="247"/>
      <c r="EBC692" s="247"/>
      <c r="EBD692" s="247"/>
      <c r="EBE692" s="247"/>
      <c r="EBF692" s="247"/>
      <c r="EBG692" s="247"/>
      <c r="EBH692" s="247"/>
      <c r="EBI692" s="247"/>
      <c r="EBJ692" s="247"/>
      <c r="EBK692" s="247"/>
      <c r="EBL692" s="247"/>
      <c r="EBM692" s="247"/>
      <c r="EBN692" s="247"/>
      <c r="EBO692" s="247"/>
      <c r="EBP692" s="247"/>
      <c r="EBQ692" s="247"/>
      <c r="EBR692" s="247"/>
      <c r="EBS692" s="247"/>
      <c r="EBT692" s="247"/>
      <c r="EBU692" s="247"/>
      <c r="EBV692" s="247"/>
      <c r="EBW692" s="247"/>
      <c r="EBX692" s="247"/>
      <c r="EBY692" s="247"/>
      <c r="EBZ692" s="247"/>
      <c r="ECA692" s="247"/>
      <c r="ECB692" s="247"/>
      <c r="ECC692" s="247"/>
      <c r="ECD692" s="247"/>
      <c r="ECE692" s="247"/>
      <c r="ECF692" s="247"/>
      <c r="ECG692" s="247"/>
      <c r="ECH692" s="247"/>
      <c r="ECI692" s="247"/>
      <c r="ECJ692" s="247"/>
      <c r="ECK692" s="247"/>
      <c r="ECL692" s="247"/>
      <c r="ECM692" s="247"/>
      <c r="ECN692" s="247"/>
      <c r="ECO692" s="247"/>
      <c r="ECP692" s="247"/>
      <c r="ECQ692" s="247"/>
      <c r="ECR692" s="247"/>
      <c r="ECS692" s="247"/>
      <c r="ECT692" s="247"/>
      <c r="ECU692" s="247"/>
      <c r="ECV692" s="247"/>
      <c r="ECW692" s="247"/>
      <c r="ECX692" s="247"/>
      <c r="ECY692" s="247"/>
      <c r="ECZ692" s="247"/>
      <c r="EDA692" s="247"/>
      <c r="EDB692" s="247"/>
      <c r="EDC692" s="247"/>
      <c r="EDD692" s="247"/>
      <c r="EDE692" s="247"/>
      <c r="EDF692" s="247"/>
      <c r="EDG692" s="247"/>
      <c r="EDH692" s="247"/>
      <c r="EDI692" s="247"/>
      <c r="EDJ692" s="247"/>
      <c r="EDK692" s="247"/>
      <c r="EDL692" s="247"/>
      <c r="EDM692" s="247"/>
      <c r="EDN692" s="247"/>
      <c r="EDO692" s="247"/>
      <c r="EDP692" s="247"/>
      <c r="EDQ692" s="247"/>
      <c r="EDR692" s="247"/>
      <c r="EDS692" s="247"/>
      <c r="EDT692" s="247"/>
      <c r="EDU692" s="247"/>
      <c r="EDV692" s="247"/>
      <c r="EDW692" s="247"/>
      <c r="EDX692" s="247"/>
      <c r="EDY692" s="247"/>
      <c r="EDZ692" s="247"/>
      <c r="EEA692" s="247"/>
      <c r="EEB692" s="247"/>
      <c r="EEC692" s="247"/>
      <c r="EED692" s="247"/>
      <c r="EEE692" s="247"/>
      <c r="EEF692" s="247"/>
      <c r="EEG692" s="247"/>
      <c r="EEH692" s="247"/>
      <c r="EEI692" s="247"/>
      <c r="EEJ692" s="247"/>
      <c r="EEK692" s="247"/>
      <c r="EEL692" s="247"/>
      <c r="EEM692" s="247"/>
      <c r="EEN692" s="247"/>
      <c r="EEO692" s="247"/>
      <c r="EEP692" s="247"/>
      <c r="EEQ692" s="247"/>
      <c r="EER692" s="247"/>
      <c r="EES692" s="247"/>
      <c r="EET692" s="247"/>
      <c r="EEU692" s="247"/>
      <c r="EEV692" s="247"/>
      <c r="EEW692" s="247"/>
      <c r="EEX692" s="247"/>
      <c r="EEY692" s="247"/>
      <c r="EEZ692" s="247"/>
      <c r="EFA692" s="247"/>
      <c r="EFB692" s="247"/>
      <c r="EFC692" s="247"/>
      <c r="EFD692" s="247"/>
      <c r="EFE692" s="247"/>
      <c r="EFF692" s="247"/>
      <c r="EFG692" s="247"/>
      <c r="EFH692" s="247"/>
      <c r="EFI692" s="247"/>
      <c r="EFJ692" s="247"/>
      <c r="EFK692" s="247"/>
      <c r="EFL692" s="247"/>
      <c r="EFM692" s="247"/>
      <c r="EFN692" s="247"/>
      <c r="EFO692" s="247"/>
      <c r="EFP692" s="247"/>
      <c r="EFQ692" s="247"/>
      <c r="EFR692" s="247"/>
      <c r="EFS692" s="247"/>
      <c r="EFT692" s="247"/>
      <c r="EFU692" s="247"/>
      <c r="EFV692" s="247"/>
      <c r="EFW692" s="247"/>
      <c r="EFX692" s="247"/>
      <c r="EFY692" s="247"/>
      <c r="EFZ692" s="247"/>
      <c r="EGA692" s="247"/>
      <c r="EGB692" s="247"/>
      <c r="EGC692" s="247"/>
      <c r="EGD692" s="247"/>
      <c r="EGE692" s="247"/>
      <c r="EGF692" s="247"/>
      <c r="EGG692" s="247"/>
      <c r="EGH692" s="247"/>
      <c r="EGI692" s="247"/>
      <c r="EGJ692" s="247"/>
      <c r="EGK692" s="247"/>
      <c r="EGL692" s="247"/>
      <c r="EGM692" s="247"/>
      <c r="EGN692" s="247"/>
      <c r="EGO692" s="247"/>
      <c r="EGP692" s="247"/>
      <c r="EGQ692" s="247"/>
      <c r="EGR692" s="247"/>
      <c r="EGS692" s="247"/>
      <c r="EGT692" s="247"/>
      <c r="EGU692" s="247"/>
      <c r="EGV692" s="247"/>
      <c r="EGW692" s="247"/>
      <c r="EGX692" s="247"/>
      <c r="EGY692" s="247"/>
      <c r="EGZ692" s="247"/>
      <c r="EHA692" s="247"/>
      <c r="EHB692" s="247"/>
      <c r="EHC692" s="247"/>
      <c r="EHD692" s="247"/>
      <c r="EHE692" s="247"/>
      <c r="EHF692" s="247"/>
      <c r="EHG692" s="247"/>
      <c r="EHH692" s="247"/>
      <c r="EHI692" s="247"/>
      <c r="EHJ692" s="247"/>
      <c r="EHK692" s="247"/>
      <c r="EHL692" s="247"/>
      <c r="EHM692" s="247"/>
      <c r="EHN692" s="247"/>
      <c r="EHO692" s="247"/>
      <c r="EHP692" s="247"/>
      <c r="EHQ692" s="247"/>
      <c r="EHR692" s="247"/>
      <c r="EHS692" s="247"/>
      <c r="EHT692" s="247"/>
      <c r="EHU692" s="247"/>
      <c r="EHV692" s="247"/>
      <c r="EHW692" s="247"/>
      <c r="EHX692" s="247"/>
      <c r="EHY692" s="247"/>
      <c r="EHZ692" s="247"/>
      <c r="EIA692" s="247"/>
      <c r="EIB692" s="247"/>
      <c r="EIC692" s="247"/>
      <c r="EID692" s="247"/>
      <c r="EIE692" s="247"/>
      <c r="EIF692" s="247"/>
      <c r="EIG692" s="247"/>
      <c r="EIH692" s="247"/>
      <c r="EII692" s="247"/>
      <c r="EIJ692" s="247"/>
      <c r="EIK692" s="247"/>
      <c r="EIL692" s="247"/>
      <c r="EIM692" s="247"/>
      <c r="EIN692" s="247"/>
      <c r="EIO692" s="247"/>
      <c r="EIP692" s="247"/>
      <c r="EIQ692" s="247"/>
      <c r="EIR692" s="247"/>
      <c r="EIS692" s="247"/>
      <c r="EIT692" s="247"/>
      <c r="EIU692" s="247"/>
      <c r="EIV692" s="247"/>
      <c r="EIW692" s="247"/>
      <c r="EIX692" s="247"/>
      <c r="EIY692" s="247"/>
      <c r="EIZ692" s="247"/>
      <c r="EJA692" s="247"/>
      <c r="EJB692" s="247"/>
      <c r="EJC692" s="247"/>
      <c r="EJD692" s="247"/>
      <c r="EJE692" s="247"/>
      <c r="EJF692" s="247"/>
      <c r="EJG692" s="247"/>
      <c r="EJH692" s="247"/>
      <c r="EJI692" s="247"/>
      <c r="EJJ692" s="247"/>
      <c r="EJK692" s="247"/>
      <c r="EJL692" s="247"/>
      <c r="EJM692" s="247"/>
      <c r="EJN692" s="247"/>
      <c r="EJO692" s="247"/>
      <c r="EJP692" s="247"/>
      <c r="EJQ692" s="247"/>
      <c r="EJR692" s="247"/>
      <c r="EJS692" s="247"/>
      <c r="EJT692" s="247"/>
      <c r="EJU692" s="247"/>
      <c r="EJV692" s="247"/>
      <c r="EJW692" s="247"/>
      <c r="EJX692" s="247"/>
      <c r="EJY692" s="247"/>
      <c r="EJZ692" s="247"/>
      <c r="EKA692" s="247"/>
      <c r="EKB692" s="247"/>
      <c r="EKC692" s="247"/>
      <c r="EKD692" s="247"/>
      <c r="EKE692" s="247"/>
      <c r="EKF692" s="247"/>
      <c r="EKG692" s="247"/>
      <c r="EKH692" s="247"/>
      <c r="EKI692" s="247"/>
      <c r="EKJ692" s="247"/>
      <c r="EKK692" s="247"/>
      <c r="EKL692" s="247"/>
      <c r="EKM692" s="247"/>
      <c r="EKN692" s="247"/>
      <c r="EKO692" s="247"/>
      <c r="EKP692" s="247"/>
      <c r="EKQ692" s="247"/>
      <c r="EKR692" s="247"/>
      <c r="EKS692" s="247"/>
      <c r="EKT692" s="247"/>
      <c r="EKU692" s="247"/>
      <c r="EKV692" s="247"/>
      <c r="EKW692" s="247"/>
      <c r="EKX692" s="247"/>
      <c r="EKY692" s="247"/>
      <c r="EKZ692" s="247"/>
      <c r="ELA692" s="247"/>
      <c r="ELB692" s="247"/>
      <c r="ELC692" s="247"/>
      <c r="ELD692" s="247"/>
      <c r="ELE692" s="247"/>
      <c r="ELF692" s="247"/>
      <c r="ELG692" s="247"/>
      <c r="ELH692" s="247"/>
      <c r="ELI692" s="247"/>
      <c r="ELJ692" s="247"/>
      <c r="ELK692" s="247"/>
      <c r="ELL692" s="247"/>
      <c r="ELM692" s="247"/>
      <c r="ELN692" s="247"/>
      <c r="ELO692" s="247"/>
      <c r="ELP692" s="247"/>
      <c r="ELQ692" s="247"/>
      <c r="ELR692" s="247"/>
      <c r="ELS692" s="247"/>
      <c r="ELT692" s="247"/>
      <c r="ELU692" s="247"/>
      <c r="ELV692" s="247"/>
      <c r="ELW692" s="247"/>
      <c r="ELX692" s="247"/>
      <c r="ELY692" s="247"/>
      <c r="ELZ692" s="247"/>
      <c r="EMA692" s="247"/>
      <c r="EMB692" s="247"/>
      <c r="EMC692" s="247"/>
      <c r="EMD692" s="247"/>
      <c r="EME692" s="247"/>
      <c r="EMF692" s="247"/>
      <c r="EMG692" s="247"/>
      <c r="EMH692" s="247"/>
      <c r="EMI692" s="247"/>
      <c r="EMJ692" s="247"/>
      <c r="EMK692" s="247"/>
      <c r="EML692" s="247"/>
      <c r="EMM692" s="247"/>
      <c r="EMN692" s="247"/>
      <c r="EMO692" s="247"/>
      <c r="EMP692" s="247"/>
      <c r="EMQ692" s="247"/>
      <c r="EMR692" s="247"/>
      <c r="EMS692" s="247"/>
      <c r="EMT692" s="247"/>
      <c r="EMU692" s="247"/>
      <c r="EMV692" s="247"/>
      <c r="EMW692" s="247"/>
      <c r="EMX692" s="247"/>
      <c r="EMY692" s="247"/>
      <c r="EMZ692" s="247"/>
      <c r="ENA692" s="247"/>
      <c r="ENB692" s="247"/>
      <c r="ENC692" s="247"/>
      <c r="END692" s="247"/>
      <c r="ENE692" s="247"/>
      <c r="ENF692" s="247"/>
      <c r="ENG692" s="247"/>
      <c r="ENH692" s="247"/>
      <c r="ENI692" s="247"/>
      <c r="ENJ692" s="247"/>
      <c r="ENK692" s="247"/>
      <c r="ENL692" s="247"/>
      <c r="ENM692" s="247"/>
      <c r="ENN692" s="247"/>
      <c r="ENO692" s="247"/>
      <c r="ENP692" s="247"/>
      <c r="ENQ692" s="247"/>
      <c r="ENR692" s="247"/>
      <c r="ENS692" s="247"/>
      <c r="ENT692" s="247"/>
      <c r="ENU692" s="247"/>
      <c r="ENV692" s="247"/>
      <c r="ENW692" s="247"/>
      <c r="ENX692" s="247"/>
      <c r="ENY692" s="247"/>
      <c r="ENZ692" s="247"/>
      <c r="EOA692" s="247"/>
      <c r="EOB692" s="247"/>
      <c r="EOC692" s="247"/>
      <c r="EOD692" s="247"/>
      <c r="EOE692" s="247"/>
      <c r="EOF692" s="247"/>
      <c r="EOG692" s="247"/>
      <c r="EOH692" s="247"/>
      <c r="EOI692" s="247"/>
      <c r="EOJ692" s="247"/>
      <c r="EOK692" s="247"/>
      <c r="EOL692" s="247"/>
      <c r="EOM692" s="247"/>
      <c r="EON692" s="247"/>
      <c r="EOO692" s="247"/>
      <c r="EOP692" s="247"/>
      <c r="EOQ692" s="247"/>
      <c r="EOR692" s="247"/>
      <c r="EOS692" s="247"/>
      <c r="EOT692" s="247"/>
      <c r="EOU692" s="247"/>
      <c r="EOV692" s="247"/>
      <c r="EOW692" s="247"/>
      <c r="EOX692" s="247"/>
      <c r="EOY692" s="247"/>
      <c r="EOZ692" s="247"/>
      <c r="EPA692" s="247"/>
      <c r="EPB692" s="247"/>
      <c r="EPC692" s="247"/>
      <c r="EPD692" s="247"/>
      <c r="EPE692" s="247"/>
      <c r="EPF692" s="247"/>
      <c r="EPG692" s="247"/>
      <c r="EPH692" s="247"/>
      <c r="EPI692" s="247"/>
      <c r="EPJ692" s="247"/>
      <c r="EPK692" s="247"/>
      <c r="EPL692" s="247"/>
      <c r="EPM692" s="247"/>
      <c r="EPN692" s="247"/>
      <c r="EPO692" s="247"/>
      <c r="EPP692" s="247"/>
      <c r="EPQ692" s="247"/>
      <c r="EPR692" s="247"/>
      <c r="EPS692" s="247"/>
      <c r="EPT692" s="247"/>
      <c r="EPU692" s="247"/>
      <c r="EPV692" s="247"/>
      <c r="EPW692" s="247"/>
      <c r="EPX692" s="247"/>
      <c r="EPY692" s="247"/>
      <c r="EPZ692" s="247"/>
      <c r="EQA692" s="247"/>
      <c r="EQB692" s="247"/>
      <c r="EQC692" s="247"/>
      <c r="EQD692" s="247"/>
      <c r="EQE692" s="247"/>
      <c r="EQF692" s="247"/>
      <c r="EQG692" s="247"/>
      <c r="EQH692" s="247"/>
      <c r="EQI692" s="247"/>
      <c r="EQJ692" s="247"/>
      <c r="EQK692" s="247"/>
      <c r="EQL692" s="247"/>
      <c r="EQM692" s="247"/>
      <c r="EQN692" s="247"/>
      <c r="EQO692" s="247"/>
      <c r="EQP692" s="247"/>
      <c r="EQQ692" s="247"/>
      <c r="EQR692" s="247"/>
      <c r="EQS692" s="247"/>
      <c r="EQT692" s="247"/>
      <c r="EQU692" s="247"/>
      <c r="EQV692" s="247"/>
      <c r="EQW692" s="247"/>
      <c r="EQX692" s="247"/>
      <c r="EQY692" s="247"/>
      <c r="EQZ692" s="247"/>
      <c r="ERA692" s="247"/>
      <c r="ERB692" s="247"/>
      <c r="ERC692" s="247"/>
      <c r="ERD692" s="247"/>
      <c r="ERE692" s="247"/>
      <c r="ERF692" s="247"/>
      <c r="ERG692" s="247"/>
      <c r="ERH692" s="247"/>
      <c r="ERI692" s="247"/>
      <c r="ERJ692" s="247"/>
      <c r="ERK692" s="247"/>
      <c r="ERL692" s="247"/>
      <c r="ERM692" s="247"/>
      <c r="ERN692" s="247"/>
      <c r="ERO692" s="247"/>
      <c r="ERP692" s="247"/>
      <c r="ERQ692" s="247"/>
      <c r="ERR692" s="247"/>
      <c r="ERS692" s="247"/>
      <c r="ERT692" s="247"/>
      <c r="ERU692" s="247"/>
      <c r="ERV692" s="247"/>
      <c r="ERW692" s="247"/>
      <c r="ERX692" s="247"/>
      <c r="ERY692" s="247"/>
      <c r="ERZ692" s="247"/>
      <c r="ESA692" s="247"/>
      <c r="ESB692" s="247"/>
      <c r="ESC692" s="247"/>
      <c r="ESD692" s="247"/>
      <c r="ESE692" s="247"/>
      <c r="ESF692" s="247"/>
      <c r="ESG692" s="247"/>
      <c r="ESH692" s="247"/>
      <c r="ESI692" s="247"/>
      <c r="ESJ692" s="247"/>
      <c r="ESK692" s="247"/>
      <c r="ESL692" s="247"/>
      <c r="ESM692" s="247"/>
      <c r="ESN692" s="247"/>
      <c r="ESO692" s="247"/>
      <c r="ESP692" s="247"/>
      <c r="ESQ692" s="247"/>
      <c r="ESR692" s="247"/>
      <c r="ESS692" s="247"/>
      <c r="EST692" s="247"/>
      <c r="ESU692" s="247"/>
      <c r="ESV692" s="247"/>
      <c r="ESW692" s="247"/>
      <c r="ESX692" s="247"/>
      <c r="ESY692" s="247"/>
      <c r="ESZ692" s="247"/>
      <c r="ETA692" s="247"/>
      <c r="ETB692" s="247"/>
      <c r="ETC692" s="247"/>
      <c r="ETD692" s="247"/>
      <c r="ETE692" s="247"/>
      <c r="ETF692" s="247"/>
      <c r="ETG692" s="247"/>
      <c r="ETH692" s="247"/>
      <c r="ETI692" s="247"/>
      <c r="ETJ692" s="247"/>
      <c r="ETK692" s="247"/>
      <c r="ETL692" s="247"/>
      <c r="ETM692" s="247"/>
      <c r="ETN692" s="247"/>
      <c r="ETO692" s="247"/>
      <c r="ETP692" s="247"/>
      <c r="ETQ692" s="247"/>
      <c r="ETR692" s="247"/>
      <c r="ETS692" s="247"/>
      <c r="ETT692" s="247"/>
      <c r="ETU692" s="247"/>
      <c r="ETV692" s="247"/>
      <c r="ETW692" s="247"/>
      <c r="ETX692" s="247"/>
      <c r="ETY692" s="247"/>
      <c r="ETZ692" s="247"/>
      <c r="EUA692" s="247"/>
      <c r="EUB692" s="247"/>
      <c r="EUC692" s="247"/>
      <c r="EUD692" s="247"/>
      <c r="EUE692" s="247"/>
      <c r="EUF692" s="247"/>
      <c r="EUG692" s="247"/>
      <c r="EUH692" s="247"/>
      <c r="EUI692" s="247"/>
      <c r="EUJ692" s="247"/>
      <c r="EUK692" s="247"/>
      <c r="EUL692" s="247"/>
      <c r="EUM692" s="247"/>
      <c r="EUN692" s="247"/>
      <c r="EUO692" s="247"/>
      <c r="EUP692" s="247"/>
      <c r="EUQ692" s="247"/>
      <c r="EUR692" s="247"/>
      <c r="EUS692" s="247"/>
      <c r="EUT692" s="247"/>
      <c r="EUU692" s="247"/>
      <c r="EUV692" s="247"/>
      <c r="EUW692" s="247"/>
      <c r="EUX692" s="247"/>
      <c r="EUY692" s="247"/>
      <c r="EUZ692" s="247"/>
      <c r="EVA692" s="247"/>
      <c r="EVB692" s="247"/>
      <c r="EVC692" s="247"/>
      <c r="EVD692" s="247"/>
      <c r="EVE692" s="247"/>
      <c r="EVF692" s="247"/>
      <c r="EVG692" s="247"/>
      <c r="EVH692" s="247"/>
      <c r="EVI692" s="247"/>
      <c r="EVJ692" s="247"/>
      <c r="EVK692" s="247"/>
      <c r="EVL692" s="247"/>
      <c r="EVM692" s="247"/>
      <c r="EVN692" s="247"/>
      <c r="EVO692" s="247"/>
      <c r="EVP692" s="247"/>
      <c r="EVQ692" s="247"/>
      <c r="EVR692" s="247"/>
      <c r="EVS692" s="247"/>
      <c r="EVT692" s="247"/>
      <c r="EVU692" s="247"/>
      <c r="EVV692" s="247"/>
      <c r="EVW692" s="247"/>
      <c r="EVX692" s="247"/>
      <c r="EVY692" s="247"/>
      <c r="EVZ692" s="247"/>
      <c r="EWA692" s="247"/>
      <c r="EWB692" s="247"/>
      <c r="EWC692" s="247"/>
      <c r="EWD692" s="247"/>
      <c r="EWE692" s="247"/>
      <c r="EWF692" s="247"/>
      <c r="EWG692" s="247"/>
      <c r="EWH692" s="247"/>
      <c r="EWI692" s="247"/>
      <c r="EWJ692" s="247"/>
      <c r="EWK692" s="247"/>
      <c r="EWL692" s="247"/>
      <c r="EWM692" s="247"/>
      <c r="EWN692" s="247"/>
      <c r="EWO692" s="247"/>
      <c r="EWP692" s="247"/>
      <c r="EWQ692" s="247"/>
      <c r="EWR692" s="247"/>
      <c r="EWS692" s="247"/>
      <c r="EWT692" s="247"/>
      <c r="EWU692" s="247"/>
      <c r="EWV692" s="247"/>
      <c r="EWW692" s="247"/>
      <c r="EWX692" s="247"/>
      <c r="EWY692" s="247"/>
      <c r="EWZ692" s="247"/>
      <c r="EXA692" s="247"/>
      <c r="EXB692" s="247"/>
      <c r="EXC692" s="247"/>
      <c r="EXD692" s="247"/>
      <c r="EXE692" s="247"/>
      <c r="EXF692" s="247"/>
      <c r="EXG692" s="247"/>
      <c r="EXH692" s="247"/>
      <c r="EXI692" s="247"/>
      <c r="EXJ692" s="247"/>
      <c r="EXK692" s="247"/>
      <c r="EXL692" s="247"/>
      <c r="EXM692" s="247"/>
      <c r="EXN692" s="247"/>
      <c r="EXO692" s="247"/>
      <c r="EXP692" s="247"/>
      <c r="EXQ692" s="247"/>
      <c r="EXR692" s="247"/>
      <c r="EXS692" s="247"/>
      <c r="EXT692" s="247"/>
      <c r="EXU692" s="247"/>
      <c r="EXV692" s="247"/>
      <c r="EXW692" s="247"/>
      <c r="EXX692" s="247"/>
      <c r="EXY692" s="247"/>
      <c r="EXZ692" s="247"/>
      <c r="EYA692" s="247"/>
      <c r="EYB692" s="247"/>
      <c r="EYC692" s="247"/>
      <c r="EYD692" s="247"/>
      <c r="EYE692" s="247"/>
      <c r="EYF692" s="247"/>
      <c r="EYG692" s="247"/>
      <c r="EYH692" s="247"/>
      <c r="EYI692" s="247"/>
      <c r="EYJ692" s="247"/>
      <c r="EYK692" s="247"/>
      <c r="EYL692" s="247"/>
      <c r="EYM692" s="247"/>
      <c r="EYN692" s="247"/>
      <c r="EYO692" s="247"/>
      <c r="EYP692" s="247"/>
      <c r="EYQ692" s="247"/>
      <c r="EYR692" s="247"/>
      <c r="EYS692" s="247"/>
      <c r="EYT692" s="247"/>
      <c r="EYU692" s="247"/>
      <c r="EYV692" s="247"/>
      <c r="EYW692" s="247"/>
      <c r="EYX692" s="247"/>
      <c r="EYY692" s="247"/>
      <c r="EYZ692" s="247"/>
      <c r="EZA692" s="247"/>
      <c r="EZB692" s="247"/>
      <c r="EZC692" s="247"/>
      <c r="EZD692" s="247"/>
      <c r="EZE692" s="247"/>
      <c r="EZF692" s="247"/>
      <c r="EZG692" s="247"/>
      <c r="EZH692" s="247"/>
      <c r="EZI692" s="247"/>
      <c r="EZJ692" s="247"/>
      <c r="EZK692" s="247"/>
      <c r="EZL692" s="247"/>
      <c r="EZM692" s="247"/>
      <c r="EZN692" s="247"/>
      <c r="EZO692" s="247"/>
      <c r="EZP692" s="247"/>
      <c r="EZQ692" s="247"/>
      <c r="EZR692" s="247"/>
      <c r="EZS692" s="247"/>
      <c r="EZT692" s="247"/>
      <c r="EZU692" s="247"/>
      <c r="EZV692" s="247"/>
      <c r="EZW692" s="247"/>
      <c r="EZX692" s="247"/>
      <c r="EZY692" s="247"/>
      <c r="EZZ692" s="247"/>
      <c r="FAA692" s="247"/>
      <c r="FAB692" s="247"/>
      <c r="FAC692" s="247"/>
      <c r="FAD692" s="247"/>
      <c r="FAE692" s="247"/>
      <c r="FAF692" s="247"/>
      <c r="FAG692" s="247"/>
      <c r="FAH692" s="247"/>
      <c r="FAI692" s="247"/>
      <c r="FAJ692" s="247"/>
      <c r="FAK692" s="247"/>
      <c r="FAL692" s="247"/>
      <c r="FAM692" s="247"/>
      <c r="FAN692" s="247"/>
      <c r="FAO692" s="247"/>
      <c r="FAP692" s="247"/>
      <c r="FAQ692" s="247"/>
      <c r="FAR692" s="247"/>
      <c r="FAS692" s="247"/>
      <c r="FAT692" s="247"/>
      <c r="FAU692" s="247"/>
      <c r="FAV692" s="247"/>
      <c r="FAW692" s="247"/>
      <c r="FAX692" s="247"/>
      <c r="FAY692" s="247"/>
      <c r="FAZ692" s="247"/>
      <c r="FBA692" s="247"/>
      <c r="FBB692" s="247"/>
      <c r="FBC692" s="247"/>
      <c r="FBD692" s="247"/>
      <c r="FBE692" s="247"/>
      <c r="FBF692" s="247"/>
      <c r="FBG692" s="247"/>
      <c r="FBH692" s="247"/>
      <c r="FBI692" s="247"/>
      <c r="FBJ692" s="247"/>
      <c r="FBK692" s="247"/>
      <c r="FBL692" s="247"/>
      <c r="FBM692" s="247"/>
      <c r="FBN692" s="247"/>
      <c r="FBO692" s="247"/>
      <c r="FBP692" s="247"/>
      <c r="FBQ692" s="247"/>
      <c r="FBR692" s="247"/>
      <c r="FBS692" s="247"/>
      <c r="FBT692" s="247"/>
      <c r="FBU692" s="247"/>
      <c r="FBV692" s="247"/>
      <c r="FBW692" s="247"/>
      <c r="FBX692" s="247"/>
      <c r="FBY692" s="247"/>
      <c r="FBZ692" s="247"/>
      <c r="FCA692" s="247"/>
      <c r="FCB692" s="247"/>
      <c r="FCC692" s="247"/>
      <c r="FCD692" s="247"/>
      <c r="FCE692" s="247"/>
      <c r="FCF692" s="247"/>
      <c r="FCG692" s="247"/>
      <c r="FCH692" s="247"/>
      <c r="FCI692" s="247"/>
      <c r="FCJ692" s="247"/>
      <c r="FCK692" s="247"/>
      <c r="FCL692" s="247"/>
      <c r="FCM692" s="247"/>
      <c r="FCN692" s="247"/>
      <c r="FCO692" s="247"/>
      <c r="FCP692" s="247"/>
      <c r="FCQ692" s="247"/>
      <c r="FCR692" s="247"/>
      <c r="FCS692" s="247"/>
      <c r="FCT692" s="247"/>
      <c r="FCU692" s="247"/>
      <c r="FCV692" s="247"/>
      <c r="FCW692" s="247"/>
      <c r="FCX692" s="247"/>
      <c r="FCY692" s="247"/>
      <c r="FCZ692" s="247"/>
      <c r="FDA692" s="247"/>
      <c r="FDB692" s="247"/>
      <c r="FDC692" s="247"/>
      <c r="FDD692" s="247"/>
      <c r="FDE692" s="247"/>
      <c r="FDF692" s="247"/>
      <c r="FDG692" s="247"/>
      <c r="FDH692" s="247"/>
      <c r="FDI692" s="247"/>
      <c r="FDJ692" s="247"/>
      <c r="FDK692" s="247"/>
      <c r="FDL692" s="247"/>
      <c r="FDM692" s="247"/>
      <c r="FDN692" s="247"/>
      <c r="FDO692" s="247"/>
      <c r="FDP692" s="247"/>
      <c r="FDQ692" s="247"/>
      <c r="FDR692" s="247"/>
      <c r="FDS692" s="247"/>
      <c r="FDT692" s="247"/>
      <c r="FDU692" s="247"/>
      <c r="FDV692" s="247"/>
      <c r="FDW692" s="247"/>
      <c r="FDX692" s="247"/>
      <c r="FDY692" s="247"/>
      <c r="FDZ692" s="247"/>
      <c r="FEA692" s="247"/>
      <c r="FEB692" s="247"/>
      <c r="FEC692" s="247"/>
      <c r="FED692" s="247"/>
      <c r="FEE692" s="247"/>
      <c r="FEF692" s="247"/>
      <c r="FEG692" s="247"/>
      <c r="FEH692" s="247"/>
      <c r="FEI692" s="247"/>
      <c r="FEJ692" s="247"/>
      <c r="FEK692" s="247"/>
      <c r="FEL692" s="247"/>
      <c r="FEM692" s="247"/>
      <c r="FEN692" s="247"/>
      <c r="FEO692" s="247"/>
      <c r="FEP692" s="247"/>
      <c r="FEQ692" s="247"/>
      <c r="FER692" s="247"/>
      <c r="FES692" s="247"/>
      <c r="FET692" s="247"/>
      <c r="FEU692" s="247"/>
      <c r="FEV692" s="247"/>
      <c r="FEW692" s="247"/>
      <c r="FEX692" s="247"/>
      <c r="FEY692" s="247"/>
      <c r="FEZ692" s="247"/>
      <c r="FFA692" s="247"/>
      <c r="FFB692" s="247"/>
      <c r="FFC692" s="247"/>
      <c r="FFD692" s="247"/>
      <c r="FFE692" s="247"/>
      <c r="FFF692" s="247"/>
      <c r="FFG692" s="247"/>
      <c r="FFH692" s="247"/>
      <c r="FFI692" s="247"/>
      <c r="FFJ692" s="247"/>
      <c r="FFK692" s="247"/>
      <c r="FFL692" s="247"/>
      <c r="FFM692" s="247"/>
      <c r="FFN692" s="247"/>
      <c r="FFO692" s="247"/>
      <c r="FFP692" s="247"/>
      <c r="FFQ692" s="247"/>
      <c r="FFR692" s="247"/>
      <c r="FFS692" s="247"/>
      <c r="FFT692" s="247"/>
      <c r="FFU692" s="247"/>
      <c r="FFV692" s="247"/>
      <c r="FFW692" s="247"/>
      <c r="FFX692" s="247"/>
      <c r="FFY692" s="247"/>
      <c r="FFZ692" s="247"/>
      <c r="FGA692" s="247"/>
      <c r="FGB692" s="247"/>
      <c r="FGC692" s="247"/>
      <c r="FGD692" s="247"/>
      <c r="FGE692" s="247"/>
      <c r="FGF692" s="247"/>
      <c r="FGG692" s="247"/>
      <c r="FGH692" s="247"/>
      <c r="FGI692" s="247"/>
      <c r="FGJ692" s="247"/>
      <c r="FGK692" s="247"/>
      <c r="FGL692" s="247"/>
      <c r="FGM692" s="247"/>
      <c r="FGN692" s="247"/>
      <c r="FGO692" s="247"/>
      <c r="FGP692" s="247"/>
      <c r="FGQ692" s="247"/>
      <c r="FGR692" s="247"/>
      <c r="FGS692" s="247"/>
      <c r="FGT692" s="247"/>
      <c r="FGU692" s="247"/>
      <c r="FGV692" s="247"/>
      <c r="FGW692" s="247"/>
      <c r="FGX692" s="247"/>
      <c r="FGY692" s="247"/>
      <c r="FGZ692" s="247"/>
      <c r="FHA692" s="247"/>
      <c r="FHB692" s="247"/>
      <c r="FHC692" s="247"/>
      <c r="FHD692" s="247"/>
      <c r="FHE692" s="247"/>
      <c r="FHF692" s="247"/>
      <c r="FHG692" s="247"/>
      <c r="FHH692" s="247"/>
      <c r="FHI692" s="247"/>
      <c r="FHJ692" s="247"/>
      <c r="FHK692" s="247"/>
      <c r="FHL692" s="247"/>
      <c r="FHM692" s="247"/>
      <c r="FHN692" s="247"/>
      <c r="FHO692" s="247"/>
      <c r="FHP692" s="247"/>
      <c r="FHQ692" s="247"/>
      <c r="FHR692" s="247"/>
      <c r="FHS692" s="247"/>
      <c r="FHT692" s="247"/>
      <c r="FHU692" s="247"/>
      <c r="FHV692" s="247"/>
      <c r="FHW692" s="247"/>
      <c r="FHX692" s="247"/>
      <c r="FHY692" s="247"/>
      <c r="FHZ692" s="247"/>
      <c r="FIA692" s="247"/>
      <c r="FIB692" s="247"/>
      <c r="FIC692" s="247"/>
      <c r="FID692" s="247"/>
      <c r="FIE692" s="247"/>
      <c r="FIF692" s="247"/>
      <c r="FIG692" s="247"/>
      <c r="FIH692" s="247"/>
      <c r="FII692" s="247"/>
      <c r="FIJ692" s="247"/>
      <c r="FIK692" s="247"/>
      <c r="FIL692" s="247"/>
      <c r="FIM692" s="247"/>
      <c r="FIN692" s="247"/>
      <c r="FIO692" s="247"/>
      <c r="FIP692" s="247"/>
      <c r="FIQ692" s="247"/>
      <c r="FIR692" s="247"/>
      <c r="FIS692" s="247"/>
      <c r="FIT692" s="247"/>
      <c r="FIU692" s="247"/>
      <c r="FIV692" s="247"/>
      <c r="FIW692" s="247"/>
      <c r="FIX692" s="247"/>
      <c r="FIY692" s="247"/>
      <c r="FIZ692" s="247"/>
      <c r="FJA692" s="247"/>
      <c r="FJB692" s="247"/>
      <c r="FJC692" s="247"/>
      <c r="FJD692" s="247"/>
      <c r="FJE692" s="247"/>
      <c r="FJF692" s="247"/>
      <c r="FJG692" s="247"/>
      <c r="FJH692" s="247"/>
      <c r="FJI692" s="247"/>
      <c r="FJJ692" s="247"/>
      <c r="FJK692" s="247"/>
      <c r="FJL692" s="247"/>
      <c r="FJM692" s="247"/>
      <c r="FJN692" s="247"/>
      <c r="FJO692" s="247"/>
      <c r="FJP692" s="247"/>
      <c r="FJQ692" s="247"/>
      <c r="FJR692" s="247"/>
      <c r="FJS692" s="247"/>
      <c r="FJT692" s="247"/>
      <c r="FJU692" s="247"/>
      <c r="FJV692" s="247"/>
      <c r="FJW692" s="247"/>
      <c r="FJX692" s="247"/>
      <c r="FJY692" s="247"/>
      <c r="FJZ692" s="247"/>
      <c r="FKA692" s="247"/>
      <c r="FKB692" s="247"/>
      <c r="FKC692" s="247"/>
      <c r="FKD692" s="247"/>
      <c r="FKE692" s="247"/>
      <c r="FKF692" s="247"/>
      <c r="FKG692" s="247"/>
      <c r="FKH692" s="247"/>
      <c r="FKI692" s="247"/>
      <c r="FKJ692" s="247"/>
      <c r="FKK692" s="247"/>
      <c r="FKL692" s="247"/>
      <c r="FKM692" s="247"/>
      <c r="FKN692" s="247"/>
      <c r="FKO692" s="247"/>
      <c r="FKP692" s="247"/>
      <c r="FKQ692" s="247"/>
      <c r="FKR692" s="247"/>
      <c r="FKS692" s="247"/>
      <c r="FKT692" s="247"/>
      <c r="FKU692" s="247"/>
      <c r="FKV692" s="247"/>
      <c r="FKW692" s="247"/>
      <c r="FKX692" s="247"/>
      <c r="FKY692" s="247"/>
      <c r="FKZ692" s="247"/>
      <c r="FLA692" s="247"/>
      <c r="FLB692" s="247"/>
      <c r="FLC692" s="247"/>
      <c r="FLD692" s="247"/>
      <c r="FLE692" s="247"/>
      <c r="FLF692" s="247"/>
      <c r="FLG692" s="247"/>
      <c r="FLH692" s="247"/>
      <c r="FLI692" s="247"/>
      <c r="FLJ692" s="247"/>
      <c r="FLK692" s="247"/>
      <c r="FLL692" s="247"/>
      <c r="FLM692" s="247"/>
      <c r="FLN692" s="247"/>
      <c r="FLO692" s="247"/>
      <c r="FLP692" s="247"/>
      <c r="FLQ692" s="247"/>
      <c r="FLR692" s="247"/>
      <c r="FLS692" s="247"/>
      <c r="FLT692" s="247"/>
      <c r="FLU692" s="247"/>
      <c r="FLV692" s="247"/>
      <c r="FLW692" s="247"/>
      <c r="FLX692" s="247"/>
      <c r="FLY692" s="247"/>
      <c r="FLZ692" s="247"/>
      <c r="FMA692" s="247"/>
      <c r="FMB692" s="247"/>
      <c r="FMC692" s="247"/>
      <c r="FMD692" s="247"/>
      <c r="FME692" s="247"/>
      <c r="FMF692" s="247"/>
      <c r="FMG692" s="247"/>
      <c r="FMH692" s="247"/>
      <c r="FMI692" s="247"/>
      <c r="FMJ692" s="247"/>
      <c r="FMK692" s="247"/>
      <c r="FML692" s="247"/>
      <c r="FMM692" s="247"/>
      <c r="FMN692" s="247"/>
      <c r="FMO692" s="247"/>
      <c r="FMP692" s="247"/>
      <c r="FMQ692" s="247"/>
      <c r="FMR692" s="247"/>
      <c r="FMS692" s="247"/>
      <c r="FMT692" s="247"/>
      <c r="FMU692" s="247"/>
      <c r="FMV692" s="247"/>
      <c r="FMW692" s="247"/>
      <c r="FMX692" s="247"/>
      <c r="FMY692" s="247"/>
      <c r="FMZ692" s="247"/>
      <c r="FNA692" s="247"/>
      <c r="FNB692" s="247"/>
      <c r="FNC692" s="247"/>
      <c r="FND692" s="247"/>
      <c r="FNE692" s="247"/>
      <c r="FNF692" s="247"/>
      <c r="FNG692" s="247"/>
      <c r="FNH692" s="247"/>
      <c r="FNI692" s="247"/>
      <c r="FNJ692" s="247"/>
      <c r="FNK692" s="247"/>
      <c r="FNL692" s="247"/>
      <c r="FNM692" s="247"/>
      <c r="FNN692" s="247"/>
      <c r="FNO692" s="247"/>
      <c r="FNP692" s="247"/>
      <c r="FNQ692" s="247"/>
      <c r="FNR692" s="247"/>
      <c r="FNS692" s="247"/>
      <c r="FNT692" s="247"/>
      <c r="FNU692" s="247"/>
      <c r="FNV692" s="247"/>
      <c r="FNW692" s="247"/>
      <c r="FNX692" s="247"/>
      <c r="FNY692" s="247"/>
      <c r="FNZ692" s="247"/>
      <c r="FOA692" s="247"/>
      <c r="FOB692" s="247"/>
      <c r="FOC692" s="247"/>
      <c r="FOD692" s="247"/>
      <c r="FOE692" s="247"/>
      <c r="FOF692" s="247"/>
      <c r="FOG692" s="247"/>
      <c r="FOH692" s="247"/>
      <c r="FOI692" s="247"/>
      <c r="FOJ692" s="247"/>
      <c r="FOK692" s="247"/>
      <c r="FOL692" s="247"/>
      <c r="FOM692" s="247"/>
      <c r="FON692" s="247"/>
      <c r="FOO692" s="247"/>
      <c r="FOP692" s="247"/>
      <c r="FOQ692" s="247"/>
      <c r="FOR692" s="247"/>
      <c r="FOS692" s="247"/>
      <c r="FOT692" s="247"/>
      <c r="FOU692" s="247"/>
      <c r="FOV692" s="247"/>
      <c r="FOW692" s="247"/>
      <c r="FOX692" s="247"/>
      <c r="FOY692" s="247"/>
      <c r="FOZ692" s="247"/>
      <c r="FPA692" s="247"/>
      <c r="FPB692" s="247"/>
      <c r="FPC692" s="247"/>
      <c r="FPD692" s="247"/>
      <c r="FPE692" s="247"/>
      <c r="FPF692" s="247"/>
      <c r="FPG692" s="247"/>
      <c r="FPH692" s="247"/>
      <c r="FPI692" s="247"/>
      <c r="FPJ692" s="247"/>
      <c r="FPK692" s="247"/>
      <c r="FPL692" s="247"/>
      <c r="FPM692" s="247"/>
      <c r="FPN692" s="247"/>
      <c r="FPO692" s="247"/>
      <c r="FPP692" s="247"/>
      <c r="FPQ692" s="247"/>
      <c r="FPR692" s="247"/>
      <c r="FPS692" s="247"/>
      <c r="FPT692" s="247"/>
      <c r="FPU692" s="247"/>
      <c r="FPV692" s="247"/>
      <c r="FPW692" s="247"/>
      <c r="FPX692" s="247"/>
      <c r="FPY692" s="247"/>
      <c r="FPZ692" s="247"/>
      <c r="FQA692" s="247"/>
      <c r="FQB692" s="247"/>
      <c r="FQC692" s="247"/>
      <c r="FQD692" s="247"/>
      <c r="FQE692" s="247"/>
      <c r="FQF692" s="247"/>
      <c r="FQG692" s="247"/>
      <c r="FQH692" s="247"/>
      <c r="FQI692" s="247"/>
      <c r="FQJ692" s="247"/>
      <c r="FQK692" s="247"/>
      <c r="FQL692" s="247"/>
      <c r="FQM692" s="247"/>
      <c r="FQN692" s="247"/>
      <c r="FQO692" s="247"/>
      <c r="FQP692" s="247"/>
      <c r="FQQ692" s="247"/>
      <c r="FQR692" s="247"/>
      <c r="FQS692" s="247"/>
      <c r="FQT692" s="247"/>
      <c r="FQU692" s="247"/>
      <c r="FQV692" s="247"/>
      <c r="FQW692" s="247"/>
      <c r="FQX692" s="247"/>
      <c r="FQY692" s="247"/>
      <c r="FQZ692" s="247"/>
      <c r="FRA692" s="247"/>
      <c r="FRB692" s="247"/>
      <c r="FRC692" s="247"/>
      <c r="FRD692" s="247"/>
      <c r="FRE692" s="247"/>
      <c r="FRF692" s="247"/>
      <c r="FRG692" s="247"/>
      <c r="FRH692" s="247"/>
      <c r="FRI692" s="247"/>
      <c r="FRJ692" s="247"/>
      <c r="FRK692" s="247"/>
      <c r="FRL692" s="247"/>
      <c r="FRM692" s="247"/>
      <c r="FRN692" s="247"/>
      <c r="FRO692" s="247"/>
      <c r="FRP692" s="247"/>
      <c r="FRQ692" s="247"/>
      <c r="FRR692" s="247"/>
      <c r="FRS692" s="247"/>
      <c r="FRT692" s="247"/>
      <c r="FRU692" s="247"/>
      <c r="FRV692" s="247"/>
      <c r="FRW692" s="247"/>
      <c r="FRX692" s="247"/>
      <c r="FRY692" s="247"/>
      <c r="FRZ692" s="247"/>
      <c r="FSA692" s="247"/>
      <c r="FSB692" s="247"/>
      <c r="FSC692" s="247"/>
      <c r="FSD692" s="247"/>
      <c r="FSE692" s="247"/>
      <c r="FSF692" s="247"/>
      <c r="FSG692" s="247"/>
      <c r="FSH692" s="247"/>
      <c r="FSI692" s="247"/>
      <c r="FSJ692" s="247"/>
      <c r="FSK692" s="247"/>
      <c r="FSL692" s="247"/>
      <c r="FSM692" s="247"/>
      <c r="FSN692" s="247"/>
      <c r="FSO692" s="247"/>
      <c r="FSP692" s="247"/>
      <c r="FSQ692" s="247"/>
      <c r="FSR692" s="247"/>
      <c r="FSS692" s="247"/>
      <c r="FST692" s="247"/>
      <c r="FSU692" s="247"/>
      <c r="FSV692" s="247"/>
      <c r="FSW692" s="247"/>
      <c r="FSX692" s="247"/>
      <c r="FSY692" s="247"/>
      <c r="FSZ692" s="247"/>
      <c r="FTA692" s="247"/>
      <c r="FTB692" s="247"/>
      <c r="FTC692" s="247"/>
      <c r="FTD692" s="247"/>
      <c r="FTE692" s="247"/>
      <c r="FTF692" s="247"/>
      <c r="FTG692" s="247"/>
      <c r="FTH692" s="247"/>
      <c r="FTI692" s="247"/>
      <c r="FTJ692" s="247"/>
      <c r="FTK692" s="247"/>
      <c r="FTL692" s="247"/>
      <c r="FTM692" s="247"/>
      <c r="FTN692" s="247"/>
      <c r="FTO692" s="247"/>
      <c r="FTP692" s="247"/>
      <c r="FTQ692" s="247"/>
      <c r="FTR692" s="247"/>
      <c r="FTS692" s="247"/>
      <c r="FTT692" s="247"/>
      <c r="FTU692" s="247"/>
      <c r="FTV692" s="247"/>
      <c r="FTW692" s="247"/>
      <c r="FTX692" s="247"/>
      <c r="FTY692" s="247"/>
      <c r="FTZ692" s="247"/>
      <c r="FUA692" s="247"/>
      <c r="FUB692" s="247"/>
      <c r="FUC692" s="247"/>
      <c r="FUD692" s="247"/>
      <c r="FUE692" s="247"/>
      <c r="FUF692" s="247"/>
      <c r="FUG692" s="247"/>
      <c r="FUH692" s="247"/>
      <c r="FUI692" s="247"/>
      <c r="FUJ692" s="247"/>
      <c r="FUK692" s="247"/>
      <c r="FUL692" s="247"/>
      <c r="FUM692" s="247"/>
      <c r="FUN692" s="247"/>
      <c r="FUO692" s="247"/>
      <c r="FUP692" s="247"/>
      <c r="FUQ692" s="247"/>
      <c r="FUR692" s="247"/>
      <c r="FUS692" s="247"/>
      <c r="FUT692" s="247"/>
      <c r="FUU692" s="247"/>
      <c r="FUV692" s="247"/>
      <c r="FUW692" s="247"/>
      <c r="FUX692" s="247"/>
      <c r="FUY692" s="247"/>
      <c r="FUZ692" s="247"/>
      <c r="FVA692" s="247"/>
      <c r="FVB692" s="247"/>
      <c r="FVC692" s="247"/>
      <c r="FVD692" s="247"/>
      <c r="FVE692" s="247"/>
      <c r="FVF692" s="247"/>
      <c r="FVG692" s="247"/>
      <c r="FVH692" s="247"/>
      <c r="FVI692" s="247"/>
      <c r="FVJ692" s="247"/>
      <c r="FVK692" s="247"/>
      <c r="FVL692" s="247"/>
      <c r="FVM692" s="247"/>
      <c r="FVN692" s="247"/>
      <c r="FVO692" s="247"/>
      <c r="FVP692" s="247"/>
      <c r="FVQ692" s="247"/>
      <c r="FVR692" s="247"/>
      <c r="FVS692" s="247"/>
      <c r="FVT692" s="247"/>
      <c r="FVU692" s="247"/>
      <c r="FVV692" s="247"/>
      <c r="FVW692" s="247"/>
      <c r="FVX692" s="247"/>
      <c r="FVY692" s="247"/>
      <c r="FVZ692" s="247"/>
      <c r="FWA692" s="247"/>
      <c r="FWB692" s="247"/>
      <c r="FWC692" s="247"/>
      <c r="FWD692" s="247"/>
      <c r="FWE692" s="247"/>
      <c r="FWF692" s="247"/>
      <c r="FWG692" s="247"/>
      <c r="FWH692" s="247"/>
      <c r="FWI692" s="247"/>
      <c r="FWJ692" s="247"/>
      <c r="FWK692" s="247"/>
      <c r="FWL692" s="247"/>
      <c r="FWM692" s="247"/>
      <c r="FWN692" s="247"/>
      <c r="FWO692" s="247"/>
      <c r="FWP692" s="247"/>
      <c r="FWQ692" s="247"/>
      <c r="FWR692" s="247"/>
      <c r="FWS692" s="247"/>
      <c r="FWT692" s="247"/>
      <c r="FWU692" s="247"/>
      <c r="FWV692" s="247"/>
      <c r="FWW692" s="247"/>
      <c r="FWX692" s="247"/>
      <c r="FWY692" s="247"/>
      <c r="FWZ692" s="247"/>
      <c r="FXA692" s="247"/>
      <c r="FXB692" s="247"/>
      <c r="FXC692" s="247"/>
      <c r="FXD692" s="247"/>
      <c r="FXE692" s="247"/>
      <c r="FXF692" s="247"/>
      <c r="FXG692" s="247"/>
      <c r="FXH692" s="247"/>
      <c r="FXI692" s="247"/>
      <c r="FXJ692" s="247"/>
      <c r="FXK692" s="247"/>
      <c r="FXL692" s="247"/>
      <c r="FXM692" s="247"/>
      <c r="FXN692" s="247"/>
      <c r="FXO692" s="247"/>
      <c r="FXP692" s="247"/>
      <c r="FXQ692" s="247"/>
      <c r="FXR692" s="247"/>
      <c r="FXS692" s="247"/>
      <c r="FXT692" s="247"/>
      <c r="FXU692" s="247"/>
      <c r="FXV692" s="247"/>
      <c r="FXW692" s="247"/>
      <c r="FXX692" s="247"/>
      <c r="FXY692" s="247"/>
      <c r="FXZ692" s="247"/>
      <c r="FYA692" s="247"/>
      <c r="FYB692" s="247"/>
      <c r="FYC692" s="247"/>
      <c r="FYD692" s="247"/>
      <c r="FYE692" s="247"/>
      <c r="FYF692" s="247"/>
      <c r="FYG692" s="247"/>
      <c r="FYH692" s="247"/>
      <c r="FYI692" s="247"/>
      <c r="FYJ692" s="247"/>
      <c r="FYK692" s="247"/>
      <c r="FYL692" s="247"/>
      <c r="FYM692" s="247"/>
      <c r="FYN692" s="247"/>
      <c r="FYO692" s="247"/>
      <c r="FYP692" s="247"/>
      <c r="FYQ692" s="247"/>
      <c r="FYR692" s="247"/>
      <c r="FYS692" s="247"/>
      <c r="FYT692" s="247"/>
      <c r="FYU692" s="247"/>
      <c r="FYV692" s="247"/>
      <c r="FYW692" s="247"/>
      <c r="FYX692" s="247"/>
      <c r="FYY692" s="247"/>
      <c r="FYZ692" s="247"/>
      <c r="FZA692" s="247"/>
      <c r="FZB692" s="247"/>
      <c r="FZC692" s="247"/>
      <c r="FZD692" s="247"/>
      <c r="FZE692" s="247"/>
      <c r="FZF692" s="247"/>
      <c r="FZG692" s="247"/>
      <c r="FZH692" s="247"/>
      <c r="FZI692" s="247"/>
      <c r="FZJ692" s="247"/>
      <c r="FZK692" s="247"/>
      <c r="FZL692" s="247"/>
      <c r="FZM692" s="247"/>
      <c r="FZN692" s="247"/>
      <c r="FZO692" s="247"/>
      <c r="FZP692" s="247"/>
      <c r="FZQ692" s="247"/>
      <c r="FZR692" s="247"/>
      <c r="FZS692" s="247"/>
      <c r="FZT692" s="247"/>
      <c r="FZU692" s="247"/>
      <c r="FZV692" s="247"/>
      <c r="FZW692" s="247"/>
      <c r="FZX692" s="247"/>
      <c r="FZY692" s="247"/>
      <c r="FZZ692" s="247"/>
      <c r="GAA692" s="247"/>
      <c r="GAB692" s="247"/>
      <c r="GAC692" s="247"/>
      <c r="GAD692" s="247"/>
      <c r="GAE692" s="247"/>
      <c r="GAF692" s="247"/>
      <c r="GAG692" s="247"/>
      <c r="GAH692" s="247"/>
      <c r="GAI692" s="247"/>
      <c r="GAJ692" s="247"/>
      <c r="GAK692" s="247"/>
      <c r="GAL692" s="247"/>
      <c r="GAM692" s="247"/>
      <c r="GAN692" s="247"/>
      <c r="GAO692" s="247"/>
      <c r="GAP692" s="247"/>
      <c r="GAQ692" s="247"/>
      <c r="GAR692" s="247"/>
      <c r="GAS692" s="247"/>
      <c r="GAT692" s="247"/>
      <c r="GAU692" s="247"/>
      <c r="GAV692" s="247"/>
      <c r="GAW692" s="247"/>
      <c r="GAX692" s="247"/>
      <c r="GAY692" s="247"/>
      <c r="GAZ692" s="247"/>
      <c r="GBA692" s="247"/>
      <c r="GBB692" s="247"/>
      <c r="GBC692" s="247"/>
      <c r="GBD692" s="247"/>
      <c r="GBE692" s="247"/>
      <c r="GBF692" s="247"/>
      <c r="GBG692" s="247"/>
      <c r="GBH692" s="247"/>
      <c r="GBI692" s="247"/>
      <c r="GBJ692" s="247"/>
      <c r="GBK692" s="247"/>
      <c r="GBL692" s="247"/>
      <c r="GBM692" s="247"/>
      <c r="GBN692" s="247"/>
      <c r="GBO692" s="247"/>
      <c r="GBP692" s="247"/>
      <c r="GBQ692" s="247"/>
      <c r="GBR692" s="247"/>
      <c r="GBS692" s="247"/>
      <c r="GBT692" s="247"/>
      <c r="GBU692" s="247"/>
      <c r="GBV692" s="247"/>
      <c r="GBW692" s="247"/>
      <c r="GBX692" s="247"/>
      <c r="GBY692" s="247"/>
      <c r="GBZ692" s="247"/>
      <c r="GCA692" s="247"/>
      <c r="GCB692" s="247"/>
      <c r="GCC692" s="247"/>
      <c r="GCD692" s="247"/>
      <c r="GCE692" s="247"/>
      <c r="GCF692" s="247"/>
      <c r="GCG692" s="247"/>
      <c r="GCH692" s="247"/>
      <c r="GCI692" s="247"/>
      <c r="GCJ692" s="247"/>
      <c r="GCK692" s="247"/>
      <c r="GCL692" s="247"/>
      <c r="GCM692" s="247"/>
      <c r="GCN692" s="247"/>
      <c r="GCO692" s="247"/>
      <c r="GCP692" s="247"/>
      <c r="GCQ692" s="247"/>
      <c r="GCR692" s="247"/>
      <c r="GCS692" s="247"/>
      <c r="GCT692" s="247"/>
      <c r="GCU692" s="247"/>
      <c r="GCV692" s="247"/>
      <c r="GCW692" s="247"/>
      <c r="GCX692" s="247"/>
      <c r="GCY692" s="247"/>
      <c r="GCZ692" s="247"/>
      <c r="GDA692" s="247"/>
      <c r="GDB692" s="247"/>
      <c r="GDC692" s="247"/>
      <c r="GDD692" s="247"/>
      <c r="GDE692" s="247"/>
      <c r="GDF692" s="247"/>
      <c r="GDG692" s="247"/>
      <c r="GDH692" s="247"/>
      <c r="GDI692" s="247"/>
      <c r="GDJ692" s="247"/>
      <c r="GDK692" s="247"/>
      <c r="GDL692" s="247"/>
      <c r="GDM692" s="247"/>
      <c r="GDN692" s="247"/>
      <c r="GDO692" s="247"/>
      <c r="GDP692" s="247"/>
      <c r="GDQ692" s="247"/>
      <c r="GDR692" s="247"/>
      <c r="GDS692" s="247"/>
      <c r="GDT692" s="247"/>
      <c r="GDU692" s="247"/>
      <c r="GDV692" s="247"/>
      <c r="GDW692" s="247"/>
      <c r="GDX692" s="247"/>
      <c r="GDY692" s="247"/>
      <c r="GDZ692" s="247"/>
      <c r="GEA692" s="247"/>
      <c r="GEB692" s="247"/>
      <c r="GEC692" s="247"/>
      <c r="GED692" s="247"/>
      <c r="GEE692" s="247"/>
      <c r="GEF692" s="247"/>
      <c r="GEG692" s="247"/>
      <c r="GEH692" s="247"/>
      <c r="GEI692" s="247"/>
      <c r="GEJ692" s="247"/>
      <c r="GEK692" s="247"/>
      <c r="GEL692" s="247"/>
      <c r="GEM692" s="247"/>
      <c r="GEN692" s="247"/>
      <c r="GEO692" s="247"/>
      <c r="GEP692" s="247"/>
      <c r="GEQ692" s="247"/>
      <c r="GER692" s="247"/>
      <c r="GES692" s="247"/>
      <c r="GET692" s="247"/>
      <c r="GEU692" s="247"/>
      <c r="GEV692" s="247"/>
      <c r="GEW692" s="247"/>
      <c r="GEX692" s="247"/>
      <c r="GEY692" s="247"/>
      <c r="GEZ692" s="247"/>
      <c r="GFA692" s="247"/>
      <c r="GFB692" s="247"/>
      <c r="GFC692" s="247"/>
      <c r="GFD692" s="247"/>
      <c r="GFE692" s="247"/>
      <c r="GFF692" s="247"/>
      <c r="GFG692" s="247"/>
      <c r="GFH692" s="247"/>
      <c r="GFI692" s="247"/>
      <c r="GFJ692" s="247"/>
      <c r="GFK692" s="247"/>
      <c r="GFL692" s="247"/>
      <c r="GFM692" s="247"/>
      <c r="GFN692" s="247"/>
      <c r="GFO692" s="247"/>
      <c r="GFP692" s="247"/>
      <c r="GFQ692" s="247"/>
      <c r="GFR692" s="247"/>
      <c r="GFS692" s="247"/>
      <c r="GFT692" s="247"/>
      <c r="GFU692" s="247"/>
      <c r="GFV692" s="247"/>
      <c r="GFW692" s="247"/>
      <c r="GFX692" s="247"/>
      <c r="GFY692" s="247"/>
      <c r="GFZ692" s="247"/>
      <c r="GGA692" s="247"/>
      <c r="GGB692" s="247"/>
      <c r="GGC692" s="247"/>
      <c r="GGD692" s="247"/>
      <c r="GGE692" s="247"/>
      <c r="GGF692" s="247"/>
      <c r="GGG692" s="247"/>
      <c r="GGH692" s="247"/>
      <c r="GGI692" s="247"/>
      <c r="GGJ692" s="247"/>
      <c r="GGK692" s="247"/>
      <c r="GGL692" s="247"/>
      <c r="GGM692" s="247"/>
      <c r="GGN692" s="247"/>
      <c r="GGO692" s="247"/>
      <c r="GGP692" s="247"/>
      <c r="GGQ692" s="247"/>
      <c r="GGR692" s="247"/>
      <c r="GGS692" s="247"/>
      <c r="GGT692" s="247"/>
      <c r="GGU692" s="247"/>
      <c r="GGV692" s="247"/>
      <c r="GGW692" s="247"/>
      <c r="GGX692" s="247"/>
      <c r="GGY692" s="247"/>
      <c r="GGZ692" s="247"/>
      <c r="GHA692" s="247"/>
      <c r="GHB692" s="247"/>
      <c r="GHC692" s="247"/>
      <c r="GHD692" s="247"/>
      <c r="GHE692" s="247"/>
      <c r="GHF692" s="247"/>
      <c r="GHG692" s="247"/>
      <c r="GHH692" s="247"/>
      <c r="GHI692" s="247"/>
      <c r="GHJ692" s="247"/>
      <c r="GHK692" s="247"/>
      <c r="GHL692" s="247"/>
      <c r="GHM692" s="247"/>
      <c r="GHN692" s="247"/>
      <c r="GHO692" s="247"/>
      <c r="GHP692" s="247"/>
      <c r="GHQ692" s="247"/>
      <c r="GHR692" s="247"/>
      <c r="GHS692" s="247"/>
      <c r="GHT692" s="247"/>
      <c r="GHU692" s="247"/>
      <c r="GHV692" s="247"/>
      <c r="GHW692" s="247"/>
      <c r="GHX692" s="247"/>
      <c r="GHY692" s="247"/>
      <c r="GHZ692" s="247"/>
      <c r="GIA692" s="247"/>
      <c r="GIB692" s="247"/>
      <c r="GIC692" s="247"/>
      <c r="GID692" s="247"/>
      <c r="GIE692" s="247"/>
      <c r="GIF692" s="247"/>
      <c r="GIG692" s="247"/>
      <c r="GIH692" s="247"/>
      <c r="GII692" s="247"/>
      <c r="GIJ692" s="247"/>
      <c r="GIK692" s="247"/>
      <c r="GIL692" s="247"/>
      <c r="GIM692" s="247"/>
      <c r="GIN692" s="247"/>
      <c r="GIO692" s="247"/>
      <c r="GIP692" s="247"/>
      <c r="GIQ692" s="247"/>
      <c r="GIR692" s="247"/>
      <c r="GIS692" s="247"/>
      <c r="GIT692" s="247"/>
      <c r="GIU692" s="247"/>
      <c r="GIV692" s="247"/>
      <c r="GIW692" s="247"/>
      <c r="GIX692" s="247"/>
      <c r="GIY692" s="247"/>
      <c r="GIZ692" s="247"/>
      <c r="GJA692" s="247"/>
      <c r="GJB692" s="247"/>
      <c r="GJC692" s="247"/>
      <c r="GJD692" s="247"/>
      <c r="GJE692" s="247"/>
      <c r="GJF692" s="247"/>
      <c r="GJG692" s="247"/>
      <c r="GJH692" s="247"/>
      <c r="GJI692" s="247"/>
      <c r="GJJ692" s="247"/>
      <c r="GJK692" s="247"/>
      <c r="GJL692" s="247"/>
      <c r="GJM692" s="247"/>
      <c r="GJN692" s="247"/>
      <c r="GJO692" s="247"/>
      <c r="GJP692" s="247"/>
      <c r="GJQ692" s="247"/>
      <c r="GJR692" s="247"/>
      <c r="GJS692" s="247"/>
      <c r="GJT692" s="247"/>
      <c r="GJU692" s="247"/>
      <c r="GJV692" s="247"/>
      <c r="GJW692" s="247"/>
      <c r="GJX692" s="247"/>
      <c r="GJY692" s="247"/>
      <c r="GJZ692" s="247"/>
      <c r="GKA692" s="247"/>
      <c r="GKB692" s="247"/>
      <c r="GKC692" s="247"/>
      <c r="GKD692" s="247"/>
      <c r="GKE692" s="247"/>
      <c r="GKF692" s="247"/>
      <c r="GKG692" s="247"/>
      <c r="GKH692" s="247"/>
      <c r="GKI692" s="247"/>
      <c r="GKJ692" s="247"/>
      <c r="GKK692" s="247"/>
      <c r="GKL692" s="247"/>
      <c r="GKM692" s="247"/>
      <c r="GKN692" s="247"/>
      <c r="GKO692" s="247"/>
      <c r="GKP692" s="247"/>
      <c r="GKQ692" s="247"/>
      <c r="GKR692" s="247"/>
      <c r="GKS692" s="247"/>
      <c r="GKT692" s="247"/>
      <c r="GKU692" s="247"/>
      <c r="GKV692" s="247"/>
      <c r="GKW692" s="247"/>
      <c r="GKX692" s="247"/>
      <c r="GKY692" s="247"/>
      <c r="GKZ692" s="247"/>
      <c r="GLA692" s="247"/>
      <c r="GLB692" s="247"/>
      <c r="GLC692" s="247"/>
      <c r="GLD692" s="247"/>
      <c r="GLE692" s="247"/>
      <c r="GLF692" s="247"/>
      <c r="GLG692" s="247"/>
      <c r="GLH692" s="247"/>
      <c r="GLI692" s="247"/>
      <c r="GLJ692" s="247"/>
      <c r="GLK692" s="247"/>
      <c r="GLL692" s="247"/>
      <c r="GLM692" s="247"/>
      <c r="GLN692" s="247"/>
      <c r="GLO692" s="247"/>
      <c r="GLP692" s="247"/>
      <c r="GLQ692" s="247"/>
      <c r="GLR692" s="247"/>
      <c r="GLS692" s="247"/>
      <c r="GLT692" s="247"/>
      <c r="GLU692" s="247"/>
      <c r="GLV692" s="247"/>
      <c r="GLW692" s="247"/>
      <c r="GLX692" s="247"/>
      <c r="GLY692" s="247"/>
      <c r="GLZ692" s="247"/>
      <c r="GMA692" s="247"/>
      <c r="GMB692" s="247"/>
      <c r="GMC692" s="247"/>
      <c r="GMD692" s="247"/>
      <c r="GME692" s="247"/>
      <c r="GMF692" s="247"/>
      <c r="GMG692" s="247"/>
      <c r="GMH692" s="247"/>
      <c r="GMI692" s="247"/>
      <c r="GMJ692" s="247"/>
      <c r="GMK692" s="247"/>
      <c r="GML692" s="247"/>
      <c r="GMM692" s="247"/>
      <c r="GMN692" s="247"/>
      <c r="GMO692" s="247"/>
      <c r="GMP692" s="247"/>
      <c r="GMQ692" s="247"/>
      <c r="GMR692" s="247"/>
      <c r="GMS692" s="247"/>
      <c r="GMT692" s="247"/>
      <c r="GMU692" s="247"/>
      <c r="GMV692" s="247"/>
      <c r="GMW692" s="247"/>
      <c r="GMX692" s="247"/>
      <c r="GMY692" s="247"/>
      <c r="GMZ692" s="247"/>
      <c r="GNA692" s="247"/>
      <c r="GNB692" s="247"/>
      <c r="GNC692" s="247"/>
      <c r="GND692" s="247"/>
      <c r="GNE692" s="247"/>
      <c r="GNF692" s="247"/>
      <c r="GNG692" s="247"/>
      <c r="GNH692" s="247"/>
      <c r="GNI692" s="247"/>
      <c r="GNJ692" s="247"/>
      <c r="GNK692" s="247"/>
      <c r="GNL692" s="247"/>
      <c r="GNM692" s="247"/>
      <c r="GNN692" s="247"/>
      <c r="GNO692" s="247"/>
      <c r="GNP692" s="247"/>
      <c r="GNQ692" s="247"/>
      <c r="GNR692" s="247"/>
      <c r="GNS692" s="247"/>
      <c r="GNT692" s="247"/>
      <c r="GNU692" s="247"/>
      <c r="GNV692" s="247"/>
      <c r="GNW692" s="247"/>
      <c r="GNX692" s="247"/>
      <c r="GNY692" s="247"/>
      <c r="GNZ692" s="247"/>
      <c r="GOA692" s="247"/>
      <c r="GOB692" s="247"/>
      <c r="GOC692" s="247"/>
      <c r="GOD692" s="247"/>
      <c r="GOE692" s="247"/>
      <c r="GOF692" s="247"/>
      <c r="GOG692" s="247"/>
      <c r="GOH692" s="247"/>
      <c r="GOI692" s="247"/>
      <c r="GOJ692" s="247"/>
      <c r="GOK692" s="247"/>
      <c r="GOL692" s="247"/>
      <c r="GOM692" s="247"/>
      <c r="GON692" s="247"/>
      <c r="GOO692" s="247"/>
      <c r="GOP692" s="247"/>
      <c r="GOQ692" s="247"/>
      <c r="GOR692" s="247"/>
      <c r="GOS692" s="247"/>
      <c r="GOT692" s="247"/>
      <c r="GOU692" s="247"/>
      <c r="GOV692" s="247"/>
      <c r="GOW692" s="247"/>
      <c r="GOX692" s="247"/>
      <c r="GOY692" s="247"/>
      <c r="GOZ692" s="247"/>
      <c r="GPA692" s="247"/>
      <c r="GPB692" s="247"/>
      <c r="GPC692" s="247"/>
      <c r="GPD692" s="247"/>
      <c r="GPE692" s="247"/>
      <c r="GPF692" s="247"/>
      <c r="GPG692" s="247"/>
      <c r="GPH692" s="247"/>
      <c r="GPI692" s="247"/>
      <c r="GPJ692" s="247"/>
      <c r="GPK692" s="247"/>
      <c r="GPL692" s="247"/>
      <c r="GPM692" s="247"/>
      <c r="GPN692" s="247"/>
      <c r="GPO692" s="247"/>
      <c r="GPP692" s="247"/>
      <c r="GPQ692" s="247"/>
      <c r="GPR692" s="247"/>
      <c r="GPS692" s="247"/>
      <c r="GPT692" s="247"/>
      <c r="GPU692" s="247"/>
      <c r="GPV692" s="247"/>
      <c r="GPW692" s="247"/>
      <c r="GPX692" s="247"/>
      <c r="GPY692" s="247"/>
      <c r="GPZ692" s="247"/>
      <c r="GQA692" s="247"/>
      <c r="GQB692" s="247"/>
      <c r="GQC692" s="247"/>
      <c r="GQD692" s="247"/>
      <c r="GQE692" s="247"/>
      <c r="GQF692" s="247"/>
      <c r="GQG692" s="247"/>
      <c r="GQH692" s="247"/>
      <c r="GQI692" s="247"/>
      <c r="GQJ692" s="247"/>
      <c r="GQK692" s="247"/>
      <c r="GQL692" s="247"/>
      <c r="GQM692" s="247"/>
      <c r="GQN692" s="247"/>
      <c r="GQO692" s="247"/>
      <c r="GQP692" s="247"/>
      <c r="GQQ692" s="247"/>
      <c r="GQR692" s="247"/>
      <c r="GQS692" s="247"/>
      <c r="GQT692" s="247"/>
      <c r="GQU692" s="247"/>
      <c r="GQV692" s="247"/>
      <c r="GQW692" s="247"/>
      <c r="GQX692" s="247"/>
      <c r="GQY692" s="247"/>
      <c r="GQZ692" s="247"/>
      <c r="GRA692" s="247"/>
      <c r="GRB692" s="247"/>
      <c r="GRC692" s="247"/>
      <c r="GRD692" s="247"/>
      <c r="GRE692" s="247"/>
      <c r="GRF692" s="247"/>
      <c r="GRG692" s="247"/>
      <c r="GRH692" s="247"/>
      <c r="GRI692" s="247"/>
      <c r="GRJ692" s="247"/>
      <c r="GRK692" s="247"/>
      <c r="GRL692" s="247"/>
      <c r="GRM692" s="247"/>
      <c r="GRN692" s="247"/>
      <c r="GRO692" s="247"/>
      <c r="GRP692" s="247"/>
      <c r="GRQ692" s="247"/>
      <c r="GRR692" s="247"/>
      <c r="GRS692" s="247"/>
      <c r="GRT692" s="247"/>
      <c r="GRU692" s="247"/>
      <c r="GRV692" s="247"/>
      <c r="GRW692" s="247"/>
      <c r="GRX692" s="247"/>
      <c r="GRY692" s="247"/>
      <c r="GRZ692" s="247"/>
      <c r="GSA692" s="247"/>
      <c r="GSB692" s="247"/>
      <c r="GSC692" s="247"/>
      <c r="GSD692" s="247"/>
      <c r="GSE692" s="247"/>
      <c r="GSF692" s="247"/>
      <c r="GSG692" s="247"/>
      <c r="GSH692" s="247"/>
      <c r="GSI692" s="247"/>
      <c r="GSJ692" s="247"/>
      <c r="GSK692" s="247"/>
      <c r="GSL692" s="247"/>
      <c r="GSM692" s="247"/>
      <c r="GSN692" s="247"/>
      <c r="GSO692" s="247"/>
      <c r="GSP692" s="247"/>
      <c r="GSQ692" s="247"/>
      <c r="GSR692" s="247"/>
      <c r="GSS692" s="247"/>
      <c r="GST692" s="247"/>
      <c r="GSU692" s="247"/>
      <c r="GSV692" s="247"/>
      <c r="GSW692" s="247"/>
      <c r="GSX692" s="247"/>
      <c r="GSY692" s="247"/>
      <c r="GSZ692" s="247"/>
      <c r="GTA692" s="247"/>
      <c r="GTB692" s="247"/>
      <c r="GTC692" s="247"/>
      <c r="GTD692" s="247"/>
      <c r="GTE692" s="247"/>
      <c r="GTF692" s="247"/>
      <c r="GTG692" s="247"/>
      <c r="GTH692" s="247"/>
      <c r="GTI692" s="247"/>
      <c r="GTJ692" s="247"/>
      <c r="GTK692" s="247"/>
      <c r="GTL692" s="247"/>
      <c r="GTM692" s="247"/>
      <c r="GTN692" s="247"/>
      <c r="GTO692" s="247"/>
      <c r="GTP692" s="247"/>
      <c r="GTQ692" s="247"/>
      <c r="GTR692" s="247"/>
      <c r="GTS692" s="247"/>
      <c r="GTT692" s="247"/>
      <c r="GTU692" s="247"/>
      <c r="GTV692" s="247"/>
      <c r="GTW692" s="247"/>
      <c r="GTX692" s="247"/>
      <c r="GTY692" s="247"/>
      <c r="GTZ692" s="247"/>
      <c r="GUA692" s="247"/>
      <c r="GUB692" s="247"/>
      <c r="GUC692" s="247"/>
      <c r="GUD692" s="247"/>
      <c r="GUE692" s="247"/>
      <c r="GUF692" s="247"/>
      <c r="GUG692" s="247"/>
      <c r="GUH692" s="247"/>
      <c r="GUI692" s="247"/>
      <c r="GUJ692" s="247"/>
      <c r="GUK692" s="247"/>
      <c r="GUL692" s="247"/>
      <c r="GUM692" s="247"/>
      <c r="GUN692" s="247"/>
      <c r="GUO692" s="247"/>
      <c r="GUP692" s="247"/>
      <c r="GUQ692" s="247"/>
      <c r="GUR692" s="247"/>
      <c r="GUS692" s="247"/>
      <c r="GUT692" s="247"/>
      <c r="GUU692" s="247"/>
      <c r="GUV692" s="247"/>
      <c r="GUW692" s="247"/>
      <c r="GUX692" s="247"/>
      <c r="GUY692" s="247"/>
      <c r="GUZ692" s="247"/>
      <c r="GVA692" s="247"/>
      <c r="GVB692" s="247"/>
      <c r="GVC692" s="247"/>
      <c r="GVD692" s="247"/>
      <c r="GVE692" s="247"/>
      <c r="GVF692" s="247"/>
      <c r="GVG692" s="247"/>
      <c r="GVH692" s="247"/>
      <c r="GVI692" s="247"/>
      <c r="GVJ692" s="247"/>
      <c r="GVK692" s="247"/>
      <c r="GVL692" s="247"/>
      <c r="GVM692" s="247"/>
      <c r="GVN692" s="247"/>
      <c r="GVO692" s="247"/>
      <c r="GVP692" s="247"/>
      <c r="GVQ692" s="247"/>
      <c r="GVR692" s="247"/>
      <c r="GVS692" s="247"/>
      <c r="GVT692" s="247"/>
      <c r="GVU692" s="247"/>
      <c r="GVV692" s="247"/>
      <c r="GVW692" s="247"/>
      <c r="GVX692" s="247"/>
      <c r="GVY692" s="247"/>
      <c r="GVZ692" s="247"/>
      <c r="GWA692" s="247"/>
      <c r="GWB692" s="247"/>
      <c r="GWC692" s="247"/>
      <c r="GWD692" s="247"/>
      <c r="GWE692" s="247"/>
      <c r="GWF692" s="247"/>
      <c r="GWG692" s="247"/>
      <c r="GWH692" s="247"/>
      <c r="GWI692" s="247"/>
      <c r="GWJ692" s="247"/>
      <c r="GWK692" s="247"/>
      <c r="GWL692" s="247"/>
      <c r="GWM692" s="247"/>
      <c r="GWN692" s="247"/>
      <c r="GWO692" s="247"/>
      <c r="GWP692" s="247"/>
      <c r="GWQ692" s="247"/>
      <c r="GWR692" s="247"/>
      <c r="GWS692" s="247"/>
      <c r="GWT692" s="247"/>
      <c r="GWU692" s="247"/>
      <c r="GWV692" s="247"/>
      <c r="GWW692" s="247"/>
      <c r="GWX692" s="247"/>
      <c r="GWY692" s="247"/>
      <c r="GWZ692" s="247"/>
      <c r="GXA692" s="247"/>
      <c r="GXB692" s="247"/>
      <c r="GXC692" s="247"/>
      <c r="GXD692" s="247"/>
      <c r="GXE692" s="247"/>
      <c r="GXF692" s="247"/>
      <c r="GXG692" s="247"/>
      <c r="GXH692" s="247"/>
      <c r="GXI692" s="247"/>
      <c r="GXJ692" s="247"/>
      <c r="GXK692" s="247"/>
      <c r="GXL692" s="247"/>
      <c r="GXM692" s="247"/>
      <c r="GXN692" s="247"/>
      <c r="GXO692" s="247"/>
      <c r="GXP692" s="247"/>
      <c r="GXQ692" s="247"/>
      <c r="GXR692" s="247"/>
      <c r="GXS692" s="247"/>
      <c r="GXT692" s="247"/>
      <c r="GXU692" s="247"/>
      <c r="GXV692" s="247"/>
      <c r="GXW692" s="247"/>
      <c r="GXX692" s="247"/>
      <c r="GXY692" s="247"/>
      <c r="GXZ692" s="247"/>
      <c r="GYA692" s="247"/>
      <c r="GYB692" s="247"/>
      <c r="GYC692" s="247"/>
      <c r="GYD692" s="247"/>
      <c r="GYE692" s="247"/>
      <c r="GYF692" s="247"/>
      <c r="GYG692" s="247"/>
      <c r="GYH692" s="247"/>
      <c r="GYI692" s="247"/>
      <c r="GYJ692" s="247"/>
      <c r="GYK692" s="247"/>
      <c r="GYL692" s="247"/>
      <c r="GYM692" s="247"/>
      <c r="GYN692" s="247"/>
      <c r="GYO692" s="247"/>
      <c r="GYP692" s="247"/>
      <c r="GYQ692" s="247"/>
      <c r="GYR692" s="247"/>
      <c r="GYS692" s="247"/>
      <c r="GYT692" s="247"/>
      <c r="GYU692" s="247"/>
      <c r="GYV692" s="247"/>
      <c r="GYW692" s="247"/>
      <c r="GYX692" s="247"/>
      <c r="GYY692" s="247"/>
      <c r="GYZ692" s="247"/>
      <c r="GZA692" s="247"/>
      <c r="GZB692" s="247"/>
      <c r="GZC692" s="247"/>
      <c r="GZD692" s="247"/>
      <c r="GZE692" s="247"/>
      <c r="GZF692" s="247"/>
      <c r="GZG692" s="247"/>
      <c r="GZH692" s="247"/>
      <c r="GZI692" s="247"/>
      <c r="GZJ692" s="247"/>
      <c r="GZK692" s="247"/>
      <c r="GZL692" s="247"/>
      <c r="GZM692" s="247"/>
      <c r="GZN692" s="247"/>
      <c r="GZO692" s="247"/>
      <c r="GZP692" s="247"/>
      <c r="GZQ692" s="247"/>
      <c r="GZR692" s="247"/>
      <c r="GZS692" s="247"/>
      <c r="GZT692" s="247"/>
      <c r="GZU692" s="247"/>
      <c r="GZV692" s="247"/>
      <c r="GZW692" s="247"/>
      <c r="GZX692" s="247"/>
      <c r="GZY692" s="247"/>
      <c r="GZZ692" s="247"/>
      <c r="HAA692" s="247"/>
      <c r="HAB692" s="247"/>
      <c r="HAC692" s="247"/>
      <c r="HAD692" s="247"/>
      <c r="HAE692" s="247"/>
      <c r="HAF692" s="247"/>
      <c r="HAG692" s="247"/>
      <c r="HAH692" s="247"/>
      <c r="HAI692" s="247"/>
      <c r="HAJ692" s="247"/>
      <c r="HAK692" s="247"/>
      <c r="HAL692" s="247"/>
      <c r="HAM692" s="247"/>
      <c r="HAN692" s="247"/>
      <c r="HAO692" s="247"/>
      <c r="HAP692" s="247"/>
      <c r="HAQ692" s="247"/>
      <c r="HAR692" s="247"/>
      <c r="HAS692" s="247"/>
      <c r="HAT692" s="247"/>
      <c r="HAU692" s="247"/>
      <c r="HAV692" s="247"/>
      <c r="HAW692" s="247"/>
      <c r="HAX692" s="247"/>
      <c r="HAY692" s="247"/>
      <c r="HAZ692" s="247"/>
      <c r="HBA692" s="247"/>
      <c r="HBB692" s="247"/>
      <c r="HBC692" s="247"/>
      <c r="HBD692" s="247"/>
      <c r="HBE692" s="247"/>
      <c r="HBF692" s="247"/>
      <c r="HBG692" s="247"/>
      <c r="HBH692" s="247"/>
      <c r="HBI692" s="247"/>
      <c r="HBJ692" s="247"/>
      <c r="HBK692" s="247"/>
      <c r="HBL692" s="247"/>
      <c r="HBM692" s="247"/>
      <c r="HBN692" s="247"/>
      <c r="HBO692" s="247"/>
      <c r="HBP692" s="247"/>
      <c r="HBQ692" s="247"/>
      <c r="HBR692" s="247"/>
      <c r="HBS692" s="247"/>
      <c r="HBT692" s="247"/>
      <c r="HBU692" s="247"/>
      <c r="HBV692" s="247"/>
      <c r="HBW692" s="247"/>
      <c r="HBX692" s="247"/>
      <c r="HBY692" s="247"/>
      <c r="HBZ692" s="247"/>
      <c r="HCA692" s="247"/>
      <c r="HCB692" s="247"/>
      <c r="HCC692" s="247"/>
      <c r="HCD692" s="247"/>
      <c r="HCE692" s="247"/>
      <c r="HCF692" s="247"/>
      <c r="HCG692" s="247"/>
      <c r="HCH692" s="247"/>
      <c r="HCI692" s="247"/>
      <c r="HCJ692" s="247"/>
      <c r="HCK692" s="247"/>
      <c r="HCL692" s="247"/>
      <c r="HCM692" s="247"/>
      <c r="HCN692" s="247"/>
      <c r="HCO692" s="247"/>
      <c r="HCP692" s="247"/>
      <c r="HCQ692" s="247"/>
      <c r="HCR692" s="247"/>
      <c r="HCS692" s="247"/>
      <c r="HCT692" s="247"/>
      <c r="HCU692" s="247"/>
      <c r="HCV692" s="247"/>
      <c r="HCW692" s="247"/>
      <c r="HCX692" s="247"/>
      <c r="HCY692" s="247"/>
      <c r="HCZ692" s="247"/>
      <c r="HDA692" s="247"/>
      <c r="HDB692" s="247"/>
      <c r="HDC692" s="247"/>
      <c r="HDD692" s="247"/>
      <c r="HDE692" s="247"/>
      <c r="HDF692" s="247"/>
      <c r="HDG692" s="247"/>
      <c r="HDH692" s="247"/>
      <c r="HDI692" s="247"/>
      <c r="HDJ692" s="247"/>
      <c r="HDK692" s="247"/>
      <c r="HDL692" s="247"/>
      <c r="HDM692" s="247"/>
      <c r="HDN692" s="247"/>
      <c r="HDO692" s="247"/>
      <c r="HDP692" s="247"/>
      <c r="HDQ692" s="247"/>
      <c r="HDR692" s="247"/>
      <c r="HDS692" s="247"/>
      <c r="HDT692" s="247"/>
      <c r="HDU692" s="247"/>
      <c r="HDV692" s="247"/>
      <c r="HDW692" s="247"/>
      <c r="HDX692" s="247"/>
      <c r="HDY692" s="247"/>
      <c r="HDZ692" s="247"/>
      <c r="HEA692" s="247"/>
      <c r="HEB692" s="247"/>
      <c r="HEC692" s="247"/>
      <c r="HED692" s="247"/>
      <c r="HEE692" s="247"/>
      <c r="HEF692" s="247"/>
      <c r="HEG692" s="247"/>
      <c r="HEH692" s="247"/>
      <c r="HEI692" s="247"/>
      <c r="HEJ692" s="247"/>
      <c r="HEK692" s="247"/>
      <c r="HEL692" s="247"/>
      <c r="HEM692" s="247"/>
      <c r="HEN692" s="247"/>
      <c r="HEO692" s="247"/>
      <c r="HEP692" s="247"/>
      <c r="HEQ692" s="247"/>
      <c r="HER692" s="247"/>
      <c r="HES692" s="247"/>
      <c r="HET692" s="247"/>
      <c r="HEU692" s="247"/>
      <c r="HEV692" s="247"/>
      <c r="HEW692" s="247"/>
      <c r="HEX692" s="247"/>
      <c r="HEY692" s="247"/>
      <c r="HEZ692" s="247"/>
      <c r="HFA692" s="247"/>
      <c r="HFB692" s="247"/>
      <c r="HFC692" s="247"/>
      <c r="HFD692" s="247"/>
      <c r="HFE692" s="247"/>
      <c r="HFF692" s="247"/>
      <c r="HFG692" s="247"/>
      <c r="HFH692" s="247"/>
      <c r="HFI692" s="247"/>
      <c r="HFJ692" s="247"/>
      <c r="HFK692" s="247"/>
      <c r="HFL692" s="247"/>
      <c r="HFM692" s="247"/>
      <c r="HFN692" s="247"/>
      <c r="HFO692" s="247"/>
      <c r="HFP692" s="247"/>
      <c r="HFQ692" s="247"/>
      <c r="HFR692" s="247"/>
      <c r="HFS692" s="247"/>
      <c r="HFT692" s="247"/>
      <c r="HFU692" s="247"/>
      <c r="HFV692" s="247"/>
      <c r="HFW692" s="247"/>
      <c r="HFX692" s="247"/>
      <c r="HFY692" s="247"/>
      <c r="HFZ692" s="247"/>
      <c r="HGA692" s="247"/>
      <c r="HGB692" s="247"/>
      <c r="HGC692" s="247"/>
      <c r="HGD692" s="247"/>
      <c r="HGE692" s="247"/>
      <c r="HGF692" s="247"/>
      <c r="HGG692" s="247"/>
      <c r="HGH692" s="247"/>
      <c r="HGI692" s="247"/>
      <c r="HGJ692" s="247"/>
      <c r="HGK692" s="247"/>
      <c r="HGL692" s="247"/>
      <c r="HGM692" s="247"/>
      <c r="HGN692" s="247"/>
      <c r="HGO692" s="247"/>
      <c r="HGP692" s="247"/>
      <c r="HGQ692" s="247"/>
      <c r="HGR692" s="247"/>
      <c r="HGS692" s="247"/>
      <c r="HGT692" s="247"/>
      <c r="HGU692" s="247"/>
      <c r="HGV692" s="247"/>
      <c r="HGW692" s="247"/>
      <c r="HGX692" s="247"/>
      <c r="HGY692" s="247"/>
      <c r="HGZ692" s="247"/>
      <c r="HHA692" s="247"/>
      <c r="HHB692" s="247"/>
      <c r="HHC692" s="247"/>
      <c r="HHD692" s="247"/>
      <c r="HHE692" s="247"/>
      <c r="HHF692" s="247"/>
      <c r="HHG692" s="247"/>
      <c r="HHH692" s="247"/>
      <c r="HHI692" s="247"/>
      <c r="HHJ692" s="247"/>
      <c r="HHK692" s="247"/>
      <c r="HHL692" s="247"/>
      <c r="HHM692" s="247"/>
      <c r="HHN692" s="247"/>
      <c r="HHO692" s="247"/>
      <c r="HHP692" s="247"/>
      <c r="HHQ692" s="247"/>
      <c r="HHR692" s="247"/>
      <c r="HHS692" s="247"/>
      <c r="HHT692" s="247"/>
      <c r="HHU692" s="247"/>
      <c r="HHV692" s="247"/>
      <c r="HHW692" s="247"/>
      <c r="HHX692" s="247"/>
      <c r="HHY692" s="247"/>
      <c r="HHZ692" s="247"/>
      <c r="HIA692" s="247"/>
      <c r="HIB692" s="247"/>
      <c r="HIC692" s="247"/>
      <c r="HID692" s="247"/>
      <c r="HIE692" s="247"/>
      <c r="HIF692" s="247"/>
      <c r="HIG692" s="247"/>
      <c r="HIH692" s="247"/>
      <c r="HII692" s="247"/>
      <c r="HIJ692" s="247"/>
      <c r="HIK692" s="247"/>
      <c r="HIL692" s="247"/>
      <c r="HIM692" s="247"/>
      <c r="HIN692" s="247"/>
      <c r="HIO692" s="247"/>
      <c r="HIP692" s="247"/>
      <c r="HIQ692" s="247"/>
      <c r="HIR692" s="247"/>
      <c r="HIS692" s="247"/>
      <c r="HIT692" s="247"/>
      <c r="HIU692" s="247"/>
      <c r="HIV692" s="247"/>
      <c r="HIW692" s="247"/>
      <c r="HIX692" s="247"/>
      <c r="HIY692" s="247"/>
      <c r="HIZ692" s="247"/>
      <c r="HJA692" s="247"/>
      <c r="HJB692" s="247"/>
      <c r="HJC692" s="247"/>
      <c r="HJD692" s="247"/>
      <c r="HJE692" s="247"/>
      <c r="HJF692" s="247"/>
      <c r="HJG692" s="247"/>
      <c r="HJH692" s="247"/>
      <c r="HJI692" s="247"/>
      <c r="HJJ692" s="247"/>
      <c r="HJK692" s="247"/>
      <c r="HJL692" s="247"/>
      <c r="HJM692" s="247"/>
      <c r="HJN692" s="247"/>
      <c r="HJO692" s="247"/>
      <c r="HJP692" s="247"/>
      <c r="HJQ692" s="247"/>
      <c r="HJR692" s="247"/>
      <c r="HJS692" s="247"/>
      <c r="HJT692" s="247"/>
      <c r="HJU692" s="247"/>
      <c r="HJV692" s="247"/>
      <c r="HJW692" s="247"/>
      <c r="HJX692" s="247"/>
      <c r="HJY692" s="247"/>
      <c r="HJZ692" s="247"/>
      <c r="HKA692" s="247"/>
      <c r="HKB692" s="247"/>
      <c r="HKC692" s="247"/>
      <c r="HKD692" s="247"/>
      <c r="HKE692" s="247"/>
      <c r="HKF692" s="247"/>
      <c r="HKG692" s="247"/>
      <c r="HKH692" s="247"/>
      <c r="HKI692" s="247"/>
      <c r="HKJ692" s="247"/>
      <c r="HKK692" s="247"/>
      <c r="HKL692" s="247"/>
      <c r="HKM692" s="247"/>
      <c r="HKN692" s="247"/>
      <c r="HKO692" s="247"/>
      <c r="HKP692" s="247"/>
      <c r="HKQ692" s="247"/>
      <c r="HKR692" s="247"/>
      <c r="HKS692" s="247"/>
      <c r="HKT692" s="247"/>
      <c r="HKU692" s="247"/>
      <c r="HKV692" s="247"/>
      <c r="HKW692" s="247"/>
      <c r="HKX692" s="247"/>
      <c r="HKY692" s="247"/>
      <c r="HKZ692" s="247"/>
      <c r="HLA692" s="247"/>
      <c r="HLB692" s="247"/>
      <c r="HLC692" s="247"/>
      <c r="HLD692" s="247"/>
      <c r="HLE692" s="247"/>
      <c r="HLF692" s="247"/>
      <c r="HLG692" s="247"/>
      <c r="HLH692" s="247"/>
      <c r="HLI692" s="247"/>
      <c r="HLJ692" s="247"/>
      <c r="HLK692" s="247"/>
      <c r="HLL692" s="247"/>
      <c r="HLM692" s="247"/>
      <c r="HLN692" s="247"/>
      <c r="HLO692" s="247"/>
      <c r="HLP692" s="247"/>
      <c r="HLQ692" s="247"/>
      <c r="HLR692" s="247"/>
      <c r="HLS692" s="247"/>
      <c r="HLT692" s="247"/>
      <c r="HLU692" s="247"/>
      <c r="HLV692" s="247"/>
      <c r="HLW692" s="247"/>
      <c r="HLX692" s="247"/>
      <c r="HLY692" s="247"/>
      <c r="HLZ692" s="247"/>
      <c r="HMA692" s="247"/>
      <c r="HMB692" s="247"/>
      <c r="HMC692" s="247"/>
      <c r="HMD692" s="247"/>
      <c r="HME692" s="247"/>
      <c r="HMF692" s="247"/>
      <c r="HMG692" s="247"/>
      <c r="HMH692" s="247"/>
      <c r="HMI692" s="247"/>
      <c r="HMJ692" s="247"/>
      <c r="HMK692" s="247"/>
      <c r="HML692" s="247"/>
      <c r="HMM692" s="247"/>
      <c r="HMN692" s="247"/>
      <c r="HMO692" s="247"/>
      <c r="HMP692" s="247"/>
      <c r="HMQ692" s="247"/>
      <c r="HMR692" s="247"/>
      <c r="HMS692" s="247"/>
      <c r="HMT692" s="247"/>
      <c r="HMU692" s="247"/>
      <c r="HMV692" s="247"/>
      <c r="HMW692" s="247"/>
      <c r="HMX692" s="247"/>
      <c r="HMY692" s="247"/>
      <c r="HMZ692" s="247"/>
      <c r="HNA692" s="247"/>
      <c r="HNB692" s="247"/>
      <c r="HNC692" s="247"/>
      <c r="HND692" s="247"/>
      <c r="HNE692" s="247"/>
      <c r="HNF692" s="247"/>
      <c r="HNG692" s="247"/>
      <c r="HNH692" s="247"/>
      <c r="HNI692" s="247"/>
      <c r="HNJ692" s="247"/>
      <c r="HNK692" s="247"/>
      <c r="HNL692" s="247"/>
      <c r="HNM692" s="247"/>
      <c r="HNN692" s="247"/>
      <c r="HNO692" s="247"/>
      <c r="HNP692" s="247"/>
      <c r="HNQ692" s="247"/>
      <c r="HNR692" s="247"/>
      <c r="HNS692" s="247"/>
      <c r="HNT692" s="247"/>
      <c r="HNU692" s="247"/>
      <c r="HNV692" s="247"/>
      <c r="HNW692" s="247"/>
      <c r="HNX692" s="247"/>
      <c r="HNY692" s="247"/>
      <c r="HNZ692" s="247"/>
      <c r="HOA692" s="247"/>
      <c r="HOB692" s="247"/>
      <c r="HOC692" s="247"/>
      <c r="HOD692" s="247"/>
      <c r="HOE692" s="247"/>
      <c r="HOF692" s="247"/>
      <c r="HOG692" s="247"/>
      <c r="HOH692" s="247"/>
      <c r="HOI692" s="247"/>
      <c r="HOJ692" s="247"/>
      <c r="HOK692" s="247"/>
      <c r="HOL692" s="247"/>
      <c r="HOM692" s="247"/>
      <c r="HON692" s="247"/>
      <c r="HOO692" s="247"/>
      <c r="HOP692" s="247"/>
      <c r="HOQ692" s="247"/>
      <c r="HOR692" s="247"/>
      <c r="HOS692" s="247"/>
      <c r="HOT692" s="247"/>
      <c r="HOU692" s="247"/>
      <c r="HOV692" s="247"/>
      <c r="HOW692" s="247"/>
      <c r="HOX692" s="247"/>
      <c r="HOY692" s="247"/>
      <c r="HOZ692" s="247"/>
      <c r="HPA692" s="247"/>
      <c r="HPB692" s="247"/>
      <c r="HPC692" s="247"/>
      <c r="HPD692" s="247"/>
      <c r="HPE692" s="247"/>
      <c r="HPF692" s="247"/>
      <c r="HPG692" s="247"/>
      <c r="HPH692" s="247"/>
      <c r="HPI692" s="247"/>
      <c r="HPJ692" s="247"/>
      <c r="HPK692" s="247"/>
      <c r="HPL692" s="247"/>
      <c r="HPM692" s="247"/>
      <c r="HPN692" s="247"/>
      <c r="HPO692" s="247"/>
      <c r="HPP692" s="247"/>
      <c r="HPQ692" s="247"/>
      <c r="HPR692" s="247"/>
      <c r="HPS692" s="247"/>
      <c r="HPT692" s="247"/>
      <c r="HPU692" s="247"/>
      <c r="HPV692" s="247"/>
      <c r="HPW692" s="247"/>
      <c r="HPX692" s="247"/>
      <c r="HPY692" s="247"/>
      <c r="HPZ692" s="247"/>
      <c r="HQA692" s="247"/>
      <c r="HQB692" s="247"/>
      <c r="HQC692" s="247"/>
      <c r="HQD692" s="247"/>
      <c r="HQE692" s="247"/>
      <c r="HQF692" s="247"/>
      <c r="HQG692" s="247"/>
      <c r="HQH692" s="247"/>
      <c r="HQI692" s="247"/>
      <c r="HQJ692" s="247"/>
      <c r="HQK692" s="247"/>
      <c r="HQL692" s="247"/>
      <c r="HQM692" s="247"/>
      <c r="HQN692" s="247"/>
      <c r="HQO692" s="247"/>
      <c r="HQP692" s="247"/>
      <c r="HQQ692" s="247"/>
      <c r="HQR692" s="247"/>
      <c r="HQS692" s="247"/>
      <c r="HQT692" s="247"/>
      <c r="HQU692" s="247"/>
      <c r="HQV692" s="247"/>
      <c r="HQW692" s="247"/>
      <c r="HQX692" s="247"/>
      <c r="HQY692" s="247"/>
      <c r="HQZ692" s="247"/>
      <c r="HRA692" s="247"/>
      <c r="HRB692" s="247"/>
      <c r="HRC692" s="247"/>
      <c r="HRD692" s="247"/>
      <c r="HRE692" s="247"/>
      <c r="HRF692" s="247"/>
      <c r="HRG692" s="247"/>
      <c r="HRH692" s="247"/>
      <c r="HRI692" s="247"/>
      <c r="HRJ692" s="247"/>
      <c r="HRK692" s="247"/>
      <c r="HRL692" s="247"/>
      <c r="HRM692" s="247"/>
      <c r="HRN692" s="247"/>
      <c r="HRO692" s="247"/>
      <c r="HRP692" s="247"/>
      <c r="HRQ692" s="247"/>
      <c r="HRR692" s="247"/>
      <c r="HRS692" s="247"/>
      <c r="HRT692" s="247"/>
      <c r="HRU692" s="247"/>
      <c r="HRV692" s="247"/>
      <c r="HRW692" s="247"/>
      <c r="HRX692" s="247"/>
      <c r="HRY692" s="247"/>
      <c r="HRZ692" s="247"/>
      <c r="HSA692" s="247"/>
      <c r="HSB692" s="247"/>
      <c r="HSC692" s="247"/>
      <c r="HSD692" s="247"/>
      <c r="HSE692" s="247"/>
      <c r="HSF692" s="247"/>
      <c r="HSG692" s="247"/>
      <c r="HSH692" s="247"/>
      <c r="HSI692" s="247"/>
      <c r="HSJ692" s="247"/>
      <c r="HSK692" s="247"/>
      <c r="HSL692" s="247"/>
      <c r="HSM692" s="247"/>
      <c r="HSN692" s="247"/>
      <c r="HSO692" s="247"/>
      <c r="HSP692" s="247"/>
      <c r="HSQ692" s="247"/>
      <c r="HSR692" s="247"/>
      <c r="HSS692" s="247"/>
      <c r="HST692" s="247"/>
      <c r="HSU692" s="247"/>
      <c r="HSV692" s="247"/>
      <c r="HSW692" s="247"/>
      <c r="HSX692" s="247"/>
      <c r="HSY692" s="247"/>
      <c r="HSZ692" s="247"/>
      <c r="HTA692" s="247"/>
      <c r="HTB692" s="247"/>
      <c r="HTC692" s="247"/>
      <c r="HTD692" s="247"/>
      <c r="HTE692" s="247"/>
      <c r="HTF692" s="247"/>
      <c r="HTG692" s="247"/>
      <c r="HTH692" s="247"/>
      <c r="HTI692" s="247"/>
      <c r="HTJ692" s="247"/>
      <c r="HTK692" s="247"/>
      <c r="HTL692" s="247"/>
      <c r="HTM692" s="247"/>
      <c r="HTN692" s="247"/>
      <c r="HTO692" s="247"/>
      <c r="HTP692" s="247"/>
      <c r="HTQ692" s="247"/>
      <c r="HTR692" s="247"/>
      <c r="HTS692" s="247"/>
      <c r="HTT692" s="247"/>
      <c r="HTU692" s="247"/>
      <c r="HTV692" s="247"/>
      <c r="HTW692" s="247"/>
      <c r="HTX692" s="247"/>
      <c r="HTY692" s="247"/>
      <c r="HTZ692" s="247"/>
      <c r="HUA692" s="247"/>
      <c r="HUB692" s="247"/>
      <c r="HUC692" s="247"/>
      <c r="HUD692" s="247"/>
      <c r="HUE692" s="247"/>
      <c r="HUF692" s="247"/>
      <c r="HUG692" s="247"/>
      <c r="HUH692" s="247"/>
      <c r="HUI692" s="247"/>
      <c r="HUJ692" s="247"/>
      <c r="HUK692" s="247"/>
      <c r="HUL692" s="247"/>
      <c r="HUM692" s="247"/>
      <c r="HUN692" s="247"/>
      <c r="HUO692" s="247"/>
      <c r="HUP692" s="247"/>
      <c r="HUQ692" s="247"/>
      <c r="HUR692" s="247"/>
      <c r="HUS692" s="247"/>
      <c r="HUT692" s="247"/>
      <c r="HUU692" s="247"/>
      <c r="HUV692" s="247"/>
      <c r="HUW692" s="247"/>
      <c r="HUX692" s="247"/>
      <c r="HUY692" s="247"/>
      <c r="HUZ692" s="247"/>
      <c r="HVA692" s="247"/>
      <c r="HVB692" s="247"/>
      <c r="HVC692" s="247"/>
      <c r="HVD692" s="247"/>
      <c r="HVE692" s="247"/>
      <c r="HVF692" s="247"/>
      <c r="HVG692" s="247"/>
      <c r="HVH692" s="247"/>
      <c r="HVI692" s="247"/>
      <c r="HVJ692" s="247"/>
      <c r="HVK692" s="247"/>
      <c r="HVL692" s="247"/>
      <c r="HVM692" s="247"/>
      <c r="HVN692" s="247"/>
      <c r="HVO692" s="247"/>
      <c r="HVP692" s="247"/>
      <c r="HVQ692" s="247"/>
      <c r="HVR692" s="247"/>
      <c r="HVS692" s="247"/>
      <c r="HVT692" s="247"/>
      <c r="HVU692" s="247"/>
      <c r="HVV692" s="247"/>
      <c r="HVW692" s="247"/>
      <c r="HVX692" s="247"/>
      <c r="HVY692" s="247"/>
      <c r="HVZ692" s="247"/>
      <c r="HWA692" s="247"/>
      <c r="HWB692" s="247"/>
      <c r="HWC692" s="247"/>
      <c r="HWD692" s="247"/>
      <c r="HWE692" s="247"/>
      <c r="HWF692" s="247"/>
      <c r="HWG692" s="247"/>
      <c r="HWH692" s="247"/>
      <c r="HWI692" s="247"/>
      <c r="HWJ692" s="247"/>
      <c r="HWK692" s="247"/>
      <c r="HWL692" s="247"/>
      <c r="HWM692" s="247"/>
      <c r="HWN692" s="247"/>
      <c r="HWO692" s="247"/>
      <c r="HWP692" s="247"/>
      <c r="HWQ692" s="247"/>
      <c r="HWR692" s="247"/>
      <c r="HWS692" s="247"/>
      <c r="HWT692" s="247"/>
      <c r="HWU692" s="247"/>
      <c r="HWV692" s="247"/>
      <c r="HWW692" s="247"/>
      <c r="HWX692" s="247"/>
      <c r="HWY692" s="247"/>
      <c r="HWZ692" s="247"/>
      <c r="HXA692" s="247"/>
      <c r="HXB692" s="247"/>
      <c r="HXC692" s="247"/>
      <c r="HXD692" s="247"/>
      <c r="HXE692" s="247"/>
      <c r="HXF692" s="247"/>
      <c r="HXG692" s="247"/>
      <c r="HXH692" s="247"/>
      <c r="HXI692" s="247"/>
      <c r="HXJ692" s="247"/>
      <c r="HXK692" s="247"/>
      <c r="HXL692" s="247"/>
      <c r="HXM692" s="247"/>
      <c r="HXN692" s="247"/>
      <c r="HXO692" s="247"/>
      <c r="HXP692" s="247"/>
      <c r="HXQ692" s="247"/>
      <c r="HXR692" s="247"/>
      <c r="HXS692" s="247"/>
      <c r="HXT692" s="247"/>
      <c r="HXU692" s="247"/>
      <c r="HXV692" s="247"/>
      <c r="HXW692" s="247"/>
      <c r="HXX692" s="247"/>
      <c r="HXY692" s="247"/>
      <c r="HXZ692" s="247"/>
      <c r="HYA692" s="247"/>
      <c r="HYB692" s="247"/>
      <c r="HYC692" s="247"/>
      <c r="HYD692" s="247"/>
      <c r="HYE692" s="247"/>
      <c r="HYF692" s="247"/>
      <c r="HYG692" s="247"/>
      <c r="HYH692" s="247"/>
      <c r="HYI692" s="247"/>
      <c r="HYJ692" s="247"/>
      <c r="HYK692" s="247"/>
      <c r="HYL692" s="247"/>
      <c r="HYM692" s="247"/>
      <c r="HYN692" s="247"/>
      <c r="HYO692" s="247"/>
      <c r="HYP692" s="247"/>
      <c r="HYQ692" s="247"/>
      <c r="HYR692" s="247"/>
      <c r="HYS692" s="247"/>
      <c r="HYT692" s="247"/>
      <c r="HYU692" s="247"/>
      <c r="HYV692" s="247"/>
      <c r="HYW692" s="247"/>
      <c r="HYX692" s="247"/>
      <c r="HYY692" s="247"/>
      <c r="HYZ692" s="247"/>
      <c r="HZA692" s="247"/>
      <c r="HZB692" s="247"/>
      <c r="HZC692" s="247"/>
      <c r="HZD692" s="247"/>
      <c r="HZE692" s="247"/>
      <c r="HZF692" s="247"/>
      <c r="HZG692" s="247"/>
      <c r="HZH692" s="247"/>
      <c r="HZI692" s="247"/>
      <c r="HZJ692" s="247"/>
      <c r="HZK692" s="247"/>
      <c r="HZL692" s="247"/>
      <c r="HZM692" s="247"/>
      <c r="HZN692" s="247"/>
      <c r="HZO692" s="247"/>
      <c r="HZP692" s="247"/>
      <c r="HZQ692" s="247"/>
      <c r="HZR692" s="247"/>
      <c r="HZS692" s="247"/>
      <c r="HZT692" s="247"/>
      <c r="HZU692" s="247"/>
      <c r="HZV692" s="247"/>
      <c r="HZW692" s="247"/>
      <c r="HZX692" s="247"/>
      <c r="HZY692" s="247"/>
      <c r="HZZ692" s="247"/>
      <c r="IAA692" s="247"/>
      <c r="IAB692" s="247"/>
      <c r="IAC692" s="247"/>
      <c r="IAD692" s="247"/>
      <c r="IAE692" s="247"/>
      <c r="IAF692" s="247"/>
      <c r="IAG692" s="247"/>
      <c r="IAH692" s="247"/>
      <c r="IAI692" s="247"/>
      <c r="IAJ692" s="247"/>
      <c r="IAK692" s="247"/>
      <c r="IAL692" s="247"/>
      <c r="IAM692" s="247"/>
      <c r="IAN692" s="247"/>
      <c r="IAO692" s="247"/>
      <c r="IAP692" s="247"/>
      <c r="IAQ692" s="247"/>
      <c r="IAR692" s="247"/>
      <c r="IAS692" s="247"/>
      <c r="IAT692" s="247"/>
      <c r="IAU692" s="247"/>
      <c r="IAV692" s="247"/>
      <c r="IAW692" s="247"/>
      <c r="IAX692" s="247"/>
      <c r="IAY692" s="247"/>
      <c r="IAZ692" s="247"/>
      <c r="IBA692" s="247"/>
      <c r="IBB692" s="247"/>
      <c r="IBC692" s="247"/>
      <c r="IBD692" s="247"/>
      <c r="IBE692" s="247"/>
      <c r="IBF692" s="247"/>
      <c r="IBG692" s="247"/>
      <c r="IBH692" s="247"/>
      <c r="IBI692" s="247"/>
      <c r="IBJ692" s="247"/>
      <c r="IBK692" s="247"/>
      <c r="IBL692" s="247"/>
      <c r="IBM692" s="247"/>
      <c r="IBN692" s="247"/>
      <c r="IBO692" s="247"/>
      <c r="IBP692" s="247"/>
      <c r="IBQ692" s="247"/>
      <c r="IBR692" s="247"/>
      <c r="IBS692" s="247"/>
      <c r="IBT692" s="247"/>
      <c r="IBU692" s="247"/>
      <c r="IBV692" s="247"/>
      <c r="IBW692" s="247"/>
      <c r="IBX692" s="247"/>
      <c r="IBY692" s="247"/>
      <c r="IBZ692" s="247"/>
      <c r="ICA692" s="247"/>
      <c r="ICB692" s="247"/>
      <c r="ICC692" s="247"/>
      <c r="ICD692" s="247"/>
      <c r="ICE692" s="247"/>
      <c r="ICF692" s="247"/>
      <c r="ICG692" s="247"/>
      <c r="ICH692" s="247"/>
      <c r="ICI692" s="247"/>
      <c r="ICJ692" s="247"/>
      <c r="ICK692" s="247"/>
      <c r="ICL692" s="247"/>
      <c r="ICM692" s="247"/>
      <c r="ICN692" s="247"/>
      <c r="ICO692" s="247"/>
      <c r="ICP692" s="247"/>
      <c r="ICQ692" s="247"/>
      <c r="ICR692" s="247"/>
      <c r="ICS692" s="247"/>
      <c r="ICT692" s="247"/>
      <c r="ICU692" s="247"/>
      <c r="ICV692" s="247"/>
      <c r="ICW692" s="247"/>
      <c r="ICX692" s="247"/>
      <c r="ICY692" s="247"/>
      <c r="ICZ692" s="247"/>
      <c r="IDA692" s="247"/>
      <c r="IDB692" s="247"/>
      <c r="IDC692" s="247"/>
      <c r="IDD692" s="247"/>
      <c r="IDE692" s="247"/>
      <c r="IDF692" s="247"/>
      <c r="IDG692" s="247"/>
      <c r="IDH692" s="247"/>
      <c r="IDI692" s="247"/>
      <c r="IDJ692" s="247"/>
      <c r="IDK692" s="247"/>
      <c r="IDL692" s="247"/>
      <c r="IDM692" s="247"/>
      <c r="IDN692" s="247"/>
      <c r="IDO692" s="247"/>
      <c r="IDP692" s="247"/>
      <c r="IDQ692" s="247"/>
      <c r="IDR692" s="247"/>
      <c r="IDS692" s="247"/>
      <c r="IDT692" s="247"/>
      <c r="IDU692" s="247"/>
      <c r="IDV692" s="247"/>
      <c r="IDW692" s="247"/>
      <c r="IDX692" s="247"/>
      <c r="IDY692" s="247"/>
      <c r="IDZ692" s="247"/>
      <c r="IEA692" s="247"/>
      <c r="IEB692" s="247"/>
      <c r="IEC692" s="247"/>
      <c r="IED692" s="247"/>
      <c r="IEE692" s="247"/>
      <c r="IEF692" s="247"/>
      <c r="IEG692" s="247"/>
      <c r="IEH692" s="247"/>
      <c r="IEI692" s="247"/>
      <c r="IEJ692" s="247"/>
      <c r="IEK692" s="247"/>
      <c r="IEL692" s="247"/>
      <c r="IEM692" s="247"/>
      <c r="IEN692" s="247"/>
      <c r="IEO692" s="247"/>
      <c r="IEP692" s="247"/>
      <c r="IEQ692" s="247"/>
      <c r="IER692" s="247"/>
      <c r="IES692" s="247"/>
      <c r="IET692" s="247"/>
      <c r="IEU692" s="247"/>
      <c r="IEV692" s="247"/>
      <c r="IEW692" s="247"/>
      <c r="IEX692" s="247"/>
      <c r="IEY692" s="247"/>
      <c r="IEZ692" s="247"/>
      <c r="IFA692" s="247"/>
      <c r="IFB692" s="247"/>
      <c r="IFC692" s="247"/>
      <c r="IFD692" s="247"/>
      <c r="IFE692" s="247"/>
      <c r="IFF692" s="247"/>
      <c r="IFG692" s="247"/>
      <c r="IFH692" s="247"/>
      <c r="IFI692" s="247"/>
      <c r="IFJ692" s="247"/>
      <c r="IFK692" s="247"/>
      <c r="IFL692" s="247"/>
      <c r="IFM692" s="247"/>
      <c r="IFN692" s="247"/>
      <c r="IFO692" s="247"/>
      <c r="IFP692" s="247"/>
      <c r="IFQ692" s="247"/>
      <c r="IFR692" s="247"/>
      <c r="IFS692" s="247"/>
      <c r="IFT692" s="247"/>
      <c r="IFU692" s="247"/>
      <c r="IFV692" s="247"/>
      <c r="IFW692" s="247"/>
      <c r="IFX692" s="247"/>
      <c r="IFY692" s="247"/>
      <c r="IFZ692" s="247"/>
      <c r="IGA692" s="247"/>
      <c r="IGB692" s="247"/>
      <c r="IGC692" s="247"/>
      <c r="IGD692" s="247"/>
      <c r="IGE692" s="247"/>
      <c r="IGF692" s="247"/>
      <c r="IGG692" s="247"/>
      <c r="IGH692" s="247"/>
      <c r="IGI692" s="247"/>
      <c r="IGJ692" s="247"/>
      <c r="IGK692" s="247"/>
      <c r="IGL692" s="247"/>
      <c r="IGM692" s="247"/>
      <c r="IGN692" s="247"/>
      <c r="IGO692" s="247"/>
      <c r="IGP692" s="247"/>
      <c r="IGQ692" s="247"/>
      <c r="IGR692" s="247"/>
      <c r="IGS692" s="247"/>
      <c r="IGT692" s="247"/>
      <c r="IGU692" s="247"/>
      <c r="IGV692" s="247"/>
      <c r="IGW692" s="247"/>
      <c r="IGX692" s="247"/>
      <c r="IGY692" s="247"/>
      <c r="IGZ692" s="247"/>
      <c r="IHA692" s="247"/>
      <c r="IHB692" s="247"/>
      <c r="IHC692" s="247"/>
      <c r="IHD692" s="247"/>
      <c r="IHE692" s="247"/>
      <c r="IHF692" s="247"/>
      <c r="IHG692" s="247"/>
      <c r="IHH692" s="247"/>
      <c r="IHI692" s="247"/>
      <c r="IHJ692" s="247"/>
      <c r="IHK692" s="247"/>
      <c r="IHL692" s="247"/>
      <c r="IHM692" s="247"/>
      <c r="IHN692" s="247"/>
      <c r="IHO692" s="247"/>
      <c r="IHP692" s="247"/>
      <c r="IHQ692" s="247"/>
      <c r="IHR692" s="247"/>
      <c r="IHS692" s="247"/>
      <c r="IHT692" s="247"/>
      <c r="IHU692" s="247"/>
      <c r="IHV692" s="247"/>
      <c r="IHW692" s="247"/>
      <c r="IHX692" s="247"/>
      <c r="IHY692" s="247"/>
      <c r="IHZ692" s="247"/>
      <c r="IIA692" s="247"/>
      <c r="IIB692" s="247"/>
      <c r="IIC692" s="247"/>
      <c r="IID692" s="247"/>
      <c r="IIE692" s="247"/>
      <c r="IIF692" s="247"/>
      <c r="IIG692" s="247"/>
      <c r="IIH692" s="247"/>
      <c r="III692" s="247"/>
      <c r="IIJ692" s="247"/>
      <c r="IIK692" s="247"/>
      <c r="IIL692" s="247"/>
      <c r="IIM692" s="247"/>
      <c r="IIN692" s="247"/>
      <c r="IIO692" s="247"/>
      <c r="IIP692" s="247"/>
      <c r="IIQ692" s="247"/>
      <c r="IIR692" s="247"/>
      <c r="IIS692" s="247"/>
      <c r="IIT692" s="247"/>
      <c r="IIU692" s="247"/>
      <c r="IIV692" s="247"/>
      <c r="IIW692" s="247"/>
      <c r="IIX692" s="247"/>
      <c r="IIY692" s="247"/>
      <c r="IIZ692" s="247"/>
      <c r="IJA692" s="247"/>
      <c r="IJB692" s="247"/>
      <c r="IJC692" s="247"/>
      <c r="IJD692" s="247"/>
      <c r="IJE692" s="247"/>
      <c r="IJF692" s="247"/>
      <c r="IJG692" s="247"/>
      <c r="IJH692" s="247"/>
      <c r="IJI692" s="247"/>
      <c r="IJJ692" s="247"/>
      <c r="IJK692" s="247"/>
      <c r="IJL692" s="247"/>
      <c r="IJM692" s="247"/>
      <c r="IJN692" s="247"/>
      <c r="IJO692" s="247"/>
      <c r="IJP692" s="247"/>
      <c r="IJQ692" s="247"/>
      <c r="IJR692" s="247"/>
      <c r="IJS692" s="247"/>
      <c r="IJT692" s="247"/>
      <c r="IJU692" s="247"/>
      <c r="IJV692" s="247"/>
      <c r="IJW692" s="247"/>
      <c r="IJX692" s="247"/>
      <c r="IJY692" s="247"/>
      <c r="IJZ692" s="247"/>
      <c r="IKA692" s="247"/>
      <c r="IKB692" s="247"/>
      <c r="IKC692" s="247"/>
      <c r="IKD692" s="247"/>
      <c r="IKE692" s="247"/>
      <c r="IKF692" s="247"/>
      <c r="IKG692" s="247"/>
      <c r="IKH692" s="247"/>
      <c r="IKI692" s="247"/>
      <c r="IKJ692" s="247"/>
      <c r="IKK692" s="247"/>
      <c r="IKL692" s="247"/>
      <c r="IKM692" s="247"/>
      <c r="IKN692" s="247"/>
      <c r="IKO692" s="247"/>
      <c r="IKP692" s="247"/>
      <c r="IKQ692" s="247"/>
      <c r="IKR692" s="247"/>
      <c r="IKS692" s="247"/>
      <c r="IKT692" s="247"/>
      <c r="IKU692" s="247"/>
      <c r="IKV692" s="247"/>
      <c r="IKW692" s="247"/>
      <c r="IKX692" s="247"/>
      <c r="IKY692" s="247"/>
      <c r="IKZ692" s="247"/>
      <c r="ILA692" s="247"/>
      <c r="ILB692" s="247"/>
      <c r="ILC692" s="247"/>
      <c r="ILD692" s="247"/>
      <c r="ILE692" s="247"/>
      <c r="ILF692" s="247"/>
      <c r="ILG692" s="247"/>
      <c r="ILH692" s="247"/>
      <c r="ILI692" s="247"/>
      <c r="ILJ692" s="247"/>
      <c r="ILK692" s="247"/>
      <c r="ILL692" s="247"/>
      <c r="ILM692" s="247"/>
      <c r="ILN692" s="247"/>
      <c r="ILO692" s="247"/>
      <c r="ILP692" s="247"/>
      <c r="ILQ692" s="247"/>
      <c r="ILR692" s="247"/>
      <c r="ILS692" s="247"/>
      <c r="ILT692" s="247"/>
      <c r="ILU692" s="247"/>
      <c r="ILV692" s="247"/>
      <c r="ILW692" s="247"/>
      <c r="ILX692" s="247"/>
      <c r="ILY692" s="247"/>
      <c r="ILZ692" s="247"/>
      <c r="IMA692" s="247"/>
      <c r="IMB692" s="247"/>
      <c r="IMC692" s="247"/>
      <c r="IMD692" s="247"/>
      <c r="IME692" s="247"/>
      <c r="IMF692" s="247"/>
      <c r="IMG692" s="247"/>
      <c r="IMH692" s="247"/>
      <c r="IMI692" s="247"/>
      <c r="IMJ692" s="247"/>
      <c r="IMK692" s="247"/>
      <c r="IML692" s="247"/>
      <c r="IMM692" s="247"/>
      <c r="IMN692" s="247"/>
      <c r="IMO692" s="247"/>
      <c r="IMP692" s="247"/>
      <c r="IMQ692" s="247"/>
      <c r="IMR692" s="247"/>
      <c r="IMS692" s="247"/>
      <c r="IMT692" s="247"/>
      <c r="IMU692" s="247"/>
      <c r="IMV692" s="247"/>
      <c r="IMW692" s="247"/>
      <c r="IMX692" s="247"/>
      <c r="IMY692" s="247"/>
      <c r="IMZ692" s="247"/>
      <c r="INA692" s="247"/>
      <c r="INB692" s="247"/>
      <c r="INC692" s="247"/>
      <c r="IND692" s="247"/>
      <c r="INE692" s="247"/>
      <c r="INF692" s="247"/>
      <c r="ING692" s="247"/>
      <c r="INH692" s="247"/>
      <c r="INI692" s="247"/>
      <c r="INJ692" s="247"/>
      <c r="INK692" s="247"/>
      <c r="INL692" s="247"/>
      <c r="INM692" s="247"/>
      <c r="INN692" s="247"/>
      <c r="INO692" s="247"/>
      <c r="INP692" s="247"/>
      <c r="INQ692" s="247"/>
      <c r="INR692" s="247"/>
      <c r="INS692" s="247"/>
      <c r="INT692" s="247"/>
      <c r="INU692" s="247"/>
      <c r="INV692" s="247"/>
      <c r="INW692" s="247"/>
      <c r="INX692" s="247"/>
      <c r="INY692" s="247"/>
      <c r="INZ692" s="247"/>
      <c r="IOA692" s="247"/>
      <c r="IOB692" s="247"/>
      <c r="IOC692" s="247"/>
      <c r="IOD692" s="247"/>
      <c r="IOE692" s="247"/>
      <c r="IOF692" s="247"/>
      <c r="IOG692" s="247"/>
      <c r="IOH692" s="247"/>
      <c r="IOI692" s="247"/>
      <c r="IOJ692" s="247"/>
      <c r="IOK692" s="247"/>
      <c r="IOL692" s="247"/>
      <c r="IOM692" s="247"/>
      <c r="ION692" s="247"/>
      <c r="IOO692" s="247"/>
      <c r="IOP692" s="247"/>
      <c r="IOQ692" s="247"/>
      <c r="IOR692" s="247"/>
      <c r="IOS692" s="247"/>
      <c r="IOT692" s="247"/>
      <c r="IOU692" s="247"/>
      <c r="IOV692" s="247"/>
      <c r="IOW692" s="247"/>
      <c r="IOX692" s="247"/>
      <c r="IOY692" s="247"/>
      <c r="IOZ692" s="247"/>
      <c r="IPA692" s="247"/>
      <c r="IPB692" s="247"/>
      <c r="IPC692" s="247"/>
      <c r="IPD692" s="247"/>
      <c r="IPE692" s="247"/>
      <c r="IPF692" s="247"/>
      <c r="IPG692" s="247"/>
      <c r="IPH692" s="247"/>
      <c r="IPI692" s="247"/>
      <c r="IPJ692" s="247"/>
      <c r="IPK692" s="247"/>
      <c r="IPL692" s="247"/>
      <c r="IPM692" s="247"/>
      <c r="IPN692" s="247"/>
      <c r="IPO692" s="247"/>
      <c r="IPP692" s="247"/>
      <c r="IPQ692" s="247"/>
      <c r="IPR692" s="247"/>
      <c r="IPS692" s="247"/>
      <c r="IPT692" s="247"/>
      <c r="IPU692" s="247"/>
      <c r="IPV692" s="247"/>
      <c r="IPW692" s="247"/>
      <c r="IPX692" s="247"/>
      <c r="IPY692" s="247"/>
      <c r="IPZ692" s="247"/>
      <c r="IQA692" s="247"/>
      <c r="IQB692" s="247"/>
      <c r="IQC692" s="247"/>
      <c r="IQD692" s="247"/>
      <c r="IQE692" s="247"/>
      <c r="IQF692" s="247"/>
      <c r="IQG692" s="247"/>
      <c r="IQH692" s="247"/>
      <c r="IQI692" s="247"/>
      <c r="IQJ692" s="247"/>
      <c r="IQK692" s="247"/>
      <c r="IQL692" s="247"/>
      <c r="IQM692" s="247"/>
      <c r="IQN692" s="247"/>
      <c r="IQO692" s="247"/>
      <c r="IQP692" s="247"/>
      <c r="IQQ692" s="247"/>
      <c r="IQR692" s="247"/>
      <c r="IQS692" s="247"/>
      <c r="IQT692" s="247"/>
      <c r="IQU692" s="247"/>
      <c r="IQV692" s="247"/>
      <c r="IQW692" s="247"/>
      <c r="IQX692" s="247"/>
      <c r="IQY692" s="247"/>
      <c r="IQZ692" s="247"/>
      <c r="IRA692" s="247"/>
      <c r="IRB692" s="247"/>
      <c r="IRC692" s="247"/>
      <c r="IRD692" s="247"/>
      <c r="IRE692" s="247"/>
      <c r="IRF692" s="247"/>
      <c r="IRG692" s="247"/>
      <c r="IRH692" s="247"/>
      <c r="IRI692" s="247"/>
      <c r="IRJ692" s="247"/>
      <c r="IRK692" s="247"/>
      <c r="IRL692" s="247"/>
      <c r="IRM692" s="247"/>
      <c r="IRN692" s="247"/>
      <c r="IRO692" s="247"/>
      <c r="IRP692" s="247"/>
      <c r="IRQ692" s="247"/>
      <c r="IRR692" s="247"/>
      <c r="IRS692" s="247"/>
      <c r="IRT692" s="247"/>
      <c r="IRU692" s="247"/>
      <c r="IRV692" s="247"/>
      <c r="IRW692" s="247"/>
      <c r="IRX692" s="247"/>
      <c r="IRY692" s="247"/>
      <c r="IRZ692" s="247"/>
      <c r="ISA692" s="247"/>
      <c r="ISB692" s="247"/>
      <c r="ISC692" s="247"/>
      <c r="ISD692" s="247"/>
      <c r="ISE692" s="247"/>
      <c r="ISF692" s="247"/>
      <c r="ISG692" s="247"/>
      <c r="ISH692" s="247"/>
      <c r="ISI692" s="247"/>
      <c r="ISJ692" s="247"/>
      <c r="ISK692" s="247"/>
      <c r="ISL692" s="247"/>
      <c r="ISM692" s="247"/>
      <c r="ISN692" s="247"/>
      <c r="ISO692" s="247"/>
      <c r="ISP692" s="247"/>
      <c r="ISQ692" s="247"/>
      <c r="ISR692" s="247"/>
      <c r="ISS692" s="247"/>
      <c r="IST692" s="247"/>
      <c r="ISU692" s="247"/>
      <c r="ISV692" s="247"/>
      <c r="ISW692" s="247"/>
      <c r="ISX692" s="247"/>
      <c r="ISY692" s="247"/>
      <c r="ISZ692" s="247"/>
      <c r="ITA692" s="247"/>
      <c r="ITB692" s="247"/>
      <c r="ITC692" s="247"/>
      <c r="ITD692" s="247"/>
      <c r="ITE692" s="247"/>
      <c r="ITF692" s="247"/>
      <c r="ITG692" s="247"/>
      <c r="ITH692" s="247"/>
      <c r="ITI692" s="247"/>
      <c r="ITJ692" s="247"/>
      <c r="ITK692" s="247"/>
      <c r="ITL692" s="247"/>
      <c r="ITM692" s="247"/>
      <c r="ITN692" s="247"/>
      <c r="ITO692" s="247"/>
      <c r="ITP692" s="247"/>
      <c r="ITQ692" s="247"/>
      <c r="ITR692" s="247"/>
      <c r="ITS692" s="247"/>
      <c r="ITT692" s="247"/>
      <c r="ITU692" s="247"/>
      <c r="ITV692" s="247"/>
      <c r="ITW692" s="247"/>
      <c r="ITX692" s="247"/>
      <c r="ITY692" s="247"/>
      <c r="ITZ692" s="247"/>
      <c r="IUA692" s="247"/>
      <c r="IUB692" s="247"/>
      <c r="IUC692" s="247"/>
      <c r="IUD692" s="247"/>
      <c r="IUE692" s="247"/>
      <c r="IUF692" s="247"/>
      <c r="IUG692" s="247"/>
      <c r="IUH692" s="247"/>
      <c r="IUI692" s="247"/>
      <c r="IUJ692" s="247"/>
      <c r="IUK692" s="247"/>
      <c r="IUL692" s="247"/>
      <c r="IUM692" s="247"/>
      <c r="IUN692" s="247"/>
      <c r="IUO692" s="247"/>
      <c r="IUP692" s="247"/>
      <c r="IUQ692" s="247"/>
      <c r="IUR692" s="247"/>
      <c r="IUS692" s="247"/>
      <c r="IUT692" s="247"/>
      <c r="IUU692" s="247"/>
      <c r="IUV692" s="247"/>
      <c r="IUW692" s="247"/>
      <c r="IUX692" s="247"/>
      <c r="IUY692" s="247"/>
      <c r="IUZ692" s="247"/>
      <c r="IVA692" s="247"/>
      <c r="IVB692" s="247"/>
      <c r="IVC692" s="247"/>
      <c r="IVD692" s="247"/>
      <c r="IVE692" s="247"/>
      <c r="IVF692" s="247"/>
      <c r="IVG692" s="247"/>
      <c r="IVH692" s="247"/>
      <c r="IVI692" s="247"/>
      <c r="IVJ692" s="247"/>
      <c r="IVK692" s="247"/>
      <c r="IVL692" s="247"/>
      <c r="IVM692" s="247"/>
      <c r="IVN692" s="247"/>
      <c r="IVO692" s="247"/>
      <c r="IVP692" s="247"/>
      <c r="IVQ692" s="247"/>
      <c r="IVR692" s="247"/>
      <c r="IVS692" s="247"/>
      <c r="IVT692" s="247"/>
      <c r="IVU692" s="247"/>
      <c r="IVV692" s="247"/>
      <c r="IVW692" s="247"/>
      <c r="IVX692" s="247"/>
      <c r="IVY692" s="247"/>
      <c r="IVZ692" s="247"/>
      <c r="IWA692" s="247"/>
      <c r="IWB692" s="247"/>
      <c r="IWC692" s="247"/>
      <c r="IWD692" s="247"/>
      <c r="IWE692" s="247"/>
      <c r="IWF692" s="247"/>
      <c r="IWG692" s="247"/>
      <c r="IWH692" s="247"/>
      <c r="IWI692" s="247"/>
      <c r="IWJ692" s="247"/>
      <c r="IWK692" s="247"/>
      <c r="IWL692" s="247"/>
      <c r="IWM692" s="247"/>
      <c r="IWN692" s="247"/>
      <c r="IWO692" s="247"/>
      <c r="IWP692" s="247"/>
      <c r="IWQ692" s="247"/>
      <c r="IWR692" s="247"/>
      <c r="IWS692" s="247"/>
      <c r="IWT692" s="247"/>
      <c r="IWU692" s="247"/>
      <c r="IWV692" s="247"/>
      <c r="IWW692" s="247"/>
      <c r="IWX692" s="247"/>
      <c r="IWY692" s="247"/>
      <c r="IWZ692" s="247"/>
      <c r="IXA692" s="247"/>
      <c r="IXB692" s="247"/>
      <c r="IXC692" s="247"/>
      <c r="IXD692" s="247"/>
      <c r="IXE692" s="247"/>
      <c r="IXF692" s="247"/>
      <c r="IXG692" s="247"/>
      <c r="IXH692" s="247"/>
      <c r="IXI692" s="247"/>
      <c r="IXJ692" s="247"/>
      <c r="IXK692" s="247"/>
      <c r="IXL692" s="247"/>
      <c r="IXM692" s="247"/>
      <c r="IXN692" s="247"/>
      <c r="IXO692" s="247"/>
      <c r="IXP692" s="247"/>
      <c r="IXQ692" s="247"/>
      <c r="IXR692" s="247"/>
      <c r="IXS692" s="247"/>
      <c r="IXT692" s="247"/>
      <c r="IXU692" s="247"/>
      <c r="IXV692" s="247"/>
      <c r="IXW692" s="247"/>
      <c r="IXX692" s="247"/>
      <c r="IXY692" s="247"/>
      <c r="IXZ692" s="247"/>
      <c r="IYA692" s="247"/>
      <c r="IYB692" s="247"/>
      <c r="IYC692" s="247"/>
      <c r="IYD692" s="247"/>
      <c r="IYE692" s="247"/>
      <c r="IYF692" s="247"/>
      <c r="IYG692" s="247"/>
      <c r="IYH692" s="247"/>
      <c r="IYI692" s="247"/>
      <c r="IYJ692" s="247"/>
      <c r="IYK692" s="247"/>
      <c r="IYL692" s="247"/>
      <c r="IYM692" s="247"/>
      <c r="IYN692" s="247"/>
      <c r="IYO692" s="247"/>
      <c r="IYP692" s="247"/>
      <c r="IYQ692" s="247"/>
      <c r="IYR692" s="247"/>
      <c r="IYS692" s="247"/>
      <c r="IYT692" s="247"/>
      <c r="IYU692" s="247"/>
      <c r="IYV692" s="247"/>
      <c r="IYW692" s="247"/>
      <c r="IYX692" s="247"/>
      <c r="IYY692" s="247"/>
      <c r="IYZ692" s="247"/>
      <c r="IZA692" s="247"/>
      <c r="IZB692" s="247"/>
      <c r="IZC692" s="247"/>
      <c r="IZD692" s="247"/>
      <c r="IZE692" s="247"/>
      <c r="IZF692" s="247"/>
      <c r="IZG692" s="247"/>
      <c r="IZH692" s="247"/>
      <c r="IZI692" s="247"/>
      <c r="IZJ692" s="247"/>
      <c r="IZK692" s="247"/>
      <c r="IZL692" s="247"/>
      <c r="IZM692" s="247"/>
      <c r="IZN692" s="247"/>
      <c r="IZO692" s="247"/>
      <c r="IZP692" s="247"/>
      <c r="IZQ692" s="247"/>
      <c r="IZR692" s="247"/>
      <c r="IZS692" s="247"/>
      <c r="IZT692" s="247"/>
      <c r="IZU692" s="247"/>
      <c r="IZV692" s="247"/>
      <c r="IZW692" s="247"/>
      <c r="IZX692" s="247"/>
      <c r="IZY692" s="247"/>
      <c r="IZZ692" s="247"/>
      <c r="JAA692" s="247"/>
      <c r="JAB692" s="247"/>
      <c r="JAC692" s="247"/>
      <c r="JAD692" s="247"/>
      <c r="JAE692" s="247"/>
      <c r="JAF692" s="247"/>
      <c r="JAG692" s="247"/>
      <c r="JAH692" s="247"/>
      <c r="JAI692" s="247"/>
      <c r="JAJ692" s="247"/>
      <c r="JAK692" s="247"/>
      <c r="JAL692" s="247"/>
      <c r="JAM692" s="247"/>
      <c r="JAN692" s="247"/>
      <c r="JAO692" s="247"/>
      <c r="JAP692" s="247"/>
      <c r="JAQ692" s="247"/>
      <c r="JAR692" s="247"/>
      <c r="JAS692" s="247"/>
      <c r="JAT692" s="247"/>
      <c r="JAU692" s="247"/>
      <c r="JAV692" s="247"/>
      <c r="JAW692" s="247"/>
      <c r="JAX692" s="247"/>
      <c r="JAY692" s="247"/>
      <c r="JAZ692" s="247"/>
      <c r="JBA692" s="247"/>
      <c r="JBB692" s="247"/>
      <c r="JBC692" s="247"/>
      <c r="JBD692" s="247"/>
      <c r="JBE692" s="247"/>
      <c r="JBF692" s="247"/>
      <c r="JBG692" s="247"/>
      <c r="JBH692" s="247"/>
      <c r="JBI692" s="247"/>
      <c r="JBJ692" s="247"/>
      <c r="JBK692" s="247"/>
      <c r="JBL692" s="247"/>
      <c r="JBM692" s="247"/>
      <c r="JBN692" s="247"/>
      <c r="JBO692" s="247"/>
      <c r="JBP692" s="247"/>
      <c r="JBQ692" s="247"/>
      <c r="JBR692" s="247"/>
      <c r="JBS692" s="247"/>
      <c r="JBT692" s="247"/>
      <c r="JBU692" s="247"/>
      <c r="JBV692" s="247"/>
      <c r="JBW692" s="247"/>
      <c r="JBX692" s="247"/>
      <c r="JBY692" s="247"/>
      <c r="JBZ692" s="247"/>
      <c r="JCA692" s="247"/>
      <c r="JCB692" s="247"/>
      <c r="JCC692" s="247"/>
      <c r="JCD692" s="247"/>
      <c r="JCE692" s="247"/>
      <c r="JCF692" s="247"/>
      <c r="JCG692" s="247"/>
      <c r="JCH692" s="247"/>
      <c r="JCI692" s="247"/>
      <c r="JCJ692" s="247"/>
      <c r="JCK692" s="247"/>
      <c r="JCL692" s="247"/>
      <c r="JCM692" s="247"/>
      <c r="JCN692" s="247"/>
      <c r="JCO692" s="247"/>
      <c r="JCP692" s="247"/>
      <c r="JCQ692" s="247"/>
      <c r="JCR692" s="247"/>
      <c r="JCS692" s="247"/>
      <c r="JCT692" s="247"/>
      <c r="JCU692" s="247"/>
      <c r="JCV692" s="247"/>
      <c r="JCW692" s="247"/>
      <c r="JCX692" s="247"/>
      <c r="JCY692" s="247"/>
      <c r="JCZ692" s="247"/>
      <c r="JDA692" s="247"/>
      <c r="JDB692" s="247"/>
      <c r="JDC692" s="247"/>
      <c r="JDD692" s="247"/>
      <c r="JDE692" s="247"/>
      <c r="JDF692" s="247"/>
      <c r="JDG692" s="247"/>
      <c r="JDH692" s="247"/>
      <c r="JDI692" s="247"/>
      <c r="JDJ692" s="247"/>
      <c r="JDK692" s="247"/>
      <c r="JDL692" s="247"/>
      <c r="JDM692" s="247"/>
      <c r="JDN692" s="247"/>
      <c r="JDO692" s="247"/>
      <c r="JDP692" s="247"/>
      <c r="JDQ692" s="247"/>
      <c r="JDR692" s="247"/>
      <c r="JDS692" s="247"/>
      <c r="JDT692" s="247"/>
      <c r="JDU692" s="247"/>
      <c r="JDV692" s="247"/>
      <c r="JDW692" s="247"/>
      <c r="JDX692" s="247"/>
      <c r="JDY692" s="247"/>
      <c r="JDZ692" s="247"/>
      <c r="JEA692" s="247"/>
      <c r="JEB692" s="247"/>
      <c r="JEC692" s="247"/>
      <c r="JED692" s="247"/>
      <c r="JEE692" s="247"/>
      <c r="JEF692" s="247"/>
      <c r="JEG692" s="247"/>
      <c r="JEH692" s="247"/>
      <c r="JEI692" s="247"/>
      <c r="JEJ692" s="247"/>
      <c r="JEK692" s="247"/>
      <c r="JEL692" s="247"/>
      <c r="JEM692" s="247"/>
      <c r="JEN692" s="247"/>
      <c r="JEO692" s="247"/>
      <c r="JEP692" s="247"/>
      <c r="JEQ692" s="247"/>
      <c r="JER692" s="247"/>
      <c r="JES692" s="247"/>
      <c r="JET692" s="247"/>
      <c r="JEU692" s="247"/>
      <c r="JEV692" s="247"/>
      <c r="JEW692" s="247"/>
      <c r="JEX692" s="247"/>
      <c r="JEY692" s="247"/>
      <c r="JEZ692" s="247"/>
      <c r="JFA692" s="247"/>
      <c r="JFB692" s="247"/>
      <c r="JFC692" s="247"/>
      <c r="JFD692" s="247"/>
      <c r="JFE692" s="247"/>
      <c r="JFF692" s="247"/>
      <c r="JFG692" s="247"/>
      <c r="JFH692" s="247"/>
      <c r="JFI692" s="247"/>
      <c r="JFJ692" s="247"/>
      <c r="JFK692" s="247"/>
      <c r="JFL692" s="247"/>
      <c r="JFM692" s="247"/>
      <c r="JFN692" s="247"/>
      <c r="JFO692" s="247"/>
      <c r="JFP692" s="247"/>
      <c r="JFQ692" s="247"/>
      <c r="JFR692" s="247"/>
      <c r="JFS692" s="247"/>
      <c r="JFT692" s="247"/>
      <c r="JFU692" s="247"/>
      <c r="JFV692" s="247"/>
      <c r="JFW692" s="247"/>
      <c r="JFX692" s="247"/>
      <c r="JFY692" s="247"/>
      <c r="JFZ692" s="247"/>
      <c r="JGA692" s="247"/>
      <c r="JGB692" s="247"/>
      <c r="JGC692" s="247"/>
      <c r="JGD692" s="247"/>
      <c r="JGE692" s="247"/>
      <c r="JGF692" s="247"/>
      <c r="JGG692" s="247"/>
      <c r="JGH692" s="247"/>
      <c r="JGI692" s="247"/>
      <c r="JGJ692" s="247"/>
      <c r="JGK692" s="247"/>
      <c r="JGL692" s="247"/>
      <c r="JGM692" s="247"/>
      <c r="JGN692" s="247"/>
      <c r="JGO692" s="247"/>
      <c r="JGP692" s="247"/>
      <c r="JGQ692" s="247"/>
      <c r="JGR692" s="247"/>
      <c r="JGS692" s="247"/>
      <c r="JGT692" s="247"/>
      <c r="JGU692" s="247"/>
      <c r="JGV692" s="247"/>
      <c r="JGW692" s="247"/>
      <c r="JGX692" s="247"/>
      <c r="JGY692" s="247"/>
      <c r="JGZ692" s="247"/>
      <c r="JHA692" s="247"/>
      <c r="JHB692" s="247"/>
      <c r="JHC692" s="247"/>
      <c r="JHD692" s="247"/>
      <c r="JHE692" s="247"/>
      <c r="JHF692" s="247"/>
      <c r="JHG692" s="247"/>
      <c r="JHH692" s="247"/>
      <c r="JHI692" s="247"/>
      <c r="JHJ692" s="247"/>
      <c r="JHK692" s="247"/>
      <c r="JHL692" s="247"/>
      <c r="JHM692" s="247"/>
      <c r="JHN692" s="247"/>
      <c r="JHO692" s="247"/>
      <c r="JHP692" s="247"/>
      <c r="JHQ692" s="247"/>
      <c r="JHR692" s="247"/>
      <c r="JHS692" s="247"/>
      <c r="JHT692" s="247"/>
      <c r="JHU692" s="247"/>
      <c r="JHV692" s="247"/>
      <c r="JHW692" s="247"/>
      <c r="JHX692" s="247"/>
      <c r="JHY692" s="247"/>
      <c r="JHZ692" s="247"/>
      <c r="JIA692" s="247"/>
      <c r="JIB692" s="247"/>
      <c r="JIC692" s="247"/>
      <c r="JID692" s="247"/>
      <c r="JIE692" s="247"/>
      <c r="JIF692" s="247"/>
      <c r="JIG692" s="247"/>
      <c r="JIH692" s="247"/>
      <c r="JII692" s="247"/>
      <c r="JIJ692" s="247"/>
      <c r="JIK692" s="247"/>
      <c r="JIL692" s="247"/>
      <c r="JIM692" s="247"/>
      <c r="JIN692" s="247"/>
      <c r="JIO692" s="247"/>
      <c r="JIP692" s="247"/>
      <c r="JIQ692" s="247"/>
      <c r="JIR692" s="247"/>
      <c r="JIS692" s="247"/>
      <c r="JIT692" s="247"/>
      <c r="JIU692" s="247"/>
      <c r="JIV692" s="247"/>
      <c r="JIW692" s="247"/>
      <c r="JIX692" s="247"/>
      <c r="JIY692" s="247"/>
      <c r="JIZ692" s="247"/>
      <c r="JJA692" s="247"/>
      <c r="JJB692" s="247"/>
      <c r="JJC692" s="247"/>
      <c r="JJD692" s="247"/>
      <c r="JJE692" s="247"/>
      <c r="JJF692" s="247"/>
      <c r="JJG692" s="247"/>
      <c r="JJH692" s="247"/>
      <c r="JJI692" s="247"/>
      <c r="JJJ692" s="247"/>
      <c r="JJK692" s="247"/>
      <c r="JJL692" s="247"/>
      <c r="JJM692" s="247"/>
      <c r="JJN692" s="247"/>
      <c r="JJO692" s="247"/>
      <c r="JJP692" s="247"/>
      <c r="JJQ692" s="247"/>
      <c r="JJR692" s="247"/>
      <c r="JJS692" s="247"/>
      <c r="JJT692" s="247"/>
      <c r="JJU692" s="247"/>
      <c r="JJV692" s="247"/>
      <c r="JJW692" s="247"/>
      <c r="JJX692" s="247"/>
      <c r="JJY692" s="247"/>
      <c r="JJZ692" s="247"/>
      <c r="JKA692" s="247"/>
      <c r="JKB692" s="247"/>
      <c r="JKC692" s="247"/>
      <c r="JKD692" s="247"/>
      <c r="JKE692" s="247"/>
      <c r="JKF692" s="247"/>
      <c r="JKG692" s="247"/>
      <c r="JKH692" s="247"/>
      <c r="JKI692" s="247"/>
      <c r="JKJ692" s="247"/>
      <c r="JKK692" s="247"/>
      <c r="JKL692" s="247"/>
      <c r="JKM692" s="247"/>
      <c r="JKN692" s="247"/>
      <c r="JKO692" s="247"/>
      <c r="JKP692" s="247"/>
      <c r="JKQ692" s="247"/>
      <c r="JKR692" s="247"/>
      <c r="JKS692" s="247"/>
      <c r="JKT692" s="247"/>
      <c r="JKU692" s="247"/>
      <c r="JKV692" s="247"/>
      <c r="JKW692" s="247"/>
      <c r="JKX692" s="247"/>
      <c r="JKY692" s="247"/>
      <c r="JKZ692" s="247"/>
      <c r="JLA692" s="247"/>
      <c r="JLB692" s="247"/>
      <c r="JLC692" s="247"/>
      <c r="JLD692" s="247"/>
      <c r="JLE692" s="247"/>
      <c r="JLF692" s="247"/>
      <c r="JLG692" s="247"/>
      <c r="JLH692" s="247"/>
      <c r="JLI692" s="247"/>
      <c r="JLJ692" s="247"/>
      <c r="JLK692" s="247"/>
      <c r="JLL692" s="247"/>
      <c r="JLM692" s="247"/>
      <c r="JLN692" s="247"/>
      <c r="JLO692" s="247"/>
      <c r="JLP692" s="247"/>
      <c r="JLQ692" s="247"/>
      <c r="JLR692" s="247"/>
      <c r="JLS692" s="247"/>
      <c r="JLT692" s="247"/>
      <c r="JLU692" s="247"/>
      <c r="JLV692" s="247"/>
      <c r="JLW692" s="247"/>
      <c r="JLX692" s="247"/>
      <c r="JLY692" s="247"/>
      <c r="JLZ692" s="247"/>
      <c r="JMA692" s="247"/>
      <c r="JMB692" s="247"/>
      <c r="JMC692" s="247"/>
      <c r="JMD692" s="247"/>
      <c r="JME692" s="247"/>
      <c r="JMF692" s="247"/>
      <c r="JMG692" s="247"/>
      <c r="JMH692" s="247"/>
      <c r="JMI692" s="247"/>
      <c r="JMJ692" s="247"/>
      <c r="JMK692" s="247"/>
      <c r="JML692" s="247"/>
      <c r="JMM692" s="247"/>
      <c r="JMN692" s="247"/>
      <c r="JMO692" s="247"/>
      <c r="JMP692" s="247"/>
      <c r="JMQ692" s="247"/>
      <c r="JMR692" s="247"/>
      <c r="JMS692" s="247"/>
      <c r="JMT692" s="247"/>
      <c r="JMU692" s="247"/>
      <c r="JMV692" s="247"/>
      <c r="JMW692" s="247"/>
      <c r="JMX692" s="247"/>
      <c r="JMY692" s="247"/>
      <c r="JMZ692" s="247"/>
      <c r="JNA692" s="247"/>
      <c r="JNB692" s="247"/>
      <c r="JNC692" s="247"/>
      <c r="JND692" s="247"/>
      <c r="JNE692" s="247"/>
      <c r="JNF692" s="247"/>
      <c r="JNG692" s="247"/>
      <c r="JNH692" s="247"/>
      <c r="JNI692" s="247"/>
      <c r="JNJ692" s="247"/>
      <c r="JNK692" s="247"/>
      <c r="JNL692" s="247"/>
      <c r="JNM692" s="247"/>
      <c r="JNN692" s="247"/>
      <c r="JNO692" s="247"/>
      <c r="JNP692" s="247"/>
      <c r="JNQ692" s="247"/>
      <c r="JNR692" s="247"/>
      <c r="JNS692" s="247"/>
      <c r="JNT692" s="247"/>
      <c r="JNU692" s="247"/>
      <c r="JNV692" s="247"/>
      <c r="JNW692" s="247"/>
      <c r="JNX692" s="247"/>
      <c r="JNY692" s="247"/>
      <c r="JNZ692" s="247"/>
      <c r="JOA692" s="247"/>
      <c r="JOB692" s="247"/>
      <c r="JOC692" s="247"/>
      <c r="JOD692" s="247"/>
      <c r="JOE692" s="247"/>
      <c r="JOF692" s="247"/>
      <c r="JOG692" s="247"/>
      <c r="JOH692" s="247"/>
      <c r="JOI692" s="247"/>
      <c r="JOJ692" s="247"/>
      <c r="JOK692" s="247"/>
      <c r="JOL692" s="247"/>
      <c r="JOM692" s="247"/>
      <c r="JON692" s="247"/>
      <c r="JOO692" s="247"/>
      <c r="JOP692" s="247"/>
      <c r="JOQ692" s="247"/>
      <c r="JOR692" s="247"/>
      <c r="JOS692" s="247"/>
      <c r="JOT692" s="247"/>
      <c r="JOU692" s="247"/>
      <c r="JOV692" s="247"/>
      <c r="JOW692" s="247"/>
      <c r="JOX692" s="247"/>
      <c r="JOY692" s="247"/>
      <c r="JOZ692" s="247"/>
      <c r="JPA692" s="247"/>
      <c r="JPB692" s="247"/>
      <c r="JPC692" s="247"/>
      <c r="JPD692" s="247"/>
      <c r="JPE692" s="247"/>
      <c r="JPF692" s="247"/>
      <c r="JPG692" s="247"/>
      <c r="JPH692" s="247"/>
      <c r="JPI692" s="247"/>
      <c r="JPJ692" s="247"/>
      <c r="JPK692" s="247"/>
      <c r="JPL692" s="247"/>
      <c r="JPM692" s="247"/>
      <c r="JPN692" s="247"/>
      <c r="JPO692" s="247"/>
      <c r="JPP692" s="247"/>
      <c r="JPQ692" s="247"/>
      <c r="JPR692" s="247"/>
      <c r="JPS692" s="247"/>
      <c r="JPT692" s="247"/>
      <c r="JPU692" s="247"/>
      <c r="JPV692" s="247"/>
      <c r="JPW692" s="247"/>
      <c r="JPX692" s="247"/>
      <c r="JPY692" s="247"/>
      <c r="JPZ692" s="247"/>
      <c r="JQA692" s="247"/>
      <c r="JQB692" s="247"/>
      <c r="JQC692" s="247"/>
      <c r="JQD692" s="247"/>
      <c r="JQE692" s="247"/>
      <c r="JQF692" s="247"/>
      <c r="JQG692" s="247"/>
      <c r="JQH692" s="247"/>
      <c r="JQI692" s="247"/>
      <c r="JQJ692" s="247"/>
      <c r="JQK692" s="247"/>
      <c r="JQL692" s="247"/>
      <c r="JQM692" s="247"/>
      <c r="JQN692" s="247"/>
      <c r="JQO692" s="247"/>
      <c r="JQP692" s="247"/>
      <c r="JQQ692" s="247"/>
      <c r="JQR692" s="247"/>
      <c r="JQS692" s="247"/>
      <c r="JQT692" s="247"/>
      <c r="JQU692" s="247"/>
      <c r="JQV692" s="247"/>
      <c r="JQW692" s="247"/>
      <c r="JQX692" s="247"/>
      <c r="JQY692" s="247"/>
      <c r="JQZ692" s="247"/>
      <c r="JRA692" s="247"/>
      <c r="JRB692" s="247"/>
      <c r="JRC692" s="247"/>
      <c r="JRD692" s="247"/>
      <c r="JRE692" s="247"/>
      <c r="JRF692" s="247"/>
      <c r="JRG692" s="247"/>
      <c r="JRH692" s="247"/>
      <c r="JRI692" s="247"/>
      <c r="JRJ692" s="247"/>
      <c r="JRK692" s="247"/>
      <c r="JRL692" s="247"/>
      <c r="JRM692" s="247"/>
      <c r="JRN692" s="247"/>
      <c r="JRO692" s="247"/>
      <c r="JRP692" s="247"/>
      <c r="JRQ692" s="247"/>
      <c r="JRR692" s="247"/>
      <c r="JRS692" s="247"/>
      <c r="JRT692" s="247"/>
      <c r="JRU692" s="247"/>
      <c r="JRV692" s="247"/>
      <c r="JRW692" s="247"/>
      <c r="JRX692" s="247"/>
      <c r="JRY692" s="247"/>
      <c r="JRZ692" s="247"/>
      <c r="JSA692" s="247"/>
      <c r="JSB692" s="247"/>
      <c r="JSC692" s="247"/>
      <c r="JSD692" s="247"/>
      <c r="JSE692" s="247"/>
      <c r="JSF692" s="247"/>
      <c r="JSG692" s="247"/>
      <c r="JSH692" s="247"/>
      <c r="JSI692" s="247"/>
      <c r="JSJ692" s="247"/>
      <c r="JSK692" s="247"/>
      <c r="JSL692" s="247"/>
      <c r="JSM692" s="247"/>
      <c r="JSN692" s="247"/>
      <c r="JSO692" s="247"/>
      <c r="JSP692" s="247"/>
      <c r="JSQ692" s="247"/>
      <c r="JSR692" s="247"/>
      <c r="JSS692" s="247"/>
      <c r="JST692" s="247"/>
      <c r="JSU692" s="247"/>
      <c r="JSV692" s="247"/>
      <c r="JSW692" s="247"/>
      <c r="JSX692" s="247"/>
      <c r="JSY692" s="247"/>
      <c r="JSZ692" s="247"/>
      <c r="JTA692" s="247"/>
      <c r="JTB692" s="247"/>
      <c r="JTC692" s="247"/>
      <c r="JTD692" s="247"/>
      <c r="JTE692" s="247"/>
      <c r="JTF692" s="247"/>
      <c r="JTG692" s="247"/>
      <c r="JTH692" s="247"/>
      <c r="JTI692" s="247"/>
      <c r="JTJ692" s="247"/>
      <c r="JTK692" s="247"/>
      <c r="JTL692" s="247"/>
      <c r="JTM692" s="247"/>
      <c r="JTN692" s="247"/>
      <c r="JTO692" s="247"/>
      <c r="JTP692" s="247"/>
      <c r="JTQ692" s="247"/>
      <c r="JTR692" s="247"/>
      <c r="JTS692" s="247"/>
      <c r="JTT692" s="247"/>
      <c r="JTU692" s="247"/>
      <c r="JTV692" s="247"/>
      <c r="JTW692" s="247"/>
      <c r="JTX692" s="247"/>
      <c r="JTY692" s="247"/>
      <c r="JTZ692" s="247"/>
      <c r="JUA692" s="247"/>
      <c r="JUB692" s="247"/>
      <c r="JUC692" s="247"/>
      <c r="JUD692" s="247"/>
      <c r="JUE692" s="247"/>
      <c r="JUF692" s="247"/>
      <c r="JUG692" s="247"/>
      <c r="JUH692" s="247"/>
      <c r="JUI692" s="247"/>
      <c r="JUJ692" s="247"/>
      <c r="JUK692" s="247"/>
      <c r="JUL692" s="247"/>
      <c r="JUM692" s="247"/>
      <c r="JUN692" s="247"/>
      <c r="JUO692" s="247"/>
      <c r="JUP692" s="247"/>
      <c r="JUQ692" s="247"/>
      <c r="JUR692" s="247"/>
      <c r="JUS692" s="247"/>
      <c r="JUT692" s="247"/>
      <c r="JUU692" s="247"/>
      <c r="JUV692" s="247"/>
      <c r="JUW692" s="247"/>
      <c r="JUX692" s="247"/>
      <c r="JUY692" s="247"/>
      <c r="JUZ692" s="247"/>
      <c r="JVA692" s="247"/>
      <c r="JVB692" s="247"/>
      <c r="JVC692" s="247"/>
      <c r="JVD692" s="247"/>
      <c r="JVE692" s="247"/>
      <c r="JVF692" s="247"/>
      <c r="JVG692" s="247"/>
      <c r="JVH692" s="247"/>
      <c r="JVI692" s="247"/>
      <c r="JVJ692" s="247"/>
      <c r="JVK692" s="247"/>
      <c r="JVL692" s="247"/>
      <c r="JVM692" s="247"/>
      <c r="JVN692" s="247"/>
      <c r="JVO692" s="247"/>
      <c r="JVP692" s="247"/>
      <c r="JVQ692" s="247"/>
      <c r="JVR692" s="247"/>
      <c r="JVS692" s="247"/>
      <c r="JVT692" s="247"/>
      <c r="JVU692" s="247"/>
      <c r="JVV692" s="247"/>
      <c r="JVW692" s="247"/>
      <c r="JVX692" s="247"/>
      <c r="JVY692" s="247"/>
      <c r="JVZ692" s="247"/>
      <c r="JWA692" s="247"/>
      <c r="JWB692" s="247"/>
      <c r="JWC692" s="247"/>
      <c r="JWD692" s="247"/>
      <c r="JWE692" s="247"/>
      <c r="JWF692" s="247"/>
      <c r="JWG692" s="247"/>
      <c r="JWH692" s="247"/>
      <c r="JWI692" s="247"/>
      <c r="JWJ692" s="247"/>
      <c r="JWK692" s="247"/>
      <c r="JWL692" s="247"/>
      <c r="JWM692" s="247"/>
      <c r="JWN692" s="247"/>
      <c r="JWO692" s="247"/>
      <c r="JWP692" s="247"/>
      <c r="JWQ692" s="247"/>
      <c r="JWR692" s="247"/>
      <c r="JWS692" s="247"/>
      <c r="JWT692" s="247"/>
      <c r="JWU692" s="247"/>
      <c r="JWV692" s="247"/>
      <c r="JWW692" s="247"/>
      <c r="JWX692" s="247"/>
      <c r="JWY692" s="247"/>
      <c r="JWZ692" s="247"/>
      <c r="JXA692" s="247"/>
      <c r="JXB692" s="247"/>
      <c r="JXC692" s="247"/>
      <c r="JXD692" s="247"/>
      <c r="JXE692" s="247"/>
      <c r="JXF692" s="247"/>
      <c r="JXG692" s="247"/>
      <c r="JXH692" s="247"/>
      <c r="JXI692" s="247"/>
      <c r="JXJ692" s="247"/>
      <c r="JXK692" s="247"/>
      <c r="JXL692" s="247"/>
      <c r="JXM692" s="247"/>
      <c r="JXN692" s="247"/>
      <c r="JXO692" s="247"/>
      <c r="JXP692" s="247"/>
      <c r="JXQ692" s="247"/>
      <c r="JXR692" s="247"/>
      <c r="JXS692" s="247"/>
      <c r="JXT692" s="247"/>
      <c r="JXU692" s="247"/>
      <c r="JXV692" s="247"/>
      <c r="JXW692" s="247"/>
      <c r="JXX692" s="247"/>
      <c r="JXY692" s="247"/>
      <c r="JXZ692" s="247"/>
      <c r="JYA692" s="247"/>
      <c r="JYB692" s="247"/>
      <c r="JYC692" s="247"/>
      <c r="JYD692" s="247"/>
      <c r="JYE692" s="247"/>
      <c r="JYF692" s="247"/>
      <c r="JYG692" s="247"/>
      <c r="JYH692" s="247"/>
      <c r="JYI692" s="247"/>
      <c r="JYJ692" s="247"/>
      <c r="JYK692" s="247"/>
      <c r="JYL692" s="247"/>
      <c r="JYM692" s="247"/>
      <c r="JYN692" s="247"/>
      <c r="JYO692" s="247"/>
      <c r="JYP692" s="247"/>
      <c r="JYQ692" s="247"/>
      <c r="JYR692" s="247"/>
      <c r="JYS692" s="247"/>
      <c r="JYT692" s="247"/>
      <c r="JYU692" s="247"/>
      <c r="JYV692" s="247"/>
      <c r="JYW692" s="247"/>
      <c r="JYX692" s="247"/>
      <c r="JYY692" s="247"/>
      <c r="JYZ692" s="247"/>
      <c r="JZA692" s="247"/>
      <c r="JZB692" s="247"/>
      <c r="JZC692" s="247"/>
      <c r="JZD692" s="247"/>
      <c r="JZE692" s="247"/>
      <c r="JZF692" s="247"/>
      <c r="JZG692" s="247"/>
      <c r="JZH692" s="247"/>
      <c r="JZI692" s="247"/>
      <c r="JZJ692" s="247"/>
      <c r="JZK692" s="247"/>
      <c r="JZL692" s="247"/>
      <c r="JZM692" s="247"/>
      <c r="JZN692" s="247"/>
      <c r="JZO692" s="247"/>
      <c r="JZP692" s="247"/>
      <c r="JZQ692" s="247"/>
      <c r="JZR692" s="247"/>
      <c r="JZS692" s="247"/>
      <c r="JZT692" s="247"/>
      <c r="JZU692" s="247"/>
      <c r="JZV692" s="247"/>
      <c r="JZW692" s="247"/>
      <c r="JZX692" s="247"/>
      <c r="JZY692" s="247"/>
      <c r="JZZ692" s="247"/>
      <c r="KAA692" s="247"/>
      <c r="KAB692" s="247"/>
      <c r="KAC692" s="247"/>
      <c r="KAD692" s="247"/>
      <c r="KAE692" s="247"/>
      <c r="KAF692" s="247"/>
      <c r="KAG692" s="247"/>
      <c r="KAH692" s="247"/>
      <c r="KAI692" s="247"/>
      <c r="KAJ692" s="247"/>
      <c r="KAK692" s="247"/>
      <c r="KAL692" s="247"/>
      <c r="KAM692" s="247"/>
      <c r="KAN692" s="247"/>
      <c r="KAO692" s="247"/>
      <c r="KAP692" s="247"/>
      <c r="KAQ692" s="247"/>
      <c r="KAR692" s="247"/>
      <c r="KAS692" s="247"/>
      <c r="KAT692" s="247"/>
      <c r="KAU692" s="247"/>
      <c r="KAV692" s="247"/>
      <c r="KAW692" s="247"/>
      <c r="KAX692" s="247"/>
      <c r="KAY692" s="247"/>
      <c r="KAZ692" s="247"/>
      <c r="KBA692" s="247"/>
      <c r="KBB692" s="247"/>
      <c r="KBC692" s="247"/>
      <c r="KBD692" s="247"/>
      <c r="KBE692" s="247"/>
      <c r="KBF692" s="247"/>
      <c r="KBG692" s="247"/>
      <c r="KBH692" s="247"/>
      <c r="KBI692" s="247"/>
      <c r="KBJ692" s="247"/>
      <c r="KBK692" s="247"/>
      <c r="KBL692" s="247"/>
      <c r="KBM692" s="247"/>
      <c r="KBN692" s="247"/>
      <c r="KBO692" s="247"/>
      <c r="KBP692" s="247"/>
      <c r="KBQ692" s="247"/>
      <c r="KBR692" s="247"/>
      <c r="KBS692" s="247"/>
      <c r="KBT692" s="247"/>
      <c r="KBU692" s="247"/>
      <c r="KBV692" s="247"/>
      <c r="KBW692" s="247"/>
      <c r="KBX692" s="247"/>
      <c r="KBY692" s="247"/>
      <c r="KBZ692" s="247"/>
      <c r="KCA692" s="247"/>
      <c r="KCB692" s="247"/>
      <c r="KCC692" s="247"/>
      <c r="KCD692" s="247"/>
      <c r="KCE692" s="247"/>
      <c r="KCF692" s="247"/>
      <c r="KCG692" s="247"/>
      <c r="KCH692" s="247"/>
      <c r="KCI692" s="247"/>
      <c r="KCJ692" s="247"/>
      <c r="KCK692" s="247"/>
      <c r="KCL692" s="247"/>
      <c r="KCM692" s="247"/>
      <c r="KCN692" s="247"/>
      <c r="KCO692" s="247"/>
      <c r="KCP692" s="247"/>
      <c r="KCQ692" s="247"/>
      <c r="KCR692" s="247"/>
      <c r="KCS692" s="247"/>
      <c r="KCT692" s="247"/>
      <c r="KCU692" s="247"/>
      <c r="KCV692" s="247"/>
      <c r="KCW692" s="247"/>
      <c r="KCX692" s="247"/>
      <c r="KCY692" s="247"/>
      <c r="KCZ692" s="247"/>
      <c r="KDA692" s="247"/>
      <c r="KDB692" s="247"/>
      <c r="KDC692" s="247"/>
      <c r="KDD692" s="247"/>
      <c r="KDE692" s="247"/>
      <c r="KDF692" s="247"/>
      <c r="KDG692" s="247"/>
      <c r="KDH692" s="247"/>
      <c r="KDI692" s="247"/>
      <c r="KDJ692" s="247"/>
      <c r="KDK692" s="247"/>
      <c r="KDL692" s="247"/>
      <c r="KDM692" s="247"/>
      <c r="KDN692" s="247"/>
      <c r="KDO692" s="247"/>
      <c r="KDP692" s="247"/>
      <c r="KDQ692" s="247"/>
      <c r="KDR692" s="247"/>
      <c r="KDS692" s="247"/>
      <c r="KDT692" s="247"/>
      <c r="KDU692" s="247"/>
      <c r="KDV692" s="247"/>
      <c r="KDW692" s="247"/>
      <c r="KDX692" s="247"/>
      <c r="KDY692" s="247"/>
      <c r="KDZ692" s="247"/>
      <c r="KEA692" s="247"/>
      <c r="KEB692" s="247"/>
      <c r="KEC692" s="247"/>
      <c r="KED692" s="247"/>
      <c r="KEE692" s="247"/>
      <c r="KEF692" s="247"/>
      <c r="KEG692" s="247"/>
      <c r="KEH692" s="247"/>
      <c r="KEI692" s="247"/>
      <c r="KEJ692" s="247"/>
      <c r="KEK692" s="247"/>
      <c r="KEL692" s="247"/>
      <c r="KEM692" s="247"/>
      <c r="KEN692" s="247"/>
      <c r="KEO692" s="247"/>
      <c r="KEP692" s="247"/>
      <c r="KEQ692" s="247"/>
      <c r="KER692" s="247"/>
      <c r="KES692" s="247"/>
      <c r="KET692" s="247"/>
      <c r="KEU692" s="247"/>
      <c r="KEV692" s="247"/>
      <c r="KEW692" s="247"/>
      <c r="KEX692" s="247"/>
      <c r="KEY692" s="247"/>
      <c r="KEZ692" s="247"/>
      <c r="KFA692" s="247"/>
      <c r="KFB692" s="247"/>
      <c r="KFC692" s="247"/>
      <c r="KFD692" s="247"/>
      <c r="KFE692" s="247"/>
      <c r="KFF692" s="247"/>
      <c r="KFG692" s="247"/>
      <c r="KFH692" s="247"/>
      <c r="KFI692" s="247"/>
      <c r="KFJ692" s="247"/>
      <c r="KFK692" s="247"/>
      <c r="KFL692" s="247"/>
      <c r="KFM692" s="247"/>
      <c r="KFN692" s="247"/>
      <c r="KFO692" s="247"/>
      <c r="KFP692" s="247"/>
      <c r="KFQ692" s="247"/>
      <c r="KFR692" s="247"/>
      <c r="KFS692" s="247"/>
      <c r="KFT692" s="247"/>
      <c r="KFU692" s="247"/>
      <c r="KFV692" s="247"/>
      <c r="KFW692" s="247"/>
      <c r="KFX692" s="247"/>
      <c r="KFY692" s="247"/>
      <c r="KFZ692" s="247"/>
      <c r="KGA692" s="247"/>
      <c r="KGB692" s="247"/>
      <c r="KGC692" s="247"/>
      <c r="KGD692" s="247"/>
      <c r="KGE692" s="247"/>
      <c r="KGF692" s="247"/>
      <c r="KGG692" s="247"/>
      <c r="KGH692" s="247"/>
      <c r="KGI692" s="247"/>
      <c r="KGJ692" s="247"/>
      <c r="KGK692" s="247"/>
      <c r="KGL692" s="247"/>
      <c r="KGM692" s="247"/>
      <c r="KGN692" s="247"/>
      <c r="KGO692" s="247"/>
      <c r="KGP692" s="247"/>
      <c r="KGQ692" s="247"/>
      <c r="KGR692" s="247"/>
      <c r="KGS692" s="247"/>
      <c r="KGT692" s="247"/>
      <c r="KGU692" s="247"/>
      <c r="KGV692" s="247"/>
      <c r="KGW692" s="247"/>
      <c r="KGX692" s="247"/>
      <c r="KGY692" s="247"/>
      <c r="KGZ692" s="247"/>
      <c r="KHA692" s="247"/>
      <c r="KHB692" s="247"/>
      <c r="KHC692" s="247"/>
      <c r="KHD692" s="247"/>
      <c r="KHE692" s="247"/>
      <c r="KHF692" s="247"/>
      <c r="KHG692" s="247"/>
      <c r="KHH692" s="247"/>
      <c r="KHI692" s="247"/>
      <c r="KHJ692" s="247"/>
      <c r="KHK692" s="247"/>
      <c r="KHL692" s="247"/>
      <c r="KHM692" s="247"/>
      <c r="KHN692" s="247"/>
      <c r="KHO692" s="247"/>
      <c r="KHP692" s="247"/>
      <c r="KHQ692" s="247"/>
      <c r="KHR692" s="247"/>
      <c r="KHS692" s="247"/>
      <c r="KHT692" s="247"/>
      <c r="KHU692" s="247"/>
      <c r="KHV692" s="247"/>
      <c r="KHW692" s="247"/>
      <c r="KHX692" s="247"/>
      <c r="KHY692" s="247"/>
      <c r="KHZ692" s="247"/>
      <c r="KIA692" s="247"/>
      <c r="KIB692" s="247"/>
      <c r="KIC692" s="247"/>
      <c r="KID692" s="247"/>
      <c r="KIE692" s="247"/>
      <c r="KIF692" s="247"/>
      <c r="KIG692" s="247"/>
      <c r="KIH692" s="247"/>
      <c r="KII692" s="247"/>
      <c r="KIJ692" s="247"/>
      <c r="KIK692" s="247"/>
      <c r="KIL692" s="247"/>
      <c r="KIM692" s="247"/>
      <c r="KIN692" s="247"/>
      <c r="KIO692" s="247"/>
      <c r="KIP692" s="247"/>
      <c r="KIQ692" s="247"/>
      <c r="KIR692" s="247"/>
      <c r="KIS692" s="247"/>
      <c r="KIT692" s="247"/>
      <c r="KIU692" s="247"/>
      <c r="KIV692" s="247"/>
      <c r="KIW692" s="247"/>
      <c r="KIX692" s="247"/>
      <c r="KIY692" s="247"/>
      <c r="KIZ692" s="247"/>
      <c r="KJA692" s="247"/>
      <c r="KJB692" s="247"/>
      <c r="KJC692" s="247"/>
      <c r="KJD692" s="247"/>
      <c r="KJE692" s="247"/>
      <c r="KJF692" s="247"/>
      <c r="KJG692" s="247"/>
      <c r="KJH692" s="247"/>
      <c r="KJI692" s="247"/>
      <c r="KJJ692" s="247"/>
      <c r="KJK692" s="247"/>
      <c r="KJL692" s="247"/>
      <c r="KJM692" s="247"/>
      <c r="KJN692" s="247"/>
      <c r="KJO692" s="247"/>
      <c r="KJP692" s="247"/>
      <c r="KJQ692" s="247"/>
      <c r="KJR692" s="247"/>
      <c r="KJS692" s="247"/>
      <c r="KJT692" s="247"/>
      <c r="KJU692" s="247"/>
      <c r="KJV692" s="247"/>
      <c r="KJW692" s="247"/>
      <c r="KJX692" s="247"/>
      <c r="KJY692" s="247"/>
      <c r="KJZ692" s="247"/>
      <c r="KKA692" s="247"/>
      <c r="KKB692" s="247"/>
      <c r="KKC692" s="247"/>
      <c r="KKD692" s="247"/>
      <c r="KKE692" s="247"/>
      <c r="KKF692" s="247"/>
      <c r="KKG692" s="247"/>
      <c r="KKH692" s="247"/>
      <c r="KKI692" s="247"/>
      <c r="KKJ692" s="247"/>
      <c r="KKK692" s="247"/>
      <c r="KKL692" s="247"/>
      <c r="KKM692" s="247"/>
      <c r="KKN692" s="247"/>
      <c r="KKO692" s="247"/>
      <c r="KKP692" s="247"/>
      <c r="KKQ692" s="247"/>
      <c r="KKR692" s="247"/>
      <c r="KKS692" s="247"/>
      <c r="KKT692" s="247"/>
      <c r="KKU692" s="247"/>
      <c r="KKV692" s="247"/>
      <c r="KKW692" s="247"/>
      <c r="KKX692" s="247"/>
      <c r="KKY692" s="247"/>
      <c r="KKZ692" s="247"/>
      <c r="KLA692" s="247"/>
      <c r="KLB692" s="247"/>
      <c r="KLC692" s="247"/>
      <c r="KLD692" s="247"/>
      <c r="KLE692" s="247"/>
      <c r="KLF692" s="247"/>
      <c r="KLG692" s="247"/>
      <c r="KLH692" s="247"/>
      <c r="KLI692" s="247"/>
      <c r="KLJ692" s="247"/>
      <c r="KLK692" s="247"/>
      <c r="KLL692" s="247"/>
      <c r="KLM692" s="247"/>
      <c r="KLN692" s="247"/>
      <c r="KLO692" s="247"/>
      <c r="KLP692" s="247"/>
      <c r="KLQ692" s="247"/>
      <c r="KLR692" s="247"/>
      <c r="KLS692" s="247"/>
      <c r="KLT692" s="247"/>
      <c r="KLU692" s="247"/>
      <c r="KLV692" s="247"/>
      <c r="KLW692" s="247"/>
      <c r="KLX692" s="247"/>
      <c r="KLY692" s="247"/>
      <c r="KLZ692" s="247"/>
      <c r="KMA692" s="247"/>
      <c r="KMB692" s="247"/>
      <c r="KMC692" s="247"/>
      <c r="KMD692" s="247"/>
      <c r="KME692" s="247"/>
      <c r="KMF692" s="247"/>
      <c r="KMG692" s="247"/>
      <c r="KMH692" s="247"/>
      <c r="KMI692" s="247"/>
      <c r="KMJ692" s="247"/>
      <c r="KMK692" s="247"/>
      <c r="KML692" s="247"/>
      <c r="KMM692" s="247"/>
      <c r="KMN692" s="247"/>
      <c r="KMO692" s="247"/>
      <c r="KMP692" s="247"/>
      <c r="KMQ692" s="247"/>
      <c r="KMR692" s="247"/>
      <c r="KMS692" s="247"/>
      <c r="KMT692" s="247"/>
      <c r="KMU692" s="247"/>
      <c r="KMV692" s="247"/>
      <c r="KMW692" s="247"/>
      <c r="KMX692" s="247"/>
      <c r="KMY692" s="247"/>
      <c r="KMZ692" s="247"/>
      <c r="KNA692" s="247"/>
      <c r="KNB692" s="247"/>
      <c r="KNC692" s="247"/>
      <c r="KND692" s="247"/>
      <c r="KNE692" s="247"/>
      <c r="KNF692" s="247"/>
      <c r="KNG692" s="247"/>
      <c r="KNH692" s="247"/>
      <c r="KNI692" s="247"/>
      <c r="KNJ692" s="247"/>
      <c r="KNK692" s="247"/>
      <c r="KNL692" s="247"/>
      <c r="KNM692" s="247"/>
      <c r="KNN692" s="247"/>
      <c r="KNO692" s="247"/>
      <c r="KNP692" s="247"/>
      <c r="KNQ692" s="247"/>
      <c r="KNR692" s="247"/>
      <c r="KNS692" s="247"/>
      <c r="KNT692" s="247"/>
      <c r="KNU692" s="247"/>
      <c r="KNV692" s="247"/>
      <c r="KNW692" s="247"/>
      <c r="KNX692" s="247"/>
      <c r="KNY692" s="247"/>
      <c r="KNZ692" s="247"/>
      <c r="KOA692" s="247"/>
      <c r="KOB692" s="247"/>
      <c r="KOC692" s="247"/>
      <c r="KOD692" s="247"/>
      <c r="KOE692" s="247"/>
      <c r="KOF692" s="247"/>
      <c r="KOG692" s="247"/>
      <c r="KOH692" s="247"/>
      <c r="KOI692" s="247"/>
      <c r="KOJ692" s="247"/>
      <c r="KOK692" s="247"/>
      <c r="KOL692" s="247"/>
      <c r="KOM692" s="247"/>
      <c r="KON692" s="247"/>
      <c r="KOO692" s="247"/>
      <c r="KOP692" s="247"/>
      <c r="KOQ692" s="247"/>
      <c r="KOR692" s="247"/>
      <c r="KOS692" s="247"/>
      <c r="KOT692" s="247"/>
      <c r="KOU692" s="247"/>
      <c r="KOV692" s="247"/>
      <c r="KOW692" s="247"/>
      <c r="KOX692" s="247"/>
      <c r="KOY692" s="247"/>
      <c r="KOZ692" s="247"/>
      <c r="KPA692" s="247"/>
      <c r="KPB692" s="247"/>
      <c r="KPC692" s="247"/>
      <c r="KPD692" s="247"/>
      <c r="KPE692" s="247"/>
      <c r="KPF692" s="247"/>
      <c r="KPG692" s="247"/>
      <c r="KPH692" s="247"/>
      <c r="KPI692" s="247"/>
      <c r="KPJ692" s="247"/>
      <c r="KPK692" s="247"/>
      <c r="KPL692" s="247"/>
      <c r="KPM692" s="247"/>
      <c r="KPN692" s="247"/>
      <c r="KPO692" s="247"/>
      <c r="KPP692" s="247"/>
      <c r="KPQ692" s="247"/>
      <c r="KPR692" s="247"/>
      <c r="KPS692" s="247"/>
      <c r="KPT692" s="247"/>
      <c r="KPU692" s="247"/>
      <c r="KPV692" s="247"/>
      <c r="KPW692" s="247"/>
      <c r="KPX692" s="247"/>
      <c r="KPY692" s="247"/>
      <c r="KPZ692" s="247"/>
      <c r="KQA692" s="247"/>
      <c r="KQB692" s="247"/>
      <c r="KQC692" s="247"/>
      <c r="KQD692" s="247"/>
      <c r="KQE692" s="247"/>
      <c r="KQF692" s="247"/>
      <c r="KQG692" s="247"/>
      <c r="KQH692" s="247"/>
      <c r="KQI692" s="247"/>
      <c r="KQJ692" s="247"/>
      <c r="KQK692" s="247"/>
      <c r="KQL692" s="247"/>
      <c r="KQM692" s="247"/>
      <c r="KQN692" s="247"/>
      <c r="KQO692" s="247"/>
      <c r="KQP692" s="247"/>
      <c r="KQQ692" s="247"/>
      <c r="KQR692" s="247"/>
      <c r="KQS692" s="247"/>
      <c r="KQT692" s="247"/>
      <c r="KQU692" s="247"/>
      <c r="KQV692" s="247"/>
      <c r="KQW692" s="247"/>
      <c r="KQX692" s="247"/>
      <c r="KQY692" s="247"/>
      <c r="KQZ692" s="247"/>
      <c r="KRA692" s="247"/>
      <c r="KRB692" s="247"/>
      <c r="KRC692" s="247"/>
      <c r="KRD692" s="247"/>
      <c r="KRE692" s="247"/>
      <c r="KRF692" s="247"/>
      <c r="KRG692" s="247"/>
      <c r="KRH692" s="247"/>
      <c r="KRI692" s="247"/>
      <c r="KRJ692" s="247"/>
      <c r="KRK692" s="247"/>
      <c r="KRL692" s="247"/>
      <c r="KRM692" s="247"/>
      <c r="KRN692" s="247"/>
      <c r="KRO692" s="247"/>
      <c r="KRP692" s="247"/>
      <c r="KRQ692" s="247"/>
      <c r="KRR692" s="247"/>
      <c r="KRS692" s="247"/>
      <c r="KRT692" s="247"/>
      <c r="KRU692" s="247"/>
      <c r="KRV692" s="247"/>
      <c r="KRW692" s="247"/>
      <c r="KRX692" s="247"/>
      <c r="KRY692" s="247"/>
      <c r="KRZ692" s="247"/>
      <c r="KSA692" s="247"/>
      <c r="KSB692" s="247"/>
      <c r="KSC692" s="247"/>
      <c r="KSD692" s="247"/>
      <c r="KSE692" s="247"/>
      <c r="KSF692" s="247"/>
      <c r="KSG692" s="247"/>
      <c r="KSH692" s="247"/>
      <c r="KSI692" s="247"/>
      <c r="KSJ692" s="247"/>
      <c r="KSK692" s="247"/>
      <c r="KSL692" s="247"/>
      <c r="KSM692" s="247"/>
      <c r="KSN692" s="247"/>
      <c r="KSO692" s="247"/>
      <c r="KSP692" s="247"/>
      <c r="KSQ692" s="247"/>
      <c r="KSR692" s="247"/>
      <c r="KSS692" s="247"/>
      <c r="KST692" s="247"/>
      <c r="KSU692" s="247"/>
      <c r="KSV692" s="247"/>
      <c r="KSW692" s="247"/>
      <c r="KSX692" s="247"/>
      <c r="KSY692" s="247"/>
      <c r="KSZ692" s="247"/>
      <c r="KTA692" s="247"/>
      <c r="KTB692" s="247"/>
      <c r="KTC692" s="247"/>
      <c r="KTD692" s="247"/>
      <c r="KTE692" s="247"/>
      <c r="KTF692" s="247"/>
      <c r="KTG692" s="247"/>
      <c r="KTH692" s="247"/>
      <c r="KTI692" s="247"/>
      <c r="KTJ692" s="247"/>
      <c r="KTK692" s="247"/>
      <c r="KTL692" s="247"/>
      <c r="KTM692" s="247"/>
      <c r="KTN692" s="247"/>
      <c r="KTO692" s="247"/>
      <c r="KTP692" s="247"/>
      <c r="KTQ692" s="247"/>
      <c r="KTR692" s="247"/>
      <c r="KTS692" s="247"/>
      <c r="KTT692" s="247"/>
      <c r="KTU692" s="247"/>
      <c r="KTV692" s="247"/>
      <c r="KTW692" s="247"/>
      <c r="KTX692" s="247"/>
      <c r="KTY692" s="247"/>
      <c r="KTZ692" s="247"/>
      <c r="KUA692" s="247"/>
      <c r="KUB692" s="247"/>
      <c r="KUC692" s="247"/>
      <c r="KUD692" s="247"/>
      <c r="KUE692" s="247"/>
      <c r="KUF692" s="247"/>
      <c r="KUG692" s="247"/>
      <c r="KUH692" s="247"/>
      <c r="KUI692" s="247"/>
      <c r="KUJ692" s="247"/>
      <c r="KUK692" s="247"/>
      <c r="KUL692" s="247"/>
      <c r="KUM692" s="247"/>
      <c r="KUN692" s="247"/>
      <c r="KUO692" s="247"/>
      <c r="KUP692" s="247"/>
      <c r="KUQ692" s="247"/>
      <c r="KUR692" s="247"/>
      <c r="KUS692" s="247"/>
      <c r="KUT692" s="247"/>
      <c r="KUU692" s="247"/>
      <c r="KUV692" s="247"/>
      <c r="KUW692" s="247"/>
      <c r="KUX692" s="247"/>
      <c r="KUY692" s="247"/>
      <c r="KUZ692" s="247"/>
      <c r="KVA692" s="247"/>
      <c r="KVB692" s="247"/>
      <c r="KVC692" s="247"/>
      <c r="KVD692" s="247"/>
      <c r="KVE692" s="247"/>
      <c r="KVF692" s="247"/>
      <c r="KVG692" s="247"/>
      <c r="KVH692" s="247"/>
      <c r="KVI692" s="247"/>
      <c r="KVJ692" s="247"/>
      <c r="KVK692" s="247"/>
      <c r="KVL692" s="247"/>
      <c r="KVM692" s="247"/>
      <c r="KVN692" s="247"/>
      <c r="KVO692" s="247"/>
      <c r="KVP692" s="247"/>
      <c r="KVQ692" s="247"/>
      <c r="KVR692" s="247"/>
      <c r="KVS692" s="247"/>
      <c r="KVT692" s="247"/>
      <c r="KVU692" s="247"/>
      <c r="KVV692" s="247"/>
      <c r="KVW692" s="247"/>
      <c r="KVX692" s="247"/>
      <c r="KVY692" s="247"/>
      <c r="KVZ692" s="247"/>
      <c r="KWA692" s="247"/>
      <c r="KWB692" s="247"/>
      <c r="KWC692" s="247"/>
      <c r="KWD692" s="247"/>
      <c r="KWE692" s="247"/>
      <c r="KWF692" s="247"/>
      <c r="KWG692" s="247"/>
      <c r="KWH692" s="247"/>
      <c r="KWI692" s="247"/>
      <c r="KWJ692" s="247"/>
      <c r="KWK692" s="247"/>
      <c r="KWL692" s="247"/>
      <c r="KWM692" s="247"/>
      <c r="KWN692" s="247"/>
      <c r="KWO692" s="247"/>
      <c r="KWP692" s="247"/>
      <c r="KWQ692" s="247"/>
      <c r="KWR692" s="247"/>
      <c r="KWS692" s="247"/>
      <c r="KWT692" s="247"/>
      <c r="KWU692" s="247"/>
      <c r="KWV692" s="247"/>
      <c r="KWW692" s="247"/>
      <c r="KWX692" s="247"/>
      <c r="KWY692" s="247"/>
      <c r="KWZ692" s="247"/>
      <c r="KXA692" s="247"/>
      <c r="KXB692" s="247"/>
      <c r="KXC692" s="247"/>
      <c r="KXD692" s="247"/>
      <c r="KXE692" s="247"/>
      <c r="KXF692" s="247"/>
      <c r="KXG692" s="247"/>
      <c r="KXH692" s="247"/>
      <c r="KXI692" s="247"/>
      <c r="KXJ692" s="247"/>
      <c r="KXK692" s="247"/>
      <c r="KXL692" s="247"/>
      <c r="KXM692" s="247"/>
      <c r="KXN692" s="247"/>
      <c r="KXO692" s="247"/>
      <c r="KXP692" s="247"/>
      <c r="KXQ692" s="247"/>
      <c r="KXR692" s="247"/>
      <c r="KXS692" s="247"/>
      <c r="KXT692" s="247"/>
      <c r="KXU692" s="247"/>
      <c r="KXV692" s="247"/>
      <c r="KXW692" s="247"/>
      <c r="KXX692" s="247"/>
      <c r="KXY692" s="247"/>
      <c r="KXZ692" s="247"/>
      <c r="KYA692" s="247"/>
      <c r="KYB692" s="247"/>
      <c r="KYC692" s="247"/>
      <c r="KYD692" s="247"/>
      <c r="KYE692" s="247"/>
      <c r="KYF692" s="247"/>
      <c r="KYG692" s="247"/>
      <c r="KYH692" s="247"/>
      <c r="KYI692" s="247"/>
      <c r="KYJ692" s="247"/>
      <c r="KYK692" s="247"/>
      <c r="KYL692" s="247"/>
      <c r="KYM692" s="247"/>
      <c r="KYN692" s="247"/>
      <c r="KYO692" s="247"/>
      <c r="KYP692" s="247"/>
      <c r="KYQ692" s="247"/>
      <c r="KYR692" s="247"/>
      <c r="KYS692" s="247"/>
      <c r="KYT692" s="247"/>
      <c r="KYU692" s="247"/>
      <c r="KYV692" s="247"/>
      <c r="KYW692" s="247"/>
      <c r="KYX692" s="247"/>
      <c r="KYY692" s="247"/>
      <c r="KYZ692" s="247"/>
      <c r="KZA692" s="247"/>
      <c r="KZB692" s="247"/>
      <c r="KZC692" s="247"/>
      <c r="KZD692" s="247"/>
      <c r="KZE692" s="247"/>
      <c r="KZF692" s="247"/>
      <c r="KZG692" s="247"/>
      <c r="KZH692" s="247"/>
      <c r="KZI692" s="247"/>
      <c r="KZJ692" s="247"/>
      <c r="KZK692" s="247"/>
      <c r="KZL692" s="247"/>
      <c r="KZM692" s="247"/>
      <c r="KZN692" s="247"/>
      <c r="KZO692" s="247"/>
      <c r="KZP692" s="247"/>
      <c r="KZQ692" s="247"/>
      <c r="KZR692" s="247"/>
      <c r="KZS692" s="247"/>
      <c r="KZT692" s="247"/>
      <c r="KZU692" s="247"/>
      <c r="KZV692" s="247"/>
      <c r="KZW692" s="247"/>
      <c r="KZX692" s="247"/>
      <c r="KZY692" s="247"/>
      <c r="KZZ692" s="247"/>
      <c r="LAA692" s="247"/>
      <c r="LAB692" s="247"/>
      <c r="LAC692" s="247"/>
      <c r="LAD692" s="247"/>
      <c r="LAE692" s="247"/>
      <c r="LAF692" s="247"/>
      <c r="LAG692" s="247"/>
      <c r="LAH692" s="247"/>
      <c r="LAI692" s="247"/>
      <c r="LAJ692" s="247"/>
      <c r="LAK692" s="247"/>
      <c r="LAL692" s="247"/>
      <c r="LAM692" s="247"/>
      <c r="LAN692" s="247"/>
      <c r="LAO692" s="247"/>
      <c r="LAP692" s="247"/>
      <c r="LAQ692" s="247"/>
      <c r="LAR692" s="247"/>
      <c r="LAS692" s="247"/>
      <c r="LAT692" s="247"/>
      <c r="LAU692" s="247"/>
      <c r="LAV692" s="247"/>
      <c r="LAW692" s="247"/>
      <c r="LAX692" s="247"/>
      <c r="LAY692" s="247"/>
      <c r="LAZ692" s="247"/>
      <c r="LBA692" s="247"/>
      <c r="LBB692" s="247"/>
      <c r="LBC692" s="247"/>
      <c r="LBD692" s="247"/>
      <c r="LBE692" s="247"/>
      <c r="LBF692" s="247"/>
      <c r="LBG692" s="247"/>
      <c r="LBH692" s="247"/>
      <c r="LBI692" s="247"/>
      <c r="LBJ692" s="247"/>
      <c r="LBK692" s="247"/>
      <c r="LBL692" s="247"/>
      <c r="LBM692" s="247"/>
      <c r="LBN692" s="247"/>
      <c r="LBO692" s="247"/>
      <c r="LBP692" s="247"/>
      <c r="LBQ692" s="247"/>
      <c r="LBR692" s="247"/>
      <c r="LBS692" s="247"/>
      <c r="LBT692" s="247"/>
      <c r="LBU692" s="247"/>
      <c r="LBV692" s="247"/>
      <c r="LBW692" s="247"/>
      <c r="LBX692" s="247"/>
      <c r="LBY692" s="247"/>
      <c r="LBZ692" s="247"/>
      <c r="LCA692" s="247"/>
      <c r="LCB692" s="247"/>
      <c r="LCC692" s="247"/>
      <c r="LCD692" s="247"/>
      <c r="LCE692" s="247"/>
      <c r="LCF692" s="247"/>
      <c r="LCG692" s="247"/>
      <c r="LCH692" s="247"/>
      <c r="LCI692" s="247"/>
      <c r="LCJ692" s="247"/>
      <c r="LCK692" s="247"/>
      <c r="LCL692" s="247"/>
      <c r="LCM692" s="247"/>
      <c r="LCN692" s="247"/>
      <c r="LCO692" s="247"/>
      <c r="LCP692" s="247"/>
      <c r="LCQ692" s="247"/>
      <c r="LCR692" s="247"/>
      <c r="LCS692" s="247"/>
      <c r="LCT692" s="247"/>
      <c r="LCU692" s="247"/>
      <c r="LCV692" s="247"/>
      <c r="LCW692" s="247"/>
      <c r="LCX692" s="247"/>
      <c r="LCY692" s="247"/>
      <c r="LCZ692" s="247"/>
      <c r="LDA692" s="247"/>
      <c r="LDB692" s="247"/>
      <c r="LDC692" s="247"/>
      <c r="LDD692" s="247"/>
      <c r="LDE692" s="247"/>
      <c r="LDF692" s="247"/>
      <c r="LDG692" s="247"/>
      <c r="LDH692" s="247"/>
      <c r="LDI692" s="247"/>
      <c r="LDJ692" s="247"/>
      <c r="LDK692" s="247"/>
      <c r="LDL692" s="247"/>
      <c r="LDM692" s="247"/>
      <c r="LDN692" s="247"/>
      <c r="LDO692" s="247"/>
      <c r="LDP692" s="247"/>
      <c r="LDQ692" s="247"/>
      <c r="LDR692" s="247"/>
      <c r="LDS692" s="247"/>
      <c r="LDT692" s="247"/>
      <c r="LDU692" s="247"/>
      <c r="LDV692" s="247"/>
      <c r="LDW692" s="247"/>
      <c r="LDX692" s="247"/>
      <c r="LDY692" s="247"/>
      <c r="LDZ692" s="247"/>
      <c r="LEA692" s="247"/>
      <c r="LEB692" s="247"/>
      <c r="LEC692" s="247"/>
      <c r="LED692" s="247"/>
      <c r="LEE692" s="247"/>
      <c r="LEF692" s="247"/>
      <c r="LEG692" s="247"/>
      <c r="LEH692" s="247"/>
      <c r="LEI692" s="247"/>
      <c r="LEJ692" s="247"/>
      <c r="LEK692" s="247"/>
      <c r="LEL692" s="247"/>
      <c r="LEM692" s="247"/>
      <c r="LEN692" s="247"/>
      <c r="LEO692" s="247"/>
      <c r="LEP692" s="247"/>
      <c r="LEQ692" s="247"/>
      <c r="LER692" s="247"/>
      <c r="LES692" s="247"/>
      <c r="LET692" s="247"/>
      <c r="LEU692" s="247"/>
      <c r="LEV692" s="247"/>
      <c r="LEW692" s="247"/>
      <c r="LEX692" s="247"/>
      <c r="LEY692" s="247"/>
      <c r="LEZ692" s="247"/>
      <c r="LFA692" s="247"/>
      <c r="LFB692" s="247"/>
      <c r="LFC692" s="247"/>
      <c r="LFD692" s="247"/>
      <c r="LFE692" s="247"/>
      <c r="LFF692" s="247"/>
      <c r="LFG692" s="247"/>
      <c r="LFH692" s="247"/>
      <c r="LFI692" s="247"/>
      <c r="LFJ692" s="247"/>
      <c r="LFK692" s="247"/>
      <c r="LFL692" s="247"/>
      <c r="LFM692" s="247"/>
      <c r="LFN692" s="247"/>
      <c r="LFO692" s="247"/>
      <c r="LFP692" s="247"/>
      <c r="LFQ692" s="247"/>
      <c r="LFR692" s="247"/>
      <c r="LFS692" s="247"/>
      <c r="LFT692" s="247"/>
      <c r="LFU692" s="247"/>
      <c r="LFV692" s="247"/>
      <c r="LFW692" s="247"/>
      <c r="LFX692" s="247"/>
      <c r="LFY692" s="247"/>
      <c r="LFZ692" s="247"/>
      <c r="LGA692" s="247"/>
      <c r="LGB692" s="247"/>
      <c r="LGC692" s="247"/>
      <c r="LGD692" s="247"/>
      <c r="LGE692" s="247"/>
      <c r="LGF692" s="247"/>
      <c r="LGG692" s="247"/>
      <c r="LGH692" s="247"/>
      <c r="LGI692" s="247"/>
      <c r="LGJ692" s="247"/>
      <c r="LGK692" s="247"/>
      <c r="LGL692" s="247"/>
      <c r="LGM692" s="247"/>
      <c r="LGN692" s="247"/>
      <c r="LGO692" s="247"/>
      <c r="LGP692" s="247"/>
      <c r="LGQ692" s="247"/>
      <c r="LGR692" s="247"/>
      <c r="LGS692" s="247"/>
      <c r="LGT692" s="247"/>
      <c r="LGU692" s="247"/>
      <c r="LGV692" s="247"/>
      <c r="LGW692" s="247"/>
      <c r="LGX692" s="247"/>
      <c r="LGY692" s="247"/>
      <c r="LGZ692" s="247"/>
      <c r="LHA692" s="247"/>
      <c r="LHB692" s="247"/>
      <c r="LHC692" s="247"/>
      <c r="LHD692" s="247"/>
      <c r="LHE692" s="247"/>
      <c r="LHF692" s="247"/>
      <c r="LHG692" s="247"/>
      <c r="LHH692" s="247"/>
      <c r="LHI692" s="247"/>
      <c r="LHJ692" s="247"/>
      <c r="LHK692" s="247"/>
      <c r="LHL692" s="247"/>
      <c r="LHM692" s="247"/>
      <c r="LHN692" s="247"/>
      <c r="LHO692" s="247"/>
      <c r="LHP692" s="247"/>
      <c r="LHQ692" s="247"/>
      <c r="LHR692" s="247"/>
      <c r="LHS692" s="247"/>
      <c r="LHT692" s="247"/>
      <c r="LHU692" s="247"/>
      <c r="LHV692" s="247"/>
      <c r="LHW692" s="247"/>
      <c r="LHX692" s="247"/>
      <c r="LHY692" s="247"/>
      <c r="LHZ692" s="247"/>
      <c r="LIA692" s="247"/>
      <c r="LIB692" s="247"/>
      <c r="LIC692" s="247"/>
      <c r="LID692" s="247"/>
      <c r="LIE692" s="247"/>
      <c r="LIF692" s="247"/>
      <c r="LIG692" s="247"/>
      <c r="LIH692" s="247"/>
      <c r="LII692" s="247"/>
      <c r="LIJ692" s="247"/>
      <c r="LIK692" s="247"/>
      <c r="LIL692" s="247"/>
      <c r="LIM692" s="247"/>
      <c r="LIN692" s="247"/>
      <c r="LIO692" s="247"/>
      <c r="LIP692" s="247"/>
      <c r="LIQ692" s="247"/>
      <c r="LIR692" s="247"/>
      <c r="LIS692" s="247"/>
      <c r="LIT692" s="247"/>
      <c r="LIU692" s="247"/>
      <c r="LIV692" s="247"/>
      <c r="LIW692" s="247"/>
      <c r="LIX692" s="247"/>
      <c r="LIY692" s="247"/>
      <c r="LIZ692" s="247"/>
      <c r="LJA692" s="247"/>
      <c r="LJB692" s="247"/>
      <c r="LJC692" s="247"/>
      <c r="LJD692" s="247"/>
      <c r="LJE692" s="247"/>
      <c r="LJF692" s="247"/>
      <c r="LJG692" s="247"/>
      <c r="LJH692" s="247"/>
      <c r="LJI692" s="247"/>
      <c r="LJJ692" s="247"/>
      <c r="LJK692" s="247"/>
      <c r="LJL692" s="247"/>
      <c r="LJM692" s="247"/>
      <c r="LJN692" s="247"/>
      <c r="LJO692" s="247"/>
      <c r="LJP692" s="247"/>
      <c r="LJQ692" s="247"/>
      <c r="LJR692" s="247"/>
      <c r="LJS692" s="247"/>
      <c r="LJT692" s="247"/>
      <c r="LJU692" s="247"/>
      <c r="LJV692" s="247"/>
      <c r="LJW692" s="247"/>
      <c r="LJX692" s="247"/>
      <c r="LJY692" s="247"/>
      <c r="LJZ692" s="247"/>
      <c r="LKA692" s="247"/>
      <c r="LKB692" s="247"/>
      <c r="LKC692" s="247"/>
      <c r="LKD692" s="247"/>
      <c r="LKE692" s="247"/>
      <c r="LKF692" s="247"/>
      <c r="LKG692" s="247"/>
      <c r="LKH692" s="247"/>
      <c r="LKI692" s="247"/>
      <c r="LKJ692" s="247"/>
      <c r="LKK692" s="247"/>
      <c r="LKL692" s="247"/>
      <c r="LKM692" s="247"/>
      <c r="LKN692" s="247"/>
      <c r="LKO692" s="247"/>
      <c r="LKP692" s="247"/>
      <c r="LKQ692" s="247"/>
      <c r="LKR692" s="247"/>
      <c r="LKS692" s="247"/>
      <c r="LKT692" s="247"/>
      <c r="LKU692" s="247"/>
      <c r="LKV692" s="247"/>
      <c r="LKW692" s="247"/>
      <c r="LKX692" s="247"/>
      <c r="LKY692" s="247"/>
      <c r="LKZ692" s="247"/>
      <c r="LLA692" s="247"/>
      <c r="LLB692" s="247"/>
      <c r="LLC692" s="247"/>
      <c r="LLD692" s="247"/>
      <c r="LLE692" s="247"/>
      <c r="LLF692" s="247"/>
      <c r="LLG692" s="247"/>
      <c r="LLH692" s="247"/>
      <c r="LLI692" s="247"/>
      <c r="LLJ692" s="247"/>
      <c r="LLK692" s="247"/>
      <c r="LLL692" s="247"/>
      <c r="LLM692" s="247"/>
      <c r="LLN692" s="247"/>
      <c r="LLO692" s="247"/>
      <c r="LLP692" s="247"/>
      <c r="LLQ692" s="247"/>
      <c r="LLR692" s="247"/>
      <c r="LLS692" s="247"/>
      <c r="LLT692" s="247"/>
      <c r="LLU692" s="247"/>
      <c r="LLV692" s="247"/>
      <c r="LLW692" s="247"/>
      <c r="LLX692" s="247"/>
      <c r="LLY692" s="247"/>
      <c r="LLZ692" s="247"/>
      <c r="LMA692" s="247"/>
      <c r="LMB692" s="247"/>
      <c r="LMC692" s="247"/>
      <c r="LMD692" s="247"/>
      <c r="LME692" s="247"/>
      <c r="LMF692" s="247"/>
      <c r="LMG692" s="247"/>
      <c r="LMH692" s="247"/>
      <c r="LMI692" s="247"/>
      <c r="LMJ692" s="247"/>
      <c r="LMK692" s="247"/>
      <c r="LML692" s="247"/>
      <c r="LMM692" s="247"/>
      <c r="LMN692" s="247"/>
      <c r="LMO692" s="247"/>
      <c r="LMP692" s="247"/>
      <c r="LMQ692" s="247"/>
      <c r="LMR692" s="247"/>
      <c r="LMS692" s="247"/>
      <c r="LMT692" s="247"/>
      <c r="LMU692" s="247"/>
      <c r="LMV692" s="247"/>
      <c r="LMW692" s="247"/>
      <c r="LMX692" s="247"/>
      <c r="LMY692" s="247"/>
      <c r="LMZ692" s="247"/>
      <c r="LNA692" s="247"/>
      <c r="LNB692" s="247"/>
      <c r="LNC692" s="247"/>
      <c r="LND692" s="247"/>
      <c r="LNE692" s="247"/>
      <c r="LNF692" s="247"/>
      <c r="LNG692" s="247"/>
      <c r="LNH692" s="247"/>
      <c r="LNI692" s="247"/>
      <c r="LNJ692" s="247"/>
      <c r="LNK692" s="247"/>
      <c r="LNL692" s="247"/>
      <c r="LNM692" s="247"/>
      <c r="LNN692" s="247"/>
      <c r="LNO692" s="247"/>
      <c r="LNP692" s="247"/>
      <c r="LNQ692" s="247"/>
      <c r="LNR692" s="247"/>
      <c r="LNS692" s="247"/>
      <c r="LNT692" s="247"/>
      <c r="LNU692" s="247"/>
      <c r="LNV692" s="247"/>
      <c r="LNW692" s="247"/>
      <c r="LNX692" s="247"/>
      <c r="LNY692" s="247"/>
      <c r="LNZ692" s="247"/>
      <c r="LOA692" s="247"/>
      <c r="LOB692" s="247"/>
      <c r="LOC692" s="247"/>
      <c r="LOD692" s="247"/>
      <c r="LOE692" s="247"/>
      <c r="LOF692" s="247"/>
      <c r="LOG692" s="247"/>
      <c r="LOH692" s="247"/>
      <c r="LOI692" s="247"/>
      <c r="LOJ692" s="247"/>
      <c r="LOK692" s="247"/>
      <c r="LOL692" s="247"/>
      <c r="LOM692" s="247"/>
      <c r="LON692" s="247"/>
      <c r="LOO692" s="247"/>
      <c r="LOP692" s="247"/>
      <c r="LOQ692" s="247"/>
      <c r="LOR692" s="247"/>
      <c r="LOS692" s="247"/>
      <c r="LOT692" s="247"/>
      <c r="LOU692" s="247"/>
      <c r="LOV692" s="247"/>
      <c r="LOW692" s="247"/>
      <c r="LOX692" s="247"/>
      <c r="LOY692" s="247"/>
      <c r="LOZ692" s="247"/>
      <c r="LPA692" s="247"/>
      <c r="LPB692" s="247"/>
      <c r="LPC692" s="247"/>
      <c r="LPD692" s="247"/>
      <c r="LPE692" s="247"/>
      <c r="LPF692" s="247"/>
      <c r="LPG692" s="247"/>
      <c r="LPH692" s="247"/>
      <c r="LPI692" s="247"/>
      <c r="LPJ692" s="247"/>
      <c r="LPK692" s="247"/>
      <c r="LPL692" s="247"/>
      <c r="LPM692" s="247"/>
      <c r="LPN692" s="247"/>
      <c r="LPO692" s="247"/>
      <c r="LPP692" s="247"/>
      <c r="LPQ692" s="247"/>
      <c r="LPR692" s="247"/>
      <c r="LPS692" s="247"/>
      <c r="LPT692" s="247"/>
      <c r="LPU692" s="247"/>
      <c r="LPV692" s="247"/>
      <c r="LPW692" s="247"/>
      <c r="LPX692" s="247"/>
      <c r="LPY692" s="247"/>
      <c r="LPZ692" s="247"/>
      <c r="LQA692" s="247"/>
      <c r="LQB692" s="247"/>
      <c r="LQC692" s="247"/>
      <c r="LQD692" s="247"/>
      <c r="LQE692" s="247"/>
      <c r="LQF692" s="247"/>
      <c r="LQG692" s="247"/>
      <c r="LQH692" s="247"/>
      <c r="LQI692" s="247"/>
      <c r="LQJ692" s="247"/>
      <c r="LQK692" s="247"/>
      <c r="LQL692" s="247"/>
      <c r="LQM692" s="247"/>
      <c r="LQN692" s="247"/>
      <c r="LQO692" s="247"/>
      <c r="LQP692" s="247"/>
      <c r="LQQ692" s="247"/>
      <c r="LQR692" s="247"/>
      <c r="LQS692" s="247"/>
      <c r="LQT692" s="247"/>
      <c r="LQU692" s="247"/>
      <c r="LQV692" s="247"/>
      <c r="LQW692" s="247"/>
      <c r="LQX692" s="247"/>
      <c r="LQY692" s="247"/>
      <c r="LQZ692" s="247"/>
      <c r="LRA692" s="247"/>
      <c r="LRB692" s="247"/>
      <c r="LRC692" s="247"/>
      <c r="LRD692" s="247"/>
      <c r="LRE692" s="247"/>
      <c r="LRF692" s="247"/>
      <c r="LRG692" s="247"/>
      <c r="LRH692" s="247"/>
      <c r="LRI692" s="247"/>
      <c r="LRJ692" s="247"/>
      <c r="LRK692" s="247"/>
      <c r="LRL692" s="247"/>
      <c r="LRM692" s="247"/>
      <c r="LRN692" s="247"/>
      <c r="LRO692" s="247"/>
      <c r="LRP692" s="247"/>
      <c r="LRQ692" s="247"/>
      <c r="LRR692" s="247"/>
      <c r="LRS692" s="247"/>
      <c r="LRT692" s="247"/>
      <c r="LRU692" s="247"/>
      <c r="LRV692" s="247"/>
      <c r="LRW692" s="247"/>
      <c r="LRX692" s="247"/>
      <c r="LRY692" s="247"/>
      <c r="LRZ692" s="247"/>
      <c r="LSA692" s="247"/>
      <c r="LSB692" s="247"/>
      <c r="LSC692" s="247"/>
      <c r="LSD692" s="247"/>
      <c r="LSE692" s="247"/>
      <c r="LSF692" s="247"/>
      <c r="LSG692" s="247"/>
      <c r="LSH692" s="247"/>
      <c r="LSI692" s="247"/>
      <c r="LSJ692" s="247"/>
      <c r="LSK692" s="247"/>
      <c r="LSL692" s="247"/>
      <c r="LSM692" s="247"/>
      <c r="LSN692" s="247"/>
      <c r="LSO692" s="247"/>
      <c r="LSP692" s="247"/>
      <c r="LSQ692" s="247"/>
      <c r="LSR692" s="247"/>
      <c r="LSS692" s="247"/>
      <c r="LST692" s="247"/>
      <c r="LSU692" s="247"/>
      <c r="LSV692" s="247"/>
      <c r="LSW692" s="247"/>
      <c r="LSX692" s="247"/>
      <c r="LSY692" s="247"/>
      <c r="LSZ692" s="247"/>
      <c r="LTA692" s="247"/>
      <c r="LTB692" s="247"/>
      <c r="LTC692" s="247"/>
      <c r="LTD692" s="247"/>
      <c r="LTE692" s="247"/>
      <c r="LTF692" s="247"/>
      <c r="LTG692" s="247"/>
      <c r="LTH692" s="247"/>
      <c r="LTI692" s="247"/>
      <c r="LTJ692" s="247"/>
      <c r="LTK692" s="247"/>
      <c r="LTL692" s="247"/>
      <c r="LTM692" s="247"/>
      <c r="LTN692" s="247"/>
      <c r="LTO692" s="247"/>
      <c r="LTP692" s="247"/>
      <c r="LTQ692" s="247"/>
      <c r="LTR692" s="247"/>
      <c r="LTS692" s="247"/>
      <c r="LTT692" s="247"/>
      <c r="LTU692" s="247"/>
      <c r="LTV692" s="247"/>
      <c r="LTW692" s="247"/>
      <c r="LTX692" s="247"/>
      <c r="LTY692" s="247"/>
      <c r="LTZ692" s="247"/>
      <c r="LUA692" s="247"/>
      <c r="LUB692" s="247"/>
      <c r="LUC692" s="247"/>
      <c r="LUD692" s="247"/>
      <c r="LUE692" s="247"/>
      <c r="LUF692" s="247"/>
      <c r="LUG692" s="247"/>
      <c r="LUH692" s="247"/>
      <c r="LUI692" s="247"/>
      <c r="LUJ692" s="247"/>
      <c r="LUK692" s="247"/>
      <c r="LUL692" s="247"/>
      <c r="LUM692" s="247"/>
      <c r="LUN692" s="247"/>
      <c r="LUO692" s="247"/>
      <c r="LUP692" s="247"/>
      <c r="LUQ692" s="247"/>
      <c r="LUR692" s="247"/>
      <c r="LUS692" s="247"/>
      <c r="LUT692" s="247"/>
      <c r="LUU692" s="247"/>
      <c r="LUV692" s="247"/>
      <c r="LUW692" s="247"/>
      <c r="LUX692" s="247"/>
      <c r="LUY692" s="247"/>
      <c r="LUZ692" s="247"/>
      <c r="LVA692" s="247"/>
      <c r="LVB692" s="247"/>
      <c r="LVC692" s="247"/>
      <c r="LVD692" s="247"/>
      <c r="LVE692" s="247"/>
      <c r="LVF692" s="247"/>
      <c r="LVG692" s="247"/>
      <c r="LVH692" s="247"/>
      <c r="LVI692" s="247"/>
      <c r="LVJ692" s="247"/>
      <c r="LVK692" s="247"/>
      <c r="LVL692" s="247"/>
      <c r="LVM692" s="247"/>
      <c r="LVN692" s="247"/>
      <c r="LVO692" s="247"/>
      <c r="LVP692" s="247"/>
      <c r="LVQ692" s="247"/>
      <c r="LVR692" s="247"/>
      <c r="LVS692" s="247"/>
      <c r="LVT692" s="247"/>
      <c r="LVU692" s="247"/>
      <c r="LVV692" s="247"/>
      <c r="LVW692" s="247"/>
      <c r="LVX692" s="247"/>
      <c r="LVY692" s="247"/>
      <c r="LVZ692" s="247"/>
      <c r="LWA692" s="247"/>
      <c r="LWB692" s="247"/>
      <c r="LWC692" s="247"/>
      <c r="LWD692" s="247"/>
      <c r="LWE692" s="247"/>
      <c r="LWF692" s="247"/>
      <c r="LWG692" s="247"/>
      <c r="LWH692" s="247"/>
      <c r="LWI692" s="247"/>
      <c r="LWJ692" s="247"/>
      <c r="LWK692" s="247"/>
      <c r="LWL692" s="247"/>
      <c r="LWM692" s="247"/>
      <c r="LWN692" s="247"/>
      <c r="LWO692" s="247"/>
      <c r="LWP692" s="247"/>
      <c r="LWQ692" s="247"/>
      <c r="LWR692" s="247"/>
      <c r="LWS692" s="247"/>
      <c r="LWT692" s="247"/>
      <c r="LWU692" s="247"/>
      <c r="LWV692" s="247"/>
      <c r="LWW692" s="247"/>
      <c r="LWX692" s="247"/>
      <c r="LWY692" s="247"/>
      <c r="LWZ692" s="247"/>
      <c r="LXA692" s="247"/>
      <c r="LXB692" s="247"/>
      <c r="LXC692" s="247"/>
      <c r="LXD692" s="247"/>
      <c r="LXE692" s="247"/>
      <c r="LXF692" s="247"/>
      <c r="LXG692" s="247"/>
      <c r="LXH692" s="247"/>
      <c r="LXI692" s="247"/>
      <c r="LXJ692" s="247"/>
      <c r="LXK692" s="247"/>
      <c r="LXL692" s="247"/>
      <c r="LXM692" s="247"/>
      <c r="LXN692" s="247"/>
      <c r="LXO692" s="247"/>
      <c r="LXP692" s="247"/>
      <c r="LXQ692" s="247"/>
      <c r="LXR692" s="247"/>
      <c r="LXS692" s="247"/>
      <c r="LXT692" s="247"/>
      <c r="LXU692" s="247"/>
      <c r="LXV692" s="247"/>
      <c r="LXW692" s="247"/>
      <c r="LXX692" s="247"/>
      <c r="LXY692" s="247"/>
      <c r="LXZ692" s="247"/>
      <c r="LYA692" s="247"/>
      <c r="LYB692" s="247"/>
      <c r="LYC692" s="247"/>
      <c r="LYD692" s="247"/>
      <c r="LYE692" s="247"/>
      <c r="LYF692" s="247"/>
      <c r="LYG692" s="247"/>
      <c r="LYH692" s="247"/>
      <c r="LYI692" s="247"/>
      <c r="LYJ692" s="247"/>
      <c r="LYK692" s="247"/>
      <c r="LYL692" s="247"/>
      <c r="LYM692" s="247"/>
      <c r="LYN692" s="247"/>
      <c r="LYO692" s="247"/>
      <c r="LYP692" s="247"/>
      <c r="LYQ692" s="247"/>
      <c r="LYR692" s="247"/>
      <c r="LYS692" s="247"/>
      <c r="LYT692" s="247"/>
      <c r="LYU692" s="247"/>
      <c r="LYV692" s="247"/>
      <c r="LYW692" s="247"/>
      <c r="LYX692" s="247"/>
      <c r="LYY692" s="247"/>
      <c r="LYZ692" s="247"/>
      <c r="LZA692" s="247"/>
      <c r="LZB692" s="247"/>
      <c r="LZC692" s="247"/>
      <c r="LZD692" s="247"/>
      <c r="LZE692" s="247"/>
      <c r="LZF692" s="247"/>
      <c r="LZG692" s="247"/>
      <c r="LZH692" s="247"/>
      <c r="LZI692" s="247"/>
      <c r="LZJ692" s="247"/>
      <c r="LZK692" s="247"/>
      <c r="LZL692" s="247"/>
      <c r="LZM692" s="247"/>
      <c r="LZN692" s="247"/>
      <c r="LZO692" s="247"/>
      <c r="LZP692" s="247"/>
      <c r="LZQ692" s="247"/>
      <c r="LZR692" s="247"/>
      <c r="LZS692" s="247"/>
      <c r="LZT692" s="247"/>
      <c r="LZU692" s="247"/>
      <c r="LZV692" s="247"/>
      <c r="LZW692" s="247"/>
      <c r="LZX692" s="247"/>
      <c r="LZY692" s="247"/>
      <c r="LZZ692" s="247"/>
      <c r="MAA692" s="247"/>
      <c r="MAB692" s="247"/>
      <c r="MAC692" s="247"/>
      <c r="MAD692" s="247"/>
      <c r="MAE692" s="247"/>
      <c r="MAF692" s="247"/>
      <c r="MAG692" s="247"/>
      <c r="MAH692" s="247"/>
      <c r="MAI692" s="247"/>
      <c r="MAJ692" s="247"/>
      <c r="MAK692" s="247"/>
      <c r="MAL692" s="247"/>
      <c r="MAM692" s="247"/>
      <c r="MAN692" s="247"/>
      <c r="MAO692" s="247"/>
      <c r="MAP692" s="247"/>
      <c r="MAQ692" s="247"/>
      <c r="MAR692" s="247"/>
      <c r="MAS692" s="247"/>
      <c r="MAT692" s="247"/>
      <c r="MAU692" s="247"/>
      <c r="MAV692" s="247"/>
      <c r="MAW692" s="247"/>
      <c r="MAX692" s="247"/>
      <c r="MAY692" s="247"/>
      <c r="MAZ692" s="247"/>
      <c r="MBA692" s="247"/>
      <c r="MBB692" s="247"/>
      <c r="MBC692" s="247"/>
      <c r="MBD692" s="247"/>
      <c r="MBE692" s="247"/>
      <c r="MBF692" s="247"/>
      <c r="MBG692" s="247"/>
      <c r="MBH692" s="247"/>
      <c r="MBI692" s="247"/>
      <c r="MBJ692" s="247"/>
      <c r="MBK692" s="247"/>
      <c r="MBL692" s="247"/>
      <c r="MBM692" s="247"/>
      <c r="MBN692" s="247"/>
      <c r="MBO692" s="247"/>
      <c r="MBP692" s="247"/>
      <c r="MBQ692" s="247"/>
      <c r="MBR692" s="247"/>
      <c r="MBS692" s="247"/>
      <c r="MBT692" s="247"/>
      <c r="MBU692" s="247"/>
      <c r="MBV692" s="247"/>
      <c r="MBW692" s="247"/>
      <c r="MBX692" s="247"/>
      <c r="MBY692" s="247"/>
      <c r="MBZ692" s="247"/>
      <c r="MCA692" s="247"/>
      <c r="MCB692" s="247"/>
      <c r="MCC692" s="247"/>
      <c r="MCD692" s="247"/>
      <c r="MCE692" s="247"/>
      <c r="MCF692" s="247"/>
      <c r="MCG692" s="247"/>
      <c r="MCH692" s="247"/>
      <c r="MCI692" s="247"/>
      <c r="MCJ692" s="247"/>
      <c r="MCK692" s="247"/>
      <c r="MCL692" s="247"/>
      <c r="MCM692" s="247"/>
      <c r="MCN692" s="247"/>
      <c r="MCO692" s="247"/>
      <c r="MCP692" s="247"/>
      <c r="MCQ692" s="247"/>
      <c r="MCR692" s="247"/>
      <c r="MCS692" s="247"/>
      <c r="MCT692" s="247"/>
      <c r="MCU692" s="247"/>
      <c r="MCV692" s="247"/>
      <c r="MCW692" s="247"/>
      <c r="MCX692" s="247"/>
      <c r="MCY692" s="247"/>
      <c r="MCZ692" s="247"/>
      <c r="MDA692" s="247"/>
      <c r="MDB692" s="247"/>
      <c r="MDC692" s="247"/>
      <c r="MDD692" s="247"/>
      <c r="MDE692" s="247"/>
      <c r="MDF692" s="247"/>
      <c r="MDG692" s="247"/>
      <c r="MDH692" s="247"/>
      <c r="MDI692" s="247"/>
      <c r="MDJ692" s="247"/>
      <c r="MDK692" s="247"/>
      <c r="MDL692" s="247"/>
      <c r="MDM692" s="247"/>
      <c r="MDN692" s="247"/>
      <c r="MDO692" s="247"/>
      <c r="MDP692" s="247"/>
      <c r="MDQ692" s="247"/>
      <c r="MDR692" s="247"/>
      <c r="MDS692" s="247"/>
      <c r="MDT692" s="247"/>
      <c r="MDU692" s="247"/>
      <c r="MDV692" s="247"/>
      <c r="MDW692" s="247"/>
      <c r="MDX692" s="247"/>
      <c r="MDY692" s="247"/>
      <c r="MDZ692" s="247"/>
      <c r="MEA692" s="247"/>
      <c r="MEB692" s="247"/>
      <c r="MEC692" s="247"/>
      <c r="MED692" s="247"/>
      <c r="MEE692" s="247"/>
      <c r="MEF692" s="247"/>
      <c r="MEG692" s="247"/>
      <c r="MEH692" s="247"/>
      <c r="MEI692" s="247"/>
      <c r="MEJ692" s="247"/>
      <c r="MEK692" s="247"/>
      <c r="MEL692" s="247"/>
      <c r="MEM692" s="247"/>
      <c r="MEN692" s="247"/>
      <c r="MEO692" s="247"/>
      <c r="MEP692" s="247"/>
      <c r="MEQ692" s="247"/>
      <c r="MER692" s="247"/>
      <c r="MES692" s="247"/>
      <c r="MET692" s="247"/>
      <c r="MEU692" s="247"/>
      <c r="MEV692" s="247"/>
      <c r="MEW692" s="247"/>
      <c r="MEX692" s="247"/>
      <c r="MEY692" s="247"/>
      <c r="MEZ692" s="247"/>
      <c r="MFA692" s="247"/>
      <c r="MFB692" s="247"/>
      <c r="MFC692" s="247"/>
      <c r="MFD692" s="247"/>
      <c r="MFE692" s="247"/>
      <c r="MFF692" s="247"/>
      <c r="MFG692" s="247"/>
      <c r="MFH692" s="247"/>
      <c r="MFI692" s="247"/>
      <c r="MFJ692" s="247"/>
      <c r="MFK692" s="247"/>
      <c r="MFL692" s="247"/>
      <c r="MFM692" s="247"/>
      <c r="MFN692" s="247"/>
      <c r="MFO692" s="247"/>
      <c r="MFP692" s="247"/>
      <c r="MFQ692" s="247"/>
      <c r="MFR692" s="247"/>
      <c r="MFS692" s="247"/>
      <c r="MFT692" s="247"/>
      <c r="MFU692" s="247"/>
      <c r="MFV692" s="247"/>
      <c r="MFW692" s="247"/>
      <c r="MFX692" s="247"/>
      <c r="MFY692" s="247"/>
      <c r="MFZ692" s="247"/>
      <c r="MGA692" s="247"/>
      <c r="MGB692" s="247"/>
      <c r="MGC692" s="247"/>
      <c r="MGD692" s="247"/>
      <c r="MGE692" s="247"/>
      <c r="MGF692" s="247"/>
      <c r="MGG692" s="247"/>
      <c r="MGH692" s="247"/>
      <c r="MGI692" s="247"/>
      <c r="MGJ692" s="247"/>
      <c r="MGK692" s="247"/>
      <c r="MGL692" s="247"/>
      <c r="MGM692" s="247"/>
      <c r="MGN692" s="247"/>
      <c r="MGO692" s="247"/>
      <c r="MGP692" s="247"/>
      <c r="MGQ692" s="247"/>
      <c r="MGR692" s="247"/>
      <c r="MGS692" s="247"/>
      <c r="MGT692" s="247"/>
      <c r="MGU692" s="247"/>
      <c r="MGV692" s="247"/>
      <c r="MGW692" s="247"/>
      <c r="MGX692" s="247"/>
      <c r="MGY692" s="247"/>
      <c r="MGZ692" s="247"/>
      <c r="MHA692" s="247"/>
      <c r="MHB692" s="247"/>
      <c r="MHC692" s="247"/>
      <c r="MHD692" s="247"/>
      <c r="MHE692" s="247"/>
      <c r="MHF692" s="247"/>
      <c r="MHG692" s="247"/>
      <c r="MHH692" s="247"/>
      <c r="MHI692" s="247"/>
      <c r="MHJ692" s="247"/>
      <c r="MHK692" s="247"/>
      <c r="MHL692" s="247"/>
      <c r="MHM692" s="247"/>
      <c r="MHN692" s="247"/>
      <c r="MHO692" s="247"/>
      <c r="MHP692" s="247"/>
      <c r="MHQ692" s="247"/>
      <c r="MHR692" s="247"/>
      <c r="MHS692" s="247"/>
      <c r="MHT692" s="247"/>
      <c r="MHU692" s="247"/>
      <c r="MHV692" s="247"/>
      <c r="MHW692" s="247"/>
      <c r="MHX692" s="247"/>
      <c r="MHY692" s="247"/>
      <c r="MHZ692" s="247"/>
      <c r="MIA692" s="247"/>
      <c r="MIB692" s="247"/>
      <c r="MIC692" s="247"/>
      <c r="MID692" s="247"/>
      <c r="MIE692" s="247"/>
      <c r="MIF692" s="247"/>
      <c r="MIG692" s="247"/>
      <c r="MIH692" s="247"/>
      <c r="MII692" s="247"/>
      <c r="MIJ692" s="247"/>
      <c r="MIK692" s="247"/>
      <c r="MIL692" s="247"/>
      <c r="MIM692" s="247"/>
      <c r="MIN692" s="247"/>
      <c r="MIO692" s="247"/>
      <c r="MIP692" s="247"/>
      <c r="MIQ692" s="247"/>
      <c r="MIR692" s="247"/>
      <c r="MIS692" s="247"/>
      <c r="MIT692" s="247"/>
      <c r="MIU692" s="247"/>
      <c r="MIV692" s="247"/>
      <c r="MIW692" s="247"/>
      <c r="MIX692" s="247"/>
      <c r="MIY692" s="247"/>
      <c r="MIZ692" s="247"/>
      <c r="MJA692" s="247"/>
      <c r="MJB692" s="247"/>
      <c r="MJC692" s="247"/>
      <c r="MJD692" s="247"/>
      <c r="MJE692" s="247"/>
      <c r="MJF692" s="247"/>
      <c r="MJG692" s="247"/>
      <c r="MJH692" s="247"/>
      <c r="MJI692" s="247"/>
      <c r="MJJ692" s="247"/>
      <c r="MJK692" s="247"/>
      <c r="MJL692" s="247"/>
      <c r="MJM692" s="247"/>
      <c r="MJN692" s="247"/>
      <c r="MJO692" s="247"/>
      <c r="MJP692" s="247"/>
      <c r="MJQ692" s="247"/>
      <c r="MJR692" s="247"/>
      <c r="MJS692" s="247"/>
      <c r="MJT692" s="247"/>
      <c r="MJU692" s="247"/>
      <c r="MJV692" s="247"/>
      <c r="MJW692" s="247"/>
      <c r="MJX692" s="247"/>
      <c r="MJY692" s="247"/>
      <c r="MJZ692" s="247"/>
      <c r="MKA692" s="247"/>
      <c r="MKB692" s="247"/>
      <c r="MKC692" s="247"/>
      <c r="MKD692" s="247"/>
      <c r="MKE692" s="247"/>
      <c r="MKF692" s="247"/>
      <c r="MKG692" s="247"/>
      <c r="MKH692" s="247"/>
      <c r="MKI692" s="247"/>
      <c r="MKJ692" s="247"/>
      <c r="MKK692" s="247"/>
      <c r="MKL692" s="247"/>
      <c r="MKM692" s="247"/>
      <c r="MKN692" s="247"/>
      <c r="MKO692" s="247"/>
      <c r="MKP692" s="247"/>
      <c r="MKQ692" s="247"/>
      <c r="MKR692" s="247"/>
      <c r="MKS692" s="247"/>
      <c r="MKT692" s="247"/>
      <c r="MKU692" s="247"/>
      <c r="MKV692" s="247"/>
      <c r="MKW692" s="247"/>
      <c r="MKX692" s="247"/>
      <c r="MKY692" s="247"/>
      <c r="MKZ692" s="247"/>
      <c r="MLA692" s="247"/>
      <c r="MLB692" s="247"/>
      <c r="MLC692" s="247"/>
      <c r="MLD692" s="247"/>
      <c r="MLE692" s="247"/>
      <c r="MLF692" s="247"/>
      <c r="MLG692" s="247"/>
      <c r="MLH692" s="247"/>
      <c r="MLI692" s="247"/>
      <c r="MLJ692" s="247"/>
      <c r="MLK692" s="247"/>
      <c r="MLL692" s="247"/>
      <c r="MLM692" s="247"/>
      <c r="MLN692" s="247"/>
      <c r="MLO692" s="247"/>
      <c r="MLP692" s="247"/>
      <c r="MLQ692" s="247"/>
      <c r="MLR692" s="247"/>
      <c r="MLS692" s="247"/>
      <c r="MLT692" s="247"/>
      <c r="MLU692" s="247"/>
      <c r="MLV692" s="247"/>
      <c r="MLW692" s="247"/>
      <c r="MLX692" s="247"/>
      <c r="MLY692" s="247"/>
      <c r="MLZ692" s="247"/>
      <c r="MMA692" s="247"/>
      <c r="MMB692" s="247"/>
      <c r="MMC692" s="247"/>
      <c r="MMD692" s="247"/>
      <c r="MME692" s="247"/>
      <c r="MMF692" s="247"/>
      <c r="MMG692" s="247"/>
      <c r="MMH692" s="247"/>
      <c r="MMI692" s="247"/>
      <c r="MMJ692" s="247"/>
      <c r="MMK692" s="247"/>
      <c r="MML692" s="247"/>
      <c r="MMM692" s="247"/>
      <c r="MMN692" s="247"/>
      <c r="MMO692" s="247"/>
      <c r="MMP692" s="247"/>
      <c r="MMQ692" s="247"/>
      <c r="MMR692" s="247"/>
      <c r="MMS692" s="247"/>
      <c r="MMT692" s="247"/>
      <c r="MMU692" s="247"/>
      <c r="MMV692" s="247"/>
      <c r="MMW692" s="247"/>
      <c r="MMX692" s="247"/>
      <c r="MMY692" s="247"/>
      <c r="MMZ692" s="247"/>
      <c r="MNA692" s="247"/>
      <c r="MNB692" s="247"/>
      <c r="MNC692" s="247"/>
      <c r="MND692" s="247"/>
      <c r="MNE692" s="247"/>
      <c r="MNF692" s="247"/>
      <c r="MNG692" s="247"/>
      <c r="MNH692" s="247"/>
      <c r="MNI692" s="247"/>
      <c r="MNJ692" s="247"/>
      <c r="MNK692" s="247"/>
      <c r="MNL692" s="247"/>
      <c r="MNM692" s="247"/>
      <c r="MNN692" s="247"/>
      <c r="MNO692" s="247"/>
      <c r="MNP692" s="247"/>
      <c r="MNQ692" s="247"/>
      <c r="MNR692" s="247"/>
      <c r="MNS692" s="247"/>
      <c r="MNT692" s="247"/>
      <c r="MNU692" s="247"/>
      <c r="MNV692" s="247"/>
      <c r="MNW692" s="247"/>
      <c r="MNX692" s="247"/>
      <c r="MNY692" s="247"/>
      <c r="MNZ692" s="247"/>
      <c r="MOA692" s="247"/>
      <c r="MOB692" s="247"/>
      <c r="MOC692" s="247"/>
      <c r="MOD692" s="247"/>
      <c r="MOE692" s="247"/>
      <c r="MOF692" s="247"/>
      <c r="MOG692" s="247"/>
      <c r="MOH692" s="247"/>
      <c r="MOI692" s="247"/>
      <c r="MOJ692" s="247"/>
      <c r="MOK692" s="247"/>
      <c r="MOL692" s="247"/>
      <c r="MOM692" s="247"/>
      <c r="MON692" s="247"/>
      <c r="MOO692" s="247"/>
      <c r="MOP692" s="247"/>
      <c r="MOQ692" s="247"/>
      <c r="MOR692" s="247"/>
      <c r="MOS692" s="247"/>
      <c r="MOT692" s="247"/>
      <c r="MOU692" s="247"/>
      <c r="MOV692" s="247"/>
      <c r="MOW692" s="247"/>
      <c r="MOX692" s="247"/>
      <c r="MOY692" s="247"/>
      <c r="MOZ692" s="247"/>
      <c r="MPA692" s="247"/>
      <c r="MPB692" s="247"/>
      <c r="MPC692" s="247"/>
      <c r="MPD692" s="247"/>
      <c r="MPE692" s="247"/>
      <c r="MPF692" s="247"/>
      <c r="MPG692" s="247"/>
      <c r="MPH692" s="247"/>
      <c r="MPI692" s="247"/>
      <c r="MPJ692" s="247"/>
      <c r="MPK692" s="247"/>
      <c r="MPL692" s="247"/>
      <c r="MPM692" s="247"/>
      <c r="MPN692" s="247"/>
      <c r="MPO692" s="247"/>
      <c r="MPP692" s="247"/>
      <c r="MPQ692" s="247"/>
      <c r="MPR692" s="247"/>
      <c r="MPS692" s="247"/>
      <c r="MPT692" s="247"/>
      <c r="MPU692" s="247"/>
      <c r="MPV692" s="247"/>
      <c r="MPW692" s="247"/>
      <c r="MPX692" s="247"/>
      <c r="MPY692" s="247"/>
      <c r="MPZ692" s="247"/>
      <c r="MQA692" s="247"/>
      <c r="MQB692" s="247"/>
      <c r="MQC692" s="247"/>
      <c r="MQD692" s="247"/>
      <c r="MQE692" s="247"/>
      <c r="MQF692" s="247"/>
      <c r="MQG692" s="247"/>
      <c r="MQH692" s="247"/>
      <c r="MQI692" s="247"/>
      <c r="MQJ692" s="247"/>
      <c r="MQK692" s="247"/>
      <c r="MQL692" s="247"/>
      <c r="MQM692" s="247"/>
      <c r="MQN692" s="247"/>
      <c r="MQO692" s="247"/>
      <c r="MQP692" s="247"/>
      <c r="MQQ692" s="247"/>
      <c r="MQR692" s="247"/>
      <c r="MQS692" s="247"/>
      <c r="MQT692" s="247"/>
      <c r="MQU692" s="247"/>
      <c r="MQV692" s="247"/>
      <c r="MQW692" s="247"/>
      <c r="MQX692" s="247"/>
      <c r="MQY692" s="247"/>
      <c r="MQZ692" s="247"/>
      <c r="MRA692" s="247"/>
      <c r="MRB692" s="247"/>
      <c r="MRC692" s="247"/>
      <c r="MRD692" s="247"/>
      <c r="MRE692" s="247"/>
      <c r="MRF692" s="247"/>
      <c r="MRG692" s="247"/>
      <c r="MRH692" s="247"/>
      <c r="MRI692" s="247"/>
      <c r="MRJ692" s="247"/>
      <c r="MRK692" s="247"/>
      <c r="MRL692" s="247"/>
      <c r="MRM692" s="247"/>
      <c r="MRN692" s="247"/>
      <c r="MRO692" s="247"/>
      <c r="MRP692" s="247"/>
      <c r="MRQ692" s="247"/>
      <c r="MRR692" s="247"/>
      <c r="MRS692" s="247"/>
      <c r="MRT692" s="247"/>
      <c r="MRU692" s="247"/>
      <c r="MRV692" s="247"/>
      <c r="MRW692" s="247"/>
      <c r="MRX692" s="247"/>
      <c r="MRY692" s="247"/>
      <c r="MRZ692" s="247"/>
      <c r="MSA692" s="247"/>
      <c r="MSB692" s="247"/>
      <c r="MSC692" s="247"/>
      <c r="MSD692" s="247"/>
      <c r="MSE692" s="247"/>
      <c r="MSF692" s="247"/>
      <c r="MSG692" s="247"/>
      <c r="MSH692" s="247"/>
      <c r="MSI692" s="247"/>
      <c r="MSJ692" s="247"/>
      <c r="MSK692" s="247"/>
      <c r="MSL692" s="247"/>
      <c r="MSM692" s="247"/>
      <c r="MSN692" s="247"/>
      <c r="MSO692" s="247"/>
      <c r="MSP692" s="247"/>
      <c r="MSQ692" s="247"/>
      <c r="MSR692" s="247"/>
      <c r="MSS692" s="247"/>
      <c r="MST692" s="247"/>
      <c r="MSU692" s="247"/>
      <c r="MSV692" s="247"/>
      <c r="MSW692" s="247"/>
      <c r="MSX692" s="247"/>
      <c r="MSY692" s="247"/>
      <c r="MSZ692" s="247"/>
      <c r="MTA692" s="247"/>
      <c r="MTB692" s="247"/>
      <c r="MTC692" s="247"/>
      <c r="MTD692" s="247"/>
      <c r="MTE692" s="247"/>
      <c r="MTF692" s="247"/>
      <c r="MTG692" s="247"/>
      <c r="MTH692" s="247"/>
      <c r="MTI692" s="247"/>
      <c r="MTJ692" s="247"/>
      <c r="MTK692" s="247"/>
      <c r="MTL692" s="247"/>
      <c r="MTM692" s="247"/>
      <c r="MTN692" s="247"/>
      <c r="MTO692" s="247"/>
      <c r="MTP692" s="247"/>
      <c r="MTQ692" s="247"/>
      <c r="MTR692" s="247"/>
      <c r="MTS692" s="247"/>
      <c r="MTT692" s="247"/>
      <c r="MTU692" s="247"/>
      <c r="MTV692" s="247"/>
      <c r="MTW692" s="247"/>
      <c r="MTX692" s="247"/>
      <c r="MTY692" s="247"/>
      <c r="MTZ692" s="247"/>
      <c r="MUA692" s="247"/>
      <c r="MUB692" s="247"/>
      <c r="MUC692" s="247"/>
      <c r="MUD692" s="247"/>
      <c r="MUE692" s="247"/>
      <c r="MUF692" s="247"/>
      <c r="MUG692" s="247"/>
      <c r="MUH692" s="247"/>
      <c r="MUI692" s="247"/>
      <c r="MUJ692" s="247"/>
      <c r="MUK692" s="247"/>
      <c r="MUL692" s="247"/>
      <c r="MUM692" s="247"/>
      <c r="MUN692" s="247"/>
      <c r="MUO692" s="247"/>
      <c r="MUP692" s="247"/>
      <c r="MUQ692" s="247"/>
      <c r="MUR692" s="247"/>
      <c r="MUS692" s="247"/>
      <c r="MUT692" s="247"/>
      <c r="MUU692" s="247"/>
      <c r="MUV692" s="247"/>
      <c r="MUW692" s="247"/>
      <c r="MUX692" s="247"/>
      <c r="MUY692" s="247"/>
      <c r="MUZ692" s="247"/>
      <c r="MVA692" s="247"/>
      <c r="MVB692" s="247"/>
      <c r="MVC692" s="247"/>
      <c r="MVD692" s="247"/>
      <c r="MVE692" s="247"/>
      <c r="MVF692" s="247"/>
      <c r="MVG692" s="247"/>
      <c r="MVH692" s="247"/>
      <c r="MVI692" s="247"/>
      <c r="MVJ692" s="247"/>
      <c r="MVK692" s="247"/>
      <c r="MVL692" s="247"/>
      <c r="MVM692" s="247"/>
      <c r="MVN692" s="247"/>
      <c r="MVO692" s="247"/>
      <c r="MVP692" s="247"/>
      <c r="MVQ692" s="247"/>
      <c r="MVR692" s="247"/>
      <c r="MVS692" s="247"/>
      <c r="MVT692" s="247"/>
      <c r="MVU692" s="247"/>
      <c r="MVV692" s="247"/>
      <c r="MVW692" s="247"/>
      <c r="MVX692" s="247"/>
      <c r="MVY692" s="247"/>
      <c r="MVZ692" s="247"/>
      <c r="MWA692" s="247"/>
      <c r="MWB692" s="247"/>
      <c r="MWC692" s="247"/>
      <c r="MWD692" s="247"/>
      <c r="MWE692" s="247"/>
      <c r="MWF692" s="247"/>
      <c r="MWG692" s="247"/>
      <c r="MWH692" s="247"/>
      <c r="MWI692" s="247"/>
      <c r="MWJ692" s="247"/>
      <c r="MWK692" s="247"/>
      <c r="MWL692" s="247"/>
      <c r="MWM692" s="247"/>
      <c r="MWN692" s="247"/>
      <c r="MWO692" s="247"/>
      <c r="MWP692" s="247"/>
      <c r="MWQ692" s="247"/>
      <c r="MWR692" s="247"/>
      <c r="MWS692" s="247"/>
      <c r="MWT692" s="247"/>
      <c r="MWU692" s="247"/>
      <c r="MWV692" s="247"/>
      <c r="MWW692" s="247"/>
      <c r="MWX692" s="247"/>
      <c r="MWY692" s="247"/>
      <c r="MWZ692" s="247"/>
      <c r="MXA692" s="247"/>
      <c r="MXB692" s="247"/>
      <c r="MXC692" s="247"/>
      <c r="MXD692" s="247"/>
      <c r="MXE692" s="247"/>
      <c r="MXF692" s="247"/>
      <c r="MXG692" s="247"/>
      <c r="MXH692" s="247"/>
      <c r="MXI692" s="247"/>
      <c r="MXJ692" s="247"/>
      <c r="MXK692" s="247"/>
      <c r="MXL692" s="247"/>
      <c r="MXM692" s="247"/>
      <c r="MXN692" s="247"/>
      <c r="MXO692" s="247"/>
      <c r="MXP692" s="247"/>
      <c r="MXQ692" s="247"/>
      <c r="MXR692" s="247"/>
      <c r="MXS692" s="247"/>
      <c r="MXT692" s="247"/>
      <c r="MXU692" s="247"/>
      <c r="MXV692" s="247"/>
      <c r="MXW692" s="247"/>
      <c r="MXX692" s="247"/>
      <c r="MXY692" s="247"/>
      <c r="MXZ692" s="247"/>
      <c r="MYA692" s="247"/>
      <c r="MYB692" s="247"/>
      <c r="MYC692" s="247"/>
      <c r="MYD692" s="247"/>
      <c r="MYE692" s="247"/>
      <c r="MYF692" s="247"/>
      <c r="MYG692" s="247"/>
      <c r="MYH692" s="247"/>
      <c r="MYI692" s="247"/>
      <c r="MYJ692" s="247"/>
      <c r="MYK692" s="247"/>
      <c r="MYL692" s="247"/>
      <c r="MYM692" s="247"/>
      <c r="MYN692" s="247"/>
      <c r="MYO692" s="247"/>
      <c r="MYP692" s="247"/>
      <c r="MYQ692" s="247"/>
      <c r="MYR692" s="247"/>
      <c r="MYS692" s="247"/>
      <c r="MYT692" s="247"/>
      <c r="MYU692" s="247"/>
      <c r="MYV692" s="247"/>
      <c r="MYW692" s="247"/>
      <c r="MYX692" s="247"/>
      <c r="MYY692" s="247"/>
      <c r="MYZ692" s="247"/>
      <c r="MZA692" s="247"/>
      <c r="MZB692" s="247"/>
      <c r="MZC692" s="247"/>
      <c r="MZD692" s="247"/>
      <c r="MZE692" s="247"/>
      <c r="MZF692" s="247"/>
      <c r="MZG692" s="247"/>
      <c r="MZH692" s="247"/>
      <c r="MZI692" s="247"/>
      <c r="MZJ692" s="247"/>
      <c r="MZK692" s="247"/>
      <c r="MZL692" s="247"/>
      <c r="MZM692" s="247"/>
      <c r="MZN692" s="247"/>
      <c r="MZO692" s="247"/>
      <c r="MZP692" s="247"/>
      <c r="MZQ692" s="247"/>
      <c r="MZR692" s="247"/>
      <c r="MZS692" s="247"/>
      <c r="MZT692" s="247"/>
      <c r="MZU692" s="247"/>
      <c r="MZV692" s="247"/>
      <c r="MZW692" s="247"/>
      <c r="MZX692" s="247"/>
      <c r="MZY692" s="247"/>
      <c r="MZZ692" s="247"/>
      <c r="NAA692" s="247"/>
      <c r="NAB692" s="247"/>
      <c r="NAC692" s="247"/>
      <c r="NAD692" s="247"/>
      <c r="NAE692" s="247"/>
      <c r="NAF692" s="247"/>
      <c r="NAG692" s="247"/>
      <c r="NAH692" s="247"/>
      <c r="NAI692" s="247"/>
      <c r="NAJ692" s="247"/>
      <c r="NAK692" s="247"/>
      <c r="NAL692" s="247"/>
      <c r="NAM692" s="247"/>
      <c r="NAN692" s="247"/>
      <c r="NAO692" s="247"/>
      <c r="NAP692" s="247"/>
      <c r="NAQ692" s="247"/>
      <c r="NAR692" s="247"/>
      <c r="NAS692" s="247"/>
      <c r="NAT692" s="247"/>
      <c r="NAU692" s="247"/>
      <c r="NAV692" s="247"/>
      <c r="NAW692" s="247"/>
      <c r="NAX692" s="247"/>
      <c r="NAY692" s="247"/>
      <c r="NAZ692" s="247"/>
      <c r="NBA692" s="247"/>
      <c r="NBB692" s="247"/>
      <c r="NBC692" s="247"/>
      <c r="NBD692" s="247"/>
      <c r="NBE692" s="247"/>
      <c r="NBF692" s="247"/>
      <c r="NBG692" s="247"/>
      <c r="NBH692" s="247"/>
      <c r="NBI692" s="247"/>
      <c r="NBJ692" s="247"/>
      <c r="NBK692" s="247"/>
      <c r="NBL692" s="247"/>
      <c r="NBM692" s="247"/>
      <c r="NBN692" s="247"/>
      <c r="NBO692" s="247"/>
      <c r="NBP692" s="247"/>
      <c r="NBQ692" s="247"/>
      <c r="NBR692" s="247"/>
      <c r="NBS692" s="247"/>
      <c r="NBT692" s="247"/>
      <c r="NBU692" s="247"/>
      <c r="NBV692" s="247"/>
      <c r="NBW692" s="247"/>
      <c r="NBX692" s="247"/>
      <c r="NBY692" s="247"/>
      <c r="NBZ692" s="247"/>
      <c r="NCA692" s="247"/>
      <c r="NCB692" s="247"/>
      <c r="NCC692" s="247"/>
      <c r="NCD692" s="247"/>
      <c r="NCE692" s="247"/>
      <c r="NCF692" s="247"/>
      <c r="NCG692" s="247"/>
      <c r="NCH692" s="247"/>
      <c r="NCI692" s="247"/>
      <c r="NCJ692" s="247"/>
      <c r="NCK692" s="247"/>
      <c r="NCL692" s="247"/>
      <c r="NCM692" s="247"/>
      <c r="NCN692" s="247"/>
      <c r="NCO692" s="247"/>
      <c r="NCP692" s="247"/>
      <c r="NCQ692" s="247"/>
      <c r="NCR692" s="247"/>
      <c r="NCS692" s="247"/>
      <c r="NCT692" s="247"/>
      <c r="NCU692" s="247"/>
      <c r="NCV692" s="247"/>
      <c r="NCW692" s="247"/>
      <c r="NCX692" s="247"/>
      <c r="NCY692" s="247"/>
      <c r="NCZ692" s="247"/>
      <c r="NDA692" s="247"/>
      <c r="NDB692" s="247"/>
      <c r="NDC692" s="247"/>
      <c r="NDD692" s="247"/>
      <c r="NDE692" s="247"/>
      <c r="NDF692" s="247"/>
      <c r="NDG692" s="247"/>
      <c r="NDH692" s="247"/>
      <c r="NDI692" s="247"/>
      <c r="NDJ692" s="247"/>
      <c r="NDK692" s="247"/>
      <c r="NDL692" s="247"/>
      <c r="NDM692" s="247"/>
      <c r="NDN692" s="247"/>
      <c r="NDO692" s="247"/>
      <c r="NDP692" s="247"/>
      <c r="NDQ692" s="247"/>
      <c r="NDR692" s="247"/>
      <c r="NDS692" s="247"/>
      <c r="NDT692" s="247"/>
      <c r="NDU692" s="247"/>
      <c r="NDV692" s="247"/>
      <c r="NDW692" s="247"/>
      <c r="NDX692" s="247"/>
      <c r="NDY692" s="247"/>
      <c r="NDZ692" s="247"/>
      <c r="NEA692" s="247"/>
      <c r="NEB692" s="247"/>
      <c r="NEC692" s="247"/>
      <c r="NED692" s="247"/>
      <c r="NEE692" s="247"/>
      <c r="NEF692" s="247"/>
      <c r="NEG692" s="247"/>
      <c r="NEH692" s="247"/>
      <c r="NEI692" s="247"/>
      <c r="NEJ692" s="247"/>
      <c r="NEK692" s="247"/>
      <c r="NEL692" s="247"/>
      <c r="NEM692" s="247"/>
      <c r="NEN692" s="247"/>
      <c r="NEO692" s="247"/>
      <c r="NEP692" s="247"/>
      <c r="NEQ692" s="247"/>
      <c r="NER692" s="247"/>
      <c r="NES692" s="247"/>
      <c r="NET692" s="247"/>
      <c r="NEU692" s="247"/>
      <c r="NEV692" s="247"/>
      <c r="NEW692" s="247"/>
      <c r="NEX692" s="247"/>
      <c r="NEY692" s="247"/>
      <c r="NEZ692" s="247"/>
      <c r="NFA692" s="247"/>
      <c r="NFB692" s="247"/>
      <c r="NFC692" s="247"/>
      <c r="NFD692" s="247"/>
      <c r="NFE692" s="247"/>
      <c r="NFF692" s="247"/>
      <c r="NFG692" s="247"/>
      <c r="NFH692" s="247"/>
      <c r="NFI692" s="247"/>
      <c r="NFJ692" s="247"/>
      <c r="NFK692" s="247"/>
      <c r="NFL692" s="247"/>
      <c r="NFM692" s="247"/>
      <c r="NFN692" s="247"/>
      <c r="NFO692" s="247"/>
      <c r="NFP692" s="247"/>
      <c r="NFQ692" s="247"/>
      <c r="NFR692" s="247"/>
      <c r="NFS692" s="247"/>
      <c r="NFT692" s="247"/>
      <c r="NFU692" s="247"/>
      <c r="NFV692" s="247"/>
      <c r="NFW692" s="247"/>
      <c r="NFX692" s="247"/>
      <c r="NFY692" s="247"/>
      <c r="NFZ692" s="247"/>
      <c r="NGA692" s="247"/>
      <c r="NGB692" s="247"/>
      <c r="NGC692" s="247"/>
      <c r="NGD692" s="247"/>
      <c r="NGE692" s="247"/>
      <c r="NGF692" s="247"/>
      <c r="NGG692" s="247"/>
      <c r="NGH692" s="247"/>
      <c r="NGI692" s="247"/>
      <c r="NGJ692" s="247"/>
      <c r="NGK692" s="247"/>
      <c r="NGL692" s="247"/>
      <c r="NGM692" s="247"/>
      <c r="NGN692" s="247"/>
      <c r="NGO692" s="247"/>
      <c r="NGP692" s="247"/>
      <c r="NGQ692" s="247"/>
      <c r="NGR692" s="247"/>
      <c r="NGS692" s="247"/>
      <c r="NGT692" s="247"/>
      <c r="NGU692" s="247"/>
      <c r="NGV692" s="247"/>
      <c r="NGW692" s="247"/>
      <c r="NGX692" s="247"/>
      <c r="NGY692" s="247"/>
      <c r="NGZ692" s="247"/>
      <c r="NHA692" s="247"/>
      <c r="NHB692" s="247"/>
      <c r="NHC692" s="247"/>
      <c r="NHD692" s="247"/>
      <c r="NHE692" s="247"/>
      <c r="NHF692" s="247"/>
      <c r="NHG692" s="247"/>
      <c r="NHH692" s="247"/>
      <c r="NHI692" s="247"/>
      <c r="NHJ692" s="247"/>
      <c r="NHK692" s="247"/>
      <c r="NHL692" s="247"/>
      <c r="NHM692" s="247"/>
      <c r="NHN692" s="247"/>
      <c r="NHO692" s="247"/>
      <c r="NHP692" s="247"/>
      <c r="NHQ692" s="247"/>
      <c r="NHR692" s="247"/>
      <c r="NHS692" s="247"/>
      <c r="NHT692" s="247"/>
      <c r="NHU692" s="247"/>
      <c r="NHV692" s="247"/>
      <c r="NHW692" s="247"/>
      <c r="NHX692" s="247"/>
      <c r="NHY692" s="247"/>
      <c r="NHZ692" s="247"/>
      <c r="NIA692" s="247"/>
      <c r="NIB692" s="247"/>
      <c r="NIC692" s="247"/>
      <c r="NID692" s="247"/>
      <c r="NIE692" s="247"/>
      <c r="NIF692" s="247"/>
      <c r="NIG692" s="247"/>
      <c r="NIH692" s="247"/>
      <c r="NII692" s="247"/>
      <c r="NIJ692" s="247"/>
      <c r="NIK692" s="247"/>
      <c r="NIL692" s="247"/>
      <c r="NIM692" s="247"/>
      <c r="NIN692" s="247"/>
      <c r="NIO692" s="247"/>
      <c r="NIP692" s="247"/>
      <c r="NIQ692" s="247"/>
      <c r="NIR692" s="247"/>
      <c r="NIS692" s="247"/>
      <c r="NIT692" s="247"/>
      <c r="NIU692" s="247"/>
      <c r="NIV692" s="247"/>
      <c r="NIW692" s="247"/>
      <c r="NIX692" s="247"/>
      <c r="NIY692" s="247"/>
      <c r="NIZ692" s="247"/>
      <c r="NJA692" s="247"/>
      <c r="NJB692" s="247"/>
      <c r="NJC692" s="247"/>
      <c r="NJD692" s="247"/>
      <c r="NJE692" s="247"/>
      <c r="NJF692" s="247"/>
      <c r="NJG692" s="247"/>
      <c r="NJH692" s="247"/>
      <c r="NJI692" s="247"/>
      <c r="NJJ692" s="247"/>
      <c r="NJK692" s="247"/>
      <c r="NJL692" s="247"/>
      <c r="NJM692" s="247"/>
      <c r="NJN692" s="247"/>
      <c r="NJO692" s="247"/>
      <c r="NJP692" s="247"/>
      <c r="NJQ692" s="247"/>
      <c r="NJR692" s="247"/>
      <c r="NJS692" s="247"/>
      <c r="NJT692" s="247"/>
      <c r="NJU692" s="247"/>
      <c r="NJV692" s="247"/>
      <c r="NJW692" s="247"/>
      <c r="NJX692" s="247"/>
      <c r="NJY692" s="247"/>
      <c r="NJZ692" s="247"/>
      <c r="NKA692" s="247"/>
      <c r="NKB692" s="247"/>
      <c r="NKC692" s="247"/>
      <c r="NKD692" s="247"/>
      <c r="NKE692" s="247"/>
      <c r="NKF692" s="247"/>
      <c r="NKG692" s="247"/>
      <c r="NKH692" s="247"/>
      <c r="NKI692" s="247"/>
      <c r="NKJ692" s="247"/>
      <c r="NKK692" s="247"/>
      <c r="NKL692" s="247"/>
      <c r="NKM692" s="247"/>
      <c r="NKN692" s="247"/>
      <c r="NKO692" s="247"/>
      <c r="NKP692" s="247"/>
      <c r="NKQ692" s="247"/>
      <c r="NKR692" s="247"/>
      <c r="NKS692" s="247"/>
      <c r="NKT692" s="247"/>
      <c r="NKU692" s="247"/>
      <c r="NKV692" s="247"/>
      <c r="NKW692" s="247"/>
      <c r="NKX692" s="247"/>
      <c r="NKY692" s="247"/>
      <c r="NKZ692" s="247"/>
      <c r="NLA692" s="247"/>
      <c r="NLB692" s="247"/>
      <c r="NLC692" s="247"/>
      <c r="NLD692" s="247"/>
      <c r="NLE692" s="247"/>
      <c r="NLF692" s="247"/>
      <c r="NLG692" s="247"/>
      <c r="NLH692" s="247"/>
      <c r="NLI692" s="247"/>
      <c r="NLJ692" s="247"/>
      <c r="NLK692" s="247"/>
      <c r="NLL692" s="247"/>
      <c r="NLM692" s="247"/>
      <c r="NLN692" s="247"/>
      <c r="NLO692" s="247"/>
      <c r="NLP692" s="247"/>
      <c r="NLQ692" s="247"/>
      <c r="NLR692" s="247"/>
      <c r="NLS692" s="247"/>
      <c r="NLT692" s="247"/>
      <c r="NLU692" s="247"/>
      <c r="NLV692" s="247"/>
      <c r="NLW692" s="247"/>
      <c r="NLX692" s="247"/>
      <c r="NLY692" s="247"/>
      <c r="NLZ692" s="247"/>
      <c r="NMA692" s="247"/>
      <c r="NMB692" s="247"/>
      <c r="NMC692" s="247"/>
      <c r="NMD692" s="247"/>
      <c r="NME692" s="247"/>
      <c r="NMF692" s="247"/>
      <c r="NMG692" s="247"/>
      <c r="NMH692" s="247"/>
      <c r="NMI692" s="247"/>
      <c r="NMJ692" s="247"/>
      <c r="NMK692" s="247"/>
      <c r="NML692" s="247"/>
      <c r="NMM692" s="247"/>
      <c r="NMN692" s="247"/>
      <c r="NMO692" s="247"/>
      <c r="NMP692" s="247"/>
      <c r="NMQ692" s="247"/>
      <c r="NMR692" s="247"/>
      <c r="NMS692" s="247"/>
      <c r="NMT692" s="247"/>
      <c r="NMU692" s="247"/>
      <c r="NMV692" s="247"/>
      <c r="NMW692" s="247"/>
      <c r="NMX692" s="247"/>
      <c r="NMY692" s="247"/>
      <c r="NMZ692" s="247"/>
      <c r="NNA692" s="247"/>
      <c r="NNB692" s="247"/>
      <c r="NNC692" s="247"/>
      <c r="NND692" s="247"/>
      <c r="NNE692" s="247"/>
      <c r="NNF692" s="247"/>
      <c r="NNG692" s="247"/>
      <c r="NNH692" s="247"/>
      <c r="NNI692" s="247"/>
      <c r="NNJ692" s="247"/>
      <c r="NNK692" s="247"/>
      <c r="NNL692" s="247"/>
      <c r="NNM692" s="247"/>
      <c r="NNN692" s="247"/>
      <c r="NNO692" s="247"/>
      <c r="NNP692" s="247"/>
      <c r="NNQ692" s="247"/>
      <c r="NNR692" s="247"/>
      <c r="NNS692" s="247"/>
      <c r="NNT692" s="247"/>
      <c r="NNU692" s="247"/>
      <c r="NNV692" s="247"/>
      <c r="NNW692" s="247"/>
      <c r="NNX692" s="247"/>
      <c r="NNY692" s="247"/>
      <c r="NNZ692" s="247"/>
      <c r="NOA692" s="247"/>
      <c r="NOB692" s="247"/>
      <c r="NOC692" s="247"/>
      <c r="NOD692" s="247"/>
      <c r="NOE692" s="247"/>
      <c r="NOF692" s="247"/>
      <c r="NOG692" s="247"/>
      <c r="NOH692" s="247"/>
      <c r="NOI692" s="247"/>
      <c r="NOJ692" s="247"/>
      <c r="NOK692" s="247"/>
      <c r="NOL692" s="247"/>
      <c r="NOM692" s="247"/>
      <c r="NON692" s="247"/>
      <c r="NOO692" s="247"/>
      <c r="NOP692" s="247"/>
      <c r="NOQ692" s="247"/>
      <c r="NOR692" s="247"/>
      <c r="NOS692" s="247"/>
      <c r="NOT692" s="247"/>
      <c r="NOU692" s="247"/>
      <c r="NOV692" s="247"/>
      <c r="NOW692" s="247"/>
      <c r="NOX692" s="247"/>
      <c r="NOY692" s="247"/>
      <c r="NOZ692" s="247"/>
      <c r="NPA692" s="247"/>
      <c r="NPB692" s="247"/>
      <c r="NPC692" s="247"/>
      <c r="NPD692" s="247"/>
      <c r="NPE692" s="247"/>
      <c r="NPF692" s="247"/>
      <c r="NPG692" s="247"/>
      <c r="NPH692" s="247"/>
      <c r="NPI692" s="247"/>
      <c r="NPJ692" s="247"/>
      <c r="NPK692" s="247"/>
      <c r="NPL692" s="247"/>
      <c r="NPM692" s="247"/>
      <c r="NPN692" s="247"/>
      <c r="NPO692" s="247"/>
      <c r="NPP692" s="247"/>
      <c r="NPQ692" s="247"/>
      <c r="NPR692" s="247"/>
      <c r="NPS692" s="247"/>
      <c r="NPT692" s="247"/>
      <c r="NPU692" s="247"/>
      <c r="NPV692" s="247"/>
      <c r="NPW692" s="247"/>
      <c r="NPX692" s="247"/>
      <c r="NPY692" s="247"/>
      <c r="NPZ692" s="247"/>
      <c r="NQA692" s="247"/>
      <c r="NQB692" s="247"/>
      <c r="NQC692" s="247"/>
      <c r="NQD692" s="247"/>
      <c r="NQE692" s="247"/>
      <c r="NQF692" s="247"/>
      <c r="NQG692" s="247"/>
      <c r="NQH692" s="247"/>
      <c r="NQI692" s="247"/>
      <c r="NQJ692" s="247"/>
      <c r="NQK692" s="247"/>
      <c r="NQL692" s="247"/>
      <c r="NQM692" s="247"/>
      <c r="NQN692" s="247"/>
      <c r="NQO692" s="247"/>
      <c r="NQP692" s="247"/>
      <c r="NQQ692" s="247"/>
      <c r="NQR692" s="247"/>
      <c r="NQS692" s="247"/>
      <c r="NQT692" s="247"/>
      <c r="NQU692" s="247"/>
      <c r="NQV692" s="247"/>
      <c r="NQW692" s="247"/>
      <c r="NQX692" s="247"/>
      <c r="NQY692" s="247"/>
      <c r="NQZ692" s="247"/>
      <c r="NRA692" s="247"/>
      <c r="NRB692" s="247"/>
      <c r="NRC692" s="247"/>
      <c r="NRD692" s="247"/>
      <c r="NRE692" s="247"/>
      <c r="NRF692" s="247"/>
      <c r="NRG692" s="247"/>
      <c r="NRH692" s="247"/>
      <c r="NRI692" s="247"/>
      <c r="NRJ692" s="247"/>
      <c r="NRK692" s="247"/>
      <c r="NRL692" s="247"/>
      <c r="NRM692" s="247"/>
      <c r="NRN692" s="247"/>
      <c r="NRO692" s="247"/>
      <c r="NRP692" s="247"/>
      <c r="NRQ692" s="247"/>
      <c r="NRR692" s="247"/>
      <c r="NRS692" s="247"/>
      <c r="NRT692" s="247"/>
      <c r="NRU692" s="247"/>
      <c r="NRV692" s="247"/>
      <c r="NRW692" s="247"/>
      <c r="NRX692" s="247"/>
      <c r="NRY692" s="247"/>
      <c r="NRZ692" s="247"/>
      <c r="NSA692" s="247"/>
      <c r="NSB692" s="247"/>
      <c r="NSC692" s="247"/>
      <c r="NSD692" s="247"/>
      <c r="NSE692" s="247"/>
      <c r="NSF692" s="247"/>
      <c r="NSG692" s="247"/>
      <c r="NSH692" s="247"/>
      <c r="NSI692" s="247"/>
      <c r="NSJ692" s="247"/>
      <c r="NSK692" s="247"/>
      <c r="NSL692" s="247"/>
      <c r="NSM692" s="247"/>
      <c r="NSN692" s="247"/>
      <c r="NSO692" s="247"/>
      <c r="NSP692" s="247"/>
      <c r="NSQ692" s="247"/>
      <c r="NSR692" s="247"/>
      <c r="NSS692" s="247"/>
      <c r="NST692" s="247"/>
      <c r="NSU692" s="247"/>
      <c r="NSV692" s="247"/>
      <c r="NSW692" s="247"/>
      <c r="NSX692" s="247"/>
      <c r="NSY692" s="247"/>
      <c r="NSZ692" s="247"/>
      <c r="NTA692" s="247"/>
      <c r="NTB692" s="247"/>
      <c r="NTC692" s="247"/>
      <c r="NTD692" s="247"/>
      <c r="NTE692" s="247"/>
      <c r="NTF692" s="247"/>
      <c r="NTG692" s="247"/>
      <c r="NTH692" s="247"/>
      <c r="NTI692" s="247"/>
      <c r="NTJ692" s="247"/>
      <c r="NTK692" s="247"/>
      <c r="NTL692" s="247"/>
      <c r="NTM692" s="247"/>
      <c r="NTN692" s="247"/>
      <c r="NTO692" s="247"/>
      <c r="NTP692" s="247"/>
      <c r="NTQ692" s="247"/>
      <c r="NTR692" s="247"/>
      <c r="NTS692" s="247"/>
      <c r="NTT692" s="247"/>
      <c r="NTU692" s="247"/>
      <c r="NTV692" s="247"/>
      <c r="NTW692" s="247"/>
      <c r="NTX692" s="247"/>
      <c r="NTY692" s="247"/>
      <c r="NTZ692" s="247"/>
      <c r="NUA692" s="247"/>
      <c r="NUB692" s="247"/>
      <c r="NUC692" s="247"/>
      <c r="NUD692" s="247"/>
      <c r="NUE692" s="247"/>
      <c r="NUF692" s="247"/>
      <c r="NUG692" s="247"/>
      <c r="NUH692" s="247"/>
      <c r="NUI692" s="247"/>
      <c r="NUJ692" s="247"/>
      <c r="NUK692" s="247"/>
      <c r="NUL692" s="247"/>
      <c r="NUM692" s="247"/>
      <c r="NUN692" s="247"/>
      <c r="NUO692" s="247"/>
      <c r="NUP692" s="247"/>
      <c r="NUQ692" s="247"/>
      <c r="NUR692" s="247"/>
      <c r="NUS692" s="247"/>
      <c r="NUT692" s="247"/>
      <c r="NUU692" s="247"/>
      <c r="NUV692" s="247"/>
      <c r="NUW692" s="247"/>
      <c r="NUX692" s="247"/>
      <c r="NUY692" s="247"/>
      <c r="NUZ692" s="247"/>
      <c r="NVA692" s="247"/>
      <c r="NVB692" s="247"/>
      <c r="NVC692" s="247"/>
      <c r="NVD692" s="247"/>
      <c r="NVE692" s="247"/>
      <c r="NVF692" s="247"/>
      <c r="NVG692" s="247"/>
      <c r="NVH692" s="247"/>
      <c r="NVI692" s="247"/>
      <c r="NVJ692" s="247"/>
      <c r="NVK692" s="247"/>
      <c r="NVL692" s="247"/>
      <c r="NVM692" s="247"/>
      <c r="NVN692" s="247"/>
      <c r="NVO692" s="247"/>
      <c r="NVP692" s="247"/>
      <c r="NVQ692" s="247"/>
      <c r="NVR692" s="247"/>
      <c r="NVS692" s="247"/>
      <c r="NVT692" s="247"/>
      <c r="NVU692" s="247"/>
      <c r="NVV692" s="247"/>
      <c r="NVW692" s="247"/>
      <c r="NVX692" s="247"/>
      <c r="NVY692" s="247"/>
      <c r="NVZ692" s="247"/>
      <c r="NWA692" s="247"/>
      <c r="NWB692" s="247"/>
      <c r="NWC692" s="247"/>
      <c r="NWD692" s="247"/>
      <c r="NWE692" s="247"/>
      <c r="NWF692" s="247"/>
      <c r="NWG692" s="247"/>
      <c r="NWH692" s="247"/>
      <c r="NWI692" s="247"/>
      <c r="NWJ692" s="247"/>
      <c r="NWK692" s="247"/>
      <c r="NWL692" s="247"/>
      <c r="NWM692" s="247"/>
      <c r="NWN692" s="247"/>
      <c r="NWO692" s="247"/>
      <c r="NWP692" s="247"/>
      <c r="NWQ692" s="247"/>
      <c r="NWR692" s="247"/>
      <c r="NWS692" s="247"/>
      <c r="NWT692" s="247"/>
      <c r="NWU692" s="247"/>
      <c r="NWV692" s="247"/>
      <c r="NWW692" s="247"/>
      <c r="NWX692" s="247"/>
      <c r="NWY692" s="247"/>
      <c r="NWZ692" s="247"/>
      <c r="NXA692" s="247"/>
      <c r="NXB692" s="247"/>
      <c r="NXC692" s="247"/>
      <c r="NXD692" s="247"/>
      <c r="NXE692" s="247"/>
      <c r="NXF692" s="247"/>
      <c r="NXG692" s="247"/>
      <c r="NXH692" s="247"/>
      <c r="NXI692" s="247"/>
      <c r="NXJ692" s="247"/>
      <c r="NXK692" s="247"/>
      <c r="NXL692" s="247"/>
      <c r="NXM692" s="247"/>
      <c r="NXN692" s="247"/>
      <c r="NXO692" s="247"/>
      <c r="NXP692" s="247"/>
      <c r="NXQ692" s="247"/>
      <c r="NXR692" s="247"/>
      <c r="NXS692" s="247"/>
      <c r="NXT692" s="247"/>
      <c r="NXU692" s="247"/>
      <c r="NXV692" s="247"/>
      <c r="NXW692" s="247"/>
      <c r="NXX692" s="247"/>
      <c r="NXY692" s="247"/>
      <c r="NXZ692" s="247"/>
      <c r="NYA692" s="247"/>
      <c r="NYB692" s="247"/>
      <c r="NYC692" s="247"/>
      <c r="NYD692" s="247"/>
      <c r="NYE692" s="247"/>
      <c r="NYF692" s="247"/>
      <c r="NYG692" s="247"/>
      <c r="NYH692" s="247"/>
      <c r="NYI692" s="247"/>
      <c r="NYJ692" s="247"/>
      <c r="NYK692" s="247"/>
      <c r="NYL692" s="247"/>
      <c r="NYM692" s="247"/>
      <c r="NYN692" s="247"/>
      <c r="NYO692" s="247"/>
      <c r="NYP692" s="247"/>
      <c r="NYQ692" s="247"/>
      <c r="NYR692" s="247"/>
      <c r="NYS692" s="247"/>
      <c r="NYT692" s="247"/>
      <c r="NYU692" s="247"/>
      <c r="NYV692" s="247"/>
      <c r="NYW692" s="247"/>
      <c r="NYX692" s="247"/>
      <c r="NYY692" s="247"/>
      <c r="NYZ692" s="247"/>
      <c r="NZA692" s="247"/>
      <c r="NZB692" s="247"/>
      <c r="NZC692" s="247"/>
      <c r="NZD692" s="247"/>
      <c r="NZE692" s="247"/>
      <c r="NZF692" s="247"/>
      <c r="NZG692" s="247"/>
      <c r="NZH692" s="247"/>
      <c r="NZI692" s="247"/>
      <c r="NZJ692" s="247"/>
      <c r="NZK692" s="247"/>
      <c r="NZL692" s="247"/>
      <c r="NZM692" s="247"/>
      <c r="NZN692" s="247"/>
      <c r="NZO692" s="247"/>
      <c r="NZP692" s="247"/>
      <c r="NZQ692" s="247"/>
      <c r="NZR692" s="247"/>
      <c r="NZS692" s="247"/>
      <c r="NZT692" s="247"/>
      <c r="NZU692" s="247"/>
      <c r="NZV692" s="247"/>
      <c r="NZW692" s="247"/>
      <c r="NZX692" s="247"/>
      <c r="NZY692" s="247"/>
      <c r="NZZ692" s="247"/>
      <c r="OAA692" s="247"/>
      <c r="OAB692" s="247"/>
      <c r="OAC692" s="247"/>
      <c r="OAD692" s="247"/>
      <c r="OAE692" s="247"/>
      <c r="OAF692" s="247"/>
      <c r="OAG692" s="247"/>
      <c r="OAH692" s="247"/>
      <c r="OAI692" s="247"/>
      <c r="OAJ692" s="247"/>
      <c r="OAK692" s="247"/>
      <c r="OAL692" s="247"/>
      <c r="OAM692" s="247"/>
      <c r="OAN692" s="247"/>
      <c r="OAO692" s="247"/>
      <c r="OAP692" s="247"/>
      <c r="OAQ692" s="247"/>
      <c r="OAR692" s="247"/>
      <c r="OAS692" s="247"/>
      <c r="OAT692" s="247"/>
      <c r="OAU692" s="247"/>
      <c r="OAV692" s="247"/>
      <c r="OAW692" s="247"/>
      <c r="OAX692" s="247"/>
      <c r="OAY692" s="247"/>
      <c r="OAZ692" s="247"/>
      <c r="OBA692" s="247"/>
      <c r="OBB692" s="247"/>
      <c r="OBC692" s="247"/>
      <c r="OBD692" s="247"/>
      <c r="OBE692" s="247"/>
      <c r="OBF692" s="247"/>
      <c r="OBG692" s="247"/>
      <c r="OBH692" s="247"/>
      <c r="OBI692" s="247"/>
      <c r="OBJ692" s="247"/>
      <c r="OBK692" s="247"/>
      <c r="OBL692" s="247"/>
      <c r="OBM692" s="247"/>
      <c r="OBN692" s="247"/>
      <c r="OBO692" s="247"/>
      <c r="OBP692" s="247"/>
      <c r="OBQ692" s="247"/>
      <c r="OBR692" s="247"/>
      <c r="OBS692" s="247"/>
      <c r="OBT692" s="247"/>
      <c r="OBU692" s="247"/>
      <c r="OBV692" s="247"/>
      <c r="OBW692" s="247"/>
      <c r="OBX692" s="247"/>
      <c r="OBY692" s="247"/>
      <c r="OBZ692" s="247"/>
      <c r="OCA692" s="247"/>
      <c r="OCB692" s="247"/>
      <c r="OCC692" s="247"/>
      <c r="OCD692" s="247"/>
      <c r="OCE692" s="247"/>
      <c r="OCF692" s="247"/>
      <c r="OCG692" s="247"/>
      <c r="OCH692" s="247"/>
      <c r="OCI692" s="247"/>
      <c r="OCJ692" s="247"/>
      <c r="OCK692" s="247"/>
      <c r="OCL692" s="247"/>
      <c r="OCM692" s="247"/>
      <c r="OCN692" s="247"/>
      <c r="OCO692" s="247"/>
      <c r="OCP692" s="247"/>
      <c r="OCQ692" s="247"/>
      <c r="OCR692" s="247"/>
      <c r="OCS692" s="247"/>
      <c r="OCT692" s="247"/>
      <c r="OCU692" s="247"/>
      <c r="OCV692" s="247"/>
      <c r="OCW692" s="247"/>
      <c r="OCX692" s="247"/>
      <c r="OCY692" s="247"/>
      <c r="OCZ692" s="247"/>
      <c r="ODA692" s="247"/>
      <c r="ODB692" s="247"/>
      <c r="ODC692" s="247"/>
      <c r="ODD692" s="247"/>
      <c r="ODE692" s="247"/>
      <c r="ODF692" s="247"/>
      <c r="ODG692" s="247"/>
      <c r="ODH692" s="247"/>
      <c r="ODI692" s="247"/>
      <c r="ODJ692" s="247"/>
      <c r="ODK692" s="247"/>
      <c r="ODL692" s="247"/>
      <c r="ODM692" s="247"/>
      <c r="ODN692" s="247"/>
      <c r="ODO692" s="247"/>
      <c r="ODP692" s="247"/>
      <c r="ODQ692" s="247"/>
      <c r="ODR692" s="247"/>
      <c r="ODS692" s="247"/>
      <c r="ODT692" s="247"/>
      <c r="ODU692" s="247"/>
      <c r="ODV692" s="247"/>
      <c r="ODW692" s="247"/>
      <c r="ODX692" s="247"/>
      <c r="ODY692" s="247"/>
      <c r="ODZ692" s="247"/>
      <c r="OEA692" s="247"/>
      <c r="OEB692" s="247"/>
      <c r="OEC692" s="247"/>
      <c r="OED692" s="247"/>
      <c r="OEE692" s="247"/>
      <c r="OEF692" s="247"/>
      <c r="OEG692" s="247"/>
      <c r="OEH692" s="247"/>
      <c r="OEI692" s="247"/>
      <c r="OEJ692" s="247"/>
      <c r="OEK692" s="247"/>
      <c r="OEL692" s="247"/>
      <c r="OEM692" s="247"/>
      <c r="OEN692" s="247"/>
      <c r="OEO692" s="247"/>
      <c r="OEP692" s="247"/>
      <c r="OEQ692" s="247"/>
      <c r="OER692" s="247"/>
      <c r="OES692" s="247"/>
      <c r="OET692" s="247"/>
      <c r="OEU692" s="247"/>
      <c r="OEV692" s="247"/>
      <c r="OEW692" s="247"/>
      <c r="OEX692" s="247"/>
      <c r="OEY692" s="247"/>
      <c r="OEZ692" s="247"/>
      <c r="OFA692" s="247"/>
      <c r="OFB692" s="247"/>
      <c r="OFC692" s="247"/>
      <c r="OFD692" s="247"/>
      <c r="OFE692" s="247"/>
      <c r="OFF692" s="247"/>
      <c r="OFG692" s="247"/>
      <c r="OFH692" s="247"/>
      <c r="OFI692" s="247"/>
      <c r="OFJ692" s="247"/>
      <c r="OFK692" s="247"/>
      <c r="OFL692" s="247"/>
      <c r="OFM692" s="247"/>
      <c r="OFN692" s="247"/>
      <c r="OFO692" s="247"/>
      <c r="OFP692" s="247"/>
      <c r="OFQ692" s="247"/>
      <c r="OFR692" s="247"/>
      <c r="OFS692" s="247"/>
      <c r="OFT692" s="247"/>
      <c r="OFU692" s="247"/>
      <c r="OFV692" s="247"/>
      <c r="OFW692" s="247"/>
      <c r="OFX692" s="247"/>
      <c r="OFY692" s="247"/>
      <c r="OFZ692" s="247"/>
      <c r="OGA692" s="247"/>
      <c r="OGB692" s="247"/>
      <c r="OGC692" s="247"/>
      <c r="OGD692" s="247"/>
      <c r="OGE692" s="247"/>
      <c r="OGF692" s="247"/>
      <c r="OGG692" s="247"/>
      <c r="OGH692" s="247"/>
      <c r="OGI692" s="247"/>
      <c r="OGJ692" s="247"/>
      <c r="OGK692" s="247"/>
      <c r="OGL692" s="247"/>
      <c r="OGM692" s="247"/>
      <c r="OGN692" s="247"/>
      <c r="OGO692" s="247"/>
      <c r="OGP692" s="247"/>
      <c r="OGQ692" s="247"/>
      <c r="OGR692" s="247"/>
      <c r="OGS692" s="247"/>
      <c r="OGT692" s="247"/>
      <c r="OGU692" s="247"/>
      <c r="OGV692" s="247"/>
      <c r="OGW692" s="247"/>
      <c r="OGX692" s="247"/>
      <c r="OGY692" s="247"/>
      <c r="OGZ692" s="247"/>
      <c r="OHA692" s="247"/>
      <c r="OHB692" s="247"/>
      <c r="OHC692" s="247"/>
      <c r="OHD692" s="247"/>
      <c r="OHE692" s="247"/>
      <c r="OHF692" s="247"/>
      <c r="OHG692" s="247"/>
      <c r="OHH692" s="247"/>
      <c r="OHI692" s="247"/>
      <c r="OHJ692" s="247"/>
      <c r="OHK692" s="247"/>
      <c r="OHL692" s="247"/>
      <c r="OHM692" s="247"/>
      <c r="OHN692" s="247"/>
      <c r="OHO692" s="247"/>
      <c r="OHP692" s="247"/>
      <c r="OHQ692" s="247"/>
      <c r="OHR692" s="247"/>
      <c r="OHS692" s="247"/>
      <c r="OHT692" s="247"/>
      <c r="OHU692" s="247"/>
      <c r="OHV692" s="247"/>
      <c r="OHW692" s="247"/>
      <c r="OHX692" s="247"/>
      <c r="OHY692" s="247"/>
      <c r="OHZ692" s="247"/>
      <c r="OIA692" s="247"/>
      <c r="OIB692" s="247"/>
      <c r="OIC692" s="247"/>
      <c r="OID692" s="247"/>
      <c r="OIE692" s="247"/>
      <c r="OIF692" s="247"/>
      <c r="OIG692" s="247"/>
      <c r="OIH692" s="247"/>
      <c r="OII692" s="247"/>
      <c r="OIJ692" s="247"/>
      <c r="OIK692" s="247"/>
      <c r="OIL692" s="247"/>
      <c r="OIM692" s="247"/>
      <c r="OIN692" s="247"/>
      <c r="OIO692" s="247"/>
      <c r="OIP692" s="247"/>
      <c r="OIQ692" s="247"/>
      <c r="OIR692" s="247"/>
      <c r="OIS692" s="247"/>
      <c r="OIT692" s="247"/>
      <c r="OIU692" s="247"/>
      <c r="OIV692" s="247"/>
      <c r="OIW692" s="247"/>
      <c r="OIX692" s="247"/>
      <c r="OIY692" s="247"/>
      <c r="OIZ692" s="247"/>
      <c r="OJA692" s="247"/>
      <c r="OJB692" s="247"/>
      <c r="OJC692" s="247"/>
      <c r="OJD692" s="247"/>
      <c r="OJE692" s="247"/>
      <c r="OJF692" s="247"/>
      <c r="OJG692" s="247"/>
      <c r="OJH692" s="247"/>
      <c r="OJI692" s="247"/>
      <c r="OJJ692" s="247"/>
      <c r="OJK692" s="247"/>
      <c r="OJL692" s="247"/>
      <c r="OJM692" s="247"/>
      <c r="OJN692" s="247"/>
      <c r="OJO692" s="247"/>
      <c r="OJP692" s="247"/>
      <c r="OJQ692" s="247"/>
      <c r="OJR692" s="247"/>
      <c r="OJS692" s="247"/>
      <c r="OJT692" s="247"/>
      <c r="OJU692" s="247"/>
      <c r="OJV692" s="247"/>
      <c r="OJW692" s="247"/>
      <c r="OJX692" s="247"/>
      <c r="OJY692" s="247"/>
      <c r="OJZ692" s="247"/>
      <c r="OKA692" s="247"/>
      <c r="OKB692" s="247"/>
      <c r="OKC692" s="247"/>
      <c r="OKD692" s="247"/>
      <c r="OKE692" s="247"/>
      <c r="OKF692" s="247"/>
      <c r="OKG692" s="247"/>
      <c r="OKH692" s="247"/>
      <c r="OKI692" s="247"/>
      <c r="OKJ692" s="247"/>
      <c r="OKK692" s="247"/>
      <c r="OKL692" s="247"/>
      <c r="OKM692" s="247"/>
      <c r="OKN692" s="247"/>
      <c r="OKO692" s="247"/>
      <c r="OKP692" s="247"/>
      <c r="OKQ692" s="247"/>
      <c r="OKR692" s="247"/>
      <c r="OKS692" s="247"/>
      <c r="OKT692" s="247"/>
      <c r="OKU692" s="247"/>
      <c r="OKV692" s="247"/>
      <c r="OKW692" s="247"/>
      <c r="OKX692" s="247"/>
      <c r="OKY692" s="247"/>
      <c r="OKZ692" s="247"/>
      <c r="OLA692" s="247"/>
      <c r="OLB692" s="247"/>
      <c r="OLC692" s="247"/>
      <c r="OLD692" s="247"/>
      <c r="OLE692" s="247"/>
      <c r="OLF692" s="247"/>
      <c r="OLG692" s="247"/>
      <c r="OLH692" s="247"/>
      <c r="OLI692" s="247"/>
      <c r="OLJ692" s="247"/>
      <c r="OLK692" s="247"/>
      <c r="OLL692" s="247"/>
      <c r="OLM692" s="247"/>
      <c r="OLN692" s="247"/>
      <c r="OLO692" s="247"/>
      <c r="OLP692" s="247"/>
      <c r="OLQ692" s="247"/>
      <c r="OLR692" s="247"/>
      <c r="OLS692" s="247"/>
      <c r="OLT692" s="247"/>
      <c r="OLU692" s="247"/>
      <c r="OLV692" s="247"/>
      <c r="OLW692" s="247"/>
      <c r="OLX692" s="247"/>
      <c r="OLY692" s="247"/>
      <c r="OLZ692" s="247"/>
      <c r="OMA692" s="247"/>
      <c r="OMB692" s="247"/>
      <c r="OMC692" s="247"/>
      <c r="OMD692" s="247"/>
      <c r="OME692" s="247"/>
      <c r="OMF692" s="247"/>
      <c r="OMG692" s="247"/>
      <c r="OMH692" s="247"/>
      <c r="OMI692" s="247"/>
      <c r="OMJ692" s="247"/>
      <c r="OMK692" s="247"/>
      <c r="OML692" s="247"/>
      <c r="OMM692" s="247"/>
      <c r="OMN692" s="247"/>
      <c r="OMO692" s="247"/>
      <c r="OMP692" s="247"/>
      <c r="OMQ692" s="247"/>
      <c r="OMR692" s="247"/>
      <c r="OMS692" s="247"/>
      <c r="OMT692" s="247"/>
      <c r="OMU692" s="247"/>
      <c r="OMV692" s="247"/>
      <c r="OMW692" s="247"/>
      <c r="OMX692" s="247"/>
      <c r="OMY692" s="247"/>
      <c r="OMZ692" s="247"/>
      <c r="ONA692" s="247"/>
      <c r="ONB692" s="247"/>
      <c r="ONC692" s="247"/>
      <c r="OND692" s="247"/>
      <c r="ONE692" s="247"/>
      <c r="ONF692" s="247"/>
      <c r="ONG692" s="247"/>
      <c r="ONH692" s="247"/>
      <c r="ONI692" s="247"/>
      <c r="ONJ692" s="247"/>
      <c r="ONK692" s="247"/>
      <c r="ONL692" s="247"/>
      <c r="ONM692" s="247"/>
      <c r="ONN692" s="247"/>
      <c r="ONO692" s="247"/>
      <c r="ONP692" s="247"/>
      <c r="ONQ692" s="247"/>
      <c r="ONR692" s="247"/>
      <c r="ONS692" s="247"/>
      <c r="ONT692" s="247"/>
      <c r="ONU692" s="247"/>
      <c r="ONV692" s="247"/>
      <c r="ONW692" s="247"/>
      <c r="ONX692" s="247"/>
      <c r="ONY692" s="247"/>
      <c r="ONZ692" s="247"/>
      <c r="OOA692" s="247"/>
      <c r="OOB692" s="247"/>
      <c r="OOC692" s="247"/>
      <c r="OOD692" s="247"/>
      <c r="OOE692" s="247"/>
      <c r="OOF692" s="247"/>
      <c r="OOG692" s="247"/>
      <c r="OOH692" s="247"/>
      <c r="OOI692" s="247"/>
      <c r="OOJ692" s="247"/>
      <c r="OOK692" s="247"/>
      <c r="OOL692" s="247"/>
      <c r="OOM692" s="247"/>
      <c r="OON692" s="247"/>
      <c r="OOO692" s="247"/>
      <c r="OOP692" s="247"/>
      <c r="OOQ692" s="247"/>
      <c r="OOR692" s="247"/>
      <c r="OOS692" s="247"/>
      <c r="OOT692" s="247"/>
      <c r="OOU692" s="247"/>
      <c r="OOV692" s="247"/>
      <c r="OOW692" s="247"/>
      <c r="OOX692" s="247"/>
      <c r="OOY692" s="247"/>
      <c r="OOZ692" s="247"/>
      <c r="OPA692" s="247"/>
      <c r="OPB692" s="247"/>
      <c r="OPC692" s="247"/>
      <c r="OPD692" s="247"/>
      <c r="OPE692" s="247"/>
      <c r="OPF692" s="247"/>
      <c r="OPG692" s="247"/>
      <c r="OPH692" s="247"/>
      <c r="OPI692" s="247"/>
      <c r="OPJ692" s="247"/>
      <c r="OPK692" s="247"/>
      <c r="OPL692" s="247"/>
      <c r="OPM692" s="247"/>
      <c r="OPN692" s="247"/>
      <c r="OPO692" s="247"/>
      <c r="OPP692" s="247"/>
      <c r="OPQ692" s="247"/>
      <c r="OPR692" s="247"/>
      <c r="OPS692" s="247"/>
      <c r="OPT692" s="247"/>
      <c r="OPU692" s="247"/>
      <c r="OPV692" s="247"/>
      <c r="OPW692" s="247"/>
      <c r="OPX692" s="247"/>
      <c r="OPY692" s="247"/>
      <c r="OPZ692" s="247"/>
      <c r="OQA692" s="247"/>
      <c r="OQB692" s="247"/>
      <c r="OQC692" s="247"/>
      <c r="OQD692" s="247"/>
      <c r="OQE692" s="247"/>
      <c r="OQF692" s="247"/>
      <c r="OQG692" s="247"/>
      <c r="OQH692" s="247"/>
      <c r="OQI692" s="247"/>
      <c r="OQJ692" s="247"/>
      <c r="OQK692" s="247"/>
      <c r="OQL692" s="247"/>
      <c r="OQM692" s="247"/>
      <c r="OQN692" s="247"/>
      <c r="OQO692" s="247"/>
      <c r="OQP692" s="247"/>
      <c r="OQQ692" s="247"/>
      <c r="OQR692" s="247"/>
      <c r="OQS692" s="247"/>
      <c r="OQT692" s="247"/>
      <c r="OQU692" s="247"/>
      <c r="OQV692" s="247"/>
      <c r="OQW692" s="247"/>
      <c r="OQX692" s="247"/>
      <c r="OQY692" s="247"/>
      <c r="OQZ692" s="247"/>
      <c r="ORA692" s="247"/>
      <c r="ORB692" s="247"/>
      <c r="ORC692" s="247"/>
      <c r="ORD692" s="247"/>
      <c r="ORE692" s="247"/>
      <c r="ORF692" s="247"/>
      <c r="ORG692" s="247"/>
      <c r="ORH692" s="247"/>
      <c r="ORI692" s="247"/>
      <c r="ORJ692" s="247"/>
      <c r="ORK692" s="247"/>
      <c r="ORL692" s="247"/>
      <c r="ORM692" s="247"/>
      <c r="ORN692" s="247"/>
      <c r="ORO692" s="247"/>
      <c r="ORP692" s="247"/>
      <c r="ORQ692" s="247"/>
      <c r="ORR692" s="247"/>
      <c r="ORS692" s="247"/>
      <c r="ORT692" s="247"/>
      <c r="ORU692" s="247"/>
      <c r="ORV692" s="247"/>
      <c r="ORW692" s="247"/>
      <c r="ORX692" s="247"/>
      <c r="ORY692" s="247"/>
      <c r="ORZ692" s="247"/>
      <c r="OSA692" s="247"/>
      <c r="OSB692" s="247"/>
      <c r="OSC692" s="247"/>
      <c r="OSD692" s="247"/>
      <c r="OSE692" s="247"/>
      <c r="OSF692" s="247"/>
      <c r="OSG692" s="247"/>
      <c r="OSH692" s="247"/>
      <c r="OSI692" s="247"/>
      <c r="OSJ692" s="247"/>
      <c r="OSK692" s="247"/>
      <c r="OSL692" s="247"/>
      <c r="OSM692" s="247"/>
      <c r="OSN692" s="247"/>
      <c r="OSO692" s="247"/>
      <c r="OSP692" s="247"/>
      <c r="OSQ692" s="247"/>
      <c r="OSR692" s="247"/>
      <c r="OSS692" s="247"/>
      <c r="OST692" s="247"/>
      <c r="OSU692" s="247"/>
      <c r="OSV692" s="247"/>
      <c r="OSW692" s="247"/>
      <c r="OSX692" s="247"/>
      <c r="OSY692" s="247"/>
      <c r="OSZ692" s="247"/>
      <c r="OTA692" s="247"/>
      <c r="OTB692" s="247"/>
      <c r="OTC692" s="247"/>
      <c r="OTD692" s="247"/>
      <c r="OTE692" s="247"/>
      <c r="OTF692" s="247"/>
      <c r="OTG692" s="247"/>
      <c r="OTH692" s="247"/>
      <c r="OTI692" s="247"/>
      <c r="OTJ692" s="247"/>
      <c r="OTK692" s="247"/>
      <c r="OTL692" s="247"/>
      <c r="OTM692" s="247"/>
      <c r="OTN692" s="247"/>
      <c r="OTO692" s="247"/>
      <c r="OTP692" s="247"/>
      <c r="OTQ692" s="247"/>
      <c r="OTR692" s="247"/>
      <c r="OTS692" s="247"/>
      <c r="OTT692" s="247"/>
      <c r="OTU692" s="247"/>
      <c r="OTV692" s="247"/>
      <c r="OTW692" s="247"/>
      <c r="OTX692" s="247"/>
      <c r="OTY692" s="247"/>
      <c r="OTZ692" s="247"/>
      <c r="OUA692" s="247"/>
      <c r="OUB692" s="247"/>
      <c r="OUC692" s="247"/>
      <c r="OUD692" s="247"/>
      <c r="OUE692" s="247"/>
      <c r="OUF692" s="247"/>
      <c r="OUG692" s="247"/>
      <c r="OUH692" s="247"/>
      <c r="OUI692" s="247"/>
      <c r="OUJ692" s="247"/>
      <c r="OUK692" s="247"/>
      <c r="OUL692" s="247"/>
      <c r="OUM692" s="247"/>
      <c r="OUN692" s="247"/>
      <c r="OUO692" s="247"/>
      <c r="OUP692" s="247"/>
      <c r="OUQ692" s="247"/>
      <c r="OUR692" s="247"/>
      <c r="OUS692" s="247"/>
      <c r="OUT692" s="247"/>
      <c r="OUU692" s="247"/>
      <c r="OUV692" s="247"/>
      <c r="OUW692" s="247"/>
      <c r="OUX692" s="247"/>
      <c r="OUY692" s="247"/>
      <c r="OUZ692" s="247"/>
      <c r="OVA692" s="247"/>
      <c r="OVB692" s="247"/>
      <c r="OVC692" s="247"/>
      <c r="OVD692" s="247"/>
      <c r="OVE692" s="247"/>
      <c r="OVF692" s="247"/>
      <c r="OVG692" s="247"/>
      <c r="OVH692" s="247"/>
      <c r="OVI692" s="247"/>
      <c r="OVJ692" s="247"/>
      <c r="OVK692" s="247"/>
      <c r="OVL692" s="247"/>
      <c r="OVM692" s="247"/>
      <c r="OVN692" s="247"/>
      <c r="OVO692" s="247"/>
      <c r="OVP692" s="247"/>
      <c r="OVQ692" s="247"/>
      <c r="OVR692" s="247"/>
      <c r="OVS692" s="247"/>
      <c r="OVT692" s="247"/>
      <c r="OVU692" s="247"/>
      <c r="OVV692" s="247"/>
      <c r="OVW692" s="247"/>
      <c r="OVX692" s="247"/>
      <c r="OVY692" s="247"/>
      <c r="OVZ692" s="247"/>
      <c r="OWA692" s="247"/>
      <c r="OWB692" s="247"/>
      <c r="OWC692" s="247"/>
      <c r="OWD692" s="247"/>
      <c r="OWE692" s="247"/>
      <c r="OWF692" s="247"/>
      <c r="OWG692" s="247"/>
      <c r="OWH692" s="247"/>
      <c r="OWI692" s="247"/>
      <c r="OWJ692" s="247"/>
      <c r="OWK692" s="247"/>
      <c r="OWL692" s="247"/>
      <c r="OWM692" s="247"/>
      <c r="OWN692" s="247"/>
      <c r="OWO692" s="247"/>
      <c r="OWP692" s="247"/>
      <c r="OWQ692" s="247"/>
      <c r="OWR692" s="247"/>
      <c r="OWS692" s="247"/>
      <c r="OWT692" s="247"/>
      <c r="OWU692" s="247"/>
      <c r="OWV692" s="247"/>
      <c r="OWW692" s="247"/>
      <c r="OWX692" s="247"/>
      <c r="OWY692" s="247"/>
      <c r="OWZ692" s="247"/>
      <c r="OXA692" s="247"/>
      <c r="OXB692" s="247"/>
      <c r="OXC692" s="247"/>
      <c r="OXD692" s="247"/>
      <c r="OXE692" s="247"/>
      <c r="OXF692" s="247"/>
      <c r="OXG692" s="247"/>
      <c r="OXH692" s="247"/>
      <c r="OXI692" s="247"/>
      <c r="OXJ692" s="247"/>
      <c r="OXK692" s="247"/>
      <c r="OXL692" s="247"/>
      <c r="OXM692" s="247"/>
      <c r="OXN692" s="247"/>
      <c r="OXO692" s="247"/>
      <c r="OXP692" s="247"/>
      <c r="OXQ692" s="247"/>
      <c r="OXR692" s="247"/>
      <c r="OXS692" s="247"/>
      <c r="OXT692" s="247"/>
      <c r="OXU692" s="247"/>
      <c r="OXV692" s="247"/>
      <c r="OXW692" s="247"/>
      <c r="OXX692" s="247"/>
      <c r="OXY692" s="247"/>
      <c r="OXZ692" s="247"/>
      <c r="OYA692" s="247"/>
      <c r="OYB692" s="247"/>
      <c r="OYC692" s="247"/>
      <c r="OYD692" s="247"/>
      <c r="OYE692" s="247"/>
      <c r="OYF692" s="247"/>
      <c r="OYG692" s="247"/>
      <c r="OYH692" s="247"/>
      <c r="OYI692" s="247"/>
      <c r="OYJ692" s="247"/>
      <c r="OYK692" s="247"/>
      <c r="OYL692" s="247"/>
      <c r="OYM692" s="247"/>
      <c r="OYN692" s="247"/>
      <c r="OYO692" s="247"/>
      <c r="OYP692" s="247"/>
      <c r="OYQ692" s="247"/>
      <c r="OYR692" s="247"/>
      <c r="OYS692" s="247"/>
      <c r="OYT692" s="247"/>
      <c r="OYU692" s="247"/>
      <c r="OYV692" s="247"/>
      <c r="OYW692" s="247"/>
      <c r="OYX692" s="247"/>
      <c r="OYY692" s="247"/>
      <c r="OYZ692" s="247"/>
      <c r="OZA692" s="247"/>
      <c r="OZB692" s="247"/>
      <c r="OZC692" s="247"/>
      <c r="OZD692" s="247"/>
      <c r="OZE692" s="247"/>
      <c r="OZF692" s="247"/>
      <c r="OZG692" s="247"/>
      <c r="OZH692" s="247"/>
      <c r="OZI692" s="247"/>
      <c r="OZJ692" s="247"/>
      <c r="OZK692" s="247"/>
      <c r="OZL692" s="247"/>
      <c r="OZM692" s="247"/>
      <c r="OZN692" s="247"/>
      <c r="OZO692" s="247"/>
      <c r="OZP692" s="247"/>
      <c r="OZQ692" s="247"/>
      <c r="OZR692" s="247"/>
      <c r="OZS692" s="247"/>
      <c r="OZT692" s="247"/>
      <c r="OZU692" s="247"/>
      <c r="OZV692" s="247"/>
      <c r="OZW692" s="247"/>
      <c r="OZX692" s="247"/>
      <c r="OZY692" s="247"/>
      <c r="OZZ692" s="247"/>
      <c r="PAA692" s="247"/>
      <c r="PAB692" s="247"/>
      <c r="PAC692" s="247"/>
      <c r="PAD692" s="247"/>
      <c r="PAE692" s="247"/>
      <c r="PAF692" s="247"/>
      <c r="PAG692" s="247"/>
      <c r="PAH692" s="247"/>
      <c r="PAI692" s="247"/>
      <c r="PAJ692" s="247"/>
      <c r="PAK692" s="247"/>
      <c r="PAL692" s="247"/>
      <c r="PAM692" s="247"/>
      <c r="PAN692" s="247"/>
      <c r="PAO692" s="247"/>
      <c r="PAP692" s="247"/>
      <c r="PAQ692" s="247"/>
      <c r="PAR692" s="247"/>
      <c r="PAS692" s="247"/>
      <c r="PAT692" s="247"/>
      <c r="PAU692" s="247"/>
      <c r="PAV692" s="247"/>
      <c r="PAW692" s="247"/>
      <c r="PAX692" s="247"/>
      <c r="PAY692" s="247"/>
      <c r="PAZ692" s="247"/>
      <c r="PBA692" s="247"/>
      <c r="PBB692" s="247"/>
      <c r="PBC692" s="247"/>
      <c r="PBD692" s="247"/>
      <c r="PBE692" s="247"/>
      <c r="PBF692" s="247"/>
      <c r="PBG692" s="247"/>
      <c r="PBH692" s="247"/>
      <c r="PBI692" s="247"/>
      <c r="PBJ692" s="247"/>
      <c r="PBK692" s="247"/>
      <c r="PBL692" s="247"/>
      <c r="PBM692" s="247"/>
      <c r="PBN692" s="247"/>
      <c r="PBO692" s="247"/>
      <c r="PBP692" s="247"/>
      <c r="PBQ692" s="247"/>
      <c r="PBR692" s="247"/>
      <c r="PBS692" s="247"/>
      <c r="PBT692" s="247"/>
      <c r="PBU692" s="247"/>
      <c r="PBV692" s="247"/>
      <c r="PBW692" s="247"/>
      <c r="PBX692" s="247"/>
      <c r="PBY692" s="247"/>
      <c r="PBZ692" s="247"/>
      <c r="PCA692" s="247"/>
      <c r="PCB692" s="247"/>
      <c r="PCC692" s="247"/>
      <c r="PCD692" s="247"/>
      <c r="PCE692" s="247"/>
      <c r="PCF692" s="247"/>
      <c r="PCG692" s="247"/>
      <c r="PCH692" s="247"/>
      <c r="PCI692" s="247"/>
      <c r="PCJ692" s="247"/>
      <c r="PCK692" s="247"/>
      <c r="PCL692" s="247"/>
      <c r="PCM692" s="247"/>
      <c r="PCN692" s="247"/>
      <c r="PCO692" s="247"/>
      <c r="PCP692" s="247"/>
      <c r="PCQ692" s="247"/>
      <c r="PCR692" s="247"/>
      <c r="PCS692" s="247"/>
      <c r="PCT692" s="247"/>
      <c r="PCU692" s="247"/>
      <c r="PCV692" s="247"/>
      <c r="PCW692" s="247"/>
      <c r="PCX692" s="247"/>
      <c r="PCY692" s="247"/>
      <c r="PCZ692" s="247"/>
      <c r="PDA692" s="247"/>
      <c r="PDB692" s="247"/>
      <c r="PDC692" s="247"/>
      <c r="PDD692" s="247"/>
      <c r="PDE692" s="247"/>
      <c r="PDF692" s="247"/>
      <c r="PDG692" s="247"/>
      <c r="PDH692" s="247"/>
      <c r="PDI692" s="247"/>
      <c r="PDJ692" s="247"/>
      <c r="PDK692" s="247"/>
      <c r="PDL692" s="247"/>
      <c r="PDM692" s="247"/>
      <c r="PDN692" s="247"/>
      <c r="PDO692" s="247"/>
      <c r="PDP692" s="247"/>
      <c r="PDQ692" s="247"/>
      <c r="PDR692" s="247"/>
      <c r="PDS692" s="247"/>
      <c r="PDT692" s="247"/>
      <c r="PDU692" s="247"/>
      <c r="PDV692" s="247"/>
      <c r="PDW692" s="247"/>
      <c r="PDX692" s="247"/>
      <c r="PDY692" s="247"/>
      <c r="PDZ692" s="247"/>
      <c r="PEA692" s="247"/>
      <c r="PEB692" s="247"/>
      <c r="PEC692" s="247"/>
      <c r="PED692" s="247"/>
      <c r="PEE692" s="247"/>
      <c r="PEF692" s="247"/>
      <c r="PEG692" s="247"/>
      <c r="PEH692" s="247"/>
      <c r="PEI692" s="247"/>
      <c r="PEJ692" s="247"/>
      <c r="PEK692" s="247"/>
      <c r="PEL692" s="247"/>
      <c r="PEM692" s="247"/>
      <c r="PEN692" s="247"/>
      <c r="PEO692" s="247"/>
      <c r="PEP692" s="247"/>
      <c r="PEQ692" s="247"/>
      <c r="PER692" s="247"/>
      <c r="PES692" s="247"/>
      <c r="PET692" s="247"/>
      <c r="PEU692" s="247"/>
      <c r="PEV692" s="247"/>
      <c r="PEW692" s="247"/>
      <c r="PEX692" s="247"/>
      <c r="PEY692" s="247"/>
      <c r="PEZ692" s="247"/>
      <c r="PFA692" s="247"/>
      <c r="PFB692" s="247"/>
      <c r="PFC692" s="247"/>
      <c r="PFD692" s="247"/>
      <c r="PFE692" s="247"/>
      <c r="PFF692" s="247"/>
      <c r="PFG692" s="247"/>
      <c r="PFH692" s="247"/>
      <c r="PFI692" s="247"/>
      <c r="PFJ692" s="247"/>
      <c r="PFK692" s="247"/>
      <c r="PFL692" s="247"/>
      <c r="PFM692" s="247"/>
      <c r="PFN692" s="247"/>
      <c r="PFO692" s="247"/>
      <c r="PFP692" s="247"/>
      <c r="PFQ692" s="247"/>
      <c r="PFR692" s="247"/>
      <c r="PFS692" s="247"/>
      <c r="PFT692" s="247"/>
      <c r="PFU692" s="247"/>
      <c r="PFV692" s="247"/>
      <c r="PFW692" s="247"/>
      <c r="PFX692" s="247"/>
      <c r="PFY692" s="247"/>
      <c r="PFZ692" s="247"/>
      <c r="PGA692" s="247"/>
      <c r="PGB692" s="247"/>
      <c r="PGC692" s="247"/>
      <c r="PGD692" s="247"/>
      <c r="PGE692" s="247"/>
      <c r="PGF692" s="247"/>
      <c r="PGG692" s="247"/>
      <c r="PGH692" s="247"/>
      <c r="PGI692" s="247"/>
      <c r="PGJ692" s="247"/>
      <c r="PGK692" s="247"/>
      <c r="PGL692" s="247"/>
      <c r="PGM692" s="247"/>
      <c r="PGN692" s="247"/>
      <c r="PGO692" s="247"/>
      <c r="PGP692" s="247"/>
      <c r="PGQ692" s="247"/>
      <c r="PGR692" s="247"/>
      <c r="PGS692" s="247"/>
      <c r="PGT692" s="247"/>
      <c r="PGU692" s="247"/>
      <c r="PGV692" s="247"/>
      <c r="PGW692" s="247"/>
      <c r="PGX692" s="247"/>
      <c r="PGY692" s="247"/>
      <c r="PGZ692" s="247"/>
      <c r="PHA692" s="247"/>
      <c r="PHB692" s="247"/>
      <c r="PHC692" s="247"/>
      <c r="PHD692" s="247"/>
      <c r="PHE692" s="247"/>
      <c r="PHF692" s="247"/>
      <c r="PHG692" s="247"/>
      <c r="PHH692" s="247"/>
      <c r="PHI692" s="247"/>
      <c r="PHJ692" s="247"/>
      <c r="PHK692" s="247"/>
      <c r="PHL692" s="247"/>
      <c r="PHM692" s="247"/>
      <c r="PHN692" s="247"/>
      <c r="PHO692" s="247"/>
      <c r="PHP692" s="247"/>
      <c r="PHQ692" s="247"/>
      <c r="PHR692" s="247"/>
      <c r="PHS692" s="247"/>
      <c r="PHT692" s="247"/>
      <c r="PHU692" s="247"/>
      <c r="PHV692" s="247"/>
      <c r="PHW692" s="247"/>
      <c r="PHX692" s="247"/>
      <c r="PHY692" s="247"/>
      <c r="PHZ692" s="247"/>
      <c r="PIA692" s="247"/>
      <c r="PIB692" s="247"/>
      <c r="PIC692" s="247"/>
      <c r="PID692" s="247"/>
      <c r="PIE692" s="247"/>
      <c r="PIF692" s="247"/>
      <c r="PIG692" s="247"/>
      <c r="PIH692" s="247"/>
      <c r="PII692" s="247"/>
      <c r="PIJ692" s="247"/>
      <c r="PIK692" s="247"/>
      <c r="PIL692" s="247"/>
      <c r="PIM692" s="247"/>
      <c r="PIN692" s="247"/>
      <c r="PIO692" s="247"/>
      <c r="PIP692" s="247"/>
      <c r="PIQ692" s="247"/>
      <c r="PIR692" s="247"/>
      <c r="PIS692" s="247"/>
      <c r="PIT692" s="247"/>
      <c r="PIU692" s="247"/>
      <c r="PIV692" s="247"/>
      <c r="PIW692" s="247"/>
      <c r="PIX692" s="247"/>
      <c r="PIY692" s="247"/>
      <c r="PIZ692" s="247"/>
      <c r="PJA692" s="247"/>
      <c r="PJB692" s="247"/>
      <c r="PJC692" s="247"/>
      <c r="PJD692" s="247"/>
      <c r="PJE692" s="247"/>
      <c r="PJF692" s="247"/>
      <c r="PJG692" s="247"/>
      <c r="PJH692" s="247"/>
      <c r="PJI692" s="247"/>
      <c r="PJJ692" s="247"/>
      <c r="PJK692" s="247"/>
      <c r="PJL692" s="247"/>
      <c r="PJM692" s="247"/>
      <c r="PJN692" s="247"/>
      <c r="PJO692" s="247"/>
      <c r="PJP692" s="247"/>
      <c r="PJQ692" s="247"/>
      <c r="PJR692" s="247"/>
      <c r="PJS692" s="247"/>
      <c r="PJT692" s="247"/>
      <c r="PJU692" s="247"/>
      <c r="PJV692" s="247"/>
      <c r="PJW692" s="247"/>
      <c r="PJX692" s="247"/>
      <c r="PJY692" s="247"/>
      <c r="PJZ692" s="247"/>
      <c r="PKA692" s="247"/>
      <c r="PKB692" s="247"/>
      <c r="PKC692" s="247"/>
      <c r="PKD692" s="247"/>
      <c r="PKE692" s="247"/>
      <c r="PKF692" s="247"/>
      <c r="PKG692" s="247"/>
      <c r="PKH692" s="247"/>
      <c r="PKI692" s="247"/>
      <c r="PKJ692" s="247"/>
      <c r="PKK692" s="247"/>
      <c r="PKL692" s="247"/>
      <c r="PKM692" s="247"/>
      <c r="PKN692" s="247"/>
      <c r="PKO692" s="247"/>
      <c r="PKP692" s="247"/>
      <c r="PKQ692" s="247"/>
      <c r="PKR692" s="247"/>
      <c r="PKS692" s="247"/>
      <c r="PKT692" s="247"/>
      <c r="PKU692" s="247"/>
      <c r="PKV692" s="247"/>
      <c r="PKW692" s="247"/>
      <c r="PKX692" s="247"/>
      <c r="PKY692" s="247"/>
      <c r="PKZ692" s="247"/>
      <c r="PLA692" s="247"/>
      <c r="PLB692" s="247"/>
      <c r="PLC692" s="247"/>
      <c r="PLD692" s="247"/>
      <c r="PLE692" s="247"/>
      <c r="PLF692" s="247"/>
      <c r="PLG692" s="247"/>
      <c r="PLH692" s="247"/>
      <c r="PLI692" s="247"/>
      <c r="PLJ692" s="247"/>
      <c r="PLK692" s="247"/>
      <c r="PLL692" s="247"/>
      <c r="PLM692" s="247"/>
      <c r="PLN692" s="247"/>
      <c r="PLO692" s="247"/>
      <c r="PLP692" s="247"/>
      <c r="PLQ692" s="247"/>
      <c r="PLR692" s="247"/>
      <c r="PLS692" s="247"/>
      <c r="PLT692" s="247"/>
      <c r="PLU692" s="247"/>
      <c r="PLV692" s="247"/>
      <c r="PLW692" s="247"/>
      <c r="PLX692" s="247"/>
      <c r="PLY692" s="247"/>
      <c r="PLZ692" s="247"/>
      <c r="PMA692" s="247"/>
      <c r="PMB692" s="247"/>
      <c r="PMC692" s="247"/>
      <c r="PMD692" s="247"/>
      <c r="PME692" s="247"/>
      <c r="PMF692" s="247"/>
      <c r="PMG692" s="247"/>
      <c r="PMH692" s="247"/>
      <c r="PMI692" s="247"/>
      <c r="PMJ692" s="247"/>
      <c r="PMK692" s="247"/>
      <c r="PML692" s="247"/>
      <c r="PMM692" s="247"/>
      <c r="PMN692" s="247"/>
      <c r="PMO692" s="247"/>
      <c r="PMP692" s="247"/>
      <c r="PMQ692" s="247"/>
      <c r="PMR692" s="247"/>
      <c r="PMS692" s="247"/>
      <c r="PMT692" s="247"/>
      <c r="PMU692" s="247"/>
      <c r="PMV692" s="247"/>
      <c r="PMW692" s="247"/>
      <c r="PMX692" s="247"/>
      <c r="PMY692" s="247"/>
      <c r="PMZ692" s="247"/>
      <c r="PNA692" s="247"/>
      <c r="PNB692" s="247"/>
      <c r="PNC692" s="247"/>
      <c r="PND692" s="247"/>
      <c r="PNE692" s="247"/>
      <c r="PNF692" s="247"/>
      <c r="PNG692" s="247"/>
      <c r="PNH692" s="247"/>
      <c r="PNI692" s="247"/>
      <c r="PNJ692" s="247"/>
      <c r="PNK692" s="247"/>
      <c r="PNL692" s="247"/>
      <c r="PNM692" s="247"/>
      <c r="PNN692" s="247"/>
      <c r="PNO692" s="247"/>
      <c r="PNP692" s="247"/>
      <c r="PNQ692" s="247"/>
      <c r="PNR692" s="247"/>
      <c r="PNS692" s="247"/>
      <c r="PNT692" s="247"/>
      <c r="PNU692" s="247"/>
      <c r="PNV692" s="247"/>
      <c r="PNW692" s="247"/>
      <c r="PNX692" s="247"/>
      <c r="PNY692" s="247"/>
      <c r="PNZ692" s="247"/>
      <c r="POA692" s="247"/>
      <c r="POB692" s="247"/>
      <c r="POC692" s="247"/>
      <c r="POD692" s="247"/>
      <c r="POE692" s="247"/>
      <c r="POF692" s="247"/>
      <c r="POG692" s="247"/>
      <c r="POH692" s="247"/>
      <c r="POI692" s="247"/>
      <c r="POJ692" s="247"/>
      <c r="POK692" s="247"/>
      <c r="POL692" s="247"/>
      <c r="POM692" s="247"/>
      <c r="PON692" s="247"/>
      <c r="POO692" s="247"/>
      <c r="POP692" s="247"/>
      <c r="POQ692" s="247"/>
      <c r="POR692" s="247"/>
      <c r="POS692" s="247"/>
      <c r="POT692" s="247"/>
      <c r="POU692" s="247"/>
      <c r="POV692" s="247"/>
      <c r="POW692" s="247"/>
      <c r="POX692" s="247"/>
      <c r="POY692" s="247"/>
      <c r="POZ692" s="247"/>
      <c r="PPA692" s="247"/>
      <c r="PPB692" s="247"/>
      <c r="PPC692" s="247"/>
      <c r="PPD692" s="247"/>
      <c r="PPE692" s="247"/>
      <c r="PPF692" s="247"/>
      <c r="PPG692" s="247"/>
      <c r="PPH692" s="247"/>
      <c r="PPI692" s="247"/>
      <c r="PPJ692" s="247"/>
      <c r="PPK692" s="247"/>
      <c r="PPL692" s="247"/>
      <c r="PPM692" s="247"/>
      <c r="PPN692" s="247"/>
      <c r="PPO692" s="247"/>
      <c r="PPP692" s="247"/>
      <c r="PPQ692" s="247"/>
      <c r="PPR692" s="247"/>
      <c r="PPS692" s="247"/>
      <c r="PPT692" s="247"/>
      <c r="PPU692" s="247"/>
      <c r="PPV692" s="247"/>
      <c r="PPW692" s="247"/>
      <c r="PPX692" s="247"/>
      <c r="PPY692" s="247"/>
      <c r="PPZ692" s="247"/>
      <c r="PQA692" s="247"/>
      <c r="PQB692" s="247"/>
      <c r="PQC692" s="247"/>
      <c r="PQD692" s="247"/>
      <c r="PQE692" s="247"/>
      <c r="PQF692" s="247"/>
      <c r="PQG692" s="247"/>
      <c r="PQH692" s="247"/>
      <c r="PQI692" s="247"/>
      <c r="PQJ692" s="247"/>
      <c r="PQK692" s="247"/>
      <c r="PQL692" s="247"/>
      <c r="PQM692" s="247"/>
      <c r="PQN692" s="247"/>
      <c r="PQO692" s="247"/>
      <c r="PQP692" s="247"/>
      <c r="PQQ692" s="247"/>
      <c r="PQR692" s="247"/>
      <c r="PQS692" s="247"/>
      <c r="PQT692" s="247"/>
      <c r="PQU692" s="247"/>
      <c r="PQV692" s="247"/>
      <c r="PQW692" s="247"/>
      <c r="PQX692" s="247"/>
      <c r="PQY692" s="247"/>
      <c r="PQZ692" s="247"/>
      <c r="PRA692" s="247"/>
      <c r="PRB692" s="247"/>
      <c r="PRC692" s="247"/>
      <c r="PRD692" s="247"/>
      <c r="PRE692" s="247"/>
      <c r="PRF692" s="247"/>
      <c r="PRG692" s="247"/>
      <c r="PRH692" s="247"/>
      <c r="PRI692" s="247"/>
      <c r="PRJ692" s="247"/>
      <c r="PRK692" s="247"/>
      <c r="PRL692" s="247"/>
      <c r="PRM692" s="247"/>
      <c r="PRN692" s="247"/>
      <c r="PRO692" s="247"/>
      <c r="PRP692" s="247"/>
      <c r="PRQ692" s="247"/>
      <c r="PRR692" s="247"/>
      <c r="PRS692" s="247"/>
      <c r="PRT692" s="247"/>
      <c r="PRU692" s="247"/>
      <c r="PRV692" s="247"/>
      <c r="PRW692" s="247"/>
      <c r="PRX692" s="247"/>
      <c r="PRY692" s="247"/>
      <c r="PRZ692" s="247"/>
      <c r="PSA692" s="247"/>
      <c r="PSB692" s="247"/>
      <c r="PSC692" s="247"/>
      <c r="PSD692" s="247"/>
      <c r="PSE692" s="247"/>
      <c r="PSF692" s="247"/>
      <c r="PSG692" s="247"/>
      <c r="PSH692" s="247"/>
      <c r="PSI692" s="247"/>
      <c r="PSJ692" s="247"/>
      <c r="PSK692" s="247"/>
      <c r="PSL692" s="247"/>
      <c r="PSM692" s="247"/>
      <c r="PSN692" s="247"/>
      <c r="PSO692" s="247"/>
      <c r="PSP692" s="247"/>
      <c r="PSQ692" s="247"/>
      <c r="PSR692" s="247"/>
      <c r="PSS692" s="247"/>
      <c r="PST692" s="247"/>
      <c r="PSU692" s="247"/>
      <c r="PSV692" s="247"/>
      <c r="PSW692" s="247"/>
      <c r="PSX692" s="247"/>
      <c r="PSY692" s="247"/>
      <c r="PSZ692" s="247"/>
      <c r="PTA692" s="247"/>
      <c r="PTB692" s="247"/>
      <c r="PTC692" s="247"/>
      <c r="PTD692" s="247"/>
      <c r="PTE692" s="247"/>
      <c r="PTF692" s="247"/>
      <c r="PTG692" s="247"/>
      <c r="PTH692" s="247"/>
      <c r="PTI692" s="247"/>
      <c r="PTJ692" s="247"/>
      <c r="PTK692" s="247"/>
      <c r="PTL692" s="247"/>
      <c r="PTM692" s="247"/>
      <c r="PTN692" s="247"/>
      <c r="PTO692" s="247"/>
      <c r="PTP692" s="247"/>
      <c r="PTQ692" s="247"/>
      <c r="PTR692" s="247"/>
      <c r="PTS692" s="247"/>
      <c r="PTT692" s="247"/>
      <c r="PTU692" s="247"/>
      <c r="PTV692" s="247"/>
      <c r="PTW692" s="247"/>
      <c r="PTX692" s="247"/>
      <c r="PTY692" s="247"/>
      <c r="PTZ692" s="247"/>
      <c r="PUA692" s="247"/>
      <c r="PUB692" s="247"/>
      <c r="PUC692" s="247"/>
      <c r="PUD692" s="247"/>
      <c r="PUE692" s="247"/>
      <c r="PUF692" s="247"/>
      <c r="PUG692" s="247"/>
      <c r="PUH692" s="247"/>
      <c r="PUI692" s="247"/>
      <c r="PUJ692" s="247"/>
      <c r="PUK692" s="247"/>
      <c r="PUL692" s="247"/>
      <c r="PUM692" s="247"/>
      <c r="PUN692" s="247"/>
      <c r="PUO692" s="247"/>
      <c r="PUP692" s="247"/>
      <c r="PUQ692" s="247"/>
      <c r="PUR692" s="247"/>
      <c r="PUS692" s="247"/>
      <c r="PUT692" s="247"/>
      <c r="PUU692" s="247"/>
      <c r="PUV692" s="247"/>
      <c r="PUW692" s="247"/>
      <c r="PUX692" s="247"/>
      <c r="PUY692" s="247"/>
      <c r="PUZ692" s="247"/>
      <c r="PVA692" s="247"/>
      <c r="PVB692" s="247"/>
      <c r="PVC692" s="247"/>
      <c r="PVD692" s="247"/>
      <c r="PVE692" s="247"/>
      <c r="PVF692" s="247"/>
      <c r="PVG692" s="247"/>
      <c r="PVH692" s="247"/>
      <c r="PVI692" s="247"/>
      <c r="PVJ692" s="247"/>
      <c r="PVK692" s="247"/>
      <c r="PVL692" s="247"/>
      <c r="PVM692" s="247"/>
      <c r="PVN692" s="247"/>
      <c r="PVO692" s="247"/>
      <c r="PVP692" s="247"/>
      <c r="PVQ692" s="247"/>
      <c r="PVR692" s="247"/>
      <c r="PVS692" s="247"/>
      <c r="PVT692" s="247"/>
      <c r="PVU692" s="247"/>
      <c r="PVV692" s="247"/>
      <c r="PVW692" s="247"/>
      <c r="PVX692" s="247"/>
      <c r="PVY692" s="247"/>
      <c r="PVZ692" s="247"/>
      <c r="PWA692" s="247"/>
      <c r="PWB692" s="247"/>
      <c r="PWC692" s="247"/>
      <c r="PWD692" s="247"/>
      <c r="PWE692" s="247"/>
      <c r="PWF692" s="247"/>
      <c r="PWG692" s="247"/>
      <c r="PWH692" s="247"/>
      <c r="PWI692" s="247"/>
      <c r="PWJ692" s="247"/>
      <c r="PWK692" s="247"/>
      <c r="PWL692" s="247"/>
      <c r="PWM692" s="247"/>
      <c r="PWN692" s="247"/>
      <c r="PWO692" s="247"/>
      <c r="PWP692" s="247"/>
      <c r="PWQ692" s="247"/>
      <c r="PWR692" s="247"/>
      <c r="PWS692" s="247"/>
      <c r="PWT692" s="247"/>
      <c r="PWU692" s="247"/>
      <c r="PWV692" s="247"/>
      <c r="PWW692" s="247"/>
      <c r="PWX692" s="247"/>
      <c r="PWY692" s="247"/>
      <c r="PWZ692" s="247"/>
      <c r="PXA692" s="247"/>
      <c r="PXB692" s="247"/>
      <c r="PXC692" s="247"/>
      <c r="PXD692" s="247"/>
      <c r="PXE692" s="247"/>
      <c r="PXF692" s="247"/>
      <c r="PXG692" s="247"/>
      <c r="PXH692" s="247"/>
      <c r="PXI692" s="247"/>
      <c r="PXJ692" s="247"/>
      <c r="PXK692" s="247"/>
      <c r="PXL692" s="247"/>
      <c r="PXM692" s="247"/>
      <c r="PXN692" s="247"/>
      <c r="PXO692" s="247"/>
      <c r="PXP692" s="247"/>
      <c r="PXQ692" s="247"/>
      <c r="PXR692" s="247"/>
      <c r="PXS692" s="247"/>
      <c r="PXT692" s="247"/>
      <c r="PXU692" s="247"/>
      <c r="PXV692" s="247"/>
      <c r="PXW692" s="247"/>
      <c r="PXX692" s="247"/>
      <c r="PXY692" s="247"/>
      <c r="PXZ692" s="247"/>
      <c r="PYA692" s="247"/>
      <c r="PYB692" s="247"/>
      <c r="PYC692" s="247"/>
      <c r="PYD692" s="247"/>
      <c r="PYE692" s="247"/>
      <c r="PYF692" s="247"/>
      <c r="PYG692" s="247"/>
      <c r="PYH692" s="247"/>
      <c r="PYI692" s="247"/>
      <c r="PYJ692" s="247"/>
      <c r="PYK692" s="247"/>
      <c r="PYL692" s="247"/>
      <c r="PYM692" s="247"/>
      <c r="PYN692" s="247"/>
      <c r="PYO692" s="247"/>
      <c r="PYP692" s="247"/>
      <c r="PYQ692" s="247"/>
      <c r="PYR692" s="247"/>
      <c r="PYS692" s="247"/>
      <c r="PYT692" s="247"/>
      <c r="PYU692" s="247"/>
      <c r="PYV692" s="247"/>
      <c r="PYW692" s="247"/>
      <c r="PYX692" s="247"/>
      <c r="PYY692" s="247"/>
      <c r="PYZ692" s="247"/>
      <c r="PZA692" s="247"/>
      <c r="PZB692" s="247"/>
      <c r="PZC692" s="247"/>
      <c r="PZD692" s="247"/>
      <c r="PZE692" s="247"/>
      <c r="PZF692" s="247"/>
      <c r="PZG692" s="247"/>
      <c r="PZH692" s="247"/>
      <c r="PZI692" s="247"/>
      <c r="PZJ692" s="247"/>
      <c r="PZK692" s="247"/>
      <c r="PZL692" s="247"/>
      <c r="PZM692" s="247"/>
      <c r="PZN692" s="247"/>
      <c r="PZO692" s="247"/>
      <c r="PZP692" s="247"/>
      <c r="PZQ692" s="247"/>
      <c r="PZR692" s="247"/>
      <c r="PZS692" s="247"/>
      <c r="PZT692" s="247"/>
      <c r="PZU692" s="247"/>
      <c r="PZV692" s="247"/>
      <c r="PZW692" s="247"/>
      <c r="PZX692" s="247"/>
      <c r="PZY692" s="247"/>
      <c r="PZZ692" s="247"/>
      <c r="QAA692" s="247"/>
      <c r="QAB692" s="247"/>
      <c r="QAC692" s="247"/>
      <c r="QAD692" s="247"/>
      <c r="QAE692" s="247"/>
      <c r="QAF692" s="247"/>
      <c r="QAG692" s="247"/>
      <c r="QAH692" s="247"/>
      <c r="QAI692" s="247"/>
      <c r="QAJ692" s="247"/>
      <c r="QAK692" s="247"/>
      <c r="QAL692" s="247"/>
      <c r="QAM692" s="247"/>
      <c r="QAN692" s="247"/>
      <c r="QAO692" s="247"/>
      <c r="QAP692" s="247"/>
      <c r="QAQ692" s="247"/>
      <c r="QAR692" s="247"/>
      <c r="QAS692" s="247"/>
      <c r="QAT692" s="247"/>
      <c r="QAU692" s="247"/>
      <c r="QAV692" s="247"/>
      <c r="QAW692" s="247"/>
      <c r="QAX692" s="247"/>
      <c r="QAY692" s="247"/>
      <c r="QAZ692" s="247"/>
      <c r="QBA692" s="247"/>
      <c r="QBB692" s="247"/>
      <c r="QBC692" s="247"/>
      <c r="QBD692" s="247"/>
      <c r="QBE692" s="247"/>
      <c r="QBF692" s="247"/>
      <c r="QBG692" s="247"/>
      <c r="QBH692" s="247"/>
      <c r="QBI692" s="247"/>
      <c r="QBJ692" s="247"/>
      <c r="QBK692" s="247"/>
      <c r="QBL692" s="247"/>
      <c r="QBM692" s="247"/>
      <c r="QBN692" s="247"/>
      <c r="QBO692" s="247"/>
      <c r="QBP692" s="247"/>
      <c r="QBQ692" s="247"/>
      <c r="QBR692" s="247"/>
      <c r="QBS692" s="247"/>
      <c r="QBT692" s="247"/>
      <c r="QBU692" s="247"/>
      <c r="QBV692" s="247"/>
      <c r="QBW692" s="247"/>
      <c r="QBX692" s="247"/>
      <c r="QBY692" s="247"/>
      <c r="QBZ692" s="247"/>
      <c r="QCA692" s="247"/>
      <c r="QCB692" s="247"/>
      <c r="QCC692" s="247"/>
      <c r="QCD692" s="247"/>
      <c r="QCE692" s="247"/>
      <c r="QCF692" s="247"/>
      <c r="QCG692" s="247"/>
      <c r="QCH692" s="247"/>
      <c r="QCI692" s="247"/>
      <c r="QCJ692" s="247"/>
      <c r="QCK692" s="247"/>
      <c r="QCL692" s="247"/>
      <c r="QCM692" s="247"/>
      <c r="QCN692" s="247"/>
      <c r="QCO692" s="247"/>
      <c r="QCP692" s="247"/>
      <c r="QCQ692" s="247"/>
      <c r="QCR692" s="247"/>
      <c r="QCS692" s="247"/>
      <c r="QCT692" s="247"/>
      <c r="QCU692" s="247"/>
      <c r="QCV692" s="247"/>
      <c r="QCW692" s="247"/>
      <c r="QCX692" s="247"/>
      <c r="QCY692" s="247"/>
      <c r="QCZ692" s="247"/>
      <c r="QDA692" s="247"/>
      <c r="QDB692" s="247"/>
      <c r="QDC692" s="247"/>
      <c r="QDD692" s="247"/>
      <c r="QDE692" s="247"/>
      <c r="QDF692" s="247"/>
      <c r="QDG692" s="247"/>
      <c r="QDH692" s="247"/>
      <c r="QDI692" s="247"/>
      <c r="QDJ692" s="247"/>
      <c r="QDK692" s="247"/>
      <c r="QDL692" s="247"/>
      <c r="QDM692" s="247"/>
      <c r="QDN692" s="247"/>
      <c r="QDO692" s="247"/>
      <c r="QDP692" s="247"/>
      <c r="QDQ692" s="247"/>
      <c r="QDR692" s="247"/>
      <c r="QDS692" s="247"/>
      <c r="QDT692" s="247"/>
      <c r="QDU692" s="247"/>
      <c r="QDV692" s="247"/>
      <c r="QDW692" s="247"/>
      <c r="QDX692" s="247"/>
      <c r="QDY692" s="247"/>
      <c r="QDZ692" s="247"/>
      <c r="QEA692" s="247"/>
      <c r="QEB692" s="247"/>
      <c r="QEC692" s="247"/>
      <c r="QED692" s="247"/>
      <c r="QEE692" s="247"/>
      <c r="QEF692" s="247"/>
      <c r="QEG692" s="247"/>
      <c r="QEH692" s="247"/>
      <c r="QEI692" s="247"/>
      <c r="QEJ692" s="247"/>
      <c r="QEK692" s="247"/>
      <c r="QEL692" s="247"/>
      <c r="QEM692" s="247"/>
      <c r="QEN692" s="247"/>
      <c r="QEO692" s="247"/>
      <c r="QEP692" s="247"/>
      <c r="QEQ692" s="247"/>
      <c r="QER692" s="247"/>
      <c r="QES692" s="247"/>
      <c r="QET692" s="247"/>
      <c r="QEU692" s="247"/>
      <c r="QEV692" s="247"/>
      <c r="QEW692" s="247"/>
      <c r="QEX692" s="247"/>
      <c r="QEY692" s="247"/>
      <c r="QEZ692" s="247"/>
      <c r="QFA692" s="247"/>
      <c r="QFB692" s="247"/>
      <c r="QFC692" s="247"/>
      <c r="QFD692" s="247"/>
      <c r="QFE692" s="247"/>
      <c r="QFF692" s="247"/>
      <c r="QFG692" s="247"/>
      <c r="QFH692" s="247"/>
      <c r="QFI692" s="247"/>
      <c r="QFJ692" s="247"/>
      <c r="QFK692" s="247"/>
      <c r="QFL692" s="247"/>
      <c r="QFM692" s="247"/>
      <c r="QFN692" s="247"/>
      <c r="QFO692" s="247"/>
      <c r="QFP692" s="247"/>
      <c r="QFQ692" s="247"/>
      <c r="QFR692" s="247"/>
      <c r="QFS692" s="247"/>
      <c r="QFT692" s="247"/>
      <c r="QFU692" s="247"/>
      <c r="QFV692" s="247"/>
      <c r="QFW692" s="247"/>
      <c r="QFX692" s="247"/>
      <c r="QFY692" s="247"/>
      <c r="QFZ692" s="247"/>
      <c r="QGA692" s="247"/>
      <c r="QGB692" s="247"/>
      <c r="QGC692" s="247"/>
      <c r="QGD692" s="247"/>
      <c r="QGE692" s="247"/>
      <c r="QGF692" s="247"/>
      <c r="QGG692" s="247"/>
      <c r="QGH692" s="247"/>
      <c r="QGI692" s="247"/>
      <c r="QGJ692" s="247"/>
      <c r="QGK692" s="247"/>
      <c r="QGL692" s="247"/>
      <c r="QGM692" s="247"/>
      <c r="QGN692" s="247"/>
      <c r="QGO692" s="247"/>
      <c r="QGP692" s="247"/>
      <c r="QGQ692" s="247"/>
      <c r="QGR692" s="247"/>
      <c r="QGS692" s="247"/>
      <c r="QGT692" s="247"/>
      <c r="QGU692" s="247"/>
      <c r="QGV692" s="247"/>
      <c r="QGW692" s="247"/>
      <c r="QGX692" s="247"/>
      <c r="QGY692" s="247"/>
      <c r="QGZ692" s="247"/>
      <c r="QHA692" s="247"/>
      <c r="QHB692" s="247"/>
      <c r="QHC692" s="247"/>
      <c r="QHD692" s="247"/>
      <c r="QHE692" s="247"/>
      <c r="QHF692" s="247"/>
      <c r="QHG692" s="247"/>
      <c r="QHH692" s="247"/>
      <c r="QHI692" s="247"/>
      <c r="QHJ692" s="247"/>
      <c r="QHK692" s="247"/>
      <c r="QHL692" s="247"/>
      <c r="QHM692" s="247"/>
      <c r="QHN692" s="247"/>
      <c r="QHO692" s="247"/>
      <c r="QHP692" s="247"/>
      <c r="QHQ692" s="247"/>
      <c r="QHR692" s="247"/>
      <c r="QHS692" s="247"/>
      <c r="QHT692" s="247"/>
      <c r="QHU692" s="247"/>
      <c r="QHV692" s="247"/>
      <c r="QHW692" s="247"/>
      <c r="QHX692" s="247"/>
      <c r="QHY692" s="247"/>
      <c r="QHZ692" s="247"/>
      <c r="QIA692" s="247"/>
      <c r="QIB692" s="247"/>
      <c r="QIC692" s="247"/>
      <c r="QID692" s="247"/>
      <c r="QIE692" s="247"/>
      <c r="QIF692" s="247"/>
      <c r="QIG692" s="247"/>
      <c r="QIH692" s="247"/>
      <c r="QII692" s="247"/>
      <c r="QIJ692" s="247"/>
      <c r="QIK692" s="247"/>
      <c r="QIL692" s="247"/>
      <c r="QIM692" s="247"/>
      <c r="QIN692" s="247"/>
      <c r="QIO692" s="247"/>
      <c r="QIP692" s="247"/>
      <c r="QIQ692" s="247"/>
      <c r="QIR692" s="247"/>
      <c r="QIS692" s="247"/>
      <c r="QIT692" s="247"/>
      <c r="QIU692" s="247"/>
      <c r="QIV692" s="247"/>
      <c r="QIW692" s="247"/>
      <c r="QIX692" s="247"/>
      <c r="QIY692" s="247"/>
      <c r="QIZ692" s="247"/>
      <c r="QJA692" s="247"/>
      <c r="QJB692" s="247"/>
      <c r="QJC692" s="247"/>
      <c r="QJD692" s="247"/>
      <c r="QJE692" s="247"/>
      <c r="QJF692" s="247"/>
      <c r="QJG692" s="247"/>
      <c r="QJH692" s="247"/>
      <c r="QJI692" s="247"/>
      <c r="QJJ692" s="247"/>
      <c r="QJK692" s="247"/>
      <c r="QJL692" s="247"/>
      <c r="QJM692" s="247"/>
      <c r="QJN692" s="247"/>
      <c r="QJO692" s="247"/>
      <c r="QJP692" s="247"/>
      <c r="QJQ692" s="247"/>
      <c r="QJR692" s="247"/>
      <c r="QJS692" s="247"/>
      <c r="QJT692" s="247"/>
      <c r="QJU692" s="247"/>
      <c r="QJV692" s="247"/>
      <c r="QJW692" s="247"/>
      <c r="QJX692" s="247"/>
      <c r="QJY692" s="247"/>
      <c r="QJZ692" s="247"/>
      <c r="QKA692" s="247"/>
      <c r="QKB692" s="247"/>
      <c r="QKC692" s="247"/>
      <c r="QKD692" s="247"/>
      <c r="QKE692" s="247"/>
      <c r="QKF692" s="247"/>
      <c r="QKG692" s="247"/>
      <c r="QKH692" s="247"/>
      <c r="QKI692" s="247"/>
      <c r="QKJ692" s="247"/>
      <c r="QKK692" s="247"/>
      <c r="QKL692" s="247"/>
      <c r="QKM692" s="247"/>
      <c r="QKN692" s="247"/>
      <c r="QKO692" s="247"/>
      <c r="QKP692" s="247"/>
      <c r="QKQ692" s="247"/>
      <c r="QKR692" s="247"/>
      <c r="QKS692" s="247"/>
      <c r="QKT692" s="247"/>
      <c r="QKU692" s="247"/>
      <c r="QKV692" s="247"/>
      <c r="QKW692" s="247"/>
      <c r="QKX692" s="247"/>
      <c r="QKY692" s="247"/>
      <c r="QKZ692" s="247"/>
      <c r="QLA692" s="247"/>
      <c r="QLB692" s="247"/>
      <c r="QLC692" s="247"/>
      <c r="QLD692" s="247"/>
      <c r="QLE692" s="247"/>
      <c r="QLF692" s="247"/>
      <c r="QLG692" s="247"/>
      <c r="QLH692" s="247"/>
      <c r="QLI692" s="247"/>
      <c r="QLJ692" s="247"/>
      <c r="QLK692" s="247"/>
      <c r="QLL692" s="247"/>
      <c r="QLM692" s="247"/>
      <c r="QLN692" s="247"/>
      <c r="QLO692" s="247"/>
      <c r="QLP692" s="247"/>
      <c r="QLQ692" s="247"/>
      <c r="QLR692" s="247"/>
      <c r="QLS692" s="247"/>
      <c r="QLT692" s="247"/>
      <c r="QLU692" s="247"/>
      <c r="QLV692" s="247"/>
      <c r="QLW692" s="247"/>
      <c r="QLX692" s="247"/>
      <c r="QLY692" s="247"/>
      <c r="QLZ692" s="247"/>
      <c r="QMA692" s="247"/>
      <c r="QMB692" s="247"/>
      <c r="QMC692" s="247"/>
      <c r="QMD692" s="247"/>
      <c r="QME692" s="247"/>
      <c r="QMF692" s="247"/>
      <c r="QMG692" s="247"/>
      <c r="QMH692" s="247"/>
      <c r="QMI692" s="247"/>
      <c r="QMJ692" s="247"/>
      <c r="QMK692" s="247"/>
      <c r="QML692" s="247"/>
      <c r="QMM692" s="247"/>
      <c r="QMN692" s="247"/>
      <c r="QMO692" s="247"/>
      <c r="QMP692" s="247"/>
      <c r="QMQ692" s="247"/>
      <c r="QMR692" s="247"/>
      <c r="QMS692" s="247"/>
      <c r="QMT692" s="247"/>
      <c r="QMU692" s="247"/>
      <c r="QMV692" s="247"/>
      <c r="QMW692" s="247"/>
      <c r="QMX692" s="247"/>
      <c r="QMY692" s="247"/>
      <c r="QMZ692" s="247"/>
      <c r="QNA692" s="247"/>
      <c r="QNB692" s="247"/>
      <c r="QNC692" s="247"/>
      <c r="QND692" s="247"/>
      <c r="QNE692" s="247"/>
      <c r="QNF692" s="247"/>
      <c r="QNG692" s="247"/>
      <c r="QNH692" s="247"/>
      <c r="QNI692" s="247"/>
      <c r="QNJ692" s="247"/>
      <c r="QNK692" s="247"/>
      <c r="QNL692" s="247"/>
      <c r="QNM692" s="247"/>
      <c r="QNN692" s="247"/>
      <c r="QNO692" s="247"/>
      <c r="QNP692" s="247"/>
      <c r="QNQ692" s="247"/>
      <c r="QNR692" s="247"/>
      <c r="QNS692" s="247"/>
      <c r="QNT692" s="247"/>
      <c r="QNU692" s="247"/>
      <c r="QNV692" s="247"/>
      <c r="QNW692" s="247"/>
      <c r="QNX692" s="247"/>
      <c r="QNY692" s="247"/>
      <c r="QNZ692" s="247"/>
      <c r="QOA692" s="247"/>
      <c r="QOB692" s="247"/>
      <c r="QOC692" s="247"/>
      <c r="QOD692" s="247"/>
      <c r="QOE692" s="247"/>
      <c r="QOF692" s="247"/>
      <c r="QOG692" s="247"/>
      <c r="QOH692" s="247"/>
      <c r="QOI692" s="247"/>
      <c r="QOJ692" s="247"/>
      <c r="QOK692" s="247"/>
      <c r="QOL692" s="247"/>
      <c r="QOM692" s="247"/>
      <c r="QON692" s="247"/>
      <c r="QOO692" s="247"/>
      <c r="QOP692" s="247"/>
      <c r="QOQ692" s="247"/>
      <c r="QOR692" s="247"/>
      <c r="QOS692" s="247"/>
      <c r="QOT692" s="247"/>
      <c r="QOU692" s="247"/>
      <c r="QOV692" s="247"/>
      <c r="QOW692" s="247"/>
      <c r="QOX692" s="247"/>
      <c r="QOY692" s="247"/>
      <c r="QOZ692" s="247"/>
      <c r="QPA692" s="247"/>
      <c r="QPB692" s="247"/>
      <c r="QPC692" s="247"/>
      <c r="QPD692" s="247"/>
      <c r="QPE692" s="247"/>
      <c r="QPF692" s="247"/>
      <c r="QPG692" s="247"/>
      <c r="QPH692" s="247"/>
      <c r="QPI692" s="247"/>
      <c r="QPJ692" s="247"/>
      <c r="QPK692" s="247"/>
      <c r="QPL692" s="247"/>
      <c r="QPM692" s="247"/>
      <c r="QPN692" s="247"/>
      <c r="QPO692" s="247"/>
      <c r="QPP692" s="247"/>
      <c r="QPQ692" s="247"/>
      <c r="QPR692" s="247"/>
      <c r="QPS692" s="247"/>
      <c r="QPT692" s="247"/>
      <c r="QPU692" s="247"/>
      <c r="QPV692" s="247"/>
      <c r="QPW692" s="247"/>
      <c r="QPX692" s="247"/>
      <c r="QPY692" s="247"/>
      <c r="QPZ692" s="247"/>
      <c r="QQA692" s="247"/>
      <c r="QQB692" s="247"/>
      <c r="QQC692" s="247"/>
      <c r="QQD692" s="247"/>
      <c r="QQE692" s="247"/>
      <c r="QQF692" s="247"/>
      <c r="QQG692" s="247"/>
      <c r="QQH692" s="247"/>
      <c r="QQI692" s="247"/>
      <c r="QQJ692" s="247"/>
      <c r="QQK692" s="247"/>
      <c r="QQL692" s="247"/>
      <c r="QQM692" s="247"/>
      <c r="QQN692" s="247"/>
      <c r="QQO692" s="247"/>
      <c r="QQP692" s="247"/>
      <c r="QQQ692" s="247"/>
      <c r="QQR692" s="247"/>
      <c r="QQS692" s="247"/>
      <c r="QQT692" s="247"/>
      <c r="QQU692" s="247"/>
      <c r="QQV692" s="247"/>
      <c r="QQW692" s="247"/>
      <c r="QQX692" s="247"/>
      <c r="QQY692" s="247"/>
      <c r="QQZ692" s="247"/>
      <c r="QRA692" s="247"/>
      <c r="QRB692" s="247"/>
      <c r="QRC692" s="247"/>
      <c r="QRD692" s="247"/>
      <c r="QRE692" s="247"/>
      <c r="QRF692" s="247"/>
      <c r="QRG692" s="247"/>
      <c r="QRH692" s="247"/>
      <c r="QRI692" s="247"/>
      <c r="QRJ692" s="247"/>
      <c r="QRK692" s="247"/>
      <c r="QRL692" s="247"/>
      <c r="QRM692" s="247"/>
      <c r="QRN692" s="247"/>
      <c r="QRO692" s="247"/>
      <c r="QRP692" s="247"/>
      <c r="QRQ692" s="247"/>
      <c r="QRR692" s="247"/>
      <c r="QRS692" s="247"/>
      <c r="QRT692" s="247"/>
      <c r="QRU692" s="247"/>
      <c r="QRV692" s="247"/>
      <c r="QRW692" s="247"/>
      <c r="QRX692" s="247"/>
      <c r="QRY692" s="247"/>
      <c r="QRZ692" s="247"/>
      <c r="QSA692" s="247"/>
      <c r="QSB692" s="247"/>
      <c r="QSC692" s="247"/>
      <c r="QSD692" s="247"/>
      <c r="QSE692" s="247"/>
      <c r="QSF692" s="247"/>
      <c r="QSG692" s="247"/>
      <c r="QSH692" s="247"/>
      <c r="QSI692" s="247"/>
      <c r="QSJ692" s="247"/>
      <c r="QSK692" s="247"/>
      <c r="QSL692" s="247"/>
      <c r="QSM692" s="247"/>
      <c r="QSN692" s="247"/>
      <c r="QSO692" s="247"/>
      <c r="QSP692" s="247"/>
      <c r="QSQ692" s="247"/>
      <c r="QSR692" s="247"/>
      <c r="QSS692" s="247"/>
      <c r="QST692" s="247"/>
      <c r="QSU692" s="247"/>
      <c r="QSV692" s="247"/>
      <c r="QSW692" s="247"/>
      <c r="QSX692" s="247"/>
      <c r="QSY692" s="247"/>
      <c r="QSZ692" s="247"/>
      <c r="QTA692" s="247"/>
      <c r="QTB692" s="247"/>
      <c r="QTC692" s="247"/>
      <c r="QTD692" s="247"/>
      <c r="QTE692" s="247"/>
      <c r="QTF692" s="247"/>
      <c r="QTG692" s="247"/>
      <c r="QTH692" s="247"/>
      <c r="QTI692" s="247"/>
      <c r="QTJ692" s="247"/>
      <c r="QTK692" s="247"/>
      <c r="QTL692" s="247"/>
      <c r="QTM692" s="247"/>
      <c r="QTN692" s="247"/>
      <c r="QTO692" s="247"/>
      <c r="QTP692" s="247"/>
      <c r="QTQ692" s="247"/>
      <c r="QTR692" s="247"/>
      <c r="QTS692" s="247"/>
      <c r="QTT692" s="247"/>
      <c r="QTU692" s="247"/>
      <c r="QTV692" s="247"/>
      <c r="QTW692" s="247"/>
      <c r="QTX692" s="247"/>
      <c r="QTY692" s="247"/>
      <c r="QTZ692" s="247"/>
      <c r="QUA692" s="247"/>
      <c r="QUB692" s="247"/>
      <c r="QUC692" s="247"/>
      <c r="QUD692" s="247"/>
      <c r="QUE692" s="247"/>
      <c r="QUF692" s="247"/>
      <c r="QUG692" s="247"/>
      <c r="QUH692" s="247"/>
      <c r="QUI692" s="247"/>
      <c r="QUJ692" s="247"/>
      <c r="QUK692" s="247"/>
      <c r="QUL692" s="247"/>
      <c r="QUM692" s="247"/>
      <c r="QUN692" s="247"/>
      <c r="QUO692" s="247"/>
      <c r="QUP692" s="247"/>
      <c r="QUQ692" s="247"/>
      <c r="QUR692" s="247"/>
      <c r="QUS692" s="247"/>
      <c r="QUT692" s="247"/>
      <c r="QUU692" s="247"/>
      <c r="QUV692" s="247"/>
      <c r="QUW692" s="247"/>
      <c r="QUX692" s="247"/>
      <c r="QUY692" s="247"/>
      <c r="QUZ692" s="247"/>
      <c r="QVA692" s="247"/>
      <c r="QVB692" s="247"/>
      <c r="QVC692" s="247"/>
      <c r="QVD692" s="247"/>
      <c r="QVE692" s="247"/>
      <c r="QVF692" s="247"/>
      <c r="QVG692" s="247"/>
      <c r="QVH692" s="247"/>
      <c r="QVI692" s="247"/>
      <c r="QVJ692" s="247"/>
      <c r="QVK692" s="247"/>
      <c r="QVL692" s="247"/>
      <c r="QVM692" s="247"/>
      <c r="QVN692" s="247"/>
      <c r="QVO692" s="247"/>
      <c r="QVP692" s="247"/>
      <c r="QVQ692" s="247"/>
      <c r="QVR692" s="247"/>
      <c r="QVS692" s="247"/>
      <c r="QVT692" s="247"/>
      <c r="QVU692" s="247"/>
      <c r="QVV692" s="247"/>
      <c r="QVW692" s="247"/>
      <c r="QVX692" s="247"/>
      <c r="QVY692" s="247"/>
      <c r="QVZ692" s="247"/>
      <c r="QWA692" s="247"/>
      <c r="QWB692" s="247"/>
      <c r="QWC692" s="247"/>
      <c r="QWD692" s="247"/>
      <c r="QWE692" s="247"/>
      <c r="QWF692" s="247"/>
      <c r="QWG692" s="247"/>
      <c r="QWH692" s="247"/>
      <c r="QWI692" s="247"/>
      <c r="QWJ692" s="247"/>
      <c r="QWK692" s="247"/>
      <c r="QWL692" s="247"/>
      <c r="QWM692" s="247"/>
      <c r="QWN692" s="247"/>
      <c r="QWO692" s="247"/>
      <c r="QWP692" s="247"/>
      <c r="QWQ692" s="247"/>
      <c r="QWR692" s="247"/>
      <c r="QWS692" s="247"/>
      <c r="QWT692" s="247"/>
      <c r="QWU692" s="247"/>
      <c r="QWV692" s="247"/>
      <c r="QWW692" s="247"/>
      <c r="QWX692" s="247"/>
      <c r="QWY692" s="247"/>
      <c r="QWZ692" s="247"/>
      <c r="QXA692" s="247"/>
      <c r="QXB692" s="247"/>
      <c r="QXC692" s="247"/>
      <c r="QXD692" s="247"/>
      <c r="QXE692" s="247"/>
      <c r="QXF692" s="247"/>
      <c r="QXG692" s="247"/>
      <c r="QXH692" s="247"/>
      <c r="QXI692" s="247"/>
      <c r="QXJ692" s="247"/>
      <c r="QXK692" s="247"/>
      <c r="QXL692" s="247"/>
      <c r="QXM692" s="247"/>
      <c r="QXN692" s="247"/>
      <c r="QXO692" s="247"/>
      <c r="QXP692" s="247"/>
      <c r="QXQ692" s="247"/>
      <c r="QXR692" s="247"/>
      <c r="QXS692" s="247"/>
      <c r="QXT692" s="247"/>
      <c r="QXU692" s="247"/>
      <c r="QXV692" s="247"/>
      <c r="QXW692" s="247"/>
      <c r="QXX692" s="247"/>
      <c r="QXY692" s="247"/>
      <c r="QXZ692" s="247"/>
      <c r="QYA692" s="247"/>
      <c r="QYB692" s="247"/>
      <c r="QYC692" s="247"/>
      <c r="QYD692" s="247"/>
      <c r="QYE692" s="247"/>
      <c r="QYF692" s="247"/>
      <c r="QYG692" s="247"/>
      <c r="QYH692" s="247"/>
      <c r="QYI692" s="247"/>
      <c r="QYJ692" s="247"/>
      <c r="QYK692" s="247"/>
      <c r="QYL692" s="247"/>
      <c r="QYM692" s="247"/>
      <c r="QYN692" s="247"/>
      <c r="QYO692" s="247"/>
      <c r="QYP692" s="247"/>
      <c r="QYQ692" s="247"/>
      <c r="QYR692" s="247"/>
      <c r="QYS692" s="247"/>
      <c r="QYT692" s="247"/>
      <c r="QYU692" s="247"/>
      <c r="QYV692" s="247"/>
      <c r="QYW692" s="247"/>
      <c r="QYX692" s="247"/>
      <c r="QYY692" s="247"/>
      <c r="QYZ692" s="247"/>
      <c r="QZA692" s="247"/>
      <c r="QZB692" s="247"/>
      <c r="QZC692" s="247"/>
      <c r="QZD692" s="247"/>
      <c r="QZE692" s="247"/>
      <c r="QZF692" s="247"/>
      <c r="QZG692" s="247"/>
      <c r="QZH692" s="247"/>
      <c r="QZI692" s="247"/>
      <c r="QZJ692" s="247"/>
      <c r="QZK692" s="247"/>
      <c r="QZL692" s="247"/>
      <c r="QZM692" s="247"/>
      <c r="QZN692" s="247"/>
      <c r="QZO692" s="247"/>
      <c r="QZP692" s="247"/>
      <c r="QZQ692" s="247"/>
      <c r="QZR692" s="247"/>
      <c r="QZS692" s="247"/>
      <c r="QZT692" s="247"/>
      <c r="QZU692" s="247"/>
      <c r="QZV692" s="247"/>
      <c r="QZW692" s="247"/>
      <c r="QZX692" s="247"/>
      <c r="QZY692" s="247"/>
      <c r="QZZ692" s="247"/>
      <c r="RAA692" s="247"/>
      <c r="RAB692" s="247"/>
      <c r="RAC692" s="247"/>
      <c r="RAD692" s="247"/>
      <c r="RAE692" s="247"/>
      <c r="RAF692" s="247"/>
      <c r="RAG692" s="247"/>
      <c r="RAH692" s="247"/>
      <c r="RAI692" s="247"/>
      <c r="RAJ692" s="247"/>
      <c r="RAK692" s="247"/>
      <c r="RAL692" s="247"/>
      <c r="RAM692" s="247"/>
      <c r="RAN692" s="247"/>
      <c r="RAO692" s="247"/>
      <c r="RAP692" s="247"/>
      <c r="RAQ692" s="247"/>
      <c r="RAR692" s="247"/>
      <c r="RAS692" s="247"/>
      <c r="RAT692" s="247"/>
      <c r="RAU692" s="247"/>
      <c r="RAV692" s="247"/>
      <c r="RAW692" s="247"/>
      <c r="RAX692" s="247"/>
      <c r="RAY692" s="247"/>
      <c r="RAZ692" s="247"/>
      <c r="RBA692" s="247"/>
      <c r="RBB692" s="247"/>
      <c r="RBC692" s="247"/>
      <c r="RBD692" s="247"/>
      <c r="RBE692" s="247"/>
      <c r="RBF692" s="247"/>
      <c r="RBG692" s="247"/>
      <c r="RBH692" s="247"/>
      <c r="RBI692" s="247"/>
      <c r="RBJ692" s="247"/>
      <c r="RBK692" s="247"/>
      <c r="RBL692" s="247"/>
      <c r="RBM692" s="247"/>
      <c r="RBN692" s="247"/>
      <c r="RBO692" s="247"/>
      <c r="RBP692" s="247"/>
      <c r="RBQ692" s="247"/>
      <c r="RBR692" s="247"/>
      <c r="RBS692" s="247"/>
      <c r="RBT692" s="247"/>
      <c r="RBU692" s="247"/>
      <c r="RBV692" s="247"/>
      <c r="RBW692" s="247"/>
      <c r="RBX692" s="247"/>
      <c r="RBY692" s="247"/>
      <c r="RBZ692" s="247"/>
      <c r="RCA692" s="247"/>
      <c r="RCB692" s="247"/>
      <c r="RCC692" s="247"/>
      <c r="RCD692" s="247"/>
      <c r="RCE692" s="247"/>
      <c r="RCF692" s="247"/>
      <c r="RCG692" s="247"/>
      <c r="RCH692" s="247"/>
      <c r="RCI692" s="247"/>
      <c r="RCJ692" s="247"/>
      <c r="RCK692" s="247"/>
      <c r="RCL692" s="247"/>
      <c r="RCM692" s="247"/>
      <c r="RCN692" s="247"/>
      <c r="RCO692" s="247"/>
      <c r="RCP692" s="247"/>
      <c r="RCQ692" s="247"/>
      <c r="RCR692" s="247"/>
      <c r="RCS692" s="247"/>
      <c r="RCT692" s="247"/>
      <c r="RCU692" s="247"/>
      <c r="RCV692" s="247"/>
      <c r="RCW692" s="247"/>
      <c r="RCX692" s="247"/>
      <c r="RCY692" s="247"/>
      <c r="RCZ692" s="247"/>
      <c r="RDA692" s="247"/>
      <c r="RDB692" s="247"/>
      <c r="RDC692" s="247"/>
      <c r="RDD692" s="247"/>
      <c r="RDE692" s="247"/>
      <c r="RDF692" s="247"/>
      <c r="RDG692" s="247"/>
      <c r="RDH692" s="247"/>
      <c r="RDI692" s="247"/>
      <c r="RDJ692" s="247"/>
      <c r="RDK692" s="247"/>
      <c r="RDL692" s="247"/>
      <c r="RDM692" s="247"/>
      <c r="RDN692" s="247"/>
      <c r="RDO692" s="247"/>
      <c r="RDP692" s="247"/>
      <c r="RDQ692" s="247"/>
      <c r="RDR692" s="247"/>
      <c r="RDS692" s="247"/>
      <c r="RDT692" s="247"/>
      <c r="RDU692" s="247"/>
      <c r="RDV692" s="247"/>
      <c r="RDW692" s="247"/>
      <c r="RDX692" s="247"/>
      <c r="RDY692" s="247"/>
      <c r="RDZ692" s="247"/>
      <c r="REA692" s="247"/>
      <c r="REB692" s="247"/>
      <c r="REC692" s="247"/>
      <c r="RED692" s="247"/>
      <c r="REE692" s="247"/>
      <c r="REF692" s="247"/>
      <c r="REG692" s="247"/>
      <c r="REH692" s="247"/>
      <c r="REI692" s="247"/>
      <c r="REJ692" s="247"/>
      <c r="REK692" s="247"/>
      <c r="REL692" s="247"/>
      <c r="REM692" s="247"/>
      <c r="REN692" s="247"/>
      <c r="REO692" s="247"/>
      <c r="REP692" s="247"/>
      <c r="REQ692" s="247"/>
      <c r="RER692" s="247"/>
      <c r="RES692" s="247"/>
      <c r="RET692" s="247"/>
      <c r="REU692" s="247"/>
      <c r="REV692" s="247"/>
      <c r="REW692" s="247"/>
      <c r="REX692" s="247"/>
      <c r="REY692" s="247"/>
      <c r="REZ692" s="247"/>
      <c r="RFA692" s="247"/>
      <c r="RFB692" s="247"/>
      <c r="RFC692" s="247"/>
      <c r="RFD692" s="247"/>
      <c r="RFE692" s="247"/>
      <c r="RFF692" s="247"/>
      <c r="RFG692" s="247"/>
      <c r="RFH692" s="247"/>
      <c r="RFI692" s="247"/>
      <c r="RFJ692" s="247"/>
      <c r="RFK692" s="247"/>
      <c r="RFL692" s="247"/>
      <c r="RFM692" s="247"/>
      <c r="RFN692" s="247"/>
      <c r="RFO692" s="247"/>
      <c r="RFP692" s="247"/>
      <c r="RFQ692" s="247"/>
      <c r="RFR692" s="247"/>
      <c r="RFS692" s="247"/>
      <c r="RFT692" s="247"/>
      <c r="RFU692" s="247"/>
      <c r="RFV692" s="247"/>
      <c r="RFW692" s="247"/>
      <c r="RFX692" s="247"/>
      <c r="RFY692" s="247"/>
      <c r="RFZ692" s="247"/>
      <c r="RGA692" s="247"/>
      <c r="RGB692" s="247"/>
      <c r="RGC692" s="247"/>
      <c r="RGD692" s="247"/>
      <c r="RGE692" s="247"/>
      <c r="RGF692" s="247"/>
      <c r="RGG692" s="247"/>
      <c r="RGH692" s="247"/>
      <c r="RGI692" s="247"/>
      <c r="RGJ692" s="247"/>
      <c r="RGK692" s="247"/>
      <c r="RGL692" s="247"/>
      <c r="RGM692" s="247"/>
      <c r="RGN692" s="247"/>
      <c r="RGO692" s="247"/>
      <c r="RGP692" s="247"/>
      <c r="RGQ692" s="247"/>
      <c r="RGR692" s="247"/>
      <c r="RGS692" s="247"/>
      <c r="RGT692" s="247"/>
      <c r="RGU692" s="247"/>
      <c r="RGV692" s="247"/>
      <c r="RGW692" s="247"/>
      <c r="RGX692" s="247"/>
      <c r="RGY692" s="247"/>
      <c r="RGZ692" s="247"/>
      <c r="RHA692" s="247"/>
      <c r="RHB692" s="247"/>
      <c r="RHC692" s="247"/>
      <c r="RHD692" s="247"/>
      <c r="RHE692" s="247"/>
      <c r="RHF692" s="247"/>
      <c r="RHG692" s="247"/>
      <c r="RHH692" s="247"/>
      <c r="RHI692" s="247"/>
      <c r="RHJ692" s="247"/>
      <c r="RHK692" s="247"/>
      <c r="RHL692" s="247"/>
      <c r="RHM692" s="247"/>
      <c r="RHN692" s="247"/>
      <c r="RHO692" s="247"/>
      <c r="RHP692" s="247"/>
      <c r="RHQ692" s="247"/>
      <c r="RHR692" s="247"/>
      <c r="RHS692" s="247"/>
      <c r="RHT692" s="247"/>
      <c r="RHU692" s="247"/>
      <c r="RHV692" s="247"/>
      <c r="RHW692" s="247"/>
      <c r="RHX692" s="247"/>
      <c r="RHY692" s="247"/>
      <c r="RHZ692" s="247"/>
      <c r="RIA692" s="247"/>
      <c r="RIB692" s="247"/>
      <c r="RIC692" s="247"/>
      <c r="RID692" s="247"/>
      <c r="RIE692" s="247"/>
      <c r="RIF692" s="247"/>
      <c r="RIG692" s="247"/>
      <c r="RIH692" s="247"/>
      <c r="RII692" s="247"/>
      <c r="RIJ692" s="247"/>
      <c r="RIK692" s="247"/>
      <c r="RIL692" s="247"/>
      <c r="RIM692" s="247"/>
      <c r="RIN692" s="247"/>
      <c r="RIO692" s="247"/>
      <c r="RIP692" s="247"/>
      <c r="RIQ692" s="247"/>
      <c r="RIR692" s="247"/>
      <c r="RIS692" s="247"/>
      <c r="RIT692" s="247"/>
      <c r="RIU692" s="247"/>
      <c r="RIV692" s="247"/>
      <c r="RIW692" s="247"/>
      <c r="RIX692" s="247"/>
      <c r="RIY692" s="247"/>
      <c r="RIZ692" s="247"/>
      <c r="RJA692" s="247"/>
      <c r="RJB692" s="247"/>
      <c r="RJC692" s="247"/>
      <c r="RJD692" s="247"/>
      <c r="RJE692" s="247"/>
      <c r="RJF692" s="247"/>
      <c r="RJG692" s="247"/>
      <c r="RJH692" s="247"/>
      <c r="RJI692" s="247"/>
      <c r="RJJ692" s="247"/>
      <c r="RJK692" s="247"/>
      <c r="RJL692" s="247"/>
      <c r="RJM692" s="247"/>
      <c r="RJN692" s="247"/>
      <c r="RJO692" s="247"/>
      <c r="RJP692" s="247"/>
      <c r="RJQ692" s="247"/>
      <c r="RJR692" s="247"/>
      <c r="RJS692" s="247"/>
      <c r="RJT692" s="247"/>
      <c r="RJU692" s="247"/>
      <c r="RJV692" s="247"/>
      <c r="RJW692" s="247"/>
      <c r="RJX692" s="247"/>
      <c r="RJY692" s="247"/>
      <c r="RJZ692" s="247"/>
      <c r="RKA692" s="247"/>
      <c r="RKB692" s="247"/>
      <c r="RKC692" s="247"/>
      <c r="RKD692" s="247"/>
      <c r="RKE692" s="247"/>
      <c r="RKF692" s="247"/>
      <c r="RKG692" s="247"/>
      <c r="RKH692" s="247"/>
      <c r="RKI692" s="247"/>
      <c r="RKJ692" s="247"/>
      <c r="RKK692" s="247"/>
      <c r="RKL692" s="247"/>
      <c r="RKM692" s="247"/>
      <c r="RKN692" s="247"/>
      <c r="RKO692" s="247"/>
      <c r="RKP692" s="247"/>
      <c r="RKQ692" s="247"/>
      <c r="RKR692" s="247"/>
      <c r="RKS692" s="247"/>
      <c r="RKT692" s="247"/>
      <c r="RKU692" s="247"/>
      <c r="RKV692" s="247"/>
      <c r="RKW692" s="247"/>
      <c r="RKX692" s="247"/>
      <c r="RKY692" s="247"/>
      <c r="RKZ692" s="247"/>
      <c r="RLA692" s="247"/>
      <c r="RLB692" s="247"/>
      <c r="RLC692" s="247"/>
      <c r="RLD692" s="247"/>
      <c r="RLE692" s="247"/>
      <c r="RLF692" s="247"/>
      <c r="RLG692" s="247"/>
      <c r="RLH692" s="247"/>
      <c r="RLI692" s="247"/>
      <c r="RLJ692" s="247"/>
      <c r="RLK692" s="247"/>
      <c r="RLL692" s="247"/>
      <c r="RLM692" s="247"/>
      <c r="RLN692" s="247"/>
      <c r="RLO692" s="247"/>
      <c r="RLP692" s="247"/>
      <c r="RLQ692" s="247"/>
      <c r="RLR692" s="247"/>
      <c r="RLS692" s="247"/>
      <c r="RLT692" s="247"/>
      <c r="RLU692" s="247"/>
      <c r="RLV692" s="247"/>
      <c r="RLW692" s="247"/>
      <c r="RLX692" s="247"/>
      <c r="RLY692" s="247"/>
      <c r="RLZ692" s="247"/>
      <c r="RMA692" s="247"/>
      <c r="RMB692" s="247"/>
      <c r="RMC692" s="247"/>
      <c r="RMD692" s="247"/>
      <c r="RME692" s="247"/>
      <c r="RMF692" s="247"/>
      <c r="RMG692" s="247"/>
      <c r="RMH692" s="247"/>
      <c r="RMI692" s="247"/>
      <c r="RMJ692" s="247"/>
      <c r="RMK692" s="247"/>
      <c r="RML692" s="247"/>
      <c r="RMM692" s="247"/>
      <c r="RMN692" s="247"/>
      <c r="RMO692" s="247"/>
      <c r="RMP692" s="247"/>
      <c r="RMQ692" s="247"/>
      <c r="RMR692" s="247"/>
      <c r="RMS692" s="247"/>
      <c r="RMT692" s="247"/>
      <c r="RMU692" s="247"/>
      <c r="RMV692" s="247"/>
      <c r="RMW692" s="247"/>
      <c r="RMX692" s="247"/>
      <c r="RMY692" s="247"/>
      <c r="RMZ692" s="247"/>
      <c r="RNA692" s="247"/>
      <c r="RNB692" s="247"/>
      <c r="RNC692" s="247"/>
      <c r="RND692" s="247"/>
      <c r="RNE692" s="247"/>
      <c r="RNF692" s="247"/>
      <c r="RNG692" s="247"/>
      <c r="RNH692" s="247"/>
      <c r="RNI692" s="247"/>
      <c r="RNJ692" s="247"/>
      <c r="RNK692" s="247"/>
      <c r="RNL692" s="247"/>
      <c r="RNM692" s="247"/>
      <c r="RNN692" s="247"/>
      <c r="RNO692" s="247"/>
      <c r="RNP692" s="247"/>
      <c r="RNQ692" s="247"/>
      <c r="RNR692" s="247"/>
      <c r="RNS692" s="247"/>
      <c r="RNT692" s="247"/>
      <c r="RNU692" s="247"/>
      <c r="RNV692" s="247"/>
      <c r="RNW692" s="247"/>
      <c r="RNX692" s="247"/>
      <c r="RNY692" s="247"/>
      <c r="RNZ692" s="247"/>
      <c r="ROA692" s="247"/>
      <c r="ROB692" s="247"/>
      <c r="ROC692" s="247"/>
      <c r="ROD692" s="247"/>
      <c r="ROE692" s="247"/>
      <c r="ROF692" s="247"/>
      <c r="ROG692" s="247"/>
      <c r="ROH692" s="247"/>
      <c r="ROI692" s="247"/>
      <c r="ROJ692" s="247"/>
      <c r="ROK692" s="247"/>
      <c r="ROL692" s="247"/>
      <c r="ROM692" s="247"/>
      <c r="RON692" s="247"/>
      <c r="ROO692" s="247"/>
      <c r="ROP692" s="247"/>
      <c r="ROQ692" s="247"/>
      <c r="ROR692" s="247"/>
      <c r="ROS692" s="247"/>
      <c r="ROT692" s="247"/>
      <c r="ROU692" s="247"/>
      <c r="ROV692" s="247"/>
      <c r="ROW692" s="247"/>
      <c r="ROX692" s="247"/>
      <c r="ROY692" s="247"/>
      <c r="ROZ692" s="247"/>
      <c r="RPA692" s="247"/>
      <c r="RPB692" s="247"/>
      <c r="RPC692" s="247"/>
      <c r="RPD692" s="247"/>
      <c r="RPE692" s="247"/>
      <c r="RPF692" s="247"/>
      <c r="RPG692" s="247"/>
      <c r="RPH692" s="247"/>
      <c r="RPI692" s="247"/>
      <c r="RPJ692" s="247"/>
      <c r="RPK692" s="247"/>
      <c r="RPL692" s="247"/>
      <c r="RPM692" s="247"/>
      <c r="RPN692" s="247"/>
      <c r="RPO692" s="247"/>
      <c r="RPP692" s="247"/>
      <c r="RPQ692" s="247"/>
      <c r="RPR692" s="247"/>
      <c r="RPS692" s="247"/>
      <c r="RPT692" s="247"/>
      <c r="RPU692" s="247"/>
      <c r="RPV692" s="247"/>
      <c r="RPW692" s="247"/>
      <c r="RPX692" s="247"/>
      <c r="RPY692" s="247"/>
      <c r="RPZ692" s="247"/>
      <c r="RQA692" s="247"/>
      <c r="RQB692" s="247"/>
      <c r="RQC692" s="247"/>
      <c r="RQD692" s="247"/>
      <c r="RQE692" s="247"/>
      <c r="RQF692" s="247"/>
      <c r="RQG692" s="247"/>
      <c r="RQH692" s="247"/>
      <c r="RQI692" s="247"/>
      <c r="RQJ692" s="247"/>
      <c r="RQK692" s="247"/>
      <c r="RQL692" s="247"/>
      <c r="RQM692" s="247"/>
      <c r="RQN692" s="247"/>
      <c r="RQO692" s="247"/>
      <c r="RQP692" s="247"/>
      <c r="RQQ692" s="247"/>
      <c r="RQR692" s="247"/>
      <c r="RQS692" s="247"/>
      <c r="RQT692" s="247"/>
      <c r="RQU692" s="247"/>
      <c r="RQV692" s="247"/>
      <c r="RQW692" s="247"/>
      <c r="RQX692" s="247"/>
      <c r="RQY692" s="247"/>
      <c r="RQZ692" s="247"/>
      <c r="RRA692" s="247"/>
      <c r="RRB692" s="247"/>
      <c r="RRC692" s="247"/>
      <c r="RRD692" s="247"/>
      <c r="RRE692" s="247"/>
      <c r="RRF692" s="247"/>
      <c r="RRG692" s="247"/>
      <c r="RRH692" s="247"/>
      <c r="RRI692" s="247"/>
      <c r="RRJ692" s="247"/>
      <c r="RRK692" s="247"/>
      <c r="RRL692" s="247"/>
      <c r="RRM692" s="247"/>
      <c r="RRN692" s="247"/>
      <c r="RRO692" s="247"/>
      <c r="RRP692" s="247"/>
      <c r="RRQ692" s="247"/>
      <c r="RRR692" s="247"/>
      <c r="RRS692" s="247"/>
      <c r="RRT692" s="247"/>
      <c r="RRU692" s="247"/>
      <c r="RRV692" s="247"/>
      <c r="RRW692" s="247"/>
      <c r="RRX692" s="247"/>
      <c r="RRY692" s="247"/>
      <c r="RRZ692" s="247"/>
      <c r="RSA692" s="247"/>
      <c r="RSB692" s="247"/>
      <c r="RSC692" s="247"/>
      <c r="RSD692" s="247"/>
      <c r="RSE692" s="247"/>
      <c r="RSF692" s="247"/>
      <c r="RSG692" s="247"/>
      <c r="RSH692" s="247"/>
      <c r="RSI692" s="247"/>
      <c r="RSJ692" s="247"/>
      <c r="RSK692" s="247"/>
      <c r="RSL692" s="247"/>
      <c r="RSM692" s="247"/>
      <c r="RSN692" s="247"/>
      <c r="RSO692" s="247"/>
      <c r="RSP692" s="247"/>
      <c r="RSQ692" s="247"/>
      <c r="RSR692" s="247"/>
      <c r="RSS692" s="247"/>
      <c r="RST692" s="247"/>
      <c r="RSU692" s="247"/>
      <c r="RSV692" s="247"/>
      <c r="RSW692" s="247"/>
      <c r="RSX692" s="247"/>
      <c r="RSY692" s="247"/>
      <c r="RSZ692" s="247"/>
      <c r="RTA692" s="247"/>
      <c r="RTB692" s="247"/>
      <c r="RTC692" s="247"/>
      <c r="RTD692" s="247"/>
      <c r="RTE692" s="247"/>
      <c r="RTF692" s="247"/>
      <c r="RTG692" s="247"/>
      <c r="RTH692" s="247"/>
      <c r="RTI692" s="247"/>
      <c r="RTJ692" s="247"/>
      <c r="RTK692" s="247"/>
      <c r="RTL692" s="247"/>
      <c r="RTM692" s="247"/>
      <c r="RTN692" s="247"/>
      <c r="RTO692" s="247"/>
      <c r="RTP692" s="247"/>
      <c r="RTQ692" s="247"/>
      <c r="RTR692" s="247"/>
      <c r="RTS692" s="247"/>
      <c r="RTT692" s="247"/>
      <c r="RTU692" s="247"/>
      <c r="RTV692" s="247"/>
      <c r="RTW692" s="247"/>
      <c r="RTX692" s="247"/>
      <c r="RTY692" s="247"/>
      <c r="RTZ692" s="247"/>
      <c r="RUA692" s="247"/>
      <c r="RUB692" s="247"/>
      <c r="RUC692" s="247"/>
      <c r="RUD692" s="247"/>
      <c r="RUE692" s="247"/>
      <c r="RUF692" s="247"/>
      <c r="RUG692" s="247"/>
      <c r="RUH692" s="247"/>
      <c r="RUI692" s="247"/>
      <c r="RUJ692" s="247"/>
      <c r="RUK692" s="247"/>
      <c r="RUL692" s="247"/>
      <c r="RUM692" s="247"/>
      <c r="RUN692" s="247"/>
      <c r="RUO692" s="247"/>
      <c r="RUP692" s="247"/>
      <c r="RUQ692" s="247"/>
      <c r="RUR692" s="247"/>
      <c r="RUS692" s="247"/>
      <c r="RUT692" s="247"/>
      <c r="RUU692" s="247"/>
      <c r="RUV692" s="247"/>
      <c r="RUW692" s="247"/>
      <c r="RUX692" s="247"/>
      <c r="RUY692" s="247"/>
      <c r="RUZ692" s="247"/>
      <c r="RVA692" s="247"/>
      <c r="RVB692" s="247"/>
      <c r="RVC692" s="247"/>
      <c r="RVD692" s="247"/>
      <c r="RVE692" s="247"/>
      <c r="RVF692" s="247"/>
      <c r="RVG692" s="247"/>
      <c r="RVH692" s="247"/>
      <c r="RVI692" s="247"/>
      <c r="RVJ692" s="247"/>
      <c r="RVK692" s="247"/>
      <c r="RVL692" s="247"/>
      <c r="RVM692" s="247"/>
      <c r="RVN692" s="247"/>
      <c r="RVO692" s="247"/>
      <c r="RVP692" s="247"/>
      <c r="RVQ692" s="247"/>
      <c r="RVR692" s="247"/>
      <c r="RVS692" s="247"/>
      <c r="RVT692" s="247"/>
      <c r="RVU692" s="247"/>
      <c r="RVV692" s="247"/>
      <c r="RVW692" s="247"/>
      <c r="RVX692" s="247"/>
      <c r="RVY692" s="247"/>
      <c r="RVZ692" s="247"/>
      <c r="RWA692" s="247"/>
      <c r="RWB692" s="247"/>
      <c r="RWC692" s="247"/>
      <c r="RWD692" s="247"/>
      <c r="RWE692" s="247"/>
      <c r="RWF692" s="247"/>
      <c r="RWG692" s="247"/>
      <c r="RWH692" s="247"/>
      <c r="RWI692" s="247"/>
      <c r="RWJ692" s="247"/>
      <c r="RWK692" s="247"/>
      <c r="RWL692" s="247"/>
      <c r="RWM692" s="247"/>
      <c r="RWN692" s="247"/>
      <c r="RWO692" s="247"/>
      <c r="RWP692" s="247"/>
      <c r="RWQ692" s="247"/>
      <c r="RWR692" s="247"/>
      <c r="RWS692" s="247"/>
      <c r="RWT692" s="247"/>
      <c r="RWU692" s="247"/>
      <c r="RWV692" s="247"/>
      <c r="RWW692" s="247"/>
      <c r="RWX692" s="247"/>
      <c r="RWY692" s="247"/>
      <c r="RWZ692" s="247"/>
      <c r="RXA692" s="247"/>
      <c r="RXB692" s="247"/>
      <c r="RXC692" s="247"/>
      <c r="RXD692" s="247"/>
      <c r="RXE692" s="247"/>
      <c r="RXF692" s="247"/>
      <c r="RXG692" s="247"/>
      <c r="RXH692" s="247"/>
      <c r="RXI692" s="247"/>
      <c r="RXJ692" s="247"/>
      <c r="RXK692" s="247"/>
      <c r="RXL692" s="247"/>
      <c r="RXM692" s="247"/>
      <c r="RXN692" s="247"/>
      <c r="RXO692" s="247"/>
      <c r="RXP692" s="247"/>
      <c r="RXQ692" s="247"/>
      <c r="RXR692" s="247"/>
      <c r="RXS692" s="247"/>
      <c r="RXT692" s="247"/>
      <c r="RXU692" s="247"/>
      <c r="RXV692" s="247"/>
      <c r="RXW692" s="247"/>
      <c r="RXX692" s="247"/>
      <c r="RXY692" s="247"/>
      <c r="RXZ692" s="247"/>
      <c r="RYA692" s="247"/>
      <c r="RYB692" s="247"/>
      <c r="RYC692" s="247"/>
      <c r="RYD692" s="247"/>
      <c r="RYE692" s="247"/>
      <c r="RYF692" s="247"/>
      <c r="RYG692" s="247"/>
      <c r="RYH692" s="247"/>
      <c r="RYI692" s="247"/>
      <c r="RYJ692" s="247"/>
      <c r="RYK692" s="247"/>
      <c r="RYL692" s="247"/>
      <c r="RYM692" s="247"/>
      <c r="RYN692" s="247"/>
      <c r="RYO692" s="247"/>
      <c r="RYP692" s="247"/>
      <c r="RYQ692" s="247"/>
      <c r="RYR692" s="247"/>
      <c r="RYS692" s="247"/>
      <c r="RYT692" s="247"/>
      <c r="RYU692" s="247"/>
      <c r="RYV692" s="247"/>
      <c r="RYW692" s="247"/>
      <c r="RYX692" s="247"/>
      <c r="RYY692" s="247"/>
      <c r="RYZ692" s="247"/>
      <c r="RZA692" s="247"/>
      <c r="RZB692" s="247"/>
      <c r="RZC692" s="247"/>
      <c r="RZD692" s="247"/>
      <c r="RZE692" s="247"/>
      <c r="RZF692" s="247"/>
      <c r="RZG692" s="247"/>
      <c r="RZH692" s="247"/>
      <c r="RZI692" s="247"/>
      <c r="RZJ692" s="247"/>
      <c r="RZK692" s="247"/>
      <c r="RZL692" s="247"/>
      <c r="RZM692" s="247"/>
      <c r="RZN692" s="247"/>
      <c r="RZO692" s="247"/>
      <c r="RZP692" s="247"/>
      <c r="RZQ692" s="247"/>
      <c r="RZR692" s="247"/>
      <c r="RZS692" s="247"/>
      <c r="RZT692" s="247"/>
      <c r="RZU692" s="247"/>
      <c r="RZV692" s="247"/>
      <c r="RZW692" s="247"/>
      <c r="RZX692" s="247"/>
      <c r="RZY692" s="247"/>
      <c r="RZZ692" s="247"/>
      <c r="SAA692" s="247"/>
      <c r="SAB692" s="247"/>
      <c r="SAC692" s="247"/>
      <c r="SAD692" s="247"/>
      <c r="SAE692" s="247"/>
      <c r="SAF692" s="247"/>
      <c r="SAG692" s="247"/>
      <c r="SAH692" s="247"/>
      <c r="SAI692" s="247"/>
      <c r="SAJ692" s="247"/>
      <c r="SAK692" s="247"/>
      <c r="SAL692" s="247"/>
      <c r="SAM692" s="247"/>
      <c r="SAN692" s="247"/>
      <c r="SAO692" s="247"/>
      <c r="SAP692" s="247"/>
      <c r="SAQ692" s="247"/>
      <c r="SAR692" s="247"/>
      <c r="SAS692" s="247"/>
      <c r="SAT692" s="247"/>
      <c r="SAU692" s="247"/>
      <c r="SAV692" s="247"/>
      <c r="SAW692" s="247"/>
      <c r="SAX692" s="247"/>
      <c r="SAY692" s="247"/>
      <c r="SAZ692" s="247"/>
      <c r="SBA692" s="247"/>
      <c r="SBB692" s="247"/>
      <c r="SBC692" s="247"/>
      <c r="SBD692" s="247"/>
      <c r="SBE692" s="247"/>
      <c r="SBF692" s="247"/>
      <c r="SBG692" s="247"/>
      <c r="SBH692" s="247"/>
      <c r="SBI692" s="247"/>
      <c r="SBJ692" s="247"/>
      <c r="SBK692" s="247"/>
      <c r="SBL692" s="247"/>
      <c r="SBM692" s="247"/>
      <c r="SBN692" s="247"/>
      <c r="SBO692" s="247"/>
      <c r="SBP692" s="247"/>
      <c r="SBQ692" s="247"/>
      <c r="SBR692" s="247"/>
      <c r="SBS692" s="247"/>
      <c r="SBT692" s="247"/>
      <c r="SBU692" s="247"/>
      <c r="SBV692" s="247"/>
      <c r="SBW692" s="247"/>
      <c r="SBX692" s="247"/>
      <c r="SBY692" s="247"/>
      <c r="SBZ692" s="247"/>
      <c r="SCA692" s="247"/>
      <c r="SCB692" s="247"/>
      <c r="SCC692" s="247"/>
      <c r="SCD692" s="247"/>
      <c r="SCE692" s="247"/>
      <c r="SCF692" s="247"/>
      <c r="SCG692" s="247"/>
      <c r="SCH692" s="247"/>
      <c r="SCI692" s="247"/>
      <c r="SCJ692" s="247"/>
      <c r="SCK692" s="247"/>
      <c r="SCL692" s="247"/>
      <c r="SCM692" s="247"/>
      <c r="SCN692" s="247"/>
      <c r="SCO692" s="247"/>
      <c r="SCP692" s="247"/>
      <c r="SCQ692" s="247"/>
      <c r="SCR692" s="247"/>
      <c r="SCS692" s="247"/>
      <c r="SCT692" s="247"/>
      <c r="SCU692" s="247"/>
      <c r="SCV692" s="247"/>
      <c r="SCW692" s="247"/>
      <c r="SCX692" s="247"/>
      <c r="SCY692" s="247"/>
      <c r="SCZ692" s="247"/>
      <c r="SDA692" s="247"/>
      <c r="SDB692" s="247"/>
      <c r="SDC692" s="247"/>
      <c r="SDD692" s="247"/>
      <c r="SDE692" s="247"/>
      <c r="SDF692" s="247"/>
      <c r="SDG692" s="247"/>
      <c r="SDH692" s="247"/>
      <c r="SDI692" s="247"/>
      <c r="SDJ692" s="247"/>
      <c r="SDK692" s="247"/>
      <c r="SDL692" s="247"/>
      <c r="SDM692" s="247"/>
      <c r="SDN692" s="247"/>
      <c r="SDO692" s="247"/>
      <c r="SDP692" s="247"/>
      <c r="SDQ692" s="247"/>
      <c r="SDR692" s="247"/>
      <c r="SDS692" s="247"/>
      <c r="SDT692" s="247"/>
      <c r="SDU692" s="247"/>
      <c r="SDV692" s="247"/>
      <c r="SDW692" s="247"/>
      <c r="SDX692" s="247"/>
      <c r="SDY692" s="247"/>
      <c r="SDZ692" s="247"/>
      <c r="SEA692" s="247"/>
      <c r="SEB692" s="247"/>
      <c r="SEC692" s="247"/>
      <c r="SED692" s="247"/>
      <c r="SEE692" s="247"/>
      <c r="SEF692" s="247"/>
      <c r="SEG692" s="247"/>
      <c r="SEH692" s="247"/>
      <c r="SEI692" s="247"/>
      <c r="SEJ692" s="247"/>
      <c r="SEK692" s="247"/>
      <c r="SEL692" s="247"/>
      <c r="SEM692" s="247"/>
      <c r="SEN692" s="247"/>
      <c r="SEO692" s="247"/>
      <c r="SEP692" s="247"/>
      <c r="SEQ692" s="247"/>
      <c r="SER692" s="247"/>
      <c r="SES692" s="247"/>
      <c r="SET692" s="247"/>
      <c r="SEU692" s="247"/>
      <c r="SEV692" s="247"/>
      <c r="SEW692" s="247"/>
      <c r="SEX692" s="247"/>
      <c r="SEY692" s="247"/>
      <c r="SEZ692" s="247"/>
      <c r="SFA692" s="247"/>
      <c r="SFB692" s="247"/>
      <c r="SFC692" s="247"/>
      <c r="SFD692" s="247"/>
      <c r="SFE692" s="247"/>
      <c r="SFF692" s="247"/>
      <c r="SFG692" s="247"/>
      <c r="SFH692" s="247"/>
      <c r="SFI692" s="247"/>
      <c r="SFJ692" s="247"/>
      <c r="SFK692" s="247"/>
      <c r="SFL692" s="247"/>
      <c r="SFM692" s="247"/>
      <c r="SFN692" s="247"/>
      <c r="SFO692" s="247"/>
      <c r="SFP692" s="247"/>
      <c r="SFQ692" s="247"/>
      <c r="SFR692" s="247"/>
      <c r="SFS692" s="247"/>
      <c r="SFT692" s="247"/>
      <c r="SFU692" s="247"/>
      <c r="SFV692" s="247"/>
      <c r="SFW692" s="247"/>
      <c r="SFX692" s="247"/>
      <c r="SFY692" s="247"/>
      <c r="SFZ692" s="247"/>
      <c r="SGA692" s="247"/>
      <c r="SGB692" s="247"/>
      <c r="SGC692" s="247"/>
      <c r="SGD692" s="247"/>
      <c r="SGE692" s="247"/>
      <c r="SGF692" s="247"/>
      <c r="SGG692" s="247"/>
      <c r="SGH692" s="247"/>
      <c r="SGI692" s="247"/>
      <c r="SGJ692" s="247"/>
      <c r="SGK692" s="247"/>
      <c r="SGL692" s="247"/>
      <c r="SGM692" s="247"/>
      <c r="SGN692" s="247"/>
      <c r="SGO692" s="247"/>
      <c r="SGP692" s="247"/>
      <c r="SGQ692" s="247"/>
      <c r="SGR692" s="247"/>
      <c r="SGS692" s="247"/>
      <c r="SGT692" s="247"/>
      <c r="SGU692" s="247"/>
      <c r="SGV692" s="247"/>
      <c r="SGW692" s="247"/>
      <c r="SGX692" s="247"/>
      <c r="SGY692" s="247"/>
      <c r="SGZ692" s="247"/>
      <c r="SHA692" s="247"/>
      <c r="SHB692" s="247"/>
      <c r="SHC692" s="247"/>
      <c r="SHD692" s="247"/>
      <c r="SHE692" s="247"/>
      <c r="SHF692" s="247"/>
      <c r="SHG692" s="247"/>
      <c r="SHH692" s="247"/>
      <c r="SHI692" s="247"/>
      <c r="SHJ692" s="247"/>
      <c r="SHK692" s="247"/>
      <c r="SHL692" s="247"/>
      <c r="SHM692" s="247"/>
      <c r="SHN692" s="247"/>
      <c r="SHO692" s="247"/>
      <c r="SHP692" s="247"/>
      <c r="SHQ692" s="247"/>
      <c r="SHR692" s="247"/>
      <c r="SHS692" s="247"/>
      <c r="SHT692" s="247"/>
      <c r="SHU692" s="247"/>
      <c r="SHV692" s="247"/>
      <c r="SHW692" s="247"/>
      <c r="SHX692" s="247"/>
      <c r="SHY692" s="247"/>
      <c r="SHZ692" s="247"/>
      <c r="SIA692" s="247"/>
      <c r="SIB692" s="247"/>
      <c r="SIC692" s="247"/>
      <c r="SID692" s="247"/>
      <c r="SIE692" s="247"/>
      <c r="SIF692" s="247"/>
      <c r="SIG692" s="247"/>
      <c r="SIH692" s="247"/>
      <c r="SII692" s="247"/>
      <c r="SIJ692" s="247"/>
      <c r="SIK692" s="247"/>
      <c r="SIL692" s="247"/>
      <c r="SIM692" s="247"/>
      <c r="SIN692" s="247"/>
      <c r="SIO692" s="247"/>
      <c r="SIP692" s="247"/>
      <c r="SIQ692" s="247"/>
      <c r="SIR692" s="247"/>
      <c r="SIS692" s="247"/>
      <c r="SIT692" s="247"/>
      <c r="SIU692" s="247"/>
      <c r="SIV692" s="247"/>
      <c r="SIW692" s="247"/>
      <c r="SIX692" s="247"/>
      <c r="SIY692" s="247"/>
      <c r="SIZ692" s="247"/>
      <c r="SJA692" s="247"/>
      <c r="SJB692" s="247"/>
      <c r="SJC692" s="247"/>
      <c r="SJD692" s="247"/>
      <c r="SJE692" s="247"/>
      <c r="SJF692" s="247"/>
      <c r="SJG692" s="247"/>
      <c r="SJH692" s="247"/>
      <c r="SJI692" s="247"/>
      <c r="SJJ692" s="247"/>
      <c r="SJK692" s="247"/>
      <c r="SJL692" s="247"/>
      <c r="SJM692" s="247"/>
      <c r="SJN692" s="247"/>
      <c r="SJO692" s="247"/>
      <c r="SJP692" s="247"/>
      <c r="SJQ692" s="247"/>
      <c r="SJR692" s="247"/>
      <c r="SJS692" s="247"/>
      <c r="SJT692" s="247"/>
      <c r="SJU692" s="247"/>
      <c r="SJV692" s="247"/>
      <c r="SJW692" s="247"/>
      <c r="SJX692" s="247"/>
      <c r="SJY692" s="247"/>
      <c r="SJZ692" s="247"/>
      <c r="SKA692" s="247"/>
      <c r="SKB692" s="247"/>
      <c r="SKC692" s="247"/>
      <c r="SKD692" s="247"/>
      <c r="SKE692" s="247"/>
      <c r="SKF692" s="247"/>
      <c r="SKG692" s="247"/>
      <c r="SKH692" s="247"/>
      <c r="SKI692" s="247"/>
      <c r="SKJ692" s="247"/>
      <c r="SKK692" s="247"/>
      <c r="SKL692" s="247"/>
      <c r="SKM692" s="247"/>
      <c r="SKN692" s="247"/>
      <c r="SKO692" s="247"/>
      <c r="SKP692" s="247"/>
      <c r="SKQ692" s="247"/>
      <c r="SKR692" s="247"/>
      <c r="SKS692" s="247"/>
      <c r="SKT692" s="247"/>
      <c r="SKU692" s="247"/>
      <c r="SKV692" s="247"/>
      <c r="SKW692" s="247"/>
      <c r="SKX692" s="247"/>
      <c r="SKY692" s="247"/>
      <c r="SKZ692" s="247"/>
      <c r="SLA692" s="247"/>
      <c r="SLB692" s="247"/>
      <c r="SLC692" s="247"/>
      <c r="SLD692" s="247"/>
      <c r="SLE692" s="247"/>
      <c r="SLF692" s="247"/>
      <c r="SLG692" s="247"/>
      <c r="SLH692" s="247"/>
      <c r="SLI692" s="247"/>
      <c r="SLJ692" s="247"/>
      <c r="SLK692" s="247"/>
      <c r="SLL692" s="247"/>
      <c r="SLM692" s="247"/>
      <c r="SLN692" s="247"/>
      <c r="SLO692" s="247"/>
      <c r="SLP692" s="247"/>
      <c r="SLQ692" s="247"/>
      <c r="SLR692" s="247"/>
      <c r="SLS692" s="247"/>
      <c r="SLT692" s="247"/>
      <c r="SLU692" s="247"/>
      <c r="SLV692" s="247"/>
      <c r="SLW692" s="247"/>
      <c r="SLX692" s="247"/>
      <c r="SLY692" s="247"/>
      <c r="SLZ692" s="247"/>
      <c r="SMA692" s="247"/>
      <c r="SMB692" s="247"/>
      <c r="SMC692" s="247"/>
      <c r="SMD692" s="247"/>
      <c r="SME692" s="247"/>
      <c r="SMF692" s="247"/>
      <c r="SMG692" s="247"/>
      <c r="SMH692" s="247"/>
      <c r="SMI692" s="247"/>
      <c r="SMJ692" s="247"/>
      <c r="SMK692" s="247"/>
      <c r="SML692" s="247"/>
      <c r="SMM692" s="247"/>
      <c r="SMN692" s="247"/>
      <c r="SMO692" s="247"/>
      <c r="SMP692" s="247"/>
      <c r="SMQ692" s="247"/>
      <c r="SMR692" s="247"/>
      <c r="SMS692" s="247"/>
      <c r="SMT692" s="247"/>
      <c r="SMU692" s="247"/>
      <c r="SMV692" s="247"/>
      <c r="SMW692" s="247"/>
      <c r="SMX692" s="247"/>
      <c r="SMY692" s="247"/>
      <c r="SMZ692" s="247"/>
      <c r="SNA692" s="247"/>
      <c r="SNB692" s="247"/>
      <c r="SNC692" s="247"/>
      <c r="SND692" s="247"/>
      <c r="SNE692" s="247"/>
      <c r="SNF692" s="247"/>
      <c r="SNG692" s="247"/>
      <c r="SNH692" s="247"/>
      <c r="SNI692" s="247"/>
      <c r="SNJ692" s="247"/>
      <c r="SNK692" s="247"/>
      <c r="SNL692" s="247"/>
      <c r="SNM692" s="247"/>
      <c r="SNN692" s="247"/>
      <c r="SNO692" s="247"/>
      <c r="SNP692" s="247"/>
      <c r="SNQ692" s="247"/>
      <c r="SNR692" s="247"/>
      <c r="SNS692" s="247"/>
      <c r="SNT692" s="247"/>
      <c r="SNU692" s="247"/>
      <c r="SNV692" s="247"/>
      <c r="SNW692" s="247"/>
      <c r="SNX692" s="247"/>
      <c r="SNY692" s="247"/>
      <c r="SNZ692" s="247"/>
      <c r="SOA692" s="247"/>
      <c r="SOB692" s="247"/>
      <c r="SOC692" s="247"/>
      <c r="SOD692" s="247"/>
      <c r="SOE692" s="247"/>
      <c r="SOF692" s="247"/>
      <c r="SOG692" s="247"/>
      <c r="SOH692" s="247"/>
      <c r="SOI692" s="247"/>
      <c r="SOJ692" s="247"/>
      <c r="SOK692" s="247"/>
      <c r="SOL692" s="247"/>
      <c r="SOM692" s="247"/>
      <c r="SON692" s="247"/>
      <c r="SOO692" s="247"/>
      <c r="SOP692" s="247"/>
      <c r="SOQ692" s="247"/>
      <c r="SOR692" s="247"/>
      <c r="SOS692" s="247"/>
      <c r="SOT692" s="247"/>
      <c r="SOU692" s="247"/>
      <c r="SOV692" s="247"/>
      <c r="SOW692" s="247"/>
      <c r="SOX692" s="247"/>
      <c r="SOY692" s="247"/>
      <c r="SOZ692" s="247"/>
      <c r="SPA692" s="247"/>
      <c r="SPB692" s="247"/>
      <c r="SPC692" s="247"/>
      <c r="SPD692" s="247"/>
      <c r="SPE692" s="247"/>
      <c r="SPF692" s="247"/>
      <c r="SPG692" s="247"/>
      <c r="SPH692" s="247"/>
      <c r="SPI692" s="247"/>
      <c r="SPJ692" s="247"/>
      <c r="SPK692" s="247"/>
      <c r="SPL692" s="247"/>
      <c r="SPM692" s="247"/>
      <c r="SPN692" s="247"/>
      <c r="SPO692" s="247"/>
      <c r="SPP692" s="247"/>
      <c r="SPQ692" s="247"/>
      <c r="SPR692" s="247"/>
      <c r="SPS692" s="247"/>
      <c r="SPT692" s="247"/>
      <c r="SPU692" s="247"/>
      <c r="SPV692" s="247"/>
      <c r="SPW692" s="247"/>
      <c r="SPX692" s="247"/>
      <c r="SPY692" s="247"/>
      <c r="SPZ692" s="247"/>
      <c r="SQA692" s="247"/>
      <c r="SQB692" s="247"/>
      <c r="SQC692" s="247"/>
      <c r="SQD692" s="247"/>
      <c r="SQE692" s="247"/>
      <c r="SQF692" s="247"/>
      <c r="SQG692" s="247"/>
      <c r="SQH692" s="247"/>
      <c r="SQI692" s="247"/>
      <c r="SQJ692" s="247"/>
      <c r="SQK692" s="247"/>
      <c r="SQL692" s="247"/>
      <c r="SQM692" s="247"/>
      <c r="SQN692" s="247"/>
      <c r="SQO692" s="247"/>
      <c r="SQP692" s="247"/>
      <c r="SQQ692" s="247"/>
      <c r="SQR692" s="247"/>
      <c r="SQS692" s="247"/>
      <c r="SQT692" s="247"/>
      <c r="SQU692" s="247"/>
      <c r="SQV692" s="247"/>
      <c r="SQW692" s="247"/>
      <c r="SQX692" s="247"/>
      <c r="SQY692" s="247"/>
      <c r="SQZ692" s="247"/>
      <c r="SRA692" s="247"/>
      <c r="SRB692" s="247"/>
      <c r="SRC692" s="247"/>
      <c r="SRD692" s="247"/>
      <c r="SRE692" s="247"/>
      <c r="SRF692" s="247"/>
      <c r="SRG692" s="247"/>
      <c r="SRH692" s="247"/>
      <c r="SRI692" s="247"/>
      <c r="SRJ692" s="247"/>
      <c r="SRK692" s="247"/>
      <c r="SRL692" s="247"/>
      <c r="SRM692" s="247"/>
      <c r="SRN692" s="247"/>
      <c r="SRO692" s="247"/>
      <c r="SRP692" s="247"/>
      <c r="SRQ692" s="247"/>
      <c r="SRR692" s="247"/>
      <c r="SRS692" s="247"/>
      <c r="SRT692" s="247"/>
      <c r="SRU692" s="247"/>
      <c r="SRV692" s="247"/>
      <c r="SRW692" s="247"/>
      <c r="SRX692" s="247"/>
      <c r="SRY692" s="247"/>
      <c r="SRZ692" s="247"/>
      <c r="SSA692" s="247"/>
      <c r="SSB692" s="247"/>
      <c r="SSC692" s="247"/>
      <c r="SSD692" s="247"/>
      <c r="SSE692" s="247"/>
      <c r="SSF692" s="247"/>
      <c r="SSG692" s="247"/>
      <c r="SSH692" s="247"/>
      <c r="SSI692" s="247"/>
      <c r="SSJ692" s="247"/>
      <c r="SSK692" s="247"/>
      <c r="SSL692" s="247"/>
      <c r="SSM692" s="247"/>
      <c r="SSN692" s="247"/>
      <c r="SSO692" s="247"/>
      <c r="SSP692" s="247"/>
      <c r="SSQ692" s="247"/>
      <c r="SSR692" s="247"/>
      <c r="SSS692" s="247"/>
      <c r="SST692" s="247"/>
      <c r="SSU692" s="247"/>
      <c r="SSV692" s="247"/>
      <c r="SSW692" s="247"/>
      <c r="SSX692" s="247"/>
      <c r="SSY692" s="247"/>
      <c r="SSZ692" s="247"/>
      <c r="STA692" s="247"/>
      <c r="STB692" s="247"/>
      <c r="STC692" s="247"/>
      <c r="STD692" s="247"/>
      <c r="STE692" s="247"/>
      <c r="STF692" s="247"/>
      <c r="STG692" s="247"/>
      <c r="STH692" s="247"/>
      <c r="STI692" s="247"/>
      <c r="STJ692" s="247"/>
      <c r="STK692" s="247"/>
      <c r="STL692" s="247"/>
      <c r="STM692" s="247"/>
      <c r="STN692" s="247"/>
      <c r="STO692" s="247"/>
      <c r="STP692" s="247"/>
      <c r="STQ692" s="247"/>
      <c r="STR692" s="247"/>
      <c r="STS692" s="247"/>
      <c r="STT692" s="247"/>
      <c r="STU692" s="247"/>
      <c r="STV692" s="247"/>
      <c r="STW692" s="247"/>
      <c r="STX692" s="247"/>
      <c r="STY692" s="247"/>
      <c r="STZ692" s="247"/>
      <c r="SUA692" s="247"/>
      <c r="SUB692" s="247"/>
      <c r="SUC692" s="247"/>
      <c r="SUD692" s="247"/>
      <c r="SUE692" s="247"/>
      <c r="SUF692" s="247"/>
      <c r="SUG692" s="247"/>
      <c r="SUH692" s="247"/>
      <c r="SUI692" s="247"/>
      <c r="SUJ692" s="247"/>
      <c r="SUK692" s="247"/>
      <c r="SUL692" s="247"/>
      <c r="SUM692" s="247"/>
      <c r="SUN692" s="247"/>
      <c r="SUO692" s="247"/>
      <c r="SUP692" s="247"/>
      <c r="SUQ692" s="247"/>
      <c r="SUR692" s="247"/>
      <c r="SUS692" s="247"/>
      <c r="SUT692" s="247"/>
      <c r="SUU692" s="247"/>
      <c r="SUV692" s="247"/>
      <c r="SUW692" s="247"/>
      <c r="SUX692" s="247"/>
      <c r="SUY692" s="247"/>
      <c r="SUZ692" s="247"/>
      <c r="SVA692" s="247"/>
      <c r="SVB692" s="247"/>
      <c r="SVC692" s="247"/>
      <c r="SVD692" s="247"/>
      <c r="SVE692" s="247"/>
      <c r="SVF692" s="247"/>
      <c r="SVG692" s="247"/>
      <c r="SVH692" s="247"/>
      <c r="SVI692" s="247"/>
      <c r="SVJ692" s="247"/>
      <c r="SVK692" s="247"/>
      <c r="SVL692" s="247"/>
      <c r="SVM692" s="247"/>
      <c r="SVN692" s="247"/>
      <c r="SVO692" s="247"/>
      <c r="SVP692" s="247"/>
      <c r="SVQ692" s="247"/>
      <c r="SVR692" s="247"/>
      <c r="SVS692" s="247"/>
      <c r="SVT692" s="247"/>
      <c r="SVU692" s="247"/>
      <c r="SVV692" s="247"/>
      <c r="SVW692" s="247"/>
      <c r="SVX692" s="247"/>
      <c r="SVY692" s="247"/>
      <c r="SVZ692" s="247"/>
      <c r="SWA692" s="247"/>
      <c r="SWB692" s="247"/>
      <c r="SWC692" s="247"/>
      <c r="SWD692" s="247"/>
      <c r="SWE692" s="247"/>
      <c r="SWF692" s="247"/>
      <c r="SWG692" s="247"/>
      <c r="SWH692" s="247"/>
      <c r="SWI692" s="247"/>
      <c r="SWJ692" s="247"/>
      <c r="SWK692" s="247"/>
      <c r="SWL692" s="247"/>
      <c r="SWM692" s="247"/>
      <c r="SWN692" s="247"/>
      <c r="SWO692" s="247"/>
      <c r="SWP692" s="247"/>
      <c r="SWQ692" s="247"/>
      <c r="SWR692" s="247"/>
      <c r="SWS692" s="247"/>
      <c r="SWT692" s="247"/>
      <c r="SWU692" s="247"/>
      <c r="SWV692" s="247"/>
      <c r="SWW692" s="247"/>
      <c r="SWX692" s="247"/>
      <c r="SWY692" s="247"/>
      <c r="SWZ692" s="247"/>
      <c r="SXA692" s="247"/>
      <c r="SXB692" s="247"/>
      <c r="SXC692" s="247"/>
      <c r="SXD692" s="247"/>
      <c r="SXE692" s="247"/>
      <c r="SXF692" s="247"/>
      <c r="SXG692" s="247"/>
      <c r="SXH692" s="247"/>
      <c r="SXI692" s="247"/>
      <c r="SXJ692" s="247"/>
      <c r="SXK692" s="247"/>
      <c r="SXL692" s="247"/>
      <c r="SXM692" s="247"/>
      <c r="SXN692" s="247"/>
      <c r="SXO692" s="247"/>
      <c r="SXP692" s="247"/>
      <c r="SXQ692" s="247"/>
      <c r="SXR692" s="247"/>
      <c r="SXS692" s="247"/>
      <c r="SXT692" s="247"/>
      <c r="SXU692" s="247"/>
      <c r="SXV692" s="247"/>
      <c r="SXW692" s="247"/>
      <c r="SXX692" s="247"/>
      <c r="SXY692" s="247"/>
      <c r="SXZ692" s="247"/>
      <c r="SYA692" s="247"/>
      <c r="SYB692" s="247"/>
      <c r="SYC692" s="247"/>
      <c r="SYD692" s="247"/>
      <c r="SYE692" s="247"/>
      <c r="SYF692" s="247"/>
      <c r="SYG692" s="247"/>
      <c r="SYH692" s="247"/>
      <c r="SYI692" s="247"/>
      <c r="SYJ692" s="247"/>
      <c r="SYK692" s="247"/>
      <c r="SYL692" s="247"/>
      <c r="SYM692" s="247"/>
      <c r="SYN692" s="247"/>
      <c r="SYO692" s="247"/>
      <c r="SYP692" s="247"/>
      <c r="SYQ692" s="247"/>
      <c r="SYR692" s="247"/>
      <c r="SYS692" s="247"/>
      <c r="SYT692" s="247"/>
      <c r="SYU692" s="247"/>
      <c r="SYV692" s="247"/>
      <c r="SYW692" s="247"/>
      <c r="SYX692" s="247"/>
      <c r="SYY692" s="247"/>
      <c r="SYZ692" s="247"/>
      <c r="SZA692" s="247"/>
      <c r="SZB692" s="247"/>
      <c r="SZC692" s="247"/>
      <c r="SZD692" s="247"/>
      <c r="SZE692" s="247"/>
      <c r="SZF692" s="247"/>
      <c r="SZG692" s="247"/>
      <c r="SZH692" s="247"/>
      <c r="SZI692" s="247"/>
      <c r="SZJ692" s="247"/>
      <c r="SZK692" s="247"/>
      <c r="SZL692" s="247"/>
      <c r="SZM692" s="247"/>
      <c r="SZN692" s="247"/>
      <c r="SZO692" s="247"/>
      <c r="SZP692" s="247"/>
      <c r="SZQ692" s="247"/>
      <c r="SZR692" s="247"/>
      <c r="SZS692" s="247"/>
      <c r="SZT692" s="247"/>
      <c r="SZU692" s="247"/>
      <c r="SZV692" s="247"/>
      <c r="SZW692" s="247"/>
      <c r="SZX692" s="247"/>
      <c r="SZY692" s="247"/>
      <c r="SZZ692" s="247"/>
      <c r="TAA692" s="247"/>
      <c r="TAB692" s="247"/>
      <c r="TAC692" s="247"/>
      <c r="TAD692" s="247"/>
      <c r="TAE692" s="247"/>
      <c r="TAF692" s="247"/>
      <c r="TAG692" s="247"/>
      <c r="TAH692" s="247"/>
      <c r="TAI692" s="247"/>
      <c r="TAJ692" s="247"/>
      <c r="TAK692" s="247"/>
      <c r="TAL692" s="247"/>
      <c r="TAM692" s="247"/>
      <c r="TAN692" s="247"/>
      <c r="TAO692" s="247"/>
      <c r="TAP692" s="247"/>
      <c r="TAQ692" s="247"/>
      <c r="TAR692" s="247"/>
      <c r="TAS692" s="247"/>
      <c r="TAT692" s="247"/>
      <c r="TAU692" s="247"/>
      <c r="TAV692" s="247"/>
      <c r="TAW692" s="247"/>
      <c r="TAX692" s="247"/>
      <c r="TAY692" s="247"/>
      <c r="TAZ692" s="247"/>
      <c r="TBA692" s="247"/>
      <c r="TBB692" s="247"/>
      <c r="TBC692" s="247"/>
      <c r="TBD692" s="247"/>
      <c r="TBE692" s="247"/>
      <c r="TBF692" s="247"/>
      <c r="TBG692" s="247"/>
      <c r="TBH692" s="247"/>
      <c r="TBI692" s="247"/>
      <c r="TBJ692" s="247"/>
      <c r="TBK692" s="247"/>
      <c r="TBL692" s="247"/>
      <c r="TBM692" s="247"/>
      <c r="TBN692" s="247"/>
      <c r="TBO692" s="247"/>
      <c r="TBP692" s="247"/>
      <c r="TBQ692" s="247"/>
      <c r="TBR692" s="247"/>
      <c r="TBS692" s="247"/>
      <c r="TBT692" s="247"/>
      <c r="TBU692" s="247"/>
      <c r="TBV692" s="247"/>
      <c r="TBW692" s="247"/>
      <c r="TBX692" s="247"/>
      <c r="TBY692" s="247"/>
      <c r="TBZ692" s="247"/>
      <c r="TCA692" s="247"/>
      <c r="TCB692" s="247"/>
      <c r="TCC692" s="247"/>
      <c r="TCD692" s="247"/>
      <c r="TCE692" s="247"/>
      <c r="TCF692" s="247"/>
      <c r="TCG692" s="247"/>
      <c r="TCH692" s="247"/>
      <c r="TCI692" s="247"/>
      <c r="TCJ692" s="247"/>
      <c r="TCK692" s="247"/>
      <c r="TCL692" s="247"/>
      <c r="TCM692" s="247"/>
      <c r="TCN692" s="247"/>
      <c r="TCO692" s="247"/>
      <c r="TCP692" s="247"/>
      <c r="TCQ692" s="247"/>
      <c r="TCR692" s="247"/>
      <c r="TCS692" s="247"/>
      <c r="TCT692" s="247"/>
      <c r="TCU692" s="247"/>
      <c r="TCV692" s="247"/>
      <c r="TCW692" s="247"/>
      <c r="TCX692" s="247"/>
      <c r="TCY692" s="247"/>
      <c r="TCZ692" s="247"/>
      <c r="TDA692" s="247"/>
      <c r="TDB692" s="247"/>
      <c r="TDC692" s="247"/>
      <c r="TDD692" s="247"/>
      <c r="TDE692" s="247"/>
      <c r="TDF692" s="247"/>
      <c r="TDG692" s="247"/>
      <c r="TDH692" s="247"/>
      <c r="TDI692" s="247"/>
      <c r="TDJ692" s="247"/>
      <c r="TDK692" s="247"/>
      <c r="TDL692" s="247"/>
      <c r="TDM692" s="247"/>
      <c r="TDN692" s="247"/>
      <c r="TDO692" s="247"/>
      <c r="TDP692" s="247"/>
      <c r="TDQ692" s="247"/>
      <c r="TDR692" s="247"/>
      <c r="TDS692" s="247"/>
      <c r="TDT692" s="247"/>
      <c r="TDU692" s="247"/>
      <c r="TDV692" s="247"/>
      <c r="TDW692" s="247"/>
      <c r="TDX692" s="247"/>
      <c r="TDY692" s="247"/>
      <c r="TDZ692" s="247"/>
      <c r="TEA692" s="247"/>
      <c r="TEB692" s="247"/>
      <c r="TEC692" s="247"/>
      <c r="TED692" s="247"/>
      <c r="TEE692" s="247"/>
      <c r="TEF692" s="247"/>
      <c r="TEG692" s="247"/>
      <c r="TEH692" s="247"/>
      <c r="TEI692" s="247"/>
      <c r="TEJ692" s="247"/>
      <c r="TEK692" s="247"/>
      <c r="TEL692" s="247"/>
      <c r="TEM692" s="247"/>
      <c r="TEN692" s="247"/>
      <c r="TEO692" s="247"/>
      <c r="TEP692" s="247"/>
      <c r="TEQ692" s="247"/>
      <c r="TER692" s="247"/>
      <c r="TES692" s="247"/>
      <c r="TET692" s="247"/>
      <c r="TEU692" s="247"/>
      <c r="TEV692" s="247"/>
      <c r="TEW692" s="247"/>
      <c r="TEX692" s="247"/>
      <c r="TEY692" s="247"/>
      <c r="TEZ692" s="247"/>
      <c r="TFA692" s="247"/>
      <c r="TFB692" s="247"/>
      <c r="TFC692" s="247"/>
      <c r="TFD692" s="247"/>
      <c r="TFE692" s="247"/>
      <c r="TFF692" s="247"/>
      <c r="TFG692" s="247"/>
      <c r="TFH692" s="247"/>
      <c r="TFI692" s="247"/>
      <c r="TFJ692" s="247"/>
      <c r="TFK692" s="247"/>
      <c r="TFL692" s="247"/>
      <c r="TFM692" s="247"/>
      <c r="TFN692" s="247"/>
      <c r="TFO692" s="247"/>
      <c r="TFP692" s="247"/>
      <c r="TFQ692" s="247"/>
      <c r="TFR692" s="247"/>
      <c r="TFS692" s="247"/>
      <c r="TFT692" s="247"/>
      <c r="TFU692" s="247"/>
      <c r="TFV692" s="247"/>
      <c r="TFW692" s="247"/>
      <c r="TFX692" s="247"/>
      <c r="TFY692" s="247"/>
      <c r="TFZ692" s="247"/>
      <c r="TGA692" s="247"/>
      <c r="TGB692" s="247"/>
      <c r="TGC692" s="247"/>
      <c r="TGD692" s="247"/>
      <c r="TGE692" s="247"/>
      <c r="TGF692" s="247"/>
      <c r="TGG692" s="247"/>
      <c r="TGH692" s="247"/>
      <c r="TGI692" s="247"/>
      <c r="TGJ692" s="247"/>
      <c r="TGK692" s="247"/>
      <c r="TGL692" s="247"/>
      <c r="TGM692" s="247"/>
      <c r="TGN692" s="247"/>
      <c r="TGO692" s="247"/>
      <c r="TGP692" s="247"/>
      <c r="TGQ692" s="247"/>
      <c r="TGR692" s="247"/>
      <c r="TGS692" s="247"/>
      <c r="TGT692" s="247"/>
      <c r="TGU692" s="247"/>
      <c r="TGV692" s="247"/>
      <c r="TGW692" s="247"/>
      <c r="TGX692" s="247"/>
      <c r="TGY692" s="247"/>
      <c r="TGZ692" s="247"/>
      <c r="THA692" s="247"/>
      <c r="THB692" s="247"/>
      <c r="THC692" s="247"/>
      <c r="THD692" s="247"/>
      <c r="THE692" s="247"/>
      <c r="THF692" s="247"/>
      <c r="THG692" s="247"/>
      <c r="THH692" s="247"/>
      <c r="THI692" s="247"/>
      <c r="THJ692" s="247"/>
      <c r="THK692" s="247"/>
      <c r="THL692" s="247"/>
      <c r="THM692" s="247"/>
      <c r="THN692" s="247"/>
      <c r="THO692" s="247"/>
      <c r="THP692" s="247"/>
      <c r="THQ692" s="247"/>
      <c r="THR692" s="247"/>
      <c r="THS692" s="247"/>
      <c r="THT692" s="247"/>
      <c r="THU692" s="247"/>
      <c r="THV692" s="247"/>
      <c r="THW692" s="247"/>
      <c r="THX692" s="247"/>
      <c r="THY692" s="247"/>
      <c r="THZ692" s="247"/>
      <c r="TIA692" s="247"/>
      <c r="TIB692" s="247"/>
      <c r="TIC692" s="247"/>
      <c r="TID692" s="247"/>
      <c r="TIE692" s="247"/>
      <c r="TIF692" s="247"/>
      <c r="TIG692" s="247"/>
      <c r="TIH692" s="247"/>
      <c r="TII692" s="247"/>
      <c r="TIJ692" s="247"/>
      <c r="TIK692" s="247"/>
      <c r="TIL692" s="247"/>
      <c r="TIM692" s="247"/>
      <c r="TIN692" s="247"/>
      <c r="TIO692" s="247"/>
      <c r="TIP692" s="247"/>
      <c r="TIQ692" s="247"/>
      <c r="TIR692" s="247"/>
      <c r="TIS692" s="247"/>
      <c r="TIT692" s="247"/>
      <c r="TIU692" s="247"/>
      <c r="TIV692" s="247"/>
      <c r="TIW692" s="247"/>
      <c r="TIX692" s="247"/>
      <c r="TIY692" s="247"/>
      <c r="TIZ692" s="247"/>
      <c r="TJA692" s="247"/>
      <c r="TJB692" s="247"/>
      <c r="TJC692" s="247"/>
      <c r="TJD692" s="247"/>
      <c r="TJE692" s="247"/>
      <c r="TJF692" s="247"/>
      <c r="TJG692" s="247"/>
      <c r="TJH692" s="247"/>
      <c r="TJI692" s="247"/>
      <c r="TJJ692" s="247"/>
      <c r="TJK692" s="247"/>
      <c r="TJL692" s="247"/>
      <c r="TJM692" s="247"/>
      <c r="TJN692" s="247"/>
      <c r="TJO692" s="247"/>
      <c r="TJP692" s="247"/>
      <c r="TJQ692" s="247"/>
      <c r="TJR692" s="247"/>
      <c r="TJS692" s="247"/>
      <c r="TJT692" s="247"/>
      <c r="TJU692" s="247"/>
      <c r="TJV692" s="247"/>
      <c r="TJW692" s="247"/>
      <c r="TJX692" s="247"/>
      <c r="TJY692" s="247"/>
      <c r="TJZ692" s="247"/>
      <c r="TKA692" s="247"/>
      <c r="TKB692" s="247"/>
      <c r="TKC692" s="247"/>
      <c r="TKD692" s="247"/>
      <c r="TKE692" s="247"/>
      <c r="TKF692" s="247"/>
      <c r="TKG692" s="247"/>
      <c r="TKH692" s="247"/>
      <c r="TKI692" s="247"/>
      <c r="TKJ692" s="247"/>
      <c r="TKK692" s="247"/>
      <c r="TKL692" s="247"/>
      <c r="TKM692" s="247"/>
      <c r="TKN692" s="247"/>
      <c r="TKO692" s="247"/>
      <c r="TKP692" s="247"/>
      <c r="TKQ692" s="247"/>
      <c r="TKR692" s="247"/>
      <c r="TKS692" s="247"/>
      <c r="TKT692" s="247"/>
      <c r="TKU692" s="247"/>
      <c r="TKV692" s="247"/>
      <c r="TKW692" s="247"/>
      <c r="TKX692" s="247"/>
      <c r="TKY692" s="247"/>
      <c r="TKZ692" s="247"/>
      <c r="TLA692" s="247"/>
      <c r="TLB692" s="247"/>
      <c r="TLC692" s="247"/>
      <c r="TLD692" s="247"/>
      <c r="TLE692" s="247"/>
      <c r="TLF692" s="247"/>
      <c r="TLG692" s="247"/>
      <c r="TLH692" s="247"/>
      <c r="TLI692" s="247"/>
      <c r="TLJ692" s="247"/>
      <c r="TLK692" s="247"/>
      <c r="TLL692" s="247"/>
      <c r="TLM692" s="247"/>
      <c r="TLN692" s="247"/>
      <c r="TLO692" s="247"/>
      <c r="TLP692" s="247"/>
      <c r="TLQ692" s="247"/>
      <c r="TLR692" s="247"/>
      <c r="TLS692" s="247"/>
      <c r="TLT692" s="247"/>
      <c r="TLU692" s="247"/>
      <c r="TLV692" s="247"/>
      <c r="TLW692" s="247"/>
      <c r="TLX692" s="247"/>
      <c r="TLY692" s="247"/>
      <c r="TLZ692" s="247"/>
      <c r="TMA692" s="247"/>
      <c r="TMB692" s="247"/>
      <c r="TMC692" s="247"/>
      <c r="TMD692" s="247"/>
      <c r="TME692" s="247"/>
      <c r="TMF692" s="247"/>
      <c r="TMG692" s="247"/>
      <c r="TMH692" s="247"/>
      <c r="TMI692" s="247"/>
      <c r="TMJ692" s="247"/>
      <c r="TMK692" s="247"/>
      <c r="TML692" s="247"/>
      <c r="TMM692" s="247"/>
      <c r="TMN692" s="247"/>
      <c r="TMO692" s="247"/>
      <c r="TMP692" s="247"/>
      <c r="TMQ692" s="247"/>
      <c r="TMR692" s="247"/>
      <c r="TMS692" s="247"/>
      <c r="TMT692" s="247"/>
      <c r="TMU692" s="247"/>
      <c r="TMV692" s="247"/>
      <c r="TMW692" s="247"/>
      <c r="TMX692" s="247"/>
      <c r="TMY692" s="247"/>
      <c r="TMZ692" s="247"/>
      <c r="TNA692" s="247"/>
      <c r="TNB692" s="247"/>
      <c r="TNC692" s="247"/>
      <c r="TND692" s="247"/>
      <c r="TNE692" s="247"/>
      <c r="TNF692" s="247"/>
      <c r="TNG692" s="247"/>
      <c r="TNH692" s="247"/>
      <c r="TNI692" s="247"/>
      <c r="TNJ692" s="247"/>
      <c r="TNK692" s="247"/>
      <c r="TNL692" s="247"/>
      <c r="TNM692" s="247"/>
      <c r="TNN692" s="247"/>
      <c r="TNO692" s="247"/>
      <c r="TNP692" s="247"/>
      <c r="TNQ692" s="247"/>
      <c r="TNR692" s="247"/>
      <c r="TNS692" s="247"/>
      <c r="TNT692" s="247"/>
      <c r="TNU692" s="247"/>
      <c r="TNV692" s="247"/>
      <c r="TNW692" s="247"/>
      <c r="TNX692" s="247"/>
      <c r="TNY692" s="247"/>
      <c r="TNZ692" s="247"/>
      <c r="TOA692" s="247"/>
      <c r="TOB692" s="247"/>
      <c r="TOC692" s="247"/>
      <c r="TOD692" s="247"/>
      <c r="TOE692" s="247"/>
      <c r="TOF692" s="247"/>
      <c r="TOG692" s="247"/>
      <c r="TOH692" s="247"/>
      <c r="TOI692" s="247"/>
      <c r="TOJ692" s="247"/>
      <c r="TOK692" s="247"/>
      <c r="TOL692" s="247"/>
      <c r="TOM692" s="247"/>
      <c r="TON692" s="247"/>
      <c r="TOO692" s="247"/>
      <c r="TOP692" s="247"/>
      <c r="TOQ692" s="247"/>
      <c r="TOR692" s="247"/>
      <c r="TOS692" s="247"/>
      <c r="TOT692" s="247"/>
      <c r="TOU692" s="247"/>
      <c r="TOV692" s="247"/>
      <c r="TOW692" s="247"/>
      <c r="TOX692" s="247"/>
      <c r="TOY692" s="247"/>
      <c r="TOZ692" s="247"/>
      <c r="TPA692" s="247"/>
      <c r="TPB692" s="247"/>
      <c r="TPC692" s="247"/>
      <c r="TPD692" s="247"/>
      <c r="TPE692" s="247"/>
      <c r="TPF692" s="247"/>
      <c r="TPG692" s="247"/>
      <c r="TPH692" s="247"/>
      <c r="TPI692" s="247"/>
      <c r="TPJ692" s="247"/>
      <c r="TPK692" s="247"/>
      <c r="TPL692" s="247"/>
      <c r="TPM692" s="247"/>
      <c r="TPN692" s="247"/>
      <c r="TPO692" s="247"/>
      <c r="TPP692" s="247"/>
      <c r="TPQ692" s="247"/>
      <c r="TPR692" s="247"/>
      <c r="TPS692" s="247"/>
      <c r="TPT692" s="247"/>
      <c r="TPU692" s="247"/>
      <c r="TPV692" s="247"/>
      <c r="TPW692" s="247"/>
      <c r="TPX692" s="247"/>
      <c r="TPY692" s="247"/>
      <c r="TPZ692" s="247"/>
      <c r="TQA692" s="247"/>
      <c r="TQB692" s="247"/>
      <c r="TQC692" s="247"/>
      <c r="TQD692" s="247"/>
      <c r="TQE692" s="247"/>
      <c r="TQF692" s="247"/>
      <c r="TQG692" s="247"/>
      <c r="TQH692" s="247"/>
      <c r="TQI692" s="247"/>
      <c r="TQJ692" s="247"/>
      <c r="TQK692" s="247"/>
      <c r="TQL692" s="247"/>
      <c r="TQM692" s="247"/>
      <c r="TQN692" s="247"/>
      <c r="TQO692" s="247"/>
      <c r="TQP692" s="247"/>
      <c r="TQQ692" s="247"/>
      <c r="TQR692" s="247"/>
      <c r="TQS692" s="247"/>
      <c r="TQT692" s="247"/>
      <c r="TQU692" s="247"/>
      <c r="TQV692" s="247"/>
      <c r="TQW692" s="247"/>
      <c r="TQX692" s="247"/>
      <c r="TQY692" s="247"/>
      <c r="TQZ692" s="247"/>
      <c r="TRA692" s="247"/>
      <c r="TRB692" s="247"/>
      <c r="TRC692" s="247"/>
      <c r="TRD692" s="247"/>
      <c r="TRE692" s="247"/>
      <c r="TRF692" s="247"/>
      <c r="TRG692" s="247"/>
      <c r="TRH692" s="247"/>
      <c r="TRI692" s="247"/>
      <c r="TRJ692" s="247"/>
      <c r="TRK692" s="247"/>
      <c r="TRL692" s="247"/>
      <c r="TRM692" s="247"/>
      <c r="TRN692" s="247"/>
      <c r="TRO692" s="247"/>
      <c r="TRP692" s="247"/>
      <c r="TRQ692" s="247"/>
      <c r="TRR692" s="247"/>
      <c r="TRS692" s="247"/>
      <c r="TRT692" s="247"/>
      <c r="TRU692" s="247"/>
      <c r="TRV692" s="247"/>
      <c r="TRW692" s="247"/>
      <c r="TRX692" s="247"/>
      <c r="TRY692" s="247"/>
      <c r="TRZ692" s="247"/>
      <c r="TSA692" s="247"/>
      <c r="TSB692" s="247"/>
      <c r="TSC692" s="247"/>
      <c r="TSD692" s="247"/>
      <c r="TSE692" s="247"/>
      <c r="TSF692" s="247"/>
      <c r="TSG692" s="247"/>
      <c r="TSH692" s="247"/>
      <c r="TSI692" s="247"/>
      <c r="TSJ692" s="247"/>
      <c r="TSK692" s="247"/>
      <c r="TSL692" s="247"/>
      <c r="TSM692" s="247"/>
      <c r="TSN692" s="247"/>
      <c r="TSO692" s="247"/>
      <c r="TSP692" s="247"/>
      <c r="TSQ692" s="247"/>
      <c r="TSR692" s="247"/>
      <c r="TSS692" s="247"/>
      <c r="TST692" s="247"/>
      <c r="TSU692" s="247"/>
      <c r="TSV692" s="247"/>
      <c r="TSW692" s="247"/>
      <c r="TSX692" s="247"/>
      <c r="TSY692" s="247"/>
      <c r="TSZ692" s="247"/>
      <c r="TTA692" s="247"/>
      <c r="TTB692" s="247"/>
      <c r="TTC692" s="247"/>
      <c r="TTD692" s="247"/>
      <c r="TTE692" s="247"/>
      <c r="TTF692" s="247"/>
      <c r="TTG692" s="247"/>
      <c r="TTH692" s="247"/>
      <c r="TTI692" s="247"/>
      <c r="TTJ692" s="247"/>
      <c r="TTK692" s="247"/>
      <c r="TTL692" s="247"/>
      <c r="TTM692" s="247"/>
      <c r="TTN692" s="247"/>
      <c r="TTO692" s="247"/>
      <c r="TTP692" s="247"/>
      <c r="TTQ692" s="247"/>
      <c r="TTR692" s="247"/>
      <c r="TTS692" s="247"/>
      <c r="TTT692" s="247"/>
      <c r="TTU692" s="247"/>
      <c r="TTV692" s="247"/>
      <c r="TTW692" s="247"/>
      <c r="TTX692" s="247"/>
      <c r="TTY692" s="247"/>
      <c r="TTZ692" s="247"/>
      <c r="TUA692" s="247"/>
      <c r="TUB692" s="247"/>
      <c r="TUC692" s="247"/>
      <c r="TUD692" s="247"/>
      <c r="TUE692" s="247"/>
      <c r="TUF692" s="247"/>
      <c r="TUG692" s="247"/>
      <c r="TUH692" s="247"/>
      <c r="TUI692" s="247"/>
      <c r="TUJ692" s="247"/>
      <c r="TUK692" s="247"/>
      <c r="TUL692" s="247"/>
      <c r="TUM692" s="247"/>
      <c r="TUN692" s="247"/>
      <c r="TUO692" s="247"/>
      <c r="TUP692" s="247"/>
      <c r="TUQ692" s="247"/>
      <c r="TUR692" s="247"/>
      <c r="TUS692" s="247"/>
      <c r="TUT692" s="247"/>
      <c r="TUU692" s="247"/>
      <c r="TUV692" s="247"/>
      <c r="TUW692" s="247"/>
      <c r="TUX692" s="247"/>
      <c r="TUY692" s="247"/>
      <c r="TUZ692" s="247"/>
      <c r="TVA692" s="247"/>
      <c r="TVB692" s="247"/>
      <c r="TVC692" s="247"/>
      <c r="TVD692" s="247"/>
      <c r="TVE692" s="247"/>
      <c r="TVF692" s="247"/>
      <c r="TVG692" s="247"/>
      <c r="TVH692" s="247"/>
      <c r="TVI692" s="247"/>
      <c r="TVJ692" s="247"/>
      <c r="TVK692" s="247"/>
      <c r="TVL692" s="247"/>
      <c r="TVM692" s="247"/>
      <c r="TVN692" s="247"/>
      <c r="TVO692" s="247"/>
      <c r="TVP692" s="247"/>
      <c r="TVQ692" s="247"/>
      <c r="TVR692" s="247"/>
      <c r="TVS692" s="247"/>
      <c r="TVT692" s="247"/>
      <c r="TVU692" s="247"/>
      <c r="TVV692" s="247"/>
      <c r="TVW692" s="247"/>
      <c r="TVX692" s="247"/>
      <c r="TVY692" s="247"/>
      <c r="TVZ692" s="247"/>
      <c r="TWA692" s="247"/>
      <c r="TWB692" s="247"/>
      <c r="TWC692" s="247"/>
      <c r="TWD692" s="247"/>
      <c r="TWE692" s="247"/>
      <c r="TWF692" s="247"/>
      <c r="TWG692" s="247"/>
      <c r="TWH692" s="247"/>
      <c r="TWI692" s="247"/>
      <c r="TWJ692" s="247"/>
      <c r="TWK692" s="247"/>
      <c r="TWL692" s="247"/>
      <c r="TWM692" s="247"/>
      <c r="TWN692" s="247"/>
      <c r="TWO692" s="247"/>
      <c r="TWP692" s="247"/>
      <c r="TWQ692" s="247"/>
      <c r="TWR692" s="247"/>
      <c r="TWS692" s="247"/>
      <c r="TWT692" s="247"/>
      <c r="TWU692" s="247"/>
      <c r="TWV692" s="247"/>
      <c r="TWW692" s="247"/>
      <c r="TWX692" s="247"/>
      <c r="TWY692" s="247"/>
      <c r="TWZ692" s="247"/>
      <c r="TXA692" s="247"/>
      <c r="TXB692" s="247"/>
      <c r="TXC692" s="247"/>
      <c r="TXD692" s="247"/>
      <c r="TXE692" s="247"/>
      <c r="TXF692" s="247"/>
      <c r="TXG692" s="247"/>
      <c r="TXH692" s="247"/>
      <c r="TXI692" s="247"/>
      <c r="TXJ692" s="247"/>
      <c r="TXK692" s="247"/>
      <c r="TXL692" s="247"/>
      <c r="TXM692" s="247"/>
      <c r="TXN692" s="247"/>
      <c r="TXO692" s="247"/>
      <c r="TXP692" s="247"/>
      <c r="TXQ692" s="247"/>
      <c r="TXR692" s="247"/>
      <c r="TXS692" s="247"/>
      <c r="TXT692" s="247"/>
      <c r="TXU692" s="247"/>
      <c r="TXV692" s="247"/>
      <c r="TXW692" s="247"/>
      <c r="TXX692" s="247"/>
      <c r="TXY692" s="247"/>
      <c r="TXZ692" s="247"/>
      <c r="TYA692" s="247"/>
      <c r="TYB692" s="247"/>
      <c r="TYC692" s="247"/>
      <c r="TYD692" s="247"/>
      <c r="TYE692" s="247"/>
      <c r="TYF692" s="247"/>
      <c r="TYG692" s="247"/>
      <c r="TYH692" s="247"/>
      <c r="TYI692" s="247"/>
      <c r="TYJ692" s="247"/>
      <c r="TYK692" s="247"/>
      <c r="TYL692" s="247"/>
      <c r="TYM692" s="247"/>
      <c r="TYN692" s="247"/>
      <c r="TYO692" s="247"/>
      <c r="TYP692" s="247"/>
      <c r="TYQ692" s="247"/>
      <c r="TYR692" s="247"/>
      <c r="TYS692" s="247"/>
      <c r="TYT692" s="247"/>
      <c r="TYU692" s="247"/>
      <c r="TYV692" s="247"/>
      <c r="TYW692" s="247"/>
      <c r="TYX692" s="247"/>
      <c r="TYY692" s="247"/>
      <c r="TYZ692" s="247"/>
      <c r="TZA692" s="247"/>
      <c r="TZB692" s="247"/>
      <c r="TZC692" s="247"/>
      <c r="TZD692" s="247"/>
      <c r="TZE692" s="247"/>
      <c r="TZF692" s="247"/>
      <c r="TZG692" s="247"/>
      <c r="TZH692" s="247"/>
      <c r="TZI692" s="247"/>
      <c r="TZJ692" s="247"/>
      <c r="TZK692" s="247"/>
      <c r="TZL692" s="247"/>
      <c r="TZM692" s="247"/>
      <c r="TZN692" s="247"/>
      <c r="TZO692" s="247"/>
      <c r="TZP692" s="247"/>
      <c r="TZQ692" s="247"/>
      <c r="TZR692" s="247"/>
      <c r="TZS692" s="247"/>
      <c r="TZT692" s="247"/>
      <c r="TZU692" s="247"/>
      <c r="TZV692" s="247"/>
      <c r="TZW692" s="247"/>
      <c r="TZX692" s="247"/>
      <c r="TZY692" s="247"/>
      <c r="TZZ692" s="247"/>
      <c r="UAA692" s="247"/>
      <c r="UAB692" s="247"/>
      <c r="UAC692" s="247"/>
      <c r="UAD692" s="247"/>
      <c r="UAE692" s="247"/>
      <c r="UAF692" s="247"/>
      <c r="UAG692" s="247"/>
      <c r="UAH692" s="247"/>
      <c r="UAI692" s="247"/>
      <c r="UAJ692" s="247"/>
      <c r="UAK692" s="247"/>
      <c r="UAL692" s="247"/>
      <c r="UAM692" s="247"/>
      <c r="UAN692" s="247"/>
      <c r="UAO692" s="247"/>
      <c r="UAP692" s="247"/>
      <c r="UAQ692" s="247"/>
      <c r="UAR692" s="247"/>
      <c r="UAS692" s="247"/>
      <c r="UAT692" s="247"/>
      <c r="UAU692" s="247"/>
      <c r="UAV692" s="247"/>
      <c r="UAW692" s="247"/>
      <c r="UAX692" s="247"/>
      <c r="UAY692" s="247"/>
      <c r="UAZ692" s="247"/>
      <c r="UBA692" s="247"/>
      <c r="UBB692" s="247"/>
      <c r="UBC692" s="247"/>
      <c r="UBD692" s="247"/>
      <c r="UBE692" s="247"/>
      <c r="UBF692" s="247"/>
      <c r="UBG692" s="247"/>
      <c r="UBH692" s="247"/>
      <c r="UBI692" s="247"/>
      <c r="UBJ692" s="247"/>
      <c r="UBK692" s="247"/>
      <c r="UBL692" s="247"/>
      <c r="UBM692" s="247"/>
      <c r="UBN692" s="247"/>
      <c r="UBO692" s="247"/>
      <c r="UBP692" s="247"/>
      <c r="UBQ692" s="247"/>
      <c r="UBR692" s="247"/>
      <c r="UBS692" s="247"/>
      <c r="UBT692" s="247"/>
      <c r="UBU692" s="247"/>
      <c r="UBV692" s="247"/>
      <c r="UBW692" s="247"/>
      <c r="UBX692" s="247"/>
      <c r="UBY692" s="247"/>
      <c r="UBZ692" s="247"/>
      <c r="UCA692" s="247"/>
      <c r="UCB692" s="247"/>
      <c r="UCC692" s="247"/>
      <c r="UCD692" s="247"/>
      <c r="UCE692" s="247"/>
      <c r="UCF692" s="247"/>
      <c r="UCG692" s="247"/>
      <c r="UCH692" s="247"/>
      <c r="UCI692" s="247"/>
      <c r="UCJ692" s="247"/>
      <c r="UCK692" s="247"/>
      <c r="UCL692" s="247"/>
      <c r="UCM692" s="247"/>
      <c r="UCN692" s="247"/>
      <c r="UCO692" s="247"/>
      <c r="UCP692" s="247"/>
      <c r="UCQ692" s="247"/>
      <c r="UCR692" s="247"/>
      <c r="UCS692" s="247"/>
      <c r="UCT692" s="247"/>
      <c r="UCU692" s="247"/>
      <c r="UCV692" s="247"/>
      <c r="UCW692" s="247"/>
      <c r="UCX692" s="247"/>
      <c r="UCY692" s="247"/>
      <c r="UCZ692" s="247"/>
      <c r="UDA692" s="247"/>
      <c r="UDB692" s="247"/>
      <c r="UDC692" s="247"/>
      <c r="UDD692" s="247"/>
      <c r="UDE692" s="247"/>
      <c r="UDF692" s="247"/>
      <c r="UDG692" s="247"/>
      <c r="UDH692" s="247"/>
      <c r="UDI692" s="247"/>
      <c r="UDJ692" s="247"/>
      <c r="UDK692" s="247"/>
      <c r="UDL692" s="247"/>
      <c r="UDM692" s="247"/>
      <c r="UDN692" s="247"/>
      <c r="UDO692" s="247"/>
      <c r="UDP692" s="247"/>
      <c r="UDQ692" s="247"/>
      <c r="UDR692" s="247"/>
      <c r="UDS692" s="247"/>
      <c r="UDT692" s="247"/>
      <c r="UDU692" s="247"/>
      <c r="UDV692" s="247"/>
      <c r="UDW692" s="247"/>
      <c r="UDX692" s="247"/>
      <c r="UDY692" s="247"/>
      <c r="UDZ692" s="247"/>
      <c r="UEA692" s="247"/>
      <c r="UEB692" s="247"/>
      <c r="UEC692" s="247"/>
      <c r="UED692" s="247"/>
      <c r="UEE692" s="247"/>
      <c r="UEF692" s="247"/>
      <c r="UEG692" s="247"/>
      <c r="UEH692" s="247"/>
      <c r="UEI692" s="247"/>
      <c r="UEJ692" s="247"/>
      <c r="UEK692" s="247"/>
      <c r="UEL692" s="247"/>
      <c r="UEM692" s="247"/>
      <c r="UEN692" s="247"/>
      <c r="UEO692" s="247"/>
      <c r="UEP692" s="247"/>
      <c r="UEQ692" s="247"/>
      <c r="UER692" s="247"/>
      <c r="UES692" s="247"/>
      <c r="UET692" s="247"/>
      <c r="UEU692" s="247"/>
      <c r="UEV692" s="247"/>
      <c r="UEW692" s="247"/>
      <c r="UEX692" s="247"/>
      <c r="UEY692" s="247"/>
      <c r="UEZ692" s="247"/>
      <c r="UFA692" s="247"/>
      <c r="UFB692" s="247"/>
      <c r="UFC692" s="247"/>
      <c r="UFD692" s="247"/>
      <c r="UFE692" s="247"/>
      <c r="UFF692" s="247"/>
      <c r="UFG692" s="247"/>
      <c r="UFH692" s="247"/>
      <c r="UFI692" s="247"/>
      <c r="UFJ692" s="247"/>
      <c r="UFK692" s="247"/>
      <c r="UFL692" s="247"/>
      <c r="UFM692" s="247"/>
      <c r="UFN692" s="247"/>
      <c r="UFO692" s="247"/>
      <c r="UFP692" s="247"/>
      <c r="UFQ692" s="247"/>
      <c r="UFR692" s="247"/>
      <c r="UFS692" s="247"/>
      <c r="UFT692" s="247"/>
      <c r="UFU692" s="247"/>
      <c r="UFV692" s="247"/>
      <c r="UFW692" s="247"/>
      <c r="UFX692" s="247"/>
      <c r="UFY692" s="247"/>
      <c r="UFZ692" s="247"/>
      <c r="UGA692" s="247"/>
      <c r="UGB692" s="247"/>
      <c r="UGC692" s="247"/>
      <c r="UGD692" s="247"/>
      <c r="UGE692" s="247"/>
      <c r="UGF692" s="247"/>
      <c r="UGG692" s="247"/>
      <c r="UGH692" s="247"/>
      <c r="UGI692" s="247"/>
      <c r="UGJ692" s="247"/>
      <c r="UGK692" s="247"/>
      <c r="UGL692" s="247"/>
      <c r="UGM692" s="247"/>
      <c r="UGN692" s="247"/>
      <c r="UGO692" s="247"/>
      <c r="UGP692" s="247"/>
      <c r="UGQ692" s="247"/>
      <c r="UGR692" s="247"/>
      <c r="UGS692" s="247"/>
      <c r="UGT692" s="247"/>
      <c r="UGU692" s="247"/>
      <c r="UGV692" s="247"/>
      <c r="UGW692" s="247"/>
      <c r="UGX692" s="247"/>
      <c r="UGY692" s="247"/>
      <c r="UGZ692" s="247"/>
      <c r="UHA692" s="247"/>
      <c r="UHB692" s="247"/>
      <c r="UHC692" s="247"/>
      <c r="UHD692" s="247"/>
      <c r="UHE692" s="247"/>
      <c r="UHF692" s="247"/>
      <c r="UHG692" s="247"/>
      <c r="UHH692" s="247"/>
      <c r="UHI692" s="247"/>
      <c r="UHJ692" s="247"/>
      <c r="UHK692" s="247"/>
      <c r="UHL692" s="247"/>
      <c r="UHM692" s="247"/>
      <c r="UHN692" s="247"/>
      <c r="UHO692" s="247"/>
      <c r="UHP692" s="247"/>
      <c r="UHQ692" s="247"/>
      <c r="UHR692" s="247"/>
      <c r="UHS692" s="247"/>
      <c r="UHT692" s="247"/>
      <c r="UHU692" s="247"/>
      <c r="UHV692" s="247"/>
      <c r="UHW692" s="247"/>
      <c r="UHX692" s="247"/>
      <c r="UHY692" s="247"/>
      <c r="UHZ692" s="247"/>
      <c r="UIA692" s="247"/>
      <c r="UIB692" s="247"/>
      <c r="UIC692" s="247"/>
      <c r="UID692" s="247"/>
      <c r="UIE692" s="247"/>
      <c r="UIF692" s="247"/>
      <c r="UIG692" s="247"/>
      <c r="UIH692" s="247"/>
      <c r="UII692" s="247"/>
      <c r="UIJ692" s="247"/>
      <c r="UIK692" s="247"/>
      <c r="UIL692" s="247"/>
      <c r="UIM692" s="247"/>
      <c r="UIN692" s="247"/>
      <c r="UIO692" s="247"/>
      <c r="UIP692" s="247"/>
      <c r="UIQ692" s="247"/>
      <c r="UIR692" s="247"/>
      <c r="UIS692" s="247"/>
      <c r="UIT692" s="247"/>
      <c r="UIU692" s="247"/>
      <c r="UIV692" s="247"/>
      <c r="UIW692" s="247"/>
      <c r="UIX692" s="247"/>
      <c r="UIY692" s="247"/>
      <c r="UIZ692" s="247"/>
      <c r="UJA692" s="247"/>
      <c r="UJB692" s="247"/>
      <c r="UJC692" s="247"/>
      <c r="UJD692" s="247"/>
      <c r="UJE692" s="247"/>
      <c r="UJF692" s="247"/>
      <c r="UJG692" s="247"/>
      <c r="UJH692" s="247"/>
      <c r="UJI692" s="247"/>
      <c r="UJJ692" s="247"/>
      <c r="UJK692" s="247"/>
      <c r="UJL692" s="247"/>
      <c r="UJM692" s="247"/>
      <c r="UJN692" s="247"/>
      <c r="UJO692" s="247"/>
      <c r="UJP692" s="247"/>
      <c r="UJQ692" s="247"/>
      <c r="UJR692" s="247"/>
      <c r="UJS692" s="247"/>
      <c r="UJT692" s="247"/>
      <c r="UJU692" s="247"/>
      <c r="UJV692" s="247"/>
      <c r="UJW692" s="247"/>
      <c r="UJX692" s="247"/>
      <c r="UJY692" s="247"/>
      <c r="UJZ692" s="247"/>
      <c r="UKA692" s="247"/>
      <c r="UKB692" s="247"/>
      <c r="UKC692" s="247"/>
      <c r="UKD692" s="247"/>
      <c r="UKE692" s="247"/>
      <c r="UKF692" s="247"/>
      <c r="UKG692" s="247"/>
      <c r="UKH692" s="247"/>
      <c r="UKI692" s="247"/>
      <c r="UKJ692" s="247"/>
      <c r="UKK692" s="247"/>
      <c r="UKL692" s="247"/>
      <c r="UKM692" s="247"/>
      <c r="UKN692" s="247"/>
      <c r="UKO692" s="247"/>
      <c r="UKP692" s="247"/>
      <c r="UKQ692" s="247"/>
      <c r="UKR692" s="247"/>
      <c r="UKS692" s="247"/>
      <c r="UKT692" s="247"/>
      <c r="UKU692" s="247"/>
      <c r="UKV692" s="247"/>
      <c r="UKW692" s="247"/>
      <c r="UKX692" s="247"/>
      <c r="UKY692" s="247"/>
      <c r="UKZ692" s="247"/>
      <c r="ULA692" s="247"/>
      <c r="ULB692" s="247"/>
      <c r="ULC692" s="247"/>
      <c r="ULD692" s="247"/>
      <c r="ULE692" s="247"/>
      <c r="ULF692" s="247"/>
      <c r="ULG692" s="247"/>
      <c r="ULH692" s="247"/>
      <c r="ULI692" s="247"/>
      <c r="ULJ692" s="247"/>
      <c r="ULK692" s="247"/>
      <c r="ULL692" s="247"/>
      <c r="ULM692" s="247"/>
      <c r="ULN692" s="247"/>
      <c r="ULO692" s="247"/>
      <c r="ULP692" s="247"/>
      <c r="ULQ692" s="247"/>
      <c r="ULR692" s="247"/>
      <c r="ULS692" s="247"/>
      <c r="ULT692" s="247"/>
      <c r="ULU692" s="247"/>
      <c r="ULV692" s="247"/>
      <c r="ULW692" s="247"/>
      <c r="ULX692" s="247"/>
      <c r="ULY692" s="247"/>
      <c r="ULZ692" s="247"/>
      <c r="UMA692" s="247"/>
      <c r="UMB692" s="247"/>
      <c r="UMC692" s="247"/>
      <c r="UMD692" s="247"/>
      <c r="UME692" s="247"/>
      <c r="UMF692" s="247"/>
      <c r="UMG692" s="247"/>
      <c r="UMH692" s="247"/>
      <c r="UMI692" s="247"/>
      <c r="UMJ692" s="247"/>
      <c r="UMK692" s="247"/>
      <c r="UML692" s="247"/>
      <c r="UMM692" s="247"/>
      <c r="UMN692" s="247"/>
      <c r="UMO692" s="247"/>
      <c r="UMP692" s="247"/>
      <c r="UMQ692" s="247"/>
      <c r="UMR692" s="247"/>
      <c r="UMS692" s="247"/>
      <c r="UMT692" s="247"/>
      <c r="UMU692" s="247"/>
      <c r="UMV692" s="247"/>
      <c r="UMW692" s="247"/>
      <c r="UMX692" s="247"/>
      <c r="UMY692" s="247"/>
      <c r="UMZ692" s="247"/>
      <c r="UNA692" s="247"/>
      <c r="UNB692" s="247"/>
      <c r="UNC692" s="247"/>
      <c r="UND692" s="247"/>
      <c r="UNE692" s="247"/>
      <c r="UNF692" s="247"/>
      <c r="UNG692" s="247"/>
      <c r="UNH692" s="247"/>
      <c r="UNI692" s="247"/>
      <c r="UNJ692" s="247"/>
      <c r="UNK692" s="247"/>
      <c r="UNL692" s="247"/>
      <c r="UNM692" s="247"/>
      <c r="UNN692" s="247"/>
      <c r="UNO692" s="247"/>
      <c r="UNP692" s="247"/>
      <c r="UNQ692" s="247"/>
      <c r="UNR692" s="247"/>
      <c r="UNS692" s="247"/>
      <c r="UNT692" s="247"/>
      <c r="UNU692" s="247"/>
      <c r="UNV692" s="247"/>
      <c r="UNW692" s="247"/>
      <c r="UNX692" s="247"/>
      <c r="UNY692" s="247"/>
      <c r="UNZ692" s="247"/>
      <c r="UOA692" s="247"/>
      <c r="UOB692" s="247"/>
      <c r="UOC692" s="247"/>
      <c r="UOD692" s="247"/>
      <c r="UOE692" s="247"/>
      <c r="UOF692" s="247"/>
      <c r="UOG692" s="247"/>
      <c r="UOH692" s="247"/>
      <c r="UOI692" s="247"/>
      <c r="UOJ692" s="247"/>
      <c r="UOK692" s="247"/>
      <c r="UOL692" s="247"/>
      <c r="UOM692" s="247"/>
      <c r="UON692" s="247"/>
      <c r="UOO692" s="247"/>
      <c r="UOP692" s="247"/>
      <c r="UOQ692" s="247"/>
      <c r="UOR692" s="247"/>
      <c r="UOS692" s="247"/>
      <c r="UOT692" s="247"/>
      <c r="UOU692" s="247"/>
      <c r="UOV692" s="247"/>
      <c r="UOW692" s="247"/>
      <c r="UOX692" s="247"/>
      <c r="UOY692" s="247"/>
      <c r="UOZ692" s="247"/>
      <c r="UPA692" s="247"/>
      <c r="UPB692" s="247"/>
      <c r="UPC692" s="247"/>
      <c r="UPD692" s="247"/>
      <c r="UPE692" s="247"/>
      <c r="UPF692" s="247"/>
      <c r="UPG692" s="247"/>
      <c r="UPH692" s="247"/>
      <c r="UPI692" s="247"/>
      <c r="UPJ692" s="247"/>
      <c r="UPK692" s="247"/>
      <c r="UPL692" s="247"/>
      <c r="UPM692" s="247"/>
      <c r="UPN692" s="247"/>
      <c r="UPO692" s="247"/>
      <c r="UPP692" s="247"/>
      <c r="UPQ692" s="247"/>
      <c r="UPR692" s="247"/>
      <c r="UPS692" s="247"/>
      <c r="UPT692" s="247"/>
      <c r="UPU692" s="247"/>
      <c r="UPV692" s="247"/>
      <c r="UPW692" s="247"/>
      <c r="UPX692" s="247"/>
      <c r="UPY692" s="247"/>
      <c r="UPZ692" s="247"/>
      <c r="UQA692" s="247"/>
      <c r="UQB692" s="247"/>
      <c r="UQC692" s="247"/>
      <c r="UQD692" s="247"/>
      <c r="UQE692" s="247"/>
      <c r="UQF692" s="247"/>
      <c r="UQG692" s="247"/>
      <c r="UQH692" s="247"/>
      <c r="UQI692" s="247"/>
      <c r="UQJ692" s="247"/>
      <c r="UQK692" s="247"/>
      <c r="UQL692" s="247"/>
      <c r="UQM692" s="247"/>
      <c r="UQN692" s="247"/>
      <c r="UQO692" s="247"/>
      <c r="UQP692" s="247"/>
      <c r="UQQ692" s="247"/>
      <c r="UQR692" s="247"/>
      <c r="UQS692" s="247"/>
      <c r="UQT692" s="247"/>
      <c r="UQU692" s="247"/>
      <c r="UQV692" s="247"/>
      <c r="UQW692" s="247"/>
      <c r="UQX692" s="247"/>
      <c r="UQY692" s="247"/>
      <c r="UQZ692" s="247"/>
      <c r="URA692" s="247"/>
      <c r="URB692" s="247"/>
      <c r="URC692" s="247"/>
      <c r="URD692" s="247"/>
      <c r="URE692" s="247"/>
      <c r="URF692" s="247"/>
      <c r="URG692" s="247"/>
      <c r="URH692" s="247"/>
      <c r="URI692" s="247"/>
      <c r="URJ692" s="247"/>
      <c r="URK692" s="247"/>
      <c r="URL692" s="247"/>
      <c r="URM692" s="247"/>
      <c r="URN692" s="247"/>
      <c r="URO692" s="247"/>
      <c r="URP692" s="247"/>
      <c r="URQ692" s="247"/>
      <c r="URR692" s="247"/>
      <c r="URS692" s="247"/>
      <c r="URT692" s="247"/>
      <c r="URU692" s="247"/>
      <c r="URV692" s="247"/>
      <c r="URW692" s="247"/>
      <c r="URX692" s="247"/>
      <c r="URY692" s="247"/>
      <c r="URZ692" s="247"/>
      <c r="USA692" s="247"/>
      <c r="USB692" s="247"/>
      <c r="USC692" s="247"/>
      <c r="USD692" s="247"/>
      <c r="USE692" s="247"/>
      <c r="USF692" s="247"/>
      <c r="USG692" s="247"/>
      <c r="USH692" s="247"/>
      <c r="USI692" s="247"/>
      <c r="USJ692" s="247"/>
      <c r="USK692" s="247"/>
      <c r="USL692" s="247"/>
      <c r="USM692" s="247"/>
      <c r="USN692" s="247"/>
      <c r="USO692" s="247"/>
      <c r="USP692" s="247"/>
      <c r="USQ692" s="247"/>
      <c r="USR692" s="247"/>
      <c r="USS692" s="247"/>
      <c r="UST692" s="247"/>
      <c r="USU692" s="247"/>
      <c r="USV692" s="247"/>
      <c r="USW692" s="247"/>
      <c r="USX692" s="247"/>
      <c r="USY692" s="247"/>
      <c r="USZ692" s="247"/>
      <c r="UTA692" s="247"/>
      <c r="UTB692" s="247"/>
      <c r="UTC692" s="247"/>
      <c r="UTD692" s="247"/>
      <c r="UTE692" s="247"/>
      <c r="UTF692" s="247"/>
      <c r="UTG692" s="247"/>
      <c r="UTH692" s="247"/>
      <c r="UTI692" s="247"/>
      <c r="UTJ692" s="247"/>
      <c r="UTK692" s="247"/>
      <c r="UTL692" s="247"/>
      <c r="UTM692" s="247"/>
      <c r="UTN692" s="247"/>
      <c r="UTO692" s="247"/>
      <c r="UTP692" s="247"/>
      <c r="UTQ692" s="247"/>
      <c r="UTR692" s="247"/>
      <c r="UTS692" s="247"/>
      <c r="UTT692" s="247"/>
      <c r="UTU692" s="247"/>
      <c r="UTV692" s="247"/>
      <c r="UTW692" s="247"/>
      <c r="UTX692" s="247"/>
      <c r="UTY692" s="247"/>
      <c r="UTZ692" s="247"/>
      <c r="UUA692" s="247"/>
      <c r="UUB692" s="247"/>
      <c r="UUC692" s="247"/>
      <c r="UUD692" s="247"/>
      <c r="UUE692" s="247"/>
      <c r="UUF692" s="247"/>
      <c r="UUG692" s="247"/>
      <c r="UUH692" s="247"/>
      <c r="UUI692" s="247"/>
      <c r="UUJ692" s="247"/>
      <c r="UUK692" s="247"/>
      <c r="UUL692" s="247"/>
      <c r="UUM692" s="247"/>
      <c r="UUN692" s="247"/>
      <c r="UUO692" s="247"/>
      <c r="UUP692" s="247"/>
      <c r="UUQ692" s="247"/>
      <c r="UUR692" s="247"/>
      <c r="UUS692" s="247"/>
      <c r="UUT692" s="247"/>
      <c r="UUU692" s="247"/>
      <c r="UUV692" s="247"/>
      <c r="UUW692" s="247"/>
      <c r="UUX692" s="247"/>
      <c r="UUY692" s="247"/>
      <c r="UUZ692" s="247"/>
      <c r="UVA692" s="247"/>
      <c r="UVB692" s="247"/>
      <c r="UVC692" s="247"/>
      <c r="UVD692" s="247"/>
      <c r="UVE692" s="247"/>
      <c r="UVF692" s="247"/>
      <c r="UVG692" s="247"/>
      <c r="UVH692" s="247"/>
      <c r="UVI692" s="247"/>
      <c r="UVJ692" s="247"/>
      <c r="UVK692" s="247"/>
      <c r="UVL692" s="247"/>
      <c r="UVM692" s="247"/>
      <c r="UVN692" s="247"/>
      <c r="UVO692" s="247"/>
      <c r="UVP692" s="247"/>
      <c r="UVQ692" s="247"/>
      <c r="UVR692" s="247"/>
      <c r="UVS692" s="247"/>
      <c r="UVT692" s="247"/>
      <c r="UVU692" s="247"/>
      <c r="UVV692" s="247"/>
      <c r="UVW692" s="247"/>
      <c r="UVX692" s="247"/>
      <c r="UVY692" s="247"/>
      <c r="UVZ692" s="247"/>
      <c r="UWA692" s="247"/>
      <c r="UWB692" s="247"/>
      <c r="UWC692" s="247"/>
      <c r="UWD692" s="247"/>
      <c r="UWE692" s="247"/>
      <c r="UWF692" s="247"/>
      <c r="UWG692" s="247"/>
      <c r="UWH692" s="247"/>
      <c r="UWI692" s="247"/>
      <c r="UWJ692" s="247"/>
      <c r="UWK692" s="247"/>
      <c r="UWL692" s="247"/>
      <c r="UWM692" s="247"/>
      <c r="UWN692" s="247"/>
      <c r="UWO692" s="247"/>
      <c r="UWP692" s="247"/>
      <c r="UWQ692" s="247"/>
      <c r="UWR692" s="247"/>
      <c r="UWS692" s="247"/>
      <c r="UWT692" s="247"/>
      <c r="UWU692" s="247"/>
      <c r="UWV692" s="247"/>
      <c r="UWW692" s="247"/>
      <c r="UWX692" s="247"/>
      <c r="UWY692" s="247"/>
      <c r="UWZ692" s="247"/>
      <c r="UXA692" s="247"/>
      <c r="UXB692" s="247"/>
      <c r="UXC692" s="247"/>
      <c r="UXD692" s="247"/>
      <c r="UXE692" s="247"/>
      <c r="UXF692" s="247"/>
      <c r="UXG692" s="247"/>
      <c r="UXH692" s="247"/>
      <c r="UXI692" s="247"/>
      <c r="UXJ692" s="247"/>
      <c r="UXK692" s="247"/>
      <c r="UXL692" s="247"/>
      <c r="UXM692" s="247"/>
      <c r="UXN692" s="247"/>
      <c r="UXO692" s="247"/>
      <c r="UXP692" s="247"/>
      <c r="UXQ692" s="247"/>
      <c r="UXR692" s="247"/>
      <c r="UXS692" s="247"/>
      <c r="UXT692" s="247"/>
      <c r="UXU692" s="247"/>
      <c r="UXV692" s="247"/>
      <c r="UXW692" s="247"/>
      <c r="UXX692" s="247"/>
      <c r="UXY692" s="247"/>
      <c r="UXZ692" s="247"/>
      <c r="UYA692" s="247"/>
      <c r="UYB692" s="247"/>
      <c r="UYC692" s="247"/>
      <c r="UYD692" s="247"/>
      <c r="UYE692" s="247"/>
      <c r="UYF692" s="247"/>
      <c r="UYG692" s="247"/>
      <c r="UYH692" s="247"/>
      <c r="UYI692" s="247"/>
      <c r="UYJ692" s="247"/>
      <c r="UYK692" s="247"/>
      <c r="UYL692" s="247"/>
      <c r="UYM692" s="247"/>
      <c r="UYN692" s="247"/>
      <c r="UYO692" s="247"/>
      <c r="UYP692" s="247"/>
      <c r="UYQ692" s="247"/>
      <c r="UYR692" s="247"/>
      <c r="UYS692" s="247"/>
      <c r="UYT692" s="247"/>
      <c r="UYU692" s="247"/>
      <c r="UYV692" s="247"/>
      <c r="UYW692" s="247"/>
      <c r="UYX692" s="247"/>
      <c r="UYY692" s="247"/>
      <c r="UYZ692" s="247"/>
      <c r="UZA692" s="247"/>
      <c r="UZB692" s="247"/>
      <c r="UZC692" s="247"/>
      <c r="UZD692" s="247"/>
      <c r="UZE692" s="247"/>
      <c r="UZF692" s="247"/>
      <c r="UZG692" s="247"/>
      <c r="UZH692" s="247"/>
      <c r="UZI692" s="247"/>
      <c r="UZJ692" s="247"/>
      <c r="UZK692" s="247"/>
      <c r="UZL692" s="247"/>
      <c r="UZM692" s="247"/>
      <c r="UZN692" s="247"/>
      <c r="UZO692" s="247"/>
      <c r="UZP692" s="247"/>
      <c r="UZQ692" s="247"/>
      <c r="UZR692" s="247"/>
      <c r="UZS692" s="247"/>
      <c r="UZT692" s="247"/>
      <c r="UZU692" s="247"/>
      <c r="UZV692" s="247"/>
      <c r="UZW692" s="247"/>
      <c r="UZX692" s="247"/>
      <c r="UZY692" s="247"/>
      <c r="UZZ692" s="247"/>
      <c r="VAA692" s="247"/>
      <c r="VAB692" s="247"/>
      <c r="VAC692" s="247"/>
      <c r="VAD692" s="247"/>
      <c r="VAE692" s="247"/>
      <c r="VAF692" s="247"/>
      <c r="VAG692" s="247"/>
      <c r="VAH692" s="247"/>
      <c r="VAI692" s="247"/>
      <c r="VAJ692" s="247"/>
      <c r="VAK692" s="247"/>
      <c r="VAL692" s="247"/>
      <c r="VAM692" s="247"/>
      <c r="VAN692" s="247"/>
      <c r="VAO692" s="247"/>
      <c r="VAP692" s="247"/>
      <c r="VAQ692" s="247"/>
      <c r="VAR692" s="247"/>
      <c r="VAS692" s="247"/>
      <c r="VAT692" s="247"/>
      <c r="VAU692" s="247"/>
      <c r="VAV692" s="247"/>
      <c r="VAW692" s="247"/>
      <c r="VAX692" s="247"/>
      <c r="VAY692" s="247"/>
      <c r="VAZ692" s="247"/>
      <c r="VBA692" s="247"/>
      <c r="VBB692" s="247"/>
      <c r="VBC692" s="247"/>
      <c r="VBD692" s="247"/>
      <c r="VBE692" s="247"/>
      <c r="VBF692" s="247"/>
      <c r="VBG692" s="247"/>
      <c r="VBH692" s="247"/>
      <c r="VBI692" s="247"/>
      <c r="VBJ692" s="247"/>
      <c r="VBK692" s="247"/>
      <c r="VBL692" s="247"/>
      <c r="VBM692" s="247"/>
      <c r="VBN692" s="247"/>
      <c r="VBO692" s="247"/>
      <c r="VBP692" s="247"/>
      <c r="VBQ692" s="247"/>
      <c r="VBR692" s="247"/>
      <c r="VBS692" s="247"/>
      <c r="VBT692" s="247"/>
      <c r="VBU692" s="247"/>
      <c r="VBV692" s="247"/>
      <c r="VBW692" s="247"/>
      <c r="VBX692" s="247"/>
      <c r="VBY692" s="247"/>
      <c r="VBZ692" s="247"/>
      <c r="VCA692" s="247"/>
      <c r="VCB692" s="247"/>
      <c r="VCC692" s="247"/>
      <c r="VCD692" s="247"/>
      <c r="VCE692" s="247"/>
      <c r="VCF692" s="247"/>
      <c r="VCG692" s="247"/>
      <c r="VCH692" s="247"/>
      <c r="VCI692" s="247"/>
      <c r="VCJ692" s="247"/>
      <c r="VCK692" s="247"/>
      <c r="VCL692" s="247"/>
      <c r="VCM692" s="247"/>
      <c r="VCN692" s="247"/>
      <c r="VCO692" s="247"/>
      <c r="VCP692" s="247"/>
      <c r="VCQ692" s="247"/>
      <c r="VCR692" s="247"/>
      <c r="VCS692" s="247"/>
      <c r="VCT692" s="247"/>
      <c r="VCU692" s="247"/>
      <c r="VCV692" s="247"/>
      <c r="VCW692" s="247"/>
      <c r="VCX692" s="247"/>
      <c r="VCY692" s="247"/>
      <c r="VCZ692" s="247"/>
      <c r="VDA692" s="247"/>
      <c r="VDB692" s="247"/>
      <c r="VDC692" s="247"/>
      <c r="VDD692" s="247"/>
      <c r="VDE692" s="247"/>
      <c r="VDF692" s="247"/>
      <c r="VDG692" s="247"/>
      <c r="VDH692" s="247"/>
      <c r="VDI692" s="247"/>
      <c r="VDJ692" s="247"/>
      <c r="VDK692" s="247"/>
      <c r="VDL692" s="247"/>
      <c r="VDM692" s="247"/>
      <c r="VDN692" s="247"/>
      <c r="VDO692" s="247"/>
      <c r="VDP692" s="247"/>
      <c r="VDQ692" s="247"/>
      <c r="VDR692" s="247"/>
      <c r="VDS692" s="247"/>
      <c r="VDT692" s="247"/>
      <c r="VDU692" s="247"/>
      <c r="VDV692" s="247"/>
      <c r="VDW692" s="247"/>
      <c r="VDX692" s="247"/>
      <c r="VDY692" s="247"/>
      <c r="VDZ692" s="247"/>
      <c r="VEA692" s="247"/>
      <c r="VEB692" s="247"/>
      <c r="VEC692" s="247"/>
      <c r="VED692" s="247"/>
      <c r="VEE692" s="247"/>
      <c r="VEF692" s="247"/>
      <c r="VEG692" s="247"/>
      <c r="VEH692" s="247"/>
      <c r="VEI692" s="247"/>
      <c r="VEJ692" s="247"/>
      <c r="VEK692" s="247"/>
      <c r="VEL692" s="247"/>
      <c r="VEM692" s="247"/>
      <c r="VEN692" s="247"/>
      <c r="VEO692" s="247"/>
      <c r="VEP692" s="247"/>
      <c r="VEQ692" s="247"/>
      <c r="VER692" s="247"/>
      <c r="VES692" s="247"/>
      <c r="VET692" s="247"/>
      <c r="VEU692" s="247"/>
      <c r="VEV692" s="247"/>
      <c r="VEW692" s="247"/>
      <c r="VEX692" s="247"/>
      <c r="VEY692" s="247"/>
      <c r="VEZ692" s="247"/>
      <c r="VFA692" s="247"/>
      <c r="VFB692" s="247"/>
      <c r="VFC692" s="247"/>
      <c r="VFD692" s="247"/>
      <c r="VFE692" s="247"/>
      <c r="VFF692" s="247"/>
      <c r="VFG692" s="247"/>
      <c r="VFH692" s="247"/>
      <c r="VFI692" s="247"/>
      <c r="VFJ692" s="247"/>
      <c r="VFK692" s="247"/>
      <c r="VFL692" s="247"/>
      <c r="VFM692" s="247"/>
      <c r="VFN692" s="247"/>
      <c r="VFO692" s="247"/>
      <c r="VFP692" s="247"/>
      <c r="VFQ692" s="247"/>
      <c r="VFR692" s="247"/>
      <c r="VFS692" s="247"/>
      <c r="VFT692" s="247"/>
      <c r="VFU692" s="247"/>
      <c r="VFV692" s="247"/>
      <c r="VFW692" s="247"/>
      <c r="VFX692" s="247"/>
      <c r="VFY692" s="247"/>
      <c r="VFZ692" s="247"/>
      <c r="VGA692" s="247"/>
      <c r="VGB692" s="247"/>
      <c r="VGC692" s="247"/>
      <c r="VGD692" s="247"/>
      <c r="VGE692" s="247"/>
      <c r="VGF692" s="247"/>
      <c r="VGG692" s="247"/>
      <c r="VGH692" s="247"/>
      <c r="VGI692" s="247"/>
      <c r="VGJ692" s="247"/>
      <c r="VGK692" s="247"/>
      <c r="VGL692" s="247"/>
      <c r="VGM692" s="247"/>
      <c r="VGN692" s="247"/>
      <c r="VGO692" s="247"/>
      <c r="VGP692" s="247"/>
      <c r="VGQ692" s="247"/>
      <c r="VGR692" s="247"/>
      <c r="VGS692" s="247"/>
      <c r="VGT692" s="247"/>
      <c r="VGU692" s="247"/>
      <c r="VGV692" s="247"/>
      <c r="VGW692" s="247"/>
      <c r="VGX692" s="247"/>
      <c r="VGY692" s="247"/>
      <c r="VGZ692" s="247"/>
      <c r="VHA692" s="247"/>
      <c r="VHB692" s="247"/>
      <c r="VHC692" s="247"/>
      <c r="VHD692" s="247"/>
      <c r="VHE692" s="247"/>
      <c r="VHF692" s="247"/>
      <c r="VHG692" s="247"/>
      <c r="VHH692" s="247"/>
      <c r="VHI692" s="247"/>
      <c r="VHJ692" s="247"/>
      <c r="VHK692" s="247"/>
      <c r="VHL692" s="247"/>
      <c r="VHM692" s="247"/>
      <c r="VHN692" s="247"/>
      <c r="VHO692" s="247"/>
      <c r="VHP692" s="247"/>
      <c r="VHQ692" s="247"/>
      <c r="VHR692" s="247"/>
      <c r="VHS692" s="247"/>
      <c r="VHT692" s="247"/>
      <c r="VHU692" s="247"/>
      <c r="VHV692" s="247"/>
      <c r="VHW692" s="247"/>
      <c r="VHX692" s="247"/>
      <c r="VHY692" s="247"/>
      <c r="VHZ692" s="247"/>
      <c r="VIA692" s="247"/>
      <c r="VIB692" s="247"/>
      <c r="VIC692" s="247"/>
      <c r="VID692" s="247"/>
      <c r="VIE692" s="247"/>
      <c r="VIF692" s="247"/>
      <c r="VIG692" s="247"/>
      <c r="VIH692" s="247"/>
      <c r="VII692" s="247"/>
      <c r="VIJ692" s="247"/>
      <c r="VIK692" s="247"/>
      <c r="VIL692" s="247"/>
      <c r="VIM692" s="247"/>
      <c r="VIN692" s="247"/>
      <c r="VIO692" s="247"/>
      <c r="VIP692" s="247"/>
      <c r="VIQ692" s="247"/>
      <c r="VIR692" s="247"/>
      <c r="VIS692" s="247"/>
      <c r="VIT692" s="247"/>
      <c r="VIU692" s="247"/>
      <c r="VIV692" s="247"/>
      <c r="VIW692" s="247"/>
      <c r="VIX692" s="247"/>
      <c r="VIY692" s="247"/>
      <c r="VIZ692" s="247"/>
      <c r="VJA692" s="247"/>
      <c r="VJB692" s="247"/>
      <c r="VJC692" s="247"/>
      <c r="VJD692" s="247"/>
      <c r="VJE692" s="247"/>
      <c r="VJF692" s="247"/>
      <c r="VJG692" s="247"/>
      <c r="VJH692" s="247"/>
      <c r="VJI692" s="247"/>
      <c r="VJJ692" s="247"/>
      <c r="VJK692" s="247"/>
      <c r="VJL692" s="247"/>
      <c r="VJM692" s="247"/>
      <c r="VJN692" s="247"/>
      <c r="VJO692" s="247"/>
      <c r="VJP692" s="247"/>
      <c r="VJQ692" s="247"/>
      <c r="VJR692" s="247"/>
      <c r="VJS692" s="247"/>
      <c r="VJT692" s="247"/>
      <c r="VJU692" s="247"/>
      <c r="VJV692" s="247"/>
      <c r="VJW692" s="247"/>
      <c r="VJX692" s="247"/>
      <c r="VJY692" s="247"/>
      <c r="VJZ692" s="247"/>
      <c r="VKA692" s="247"/>
      <c r="VKB692" s="247"/>
      <c r="VKC692" s="247"/>
      <c r="VKD692" s="247"/>
      <c r="VKE692" s="247"/>
      <c r="VKF692" s="247"/>
      <c r="VKG692" s="247"/>
      <c r="VKH692" s="247"/>
      <c r="VKI692" s="247"/>
      <c r="VKJ692" s="247"/>
      <c r="VKK692" s="247"/>
      <c r="VKL692" s="247"/>
      <c r="VKM692" s="247"/>
      <c r="VKN692" s="247"/>
      <c r="VKO692" s="247"/>
      <c r="VKP692" s="247"/>
      <c r="VKQ692" s="247"/>
      <c r="VKR692" s="247"/>
      <c r="VKS692" s="247"/>
      <c r="VKT692" s="247"/>
      <c r="VKU692" s="247"/>
      <c r="VKV692" s="247"/>
      <c r="VKW692" s="247"/>
      <c r="VKX692" s="247"/>
      <c r="VKY692" s="247"/>
      <c r="VKZ692" s="247"/>
      <c r="VLA692" s="247"/>
      <c r="VLB692" s="247"/>
      <c r="VLC692" s="247"/>
      <c r="VLD692" s="247"/>
      <c r="VLE692" s="247"/>
      <c r="VLF692" s="247"/>
      <c r="VLG692" s="247"/>
      <c r="VLH692" s="247"/>
      <c r="VLI692" s="247"/>
      <c r="VLJ692" s="247"/>
      <c r="VLK692" s="247"/>
      <c r="VLL692" s="247"/>
      <c r="VLM692" s="247"/>
      <c r="VLN692" s="247"/>
      <c r="VLO692" s="247"/>
      <c r="VLP692" s="247"/>
      <c r="VLQ692" s="247"/>
      <c r="VLR692" s="247"/>
      <c r="VLS692" s="247"/>
      <c r="VLT692" s="247"/>
      <c r="VLU692" s="247"/>
      <c r="VLV692" s="247"/>
      <c r="VLW692" s="247"/>
      <c r="VLX692" s="247"/>
      <c r="VLY692" s="247"/>
      <c r="VLZ692" s="247"/>
      <c r="VMA692" s="247"/>
      <c r="VMB692" s="247"/>
      <c r="VMC692" s="247"/>
      <c r="VMD692" s="247"/>
      <c r="VME692" s="247"/>
      <c r="VMF692" s="247"/>
      <c r="VMG692" s="247"/>
      <c r="VMH692" s="247"/>
      <c r="VMI692" s="247"/>
      <c r="VMJ692" s="247"/>
      <c r="VMK692" s="247"/>
      <c r="VML692" s="247"/>
      <c r="VMM692" s="247"/>
      <c r="VMN692" s="247"/>
      <c r="VMO692" s="247"/>
      <c r="VMP692" s="247"/>
      <c r="VMQ692" s="247"/>
      <c r="VMR692" s="247"/>
      <c r="VMS692" s="247"/>
      <c r="VMT692" s="247"/>
      <c r="VMU692" s="247"/>
      <c r="VMV692" s="247"/>
      <c r="VMW692" s="247"/>
      <c r="VMX692" s="247"/>
      <c r="VMY692" s="247"/>
      <c r="VMZ692" s="247"/>
      <c r="VNA692" s="247"/>
      <c r="VNB692" s="247"/>
      <c r="VNC692" s="247"/>
      <c r="VND692" s="247"/>
      <c r="VNE692" s="247"/>
      <c r="VNF692" s="247"/>
      <c r="VNG692" s="247"/>
      <c r="VNH692" s="247"/>
      <c r="VNI692" s="247"/>
      <c r="VNJ692" s="247"/>
      <c r="VNK692" s="247"/>
      <c r="VNL692" s="247"/>
      <c r="VNM692" s="247"/>
      <c r="VNN692" s="247"/>
      <c r="VNO692" s="247"/>
      <c r="VNP692" s="247"/>
      <c r="VNQ692" s="247"/>
      <c r="VNR692" s="247"/>
      <c r="VNS692" s="247"/>
      <c r="VNT692" s="247"/>
      <c r="VNU692" s="247"/>
      <c r="VNV692" s="247"/>
      <c r="VNW692" s="247"/>
      <c r="VNX692" s="247"/>
      <c r="VNY692" s="247"/>
      <c r="VNZ692" s="247"/>
      <c r="VOA692" s="247"/>
      <c r="VOB692" s="247"/>
      <c r="VOC692" s="247"/>
      <c r="VOD692" s="247"/>
      <c r="VOE692" s="247"/>
      <c r="VOF692" s="247"/>
      <c r="VOG692" s="247"/>
      <c r="VOH692" s="247"/>
      <c r="VOI692" s="247"/>
      <c r="VOJ692" s="247"/>
      <c r="VOK692" s="247"/>
      <c r="VOL692" s="247"/>
      <c r="VOM692" s="247"/>
      <c r="VON692" s="247"/>
      <c r="VOO692" s="247"/>
      <c r="VOP692" s="247"/>
      <c r="VOQ692" s="247"/>
      <c r="VOR692" s="247"/>
      <c r="VOS692" s="247"/>
      <c r="VOT692" s="247"/>
      <c r="VOU692" s="247"/>
      <c r="VOV692" s="247"/>
      <c r="VOW692" s="247"/>
      <c r="VOX692" s="247"/>
      <c r="VOY692" s="247"/>
      <c r="VOZ692" s="247"/>
      <c r="VPA692" s="247"/>
      <c r="VPB692" s="247"/>
      <c r="VPC692" s="247"/>
      <c r="VPD692" s="247"/>
      <c r="VPE692" s="247"/>
      <c r="VPF692" s="247"/>
      <c r="VPG692" s="247"/>
      <c r="VPH692" s="247"/>
      <c r="VPI692" s="247"/>
      <c r="VPJ692" s="247"/>
      <c r="VPK692" s="247"/>
      <c r="VPL692" s="247"/>
      <c r="VPM692" s="247"/>
      <c r="VPN692" s="247"/>
      <c r="VPO692" s="247"/>
      <c r="VPP692" s="247"/>
      <c r="VPQ692" s="247"/>
      <c r="VPR692" s="247"/>
      <c r="VPS692" s="247"/>
      <c r="VPT692" s="247"/>
      <c r="VPU692" s="247"/>
      <c r="VPV692" s="247"/>
      <c r="VPW692" s="247"/>
      <c r="VPX692" s="247"/>
      <c r="VPY692" s="247"/>
      <c r="VPZ692" s="247"/>
      <c r="VQA692" s="247"/>
      <c r="VQB692" s="247"/>
      <c r="VQC692" s="247"/>
      <c r="VQD692" s="247"/>
      <c r="VQE692" s="247"/>
      <c r="VQF692" s="247"/>
      <c r="VQG692" s="247"/>
      <c r="VQH692" s="247"/>
      <c r="VQI692" s="247"/>
      <c r="VQJ692" s="247"/>
      <c r="VQK692" s="247"/>
      <c r="VQL692" s="247"/>
      <c r="VQM692" s="247"/>
      <c r="VQN692" s="247"/>
      <c r="VQO692" s="247"/>
      <c r="VQP692" s="247"/>
      <c r="VQQ692" s="247"/>
      <c r="VQR692" s="247"/>
      <c r="VQS692" s="247"/>
      <c r="VQT692" s="247"/>
      <c r="VQU692" s="247"/>
      <c r="VQV692" s="247"/>
      <c r="VQW692" s="247"/>
      <c r="VQX692" s="247"/>
      <c r="VQY692" s="247"/>
      <c r="VQZ692" s="247"/>
      <c r="VRA692" s="247"/>
      <c r="VRB692" s="247"/>
      <c r="VRC692" s="247"/>
      <c r="VRD692" s="247"/>
      <c r="VRE692" s="247"/>
      <c r="VRF692" s="247"/>
      <c r="VRG692" s="247"/>
      <c r="VRH692" s="247"/>
      <c r="VRI692" s="247"/>
      <c r="VRJ692" s="247"/>
      <c r="VRK692" s="247"/>
      <c r="VRL692" s="247"/>
      <c r="VRM692" s="247"/>
      <c r="VRN692" s="247"/>
      <c r="VRO692" s="247"/>
      <c r="VRP692" s="247"/>
      <c r="VRQ692" s="247"/>
      <c r="VRR692" s="247"/>
      <c r="VRS692" s="247"/>
      <c r="VRT692" s="247"/>
      <c r="VRU692" s="247"/>
      <c r="VRV692" s="247"/>
      <c r="VRW692" s="247"/>
      <c r="VRX692" s="247"/>
      <c r="VRY692" s="247"/>
      <c r="VRZ692" s="247"/>
      <c r="VSA692" s="247"/>
      <c r="VSB692" s="247"/>
      <c r="VSC692" s="247"/>
      <c r="VSD692" s="247"/>
      <c r="VSE692" s="247"/>
      <c r="VSF692" s="247"/>
      <c r="VSG692" s="247"/>
      <c r="VSH692" s="247"/>
      <c r="VSI692" s="247"/>
      <c r="VSJ692" s="247"/>
      <c r="VSK692" s="247"/>
      <c r="VSL692" s="247"/>
      <c r="VSM692" s="247"/>
      <c r="VSN692" s="247"/>
      <c r="VSO692" s="247"/>
      <c r="VSP692" s="247"/>
      <c r="VSQ692" s="247"/>
      <c r="VSR692" s="247"/>
      <c r="VSS692" s="247"/>
      <c r="VST692" s="247"/>
      <c r="VSU692" s="247"/>
      <c r="VSV692" s="247"/>
      <c r="VSW692" s="247"/>
      <c r="VSX692" s="247"/>
      <c r="VSY692" s="247"/>
      <c r="VSZ692" s="247"/>
      <c r="VTA692" s="247"/>
      <c r="VTB692" s="247"/>
      <c r="VTC692" s="247"/>
      <c r="VTD692" s="247"/>
      <c r="VTE692" s="247"/>
      <c r="VTF692" s="247"/>
      <c r="VTG692" s="247"/>
      <c r="VTH692" s="247"/>
      <c r="VTI692" s="247"/>
      <c r="VTJ692" s="247"/>
      <c r="VTK692" s="247"/>
      <c r="VTL692" s="247"/>
      <c r="VTM692" s="247"/>
      <c r="VTN692" s="247"/>
      <c r="VTO692" s="247"/>
      <c r="VTP692" s="247"/>
      <c r="VTQ692" s="247"/>
      <c r="VTR692" s="247"/>
      <c r="VTS692" s="247"/>
      <c r="VTT692" s="247"/>
      <c r="VTU692" s="247"/>
      <c r="VTV692" s="247"/>
      <c r="VTW692" s="247"/>
      <c r="VTX692" s="247"/>
      <c r="VTY692" s="247"/>
      <c r="VTZ692" s="247"/>
      <c r="VUA692" s="247"/>
      <c r="VUB692" s="247"/>
      <c r="VUC692" s="247"/>
      <c r="VUD692" s="247"/>
      <c r="VUE692" s="247"/>
      <c r="VUF692" s="247"/>
      <c r="VUG692" s="247"/>
      <c r="VUH692" s="247"/>
      <c r="VUI692" s="247"/>
      <c r="VUJ692" s="247"/>
      <c r="VUK692" s="247"/>
      <c r="VUL692" s="247"/>
      <c r="VUM692" s="247"/>
      <c r="VUN692" s="247"/>
      <c r="VUO692" s="247"/>
      <c r="VUP692" s="247"/>
      <c r="VUQ692" s="247"/>
      <c r="VUR692" s="247"/>
      <c r="VUS692" s="247"/>
      <c r="VUT692" s="247"/>
      <c r="VUU692" s="247"/>
      <c r="VUV692" s="247"/>
      <c r="VUW692" s="247"/>
      <c r="VUX692" s="247"/>
      <c r="VUY692" s="247"/>
      <c r="VUZ692" s="247"/>
      <c r="VVA692" s="247"/>
      <c r="VVB692" s="247"/>
      <c r="VVC692" s="247"/>
      <c r="VVD692" s="247"/>
      <c r="VVE692" s="247"/>
      <c r="VVF692" s="247"/>
      <c r="VVG692" s="247"/>
      <c r="VVH692" s="247"/>
      <c r="VVI692" s="247"/>
      <c r="VVJ692" s="247"/>
      <c r="VVK692" s="247"/>
      <c r="VVL692" s="247"/>
      <c r="VVM692" s="247"/>
      <c r="VVN692" s="247"/>
      <c r="VVO692" s="247"/>
      <c r="VVP692" s="247"/>
      <c r="VVQ692" s="247"/>
      <c r="VVR692" s="247"/>
      <c r="VVS692" s="247"/>
      <c r="VVT692" s="247"/>
      <c r="VVU692" s="247"/>
      <c r="VVV692" s="247"/>
      <c r="VVW692" s="247"/>
      <c r="VVX692" s="247"/>
      <c r="VVY692" s="247"/>
      <c r="VVZ692" s="247"/>
      <c r="VWA692" s="247"/>
      <c r="VWB692" s="247"/>
      <c r="VWC692" s="247"/>
      <c r="VWD692" s="247"/>
      <c r="VWE692" s="247"/>
      <c r="VWF692" s="247"/>
      <c r="VWG692" s="247"/>
      <c r="VWH692" s="247"/>
      <c r="VWI692" s="247"/>
      <c r="VWJ692" s="247"/>
      <c r="VWK692" s="247"/>
      <c r="VWL692" s="247"/>
      <c r="VWM692" s="247"/>
      <c r="VWN692" s="247"/>
      <c r="VWO692" s="247"/>
      <c r="VWP692" s="247"/>
      <c r="VWQ692" s="247"/>
      <c r="VWR692" s="247"/>
      <c r="VWS692" s="247"/>
      <c r="VWT692" s="247"/>
      <c r="VWU692" s="247"/>
      <c r="VWV692" s="247"/>
      <c r="VWW692" s="247"/>
      <c r="VWX692" s="247"/>
      <c r="VWY692" s="247"/>
      <c r="VWZ692" s="247"/>
      <c r="VXA692" s="247"/>
      <c r="VXB692" s="247"/>
      <c r="VXC692" s="247"/>
      <c r="VXD692" s="247"/>
      <c r="VXE692" s="247"/>
      <c r="VXF692" s="247"/>
      <c r="VXG692" s="247"/>
      <c r="VXH692" s="247"/>
      <c r="VXI692" s="247"/>
      <c r="VXJ692" s="247"/>
      <c r="VXK692" s="247"/>
      <c r="VXL692" s="247"/>
      <c r="VXM692" s="247"/>
      <c r="VXN692" s="247"/>
      <c r="VXO692" s="247"/>
      <c r="VXP692" s="247"/>
      <c r="VXQ692" s="247"/>
      <c r="VXR692" s="247"/>
      <c r="VXS692" s="247"/>
      <c r="VXT692" s="247"/>
      <c r="VXU692" s="247"/>
      <c r="VXV692" s="247"/>
      <c r="VXW692" s="247"/>
      <c r="VXX692" s="247"/>
      <c r="VXY692" s="247"/>
      <c r="VXZ692" s="247"/>
      <c r="VYA692" s="247"/>
      <c r="VYB692" s="247"/>
      <c r="VYC692" s="247"/>
      <c r="VYD692" s="247"/>
      <c r="VYE692" s="247"/>
      <c r="VYF692" s="247"/>
      <c r="VYG692" s="247"/>
      <c r="VYH692" s="247"/>
      <c r="VYI692" s="247"/>
      <c r="VYJ692" s="247"/>
      <c r="VYK692" s="247"/>
      <c r="VYL692" s="247"/>
      <c r="VYM692" s="247"/>
      <c r="VYN692" s="247"/>
      <c r="VYO692" s="247"/>
      <c r="VYP692" s="247"/>
      <c r="VYQ692" s="247"/>
      <c r="VYR692" s="247"/>
      <c r="VYS692" s="247"/>
      <c r="VYT692" s="247"/>
      <c r="VYU692" s="247"/>
      <c r="VYV692" s="247"/>
      <c r="VYW692" s="247"/>
      <c r="VYX692" s="247"/>
      <c r="VYY692" s="247"/>
      <c r="VYZ692" s="247"/>
      <c r="VZA692" s="247"/>
      <c r="VZB692" s="247"/>
      <c r="VZC692" s="247"/>
      <c r="VZD692" s="247"/>
      <c r="VZE692" s="247"/>
      <c r="VZF692" s="247"/>
      <c r="VZG692" s="247"/>
      <c r="VZH692" s="247"/>
      <c r="VZI692" s="247"/>
      <c r="VZJ692" s="247"/>
      <c r="VZK692" s="247"/>
      <c r="VZL692" s="247"/>
      <c r="VZM692" s="247"/>
      <c r="VZN692" s="247"/>
      <c r="VZO692" s="247"/>
      <c r="VZP692" s="247"/>
      <c r="VZQ692" s="247"/>
      <c r="VZR692" s="247"/>
      <c r="VZS692" s="247"/>
      <c r="VZT692" s="247"/>
      <c r="VZU692" s="247"/>
      <c r="VZV692" s="247"/>
      <c r="VZW692" s="247"/>
      <c r="VZX692" s="247"/>
      <c r="VZY692" s="247"/>
      <c r="VZZ692" s="247"/>
      <c r="WAA692" s="247"/>
      <c r="WAB692" s="247"/>
      <c r="WAC692" s="247"/>
      <c r="WAD692" s="247"/>
      <c r="WAE692" s="247"/>
      <c r="WAF692" s="247"/>
      <c r="WAG692" s="247"/>
      <c r="WAH692" s="247"/>
      <c r="WAI692" s="247"/>
      <c r="WAJ692" s="247"/>
      <c r="WAK692" s="247"/>
      <c r="WAL692" s="247"/>
      <c r="WAM692" s="247"/>
      <c r="WAN692" s="247"/>
      <c r="WAO692" s="247"/>
      <c r="WAP692" s="247"/>
      <c r="WAQ692" s="247"/>
      <c r="WAR692" s="247"/>
      <c r="WAS692" s="247"/>
      <c r="WAT692" s="247"/>
      <c r="WAU692" s="247"/>
      <c r="WAV692" s="247"/>
      <c r="WAW692" s="247"/>
      <c r="WAX692" s="247"/>
      <c r="WAY692" s="247"/>
      <c r="WAZ692" s="247"/>
      <c r="WBA692" s="247"/>
      <c r="WBB692" s="247"/>
      <c r="WBC692" s="247"/>
      <c r="WBD692" s="247"/>
      <c r="WBE692" s="247"/>
      <c r="WBF692" s="247"/>
      <c r="WBG692" s="247"/>
      <c r="WBH692" s="247"/>
      <c r="WBI692" s="247"/>
      <c r="WBJ692" s="247"/>
      <c r="WBK692" s="247"/>
      <c r="WBL692" s="247"/>
      <c r="WBM692" s="247"/>
      <c r="WBN692" s="247"/>
      <c r="WBO692" s="247"/>
      <c r="WBP692" s="247"/>
      <c r="WBQ692" s="247"/>
      <c r="WBR692" s="247"/>
      <c r="WBS692" s="247"/>
      <c r="WBT692" s="247"/>
      <c r="WBU692" s="247"/>
      <c r="WBV692" s="247"/>
      <c r="WBW692" s="247"/>
      <c r="WBX692" s="247"/>
      <c r="WBY692" s="247"/>
      <c r="WBZ692" s="247"/>
      <c r="WCA692" s="247"/>
      <c r="WCB692" s="247"/>
      <c r="WCC692" s="247"/>
      <c r="WCD692" s="247"/>
      <c r="WCE692" s="247"/>
      <c r="WCF692" s="247"/>
      <c r="WCG692" s="247"/>
      <c r="WCH692" s="247"/>
      <c r="WCI692" s="247"/>
      <c r="WCJ692" s="247"/>
      <c r="WCK692" s="247"/>
      <c r="WCL692" s="247"/>
      <c r="WCM692" s="247"/>
      <c r="WCN692" s="247"/>
      <c r="WCO692" s="247"/>
      <c r="WCP692" s="247"/>
      <c r="WCQ692" s="247"/>
      <c r="WCR692" s="247"/>
      <c r="WCS692" s="247"/>
      <c r="WCT692" s="247"/>
      <c r="WCU692" s="247"/>
      <c r="WCV692" s="247"/>
      <c r="WCW692" s="247"/>
      <c r="WCX692" s="247"/>
      <c r="WCY692" s="247"/>
      <c r="WCZ692" s="247"/>
      <c r="WDA692" s="247"/>
      <c r="WDB692" s="247"/>
      <c r="WDC692" s="247"/>
      <c r="WDD692" s="247"/>
      <c r="WDE692" s="247"/>
      <c r="WDF692" s="247"/>
      <c r="WDG692" s="247"/>
      <c r="WDH692" s="247"/>
      <c r="WDI692" s="247"/>
      <c r="WDJ692" s="247"/>
      <c r="WDK692" s="247"/>
      <c r="WDL692" s="247"/>
      <c r="WDM692" s="247"/>
      <c r="WDN692" s="247"/>
      <c r="WDO692" s="247"/>
      <c r="WDP692" s="247"/>
      <c r="WDQ692" s="247"/>
      <c r="WDR692" s="247"/>
      <c r="WDS692" s="247"/>
      <c r="WDT692" s="247"/>
      <c r="WDU692" s="247"/>
      <c r="WDV692" s="247"/>
      <c r="WDW692" s="247"/>
      <c r="WDX692" s="247"/>
      <c r="WDY692" s="247"/>
      <c r="WDZ692" s="247"/>
      <c r="WEA692" s="247"/>
      <c r="WEB692" s="247"/>
      <c r="WEC692" s="247"/>
      <c r="WED692" s="247"/>
      <c r="WEE692" s="247"/>
      <c r="WEF692" s="247"/>
      <c r="WEG692" s="247"/>
      <c r="WEH692" s="247"/>
      <c r="WEI692" s="247"/>
      <c r="WEJ692" s="247"/>
      <c r="WEK692" s="247"/>
      <c r="WEL692" s="247"/>
      <c r="WEM692" s="247"/>
      <c r="WEN692" s="247"/>
      <c r="WEO692" s="247"/>
      <c r="WEP692" s="247"/>
      <c r="WEQ692" s="247"/>
      <c r="WER692" s="247"/>
      <c r="WES692" s="247"/>
      <c r="WET692" s="247"/>
      <c r="WEU692" s="247"/>
      <c r="WEV692" s="247"/>
      <c r="WEW692" s="247"/>
      <c r="WEX692" s="247"/>
      <c r="WEY692" s="247"/>
      <c r="WEZ692" s="247"/>
      <c r="WFA692" s="247"/>
      <c r="WFB692" s="247"/>
      <c r="WFC692" s="247"/>
      <c r="WFD692" s="247"/>
      <c r="WFE692" s="247"/>
      <c r="WFF692" s="247"/>
      <c r="WFG692" s="247"/>
      <c r="WFH692" s="247"/>
      <c r="WFI692" s="247"/>
      <c r="WFJ692" s="247"/>
      <c r="WFK692" s="247"/>
      <c r="WFL692" s="247"/>
      <c r="WFM692" s="247"/>
      <c r="WFN692" s="247"/>
      <c r="WFO692" s="247"/>
      <c r="WFP692" s="247"/>
      <c r="WFQ692" s="247"/>
      <c r="WFR692" s="247"/>
      <c r="WFS692" s="247"/>
      <c r="WFT692" s="247"/>
      <c r="WFU692" s="247"/>
      <c r="WFV692" s="247"/>
      <c r="WFW692" s="247"/>
      <c r="WFX692" s="247"/>
      <c r="WFY692" s="247"/>
      <c r="WFZ692" s="247"/>
      <c r="WGA692" s="247"/>
      <c r="WGB692" s="247"/>
      <c r="WGC692" s="247"/>
      <c r="WGD692" s="247"/>
      <c r="WGE692" s="247"/>
      <c r="WGF692" s="247"/>
      <c r="WGG692" s="247"/>
      <c r="WGH692" s="247"/>
      <c r="WGI692" s="247"/>
      <c r="WGJ692" s="247"/>
      <c r="WGK692" s="247"/>
      <c r="WGL692" s="247"/>
      <c r="WGM692" s="247"/>
      <c r="WGN692" s="247"/>
      <c r="WGO692" s="247"/>
      <c r="WGP692" s="247"/>
      <c r="WGQ692" s="247"/>
      <c r="WGR692" s="247"/>
      <c r="WGS692" s="247"/>
      <c r="WGT692" s="247"/>
      <c r="WGU692" s="247"/>
      <c r="WGV692" s="247"/>
      <c r="WGW692" s="247"/>
      <c r="WGX692" s="247"/>
      <c r="WGY692" s="247"/>
      <c r="WGZ692" s="247"/>
      <c r="WHA692" s="247"/>
      <c r="WHB692" s="247"/>
      <c r="WHC692" s="247"/>
      <c r="WHD692" s="247"/>
      <c r="WHE692" s="247"/>
      <c r="WHF692" s="247"/>
      <c r="WHG692" s="247"/>
      <c r="WHH692" s="247"/>
      <c r="WHI692" s="247"/>
      <c r="WHJ692" s="247"/>
      <c r="WHK692" s="247"/>
      <c r="WHL692" s="247"/>
      <c r="WHM692" s="247"/>
      <c r="WHN692" s="247"/>
      <c r="WHO692" s="247"/>
      <c r="WHP692" s="247"/>
      <c r="WHQ692" s="247"/>
      <c r="WHR692" s="247"/>
      <c r="WHS692" s="247"/>
      <c r="WHT692" s="247"/>
      <c r="WHU692" s="247"/>
      <c r="WHV692" s="247"/>
      <c r="WHW692" s="247"/>
      <c r="WHX692" s="247"/>
      <c r="WHY692" s="247"/>
      <c r="WHZ692" s="247"/>
      <c r="WIA692" s="247"/>
      <c r="WIB692" s="247"/>
      <c r="WIC692" s="247"/>
      <c r="WID692" s="247"/>
      <c r="WIE692" s="247"/>
      <c r="WIF692" s="247"/>
      <c r="WIG692" s="247"/>
      <c r="WIH692" s="247"/>
      <c r="WII692" s="247"/>
      <c r="WIJ692" s="247"/>
      <c r="WIK692" s="247"/>
      <c r="WIL692" s="247"/>
      <c r="WIM692" s="247"/>
      <c r="WIN692" s="247"/>
      <c r="WIO692" s="247"/>
      <c r="WIP692" s="247"/>
      <c r="WIQ692" s="247"/>
      <c r="WIR692" s="247"/>
      <c r="WIS692" s="247"/>
      <c r="WIT692" s="247"/>
      <c r="WIU692" s="247"/>
      <c r="WIV692" s="247"/>
      <c r="WIW692" s="247"/>
      <c r="WIX692" s="247"/>
      <c r="WIY692" s="247"/>
      <c r="WIZ692" s="247"/>
      <c r="WJA692" s="247"/>
      <c r="WJB692" s="247"/>
      <c r="WJC692" s="247"/>
      <c r="WJD692" s="247"/>
      <c r="WJE692" s="247"/>
      <c r="WJF692" s="247"/>
      <c r="WJG692" s="247"/>
      <c r="WJH692" s="247"/>
      <c r="WJI692" s="247"/>
      <c r="WJJ692" s="247"/>
      <c r="WJK692" s="247"/>
      <c r="WJL692" s="247"/>
      <c r="WJM692" s="247"/>
      <c r="WJN692" s="247"/>
      <c r="WJO692" s="247"/>
      <c r="WJP692" s="247"/>
      <c r="WJQ692" s="247"/>
      <c r="WJR692" s="247"/>
      <c r="WJS692" s="247"/>
      <c r="WJT692" s="247"/>
      <c r="WJU692" s="247"/>
      <c r="WJV692" s="247"/>
      <c r="WJW692" s="247"/>
      <c r="WJX692" s="247"/>
      <c r="WJY692" s="247"/>
      <c r="WJZ692" s="247"/>
      <c r="WKA692" s="247"/>
      <c r="WKB692" s="247"/>
      <c r="WKC692" s="247"/>
      <c r="WKD692" s="247"/>
      <c r="WKE692" s="247"/>
      <c r="WKF692" s="247"/>
      <c r="WKG692" s="247"/>
      <c r="WKH692" s="247"/>
      <c r="WKI692" s="247"/>
      <c r="WKJ692" s="247"/>
      <c r="WKK692" s="247"/>
      <c r="WKL692" s="247"/>
      <c r="WKM692" s="247"/>
      <c r="WKN692" s="247"/>
      <c r="WKO692" s="247"/>
      <c r="WKP692" s="247"/>
      <c r="WKQ692" s="247"/>
      <c r="WKR692" s="247"/>
      <c r="WKS692" s="247"/>
      <c r="WKT692" s="247"/>
      <c r="WKU692" s="247"/>
      <c r="WKV692" s="247"/>
      <c r="WKW692" s="247"/>
      <c r="WKX692" s="247"/>
      <c r="WKY692" s="247"/>
      <c r="WKZ692" s="247"/>
      <c r="WLA692" s="247"/>
      <c r="WLB692" s="247"/>
      <c r="WLC692" s="247"/>
      <c r="WLD692" s="247"/>
      <c r="WLE692" s="247"/>
      <c r="WLF692" s="247"/>
      <c r="WLG692" s="247"/>
      <c r="WLH692" s="247"/>
      <c r="WLI692" s="247"/>
      <c r="WLJ692" s="247"/>
      <c r="WLK692" s="247"/>
      <c r="WLL692" s="247"/>
      <c r="WLM692" s="247"/>
      <c r="WLN692" s="247"/>
      <c r="WLO692" s="247"/>
      <c r="WLP692" s="247"/>
      <c r="WLQ692" s="247"/>
      <c r="WLR692" s="247"/>
      <c r="WLS692" s="247"/>
      <c r="WLT692" s="247"/>
      <c r="WLU692" s="247"/>
      <c r="WLV692" s="247"/>
      <c r="WLW692" s="247"/>
      <c r="WLX692" s="247"/>
      <c r="WLY692" s="247"/>
      <c r="WLZ692" s="247"/>
      <c r="WMA692" s="247"/>
      <c r="WMB692" s="247"/>
      <c r="WMC692" s="247"/>
      <c r="WMD692" s="247"/>
      <c r="WME692" s="247"/>
      <c r="WMF692" s="247"/>
      <c r="WMG692" s="247"/>
      <c r="WMH692" s="247"/>
      <c r="WMI692" s="247"/>
      <c r="WMJ692" s="247"/>
      <c r="WMK692" s="247"/>
      <c r="WML692" s="247"/>
      <c r="WMM692" s="247"/>
      <c r="WMN692" s="247"/>
      <c r="WMO692" s="247"/>
      <c r="WMP692" s="247"/>
      <c r="WMQ692" s="247"/>
      <c r="WMR692" s="247"/>
      <c r="WMS692" s="247"/>
      <c r="WMT692" s="247"/>
      <c r="WMU692" s="247"/>
      <c r="WMV692" s="247"/>
      <c r="WMW692" s="247"/>
      <c r="WMX692" s="247"/>
      <c r="WMY692" s="247"/>
      <c r="WMZ692" s="247"/>
      <c r="WNA692" s="247"/>
      <c r="WNB692" s="247"/>
      <c r="WNC692" s="247"/>
      <c r="WND692" s="247"/>
      <c r="WNE692" s="247"/>
      <c r="WNF692" s="247"/>
      <c r="WNG692" s="247"/>
      <c r="WNH692" s="247"/>
      <c r="WNI692" s="247"/>
      <c r="WNJ692" s="247"/>
      <c r="WNK692" s="247"/>
      <c r="WNL692" s="247"/>
      <c r="WNM692" s="247"/>
      <c r="WNN692" s="247"/>
      <c r="WNO692" s="247"/>
      <c r="WNP692" s="247"/>
      <c r="WNQ692" s="247"/>
      <c r="WNR692" s="247"/>
      <c r="WNS692" s="247"/>
      <c r="WNT692" s="247"/>
      <c r="WNU692" s="247"/>
      <c r="WNV692" s="247"/>
      <c r="WNW692" s="247"/>
      <c r="WNX692" s="247"/>
      <c r="WNY692" s="247"/>
      <c r="WNZ692" s="247"/>
      <c r="WOA692" s="247"/>
      <c r="WOB692" s="247"/>
      <c r="WOC692" s="247"/>
      <c r="WOD692" s="247"/>
      <c r="WOE692" s="247"/>
      <c r="WOF692" s="247"/>
      <c r="WOG692" s="247"/>
      <c r="WOH692" s="247"/>
      <c r="WOI692" s="247"/>
      <c r="WOJ692" s="247"/>
      <c r="WOK692" s="247"/>
      <c r="WOL692" s="247"/>
      <c r="WOM692" s="247"/>
      <c r="WON692" s="247"/>
      <c r="WOO692" s="247"/>
      <c r="WOP692" s="247"/>
      <c r="WOQ692" s="247"/>
      <c r="WOR692" s="247"/>
      <c r="WOS692" s="247"/>
      <c r="WOT692" s="247"/>
      <c r="WOU692" s="247"/>
      <c r="WOV692" s="247"/>
      <c r="WOW692" s="247"/>
      <c r="WOX692" s="247"/>
      <c r="WOY692" s="247"/>
      <c r="WOZ692" s="247"/>
      <c r="WPA692" s="247"/>
      <c r="WPB692" s="247"/>
      <c r="WPC692" s="247"/>
      <c r="WPD692" s="247"/>
      <c r="WPE692" s="247"/>
      <c r="WPF692" s="247"/>
      <c r="WPG692" s="247"/>
      <c r="WPH692" s="247"/>
      <c r="WPI692" s="247"/>
      <c r="WPJ692" s="247"/>
      <c r="WPK692" s="247"/>
      <c r="WPL692" s="247"/>
      <c r="WPM692" s="247"/>
      <c r="WPN692" s="247"/>
      <c r="WPO692" s="247"/>
      <c r="WPP692" s="247"/>
      <c r="WPQ692" s="247"/>
      <c r="WPR692" s="247"/>
      <c r="WPS692" s="247"/>
      <c r="WPT692" s="247"/>
      <c r="WPU692" s="247"/>
      <c r="WPV692" s="247"/>
      <c r="WPW692" s="247"/>
      <c r="WPX692" s="247"/>
      <c r="WPY692" s="247"/>
      <c r="WPZ692" s="247"/>
      <c r="WQA692" s="247"/>
      <c r="WQB692" s="247"/>
      <c r="WQC692" s="247"/>
      <c r="WQD692" s="247"/>
      <c r="WQE692" s="247"/>
      <c r="WQF692" s="247"/>
      <c r="WQG692" s="247"/>
      <c r="WQH692" s="247"/>
      <c r="WQI692" s="247"/>
      <c r="WQJ692" s="247"/>
      <c r="WQK692" s="247"/>
      <c r="WQL692" s="247"/>
      <c r="WQM692" s="247"/>
      <c r="WQN692" s="247"/>
      <c r="WQO692" s="247"/>
      <c r="WQP692" s="247"/>
      <c r="WQQ692" s="247"/>
      <c r="WQR692" s="247"/>
      <c r="WQS692" s="247"/>
      <c r="WQT692" s="247"/>
      <c r="WQU692" s="247"/>
      <c r="WQV692" s="247"/>
      <c r="WQW692" s="247"/>
      <c r="WQX692" s="247"/>
      <c r="WQY692" s="247"/>
      <c r="WQZ692" s="247"/>
      <c r="WRA692" s="247"/>
      <c r="WRB692" s="247"/>
      <c r="WRC692" s="247"/>
      <c r="WRD692" s="247"/>
      <c r="WRE692" s="247"/>
      <c r="WRF692" s="247"/>
      <c r="WRG692" s="247"/>
      <c r="WRH692" s="247"/>
      <c r="WRI692" s="247"/>
      <c r="WRJ692" s="247"/>
      <c r="WRK692" s="247"/>
      <c r="WRL692" s="247"/>
      <c r="WRM692" s="247"/>
      <c r="WRN692" s="247"/>
      <c r="WRO692" s="247"/>
      <c r="WRP692" s="247"/>
      <c r="WRQ692" s="247"/>
      <c r="WRR692" s="247"/>
      <c r="WRS692" s="247"/>
      <c r="WRT692" s="247"/>
      <c r="WRU692" s="247"/>
      <c r="WRV692" s="247"/>
      <c r="WRW692" s="247"/>
      <c r="WRX692" s="247"/>
      <c r="WRY692" s="247"/>
      <c r="WRZ692" s="247"/>
      <c r="WSA692" s="247"/>
      <c r="WSB692" s="247"/>
      <c r="WSC692" s="247"/>
      <c r="WSD692" s="247"/>
      <c r="WSE692" s="247"/>
      <c r="WSF692" s="247"/>
      <c r="WSG692" s="247"/>
      <c r="WSH692" s="247"/>
      <c r="WSI692" s="247"/>
      <c r="WSJ692" s="247"/>
      <c r="WSK692" s="247"/>
      <c r="WSL692" s="247"/>
      <c r="WSM692" s="247"/>
      <c r="WSN692" s="247"/>
      <c r="WSO692" s="247"/>
      <c r="WSP692" s="247"/>
      <c r="WSQ692" s="247"/>
      <c r="WSR692" s="247"/>
      <c r="WSS692" s="247"/>
      <c r="WST692" s="247"/>
      <c r="WSU692" s="247"/>
      <c r="WSV692" s="247"/>
      <c r="WSW692" s="247"/>
      <c r="WSX692" s="247"/>
      <c r="WSY692" s="247"/>
      <c r="WSZ692" s="247"/>
      <c r="WTA692" s="247"/>
      <c r="WTB692" s="247"/>
      <c r="WTC692" s="247"/>
      <c r="WTD692" s="247"/>
      <c r="WTE692" s="247"/>
      <c r="WTF692" s="247"/>
      <c r="WTG692" s="247"/>
      <c r="WTH692" s="247"/>
      <c r="WTI692" s="247"/>
      <c r="WTJ692" s="247"/>
      <c r="WTK692" s="247"/>
      <c r="WTL692" s="247"/>
      <c r="WTM692" s="247"/>
      <c r="WTN692" s="247"/>
      <c r="WTO692" s="247"/>
      <c r="WTP692" s="247"/>
      <c r="WTQ692" s="247"/>
      <c r="WTR692" s="247"/>
      <c r="WTS692" s="247"/>
      <c r="WTT692" s="247"/>
      <c r="WTU692" s="247"/>
      <c r="WTV692" s="247"/>
      <c r="WTW692" s="247"/>
      <c r="WTX692" s="247"/>
      <c r="WTY692" s="247"/>
      <c r="WTZ692" s="247"/>
      <c r="WUA692" s="247"/>
      <c r="WUB692" s="247"/>
      <c r="WUC692" s="247"/>
      <c r="WUD692" s="247"/>
      <c r="WUE692" s="247"/>
      <c r="WUF692" s="247"/>
      <c r="WUG692" s="247"/>
      <c r="WUH692" s="247"/>
      <c r="WUI692" s="247"/>
      <c r="WUJ692" s="247"/>
      <c r="WUK692" s="247"/>
      <c r="WUL692" s="247"/>
      <c r="WUM692" s="247"/>
      <c r="WUN692" s="247"/>
      <c r="WUO692" s="247"/>
      <c r="WUP692" s="247"/>
      <c r="WUQ692" s="247"/>
      <c r="WUR692" s="247"/>
      <c r="WUS692" s="247"/>
      <c r="WUT692" s="247"/>
      <c r="WUU692" s="247"/>
      <c r="WUV692" s="247"/>
      <c r="WUW692" s="247"/>
      <c r="WUX692" s="247"/>
      <c r="WUY692" s="247"/>
      <c r="WUZ692" s="247"/>
      <c r="WVA692" s="247"/>
      <c r="WVB692" s="247"/>
      <c r="WVC692" s="247"/>
      <c r="WVD692" s="247"/>
      <c r="WVE692" s="247"/>
      <c r="WVF692" s="247"/>
      <c r="WVG692" s="247"/>
      <c r="WVH692" s="247"/>
      <c r="WVI692" s="247"/>
      <c r="WVJ692" s="247"/>
      <c r="WVK692" s="247"/>
      <c r="WVL692" s="247"/>
      <c r="WVM692" s="247"/>
      <c r="WVN692" s="247"/>
      <c r="WVO692" s="247"/>
      <c r="WVP692" s="247"/>
      <c r="WVQ692" s="247"/>
      <c r="WVR692" s="247"/>
      <c r="WVS692" s="247"/>
      <c r="WVT692" s="247"/>
      <c r="WVU692" s="247"/>
      <c r="WVV692" s="247"/>
      <c r="WVW692" s="247"/>
      <c r="WVX692" s="247"/>
      <c r="WVY692" s="247"/>
      <c r="WVZ692" s="247"/>
      <c r="WWA692" s="247"/>
      <c r="WWB692" s="247"/>
      <c r="WWC692" s="247"/>
      <c r="WWD692" s="247"/>
      <c r="WWE692" s="247"/>
      <c r="WWF692" s="247"/>
      <c r="WWG692" s="247"/>
      <c r="WWH692" s="247"/>
      <c r="WWI692" s="247"/>
      <c r="WWJ692" s="247"/>
      <c r="WWK692" s="247"/>
      <c r="WWL692" s="247"/>
      <c r="WWM692" s="247"/>
      <c r="WWN692" s="247"/>
      <c r="WWO692" s="247"/>
      <c r="WWP692" s="247"/>
      <c r="WWQ692" s="247"/>
      <c r="WWR692" s="247"/>
      <c r="WWS692" s="247"/>
      <c r="WWT692" s="247"/>
      <c r="WWU692" s="247"/>
      <c r="WWV692" s="247"/>
      <c r="WWW692" s="247"/>
      <c r="WWX692" s="247"/>
      <c r="WWY692" s="247"/>
      <c r="WWZ692" s="247"/>
      <c r="WXA692" s="247"/>
      <c r="WXB692" s="247"/>
      <c r="WXC692" s="247"/>
      <c r="WXD692" s="247"/>
      <c r="WXE692" s="247"/>
      <c r="WXF692" s="247"/>
      <c r="WXG692" s="247"/>
      <c r="WXH692" s="247"/>
      <c r="WXI692" s="247"/>
      <c r="WXJ692" s="247"/>
      <c r="WXK692" s="247"/>
      <c r="WXL692" s="247"/>
      <c r="WXM692" s="247"/>
      <c r="WXN692" s="247"/>
      <c r="WXO692" s="247"/>
      <c r="WXP692" s="247"/>
      <c r="WXQ692" s="247"/>
      <c r="WXR692" s="247"/>
      <c r="WXS692" s="247"/>
      <c r="WXT692" s="247"/>
      <c r="WXU692" s="247"/>
      <c r="WXV692" s="247"/>
      <c r="WXW692" s="247"/>
      <c r="WXX692" s="247"/>
      <c r="WXY692" s="247"/>
      <c r="WXZ692" s="247"/>
      <c r="WYA692" s="247"/>
      <c r="WYB692" s="247"/>
      <c r="WYC692" s="247"/>
      <c r="WYD692" s="247"/>
      <c r="WYE692" s="247"/>
      <c r="WYF692" s="247"/>
      <c r="WYG692" s="247"/>
      <c r="WYH692" s="247"/>
      <c r="WYI692" s="247"/>
      <c r="WYJ692" s="247"/>
      <c r="WYK692" s="247"/>
      <c r="WYL692" s="247"/>
      <c r="WYM692" s="247"/>
      <c r="WYN692" s="247"/>
      <c r="WYO692" s="247"/>
      <c r="WYP692" s="247"/>
      <c r="WYQ692" s="247"/>
      <c r="WYR692" s="247"/>
      <c r="WYS692" s="247"/>
      <c r="WYT692" s="247"/>
      <c r="WYU692" s="247"/>
      <c r="WYV692" s="247"/>
      <c r="WYW692" s="247"/>
      <c r="WYX692" s="247"/>
      <c r="WYY692" s="247"/>
      <c r="WYZ692" s="247"/>
      <c r="WZA692" s="247"/>
      <c r="WZB692" s="247"/>
      <c r="WZC692" s="247"/>
      <c r="WZD692" s="247"/>
      <c r="WZE692" s="247"/>
      <c r="WZF692" s="247"/>
      <c r="WZG692" s="247"/>
      <c r="WZH692" s="247"/>
      <c r="WZI692" s="247"/>
      <c r="WZJ692" s="247"/>
      <c r="WZK692" s="247"/>
      <c r="WZL692" s="247"/>
      <c r="WZM692" s="247"/>
      <c r="WZN692" s="247"/>
      <c r="WZO692" s="247"/>
      <c r="WZP692" s="247"/>
      <c r="WZQ692" s="247"/>
      <c r="WZR692" s="247"/>
      <c r="WZS692" s="247"/>
      <c r="WZT692" s="247"/>
      <c r="WZU692" s="247"/>
      <c r="WZV692" s="247"/>
      <c r="WZW692" s="247"/>
      <c r="WZX692" s="247"/>
      <c r="WZY692" s="247"/>
      <c r="WZZ692" s="247"/>
      <c r="XAA692" s="247"/>
      <c r="XAB692" s="247"/>
      <c r="XAC692" s="247"/>
      <c r="XAD692" s="247"/>
      <c r="XAE692" s="247"/>
      <c r="XAF692" s="247"/>
      <c r="XAG692" s="247"/>
      <c r="XAH692" s="247"/>
      <c r="XAI692" s="247"/>
      <c r="XAJ692" s="247"/>
      <c r="XAK692" s="247"/>
      <c r="XAL692" s="247"/>
      <c r="XAM692" s="247"/>
      <c r="XAN692" s="247"/>
      <c r="XAO692" s="247"/>
      <c r="XAP692" s="247"/>
      <c r="XAQ692" s="247"/>
      <c r="XAR692" s="247"/>
      <c r="XAS692" s="247"/>
      <c r="XAT692" s="247"/>
      <c r="XAU692" s="247"/>
      <c r="XAV692" s="247"/>
      <c r="XAW692" s="247"/>
      <c r="XAX692" s="247"/>
      <c r="XAY692" s="247"/>
      <c r="XAZ692" s="247"/>
      <c r="XBA692" s="247"/>
      <c r="XBB692" s="247"/>
      <c r="XBC692" s="247"/>
      <c r="XBD692" s="247"/>
      <c r="XBE692" s="247"/>
      <c r="XBF692" s="247"/>
      <c r="XBG692" s="247"/>
      <c r="XBH692" s="247"/>
      <c r="XBI692" s="247"/>
      <c r="XBJ692" s="247"/>
      <c r="XBK692" s="247"/>
      <c r="XBL692" s="247"/>
      <c r="XBM692" s="247"/>
      <c r="XBN692" s="247"/>
      <c r="XBO692" s="247"/>
      <c r="XBP692" s="247"/>
      <c r="XBQ692" s="247"/>
      <c r="XBR692" s="247"/>
      <c r="XBS692" s="247"/>
      <c r="XBT692" s="247"/>
      <c r="XBU692" s="247"/>
      <c r="XBV692" s="247"/>
      <c r="XBW692" s="247"/>
      <c r="XBX692" s="247"/>
      <c r="XBY692" s="247"/>
      <c r="XBZ692" s="247"/>
      <c r="XCA692" s="247"/>
      <c r="XCB692" s="247"/>
      <c r="XCC692" s="247"/>
      <c r="XCD692" s="247"/>
      <c r="XCE692" s="247"/>
      <c r="XCF692" s="247"/>
      <c r="XCG692" s="247"/>
      <c r="XCH692" s="247"/>
      <c r="XCI692" s="247"/>
      <c r="XCJ692" s="247"/>
      <c r="XCK692" s="247"/>
      <c r="XCL692" s="247"/>
      <c r="XCM692" s="247"/>
      <c r="XCN692" s="247"/>
      <c r="XCO692" s="247"/>
      <c r="XCP692" s="247"/>
      <c r="XCQ692" s="247"/>
      <c r="XCR692" s="247"/>
      <c r="XCS692" s="247"/>
      <c r="XCT692" s="247"/>
      <c r="XCU692" s="247"/>
      <c r="XCV692" s="247"/>
      <c r="XCW692" s="247"/>
      <c r="XCX692" s="247"/>
      <c r="XCY692" s="247"/>
      <c r="XCZ692" s="247"/>
      <c r="XDA692" s="247"/>
      <c r="XDB692" s="247"/>
      <c r="XDC692" s="247"/>
      <c r="XDD692" s="247"/>
      <c r="XDE692" s="247"/>
      <c r="XDF692" s="247"/>
      <c r="XDG692" s="247"/>
      <c r="XDH692" s="247"/>
      <c r="XDI692" s="247"/>
      <c r="XDJ692" s="247"/>
      <c r="XDK692" s="247"/>
      <c r="XDL692" s="247"/>
      <c r="XDM692" s="247"/>
      <c r="XDN692" s="247"/>
      <c r="XDO692" s="247"/>
      <c r="XDP692" s="247"/>
      <c r="XDQ692" s="247"/>
      <c r="XDR692" s="247"/>
      <c r="XDS692" s="247"/>
      <c r="XDT692" s="247"/>
      <c r="XDU692" s="247"/>
      <c r="XDV692" s="247"/>
      <c r="XDW692" s="247"/>
      <c r="XDX692" s="247"/>
      <c r="XDY692" s="247"/>
      <c r="XDZ692" s="247"/>
      <c r="XEA692" s="247"/>
      <c r="XEB692" s="247"/>
      <c r="XEC692" s="247"/>
      <c r="XED692" s="247"/>
      <c r="XEE692" s="247"/>
      <c r="XEF692" s="247"/>
      <c r="XEG692" s="247"/>
      <c r="XEH692" s="247"/>
      <c r="XEI692" s="247"/>
      <c r="XEJ692" s="247"/>
      <c r="XEK692" s="247"/>
      <c r="XEL692" s="247"/>
      <c r="XEM692" s="247"/>
      <c r="XEN692" s="247"/>
      <c r="XEO692" s="247"/>
      <c r="XEP692" s="247"/>
      <c r="XEQ692" s="247"/>
      <c r="XER692" s="247"/>
      <c r="XES692" s="247"/>
      <c r="XET692" s="247"/>
      <c r="XEU692" s="247"/>
      <c r="XEV692" s="247"/>
      <c r="XEW692" s="247"/>
      <c r="XEX692" s="247"/>
      <c r="XEY692" s="247"/>
      <c r="XEZ692" s="247"/>
      <c r="XFA692" s="247"/>
      <c r="XFB692" s="247"/>
      <c r="XFC692" s="247"/>
      <c r="XFD692" s="247"/>
    </row>
    <row r="693" spans="1:16384" ht="9" customHeight="1" x14ac:dyDescent="0.25">
      <c r="A693" s="25">
        <v>2014</v>
      </c>
      <c r="B693" s="96"/>
      <c r="C693" s="96"/>
      <c r="D693" s="96"/>
      <c r="E693" s="96"/>
      <c r="F693" s="96"/>
      <c r="G693" s="96"/>
      <c r="H693" s="207"/>
      <c r="I693" s="207"/>
      <c r="J693" s="207"/>
      <c r="K693" s="207"/>
    </row>
    <row r="694" spans="1:16384" ht="9" customHeight="1" x14ac:dyDescent="0.25">
      <c r="A694" s="30" t="s">
        <v>129</v>
      </c>
      <c r="B694" s="260">
        <f>SUM(B696:B727)</f>
        <v>76</v>
      </c>
      <c r="C694" s="260">
        <f>SUM(C696:C727)</f>
        <v>63</v>
      </c>
      <c r="D694" s="260">
        <f>SUM(D696:D727)</f>
        <v>13</v>
      </c>
      <c r="E694" s="260"/>
      <c r="F694" s="260">
        <f>SUM(F696:F727)</f>
        <v>1431</v>
      </c>
      <c r="G694" s="260"/>
      <c r="H694" s="260">
        <f>SUM(H696:H727)</f>
        <v>9571</v>
      </c>
      <c r="I694" s="260">
        <f>SUM(I696:I727)</f>
        <v>2185</v>
      </c>
      <c r="J694" s="260">
        <f>SUM(J696:J727)</f>
        <v>6966</v>
      </c>
      <c r="K694" s="260">
        <f>SUM(K696:K727)</f>
        <v>420</v>
      </c>
    </row>
    <row r="695" spans="1:16384" ht="3" customHeight="1" x14ac:dyDescent="0.25">
      <c r="A695" s="30"/>
      <c r="B695" s="33"/>
      <c r="C695" s="33"/>
      <c r="D695" s="33"/>
      <c r="E695" s="33"/>
      <c r="F695" s="261"/>
      <c r="G695" s="28"/>
      <c r="H695" s="260"/>
      <c r="I695" s="260"/>
      <c r="J695" s="260"/>
      <c r="K695" s="260"/>
    </row>
    <row r="696" spans="1:16384" ht="9" customHeight="1" x14ac:dyDescent="0.15">
      <c r="A696" s="28" t="s">
        <v>14</v>
      </c>
      <c r="B696" s="28">
        <f t="shared" ref="B696:B727" si="37">+C696+D696</f>
        <v>1</v>
      </c>
      <c r="C696" s="28">
        <v>1</v>
      </c>
      <c r="D696" s="37">
        <v>0</v>
      </c>
      <c r="E696" s="28"/>
      <c r="F696" s="37">
        <v>1</v>
      </c>
      <c r="G696" s="28"/>
      <c r="H696" s="186">
        <f t="shared" ref="H696:H727" si="38">SUM(I696:K696)</f>
        <v>40</v>
      </c>
      <c r="I696" s="186">
        <v>4</v>
      </c>
      <c r="J696" s="186">
        <v>29</v>
      </c>
      <c r="K696" s="186">
        <v>7</v>
      </c>
      <c r="L696" s="247">
        <v>3</v>
      </c>
    </row>
    <row r="697" spans="1:16384" ht="9" customHeight="1" x14ac:dyDescent="0.15">
      <c r="A697" s="28" t="s">
        <v>15</v>
      </c>
      <c r="B697" s="28">
        <f t="shared" si="37"/>
        <v>4</v>
      </c>
      <c r="C697" s="28">
        <v>4</v>
      </c>
      <c r="D697" s="37">
        <v>0</v>
      </c>
      <c r="E697" s="28"/>
      <c r="F697" s="37">
        <v>71</v>
      </c>
      <c r="G697" s="28"/>
      <c r="H697" s="197">
        <f t="shared" si="38"/>
        <v>392</v>
      </c>
      <c r="I697" s="186">
        <v>24</v>
      </c>
      <c r="J697" s="186">
        <v>364</v>
      </c>
      <c r="K697" s="186">
        <v>4</v>
      </c>
      <c r="L697" s="247">
        <v>245</v>
      </c>
    </row>
    <row r="698" spans="1:16384" ht="9" customHeight="1" x14ac:dyDescent="0.15">
      <c r="A698" s="28" t="s">
        <v>112</v>
      </c>
      <c r="B698" s="28">
        <f t="shared" si="37"/>
        <v>4</v>
      </c>
      <c r="C698" s="28">
        <v>4</v>
      </c>
      <c r="D698" s="37">
        <v>0</v>
      </c>
      <c r="E698" s="28"/>
      <c r="F698" s="37">
        <v>38</v>
      </c>
      <c r="G698" s="28"/>
      <c r="H698" s="197">
        <f t="shared" si="38"/>
        <v>138</v>
      </c>
      <c r="I698" s="186">
        <v>59</v>
      </c>
      <c r="J698" s="186">
        <v>78</v>
      </c>
      <c r="K698" s="186">
        <v>1</v>
      </c>
      <c r="L698" s="247">
        <v>92</v>
      </c>
    </row>
    <row r="699" spans="1:16384" ht="9" customHeight="1" x14ac:dyDescent="0.15">
      <c r="A699" s="41" t="s">
        <v>21</v>
      </c>
      <c r="B699" s="41">
        <f t="shared" si="37"/>
        <v>2</v>
      </c>
      <c r="C699" s="41">
        <v>2</v>
      </c>
      <c r="D699" s="41">
        <v>0</v>
      </c>
      <c r="E699" s="41"/>
      <c r="F699" s="41">
        <v>18</v>
      </c>
      <c r="G699" s="41"/>
      <c r="H699" s="262">
        <f t="shared" si="38"/>
        <v>145</v>
      </c>
      <c r="I699" s="117">
        <v>96</v>
      </c>
      <c r="J699" s="117">
        <v>45</v>
      </c>
      <c r="K699" s="117">
        <v>4</v>
      </c>
      <c r="L699" s="247">
        <v>32</v>
      </c>
    </row>
    <row r="700" spans="1:16384" ht="9" customHeight="1" x14ac:dyDescent="0.15">
      <c r="A700" s="28" t="s">
        <v>23</v>
      </c>
      <c r="B700" s="28">
        <f t="shared" si="37"/>
        <v>5</v>
      </c>
      <c r="C700" s="28">
        <v>5</v>
      </c>
      <c r="D700" s="37">
        <v>0</v>
      </c>
      <c r="E700" s="28"/>
      <c r="F700" s="37">
        <v>150</v>
      </c>
      <c r="G700" s="28"/>
      <c r="H700" s="197">
        <f t="shared" si="38"/>
        <v>337</v>
      </c>
      <c r="I700" s="186">
        <v>126</v>
      </c>
      <c r="J700" s="186">
        <v>203</v>
      </c>
      <c r="K700" s="186">
        <v>8</v>
      </c>
    </row>
    <row r="701" spans="1:16384" ht="9" customHeight="1" x14ac:dyDescent="0.15">
      <c r="A701" s="28" t="s">
        <v>25</v>
      </c>
      <c r="B701" s="28">
        <f t="shared" si="37"/>
        <v>2</v>
      </c>
      <c r="C701" s="28">
        <v>1</v>
      </c>
      <c r="D701" s="37">
        <v>1</v>
      </c>
      <c r="E701" s="28"/>
      <c r="F701" s="37">
        <v>12</v>
      </c>
      <c r="G701" s="28"/>
      <c r="H701" s="197">
        <f t="shared" si="38"/>
        <v>84</v>
      </c>
      <c r="I701" s="186">
        <v>3</v>
      </c>
      <c r="J701" s="186">
        <v>76</v>
      </c>
      <c r="K701" s="186">
        <v>5</v>
      </c>
    </row>
    <row r="702" spans="1:16384" ht="9" customHeight="1" x14ac:dyDescent="0.15">
      <c r="A702" s="28" t="s">
        <v>27</v>
      </c>
      <c r="B702" s="28">
        <f t="shared" si="37"/>
        <v>3</v>
      </c>
      <c r="C702" s="28">
        <v>2</v>
      </c>
      <c r="D702" s="37">
        <v>1</v>
      </c>
      <c r="E702" s="28"/>
      <c r="F702" s="37">
        <v>32</v>
      </c>
      <c r="G702" s="28"/>
      <c r="H702" s="197">
        <f t="shared" si="38"/>
        <v>149</v>
      </c>
      <c r="I702" s="186">
        <v>19</v>
      </c>
      <c r="J702" s="186">
        <v>112</v>
      </c>
      <c r="K702" s="186">
        <v>18</v>
      </c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  <c r="BL702" s="121"/>
      <c r="BM702" s="121"/>
      <c r="BN702" s="121"/>
      <c r="BO702" s="121"/>
      <c r="BP702" s="121"/>
      <c r="BQ702" s="121"/>
      <c r="BR702" s="121"/>
      <c r="BS702" s="121"/>
      <c r="BT702" s="121"/>
      <c r="BU702" s="121"/>
      <c r="BV702" s="121"/>
      <c r="BW702" s="121"/>
      <c r="BX702" s="121"/>
      <c r="BY702" s="121"/>
      <c r="BZ702" s="121"/>
      <c r="CA702" s="121"/>
      <c r="CB702" s="121"/>
      <c r="CC702" s="121"/>
      <c r="CD702" s="121"/>
      <c r="CE702" s="121"/>
      <c r="CF702" s="121"/>
      <c r="CG702" s="121"/>
      <c r="CH702" s="121"/>
      <c r="CI702" s="121"/>
      <c r="CJ702" s="121"/>
      <c r="CK702" s="121"/>
      <c r="CL702" s="121"/>
      <c r="CM702" s="121"/>
      <c r="CN702" s="121"/>
      <c r="CO702" s="121"/>
      <c r="CP702" s="121"/>
      <c r="CQ702" s="121"/>
      <c r="CR702" s="121"/>
      <c r="CS702" s="121"/>
      <c r="CT702" s="121"/>
      <c r="CU702" s="121"/>
      <c r="CV702" s="121"/>
      <c r="CW702" s="121"/>
      <c r="CX702" s="121"/>
      <c r="CY702" s="121"/>
      <c r="CZ702" s="121"/>
      <c r="DA702" s="121"/>
      <c r="DB702" s="121"/>
      <c r="DC702" s="121"/>
      <c r="DD702" s="121"/>
      <c r="DE702" s="121"/>
      <c r="DF702" s="121"/>
      <c r="DG702" s="121"/>
      <c r="DH702" s="121"/>
      <c r="DI702" s="121"/>
      <c r="DJ702" s="121"/>
      <c r="DK702" s="121"/>
      <c r="DL702" s="121"/>
      <c r="DM702" s="121"/>
      <c r="DN702" s="121"/>
      <c r="DO702" s="121"/>
      <c r="DP702" s="121"/>
      <c r="DQ702" s="121"/>
      <c r="DR702" s="121"/>
      <c r="DS702" s="121"/>
      <c r="DT702" s="121"/>
      <c r="DU702" s="121"/>
      <c r="DV702" s="121"/>
      <c r="DW702" s="121"/>
      <c r="DX702" s="121"/>
      <c r="DY702" s="121"/>
      <c r="DZ702" s="121"/>
      <c r="EA702" s="121"/>
      <c r="EB702" s="121"/>
      <c r="EC702" s="121"/>
      <c r="ED702" s="121"/>
      <c r="EE702" s="121"/>
      <c r="EF702" s="121"/>
      <c r="EG702" s="121"/>
      <c r="EH702" s="121"/>
      <c r="EI702" s="121"/>
      <c r="EJ702" s="121"/>
      <c r="EK702" s="121"/>
      <c r="EL702" s="121"/>
      <c r="EM702" s="121"/>
      <c r="EN702" s="121"/>
      <c r="EO702" s="121"/>
      <c r="EP702" s="121"/>
      <c r="EQ702" s="121"/>
      <c r="ER702" s="121"/>
      <c r="ES702" s="121"/>
      <c r="ET702" s="121"/>
      <c r="EU702" s="121"/>
      <c r="EV702" s="121"/>
      <c r="EW702" s="121"/>
      <c r="EX702" s="121"/>
      <c r="EY702" s="121"/>
      <c r="EZ702" s="121"/>
      <c r="FA702" s="121"/>
      <c r="FB702" s="121"/>
      <c r="FC702" s="121"/>
      <c r="FD702" s="121"/>
      <c r="FE702" s="121"/>
      <c r="FF702" s="121"/>
      <c r="FG702" s="121"/>
      <c r="FH702" s="121"/>
      <c r="FI702" s="121"/>
      <c r="FJ702" s="121"/>
      <c r="FK702" s="121"/>
      <c r="FL702" s="121"/>
      <c r="FM702" s="121"/>
      <c r="FN702" s="121"/>
      <c r="FO702" s="121"/>
      <c r="FP702" s="121"/>
      <c r="FQ702" s="121"/>
      <c r="FR702" s="121"/>
      <c r="FS702" s="121"/>
      <c r="FT702" s="121"/>
      <c r="FU702" s="121"/>
      <c r="FV702" s="121"/>
      <c r="FW702" s="121"/>
      <c r="FX702" s="121"/>
      <c r="FY702" s="121"/>
      <c r="FZ702" s="121"/>
      <c r="GA702" s="121"/>
      <c r="GB702" s="121"/>
      <c r="GC702" s="121"/>
      <c r="GD702" s="121"/>
      <c r="GE702" s="121"/>
      <c r="GF702" s="121"/>
      <c r="GG702" s="121"/>
      <c r="GH702" s="121"/>
      <c r="GI702" s="121"/>
      <c r="GJ702" s="121"/>
      <c r="GK702" s="121"/>
      <c r="GL702" s="121"/>
      <c r="GM702" s="121"/>
      <c r="GN702" s="121"/>
      <c r="GO702" s="121"/>
      <c r="GP702" s="121"/>
      <c r="GQ702" s="121"/>
      <c r="GR702" s="121"/>
      <c r="GS702" s="121"/>
      <c r="GT702" s="121"/>
      <c r="GU702" s="121"/>
      <c r="GV702" s="121"/>
      <c r="GW702" s="121"/>
      <c r="GX702" s="121"/>
      <c r="GY702" s="121"/>
      <c r="GZ702" s="121"/>
      <c r="HA702" s="121"/>
      <c r="HB702" s="121"/>
      <c r="HC702" s="121"/>
      <c r="HD702" s="121"/>
      <c r="HE702" s="121"/>
      <c r="HF702" s="121"/>
      <c r="HG702" s="121"/>
      <c r="HH702" s="121"/>
      <c r="HI702" s="121"/>
      <c r="HJ702" s="121"/>
      <c r="HK702" s="121"/>
      <c r="HL702" s="121"/>
      <c r="HM702" s="121"/>
      <c r="HN702" s="121"/>
      <c r="HO702" s="121"/>
      <c r="HP702" s="121"/>
      <c r="HQ702" s="121"/>
      <c r="HR702" s="121"/>
      <c r="HS702" s="121"/>
      <c r="HT702" s="121"/>
      <c r="HU702" s="121"/>
      <c r="HV702" s="121"/>
      <c r="HW702" s="121"/>
      <c r="HX702" s="121"/>
      <c r="HY702" s="121"/>
      <c r="HZ702" s="121"/>
      <c r="IA702" s="121"/>
      <c r="IB702" s="121"/>
      <c r="IC702" s="121"/>
      <c r="ID702" s="121"/>
      <c r="IE702" s="121"/>
      <c r="IF702" s="121"/>
      <c r="IG702" s="121"/>
      <c r="IH702" s="121"/>
      <c r="II702" s="121"/>
      <c r="IJ702" s="121"/>
      <c r="IK702" s="121"/>
      <c r="IL702" s="121"/>
      <c r="IM702" s="121"/>
      <c r="IN702" s="121"/>
      <c r="IO702" s="121"/>
      <c r="IP702" s="121"/>
      <c r="IQ702" s="121"/>
      <c r="IR702" s="121"/>
      <c r="IS702" s="121"/>
      <c r="IT702" s="121"/>
      <c r="IU702" s="121"/>
      <c r="IV702" s="121"/>
      <c r="IW702" s="121"/>
      <c r="IX702" s="121"/>
      <c r="IY702" s="121"/>
      <c r="IZ702" s="121"/>
      <c r="JA702" s="121"/>
      <c r="JB702" s="121"/>
      <c r="JC702" s="121"/>
      <c r="JD702" s="121"/>
      <c r="JE702" s="121"/>
      <c r="JF702" s="121"/>
      <c r="JG702" s="121"/>
      <c r="JH702" s="121"/>
      <c r="JI702" s="121"/>
      <c r="JJ702" s="121"/>
      <c r="JK702" s="121"/>
      <c r="JL702" s="121"/>
      <c r="JM702" s="121"/>
      <c r="JN702" s="121"/>
      <c r="JO702" s="121"/>
      <c r="JP702" s="121"/>
      <c r="JQ702" s="121"/>
      <c r="JR702" s="121"/>
      <c r="JS702" s="121"/>
      <c r="JT702" s="121"/>
      <c r="JU702" s="121"/>
      <c r="JV702" s="121"/>
      <c r="JW702" s="121"/>
      <c r="JX702" s="121"/>
      <c r="JY702" s="121"/>
      <c r="JZ702" s="121"/>
      <c r="KA702" s="121"/>
      <c r="KB702" s="121"/>
      <c r="KC702" s="121"/>
      <c r="KD702" s="121"/>
      <c r="KE702" s="121"/>
      <c r="KF702" s="121"/>
      <c r="KG702" s="121"/>
      <c r="KH702" s="121"/>
      <c r="KI702" s="121"/>
      <c r="KJ702" s="121"/>
      <c r="KK702" s="121"/>
      <c r="KL702" s="121"/>
      <c r="KM702" s="121"/>
      <c r="KN702" s="121"/>
      <c r="KO702" s="121"/>
      <c r="KP702" s="121"/>
      <c r="KQ702" s="121"/>
      <c r="KR702" s="121"/>
      <c r="KS702" s="121"/>
      <c r="KT702" s="121"/>
      <c r="KU702" s="121"/>
      <c r="KV702" s="121"/>
      <c r="KW702" s="121"/>
      <c r="KX702" s="121"/>
      <c r="KY702" s="121"/>
      <c r="KZ702" s="121"/>
      <c r="LA702" s="121"/>
      <c r="LB702" s="121"/>
      <c r="LC702" s="121"/>
      <c r="LD702" s="121"/>
      <c r="LE702" s="121"/>
      <c r="LF702" s="121"/>
      <c r="LG702" s="121"/>
      <c r="LH702" s="121"/>
      <c r="LI702" s="121"/>
      <c r="LJ702" s="121"/>
      <c r="LK702" s="121"/>
      <c r="LL702" s="121"/>
      <c r="LM702" s="121"/>
      <c r="LN702" s="121"/>
      <c r="LO702" s="121"/>
      <c r="LP702" s="121"/>
      <c r="LQ702" s="121"/>
      <c r="LR702" s="121"/>
      <c r="LS702" s="121"/>
      <c r="LT702" s="121"/>
      <c r="LU702" s="121"/>
      <c r="LV702" s="121"/>
      <c r="LW702" s="121"/>
      <c r="LX702" s="121"/>
      <c r="LY702" s="121"/>
      <c r="LZ702" s="121"/>
      <c r="MA702" s="121"/>
      <c r="MB702" s="121"/>
      <c r="MC702" s="121"/>
      <c r="MD702" s="121"/>
      <c r="ME702" s="121"/>
      <c r="MF702" s="121"/>
      <c r="MG702" s="121"/>
      <c r="MH702" s="121"/>
      <c r="MI702" s="121"/>
      <c r="MJ702" s="121"/>
      <c r="MK702" s="121"/>
      <c r="ML702" s="121"/>
      <c r="MM702" s="121"/>
      <c r="MN702" s="121"/>
      <c r="MO702" s="121"/>
      <c r="MP702" s="121"/>
      <c r="MQ702" s="121"/>
      <c r="MR702" s="121"/>
      <c r="MS702" s="121"/>
      <c r="MT702" s="121"/>
      <c r="MU702" s="121"/>
      <c r="MV702" s="121"/>
      <c r="MW702" s="121"/>
      <c r="MX702" s="121"/>
      <c r="MY702" s="121"/>
      <c r="MZ702" s="121"/>
      <c r="NA702" s="121"/>
      <c r="NB702" s="121"/>
      <c r="NC702" s="121"/>
      <c r="ND702" s="121"/>
      <c r="NE702" s="121"/>
      <c r="NF702" s="121"/>
      <c r="NG702" s="121"/>
      <c r="NH702" s="121"/>
      <c r="NI702" s="121"/>
      <c r="NJ702" s="121"/>
      <c r="NK702" s="121"/>
      <c r="NL702" s="121"/>
      <c r="NM702" s="121"/>
      <c r="NN702" s="121"/>
      <c r="NO702" s="121"/>
      <c r="NP702" s="121"/>
      <c r="NQ702" s="121"/>
      <c r="NR702" s="121"/>
      <c r="NS702" s="121"/>
      <c r="NT702" s="121"/>
      <c r="NU702" s="121"/>
      <c r="NV702" s="121"/>
      <c r="NW702" s="121"/>
      <c r="NX702" s="121"/>
      <c r="NY702" s="121"/>
      <c r="NZ702" s="121"/>
      <c r="OA702" s="121"/>
      <c r="OB702" s="121"/>
      <c r="OC702" s="121"/>
      <c r="OD702" s="121"/>
      <c r="OE702" s="121"/>
      <c r="OF702" s="121"/>
      <c r="OG702" s="121"/>
      <c r="OH702" s="121"/>
      <c r="OI702" s="121"/>
      <c r="OJ702" s="121"/>
      <c r="OK702" s="121"/>
      <c r="OL702" s="121"/>
      <c r="OM702" s="121"/>
      <c r="ON702" s="121"/>
      <c r="OO702" s="121"/>
      <c r="OP702" s="121"/>
      <c r="OQ702" s="121"/>
      <c r="OR702" s="121"/>
      <c r="OS702" s="121"/>
      <c r="OT702" s="121"/>
      <c r="OU702" s="121"/>
      <c r="OV702" s="121"/>
      <c r="OW702" s="121"/>
      <c r="OX702" s="121"/>
      <c r="OY702" s="121"/>
      <c r="OZ702" s="121"/>
      <c r="PA702" s="121"/>
      <c r="PB702" s="121"/>
      <c r="PC702" s="121"/>
      <c r="PD702" s="121"/>
      <c r="PE702" s="121"/>
      <c r="PF702" s="121"/>
      <c r="PG702" s="121"/>
      <c r="PH702" s="121"/>
      <c r="PI702" s="121"/>
      <c r="PJ702" s="121"/>
      <c r="PK702" s="121"/>
      <c r="PL702" s="121"/>
      <c r="PM702" s="121"/>
      <c r="PN702" s="121"/>
      <c r="PO702" s="121"/>
      <c r="PP702" s="121"/>
      <c r="PQ702" s="121"/>
      <c r="PR702" s="121"/>
      <c r="PS702" s="121"/>
      <c r="PT702" s="121"/>
      <c r="PU702" s="121"/>
      <c r="PV702" s="121"/>
      <c r="PW702" s="121"/>
      <c r="PX702" s="121"/>
      <c r="PY702" s="121"/>
      <c r="PZ702" s="121"/>
      <c r="QA702" s="121"/>
      <c r="QB702" s="121"/>
      <c r="QC702" s="121"/>
      <c r="QD702" s="121"/>
      <c r="QE702" s="121"/>
      <c r="QF702" s="121"/>
      <c r="QG702" s="121"/>
      <c r="QH702" s="121"/>
      <c r="QI702" s="121"/>
      <c r="QJ702" s="121"/>
      <c r="QK702" s="121"/>
      <c r="QL702" s="121"/>
      <c r="QM702" s="121"/>
      <c r="QN702" s="121"/>
      <c r="QO702" s="121"/>
      <c r="QP702" s="121"/>
      <c r="QQ702" s="121"/>
      <c r="QR702" s="121"/>
      <c r="QS702" s="121"/>
      <c r="QT702" s="121"/>
      <c r="QU702" s="121"/>
      <c r="QV702" s="121"/>
      <c r="QW702" s="121"/>
      <c r="QX702" s="121"/>
      <c r="QY702" s="121"/>
      <c r="QZ702" s="121"/>
      <c r="RA702" s="121"/>
      <c r="RB702" s="121"/>
      <c r="RC702" s="121"/>
      <c r="RD702" s="121"/>
      <c r="RE702" s="121"/>
      <c r="RF702" s="121"/>
      <c r="RG702" s="121"/>
      <c r="RH702" s="121"/>
      <c r="RI702" s="121"/>
      <c r="RJ702" s="121"/>
      <c r="RK702" s="121"/>
      <c r="RL702" s="121"/>
      <c r="RM702" s="121"/>
      <c r="RN702" s="121"/>
      <c r="RO702" s="121"/>
      <c r="RP702" s="121"/>
      <c r="RQ702" s="121"/>
      <c r="RR702" s="121"/>
      <c r="RS702" s="121"/>
      <c r="RT702" s="121"/>
      <c r="RU702" s="121"/>
      <c r="RV702" s="121"/>
      <c r="RW702" s="121"/>
      <c r="RX702" s="121"/>
      <c r="RY702" s="121"/>
      <c r="RZ702" s="121"/>
      <c r="SA702" s="121"/>
      <c r="SB702" s="121"/>
      <c r="SC702" s="121"/>
      <c r="SD702" s="121"/>
      <c r="SE702" s="121"/>
      <c r="SF702" s="121"/>
      <c r="SG702" s="121"/>
      <c r="SH702" s="121"/>
      <c r="SI702" s="121"/>
      <c r="SJ702" s="121"/>
      <c r="SK702" s="121"/>
      <c r="SL702" s="121"/>
      <c r="SM702" s="121"/>
      <c r="SN702" s="121"/>
      <c r="SO702" s="121"/>
      <c r="SP702" s="121"/>
      <c r="SQ702" s="121"/>
      <c r="SR702" s="121"/>
      <c r="SS702" s="121"/>
      <c r="ST702" s="121"/>
      <c r="SU702" s="121"/>
      <c r="SV702" s="121"/>
      <c r="SW702" s="121"/>
      <c r="SX702" s="121"/>
      <c r="SY702" s="121"/>
      <c r="SZ702" s="121"/>
      <c r="TA702" s="121"/>
      <c r="TB702" s="121"/>
      <c r="TC702" s="121"/>
      <c r="TD702" s="121"/>
      <c r="TE702" s="121"/>
      <c r="TF702" s="121"/>
      <c r="TG702" s="121"/>
      <c r="TH702" s="121"/>
      <c r="TI702" s="121"/>
      <c r="TJ702" s="121"/>
      <c r="TK702" s="121"/>
      <c r="TL702" s="121"/>
      <c r="TM702" s="121"/>
      <c r="TN702" s="121"/>
      <c r="TO702" s="121"/>
      <c r="TP702" s="121"/>
      <c r="TQ702" s="121"/>
      <c r="TR702" s="121"/>
      <c r="TS702" s="121"/>
      <c r="TT702" s="121"/>
      <c r="TU702" s="121"/>
      <c r="TV702" s="121"/>
      <c r="TW702" s="121"/>
      <c r="TX702" s="121"/>
      <c r="TY702" s="121"/>
      <c r="TZ702" s="121"/>
      <c r="UA702" s="121"/>
      <c r="UB702" s="121"/>
      <c r="UC702" s="121"/>
      <c r="UD702" s="121"/>
      <c r="UE702" s="121"/>
      <c r="UF702" s="121"/>
      <c r="UG702" s="121"/>
      <c r="UH702" s="121"/>
      <c r="UI702" s="121"/>
      <c r="UJ702" s="121"/>
      <c r="UK702" s="121"/>
      <c r="UL702" s="121"/>
      <c r="UM702" s="121"/>
      <c r="UN702" s="121"/>
      <c r="UO702" s="121"/>
      <c r="UP702" s="121"/>
      <c r="UQ702" s="121"/>
      <c r="UR702" s="121"/>
      <c r="US702" s="121"/>
      <c r="UT702" s="121"/>
      <c r="UU702" s="121"/>
      <c r="UV702" s="121"/>
      <c r="UW702" s="121"/>
      <c r="UX702" s="121"/>
      <c r="UY702" s="121"/>
      <c r="UZ702" s="121"/>
      <c r="VA702" s="121"/>
      <c r="VB702" s="121"/>
      <c r="VC702" s="121"/>
      <c r="VD702" s="121"/>
      <c r="VE702" s="121"/>
      <c r="VF702" s="121"/>
      <c r="VG702" s="121"/>
      <c r="VH702" s="121"/>
      <c r="VI702" s="121"/>
      <c r="VJ702" s="121"/>
      <c r="VK702" s="121"/>
      <c r="VL702" s="121"/>
      <c r="VM702" s="121"/>
      <c r="VN702" s="121"/>
      <c r="VO702" s="121"/>
      <c r="VP702" s="121"/>
      <c r="VQ702" s="121"/>
      <c r="VR702" s="121"/>
      <c r="VS702" s="121"/>
      <c r="VT702" s="121"/>
      <c r="VU702" s="121"/>
      <c r="VV702" s="121"/>
      <c r="VW702" s="121"/>
      <c r="VX702" s="121"/>
      <c r="VY702" s="121"/>
      <c r="VZ702" s="121"/>
      <c r="WA702" s="121"/>
      <c r="WB702" s="121"/>
      <c r="WC702" s="121"/>
      <c r="WD702" s="121"/>
      <c r="WE702" s="121"/>
      <c r="WF702" s="121"/>
      <c r="WG702" s="121"/>
      <c r="WH702" s="121"/>
      <c r="WI702" s="121"/>
      <c r="WJ702" s="121"/>
      <c r="WK702" s="121"/>
      <c r="WL702" s="121"/>
      <c r="WM702" s="121"/>
      <c r="WN702" s="121"/>
      <c r="WO702" s="121"/>
      <c r="WP702" s="121"/>
      <c r="WQ702" s="121"/>
      <c r="WR702" s="121"/>
      <c r="WS702" s="121"/>
      <c r="WT702" s="121"/>
      <c r="WU702" s="121"/>
      <c r="WV702" s="121"/>
      <c r="WW702" s="121"/>
      <c r="WX702" s="121"/>
      <c r="WY702" s="121"/>
      <c r="WZ702" s="121"/>
      <c r="XA702" s="121"/>
      <c r="XB702" s="121"/>
      <c r="XC702" s="121"/>
      <c r="XD702" s="121"/>
      <c r="XE702" s="121"/>
      <c r="XF702" s="121"/>
      <c r="XG702" s="121"/>
      <c r="XH702" s="121"/>
      <c r="XI702" s="121"/>
      <c r="XJ702" s="121"/>
      <c r="XK702" s="121"/>
      <c r="XL702" s="121"/>
      <c r="XM702" s="121"/>
      <c r="XN702" s="121"/>
      <c r="XO702" s="121"/>
      <c r="XP702" s="121"/>
      <c r="XQ702" s="121"/>
      <c r="XR702" s="121"/>
      <c r="XS702" s="121"/>
      <c r="XT702" s="121"/>
      <c r="XU702" s="121"/>
      <c r="XV702" s="121"/>
      <c r="XW702" s="121"/>
      <c r="XX702" s="121"/>
      <c r="XY702" s="121"/>
      <c r="XZ702" s="121"/>
      <c r="YA702" s="121"/>
      <c r="YB702" s="121"/>
      <c r="YC702" s="121"/>
      <c r="YD702" s="121"/>
      <c r="YE702" s="121"/>
      <c r="YF702" s="121"/>
      <c r="YG702" s="121"/>
      <c r="YH702" s="121"/>
      <c r="YI702" s="121"/>
      <c r="YJ702" s="121"/>
      <c r="YK702" s="121"/>
      <c r="YL702" s="121"/>
      <c r="YM702" s="121"/>
      <c r="YN702" s="121"/>
      <c r="YO702" s="121"/>
      <c r="YP702" s="121"/>
      <c r="YQ702" s="121"/>
      <c r="YR702" s="121"/>
      <c r="YS702" s="121"/>
      <c r="YT702" s="121"/>
      <c r="YU702" s="121"/>
      <c r="YV702" s="121"/>
      <c r="YW702" s="121"/>
      <c r="YX702" s="121"/>
      <c r="YY702" s="121"/>
      <c r="YZ702" s="121"/>
      <c r="ZA702" s="121"/>
      <c r="ZB702" s="121"/>
      <c r="ZC702" s="121"/>
      <c r="ZD702" s="121"/>
      <c r="ZE702" s="121"/>
      <c r="ZF702" s="121"/>
      <c r="ZG702" s="121"/>
      <c r="ZH702" s="121"/>
      <c r="ZI702" s="121"/>
      <c r="ZJ702" s="121"/>
      <c r="ZK702" s="121"/>
      <c r="ZL702" s="121"/>
      <c r="ZM702" s="121"/>
      <c r="ZN702" s="121"/>
      <c r="ZO702" s="121"/>
      <c r="ZP702" s="121"/>
      <c r="ZQ702" s="121"/>
      <c r="ZR702" s="121"/>
      <c r="ZS702" s="121"/>
      <c r="ZT702" s="121"/>
      <c r="ZU702" s="121"/>
      <c r="ZV702" s="121"/>
      <c r="ZW702" s="121"/>
      <c r="ZX702" s="121"/>
      <c r="ZY702" s="121"/>
      <c r="ZZ702" s="121"/>
      <c r="AAA702" s="121"/>
      <c r="AAB702" s="121"/>
      <c r="AAC702" s="121"/>
      <c r="AAD702" s="121"/>
      <c r="AAE702" s="121"/>
      <c r="AAF702" s="121"/>
      <c r="AAG702" s="121"/>
      <c r="AAH702" s="121"/>
      <c r="AAI702" s="121"/>
      <c r="AAJ702" s="121"/>
      <c r="AAK702" s="121"/>
      <c r="AAL702" s="121"/>
      <c r="AAM702" s="121"/>
      <c r="AAN702" s="121"/>
      <c r="AAO702" s="121"/>
      <c r="AAP702" s="121"/>
      <c r="AAQ702" s="121"/>
      <c r="AAR702" s="121"/>
      <c r="AAS702" s="121"/>
      <c r="AAT702" s="121"/>
      <c r="AAU702" s="121"/>
      <c r="AAV702" s="121"/>
      <c r="AAW702" s="121"/>
      <c r="AAX702" s="121"/>
      <c r="AAY702" s="121"/>
      <c r="AAZ702" s="121"/>
      <c r="ABA702" s="121"/>
      <c r="ABB702" s="121"/>
      <c r="ABC702" s="121"/>
      <c r="ABD702" s="121"/>
      <c r="ABE702" s="121"/>
      <c r="ABF702" s="121"/>
      <c r="ABG702" s="121"/>
      <c r="ABH702" s="121"/>
      <c r="ABI702" s="121"/>
      <c r="ABJ702" s="121"/>
      <c r="ABK702" s="121"/>
      <c r="ABL702" s="121"/>
      <c r="ABM702" s="121"/>
      <c r="ABN702" s="121"/>
      <c r="ABO702" s="121"/>
      <c r="ABP702" s="121"/>
      <c r="ABQ702" s="121"/>
      <c r="ABR702" s="121"/>
      <c r="ABS702" s="121"/>
      <c r="ABT702" s="121"/>
      <c r="ABU702" s="121"/>
      <c r="ABV702" s="121"/>
      <c r="ABW702" s="121"/>
      <c r="ABX702" s="121"/>
      <c r="ABY702" s="121"/>
      <c r="ABZ702" s="121"/>
      <c r="ACA702" s="121"/>
      <c r="ACB702" s="121"/>
      <c r="ACC702" s="121"/>
      <c r="ACD702" s="121"/>
      <c r="ACE702" s="121"/>
      <c r="ACF702" s="121"/>
      <c r="ACG702" s="121"/>
      <c r="ACH702" s="121"/>
      <c r="ACI702" s="121"/>
      <c r="ACJ702" s="121"/>
      <c r="ACK702" s="121"/>
      <c r="ACL702" s="121"/>
      <c r="ACM702" s="121"/>
      <c r="ACN702" s="121"/>
      <c r="ACO702" s="121"/>
      <c r="ACP702" s="121"/>
      <c r="ACQ702" s="121"/>
      <c r="ACR702" s="121"/>
      <c r="ACS702" s="121"/>
      <c r="ACT702" s="121"/>
      <c r="ACU702" s="121"/>
      <c r="ACV702" s="121"/>
      <c r="ACW702" s="121"/>
      <c r="ACX702" s="121"/>
      <c r="ACY702" s="121"/>
      <c r="ACZ702" s="121"/>
      <c r="ADA702" s="121"/>
      <c r="ADB702" s="121"/>
      <c r="ADC702" s="121"/>
      <c r="ADD702" s="121"/>
      <c r="ADE702" s="121"/>
      <c r="ADF702" s="121"/>
      <c r="ADG702" s="121"/>
      <c r="ADH702" s="121"/>
      <c r="ADI702" s="121"/>
      <c r="ADJ702" s="121"/>
      <c r="ADK702" s="121"/>
      <c r="ADL702" s="121"/>
      <c r="ADM702" s="121"/>
      <c r="ADN702" s="121"/>
      <c r="ADO702" s="121"/>
      <c r="ADP702" s="121"/>
      <c r="ADQ702" s="121"/>
      <c r="ADR702" s="121"/>
      <c r="ADS702" s="121"/>
      <c r="ADT702" s="121"/>
      <c r="ADU702" s="121"/>
      <c r="ADV702" s="121"/>
      <c r="ADW702" s="121"/>
      <c r="ADX702" s="121"/>
      <c r="ADY702" s="121"/>
      <c r="ADZ702" s="121"/>
      <c r="AEA702" s="121"/>
      <c r="AEB702" s="121"/>
      <c r="AEC702" s="121"/>
      <c r="AED702" s="121"/>
      <c r="AEE702" s="121"/>
      <c r="AEF702" s="121"/>
      <c r="AEG702" s="121"/>
      <c r="AEH702" s="121"/>
      <c r="AEI702" s="121"/>
      <c r="AEJ702" s="121"/>
      <c r="AEK702" s="121"/>
      <c r="AEL702" s="121"/>
      <c r="AEM702" s="121"/>
      <c r="AEN702" s="121"/>
      <c r="AEO702" s="121"/>
      <c r="AEP702" s="121"/>
      <c r="AEQ702" s="121"/>
      <c r="AER702" s="121"/>
      <c r="AES702" s="121"/>
      <c r="AET702" s="121"/>
      <c r="AEU702" s="121"/>
      <c r="AEV702" s="121"/>
      <c r="AEW702" s="121"/>
      <c r="AEX702" s="121"/>
      <c r="AEY702" s="121"/>
      <c r="AEZ702" s="121"/>
      <c r="AFA702" s="121"/>
      <c r="AFB702" s="121"/>
      <c r="AFC702" s="121"/>
      <c r="AFD702" s="121"/>
      <c r="AFE702" s="121"/>
      <c r="AFF702" s="121"/>
      <c r="AFG702" s="121"/>
      <c r="AFH702" s="121"/>
      <c r="AFI702" s="121"/>
      <c r="AFJ702" s="121"/>
      <c r="AFK702" s="121"/>
      <c r="AFL702" s="121"/>
      <c r="AFM702" s="121"/>
      <c r="AFN702" s="121"/>
      <c r="AFO702" s="121"/>
      <c r="AFP702" s="121"/>
      <c r="AFQ702" s="121"/>
      <c r="AFR702" s="121"/>
      <c r="AFS702" s="121"/>
      <c r="AFT702" s="121"/>
      <c r="AFU702" s="121"/>
      <c r="AFV702" s="121"/>
      <c r="AFW702" s="121"/>
      <c r="AFX702" s="121"/>
      <c r="AFY702" s="121"/>
      <c r="AFZ702" s="121"/>
      <c r="AGA702" s="121"/>
      <c r="AGB702" s="121"/>
      <c r="AGC702" s="121"/>
      <c r="AGD702" s="121"/>
      <c r="AGE702" s="121"/>
      <c r="AGF702" s="121"/>
      <c r="AGG702" s="121"/>
      <c r="AGH702" s="121"/>
      <c r="AGI702" s="121"/>
      <c r="AGJ702" s="121"/>
      <c r="AGK702" s="121"/>
      <c r="AGL702" s="121"/>
      <c r="AGM702" s="121"/>
      <c r="AGN702" s="121"/>
      <c r="AGO702" s="121"/>
      <c r="AGP702" s="121"/>
      <c r="AGQ702" s="121"/>
      <c r="AGR702" s="121"/>
      <c r="AGS702" s="121"/>
      <c r="AGT702" s="121"/>
      <c r="AGU702" s="121"/>
      <c r="AGV702" s="121"/>
      <c r="AGW702" s="121"/>
      <c r="AGX702" s="121"/>
      <c r="AGY702" s="121"/>
      <c r="AGZ702" s="121"/>
      <c r="AHA702" s="121"/>
      <c r="AHB702" s="121"/>
      <c r="AHC702" s="121"/>
      <c r="AHD702" s="121"/>
      <c r="AHE702" s="121"/>
      <c r="AHF702" s="121"/>
      <c r="AHG702" s="121"/>
      <c r="AHH702" s="121"/>
      <c r="AHI702" s="121"/>
      <c r="AHJ702" s="121"/>
      <c r="AHK702" s="121"/>
      <c r="AHL702" s="121"/>
      <c r="AHM702" s="121"/>
      <c r="AHN702" s="121"/>
      <c r="AHO702" s="121"/>
      <c r="AHP702" s="121"/>
      <c r="AHQ702" s="121"/>
      <c r="AHR702" s="121"/>
      <c r="AHS702" s="121"/>
      <c r="AHT702" s="121"/>
      <c r="AHU702" s="121"/>
      <c r="AHV702" s="121"/>
      <c r="AHW702" s="121"/>
      <c r="AHX702" s="121"/>
      <c r="AHY702" s="121"/>
      <c r="AHZ702" s="121"/>
      <c r="AIA702" s="121"/>
      <c r="AIB702" s="121"/>
      <c r="AIC702" s="121"/>
      <c r="AID702" s="121"/>
      <c r="AIE702" s="121"/>
      <c r="AIF702" s="121"/>
      <c r="AIG702" s="121"/>
      <c r="AIH702" s="121"/>
      <c r="AII702" s="121"/>
      <c r="AIJ702" s="121"/>
      <c r="AIK702" s="121"/>
      <c r="AIL702" s="121"/>
      <c r="AIM702" s="121"/>
      <c r="AIN702" s="121"/>
      <c r="AIO702" s="121"/>
      <c r="AIP702" s="121"/>
      <c r="AIQ702" s="121"/>
      <c r="AIR702" s="121"/>
      <c r="AIS702" s="121"/>
      <c r="AIT702" s="121"/>
      <c r="AIU702" s="121"/>
      <c r="AIV702" s="121"/>
      <c r="AIW702" s="121"/>
      <c r="AIX702" s="121"/>
      <c r="AIY702" s="121"/>
      <c r="AIZ702" s="121"/>
      <c r="AJA702" s="121"/>
      <c r="AJB702" s="121"/>
      <c r="AJC702" s="121"/>
      <c r="AJD702" s="121"/>
      <c r="AJE702" s="121"/>
      <c r="AJF702" s="121"/>
      <c r="AJG702" s="121"/>
      <c r="AJH702" s="121"/>
      <c r="AJI702" s="121"/>
      <c r="AJJ702" s="121"/>
      <c r="AJK702" s="121"/>
      <c r="AJL702" s="121"/>
      <c r="AJM702" s="121"/>
      <c r="AJN702" s="121"/>
      <c r="AJO702" s="121"/>
      <c r="AJP702" s="121"/>
      <c r="AJQ702" s="121"/>
      <c r="AJR702" s="121"/>
      <c r="AJS702" s="121"/>
      <c r="AJT702" s="121"/>
      <c r="AJU702" s="121"/>
      <c r="AJV702" s="121"/>
      <c r="AJW702" s="121"/>
      <c r="AJX702" s="121"/>
      <c r="AJY702" s="121"/>
      <c r="AJZ702" s="121"/>
      <c r="AKA702" s="121"/>
      <c r="AKB702" s="121"/>
      <c r="AKC702" s="121"/>
      <c r="AKD702" s="121"/>
      <c r="AKE702" s="121"/>
      <c r="AKF702" s="121"/>
      <c r="AKG702" s="121"/>
      <c r="AKH702" s="121"/>
      <c r="AKI702" s="121"/>
      <c r="AKJ702" s="121"/>
      <c r="AKK702" s="121"/>
      <c r="AKL702" s="121"/>
      <c r="AKM702" s="121"/>
      <c r="AKN702" s="121"/>
      <c r="AKO702" s="121"/>
      <c r="AKP702" s="121"/>
      <c r="AKQ702" s="121"/>
      <c r="AKR702" s="121"/>
      <c r="AKS702" s="121"/>
      <c r="AKT702" s="121"/>
      <c r="AKU702" s="121"/>
      <c r="AKV702" s="121"/>
      <c r="AKW702" s="121"/>
      <c r="AKX702" s="121"/>
      <c r="AKY702" s="121"/>
      <c r="AKZ702" s="121"/>
      <c r="ALA702" s="121"/>
      <c r="ALB702" s="121"/>
      <c r="ALC702" s="121"/>
      <c r="ALD702" s="121"/>
      <c r="ALE702" s="121"/>
      <c r="ALF702" s="121"/>
      <c r="ALG702" s="121"/>
      <c r="ALH702" s="121"/>
      <c r="ALI702" s="121"/>
      <c r="ALJ702" s="121"/>
      <c r="ALK702" s="121"/>
      <c r="ALL702" s="121"/>
      <c r="ALM702" s="121"/>
      <c r="ALN702" s="121"/>
      <c r="ALO702" s="121"/>
      <c r="ALP702" s="121"/>
      <c r="ALQ702" s="121"/>
      <c r="ALR702" s="121"/>
      <c r="ALS702" s="121"/>
      <c r="ALT702" s="121"/>
      <c r="ALU702" s="121"/>
      <c r="ALV702" s="121"/>
      <c r="ALW702" s="121"/>
      <c r="ALX702" s="121"/>
      <c r="ALY702" s="121"/>
      <c r="ALZ702" s="121"/>
      <c r="AMA702" s="121"/>
      <c r="AMB702" s="121"/>
      <c r="AMC702" s="121"/>
      <c r="AMD702" s="121"/>
      <c r="AME702" s="121"/>
      <c r="AMF702" s="121"/>
      <c r="AMG702" s="121"/>
      <c r="AMH702" s="121"/>
      <c r="AMI702" s="121"/>
      <c r="AMJ702" s="121"/>
      <c r="AMK702" s="121"/>
      <c r="AML702" s="121"/>
      <c r="AMM702" s="121"/>
      <c r="AMN702" s="121"/>
      <c r="AMO702" s="121"/>
      <c r="AMP702" s="121"/>
      <c r="AMQ702" s="121"/>
      <c r="AMR702" s="121"/>
      <c r="AMS702" s="121"/>
      <c r="AMT702" s="121"/>
      <c r="AMU702" s="121"/>
      <c r="AMV702" s="121"/>
      <c r="AMW702" s="121"/>
      <c r="AMX702" s="121"/>
      <c r="AMY702" s="121"/>
      <c r="AMZ702" s="121"/>
      <c r="ANA702" s="121"/>
      <c r="ANB702" s="121"/>
      <c r="ANC702" s="121"/>
      <c r="AND702" s="121"/>
      <c r="ANE702" s="121"/>
      <c r="ANF702" s="121"/>
      <c r="ANG702" s="121"/>
      <c r="ANH702" s="121"/>
      <c r="ANI702" s="121"/>
      <c r="ANJ702" s="121"/>
      <c r="ANK702" s="121"/>
      <c r="ANL702" s="121"/>
      <c r="ANM702" s="121"/>
      <c r="ANN702" s="121"/>
      <c r="ANO702" s="121"/>
      <c r="ANP702" s="121"/>
      <c r="ANQ702" s="121"/>
      <c r="ANR702" s="121"/>
      <c r="ANS702" s="121"/>
      <c r="ANT702" s="121"/>
      <c r="ANU702" s="121"/>
      <c r="ANV702" s="121"/>
      <c r="ANW702" s="121"/>
      <c r="ANX702" s="121"/>
      <c r="ANY702" s="121"/>
      <c r="ANZ702" s="121"/>
      <c r="AOA702" s="121"/>
      <c r="AOB702" s="121"/>
      <c r="AOC702" s="121"/>
      <c r="AOD702" s="121"/>
      <c r="AOE702" s="121"/>
      <c r="AOF702" s="121"/>
      <c r="AOG702" s="121"/>
      <c r="AOH702" s="121"/>
      <c r="AOI702" s="121"/>
      <c r="AOJ702" s="121"/>
      <c r="AOK702" s="121"/>
      <c r="AOL702" s="121"/>
      <c r="AOM702" s="121"/>
      <c r="AON702" s="121"/>
      <c r="AOO702" s="121"/>
      <c r="AOP702" s="121"/>
      <c r="AOQ702" s="121"/>
      <c r="AOR702" s="121"/>
      <c r="AOS702" s="121"/>
      <c r="AOT702" s="121"/>
      <c r="AOU702" s="121"/>
      <c r="AOV702" s="121"/>
      <c r="AOW702" s="121"/>
      <c r="AOX702" s="121"/>
      <c r="AOY702" s="121"/>
      <c r="AOZ702" s="121"/>
      <c r="APA702" s="121"/>
      <c r="APB702" s="121"/>
      <c r="APC702" s="121"/>
      <c r="APD702" s="121"/>
      <c r="APE702" s="121"/>
      <c r="APF702" s="121"/>
      <c r="APG702" s="121"/>
      <c r="APH702" s="121"/>
      <c r="API702" s="121"/>
      <c r="APJ702" s="121"/>
      <c r="APK702" s="121"/>
      <c r="APL702" s="121"/>
      <c r="APM702" s="121"/>
      <c r="APN702" s="121"/>
      <c r="APO702" s="121"/>
      <c r="APP702" s="121"/>
      <c r="APQ702" s="121"/>
      <c r="APR702" s="121"/>
      <c r="APS702" s="121"/>
      <c r="APT702" s="121"/>
      <c r="APU702" s="121"/>
      <c r="APV702" s="121"/>
      <c r="APW702" s="121"/>
      <c r="APX702" s="121"/>
      <c r="APY702" s="121"/>
      <c r="APZ702" s="121"/>
      <c r="AQA702" s="121"/>
      <c r="AQB702" s="121"/>
      <c r="AQC702" s="121"/>
      <c r="AQD702" s="121"/>
      <c r="AQE702" s="121"/>
      <c r="AQF702" s="121"/>
      <c r="AQG702" s="121"/>
      <c r="AQH702" s="121"/>
      <c r="AQI702" s="121"/>
      <c r="AQJ702" s="121"/>
      <c r="AQK702" s="121"/>
      <c r="AQL702" s="121"/>
      <c r="AQM702" s="121"/>
      <c r="AQN702" s="121"/>
      <c r="AQO702" s="121"/>
      <c r="AQP702" s="121"/>
      <c r="AQQ702" s="121"/>
      <c r="AQR702" s="121"/>
      <c r="AQS702" s="121"/>
      <c r="AQT702" s="121"/>
      <c r="AQU702" s="121"/>
      <c r="AQV702" s="121"/>
      <c r="AQW702" s="121"/>
      <c r="AQX702" s="121"/>
      <c r="AQY702" s="121"/>
      <c r="AQZ702" s="121"/>
      <c r="ARA702" s="121"/>
      <c r="ARB702" s="121"/>
      <c r="ARC702" s="121"/>
      <c r="ARD702" s="121"/>
      <c r="ARE702" s="121"/>
      <c r="ARF702" s="121"/>
      <c r="ARG702" s="121"/>
      <c r="ARH702" s="121"/>
      <c r="ARI702" s="121"/>
      <c r="ARJ702" s="121"/>
      <c r="ARK702" s="121"/>
      <c r="ARL702" s="121"/>
      <c r="ARM702" s="121"/>
      <c r="ARN702" s="121"/>
      <c r="ARO702" s="121"/>
      <c r="ARP702" s="121"/>
      <c r="ARQ702" s="121"/>
      <c r="ARR702" s="121"/>
      <c r="ARS702" s="121"/>
      <c r="ART702" s="121"/>
      <c r="ARU702" s="121"/>
      <c r="ARV702" s="121"/>
      <c r="ARW702" s="121"/>
      <c r="ARX702" s="121"/>
      <c r="ARY702" s="121"/>
      <c r="ARZ702" s="121"/>
      <c r="ASA702" s="121"/>
      <c r="ASB702" s="121"/>
      <c r="ASC702" s="121"/>
      <c r="ASD702" s="121"/>
      <c r="ASE702" s="121"/>
      <c r="ASF702" s="121"/>
      <c r="ASG702" s="121"/>
      <c r="ASH702" s="121"/>
      <c r="ASI702" s="121"/>
      <c r="ASJ702" s="121"/>
      <c r="ASK702" s="121"/>
      <c r="ASL702" s="121"/>
      <c r="ASM702" s="121"/>
      <c r="ASN702" s="121"/>
      <c r="ASO702" s="121"/>
      <c r="ASP702" s="121"/>
      <c r="ASQ702" s="121"/>
      <c r="ASR702" s="121"/>
      <c r="ASS702" s="121"/>
      <c r="AST702" s="121"/>
      <c r="ASU702" s="121"/>
      <c r="ASV702" s="121"/>
      <c r="ASW702" s="121"/>
      <c r="ASX702" s="121"/>
      <c r="ASY702" s="121"/>
      <c r="ASZ702" s="121"/>
      <c r="ATA702" s="121"/>
      <c r="ATB702" s="121"/>
      <c r="ATC702" s="121"/>
      <c r="ATD702" s="121"/>
      <c r="ATE702" s="121"/>
      <c r="ATF702" s="121"/>
      <c r="ATG702" s="121"/>
      <c r="ATH702" s="121"/>
      <c r="ATI702" s="121"/>
      <c r="ATJ702" s="121"/>
      <c r="ATK702" s="121"/>
      <c r="ATL702" s="121"/>
      <c r="ATM702" s="121"/>
      <c r="ATN702" s="121"/>
      <c r="ATO702" s="121"/>
      <c r="ATP702" s="121"/>
      <c r="ATQ702" s="121"/>
      <c r="ATR702" s="121"/>
      <c r="ATS702" s="121"/>
      <c r="ATT702" s="121"/>
      <c r="ATU702" s="121"/>
      <c r="ATV702" s="121"/>
      <c r="ATW702" s="121"/>
      <c r="ATX702" s="121"/>
      <c r="ATY702" s="121"/>
      <c r="ATZ702" s="121"/>
      <c r="AUA702" s="121"/>
      <c r="AUB702" s="121"/>
      <c r="AUC702" s="121"/>
      <c r="AUD702" s="121"/>
      <c r="AUE702" s="121"/>
      <c r="AUF702" s="121"/>
      <c r="AUG702" s="121"/>
      <c r="AUH702" s="121"/>
      <c r="AUI702" s="121"/>
      <c r="AUJ702" s="121"/>
      <c r="AUK702" s="121"/>
      <c r="AUL702" s="121"/>
      <c r="AUM702" s="121"/>
      <c r="AUN702" s="121"/>
      <c r="AUO702" s="121"/>
      <c r="AUP702" s="121"/>
      <c r="AUQ702" s="121"/>
      <c r="AUR702" s="121"/>
      <c r="AUS702" s="121"/>
      <c r="AUT702" s="121"/>
      <c r="AUU702" s="121"/>
      <c r="AUV702" s="121"/>
      <c r="AUW702" s="121"/>
      <c r="AUX702" s="121"/>
      <c r="AUY702" s="121"/>
      <c r="AUZ702" s="121"/>
      <c r="AVA702" s="121"/>
      <c r="AVB702" s="121"/>
      <c r="AVC702" s="121"/>
      <c r="AVD702" s="121"/>
      <c r="AVE702" s="121"/>
      <c r="AVF702" s="121"/>
      <c r="AVG702" s="121"/>
      <c r="AVH702" s="121"/>
      <c r="AVI702" s="121"/>
      <c r="AVJ702" s="121"/>
      <c r="AVK702" s="121"/>
      <c r="AVL702" s="121"/>
      <c r="AVM702" s="121"/>
      <c r="AVN702" s="121"/>
      <c r="AVO702" s="121"/>
      <c r="AVP702" s="121"/>
      <c r="AVQ702" s="121"/>
      <c r="AVR702" s="121"/>
      <c r="AVS702" s="121"/>
      <c r="AVT702" s="121"/>
      <c r="AVU702" s="121"/>
      <c r="AVV702" s="121"/>
      <c r="AVW702" s="121"/>
      <c r="AVX702" s="121"/>
      <c r="AVY702" s="121"/>
      <c r="AVZ702" s="121"/>
      <c r="AWA702" s="121"/>
      <c r="AWB702" s="121"/>
      <c r="AWC702" s="121"/>
      <c r="AWD702" s="121"/>
      <c r="AWE702" s="121"/>
      <c r="AWF702" s="121"/>
      <c r="AWG702" s="121"/>
      <c r="AWH702" s="121"/>
      <c r="AWI702" s="121"/>
      <c r="AWJ702" s="121"/>
      <c r="AWK702" s="121"/>
      <c r="AWL702" s="121"/>
      <c r="AWM702" s="121"/>
      <c r="AWN702" s="121"/>
      <c r="AWO702" s="121"/>
      <c r="AWP702" s="121"/>
      <c r="AWQ702" s="121"/>
      <c r="AWR702" s="121"/>
      <c r="AWS702" s="121"/>
      <c r="AWT702" s="121"/>
      <c r="AWU702" s="121"/>
      <c r="AWV702" s="121"/>
      <c r="AWW702" s="121"/>
      <c r="AWX702" s="121"/>
      <c r="AWY702" s="121"/>
      <c r="AWZ702" s="121"/>
      <c r="AXA702" s="121"/>
      <c r="AXB702" s="121"/>
      <c r="AXC702" s="121"/>
      <c r="AXD702" s="121"/>
      <c r="AXE702" s="121"/>
      <c r="AXF702" s="121"/>
      <c r="AXG702" s="121"/>
      <c r="AXH702" s="121"/>
      <c r="AXI702" s="121"/>
      <c r="AXJ702" s="121"/>
      <c r="AXK702" s="121"/>
      <c r="AXL702" s="121"/>
      <c r="AXM702" s="121"/>
      <c r="AXN702" s="121"/>
      <c r="AXO702" s="121"/>
      <c r="AXP702" s="121"/>
      <c r="AXQ702" s="121"/>
      <c r="AXR702" s="121"/>
      <c r="AXS702" s="121"/>
      <c r="AXT702" s="121"/>
      <c r="AXU702" s="121"/>
      <c r="AXV702" s="121"/>
      <c r="AXW702" s="121"/>
      <c r="AXX702" s="121"/>
      <c r="AXY702" s="121"/>
      <c r="AXZ702" s="121"/>
      <c r="AYA702" s="121"/>
      <c r="AYB702" s="121"/>
      <c r="AYC702" s="121"/>
      <c r="AYD702" s="121"/>
      <c r="AYE702" s="121"/>
      <c r="AYF702" s="121"/>
      <c r="AYG702" s="121"/>
      <c r="AYH702" s="121"/>
      <c r="AYI702" s="121"/>
      <c r="AYJ702" s="121"/>
      <c r="AYK702" s="121"/>
      <c r="AYL702" s="121"/>
      <c r="AYM702" s="121"/>
      <c r="AYN702" s="121"/>
      <c r="AYO702" s="121"/>
      <c r="AYP702" s="121"/>
      <c r="AYQ702" s="121"/>
      <c r="AYR702" s="121"/>
      <c r="AYS702" s="121"/>
      <c r="AYT702" s="121"/>
      <c r="AYU702" s="121"/>
      <c r="AYV702" s="121"/>
      <c r="AYW702" s="121"/>
      <c r="AYX702" s="121"/>
      <c r="AYY702" s="121"/>
      <c r="AYZ702" s="121"/>
      <c r="AZA702" s="121"/>
      <c r="AZB702" s="121"/>
      <c r="AZC702" s="121"/>
      <c r="AZD702" s="121"/>
      <c r="AZE702" s="121"/>
      <c r="AZF702" s="121"/>
      <c r="AZG702" s="121"/>
      <c r="AZH702" s="121"/>
      <c r="AZI702" s="121"/>
      <c r="AZJ702" s="121"/>
      <c r="AZK702" s="121"/>
      <c r="AZL702" s="121"/>
      <c r="AZM702" s="121"/>
      <c r="AZN702" s="121"/>
      <c r="AZO702" s="121"/>
      <c r="AZP702" s="121"/>
      <c r="AZQ702" s="121"/>
      <c r="AZR702" s="121"/>
      <c r="AZS702" s="121"/>
      <c r="AZT702" s="121"/>
      <c r="AZU702" s="121"/>
      <c r="AZV702" s="121"/>
      <c r="AZW702" s="121"/>
      <c r="AZX702" s="121"/>
      <c r="AZY702" s="121"/>
      <c r="AZZ702" s="121"/>
      <c r="BAA702" s="121"/>
      <c r="BAB702" s="121"/>
      <c r="BAC702" s="121"/>
      <c r="BAD702" s="121"/>
      <c r="BAE702" s="121"/>
      <c r="BAF702" s="121"/>
      <c r="BAG702" s="121"/>
      <c r="BAH702" s="121"/>
      <c r="BAI702" s="121"/>
      <c r="BAJ702" s="121"/>
      <c r="BAK702" s="121"/>
      <c r="BAL702" s="121"/>
      <c r="BAM702" s="121"/>
      <c r="BAN702" s="121"/>
      <c r="BAO702" s="121"/>
      <c r="BAP702" s="121"/>
      <c r="BAQ702" s="121"/>
      <c r="BAR702" s="121"/>
      <c r="BAS702" s="121"/>
      <c r="BAT702" s="121"/>
      <c r="BAU702" s="121"/>
      <c r="BAV702" s="121"/>
      <c r="BAW702" s="121"/>
      <c r="BAX702" s="121"/>
      <c r="BAY702" s="121"/>
      <c r="BAZ702" s="121"/>
      <c r="BBA702" s="121"/>
      <c r="BBB702" s="121"/>
      <c r="BBC702" s="121"/>
      <c r="BBD702" s="121"/>
      <c r="BBE702" s="121"/>
      <c r="BBF702" s="121"/>
      <c r="BBG702" s="121"/>
      <c r="BBH702" s="121"/>
      <c r="BBI702" s="121"/>
      <c r="BBJ702" s="121"/>
      <c r="BBK702" s="121"/>
      <c r="BBL702" s="121"/>
      <c r="BBM702" s="121"/>
      <c r="BBN702" s="121"/>
      <c r="BBO702" s="121"/>
      <c r="BBP702" s="121"/>
      <c r="BBQ702" s="121"/>
      <c r="BBR702" s="121"/>
      <c r="BBS702" s="121"/>
      <c r="BBT702" s="121"/>
      <c r="BBU702" s="121"/>
      <c r="BBV702" s="121"/>
      <c r="BBW702" s="121"/>
      <c r="BBX702" s="121"/>
      <c r="BBY702" s="121"/>
      <c r="BBZ702" s="121"/>
      <c r="BCA702" s="121"/>
      <c r="BCB702" s="121"/>
      <c r="BCC702" s="121"/>
      <c r="BCD702" s="121"/>
      <c r="BCE702" s="121"/>
      <c r="BCF702" s="121"/>
      <c r="BCG702" s="121"/>
      <c r="BCH702" s="121"/>
      <c r="BCI702" s="121"/>
      <c r="BCJ702" s="121"/>
      <c r="BCK702" s="121"/>
      <c r="BCL702" s="121"/>
      <c r="BCM702" s="121"/>
      <c r="BCN702" s="121"/>
      <c r="BCO702" s="121"/>
      <c r="BCP702" s="121"/>
      <c r="BCQ702" s="121"/>
      <c r="BCR702" s="121"/>
      <c r="BCS702" s="121"/>
      <c r="BCT702" s="121"/>
      <c r="BCU702" s="121"/>
      <c r="BCV702" s="121"/>
      <c r="BCW702" s="121"/>
      <c r="BCX702" s="121"/>
      <c r="BCY702" s="121"/>
      <c r="BCZ702" s="121"/>
      <c r="BDA702" s="121"/>
      <c r="BDB702" s="121"/>
      <c r="BDC702" s="121"/>
      <c r="BDD702" s="121"/>
      <c r="BDE702" s="121"/>
      <c r="BDF702" s="121"/>
      <c r="BDG702" s="121"/>
      <c r="BDH702" s="121"/>
      <c r="BDI702" s="121"/>
      <c r="BDJ702" s="121"/>
      <c r="BDK702" s="121"/>
      <c r="BDL702" s="121"/>
      <c r="BDM702" s="121"/>
      <c r="BDN702" s="121"/>
      <c r="BDO702" s="121"/>
      <c r="BDP702" s="121"/>
      <c r="BDQ702" s="121"/>
      <c r="BDR702" s="121"/>
      <c r="BDS702" s="121"/>
      <c r="BDT702" s="121"/>
      <c r="BDU702" s="121"/>
      <c r="BDV702" s="121"/>
      <c r="BDW702" s="121"/>
      <c r="BDX702" s="121"/>
      <c r="BDY702" s="121"/>
      <c r="BDZ702" s="121"/>
      <c r="BEA702" s="121"/>
      <c r="BEB702" s="121"/>
      <c r="BEC702" s="121"/>
      <c r="BED702" s="121"/>
      <c r="BEE702" s="121"/>
      <c r="BEF702" s="121"/>
      <c r="BEG702" s="121"/>
      <c r="BEH702" s="121"/>
      <c r="BEI702" s="121"/>
      <c r="BEJ702" s="121"/>
      <c r="BEK702" s="121"/>
      <c r="BEL702" s="121"/>
      <c r="BEM702" s="121"/>
      <c r="BEN702" s="121"/>
      <c r="BEO702" s="121"/>
      <c r="BEP702" s="121"/>
      <c r="BEQ702" s="121"/>
      <c r="BER702" s="121"/>
      <c r="BES702" s="121"/>
      <c r="BET702" s="121"/>
      <c r="BEU702" s="121"/>
      <c r="BEV702" s="121"/>
      <c r="BEW702" s="121"/>
      <c r="BEX702" s="121"/>
      <c r="BEY702" s="121"/>
      <c r="BEZ702" s="121"/>
      <c r="BFA702" s="121"/>
      <c r="BFB702" s="121"/>
      <c r="BFC702" s="121"/>
      <c r="BFD702" s="121"/>
      <c r="BFE702" s="121"/>
      <c r="BFF702" s="121"/>
      <c r="BFG702" s="121"/>
      <c r="BFH702" s="121"/>
      <c r="BFI702" s="121"/>
      <c r="BFJ702" s="121"/>
      <c r="BFK702" s="121"/>
      <c r="BFL702" s="121"/>
      <c r="BFM702" s="121"/>
      <c r="BFN702" s="121"/>
      <c r="BFO702" s="121"/>
      <c r="BFP702" s="121"/>
      <c r="BFQ702" s="121"/>
      <c r="BFR702" s="121"/>
      <c r="BFS702" s="121"/>
      <c r="BFT702" s="121"/>
      <c r="BFU702" s="121"/>
      <c r="BFV702" s="121"/>
      <c r="BFW702" s="121"/>
      <c r="BFX702" s="121"/>
      <c r="BFY702" s="121"/>
      <c r="BFZ702" s="121"/>
      <c r="BGA702" s="121"/>
      <c r="BGB702" s="121"/>
      <c r="BGC702" s="121"/>
      <c r="BGD702" s="121"/>
      <c r="BGE702" s="121"/>
      <c r="BGF702" s="121"/>
      <c r="BGG702" s="121"/>
      <c r="BGH702" s="121"/>
      <c r="BGI702" s="121"/>
      <c r="BGJ702" s="121"/>
      <c r="BGK702" s="121"/>
      <c r="BGL702" s="121"/>
      <c r="BGM702" s="121"/>
      <c r="BGN702" s="121"/>
      <c r="BGO702" s="121"/>
      <c r="BGP702" s="121"/>
      <c r="BGQ702" s="121"/>
      <c r="BGR702" s="121"/>
      <c r="BGS702" s="121"/>
      <c r="BGT702" s="121"/>
      <c r="BGU702" s="121"/>
      <c r="BGV702" s="121"/>
      <c r="BGW702" s="121"/>
      <c r="BGX702" s="121"/>
      <c r="BGY702" s="121"/>
      <c r="BGZ702" s="121"/>
      <c r="BHA702" s="121"/>
      <c r="BHB702" s="121"/>
      <c r="BHC702" s="121"/>
      <c r="BHD702" s="121"/>
      <c r="BHE702" s="121"/>
      <c r="BHF702" s="121"/>
      <c r="BHG702" s="121"/>
      <c r="BHH702" s="121"/>
      <c r="BHI702" s="121"/>
      <c r="BHJ702" s="121"/>
      <c r="BHK702" s="121"/>
      <c r="BHL702" s="121"/>
      <c r="BHM702" s="121"/>
      <c r="BHN702" s="121"/>
      <c r="BHO702" s="121"/>
      <c r="BHP702" s="121"/>
      <c r="BHQ702" s="121"/>
      <c r="BHR702" s="121"/>
      <c r="BHS702" s="121"/>
      <c r="BHT702" s="121"/>
      <c r="BHU702" s="121"/>
      <c r="BHV702" s="121"/>
      <c r="BHW702" s="121"/>
      <c r="BHX702" s="121"/>
      <c r="BHY702" s="121"/>
      <c r="BHZ702" s="121"/>
      <c r="BIA702" s="121"/>
      <c r="BIB702" s="121"/>
      <c r="BIC702" s="121"/>
      <c r="BID702" s="121"/>
      <c r="BIE702" s="121"/>
      <c r="BIF702" s="121"/>
      <c r="BIG702" s="121"/>
      <c r="BIH702" s="121"/>
      <c r="BII702" s="121"/>
      <c r="BIJ702" s="121"/>
      <c r="BIK702" s="121"/>
      <c r="BIL702" s="121"/>
      <c r="BIM702" s="121"/>
      <c r="BIN702" s="121"/>
      <c r="BIO702" s="121"/>
      <c r="BIP702" s="121"/>
      <c r="BIQ702" s="121"/>
      <c r="BIR702" s="121"/>
      <c r="BIS702" s="121"/>
      <c r="BIT702" s="121"/>
      <c r="BIU702" s="121"/>
      <c r="BIV702" s="121"/>
      <c r="BIW702" s="121"/>
      <c r="BIX702" s="121"/>
      <c r="BIY702" s="121"/>
      <c r="BIZ702" s="121"/>
      <c r="BJA702" s="121"/>
      <c r="BJB702" s="121"/>
      <c r="BJC702" s="121"/>
      <c r="BJD702" s="121"/>
      <c r="BJE702" s="121"/>
      <c r="BJF702" s="121"/>
      <c r="BJG702" s="121"/>
      <c r="BJH702" s="121"/>
      <c r="BJI702" s="121"/>
      <c r="BJJ702" s="121"/>
      <c r="BJK702" s="121"/>
      <c r="BJL702" s="121"/>
      <c r="BJM702" s="121"/>
      <c r="BJN702" s="121"/>
      <c r="BJO702" s="121"/>
      <c r="BJP702" s="121"/>
      <c r="BJQ702" s="121"/>
      <c r="BJR702" s="121"/>
      <c r="BJS702" s="121"/>
      <c r="BJT702" s="121"/>
      <c r="BJU702" s="121"/>
      <c r="BJV702" s="121"/>
      <c r="BJW702" s="121"/>
      <c r="BJX702" s="121"/>
      <c r="BJY702" s="121"/>
      <c r="BJZ702" s="121"/>
      <c r="BKA702" s="121"/>
      <c r="BKB702" s="121"/>
      <c r="BKC702" s="121"/>
      <c r="BKD702" s="121"/>
      <c r="BKE702" s="121"/>
      <c r="BKF702" s="121"/>
      <c r="BKG702" s="121"/>
      <c r="BKH702" s="121"/>
      <c r="BKI702" s="121"/>
      <c r="BKJ702" s="121"/>
      <c r="BKK702" s="121"/>
      <c r="BKL702" s="121"/>
      <c r="BKM702" s="121"/>
      <c r="BKN702" s="121"/>
      <c r="BKO702" s="121"/>
      <c r="BKP702" s="121"/>
      <c r="BKQ702" s="121"/>
      <c r="BKR702" s="121"/>
      <c r="BKS702" s="121"/>
      <c r="BKT702" s="121"/>
      <c r="BKU702" s="121"/>
      <c r="BKV702" s="121"/>
      <c r="BKW702" s="121"/>
      <c r="BKX702" s="121"/>
      <c r="BKY702" s="121"/>
      <c r="BKZ702" s="121"/>
      <c r="BLA702" s="121"/>
      <c r="BLB702" s="121"/>
      <c r="BLC702" s="121"/>
      <c r="BLD702" s="121"/>
      <c r="BLE702" s="121"/>
      <c r="BLF702" s="121"/>
      <c r="BLG702" s="121"/>
      <c r="BLH702" s="121"/>
      <c r="BLI702" s="121"/>
      <c r="BLJ702" s="121"/>
      <c r="BLK702" s="121"/>
      <c r="BLL702" s="121"/>
      <c r="BLM702" s="121"/>
      <c r="BLN702" s="121"/>
      <c r="BLO702" s="121"/>
      <c r="BLP702" s="121"/>
      <c r="BLQ702" s="121"/>
      <c r="BLR702" s="121"/>
      <c r="BLS702" s="121"/>
      <c r="BLT702" s="121"/>
      <c r="BLU702" s="121"/>
      <c r="BLV702" s="121"/>
      <c r="BLW702" s="121"/>
      <c r="BLX702" s="121"/>
      <c r="BLY702" s="121"/>
      <c r="BLZ702" s="121"/>
      <c r="BMA702" s="121"/>
      <c r="BMB702" s="121"/>
      <c r="BMC702" s="121"/>
      <c r="BMD702" s="121"/>
      <c r="BME702" s="121"/>
      <c r="BMF702" s="121"/>
      <c r="BMG702" s="121"/>
      <c r="BMH702" s="121"/>
      <c r="BMI702" s="121"/>
      <c r="BMJ702" s="121"/>
      <c r="BMK702" s="121"/>
      <c r="BML702" s="121"/>
      <c r="BMM702" s="121"/>
      <c r="BMN702" s="121"/>
      <c r="BMO702" s="121"/>
      <c r="BMP702" s="121"/>
      <c r="BMQ702" s="121"/>
      <c r="BMR702" s="121"/>
      <c r="BMS702" s="121"/>
      <c r="BMT702" s="121"/>
      <c r="BMU702" s="121"/>
      <c r="BMV702" s="121"/>
      <c r="BMW702" s="121"/>
      <c r="BMX702" s="121"/>
      <c r="BMY702" s="121"/>
      <c r="BMZ702" s="121"/>
      <c r="BNA702" s="121"/>
      <c r="BNB702" s="121"/>
      <c r="BNC702" s="121"/>
      <c r="BND702" s="121"/>
      <c r="BNE702" s="121"/>
      <c r="BNF702" s="121"/>
      <c r="BNG702" s="121"/>
      <c r="BNH702" s="121"/>
      <c r="BNI702" s="121"/>
      <c r="BNJ702" s="121"/>
      <c r="BNK702" s="121"/>
      <c r="BNL702" s="121"/>
      <c r="BNM702" s="121"/>
      <c r="BNN702" s="121"/>
      <c r="BNO702" s="121"/>
      <c r="BNP702" s="121"/>
      <c r="BNQ702" s="121"/>
      <c r="BNR702" s="121"/>
      <c r="BNS702" s="121"/>
      <c r="BNT702" s="121"/>
      <c r="BNU702" s="121"/>
      <c r="BNV702" s="121"/>
      <c r="BNW702" s="121"/>
      <c r="BNX702" s="121"/>
      <c r="BNY702" s="121"/>
      <c r="BNZ702" s="121"/>
      <c r="BOA702" s="121"/>
      <c r="BOB702" s="121"/>
      <c r="BOC702" s="121"/>
      <c r="BOD702" s="121"/>
      <c r="BOE702" s="121"/>
      <c r="BOF702" s="121"/>
      <c r="BOG702" s="121"/>
      <c r="BOH702" s="121"/>
      <c r="BOI702" s="121"/>
      <c r="BOJ702" s="121"/>
      <c r="BOK702" s="121"/>
      <c r="BOL702" s="121"/>
      <c r="BOM702" s="121"/>
      <c r="BON702" s="121"/>
      <c r="BOO702" s="121"/>
      <c r="BOP702" s="121"/>
      <c r="BOQ702" s="121"/>
      <c r="BOR702" s="121"/>
      <c r="BOS702" s="121"/>
      <c r="BOT702" s="121"/>
      <c r="BOU702" s="121"/>
      <c r="BOV702" s="121"/>
      <c r="BOW702" s="121"/>
      <c r="BOX702" s="121"/>
      <c r="BOY702" s="121"/>
      <c r="BOZ702" s="121"/>
      <c r="BPA702" s="121"/>
      <c r="BPB702" s="121"/>
      <c r="BPC702" s="121"/>
      <c r="BPD702" s="121"/>
      <c r="BPE702" s="121"/>
      <c r="BPF702" s="121"/>
      <c r="BPG702" s="121"/>
      <c r="BPH702" s="121"/>
      <c r="BPI702" s="121"/>
      <c r="BPJ702" s="121"/>
      <c r="BPK702" s="121"/>
      <c r="BPL702" s="121"/>
      <c r="BPM702" s="121"/>
      <c r="BPN702" s="121"/>
      <c r="BPO702" s="121"/>
      <c r="BPP702" s="121"/>
      <c r="BPQ702" s="121"/>
      <c r="BPR702" s="121"/>
      <c r="BPS702" s="121"/>
      <c r="BPT702" s="121"/>
      <c r="BPU702" s="121"/>
      <c r="BPV702" s="121"/>
      <c r="BPW702" s="121"/>
      <c r="BPX702" s="121"/>
      <c r="BPY702" s="121"/>
      <c r="BPZ702" s="121"/>
      <c r="BQA702" s="121"/>
      <c r="BQB702" s="121"/>
      <c r="BQC702" s="121"/>
      <c r="BQD702" s="121"/>
      <c r="BQE702" s="121"/>
      <c r="BQF702" s="121"/>
      <c r="BQG702" s="121"/>
      <c r="BQH702" s="121"/>
      <c r="BQI702" s="121"/>
      <c r="BQJ702" s="121"/>
      <c r="BQK702" s="121"/>
      <c r="BQL702" s="121"/>
      <c r="BQM702" s="121"/>
      <c r="BQN702" s="121"/>
      <c r="BQO702" s="121"/>
      <c r="BQP702" s="121"/>
      <c r="BQQ702" s="121"/>
      <c r="BQR702" s="121"/>
      <c r="BQS702" s="121"/>
      <c r="BQT702" s="121"/>
      <c r="BQU702" s="121"/>
      <c r="BQV702" s="121"/>
      <c r="BQW702" s="121"/>
      <c r="BQX702" s="121"/>
      <c r="BQY702" s="121"/>
      <c r="BQZ702" s="121"/>
      <c r="BRA702" s="121"/>
      <c r="BRB702" s="121"/>
      <c r="BRC702" s="121"/>
      <c r="BRD702" s="121"/>
      <c r="BRE702" s="121"/>
      <c r="BRF702" s="121"/>
      <c r="BRG702" s="121"/>
      <c r="BRH702" s="121"/>
      <c r="BRI702" s="121"/>
      <c r="BRJ702" s="121"/>
      <c r="BRK702" s="121"/>
      <c r="BRL702" s="121"/>
      <c r="BRM702" s="121"/>
      <c r="BRN702" s="121"/>
      <c r="BRO702" s="121"/>
      <c r="BRP702" s="121"/>
      <c r="BRQ702" s="121"/>
      <c r="BRR702" s="121"/>
      <c r="BRS702" s="121"/>
      <c r="BRT702" s="121"/>
      <c r="BRU702" s="121"/>
      <c r="BRV702" s="121"/>
      <c r="BRW702" s="121"/>
      <c r="BRX702" s="121"/>
      <c r="BRY702" s="121"/>
      <c r="BRZ702" s="121"/>
      <c r="BSA702" s="121"/>
      <c r="BSB702" s="121"/>
      <c r="BSC702" s="121"/>
      <c r="BSD702" s="121"/>
      <c r="BSE702" s="121"/>
      <c r="BSF702" s="121"/>
      <c r="BSG702" s="121"/>
      <c r="BSH702" s="121"/>
      <c r="BSI702" s="121"/>
      <c r="BSJ702" s="121"/>
      <c r="BSK702" s="121"/>
      <c r="BSL702" s="121"/>
      <c r="BSM702" s="121"/>
      <c r="BSN702" s="121"/>
      <c r="BSO702" s="121"/>
      <c r="BSP702" s="121"/>
      <c r="BSQ702" s="121"/>
      <c r="BSR702" s="121"/>
      <c r="BSS702" s="121"/>
      <c r="BST702" s="121"/>
      <c r="BSU702" s="121"/>
      <c r="BSV702" s="121"/>
      <c r="BSW702" s="121"/>
      <c r="BSX702" s="121"/>
      <c r="BSY702" s="121"/>
      <c r="BSZ702" s="121"/>
      <c r="BTA702" s="121"/>
      <c r="BTB702" s="121"/>
      <c r="BTC702" s="121"/>
      <c r="BTD702" s="121"/>
      <c r="BTE702" s="121"/>
      <c r="BTF702" s="121"/>
      <c r="BTG702" s="121"/>
      <c r="BTH702" s="121"/>
      <c r="BTI702" s="121"/>
      <c r="BTJ702" s="121"/>
      <c r="BTK702" s="121"/>
      <c r="BTL702" s="121"/>
      <c r="BTM702" s="121"/>
      <c r="BTN702" s="121"/>
      <c r="BTO702" s="121"/>
      <c r="BTP702" s="121"/>
      <c r="BTQ702" s="121"/>
      <c r="BTR702" s="121"/>
      <c r="BTS702" s="121"/>
      <c r="BTT702" s="121"/>
      <c r="BTU702" s="121"/>
      <c r="BTV702" s="121"/>
      <c r="BTW702" s="121"/>
      <c r="BTX702" s="121"/>
      <c r="BTY702" s="121"/>
      <c r="BTZ702" s="121"/>
      <c r="BUA702" s="121"/>
      <c r="BUB702" s="121"/>
      <c r="BUC702" s="121"/>
      <c r="BUD702" s="121"/>
      <c r="BUE702" s="121"/>
      <c r="BUF702" s="121"/>
      <c r="BUG702" s="121"/>
      <c r="BUH702" s="121"/>
      <c r="BUI702" s="121"/>
      <c r="BUJ702" s="121"/>
      <c r="BUK702" s="121"/>
      <c r="BUL702" s="121"/>
      <c r="BUM702" s="121"/>
      <c r="BUN702" s="121"/>
      <c r="BUO702" s="121"/>
      <c r="BUP702" s="121"/>
      <c r="BUQ702" s="121"/>
      <c r="BUR702" s="121"/>
      <c r="BUS702" s="121"/>
      <c r="BUT702" s="121"/>
      <c r="BUU702" s="121"/>
      <c r="BUV702" s="121"/>
      <c r="BUW702" s="121"/>
      <c r="BUX702" s="121"/>
      <c r="BUY702" s="121"/>
      <c r="BUZ702" s="121"/>
      <c r="BVA702" s="121"/>
      <c r="BVB702" s="121"/>
      <c r="BVC702" s="121"/>
      <c r="BVD702" s="121"/>
      <c r="BVE702" s="121"/>
      <c r="BVF702" s="121"/>
      <c r="BVG702" s="121"/>
      <c r="BVH702" s="121"/>
      <c r="BVI702" s="121"/>
      <c r="BVJ702" s="121"/>
      <c r="BVK702" s="121"/>
      <c r="BVL702" s="121"/>
      <c r="BVM702" s="121"/>
      <c r="BVN702" s="121"/>
      <c r="BVO702" s="121"/>
      <c r="BVP702" s="121"/>
      <c r="BVQ702" s="121"/>
      <c r="BVR702" s="121"/>
      <c r="BVS702" s="121"/>
      <c r="BVT702" s="121"/>
      <c r="BVU702" s="121"/>
      <c r="BVV702" s="121"/>
      <c r="BVW702" s="121"/>
      <c r="BVX702" s="121"/>
      <c r="BVY702" s="121"/>
      <c r="BVZ702" s="121"/>
      <c r="BWA702" s="121"/>
      <c r="BWB702" s="121"/>
      <c r="BWC702" s="121"/>
      <c r="BWD702" s="121"/>
      <c r="BWE702" s="121"/>
      <c r="BWF702" s="121"/>
      <c r="BWG702" s="121"/>
      <c r="BWH702" s="121"/>
      <c r="BWI702" s="121"/>
      <c r="BWJ702" s="121"/>
      <c r="BWK702" s="121"/>
      <c r="BWL702" s="121"/>
      <c r="BWM702" s="121"/>
      <c r="BWN702" s="121"/>
      <c r="BWO702" s="121"/>
      <c r="BWP702" s="121"/>
      <c r="BWQ702" s="121"/>
      <c r="BWR702" s="121"/>
      <c r="BWS702" s="121"/>
      <c r="BWT702" s="121"/>
      <c r="BWU702" s="121"/>
      <c r="BWV702" s="121"/>
      <c r="BWW702" s="121"/>
      <c r="BWX702" s="121"/>
      <c r="BWY702" s="121"/>
      <c r="BWZ702" s="121"/>
      <c r="BXA702" s="121"/>
      <c r="BXB702" s="121"/>
      <c r="BXC702" s="121"/>
      <c r="BXD702" s="121"/>
      <c r="BXE702" s="121"/>
      <c r="BXF702" s="121"/>
      <c r="BXG702" s="121"/>
      <c r="BXH702" s="121"/>
      <c r="BXI702" s="121"/>
      <c r="BXJ702" s="121"/>
      <c r="BXK702" s="121"/>
      <c r="BXL702" s="121"/>
      <c r="BXM702" s="121"/>
      <c r="BXN702" s="121"/>
      <c r="BXO702" s="121"/>
      <c r="BXP702" s="121"/>
      <c r="BXQ702" s="121"/>
      <c r="BXR702" s="121"/>
      <c r="BXS702" s="121"/>
      <c r="BXT702" s="121"/>
      <c r="BXU702" s="121"/>
      <c r="BXV702" s="121"/>
      <c r="BXW702" s="121"/>
      <c r="BXX702" s="121"/>
      <c r="BXY702" s="121"/>
      <c r="BXZ702" s="121"/>
      <c r="BYA702" s="121"/>
      <c r="BYB702" s="121"/>
      <c r="BYC702" s="121"/>
      <c r="BYD702" s="121"/>
      <c r="BYE702" s="121"/>
      <c r="BYF702" s="121"/>
      <c r="BYG702" s="121"/>
      <c r="BYH702" s="121"/>
      <c r="BYI702" s="121"/>
      <c r="BYJ702" s="121"/>
      <c r="BYK702" s="121"/>
      <c r="BYL702" s="121"/>
      <c r="BYM702" s="121"/>
      <c r="BYN702" s="121"/>
      <c r="BYO702" s="121"/>
      <c r="BYP702" s="121"/>
      <c r="BYQ702" s="121"/>
      <c r="BYR702" s="121"/>
      <c r="BYS702" s="121"/>
      <c r="BYT702" s="121"/>
      <c r="BYU702" s="121"/>
      <c r="BYV702" s="121"/>
      <c r="BYW702" s="121"/>
      <c r="BYX702" s="121"/>
      <c r="BYY702" s="121"/>
      <c r="BYZ702" s="121"/>
      <c r="BZA702" s="121"/>
      <c r="BZB702" s="121"/>
      <c r="BZC702" s="121"/>
      <c r="BZD702" s="121"/>
      <c r="BZE702" s="121"/>
      <c r="BZF702" s="121"/>
      <c r="BZG702" s="121"/>
      <c r="BZH702" s="121"/>
      <c r="BZI702" s="121"/>
      <c r="BZJ702" s="121"/>
      <c r="BZK702" s="121"/>
      <c r="BZL702" s="121"/>
      <c r="BZM702" s="121"/>
      <c r="BZN702" s="121"/>
      <c r="BZO702" s="121"/>
      <c r="BZP702" s="121"/>
      <c r="BZQ702" s="121"/>
      <c r="BZR702" s="121"/>
      <c r="BZS702" s="121"/>
      <c r="BZT702" s="121"/>
      <c r="BZU702" s="121"/>
      <c r="BZV702" s="121"/>
      <c r="BZW702" s="121"/>
      <c r="BZX702" s="121"/>
      <c r="BZY702" s="121"/>
      <c r="BZZ702" s="121"/>
      <c r="CAA702" s="121"/>
      <c r="CAB702" s="121"/>
      <c r="CAC702" s="121"/>
      <c r="CAD702" s="121"/>
      <c r="CAE702" s="121"/>
      <c r="CAF702" s="121"/>
      <c r="CAG702" s="121"/>
      <c r="CAH702" s="121"/>
      <c r="CAI702" s="121"/>
      <c r="CAJ702" s="121"/>
      <c r="CAK702" s="121"/>
      <c r="CAL702" s="121"/>
      <c r="CAM702" s="121"/>
      <c r="CAN702" s="121"/>
      <c r="CAO702" s="121"/>
      <c r="CAP702" s="121"/>
      <c r="CAQ702" s="121"/>
      <c r="CAR702" s="121"/>
      <c r="CAS702" s="121"/>
      <c r="CAT702" s="121"/>
      <c r="CAU702" s="121"/>
      <c r="CAV702" s="121"/>
      <c r="CAW702" s="121"/>
      <c r="CAX702" s="121"/>
      <c r="CAY702" s="121"/>
      <c r="CAZ702" s="121"/>
      <c r="CBA702" s="121"/>
      <c r="CBB702" s="121"/>
      <c r="CBC702" s="121"/>
      <c r="CBD702" s="121"/>
      <c r="CBE702" s="121"/>
      <c r="CBF702" s="121"/>
      <c r="CBG702" s="121"/>
      <c r="CBH702" s="121"/>
      <c r="CBI702" s="121"/>
      <c r="CBJ702" s="121"/>
      <c r="CBK702" s="121"/>
      <c r="CBL702" s="121"/>
      <c r="CBM702" s="121"/>
      <c r="CBN702" s="121"/>
      <c r="CBO702" s="121"/>
      <c r="CBP702" s="121"/>
      <c r="CBQ702" s="121"/>
      <c r="CBR702" s="121"/>
      <c r="CBS702" s="121"/>
      <c r="CBT702" s="121"/>
      <c r="CBU702" s="121"/>
      <c r="CBV702" s="121"/>
      <c r="CBW702" s="121"/>
      <c r="CBX702" s="121"/>
      <c r="CBY702" s="121"/>
      <c r="CBZ702" s="121"/>
      <c r="CCA702" s="121"/>
      <c r="CCB702" s="121"/>
      <c r="CCC702" s="121"/>
      <c r="CCD702" s="121"/>
      <c r="CCE702" s="121"/>
      <c r="CCF702" s="121"/>
      <c r="CCG702" s="121"/>
      <c r="CCH702" s="121"/>
      <c r="CCI702" s="121"/>
      <c r="CCJ702" s="121"/>
      <c r="CCK702" s="121"/>
      <c r="CCL702" s="121"/>
      <c r="CCM702" s="121"/>
      <c r="CCN702" s="121"/>
      <c r="CCO702" s="121"/>
      <c r="CCP702" s="121"/>
      <c r="CCQ702" s="121"/>
      <c r="CCR702" s="121"/>
      <c r="CCS702" s="121"/>
      <c r="CCT702" s="121"/>
      <c r="CCU702" s="121"/>
      <c r="CCV702" s="121"/>
      <c r="CCW702" s="121"/>
      <c r="CCX702" s="121"/>
      <c r="CCY702" s="121"/>
      <c r="CCZ702" s="121"/>
      <c r="CDA702" s="121"/>
      <c r="CDB702" s="121"/>
      <c r="CDC702" s="121"/>
      <c r="CDD702" s="121"/>
      <c r="CDE702" s="121"/>
      <c r="CDF702" s="121"/>
      <c r="CDG702" s="121"/>
      <c r="CDH702" s="121"/>
      <c r="CDI702" s="121"/>
      <c r="CDJ702" s="121"/>
      <c r="CDK702" s="121"/>
      <c r="CDL702" s="121"/>
      <c r="CDM702" s="121"/>
      <c r="CDN702" s="121"/>
      <c r="CDO702" s="121"/>
      <c r="CDP702" s="121"/>
      <c r="CDQ702" s="121"/>
      <c r="CDR702" s="121"/>
      <c r="CDS702" s="121"/>
      <c r="CDT702" s="121"/>
      <c r="CDU702" s="121"/>
      <c r="CDV702" s="121"/>
      <c r="CDW702" s="121"/>
      <c r="CDX702" s="121"/>
      <c r="CDY702" s="121"/>
      <c r="CDZ702" s="121"/>
      <c r="CEA702" s="121"/>
      <c r="CEB702" s="121"/>
      <c r="CEC702" s="121"/>
      <c r="CED702" s="121"/>
      <c r="CEE702" s="121"/>
      <c r="CEF702" s="121"/>
      <c r="CEG702" s="121"/>
      <c r="CEH702" s="121"/>
      <c r="CEI702" s="121"/>
      <c r="CEJ702" s="121"/>
      <c r="CEK702" s="121"/>
      <c r="CEL702" s="121"/>
      <c r="CEM702" s="121"/>
      <c r="CEN702" s="121"/>
      <c r="CEO702" s="121"/>
      <c r="CEP702" s="121"/>
      <c r="CEQ702" s="121"/>
      <c r="CER702" s="121"/>
      <c r="CES702" s="121"/>
      <c r="CET702" s="121"/>
      <c r="CEU702" s="121"/>
      <c r="CEV702" s="121"/>
      <c r="CEW702" s="121"/>
      <c r="CEX702" s="121"/>
      <c r="CEY702" s="121"/>
      <c r="CEZ702" s="121"/>
      <c r="CFA702" s="121"/>
      <c r="CFB702" s="121"/>
      <c r="CFC702" s="121"/>
      <c r="CFD702" s="121"/>
      <c r="CFE702" s="121"/>
      <c r="CFF702" s="121"/>
      <c r="CFG702" s="121"/>
      <c r="CFH702" s="121"/>
      <c r="CFI702" s="121"/>
      <c r="CFJ702" s="121"/>
      <c r="CFK702" s="121"/>
      <c r="CFL702" s="121"/>
      <c r="CFM702" s="121"/>
      <c r="CFN702" s="121"/>
      <c r="CFO702" s="121"/>
      <c r="CFP702" s="121"/>
      <c r="CFQ702" s="121"/>
      <c r="CFR702" s="121"/>
      <c r="CFS702" s="121"/>
      <c r="CFT702" s="121"/>
      <c r="CFU702" s="121"/>
      <c r="CFV702" s="121"/>
      <c r="CFW702" s="121"/>
      <c r="CFX702" s="121"/>
      <c r="CFY702" s="121"/>
      <c r="CFZ702" s="121"/>
      <c r="CGA702" s="121"/>
      <c r="CGB702" s="121"/>
      <c r="CGC702" s="121"/>
      <c r="CGD702" s="121"/>
      <c r="CGE702" s="121"/>
      <c r="CGF702" s="121"/>
      <c r="CGG702" s="121"/>
      <c r="CGH702" s="121"/>
      <c r="CGI702" s="121"/>
      <c r="CGJ702" s="121"/>
      <c r="CGK702" s="121"/>
      <c r="CGL702" s="121"/>
      <c r="CGM702" s="121"/>
      <c r="CGN702" s="121"/>
      <c r="CGO702" s="121"/>
      <c r="CGP702" s="121"/>
      <c r="CGQ702" s="121"/>
      <c r="CGR702" s="121"/>
      <c r="CGS702" s="121"/>
      <c r="CGT702" s="121"/>
      <c r="CGU702" s="121"/>
      <c r="CGV702" s="121"/>
      <c r="CGW702" s="121"/>
      <c r="CGX702" s="121"/>
      <c r="CGY702" s="121"/>
      <c r="CGZ702" s="121"/>
      <c r="CHA702" s="121"/>
      <c r="CHB702" s="121"/>
      <c r="CHC702" s="121"/>
      <c r="CHD702" s="121"/>
      <c r="CHE702" s="121"/>
      <c r="CHF702" s="121"/>
      <c r="CHG702" s="121"/>
      <c r="CHH702" s="121"/>
      <c r="CHI702" s="121"/>
      <c r="CHJ702" s="121"/>
      <c r="CHK702" s="121"/>
      <c r="CHL702" s="121"/>
      <c r="CHM702" s="121"/>
      <c r="CHN702" s="121"/>
      <c r="CHO702" s="121"/>
      <c r="CHP702" s="121"/>
      <c r="CHQ702" s="121"/>
      <c r="CHR702" s="121"/>
      <c r="CHS702" s="121"/>
      <c r="CHT702" s="121"/>
      <c r="CHU702" s="121"/>
      <c r="CHV702" s="121"/>
      <c r="CHW702" s="121"/>
      <c r="CHX702" s="121"/>
      <c r="CHY702" s="121"/>
      <c r="CHZ702" s="121"/>
      <c r="CIA702" s="121"/>
      <c r="CIB702" s="121"/>
      <c r="CIC702" s="121"/>
      <c r="CID702" s="121"/>
      <c r="CIE702" s="121"/>
      <c r="CIF702" s="121"/>
      <c r="CIG702" s="121"/>
      <c r="CIH702" s="121"/>
      <c r="CII702" s="121"/>
      <c r="CIJ702" s="121"/>
      <c r="CIK702" s="121"/>
      <c r="CIL702" s="121"/>
      <c r="CIM702" s="121"/>
      <c r="CIN702" s="121"/>
      <c r="CIO702" s="121"/>
      <c r="CIP702" s="121"/>
      <c r="CIQ702" s="121"/>
      <c r="CIR702" s="121"/>
      <c r="CIS702" s="121"/>
      <c r="CIT702" s="121"/>
      <c r="CIU702" s="121"/>
      <c r="CIV702" s="121"/>
      <c r="CIW702" s="121"/>
      <c r="CIX702" s="121"/>
      <c r="CIY702" s="121"/>
      <c r="CIZ702" s="121"/>
      <c r="CJA702" s="121"/>
      <c r="CJB702" s="121"/>
      <c r="CJC702" s="121"/>
      <c r="CJD702" s="121"/>
      <c r="CJE702" s="121"/>
      <c r="CJF702" s="121"/>
      <c r="CJG702" s="121"/>
      <c r="CJH702" s="121"/>
      <c r="CJI702" s="121"/>
      <c r="CJJ702" s="121"/>
      <c r="CJK702" s="121"/>
      <c r="CJL702" s="121"/>
      <c r="CJM702" s="121"/>
      <c r="CJN702" s="121"/>
      <c r="CJO702" s="121"/>
      <c r="CJP702" s="121"/>
      <c r="CJQ702" s="121"/>
      <c r="CJR702" s="121"/>
      <c r="CJS702" s="121"/>
      <c r="CJT702" s="121"/>
      <c r="CJU702" s="121"/>
      <c r="CJV702" s="121"/>
      <c r="CJW702" s="121"/>
      <c r="CJX702" s="121"/>
      <c r="CJY702" s="121"/>
      <c r="CJZ702" s="121"/>
      <c r="CKA702" s="121"/>
      <c r="CKB702" s="121"/>
      <c r="CKC702" s="121"/>
      <c r="CKD702" s="121"/>
      <c r="CKE702" s="121"/>
      <c r="CKF702" s="121"/>
      <c r="CKG702" s="121"/>
      <c r="CKH702" s="121"/>
      <c r="CKI702" s="121"/>
      <c r="CKJ702" s="121"/>
      <c r="CKK702" s="121"/>
      <c r="CKL702" s="121"/>
      <c r="CKM702" s="121"/>
      <c r="CKN702" s="121"/>
      <c r="CKO702" s="121"/>
      <c r="CKP702" s="121"/>
      <c r="CKQ702" s="121"/>
      <c r="CKR702" s="121"/>
      <c r="CKS702" s="121"/>
      <c r="CKT702" s="121"/>
      <c r="CKU702" s="121"/>
      <c r="CKV702" s="121"/>
      <c r="CKW702" s="121"/>
      <c r="CKX702" s="121"/>
      <c r="CKY702" s="121"/>
      <c r="CKZ702" s="121"/>
      <c r="CLA702" s="121"/>
      <c r="CLB702" s="121"/>
      <c r="CLC702" s="121"/>
      <c r="CLD702" s="121"/>
      <c r="CLE702" s="121"/>
      <c r="CLF702" s="121"/>
      <c r="CLG702" s="121"/>
      <c r="CLH702" s="121"/>
      <c r="CLI702" s="121"/>
      <c r="CLJ702" s="121"/>
      <c r="CLK702" s="121"/>
      <c r="CLL702" s="121"/>
      <c r="CLM702" s="121"/>
      <c r="CLN702" s="121"/>
      <c r="CLO702" s="121"/>
      <c r="CLP702" s="121"/>
      <c r="CLQ702" s="121"/>
      <c r="CLR702" s="121"/>
      <c r="CLS702" s="121"/>
      <c r="CLT702" s="121"/>
      <c r="CLU702" s="121"/>
      <c r="CLV702" s="121"/>
      <c r="CLW702" s="121"/>
      <c r="CLX702" s="121"/>
      <c r="CLY702" s="121"/>
      <c r="CLZ702" s="121"/>
      <c r="CMA702" s="121"/>
      <c r="CMB702" s="121"/>
      <c r="CMC702" s="121"/>
      <c r="CMD702" s="121"/>
      <c r="CME702" s="121"/>
      <c r="CMF702" s="121"/>
      <c r="CMG702" s="121"/>
      <c r="CMH702" s="121"/>
      <c r="CMI702" s="121"/>
      <c r="CMJ702" s="121"/>
      <c r="CMK702" s="121"/>
      <c r="CML702" s="121"/>
      <c r="CMM702" s="121"/>
      <c r="CMN702" s="121"/>
      <c r="CMO702" s="121"/>
      <c r="CMP702" s="121"/>
      <c r="CMQ702" s="121"/>
      <c r="CMR702" s="121"/>
      <c r="CMS702" s="121"/>
      <c r="CMT702" s="121"/>
      <c r="CMU702" s="121"/>
      <c r="CMV702" s="121"/>
      <c r="CMW702" s="121"/>
      <c r="CMX702" s="121"/>
      <c r="CMY702" s="121"/>
      <c r="CMZ702" s="121"/>
      <c r="CNA702" s="121"/>
      <c r="CNB702" s="121"/>
      <c r="CNC702" s="121"/>
      <c r="CND702" s="121"/>
      <c r="CNE702" s="121"/>
      <c r="CNF702" s="121"/>
      <c r="CNG702" s="121"/>
      <c r="CNH702" s="121"/>
      <c r="CNI702" s="121"/>
      <c r="CNJ702" s="121"/>
      <c r="CNK702" s="121"/>
      <c r="CNL702" s="121"/>
      <c r="CNM702" s="121"/>
      <c r="CNN702" s="121"/>
      <c r="CNO702" s="121"/>
      <c r="CNP702" s="121"/>
      <c r="CNQ702" s="121"/>
      <c r="CNR702" s="121"/>
      <c r="CNS702" s="121"/>
      <c r="CNT702" s="121"/>
      <c r="CNU702" s="121"/>
      <c r="CNV702" s="121"/>
      <c r="CNW702" s="121"/>
      <c r="CNX702" s="121"/>
      <c r="CNY702" s="121"/>
      <c r="CNZ702" s="121"/>
      <c r="COA702" s="121"/>
      <c r="COB702" s="121"/>
      <c r="COC702" s="121"/>
      <c r="COD702" s="121"/>
      <c r="COE702" s="121"/>
      <c r="COF702" s="121"/>
      <c r="COG702" s="121"/>
      <c r="COH702" s="121"/>
      <c r="COI702" s="121"/>
      <c r="COJ702" s="121"/>
      <c r="COK702" s="121"/>
      <c r="COL702" s="121"/>
      <c r="COM702" s="121"/>
      <c r="CON702" s="121"/>
      <c r="COO702" s="121"/>
      <c r="COP702" s="121"/>
      <c r="COQ702" s="121"/>
      <c r="COR702" s="121"/>
      <c r="COS702" s="121"/>
      <c r="COT702" s="121"/>
      <c r="COU702" s="121"/>
      <c r="COV702" s="121"/>
      <c r="COW702" s="121"/>
      <c r="COX702" s="121"/>
      <c r="COY702" s="121"/>
      <c r="COZ702" s="121"/>
      <c r="CPA702" s="121"/>
      <c r="CPB702" s="121"/>
      <c r="CPC702" s="121"/>
      <c r="CPD702" s="121"/>
      <c r="CPE702" s="121"/>
      <c r="CPF702" s="121"/>
      <c r="CPG702" s="121"/>
      <c r="CPH702" s="121"/>
      <c r="CPI702" s="121"/>
      <c r="CPJ702" s="121"/>
      <c r="CPK702" s="121"/>
      <c r="CPL702" s="121"/>
      <c r="CPM702" s="121"/>
      <c r="CPN702" s="121"/>
      <c r="CPO702" s="121"/>
      <c r="CPP702" s="121"/>
      <c r="CPQ702" s="121"/>
      <c r="CPR702" s="121"/>
      <c r="CPS702" s="121"/>
      <c r="CPT702" s="121"/>
      <c r="CPU702" s="121"/>
      <c r="CPV702" s="121"/>
      <c r="CPW702" s="121"/>
      <c r="CPX702" s="121"/>
      <c r="CPY702" s="121"/>
      <c r="CPZ702" s="121"/>
      <c r="CQA702" s="121"/>
      <c r="CQB702" s="121"/>
      <c r="CQC702" s="121"/>
      <c r="CQD702" s="121"/>
      <c r="CQE702" s="121"/>
      <c r="CQF702" s="121"/>
      <c r="CQG702" s="121"/>
      <c r="CQH702" s="121"/>
      <c r="CQI702" s="121"/>
      <c r="CQJ702" s="121"/>
      <c r="CQK702" s="121"/>
      <c r="CQL702" s="121"/>
      <c r="CQM702" s="121"/>
      <c r="CQN702" s="121"/>
      <c r="CQO702" s="121"/>
      <c r="CQP702" s="121"/>
      <c r="CQQ702" s="121"/>
      <c r="CQR702" s="121"/>
      <c r="CQS702" s="121"/>
      <c r="CQT702" s="121"/>
      <c r="CQU702" s="121"/>
      <c r="CQV702" s="121"/>
      <c r="CQW702" s="121"/>
      <c r="CQX702" s="121"/>
      <c r="CQY702" s="121"/>
      <c r="CQZ702" s="121"/>
      <c r="CRA702" s="121"/>
      <c r="CRB702" s="121"/>
      <c r="CRC702" s="121"/>
      <c r="CRD702" s="121"/>
      <c r="CRE702" s="121"/>
      <c r="CRF702" s="121"/>
      <c r="CRG702" s="121"/>
      <c r="CRH702" s="121"/>
      <c r="CRI702" s="121"/>
      <c r="CRJ702" s="121"/>
      <c r="CRK702" s="121"/>
      <c r="CRL702" s="121"/>
      <c r="CRM702" s="121"/>
      <c r="CRN702" s="121"/>
      <c r="CRO702" s="121"/>
      <c r="CRP702" s="121"/>
      <c r="CRQ702" s="121"/>
      <c r="CRR702" s="121"/>
      <c r="CRS702" s="121"/>
      <c r="CRT702" s="121"/>
      <c r="CRU702" s="121"/>
      <c r="CRV702" s="121"/>
      <c r="CRW702" s="121"/>
      <c r="CRX702" s="121"/>
      <c r="CRY702" s="121"/>
      <c r="CRZ702" s="121"/>
      <c r="CSA702" s="121"/>
      <c r="CSB702" s="121"/>
      <c r="CSC702" s="121"/>
      <c r="CSD702" s="121"/>
      <c r="CSE702" s="121"/>
      <c r="CSF702" s="121"/>
      <c r="CSG702" s="121"/>
      <c r="CSH702" s="121"/>
      <c r="CSI702" s="121"/>
      <c r="CSJ702" s="121"/>
      <c r="CSK702" s="121"/>
      <c r="CSL702" s="121"/>
      <c r="CSM702" s="121"/>
      <c r="CSN702" s="121"/>
      <c r="CSO702" s="121"/>
      <c r="CSP702" s="121"/>
      <c r="CSQ702" s="121"/>
      <c r="CSR702" s="121"/>
      <c r="CSS702" s="121"/>
      <c r="CST702" s="121"/>
      <c r="CSU702" s="121"/>
      <c r="CSV702" s="121"/>
      <c r="CSW702" s="121"/>
      <c r="CSX702" s="121"/>
      <c r="CSY702" s="121"/>
      <c r="CSZ702" s="121"/>
      <c r="CTA702" s="121"/>
      <c r="CTB702" s="121"/>
      <c r="CTC702" s="121"/>
      <c r="CTD702" s="121"/>
      <c r="CTE702" s="121"/>
      <c r="CTF702" s="121"/>
      <c r="CTG702" s="121"/>
      <c r="CTH702" s="121"/>
      <c r="CTI702" s="121"/>
      <c r="CTJ702" s="121"/>
      <c r="CTK702" s="121"/>
      <c r="CTL702" s="121"/>
      <c r="CTM702" s="121"/>
      <c r="CTN702" s="121"/>
      <c r="CTO702" s="121"/>
      <c r="CTP702" s="121"/>
      <c r="CTQ702" s="121"/>
      <c r="CTR702" s="121"/>
      <c r="CTS702" s="121"/>
      <c r="CTT702" s="121"/>
      <c r="CTU702" s="121"/>
      <c r="CTV702" s="121"/>
      <c r="CTW702" s="121"/>
      <c r="CTX702" s="121"/>
      <c r="CTY702" s="121"/>
      <c r="CTZ702" s="121"/>
      <c r="CUA702" s="121"/>
      <c r="CUB702" s="121"/>
      <c r="CUC702" s="121"/>
      <c r="CUD702" s="121"/>
      <c r="CUE702" s="121"/>
      <c r="CUF702" s="121"/>
      <c r="CUG702" s="121"/>
      <c r="CUH702" s="121"/>
      <c r="CUI702" s="121"/>
      <c r="CUJ702" s="121"/>
      <c r="CUK702" s="121"/>
      <c r="CUL702" s="121"/>
      <c r="CUM702" s="121"/>
      <c r="CUN702" s="121"/>
      <c r="CUO702" s="121"/>
      <c r="CUP702" s="121"/>
      <c r="CUQ702" s="121"/>
      <c r="CUR702" s="121"/>
      <c r="CUS702" s="121"/>
      <c r="CUT702" s="121"/>
      <c r="CUU702" s="121"/>
      <c r="CUV702" s="121"/>
      <c r="CUW702" s="121"/>
      <c r="CUX702" s="121"/>
      <c r="CUY702" s="121"/>
      <c r="CUZ702" s="121"/>
      <c r="CVA702" s="121"/>
      <c r="CVB702" s="121"/>
      <c r="CVC702" s="121"/>
      <c r="CVD702" s="121"/>
      <c r="CVE702" s="121"/>
      <c r="CVF702" s="121"/>
      <c r="CVG702" s="121"/>
      <c r="CVH702" s="121"/>
      <c r="CVI702" s="121"/>
      <c r="CVJ702" s="121"/>
      <c r="CVK702" s="121"/>
      <c r="CVL702" s="121"/>
      <c r="CVM702" s="121"/>
      <c r="CVN702" s="121"/>
      <c r="CVO702" s="121"/>
      <c r="CVP702" s="121"/>
      <c r="CVQ702" s="121"/>
      <c r="CVR702" s="121"/>
      <c r="CVS702" s="121"/>
      <c r="CVT702" s="121"/>
      <c r="CVU702" s="121"/>
      <c r="CVV702" s="121"/>
      <c r="CVW702" s="121"/>
      <c r="CVX702" s="121"/>
      <c r="CVY702" s="121"/>
      <c r="CVZ702" s="121"/>
      <c r="CWA702" s="121"/>
      <c r="CWB702" s="121"/>
      <c r="CWC702" s="121"/>
      <c r="CWD702" s="121"/>
      <c r="CWE702" s="121"/>
      <c r="CWF702" s="121"/>
      <c r="CWG702" s="121"/>
      <c r="CWH702" s="121"/>
      <c r="CWI702" s="121"/>
      <c r="CWJ702" s="121"/>
      <c r="CWK702" s="121"/>
      <c r="CWL702" s="121"/>
      <c r="CWM702" s="121"/>
      <c r="CWN702" s="121"/>
      <c r="CWO702" s="121"/>
      <c r="CWP702" s="121"/>
      <c r="CWQ702" s="121"/>
      <c r="CWR702" s="121"/>
      <c r="CWS702" s="121"/>
      <c r="CWT702" s="121"/>
      <c r="CWU702" s="121"/>
      <c r="CWV702" s="121"/>
      <c r="CWW702" s="121"/>
      <c r="CWX702" s="121"/>
      <c r="CWY702" s="121"/>
      <c r="CWZ702" s="121"/>
      <c r="CXA702" s="121"/>
      <c r="CXB702" s="121"/>
      <c r="CXC702" s="121"/>
      <c r="CXD702" s="121"/>
      <c r="CXE702" s="121"/>
      <c r="CXF702" s="121"/>
      <c r="CXG702" s="121"/>
      <c r="CXH702" s="121"/>
      <c r="CXI702" s="121"/>
      <c r="CXJ702" s="121"/>
      <c r="CXK702" s="121"/>
      <c r="CXL702" s="121"/>
      <c r="CXM702" s="121"/>
      <c r="CXN702" s="121"/>
      <c r="CXO702" s="121"/>
      <c r="CXP702" s="121"/>
      <c r="CXQ702" s="121"/>
      <c r="CXR702" s="121"/>
      <c r="CXS702" s="121"/>
      <c r="CXT702" s="121"/>
      <c r="CXU702" s="121"/>
      <c r="CXV702" s="121"/>
      <c r="CXW702" s="121"/>
      <c r="CXX702" s="121"/>
      <c r="CXY702" s="121"/>
      <c r="CXZ702" s="121"/>
      <c r="CYA702" s="121"/>
      <c r="CYB702" s="121"/>
      <c r="CYC702" s="121"/>
      <c r="CYD702" s="121"/>
      <c r="CYE702" s="121"/>
      <c r="CYF702" s="121"/>
      <c r="CYG702" s="121"/>
      <c r="CYH702" s="121"/>
      <c r="CYI702" s="121"/>
      <c r="CYJ702" s="121"/>
      <c r="CYK702" s="121"/>
      <c r="CYL702" s="121"/>
      <c r="CYM702" s="121"/>
      <c r="CYN702" s="121"/>
      <c r="CYO702" s="121"/>
      <c r="CYP702" s="121"/>
      <c r="CYQ702" s="121"/>
      <c r="CYR702" s="121"/>
      <c r="CYS702" s="121"/>
      <c r="CYT702" s="121"/>
      <c r="CYU702" s="121"/>
      <c r="CYV702" s="121"/>
      <c r="CYW702" s="121"/>
      <c r="CYX702" s="121"/>
      <c r="CYY702" s="121"/>
      <c r="CYZ702" s="121"/>
      <c r="CZA702" s="121"/>
      <c r="CZB702" s="121"/>
      <c r="CZC702" s="121"/>
      <c r="CZD702" s="121"/>
      <c r="CZE702" s="121"/>
      <c r="CZF702" s="121"/>
      <c r="CZG702" s="121"/>
      <c r="CZH702" s="121"/>
      <c r="CZI702" s="121"/>
      <c r="CZJ702" s="121"/>
      <c r="CZK702" s="121"/>
      <c r="CZL702" s="121"/>
      <c r="CZM702" s="121"/>
      <c r="CZN702" s="121"/>
      <c r="CZO702" s="121"/>
      <c r="CZP702" s="121"/>
      <c r="CZQ702" s="121"/>
      <c r="CZR702" s="121"/>
      <c r="CZS702" s="121"/>
      <c r="CZT702" s="121"/>
      <c r="CZU702" s="121"/>
      <c r="CZV702" s="121"/>
      <c r="CZW702" s="121"/>
      <c r="CZX702" s="121"/>
      <c r="CZY702" s="121"/>
      <c r="CZZ702" s="121"/>
      <c r="DAA702" s="121"/>
      <c r="DAB702" s="121"/>
      <c r="DAC702" s="121"/>
      <c r="DAD702" s="121"/>
      <c r="DAE702" s="121"/>
      <c r="DAF702" s="121"/>
      <c r="DAG702" s="121"/>
      <c r="DAH702" s="121"/>
      <c r="DAI702" s="121"/>
      <c r="DAJ702" s="121"/>
      <c r="DAK702" s="121"/>
      <c r="DAL702" s="121"/>
      <c r="DAM702" s="121"/>
      <c r="DAN702" s="121"/>
      <c r="DAO702" s="121"/>
      <c r="DAP702" s="121"/>
      <c r="DAQ702" s="121"/>
      <c r="DAR702" s="121"/>
      <c r="DAS702" s="121"/>
      <c r="DAT702" s="121"/>
      <c r="DAU702" s="121"/>
      <c r="DAV702" s="121"/>
      <c r="DAW702" s="121"/>
      <c r="DAX702" s="121"/>
      <c r="DAY702" s="121"/>
      <c r="DAZ702" s="121"/>
      <c r="DBA702" s="121"/>
      <c r="DBB702" s="121"/>
      <c r="DBC702" s="121"/>
      <c r="DBD702" s="121"/>
      <c r="DBE702" s="121"/>
      <c r="DBF702" s="121"/>
      <c r="DBG702" s="121"/>
      <c r="DBH702" s="121"/>
      <c r="DBI702" s="121"/>
      <c r="DBJ702" s="121"/>
      <c r="DBK702" s="121"/>
      <c r="DBL702" s="121"/>
      <c r="DBM702" s="121"/>
      <c r="DBN702" s="121"/>
      <c r="DBO702" s="121"/>
      <c r="DBP702" s="121"/>
      <c r="DBQ702" s="121"/>
      <c r="DBR702" s="121"/>
      <c r="DBS702" s="121"/>
      <c r="DBT702" s="121"/>
      <c r="DBU702" s="121"/>
      <c r="DBV702" s="121"/>
      <c r="DBW702" s="121"/>
      <c r="DBX702" s="121"/>
      <c r="DBY702" s="121"/>
      <c r="DBZ702" s="121"/>
      <c r="DCA702" s="121"/>
      <c r="DCB702" s="121"/>
      <c r="DCC702" s="121"/>
      <c r="DCD702" s="121"/>
      <c r="DCE702" s="121"/>
      <c r="DCF702" s="121"/>
      <c r="DCG702" s="121"/>
      <c r="DCH702" s="121"/>
      <c r="DCI702" s="121"/>
      <c r="DCJ702" s="121"/>
      <c r="DCK702" s="121"/>
      <c r="DCL702" s="121"/>
      <c r="DCM702" s="121"/>
      <c r="DCN702" s="121"/>
      <c r="DCO702" s="121"/>
      <c r="DCP702" s="121"/>
      <c r="DCQ702" s="121"/>
      <c r="DCR702" s="121"/>
      <c r="DCS702" s="121"/>
      <c r="DCT702" s="121"/>
      <c r="DCU702" s="121"/>
      <c r="DCV702" s="121"/>
      <c r="DCW702" s="121"/>
      <c r="DCX702" s="121"/>
      <c r="DCY702" s="121"/>
      <c r="DCZ702" s="121"/>
      <c r="DDA702" s="121"/>
      <c r="DDB702" s="121"/>
      <c r="DDC702" s="121"/>
      <c r="DDD702" s="121"/>
      <c r="DDE702" s="121"/>
      <c r="DDF702" s="121"/>
      <c r="DDG702" s="121"/>
      <c r="DDH702" s="121"/>
      <c r="DDI702" s="121"/>
      <c r="DDJ702" s="121"/>
      <c r="DDK702" s="121"/>
      <c r="DDL702" s="121"/>
      <c r="DDM702" s="121"/>
      <c r="DDN702" s="121"/>
      <c r="DDO702" s="121"/>
      <c r="DDP702" s="121"/>
      <c r="DDQ702" s="121"/>
      <c r="DDR702" s="121"/>
      <c r="DDS702" s="121"/>
      <c r="DDT702" s="121"/>
      <c r="DDU702" s="121"/>
      <c r="DDV702" s="121"/>
      <c r="DDW702" s="121"/>
      <c r="DDX702" s="121"/>
      <c r="DDY702" s="121"/>
      <c r="DDZ702" s="121"/>
      <c r="DEA702" s="121"/>
      <c r="DEB702" s="121"/>
      <c r="DEC702" s="121"/>
      <c r="DED702" s="121"/>
      <c r="DEE702" s="121"/>
      <c r="DEF702" s="121"/>
      <c r="DEG702" s="121"/>
      <c r="DEH702" s="121"/>
      <c r="DEI702" s="121"/>
      <c r="DEJ702" s="121"/>
      <c r="DEK702" s="121"/>
      <c r="DEL702" s="121"/>
      <c r="DEM702" s="121"/>
      <c r="DEN702" s="121"/>
      <c r="DEO702" s="121"/>
      <c r="DEP702" s="121"/>
      <c r="DEQ702" s="121"/>
      <c r="DER702" s="121"/>
      <c r="DES702" s="121"/>
      <c r="DET702" s="121"/>
      <c r="DEU702" s="121"/>
      <c r="DEV702" s="121"/>
      <c r="DEW702" s="121"/>
      <c r="DEX702" s="121"/>
      <c r="DEY702" s="121"/>
      <c r="DEZ702" s="121"/>
      <c r="DFA702" s="121"/>
      <c r="DFB702" s="121"/>
      <c r="DFC702" s="121"/>
      <c r="DFD702" s="121"/>
      <c r="DFE702" s="121"/>
      <c r="DFF702" s="121"/>
      <c r="DFG702" s="121"/>
      <c r="DFH702" s="121"/>
      <c r="DFI702" s="121"/>
      <c r="DFJ702" s="121"/>
      <c r="DFK702" s="121"/>
      <c r="DFL702" s="121"/>
      <c r="DFM702" s="121"/>
      <c r="DFN702" s="121"/>
      <c r="DFO702" s="121"/>
      <c r="DFP702" s="121"/>
      <c r="DFQ702" s="121"/>
      <c r="DFR702" s="121"/>
      <c r="DFS702" s="121"/>
      <c r="DFT702" s="121"/>
      <c r="DFU702" s="121"/>
      <c r="DFV702" s="121"/>
      <c r="DFW702" s="121"/>
      <c r="DFX702" s="121"/>
      <c r="DFY702" s="121"/>
      <c r="DFZ702" s="121"/>
      <c r="DGA702" s="121"/>
      <c r="DGB702" s="121"/>
      <c r="DGC702" s="121"/>
      <c r="DGD702" s="121"/>
      <c r="DGE702" s="121"/>
      <c r="DGF702" s="121"/>
      <c r="DGG702" s="121"/>
      <c r="DGH702" s="121"/>
      <c r="DGI702" s="121"/>
      <c r="DGJ702" s="121"/>
      <c r="DGK702" s="121"/>
      <c r="DGL702" s="121"/>
      <c r="DGM702" s="121"/>
      <c r="DGN702" s="121"/>
      <c r="DGO702" s="121"/>
      <c r="DGP702" s="121"/>
      <c r="DGQ702" s="121"/>
      <c r="DGR702" s="121"/>
      <c r="DGS702" s="121"/>
      <c r="DGT702" s="121"/>
      <c r="DGU702" s="121"/>
      <c r="DGV702" s="121"/>
      <c r="DGW702" s="121"/>
      <c r="DGX702" s="121"/>
      <c r="DGY702" s="121"/>
      <c r="DGZ702" s="121"/>
      <c r="DHA702" s="121"/>
      <c r="DHB702" s="121"/>
      <c r="DHC702" s="121"/>
      <c r="DHD702" s="121"/>
      <c r="DHE702" s="121"/>
      <c r="DHF702" s="121"/>
      <c r="DHG702" s="121"/>
      <c r="DHH702" s="121"/>
      <c r="DHI702" s="121"/>
      <c r="DHJ702" s="121"/>
      <c r="DHK702" s="121"/>
      <c r="DHL702" s="121"/>
      <c r="DHM702" s="121"/>
      <c r="DHN702" s="121"/>
      <c r="DHO702" s="121"/>
      <c r="DHP702" s="121"/>
      <c r="DHQ702" s="121"/>
      <c r="DHR702" s="121"/>
      <c r="DHS702" s="121"/>
      <c r="DHT702" s="121"/>
      <c r="DHU702" s="121"/>
      <c r="DHV702" s="121"/>
      <c r="DHW702" s="121"/>
      <c r="DHX702" s="121"/>
      <c r="DHY702" s="121"/>
      <c r="DHZ702" s="121"/>
      <c r="DIA702" s="121"/>
      <c r="DIB702" s="121"/>
      <c r="DIC702" s="121"/>
      <c r="DID702" s="121"/>
      <c r="DIE702" s="121"/>
      <c r="DIF702" s="121"/>
      <c r="DIG702" s="121"/>
      <c r="DIH702" s="121"/>
      <c r="DII702" s="121"/>
      <c r="DIJ702" s="121"/>
      <c r="DIK702" s="121"/>
      <c r="DIL702" s="121"/>
      <c r="DIM702" s="121"/>
      <c r="DIN702" s="121"/>
      <c r="DIO702" s="121"/>
      <c r="DIP702" s="121"/>
      <c r="DIQ702" s="121"/>
      <c r="DIR702" s="121"/>
      <c r="DIS702" s="121"/>
      <c r="DIT702" s="121"/>
      <c r="DIU702" s="121"/>
      <c r="DIV702" s="121"/>
      <c r="DIW702" s="121"/>
      <c r="DIX702" s="121"/>
      <c r="DIY702" s="121"/>
      <c r="DIZ702" s="121"/>
      <c r="DJA702" s="121"/>
      <c r="DJB702" s="121"/>
      <c r="DJC702" s="121"/>
      <c r="DJD702" s="121"/>
      <c r="DJE702" s="121"/>
      <c r="DJF702" s="121"/>
      <c r="DJG702" s="121"/>
      <c r="DJH702" s="121"/>
      <c r="DJI702" s="121"/>
      <c r="DJJ702" s="121"/>
      <c r="DJK702" s="121"/>
      <c r="DJL702" s="121"/>
      <c r="DJM702" s="121"/>
      <c r="DJN702" s="121"/>
      <c r="DJO702" s="121"/>
      <c r="DJP702" s="121"/>
      <c r="DJQ702" s="121"/>
      <c r="DJR702" s="121"/>
      <c r="DJS702" s="121"/>
      <c r="DJT702" s="121"/>
      <c r="DJU702" s="121"/>
      <c r="DJV702" s="121"/>
      <c r="DJW702" s="121"/>
      <c r="DJX702" s="121"/>
      <c r="DJY702" s="121"/>
      <c r="DJZ702" s="121"/>
      <c r="DKA702" s="121"/>
      <c r="DKB702" s="121"/>
      <c r="DKC702" s="121"/>
      <c r="DKD702" s="121"/>
      <c r="DKE702" s="121"/>
      <c r="DKF702" s="121"/>
      <c r="DKG702" s="121"/>
      <c r="DKH702" s="121"/>
      <c r="DKI702" s="121"/>
      <c r="DKJ702" s="121"/>
      <c r="DKK702" s="121"/>
      <c r="DKL702" s="121"/>
      <c r="DKM702" s="121"/>
      <c r="DKN702" s="121"/>
      <c r="DKO702" s="121"/>
      <c r="DKP702" s="121"/>
      <c r="DKQ702" s="121"/>
      <c r="DKR702" s="121"/>
      <c r="DKS702" s="121"/>
      <c r="DKT702" s="121"/>
      <c r="DKU702" s="121"/>
      <c r="DKV702" s="121"/>
      <c r="DKW702" s="121"/>
      <c r="DKX702" s="121"/>
      <c r="DKY702" s="121"/>
      <c r="DKZ702" s="121"/>
      <c r="DLA702" s="121"/>
      <c r="DLB702" s="121"/>
      <c r="DLC702" s="121"/>
      <c r="DLD702" s="121"/>
      <c r="DLE702" s="121"/>
      <c r="DLF702" s="121"/>
      <c r="DLG702" s="121"/>
      <c r="DLH702" s="121"/>
      <c r="DLI702" s="121"/>
      <c r="DLJ702" s="121"/>
      <c r="DLK702" s="121"/>
      <c r="DLL702" s="121"/>
      <c r="DLM702" s="121"/>
      <c r="DLN702" s="121"/>
      <c r="DLO702" s="121"/>
      <c r="DLP702" s="121"/>
      <c r="DLQ702" s="121"/>
      <c r="DLR702" s="121"/>
      <c r="DLS702" s="121"/>
      <c r="DLT702" s="121"/>
      <c r="DLU702" s="121"/>
      <c r="DLV702" s="121"/>
      <c r="DLW702" s="121"/>
      <c r="DLX702" s="121"/>
      <c r="DLY702" s="121"/>
      <c r="DLZ702" s="121"/>
      <c r="DMA702" s="121"/>
      <c r="DMB702" s="121"/>
      <c r="DMC702" s="121"/>
      <c r="DMD702" s="121"/>
      <c r="DME702" s="121"/>
      <c r="DMF702" s="121"/>
      <c r="DMG702" s="121"/>
      <c r="DMH702" s="121"/>
      <c r="DMI702" s="121"/>
      <c r="DMJ702" s="121"/>
      <c r="DMK702" s="121"/>
      <c r="DML702" s="121"/>
      <c r="DMM702" s="121"/>
      <c r="DMN702" s="121"/>
      <c r="DMO702" s="121"/>
      <c r="DMP702" s="121"/>
      <c r="DMQ702" s="121"/>
      <c r="DMR702" s="121"/>
      <c r="DMS702" s="121"/>
      <c r="DMT702" s="121"/>
      <c r="DMU702" s="121"/>
      <c r="DMV702" s="121"/>
      <c r="DMW702" s="121"/>
      <c r="DMX702" s="121"/>
      <c r="DMY702" s="121"/>
      <c r="DMZ702" s="121"/>
      <c r="DNA702" s="121"/>
      <c r="DNB702" s="121"/>
      <c r="DNC702" s="121"/>
      <c r="DND702" s="121"/>
      <c r="DNE702" s="121"/>
      <c r="DNF702" s="121"/>
      <c r="DNG702" s="121"/>
      <c r="DNH702" s="121"/>
      <c r="DNI702" s="121"/>
      <c r="DNJ702" s="121"/>
      <c r="DNK702" s="121"/>
      <c r="DNL702" s="121"/>
      <c r="DNM702" s="121"/>
      <c r="DNN702" s="121"/>
      <c r="DNO702" s="121"/>
      <c r="DNP702" s="121"/>
      <c r="DNQ702" s="121"/>
      <c r="DNR702" s="121"/>
      <c r="DNS702" s="121"/>
      <c r="DNT702" s="121"/>
      <c r="DNU702" s="121"/>
      <c r="DNV702" s="121"/>
      <c r="DNW702" s="121"/>
      <c r="DNX702" s="121"/>
      <c r="DNY702" s="121"/>
      <c r="DNZ702" s="121"/>
      <c r="DOA702" s="121"/>
      <c r="DOB702" s="121"/>
      <c r="DOC702" s="121"/>
      <c r="DOD702" s="121"/>
      <c r="DOE702" s="121"/>
      <c r="DOF702" s="121"/>
      <c r="DOG702" s="121"/>
      <c r="DOH702" s="121"/>
      <c r="DOI702" s="121"/>
      <c r="DOJ702" s="121"/>
      <c r="DOK702" s="121"/>
      <c r="DOL702" s="121"/>
      <c r="DOM702" s="121"/>
      <c r="DON702" s="121"/>
      <c r="DOO702" s="121"/>
      <c r="DOP702" s="121"/>
      <c r="DOQ702" s="121"/>
      <c r="DOR702" s="121"/>
      <c r="DOS702" s="121"/>
      <c r="DOT702" s="121"/>
      <c r="DOU702" s="121"/>
      <c r="DOV702" s="121"/>
      <c r="DOW702" s="121"/>
      <c r="DOX702" s="121"/>
      <c r="DOY702" s="121"/>
      <c r="DOZ702" s="121"/>
      <c r="DPA702" s="121"/>
      <c r="DPB702" s="121"/>
      <c r="DPC702" s="121"/>
      <c r="DPD702" s="121"/>
      <c r="DPE702" s="121"/>
      <c r="DPF702" s="121"/>
      <c r="DPG702" s="121"/>
      <c r="DPH702" s="121"/>
      <c r="DPI702" s="121"/>
      <c r="DPJ702" s="121"/>
      <c r="DPK702" s="121"/>
      <c r="DPL702" s="121"/>
      <c r="DPM702" s="121"/>
      <c r="DPN702" s="121"/>
      <c r="DPO702" s="121"/>
      <c r="DPP702" s="121"/>
      <c r="DPQ702" s="121"/>
      <c r="DPR702" s="121"/>
      <c r="DPS702" s="121"/>
      <c r="DPT702" s="121"/>
      <c r="DPU702" s="121"/>
      <c r="DPV702" s="121"/>
      <c r="DPW702" s="121"/>
      <c r="DPX702" s="121"/>
      <c r="DPY702" s="121"/>
      <c r="DPZ702" s="121"/>
      <c r="DQA702" s="121"/>
      <c r="DQB702" s="121"/>
      <c r="DQC702" s="121"/>
      <c r="DQD702" s="121"/>
      <c r="DQE702" s="121"/>
      <c r="DQF702" s="121"/>
      <c r="DQG702" s="121"/>
      <c r="DQH702" s="121"/>
      <c r="DQI702" s="121"/>
      <c r="DQJ702" s="121"/>
      <c r="DQK702" s="121"/>
      <c r="DQL702" s="121"/>
      <c r="DQM702" s="121"/>
      <c r="DQN702" s="121"/>
      <c r="DQO702" s="121"/>
      <c r="DQP702" s="121"/>
      <c r="DQQ702" s="121"/>
      <c r="DQR702" s="121"/>
      <c r="DQS702" s="121"/>
      <c r="DQT702" s="121"/>
      <c r="DQU702" s="121"/>
      <c r="DQV702" s="121"/>
      <c r="DQW702" s="121"/>
      <c r="DQX702" s="121"/>
      <c r="DQY702" s="121"/>
      <c r="DQZ702" s="121"/>
      <c r="DRA702" s="121"/>
      <c r="DRB702" s="121"/>
      <c r="DRC702" s="121"/>
      <c r="DRD702" s="121"/>
      <c r="DRE702" s="121"/>
      <c r="DRF702" s="121"/>
      <c r="DRG702" s="121"/>
      <c r="DRH702" s="121"/>
      <c r="DRI702" s="121"/>
      <c r="DRJ702" s="121"/>
      <c r="DRK702" s="121"/>
      <c r="DRL702" s="121"/>
      <c r="DRM702" s="121"/>
      <c r="DRN702" s="121"/>
      <c r="DRO702" s="121"/>
      <c r="DRP702" s="121"/>
      <c r="DRQ702" s="121"/>
      <c r="DRR702" s="121"/>
      <c r="DRS702" s="121"/>
      <c r="DRT702" s="121"/>
      <c r="DRU702" s="121"/>
      <c r="DRV702" s="121"/>
      <c r="DRW702" s="121"/>
      <c r="DRX702" s="121"/>
      <c r="DRY702" s="121"/>
      <c r="DRZ702" s="121"/>
      <c r="DSA702" s="121"/>
      <c r="DSB702" s="121"/>
      <c r="DSC702" s="121"/>
      <c r="DSD702" s="121"/>
      <c r="DSE702" s="121"/>
      <c r="DSF702" s="121"/>
      <c r="DSG702" s="121"/>
      <c r="DSH702" s="121"/>
      <c r="DSI702" s="121"/>
      <c r="DSJ702" s="121"/>
      <c r="DSK702" s="121"/>
      <c r="DSL702" s="121"/>
      <c r="DSM702" s="121"/>
      <c r="DSN702" s="121"/>
      <c r="DSO702" s="121"/>
      <c r="DSP702" s="121"/>
      <c r="DSQ702" s="121"/>
      <c r="DSR702" s="121"/>
      <c r="DSS702" s="121"/>
      <c r="DST702" s="121"/>
      <c r="DSU702" s="121"/>
      <c r="DSV702" s="121"/>
      <c r="DSW702" s="121"/>
      <c r="DSX702" s="121"/>
      <c r="DSY702" s="121"/>
      <c r="DSZ702" s="121"/>
      <c r="DTA702" s="121"/>
      <c r="DTB702" s="121"/>
      <c r="DTC702" s="121"/>
      <c r="DTD702" s="121"/>
      <c r="DTE702" s="121"/>
      <c r="DTF702" s="121"/>
      <c r="DTG702" s="121"/>
      <c r="DTH702" s="121"/>
      <c r="DTI702" s="121"/>
      <c r="DTJ702" s="121"/>
      <c r="DTK702" s="121"/>
      <c r="DTL702" s="121"/>
      <c r="DTM702" s="121"/>
      <c r="DTN702" s="121"/>
      <c r="DTO702" s="121"/>
      <c r="DTP702" s="121"/>
      <c r="DTQ702" s="121"/>
      <c r="DTR702" s="121"/>
      <c r="DTS702" s="121"/>
      <c r="DTT702" s="121"/>
      <c r="DTU702" s="121"/>
      <c r="DTV702" s="121"/>
      <c r="DTW702" s="121"/>
      <c r="DTX702" s="121"/>
      <c r="DTY702" s="121"/>
      <c r="DTZ702" s="121"/>
      <c r="DUA702" s="121"/>
      <c r="DUB702" s="121"/>
      <c r="DUC702" s="121"/>
      <c r="DUD702" s="121"/>
      <c r="DUE702" s="121"/>
      <c r="DUF702" s="121"/>
      <c r="DUG702" s="121"/>
      <c r="DUH702" s="121"/>
      <c r="DUI702" s="121"/>
      <c r="DUJ702" s="121"/>
      <c r="DUK702" s="121"/>
      <c r="DUL702" s="121"/>
      <c r="DUM702" s="121"/>
      <c r="DUN702" s="121"/>
      <c r="DUO702" s="121"/>
      <c r="DUP702" s="121"/>
      <c r="DUQ702" s="121"/>
      <c r="DUR702" s="121"/>
      <c r="DUS702" s="121"/>
      <c r="DUT702" s="121"/>
      <c r="DUU702" s="121"/>
      <c r="DUV702" s="121"/>
      <c r="DUW702" s="121"/>
      <c r="DUX702" s="121"/>
      <c r="DUY702" s="121"/>
      <c r="DUZ702" s="121"/>
      <c r="DVA702" s="121"/>
      <c r="DVB702" s="121"/>
      <c r="DVC702" s="121"/>
      <c r="DVD702" s="121"/>
      <c r="DVE702" s="121"/>
      <c r="DVF702" s="121"/>
      <c r="DVG702" s="121"/>
      <c r="DVH702" s="121"/>
      <c r="DVI702" s="121"/>
      <c r="DVJ702" s="121"/>
      <c r="DVK702" s="121"/>
      <c r="DVL702" s="121"/>
      <c r="DVM702" s="121"/>
      <c r="DVN702" s="121"/>
      <c r="DVO702" s="121"/>
      <c r="DVP702" s="121"/>
      <c r="DVQ702" s="121"/>
      <c r="DVR702" s="121"/>
      <c r="DVS702" s="121"/>
      <c r="DVT702" s="121"/>
      <c r="DVU702" s="121"/>
      <c r="DVV702" s="121"/>
      <c r="DVW702" s="121"/>
      <c r="DVX702" s="121"/>
      <c r="DVY702" s="121"/>
      <c r="DVZ702" s="121"/>
      <c r="DWA702" s="121"/>
      <c r="DWB702" s="121"/>
      <c r="DWC702" s="121"/>
      <c r="DWD702" s="121"/>
      <c r="DWE702" s="121"/>
      <c r="DWF702" s="121"/>
      <c r="DWG702" s="121"/>
      <c r="DWH702" s="121"/>
      <c r="DWI702" s="121"/>
      <c r="DWJ702" s="121"/>
      <c r="DWK702" s="121"/>
      <c r="DWL702" s="121"/>
      <c r="DWM702" s="121"/>
      <c r="DWN702" s="121"/>
      <c r="DWO702" s="121"/>
      <c r="DWP702" s="121"/>
      <c r="DWQ702" s="121"/>
      <c r="DWR702" s="121"/>
      <c r="DWS702" s="121"/>
      <c r="DWT702" s="121"/>
      <c r="DWU702" s="121"/>
      <c r="DWV702" s="121"/>
      <c r="DWW702" s="121"/>
      <c r="DWX702" s="121"/>
      <c r="DWY702" s="121"/>
      <c r="DWZ702" s="121"/>
      <c r="DXA702" s="121"/>
      <c r="DXB702" s="121"/>
      <c r="DXC702" s="121"/>
      <c r="DXD702" s="121"/>
      <c r="DXE702" s="121"/>
      <c r="DXF702" s="121"/>
      <c r="DXG702" s="121"/>
      <c r="DXH702" s="121"/>
      <c r="DXI702" s="121"/>
      <c r="DXJ702" s="121"/>
      <c r="DXK702" s="121"/>
      <c r="DXL702" s="121"/>
      <c r="DXM702" s="121"/>
      <c r="DXN702" s="121"/>
      <c r="DXO702" s="121"/>
      <c r="DXP702" s="121"/>
      <c r="DXQ702" s="121"/>
      <c r="DXR702" s="121"/>
      <c r="DXS702" s="121"/>
      <c r="DXT702" s="121"/>
      <c r="DXU702" s="121"/>
      <c r="DXV702" s="121"/>
      <c r="DXW702" s="121"/>
      <c r="DXX702" s="121"/>
      <c r="DXY702" s="121"/>
      <c r="DXZ702" s="121"/>
      <c r="DYA702" s="121"/>
      <c r="DYB702" s="121"/>
      <c r="DYC702" s="121"/>
      <c r="DYD702" s="121"/>
      <c r="DYE702" s="121"/>
      <c r="DYF702" s="121"/>
      <c r="DYG702" s="121"/>
      <c r="DYH702" s="121"/>
      <c r="DYI702" s="121"/>
      <c r="DYJ702" s="121"/>
      <c r="DYK702" s="121"/>
      <c r="DYL702" s="121"/>
      <c r="DYM702" s="121"/>
      <c r="DYN702" s="121"/>
      <c r="DYO702" s="121"/>
      <c r="DYP702" s="121"/>
      <c r="DYQ702" s="121"/>
      <c r="DYR702" s="121"/>
      <c r="DYS702" s="121"/>
      <c r="DYT702" s="121"/>
      <c r="DYU702" s="121"/>
      <c r="DYV702" s="121"/>
      <c r="DYW702" s="121"/>
      <c r="DYX702" s="121"/>
      <c r="DYY702" s="121"/>
      <c r="DYZ702" s="121"/>
      <c r="DZA702" s="121"/>
      <c r="DZB702" s="121"/>
      <c r="DZC702" s="121"/>
      <c r="DZD702" s="121"/>
      <c r="DZE702" s="121"/>
      <c r="DZF702" s="121"/>
      <c r="DZG702" s="121"/>
      <c r="DZH702" s="121"/>
      <c r="DZI702" s="121"/>
      <c r="DZJ702" s="121"/>
      <c r="DZK702" s="121"/>
      <c r="DZL702" s="121"/>
      <c r="DZM702" s="121"/>
      <c r="DZN702" s="121"/>
      <c r="DZO702" s="121"/>
      <c r="DZP702" s="121"/>
      <c r="DZQ702" s="121"/>
      <c r="DZR702" s="121"/>
      <c r="DZS702" s="121"/>
      <c r="DZT702" s="121"/>
      <c r="DZU702" s="121"/>
      <c r="DZV702" s="121"/>
      <c r="DZW702" s="121"/>
      <c r="DZX702" s="121"/>
      <c r="DZY702" s="121"/>
      <c r="DZZ702" s="121"/>
      <c r="EAA702" s="121"/>
      <c r="EAB702" s="121"/>
      <c r="EAC702" s="121"/>
      <c r="EAD702" s="121"/>
      <c r="EAE702" s="121"/>
      <c r="EAF702" s="121"/>
      <c r="EAG702" s="121"/>
      <c r="EAH702" s="121"/>
      <c r="EAI702" s="121"/>
      <c r="EAJ702" s="121"/>
      <c r="EAK702" s="121"/>
      <c r="EAL702" s="121"/>
      <c r="EAM702" s="121"/>
      <c r="EAN702" s="121"/>
      <c r="EAO702" s="121"/>
      <c r="EAP702" s="121"/>
      <c r="EAQ702" s="121"/>
      <c r="EAR702" s="121"/>
      <c r="EAS702" s="121"/>
      <c r="EAT702" s="121"/>
      <c r="EAU702" s="121"/>
      <c r="EAV702" s="121"/>
      <c r="EAW702" s="121"/>
      <c r="EAX702" s="121"/>
      <c r="EAY702" s="121"/>
      <c r="EAZ702" s="121"/>
      <c r="EBA702" s="121"/>
      <c r="EBB702" s="121"/>
      <c r="EBC702" s="121"/>
      <c r="EBD702" s="121"/>
      <c r="EBE702" s="121"/>
      <c r="EBF702" s="121"/>
      <c r="EBG702" s="121"/>
      <c r="EBH702" s="121"/>
      <c r="EBI702" s="121"/>
      <c r="EBJ702" s="121"/>
      <c r="EBK702" s="121"/>
      <c r="EBL702" s="121"/>
      <c r="EBM702" s="121"/>
      <c r="EBN702" s="121"/>
      <c r="EBO702" s="121"/>
      <c r="EBP702" s="121"/>
      <c r="EBQ702" s="121"/>
      <c r="EBR702" s="121"/>
      <c r="EBS702" s="121"/>
      <c r="EBT702" s="121"/>
      <c r="EBU702" s="121"/>
      <c r="EBV702" s="121"/>
      <c r="EBW702" s="121"/>
      <c r="EBX702" s="121"/>
      <c r="EBY702" s="121"/>
      <c r="EBZ702" s="121"/>
      <c r="ECA702" s="121"/>
      <c r="ECB702" s="121"/>
      <c r="ECC702" s="121"/>
      <c r="ECD702" s="121"/>
      <c r="ECE702" s="121"/>
      <c r="ECF702" s="121"/>
      <c r="ECG702" s="121"/>
      <c r="ECH702" s="121"/>
      <c r="ECI702" s="121"/>
      <c r="ECJ702" s="121"/>
      <c r="ECK702" s="121"/>
      <c r="ECL702" s="121"/>
      <c r="ECM702" s="121"/>
      <c r="ECN702" s="121"/>
      <c r="ECO702" s="121"/>
      <c r="ECP702" s="121"/>
      <c r="ECQ702" s="121"/>
      <c r="ECR702" s="121"/>
      <c r="ECS702" s="121"/>
      <c r="ECT702" s="121"/>
      <c r="ECU702" s="121"/>
      <c r="ECV702" s="121"/>
      <c r="ECW702" s="121"/>
      <c r="ECX702" s="121"/>
      <c r="ECY702" s="121"/>
      <c r="ECZ702" s="121"/>
      <c r="EDA702" s="121"/>
      <c r="EDB702" s="121"/>
      <c r="EDC702" s="121"/>
      <c r="EDD702" s="121"/>
      <c r="EDE702" s="121"/>
      <c r="EDF702" s="121"/>
      <c r="EDG702" s="121"/>
      <c r="EDH702" s="121"/>
      <c r="EDI702" s="121"/>
      <c r="EDJ702" s="121"/>
      <c r="EDK702" s="121"/>
      <c r="EDL702" s="121"/>
      <c r="EDM702" s="121"/>
      <c r="EDN702" s="121"/>
      <c r="EDO702" s="121"/>
      <c r="EDP702" s="121"/>
      <c r="EDQ702" s="121"/>
      <c r="EDR702" s="121"/>
      <c r="EDS702" s="121"/>
      <c r="EDT702" s="121"/>
      <c r="EDU702" s="121"/>
      <c r="EDV702" s="121"/>
      <c r="EDW702" s="121"/>
      <c r="EDX702" s="121"/>
      <c r="EDY702" s="121"/>
      <c r="EDZ702" s="121"/>
      <c r="EEA702" s="121"/>
      <c r="EEB702" s="121"/>
      <c r="EEC702" s="121"/>
      <c r="EED702" s="121"/>
      <c r="EEE702" s="121"/>
      <c r="EEF702" s="121"/>
      <c r="EEG702" s="121"/>
      <c r="EEH702" s="121"/>
      <c r="EEI702" s="121"/>
      <c r="EEJ702" s="121"/>
      <c r="EEK702" s="121"/>
      <c r="EEL702" s="121"/>
      <c r="EEM702" s="121"/>
      <c r="EEN702" s="121"/>
      <c r="EEO702" s="121"/>
      <c r="EEP702" s="121"/>
      <c r="EEQ702" s="121"/>
      <c r="EER702" s="121"/>
      <c r="EES702" s="121"/>
      <c r="EET702" s="121"/>
      <c r="EEU702" s="121"/>
      <c r="EEV702" s="121"/>
      <c r="EEW702" s="121"/>
      <c r="EEX702" s="121"/>
      <c r="EEY702" s="121"/>
      <c r="EEZ702" s="121"/>
      <c r="EFA702" s="121"/>
      <c r="EFB702" s="121"/>
      <c r="EFC702" s="121"/>
      <c r="EFD702" s="121"/>
      <c r="EFE702" s="121"/>
      <c r="EFF702" s="121"/>
      <c r="EFG702" s="121"/>
      <c r="EFH702" s="121"/>
      <c r="EFI702" s="121"/>
      <c r="EFJ702" s="121"/>
      <c r="EFK702" s="121"/>
      <c r="EFL702" s="121"/>
      <c r="EFM702" s="121"/>
      <c r="EFN702" s="121"/>
      <c r="EFO702" s="121"/>
      <c r="EFP702" s="121"/>
      <c r="EFQ702" s="121"/>
      <c r="EFR702" s="121"/>
      <c r="EFS702" s="121"/>
      <c r="EFT702" s="121"/>
      <c r="EFU702" s="121"/>
      <c r="EFV702" s="121"/>
      <c r="EFW702" s="121"/>
      <c r="EFX702" s="121"/>
      <c r="EFY702" s="121"/>
      <c r="EFZ702" s="121"/>
      <c r="EGA702" s="121"/>
      <c r="EGB702" s="121"/>
      <c r="EGC702" s="121"/>
      <c r="EGD702" s="121"/>
      <c r="EGE702" s="121"/>
      <c r="EGF702" s="121"/>
      <c r="EGG702" s="121"/>
      <c r="EGH702" s="121"/>
      <c r="EGI702" s="121"/>
      <c r="EGJ702" s="121"/>
      <c r="EGK702" s="121"/>
      <c r="EGL702" s="121"/>
      <c r="EGM702" s="121"/>
      <c r="EGN702" s="121"/>
      <c r="EGO702" s="121"/>
      <c r="EGP702" s="121"/>
      <c r="EGQ702" s="121"/>
      <c r="EGR702" s="121"/>
      <c r="EGS702" s="121"/>
      <c r="EGT702" s="121"/>
      <c r="EGU702" s="121"/>
      <c r="EGV702" s="121"/>
      <c r="EGW702" s="121"/>
      <c r="EGX702" s="121"/>
      <c r="EGY702" s="121"/>
      <c r="EGZ702" s="121"/>
      <c r="EHA702" s="121"/>
      <c r="EHB702" s="121"/>
      <c r="EHC702" s="121"/>
      <c r="EHD702" s="121"/>
      <c r="EHE702" s="121"/>
      <c r="EHF702" s="121"/>
      <c r="EHG702" s="121"/>
      <c r="EHH702" s="121"/>
      <c r="EHI702" s="121"/>
      <c r="EHJ702" s="121"/>
      <c r="EHK702" s="121"/>
      <c r="EHL702" s="121"/>
      <c r="EHM702" s="121"/>
      <c r="EHN702" s="121"/>
      <c r="EHO702" s="121"/>
      <c r="EHP702" s="121"/>
      <c r="EHQ702" s="121"/>
      <c r="EHR702" s="121"/>
      <c r="EHS702" s="121"/>
      <c r="EHT702" s="121"/>
      <c r="EHU702" s="121"/>
      <c r="EHV702" s="121"/>
      <c r="EHW702" s="121"/>
      <c r="EHX702" s="121"/>
      <c r="EHY702" s="121"/>
      <c r="EHZ702" s="121"/>
      <c r="EIA702" s="121"/>
      <c r="EIB702" s="121"/>
      <c r="EIC702" s="121"/>
      <c r="EID702" s="121"/>
      <c r="EIE702" s="121"/>
      <c r="EIF702" s="121"/>
      <c r="EIG702" s="121"/>
      <c r="EIH702" s="121"/>
      <c r="EII702" s="121"/>
      <c r="EIJ702" s="121"/>
      <c r="EIK702" s="121"/>
      <c r="EIL702" s="121"/>
      <c r="EIM702" s="121"/>
      <c r="EIN702" s="121"/>
      <c r="EIO702" s="121"/>
      <c r="EIP702" s="121"/>
      <c r="EIQ702" s="121"/>
      <c r="EIR702" s="121"/>
      <c r="EIS702" s="121"/>
      <c r="EIT702" s="121"/>
      <c r="EIU702" s="121"/>
      <c r="EIV702" s="121"/>
      <c r="EIW702" s="121"/>
      <c r="EIX702" s="121"/>
      <c r="EIY702" s="121"/>
      <c r="EIZ702" s="121"/>
      <c r="EJA702" s="121"/>
      <c r="EJB702" s="121"/>
      <c r="EJC702" s="121"/>
      <c r="EJD702" s="121"/>
      <c r="EJE702" s="121"/>
      <c r="EJF702" s="121"/>
      <c r="EJG702" s="121"/>
      <c r="EJH702" s="121"/>
      <c r="EJI702" s="121"/>
      <c r="EJJ702" s="121"/>
      <c r="EJK702" s="121"/>
      <c r="EJL702" s="121"/>
      <c r="EJM702" s="121"/>
      <c r="EJN702" s="121"/>
      <c r="EJO702" s="121"/>
      <c r="EJP702" s="121"/>
      <c r="EJQ702" s="121"/>
      <c r="EJR702" s="121"/>
      <c r="EJS702" s="121"/>
      <c r="EJT702" s="121"/>
      <c r="EJU702" s="121"/>
      <c r="EJV702" s="121"/>
      <c r="EJW702" s="121"/>
      <c r="EJX702" s="121"/>
      <c r="EJY702" s="121"/>
      <c r="EJZ702" s="121"/>
      <c r="EKA702" s="121"/>
      <c r="EKB702" s="121"/>
      <c r="EKC702" s="121"/>
      <c r="EKD702" s="121"/>
      <c r="EKE702" s="121"/>
      <c r="EKF702" s="121"/>
      <c r="EKG702" s="121"/>
      <c r="EKH702" s="121"/>
      <c r="EKI702" s="121"/>
      <c r="EKJ702" s="121"/>
      <c r="EKK702" s="121"/>
      <c r="EKL702" s="121"/>
      <c r="EKM702" s="121"/>
      <c r="EKN702" s="121"/>
      <c r="EKO702" s="121"/>
      <c r="EKP702" s="121"/>
      <c r="EKQ702" s="121"/>
      <c r="EKR702" s="121"/>
      <c r="EKS702" s="121"/>
      <c r="EKT702" s="121"/>
      <c r="EKU702" s="121"/>
      <c r="EKV702" s="121"/>
      <c r="EKW702" s="121"/>
      <c r="EKX702" s="121"/>
      <c r="EKY702" s="121"/>
      <c r="EKZ702" s="121"/>
      <c r="ELA702" s="121"/>
      <c r="ELB702" s="121"/>
      <c r="ELC702" s="121"/>
      <c r="ELD702" s="121"/>
      <c r="ELE702" s="121"/>
      <c r="ELF702" s="121"/>
      <c r="ELG702" s="121"/>
      <c r="ELH702" s="121"/>
      <c r="ELI702" s="121"/>
      <c r="ELJ702" s="121"/>
      <c r="ELK702" s="121"/>
      <c r="ELL702" s="121"/>
      <c r="ELM702" s="121"/>
      <c r="ELN702" s="121"/>
      <c r="ELO702" s="121"/>
      <c r="ELP702" s="121"/>
      <c r="ELQ702" s="121"/>
      <c r="ELR702" s="121"/>
      <c r="ELS702" s="121"/>
      <c r="ELT702" s="121"/>
      <c r="ELU702" s="121"/>
      <c r="ELV702" s="121"/>
      <c r="ELW702" s="121"/>
      <c r="ELX702" s="121"/>
      <c r="ELY702" s="121"/>
      <c r="ELZ702" s="121"/>
      <c r="EMA702" s="121"/>
      <c r="EMB702" s="121"/>
      <c r="EMC702" s="121"/>
      <c r="EMD702" s="121"/>
      <c r="EME702" s="121"/>
      <c r="EMF702" s="121"/>
      <c r="EMG702" s="121"/>
      <c r="EMH702" s="121"/>
      <c r="EMI702" s="121"/>
      <c r="EMJ702" s="121"/>
      <c r="EMK702" s="121"/>
      <c r="EML702" s="121"/>
      <c r="EMM702" s="121"/>
      <c r="EMN702" s="121"/>
      <c r="EMO702" s="121"/>
      <c r="EMP702" s="121"/>
      <c r="EMQ702" s="121"/>
      <c r="EMR702" s="121"/>
      <c r="EMS702" s="121"/>
      <c r="EMT702" s="121"/>
      <c r="EMU702" s="121"/>
      <c r="EMV702" s="121"/>
      <c r="EMW702" s="121"/>
      <c r="EMX702" s="121"/>
      <c r="EMY702" s="121"/>
      <c r="EMZ702" s="121"/>
      <c r="ENA702" s="121"/>
      <c r="ENB702" s="121"/>
      <c r="ENC702" s="121"/>
      <c r="END702" s="121"/>
      <c r="ENE702" s="121"/>
      <c r="ENF702" s="121"/>
      <c r="ENG702" s="121"/>
      <c r="ENH702" s="121"/>
      <c r="ENI702" s="121"/>
      <c r="ENJ702" s="121"/>
      <c r="ENK702" s="121"/>
      <c r="ENL702" s="121"/>
      <c r="ENM702" s="121"/>
      <c r="ENN702" s="121"/>
      <c r="ENO702" s="121"/>
      <c r="ENP702" s="121"/>
      <c r="ENQ702" s="121"/>
      <c r="ENR702" s="121"/>
      <c r="ENS702" s="121"/>
      <c r="ENT702" s="121"/>
      <c r="ENU702" s="121"/>
      <c r="ENV702" s="121"/>
      <c r="ENW702" s="121"/>
      <c r="ENX702" s="121"/>
      <c r="ENY702" s="121"/>
      <c r="ENZ702" s="121"/>
      <c r="EOA702" s="121"/>
      <c r="EOB702" s="121"/>
      <c r="EOC702" s="121"/>
      <c r="EOD702" s="121"/>
      <c r="EOE702" s="121"/>
      <c r="EOF702" s="121"/>
      <c r="EOG702" s="121"/>
      <c r="EOH702" s="121"/>
      <c r="EOI702" s="121"/>
      <c r="EOJ702" s="121"/>
      <c r="EOK702" s="121"/>
      <c r="EOL702" s="121"/>
      <c r="EOM702" s="121"/>
      <c r="EON702" s="121"/>
      <c r="EOO702" s="121"/>
      <c r="EOP702" s="121"/>
      <c r="EOQ702" s="121"/>
      <c r="EOR702" s="121"/>
      <c r="EOS702" s="121"/>
      <c r="EOT702" s="121"/>
      <c r="EOU702" s="121"/>
      <c r="EOV702" s="121"/>
      <c r="EOW702" s="121"/>
      <c r="EOX702" s="121"/>
      <c r="EOY702" s="121"/>
      <c r="EOZ702" s="121"/>
      <c r="EPA702" s="121"/>
      <c r="EPB702" s="121"/>
      <c r="EPC702" s="121"/>
      <c r="EPD702" s="121"/>
      <c r="EPE702" s="121"/>
      <c r="EPF702" s="121"/>
      <c r="EPG702" s="121"/>
      <c r="EPH702" s="121"/>
      <c r="EPI702" s="121"/>
      <c r="EPJ702" s="121"/>
      <c r="EPK702" s="121"/>
      <c r="EPL702" s="121"/>
      <c r="EPM702" s="121"/>
      <c r="EPN702" s="121"/>
      <c r="EPO702" s="121"/>
      <c r="EPP702" s="121"/>
      <c r="EPQ702" s="121"/>
      <c r="EPR702" s="121"/>
      <c r="EPS702" s="121"/>
      <c r="EPT702" s="121"/>
      <c r="EPU702" s="121"/>
      <c r="EPV702" s="121"/>
      <c r="EPW702" s="121"/>
      <c r="EPX702" s="121"/>
      <c r="EPY702" s="121"/>
      <c r="EPZ702" s="121"/>
      <c r="EQA702" s="121"/>
      <c r="EQB702" s="121"/>
      <c r="EQC702" s="121"/>
      <c r="EQD702" s="121"/>
      <c r="EQE702" s="121"/>
      <c r="EQF702" s="121"/>
      <c r="EQG702" s="121"/>
      <c r="EQH702" s="121"/>
      <c r="EQI702" s="121"/>
      <c r="EQJ702" s="121"/>
      <c r="EQK702" s="121"/>
      <c r="EQL702" s="121"/>
      <c r="EQM702" s="121"/>
      <c r="EQN702" s="121"/>
      <c r="EQO702" s="121"/>
      <c r="EQP702" s="121"/>
      <c r="EQQ702" s="121"/>
      <c r="EQR702" s="121"/>
      <c r="EQS702" s="121"/>
      <c r="EQT702" s="121"/>
      <c r="EQU702" s="121"/>
      <c r="EQV702" s="121"/>
      <c r="EQW702" s="121"/>
      <c r="EQX702" s="121"/>
      <c r="EQY702" s="121"/>
      <c r="EQZ702" s="121"/>
      <c r="ERA702" s="121"/>
      <c r="ERB702" s="121"/>
      <c r="ERC702" s="121"/>
      <c r="ERD702" s="121"/>
      <c r="ERE702" s="121"/>
      <c r="ERF702" s="121"/>
      <c r="ERG702" s="121"/>
      <c r="ERH702" s="121"/>
      <c r="ERI702" s="121"/>
      <c r="ERJ702" s="121"/>
      <c r="ERK702" s="121"/>
      <c r="ERL702" s="121"/>
      <c r="ERM702" s="121"/>
      <c r="ERN702" s="121"/>
      <c r="ERO702" s="121"/>
      <c r="ERP702" s="121"/>
      <c r="ERQ702" s="121"/>
      <c r="ERR702" s="121"/>
      <c r="ERS702" s="121"/>
      <c r="ERT702" s="121"/>
      <c r="ERU702" s="121"/>
      <c r="ERV702" s="121"/>
      <c r="ERW702" s="121"/>
      <c r="ERX702" s="121"/>
      <c r="ERY702" s="121"/>
      <c r="ERZ702" s="121"/>
      <c r="ESA702" s="121"/>
      <c r="ESB702" s="121"/>
      <c r="ESC702" s="121"/>
      <c r="ESD702" s="121"/>
      <c r="ESE702" s="121"/>
      <c r="ESF702" s="121"/>
      <c r="ESG702" s="121"/>
      <c r="ESH702" s="121"/>
      <c r="ESI702" s="121"/>
      <c r="ESJ702" s="121"/>
      <c r="ESK702" s="121"/>
      <c r="ESL702" s="121"/>
      <c r="ESM702" s="121"/>
      <c r="ESN702" s="121"/>
      <c r="ESO702" s="121"/>
      <c r="ESP702" s="121"/>
      <c r="ESQ702" s="121"/>
      <c r="ESR702" s="121"/>
      <c r="ESS702" s="121"/>
      <c r="EST702" s="121"/>
      <c r="ESU702" s="121"/>
      <c r="ESV702" s="121"/>
      <c r="ESW702" s="121"/>
      <c r="ESX702" s="121"/>
      <c r="ESY702" s="121"/>
      <c r="ESZ702" s="121"/>
      <c r="ETA702" s="121"/>
      <c r="ETB702" s="121"/>
      <c r="ETC702" s="121"/>
      <c r="ETD702" s="121"/>
      <c r="ETE702" s="121"/>
      <c r="ETF702" s="121"/>
      <c r="ETG702" s="121"/>
      <c r="ETH702" s="121"/>
      <c r="ETI702" s="121"/>
      <c r="ETJ702" s="121"/>
      <c r="ETK702" s="121"/>
      <c r="ETL702" s="121"/>
      <c r="ETM702" s="121"/>
      <c r="ETN702" s="121"/>
      <c r="ETO702" s="121"/>
      <c r="ETP702" s="121"/>
      <c r="ETQ702" s="121"/>
      <c r="ETR702" s="121"/>
      <c r="ETS702" s="121"/>
      <c r="ETT702" s="121"/>
      <c r="ETU702" s="121"/>
      <c r="ETV702" s="121"/>
      <c r="ETW702" s="121"/>
      <c r="ETX702" s="121"/>
      <c r="ETY702" s="121"/>
      <c r="ETZ702" s="121"/>
      <c r="EUA702" s="121"/>
      <c r="EUB702" s="121"/>
      <c r="EUC702" s="121"/>
      <c r="EUD702" s="121"/>
      <c r="EUE702" s="121"/>
      <c r="EUF702" s="121"/>
      <c r="EUG702" s="121"/>
      <c r="EUH702" s="121"/>
      <c r="EUI702" s="121"/>
      <c r="EUJ702" s="121"/>
      <c r="EUK702" s="121"/>
      <c r="EUL702" s="121"/>
      <c r="EUM702" s="121"/>
      <c r="EUN702" s="121"/>
      <c r="EUO702" s="121"/>
      <c r="EUP702" s="121"/>
      <c r="EUQ702" s="121"/>
      <c r="EUR702" s="121"/>
      <c r="EUS702" s="121"/>
      <c r="EUT702" s="121"/>
      <c r="EUU702" s="121"/>
      <c r="EUV702" s="121"/>
      <c r="EUW702" s="121"/>
      <c r="EUX702" s="121"/>
      <c r="EUY702" s="121"/>
      <c r="EUZ702" s="121"/>
      <c r="EVA702" s="121"/>
      <c r="EVB702" s="121"/>
      <c r="EVC702" s="121"/>
      <c r="EVD702" s="121"/>
      <c r="EVE702" s="121"/>
      <c r="EVF702" s="121"/>
      <c r="EVG702" s="121"/>
      <c r="EVH702" s="121"/>
      <c r="EVI702" s="121"/>
      <c r="EVJ702" s="121"/>
      <c r="EVK702" s="121"/>
      <c r="EVL702" s="121"/>
      <c r="EVM702" s="121"/>
      <c r="EVN702" s="121"/>
      <c r="EVO702" s="121"/>
      <c r="EVP702" s="121"/>
      <c r="EVQ702" s="121"/>
      <c r="EVR702" s="121"/>
      <c r="EVS702" s="121"/>
      <c r="EVT702" s="121"/>
      <c r="EVU702" s="121"/>
      <c r="EVV702" s="121"/>
      <c r="EVW702" s="121"/>
      <c r="EVX702" s="121"/>
      <c r="EVY702" s="121"/>
      <c r="EVZ702" s="121"/>
      <c r="EWA702" s="121"/>
      <c r="EWB702" s="121"/>
      <c r="EWC702" s="121"/>
      <c r="EWD702" s="121"/>
      <c r="EWE702" s="121"/>
      <c r="EWF702" s="121"/>
      <c r="EWG702" s="121"/>
      <c r="EWH702" s="121"/>
      <c r="EWI702" s="121"/>
      <c r="EWJ702" s="121"/>
      <c r="EWK702" s="121"/>
      <c r="EWL702" s="121"/>
      <c r="EWM702" s="121"/>
      <c r="EWN702" s="121"/>
      <c r="EWO702" s="121"/>
      <c r="EWP702" s="121"/>
      <c r="EWQ702" s="121"/>
      <c r="EWR702" s="121"/>
      <c r="EWS702" s="121"/>
      <c r="EWT702" s="121"/>
      <c r="EWU702" s="121"/>
      <c r="EWV702" s="121"/>
      <c r="EWW702" s="121"/>
      <c r="EWX702" s="121"/>
      <c r="EWY702" s="121"/>
      <c r="EWZ702" s="121"/>
      <c r="EXA702" s="121"/>
      <c r="EXB702" s="121"/>
      <c r="EXC702" s="121"/>
      <c r="EXD702" s="121"/>
      <c r="EXE702" s="121"/>
      <c r="EXF702" s="121"/>
      <c r="EXG702" s="121"/>
      <c r="EXH702" s="121"/>
      <c r="EXI702" s="121"/>
      <c r="EXJ702" s="121"/>
      <c r="EXK702" s="121"/>
      <c r="EXL702" s="121"/>
      <c r="EXM702" s="121"/>
      <c r="EXN702" s="121"/>
      <c r="EXO702" s="121"/>
      <c r="EXP702" s="121"/>
      <c r="EXQ702" s="121"/>
      <c r="EXR702" s="121"/>
      <c r="EXS702" s="121"/>
      <c r="EXT702" s="121"/>
      <c r="EXU702" s="121"/>
      <c r="EXV702" s="121"/>
      <c r="EXW702" s="121"/>
      <c r="EXX702" s="121"/>
      <c r="EXY702" s="121"/>
      <c r="EXZ702" s="121"/>
      <c r="EYA702" s="121"/>
      <c r="EYB702" s="121"/>
      <c r="EYC702" s="121"/>
      <c r="EYD702" s="121"/>
      <c r="EYE702" s="121"/>
      <c r="EYF702" s="121"/>
      <c r="EYG702" s="121"/>
      <c r="EYH702" s="121"/>
      <c r="EYI702" s="121"/>
      <c r="EYJ702" s="121"/>
      <c r="EYK702" s="121"/>
      <c r="EYL702" s="121"/>
      <c r="EYM702" s="121"/>
      <c r="EYN702" s="121"/>
      <c r="EYO702" s="121"/>
      <c r="EYP702" s="121"/>
      <c r="EYQ702" s="121"/>
      <c r="EYR702" s="121"/>
      <c r="EYS702" s="121"/>
      <c r="EYT702" s="121"/>
      <c r="EYU702" s="121"/>
      <c r="EYV702" s="121"/>
      <c r="EYW702" s="121"/>
      <c r="EYX702" s="121"/>
      <c r="EYY702" s="121"/>
      <c r="EYZ702" s="121"/>
      <c r="EZA702" s="121"/>
      <c r="EZB702" s="121"/>
      <c r="EZC702" s="121"/>
      <c r="EZD702" s="121"/>
      <c r="EZE702" s="121"/>
      <c r="EZF702" s="121"/>
      <c r="EZG702" s="121"/>
      <c r="EZH702" s="121"/>
      <c r="EZI702" s="121"/>
      <c r="EZJ702" s="121"/>
      <c r="EZK702" s="121"/>
      <c r="EZL702" s="121"/>
      <c r="EZM702" s="121"/>
      <c r="EZN702" s="121"/>
      <c r="EZO702" s="121"/>
      <c r="EZP702" s="121"/>
      <c r="EZQ702" s="121"/>
      <c r="EZR702" s="121"/>
      <c r="EZS702" s="121"/>
      <c r="EZT702" s="121"/>
      <c r="EZU702" s="121"/>
      <c r="EZV702" s="121"/>
      <c r="EZW702" s="121"/>
      <c r="EZX702" s="121"/>
      <c r="EZY702" s="121"/>
      <c r="EZZ702" s="121"/>
      <c r="FAA702" s="121"/>
      <c r="FAB702" s="121"/>
      <c r="FAC702" s="121"/>
      <c r="FAD702" s="121"/>
      <c r="FAE702" s="121"/>
      <c r="FAF702" s="121"/>
      <c r="FAG702" s="121"/>
      <c r="FAH702" s="121"/>
      <c r="FAI702" s="121"/>
      <c r="FAJ702" s="121"/>
      <c r="FAK702" s="121"/>
      <c r="FAL702" s="121"/>
      <c r="FAM702" s="121"/>
      <c r="FAN702" s="121"/>
      <c r="FAO702" s="121"/>
      <c r="FAP702" s="121"/>
      <c r="FAQ702" s="121"/>
      <c r="FAR702" s="121"/>
      <c r="FAS702" s="121"/>
      <c r="FAT702" s="121"/>
      <c r="FAU702" s="121"/>
      <c r="FAV702" s="121"/>
      <c r="FAW702" s="121"/>
      <c r="FAX702" s="121"/>
      <c r="FAY702" s="121"/>
      <c r="FAZ702" s="121"/>
      <c r="FBA702" s="121"/>
      <c r="FBB702" s="121"/>
      <c r="FBC702" s="121"/>
      <c r="FBD702" s="121"/>
      <c r="FBE702" s="121"/>
      <c r="FBF702" s="121"/>
      <c r="FBG702" s="121"/>
      <c r="FBH702" s="121"/>
      <c r="FBI702" s="121"/>
      <c r="FBJ702" s="121"/>
      <c r="FBK702" s="121"/>
      <c r="FBL702" s="121"/>
      <c r="FBM702" s="121"/>
      <c r="FBN702" s="121"/>
      <c r="FBO702" s="121"/>
      <c r="FBP702" s="121"/>
      <c r="FBQ702" s="121"/>
      <c r="FBR702" s="121"/>
      <c r="FBS702" s="121"/>
      <c r="FBT702" s="121"/>
      <c r="FBU702" s="121"/>
      <c r="FBV702" s="121"/>
      <c r="FBW702" s="121"/>
      <c r="FBX702" s="121"/>
      <c r="FBY702" s="121"/>
      <c r="FBZ702" s="121"/>
      <c r="FCA702" s="121"/>
      <c r="FCB702" s="121"/>
      <c r="FCC702" s="121"/>
      <c r="FCD702" s="121"/>
      <c r="FCE702" s="121"/>
      <c r="FCF702" s="121"/>
      <c r="FCG702" s="121"/>
      <c r="FCH702" s="121"/>
      <c r="FCI702" s="121"/>
      <c r="FCJ702" s="121"/>
      <c r="FCK702" s="121"/>
      <c r="FCL702" s="121"/>
      <c r="FCM702" s="121"/>
      <c r="FCN702" s="121"/>
      <c r="FCO702" s="121"/>
      <c r="FCP702" s="121"/>
      <c r="FCQ702" s="121"/>
      <c r="FCR702" s="121"/>
      <c r="FCS702" s="121"/>
      <c r="FCT702" s="121"/>
      <c r="FCU702" s="121"/>
      <c r="FCV702" s="121"/>
      <c r="FCW702" s="121"/>
      <c r="FCX702" s="121"/>
      <c r="FCY702" s="121"/>
      <c r="FCZ702" s="121"/>
      <c r="FDA702" s="121"/>
      <c r="FDB702" s="121"/>
      <c r="FDC702" s="121"/>
      <c r="FDD702" s="121"/>
      <c r="FDE702" s="121"/>
      <c r="FDF702" s="121"/>
      <c r="FDG702" s="121"/>
      <c r="FDH702" s="121"/>
      <c r="FDI702" s="121"/>
      <c r="FDJ702" s="121"/>
      <c r="FDK702" s="121"/>
      <c r="FDL702" s="121"/>
      <c r="FDM702" s="121"/>
      <c r="FDN702" s="121"/>
      <c r="FDO702" s="121"/>
      <c r="FDP702" s="121"/>
      <c r="FDQ702" s="121"/>
      <c r="FDR702" s="121"/>
      <c r="FDS702" s="121"/>
      <c r="FDT702" s="121"/>
      <c r="FDU702" s="121"/>
      <c r="FDV702" s="121"/>
      <c r="FDW702" s="121"/>
      <c r="FDX702" s="121"/>
      <c r="FDY702" s="121"/>
      <c r="FDZ702" s="121"/>
      <c r="FEA702" s="121"/>
      <c r="FEB702" s="121"/>
      <c r="FEC702" s="121"/>
      <c r="FED702" s="121"/>
      <c r="FEE702" s="121"/>
      <c r="FEF702" s="121"/>
      <c r="FEG702" s="121"/>
      <c r="FEH702" s="121"/>
      <c r="FEI702" s="121"/>
      <c r="FEJ702" s="121"/>
      <c r="FEK702" s="121"/>
      <c r="FEL702" s="121"/>
      <c r="FEM702" s="121"/>
      <c r="FEN702" s="121"/>
      <c r="FEO702" s="121"/>
      <c r="FEP702" s="121"/>
      <c r="FEQ702" s="121"/>
      <c r="FER702" s="121"/>
      <c r="FES702" s="121"/>
      <c r="FET702" s="121"/>
      <c r="FEU702" s="121"/>
      <c r="FEV702" s="121"/>
      <c r="FEW702" s="121"/>
      <c r="FEX702" s="121"/>
      <c r="FEY702" s="121"/>
      <c r="FEZ702" s="121"/>
      <c r="FFA702" s="121"/>
      <c r="FFB702" s="121"/>
      <c r="FFC702" s="121"/>
      <c r="FFD702" s="121"/>
      <c r="FFE702" s="121"/>
      <c r="FFF702" s="121"/>
      <c r="FFG702" s="121"/>
      <c r="FFH702" s="121"/>
      <c r="FFI702" s="121"/>
      <c r="FFJ702" s="121"/>
      <c r="FFK702" s="121"/>
      <c r="FFL702" s="121"/>
      <c r="FFM702" s="121"/>
      <c r="FFN702" s="121"/>
      <c r="FFO702" s="121"/>
      <c r="FFP702" s="121"/>
      <c r="FFQ702" s="121"/>
      <c r="FFR702" s="121"/>
      <c r="FFS702" s="121"/>
      <c r="FFT702" s="121"/>
      <c r="FFU702" s="121"/>
      <c r="FFV702" s="121"/>
      <c r="FFW702" s="121"/>
      <c r="FFX702" s="121"/>
      <c r="FFY702" s="121"/>
      <c r="FFZ702" s="121"/>
      <c r="FGA702" s="121"/>
      <c r="FGB702" s="121"/>
      <c r="FGC702" s="121"/>
      <c r="FGD702" s="121"/>
      <c r="FGE702" s="121"/>
      <c r="FGF702" s="121"/>
      <c r="FGG702" s="121"/>
      <c r="FGH702" s="121"/>
      <c r="FGI702" s="121"/>
      <c r="FGJ702" s="121"/>
      <c r="FGK702" s="121"/>
      <c r="FGL702" s="121"/>
      <c r="FGM702" s="121"/>
      <c r="FGN702" s="121"/>
      <c r="FGO702" s="121"/>
      <c r="FGP702" s="121"/>
      <c r="FGQ702" s="121"/>
      <c r="FGR702" s="121"/>
      <c r="FGS702" s="121"/>
      <c r="FGT702" s="121"/>
      <c r="FGU702" s="121"/>
      <c r="FGV702" s="121"/>
      <c r="FGW702" s="121"/>
      <c r="FGX702" s="121"/>
      <c r="FGY702" s="121"/>
      <c r="FGZ702" s="121"/>
      <c r="FHA702" s="121"/>
      <c r="FHB702" s="121"/>
      <c r="FHC702" s="121"/>
      <c r="FHD702" s="121"/>
      <c r="FHE702" s="121"/>
      <c r="FHF702" s="121"/>
      <c r="FHG702" s="121"/>
      <c r="FHH702" s="121"/>
      <c r="FHI702" s="121"/>
      <c r="FHJ702" s="121"/>
      <c r="FHK702" s="121"/>
      <c r="FHL702" s="121"/>
      <c r="FHM702" s="121"/>
      <c r="FHN702" s="121"/>
      <c r="FHO702" s="121"/>
      <c r="FHP702" s="121"/>
      <c r="FHQ702" s="121"/>
      <c r="FHR702" s="121"/>
      <c r="FHS702" s="121"/>
      <c r="FHT702" s="121"/>
      <c r="FHU702" s="121"/>
      <c r="FHV702" s="121"/>
      <c r="FHW702" s="121"/>
      <c r="FHX702" s="121"/>
      <c r="FHY702" s="121"/>
      <c r="FHZ702" s="121"/>
      <c r="FIA702" s="121"/>
      <c r="FIB702" s="121"/>
      <c r="FIC702" s="121"/>
      <c r="FID702" s="121"/>
      <c r="FIE702" s="121"/>
      <c r="FIF702" s="121"/>
      <c r="FIG702" s="121"/>
      <c r="FIH702" s="121"/>
      <c r="FII702" s="121"/>
      <c r="FIJ702" s="121"/>
      <c r="FIK702" s="121"/>
      <c r="FIL702" s="121"/>
      <c r="FIM702" s="121"/>
      <c r="FIN702" s="121"/>
      <c r="FIO702" s="121"/>
      <c r="FIP702" s="121"/>
      <c r="FIQ702" s="121"/>
      <c r="FIR702" s="121"/>
      <c r="FIS702" s="121"/>
      <c r="FIT702" s="121"/>
      <c r="FIU702" s="121"/>
      <c r="FIV702" s="121"/>
      <c r="FIW702" s="121"/>
      <c r="FIX702" s="121"/>
      <c r="FIY702" s="121"/>
      <c r="FIZ702" s="121"/>
      <c r="FJA702" s="121"/>
      <c r="FJB702" s="121"/>
      <c r="FJC702" s="121"/>
      <c r="FJD702" s="121"/>
      <c r="FJE702" s="121"/>
      <c r="FJF702" s="121"/>
      <c r="FJG702" s="121"/>
      <c r="FJH702" s="121"/>
      <c r="FJI702" s="121"/>
      <c r="FJJ702" s="121"/>
      <c r="FJK702" s="121"/>
      <c r="FJL702" s="121"/>
      <c r="FJM702" s="121"/>
      <c r="FJN702" s="121"/>
      <c r="FJO702" s="121"/>
      <c r="FJP702" s="121"/>
      <c r="FJQ702" s="121"/>
      <c r="FJR702" s="121"/>
      <c r="FJS702" s="121"/>
      <c r="FJT702" s="121"/>
      <c r="FJU702" s="121"/>
      <c r="FJV702" s="121"/>
      <c r="FJW702" s="121"/>
      <c r="FJX702" s="121"/>
      <c r="FJY702" s="121"/>
      <c r="FJZ702" s="121"/>
      <c r="FKA702" s="121"/>
      <c r="FKB702" s="121"/>
      <c r="FKC702" s="121"/>
      <c r="FKD702" s="121"/>
      <c r="FKE702" s="121"/>
      <c r="FKF702" s="121"/>
      <c r="FKG702" s="121"/>
      <c r="FKH702" s="121"/>
      <c r="FKI702" s="121"/>
      <c r="FKJ702" s="121"/>
      <c r="FKK702" s="121"/>
      <c r="FKL702" s="121"/>
      <c r="FKM702" s="121"/>
      <c r="FKN702" s="121"/>
      <c r="FKO702" s="121"/>
      <c r="FKP702" s="121"/>
      <c r="FKQ702" s="121"/>
      <c r="FKR702" s="121"/>
      <c r="FKS702" s="121"/>
      <c r="FKT702" s="121"/>
      <c r="FKU702" s="121"/>
      <c r="FKV702" s="121"/>
      <c r="FKW702" s="121"/>
      <c r="FKX702" s="121"/>
      <c r="FKY702" s="121"/>
      <c r="FKZ702" s="121"/>
      <c r="FLA702" s="121"/>
      <c r="FLB702" s="121"/>
      <c r="FLC702" s="121"/>
      <c r="FLD702" s="121"/>
      <c r="FLE702" s="121"/>
      <c r="FLF702" s="121"/>
      <c r="FLG702" s="121"/>
      <c r="FLH702" s="121"/>
      <c r="FLI702" s="121"/>
      <c r="FLJ702" s="121"/>
      <c r="FLK702" s="121"/>
      <c r="FLL702" s="121"/>
      <c r="FLM702" s="121"/>
      <c r="FLN702" s="121"/>
      <c r="FLO702" s="121"/>
      <c r="FLP702" s="121"/>
      <c r="FLQ702" s="121"/>
      <c r="FLR702" s="121"/>
      <c r="FLS702" s="121"/>
      <c r="FLT702" s="121"/>
      <c r="FLU702" s="121"/>
      <c r="FLV702" s="121"/>
      <c r="FLW702" s="121"/>
      <c r="FLX702" s="121"/>
      <c r="FLY702" s="121"/>
      <c r="FLZ702" s="121"/>
      <c r="FMA702" s="121"/>
      <c r="FMB702" s="121"/>
      <c r="FMC702" s="121"/>
      <c r="FMD702" s="121"/>
      <c r="FME702" s="121"/>
      <c r="FMF702" s="121"/>
      <c r="FMG702" s="121"/>
      <c r="FMH702" s="121"/>
      <c r="FMI702" s="121"/>
      <c r="FMJ702" s="121"/>
      <c r="FMK702" s="121"/>
      <c r="FML702" s="121"/>
      <c r="FMM702" s="121"/>
      <c r="FMN702" s="121"/>
      <c r="FMO702" s="121"/>
      <c r="FMP702" s="121"/>
      <c r="FMQ702" s="121"/>
      <c r="FMR702" s="121"/>
      <c r="FMS702" s="121"/>
      <c r="FMT702" s="121"/>
      <c r="FMU702" s="121"/>
      <c r="FMV702" s="121"/>
      <c r="FMW702" s="121"/>
      <c r="FMX702" s="121"/>
      <c r="FMY702" s="121"/>
      <c r="FMZ702" s="121"/>
      <c r="FNA702" s="121"/>
      <c r="FNB702" s="121"/>
      <c r="FNC702" s="121"/>
      <c r="FND702" s="121"/>
      <c r="FNE702" s="121"/>
      <c r="FNF702" s="121"/>
      <c r="FNG702" s="121"/>
      <c r="FNH702" s="121"/>
      <c r="FNI702" s="121"/>
      <c r="FNJ702" s="121"/>
      <c r="FNK702" s="121"/>
      <c r="FNL702" s="121"/>
      <c r="FNM702" s="121"/>
      <c r="FNN702" s="121"/>
      <c r="FNO702" s="121"/>
      <c r="FNP702" s="121"/>
      <c r="FNQ702" s="121"/>
      <c r="FNR702" s="121"/>
      <c r="FNS702" s="121"/>
      <c r="FNT702" s="121"/>
      <c r="FNU702" s="121"/>
      <c r="FNV702" s="121"/>
      <c r="FNW702" s="121"/>
      <c r="FNX702" s="121"/>
      <c r="FNY702" s="121"/>
      <c r="FNZ702" s="121"/>
      <c r="FOA702" s="121"/>
      <c r="FOB702" s="121"/>
      <c r="FOC702" s="121"/>
      <c r="FOD702" s="121"/>
      <c r="FOE702" s="121"/>
      <c r="FOF702" s="121"/>
      <c r="FOG702" s="121"/>
      <c r="FOH702" s="121"/>
      <c r="FOI702" s="121"/>
      <c r="FOJ702" s="121"/>
      <c r="FOK702" s="121"/>
      <c r="FOL702" s="121"/>
      <c r="FOM702" s="121"/>
      <c r="FON702" s="121"/>
      <c r="FOO702" s="121"/>
      <c r="FOP702" s="121"/>
      <c r="FOQ702" s="121"/>
      <c r="FOR702" s="121"/>
      <c r="FOS702" s="121"/>
      <c r="FOT702" s="121"/>
      <c r="FOU702" s="121"/>
      <c r="FOV702" s="121"/>
      <c r="FOW702" s="121"/>
      <c r="FOX702" s="121"/>
      <c r="FOY702" s="121"/>
      <c r="FOZ702" s="121"/>
      <c r="FPA702" s="121"/>
      <c r="FPB702" s="121"/>
      <c r="FPC702" s="121"/>
      <c r="FPD702" s="121"/>
      <c r="FPE702" s="121"/>
      <c r="FPF702" s="121"/>
      <c r="FPG702" s="121"/>
      <c r="FPH702" s="121"/>
      <c r="FPI702" s="121"/>
      <c r="FPJ702" s="121"/>
      <c r="FPK702" s="121"/>
      <c r="FPL702" s="121"/>
      <c r="FPM702" s="121"/>
      <c r="FPN702" s="121"/>
      <c r="FPO702" s="121"/>
      <c r="FPP702" s="121"/>
      <c r="FPQ702" s="121"/>
      <c r="FPR702" s="121"/>
      <c r="FPS702" s="121"/>
      <c r="FPT702" s="121"/>
      <c r="FPU702" s="121"/>
      <c r="FPV702" s="121"/>
      <c r="FPW702" s="121"/>
      <c r="FPX702" s="121"/>
      <c r="FPY702" s="121"/>
      <c r="FPZ702" s="121"/>
      <c r="FQA702" s="121"/>
      <c r="FQB702" s="121"/>
      <c r="FQC702" s="121"/>
      <c r="FQD702" s="121"/>
      <c r="FQE702" s="121"/>
      <c r="FQF702" s="121"/>
      <c r="FQG702" s="121"/>
      <c r="FQH702" s="121"/>
      <c r="FQI702" s="121"/>
      <c r="FQJ702" s="121"/>
      <c r="FQK702" s="121"/>
      <c r="FQL702" s="121"/>
      <c r="FQM702" s="121"/>
      <c r="FQN702" s="121"/>
      <c r="FQO702" s="121"/>
      <c r="FQP702" s="121"/>
      <c r="FQQ702" s="121"/>
      <c r="FQR702" s="121"/>
      <c r="FQS702" s="121"/>
      <c r="FQT702" s="121"/>
      <c r="FQU702" s="121"/>
      <c r="FQV702" s="121"/>
      <c r="FQW702" s="121"/>
      <c r="FQX702" s="121"/>
      <c r="FQY702" s="121"/>
      <c r="FQZ702" s="121"/>
      <c r="FRA702" s="121"/>
      <c r="FRB702" s="121"/>
      <c r="FRC702" s="121"/>
      <c r="FRD702" s="121"/>
      <c r="FRE702" s="121"/>
      <c r="FRF702" s="121"/>
      <c r="FRG702" s="121"/>
      <c r="FRH702" s="121"/>
      <c r="FRI702" s="121"/>
      <c r="FRJ702" s="121"/>
      <c r="FRK702" s="121"/>
      <c r="FRL702" s="121"/>
      <c r="FRM702" s="121"/>
      <c r="FRN702" s="121"/>
      <c r="FRO702" s="121"/>
      <c r="FRP702" s="121"/>
      <c r="FRQ702" s="121"/>
      <c r="FRR702" s="121"/>
      <c r="FRS702" s="121"/>
      <c r="FRT702" s="121"/>
      <c r="FRU702" s="121"/>
      <c r="FRV702" s="121"/>
      <c r="FRW702" s="121"/>
      <c r="FRX702" s="121"/>
      <c r="FRY702" s="121"/>
      <c r="FRZ702" s="121"/>
      <c r="FSA702" s="121"/>
      <c r="FSB702" s="121"/>
      <c r="FSC702" s="121"/>
      <c r="FSD702" s="121"/>
      <c r="FSE702" s="121"/>
      <c r="FSF702" s="121"/>
      <c r="FSG702" s="121"/>
      <c r="FSH702" s="121"/>
      <c r="FSI702" s="121"/>
      <c r="FSJ702" s="121"/>
      <c r="FSK702" s="121"/>
      <c r="FSL702" s="121"/>
      <c r="FSM702" s="121"/>
      <c r="FSN702" s="121"/>
      <c r="FSO702" s="121"/>
      <c r="FSP702" s="121"/>
      <c r="FSQ702" s="121"/>
      <c r="FSR702" s="121"/>
      <c r="FSS702" s="121"/>
      <c r="FST702" s="121"/>
      <c r="FSU702" s="121"/>
      <c r="FSV702" s="121"/>
      <c r="FSW702" s="121"/>
      <c r="FSX702" s="121"/>
      <c r="FSY702" s="121"/>
      <c r="FSZ702" s="121"/>
      <c r="FTA702" s="121"/>
      <c r="FTB702" s="121"/>
      <c r="FTC702" s="121"/>
      <c r="FTD702" s="121"/>
      <c r="FTE702" s="121"/>
      <c r="FTF702" s="121"/>
      <c r="FTG702" s="121"/>
      <c r="FTH702" s="121"/>
      <c r="FTI702" s="121"/>
      <c r="FTJ702" s="121"/>
      <c r="FTK702" s="121"/>
      <c r="FTL702" s="121"/>
      <c r="FTM702" s="121"/>
      <c r="FTN702" s="121"/>
      <c r="FTO702" s="121"/>
      <c r="FTP702" s="121"/>
      <c r="FTQ702" s="121"/>
      <c r="FTR702" s="121"/>
      <c r="FTS702" s="121"/>
      <c r="FTT702" s="121"/>
      <c r="FTU702" s="121"/>
      <c r="FTV702" s="121"/>
      <c r="FTW702" s="121"/>
      <c r="FTX702" s="121"/>
      <c r="FTY702" s="121"/>
      <c r="FTZ702" s="121"/>
      <c r="FUA702" s="121"/>
      <c r="FUB702" s="121"/>
      <c r="FUC702" s="121"/>
      <c r="FUD702" s="121"/>
      <c r="FUE702" s="121"/>
      <c r="FUF702" s="121"/>
      <c r="FUG702" s="121"/>
      <c r="FUH702" s="121"/>
      <c r="FUI702" s="121"/>
      <c r="FUJ702" s="121"/>
      <c r="FUK702" s="121"/>
      <c r="FUL702" s="121"/>
      <c r="FUM702" s="121"/>
      <c r="FUN702" s="121"/>
      <c r="FUO702" s="121"/>
      <c r="FUP702" s="121"/>
      <c r="FUQ702" s="121"/>
      <c r="FUR702" s="121"/>
      <c r="FUS702" s="121"/>
      <c r="FUT702" s="121"/>
      <c r="FUU702" s="121"/>
      <c r="FUV702" s="121"/>
      <c r="FUW702" s="121"/>
      <c r="FUX702" s="121"/>
      <c r="FUY702" s="121"/>
      <c r="FUZ702" s="121"/>
      <c r="FVA702" s="121"/>
      <c r="FVB702" s="121"/>
      <c r="FVC702" s="121"/>
      <c r="FVD702" s="121"/>
      <c r="FVE702" s="121"/>
      <c r="FVF702" s="121"/>
      <c r="FVG702" s="121"/>
      <c r="FVH702" s="121"/>
      <c r="FVI702" s="121"/>
      <c r="FVJ702" s="121"/>
      <c r="FVK702" s="121"/>
      <c r="FVL702" s="121"/>
      <c r="FVM702" s="121"/>
      <c r="FVN702" s="121"/>
      <c r="FVO702" s="121"/>
      <c r="FVP702" s="121"/>
      <c r="FVQ702" s="121"/>
      <c r="FVR702" s="121"/>
      <c r="FVS702" s="121"/>
      <c r="FVT702" s="121"/>
      <c r="FVU702" s="121"/>
      <c r="FVV702" s="121"/>
      <c r="FVW702" s="121"/>
      <c r="FVX702" s="121"/>
      <c r="FVY702" s="121"/>
      <c r="FVZ702" s="121"/>
      <c r="FWA702" s="121"/>
      <c r="FWB702" s="121"/>
      <c r="FWC702" s="121"/>
      <c r="FWD702" s="121"/>
      <c r="FWE702" s="121"/>
      <c r="FWF702" s="121"/>
      <c r="FWG702" s="121"/>
      <c r="FWH702" s="121"/>
      <c r="FWI702" s="121"/>
      <c r="FWJ702" s="121"/>
      <c r="FWK702" s="121"/>
      <c r="FWL702" s="121"/>
      <c r="FWM702" s="121"/>
      <c r="FWN702" s="121"/>
      <c r="FWO702" s="121"/>
      <c r="FWP702" s="121"/>
      <c r="FWQ702" s="121"/>
      <c r="FWR702" s="121"/>
      <c r="FWS702" s="121"/>
      <c r="FWT702" s="121"/>
      <c r="FWU702" s="121"/>
      <c r="FWV702" s="121"/>
      <c r="FWW702" s="121"/>
      <c r="FWX702" s="121"/>
      <c r="FWY702" s="121"/>
      <c r="FWZ702" s="121"/>
      <c r="FXA702" s="121"/>
      <c r="FXB702" s="121"/>
      <c r="FXC702" s="121"/>
      <c r="FXD702" s="121"/>
      <c r="FXE702" s="121"/>
      <c r="FXF702" s="121"/>
      <c r="FXG702" s="121"/>
      <c r="FXH702" s="121"/>
      <c r="FXI702" s="121"/>
      <c r="FXJ702" s="121"/>
      <c r="FXK702" s="121"/>
      <c r="FXL702" s="121"/>
      <c r="FXM702" s="121"/>
      <c r="FXN702" s="121"/>
      <c r="FXO702" s="121"/>
      <c r="FXP702" s="121"/>
      <c r="FXQ702" s="121"/>
      <c r="FXR702" s="121"/>
      <c r="FXS702" s="121"/>
      <c r="FXT702" s="121"/>
      <c r="FXU702" s="121"/>
      <c r="FXV702" s="121"/>
      <c r="FXW702" s="121"/>
      <c r="FXX702" s="121"/>
      <c r="FXY702" s="121"/>
      <c r="FXZ702" s="121"/>
      <c r="FYA702" s="121"/>
      <c r="FYB702" s="121"/>
      <c r="FYC702" s="121"/>
      <c r="FYD702" s="121"/>
      <c r="FYE702" s="121"/>
      <c r="FYF702" s="121"/>
      <c r="FYG702" s="121"/>
      <c r="FYH702" s="121"/>
      <c r="FYI702" s="121"/>
      <c r="FYJ702" s="121"/>
      <c r="FYK702" s="121"/>
      <c r="FYL702" s="121"/>
      <c r="FYM702" s="121"/>
      <c r="FYN702" s="121"/>
      <c r="FYO702" s="121"/>
      <c r="FYP702" s="121"/>
      <c r="FYQ702" s="121"/>
      <c r="FYR702" s="121"/>
      <c r="FYS702" s="121"/>
      <c r="FYT702" s="121"/>
      <c r="FYU702" s="121"/>
      <c r="FYV702" s="121"/>
      <c r="FYW702" s="121"/>
      <c r="FYX702" s="121"/>
      <c r="FYY702" s="121"/>
      <c r="FYZ702" s="121"/>
      <c r="FZA702" s="121"/>
      <c r="FZB702" s="121"/>
      <c r="FZC702" s="121"/>
      <c r="FZD702" s="121"/>
      <c r="FZE702" s="121"/>
      <c r="FZF702" s="121"/>
      <c r="FZG702" s="121"/>
      <c r="FZH702" s="121"/>
      <c r="FZI702" s="121"/>
      <c r="FZJ702" s="121"/>
      <c r="FZK702" s="121"/>
      <c r="FZL702" s="121"/>
      <c r="FZM702" s="121"/>
      <c r="FZN702" s="121"/>
      <c r="FZO702" s="121"/>
      <c r="FZP702" s="121"/>
      <c r="FZQ702" s="121"/>
      <c r="FZR702" s="121"/>
      <c r="FZS702" s="121"/>
      <c r="FZT702" s="121"/>
      <c r="FZU702" s="121"/>
      <c r="FZV702" s="121"/>
      <c r="FZW702" s="121"/>
      <c r="FZX702" s="121"/>
      <c r="FZY702" s="121"/>
      <c r="FZZ702" s="121"/>
      <c r="GAA702" s="121"/>
      <c r="GAB702" s="121"/>
      <c r="GAC702" s="121"/>
      <c r="GAD702" s="121"/>
      <c r="GAE702" s="121"/>
      <c r="GAF702" s="121"/>
      <c r="GAG702" s="121"/>
      <c r="GAH702" s="121"/>
      <c r="GAI702" s="121"/>
      <c r="GAJ702" s="121"/>
      <c r="GAK702" s="121"/>
      <c r="GAL702" s="121"/>
      <c r="GAM702" s="121"/>
      <c r="GAN702" s="121"/>
      <c r="GAO702" s="121"/>
      <c r="GAP702" s="121"/>
      <c r="GAQ702" s="121"/>
      <c r="GAR702" s="121"/>
      <c r="GAS702" s="121"/>
      <c r="GAT702" s="121"/>
      <c r="GAU702" s="121"/>
      <c r="GAV702" s="121"/>
      <c r="GAW702" s="121"/>
      <c r="GAX702" s="121"/>
      <c r="GAY702" s="121"/>
      <c r="GAZ702" s="121"/>
      <c r="GBA702" s="121"/>
      <c r="GBB702" s="121"/>
      <c r="GBC702" s="121"/>
      <c r="GBD702" s="121"/>
      <c r="GBE702" s="121"/>
      <c r="GBF702" s="121"/>
      <c r="GBG702" s="121"/>
      <c r="GBH702" s="121"/>
      <c r="GBI702" s="121"/>
      <c r="GBJ702" s="121"/>
      <c r="GBK702" s="121"/>
      <c r="GBL702" s="121"/>
      <c r="GBM702" s="121"/>
      <c r="GBN702" s="121"/>
      <c r="GBO702" s="121"/>
      <c r="GBP702" s="121"/>
      <c r="GBQ702" s="121"/>
      <c r="GBR702" s="121"/>
      <c r="GBS702" s="121"/>
      <c r="GBT702" s="121"/>
      <c r="GBU702" s="121"/>
      <c r="GBV702" s="121"/>
      <c r="GBW702" s="121"/>
      <c r="GBX702" s="121"/>
      <c r="GBY702" s="121"/>
      <c r="GBZ702" s="121"/>
      <c r="GCA702" s="121"/>
      <c r="GCB702" s="121"/>
      <c r="GCC702" s="121"/>
      <c r="GCD702" s="121"/>
      <c r="GCE702" s="121"/>
      <c r="GCF702" s="121"/>
      <c r="GCG702" s="121"/>
      <c r="GCH702" s="121"/>
      <c r="GCI702" s="121"/>
      <c r="GCJ702" s="121"/>
      <c r="GCK702" s="121"/>
      <c r="GCL702" s="121"/>
      <c r="GCM702" s="121"/>
      <c r="GCN702" s="121"/>
      <c r="GCO702" s="121"/>
      <c r="GCP702" s="121"/>
      <c r="GCQ702" s="121"/>
      <c r="GCR702" s="121"/>
      <c r="GCS702" s="121"/>
      <c r="GCT702" s="121"/>
      <c r="GCU702" s="121"/>
      <c r="GCV702" s="121"/>
      <c r="GCW702" s="121"/>
      <c r="GCX702" s="121"/>
      <c r="GCY702" s="121"/>
      <c r="GCZ702" s="121"/>
      <c r="GDA702" s="121"/>
      <c r="GDB702" s="121"/>
      <c r="GDC702" s="121"/>
      <c r="GDD702" s="121"/>
      <c r="GDE702" s="121"/>
      <c r="GDF702" s="121"/>
      <c r="GDG702" s="121"/>
      <c r="GDH702" s="121"/>
      <c r="GDI702" s="121"/>
      <c r="GDJ702" s="121"/>
      <c r="GDK702" s="121"/>
      <c r="GDL702" s="121"/>
      <c r="GDM702" s="121"/>
      <c r="GDN702" s="121"/>
      <c r="GDO702" s="121"/>
      <c r="GDP702" s="121"/>
      <c r="GDQ702" s="121"/>
      <c r="GDR702" s="121"/>
      <c r="GDS702" s="121"/>
      <c r="GDT702" s="121"/>
      <c r="GDU702" s="121"/>
      <c r="GDV702" s="121"/>
      <c r="GDW702" s="121"/>
      <c r="GDX702" s="121"/>
      <c r="GDY702" s="121"/>
      <c r="GDZ702" s="121"/>
      <c r="GEA702" s="121"/>
      <c r="GEB702" s="121"/>
      <c r="GEC702" s="121"/>
      <c r="GED702" s="121"/>
      <c r="GEE702" s="121"/>
      <c r="GEF702" s="121"/>
      <c r="GEG702" s="121"/>
      <c r="GEH702" s="121"/>
      <c r="GEI702" s="121"/>
      <c r="GEJ702" s="121"/>
      <c r="GEK702" s="121"/>
      <c r="GEL702" s="121"/>
      <c r="GEM702" s="121"/>
      <c r="GEN702" s="121"/>
      <c r="GEO702" s="121"/>
      <c r="GEP702" s="121"/>
      <c r="GEQ702" s="121"/>
      <c r="GER702" s="121"/>
      <c r="GES702" s="121"/>
      <c r="GET702" s="121"/>
      <c r="GEU702" s="121"/>
      <c r="GEV702" s="121"/>
      <c r="GEW702" s="121"/>
      <c r="GEX702" s="121"/>
      <c r="GEY702" s="121"/>
      <c r="GEZ702" s="121"/>
      <c r="GFA702" s="121"/>
      <c r="GFB702" s="121"/>
      <c r="GFC702" s="121"/>
      <c r="GFD702" s="121"/>
      <c r="GFE702" s="121"/>
      <c r="GFF702" s="121"/>
      <c r="GFG702" s="121"/>
      <c r="GFH702" s="121"/>
      <c r="GFI702" s="121"/>
      <c r="GFJ702" s="121"/>
      <c r="GFK702" s="121"/>
      <c r="GFL702" s="121"/>
      <c r="GFM702" s="121"/>
      <c r="GFN702" s="121"/>
      <c r="GFO702" s="121"/>
      <c r="GFP702" s="121"/>
      <c r="GFQ702" s="121"/>
      <c r="GFR702" s="121"/>
      <c r="GFS702" s="121"/>
      <c r="GFT702" s="121"/>
      <c r="GFU702" s="121"/>
      <c r="GFV702" s="121"/>
      <c r="GFW702" s="121"/>
      <c r="GFX702" s="121"/>
      <c r="GFY702" s="121"/>
      <c r="GFZ702" s="121"/>
      <c r="GGA702" s="121"/>
      <c r="GGB702" s="121"/>
      <c r="GGC702" s="121"/>
      <c r="GGD702" s="121"/>
      <c r="GGE702" s="121"/>
      <c r="GGF702" s="121"/>
      <c r="GGG702" s="121"/>
      <c r="GGH702" s="121"/>
      <c r="GGI702" s="121"/>
      <c r="GGJ702" s="121"/>
      <c r="GGK702" s="121"/>
      <c r="GGL702" s="121"/>
      <c r="GGM702" s="121"/>
      <c r="GGN702" s="121"/>
      <c r="GGO702" s="121"/>
      <c r="GGP702" s="121"/>
      <c r="GGQ702" s="121"/>
      <c r="GGR702" s="121"/>
      <c r="GGS702" s="121"/>
      <c r="GGT702" s="121"/>
      <c r="GGU702" s="121"/>
      <c r="GGV702" s="121"/>
      <c r="GGW702" s="121"/>
      <c r="GGX702" s="121"/>
      <c r="GGY702" s="121"/>
      <c r="GGZ702" s="121"/>
      <c r="GHA702" s="121"/>
      <c r="GHB702" s="121"/>
      <c r="GHC702" s="121"/>
      <c r="GHD702" s="121"/>
      <c r="GHE702" s="121"/>
      <c r="GHF702" s="121"/>
      <c r="GHG702" s="121"/>
      <c r="GHH702" s="121"/>
      <c r="GHI702" s="121"/>
      <c r="GHJ702" s="121"/>
      <c r="GHK702" s="121"/>
      <c r="GHL702" s="121"/>
      <c r="GHM702" s="121"/>
      <c r="GHN702" s="121"/>
      <c r="GHO702" s="121"/>
      <c r="GHP702" s="121"/>
      <c r="GHQ702" s="121"/>
      <c r="GHR702" s="121"/>
      <c r="GHS702" s="121"/>
      <c r="GHT702" s="121"/>
      <c r="GHU702" s="121"/>
      <c r="GHV702" s="121"/>
      <c r="GHW702" s="121"/>
      <c r="GHX702" s="121"/>
      <c r="GHY702" s="121"/>
      <c r="GHZ702" s="121"/>
      <c r="GIA702" s="121"/>
      <c r="GIB702" s="121"/>
      <c r="GIC702" s="121"/>
      <c r="GID702" s="121"/>
      <c r="GIE702" s="121"/>
      <c r="GIF702" s="121"/>
      <c r="GIG702" s="121"/>
      <c r="GIH702" s="121"/>
      <c r="GII702" s="121"/>
      <c r="GIJ702" s="121"/>
      <c r="GIK702" s="121"/>
      <c r="GIL702" s="121"/>
      <c r="GIM702" s="121"/>
      <c r="GIN702" s="121"/>
      <c r="GIO702" s="121"/>
      <c r="GIP702" s="121"/>
      <c r="GIQ702" s="121"/>
      <c r="GIR702" s="121"/>
      <c r="GIS702" s="121"/>
      <c r="GIT702" s="121"/>
      <c r="GIU702" s="121"/>
      <c r="GIV702" s="121"/>
      <c r="GIW702" s="121"/>
      <c r="GIX702" s="121"/>
      <c r="GIY702" s="121"/>
      <c r="GIZ702" s="121"/>
      <c r="GJA702" s="121"/>
      <c r="GJB702" s="121"/>
      <c r="GJC702" s="121"/>
      <c r="GJD702" s="121"/>
      <c r="GJE702" s="121"/>
      <c r="GJF702" s="121"/>
      <c r="GJG702" s="121"/>
      <c r="GJH702" s="121"/>
      <c r="GJI702" s="121"/>
      <c r="GJJ702" s="121"/>
      <c r="GJK702" s="121"/>
      <c r="GJL702" s="121"/>
      <c r="GJM702" s="121"/>
      <c r="GJN702" s="121"/>
      <c r="GJO702" s="121"/>
      <c r="GJP702" s="121"/>
      <c r="GJQ702" s="121"/>
      <c r="GJR702" s="121"/>
      <c r="GJS702" s="121"/>
      <c r="GJT702" s="121"/>
      <c r="GJU702" s="121"/>
      <c r="GJV702" s="121"/>
      <c r="GJW702" s="121"/>
      <c r="GJX702" s="121"/>
      <c r="GJY702" s="121"/>
      <c r="GJZ702" s="121"/>
      <c r="GKA702" s="121"/>
      <c r="GKB702" s="121"/>
      <c r="GKC702" s="121"/>
      <c r="GKD702" s="121"/>
      <c r="GKE702" s="121"/>
      <c r="GKF702" s="121"/>
      <c r="GKG702" s="121"/>
      <c r="GKH702" s="121"/>
      <c r="GKI702" s="121"/>
      <c r="GKJ702" s="121"/>
      <c r="GKK702" s="121"/>
      <c r="GKL702" s="121"/>
      <c r="GKM702" s="121"/>
      <c r="GKN702" s="121"/>
      <c r="GKO702" s="121"/>
      <c r="GKP702" s="121"/>
      <c r="GKQ702" s="121"/>
      <c r="GKR702" s="121"/>
      <c r="GKS702" s="121"/>
      <c r="GKT702" s="121"/>
      <c r="GKU702" s="121"/>
      <c r="GKV702" s="121"/>
      <c r="GKW702" s="121"/>
      <c r="GKX702" s="121"/>
      <c r="GKY702" s="121"/>
      <c r="GKZ702" s="121"/>
      <c r="GLA702" s="121"/>
      <c r="GLB702" s="121"/>
      <c r="GLC702" s="121"/>
      <c r="GLD702" s="121"/>
      <c r="GLE702" s="121"/>
      <c r="GLF702" s="121"/>
      <c r="GLG702" s="121"/>
      <c r="GLH702" s="121"/>
      <c r="GLI702" s="121"/>
      <c r="GLJ702" s="121"/>
      <c r="GLK702" s="121"/>
      <c r="GLL702" s="121"/>
      <c r="GLM702" s="121"/>
      <c r="GLN702" s="121"/>
      <c r="GLO702" s="121"/>
      <c r="GLP702" s="121"/>
      <c r="GLQ702" s="121"/>
      <c r="GLR702" s="121"/>
      <c r="GLS702" s="121"/>
      <c r="GLT702" s="121"/>
      <c r="GLU702" s="121"/>
      <c r="GLV702" s="121"/>
      <c r="GLW702" s="121"/>
      <c r="GLX702" s="121"/>
      <c r="GLY702" s="121"/>
      <c r="GLZ702" s="121"/>
      <c r="GMA702" s="121"/>
      <c r="GMB702" s="121"/>
      <c r="GMC702" s="121"/>
      <c r="GMD702" s="121"/>
      <c r="GME702" s="121"/>
      <c r="GMF702" s="121"/>
      <c r="GMG702" s="121"/>
      <c r="GMH702" s="121"/>
      <c r="GMI702" s="121"/>
      <c r="GMJ702" s="121"/>
      <c r="GMK702" s="121"/>
      <c r="GML702" s="121"/>
      <c r="GMM702" s="121"/>
      <c r="GMN702" s="121"/>
      <c r="GMO702" s="121"/>
      <c r="GMP702" s="121"/>
      <c r="GMQ702" s="121"/>
      <c r="GMR702" s="121"/>
      <c r="GMS702" s="121"/>
      <c r="GMT702" s="121"/>
      <c r="GMU702" s="121"/>
      <c r="GMV702" s="121"/>
      <c r="GMW702" s="121"/>
      <c r="GMX702" s="121"/>
      <c r="GMY702" s="121"/>
      <c r="GMZ702" s="121"/>
      <c r="GNA702" s="121"/>
      <c r="GNB702" s="121"/>
      <c r="GNC702" s="121"/>
      <c r="GND702" s="121"/>
      <c r="GNE702" s="121"/>
      <c r="GNF702" s="121"/>
      <c r="GNG702" s="121"/>
      <c r="GNH702" s="121"/>
      <c r="GNI702" s="121"/>
      <c r="GNJ702" s="121"/>
      <c r="GNK702" s="121"/>
      <c r="GNL702" s="121"/>
      <c r="GNM702" s="121"/>
      <c r="GNN702" s="121"/>
      <c r="GNO702" s="121"/>
      <c r="GNP702" s="121"/>
      <c r="GNQ702" s="121"/>
      <c r="GNR702" s="121"/>
      <c r="GNS702" s="121"/>
      <c r="GNT702" s="121"/>
      <c r="GNU702" s="121"/>
      <c r="GNV702" s="121"/>
      <c r="GNW702" s="121"/>
      <c r="GNX702" s="121"/>
      <c r="GNY702" s="121"/>
      <c r="GNZ702" s="121"/>
      <c r="GOA702" s="121"/>
      <c r="GOB702" s="121"/>
      <c r="GOC702" s="121"/>
      <c r="GOD702" s="121"/>
      <c r="GOE702" s="121"/>
      <c r="GOF702" s="121"/>
      <c r="GOG702" s="121"/>
      <c r="GOH702" s="121"/>
      <c r="GOI702" s="121"/>
      <c r="GOJ702" s="121"/>
      <c r="GOK702" s="121"/>
      <c r="GOL702" s="121"/>
      <c r="GOM702" s="121"/>
      <c r="GON702" s="121"/>
      <c r="GOO702" s="121"/>
      <c r="GOP702" s="121"/>
      <c r="GOQ702" s="121"/>
      <c r="GOR702" s="121"/>
      <c r="GOS702" s="121"/>
      <c r="GOT702" s="121"/>
      <c r="GOU702" s="121"/>
      <c r="GOV702" s="121"/>
      <c r="GOW702" s="121"/>
      <c r="GOX702" s="121"/>
      <c r="GOY702" s="121"/>
      <c r="GOZ702" s="121"/>
      <c r="GPA702" s="121"/>
      <c r="GPB702" s="121"/>
      <c r="GPC702" s="121"/>
      <c r="GPD702" s="121"/>
      <c r="GPE702" s="121"/>
      <c r="GPF702" s="121"/>
      <c r="GPG702" s="121"/>
      <c r="GPH702" s="121"/>
      <c r="GPI702" s="121"/>
      <c r="GPJ702" s="121"/>
      <c r="GPK702" s="121"/>
      <c r="GPL702" s="121"/>
      <c r="GPM702" s="121"/>
      <c r="GPN702" s="121"/>
      <c r="GPO702" s="121"/>
      <c r="GPP702" s="121"/>
      <c r="GPQ702" s="121"/>
      <c r="GPR702" s="121"/>
      <c r="GPS702" s="121"/>
      <c r="GPT702" s="121"/>
      <c r="GPU702" s="121"/>
      <c r="GPV702" s="121"/>
      <c r="GPW702" s="121"/>
      <c r="GPX702" s="121"/>
      <c r="GPY702" s="121"/>
      <c r="GPZ702" s="121"/>
      <c r="GQA702" s="121"/>
      <c r="GQB702" s="121"/>
      <c r="GQC702" s="121"/>
      <c r="GQD702" s="121"/>
      <c r="GQE702" s="121"/>
      <c r="GQF702" s="121"/>
      <c r="GQG702" s="121"/>
      <c r="GQH702" s="121"/>
      <c r="GQI702" s="121"/>
      <c r="GQJ702" s="121"/>
      <c r="GQK702" s="121"/>
      <c r="GQL702" s="121"/>
      <c r="GQM702" s="121"/>
      <c r="GQN702" s="121"/>
      <c r="GQO702" s="121"/>
      <c r="GQP702" s="121"/>
      <c r="GQQ702" s="121"/>
      <c r="GQR702" s="121"/>
      <c r="GQS702" s="121"/>
      <c r="GQT702" s="121"/>
      <c r="GQU702" s="121"/>
      <c r="GQV702" s="121"/>
      <c r="GQW702" s="121"/>
      <c r="GQX702" s="121"/>
      <c r="GQY702" s="121"/>
      <c r="GQZ702" s="121"/>
      <c r="GRA702" s="121"/>
      <c r="GRB702" s="121"/>
      <c r="GRC702" s="121"/>
      <c r="GRD702" s="121"/>
      <c r="GRE702" s="121"/>
      <c r="GRF702" s="121"/>
      <c r="GRG702" s="121"/>
      <c r="GRH702" s="121"/>
      <c r="GRI702" s="121"/>
      <c r="GRJ702" s="121"/>
      <c r="GRK702" s="121"/>
      <c r="GRL702" s="121"/>
      <c r="GRM702" s="121"/>
      <c r="GRN702" s="121"/>
      <c r="GRO702" s="121"/>
      <c r="GRP702" s="121"/>
      <c r="GRQ702" s="121"/>
      <c r="GRR702" s="121"/>
      <c r="GRS702" s="121"/>
      <c r="GRT702" s="121"/>
      <c r="GRU702" s="121"/>
      <c r="GRV702" s="121"/>
      <c r="GRW702" s="121"/>
      <c r="GRX702" s="121"/>
      <c r="GRY702" s="121"/>
      <c r="GRZ702" s="121"/>
      <c r="GSA702" s="121"/>
      <c r="GSB702" s="121"/>
      <c r="GSC702" s="121"/>
      <c r="GSD702" s="121"/>
      <c r="GSE702" s="121"/>
      <c r="GSF702" s="121"/>
      <c r="GSG702" s="121"/>
      <c r="GSH702" s="121"/>
      <c r="GSI702" s="121"/>
      <c r="GSJ702" s="121"/>
      <c r="GSK702" s="121"/>
      <c r="GSL702" s="121"/>
      <c r="GSM702" s="121"/>
      <c r="GSN702" s="121"/>
      <c r="GSO702" s="121"/>
      <c r="GSP702" s="121"/>
      <c r="GSQ702" s="121"/>
      <c r="GSR702" s="121"/>
      <c r="GSS702" s="121"/>
      <c r="GST702" s="121"/>
      <c r="GSU702" s="121"/>
      <c r="GSV702" s="121"/>
      <c r="GSW702" s="121"/>
      <c r="GSX702" s="121"/>
      <c r="GSY702" s="121"/>
      <c r="GSZ702" s="121"/>
      <c r="GTA702" s="121"/>
      <c r="GTB702" s="121"/>
      <c r="GTC702" s="121"/>
      <c r="GTD702" s="121"/>
      <c r="GTE702" s="121"/>
      <c r="GTF702" s="121"/>
      <c r="GTG702" s="121"/>
      <c r="GTH702" s="121"/>
      <c r="GTI702" s="121"/>
      <c r="GTJ702" s="121"/>
      <c r="GTK702" s="121"/>
      <c r="GTL702" s="121"/>
      <c r="GTM702" s="121"/>
      <c r="GTN702" s="121"/>
      <c r="GTO702" s="121"/>
      <c r="GTP702" s="121"/>
      <c r="GTQ702" s="121"/>
      <c r="GTR702" s="121"/>
      <c r="GTS702" s="121"/>
      <c r="GTT702" s="121"/>
      <c r="GTU702" s="121"/>
      <c r="GTV702" s="121"/>
      <c r="GTW702" s="121"/>
      <c r="GTX702" s="121"/>
      <c r="GTY702" s="121"/>
      <c r="GTZ702" s="121"/>
      <c r="GUA702" s="121"/>
      <c r="GUB702" s="121"/>
      <c r="GUC702" s="121"/>
      <c r="GUD702" s="121"/>
      <c r="GUE702" s="121"/>
      <c r="GUF702" s="121"/>
      <c r="GUG702" s="121"/>
      <c r="GUH702" s="121"/>
      <c r="GUI702" s="121"/>
      <c r="GUJ702" s="121"/>
      <c r="GUK702" s="121"/>
      <c r="GUL702" s="121"/>
      <c r="GUM702" s="121"/>
      <c r="GUN702" s="121"/>
      <c r="GUO702" s="121"/>
      <c r="GUP702" s="121"/>
      <c r="GUQ702" s="121"/>
      <c r="GUR702" s="121"/>
      <c r="GUS702" s="121"/>
      <c r="GUT702" s="121"/>
      <c r="GUU702" s="121"/>
      <c r="GUV702" s="121"/>
      <c r="GUW702" s="121"/>
      <c r="GUX702" s="121"/>
      <c r="GUY702" s="121"/>
      <c r="GUZ702" s="121"/>
      <c r="GVA702" s="121"/>
      <c r="GVB702" s="121"/>
      <c r="GVC702" s="121"/>
      <c r="GVD702" s="121"/>
      <c r="GVE702" s="121"/>
      <c r="GVF702" s="121"/>
      <c r="GVG702" s="121"/>
      <c r="GVH702" s="121"/>
      <c r="GVI702" s="121"/>
      <c r="GVJ702" s="121"/>
      <c r="GVK702" s="121"/>
      <c r="GVL702" s="121"/>
      <c r="GVM702" s="121"/>
      <c r="GVN702" s="121"/>
      <c r="GVO702" s="121"/>
      <c r="GVP702" s="121"/>
      <c r="GVQ702" s="121"/>
      <c r="GVR702" s="121"/>
      <c r="GVS702" s="121"/>
      <c r="GVT702" s="121"/>
      <c r="GVU702" s="121"/>
      <c r="GVV702" s="121"/>
      <c r="GVW702" s="121"/>
      <c r="GVX702" s="121"/>
      <c r="GVY702" s="121"/>
      <c r="GVZ702" s="121"/>
      <c r="GWA702" s="121"/>
      <c r="GWB702" s="121"/>
      <c r="GWC702" s="121"/>
      <c r="GWD702" s="121"/>
      <c r="GWE702" s="121"/>
      <c r="GWF702" s="121"/>
      <c r="GWG702" s="121"/>
      <c r="GWH702" s="121"/>
      <c r="GWI702" s="121"/>
      <c r="GWJ702" s="121"/>
      <c r="GWK702" s="121"/>
      <c r="GWL702" s="121"/>
      <c r="GWM702" s="121"/>
      <c r="GWN702" s="121"/>
      <c r="GWO702" s="121"/>
      <c r="GWP702" s="121"/>
      <c r="GWQ702" s="121"/>
      <c r="GWR702" s="121"/>
      <c r="GWS702" s="121"/>
      <c r="GWT702" s="121"/>
      <c r="GWU702" s="121"/>
      <c r="GWV702" s="121"/>
      <c r="GWW702" s="121"/>
      <c r="GWX702" s="121"/>
      <c r="GWY702" s="121"/>
      <c r="GWZ702" s="121"/>
      <c r="GXA702" s="121"/>
      <c r="GXB702" s="121"/>
      <c r="GXC702" s="121"/>
      <c r="GXD702" s="121"/>
      <c r="GXE702" s="121"/>
      <c r="GXF702" s="121"/>
      <c r="GXG702" s="121"/>
      <c r="GXH702" s="121"/>
      <c r="GXI702" s="121"/>
      <c r="GXJ702" s="121"/>
      <c r="GXK702" s="121"/>
      <c r="GXL702" s="121"/>
      <c r="GXM702" s="121"/>
      <c r="GXN702" s="121"/>
      <c r="GXO702" s="121"/>
      <c r="GXP702" s="121"/>
      <c r="GXQ702" s="121"/>
      <c r="GXR702" s="121"/>
      <c r="GXS702" s="121"/>
      <c r="GXT702" s="121"/>
      <c r="GXU702" s="121"/>
      <c r="GXV702" s="121"/>
      <c r="GXW702" s="121"/>
      <c r="GXX702" s="121"/>
      <c r="GXY702" s="121"/>
      <c r="GXZ702" s="121"/>
      <c r="GYA702" s="121"/>
      <c r="GYB702" s="121"/>
      <c r="GYC702" s="121"/>
      <c r="GYD702" s="121"/>
      <c r="GYE702" s="121"/>
      <c r="GYF702" s="121"/>
      <c r="GYG702" s="121"/>
      <c r="GYH702" s="121"/>
      <c r="GYI702" s="121"/>
      <c r="GYJ702" s="121"/>
      <c r="GYK702" s="121"/>
      <c r="GYL702" s="121"/>
      <c r="GYM702" s="121"/>
      <c r="GYN702" s="121"/>
      <c r="GYO702" s="121"/>
      <c r="GYP702" s="121"/>
      <c r="GYQ702" s="121"/>
      <c r="GYR702" s="121"/>
      <c r="GYS702" s="121"/>
      <c r="GYT702" s="121"/>
      <c r="GYU702" s="121"/>
      <c r="GYV702" s="121"/>
      <c r="GYW702" s="121"/>
      <c r="GYX702" s="121"/>
      <c r="GYY702" s="121"/>
      <c r="GYZ702" s="121"/>
      <c r="GZA702" s="121"/>
      <c r="GZB702" s="121"/>
      <c r="GZC702" s="121"/>
      <c r="GZD702" s="121"/>
      <c r="GZE702" s="121"/>
      <c r="GZF702" s="121"/>
      <c r="GZG702" s="121"/>
      <c r="GZH702" s="121"/>
      <c r="GZI702" s="121"/>
      <c r="GZJ702" s="121"/>
      <c r="GZK702" s="121"/>
      <c r="GZL702" s="121"/>
      <c r="GZM702" s="121"/>
      <c r="GZN702" s="121"/>
      <c r="GZO702" s="121"/>
      <c r="GZP702" s="121"/>
      <c r="GZQ702" s="121"/>
      <c r="GZR702" s="121"/>
      <c r="GZS702" s="121"/>
      <c r="GZT702" s="121"/>
      <c r="GZU702" s="121"/>
      <c r="GZV702" s="121"/>
      <c r="GZW702" s="121"/>
      <c r="GZX702" s="121"/>
      <c r="GZY702" s="121"/>
      <c r="GZZ702" s="121"/>
      <c r="HAA702" s="121"/>
      <c r="HAB702" s="121"/>
      <c r="HAC702" s="121"/>
      <c r="HAD702" s="121"/>
      <c r="HAE702" s="121"/>
      <c r="HAF702" s="121"/>
      <c r="HAG702" s="121"/>
      <c r="HAH702" s="121"/>
      <c r="HAI702" s="121"/>
      <c r="HAJ702" s="121"/>
      <c r="HAK702" s="121"/>
      <c r="HAL702" s="121"/>
      <c r="HAM702" s="121"/>
      <c r="HAN702" s="121"/>
      <c r="HAO702" s="121"/>
      <c r="HAP702" s="121"/>
      <c r="HAQ702" s="121"/>
      <c r="HAR702" s="121"/>
      <c r="HAS702" s="121"/>
      <c r="HAT702" s="121"/>
      <c r="HAU702" s="121"/>
      <c r="HAV702" s="121"/>
      <c r="HAW702" s="121"/>
      <c r="HAX702" s="121"/>
      <c r="HAY702" s="121"/>
      <c r="HAZ702" s="121"/>
      <c r="HBA702" s="121"/>
      <c r="HBB702" s="121"/>
      <c r="HBC702" s="121"/>
      <c r="HBD702" s="121"/>
      <c r="HBE702" s="121"/>
      <c r="HBF702" s="121"/>
      <c r="HBG702" s="121"/>
      <c r="HBH702" s="121"/>
      <c r="HBI702" s="121"/>
      <c r="HBJ702" s="121"/>
      <c r="HBK702" s="121"/>
      <c r="HBL702" s="121"/>
      <c r="HBM702" s="121"/>
      <c r="HBN702" s="121"/>
      <c r="HBO702" s="121"/>
      <c r="HBP702" s="121"/>
      <c r="HBQ702" s="121"/>
      <c r="HBR702" s="121"/>
      <c r="HBS702" s="121"/>
      <c r="HBT702" s="121"/>
      <c r="HBU702" s="121"/>
      <c r="HBV702" s="121"/>
      <c r="HBW702" s="121"/>
      <c r="HBX702" s="121"/>
      <c r="HBY702" s="121"/>
      <c r="HBZ702" s="121"/>
      <c r="HCA702" s="121"/>
      <c r="HCB702" s="121"/>
      <c r="HCC702" s="121"/>
      <c r="HCD702" s="121"/>
      <c r="HCE702" s="121"/>
      <c r="HCF702" s="121"/>
      <c r="HCG702" s="121"/>
      <c r="HCH702" s="121"/>
      <c r="HCI702" s="121"/>
      <c r="HCJ702" s="121"/>
      <c r="HCK702" s="121"/>
      <c r="HCL702" s="121"/>
      <c r="HCM702" s="121"/>
      <c r="HCN702" s="121"/>
      <c r="HCO702" s="121"/>
      <c r="HCP702" s="121"/>
      <c r="HCQ702" s="121"/>
      <c r="HCR702" s="121"/>
      <c r="HCS702" s="121"/>
      <c r="HCT702" s="121"/>
      <c r="HCU702" s="121"/>
      <c r="HCV702" s="121"/>
      <c r="HCW702" s="121"/>
      <c r="HCX702" s="121"/>
      <c r="HCY702" s="121"/>
      <c r="HCZ702" s="121"/>
      <c r="HDA702" s="121"/>
      <c r="HDB702" s="121"/>
      <c r="HDC702" s="121"/>
      <c r="HDD702" s="121"/>
      <c r="HDE702" s="121"/>
      <c r="HDF702" s="121"/>
      <c r="HDG702" s="121"/>
      <c r="HDH702" s="121"/>
      <c r="HDI702" s="121"/>
      <c r="HDJ702" s="121"/>
      <c r="HDK702" s="121"/>
      <c r="HDL702" s="121"/>
      <c r="HDM702" s="121"/>
      <c r="HDN702" s="121"/>
      <c r="HDO702" s="121"/>
      <c r="HDP702" s="121"/>
      <c r="HDQ702" s="121"/>
      <c r="HDR702" s="121"/>
      <c r="HDS702" s="121"/>
      <c r="HDT702" s="121"/>
      <c r="HDU702" s="121"/>
      <c r="HDV702" s="121"/>
      <c r="HDW702" s="121"/>
      <c r="HDX702" s="121"/>
      <c r="HDY702" s="121"/>
      <c r="HDZ702" s="121"/>
      <c r="HEA702" s="121"/>
      <c r="HEB702" s="121"/>
      <c r="HEC702" s="121"/>
      <c r="HED702" s="121"/>
      <c r="HEE702" s="121"/>
      <c r="HEF702" s="121"/>
      <c r="HEG702" s="121"/>
      <c r="HEH702" s="121"/>
      <c r="HEI702" s="121"/>
      <c r="HEJ702" s="121"/>
      <c r="HEK702" s="121"/>
      <c r="HEL702" s="121"/>
      <c r="HEM702" s="121"/>
      <c r="HEN702" s="121"/>
      <c r="HEO702" s="121"/>
      <c r="HEP702" s="121"/>
      <c r="HEQ702" s="121"/>
      <c r="HER702" s="121"/>
      <c r="HES702" s="121"/>
      <c r="HET702" s="121"/>
      <c r="HEU702" s="121"/>
      <c r="HEV702" s="121"/>
      <c r="HEW702" s="121"/>
      <c r="HEX702" s="121"/>
      <c r="HEY702" s="121"/>
      <c r="HEZ702" s="121"/>
      <c r="HFA702" s="121"/>
      <c r="HFB702" s="121"/>
      <c r="HFC702" s="121"/>
      <c r="HFD702" s="121"/>
      <c r="HFE702" s="121"/>
      <c r="HFF702" s="121"/>
      <c r="HFG702" s="121"/>
      <c r="HFH702" s="121"/>
      <c r="HFI702" s="121"/>
      <c r="HFJ702" s="121"/>
      <c r="HFK702" s="121"/>
      <c r="HFL702" s="121"/>
      <c r="HFM702" s="121"/>
      <c r="HFN702" s="121"/>
      <c r="HFO702" s="121"/>
      <c r="HFP702" s="121"/>
      <c r="HFQ702" s="121"/>
      <c r="HFR702" s="121"/>
      <c r="HFS702" s="121"/>
      <c r="HFT702" s="121"/>
      <c r="HFU702" s="121"/>
      <c r="HFV702" s="121"/>
      <c r="HFW702" s="121"/>
      <c r="HFX702" s="121"/>
      <c r="HFY702" s="121"/>
      <c r="HFZ702" s="121"/>
      <c r="HGA702" s="121"/>
      <c r="HGB702" s="121"/>
      <c r="HGC702" s="121"/>
      <c r="HGD702" s="121"/>
      <c r="HGE702" s="121"/>
      <c r="HGF702" s="121"/>
      <c r="HGG702" s="121"/>
      <c r="HGH702" s="121"/>
      <c r="HGI702" s="121"/>
      <c r="HGJ702" s="121"/>
      <c r="HGK702" s="121"/>
      <c r="HGL702" s="121"/>
      <c r="HGM702" s="121"/>
      <c r="HGN702" s="121"/>
      <c r="HGO702" s="121"/>
      <c r="HGP702" s="121"/>
      <c r="HGQ702" s="121"/>
      <c r="HGR702" s="121"/>
      <c r="HGS702" s="121"/>
      <c r="HGT702" s="121"/>
      <c r="HGU702" s="121"/>
      <c r="HGV702" s="121"/>
      <c r="HGW702" s="121"/>
      <c r="HGX702" s="121"/>
      <c r="HGY702" s="121"/>
      <c r="HGZ702" s="121"/>
      <c r="HHA702" s="121"/>
      <c r="HHB702" s="121"/>
      <c r="HHC702" s="121"/>
      <c r="HHD702" s="121"/>
      <c r="HHE702" s="121"/>
      <c r="HHF702" s="121"/>
      <c r="HHG702" s="121"/>
      <c r="HHH702" s="121"/>
      <c r="HHI702" s="121"/>
      <c r="HHJ702" s="121"/>
      <c r="HHK702" s="121"/>
      <c r="HHL702" s="121"/>
      <c r="HHM702" s="121"/>
      <c r="HHN702" s="121"/>
      <c r="HHO702" s="121"/>
      <c r="HHP702" s="121"/>
      <c r="HHQ702" s="121"/>
      <c r="HHR702" s="121"/>
      <c r="HHS702" s="121"/>
      <c r="HHT702" s="121"/>
      <c r="HHU702" s="121"/>
      <c r="HHV702" s="121"/>
      <c r="HHW702" s="121"/>
      <c r="HHX702" s="121"/>
      <c r="HHY702" s="121"/>
      <c r="HHZ702" s="121"/>
      <c r="HIA702" s="121"/>
      <c r="HIB702" s="121"/>
      <c r="HIC702" s="121"/>
      <c r="HID702" s="121"/>
      <c r="HIE702" s="121"/>
      <c r="HIF702" s="121"/>
      <c r="HIG702" s="121"/>
      <c r="HIH702" s="121"/>
      <c r="HII702" s="121"/>
      <c r="HIJ702" s="121"/>
      <c r="HIK702" s="121"/>
      <c r="HIL702" s="121"/>
      <c r="HIM702" s="121"/>
      <c r="HIN702" s="121"/>
      <c r="HIO702" s="121"/>
      <c r="HIP702" s="121"/>
      <c r="HIQ702" s="121"/>
      <c r="HIR702" s="121"/>
      <c r="HIS702" s="121"/>
      <c r="HIT702" s="121"/>
      <c r="HIU702" s="121"/>
      <c r="HIV702" s="121"/>
      <c r="HIW702" s="121"/>
      <c r="HIX702" s="121"/>
      <c r="HIY702" s="121"/>
      <c r="HIZ702" s="121"/>
      <c r="HJA702" s="121"/>
      <c r="HJB702" s="121"/>
      <c r="HJC702" s="121"/>
      <c r="HJD702" s="121"/>
      <c r="HJE702" s="121"/>
      <c r="HJF702" s="121"/>
      <c r="HJG702" s="121"/>
      <c r="HJH702" s="121"/>
      <c r="HJI702" s="121"/>
      <c r="HJJ702" s="121"/>
      <c r="HJK702" s="121"/>
      <c r="HJL702" s="121"/>
      <c r="HJM702" s="121"/>
      <c r="HJN702" s="121"/>
      <c r="HJO702" s="121"/>
      <c r="HJP702" s="121"/>
      <c r="HJQ702" s="121"/>
      <c r="HJR702" s="121"/>
      <c r="HJS702" s="121"/>
      <c r="HJT702" s="121"/>
      <c r="HJU702" s="121"/>
      <c r="HJV702" s="121"/>
      <c r="HJW702" s="121"/>
      <c r="HJX702" s="121"/>
      <c r="HJY702" s="121"/>
      <c r="HJZ702" s="121"/>
      <c r="HKA702" s="121"/>
      <c r="HKB702" s="121"/>
      <c r="HKC702" s="121"/>
      <c r="HKD702" s="121"/>
      <c r="HKE702" s="121"/>
      <c r="HKF702" s="121"/>
      <c r="HKG702" s="121"/>
      <c r="HKH702" s="121"/>
      <c r="HKI702" s="121"/>
      <c r="HKJ702" s="121"/>
      <c r="HKK702" s="121"/>
      <c r="HKL702" s="121"/>
      <c r="HKM702" s="121"/>
      <c r="HKN702" s="121"/>
      <c r="HKO702" s="121"/>
      <c r="HKP702" s="121"/>
      <c r="HKQ702" s="121"/>
      <c r="HKR702" s="121"/>
      <c r="HKS702" s="121"/>
      <c r="HKT702" s="121"/>
      <c r="HKU702" s="121"/>
      <c r="HKV702" s="121"/>
      <c r="HKW702" s="121"/>
      <c r="HKX702" s="121"/>
      <c r="HKY702" s="121"/>
      <c r="HKZ702" s="121"/>
      <c r="HLA702" s="121"/>
      <c r="HLB702" s="121"/>
      <c r="HLC702" s="121"/>
      <c r="HLD702" s="121"/>
      <c r="HLE702" s="121"/>
      <c r="HLF702" s="121"/>
      <c r="HLG702" s="121"/>
      <c r="HLH702" s="121"/>
      <c r="HLI702" s="121"/>
      <c r="HLJ702" s="121"/>
      <c r="HLK702" s="121"/>
      <c r="HLL702" s="121"/>
      <c r="HLM702" s="121"/>
      <c r="HLN702" s="121"/>
      <c r="HLO702" s="121"/>
      <c r="HLP702" s="121"/>
      <c r="HLQ702" s="121"/>
      <c r="HLR702" s="121"/>
      <c r="HLS702" s="121"/>
      <c r="HLT702" s="121"/>
      <c r="HLU702" s="121"/>
      <c r="HLV702" s="121"/>
      <c r="HLW702" s="121"/>
      <c r="HLX702" s="121"/>
      <c r="HLY702" s="121"/>
      <c r="HLZ702" s="121"/>
      <c r="HMA702" s="121"/>
      <c r="HMB702" s="121"/>
      <c r="HMC702" s="121"/>
      <c r="HMD702" s="121"/>
      <c r="HME702" s="121"/>
      <c r="HMF702" s="121"/>
      <c r="HMG702" s="121"/>
      <c r="HMH702" s="121"/>
      <c r="HMI702" s="121"/>
      <c r="HMJ702" s="121"/>
      <c r="HMK702" s="121"/>
      <c r="HML702" s="121"/>
      <c r="HMM702" s="121"/>
      <c r="HMN702" s="121"/>
      <c r="HMO702" s="121"/>
      <c r="HMP702" s="121"/>
      <c r="HMQ702" s="121"/>
      <c r="HMR702" s="121"/>
      <c r="HMS702" s="121"/>
      <c r="HMT702" s="121"/>
      <c r="HMU702" s="121"/>
      <c r="HMV702" s="121"/>
      <c r="HMW702" s="121"/>
      <c r="HMX702" s="121"/>
      <c r="HMY702" s="121"/>
      <c r="HMZ702" s="121"/>
      <c r="HNA702" s="121"/>
      <c r="HNB702" s="121"/>
      <c r="HNC702" s="121"/>
      <c r="HND702" s="121"/>
      <c r="HNE702" s="121"/>
      <c r="HNF702" s="121"/>
      <c r="HNG702" s="121"/>
      <c r="HNH702" s="121"/>
      <c r="HNI702" s="121"/>
      <c r="HNJ702" s="121"/>
      <c r="HNK702" s="121"/>
      <c r="HNL702" s="121"/>
      <c r="HNM702" s="121"/>
      <c r="HNN702" s="121"/>
      <c r="HNO702" s="121"/>
      <c r="HNP702" s="121"/>
      <c r="HNQ702" s="121"/>
      <c r="HNR702" s="121"/>
      <c r="HNS702" s="121"/>
      <c r="HNT702" s="121"/>
      <c r="HNU702" s="121"/>
      <c r="HNV702" s="121"/>
      <c r="HNW702" s="121"/>
      <c r="HNX702" s="121"/>
      <c r="HNY702" s="121"/>
      <c r="HNZ702" s="121"/>
      <c r="HOA702" s="121"/>
      <c r="HOB702" s="121"/>
      <c r="HOC702" s="121"/>
      <c r="HOD702" s="121"/>
      <c r="HOE702" s="121"/>
      <c r="HOF702" s="121"/>
      <c r="HOG702" s="121"/>
      <c r="HOH702" s="121"/>
      <c r="HOI702" s="121"/>
      <c r="HOJ702" s="121"/>
      <c r="HOK702" s="121"/>
      <c r="HOL702" s="121"/>
      <c r="HOM702" s="121"/>
      <c r="HON702" s="121"/>
      <c r="HOO702" s="121"/>
      <c r="HOP702" s="121"/>
      <c r="HOQ702" s="121"/>
      <c r="HOR702" s="121"/>
      <c r="HOS702" s="121"/>
      <c r="HOT702" s="121"/>
      <c r="HOU702" s="121"/>
      <c r="HOV702" s="121"/>
      <c r="HOW702" s="121"/>
      <c r="HOX702" s="121"/>
      <c r="HOY702" s="121"/>
      <c r="HOZ702" s="121"/>
      <c r="HPA702" s="121"/>
      <c r="HPB702" s="121"/>
      <c r="HPC702" s="121"/>
      <c r="HPD702" s="121"/>
      <c r="HPE702" s="121"/>
      <c r="HPF702" s="121"/>
      <c r="HPG702" s="121"/>
      <c r="HPH702" s="121"/>
      <c r="HPI702" s="121"/>
      <c r="HPJ702" s="121"/>
      <c r="HPK702" s="121"/>
      <c r="HPL702" s="121"/>
      <c r="HPM702" s="121"/>
      <c r="HPN702" s="121"/>
      <c r="HPO702" s="121"/>
      <c r="HPP702" s="121"/>
      <c r="HPQ702" s="121"/>
      <c r="HPR702" s="121"/>
      <c r="HPS702" s="121"/>
      <c r="HPT702" s="121"/>
      <c r="HPU702" s="121"/>
      <c r="HPV702" s="121"/>
      <c r="HPW702" s="121"/>
      <c r="HPX702" s="121"/>
      <c r="HPY702" s="121"/>
      <c r="HPZ702" s="121"/>
      <c r="HQA702" s="121"/>
      <c r="HQB702" s="121"/>
      <c r="HQC702" s="121"/>
      <c r="HQD702" s="121"/>
      <c r="HQE702" s="121"/>
      <c r="HQF702" s="121"/>
      <c r="HQG702" s="121"/>
      <c r="HQH702" s="121"/>
      <c r="HQI702" s="121"/>
      <c r="HQJ702" s="121"/>
      <c r="HQK702" s="121"/>
      <c r="HQL702" s="121"/>
      <c r="HQM702" s="121"/>
      <c r="HQN702" s="121"/>
      <c r="HQO702" s="121"/>
      <c r="HQP702" s="121"/>
      <c r="HQQ702" s="121"/>
      <c r="HQR702" s="121"/>
      <c r="HQS702" s="121"/>
      <c r="HQT702" s="121"/>
      <c r="HQU702" s="121"/>
      <c r="HQV702" s="121"/>
      <c r="HQW702" s="121"/>
      <c r="HQX702" s="121"/>
      <c r="HQY702" s="121"/>
      <c r="HQZ702" s="121"/>
      <c r="HRA702" s="121"/>
      <c r="HRB702" s="121"/>
      <c r="HRC702" s="121"/>
      <c r="HRD702" s="121"/>
      <c r="HRE702" s="121"/>
      <c r="HRF702" s="121"/>
      <c r="HRG702" s="121"/>
      <c r="HRH702" s="121"/>
      <c r="HRI702" s="121"/>
      <c r="HRJ702" s="121"/>
      <c r="HRK702" s="121"/>
      <c r="HRL702" s="121"/>
      <c r="HRM702" s="121"/>
      <c r="HRN702" s="121"/>
      <c r="HRO702" s="121"/>
      <c r="HRP702" s="121"/>
      <c r="HRQ702" s="121"/>
      <c r="HRR702" s="121"/>
      <c r="HRS702" s="121"/>
      <c r="HRT702" s="121"/>
      <c r="HRU702" s="121"/>
      <c r="HRV702" s="121"/>
      <c r="HRW702" s="121"/>
      <c r="HRX702" s="121"/>
      <c r="HRY702" s="121"/>
      <c r="HRZ702" s="121"/>
      <c r="HSA702" s="121"/>
      <c r="HSB702" s="121"/>
      <c r="HSC702" s="121"/>
      <c r="HSD702" s="121"/>
      <c r="HSE702" s="121"/>
      <c r="HSF702" s="121"/>
      <c r="HSG702" s="121"/>
      <c r="HSH702" s="121"/>
      <c r="HSI702" s="121"/>
      <c r="HSJ702" s="121"/>
      <c r="HSK702" s="121"/>
      <c r="HSL702" s="121"/>
      <c r="HSM702" s="121"/>
      <c r="HSN702" s="121"/>
      <c r="HSO702" s="121"/>
      <c r="HSP702" s="121"/>
      <c r="HSQ702" s="121"/>
      <c r="HSR702" s="121"/>
      <c r="HSS702" s="121"/>
      <c r="HST702" s="121"/>
      <c r="HSU702" s="121"/>
      <c r="HSV702" s="121"/>
      <c r="HSW702" s="121"/>
      <c r="HSX702" s="121"/>
      <c r="HSY702" s="121"/>
      <c r="HSZ702" s="121"/>
      <c r="HTA702" s="121"/>
      <c r="HTB702" s="121"/>
      <c r="HTC702" s="121"/>
      <c r="HTD702" s="121"/>
      <c r="HTE702" s="121"/>
      <c r="HTF702" s="121"/>
      <c r="HTG702" s="121"/>
      <c r="HTH702" s="121"/>
      <c r="HTI702" s="121"/>
      <c r="HTJ702" s="121"/>
      <c r="HTK702" s="121"/>
      <c r="HTL702" s="121"/>
      <c r="HTM702" s="121"/>
      <c r="HTN702" s="121"/>
      <c r="HTO702" s="121"/>
      <c r="HTP702" s="121"/>
      <c r="HTQ702" s="121"/>
      <c r="HTR702" s="121"/>
      <c r="HTS702" s="121"/>
      <c r="HTT702" s="121"/>
      <c r="HTU702" s="121"/>
      <c r="HTV702" s="121"/>
      <c r="HTW702" s="121"/>
      <c r="HTX702" s="121"/>
      <c r="HTY702" s="121"/>
      <c r="HTZ702" s="121"/>
      <c r="HUA702" s="121"/>
      <c r="HUB702" s="121"/>
      <c r="HUC702" s="121"/>
      <c r="HUD702" s="121"/>
      <c r="HUE702" s="121"/>
      <c r="HUF702" s="121"/>
      <c r="HUG702" s="121"/>
      <c r="HUH702" s="121"/>
      <c r="HUI702" s="121"/>
      <c r="HUJ702" s="121"/>
      <c r="HUK702" s="121"/>
      <c r="HUL702" s="121"/>
      <c r="HUM702" s="121"/>
      <c r="HUN702" s="121"/>
      <c r="HUO702" s="121"/>
      <c r="HUP702" s="121"/>
      <c r="HUQ702" s="121"/>
      <c r="HUR702" s="121"/>
      <c r="HUS702" s="121"/>
      <c r="HUT702" s="121"/>
      <c r="HUU702" s="121"/>
      <c r="HUV702" s="121"/>
      <c r="HUW702" s="121"/>
      <c r="HUX702" s="121"/>
      <c r="HUY702" s="121"/>
      <c r="HUZ702" s="121"/>
      <c r="HVA702" s="121"/>
      <c r="HVB702" s="121"/>
      <c r="HVC702" s="121"/>
      <c r="HVD702" s="121"/>
      <c r="HVE702" s="121"/>
      <c r="HVF702" s="121"/>
      <c r="HVG702" s="121"/>
      <c r="HVH702" s="121"/>
      <c r="HVI702" s="121"/>
      <c r="HVJ702" s="121"/>
      <c r="HVK702" s="121"/>
      <c r="HVL702" s="121"/>
      <c r="HVM702" s="121"/>
      <c r="HVN702" s="121"/>
      <c r="HVO702" s="121"/>
      <c r="HVP702" s="121"/>
      <c r="HVQ702" s="121"/>
      <c r="HVR702" s="121"/>
      <c r="HVS702" s="121"/>
      <c r="HVT702" s="121"/>
      <c r="HVU702" s="121"/>
      <c r="HVV702" s="121"/>
      <c r="HVW702" s="121"/>
      <c r="HVX702" s="121"/>
      <c r="HVY702" s="121"/>
      <c r="HVZ702" s="121"/>
      <c r="HWA702" s="121"/>
      <c r="HWB702" s="121"/>
      <c r="HWC702" s="121"/>
      <c r="HWD702" s="121"/>
      <c r="HWE702" s="121"/>
      <c r="HWF702" s="121"/>
      <c r="HWG702" s="121"/>
      <c r="HWH702" s="121"/>
      <c r="HWI702" s="121"/>
      <c r="HWJ702" s="121"/>
      <c r="HWK702" s="121"/>
      <c r="HWL702" s="121"/>
      <c r="HWM702" s="121"/>
      <c r="HWN702" s="121"/>
      <c r="HWO702" s="121"/>
      <c r="HWP702" s="121"/>
      <c r="HWQ702" s="121"/>
      <c r="HWR702" s="121"/>
      <c r="HWS702" s="121"/>
      <c r="HWT702" s="121"/>
      <c r="HWU702" s="121"/>
      <c r="HWV702" s="121"/>
      <c r="HWW702" s="121"/>
      <c r="HWX702" s="121"/>
      <c r="HWY702" s="121"/>
      <c r="HWZ702" s="121"/>
      <c r="HXA702" s="121"/>
      <c r="HXB702" s="121"/>
      <c r="HXC702" s="121"/>
      <c r="HXD702" s="121"/>
      <c r="HXE702" s="121"/>
      <c r="HXF702" s="121"/>
      <c r="HXG702" s="121"/>
      <c r="HXH702" s="121"/>
      <c r="HXI702" s="121"/>
      <c r="HXJ702" s="121"/>
      <c r="HXK702" s="121"/>
      <c r="HXL702" s="121"/>
      <c r="HXM702" s="121"/>
      <c r="HXN702" s="121"/>
      <c r="HXO702" s="121"/>
      <c r="HXP702" s="121"/>
      <c r="HXQ702" s="121"/>
      <c r="HXR702" s="121"/>
      <c r="HXS702" s="121"/>
      <c r="HXT702" s="121"/>
      <c r="HXU702" s="121"/>
      <c r="HXV702" s="121"/>
      <c r="HXW702" s="121"/>
      <c r="HXX702" s="121"/>
      <c r="HXY702" s="121"/>
      <c r="HXZ702" s="121"/>
      <c r="HYA702" s="121"/>
      <c r="HYB702" s="121"/>
      <c r="HYC702" s="121"/>
      <c r="HYD702" s="121"/>
      <c r="HYE702" s="121"/>
      <c r="HYF702" s="121"/>
      <c r="HYG702" s="121"/>
      <c r="HYH702" s="121"/>
      <c r="HYI702" s="121"/>
      <c r="HYJ702" s="121"/>
      <c r="HYK702" s="121"/>
      <c r="HYL702" s="121"/>
      <c r="HYM702" s="121"/>
      <c r="HYN702" s="121"/>
      <c r="HYO702" s="121"/>
      <c r="HYP702" s="121"/>
      <c r="HYQ702" s="121"/>
      <c r="HYR702" s="121"/>
      <c r="HYS702" s="121"/>
      <c r="HYT702" s="121"/>
      <c r="HYU702" s="121"/>
      <c r="HYV702" s="121"/>
      <c r="HYW702" s="121"/>
      <c r="HYX702" s="121"/>
      <c r="HYY702" s="121"/>
      <c r="HYZ702" s="121"/>
      <c r="HZA702" s="121"/>
      <c r="HZB702" s="121"/>
      <c r="HZC702" s="121"/>
      <c r="HZD702" s="121"/>
      <c r="HZE702" s="121"/>
      <c r="HZF702" s="121"/>
      <c r="HZG702" s="121"/>
      <c r="HZH702" s="121"/>
      <c r="HZI702" s="121"/>
      <c r="HZJ702" s="121"/>
      <c r="HZK702" s="121"/>
      <c r="HZL702" s="121"/>
      <c r="HZM702" s="121"/>
      <c r="HZN702" s="121"/>
      <c r="HZO702" s="121"/>
      <c r="HZP702" s="121"/>
      <c r="HZQ702" s="121"/>
      <c r="HZR702" s="121"/>
      <c r="HZS702" s="121"/>
      <c r="HZT702" s="121"/>
      <c r="HZU702" s="121"/>
      <c r="HZV702" s="121"/>
      <c r="HZW702" s="121"/>
      <c r="HZX702" s="121"/>
      <c r="HZY702" s="121"/>
      <c r="HZZ702" s="121"/>
      <c r="IAA702" s="121"/>
      <c r="IAB702" s="121"/>
      <c r="IAC702" s="121"/>
      <c r="IAD702" s="121"/>
      <c r="IAE702" s="121"/>
      <c r="IAF702" s="121"/>
      <c r="IAG702" s="121"/>
      <c r="IAH702" s="121"/>
      <c r="IAI702" s="121"/>
      <c r="IAJ702" s="121"/>
      <c r="IAK702" s="121"/>
      <c r="IAL702" s="121"/>
      <c r="IAM702" s="121"/>
      <c r="IAN702" s="121"/>
      <c r="IAO702" s="121"/>
      <c r="IAP702" s="121"/>
      <c r="IAQ702" s="121"/>
      <c r="IAR702" s="121"/>
      <c r="IAS702" s="121"/>
      <c r="IAT702" s="121"/>
      <c r="IAU702" s="121"/>
      <c r="IAV702" s="121"/>
      <c r="IAW702" s="121"/>
      <c r="IAX702" s="121"/>
      <c r="IAY702" s="121"/>
      <c r="IAZ702" s="121"/>
      <c r="IBA702" s="121"/>
      <c r="IBB702" s="121"/>
      <c r="IBC702" s="121"/>
      <c r="IBD702" s="121"/>
      <c r="IBE702" s="121"/>
      <c r="IBF702" s="121"/>
      <c r="IBG702" s="121"/>
      <c r="IBH702" s="121"/>
      <c r="IBI702" s="121"/>
      <c r="IBJ702" s="121"/>
      <c r="IBK702" s="121"/>
      <c r="IBL702" s="121"/>
      <c r="IBM702" s="121"/>
      <c r="IBN702" s="121"/>
      <c r="IBO702" s="121"/>
      <c r="IBP702" s="121"/>
      <c r="IBQ702" s="121"/>
      <c r="IBR702" s="121"/>
      <c r="IBS702" s="121"/>
      <c r="IBT702" s="121"/>
      <c r="IBU702" s="121"/>
      <c r="IBV702" s="121"/>
      <c r="IBW702" s="121"/>
      <c r="IBX702" s="121"/>
      <c r="IBY702" s="121"/>
      <c r="IBZ702" s="121"/>
      <c r="ICA702" s="121"/>
      <c r="ICB702" s="121"/>
      <c r="ICC702" s="121"/>
      <c r="ICD702" s="121"/>
      <c r="ICE702" s="121"/>
      <c r="ICF702" s="121"/>
      <c r="ICG702" s="121"/>
      <c r="ICH702" s="121"/>
      <c r="ICI702" s="121"/>
      <c r="ICJ702" s="121"/>
      <c r="ICK702" s="121"/>
      <c r="ICL702" s="121"/>
      <c r="ICM702" s="121"/>
      <c r="ICN702" s="121"/>
      <c r="ICO702" s="121"/>
      <c r="ICP702" s="121"/>
      <c r="ICQ702" s="121"/>
      <c r="ICR702" s="121"/>
      <c r="ICS702" s="121"/>
      <c r="ICT702" s="121"/>
      <c r="ICU702" s="121"/>
      <c r="ICV702" s="121"/>
      <c r="ICW702" s="121"/>
      <c r="ICX702" s="121"/>
      <c r="ICY702" s="121"/>
      <c r="ICZ702" s="121"/>
      <c r="IDA702" s="121"/>
      <c r="IDB702" s="121"/>
      <c r="IDC702" s="121"/>
      <c r="IDD702" s="121"/>
      <c r="IDE702" s="121"/>
      <c r="IDF702" s="121"/>
      <c r="IDG702" s="121"/>
      <c r="IDH702" s="121"/>
      <c r="IDI702" s="121"/>
      <c r="IDJ702" s="121"/>
      <c r="IDK702" s="121"/>
      <c r="IDL702" s="121"/>
      <c r="IDM702" s="121"/>
      <c r="IDN702" s="121"/>
      <c r="IDO702" s="121"/>
      <c r="IDP702" s="121"/>
      <c r="IDQ702" s="121"/>
      <c r="IDR702" s="121"/>
      <c r="IDS702" s="121"/>
      <c r="IDT702" s="121"/>
      <c r="IDU702" s="121"/>
      <c r="IDV702" s="121"/>
      <c r="IDW702" s="121"/>
      <c r="IDX702" s="121"/>
      <c r="IDY702" s="121"/>
      <c r="IDZ702" s="121"/>
      <c r="IEA702" s="121"/>
      <c r="IEB702" s="121"/>
      <c r="IEC702" s="121"/>
      <c r="IED702" s="121"/>
      <c r="IEE702" s="121"/>
      <c r="IEF702" s="121"/>
      <c r="IEG702" s="121"/>
      <c r="IEH702" s="121"/>
      <c r="IEI702" s="121"/>
      <c r="IEJ702" s="121"/>
      <c r="IEK702" s="121"/>
      <c r="IEL702" s="121"/>
      <c r="IEM702" s="121"/>
      <c r="IEN702" s="121"/>
      <c r="IEO702" s="121"/>
      <c r="IEP702" s="121"/>
      <c r="IEQ702" s="121"/>
      <c r="IER702" s="121"/>
      <c r="IES702" s="121"/>
      <c r="IET702" s="121"/>
      <c r="IEU702" s="121"/>
      <c r="IEV702" s="121"/>
      <c r="IEW702" s="121"/>
      <c r="IEX702" s="121"/>
      <c r="IEY702" s="121"/>
      <c r="IEZ702" s="121"/>
      <c r="IFA702" s="121"/>
      <c r="IFB702" s="121"/>
      <c r="IFC702" s="121"/>
      <c r="IFD702" s="121"/>
      <c r="IFE702" s="121"/>
      <c r="IFF702" s="121"/>
      <c r="IFG702" s="121"/>
      <c r="IFH702" s="121"/>
      <c r="IFI702" s="121"/>
      <c r="IFJ702" s="121"/>
      <c r="IFK702" s="121"/>
      <c r="IFL702" s="121"/>
      <c r="IFM702" s="121"/>
      <c r="IFN702" s="121"/>
      <c r="IFO702" s="121"/>
      <c r="IFP702" s="121"/>
      <c r="IFQ702" s="121"/>
      <c r="IFR702" s="121"/>
      <c r="IFS702" s="121"/>
      <c r="IFT702" s="121"/>
      <c r="IFU702" s="121"/>
      <c r="IFV702" s="121"/>
      <c r="IFW702" s="121"/>
      <c r="IFX702" s="121"/>
      <c r="IFY702" s="121"/>
      <c r="IFZ702" s="121"/>
      <c r="IGA702" s="121"/>
      <c r="IGB702" s="121"/>
      <c r="IGC702" s="121"/>
      <c r="IGD702" s="121"/>
      <c r="IGE702" s="121"/>
      <c r="IGF702" s="121"/>
      <c r="IGG702" s="121"/>
      <c r="IGH702" s="121"/>
      <c r="IGI702" s="121"/>
      <c r="IGJ702" s="121"/>
      <c r="IGK702" s="121"/>
      <c r="IGL702" s="121"/>
      <c r="IGM702" s="121"/>
      <c r="IGN702" s="121"/>
      <c r="IGO702" s="121"/>
      <c r="IGP702" s="121"/>
      <c r="IGQ702" s="121"/>
      <c r="IGR702" s="121"/>
      <c r="IGS702" s="121"/>
      <c r="IGT702" s="121"/>
      <c r="IGU702" s="121"/>
      <c r="IGV702" s="121"/>
      <c r="IGW702" s="121"/>
      <c r="IGX702" s="121"/>
      <c r="IGY702" s="121"/>
      <c r="IGZ702" s="121"/>
      <c r="IHA702" s="121"/>
      <c r="IHB702" s="121"/>
      <c r="IHC702" s="121"/>
      <c r="IHD702" s="121"/>
      <c r="IHE702" s="121"/>
      <c r="IHF702" s="121"/>
      <c r="IHG702" s="121"/>
      <c r="IHH702" s="121"/>
      <c r="IHI702" s="121"/>
      <c r="IHJ702" s="121"/>
      <c r="IHK702" s="121"/>
      <c r="IHL702" s="121"/>
      <c r="IHM702" s="121"/>
      <c r="IHN702" s="121"/>
      <c r="IHO702" s="121"/>
      <c r="IHP702" s="121"/>
      <c r="IHQ702" s="121"/>
      <c r="IHR702" s="121"/>
      <c r="IHS702" s="121"/>
      <c r="IHT702" s="121"/>
      <c r="IHU702" s="121"/>
      <c r="IHV702" s="121"/>
      <c r="IHW702" s="121"/>
      <c r="IHX702" s="121"/>
      <c r="IHY702" s="121"/>
      <c r="IHZ702" s="121"/>
      <c r="IIA702" s="121"/>
      <c r="IIB702" s="121"/>
      <c r="IIC702" s="121"/>
      <c r="IID702" s="121"/>
      <c r="IIE702" s="121"/>
      <c r="IIF702" s="121"/>
      <c r="IIG702" s="121"/>
      <c r="IIH702" s="121"/>
      <c r="III702" s="121"/>
      <c r="IIJ702" s="121"/>
      <c r="IIK702" s="121"/>
      <c r="IIL702" s="121"/>
      <c r="IIM702" s="121"/>
      <c r="IIN702" s="121"/>
      <c r="IIO702" s="121"/>
      <c r="IIP702" s="121"/>
      <c r="IIQ702" s="121"/>
      <c r="IIR702" s="121"/>
      <c r="IIS702" s="121"/>
      <c r="IIT702" s="121"/>
      <c r="IIU702" s="121"/>
      <c r="IIV702" s="121"/>
      <c r="IIW702" s="121"/>
      <c r="IIX702" s="121"/>
      <c r="IIY702" s="121"/>
      <c r="IIZ702" s="121"/>
      <c r="IJA702" s="121"/>
      <c r="IJB702" s="121"/>
      <c r="IJC702" s="121"/>
      <c r="IJD702" s="121"/>
      <c r="IJE702" s="121"/>
      <c r="IJF702" s="121"/>
      <c r="IJG702" s="121"/>
      <c r="IJH702" s="121"/>
      <c r="IJI702" s="121"/>
      <c r="IJJ702" s="121"/>
      <c r="IJK702" s="121"/>
      <c r="IJL702" s="121"/>
      <c r="IJM702" s="121"/>
      <c r="IJN702" s="121"/>
      <c r="IJO702" s="121"/>
      <c r="IJP702" s="121"/>
      <c r="IJQ702" s="121"/>
      <c r="IJR702" s="121"/>
      <c r="IJS702" s="121"/>
      <c r="IJT702" s="121"/>
      <c r="IJU702" s="121"/>
      <c r="IJV702" s="121"/>
      <c r="IJW702" s="121"/>
      <c r="IJX702" s="121"/>
      <c r="IJY702" s="121"/>
      <c r="IJZ702" s="121"/>
      <c r="IKA702" s="121"/>
      <c r="IKB702" s="121"/>
      <c r="IKC702" s="121"/>
      <c r="IKD702" s="121"/>
      <c r="IKE702" s="121"/>
      <c r="IKF702" s="121"/>
      <c r="IKG702" s="121"/>
      <c r="IKH702" s="121"/>
      <c r="IKI702" s="121"/>
      <c r="IKJ702" s="121"/>
      <c r="IKK702" s="121"/>
      <c r="IKL702" s="121"/>
      <c r="IKM702" s="121"/>
      <c r="IKN702" s="121"/>
      <c r="IKO702" s="121"/>
      <c r="IKP702" s="121"/>
      <c r="IKQ702" s="121"/>
      <c r="IKR702" s="121"/>
      <c r="IKS702" s="121"/>
      <c r="IKT702" s="121"/>
      <c r="IKU702" s="121"/>
      <c r="IKV702" s="121"/>
      <c r="IKW702" s="121"/>
      <c r="IKX702" s="121"/>
      <c r="IKY702" s="121"/>
      <c r="IKZ702" s="121"/>
      <c r="ILA702" s="121"/>
      <c r="ILB702" s="121"/>
      <c r="ILC702" s="121"/>
      <c r="ILD702" s="121"/>
      <c r="ILE702" s="121"/>
      <c r="ILF702" s="121"/>
      <c r="ILG702" s="121"/>
      <c r="ILH702" s="121"/>
      <c r="ILI702" s="121"/>
      <c r="ILJ702" s="121"/>
      <c r="ILK702" s="121"/>
      <c r="ILL702" s="121"/>
      <c r="ILM702" s="121"/>
      <c r="ILN702" s="121"/>
      <c r="ILO702" s="121"/>
      <c r="ILP702" s="121"/>
      <c r="ILQ702" s="121"/>
      <c r="ILR702" s="121"/>
      <c r="ILS702" s="121"/>
      <c r="ILT702" s="121"/>
      <c r="ILU702" s="121"/>
      <c r="ILV702" s="121"/>
      <c r="ILW702" s="121"/>
      <c r="ILX702" s="121"/>
      <c r="ILY702" s="121"/>
      <c r="ILZ702" s="121"/>
      <c r="IMA702" s="121"/>
      <c r="IMB702" s="121"/>
      <c r="IMC702" s="121"/>
      <c r="IMD702" s="121"/>
      <c r="IME702" s="121"/>
      <c r="IMF702" s="121"/>
      <c r="IMG702" s="121"/>
      <c r="IMH702" s="121"/>
      <c r="IMI702" s="121"/>
      <c r="IMJ702" s="121"/>
      <c r="IMK702" s="121"/>
      <c r="IML702" s="121"/>
      <c r="IMM702" s="121"/>
      <c r="IMN702" s="121"/>
      <c r="IMO702" s="121"/>
      <c r="IMP702" s="121"/>
      <c r="IMQ702" s="121"/>
      <c r="IMR702" s="121"/>
      <c r="IMS702" s="121"/>
      <c r="IMT702" s="121"/>
      <c r="IMU702" s="121"/>
      <c r="IMV702" s="121"/>
      <c r="IMW702" s="121"/>
      <c r="IMX702" s="121"/>
      <c r="IMY702" s="121"/>
      <c r="IMZ702" s="121"/>
      <c r="INA702" s="121"/>
      <c r="INB702" s="121"/>
      <c r="INC702" s="121"/>
      <c r="IND702" s="121"/>
      <c r="INE702" s="121"/>
      <c r="INF702" s="121"/>
      <c r="ING702" s="121"/>
      <c r="INH702" s="121"/>
      <c r="INI702" s="121"/>
      <c r="INJ702" s="121"/>
      <c r="INK702" s="121"/>
      <c r="INL702" s="121"/>
      <c r="INM702" s="121"/>
      <c r="INN702" s="121"/>
      <c r="INO702" s="121"/>
      <c r="INP702" s="121"/>
      <c r="INQ702" s="121"/>
      <c r="INR702" s="121"/>
      <c r="INS702" s="121"/>
      <c r="INT702" s="121"/>
      <c r="INU702" s="121"/>
      <c r="INV702" s="121"/>
      <c r="INW702" s="121"/>
      <c r="INX702" s="121"/>
      <c r="INY702" s="121"/>
      <c r="INZ702" s="121"/>
      <c r="IOA702" s="121"/>
      <c r="IOB702" s="121"/>
      <c r="IOC702" s="121"/>
      <c r="IOD702" s="121"/>
      <c r="IOE702" s="121"/>
      <c r="IOF702" s="121"/>
      <c r="IOG702" s="121"/>
      <c r="IOH702" s="121"/>
      <c r="IOI702" s="121"/>
      <c r="IOJ702" s="121"/>
      <c r="IOK702" s="121"/>
      <c r="IOL702" s="121"/>
      <c r="IOM702" s="121"/>
      <c r="ION702" s="121"/>
      <c r="IOO702" s="121"/>
      <c r="IOP702" s="121"/>
      <c r="IOQ702" s="121"/>
      <c r="IOR702" s="121"/>
      <c r="IOS702" s="121"/>
      <c r="IOT702" s="121"/>
      <c r="IOU702" s="121"/>
      <c r="IOV702" s="121"/>
      <c r="IOW702" s="121"/>
      <c r="IOX702" s="121"/>
      <c r="IOY702" s="121"/>
      <c r="IOZ702" s="121"/>
      <c r="IPA702" s="121"/>
      <c r="IPB702" s="121"/>
      <c r="IPC702" s="121"/>
      <c r="IPD702" s="121"/>
      <c r="IPE702" s="121"/>
      <c r="IPF702" s="121"/>
      <c r="IPG702" s="121"/>
      <c r="IPH702" s="121"/>
      <c r="IPI702" s="121"/>
      <c r="IPJ702" s="121"/>
      <c r="IPK702" s="121"/>
      <c r="IPL702" s="121"/>
      <c r="IPM702" s="121"/>
      <c r="IPN702" s="121"/>
      <c r="IPO702" s="121"/>
      <c r="IPP702" s="121"/>
      <c r="IPQ702" s="121"/>
      <c r="IPR702" s="121"/>
      <c r="IPS702" s="121"/>
      <c r="IPT702" s="121"/>
      <c r="IPU702" s="121"/>
      <c r="IPV702" s="121"/>
      <c r="IPW702" s="121"/>
      <c r="IPX702" s="121"/>
      <c r="IPY702" s="121"/>
      <c r="IPZ702" s="121"/>
      <c r="IQA702" s="121"/>
      <c r="IQB702" s="121"/>
      <c r="IQC702" s="121"/>
      <c r="IQD702" s="121"/>
      <c r="IQE702" s="121"/>
      <c r="IQF702" s="121"/>
      <c r="IQG702" s="121"/>
      <c r="IQH702" s="121"/>
      <c r="IQI702" s="121"/>
      <c r="IQJ702" s="121"/>
      <c r="IQK702" s="121"/>
      <c r="IQL702" s="121"/>
      <c r="IQM702" s="121"/>
      <c r="IQN702" s="121"/>
      <c r="IQO702" s="121"/>
      <c r="IQP702" s="121"/>
      <c r="IQQ702" s="121"/>
      <c r="IQR702" s="121"/>
      <c r="IQS702" s="121"/>
      <c r="IQT702" s="121"/>
      <c r="IQU702" s="121"/>
      <c r="IQV702" s="121"/>
      <c r="IQW702" s="121"/>
      <c r="IQX702" s="121"/>
      <c r="IQY702" s="121"/>
      <c r="IQZ702" s="121"/>
      <c r="IRA702" s="121"/>
      <c r="IRB702" s="121"/>
      <c r="IRC702" s="121"/>
      <c r="IRD702" s="121"/>
      <c r="IRE702" s="121"/>
      <c r="IRF702" s="121"/>
      <c r="IRG702" s="121"/>
      <c r="IRH702" s="121"/>
      <c r="IRI702" s="121"/>
      <c r="IRJ702" s="121"/>
      <c r="IRK702" s="121"/>
      <c r="IRL702" s="121"/>
      <c r="IRM702" s="121"/>
      <c r="IRN702" s="121"/>
      <c r="IRO702" s="121"/>
      <c r="IRP702" s="121"/>
      <c r="IRQ702" s="121"/>
      <c r="IRR702" s="121"/>
      <c r="IRS702" s="121"/>
      <c r="IRT702" s="121"/>
      <c r="IRU702" s="121"/>
      <c r="IRV702" s="121"/>
      <c r="IRW702" s="121"/>
      <c r="IRX702" s="121"/>
      <c r="IRY702" s="121"/>
      <c r="IRZ702" s="121"/>
      <c r="ISA702" s="121"/>
      <c r="ISB702" s="121"/>
      <c r="ISC702" s="121"/>
      <c r="ISD702" s="121"/>
      <c r="ISE702" s="121"/>
      <c r="ISF702" s="121"/>
      <c r="ISG702" s="121"/>
      <c r="ISH702" s="121"/>
      <c r="ISI702" s="121"/>
      <c r="ISJ702" s="121"/>
      <c r="ISK702" s="121"/>
      <c r="ISL702" s="121"/>
      <c r="ISM702" s="121"/>
      <c r="ISN702" s="121"/>
      <c r="ISO702" s="121"/>
      <c r="ISP702" s="121"/>
      <c r="ISQ702" s="121"/>
      <c r="ISR702" s="121"/>
      <c r="ISS702" s="121"/>
      <c r="IST702" s="121"/>
      <c r="ISU702" s="121"/>
      <c r="ISV702" s="121"/>
      <c r="ISW702" s="121"/>
      <c r="ISX702" s="121"/>
      <c r="ISY702" s="121"/>
      <c r="ISZ702" s="121"/>
      <c r="ITA702" s="121"/>
      <c r="ITB702" s="121"/>
      <c r="ITC702" s="121"/>
      <c r="ITD702" s="121"/>
      <c r="ITE702" s="121"/>
      <c r="ITF702" s="121"/>
      <c r="ITG702" s="121"/>
      <c r="ITH702" s="121"/>
      <c r="ITI702" s="121"/>
      <c r="ITJ702" s="121"/>
      <c r="ITK702" s="121"/>
      <c r="ITL702" s="121"/>
      <c r="ITM702" s="121"/>
      <c r="ITN702" s="121"/>
      <c r="ITO702" s="121"/>
      <c r="ITP702" s="121"/>
      <c r="ITQ702" s="121"/>
      <c r="ITR702" s="121"/>
      <c r="ITS702" s="121"/>
      <c r="ITT702" s="121"/>
      <c r="ITU702" s="121"/>
      <c r="ITV702" s="121"/>
      <c r="ITW702" s="121"/>
      <c r="ITX702" s="121"/>
      <c r="ITY702" s="121"/>
      <c r="ITZ702" s="121"/>
      <c r="IUA702" s="121"/>
      <c r="IUB702" s="121"/>
      <c r="IUC702" s="121"/>
      <c r="IUD702" s="121"/>
      <c r="IUE702" s="121"/>
      <c r="IUF702" s="121"/>
      <c r="IUG702" s="121"/>
      <c r="IUH702" s="121"/>
      <c r="IUI702" s="121"/>
      <c r="IUJ702" s="121"/>
      <c r="IUK702" s="121"/>
      <c r="IUL702" s="121"/>
      <c r="IUM702" s="121"/>
      <c r="IUN702" s="121"/>
      <c r="IUO702" s="121"/>
      <c r="IUP702" s="121"/>
      <c r="IUQ702" s="121"/>
      <c r="IUR702" s="121"/>
      <c r="IUS702" s="121"/>
      <c r="IUT702" s="121"/>
      <c r="IUU702" s="121"/>
      <c r="IUV702" s="121"/>
      <c r="IUW702" s="121"/>
      <c r="IUX702" s="121"/>
      <c r="IUY702" s="121"/>
      <c r="IUZ702" s="121"/>
      <c r="IVA702" s="121"/>
      <c r="IVB702" s="121"/>
      <c r="IVC702" s="121"/>
      <c r="IVD702" s="121"/>
      <c r="IVE702" s="121"/>
      <c r="IVF702" s="121"/>
      <c r="IVG702" s="121"/>
      <c r="IVH702" s="121"/>
      <c r="IVI702" s="121"/>
      <c r="IVJ702" s="121"/>
      <c r="IVK702" s="121"/>
      <c r="IVL702" s="121"/>
      <c r="IVM702" s="121"/>
      <c r="IVN702" s="121"/>
      <c r="IVO702" s="121"/>
      <c r="IVP702" s="121"/>
      <c r="IVQ702" s="121"/>
      <c r="IVR702" s="121"/>
      <c r="IVS702" s="121"/>
      <c r="IVT702" s="121"/>
      <c r="IVU702" s="121"/>
      <c r="IVV702" s="121"/>
      <c r="IVW702" s="121"/>
      <c r="IVX702" s="121"/>
      <c r="IVY702" s="121"/>
      <c r="IVZ702" s="121"/>
      <c r="IWA702" s="121"/>
      <c r="IWB702" s="121"/>
      <c r="IWC702" s="121"/>
      <c r="IWD702" s="121"/>
      <c r="IWE702" s="121"/>
      <c r="IWF702" s="121"/>
      <c r="IWG702" s="121"/>
      <c r="IWH702" s="121"/>
      <c r="IWI702" s="121"/>
      <c r="IWJ702" s="121"/>
      <c r="IWK702" s="121"/>
      <c r="IWL702" s="121"/>
      <c r="IWM702" s="121"/>
      <c r="IWN702" s="121"/>
      <c r="IWO702" s="121"/>
      <c r="IWP702" s="121"/>
      <c r="IWQ702" s="121"/>
      <c r="IWR702" s="121"/>
      <c r="IWS702" s="121"/>
      <c r="IWT702" s="121"/>
      <c r="IWU702" s="121"/>
      <c r="IWV702" s="121"/>
      <c r="IWW702" s="121"/>
      <c r="IWX702" s="121"/>
      <c r="IWY702" s="121"/>
      <c r="IWZ702" s="121"/>
      <c r="IXA702" s="121"/>
      <c r="IXB702" s="121"/>
      <c r="IXC702" s="121"/>
      <c r="IXD702" s="121"/>
      <c r="IXE702" s="121"/>
      <c r="IXF702" s="121"/>
      <c r="IXG702" s="121"/>
      <c r="IXH702" s="121"/>
      <c r="IXI702" s="121"/>
      <c r="IXJ702" s="121"/>
      <c r="IXK702" s="121"/>
      <c r="IXL702" s="121"/>
      <c r="IXM702" s="121"/>
      <c r="IXN702" s="121"/>
      <c r="IXO702" s="121"/>
      <c r="IXP702" s="121"/>
      <c r="IXQ702" s="121"/>
      <c r="IXR702" s="121"/>
      <c r="IXS702" s="121"/>
      <c r="IXT702" s="121"/>
      <c r="IXU702" s="121"/>
      <c r="IXV702" s="121"/>
      <c r="IXW702" s="121"/>
      <c r="IXX702" s="121"/>
      <c r="IXY702" s="121"/>
      <c r="IXZ702" s="121"/>
      <c r="IYA702" s="121"/>
      <c r="IYB702" s="121"/>
      <c r="IYC702" s="121"/>
      <c r="IYD702" s="121"/>
      <c r="IYE702" s="121"/>
      <c r="IYF702" s="121"/>
      <c r="IYG702" s="121"/>
      <c r="IYH702" s="121"/>
      <c r="IYI702" s="121"/>
      <c r="IYJ702" s="121"/>
      <c r="IYK702" s="121"/>
      <c r="IYL702" s="121"/>
      <c r="IYM702" s="121"/>
      <c r="IYN702" s="121"/>
      <c r="IYO702" s="121"/>
      <c r="IYP702" s="121"/>
      <c r="IYQ702" s="121"/>
      <c r="IYR702" s="121"/>
      <c r="IYS702" s="121"/>
      <c r="IYT702" s="121"/>
      <c r="IYU702" s="121"/>
      <c r="IYV702" s="121"/>
      <c r="IYW702" s="121"/>
      <c r="IYX702" s="121"/>
      <c r="IYY702" s="121"/>
      <c r="IYZ702" s="121"/>
      <c r="IZA702" s="121"/>
      <c r="IZB702" s="121"/>
      <c r="IZC702" s="121"/>
      <c r="IZD702" s="121"/>
      <c r="IZE702" s="121"/>
      <c r="IZF702" s="121"/>
      <c r="IZG702" s="121"/>
      <c r="IZH702" s="121"/>
      <c r="IZI702" s="121"/>
      <c r="IZJ702" s="121"/>
      <c r="IZK702" s="121"/>
      <c r="IZL702" s="121"/>
      <c r="IZM702" s="121"/>
      <c r="IZN702" s="121"/>
      <c r="IZO702" s="121"/>
      <c r="IZP702" s="121"/>
      <c r="IZQ702" s="121"/>
      <c r="IZR702" s="121"/>
      <c r="IZS702" s="121"/>
      <c r="IZT702" s="121"/>
      <c r="IZU702" s="121"/>
      <c r="IZV702" s="121"/>
      <c r="IZW702" s="121"/>
      <c r="IZX702" s="121"/>
      <c r="IZY702" s="121"/>
      <c r="IZZ702" s="121"/>
      <c r="JAA702" s="121"/>
      <c r="JAB702" s="121"/>
      <c r="JAC702" s="121"/>
      <c r="JAD702" s="121"/>
      <c r="JAE702" s="121"/>
      <c r="JAF702" s="121"/>
      <c r="JAG702" s="121"/>
      <c r="JAH702" s="121"/>
      <c r="JAI702" s="121"/>
      <c r="JAJ702" s="121"/>
      <c r="JAK702" s="121"/>
      <c r="JAL702" s="121"/>
      <c r="JAM702" s="121"/>
      <c r="JAN702" s="121"/>
      <c r="JAO702" s="121"/>
      <c r="JAP702" s="121"/>
      <c r="JAQ702" s="121"/>
      <c r="JAR702" s="121"/>
      <c r="JAS702" s="121"/>
      <c r="JAT702" s="121"/>
      <c r="JAU702" s="121"/>
      <c r="JAV702" s="121"/>
      <c r="JAW702" s="121"/>
      <c r="JAX702" s="121"/>
      <c r="JAY702" s="121"/>
      <c r="JAZ702" s="121"/>
      <c r="JBA702" s="121"/>
      <c r="JBB702" s="121"/>
      <c r="JBC702" s="121"/>
      <c r="JBD702" s="121"/>
      <c r="JBE702" s="121"/>
      <c r="JBF702" s="121"/>
      <c r="JBG702" s="121"/>
      <c r="JBH702" s="121"/>
      <c r="JBI702" s="121"/>
      <c r="JBJ702" s="121"/>
      <c r="JBK702" s="121"/>
      <c r="JBL702" s="121"/>
      <c r="JBM702" s="121"/>
      <c r="JBN702" s="121"/>
      <c r="JBO702" s="121"/>
      <c r="JBP702" s="121"/>
      <c r="JBQ702" s="121"/>
      <c r="JBR702" s="121"/>
      <c r="JBS702" s="121"/>
      <c r="JBT702" s="121"/>
      <c r="JBU702" s="121"/>
      <c r="JBV702" s="121"/>
      <c r="JBW702" s="121"/>
      <c r="JBX702" s="121"/>
      <c r="JBY702" s="121"/>
      <c r="JBZ702" s="121"/>
      <c r="JCA702" s="121"/>
      <c r="JCB702" s="121"/>
      <c r="JCC702" s="121"/>
      <c r="JCD702" s="121"/>
      <c r="JCE702" s="121"/>
      <c r="JCF702" s="121"/>
      <c r="JCG702" s="121"/>
      <c r="JCH702" s="121"/>
      <c r="JCI702" s="121"/>
      <c r="JCJ702" s="121"/>
      <c r="JCK702" s="121"/>
      <c r="JCL702" s="121"/>
      <c r="JCM702" s="121"/>
      <c r="JCN702" s="121"/>
      <c r="JCO702" s="121"/>
      <c r="JCP702" s="121"/>
      <c r="JCQ702" s="121"/>
      <c r="JCR702" s="121"/>
      <c r="JCS702" s="121"/>
      <c r="JCT702" s="121"/>
      <c r="JCU702" s="121"/>
      <c r="JCV702" s="121"/>
      <c r="JCW702" s="121"/>
      <c r="JCX702" s="121"/>
      <c r="JCY702" s="121"/>
      <c r="JCZ702" s="121"/>
      <c r="JDA702" s="121"/>
      <c r="JDB702" s="121"/>
      <c r="JDC702" s="121"/>
      <c r="JDD702" s="121"/>
      <c r="JDE702" s="121"/>
      <c r="JDF702" s="121"/>
      <c r="JDG702" s="121"/>
      <c r="JDH702" s="121"/>
      <c r="JDI702" s="121"/>
      <c r="JDJ702" s="121"/>
      <c r="JDK702" s="121"/>
      <c r="JDL702" s="121"/>
      <c r="JDM702" s="121"/>
      <c r="JDN702" s="121"/>
      <c r="JDO702" s="121"/>
      <c r="JDP702" s="121"/>
      <c r="JDQ702" s="121"/>
      <c r="JDR702" s="121"/>
      <c r="JDS702" s="121"/>
      <c r="JDT702" s="121"/>
      <c r="JDU702" s="121"/>
      <c r="JDV702" s="121"/>
      <c r="JDW702" s="121"/>
      <c r="JDX702" s="121"/>
      <c r="JDY702" s="121"/>
      <c r="JDZ702" s="121"/>
      <c r="JEA702" s="121"/>
      <c r="JEB702" s="121"/>
      <c r="JEC702" s="121"/>
      <c r="JED702" s="121"/>
      <c r="JEE702" s="121"/>
      <c r="JEF702" s="121"/>
      <c r="JEG702" s="121"/>
      <c r="JEH702" s="121"/>
      <c r="JEI702" s="121"/>
      <c r="JEJ702" s="121"/>
      <c r="JEK702" s="121"/>
      <c r="JEL702" s="121"/>
      <c r="JEM702" s="121"/>
      <c r="JEN702" s="121"/>
      <c r="JEO702" s="121"/>
      <c r="JEP702" s="121"/>
      <c r="JEQ702" s="121"/>
      <c r="JER702" s="121"/>
      <c r="JES702" s="121"/>
      <c r="JET702" s="121"/>
      <c r="JEU702" s="121"/>
      <c r="JEV702" s="121"/>
      <c r="JEW702" s="121"/>
      <c r="JEX702" s="121"/>
      <c r="JEY702" s="121"/>
      <c r="JEZ702" s="121"/>
      <c r="JFA702" s="121"/>
      <c r="JFB702" s="121"/>
      <c r="JFC702" s="121"/>
      <c r="JFD702" s="121"/>
      <c r="JFE702" s="121"/>
      <c r="JFF702" s="121"/>
      <c r="JFG702" s="121"/>
      <c r="JFH702" s="121"/>
      <c r="JFI702" s="121"/>
      <c r="JFJ702" s="121"/>
      <c r="JFK702" s="121"/>
      <c r="JFL702" s="121"/>
      <c r="JFM702" s="121"/>
      <c r="JFN702" s="121"/>
      <c r="JFO702" s="121"/>
      <c r="JFP702" s="121"/>
      <c r="JFQ702" s="121"/>
      <c r="JFR702" s="121"/>
      <c r="JFS702" s="121"/>
      <c r="JFT702" s="121"/>
      <c r="JFU702" s="121"/>
      <c r="JFV702" s="121"/>
      <c r="JFW702" s="121"/>
      <c r="JFX702" s="121"/>
      <c r="JFY702" s="121"/>
      <c r="JFZ702" s="121"/>
      <c r="JGA702" s="121"/>
      <c r="JGB702" s="121"/>
      <c r="JGC702" s="121"/>
      <c r="JGD702" s="121"/>
      <c r="JGE702" s="121"/>
      <c r="JGF702" s="121"/>
      <c r="JGG702" s="121"/>
      <c r="JGH702" s="121"/>
      <c r="JGI702" s="121"/>
      <c r="JGJ702" s="121"/>
      <c r="JGK702" s="121"/>
      <c r="JGL702" s="121"/>
      <c r="JGM702" s="121"/>
      <c r="JGN702" s="121"/>
      <c r="JGO702" s="121"/>
      <c r="JGP702" s="121"/>
      <c r="JGQ702" s="121"/>
      <c r="JGR702" s="121"/>
      <c r="JGS702" s="121"/>
      <c r="JGT702" s="121"/>
      <c r="JGU702" s="121"/>
      <c r="JGV702" s="121"/>
      <c r="JGW702" s="121"/>
      <c r="JGX702" s="121"/>
      <c r="JGY702" s="121"/>
      <c r="JGZ702" s="121"/>
      <c r="JHA702" s="121"/>
      <c r="JHB702" s="121"/>
      <c r="JHC702" s="121"/>
      <c r="JHD702" s="121"/>
      <c r="JHE702" s="121"/>
      <c r="JHF702" s="121"/>
      <c r="JHG702" s="121"/>
      <c r="JHH702" s="121"/>
      <c r="JHI702" s="121"/>
      <c r="JHJ702" s="121"/>
      <c r="JHK702" s="121"/>
      <c r="JHL702" s="121"/>
      <c r="JHM702" s="121"/>
      <c r="JHN702" s="121"/>
      <c r="JHO702" s="121"/>
      <c r="JHP702" s="121"/>
      <c r="JHQ702" s="121"/>
      <c r="JHR702" s="121"/>
      <c r="JHS702" s="121"/>
      <c r="JHT702" s="121"/>
      <c r="JHU702" s="121"/>
      <c r="JHV702" s="121"/>
      <c r="JHW702" s="121"/>
      <c r="JHX702" s="121"/>
      <c r="JHY702" s="121"/>
      <c r="JHZ702" s="121"/>
      <c r="JIA702" s="121"/>
      <c r="JIB702" s="121"/>
      <c r="JIC702" s="121"/>
      <c r="JID702" s="121"/>
      <c r="JIE702" s="121"/>
      <c r="JIF702" s="121"/>
      <c r="JIG702" s="121"/>
      <c r="JIH702" s="121"/>
      <c r="JII702" s="121"/>
      <c r="JIJ702" s="121"/>
      <c r="JIK702" s="121"/>
      <c r="JIL702" s="121"/>
      <c r="JIM702" s="121"/>
      <c r="JIN702" s="121"/>
      <c r="JIO702" s="121"/>
      <c r="JIP702" s="121"/>
      <c r="JIQ702" s="121"/>
      <c r="JIR702" s="121"/>
      <c r="JIS702" s="121"/>
      <c r="JIT702" s="121"/>
      <c r="JIU702" s="121"/>
      <c r="JIV702" s="121"/>
      <c r="JIW702" s="121"/>
      <c r="JIX702" s="121"/>
      <c r="JIY702" s="121"/>
      <c r="JIZ702" s="121"/>
      <c r="JJA702" s="121"/>
      <c r="JJB702" s="121"/>
      <c r="JJC702" s="121"/>
      <c r="JJD702" s="121"/>
      <c r="JJE702" s="121"/>
      <c r="JJF702" s="121"/>
      <c r="JJG702" s="121"/>
      <c r="JJH702" s="121"/>
      <c r="JJI702" s="121"/>
      <c r="JJJ702" s="121"/>
      <c r="JJK702" s="121"/>
      <c r="JJL702" s="121"/>
      <c r="JJM702" s="121"/>
      <c r="JJN702" s="121"/>
      <c r="JJO702" s="121"/>
      <c r="JJP702" s="121"/>
      <c r="JJQ702" s="121"/>
      <c r="JJR702" s="121"/>
      <c r="JJS702" s="121"/>
      <c r="JJT702" s="121"/>
      <c r="JJU702" s="121"/>
      <c r="JJV702" s="121"/>
      <c r="JJW702" s="121"/>
      <c r="JJX702" s="121"/>
      <c r="JJY702" s="121"/>
      <c r="JJZ702" s="121"/>
      <c r="JKA702" s="121"/>
      <c r="JKB702" s="121"/>
      <c r="JKC702" s="121"/>
      <c r="JKD702" s="121"/>
      <c r="JKE702" s="121"/>
      <c r="JKF702" s="121"/>
      <c r="JKG702" s="121"/>
      <c r="JKH702" s="121"/>
      <c r="JKI702" s="121"/>
      <c r="JKJ702" s="121"/>
      <c r="JKK702" s="121"/>
      <c r="JKL702" s="121"/>
      <c r="JKM702" s="121"/>
      <c r="JKN702" s="121"/>
      <c r="JKO702" s="121"/>
      <c r="JKP702" s="121"/>
      <c r="JKQ702" s="121"/>
      <c r="JKR702" s="121"/>
      <c r="JKS702" s="121"/>
      <c r="JKT702" s="121"/>
      <c r="JKU702" s="121"/>
      <c r="JKV702" s="121"/>
      <c r="JKW702" s="121"/>
      <c r="JKX702" s="121"/>
      <c r="JKY702" s="121"/>
      <c r="JKZ702" s="121"/>
      <c r="JLA702" s="121"/>
      <c r="JLB702" s="121"/>
      <c r="JLC702" s="121"/>
      <c r="JLD702" s="121"/>
      <c r="JLE702" s="121"/>
      <c r="JLF702" s="121"/>
      <c r="JLG702" s="121"/>
      <c r="JLH702" s="121"/>
      <c r="JLI702" s="121"/>
      <c r="JLJ702" s="121"/>
      <c r="JLK702" s="121"/>
      <c r="JLL702" s="121"/>
      <c r="JLM702" s="121"/>
      <c r="JLN702" s="121"/>
      <c r="JLO702" s="121"/>
      <c r="JLP702" s="121"/>
      <c r="JLQ702" s="121"/>
      <c r="JLR702" s="121"/>
      <c r="JLS702" s="121"/>
      <c r="JLT702" s="121"/>
      <c r="JLU702" s="121"/>
      <c r="JLV702" s="121"/>
      <c r="JLW702" s="121"/>
      <c r="JLX702" s="121"/>
      <c r="JLY702" s="121"/>
      <c r="JLZ702" s="121"/>
      <c r="JMA702" s="121"/>
      <c r="JMB702" s="121"/>
      <c r="JMC702" s="121"/>
      <c r="JMD702" s="121"/>
      <c r="JME702" s="121"/>
      <c r="JMF702" s="121"/>
      <c r="JMG702" s="121"/>
      <c r="JMH702" s="121"/>
      <c r="JMI702" s="121"/>
      <c r="JMJ702" s="121"/>
      <c r="JMK702" s="121"/>
      <c r="JML702" s="121"/>
      <c r="JMM702" s="121"/>
      <c r="JMN702" s="121"/>
      <c r="JMO702" s="121"/>
      <c r="JMP702" s="121"/>
      <c r="JMQ702" s="121"/>
      <c r="JMR702" s="121"/>
      <c r="JMS702" s="121"/>
      <c r="JMT702" s="121"/>
      <c r="JMU702" s="121"/>
      <c r="JMV702" s="121"/>
      <c r="JMW702" s="121"/>
      <c r="JMX702" s="121"/>
      <c r="JMY702" s="121"/>
      <c r="JMZ702" s="121"/>
      <c r="JNA702" s="121"/>
      <c r="JNB702" s="121"/>
      <c r="JNC702" s="121"/>
      <c r="JND702" s="121"/>
      <c r="JNE702" s="121"/>
      <c r="JNF702" s="121"/>
      <c r="JNG702" s="121"/>
      <c r="JNH702" s="121"/>
      <c r="JNI702" s="121"/>
      <c r="JNJ702" s="121"/>
      <c r="JNK702" s="121"/>
      <c r="JNL702" s="121"/>
      <c r="JNM702" s="121"/>
      <c r="JNN702" s="121"/>
      <c r="JNO702" s="121"/>
      <c r="JNP702" s="121"/>
      <c r="JNQ702" s="121"/>
      <c r="JNR702" s="121"/>
      <c r="JNS702" s="121"/>
      <c r="JNT702" s="121"/>
      <c r="JNU702" s="121"/>
      <c r="JNV702" s="121"/>
      <c r="JNW702" s="121"/>
      <c r="JNX702" s="121"/>
      <c r="JNY702" s="121"/>
      <c r="JNZ702" s="121"/>
      <c r="JOA702" s="121"/>
      <c r="JOB702" s="121"/>
      <c r="JOC702" s="121"/>
      <c r="JOD702" s="121"/>
      <c r="JOE702" s="121"/>
      <c r="JOF702" s="121"/>
      <c r="JOG702" s="121"/>
      <c r="JOH702" s="121"/>
      <c r="JOI702" s="121"/>
      <c r="JOJ702" s="121"/>
      <c r="JOK702" s="121"/>
      <c r="JOL702" s="121"/>
      <c r="JOM702" s="121"/>
      <c r="JON702" s="121"/>
      <c r="JOO702" s="121"/>
      <c r="JOP702" s="121"/>
      <c r="JOQ702" s="121"/>
      <c r="JOR702" s="121"/>
      <c r="JOS702" s="121"/>
      <c r="JOT702" s="121"/>
      <c r="JOU702" s="121"/>
      <c r="JOV702" s="121"/>
      <c r="JOW702" s="121"/>
      <c r="JOX702" s="121"/>
      <c r="JOY702" s="121"/>
      <c r="JOZ702" s="121"/>
      <c r="JPA702" s="121"/>
      <c r="JPB702" s="121"/>
      <c r="JPC702" s="121"/>
      <c r="JPD702" s="121"/>
      <c r="JPE702" s="121"/>
      <c r="JPF702" s="121"/>
      <c r="JPG702" s="121"/>
      <c r="JPH702" s="121"/>
      <c r="JPI702" s="121"/>
      <c r="JPJ702" s="121"/>
      <c r="JPK702" s="121"/>
      <c r="JPL702" s="121"/>
      <c r="JPM702" s="121"/>
      <c r="JPN702" s="121"/>
      <c r="JPO702" s="121"/>
      <c r="JPP702" s="121"/>
      <c r="JPQ702" s="121"/>
      <c r="JPR702" s="121"/>
      <c r="JPS702" s="121"/>
      <c r="JPT702" s="121"/>
      <c r="JPU702" s="121"/>
      <c r="JPV702" s="121"/>
      <c r="JPW702" s="121"/>
      <c r="JPX702" s="121"/>
      <c r="JPY702" s="121"/>
      <c r="JPZ702" s="121"/>
      <c r="JQA702" s="121"/>
      <c r="JQB702" s="121"/>
      <c r="JQC702" s="121"/>
      <c r="JQD702" s="121"/>
      <c r="JQE702" s="121"/>
      <c r="JQF702" s="121"/>
      <c r="JQG702" s="121"/>
      <c r="JQH702" s="121"/>
      <c r="JQI702" s="121"/>
      <c r="JQJ702" s="121"/>
      <c r="JQK702" s="121"/>
      <c r="JQL702" s="121"/>
      <c r="JQM702" s="121"/>
      <c r="JQN702" s="121"/>
      <c r="JQO702" s="121"/>
      <c r="JQP702" s="121"/>
      <c r="JQQ702" s="121"/>
      <c r="JQR702" s="121"/>
      <c r="JQS702" s="121"/>
      <c r="JQT702" s="121"/>
      <c r="JQU702" s="121"/>
      <c r="JQV702" s="121"/>
      <c r="JQW702" s="121"/>
      <c r="JQX702" s="121"/>
      <c r="JQY702" s="121"/>
      <c r="JQZ702" s="121"/>
      <c r="JRA702" s="121"/>
      <c r="JRB702" s="121"/>
      <c r="JRC702" s="121"/>
      <c r="JRD702" s="121"/>
      <c r="JRE702" s="121"/>
      <c r="JRF702" s="121"/>
      <c r="JRG702" s="121"/>
      <c r="JRH702" s="121"/>
      <c r="JRI702" s="121"/>
      <c r="JRJ702" s="121"/>
      <c r="JRK702" s="121"/>
      <c r="JRL702" s="121"/>
      <c r="JRM702" s="121"/>
      <c r="JRN702" s="121"/>
      <c r="JRO702" s="121"/>
      <c r="JRP702" s="121"/>
      <c r="JRQ702" s="121"/>
      <c r="JRR702" s="121"/>
      <c r="JRS702" s="121"/>
      <c r="JRT702" s="121"/>
      <c r="JRU702" s="121"/>
      <c r="JRV702" s="121"/>
      <c r="JRW702" s="121"/>
      <c r="JRX702" s="121"/>
      <c r="JRY702" s="121"/>
      <c r="JRZ702" s="121"/>
      <c r="JSA702" s="121"/>
      <c r="JSB702" s="121"/>
      <c r="JSC702" s="121"/>
      <c r="JSD702" s="121"/>
      <c r="JSE702" s="121"/>
      <c r="JSF702" s="121"/>
      <c r="JSG702" s="121"/>
      <c r="JSH702" s="121"/>
      <c r="JSI702" s="121"/>
      <c r="JSJ702" s="121"/>
      <c r="JSK702" s="121"/>
      <c r="JSL702" s="121"/>
      <c r="JSM702" s="121"/>
      <c r="JSN702" s="121"/>
      <c r="JSO702" s="121"/>
      <c r="JSP702" s="121"/>
      <c r="JSQ702" s="121"/>
      <c r="JSR702" s="121"/>
      <c r="JSS702" s="121"/>
      <c r="JST702" s="121"/>
      <c r="JSU702" s="121"/>
      <c r="JSV702" s="121"/>
      <c r="JSW702" s="121"/>
      <c r="JSX702" s="121"/>
      <c r="JSY702" s="121"/>
      <c r="JSZ702" s="121"/>
      <c r="JTA702" s="121"/>
      <c r="JTB702" s="121"/>
      <c r="JTC702" s="121"/>
      <c r="JTD702" s="121"/>
      <c r="JTE702" s="121"/>
      <c r="JTF702" s="121"/>
      <c r="JTG702" s="121"/>
      <c r="JTH702" s="121"/>
      <c r="JTI702" s="121"/>
      <c r="JTJ702" s="121"/>
      <c r="JTK702" s="121"/>
      <c r="JTL702" s="121"/>
      <c r="JTM702" s="121"/>
      <c r="JTN702" s="121"/>
      <c r="JTO702" s="121"/>
      <c r="JTP702" s="121"/>
      <c r="JTQ702" s="121"/>
      <c r="JTR702" s="121"/>
      <c r="JTS702" s="121"/>
      <c r="JTT702" s="121"/>
      <c r="JTU702" s="121"/>
      <c r="JTV702" s="121"/>
      <c r="JTW702" s="121"/>
      <c r="JTX702" s="121"/>
      <c r="JTY702" s="121"/>
      <c r="JTZ702" s="121"/>
      <c r="JUA702" s="121"/>
      <c r="JUB702" s="121"/>
      <c r="JUC702" s="121"/>
      <c r="JUD702" s="121"/>
      <c r="JUE702" s="121"/>
      <c r="JUF702" s="121"/>
      <c r="JUG702" s="121"/>
      <c r="JUH702" s="121"/>
      <c r="JUI702" s="121"/>
      <c r="JUJ702" s="121"/>
      <c r="JUK702" s="121"/>
      <c r="JUL702" s="121"/>
      <c r="JUM702" s="121"/>
      <c r="JUN702" s="121"/>
      <c r="JUO702" s="121"/>
      <c r="JUP702" s="121"/>
      <c r="JUQ702" s="121"/>
      <c r="JUR702" s="121"/>
      <c r="JUS702" s="121"/>
      <c r="JUT702" s="121"/>
      <c r="JUU702" s="121"/>
      <c r="JUV702" s="121"/>
      <c r="JUW702" s="121"/>
      <c r="JUX702" s="121"/>
      <c r="JUY702" s="121"/>
      <c r="JUZ702" s="121"/>
      <c r="JVA702" s="121"/>
      <c r="JVB702" s="121"/>
      <c r="JVC702" s="121"/>
      <c r="JVD702" s="121"/>
      <c r="JVE702" s="121"/>
      <c r="JVF702" s="121"/>
      <c r="JVG702" s="121"/>
      <c r="JVH702" s="121"/>
      <c r="JVI702" s="121"/>
      <c r="JVJ702" s="121"/>
      <c r="JVK702" s="121"/>
      <c r="JVL702" s="121"/>
      <c r="JVM702" s="121"/>
      <c r="JVN702" s="121"/>
      <c r="JVO702" s="121"/>
      <c r="JVP702" s="121"/>
      <c r="JVQ702" s="121"/>
      <c r="JVR702" s="121"/>
      <c r="JVS702" s="121"/>
      <c r="JVT702" s="121"/>
      <c r="JVU702" s="121"/>
      <c r="JVV702" s="121"/>
      <c r="JVW702" s="121"/>
      <c r="JVX702" s="121"/>
      <c r="JVY702" s="121"/>
      <c r="JVZ702" s="121"/>
      <c r="JWA702" s="121"/>
      <c r="JWB702" s="121"/>
      <c r="JWC702" s="121"/>
      <c r="JWD702" s="121"/>
      <c r="JWE702" s="121"/>
      <c r="JWF702" s="121"/>
      <c r="JWG702" s="121"/>
      <c r="JWH702" s="121"/>
      <c r="JWI702" s="121"/>
      <c r="JWJ702" s="121"/>
      <c r="JWK702" s="121"/>
      <c r="JWL702" s="121"/>
      <c r="JWM702" s="121"/>
      <c r="JWN702" s="121"/>
      <c r="JWO702" s="121"/>
      <c r="JWP702" s="121"/>
      <c r="JWQ702" s="121"/>
      <c r="JWR702" s="121"/>
      <c r="JWS702" s="121"/>
      <c r="JWT702" s="121"/>
      <c r="JWU702" s="121"/>
      <c r="JWV702" s="121"/>
      <c r="JWW702" s="121"/>
      <c r="JWX702" s="121"/>
      <c r="JWY702" s="121"/>
      <c r="JWZ702" s="121"/>
      <c r="JXA702" s="121"/>
      <c r="JXB702" s="121"/>
      <c r="JXC702" s="121"/>
      <c r="JXD702" s="121"/>
      <c r="JXE702" s="121"/>
      <c r="JXF702" s="121"/>
      <c r="JXG702" s="121"/>
      <c r="JXH702" s="121"/>
      <c r="JXI702" s="121"/>
      <c r="JXJ702" s="121"/>
      <c r="JXK702" s="121"/>
      <c r="JXL702" s="121"/>
      <c r="JXM702" s="121"/>
      <c r="JXN702" s="121"/>
      <c r="JXO702" s="121"/>
      <c r="JXP702" s="121"/>
      <c r="JXQ702" s="121"/>
      <c r="JXR702" s="121"/>
      <c r="JXS702" s="121"/>
      <c r="JXT702" s="121"/>
      <c r="JXU702" s="121"/>
      <c r="JXV702" s="121"/>
      <c r="JXW702" s="121"/>
      <c r="JXX702" s="121"/>
      <c r="JXY702" s="121"/>
      <c r="JXZ702" s="121"/>
      <c r="JYA702" s="121"/>
      <c r="JYB702" s="121"/>
      <c r="JYC702" s="121"/>
      <c r="JYD702" s="121"/>
      <c r="JYE702" s="121"/>
      <c r="JYF702" s="121"/>
      <c r="JYG702" s="121"/>
      <c r="JYH702" s="121"/>
      <c r="JYI702" s="121"/>
      <c r="JYJ702" s="121"/>
      <c r="JYK702" s="121"/>
      <c r="JYL702" s="121"/>
      <c r="JYM702" s="121"/>
      <c r="JYN702" s="121"/>
      <c r="JYO702" s="121"/>
      <c r="JYP702" s="121"/>
      <c r="JYQ702" s="121"/>
      <c r="JYR702" s="121"/>
      <c r="JYS702" s="121"/>
      <c r="JYT702" s="121"/>
      <c r="JYU702" s="121"/>
      <c r="JYV702" s="121"/>
      <c r="JYW702" s="121"/>
      <c r="JYX702" s="121"/>
      <c r="JYY702" s="121"/>
      <c r="JYZ702" s="121"/>
      <c r="JZA702" s="121"/>
      <c r="JZB702" s="121"/>
      <c r="JZC702" s="121"/>
      <c r="JZD702" s="121"/>
      <c r="JZE702" s="121"/>
      <c r="JZF702" s="121"/>
      <c r="JZG702" s="121"/>
      <c r="JZH702" s="121"/>
      <c r="JZI702" s="121"/>
      <c r="JZJ702" s="121"/>
      <c r="JZK702" s="121"/>
      <c r="JZL702" s="121"/>
      <c r="JZM702" s="121"/>
      <c r="JZN702" s="121"/>
      <c r="JZO702" s="121"/>
      <c r="JZP702" s="121"/>
      <c r="JZQ702" s="121"/>
      <c r="JZR702" s="121"/>
      <c r="JZS702" s="121"/>
      <c r="JZT702" s="121"/>
      <c r="JZU702" s="121"/>
      <c r="JZV702" s="121"/>
      <c r="JZW702" s="121"/>
      <c r="JZX702" s="121"/>
      <c r="JZY702" s="121"/>
      <c r="JZZ702" s="121"/>
      <c r="KAA702" s="121"/>
      <c r="KAB702" s="121"/>
      <c r="KAC702" s="121"/>
      <c r="KAD702" s="121"/>
      <c r="KAE702" s="121"/>
      <c r="KAF702" s="121"/>
      <c r="KAG702" s="121"/>
      <c r="KAH702" s="121"/>
      <c r="KAI702" s="121"/>
      <c r="KAJ702" s="121"/>
      <c r="KAK702" s="121"/>
      <c r="KAL702" s="121"/>
      <c r="KAM702" s="121"/>
      <c r="KAN702" s="121"/>
      <c r="KAO702" s="121"/>
      <c r="KAP702" s="121"/>
      <c r="KAQ702" s="121"/>
      <c r="KAR702" s="121"/>
      <c r="KAS702" s="121"/>
      <c r="KAT702" s="121"/>
      <c r="KAU702" s="121"/>
      <c r="KAV702" s="121"/>
      <c r="KAW702" s="121"/>
      <c r="KAX702" s="121"/>
      <c r="KAY702" s="121"/>
      <c r="KAZ702" s="121"/>
      <c r="KBA702" s="121"/>
      <c r="KBB702" s="121"/>
      <c r="KBC702" s="121"/>
      <c r="KBD702" s="121"/>
      <c r="KBE702" s="121"/>
      <c r="KBF702" s="121"/>
      <c r="KBG702" s="121"/>
      <c r="KBH702" s="121"/>
      <c r="KBI702" s="121"/>
      <c r="KBJ702" s="121"/>
      <c r="KBK702" s="121"/>
      <c r="KBL702" s="121"/>
      <c r="KBM702" s="121"/>
      <c r="KBN702" s="121"/>
      <c r="KBO702" s="121"/>
      <c r="KBP702" s="121"/>
      <c r="KBQ702" s="121"/>
      <c r="KBR702" s="121"/>
      <c r="KBS702" s="121"/>
      <c r="KBT702" s="121"/>
      <c r="KBU702" s="121"/>
      <c r="KBV702" s="121"/>
      <c r="KBW702" s="121"/>
      <c r="KBX702" s="121"/>
      <c r="KBY702" s="121"/>
      <c r="KBZ702" s="121"/>
      <c r="KCA702" s="121"/>
      <c r="KCB702" s="121"/>
      <c r="KCC702" s="121"/>
      <c r="KCD702" s="121"/>
      <c r="KCE702" s="121"/>
      <c r="KCF702" s="121"/>
      <c r="KCG702" s="121"/>
      <c r="KCH702" s="121"/>
      <c r="KCI702" s="121"/>
      <c r="KCJ702" s="121"/>
      <c r="KCK702" s="121"/>
      <c r="KCL702" s="121"/>
      <c r="KCM702" s="121"/>
      <c r="KCN702" s="121"/>
      <c r="KCO702" s="121"/>
      <c r="KCP702" s="121"/>
      <c r="KCQ702" s="121"/>
      <c r="KCR702" s="121"/>
      <c r="KCS702" s="121"/>
      <c r="KCT702" s="121"/>
      <c r="KCU702" s="121"/>
      <c r="KCV702" s="121"/>
      <c r="KCW702" s="121"/>
      <c r="KCX702" s="121"/>
      <c r="KCY702" s="121"/>
      <c r="KCZ702" s="121"/>
      <c r="KDA702" s="121"/>
      <c r="KDB702" s="121"/>
      <c r="KDC702" s="121"/>
      <c r="KDD702" s="121"/>
      <c r="KDE702" s="121"/>
      <c r="KDF702" s="121"/>
      <c r="KDG702" s="121"/>
      <c r="KDH702" s="121"/>
      <c r="KDI702" s="121"/>
      <c r="KDJ702" s="121"/>
      <c r="KDK702" s="121"/>
      <c r="KDL702" s="121"/>
      <c r="KDM702" s="121"/>
      <c r="KDN702" s="121"/>
      <c r="KDO702" s="121"/>
      <c r="KDP702" s="121"/>
      <c r="KDQ702" s="121"/>
      <c r="KDR702" s="121"/>
      <c r="KDS702" s="121"/>
      <c r="KDT702" s="121"/>
      <c r="KDU702" s="121"/>
      <c r="KDV702" s="121"/>
      <c r="KDW702" s="121"/>
      <c r="KDX702" s="121"/>
      <c r="KDY702" s="121"/>
      <c r="KDZ702" s="121"/>
      <c r="KEA702" s="121"/>
      <c r="KEB702" s="121"/>
      <c r="KEC702" s="121"/>
      <c r="KED702" s="121"/>
      <c r="KEE702" s="121"/>
      <c r="KEF702" s="121"/>
      <c r="KEG702" s="121"/>
      <c r="KEH702" s="121"/>
      <c r="KEI702" s="121"/>
      <c r="KEJ702" s="121"/>
      <c r="KEK702" s="121"/>
      <c r="KEL702" s="121"/>
      <c r="KEM702" s="121"/>
      <c r="KEN702" s="121"/>
      <c r="KEO702" s="121"/>
      <c r="KEP702" s="121"/>
      <c r="KEQ702" s="121"/>
      <c r="KER702" s="121"/>
      <c r="KES702" s="121"/>
      <c r="KET702" s="121"/>
      <c r="KEU702" s="121"/>
      <c r="KEV702" s="121"/>
      <c r="KEW702" s="121"/>
      <c r="KEX702" s="121"/>
      <c r="KEY702" s="121"/>
      <c r="KEZ702" s="121"/>
      <c r="KFA702" s="121"/>
      <c r="KFB702" s="121"/>
      <c r="KFC702" s="121"/>
      <c r="KFD702" s="121"/>
      <c r="KFE702" s="121"/>
      <c r="KFF702" s="121"/>
      <c r="KFG702" s="121"/>
      <c r="KFH702" s="121"/>
      <c r="KFI702" s="121"/>
      <c r="KFJ702" s="121"/>
      <c r="KFK702" s="121"/>
      <c r="KFL702" s="121"/>
      <c r="KFM702" s="121"/>
      <c r="KFN702" s="121"/>
      <c r="KFO702" s="121"/>
      <c r="KFP702" s="121"/>
      <c r="KFQ702" s="121"/>
      <c r="KFR702" s="121"/>
      <c r="KFS702" s="121"/>
      <c r="KFT702" s="121"/>
      <c r="KFU702" s="121"/>
      <c r="KFV702" s="121"/>
      <c r="KFW702" s="121"/>
      <c r="KFX702" s="121"/>
      <c r="KFY702" s="121"/>
      <c r="KFZ702" s="121"/>
      <c r="KGA702" s="121"/>
      <c r="KGB702" s="121"/>
      <c r="KGC702" s="121"/>
      <c r="KGD702" s="121"/>
      <c r="KGE702" s="121"/>
      <c r="KGF702" s="121"/>
      <c r="KGG702" s="121"/>
      <c r="KGH702" s="121"/>
      <c r="KGI702" s="121"/>
      <c r="KGJ702" s="121"/>
      <c r="KGK702" s="121"/>
      <c r="KGL702" s="121"/>
      <c r="KGM702" s="121"/>
      <c r="KGN702" s="121"/>
      <c r="KGO702" s="121"/>
      <c r="KGP702" s="121"/>
      <c r="KGQ702" s="121"/>
      <c r="KGR702" s="121"/>
      <c r="KGS702" s="121"/>
      <c r="KGT702" s="121"/>
      <c r="KGU702" s="121"/>
      <c r="KGV702" s="121"/>
      <c r="KGW702" s="121"/>
      <c r="KGX702" s="121"/>
      <c r="KGY702" s="121"/>
      <c r="KGZ702" s="121"/>
      <c r="KHA702" s="121"/>
      <c r="KHB702" s="121"/>
      <c r="KHC702" s="121"/>
      <c r="KHD702" s="121"/>
      <c r="KHE702" s="121"/>
      <c r="KHF702" s="121"/>
      <c r="KHG702" s="121"/>
      <c r="KHH702" s="121"/>
      <c r="KHI702" s="121"/>
      <c r="KHJ702" s="121"/>
      <c r="KHK702" s="121"/>
      <c r="KHL702" s="121"/>
      <c r="KHM702" s="121"/>
      <c r="KHN702" s="121"/>
      <c r="KHO702" s="121"/>
      <c r="KHP702" s="121"/>
      <c r="KHQ702" s="121"/>
      <c r="KHR702" s="121"/>
      <c r="KHS702" s="121"/>
      <c r="KHT702" s="121"/>
      <c r="KHU702" s="121"/>
      <c r="KHV702" s="121"/>
      <c r="KHW702" s="121"/>
      <c r="KHX702" s="121"/>
      <c r="KHY702" s="121"/>
      <c r="KHZ702" s="121"/>
      <c r="KIA702" s="121"/>
      <c r="KIB702" s="121"/>
      <c r="KIC702" s="121"/>
      <c r="KID702" s="121"/>
      <c r="KIE702" s="121"/>
      <c r="KIF702" s="121"/>
      <c r="KIG702" s="121"/>
      <c r="KIH702" s="121"/>
      <c r="KII702" s="121"/>
      <c r="KIJ702" s="121"/>
      <c r="KIK702" s="121"/>
      <c r="KIL702" s="121"/>
      <c r="KIM702" s="121"/>
      <c r="KIN702" s="121"/>
      <c r="KIO702" s="121"/>
      <c r="KIP702" s="121"/>
      <c r="KIQ702" s="121"/>
      <c r="KIR702" s="121"/>
      <c r="KIS702" s="121"/>
      <c r="KIT702" s="121"/>
      <c r="KIU702" s="121"/>
      <c r="KIV702" s="121"/>
      <c r="KIW702" s="121"/>
      <c r="KIX702" s="121"/>
      <c r="KIY702" s="121"/>
      <c r="KIZ702" s="121"/>
      <c r="KJA702" s="121"/>
      <c r="KJB702" s="121"/>
      <c r="KJC702" s="121"/>
      <c r="KJD702" s="121"/>
      <c r="KJE702" s="121"/>
      <c r="KJF702" s="121"/>
      <c r="KJG702" s="121"/>
      <c r="KJH702" s="121"/>
      <c r="KJI702" s="121"/>
      <c r="KJJ702" s="121"/>
      <c r="KJK702" s="121"/>
      <c r="KJL702" s="121"/>
      <c r="KJM702" s="121"/>
      <c r="KJN702" s="121"/>
      <c r="KJO702" s="121"/>
      <c r="KJP702" s="121"/>
      <c r="KJQ702" s="121"/>
      <c r="KJR702" s="121"/>
      <c r="KJS702" s="121"/>
      <c r="KJT702" s="121"/>
      <c r="KJU702" s="121"/>
      <c r="KJV702" s="121"/>
      <c r="KJW702" s="121"/>
      <c r="KJX702" s="121"/>
      <c r="KJY702" s="121"/>
      <c r="KJZ702" s="121"/>
      <c r="KKA702" s="121"/>
      <c r="KKB702" s="121"/>
      <c r="KKC702" s="121"/>
      <c r="KKD702" s="121"/>
      <c r="KKE702" s="121"/>
      <c r="KKF702" s="121"/>
      <c r="KKG702" s="121"/>
      <c r="KKH702" s="121"/>
      <c r="KKI702" s="121"/>
      <c r="KKJ702" s="121"/>
      <c r="KKK702" s="121"/>
      <c r="KKL702" s="121"/>
      <c r="KKM702" s="121"/>
      <c r="KKN702" s="121"/>
      <c r="KKO702" s="121"/>
      <c r="KKP702" s="121"/>
      <c r="KKQ702" s="121"/>
      <c r="KKR702" s="121"/>
      <c r="KKS702" s="121"/>
      <c r="KKT702" s="121"/>
      <c r="KKU702" s="121"/>
      <c r="KKV702" s="121"/>
      <c r="KKW702" s="121"/>
      <c r="KKX702" s="121"/>
      <c r="KKY702" s="121"/>
      <c r="KKZ702" s="121"/>
      <c r="KLA702" s="121"/>
      <c r="KLB702" s="121"/>
      <c r="KLC702" s="121"/>
      <c r="KLD702" s="121"/>
      <c r="KLE702" s="121"/>
      <c r="KLF702" s="121"/>
      <c r="KLG702" s="121"/>
      <c r="KLH702" s="121"/>
      <c r="KLI702" s="121"/>
      <c r="KLJ702" s="121"/>
      <c r="KLK702" s="121"/>
      <c r="KLL702" s="121"/>
      <c r="KLM702" s="121"/>
      <c r="KLN702" s="121"/>
      <c r="KLO702" s="121"/>
      <c r="KLP702" s="121"/>
      <c r="KLQ702" s="121"/>
      <c r="KLR702" s="121"/>
      <c r="KLS702" s="121"/>
      <c r="KLT702" s="121"/>
      <c r="KLU702" s="121"/>
      <c r="KLV702" s="121"/>
      <c r="KLW702" s="121"/>
      <c r="KLX702" s="121"/>
      <c r="KLY702" s="121"/>
      <c r="KLZ702" s="121"/>
      <c r="KMA702" s="121"/>
      <c r="KMB702" s="121"/>
      <c r="KMC702" s="121"/>
      <c r="KMD702" s="121"/>
      <c r="KME702" s="121"/>
      <c r="KMF702" s="121"/>
      <c r="KMG702" s="121"/>
      <c r="KMH702" s="121"/>
      <c r="KMI702" s="121"/>
      <c r="KMJ702" s="121"/>
      <c r="KMK702" s="121"/>
      <c r="KML702" s="121"/>
      <c r="KMM702" s="121"/>
      <c r="KMN702" s="121"/>
      <c r="KMO702" s="121"/>
      <c r="KMP702" s="121"/>
      <c r="KMQ702" s="121"/>
      <c r="KMR702" s="121"/>
      <c r="KMS702" s="121"/>
      <c r="KMT702" s="121"/>
      <c r="KMU702" s="121"/>
      <c r="KMV702" s="121"/>
      <c r="KMW702" s="121"/>
      <c r="KMX702" s="121"/>
      <c r="KMY702" s="121"/>
      <c r="KMZ702" s="121"/>
      <c r="KNA702" s="121"/>
      <c r="KNB702" s="121"/>
      <c r="KNC702" s="121"/>
      <c r="KND702" s="121"/>
      <c r="KNE702" s="121"/>
      <c r="KNF702" s="121"/>
      <c r="KNG702" s="121"/>
      <c r="KNH702" s="121"/>
      <c r="KNI702" s="121"/>
      <c r="KNJ702" s="121"/>
      <c r="KNK702" s="121"/>
      <c r="KNL702" s="121"/>
      <c r="KNM702" s="121"/>
      <c r="KNN702" s="121"/>
      <c r="KNO702" s="121"/>
      <c r="KNP702" s="121"/>
      <c r="KNQ702" s="121"/>
      <c r="KNR702" s="121"/>
      <c r="KNS702" s="121"/>
      <c r="KNT702" s="121"/>
      <c r="KNU702" s="121"/>
      <c r="KNV702" s="121"/>
      <c r="KNW702" s="121"/>
      <c r="KNX702" s="121"/>
      <c r="KNY702" s="121"/>
      <c r="KNZ702" s="121"/>
      <c r="KOA702" s="121"/>
      <c r="KOB702" s="121"/>
      <c r="KOC702" s="121"/>
      <c r="KOD702" s="121"/>
      <c r="KOE702" s="121"/>
      <c r="KOF702" s="121"/>
      <c r="KOG702" s="121"/>
      <c r="KOH702" s="121"/>
      <c r="KOI702" s="121"/>
      <c r="KOJ702" s="121"/>
      <c r="KOK702" s="121"/>
      <c r="KOL702" s="121"/>
      <c r="KOM702" s="121"/>
      <c r="KON702" s="121"/>
      <c r="KOO702" s="121"/>
      <c r="KOP702" s="121"/>
      <c r="KOQ702" s="121"/>
      <c r="KOR702" s="121"/>
      <c r="KOS702" s="121"/>
      <c r="KOT702" s="121"/>
      <c r="KOU702" s="121"/>
      <c r="KOV702" s="121"/>
      <c r="KOW702" s="121"/>
      <c r="KOX702" s="121"/>
      <c r="KOY702" s="121"/>
      <c r="KOZ702" s="121"/>
      <c r="KPA702" s="121"/>
      <c r="KPB702" s="121"/>
      <c r="KPC702" s="121"/>
      <c r="KPD702" s="121"/>
      <c r="KPE702" s="121"/>
      <c r="KPF702" s="121"/>
      <c r="KPG702" s="121"/>
      <c r="KPH702" s="121"/>
      <c r="KPI702" s="121"/>
      <c r="KPJ702" s="121"/>
      <c r="KPK702" s="121"/>
      <c r="KPL702" s="121"/>
      <c r="KPM702" s="121"/>
      <c r="KPN702" s="121"/>
      <c r="KPO702" s="121"/>
      <c r="KPP702" s="121"/>
      <c r="KPQ702" s="121"/>
      <c r="KPR702" s="121"/>
      <c r="KPS702" s="121"/>
      <c r="KPT702" s="121"/>
      <c r="KPU702" s="121"/>
      <c r="KPV702" s="121"/>
      <c r="KPW702" s="121"/>
      <c r="KPX702" s="121"/>
      <c r="KPY702" s="121"/>
      <c r="KPZ702" s="121"/>
      <c r="KQA702" s="121"/>
      <c r="KQB702" s="121"/>
      <c r="KQC702" s="121"/>
      <c r="KQD702" s="121"/>
      <c r="KQE702" s="121"/>
      <c r="KQF702" s="121"/>
      <c r="KQG702" s="121"/>
      <c r="KQH702" s="121"/>
      <c r="KQI702" s="121"/>
      <c r="KQJ702" s="121"/>
      <c r="KQK702" s="121"/>
      <c r="KQL702" s="121"/>
      <c r="KQM702" s="121"/>
      <c r="KQN702" s="121"/>
      <c r="KQO702" s="121"/>
      <c r="KQP702" s="121"/>
      <c r="KQQ702" s="121"/>
      <c r="KQR702" s="121"/>
      <c r="KQS702" s="121"/>
      <c r="KQT702" s="121"/>
      <c r="KQU702" s="121"/>
      <c r="KQV702" s="121"/>
      <c r="KQW702" s="121"/>
      <c r="KQX702" s="121"/>
      <c r="KQY702" s="121"/>
      <c r="KQZ702" s="121"/>
      <c r="KRA702" s="121"/>
      <c r="KRB702" s="121"/>
      <c r="KRC702" s="121"/>
      <c r="KRD702" s="121"/>
      <c r="KRE702" s="121"/>
      <c r="KRF702" s="121"/>
      <c r="KRG702" s="121"/>
      <c r="KRH702" s="121"/>
      <c r="KRI702" s="121"/>
      <c r="KRJ702" s="121"/>
      <c r="KRK702" s="121"/>
      <c r="KRL702" s="121"/>
      <c r="KRM702" s="121"/>
      <c r="KRN702" s="121"/>
      <c r="KRO702" s="121"/>
      <c r="KRP702" s="121"/>
      <c r="KRQ702" s="121"/>
      <c r="KRR702" s="121"/>
      <c r="KRS702" s="121"/>
      <c r="KRT702" s="121"/>
      <c r="KRU702" s="121"/>
      <c r="KRV702" s="121"/>
      <c r="KRW702" s="121"/>
      <c r="KRX702" s="121"/>
      <c r="KRY702" s="121"/>
      <c r="KRZ702" s="121"/>
      <c r="KSA702" s="121"/>
      <c r="KSB702" s="121"/>
      <c r="KSC702" s="121"/>
      <c r="KSD702" s="121"/>
      <c r="KSE702" s="121"/>
      <c r="KSF702" s="121"/>
      <c r="KSG702" s="121"/>
      <c r="KSH702" s="121"/>
      <c r="KSI702" s="121"/>
      <c r="KSJ702" s="121"/>
      <c r="KSK702" s="121"/>
      <c r="KSL702" s="121"/>
      <c r="KSM702" s="121"/>
      <c r="KSN702" s="121"/>
      <c r="KSO702" s="121"/>
      <c r="KSP702" s="121"/>
      <c r="KSQ702" s="121"/>
      <c r="KSR702" s="121"/>
      <c r="KSS702" s="121"/>
      <c r="KST702" s="121"/>
      <c r="KSU702" s="121"/>
      <c r="KSV702" s="121"/>
      <c r="KSW702" s="121"/>
      <c r="KSX702" s="121"/>
      <c r="KSY702" s="121"/>
      <c r="KSZ702" s="121"/>
      <c r="KTA702" s="121"/>
      <c r="KTB702" s="121"/>
      <c r="KTC702" s="121"/>
      <c r="KTD702" s="121"/>
      <c r="KTE702" s="121"/>
      <c r="KTF702" s="121"/>
      <c r="KTG702" s="121"/>
      <c r="KTH702" s="121"/>
      <c r="KTI702" s="121"/>
      <c r="KTJ702" s="121"/>
      <c r="KTK702" s="121"/>
      <c r="KTL702" s="121"/>
      <c r="KTM702" s="121"/>
      <c r="KTN702" s="121"/>
      <c r="KTO702" s="121"/>
      <c r="KTP702" s="121"/>
      <c r="KTQ702" s="121"/>
      <c r="KTR702" s="121"/>
      <c r="KTS702" s="121"/>
      <c r="KTT702" s="121"/>
      <c r="KTU702" s="121"/>
      <c r="KTV702" s="121"/>
      <c r="KTW702" s="121"/>
      <c r="KTX702" s="121"/>
      <c r="KTY702" s="121"/>
      <c r="KTZ702" s="121"/>
      <c r="KUA702" s="121"/>
      <c r="KUB702" s="121"/>
      <c r="KUC702" s="121"/>
      <c r="KUD702" s="121"/>
      <c r="KUE702" s="121"/>
      <c r="KUF702" s="121"/>
      <c r="KUG702" s="121"/>
      <c r="KUH702" s="121"/>
      <c r="KUI702" s="121"/>
      <c r="KUJ702" s="121"/>
      <c r="KUK702" s="121"/>
      <c r="KUL702" s="121"/>
      <c r="KUM702" s="121"/>
      <c r="KUN702" s="121"/>
      <c r="KUO702" s="121"/>
      <c r="KUP702" s="121"/>
      <c r="KUQ702" s="121"/>
      <c r="KUR702" s="121"/>
      <c r="KUS702" s="121"/>
      <c r="KUT702" s="121"/>
      <c r="KUU702" s="121"/>
      <c r="KUV702" s="121"/>
      <c r="KUW702" s="121"/>
      <c r="KUX702" s="121"/>
      <c r="KUY702" s="121"/>
      <c r="KUZ702" s="121"/>
      <c r="KVA702" s="121"/>
      <c r="KVB702" s="121"/>
      <c r="KVC702" s="121"/>
      <c r="KVD702" s="121"/>
      <c r="KVE702" s="121"/>
      <c r="KVF702" s="121"/>
      <c r="KVG702" s="121"/>
      <c r="KVH702" s="121"/>
      <c r="KVI702" s="121"/>
      <c r="KVJ702" s="121"/>
      <c r="KVK702" s="121"/>
      <c r="KVL702" s="121"/>
      <c r="KVM702" s="121"/>
      <c r="KVN702" s="121"/>
      <c r="KVO702" s="121"/>
      <c r="KVP702" s="121"/>
      <c r="KVQ702" s="121"/>
      <c r="KVR702" s="121"/>
      <c r="KVS702" s="121"/>
      <c r="KVT702" s="121"/>
      <c r="KVU702" s="121"/>
      <c r="KVV702" s="121"/>
      <c r="KVW702" s="121"/>
      <c r="KVX702" s="121"/>
      <c r="KVY702" s="121"/>
      <c r="KVZ702" s="121"/>
      <c r="KWA702" s="121"/>
      <c r="KWB702" s="121"/>
      <c r="KWC702" s="121"/>
      <c r="KWD702" s="121"/>
      <c r="KWE702" s="121"/>
      <c r="KWF702" s="121"/>
      <c r="KWG702" s="121"/>
      <c r="KWH702" s="121"/>
      <c r="KWI702" s="121"/>
      <c r="KWJ702" s="121"/>
      <c r="KWK702" s="121"/>
      <c r="KWL702" s="121"/>
      <c r="KWM702" s="121"/>
      <c r="KWN702" s="121"/>
      <c r="KWO702" s="121"/>
      <c r="KWP702" s="121"/>
      <c r="KWQ702" s="121"/>
      <c r="KWR702" s="121"/>
      <c r="KWS702" s="121"/>
      <c r="KWT702" s="121"/>
      <c r="KWU702" s="121"/>
      <c r="KWV702" s="121"/>
      <c r="KWW702" s="121"/>
      <c r="KWX702" s="121"/>
      <c r="KWY702" s="121"/>
      <c r="KWZ702" s="121"/>
      <c r="KXA702" s="121"/>
      <c r="KXB702" s="121"/>
      <c r="KXC702" s="121"/>
      <c r="KXD702" s="121"/>
      <c r="KXE702" s="121"/>
      <c r="KXF702" s="121"/>
      <c r="KXG702" s="121"/>
      <c r="KXH702" s="121"/>
      <c r="KXI702" s="121"/>
      <c r="KXJ702" s="121"/>
      <c r="KXK702" s="121"/>
      <c r="KXL702" s="121"/>
      <c r="KXM702" s="121"/>
      <c r="KXN702" s="121"/>
      <c r="KXO702" s="121"/>
      <c r="KXP702" s="121"/>
      <c r="KXQ702" s="121"/>
      <c r="KXR702" s="121"/>
      <c r="KXS702" s="121"/>
      <c r="KXT702" s="121"/>
      <c r="KXU702" s="121"/>
      <c r="KXV702" s="121"/>
      <c r="KXW702" s="121"/>
      <c r="KXX702" s="121"/>
      <c r="KXY702" s="121"/>
      <c r="KXZ702" s="121"/>
      <c r="KYA702" s="121"/>
      <c r="KYB702" s="121"/>
      <c r="KYC702" s="121"/>
      <c r="KYD702" s="121"/>
      <c r="KYE702" s="121"/>
      <c r="KYF702" s="121"/>
      <c r="KYG702" s="121"/>
      <c r="KYH702" s="121"/>
      <c r="KYI702" s="121"/>
      <c r="KYJ702" s="121"/>
      <c r="KYK702" s="121"/>
      <c r="KYL702" s="121"/>
      <c r="KYM702" s="121"/>
      <c r="KYN702" s="121"/>
      <c r="KYO702" s="121"/>
      <c r="KYP702" s="121"/>
      <c r="KYQ702" s="121"/>
      <c r="KYR702" s="121"/>
      <c r="KYS702" s="121"/>
      <c r="KYT702" s="121"/>
      <c r="KYU702" s="121"/>
      <c r="KYV702" s="121"/>
      <c r="KYW702" s="121"/>
      <c r="KYX702" s="121"/>
      <c r="KYY702" s="121"/>
      <c r="KYZ702" s="121"/>
      <c r="KZA702" s="121"/>
      <c r="KZB702" s="121"/>
      <c r="KZC702" s="121"/>
      <c r="KZD702" s="121"/>
      <c r="KZE702" s="121"/>
      <c r="KZF702" s="121"/>
      <c r="KZG702" s="121"/>
      <c r="KZH702" s="121"/>
      <c r="KZI702" s="121"/>
      <c r="KZJ702" s="121"/>
      <c r="KZK702" s="121"/>
      <c r="KZL702" s="121"/>
      <c r="KZM702" s="121"/>
      <c r="KZN702" s="121"/>
      <c r="KZO702" s="121"/>
      <c r="KZP702" s="121"/>
      <c r="KZQ702" s="121"/>
      <c r="KZR702" s="121"/>
      <c r="KZS702" s="121"/>
      <c r="KZT702" s="121"/>
      <c r="KZU702" s="121"/>
      <c r="KZV702" s="121"/>
      <c r="KZW702" s="121"/>
      <c r="KZX702" s="121"/>
      <c r="KZY702" s="121"/>
      <c r="KZZ702" s="121"/>
      <c r="LAA702" s="121"/>
      <c r="LAB702" s="121"/>
      <c r="LAC702" s="121"/>
      <c r="LAD702" s="121"/>
      <c r="LAE702" s="121"/>
      <c r="LAF702" s="121"/>
      <c r="LAG702" s="121"/>
      <c r="LAH702" s="121"/>
      <c r="LAI702" s="121"/>
      <c r="LAJ702" s="121"/>
      <c r="LAK702" s="121"/>
      <c r="LAL702" s="121"/>
      <c r="LAM702" s="121"/>
      <c r="LAN702" s="121"/>
      <c r="LAO702" s="121"/>
      <c r="LAP702" s="121"/>
      <c r="LAQ702" s="121"/>
      <c r="LAR702" s="121"/>
      <c r="LAS702" s="121"/>
      <c r="LAT702" s="121"/>
      <c r="LAU702" s="121"/>
      <c r="LAV702" s="121"/>
      <c r="LAW702" s="121"/>
      <c r="LAX702" s="121"/>
      <c r="LAY702" s="121"/>
      <c r="LAZ702" s="121"/>
      <c r="LBA702" s="121"/>
      <c r="LBB702" s="121"/>
      <c r="LBC702" s="121"/>
      <c r="LBD702" s="121"/>
      <c r="LBE702" s="121"/>
      <c r="LBF702" s="121"/>
      <c r="LBG702" s="121"/>
      <c r="LBH702" s="121"/>
      <c r="LBI702" s="121"/>
      <c r="LBJ702" s="121"/>
      <c r="LBK702" s="121"/>
      <c r="LBL702" s="121"/>
      <c r="LBM702" s="121"/>
      <c r="LBN702" s="121"/>
      <c r="LBO702" s="121"/>
      <c r="LBP702" s="121"/>
      <c r="LBQ702" s="121"/>
      <c r="LBR702" s="121"/>
      <c r="LBS702" s="121"/>
      <c r="LBT702" s="121"/>
      <c r="LBU702" s="121"/>
      <c r="LBV702" s="121"/>
      <c r="LBW702" s="121"/>
      <c r="LBX702" s="121"/>
      <c r="LBY702" s="121"/>
      <c r="LBZ702" s="121"/>
      <c r="LCA702" s="121"/>
      <c r="LCB702" s="121"/>
      <c r="LCC702" s="121"/>
      <c r="LCD702" s="121"/>
      <c r="LCE702" s="121"/>
      <c r="LCF702" s="121"/>
      <c r="LCG702" s="121"/>
      <c r="LCH702" s="121"/>
      <c r="LCI702" s="121"/>
      <c r="LCJ702" s="121"/>
      <c r="LCK702" s="121"/>
      <c r="LCL702" s="121"/>
      <c r="LCM702" s="121"/>
      <c r="LCN702" s="121"/>
      <c r="LCO702" s="121"/>
      <c r="LCP702" s="121"/>
      <c r="LCQ702" s="121"/>
      <c r="LCR702" s="121"/>
      <c r="LCS702" s="121"/>
      <c r="LCT702" s="121"/>
      <c r="LCU702" s="121"/>
      <c r="LCV702" s="121"/>
      <c r="LCW702" s="121"/>
      <c r="LCX702" s="121"/>
      <c r="LCY702" s="121"/>
      <c r="LCZ702" s="121"/>
      <c r="LDA702" s="121"/>
      <c r="LDB702" s="121"/>
      <c r="LDC702" s="121"/>
      <c r="LDD702" s="121"/>
      <c r="LDE702" s="121"/>
      <c r="LDF702" s="121"/>
      <c r="LDG702" s="121"/>
      <c r="LDH702" s="121"/>
      <c r="LDI702" s="121"/>
      <c r="LDJ702" s="121"/>
      <c r="LDK702" s="121"/>
      <c r="LDL702" s="121"/>
      <c r="LDM702" s="121"/>
      <c r="LDN702" s="121"/>
      <c r="LDO702" s="121"/>
      <c r="LDP702" s="121"/>
      <c r="LDQ702" s="121"/>
      <c r="LDR702" s="121"/>
      <c r="LDS702" s="121"/>
      <c r="LDT702" s="121"/>
      <c r="LDU702" s="121"/>
      <c r="LDV702" s="121"/>
      <c r="LDW702" s="121"/>
      <c r="LDX702" s="121"/>
      <c r="LDY702" s="121"/>
      <c r="LDZ702" s="121"/>
      <c r="LEA702" s="121"/>
      <c r="LEB702" s="121"/>
      <c r="LEC702" s="121"/>
      <c r="LED702" s="121"/>
      <c r="LEE702" s="121"/>
      <c r="LEF702" s="121"/>
      <c r="LEG702" s="121"/>
      <c r="LEH702" s="121"/>
      <c r="LEI702" s="121"/>
      <c r="LEJ702" s="121"/>
      <c r="LEK702" s="121"/>
      <c r="LEL702" s="121"/>
      <c r="LEM702" s="121"/>
      <c r="LEN702" s="121"/>
      <c r="LEO702" s="121"/>
      <c r="LEP702" s="121"/>
      <c r="LEQ702" s="121"/>
      <c r="LER702" s="121"/>
      <c r="LES702" s="121"/>
      <c r="LET702" s="121"/>
      <c r="LEU702" s="121"/>
      <c r="LEV702" s="121"/>
      <c r="LEW702" s="121"/>
      <c r="LEX702" s="121"/>
      <c r="LEY702" s="121"/>
      <c r="LEZ702" s="121"/>
      <c r="LFA702" s="121"/>
      <c r="LFB702" s="121"/>
      <c r="LFC702" s="121"/>
      <c r="LFD702" s="121"/>
      <c r="LFE702" s="121"/>
      <c r="LFF702" s="121"/>
      <c r="LFG702" s="121"/>
      <c r="LFH702" s="121"/>
      <c r="LFI702" s="121"/>
      <c r="LFJ702" s="121"/>
      <c r="LFK702" s="121"/>
      <c r="LFL702" s="121"/>
      <c r="LFM702" s="121"/>
      <c r="LFN702" s="121"/>
      <c r="LFO702" s="121"/>
      <c r="LFP702" s="121"/>
      <c r="LFQ702" s="121"/>
      <c r="LFR702" s="121"/>
      <c r="LFS702" s="121"/>
      <c r="LFT702" s="121"/>
      <c r="LFU702" s="121"/>
      <c r="LFV702" s="121"/>
      <c r="LFW702" s="121"/>
      <c r="LFX702" s="121"/>
      <c r="LFY702" s="121"/>
      <c r="LFZ702" s="121"/>
      <c r="LGA702" s="121"/>
      <c r="LGB702" s="121"/>
      <c r="LGC702" s="121"/>
      <c r="LGD702" s="121"/>
      <c r="LGE702" s="121"/>
      <c r="LGF702" s="121"/>
      <c r="LGG702" s="121"/>
      <c r="LGH702" s="121"/>
      <c r="LGI702" s="121"/>
      <c r="LGJ702" s="121"/>
      <c r="LGK702" s="121"/>
      <c r="LGL702" s="121"/>
      <c r="LGM702" s="121"/>
      <c r="LGN702" s="121"/>
      <c r="LGO702" s="121"/>
      <c r="LGP702" s="121"/>
      <c r="LGQ702" s="121"/>
      <c r="LGR702" s="121"/>
      <c r="LGS702" s="121"/>
      <c r="LGT702" s="121"/>
      <c r="LGU702" s="121"/>
      <c r="LGV702" s="121"/>
      <c r="LGW702" s="121"/>
      <c r="LGX702" s="121"/>
      <c r="LGY702" s="121"/>
      <c r="LGZ702" s="121"/>
      <c r="LHA702" s="121"/>
      <c r="LHB702" s="121"/>
      <c r="LHC702" s="121"/>
      <c r="LHD702" s="121"/>
      <c r="LHE702" s="121"/>
      <c r="LHF702" s="121"/>
      <c r="LHG702" s="121"/>
      <c r="LHH702" s="121"/>
      <c r="LHI702" s="121"/>
      <c r="LHJ702" s="121"/>
      <c r="LHK702" s="121"/>
      <c r="LHL702" s="121"/>
      <c r="LHM702" s="121"/>
      <c r="LHN702" s="121"/>
      <c r="LHO702" s="121"/>
      <c r="LHP702" s="121"/>
      <c r="LHQ702" s="121"/>
      <c r="LHR702" s="121"/>
      <c r="LHS702" s="121"/>
      <c r="LHT702" s="121"/>
      <c r="LHU702" s="121"/>
      <c r="LHV702" s="121"/>
      <c r="LHW702" s="121"/>
      <c r="LHX702" s="121"/>
      <c r="LHY702" s="121"/>
      <c r="LHZ702" s="121"/>
      <c r="LIA702" s="121"/>
      <c r="LIB702" s="121"/>
      <c r="LIC702" s="121"/>
      <c r="LID702" s="121"/>
      <c r="LIE702" s="121"/>
      <c r="LIF702" s="121"/>
      <c r="LIG702" s="121"/>
      <c r="LIH702" s="121"/>
      <c r="LII702" s="121"/>
      <c r="LIJ702" s="121"/>
      <c r="LIK702" s="121"/>
      <c r="LIL702" s="121"/>
      <c r="LIM702" s="121"/>
      <c r="LIN702" s="121"/>
      <c r="LIO702" s="121"/>
      <c r="LIP702" s="121"/>
      <c r="LIQ702" s="121"/>
      <c r="LIR702" s="121"/>
      <c r="LIS702" s="121"/>
      <c r="LIT702" s="121"/>
      <c r="LIU702" s="121"/>
      <c r="LIV702" s="121"/>
      <c r="LIW702" s="121"/>
      <c r="LIX702" s="121"/>
      <c r="LIY702" s="121"/>
      <c r="LIZ702" s="121"/>
      <c r="LJA702" s="121"/>
      <c r="LJB702" s="121"/>
      <c r="LJC702" s="121"/>
      <c r="LJD702" s="121"/>
      <c r="LJE702" s="121"/>
      <c r="LJF702" s="121"/>
      <c r="LJG702" s="121"/>
      <c r="LJH702" s="121"/>
      <c r="LJI702" s="121"/>
      <c r="LJJ702" s="121"/>
      <c r="LJK702" s="121"/>
      <c r="LJL702" s="121"/>
      <c r="LJM702" s="121"/>
      <c r="LJN702" s="121"/>
      <c r="LJO702" s="121"/>
      <c r="LJP702" s="121"/>
      <c r="LJQ702" s="121"/>
      <c r="LJR702" s="121"/>
      <c r="LJS702" s="121"/>
      <c r="LJT702" s="121"/>
      <c r="LJU702" s="121"/>
      <c r="LJV702" s="121"/>
      <c r="LJW702" s="121"/>
      <c r="LJX702" s="121"/>
      <c r="LJY702" s="121"/>
      <c r="LJZ702" s="121"/>
      <c r="LKA702" s="121"/>
      <c r="LKB702" s="121"/>
      <c r="LKC702" s="121"/>
      <c r="LKD702" s="121"/>
      <c r="LKE702" s="121"/>
      <c r="LKF702" s="121"/>
      <c r="LKG702" s="121"/>
      <c r="LKH702" s="121"/>
      <c r="LKI702" s="121"/>
      <c r="LKJ702" s="121"/>
      <c r="LKK702" s="121"/>
      <c r="LKL702" s="121"/>
      <c r="LKM702" s="121"/>
      <c r="LKN702" s="121"/>
      <c r="LKO702" s="121"/>
      <c r="LKP702" s="121"/>
      <c r="LKQ702" s="121"/>
      <c r="LKR702" s="121"/>
      <c r="LKS702" s="121"/>
      <c r="LKT702" s="121"/>
      <c r="LKU702" s="121"/>
      <c r="LKV702" s="121"/>
      <c r="LKW702" s="121"/>
      <c r="LKX702" s="121"/>
      <c r="LKY702" s="121"/>
      <c r="LKZ702" s="121"/>
      <c r="LLA702" s="121"/>
      <c r="LLB702" s="121"/>
      <c r="LLC702" s="121"/>
      <c r="LLD702" s="121"/>
      <c r="LLE702" s="121"/>
      <c r="LLF702" s="121"/>
      <c r="LLG702" s="121"/>
      <c r="LLH702" s="121"/>
      <c r="LLI702" s="121"/>
      <c r="LLJ702" s="121"/>
      <c r="LLK702" s="121"/>
      <c r="LLL702" s="121"/>
      <c r="LLM702" s="121"/>
      <c r="LLN702" s="121"/>
      <c r="LLO702" s="121"/>
      <c r="LLP702" s="121"/>
      <c r="LLQ702" s="121"/>
      <c r="LLR702" s="121"/>
      <c r="LLS702" s="121"/>
      <c r="LLT702" s="121"/>
      <c r="LLU702" s="121"/>
      <c r="LLV702" s="121"/>
      <c r="LLW702" s="121"/>
      <c r="LLX702" s="121"/>
      <c r="LLY702" s="121"/>
      <c r="LLZ702" s="121"/>
      <c r="LMA702" s="121"/>
      <c r="LMB702" s="121"/>
      <c r="LMC702" s="121"/>
      <c r="LMD702" s="121"/>
      <c r="LME702" s="121"/>
      <c r="LMF702" s="121"/>
      <c r="LMG702" s="121"/>
      <c r="LMH702" s="121"/>
      <c r="LMI702" s="121"/>
      <c r="LMJ702" s="121"/>
      <c r="LMK702" s="121"/>
      <c r="LML702" s="121"/>
      <c r="LMM702" s="121"/>
      <c r="LMN702" s="121"/>
      <c r="LMO702" s="121"/>
      <c r="LMP702" s="121"/>
      <c r="LMQ702" s="121"/>
      <c r="LMR702" s="121"/>
      <c r="LMS702" s="121"/>
      <c r="LMT702" s="121"/>
      <c r="LMU702" s="121"/>
      <c r="LMV702" s="121"/>
      <c r="LMW702" s="121"/>
      <c r="LMX702" s="121"/>
      <c r="LMY702" s="121"/>
      <c r="LMZ702" s="121"/>
      <c r="LNA702" s="121"/>
      <c r="LNB702" s="121"/>
      <c r="LNC702" s="121"/>
      <c r="LND702" s="121"/>
      <c r="LNE702" s="121"/>
      <c r="LNF702" s="121"/>
      <c r="LNG702" s="121"/>
      <c r="LNH702" s="121"/>
      <c r="LNI702" s="121"/>
      <c r="LNJ702" s="121"/>
      <c r="LNK702" s="121"/>
      <c r="LNL702" s="121"/>
      <c r="LNM702" s="121"/>
      <c r="LNN702" s="121"/>
      <c r="LNO702" s="121"/>
      <c r="LNP702" s="121"/>
      <c r="LNQ702" s="121"/>
      <c r="LNR702" s="121"/>
      <c r="LNS702" s="121"/>
      <c r="LNT702" s="121"/>
      <c r="LNU702" s="121"/>
      <c r="LNV702" s="121"/>
      <c r="LNW702" s="121"/>
      <c r="LNX702" s="121"/>
      <c r="LNY702" s="121"/>
      <c r="LNZ702" s="121"/>
      <c r="LOA702" s="121"/>
      <c r="LOB702" s="121"/>
      <c r="LOC702" s="121"/>
      <c r="LOD702" s="121"/>
      <c r="LOE702" s="121"/>
      <c r="LOF702" s="121"/>
      <c r="LOG702" s="121"/>
      <c r="LOH702" s="121"/>
      <c r="LOI702" s="121"/>
      <c r="LOJ702" s="121"/>
      <c r="LOK702" s="121"/>
      <c r="LOL702" s="121"/>
      <c r="LOM702" s="121"/>
      <c r="LON702" s="121"/>
      <c r="LOO702" s="121"/>
      <c r="LOP702" s="121"/>
      <c r="LOQ702" s="121"/>
      <c r="LOR702" s="121"/>
      <c r="LOS702" s="121"/>
      <c r="LOT702" s="121"/>
      <c r="LOU702" s="121"/>
      <c r="LOV702" s="121"/>
      <c r="LOW702" s="121"/>
      <c r="LOX702" s="121"/>
      <c r="LOY702" s="121"/>
      <c r="LOZ702" s="121"/>
      <c r="LPA702" s="121"/>
      <c r="LPB702" s="121"/>
      <c r="LPC702" s="121"/>
      <c r="LPD702" s="121"/>
      <c r="LPE702" s="121"/>
      <c r="LPF702" s="121"/>
      <c r="LPG702" s="121"/>
      <c r="LPH702" s="121"/>
      <c r="LPI702" s="121"/>
      <c r="LPJ702" s="121"/>
      <c r="LPK702" s="121"/>
      <c r="LPL702" s="121"/>
      <c r="LPM702" s="121"/>
      <c r="LPN702" s="121"/>
      <c r="LPO702" s="121"/>
      <c r="LPP702" s="121"/>
      <c r="LPQ702" s="121"/>
      <c r="LPR702" s="121"/>
      <c r="LPS702" s="121"/>
      <c r="LPT702" s="121"/>
      <c r="LPU702" s="121"/>
      <c r="LPV702" s="121"/>
      <c r="LPW702" s="121"/>
      <c r="LPX702" s="121"/>
      <c r="LPY702" s="121"/>
      <c r="LPZ702" s="121"/>
      <c r="LQA702" s="121"/>
      <c r="LQB702" s="121"/>
      <c r="LQC702" s="121"/>
      <c r="LQD702" s="121"/>
      <c r="LQE702" s="121"/>
      <c r="LQF702" s="121"/>
      <c r="LQG702" s="121"/>
      <c r="LQH702" s="121"/>
      <c r="LQI702" s="121"/>
      <c r="LQJ702" s="121"/>
      <c r="LQK702" s="121"/>
      <c r="LQL702" s="121"/>
      <c r="LQM702" s="121"/>
      <c r="LQN702" s="121"/>
      <c r="LQO702" s="121"/>
      <c r="LQP702" s="121"/>
      <c r="LQQ702" s="121"/>
      <c r="LQR702" s="121"/>
      <c r="LQS702" s="121"/>
      <c r="LQT702" s="121"/>
      <c r="LQU702" s="121"/>
      <c r="LQV702" s="121"/>
      <c r="LQW702" s="121"/>
      <c r="LQX702" s="121"/>
      <c r="LQY702" s="121"/>
      <c r="LQZ702" s="121"/>
      <c r="LRA702" s="121"/>
      <c r="LRB702" s="121"/>
      <c r="LRC702" s="121"/>
      <c r="LRD702" s="121"/>
      <c r="LRE702" s="121"/>
      <c r="LRF702" s="121"/>
      <c r="LRG702" s="121"/>
      <c r="LRH702" s="121"/>
      <c r="LRI702" s="121"/>
      <c r="LRJ702" s="121"/>
      <c r="LRK702" s="121"/>
      <c r="LRL702" s="121"/>
      <c r="LRM702" s="121"/>
      <c r="LRN702" s="121"/>
      <c r="LRO702" s="121"/>
      <c r="LRP702" s="121"/>
      <c r="LRQ702" s="121"/>
      <c r="LRR702" s="121"/>
      <c r="LRS702" s="121"/>
      <c r="LRT702" s="121"/>
      <c r="LRU702" s="121"/>
      <c r="LRV702" s="121"/>
      <c r="LRW702" s="121"/>
      <c r="LRX702" s="121"/>
      <c r="LRY702" s="121"/>
      <c r="LRZ702" s="121"/>
      <c r="LSA702" s="121"/>
      <c r="LSB702" s="121"/>
      <c r="LSC702" s="121"/>
      <c r="LSD702" s="121"/>
      <c r="LSE702" s="121"/>
      <c r="LSF702" s="121"/>
      <c r="LSG702" s="121"/>
      <c r="LSH702" s="121"/>
      <c r="LSI702" s="121"/>
      <c r="LSJ702" s="121"/>
      <c r="LSK702" s="121"/>
      <c r="LSL702" s="121"/>
      <c r="LSM702" s="121"/>
      <c r="LSN702" s="121"/>
      <c r="LSO702" s="121"/>
      <c r="LSP702" s="121"/>
      <c r="LSQ702" s="121"/>
      <c r="LSR702" s="121"/>
      <c r="LSS702" s="121"/>
      <c r="LST702" s="121"/>
      <c r="LSU702" s="121"/>
      <c r="LSV702" s="121"/>
      <c r="LSW702" s="121"/>
      <c r="LSX702" s="121"/>
      <c r="LSY702" s="121"/>
      <c r="LSZ702" s="121"/>
      <c r="LTA702" s="121"/>
      <c r="LTB702" s="121"/>
      <c r="LTC702" s="121"/>
      <c r="LTD702" s="121"/>
      <c r="LTE702" s="121"/>
      <c r="LTF702" s="121"/>
      <c r="LTG702" s="121"/>
      <c r="LTH702" s="121"/>
      <c r="LTI702" s="121"/>
      <c r="LTJ702" s="121"/>
      <c r="LTK702" s="121"/>
      <c r="LTL702" s="121"/>
      <c r="LTM702" s="121"/>
      <c r="LTN702" s="121"/>
      <c r="LTO702" s="121"/>
      <c r="LTP702" s="121"/>
      <c r="LTQ702" s="121"/>
      <c r="LTR702" s="121"/>
      <c r="LTS702" s="121"/>
      <c r="LTT702" s="121"/>
      <c r="LTU702" s="121"/>
      <c r="LTV702" s="121"/>
      <c r="LTW702" s="121"/>
      <c r="LTX702" s="121"/>
      <c r="LTY702" s="121"/>
      <c r="LTZ702" s="121"/>
      <c r="LUA702" s="121"/>
      <c r="LUB702" s="121"/>
      <c r="LUC702" s="121"/>
      <c r="LUD702" s="121"/>
      <c r="LUE702" s="121"/>
      <c r="LUF702" s="121"/>
      <c r="LUG702" s="121"/>
      <c r="LUH702" s="121"/>
      <c r="LUI702" s="121"/>
      <c r="LUJ702" s="121"/>
      <c r="LUK702" s="121"/>
      <c r="LUL702" s="121"/>
      <c r="LUM702" s="121"/>
      <c r="LUN702" s="121"/>
      <c r="LUO702" s="121"/>
      <c r="LUP702" s="121"/>
      <c r="LUQ702" s="121"/>
      <c r="LUR702" s="121"/>
      <c r="LUS702" s="121"/>
      <c r="LUT702" s="121"/>
      <c r="LUU702" s="121"/>
      <c r="LUV702" s="121"/>
      <c r="LUW702" s="121"/>
      <c r="LUX702" s="121"/>
      <c r="LUY702" s="121"/>
      <c r="LUZ702" s="121"/>
      <c r="LVA702" s="121"/>
      <c r="LVB702" s="121"/>
      <c r="LVC702" s="121"/>
      <c r="LVD702" s="121"/>
      <c r="LVE702" s="121"/>
      <c r="LVF702" s="121"/>
      <c r="LVG702" s="121"/>
      <c r="LVH702" s="121"/>
      <c r="LVI702" s="121"/>
      <c r="LVJ702" s="121"/>
      <c r="LVK702" s="121"/>
      <c r="LVL702" s="121"/>
      <c r="LVM702" s="121"/>
      <c r="LVN702" s="121"/>
      <c r="LVO702" s="121"/>
      <c r="LVP702" s="121"/>
      <c r="LVQ702" s="121"/>
      <c r="LVR702" s="121"/>
      <c r="LVS702" s="121"/>
      <c r="LVT702" s="121"/>
      <c r="LVU702" s="121"/>
      <c r="LVV702" s="121"/>
      <c r="LVW702" s="121"/>
      <c r="LVX702" s="121"/>
      <c r="LVY702" s="121"/>
      <c r="LVZ702" s="121"/>
      <c r="LWA702" s="121"/>
      <c r="LWB702" s="121"/>
      <c r="LWC702" s="121"/>
      <c r="LWD702" s="121"/>
      <c r="LWE702" s="121"/>
      <c r="LWF702" s="121"/>
      <c r="LWG702" s="121"/>
      <c r="LWH702" s="121"/>
      <c r="LWI702" s="121"/>
      <c r="LWJ702" s="121"/>
      <c r="LWK702" s="121"/>
      <c r="LWL702" s="121"/>
      <c r="LWM702" s="121"/>
      <c r="LWN702" s="121"/>
      <c r="LWO702" s="121"/>
      <c r="LWP702" s="121"/>
      <c r="LWQ702" s="121"/>
      <c r="LWR702" s="121"/>
      <c r="LWS702" s="121"/>
      <c r="LWT702" s="121"/>
      <c r="LWU702" s="121"/>
      <c r="LWV702" s="121"/>
      <c r="LWW702" s="121"/>
      <c r="LWX702" s="121"/>
      <c r="LWY702" s="121"/>
      <c r="LWZ702" s="121"/>
      <c r="LXA702" s="121"/>
      <c r="LXB702" s="121"/>
      <c r="LXC702" s="121"/>
      <c r="LXD702" s="121"/>
      <c r="LXE702" s="121"/>
      <c r="LXF702" s="121"/>
      <c r="LXG702" s="121"/>
      <c r="LXH702" s="121"/>
      <c r="LXI702" s="121"/>
      <c r="LXJ702" s="121"/>
      <c r="LXK702" s="121"/>
      <c r="LXL702" s="121"/>
      <c r="LXM702" s="121"/>
      <c r="LXN702" s="121"/>
      <c r="LXO702" s="121"/>
      <c r="LXP702" s="121"/>
      <c r="LXQ702" s="121"/>
      <c r="LXR702" s="121"/>
      <c r="LXS702" s="121"/>
      <c r="LXT702" s="121"/>
      <c r="LXU702" s="121"/>
      <c r="LXV702" s="121"/>
      <c r="LXW702" s="121"/>
      <c r="LXX702" s="121"/>
      <c r="LXY702" s="121"/>
      <c r="LXZ702" s="121"/>
      <c r="LYA702" s="121"/>
      <c r="LYB702" s="121"/>
      <c r="LYC702" s="121"/>
      <c r="LYD702" s="121"/>
      <c r="LYE702" s="121"/>
      <c r="LYF702" s="121"/>
      <c r="LYG702" s="121"/>
      <c r="LYH702" s="121"/>
      <c r="LYI702" s="121"/>
      <c r="LYJ702" s="121"/>
      <c r="LYK702" s="121"/>
      <c r="LYL702" s="121"/>
      <c r="LYM702" s="121"/>
      <c r="LYN702" s="121"/>
      <c r="LYO702" s="121"/>
      <c r="LYP702" s="121"/>
      <c r="LYQ702" s="121"/>
      <c r="LYR702" s="121"/>
      <c r="LYS702" s="121"/>
      <c r="LYT702" s="121"/>
      <c r="LYU702" s="121"/>
      <c r="LYV702" s="121"/>
      <c r="LYW702" s="121"/>
      <c r="LYX702" s="121"/>
      <c r="LYY702" s="121"/>
      <c r="LYZ702" s="121"/>
      <c r="LZA702" s="121"/>
      <c r="LZB702" s="121"/>
      <c r="LZC702" s="121"/>
      <c r="LZD702" s="121"/>
      <c r="LZE702" s="121"/>
      <c r="LZF702" s="121"/>
      <c r="LZG702" s="121"/>
      <c r="LZH702" s="121"/>
      <c r="LZI702" s="121"/>
      <c r="LZJ702" s="121"/>
      <c r="LZK702" s="121"/>
      <c r="LZL702" s="121"/>
      <c r="LZM702" s="121"/>
      <c r="LZN702" s="121"/>
      <c r="LZO702" s="121"/>
      <c r="LZP702" s="121"/>
      <c r="LZQ702" s="121"/>
      <c r="LZR702" s="121"/>
      <c r="LZS702" s="121"/>
      <c r="LZT702" s="121"/>
      <c r="LZU702" s="121"/>
      <c r="LZV702" s="121"/>
      <c r="LZW702" s="121"/>
      <c r="LZX702" s="121"/>
      <c r="LZY702" s="121"/>
      <c r="LZZ702" s="121"/>
      <c r="MAA702" s="121"/>
      <c r="MAB702" s="121"/>
      <c r="MAC702" s="121"/>
      <c r="MAD702" s="121"/>
      <c r="MAE702" s="121"/>
      <c r="MAF702" s="121"/>
      <c r="MAG702" s="121"/>
      <c r="MAH702" s="121"/>
      <c r="MAI702" s="121"/>
      <c r="MAJ702" s="121"/>
      <c r="MAK702" s="121"/>
      <c r="MAL702" s="121"/>
      <c r="MAM702" s="121"/>
      <c r="MAN702" s="121"/>
      <c r="MAO702" s="121"/>
      <c r="MAP702" s="121"/>
      <c r="MAQ702" s="121"/>
      <c r="MAR702" s="121"/>
      <c r="MAS702" s="121"/>
      <c r="MAT702" s="121"/>
      <c r="MAU702" s="121"/>
      <c r="MAV702" s="121"/>
      <c r="MAW702" s="121"/>
      <c r="MAX702" s="121"/>
      <c r="MAY702" s="121"/>
      <c r="MAZ702" s="121"/>
      <c r="MBA702" s="121"/>
      <c r="MBB702" s="121"/>
      <c r="MBC702" s="121"/>
      <c r="MBD702" s="121"/>
      <c r="MBE702" s="121"/>
      <c r="MBF702" s="121"/>
      <c r="MBG702" s="121"/>
      <c r="MBH702" s="121"/>
      <c r="MBI702" s="121"/>
      <c r="MBJ702" s="121"/>
      <c r="MBK702" s="121"/>
      <c r="MBL702" s="121"/>
      <c r="MBM702" s="121"/>
      <c r="MBN702" s="121"/>
      <c r="MBO702" s="121"/>
      <c r="MBP702" s="121"/>
      <c r="MBQ702" s="121"/>
      <c r="MBR702" s="121"/>
      <c r="MBS702" s="121"/>
      <c r="MBT702" s="121"/>
      <c r="MBU702" s="121"/>
      <c r="MBV702" s="121"/>
      <c r="MBW702" s="121"/>
      <c r="MBX702" s="121"/>
      <c r="MBY702" s="121"/>
      <c r="MBZ702" s="121"/>
      <c r="MCA702" s="121"/>
      <c r="MCB702" s="121"/>
      <c r="MCC702" s="121"/>
      <c r="MCD702" s="121"/>
      <c r="MCE702" s="121"/>
      <c r="MCF702" s="121"/>
      <c r="MCG702" s="121"/>
      <c r="MCH702" s="121"/>
      <c r="MCI702" s="121"/>
      <c r="MCJ702" s="121"/>
      <c r="MCK702" s="121"/>
      <c r="MCL702" s="121"/>
      <c r="MCM702" s="121"/>
      <c r="MCN702" s="121"/>
      <c r="MCO702" s="121"/>
      <c r="MCP702" s="121"/>
      <c r="MCQ702" s="121"/>
      <c r="MCR702" s="121"/>
      <c r="MCS702" s="121"/>
      <c r="MCT702" s="121"/>
      <c r="MCU702" s="121"/>
      <c r="MCV702" s="121"/>
      <c r="MCW702" s="121"/>
      <c r="MCX702" s="121"/>
      <c r="MCY702" s="121"/>
      <c r="MCZ702" s="121"/>
      <c r="MDA702" s="121"/>
      <c r="MDB702" s="121"/>
      <c r="MDC702" s="121"/>
      <c r="MDD702" s="121"/>
      <c r="MDE702" s="121"/>
      <c r="MDF702" s="121"/>
      <c r="MDG702" s="121"/>
      <c r="MDH702" s="121"/>
      <c r="MDI702" s="121"/>
      <c r="MDJ702" s="121"/>
      <c r="MDK702" s="121"/>
      <c r="MDL702" s="121"/>
      <c r="MDM702" s="121"/>
      <c r="MDN702" s="121"/>
      <c r="MDO702" s="121"/>
      <c r="MDP702" s="121"/>
      <c r="MDQ702" s="121"/>
      <c r="MDR702" s="121"/>
      <c r="MDS702" s="121"/>
      <c r="MDT702" s="121"/>
      <c r="MDU702" s="121"/>
      <c r="MDV702" s="121"/>
      <c r="MDW702" s="121"/>
      <c r="MDX702" s="121"/>
      <c r="MDY702" s="121"/>
      <c r="MDZ702" s="121"/>
      <c r="MEA702" s="121"/>
      <c r="MEB702" s="121"/>
      <c r="MEC702" s="121"/>
      <c r="MED702" s="121"/>
      <c r="MEE702" s="121"/>
      <c r="MEF702" s="121"/>
      <c r="MEG702" s="121"/>
      <c r="MEH702" s="121"/>
      <c r="MEI702" s="121"/>
      <c r="MEJ702" s="121"/>
      <c r="MEK702" s="121"/>
      <c r="MEL702" s="121"/>
      <c r="MEM702" s="121"/>
      <c r="MEN702" s="121"/>
      <c r="MEO702" s="121"/>
      <c r="MEP702" s="121"/>
      <c r="MEQ702" s="121"/>
      <c r="MER702" s="121"/>
      <c r="MES702" s="121"/>
      <c r="MET702" s="121"/>
      <c r="MEU702" s="121"/>
      <c r="MEV702" s="121"/>
      <c r="MEW702" s="121"/>
      <c r="MEX702" s="121"/>
      <c r="MEY702" s="121"/>
      <c r="MEZ702" s="121"/>
      <c r="MFA702" s="121"/>
      <c r="MFB702" s="121"/>
      <c r="MFC702" s="121"/>
      <c r="MFD702" s="121"/>
      <c r="MFE702" s="121"/>
      <c r="MFF702" s="121"/>
      <c r="MFG702" s="121"/>
      <c r="MFH702" s="121"/>
      <c r="MFI702" s="121"/>
      <c r="MFJ702" s="121"/>
      <c r="MFK702" s="121"/>
      <c r="MFL702" s="121"/>
      <c r="MFM702" s="121"/>
      <c r="MFN702" s="121"/>
      <c r="MFO702" s="121"/>
      <c r="MFP702" s="121"/>
      <c r="MFQ702" s="121"/>
      <c r="MFR702" s="121"/>
      <c r="MFS702" s="121"/>
      <c r="MFT702" s="121"/>
      <c r="MFU702" s="121"/>
      <c r="MFV702" s="121"/>
      <c r="MFW702" s="121"/>
      <c r="MFX702" s="121"/>
      <c r="MFY702" s="121"/>
      <c r="MFZ702" s="121"/>
      <c r="MGA702" s="121"/>
      <c r="MGB702" s="121"/>
      <c r="MGC702" s="121"/>
      <c r="MGD702" s="121"/>
      <c r="MGE702" s="121"/>
      <c r="MGF702" s="121"/>
      <c r="MGG702" s="121"/>
      <c r="MGH702" s="121"/>
      <c r="MGI702" s="121"/>
      <c r="MGJ702" s="121"/>
      <c r="MGK702" s="121"/>
      <c r="MGL702" s="121"/>
      <c r="MGM702" s="121"/>
      <c r="MGN702" s="121"/>
      <c r="MGO702" s="121"/>
      <c r="MGP702" s="121"/>
      <c r="MGQ702" s="121"/>
      <c r="MGR702" s="121"/>
      <c r="MGS702" s="121"/>
      <c r="MGT702" s="121"/>
      <c r="MGU702" s="121"/>
      <c r="MGV702" s="121"/>
      <c r="MGW702" s="121"/>
      <c r="MGX702" s="121"/>
      <c r="MGY702" s="121"/>
      <c r="MGZ702" s="121"/>
      <c r="MHA702" s="121"/>
      <c r="MHB702" s="121"/>
      <c r="MHC702" s="121"/>
      <c r="MHD702" s="121"/>
      <c r="MHE702" s="121"/>
      <c r="MHF702" s="121"/>
      <c r="MHG702" s="121"/>
      <c r="MHH702" s="121"/>
      <c r="MHI702" s="121"/>
      <c r="MHJ702" s="121"/>
      <c r="MHK702" s="121"/>
      <c r="MHL702" s="121"/>
      <c r="MHM702" s="121"/>
      <c r="MHN702" s="121"/>
      <c r="MHO702" s="121"/>
      <c r="MHP702" s="121"/>
      <c r="MHQ702" s="121"/>
      <c r="MHR702" s="121"/>
      <c r="MHS702" s="121"/>
      <c r="MHT702" s="121"/>
      <c r="MHU702" s="121"/>
      <c r="MHV702" s="121"/>
      <c r="MHW702" s="121"/>
      <c r="MHX702" s="121"/>
      <c r="MHY702" s="121"/>
      <c r="MHZ702" s="121"/>
      <c r="MIA702" s="121"/>
      <c r="MIB702" s="121"/>
      <c r="MIC702" s="121"/>
      <c r="MID702" s="121"/>
      <c r="MIE702" s="121"/>
      <c r="MIF702" s="121"/>
      <c r="MIG702" s="121"/>
      <c r="MIH702" s="121"/>
      <c r="MII702" s="121"/>
      <c r="MIJ702" s="121"/>
      <c r="MIK702" s="121"/>
      <c r="MIL702" s="121"/>
      <c r="MIM702" s="121"/>
      <c r="MIN702" s="121"/>
      <c r="MIO702" s="121"/>
      <c r="MIP702" s="121"/>
      <c r="MIQ702" s="121"/>
      <c r="MIR702" s="121"/>
      <c r="MIS702" s="121"/>
      <c r="MIT702" s="121"/>
      <c r="MIU702" s="121"/>
      <c r="MIV702" s="121"/>
      <c r="MIW702" s="121"/>
      <c r="MIX702" s="121"/>
      <c r="MIY702" s="121"/>
      <c r="MIZ702" s="121"/>
      <c r="MJA702" s="121"/>
      <c r="MJB702" s="121"/>
      <c r="MJC702" s="121"/>
      <c r="MJD702" s="121"/>
      <c r="MJE702" s="121"/>
      <c r="MJF702" s="121"/>
      <c r="MJG702" s="121"/>
      <c r="MJH702" s="121"/>
      <c r="MJI702" s="121"/>
      <c r="MJJ702" s="121"/>
      <c r="MJK702" s="121"/>
      <c r="MJL702" s="121"/>
      <c r="MJM702" s="121"/>
      <c r="MJN702" s="121"/>
      <c r="MJO702" s="121"/>
      <c r="MJP702" s="121"/>
      <c r="MJQ702" s="121"/>
      <c r="MJR702" s="121"/>
      <c r="MJS702" s="121"/>
      <c r="MJT702" s="121"/>
      <c r="MJU702" s="121"/>
      <c r="MJV702" s="121"/>
      <c r="MJW702" s="121"/>
      <c r="MJX702" s="121"/>
      <c r="MJY702" s="121"/>
      <c r="MJZ702" s="121"/>
      <c r="MKA702" s="121"/>
      <c r="MKB702" s="121"/>
      <c r="MKC702" s="121"/>
      <c r="MKD702" s="121"/>
      <c r="MKE702" s="121"/>
      <c r="MKF702" s="121"/>
      <c r="MKG702" s="121"/>
      <c r="MKH702" s="121"/>
      <c r="MKI702" s="121"/>
      <c r="MKJ702" s="121"/>
      <c r="MKK702" s="121"/>
      <c r="MKL702" s="121"/>
      <c r="MKM702" s="121"/>
      <c r="MKN702" s="121"/>
      <c r="MKO702" s="121"/>
      <c r="MKP702" s="121"/>
      <c r="MKQ702" s="121"/>
      <c r="MKR702" s="121"/>
      <c r="MKS702" s="121"/>
      <c r="MKT702" s="121"/>
      <c r="MKU702" s="121"/>
      <c r="MKV702" s="121"/>
      <c r="MKW702" s="121"/>
      <c r="MKX702" s="121"/>
      <c r="MKY702" s="121"/>
      <c r="MKZ702" s="121"/>
      <c r="MLA702" s="121"/>
      <c r="MLB702" s="121"/>
      <c r="MLC702" s="121"/>
      <c r="MLD702" s="121"/>
      <c r="MLE702" s="121"/>
      <c r="MLF702" s="121"/>
      <c r="MLG702" s="121"/>
      <c r="MLH702" s="121"/>
      <c r="MLI702" s="121"/>
      <c r="MLJ702" s="121"/>
      <c r="MLK702" s="121"/>
      <c r="MLL702" s="121"/>
      <c r="MLM702" s="121"/>
      <c r="MLN702" s="121"/>
      <c r="MLO702" s="121"/>
      <c r="MLP702" s="121"/>
      <c r="MLQ702" s="121"/>
      <c r="MLR702" s="121"/>
      <c r="MLS702" s="121"/>
      <c r="MLT702" s="121"/>
      <c r="MLU702" s="121"/>
      <c r="MLV702" s="121"/>
      <c r="MLW702" s="121"/>
      <c r="MLX702" s="121"/>
      <c r="MLY702" s="121"/>
      <c r="MLZ702" s="121"/>
      <c r="MMA702" s="121"/>
      <c r="MMB702" s="121"/>
      <c r="MMC702" s="121"/>
      <c r="MMD702" s="121"/>
      <c r="MME702" s="121"/>
      <c r="MMF702" s="121"/>
      <c r="MMG702" s="121"/>
      <c r="MMH702" s="121"/>
      <c r="MMI702" s="121"/>
      <c r="MMJ702" s="121"/>
      <c r="MMK702" s="121"/>
      <c r="MML702" s="121"/>
      <c r="MMM702" s="121"/>
      <c r="MMN702" s="121"/>
      <c r="MMO702" s="121"/>
      <c r="MMP702" s="121"/>
      <c r="MMQ702" s="121"/>
      <c r="MMR702" s="121"/>
      <c r="MMS702" s="121"/>
      <c r="MMT702" s="121"/>
      <c r="MMU702" s="121"/>
      <c r="MMV702" s="121"/>
      <c r="MMW702" s="121"/>
      <c r="MMX702" s="121"/>
      <c r="MMY702" s="121"/>
      <c r="MMZ702" s="121"/>
      <c r="MNA702" s="121"/>
      <c r="MNB702" s="121"/>
      <c r="MNC702" s="121"/>
      <c r="MND702" s="121"/>
      <c r="MNE702" s="121"/>
      <c r="MNF702" s="121"/>
      <c r="MNG702" s="121"/>
      <c r="MNH702" s="121"/>
      <c r="MNI702" s="121"/>
      <c r="MNJ702" s="121"/>
      <c r="MNK702" s="121"/>
      <c r="MNL702" s="121"/>
      <c r="MNM702" s="121"/>
      <c r="MNN702" s="121"/>
      <c r="MNO702" s="121"/>
      <c r="MNP702" s="121"/>
      <c r="MNQ702" s="121"/>
      <c r="MNR702" s="121"/>
      <c r="MNS702" s="121"/>
      <c r="MNT702" s="121"/>
      <c r="MNU702" s="121"/>
      <c r="MNV702" s="121"/>
      <c r="MNW702" s="121"/>
      <c r="MNX702" s="121"/>
      <c r="MNY702" s="121"/>
      <c r="MNZ702" s="121"/>
      <c r="MOA702" s="121"/>
      <c r="MOB702" s="121"/>
      <c r="MOC702" s="121"/>
      <c r="MOD702" s="121"/>
      <c r="MOE702" s="121"/>
      <c r="MOF702" s="121"/>
      <c r="MOG702" s="121"/>
      <c r="MOH702" s="121"/>
      <c r="MOI702" s="121"/>
      <c r="MOJ702" s="121"/>
      <c r="MOK702" s="121"/>
      <c r="MOL702" s="121"/>
      <c r="MOM702" s="121"/>
      <c r="MON702" s="121"/>
      <c r="MOO702" s="121"/>
      <c r="MOP702" s="121"/>
      <c r="MOQ702" s="121"/>
      <c r="MOR702" s="121"/>
      <c r="MOS702" s="121"/>
      <c r="MOT702" s="121"/>
      <c r="MOU702" s="121"/>
      <c r="MOV702" s="121"/>
      <c r="MOW702" s="121"/>
      <c r="MOX702" s="121"/>
      <c r="MOY702" s="121"/>
      <c r="MOZ702" s="121"/>
      <c r="MPA702" s="121"/>
      <c r="MPB702" s="121"/>
      <c r="MPC702" s="121"/>
      <c r="MPD702" s="121"/>
      <c r="MPE702" s="121"/>
      <c r="MPF702" s="121"/>
      <c r="MPG702" s="121"/>
      <c r="MPH702" s="121"/>
      <c r="MPI702" s="121"/>
      <c r="MPJ702" s="121"/>
      <c r="MPK702" s="121"/>
      <c r="MPL702" s="121"/>
      <c r="MPM702" s="121"/>
      <c r="MPN702" s="121"/>
      <c r="MPO702" s="121"/>
      <c r="MPP702" s="121"/>
      <c r="MPQ702" s="121"/>
      <c r="MPR702" s="121"/>
      <c r="MPS702" s="121"/>
      <c r="MPT702" s="121"/>
      <c r="MPU702" s="121"/>
      <c r="MPV702" s="121"/>
      <c r="MPW702" s="121"/>
      <c r="MPX702" s="121"/>
      <c r="MPY702" s="121"/>
      <c r="MPZ702" s="121"/>
      <c r="MQA702" s="121"/>
      <c r="MQB702" s="121"/>
      <c r="MQC702" s="121"/>
      <c r="MQD702" s="121"/>
      <c r="MQE702" s="121"/>
      <c r="MQF702" s="121"/>
      <c r="MQG702" s="121"/>
      <c r="MQH702" s="121"/>
      <c r="MQI702" s="121"/>
      <c r="MQJ702" s="121"/>
      <c r="MQK702" s="121"/>
      <c r="MQL702" s="121"/>
      <c r="MQM702" s="121"/>
      <c r="MQN702" s="121"/>
      <c r="MQO702" s="121"/>
      <c r="MQP702" s="121"/>
      <c r="MQQ702" s="121"/>
      <c r="MQR702" s="121"/>
      <c r="MQS702" s="121"/>
      <c r="MQT702" s="121"/>
      <c r="MQU702" s="121"/>
      <c r="MQV702" s="121"/>
      <c r="MQW702" s="121"/>
      <c r="MQX702" s="121"/>
      <c r="MQY702" s="121"/>
      <c r="MQZ702" s="121"/>
      <c r="MRA702" s="121"/>
      <c r="MRB702" s="121"/>
      <c r="MRC702" s="121"/>
      <c r="MRD702" s="121"/>
      <c r="MRE702" s="121"/>
      <c r="MRF702" s="121"/>
      <c r="MRG702" s="121"/>
      <c r="MRH702" s="121"/>
      <c r="MRI702" s="121"/>
      <c r="MRJ702" s="121"/>
      <c r="MRK702" s="121"/>
      <c r="MRL702" s="121"/>
      <c r="MRM702" s="121"/>
      <c r="MRN702" s="121"/>
      <c r="MRO702" s="121"/>
      <c r="MRP702" s="121"/>
      <c r="MRQ702" s="121"/>
      <c r="MRR702" s="121"/>
      <c r="MRS702" s="121"/>
      <c r="MRT702" s="121"/>
      <c r="MRU702" s="121"/>
      <c r="MRV702" s="121"/>
      <c r="MRW702" s="121"/>
      <c r="MRX702" s="121"/>
      <c r="MRY702" s="121"/>
      <c r="MRZ702" s="121"/>
      <c r="MSA702" s="121"/>
      <c r="MSB702" s="121"/>
      <c r="MSC702" s="121"/>
      <c r="MSD702" s="121"/>
      <c r="MSE702" s="121"/>
      <c r="MSF702" s="121"/>
      <c r="MSG702" s="121"/>
      <c r="MSH702" s="121"/>
      <c r="MSI702" s="121"/>
      <c r="MSJ702" s="121"/>
      <c r="MSK702" s="121"/>
      <c r="MSL702" s="121"/>
      <c r="MSM702" s="121"/>
      <c r="MSN702" s="121"/>
      <c r="MSO702" s="121"/>
      <c r="MSP702" s="121"/>
      <c r="MSQ702" s="121"/>
      <c r="MSR702" s="121"/>
      <c r="MSS702" s="121"/>
      <c r="MST702" s="121"/>
      <c r="MSU702" s="121"/>
      <c r="MSV702" s="121"/>
      <c r="MSW702" s="121"/>
      <c r="MSX702" s="121"/>
      <c r="MSY702" s="121"/>
      <c r="MSZ702" s="121"/>
      <c r="MTA702" s="121"/>
      <c r="MTB702" s="121"/>
      <c r="MTC702" s="121"/>
      <c r="MTD702" s="121"/>
      <c r="MTE702" s="121"/>
      <c r="MTF702" s="121"/>
      <c r="MTG702" s="121"/>
      <c r="MTH702" s="121"/>
      <c r="MTI702" s="121"/>
      <c r="MTJ702" s="121"/>
      <c r="MTK702" s="121"/>
      <c r="MTL702" s="121"/>
      <c r="MTM702" s="121"/>
      <c r="MTN702" s="121"/>
      <c r="MTO702" s="121"/>
      <c r="MTP702" s="121"/>
      <c r="MTQ702" s="121"/>
      <c r="MTR702" s="121"/>
      <c r="MTS702" s="121"/>
      <c r="MTT702" s="121"/>
      <c r="MTU702" s="121"/>
      <c r="MTV702" s="121"/>
      <c r="MTW702" s="121"/>
      <c r="MTX702" s="121"/>
      <c r="MTY702" s="121"/>
      <c r="MTZ702" s="121"/>
      <c r="MUA702" s="121"/>
      <c r="MUB702" s="121"/>
      <c r="MUC702" s="121"/>
      <c r="MUD702" s="121"/>
      <c r="MUE702" s="121"/>
      <c r="MUF702" s="121"/>
      <c r="MUG702" s="121"/>
      <c r="MUH702" s="121"/>
      <c r="MUI702" s="121"/>
      <c r="MUJ702" s="121"/>
      <c r="MUK702" s="121"/>
      <c r="MUL702" s="121"/>
      <c r="MUM702" s="121"/>
      <c r="MUN702" s="121"/>
      <c r="MUO702" s="121"/>
      <c r="MUP702" s="121"/>
      <c r="MUQ702" s="121"/>
      <c r="MUR702" s="121"/>
      <c r="MUS702" s="121"/>
      <c r="MUT702" s="121"/>
      <c r="MUU702" s="121"/>
      <c r="MUV702" s="121"/>
      <c r="MUW702" s="121"/>
      <c r="MUX702" s="121"/>
      <c r="MUY702" s="121"/>
      <c r="MUZ702" s="121"/>
      <c r="MVA702" s="121"/>
      <c r="MVB702" s="121"/>
      <c r="MVC702" s="121"/>
      <c r="MVD702" s="121"/>
      <c r="MVE702" s="121"/>
      <c r="MVF702" s="121"/>
      <c r="MVG702" s="121"/>
      <c r="MVH702" s="121"/>
      <c r="MVI702" s="121"/>
      <c r="MVJ702" s="121"/>
      <c r="MVK702" s="121"/>
      <c r="MVL702" s="121"/>
      <c r="MVM702" s="121"/>
      <c r="MVN702" s="121"/>
      <c r="MVO702" s="121"/>
      <c r="MVP702" s="121"/>
      <c r="MVQ702" s="121"/>
      <c r="MVR702" s="121"/>
      <c r="MVS702" s="121"/>
      <c r="MVT702" s="121"/>
      <c r="MVU702" s="121"/>
      <c r="MVV702" s="121"/>
      <c r="MVW702" s="121"/>
      <c r="MVX702" s="121"/>
      <c r="MVY702" s="121"/>
      <c r="MVZ702" s="121"/>
      <c r="MWA702" s="121"/>
      <c r="MWB702" s="121"/>
      <c r="MWC702" s="121"/>
      <c r="MWD702" s="121"/>
      <c r="MWE702" s="121"/>
      <c r="MWF702" s="121"/>
      <c r="MWG702" s="121"/>
      <c r="MWH702" s="121"/>
      <c r="MWI702" s="121"/>
      <c r="MWJ702" s="121"/>
      <c r="MWK702" s="121"/>
      <c r="MWL702" s="121"/>
      <c r="MWM702" s="121"/>
      <c r="MWN702" s="121"/>
      <c r="MWO702" s="121"/>
      <c r="MWP702" s="121"/>
      <c r="MWQ702" s="121"/>
      <c r="MWR702" s="121"/>
      <c r="MWS702" s="121"/>
      <c r="MWT702" s="121"/>
      <c r="MWU702" s="121"/>
      <c r="MWV702" s="121"/>
      <c r="MWW702" s="121"/>
      <c r="MWX702" s="121"/>
      <c r="MWY702" s="121"/>
      <c r="MWZ702" s="121"/>
      <c r="MXA702" s="121"/>
      <c r="MXB702" s="121"/>
      <c r="MXC702" s="121"/>
      <c r="MXD702" s="121"/>
      <c r="MXE702" s="121"/>
      <c r="MXF702" s="121"/>
      <c r="MXG702" s="121"/>
      <c r="MXH702" s="121"/>
      <c r="MXI702" s="121"/>
      <c r="MXJ702" s="121"/>
      <c r="MXK702" s="121"/>
      <c r="MXL702" s="121"/>
      <c r="MXM702" s="121"/>
      <c r="MXN702" s="121"/>
      <c r="MXO702" s="121"/>
      <c r="MXP702" s="121"/>
      <c r="MXQ702" s="121"/>
      <c r="MXR702" s="121"/>
      <c r="MXS702" s="121"/>
      <c r="MXT702" s="121"/>
      <c r="MXU702" s="121"/>
      <c r="MXV702" s="121"/>
      <c r="MXW702" s="121"/>
      <c r="MXX702" s="121"/>
      <c r="MXY702" s="121"/>
      <c r="MXZ702" s="121"/>
      <c r="MYA702" s="121"/>
      <c r="MYB702" s="121"/>
      <c r="MYC702" s="121"/>
      <c r="MYD702" s="121"/>
      <c r="MYE702" s="121"/>
      <c r="MYF702" s="121"/>
      <c r="MYG702" s="121"/>
      <c r="MYH702" s="121"/>
      <c r="MYI702" s="121"/>
      <c r="MYJ702" s="121"/>
      <c r="MYK702" s="121"/>
      <c r="MYL702" s="121"/>
      <c r="MYM702" s="121"/>
      <c r="MYN702" s="121"/>
      <c r="MYO702" s="121"/>
      <c r="MYP702" s="121"/>
      <c r="MYQ702" s="121"/>
      <c r="MYR702" s="121"/>
      <c r="MYS702" s="121"/>
      <c r="MYT702" s="121"/>
      <c r="MYU702" s="121"/>
      <c r="MYV702" s="121"/>
      <c r="MYW702" s="121"/>
      <c r="MYX702" s="121"/>
      <c r="MYY702" s="121"/>
      <c r="MYZ702" s="121"/>
      <c r="MZA702" s="121"/>
      <c r="MZB702" s="121"/>
      <c r="MZC702" s="121"/>
      <c r="MZD702" s="121"/>
      <c r="MZE702" s="121"/>
      <c r="MZF702" s="121"/>
      <c r="MZG702" s="121"/>
      <c r="MZH702" s="121"/>
      <c r="MZI702" s="121"/>
      <c r="MZJ702" s="121"/>
      <c r="MZK702" s="121"/>
      <c r="MZL702" s="121"/>
      <c r="MZM702" s="121"/>
      <c r="MZN702" s="121"/>
      <c r="MZO702" s="121"/>
      <c r="MZP702" s="121"/>
      <c r="MZQ702" s="121"/>
      <c r="MZR702" s="121"/>
      <c r="MZS702" s="121"/>
      <c r="MZT702" s="121"/>
      <c r="MZU702" s="121"/>
      <c r="MZV702" s="121"/>
      <c r="MZW702" s="121"/>
      <c r="MZX702" s="121"/>
      <c r="MZY702" s="121"/>
      <c r="MZZ702" s="121"/>
      <c r="NAA702" s="121"/>
      <c r="NAB702" s="121"/>
      <c r="NAC702" s="121"/>
      <c r="NAD702" s="121"/>
      <c r="NAE702" s="121"/>
      <c r="NAF702" s="121"/>
      <c r="NAG702" s="121"/>
      <c r="NAH702" s="121"/>
      <c r="NAI702" s="121"/>
      <c r="NAJ702" s="121"/>
      <c r="NAK702" s="121"/>
      <c r="NAL702" s="121"/>
      <c r="NAM702" s="121"/>
      <c r="NAN702" s="121"/>
      <c r="NAO702" s="121"/>
      <c r="NAP702" s="121"/>
      <c r="NAQ702" s="121"/>
      <c r="NAR702" s="121"/>
      <c r="NAS702" s="121"/>
      <c r="NAT702" s="121"/>
      <c r="NAU702" s="121"/>
      <c r="NAV702" s="121"/>
      <c r="NAW702" s="121"/>
      <c r="NAX702" s="121"/>
      <c r="NAY702" s="121"/>
      <c r="NAZ702" s="121"/>
      <c r="NBA702" s="121"/>
      <c r="NBB702" s="121"/>
      <c r="NBC702" s="121"/>
      <c r="NBD702" s="121"/>
      <c r="NBE702" s="121"/>
      <c r="NBF702" s="121"/>
      <c r="NBG702" s="121"/>
      <c r="NBH702" s="121"/>
      <c r="NBI702" s="121"/>
      <c r="NBJ702" s="121"/>
      <c r="NBK702" s="121"/>
      <c r="NBL702" s="121"/>
      <c r="NBM702" s="121"/>
      <c r="NBN702" s="121"/>
      <c r="NBO702" s="121"/>
      <c r="NBP702" s="121"/>
      <c r="NBQ702" s="121"/>
      <c r="NBR702" s="121"/>
      <c r="NBS702" s="121"/>
      <c r="NBT702" s="121"/>
      <c r="NBU702" s="121"/>
      <c r="NBV702" s="121"/>
      <c r="NBW702" s="121"/>
      <c r="NBX702" s="121"/>
      <c r="NBY702" s="121"/>
      <c r="NBZ702" s="121"/>
      <c r="NCA702" s="121"/>
      <c r="NCB702" s="121"/>
      <c r="NCC702" s="121"/>
      <c r="NCD702" s="121"/>
      <c r="NCE702" s="121"/>
      <c r="NCF702" s="121"/>
      <c r="NCG702" s="121"/>
      <c r="NCH702" s="121"/>
      <c r="NCI702" s="121"/>
      <c r="NCJ702" s="121"/>
      <c r="NCK702" s="121"/>
      <c r="NCL702" s="121"/>
      <c r="NCM702" s="121"/>
      <c r="NCN702" s="121"/>
      <c r="NCO702" s="121"/>
      <c r="NCP702" s="121"/>
      <c r="NCQ702" s="121"/>
      <c r="NCR702" s="121"/>
      <c r="NCS702" s="121"/>
      <c r="NCT702" s="121"/>
      <c r="NCU702" s="121"/>
      <c r="NCV702" s="121"/>
      <c r="NCW702" s="121"/>
      <c r="NCX702" s="121"/>
      <c r="NCY702" s="121"/>
      <c r="NCZ702" s="121"/>
      <c r="NDA702" s="121"/>
      <c r="NDB702" s="121"/>
      <c r="NDC702" s="121"/>
      <c r="NDD702" s="121"/>
      <c r="NDE702" s="121"/>
      <c r="NDF702" s="121"/>
      <c r="NDG702" s="121"/>
      <c r="NDH702" s="121"/>
      <c r="NDI702" s="121"/>
      <c r="NDJ702" s="121"/>
      <c r="NDK702" s="121"/>
      <c r="NDL702" s="121"/>
      <c r="NDM702" s="121"/>
      <c r="NDN702" s="121"/>
      <c r="NDO702" s="121"/>
      <c r="NDP702" s="121"/>
      <c r="NDQ702" s="121"/>
      <c r="NDR702" s="121"/>
      <c r="NDS702" s="121"/>
      <c r="NDT702" s="121"/>
      <c r="NDU702" s="121"/>
      <c r="NDV702" s="121"/>
      <c r="NDW702" s="121"/>
      <c r="NDX702" s="121"/>
      <c r="NDY702" s="121"/>
      <c r="NDZ702" s="121"/>
      <c r="NEA702" s="121"/>
      <c r="NEB702" s="121"/>
      <c r="NEC702" s="121"/>
      <c r="NED702" s="121"/>
      <c r="NEE702" s="121"/>
      <c r="NEF702" s="121"/>
      <c r="NEG702" s="121"/>
      <c r="NEH702" s="121"/>
      <c r="NEI702" s="121"/>
      <c r="NEJ702" s="121"/>
      <c r="NEK702" s="121"/>
      <c r="NEL702" s="121"/>
      <c r="NEM702" s="121"/>
      <c r="NEN702" s="121"/>
      <c r="NEO702" s="121"/>
      <c r="NEP702" s="121"/>
      <c r="NEQ702" s="121"/>
      <c r="NER702" s="121"/>
      <c r="NES702" s="121"/>
      <c r="NET702" s="121"/>
      <c r="NEU702" s="121"/>
      <c r="NEV702" s="121"/>
      <c r="NEW702" s="121"/>
      <c r="NEX702" s="121"/>
      <c r="NEY702" s="121"/>
      <c r="NEZ702" s="121"/>
      <c r="NFA702" s="121"/>
      <c r="NFB702" s="121"/>
      <c r="NFC702" s="121"/>
      <c r="NFD702" s="121"/>
      <c r="NFE702" s="121"/>
      <c r="NFF702" s="121"/>
      <c r="NFG702" s="121"/>
      <c r="NFH702" s="121"/>
      <c r="NFI702" s="121"/>
      <c r="NFJ702" s="121"/>
      <c r="NFK702" s="121"/>
      <c r="NFL702" s="121"/>
      <c r="NFM702" s="121"/>
      <c r="NFN702" s="121"/>
      <c r="NFO702" s="121"/>
      <c r="NFP702" s="121"/>
      <c r="NFQ702" s="121"/>
      <c r="NFR702" s="121"/>
      <c r="NFS702" s="121"/>
      <c r="NFT702" s="121"/>
      <c r="NFU702" s="121"/>
      <c r="NFV702" s="121"/>
      <c r="NFW702" s="121"/>
      <c r="NFX702" s="121"/>
      <c r="NFY702" s="121"/>
      <c r="NFZ702" s="121"/>
      <c r="NGA702" s="121"/>
      <c r="NGB702" s="121"/>
      <c r="NGC702" s="121"/>
      <c r="NGD702" s="121"/>
      <c r="NGE702" s="121"/>
      <c r="NGF702" s="121"/>
      <c r="NGG702" s="121"/>
      <c r="NGH702" s="121"/>
      <c r="NGI702" s="121"/>
      <c r="NGJ702" s="121"/>
      <c r="NGK702" s="121"/>
      <c r="NGL702" s="121"/>
      <c r="NGM702" s="121"/>
      <c r="NGN702" s="121"/>
      <c r="NGO702" s="121"/>
      <c r="NGP702" s="121"/>
      <c r="NGQ702" s="121"/>
      <c r="NGR702" s="121"/>
      <c r="NGS702" s="121"/>
      <c r="NGT702" s="121"/>
      <c r="NGU702" s="121"/>
      <c r="NGV702" s="121"/>
      <c r="NGW702" s="121"/>
      <c r="NGX702" s="121"/>
      <c r="NGY702" s="121"/>
      <c r="NGZ702" s="121"/>
      <c r="NHA702" s="121"/>
      <c r="NHB702" s="121"/>
      <c r="NHC702" s="121"/>
      <c r="NHD702" s="121"/>
      <c r="NHE702" s="121"/>
      <c r="NHF702" s="121"/>
      <c r="NHG702" s="121"/>
      <c r="NHH702" s="121"/>
      <c r="NHI702" s="121"/>
      <c r="NHJ702" s="121"/>
      <c r="NHK702" s="121"/>
      <c r="NHL702" s="121"/>
      <c r="NHM702" s="121"/>
      <c r="NHN702" s="121"/>
      <c r="NHO702" s="121"/>
      <c r="NHP702" s="121"/>
      <c r="NHQ702" s="121"/>
      <c r="NHR702" s="121"/>
      <c r="NHS702" s="121"/>
      <c r="NHT702" s="121"/>
      <c r="NHU702" s="121"/>
      <c r="NHV702" s="121"/>
      <c r="NHW702" s="121"/>
      <c r="NHX702" s="121"/>
      <c r="NHY702" s="121"/>
      <c r="NHZ702" s="121"/>
      <c r="NIA702" s="121"/>
      <c r="NIB702" s="121"/>
      <c r="NIC702" s="121"/>
      <c r="NID702" s="121"/>
      <c r="NIE702" s="121"/>
      <c r="NIF702" s="121"/>
      <c r="NIG702" s="121"/>
      <c r="NIH702" s="121"/>
      <c r="NII702" s="121"/>
      <c r="NIJ702" s="121"/>
      <c r="NIK702" s="121"/>
      <c r="NIL702" s="121"/>
      <c r="NIM702" s="121"/>
      <c r="NIN702" s="121"/>
      <c r="NIO702" s="121"/>
      <c r="NIP702" s="121"/>
      <c r="NIQ702" s="121"/>
      <c r="NIR702" s="121"/>
      <c r="NIS702" s="121"/>
      <c r="NIT702" s="121"/>
      <c r="NIU702" s="121"/>
      <c r="NIV702" s="121"/>
      <c r="NIW702" s="121"/>
      <c r="NIX702" s="121"/>
      <c r="NIY702" s="121"/>
      <c r="NIZ702" s="121"/>
      <c r="NJA702" s="121"/>
      <c r="NJB702" s="121"/>
      <c r="NJC702" s="121"/>
      <c r="NJD702" s="121"/>
      <c r="NJE702" s="121"/>
      <c r="NJF702" s="121"/>
      <c r="NJG702" s="121"/>
      <c r="NJH702" s="121"/>
      <c r="NJI702" s="121"/>
      <c r="NJJ702" s="121"/>
      <c r="NJK702" s="121"/>
      <c r="NJL702" s="121"/>
      <c r="NJM702" s="121"/>
      <c r="NJN702" s="121"/>
      <c r="NJO702" s="121"/>
      <c r="NJP702" s="121"/>
      <c r="NJQ702" s="121"/>
      <c r="NJR702" s="121"/>
      <c r="NJS702" s="121"/>
      <c r="NJT702" s="121"/>
      <c r="NJU702" s="121"/>
      <c r="NJV702" s="121"/>
      <c r="NJW702" s="121"/>
      <c r="NJX702" s="121"/>
      <c r="NJY702" s="121"/>
      <c r="NJZ702" s="121"/>
      <c r="NKA702" s="121"/>
      <c r="NKB702" s="121"/>
      <c r="NKC702" s="121"/>
      <c r="NKD702" s="121"/>
      <c r="NKE702" s="121"/>
      <c r="NKF702" s="121"/>
      <c r="NKG702" s="121"/>
      <c r="NKH702" s="121"/>
      <c r="NKI702" s="121"/>
      <c r="NKJ702" s="121"/>
      <c r="NKK702" s="121"/>
      <c r="NKL702" s="121"/>
      <c r="NKM702" s="121"/>
      <c r="NKN702" s="121"/>
      <c r="NKO702" s="121"/>
      <c r="NKP702" s="121"/>
      <c r="NKQ702" s="121"/>
      <c r="NKR702" s="121"/>
      <c r="NKS702" s="121"/>
      <c r="NKT702" s="121"/>
      <c r="NKU702" s="121"/>
      <c r="NKV702" s="121"/>
      <c r="NKW702" s="121"/>
      <c r="NKX702" s="121"/>
      <c r="NKY702" s="121"/>
      <c r="NKZ702" s="121"/>
      <c r="NLA702" s="121"/>
      <c r="NLB702" s="121"/>
      <c r="NLC702" s="121"/>
      <c r="NLD702" s="121"/>
      <c r="NLE702" s="121"/>
      <c r="NLF702" s="121"/>
      <c r="NLG702" s="121"/>
      <c r="NLH702" s="121"/>
      <c r="NLI702" s="121"/>
      <c r="NLJ702" s="121"/>
      <c r="NLK702" s="121"/>
      <c r="NLL702" s="121"/>
      <c r="NLM702" s="121"/>
      <c r="NLN702" s="121"/>
      <c r="NLO702" s="121"/>
      <c r="NLP702" s="121"/>
      <c r="NLQ702" s="121"/>
      <c r="NLR702" s="121"/>
      <c r="NLS702" s="121"/>
      <c r="NLT702" s="121"/>
      <c r="NLU702" s="121"/>
      <c r="NLV702" s="121"/>
      <c r="NLW702" s="121"/>
      <c r="NLX702" s="121"/>
      <c r="NLY702" s="121"/>
      <c r="NLZ702" s="121"/>
      <c r="NMA702" s="121"/>
      <c r="NMB702" s="121"/>
      <c r="NMC702" s="121"/>
      <c r="NMD702" s="121"/>
      <c r="NME702" s="121"/>
      <c r="NMF702" s="121"/>
      <c r="NMG702" s="121"/>
      <c r="NMH702" s="121"/>
      <c r="NMI702" s="121"/>
      <c r="NMJ702" s="121"/>
      <c r="NMK702" s="121"/>
      <c r="NML702" s="121"/>
      <c r="NMM702" s="121"/>
      <c r="NMN702" s="121"/>
      <c r="NMO702" s="121"/>
      <c r="NMP702" s="121"/>
      <c r="NMQ702" s="121"/>
      <c r="NMR702" s="121"/>
      <c r="NMS702" s="121"/>
      <c r="NMT702" s="121"/>
      <c r="NMU702" s="121"/>
      <c r="NMV702" s="121"/>
      <c r="NMW702" s="121"/>
      <c r="NMX702" s="121"/>
      <c r="NMY702" s="121"/>
      <c r="NMZ702" s="121"/>
      <c r="NNA702" s="121"/>
      <c r="NNB702" s="121"/>
      <c r="NNC702" s="121"/>
      <c r="NND702" s="121"/>
      <c r="NNE702" s="121"/>
      <c r="NNF702" s="121"/>
      <c r="NNG702" s="121"/>
      <c r="NNH702" s="121"/>
      <c r="NNI702" s="121"/>
      <c r="NNJ702" s="121"/>
      <c r="NNK702" s="121"/>
      <c r="NNL702" s="121"/>
      <c r="NNM702" s="121"/>
      <c r="NNN702" s="121"/>
      <c r="NNO702" s="121"/>
      <c r="NNP702" s="121"/>
      <c r="NNQ702" s="121"/>
      <c r="NNR702" s="121"/>
      <c r="NNS702" s="121"/>
      <c r="NNT702" s="121"/>
      <c r="NNU702" s="121"/>
      <c r="NNV702" s="121"/>
      <c r="NNW702" s="121"/>
      <c r="NNX702" s="121"/>
      <c r="NNY702" s="121"/>
      <c r="NNZ702" s="121"/>
      <c r="NOA702" s="121"/>
      <c r="NOB702" s="121"/>
      <c r="NOC702" s="121"/>
      <c r="NOD702" s="121"/>
      <c r="NOE702" s="121"/>
      <c r="NOF702" s="121"/>
      <c r="NOG702" s="121"/>
      <c r="NOH702" s="121"/>
      <c r="NOI702" s="121"/>
      <c r="NOJ702" s="121"/>
      <c r="NOK702" s="121"/>
      <c r="NOL702" s="121"/>
      <c r="NOM702" s="121"/>
      <c r="NON702" s="121"/>
      <c r="NOO702" s="121"/>
      <c r="NOP702" s="121"/>
      <c r="NOQ702" s="121"/>
      <c r="NOR702" s="121"/>
      <c r="NOS702" s="121"/>
      <c r="NOT702" s="121"/>
      <c r="NOU702" s="121"/>
      <c r="NOV702" s="121"/>
      <c r="NOW702" s="121"/>
      <c r="NOX702" s="121"/>
      <c r="NOY702" s="121"/>
      <c r="NOZ702" s="121"/>
      <c r="NPA702" s="121"/>
      <c r="NPB702" s="121"/>
      <c r="NPC702" s="121"/>
      <c r="NPD702" s="121"/>
      <c r="NPE702" s="121"/>
      <c r="NPF702" s="121"/>
      <c r="NPG702" s="121"/>
      <c r="NPH702" s="121"/>
      <c r="NPI702" s="121"/>
      <c r="NPJ702" s="121"/>
      <c r="NPK702" s="121"/>
      <c r="NPL702" s="121"/>
      <c r="NPM702" s="121"/>
      <c r="NPN702" s="121"/>
      <c r="NPO702" s="121"/>
      <c r="NPP702" s="121"/>
      <c r="NPQ702" s="121"/>
      <c r="NPR702" s="121"/>
      <c r="NPS702" s="121"/>
      <c r="NPT702" s="121"/>
      <c r="NPU702" s="121"/>
      <c r="NPV702" s="121"/>
      <c r="NPW702" s="121"/>
      <c r="NPX702" s="121"/>
      <c r="NPY702" s="121"/>
      <c r="NPZ702" s="121"/>
      <c r="NQA702" s="121"/>
      <c r="NQB702" s="121"/>
      <c r="NQC702" s="121"/>
      <c r="NQD702" s="121"/>
      <c r="NQE702" s="121"/>
      <c r="NQF702" s="121"/>
      <c r="NQG702" s="121"/>
      <c r="NQH702" s="121"/>
      <c r="NQI702" s="121"/>
      <c r="NQJ702" s="121"/>
      <c r="NQK702" s="121"/>
      <c r="NQL702" s="121"/>
      <c r="NQM702" s="121"/>
      <c r="NQN702" s="121"/>
      <c r="NQO702" s="121"/>
      <c r="NQP702" s="121"/>
      <c r="NQQ702" s="121"/>
      <c r="NQR702" s="121"/>
      <c r="NQS702" s="121"/>
      <c r="NQT702" s="121"/>
      <c r="NQU702" s="121"/>
      <c r="NQV702" s="121"/>
      <c r="NQW702" s="121"/>
      <c r="NQX702" s="121"/>
      <c r="NQY702" s="121"/>
      <c r="NQZ702" s="121"/>
      <c r="NRA702" s="121"/>
      <c r="NRB702" s="121"/>
      <c r="NRC702" s="121"/>
      <c r="NRD702" s="121"/>
      <c r="NRE702" s="121"/>
      <c r="NRF702" s="121"/>
      <c r="NRG702" s="121"/>
      <c r="NRH702" s="121"/>
      <c r="NRI702" s="121"/>
      <c r="NRJ702" s="121"/>
      <c r="NRK702" s="121"/>
      <c r="NRL702" s="121"/>
      <c r="NRM702" s="121"/>
      <c r="NRN702" s="121"/>
      <c r="NRO702" s="121"/>
      <c r="NRP702" s="121"/>
      <c r="NRQ702" s="121"/>
      <c r="NRR702" s="121"/>
      <c r="NRS702" s="121"/>
      <c r="NRT702" s="121"/>
      <c r="NRU702" s="121"/>
      <c r="NRV702" s="121"/>
      <c r="NRW702" s="121"/>
      <c r="NRX702" s="121"/>
      <c r="NRY702" s="121"/>
      <c r="NRZ702" s="121"/>
      <c r="NSA702" s="121"/>
      <c r="NSB702" s="121"/>
      <c r="NSC702" s="121"/>
      <c r="NSD702" s="121"/>
      <c r="NSE702" s="121"/>
      <c r="NSF702" s="121"/>
      <c r="NSG702" s="121"/>
      <c r="NSH702" s="121"/>
      <c r="NSI702" s="121"/>
      <c r="NSJ702" s="121"/>
      <c r="NSK702" s="121"/>
      <c r="NSL702" s="121"/>
      <c r="NSM702" s="121"/>
      <c r="NSN702" s="121"/>
      <c r="NSO702" s="121"/>
      <c r="NSP702" s="121"/>
      <c r="NSQ702" s="121"/>
      <c r="NSR702" s="121"/>
      <c r="NSS702" s="121"/>
      <c r="NST702" s="121"/>
      <c r="NSU702" s="121"/>
      <c r="NSV702" s="121"/>
      <c r="NSW702" s="121"/>
      <c r="NSX702" s="121"/>
      <c r="NSY702" s="121"/>
      <c r="NSZ702" s="121"/>
      <c r="NTA702" s="121"/>
      <c r="NTB702" s="121"/>
      <c r="NTC702" s="121"/>
      <c r="NTD702" s="121"/>
      <c r="NTE702" s="121"/>
      <c r="NTF702" s="121"/>
      <c r="NTG702" s="121"/>
      <c r="NTH702" s="121"/>
      <c r="NTI702" s="121"/>
      <c r="NTJ702" s="121"/>
      <c r="NTK702" s="121"/>
      <c r="NTL702" s="121"/>
      <c r="NTM702" s="121"/>
      <c r="NTN702" s="121"/>
      <c r="NTO702" s="121"/>
      <c r="NTP702" s="121"/>
      <c r="NTQ702" s="121"/>
      <c r="NTR702" s="121"/>
      <c r="NTS702" s="121"/>
      <c r="NTT702" s="121"/>
      <c r="NTU702" s="121"/>
      <c r="NTV702" s="121"/>
      <c r="NTW702" s="121"/>
      <c r="NTX702" s="121"/>
      <c r="NTY702" s="121"/>
      <c r="NTZ702" s="121"/>
      <c r="NUA702" s="121"/>
      <c r="NUB702" s="121"/>
      <c r="NUC702" s="121"/>
      <c r="NUD702" s="121"/>
      <c r="NUE702" s="121"/>
      <c r="NUF702" s="121"/>
      <c r="NUG702" s="121"/>
      <c r="NUH702" s="121"/>
      <c r="NUI702" s="121"/>
      <c r="NUJ702" s="121"/>
      <c r="NUK702" s="121"/>
      <c r="NUL702" s="121"/>
      <c r="NUM702" s="121"/>
      <c r="NUN702" s="121"/>
      <c r="NUO702" s="121"/>
      <c r="NUP702" s="121"/>
      <c r="NUQ702" s="121"/>
      <c r="NUR702" s="121"/>
      <c r="NUS702" s="121"/>
      <c r="NUT702" s="121"/>
      <c r="NUU702" s="121"/>
      <c r="NUV702" s="121"/>
      <c r="NUW702" s="121"/>
      <c r="NUX702" s="121"/>
      <c r="NUY702" s="121"/>
      <c r="NUZ702" s="121"/>
      <c r="NVA702" s="121"/>
      <c r="NVB702" s="121"/>
      <c r="NVC702" s="121"/>
      <c r="NVD702" s="121"/>
      <c r="NVE702" s="121"/>
      <c r="NVF702" s="121"/>
      <c r="NVG702" s="121"/>
      <c r="NVH702" s="121"/>
      <c r="NVI702" s="121"/>
      <c r="NVJ702" s="121"/>
      <c r="NVK702" s="121"/>
      <c r="NVL702" s="121"/>
      <c r="NVM702" s="121"/>
      <c r="NVN702" s="121"/>
      <c r="NVO702" s="121"/>
      <c r="NVP702" s="121"/>
      <c r="NVQ702" s="121"/>
      <c r="NVR702" s="121"/>
      <c r="NVS702" s="121"/>
      <c r="NVT702" s="121"/>
      <c r="NVU702" s="121"/>
      <c r="NVV702" s="121"/>
      <c r="NVW702" s="121"/>
      <c r="NVX702" s="121"/>
      <c r="NVY702" s="121"/>
      <c r="NVZ702" s="121"/>
      <c r="NWA702" s="121"/>
      <c r="NWB702" s="121"/>
      <c r="NWC702" s="121"/>
      <c r="NWD702" s="121"/>
      <c r="NWE702" s="121"/>
      <c r="NWF702" s="121"/>
      <c r="NWG702" s="121"/>
      <c r="NWH702" s="121"/>
      <c r="NWI702" s="121"/>
      <c r="NWJ702" s="121"/>
      <c r="NWK702" s="121"/>
      <c r="NWL702" s="121"/>
      <c r="NWM702" s="121"/>
      <c r="NWN702" s="121"/>
      <c r="NWO702" s="121"/>
      <c r="NWP702" s="121"/>
      <c r="NWQ702" s="121"/>
      <c r="NWR702" s="121"/>
      <c r="NWS702" s="121"/>
      <c r="NWT702" s="121"/>
      <c r="NWU702" s="121"/>
      <c r="NWV702" s="121"/>
      <c r="NWW702" s="121"/>
      <c r="NWX702" s="121"/>
      <c r="NWY702" s="121"/>
      <c r="NWZ702" s="121"/>
      <c r="NXA702" s="121"/>
      <c r="NXB702" s="121"/>
      <c r="NXC702" s="121"/>
      <c r="NXD702" s="121"/>
      <c r="NXE702" s="121"/>
      <c r="NXF702" s="121"/>
      <c r="NXG702" s="121"/>
      <c r="NXH702" s="121"/>
      <c r="NXI702" s="121"/>
      <c r="NXJ702" s="121"/>
      <c r="NXK702" s="121"/>
      <c r="NXL702" s="121"/>
      <c r="NXM702" s="121"/>
      <c r="NXN702" s="121"/>
      <c r="NXO702" s="121"/>
      <c r="NXP702" s="121"/>
      <c r="NXQ702" s="121"/>
      <c r="NXR702" s="121"/>
      <c r="NXS702" s="121"/>
      <c r="NXT702" s="121"/>
      <c r="NXU702" s="121"/>
      <c r="NXV702" s="121"/>
      <c r="NXW702" s="121"/>
      <c r="NXX702" s="121"/>
      <c r="NXY702" s="121"/>
      <c r="NXZ702" s="121"/>
      <c r="NYA702" s="121"/>
      <c r="NYB702" s="121"/>
      <c r="NYC702" s="121"/>
      <c r="NYD702" s="121"/>
      <c r="NYE702" s="121"/>
      <c r="NYF702" s="121"/>
      <c r="NYG702" s="121"/>
      <c r="NYH702" s="121"/>
      <c r="NYI702" s="121"/>
      <c r="NYJ702" s="121"/>
      <c r="NYK702" s="121"/>
      <c r="NYL702" s="121"/>
      <c r="NYM702" s="121"/>
      <c r="NYN702" s="121"/>
      <c r="NYO702" s="121"/>
      <c r="NYP702" s="121"/>
      <c r="NYQ702" s="121"/>
      <c r="NYR702" s="121"/>
      <c r="NYS702" s="121"/>
      <c r="NYT702" s="121"/>
      <c r="NYU702" s="121"/>
      <c r="NYV702" s="121"/>
      <c r="NYW702" s="121"/>
      <c r="NYX702" s="121"/>
      <c r="NYY702" s="121"/>
      <c r="NYZ702" s="121"/>
      <c r="NZA702" s="121"/>
      <c r="NZB702" s="121"/>
      <c r="NZC702" s="121"/>
      <c r="NZD702" s="121"/>
      <c r="NZE702" s="121"/>
      <c r="NZF702" s="121"/>
      <c r="NZG702" s="121"/>
      <c r="NZH702" s="121"/>
      <c r="NZI702" s="121"/>
      <c r="NZJ702" s="121"/>
      <c r="NZK702" s="121"/>
      <c r="NZL702" s="121"/>
      <c r="NZM702" s="121"/>
      <c r="NZN702" s="121"/>
      <c r="NZO702" s="121"/>
      <c r="NZP702" s="121"/>
      <c r="NZQ702" s="121"/>
      <c r="NZR702" s="121"/>
      <c r="NZS702" s="121"/>
      <c r="NZT702" s="121"/>
      <c r="NZU702" s="121"/>
      <c r="NZV702" s="121"/>
      <c r="NZW702" s="121"/>
      <c r="NZX702" s="121"/>
      <c r="NZY702" s="121"/>
      <c r="NZZ702" s="121"/>
      <c r="OAA702" s="121"/>
      <c r="OAB702" s="121"/>
      <c r="OAC702" s="121"/>
      <c r="OAD702" s="121"/>
      <c r="OAE702" s="121"/>
      <c r="OAF702" s="121"/>
      <c r="OAG702" s="121"/>
      <c r="OAH702" s="121"/>
      <c r="OAI702" s="121"/>
      <c r="OAJ702" s="121"/>
      <c r="OAK702" s="121"/>
      <c r="OAL702" s="121"/>
      <c r="OAM702" s="121"/>
      <c r="OAN702" s="121"/>
      <c r="OAO702" s="121"/>
      <c r="OAP702" s="121"/>
      <c r="OAQ702" s="121"/>
      <c r="OAR702" s="121"/>
      <c r="OAS702" s="121"/>
      <c r="OAT702" s="121"/>
      <c r="OAU702" s="121"/>
      <c r="OAV702" s="121"/>
      <c r="OAW702" s="121"/>
      <c r="OAX702" s="121"/>
      <c r="OAY702" s="121"/>
      <c r="OAZ702" s="121"/>
      <c r="OBA702" s="121"/>
      <c r="OBB702" s="121"/>
      <c r="OBC702" s="121"/>
      <c r="OBD702" s="121"/>
      <c r="OBE702" s="121"/>
      <c r="OBF702" s="121"/>
      <c r="OBG702" s="121"/>
      <c r="OBH702" s="121"/>
      <c r="OBI702" s="121"/>
      <c r="OBJ702" s="121"/>
      <c r="OBK702" s="121"/>
      <c r="OBL702" s="121"/>
      <c r="OBM702" s="121"/>
      <c r="OBN702" s="121"/>
      <c r="OBO702" s="121"/>
      <c r="OBP702" s="121"/>
      <c r="OBQ702" s="121"/>
      <c r="OBR702" s="121"/>
      <c r="OBS702" s="121"/>
      <c r="OBT702" s="121"/>
      <c r="OBU702" s="121"/>
      <c r="OBV702" s="121"/>
      <c r="OBW702" s="121"/>
      <c r="OBX702" s="121"/>
      <c r="OBY702" s="121"/>
      <c r="OBZ702" s="121"/>
      <c r="OCA702" s="121"/>
      <c r="OCB702" s="121"/>
      <c r="OCC702" s="121"/>
      <c r="OCD702" s="121"/>
      <c r="OCE702" s="121"/>
      <c r="OCF702" s="121"/>
      <c r="OCG702" s="121"/>
      <c r="OCH702" s="121"/>
      <c r="OCI702" s="121"/>
      <c r="OCJ702" s="121"/>
      <c r="OCK702" s="121"/>
      <c r="OCL702" s="121"/>
      <c r="OCM702" s="121"/>
      <c r="OCN702" s="121"/>
      <c r="OCO702" s="121"/>
      <c r="OCP702" s="121"/>
      <c r="OCQ702" s="121"/>
      <c r="OCR702" s="121"/>
      <c r="OCS702" s="121"/>
      <c r="OCT702" s="121"/>
      <c r="OCU702" s="121"/>
      <c r="OCV702" s="121"/>
      <c r="OCW702" s="121"/>
      <c r="OCX702" s="121"/>
      <c r="OCY702" s="121"/>
      <c r="OCZ702" s="121"/>
      <c r="ODA702" s="121"/>
      <c r="ODB702" s="121"/>
      <c r="ODC702" s="121"/>
      <c r="ODD702" s="121"/>
      <c r="ODE702" s="121"/>
      <c r="ODF702" s="121"/>
      <c r="ODG702" s="121"/>
      <c r="ODH702" s="121"/>
      <c r="ODI702" s="121"/>
      <c r="ODJ702" s="121"/>
      <c r="ODK702" s="121"/>
      <c r="ODL702" s="121"/>
      <c r="ODM702" s="121"/>
      <c r="ODN702" s="121"/>
      <c r="ODO702" s="121"/>
      <c r="ODP702" s="121"/>
      <c r="ODQ702" s="121"/>
      <c r="ODR702" s="121"/>
      <c r="ODS702" s="121"/>
      <c r="ODT702" s="121"/>
      <c r="ODU702" s="121"/>
      <c r="ODV702" s="121"/>
      <c r="ODW702" s="121"/>
      <c r="ODX702" s="121"/>
      <c r="ODY702" s="121"/>
      <c r="ODZ702" s="121"/>
      <c r="OEA702" s="121"/>
      <c r="OEB702" s="121"/>
      <c r="OEC702" s="121"/>
      <c r="OED702" s="121"/>
      <c r="OEE702" s="121"/>
      <c r="OEF702" s="121"/>
      <c r="OEG702" s="121"/>
      <c r="OEH702" s="121"/>
      <c r="OEI702" s="121"/>
      <c r="OEJ702" s="121"/>
      <c r="OEK702" s="121"/>
      <c r="OEL702" s="121"/>
      <c r="OEM702" s="121"/>
      <c r="OEN702" s="121"/>
      <c r="OEO702" s="121"/>
      <c r="OEP702" s="121"/>
      <c r="OEQ702" s="121"/>
      <c r="OER702" s="121"/>
      <c r="OES702" s="121"/>
      <c r="OET702" s="121"/>
      <c r="OEU702" s="121"/>
      <c r="OEV702" s="121"/>
      <c r="OEW702" s="121"/>
      <c r="OEX702" s="121"/>
      <c r="OEY702" s="121"/>
      <c r="OEZ702" s="121"/>
      <c r="OFA702" s="121"/>
      <c r="OFB702" s="121"/>
      <c r="OFC702" s="121"/>
      <c r="OFD702" s="121"/>
      <c r="OFE702" s="121"/>
      <c r="OFF702" s="121"/>
      <c r="OFG702" s="121"/>
      <c r="OFH702" s="121"/>
      <c r="OFI702" s="121"/>
      <c r="OFJ702" s="121"/>
      <c r="OFK702" s="121"/>
      <c r="OFL702" s="121"/>
      <c r="OFM702" s="121"/>
      <c r="OFN702" s="121"/>
      <c r="OFO702" s="121"/>
      <c r="OFP702" s="121"/>
      <c r="OFQ702" s="121"/>
      <c r="OFR702" s="121"/>
      <c r="OFS702" s="121"/>
      <c r="OFT702" s="121"/>
      <c r="OFU702" s="121"/>
      <c r="OFV702" s="121"/>
      <c r="OFW702" s="121"/>
      <c r="OFX702" s="121"/>
      <c r="OFY702" s="121"/>
      <c r="OFZ702" s="121"/>
      <c r="OGA702" s="121"/>
      <c r="OGB702" s="121"/>
      <c r="OGC702" s="121"/>
      <c r="OGD702" s="121"/>
      <c r="OGE702" s="121"/>
      <c r="OGF702" s="121"/>
      <c r="OGG702" s="121"/>
      <c r="OGH702" s="121"/>
      <c r="OGI702" s="121"/>
      <c r="OGJ702" s="121"/>
      <c r="OGK702" s="121"/>
      <c r="OGL702" s="121"/>
      <c r="OGM702" s="121"/>
      <c r="OGN702" s="121"/>
      <c r="OGO702" s="121"/>
      <c r="OGP702" s="121"/>
      <c r="OGQ702" s="121"/>
      <c r="OGR702" s="121"/>
      <c r="OGS702" s="121"/>
      <c r="OGT702" s="121"/>
      <c r="OGU702" s="121"/>
      <c r="OGV702" s="121"/>
      <c r="OGW702" s="121"/>
      <c r="OGX702" s="121"/>
      <c r="OGY702" s="121"/>
      <c r="OGZ702" s="121"/>
      <c r="OHA702" s="121"/>
      <c r="OHB702" s="121"/>
      <c r="OHC702" s="121"/>
      <c r="OHD702" s="121"/>
      <c r="OHE702" s="121"/>
      <c r="OHF702" s="121"/>
      <c r="OHG702" s="121"/>
      <c r="OHH702" s="121"/>
      <c r="OHI702" s="121"/>
      <c r="OHJ702" s="121"/>
      <c r="OHK702" s="121"/>
      <c r="OHL702" s="121"/>
      <c r="OHM702" s="121"/>
      <c r="OHN702" s="121"/>
      <c r="OHO702" s="121"/>
      <c r="OHP702" s="121"/>
      <c r="OHQ702" s="121"/>
      <c r="OHR702" s="121"/>
      <c r="OHS702" s="121"/>
      <c r="OHT702" s="121"/>
      <c r="OHU702" s="121"/>
      <c r="OHV702" s="121"/>
      <c r="OHW702" s="121"/>
      <c r="OHX702" s="121"/>
      <c r="OHY702" s="121"/>
      <c r="OHZ702" s="121"/>
      <c r="OIA702" s="121"/>
      <c r="OIB702" s="121"/>
      <c r="OIC702" s="121"/>
      <c r="OID702" s="121"/>
      <c r="OIE702" s="121"/>
      <c r="OIF702" s="121"/>
      <c r="OIG702" s="121"/>
      <c r="OIH702" s="121"/>
      <c r="OII702" s="121"/>
      <c r="OIJ702" s="121"/>
      <c r="OIK702" s="121"/>
      <c r="OIL702" s="121"/>
      <c r="OIM702" s="121"/>
      <c r="OIN702" s="121"/>
      <c r="OIO702" s="121"/>
      <c r="OIP702" s="121"/>
      <c r="OIQ702" s="121"/>
      <c r="OIR702" s="121"/>
      <c r="OIS702" s="121"/>
      <c r="OIT702" s="121"/>
      <c r="OIU702" s="121"/>
      <c r="OIV702" s="121"/>
      <c r="OIW702" s="121"/>
      <c r="OIX702" s="121"/>
      <c r="OIY702" s="121"/>
      <c r="OIZ702" s="121"/>
      <c r="OJA702" s="121"/>
      <c r="OJB702" s="121"/>
      <c r="OJC702" s="121"/>
      <c r="OJD702" s="121"/>
      <c r="OJE702" s="121"/>
      <c r="OJF702" s="121"/>
      <c r="OJG702" s="121"/>
      <c r="OJH702" s="121"/>
      <c r="OJI702" s="121"/>
      <c r="OJJ702" s="121"/>
      <c r="OJK702" s="121"/>
      <c r="OJL702" s="121"/>
      <c r="OJM702" s="121"/>
      <c r="OJN702" s="121"/>
      <c r="OJO702" s="121"/>
      <c r="OJP702" s="121"/>
      <c r="OJQ702" s="121"/>
      <c r="OJR702" s="121"/>
      <c r="OJS702" s="121"/>
      <c r="OJT702" s="121"/>
      <c r="OJU702" s="121"/>
      <c r="OJV702" s="121"/>
      <c r="OJW702" s="121"/>
      <c r="OJX702" s="121"/>
      <c r="OJY702" s="121"/>
      <c r="OJZ702" s="121"/>
      <c r="OKA702" s="121"/>
      <c r="OKB702" s="121"/>
      <c r="OKC702" s="121"/>
      <c r="OKD702" s="121"/>
      <c r="OKE702" s="121"/>
      <c r="OKF702" s="121"/>
      <c r="OKG702" s="121"/>
      <c r="OKH702" s="121"/>
      <c r="OKI702" s="121"/>
      <c r="OKJ702" s="121"/>
      <c r="OKK702" s="121"/>
      <c r="OKL702" s="121"/>
      <c r="OKM702" s="121"/>
      <c r="OKN702" s="121"/>
      <c r="OKO702" s="121"/>
      <c r="OKP702" s="121"/>
      <c r="OKQ702" s="121"/>
      <c r="OKR702" s="121"/>
      <c r="OKS702" s="121"/>
      <c r="OKT702" s="121"/>
      <c r="OKU702" s="121"/>
      <c r="OKV702" s="121"/>
      <c r="OKW702" s="121"/>
      <c r="OKX702" s="121"/>
      <c r="OKY702" s="121"/>
      <c r="OKZ702" s="121"/>
      <c r="OLA702" s="121"/>
      <c r="OLB702" s="121"/>
      <c r="OLC702" s="121"/>
      <c r="OLD702" s="121"/>
      <c r="OLE702" s="121"/>
      <c r="OLF702" s="121"/>
      <c r="OLG702" s="121"/>
      <c r="OLH702" s="121"/>
      <c r="OLI702" s="121"/>
      <c r="OLJ702" s="121"/>
      <c r="OLK702" s="121"/>
      <c r="OLL702" s="121"/>
      <c r="OLM702" s="121"/>
      <c r="OLN702" s="121"/>
      <c r="OLO702" s="121"/>
      <c r="OLP702" s="121"/>
      <c r="OLQ702" s="121"/>
      <c r="OLR702" s="121"/>
      <c r="OLS702" s="121"/>
      <c r="OLT702" s="121"/>
      <c r="OLU702" s="121"/>
      <c r="OLV702" s="121"/>
      <c r="OLW702" s="121"/>
      <c r="OLX702" s="121"/>
      <c r="OLY702" s="121"/>
      <c r="OLZ702" s="121"/>
      <c r="OMA702" s="121"/>
      <c r="OMB702" s="121"/>
      <c r="OMC702" s="121"/>
      <c r="OMD702" s="121"/>
      <c r="OME702" s="121"/>
      <c r="OMF702" s="121"/>
      <c r="OMG702" s="121"/>
      <c r="OMH702" s="121"/>
      <c r="OMI702" s="121"/>
      <c r="OMJ702" s="121"/>
      <c r="OMK702" s="121"/>
      <c r="OML702" s="121"/>
      <c r="OMM702" s="121"/>
      <c r="OMN702" s="121"/>
      <c r="OMO702" s="121"/>
      <c r="OMP702" s="121"/>
      <c r="OMQ702" s="121"/>
      <c r="OMR702" s="121"/>
      <c r="OMS702" s="121"/>
      <c r="OMT702" s="121"/>
      <c r="OMU702" s="121"/>
      <c r="OMV702" s="121"/>
      <c r="OMW702" s="121"/>
      <c r="OMX702" s="121"/>
      <c r="OMY702" s="121"/>
      <c r="OMZ702" s="121"/>
      <c r="ONA702" s="121"/>
      <c r="ONB702" s="121"/>
      <c r="ONC702" s="121"/>
      <c r="OND702" s="121"/>
      <c r="ONE702" s="121"/>
      <c r="ONF702" s="121"/>
      <c r="ONG702" s="121"/>
      <c r="ONH702" s="121"/>
      <c r="ONI702" s="121"/>
      <c r="ONJ702" s="121"/>
      <c r="ONK702" s="121"/>
      <c r="ONL702" s="121"/>
      <c r="ONM702" s="121"/>
      <c r="ONN702" s="121"/>
      <c r="ONO702" s="121"/>
      <c r="ONP702" s="121"/>
      <c r="ONQ702" s="121"/>
      <c r="ONR702" s="121"/>
      <c r="ONS702" s="121"/>
      <c r="ONT702" s="121"/>
      <c r="ONU702" s="121"/>
      <c r="ONV702" s="121"/>
      <c r="ONW702" s="121"/>
      <c r="ONX702" s="121"/>
      <c r="ONY702" s="121"/>
      <c r="ONZ702" s="121"/>
      <c r="OOA702" s="121"/>
      <c r="OOB702" s="121"/>
      <c r="OOC702" s="121"/>
      <c r="OOD702" s="121"/>
      <c r="OOE702" s="121"/>
      <c r="OOF702" s="121"/>
      <c r="OOG702" s="121"/>
      <c r="OOH702" s="121"/>
      <c r="OOI702" s="121"/>
      <c r="OOJ702" s="121"/>
      <c r="OOK702" s="121"/>
      <c r="OOL702" s="121"/>
      <c r="OOM702" s="121"/>
      <c r="OON702" s="121"/>
      <c r="OOO702" s="121"/>
      <c r="OOP702" s="121"/>
      <c r="OOQ702" s="121"/>
      <c r="OOR702" s="121"/>
      <c r="OOS702" s="121"/>
      <c r="OOT702" s="121"/>
      <c r="OOU702" s="121"/>
      <c r="OOV702" s="121"/>
      <c r="OOW702" s="121"/>
      <c r="OOX702" s="121"/>
      <c r="OOY702" s="121"/>
      <c r="OOZ702" s="121"/>
      <c r="OPA702" s="121"/>
      <c r="OPB702" s="121"/>
      <c r="OPC702" s="121"/>
      <c r="OPD702" s="121"/>
      <c r="OPE702" s="121"/>
      <c r="OPF702" s="121"/>
      <c r="OPG702" s="121"/>
      <c r="OPH702" s="121"/>
      <c r="OPI702" s="121"/>
      <c r="OPJ702" s="121"/>
      <c r="OPK702" s="121"/>
      <c r="OPL702" s="121"/>
      <c r="OPM702" s="121"/>
      <c r="OPN702" s="121"/>
      <c r="OPO702" s="121"/>
      <c r="OPP702" s="121"/>
      <c r="OPQ702" s="121"/>
      <c r="OPR702" s="121"/>
      <c r="OPS702" s="121"/>
      <c r="OPT702" s="121"/>
      <c r="OPU702" s="121"/>
      <c r="OPV702" s="121"/>
      <c r="OPW702" s="121"/>
      <c r="OPX702" s="121"/>
      <c r="OPY702" s="121"/>
      <c r="OPZ702" s="121"/>
      <c r="OQA702" s="121"/>
      <c r="OQB702" s="121"/>
      <c r="OQC702" s="121"/>
      <c r="OQD702" s="121"/>
      <c r="OQE702" s="121"/>
      <c r="OQF702" s="121"/>
      <c r="OQG702" s="121"/>
      <c r="OQH702" s="121"/>
      <c r="OQI702" s="121"/>
      <c r="OQJ702" s="121"/>
      <c r="OQK702" s="121"/>
      <c r="OQL702" s="121"/>
      <c r="OQM702" s="121"/>
      <c r="OQN702" s="121"/>
      <c r="OQO702" s="121"/>
      <c r="OQP702" s="121"/>
      <c r="OQQ702" s="121"/>
      <c r="OQR702" s="121"/>
      <c r="OQS702" s="121"/>
      <c r="OQT702" s="121"/>
      <c r="OQU702" s="121"/>
      <c r="OQV702" s="121"/>
      <c r="OQW702" s="121"/>
      <c r="OQX702" s="121"/>
      <c r="OQY702" s="121"/>
      <c r="OQZ702" s="121"/>
      <c r="ORA702" s="121"/>
      <c r="ORB702" s="121"/>
      <c r="ORC702" s="121"/>
      <c r="ORD702" s="121"/>
      <c r="ORE702" s="121"/>
      <c r="ORF702" s="121"/>
      <c r="ORG702" s="121"/>
      <c r="ORH702" s="121"/>
      <c r="ORI702" s="121"/>
      <c r="ORJ702" s="121"/>
      <c r="ORK702" s="121"/>
      <c r="ORL702" s="121"/>
      <c r="ORM702" s="121"/>
      <c r="ORN702" s="121"/>
      <c r="ORO702" s="121"/>
      <c r="ORP702" s="121"/>
      <c r="ORQ702" s="121"/>
      <c r="ORR702" s="121"/>
      <c r="ORS702" s="121"/>
      <c r="ORT702" s="121"/>
      <c r="ORU702" s="121"/>
      <c r="ORV702" s="121"/>
      <c r="ORW702" s="121"/>
      <c r="ORX702" s="121"/>
      <c r="ORY702" s="121"/>
      <c r="ORZ702" s="121"/>
      <c r="OSA702" s="121"/>
      <c r="OSB702" s="121"/>
      <c r="OSC702" s="121"/>
      <c r="OSD702" s="121"/>
      <c r="OSE702" s="121"/>
      <c r="OSF702" s="121"/>
      <c r="OSG702" s="121"/>
      <c r="OSH702" s="121"/>
      <c r="OSI702" s="121"/>
      <c r="OSJ702" s="121"/>
      <c r="OSK702" s="121"/>
      <c r="OSL702" s="121"/>
      <c r="OSM702" s="121"/>
      <c r="OSN702" s="121"/>
      <c r="OSO702" s="121"/>
      <c r="OSP702" s="121"/>
      <c r="OSQ702" s="121"/>
      <c r="OSR702" s="121"/>
      <c r="OSS702" s="121"/>
      <c r="OST702" s="121"/>
      <c r="OSU702" s="121"/>
      <c r="OSV702" s="121"/>
      <c r="OSW702" s="121"/>
      <c r="OSX702" s="121"/>
      <c r="OSY702" s="121"/>
      <c r="OSZ702" s="121"/>
      <c r="OTA702" s="121"/>
      <c r="OTB702" s="121"/>
      <c r="OTC702" s="121"/>
      <c r="OTD702" s="121"/>
      <c r="OTE702" s="121"/>
      <c r="OTF702" s="121"/>
      <c r="OTG702" s="121"/>
      <c r="OTH702" s="121"/>
      <c r="OTI702" s="121"/>
      <c r="OTJ702" s="121"/>
      <c r="OTK702" s="121"/>
      <c r="OTL702" s="121"/>
      <c r="OTM702" s="121"/>
      <c r="OTN702" s="121"/>
      <c r="OTO702" s="121"/>
      <c r="OTP702" s="121"/>
      <c r="OTQ702" s="121"/>
      <c r="OTR702" s="121"/>
      <c r="OTS702" s="121"/>
      <c r="OTT702" s="121"/>
      <c r="OTU702" s="121"/>
      <c r="OTV702" s="121"/>
      <c r="OTW702" s="121"/>
      <c r="OTX702" s="121"/>
      <c r="OTY702" s="121"/>
      <c r="OTZ702" s="121"/>
      <c r="OUA702" s="121"/>
      <c r="OUB702" s="121"/>
      <c r="OUC702" s="121"/>
      <c r="OUD702" s="121"/>
      <c r="OUE702" s="121"/>
      <c r="OUF702" s="121"/>
      <c r="OUG702" s="121"/>
      <c r="OUH702" s="121"/>
      <c r="OUI702" s="121"/>
      <c r="OUJ702" s="121"/>
      <c r="OUK702" s="121"/>
      <c r="OUL702" s="121"/>
      <c r="OUM702" s="121"/>
      <c r="OUN702" s="121"/>
      <c r="OUO702" s="121"/>
      <c r="OUP702" s="121"/>
      <c r="OUQ702" s="121"/>
      <c r="OUR702" s="121"/>
      <c r="OUS702" s="121"/>
      <c r="OUT702" s="121"/>
      <c r="OUU702" s="121"/>
      <c r="OUV702" s="121"/>
      <c r="OUW702" s="121"/>
      <c r="OUX702" s="121"/>
      <c r="OUY702" s="121"/>
      <c r="OUZ702" s="121"/>
      <c r="OVA702" s="121"/>
      <c r="OVB702" s="121"/>
      <c r="OVC702" s="121"/>
      <c r="OVD702" s="121"/>
      <c r="OVE702" s="121"/>
      <c r="OVF702" s="121"/>
      <c r="OVG702" s="121"/>
      <c r="OVH702" s="121"/>
      <c r="OVI702" s="121"/>
      <c r="OVJ702" s="121"/>
      <c r="OVK702" s="121"/>
      <c r="OVL702" s="121"/>
      <c r="OVM702" s="121"/>
      <c r="OVN702" s="121"/>
      <c r="OVO702" s="121"/>
      <c r="OVP702" s="121"/>
      <c r="OVQ702" s="121"/>
      <c r="OVR702" s="121"/>
      <c r="OVS702" s="121"/>
      <c r="OVT702" s="121"/>
      <c r="OVU702" s="121"/>
      <c r="OVV702" s="121"/>
      <c r="OVW702" s="121"/>
      <c r="OVX702" s="121"/>
      <c r="OVY702" s="121"/>
      <c r="OVZ702" s="121"/>
      <c r="OWA702" s="121"/>
      <c r="OWB702" s="121"/>
      <c r="OWC702" s="121"/>
      <c r="OWD702" s="121"/>
      <c r="OWE702" s="121"/>
      <c r="OWF702" s="121"/>
      <c r="OWG702" s="121"/>
      <c r="OWH702" s="121"/>
      <c r="OWI702" s="121"/>
      <c r="OWJ702" s="121"/>
      <c r="OWK702" s="121"/>
      <c r="OWL702" s="121"/>
      <c r="OWM702" s="121"/>
      <c r="OWN702" s="121"/>
      <c r="OWO702" s="121"/>
      <c r="OWP702" s="121"/>
      <c r="OWQ702" s="121"/>
      <c r="OWR702" s="121"/>
      <c r="OWS702" s="121"/>
      <c r="OWT702" s="121"/>
      <c r="OWU702" s="121"/>
      <c r="OWV702" s="121"/>
      <c r="OWW702" s="121"/>
      <c r="OWX702" s="121"/>
      <c r="OWY702" s="121"/>
      <c r="OWZ702" s="121"/>
      <c r="OXA702" s="121"/>
      <c r="OXB702" s="121"/>
      <c r="OXC702" s="121"/>
      <c r="OXD702" s="121"/>
      <c r="OXE702" s="121"/>
      <c r="OXF702" s="121"/>
      <c r="OXG702" s="121"/>
      <c r="OXH702" s="121"/>
      <c r="OXI702" s="121"/>
      <c r="OXJ702" s="121"/>
      <c r="OXK702" s="121"/>
      <c r="OXL702" s="121"/>
      <c r="OXM702" s="121"/>
      <c r="OXN702" s="121"/>
      <c r="OXO702" s="121"/>
      <c r="OXP702" s="121"/>
      <c r="OXQ702" s="121"/>
      <c r="OXR702" s="121"/>
      <c r="OXS702" s="121"/>
      <c r="OXT702" s="121"/>
      <c r="OXU702" s="121"/>
      <c r="OXV702" s="121"/>
      <c r="OXW702" s="121"/>
      <c r="OXX702" s="121"/>
      <c r="OXY702" s="121"/>
      <c r="OXZ702" s="121"/>
      <c r="OYA702" s="121"/>
      <c r="OYB702" s="121"/>
      <c r="OYC702" s="121"/>
      <c r="OYD702" s="121"/>
      <c r="OYE702" s="121"/>
      <c r="OYF702" s="121"/>
      <c r="OYG702" s="121"/>
      <c r="OYH702" s="121"/>
      <c r="OYI702" s="121"/>
      <c r="OYJ702" s="121"/>
      <c r="OYK702" s="121"/>
      <c r="OYL702" s="121"/>
      <c r="OYM702" s="121"/>
      <c r="OYN702" s="121"/>
      <c r="OYO702" s="121"/>
      <c r="OYP702" s="121"/>
      <c r="OYQ702" s="121"/>
      <c r="OYR702" s="121"/>
      <c r="OYS702" s="121"/>
      <c r="OYT702" s="121"/>
      <c r="OYU702" s="121"/>
      <c r="OYV702" s="121"/>
      <c r="OYW702" s="121"/>
      <c r="OYX702" s="121"/>
      <c r="OYY702" s="121"/>
      <c r="OYZ702" s="121"/>
      <c r="OZA702" s="121"/>
      <c r="OZB702" s="121"/>
      <c r="OZC702" s="121"/>
      <c r="OZD702" s="121"/>
      <c r="OZE702" s="121"/>
      <c r="OZF702" s="121"/>
      <c r="OZG702" s="121"/>
      <c r="OZH702" s="121"/>
      <c r="OZI702" s="121"/>
      <c r="OZJ702" s="121"/>
      <c r="OZK702" s="121"/>
      <c r="OZL702" s="121"/>
      <c r="OZM702" s="121"/>
      <c r="OZN702" s="121"/>
      <c r="OZO702" s="121"/>
      <c r="OZP702" s="121"/>
      <c r="OZQ702" s="121"/>
      <c r="OZR702" s="121"/>
      <c r="OZS702" s="121"/>
      <c r="OZT702" s="121"/>
      <c r="OZU702" s="121"/>
      <c r="OZV702" s="121"/>
      <c r="OZW702" s="121"/>
      <c r="OZX702" s="121"/>
      <c r="OZY702" s="121"/>
      <c r="OZZ702" s="121"/>
      <c r="PAA702" s="121"/>
      <c r="PAB702" s="121"/>
      <c r="PAC702" s="121"/>
      <c r="PAD702" s="121"/>
      <c r="PAE702" s="121"/>
      <c r="PAF702" s="121"/>
      <c r="PAG702" s="121"/>
      <c r="PAH702" s="121"/>
      <c r="PAI702" s="121"/>
      <c r="PAJ702" s="121"/>
      <c r="PAK702" s="121"/>
      <c r="PAL702" s="121"/>
      <c r="PAM702" s="121"/>
      <c r="PAN702" s="121"/>
      <c r="PAO702" s="121"/>
      <c r="PAP702" s="121"/>
      <c r="PAQ702" s="121"/>
      <c r="PAR702" s="121"/>
      <c r="PAS702" s="121"/>
      <c r="PAT702" s="121"/>
      <c r="PAU702" s="121"/>
      <c r="PAV702" s="121"/>
      <c r="PAW702" s="121"/>
      <c r="PAX702" s="121"/>
      <c r="PAY702" s="121"/>
      <c r="PAZ702" s="121"/>
      <c r="PBA702" s="121"/>
      <c r="PBB702" s="121"/>
      <c r="PBC702" s="121"/>
      <c r="PBD702" s="121"/>
      <c r="PBE702" s="121"/>
      <c r="PBF702" s="121"/>
      <c r="PBG702" s="121"/>
      <c r="PBH702" s="121"/>
      <c r="PBI702" s="121"/>
      <c r="PBJ702" s="121"/>
      <c r="PBK702" s="121"/>
      <c r="PBL702" s="121"/>
      <c r="PBM702" s="121"/>
      <c r="PBN702" s="121"/>
      <c r="PBO702" s="121"/>
      <c r="PBP702" s="121"/>
      <c r="PBQ702" s="121"/>
      <c r="PBR702" s="121"/>
      <c r="PBS702" s="121"/>
      <c r="PBT702" s="121"/>
      <c r="PBU702" s="121"/>
      <c r="PBV702" s="121"/>
      <c r="PBW702" s="121"/>
      <c r="PBX702" s="121"/>
      <c r="PBY702" s="121"/>
      <c r="PBZ702" s="121"/>
      <c r="PCA702" s="121"/>
      <c r="PCB702" s="121"/>
      <c r="PCC702" s="121"/>
      <c r="PCD702" s="121"/>
      <c r="PCE702" s="121"/>
      <c r="PCF702" s="121"/>
      <c r="PCG702" s="121"/>
      <c r="PCH702" s="121"/>
      <c r="PCI702" s="121"/>
      <c r="PCJ702" s="121"/>
      <c r="PCK702" s="121"/>
      <c r="PCL702" s="121"/>
      <c r="PCM702" s="121"/>
      <c r="PCN702" s="121"/>
      <c r="PCO702" s="121"/>
      <c r="PCP702" s="121"/>
      <c r="PCQ702" s="121"/>
      <c r="PCR702" s="121"/>
      <c r="PCS702" s="121"/>
      <c r="PCT702" s="121"/>
      <c r="PCU702" s="121"/>
      <c r="PCV702" s="121"/>
      <c r="PCW702" s="121"/>
      <c r="PCX702" s="121"/>
      <c r="PCY702" s="121"/>
      <c r="PCZ702" s="121"/>
      <c r="PDA702" s="121"/>
      <c r="PDB702" s="121"/>
      <c r="PDC702" s="121"/>
      <c r="PDD702" s="121"/>
      <c r="PDE702" s="121"/>
      <c r="PDF702" s="121"/>
      <c r="PDG702" s="121"/>
      <c r="PDH702" s="121"/>
      <c r="PDI702" s="121"/>
      <c r="PDJ702" s="121"/>
      <c r="PDK702" s="121"/>
      <c r="PDL702" s="121"/>
      <c r="PDM702" s="121"/>
      <c r="PDN702" s="121"/>
      <c r="PDO702" s="121"/>
      <c r="PDP702" s="121"/>
      <c r="PDQ702" s="121"/>
      <c r="PDR702" s="121"/>
      <c r="PDS702" s="121"/>
      <c r="PDT702" s="121"/>
      <c r="PDU702" s="121"/>
      <c r="PDV702" s="121"/>
      <c r="PDW702" s="121"/>
      <c r="PDX702" s="121"/>
      <c r="PDY702" s="121"/>
      <c r="PDZ702" s="121"/>
      <c r="PEA702" s="121"/>
      <c r="PEB702" s="121"/>
      <c r="PEC702" s="121"/>
      <c r="PED702" s="121"/>
      <c r="PEE702" s="121"/>
      <c r="PEF702" s="121"/>
      <c r="PEG702" s="121"/>
      <c r="PEH702" s="121"/>
      <c r="PEI702" s="121"/>
      <c r="PEJ702" s="121"/>
      <c r="PEK702" s="121"/>
      <c r="PEL702" s="121"/>
      <c r="PEM702" s="121"/>
      <c r="PEN702" s="121"/>
      <c r="PEO702" s="121"/>
      <c r="PEP702" s="121"/>
      <c r="PEQ702" s="121"/>
      <c r="PER702" s="121"/>
      <c r="PES702" s="121"/>
      <c r="PET702" s="121"/>
      <c r="PEU702" s="121"/>
      <c r="PEV702" s="121"/>
      <c r="PEW702" s="121"/>
      <c r="PEX702" s="121"/>
      <c r="PEY702" s="121"/>
      <c r="PEZ702" s="121"/>
      <c r="PFA702" s="121"/>
      <c r="PFB702" s="121"/>
      <c r="PFC702" s="121"/>
      <c r="PFD702" s="121"/>
      <c r="PFE702" s="121"/>
      <c r="PFF702" s="121"/>
      <c r="PFG702" s="121"/>
      <c r="PFH702" s="121"/>
      <c r="PFI702" s="121"/>
      <c r="PFJ702" s="121"/>
      <c r="PFK702" s="121"/>
      <c r="PFL702" s="121"/>
      <c r="PFM702" s="121"/>
      <c r="PFN702" s="121"/>
      <c r="PFO702" s="121"/>
      <c r="PFP702" s="121"/>
      <c r="PFQ702" s="121"/>
      <c r="PFR702" s="121"/>
      <c r="PFS702" s="121"/>
      <c r="PFT702" s="121"/>
      <c r="PFU702" s="121"/>
      <c r="PFV702" s="121"/>
      <c r="PFW702" s="121"/>
      <c r="PFX702" s="121"/>
      <c r="PFY702" s="121"/>
      <c r="PFZ702" s="121"/>
      <c r="PGA702" s="121"/>
      <c r="PGB702" s="121"/>
      <c r="PGC702" s="121"/>
      <c r="PGD702" s="121"/>
      <c r="PGE702" s="121"/>
      <c r="PGF702" s="121"/>
      <c r="PGG702" s="121"/>
      <c r="PGH702" s="121"/>
      <c r="PGI702" s="121"/>
      <c r="PGJ702" s="121"/>
      <c r="PGK702" s="121"/>
      <c r="PGL702" s="121"/>
      <c r="PGM702" s="121"/>
      <c r="PGN702" s="121"/>
      <c r="PGO702" s="121"/>
      <c r="PGP702" s="121"/>
      <c r="PGQ702" s="121"/>
      <c r="PGR702" s="121"/>
      <c r="PGS702" s="121"/>
      <c r="PGT702" s="121"/>
      <c r="PGU702" s="121"/>
      <c r="PGV702" s="121"/>
      <c r="PGW702" s="121"/>
      <c r="PGX702" s="121"/>
      <c r="PGY702" s="121"/>
      <c r="PGZ702" s="121"/>
      <c r="PHA702" s="121"/>
      <c r="PHB702" s="121"/>
      <c r="PHC702" s="121"/>
      <c r="PHD702" s="121"/>
      <c r="PHE702" s="121"/>
      <c r="PHF702" s="121"/>
      <c r="PHG702" s="121"/>
      <c r="PHH702" s="121"/>
      <c r="PHI702" s="121"/>
      <c r="PHJ702" s="121"/>
      <c r="PHK702" s="121"/>
      <c r="PHL702" s="121"/>
      <c r="PHM702" s="121"/>
      <c r="PHN702" s="121"/>
      <c r="PHO702" s="121"/>
      <c r="PHP702" s="121"/>
      <c r="PHQ702" s="121"/>
      <c r="PHR702" s="121"/>
      <c r="PHS702" s="121"/>
      <c r="PHT702" s="121"/>
      <c r="PHU702" s="121"/>
      <c r="PHV702" s="121"/>
      <c r="PHW702" s="121"/>
      <c r="PHX702" s="121"/>
      <c r="PHY702" s="121"/>
      <c r="PHZ702" s="121"/>
      <c r="PIA702" s="121"/>
      <c r="PIB702" s="121"/>
      <c r="PIC702" s="121"/>
      <c r="PID702" s="121"/>
      <c r="PIE702" s="121"/>
      <c r="PIF702" s="121"/>
      <c r="PIG702" s="121"/>
      <c r="PIH702" s="121"/>
      <c r="PII702" s="121"/>
      <c r="PIJ702" s="121"/>
      <c r="PIK702" s="121"/>
      <c r="PIL702" s="121"/>
      <c r="PIM702" s="121"/>
      <c r="PIN702" s="121"/>
      <c r="PIO702" s="121"/>
      <c r="PIP702" s="121"/>
      <c r="PIQ702" s="121"/>
      <c r="PIR702" s="121"/>
      <c r="PIS702" s="121"/>
      <c r="PIT702" s="121"/>
      <c r="PIU702" s="121"/>
      <c r="PIV702" s="121"/>
      <c r="PIW702" s="121"/>
      <c r="PIX702" s="121"/>
      <c r="PIY702" s="121"/>
      <c r="PIZ702" s="121"/>
      <c r="PJA702" s="121"/>
      <c r="PJB702" s="121"/>
      <c r="PJC702" s="121"/>
      <c r="PJD702" s="121"/>
      <c r="PJE702" s="121"/>
      <c r="PJF702" s="121"/>
      <c r="PJG702" s="121"/>
      <c r="PJH702" s="121"/>
      <c r="PJI702" s="121"/>
      <c r="PJJ702" s="121"/>
      <c r="PJK702" s="121"/>
      <c r="PJL702" s="121"/>
      <c r="PJM702" s="121"/>
      <c r="PJN702" s="121"/>
      <c r="PJO702" s="121"/>
      <c r="PJP702" s="121"/>
      <c r="PJQ702" s="121"/>
      <c r="PJR702" s="121"/>
      <c r="PJS702" s="121"/>
      <c r="PJT702" s="121"/>
      <c r="PJU702" s="121"/>
      <c r="PJV702" s="121"/>
      <c r="PJW702" s="121"/>
      <c r="PJX702" s="121"/>
      <c r="PJY702" s="121"/>
      <c r="PJZ702" s="121"/>
      <c r="PKA702" s="121"/>
      <c r="PKB702" s="121"/>
      <c r="PKC702" s="121"/>
      <c r="PKD702" s="121"/>
      <c r="PKE702" s="121"/>
      <c r="PKF702" s="121"/>
      <c r="PKG702" s="121"/>
      <c r="PKH702" s="121"/>
      <c r="PKI702" s="121"/>
      <c r="PKJ702" s="121"/>
      <c r="PKK702" s="121"/>
      <c r="PKL702" s="121"/>
      <c r="PKM702" s="121"/>
      <c r="PKN702" s="121"/>
      <c r="PKO702" s="121"/>
      <c r="PKP702" s="121"/>
      <c r="PKQ702" s="121"/>
      <c r="PKR702" s="121"/>
      <c r="PKS702" s="121"/>
      <c r="PKT702" s="121"/>
      <c r="PKU702" s="121"/>
      <c r="PKV702" s="121"/>
      <c r="PKW702" s="121"/>
      <c r="PKX702" s="121"/>
      <c r="PKY702" s="121"/>
      <c r="PKZ702" s="121"/>
      <c r="PLA702" s="121"/>
      <c r="PLB702" s="121"/>
      <c r="PLC702" s="121"/>
      <c r="PLD702" s="121"/>
      <c r="PLE702" s="121"/>
      <c r="PLF702" s="121"/>
      <c r="PLG702" s="121"/>
      <c r="PLH702" s="121"/>
      <c r="PLI702" s="121"/>
      <c r="PLJ702" s="121"/>
      <c r="PLK702" s="121"/>
      <c r="PLL702" s="121"/>
      <c r="PLM702" s="121"/>
      <c r="PLN702" s="121"/>
      <c r="PLO702" s="121"/>
      <c r="PLP702" s="121"/>
      <c r="PLQ702" s="121"/>
      <c r="PLR702" s="121"/>
      <c r="PLS702" s="121"/>
      <c r="PLT702" s="121"/>
      <c r="PLU702" s="121"/>
      <c r="PLV702" s="121"/>
      <c r="PLW702" s="121"/>
      <c r="PLX702" s="121"/>
      <c r="PLY702" s="121"/>
      <c r="PLZ702" s="121"/>
      <c r="PMA702" s="121"/>
      <c r="PMB702" s="121"/>
      <c r="PMC702" s="121"/>
      <c r="PMD702" s="121"/>
      <c r="PME702" s="121"/>
      <c r="PMF702" s="121"/>
      <c r="PMG702" s="121"/>
      <c r="PMH702" s="121"/>
      <c r="PMI702" s="121"/>
      <c r="PMJ702" s="121"/>
      <c r="PMK702" s="121"/>
      <c r="PML702" s="121"/>
      <c r="PMM702" s="121"/>
      <c r="PMN702" s="121"/>
      <c r="PMO702" s="121"/>
      <c r="PMP702" s="121"/>
      <c r="PMQ702" s="121"/>
      <c r="PMR702" s="121"/>
      <c r="PMS702" s="121"/>
      <c r="PMT702" s="121"/>
      <c r="PMU702" s="121"/>
      <c r="PMV702" s="121"/>
      <c r="PMW702" s="121"/>
      <c r="PMX702" s="121"/>
      <c r="PMY702" s="121"/>
      <c r="PMZ702" s="121"/>
      <c r="PNA702" s="121"/>
      <c r="PNB702" s="121"/>
      <c r="PNC702" s="121"/>
      <c r="PND702" s="121"/>
      <c r="PNE702" s="121"/>
      <c r="PNF702" s="121"/>
      <c r="PNG702" s="121"/>
      <c r="PNH702" s="121"/>
      <c r="PNI702" s="121"/>
      <c r="PNJ702" s="121"/>
      <c r="PNK702" s="121"/>
      <c r="PNL702" s="121"/>
      <c r="PNM702" s="121"/>
      <c r="PNN702" s="121"/>
      <c r="PNO702" s="121"/>
      <c r="PNP702" s="121"/>
      <c r="PNQ702" s="121"/>
      <c r="PNR702" s="121"/>
      <c r="PNS702" s="121"/>
      <c r="PNT702" s="121"/>
      <c r="PNU702" s="121"/>
      <c r="PNV702" s="121"/>
      <c r="PNW702" s="121"/>
      <c r="PNX702" s="121"/>
      <c r="PNY702" s="121"/>
      <c r="PNZ702" s="121"/>
      <c r="POA702" s="121"/>
      <c r="POB702" s="121"/>
      <c r="POC702" s="121"/>
      <c r="POD702" s="121"/>
      <c r="POE702" s="121"/>
      <c r="POF702" s="121"/>
      <c r="POG702" s="121"/>
      <c r="POH702" s="121"/>
      <c r="POI702" s="121"/>
      <c r="POJ702" s="121"/>
      <c r="POK702" s="121"/>
      <c r="POL702" s="121"/>
      <c r="POM702" s="121"/>
      <c r="PON702" s="121"/>
      <c r="POO702" s="121"/>
      <c r="POP702" s="121"/>
      <c r="POQ702" s="121"/>
      <c r="POR702" s="121"/>
      <c r="POS702" s="121"/>
      <c r="POT702" s="121"/>
      <c r="POU702" s="121"/>
      <c r="POV702" s="121"/>
      <c r="POW702" s="121"/>
      <c r="POX702" s="121"/>
      <c r="POY702" s="121"/>
      <c r="POZ702" s="121"/>
      <c r="PPA702" s="121"/>
      <c r="PPB702" s="121"/>
      <c r="PPC702" s="121"/>
      <c r="PPD702" s="121"/>
      <c r="PPE702" s="121"/>
      <c r="PPF702" s="121"/>
      <c r="PPG702" s="121"/>
      <c r="PPH702" s="121"/>
      <c r="PPI702" s="121"/>
      <c r="PPJ702" s="121"/>
      <c r="PPK702" s="121"/>
      <c r="PPL702" s="121"/>
      <c r="PPM702" s="121"/>
      <c r="PPN702" s="121"/>
      <c r="PPO702" s="121"/>
      <c r="PPP702" s="121"/>
      <c r="PPQ702" s="121"/>
      <c r="PPR702" s="121"/>
      <c r="PPS702" s="121"/>
      <c r="PPT702" s="121"/>
      <c r="PPU702" s="121"/>
      <c r="PPV702" s="121"/>
      <c r="PPW702" s="121"/>
      <c r="PPX702" s="121"/>
      <c r="PPY702" s="121"/>
      <c r="PPZ702" s="121"/>
      <c r="PQA702" s="121"/>
      <c r="PQB702" s="121"/>
      <c r="PQC702" s="121"/>
      <c r="PQD702" s="121"/>
      <c r="PQE702" s="121"/>
      <c r="PQF702" s="121"/>
      <c r="PQG702" s="121"/>
      <c r="PQH702" s="121"/>
      <c r="PQI702" s="121"/>
      <c r="PQJ702" s="121"/>
      <c r="PQK702" s="121"/>
      <c r="PQL702" s="121"/>
      <c r="PQM702" s="121"/>
      <c r="PQN702" s="121"/>
      <c r="PQO702" s="121"/>
      <c r="PQP702" s="121"/>
      <c r="PQQ702" s="121"/>
      <c r="PQR702" s="121"/>
      <c r="PQS702" s="121"/>
      <c r="PQT702" s="121"/>
      <c r="PQU702" s="121"/>
      <c r="PQV702" s="121"/>
      <c r="PQW702" s="121"/>
      <c r="PQX702" s="121"/>
      <c r="PQY702" s="121"/>
      <c r="PQZ702" s="121"/>
      <c r="PRA702" s="121"/>
      <c r="PRB702" s="121"/>
      <c r="PRC702" s="121"/>
      <c r="PRD702" s="121"/>
      <c r="PRE702" s="121"/>
      <c r="PRF702" s="121"/>
      <c r="PRG702" s="121"/>
      <c r="PRH702" s="121"/>
      <c r="PRI702" s="121"/>
      <c r="PRJ702" s="121"/>
      <c r="PRK702" s="121"/>
      <c r="PRL702" s="121"/>
      <c r="PRM702" s="121"/>
      <c r="PRN702" s="121"/>
      <c r="PRO702" s="121"/>
      <c r="PRP702" s="121"/>
      <c r="PRQ702" s="121"/>
      <c r="PRR702" s="121"/>
      <c r="PRS702" s="121"/>
      <c r="PRT702" s="121"/>
      <c r="PRU702" s="121"/>
      <c r="PRV702" s="121"/>
      <c r="PRW702" s="121"/>
      <c r="PRX702" s="121"/>
      <c r="PRY702" s="121"/>
      <c r="PRZ702" s="121"/>
      <c r="PSA702" s="121"/>
      <c r="PSB702" s="121"/>
      <c r="PSC702" s="121"/>
      <c r="PSD702" s="121"/>
      <c r="PSE702" s="121"/>
      <c r="PSF702" s="121"/>
      <c r="PSG702" s="121"/>
      <c r="PSH702" s="121"/>
      <c r="PSI702" s="121"/>
      <c r="PSJ702" s="121"/>
      <c r="PSK702" s="121"/>
      <c r="PSL702" s="121"/>
      <c r="PSM702" s="121"/>
      <c r="PSN702" s="121"/>
      <c r="PSO702" s="121"/>
      <c r="PSP702" s="121"/>
      <c r="PSQ702" s="121"/>
      <c r="PSR702" s="121"/>
      <c r="PSS702" s="121"/>
      <c r="PST702" s="121"/>
      <c r="PSU702" s="121"/>
      <c r="PSV702" s="121"/>
      <c r="PSW702" s="121"/>
      <c r="PSX702" s="121"/>
      <c r="PSY702" s="121"/>
      <c r="PSZ702" s="121"/>
      <c r="PTA702" s="121"/>
      <c r="PTB702" s="121"/>
      <c r="PTC702" s="121"/>
      <c r="PTD702" s="121"/>
      <c r="PTE702" s="121"/>
      <c r="PTF702" s="121"/>
      <c r="PTG702" s="121"/>
      <c r="PTH702" s="121"/>
      <c r="PTI702" s="121"/>
      <c r="PTJ702" s="121"/>
      <c r="PTK702" s="121"/>
      <c r="PTL702" s="121"/>
      <c r="PTM702" s="121"/>
      <c r="PTN702" s="121"/>
      <c r="PTO702" s="121"/>
      <c r="PTP702" s="121"/>
      <c r="PTQ702" s="121"/>
      <c r="PTR702" s="121"/>
      <c r="PTS702" s="121"/>
      <c r="PTT702" s="121"/>
      <c r="PTU702" s="121"/>
      <c r="PTV702" s="121"/>
      <c r="PTW702" s="121"/>
      <c r="PTX702" s="121"/>
      <c r="PTY702" s="121"/>
      <c r="PTZ702" s="121"/>
      <c r="PUA702" s="121"/>
      <c r="PUB702" s="121"/>
      <c r="PUC702" s="121"/>
      <c r="PUD702" s="121"/>
      <c r="PUE702" s="121"/>
      <c r="PUF702" s="121"/>
      <c r="PUG702" s="121"/>
      <c r="PUH702" s="121"/>
      <c r="PUI702" s="121"/>
      <c r="PUJ702" s="121"/>
      <c r="PUK702" s="121"/>
      <c r="PUL702" s="121"/>
      <c r="PUM702" s="121"/>
      <c r="PUN702" s="121"/>
      <c r="PUO702" s="121"/>
      <c r="PUP702" s="121"/>
      <c r="PUQ702" s="121"/>
      <c r="PUR702" s="121"/>
      <c r="PUS702" s="121"/>
      <c r="PUT702" s="121"/>
      <c r="PUU702" s="121"/>
      <c r="PUV702" s="121"/>
      <c r="PUW702" s="121"/>
      <c r="PUX702" s="121"/>
      <c r="PUY702" s="121"/>
      <c r="PUZ702" s="121"/>
      <c r="PVA702" s="121"/>
      <c r="PVB702" s="121"/>
      <c r="PVC702" s="121"/>
      <c r="PVD702" s="121"/>
      <c r="PVE702" s="121"/>
      <c r="PVF702" s="121"/>
      <c r="PVG702" s="121"/>
      <c r="PVH702" s="121"/>
      <c r="PVI702" s="121"/>
      <c r="PVJ702" s="121"/>
      <c r="PVK702" s="121"/>
      <c r="PVL702" s="121"/>
      <c r="PVM702" s="121"/>
      <c r="PVN702" s="121"/>
      <c r="PVO702" s="121"/>
      <c r="PVP702" s="121"/>
      <c r="PVQ702" s="121"/>
      <c r="PVR702" s="121"/>
      <c r="PVS702" s="121"/>
      <c r="PVT702" s="121"/>
      <c r="PVU702" s="121"/>
      <c r="PVV702" s="121"/>
      <c r="PVW702" s="121"/>
      <c r="PVX702" s="121"/>
      <c r="PVY702" s="121"/>
      <c r="PVZ702" s="121"/>
      <c r="PWA702" s="121"/>
      <c r="PWB702" s="121"/>
      <c r="PWC702" s="121"/>
      <c r="PWD702" s="121"/>
      <c r="PWE702" s="121"/>
      <c r="PWF702" s="121"/>
      <c r="PWG702" s="121"/>
      <c r="PWH702" s="121"/>
      <c r="PWI702" s="121"/>
      <c r="PWJ702" s="121"/>
      <c r="PWK702" s="121"/>
      <c r="PWL702" s="121"/>
      <c r="PWM702" s="121"/>
      <c r="PWN702" s="121"/>
      <c r="PWO702" s="121"/>
      <c r="PWP702" s="121"/>
      <c r="PWQ702" s="121"/>
      <c r="PWR702" s="121"/>
      <c r="PWS702" s="121"/>
      <c r="PWT702" s="121"/>
      <c r="PWU702" s="121"/>
      <c r="PWV702" s="121"/>
      <c r="PWW702" s="121"/>
      <c r="PWX702" s="121"/>
      <c r="PWY702" s="121"/>
      <c r="PWZ702" s="121"/>
      <c r="PXA702" s="121"/>
      <c r="PXB702" s="121"/>
      <c r="PXC702" s="121"/>
      <c r="PXD702" s="121"/>
      <c r="PXE702" s="121"/>
      <c r="PXF702" s="121"/>
      <c r="PXG702" s="121"/>
      <c r="PXH702" s="121"/>
      <c r="PXI702" s="121"/>
      <c r="PXJ702" s="121"/>
      <c r="PXK702" s="121"/>
      <c r="PXL702" s="121"/>
      <c r="PXM702" s="121"/>
      <c r="PXN702" s="121"/>
      <c r="PXO702" s="121"/>
      <c r="PXP702" s="121"/>
      <c r="PXQ702" s="121"/>
      <c r="PXR702" s="121"/>
      <c r="PXS702" s="121"/>
      <c r="PXT702" s="121"/>
      <c r="PXU702" s="121"/>
      <c r="PXV702" s="121"/>
      <c r="PXW702" s="121"/>
      <c r="PXX702" s="121"/>
      <c r="PXY702" s="121"/>
      <c r="PXZ702" s="121"/>
      <c r="PYA702" s="121"/>
      <c r="PYB702" s="121"/>
      <c r="PYC702" s="121"/>
      <c r="PYD702" s="121"/>
      <c r="PYE702" s="121"/>
      <c r="PYF702" s="121"/>
      <c r="PYG702" s="121"/>
      <c r="PYH702" s="121"/>
      <c r="PYI702" s="121"/>
      <c r="PYJ702" s="121"/>
      <c r="PYK702" s="121"/>
      <c r="PYL702" s="121"/>
      <c r="PYM702" s="121"/>
      <c r="PYN702" s="121"/>
      <c r="PYO702" s="121"/>
      <c r="PYP702" s="121"/>
      <c r="PYQ702" s="121"/>
      <c r="PYR702" s="121"/>
      <c r="PYS702" s="121"/>
      <c r="PYT702" s="121"/>
      <c r="PYU702" s="121"/>
      <c r="PYV702" s="121"/>
      <c r="PYW702" s="121"/>
      <c r="PYX702" s="121"/>
      <c r="PYY702" s="121"/>
      <c r="PYZ702" s="121"/>
      <c r="PZA702" s="121"/>
      <c r="PZB702" s="121"/>
      <c r="PZC702" s="121"/>
      <c r="PZD702" s="121"/>
      <c r="PZE702" s="121"/>
      <c r="PZF702" s="121"/>
      <c r="PZG702" s="121"/>
      <c r="PZH702" s="121"/>
      <c r="PZI702" s="121"/>
      <c r="PZJ702" s="121"/>
      <c r="PZK702" s="121"/>
      <c r="PZL702" s="121"/>
      <c r="PZM702" s="121"/>
      <c r="PZN702" s="121"/>
      <c r="PZO702" s="121"/>
      <c r="PZP702" s="121"/>
      <c r="PZQ702" s="121"/>
      <c r="PZR702" s="121"/>
      <c r="PZS702" s="121"/>
      <c r="PZT702" s="121"/>
      <c r="PZU702" s="121"/>
      <c r="PZV702" s="121"/>
      <c r="PZW702" s="121"/>
      <c r="PZX702" s="121"/>
      <c r="PZY702" s="121"/>
      <c r="PZZ702" s="121"/>
      <c r="QAA702" s="121"/>
      <c r="QAB702" s="121"/>
      <c r="QAC702" s="121"/>
      <c r="QAD702" s="121"/>
      <c r="QAE702" s="121"/>
      <c r="QAF702" s="121"/>
      <c r="QAG702" s="121"/>
      <c r="QAH702" s="121"/>
      <c r="QAI702" s="121"/>
      <c r="QAJ702" s="121"/>
      <c r="QAK702" s="121"/>
      <c r="QAL702" s="121"/>
      <c r="QAM702" s="121"/>
      <c r="QAN702" s="121"/>
      <c r="QAO702" s="121"/>
      <c r="QAP702" s="121"/>
      <c r="QAQ702" s="121"/>
      <c r="QAR702" s="121"/>
      <c r="QAS702" s="121"/>
      <c r="QAT702" s="121"/>
      <c r="QAU702" s="121"/>
      <c r="QAV702" s="121"/>
      <c r="QAW702" s="121"/>
      <c r="QAX702" s="121"/>
      <c r="QAY702" s="121"/>
      <c r="QAZ702" s="121"/>
      <c r="QBA702" s="121"/>
      <c r="QBB702" s="121"/>
      <c r="QBC702" s="121"/>
      <c r="QBD702" s="121"/>
      <c r="QBE702" s="121"/>
      <c r="QBF702" s="121"/>
      <c r="QBG702" s="121"/>
      <c r="QBH702" s="121"/>
      <c r="QBI702" s="121"/>
      <c r="QBJ702" s="121"/>
      <c r="QBK702" s="121"/>
      <c r="QBL702" s="121"/>
      <c r="QBM702" s="121"/>
      <c r="QBN702" s="121"/>
      <c r="QBO702" s="121"/>
      <c r="QBP702" s="121"/>
      <c r="QBQ702" s="121"/>
      <c r="QBR702" s="121"/>
      <c r="QBS702" s="121"/>
      <c r="QBT702" s="121"/>
      <c r="QBU702" s="121"/>
      <c r="QBV702" s="121"/>
      <c r="QBW702" s="121"/>
      <c r="QBX702" s="121"/>
      <c r="QBY702" s="121"/>
      <c r="QBZ702" s="121"/>
      <c r="QCA702" s="121"/>
      <c r="QCB702" s="121"/>
      <c r="QCC702" s="121"/>
      <c r="QCD702" s="121"/>
      <c r="QCE702" s="121"/>
      <c r="QCF702" s="121"/>
      <c r="QCG702" s="121"/>
      <c r="QCH702" s="121"/>
      <c r="QCI702" s="121"/>
      <c r="QCJ702" s="121"/>
      <c r="QCK702" s="121"/>
      <c r="QCL702" s="121"/>
      <c r="QCM702" s="121"/>
      <c r="QCN702" s="121"/>
      <c r="QCO702" s="121"/>
      <c r="QCP702" s="121"/>
      <c r="QCQ702" s="121"/>
      <c r="QCR702" s="121"/>
      <c r="QCS702" s="121"/>
      <c r="QCT702" s="121"/>
      <c r="QCU702" s="121"/>
      <c r="QCV702" s="121"/>
      <c r="QCW702" s="121"/>
      <c r="QCX702" s="121"/>
      <c r="QCY702" s="121"/>
      <c r="QCZ702" s="121"/>
      <c r="QDA702" s="121"/>
      <c r="QDB702" s="121"/>
      <c r="QDC702" s="121"/>
      <c r="QDD702" s="121"/>
      <c r="QDE702" s="121"/>
      <c r="QDF702" s="121"/>
      <c r="QDG702" s="121"/>
      <c r="QDH702" s="121"/>
      <c r="QDI702" s="121"/>
      <c r="QDJ702" s="121"/>
      <c r="QDK702" s="121"/>
      <c r="QDL702" s="121"/>
      <c r="QDM702" s="121"/>
      <c r="QDN702" s="121"/>
      <c r="QDO702" s="121"/>
      <c r="QDP702" s="121"/>
      <c r="QDQ702" s="121"/>
      <c r="QDR702" s="121"/>
      <c r="QDS702" s="121"/>
      <c r="QDT702" s="121"/>
      <c r="QDU702" s="121"/>
      <c r="QDV702" s="121"/>
      <c r="QDW702" s="121"/>
      <c r="QDX702" s="121"/>
      <c r="QDY702" s="121"/>
      <c r="QDZ702" s="121"/>
      <c r="QEA702" s="121"/>
      <c r="QEB702" s="121"/>
      <c r="QEC702" s="121"/>
      <c r="QED702" s="121"/>
      <c r="QEE702" s="121"/>
      <c r="QEF702" s="121"/>
      <c r="QEG702" s="121"/>
      <c r="QEH702" s="121"/>
      <c r="QEI702" s="121"/>
      <c r="QEJ702" s="121"/>
      <c r="QEK702" s="121"/>
      <c r="QEL702" s="121"/>
      <c r="QEM702" s="121"/>
      <c r="QEN702" s="121"/>
      <c r="QEO702" s="121"/>
      <c r="QEP702" s="121"/>
      <c r="QEQ702" s="121"/>
      <c r="QER702" s="121"/>
      <c r="QES702" s="121"/>
      <c r="QET702" s="121"/>
      <c r="QEU702" s="121"/>
      <c r="QEV702" s="121"/>
      <c r="QEW702" s="121"/>
      <c r="QEX702" s="121"/>
      <c r="QEY702" s="121"/>
      <c r="QEZ702" s="121"/>
      <c r="QFA702" s="121"/>
      <c r="QFB702" s="121"/>
      <c r="QFC702" s="121"/>
      <c r="QFD702" s="121"/>
      <c r="QFE702" s="121"/>
      <c r="QFF702" s="121"/>
      <c r="QFG702" s="121"/>
      <c r="QFH702" s="121"/>
      <c r="QFI702" s="121"/>
      <c r="QFJ702" s="121"/>
      <c r="QFK702" s="121"/>
      <c r="QFL702" s="121"/>
      <c r="QFM702" s="121"/>
      <c r="QFN702" s="121"/>
      <c r="QFO702" s="121"/>
      <c r="QFP702" s="121"/>
      <c r="QFQ702" s="121"/>
      <c r="QFR702" s="121"/>
      <c r="QFS702" s="121"/>
      <c r="QFT702" s="121"/>
      <c r="QFU702" s="121"/>
      <c r="QFV702" s="121"/>
      <c r="QFW702" s="121"/>
      <c r="QFX702" s="121"/>
      <c r="QFY702" s="121"/>
      <c r="QFZ702" s="121"/>
      <c r="QGA702" s="121"/>
      <c r="QGB702" s="121"/>
      <c r="QGC702" s="121"/>
      <c r="QGD702" s="121"/>
      <c r="QGE702" s="121"/>
      <c r="QGF702" s="121"/>
      <c r="QGG702" s="121"/>
      <c r="QGH702" s="121"/>
      <c r="QGI702" s="121"/>
      <c r="QGJ702" s="121"/>
      <c r="QGK702" s="121"/>
      <c r="QGL702" s="121"/>
      <c r="QGM702" s="121"/>
      <c r="QGN702" s="121"/>
      <c r="QGO702" s="121"/>
      <c r="QGP702" s="121"/>
      <c r="QGQ702" s="121"/>
      <c r="QGR702" s="121"/>
      <c r="QGS702" s="121"/>
      <c r="QGT702" s="121"/>
      <c r="QGU702" s="121"/>
      <c r="QGV702" s="121"/>
      <c r="QGW702" s="121"/>
      <c r="QGX702" s="121"/>
      <c r="QGY702" s="121"/>
      <c r="QGZ702" s="121"/>
      <c r="QHA702" s="121"/>
      <c r="QHB702" s="121"/>
      <c r="QHC702" s="121"/>
      <c r="QHD702" s="121"/>
      <c r="QHE702" s="121"/>
      <c r="QHF702" s="121"/>
      <c r="QHG702" s="121"/>
      <c r="QHH702" s="121"/>
      <c r="QHI702" s="121"/>
      <c r="QHJ702" s="121"/>
      <c r="QHK702" s="121"/>
      <c r="QHL702" s="121"/>
      <c r="QHM702" s="121"/>
      <c r="QHN702" s="121"/>
      <c r="QHO702" s="121"/>
      <c r="QHP702" s="121"/>
      <c r="QHQ702" s="121"/>
      <c r="QHR702" s="121"/>
      <c r="QHS702" s="121"/>
      <c r="QHT702" s="121"/>
      <c r="QHU702" s="121"/>
      <c r="QHV702" s="121"/>
      <c r="QHW702" s="121"/>
      <c r="QHX702" s="121"/>
      <c r="QHY702" s="121"/>
      <c r="QHZ702" s="121"/>
      <c r="QIA702" s="121"/>
      <c r="QIB702" s="121"/>
      <c r="QIC702" s="121"/>
      <c r="QID702" s="121"/>
      <c r="QIE702" s="121"/>
      <c r="QIF702" s="121"/>
      <c r="QIG702" s="121"/>
      <c r="QIH702" s="121"/>
      <c r="QII702" s="121"/>
      <c r="QIJ702" s="121"/>
      <c r="QIK702" s="121"/>
      <c r="QIL702" s="121"/>
      <c r="QIM702" s="121"/>
      <c r="QIN702" s="121"/>
      <c r="QIO702" s="121"/>
      <c r="QIP702" s="121"/>
      <c r="QIQ702" s="121"/>
      <c r="QIR702" s="121"/>
      <c r="QIS702" s="121"/>
      <c r="QIT702" s="121"/>
      <c r="QIU702" s="121"/>
      <c r="QIV702" s="121"/>
      <c r="QIW702" s="121"/>
      <c r="QIX702" s="121"/>
      <c r="QIY702" s="121"/>
      <c r="QIZ702" s="121"/>
      <c r="QJA702" s="121"/>
      <c r="QJB702" s="121"/>
      <c r="QJC702" s="121"/>
      <c r="QJD702" s="121"/>
      <c r="QJE702" s="121"/>
      <c r="QJF702" s="121"/>
      <c r="QJG702" s="121"/>
      <c r="QJH702" s="121"/>
      <c r="QJI702" s="121"/>
      <c r="QJJ702" s="121"/>
      <c r="QJK702" s="121"/>
      <c r="QJL702" s="121"/>
      <c r="QJM702" s="121"/>
      <c r="QJN702" s="121"/>
      <c r="QJO702" s="121"/>
      <c r="QJP702" s="121"/>
      <c r="QJQ702" s="121"/>
      <c r="QJR702" s="121"/>
      <c r="QJS702" s="121"/>
      <c r="QJT702" s="121"/>
      <c r="QJU702" s="121"/>
      <c r="QJV702" s="121"/>
      <c r="QJW702" s="121"/>
      <c r="QJX702" s="121"/>
      <c r="QJY702" s="121"/>
      <c r="QJZ702" s="121"/>
      <c r="QKA702" s="121"/>
      <c r="QKB702" s="121"/>
      <c r="QKC702" s="121"/>
      <c r="QKD702" s="121"/>
      <c r="QKE702" s="121"/>
      <c r="QKF702" s="121"/>
      <c r="QKG702" s="121"/>
      <c r="QKH702" s="121"/>
      <c r="QKI702" s="121"/>
      <c r="QKJ702" s="121"/>
      <c r="QKK702" s="121"/>
      <c r="QKL702" s="121"/>
      <c r="QKM702" s="121"/>
      <c r="QKN702" s="121"/>
      <c r="QKO702" s="121"/>
      <c r="QKP702" s="121"/>
      <c r="QKQ702" s="121"/>
      <c r="QKR702" s="121"/>
      <c r="QKS702" s="121"/>
      <c r="QKT702" s="121"/>
      <c r="QKU702" s="121"/>
      <c r="QKV702" s="121"/>
      <c r="QKW702" s="121"/>
      <c r="QKX702" s="121"/>
      <c r="QKY702" s="121"/>
      <c r="QKZ702" s="121"/>
      <c r="QLA702" s="121"/>
      <c r="QLB702" s="121"/>
      <c r="QLC702" s="121"/>
      <c r="QLD702" s="121"/>
      <c r="QLE702" s="121"/>
      <c r="QLF702" s="121"/>
      <c r="QLG702" s="121"/>
      <c r="QLH702" s="121"/>
      <c r="QLI702" s="121"/>
      <c r="QLJ702" s="121"/>
      <c r="QLK702" s="121"/>
      <c r="QLL702" s="121"/>
      <c r="QLM702" s="121"/>
      <c r="QLN702" s="121"/>
      <c r="QLO702" s="121"/>
      <c r="QLP702" s="121"/>
      <c r="QLQ702" s="121"/>
      <c r="QLR702" s="121"/>
      <c r="QLS702" s="121"/>
      <c r="QLT702" s="121"/>
      <c r="QLU702" s="121"/>
      <c r="QLV702" s="121"/>
      <c r="QLW702" s="121"/>
      <c r="QLX702" s="121"/>
      <c r="QLY702" s="121"/>
      <c r="QLZ702" s="121"/>
      <c r="QMA702" s="121"/>
      <c r="QMB702" s="121"/>
      <c r="QMC702" s="121"/>
      <c r="QMD702" s="121"/>
      <c r="QME702" s="121"/>
      <c r="QMF702" s="121"/>
      <c r="QMG702" s="121"/>
      <c r="QMH702" s="121"/>
      <c r="QMI702" s="121"/>
      <c r="QMJ702" s="121"/>
      <c r="QMK702" s="121"/>
      <c r="QML702" s="121"/>
      <c r="QMM702" s="121"/>
      <c r="QMN702" s="121"/>
      <c r="QMO702" s="121"/>
      <c r="QMP702" s="121"/>
      <c r="QMQ702" s="121"/>
      <c r="QMR702" s="121"/>
      <c r="QMS702" s="121"/>
      <c r="QMT702" s="121"/>
      <c r="QMU702" s="121"/>
      <c r="QMV702" s="121"/>
      <c r="QMW702" s="121"/>
      <c r="QMX702" s="121"/>
      <c r="QMY702" s="121"/>
      <c r="QMZ702" s="121"/>
      <c r="QNA702" s="121"/>
      <c r="QNB702" s="121"/>
      <c r="QNC702" s="121"/>
      <c r="QND702" s="121"/>
      <c r="QNE702" s="121"/>
      <c r="QNF702" s="121"/>
      <c r="QNG702" s="121"/>
      <c r="QNH702" s="121"/>
      <c r="QNI702" s="121"/>
      <c r="QNJ702" s="121"/>
      <c r="QNK702" s="121"/>
      <c r="QNL702" s="121"/>
      <c r="QNM702" s="121"/>
      <c r="QNN702" s="121"/>
      <c r="QNO702" s="121"/>
      <c r="QNP702" s="121"/>
      <c r="QNQ702" s="121"/>
      <c r="QNR702" s="121"/>
      <c r="QNS702" s="121"/>
      <c r="QNT702" s="121"/>
      <c r="QNU702" s="121"/>
      <c r="QNV702" s="121"/>
      <c r="QNW702" s="121"/>
      <c r="QNX702" s="121"/>
      <c r="QNY702" s="121"/>
      <c r="QNZ702" s="121"/>
      <c r="QOA702" s="121"/>
      <c r="QOB702" s="121"/>
      <c r="QOC702" s="121"/>
      <c r="QOD702" s="121"/>
      <c r="QOE702" s="121"/>
      <c r="QOF702" s="121"/>
      <c r="QOG702" s="121"/>
      <c r="QOH702" s="121"/>
      <c r="QOI702" s="121"/>
      <c r="QOJ702" s="121"/>
      <c r="QOK702" s="121"/>
      <c r="QOL702" s="121"/>
      <c r="QOM702" s="121"/>
      <c r="QON702" s="121"/>
      <c r="QOO702" s="121"/>
      <c r="QOP702" s="121"/>
      <c r="QOQ702" s="121"/>
      <c r="QOR702" s="121"/>
      <c r="QOS702" s="121"/>
      <c r="QOT702" s="121"/>
      <c r="QOU702" s="121"/>
      <c r="QOV702" s="121"/>
      <c r="QOW702" s="121"/>
      <c r="QOX702" s="121"/>
      <c r="QOY702" s="121"/>
      <c r="QOZ702" s="121"/>
      <c r="QPA702" s="121"/>
      <c r="QPB702" s="121"/>
      <c r="QPC702" s="121"/>
      <c r="QPD702" s="121"/>
      <c r="QPE702" s="121"/>
      <c r="QPF702" s="121"/>
      <c r="QPG702" s="121"/>
      <c r="QPH702" s="121"/>
      <c r="QPI702" s="121"/>
      <c r="QPJ702" s="121"/>
      <c r="QPK702" s="121"/>
      <c r="QPL702" s="121"/>
      <c r="QPM702" s="121"/>
      <c r="QPN702" s="121"/>
      <c r="QPO702" s="121"/>
      <c r="QPP702" s="121"/>
      <c r="QPQ702" s="121"/>
      <c r="QPR702" s="121"/>
      <c r="QPS702" s="121"/>
      <c r="QPT702" s="121"/>
      <c r="QPU702" s="121"/>
      <c r="QPV702" s="121"/>
      <c r="QPW702" s="121"/>
      <c r="QPX702" s="121"/>
      <c r="QPY702" s="121"/>
      <c r="QPZ702" s="121"/>
      <c r="QQA702" s="121"/>
      <c r="QQB702" s="121"/>
      <c r="QQC702" s="121"/>
      <c r="QQD702" s="121"/>
      <c r="QQE702" s="121"/>
      <c r="QQF702" s="121"/>
      <c r="QQG702" s="121"/>
      <c r="QQH702" s="121"/>
      <c r="QQI702" s="121"/>
      <c r="QQJ702" s="121"/>
      <c r="QQK702" s="121"/>
      <c r="QQL702" s="121"/>
      <c r="QQM702" s="121"/>
      <c r="QQN702" s="121"/>
      <c r="QQO702" s="121"/>
      <c r="QQP702" s="121"/>
      <c r="QQQ702" s="121"/>
      <c r="QQR702" s="121"/>
      <c r="QQS702" s="121"/>
      <c r="QQT702" s="121"/>
      <c r="QQU702" s="121"/>
      <c r="QQV702" s="121"/>
      <c r="QQW702" s="121"/>
      <c r="QQX702" s="121"/>
      <c r="QQY702" s="121"/>
      <c r="QQZ702" s="121"/>
      <c r="QRA702" s="121"/>
      <c r="QRB702" s="121"/>
      <c r="QRC702" s="121"/>
      <c r="QRD702" s="121"/>
      <c r="QRE702" s="121"/>
      <c r="QRF702" s="121"/>
      <c r="QRG702" s="121"/>
      <c r="QRH702" s="121"/>
      <c r="QRI702" s="121"/>
      <c r="QRJ702" s="121"/>
      <c r="QRK702" s="121"/>
      <c r="QRL702" s="121"/>
      <c r="QRM702" s="121"/>
      <c r="QRN702" s="121"/>
      <c r="QRO702" s="121"/>
      <c r="QRP702" s="121"/>
      <c r="QRQ702" s="121"/>
      <c r="QRR702" s="121"/>
      <c r="QRS702" s="121"/>
      <c r="QRT702" s="121"/>
      <c r="QRU702" s="121"/>
      <c r="QRV702" s="121"/>
      <c r="QRW702" s="121"/>
      <c r="QRX702" s="121"/>
      <c r="QRY702" s="121"/>
      <c r="QRZ702" s="121"/>
      <c r="QSA702" s="121"/>
      <c r="QSB702" s="121"/>
      <c r="QSC702" s="121"/>
      <c r="QSD702" s="121"/>
      <c r="QSE702" s="121"/>
      <c r="QSF702" s="121"/>
      <c r="QSG702" s="121"/>
      <c r="QSH702" s="121"/>
      <c r="QSI702" s="121"/>
      <c r="QSJ702" s="121"/>
      <c r="QSK702" s="121"/>
      <c r="QSL702" s="121"/>
      <c r="QSM702" s="121"/>
      <c r="QSN702" s="121"/>
      <c r="QSO702" s="121"/>
      <c r="QSP702" s="121"/>
      <c r="QSQ702" s="121"/>
      <c r="QSR702" s="121"/>
      <c r="QSS702" s="121"/>
      <c r="QST702" s="121"/>
      <c r="QSU702" s="121"/>
      <c r="QSV702" s="121"/>
      <c r="QSW702" s="121"/>
      <c r="QSX702" s="121"/>
      <c r="QSY702" s="121"/>
      <c r="QSZ702" s="121"/>
      <c r="QTA702" s="121"/>
      <c r="QTB702" s="121"/>
      <c r="QTC702" s="121"/>
      <c r="QTD702" s="121"/>
      <c r="QTE702" s="121"/>
      <c r="QTF702" s="121"/>
      <c r="QTG702" s="121"/>
      <c r="QTH702" s="121"/>
      <c r="QTI702" s="121"/>
      <c r="QTJ702" s="121"/>
      <c r="QTK702" s="121"/>
      <c r="QTL702" s="121"/>
      <c r="QTM702" s="121"/>
      <c r="QTN702" s="121"/>
      <c r="QTO702" s="121"/>
      <c r="QTP702" s="121"/>
      <c r="QTQ702" s="121"/>
      <c r="QTR702" s="121"/>
      <c r="QTS702" s="121"/>
      <c r="QTT702" s="121"/>
      <c r="QTU702" s="121"/>
      <c r="QTV702" s="121"/>
      <c r="QTW702" s="121"/>
      <c r="QTX702" s="121"/>
      <c r="QTY702" s="121"/>
      <c r="QTZ702" s="121"/>
      <c r="QUA702" s="121"/>
      <c r="QUB702" s="121"/>
      <c r="QUC702" s="121"/>
      <c r="QUD702" s="121"/>
      <c r="QUE702" s="121"/>
      <c r="QUF702" s="121"/>
      <c r="QUG702" s="121"/>
      <c r="QUH702" s="121"/>
      <c r="QUI702" s="121"/>
      <c r="QUJ702" s="121"/>
      <c r="QUK702" s="121"/>
      <c r="QUL702" s="121"/>
      <c r="QUM702" s="121"/>
      <c r="QUN702" s="121"/>
      <c r="QUO702" s="121"/>
      <c r="QUP702" s="121"/>
      <c r="QUQ702" s="121"/>
      <c r="QUR702" s="121"/>
      <c r="QUS702" s="121"/>
      <c r="QUT702" s="121"/>
      <c r="QUU702" s="121"/>
      <c r="QUV702" s="121"/>
      <c r="QUW702" s="121"/>
      <c r="QUX702" s="121"/>
      <c r="QUY702" s="121"/>
      <c r="QUZ702" s="121"/>
      <c r="QVA702" s="121"/>
      <c r="QVB702" s="121"/>
      <c r="QVC702" s="121"/>
      <c r="QVD702" s="121"/>
      <c r="QVE702" s="121"/>
      <c r="QVF702" s="121"/>
      <c r="QVG702" s="121"/>
      <c r="QVH702" s="121"/>
      <c r="QVI702" s="121"/>
      <c r="QVJ702" s="121"/>
      <c r="QVK702" s="121"/>
      <c r="QVL702" s="121"/>
      <c r="QVM702" s="121"/>
      <c r="QVN702" s="121"/>
      <c r="QVO702" s="121"/>
      <c r="QVP702" s="121"/>
      <c r="QVQ702" s="121"/>
      <c r="QVR702" s="121"/>
      <c r="QVS702" s="121"/>
      <c r="QVT702" s="121"/>
      <c r="QVU702" s="121"/>
      <c r="QVV702" s="121"/>
      <c r="QVW702" s="121"/>
      <c r="QVX702" s="121"/>
      <c r="QVY702" s="121"/>
      <c r="QVZ702" s="121"/>
      <c r="QWA702" s="121"/>
      <c r="QWB702" s="121"/>
      <c r="QWC702" s="121"/>
      <c r="QWD702" s="121"/>
      <c r="QWE702" s="121"/>
      <c r="QWF702" s="121"/>
      <c r="QWG702" s="121"/>
      <c r="QWH702" s="121"/>
      <c r="QWI702" s="121"/>
      <c r="QWJ702" s="121"/>
      <c r="QWK702" s="121"/>
      <c r="QWL702" s="121"/>
      <c r="QWM702" s="121"/>
      <c r="QWN702" s="121"/>
      <c r="QWO702" s="121"/>
      <c r="QWP702" s="121"/>
      <c r="QWQ702" s="121"/>
      <c r="QWR702" s="121"/>
      <c r="QWS702" s="121"/>
      <c r="QWT702" s="121"/>
      <c r="QWU702" s="121"/>
      <c r="QWV702" s="121"/>
      <c r="QWW702" s="121"/>
      <c r="QWX702" s="121"/>
      <c r="QWY702" s="121"/>
      <c r="QWZ702" s="121"/>
      <c r="QXA702" s="121"/>
      <c r="QXB702" s="121"/>
      <c r="QXC702" s="121"/>
      <c r="QXD702" s="121"/>
      <c r="QXE702" s="121"/>
      <c r="QXF702" s="121"/>
      <c r="QXG702" s="121"/>
      <c r="QXH702" s="121"/>
      <c r="QXI702" s="121"/>
      <c r="QXJ702" s="121"/>
      <c r="QXK702" s="121"/>
      <c r="QXL702" s="121"/>
      <c r="QXM702" s="121"/>
      <c r="QXN702" s="121"/>
      <c r="QXO702" s="121"/>
      <c r="QXP702" s="121"/>
      <c r="QXQ702" s="121"/>
      <c r="QXR702" s="121"/>
      <c r="QXS702" s="121"/>
      <c r="QXT702" s="121"/>
      <c r="QXU702" s="121"/>
      <c r="QXV702" s="121"/>
      <c r="QXW702" s="121"/>
      <c r="QXX702" s="121"/>
      <c r="QXY702" s="121"/>
      <c r="QXZ702" s="121"/>
      <c r="QYA702" s="121"/>
      <c r="QYB702" s="121"/>
      <c r="QYC702" s="121"/>
      <c r="QYD702" s="121"/>
      <c r="QYE702" s="121"/>
      <c r="QYF702" s="121"/>
      <c r="QYG702" s="121"/>
      <c r="QYH702" s="121"/>
      <c r="QYI702" s="121"/>
      <c r="QYJ702" s="121"/>
      <c r="QYK702" s="121"/>
      <c r="QYL702" s="121"/>
      <c r="QYM702" s="121"/>
      <c r="QYN702" s="121"/>
      <c r="QYO702" s="121"/>
      <c r="QYP702" s="121"/>
      <c r="QYQ702" s="121"/>
      <c r="QYR702" s="121"/>
      <c r="QYS702" s="121"/>
      <c r="QYT702" s="121"/>
      <c r="QYU702" s="121"/>
      <c r="QYV702" s="121"/>
      <c r="QYW702" s="121"/>
      <c r="QYX702" s="121"/>
      <c r="QYY702" s="121"/>
      <c r="QYZ702" s="121"/>
      <c r="QZA702" s="121"/>
      <c r="QZB702" s="121"/>
      <c r="QZC702" s="121"/>
      <c r="QZD702" s="121"/>
      <c r="QZE702" s="121"/>
      <c r="QZF702" s="121"/>
      <c r="QZG702" s="121"/>
      <c r="QZH702" s="121"/>
      <c r="QZI702" s="121"/>
      <c r="QZJ702" s="121"/>
      <c r="QZK702" s="121"/>
      <c r="QZL702" s="121"/>
      <c r="QZM702" s="121"/>
      <c r="QZN702" s="121"/>
      <c r="QZO702" s="121"/>
      <c r="QZP702" s="121"/>
      <c r="QZQ702" s="121"/>
      <c r="QZR702" s="121"/>
      <c r="QZS702" s="121"/>
      <c r="QZT702" s="121"/>
      <c r="QZU702" s="121"/>
      <c r="QZV702" s="121"/>
      <c r="QZW702" s="121"/>
      <c r="QZX702" s="121"/>
      <c r="QZY702" s="121"/>
      <c r="QZZ702" s="121"/>
      <c r="RAA702" s="121"/>
      <c r="RAB702" s="121"/>
      <c r="RAC702" s="121"/>
      <c r="RAD702" s="121"/>
      <c r="RAE702" s="121"/>
      <c r="RAF702" s="121"/>
      <c r="RAG702" s="121"/>
      <c r="RAH702" s="121"/>
      <c r="RAI702" s="121"/>
      <c r="RAJ702" s="121"/>
      <c r="RAK702" s="121"/>
      <c r="RAL702" s="121"/>
      <c r="RAM702" s="121"/>
      <c r="RAN702" s="121"/>
      <c r="RAO702" s="121"/>
      <c r="RAP702" s="121"/>
      <c r="RAQ702" s="121"/>
      <c r="RAR702" s="121"/>
      <c r="RAS702" s="121"/>
      <c r="RAT702" s="121"/>
      <c r="RAU702" s="121"/>
      <c r="RAV702" s="121"/>
      <c r="RAW702" s="121"/>
      <c r="RAX702" s="121"/>
      <c r="RAY702" s="121"/>
      <c r="RAZ702" s="121"/>
      <c r="RBA702" s="121"/>
      <c r="RBB702" s="121"/>
      <c r="RBC702" s="121"/>
      <c r="RBD702" s="121"/>
      <c r="RBE702" s="121"/>
      <c r="RBF702" s="121"/>
      <c r="RBG702" s="121"/>
      <c r="RBH702" s="121"/>
      <c r="RBI702" s="121"/>
      <c r="RBJ702" s="121"/>
      <c r="RBK702" s="121"/>
      <c r="RBL702" s="121"/>
      <c r="RBM702" s="121"/>
      <c r="RBN702" s="121"/>
      <c r="RBO702" s="121"/>
      <c r="RBP702" s="121"/>
      <c r="RBQ702" s="121"/>
      <c r="RBR702" s="121"/>
      <c r="RBS702" s="121"/>
      <c r="RBT702" s="121"/>
      <c r="RBU702" s="121"/>
      <c r="RBV702" s="121"/>
      <c r="RBW702" s="121"/>
      <c r="RBX702" s="121"/>
      <c r="RBY702" s="121"/>
      <c r="RBZ702" s="121"/>
      <c r="RCA702" s="121"/>
      <c r="RCB702" s="121"/>
      <c r="RCC702" s="121"/>
      <c r="RCD702" s="121"/>
      <c r="RCE702" s="121"/>
      <c r="RCF702" s="121"/>
      <c r="RCG702" s="121"/>
      <c r="RCH702" s="121"/>
      <c r="RCI702" s="121"/>
      <c r="RCJ702" s="121"/>
      <c r="RCK702" s="121"/>
      <c r="RCL702" s="121"/>
      <c r="RCM702" s="121"/>
      <c r="RCN702" s="121"/>
      <c r="RCO702" s="121"/>
      <c r="RCP702" s="121"/>
      <c r="RCQ702" s="121"/>
      <c r="RCR702" s="121"/>
      <c r="RCS702" s="121"/>
      <c r="RCT702" s="121"/>
      <c r="RCU702" s="121"/>
      <c r="RCV702" s="121"/>
      <c r="RCW702" s="121"/>
      <c r="RCX702" s="121"/>
      <c r="RCY702" s="121"/>
      <c r="RCZ702" s="121"/>
      <c r="RDA702" s="121"/>
      <c r="RDB702" s="121"/>
      <c r="RDC702" s="121"/>
      <c r="RDD702" s="121"/>
      <c r="RDE702" s="121"/>
      <c r="RDF702" s="121"/>
      <c r="RDG702" s="121"/>
      <c r="RDH702" s="121"/>
      <c r="RDI702" s="121"/>
      <c r="RDJ702" s="121"/>
      <c r="RDK702" s="121"/>
      <c r="RDL702" s="121"/>
      <c r="RDM702" s="121"/>
      <c r="RDN702" s="121"/>
      <c r="RDO702" s="121"/>
      <c r="RDP702" s="121"/>
      <c r="RDQ702" s="121"/>
      <c r="RDR702" s="121"/>
      <c r="RDS702" s="121"/>
      <c r="RDT702" s="121"/>
      <c r="RDU702" s="121"/>
      <c r="RDV702" s="121"/>
      <c r="RDW702" s="121"/>
      <c r="RDX702" s="121"/>
      <c r="RDY702" s="121"/>
      <c r="RDZ702" s="121"/>
      <c r="REA702" s="121"/>
      <c r="REB702" s="121"/>
      <c r="REC702" s="121"/>
      <c r="RED702" s="121"/>
      <c r="REE702" s="121"/>
      <c r="REF702" s="121"/>
      <c r="REG702" s="121"/>
      <c r="REH702" s="121"/>
      <c r="REI702" s="121"/>
      <c r="REJ702" s="121"/>
      <c r="REK702" s="121"/>
      <c r="REL702" s="121"/>
      <c r="REM702" s="121"/>
      <c r="REN702" s="121"/>
      <c r="REO702" s="121"/>
      <c r="REP702" s="121"/>
      <c r="REQ702" s="121"/>
      <c r="RER702" s="121"/>
      <c r="RES702" s="121"/>
      <c r="RET702" s="121"/>
      <c r="REU702" s="121"/>
      <c r="REV702" s="121"/>
      <c r="REW702" s="121"/>
      <c r="REX702" s="121"/>
      <c r="REY702" s="121"/>
      <c r="REZ702" s="121"/>
      <c r="RFA702" s="121"/>
      <c r="RFB702" s="121"/>
      <c r="RFC702" s="121"/>
      <c r="RFD702" s="121"/>
      <c r="RFE702" s="121"/>
      <c r="RFF702" s="121"/>
      <c r="RFG702" s="121"/>
      <c r="RFH702" s="121"/>
      <c r="RFI702" s="121"/>
      <c r="RFJ702" s="121"/>
      <c r="RFK702" s="121"/>
      <c r="RFL702" s="121"/>
      <c r="RFM702" s="121"/>
      <c r="RFN702" s="121"/>
      <c r="RFO702" s="121"/>
      <c r="RFP702" s="121"/>
      <c r="RFQ702" s="121"/>
      <c r="RFR702" s="121"/>
      <c r="RFS702" s="121"/>
      <c r="RFT702" s="121"/>
      <c r="RFU702" s="121"/>
      <c r="RFV702" s="121"/>
      <c r="RFW702" s="121"/>
      <c r="RFX702" s="121"/>
      <c r="RFY702" s="121"/>
      <c r="RFZ702" s="121"/>
      <c r="RGA702" s="121"/>
      <c r="RGB702" s="121"/>
      <c r="RGC702" s="121"/>
      <c r="RGD702" s="121"/>
      <c r="RGE702" s="121"/>
      <c r="RGF702" s="121"/>
      <c r="RGG702" s="121"/>
      <c r="RGH702" s="121"/>
      <c r="RGI702" s="121"/>
      <c r="RGJ702" s="121"/>
      <c r="RGK702" s="121"/>
      <c r="RGL702" s="121"/>
      <c r="RGM702" s="121"/>
      <c r="RGN702" s="121"/>
      <c r="RGO702" s="121"/>
      <c r="RGP702" s="121"/>
      <c r="RGQ702" s="121"/>
      <c r="RGR702" s="121"/>
      <c r="RGS702" s="121"/>
      <c r="RGT702" s="121"/>
      <c r="RGU702" s="121"/>
      <c r="RGV702" s="121"/>
      <c r="RGW702" s="121"/>
      <c r="RGX702" s="121"/>
      <c r="RGY702" s="121"/>
      <c r="RGZ702" s="121"/>
      <c r="RHA702" s="121"/>
      <c r="RHB702" s="121"/>
      <c r="RHC702" s="121"/>
      <c r="RHD702" s="121"/>
      <c r="RHE702" s="121"/>
      <c r="RHF702" s="121"/>
      <c r="RHG702" s="121"/>
      <c r="RHH702" s="121"/>
      <c r="RHI702" s="121"/>
      <c r="RHJ702" s="121"/>
      <c r="RHK702" s="121"/>
      <c r="RHL702" s="121"/>
      <c r="RHM702" s="121"/>
      <c r="RHN702" s="121"/>
      <c r="RHO702" s="121"/>
      <c r="RHP702" s="121"/>
      <c r="RHQ702" s="121"/>
      <c r="RHR702" s="121"/>
      <c r="RHS702" s="121"/>
      <c r="RHT702" s="121"/>
      <c r="RHU702" s="121"/>
      <c r="RHV702" s="121"/>
      <c r="RHW702" s="121"/>
      <c r="RHX702" s="121"/>
      <c r="RHY702" s="121"/>
      <c r="RHZ702" s="121"/>
      <c r="RIA702" s="121"/>
      <c r="RIB702" s="121"/>
      <c r="RIC702" s="121"/>
      <c r="RID702" s="121"/>
      <c r="RIE702" s="121"/>
      <c r="RIF702" s="121"/>
      <c r="RIG702" s="121"/>
      <c r="RIH702" s="121"/>
      <c r="RII702" s="121"/>
      <c r="RIJ702" s="121"/>
      <c r="RIK702" s="121"/>
      <c r="RIL702" s="121"/>
      <c r="RIM702" s="121"/>
      <c r="RIN702" s="121"/>
      <c r="RIO702" s="121"/>
      <c r="RIP702" s="121"/>
      <c r="RIQ702" s="121"/>
      <c r="RIR702" s="121"/>
      <c r="RIS702" s="121"/>
      <c r="RIT702" s="121"/>
      <c r="RIU702" s="121"/>
      <c r="RIV702" s="121"/>
      <c r="RIW702" s="121"/>
      <c r="RIX702" s="121"/>
      <c r="RIY702" s="121"/>
      <c r="RIZ702" s="121"/>
      <c r="RJA702" s="121"/>
      <c r="RJB702" s="121"/>
      <c r="RJC702" s="121"/>
      <c r="RJD702" s="121"/>
      <c r="RJE702" s="121"/>
      <c r="RJF702" s="121"/>
      <c r="RJG702" s="121"/>
      <c r="RJH702" s="121"/>
      <c r="RJI702" s="121"/>
      <c r="RJJ702" s="121"/>
      <c r="RJK702" s="121"/>
      <c r="RJL702" s="121"/>
      <c r="RJM702" s="121"/>
      <c r="RJN702" s="121"/>
      <c r="RJO702" s="121"/>
      <c r="RJP702" s="121"/>
      <c r="RJQ702" s="121"/>
      <c r="RJR702" s="121"/>
      <c r="RJS702" s="121"/>
      <c r="RJT702" s="121"/>
      <c r="RJU702" s="121"/>
      <c r="RJV702" s="121"/>
      <c r="RJW702" s="121"/>
      <c r="RJX702" s="121"/>
      <c r="RJY702" s="121"/>
      <c r="RJZ702" s="121"/>
      <c r="RKA702" s="121"/>
      <c r="RKB702" s="121"/>
      <c r="RKC702" s="121"/>
      <c r="RKD702" s="121"/>
      <c r="RKE702" s="121"/>
      <c r="RKF702" s="121"/>
      <c r="RKG702" s="121"/>
      <c r="RKH702" s="121"/>
      <c r="RKI702" s="121"/>
      <c r="RKJ702" s="121"/>
      <c r="RKK702" s="121"/>
      <c r="RKL702" s="121"/>
      <c r="RKM702" s="121"/>
      <c r="RKN702" s="121"/>
      <c r="RKO702" s="121"/>
      <c r="RKP702" s="121"/>
      <c r="RKQ702" s="121"/>
      <c r="RKR702" s="121"/>
      <c r="RKS702" s="121"/>
      <c r="RKT702" s="121"/>
      <c r="RKU702" s="121"/>
      <c r="RKV702" s="121"/>
      <c r="RKW702" s="121"/>
      <c r="RKX702" s="121"/>
      <c r="RKY702" s="121"/>
      <c r="RKZ702" s="121"/>
      <c r="RLA702" s="121"/>
      <c r="RLB702" s="121"/>
      <c r="RLC702" s="121"/>
      <c r="RLD702" s="121"/>
      <c r="RLE702" s="121"/>
      <c r="RLF702" s="121"/>
      <c r="RLG702" s="121"/>
      <c r="RLH702" s="121"/>
      <c r="RLI702" s="121"/>
      <c r="RLJ702" s="121"/>
      <c r="RLK702" s="121"/>
      <c r="RLL702" s="121"/>
      <c r="RLM702" s="121"/>
      <c r="RLN702" s="121"/>
      <c r="RLO702" s="121"/>
      <c r="RLP702" s="121"/>
      <c r="RLQ702" s="121"/>
      <c r="RLR702" s="121"/>
      <c r="RLS702" s="121"/>
      <c r="RLT702" s="121"/>
      <c r="RLU702" s="121"/>
      <c r="RLV702" s="121"/>
      <c r="RLW702" s="121"/>
      <c r="RLX702" s="121"/>
      <c r="RLY702" s="121"/>
      <c r="RLZ702" s="121"/>
      <c r="RMA702" s="121"/>
      <c r="RMB702" s="121"/>
      <c r="RMC702" s="121"/>
      <c r="RMD702" s="121"/>
      <c r="RME702" s="121"/>
      <c r="RMF702" s="121"/>
      <c r="RMG702" s="121"/>
      <c r="RMH702" s="121"/>
      <c r="RMI702" s="121"/>
      <c r="RMJ702" s="121"/>
      <c r="RMK702" s="121"/>
      <c r="RML702" s="121"/>
      <c r="RMM702" s="121"/>
      <c r="RMN702" s="121"/>
      <c r="RMO702" s="121"/>
      <c r="RMP702" s="121"/>
      <c r="RMQ702" s="121"/>
      <c r="RMR702" s="121"/>
      <c r="RMS702" s="121"/>
      <c r="RMT702" s="121"/>
      <c r="RMU702" s="121"/>
      <c r="RMV702" s="121"/>
      <c r="RMW702" s="121"/>
      <c r="RMX702" s="121"/>
      <c r="RMY702" s="121"/>
      <c r="RMZ702" s="121"/>
      <c r="RNA702" s="121"/>
      <c r="RNB702" s="121"/>
      <c r="RNC702" s="121"/>
      <c r="RND702" s="121"/>
      <c r="RNE702" s="121"/>
      <c r="RNF702" s="121"/>
      <c r="RNG702" s="121"/>
      <c r="RNH702" s="121"/>
      <c r="RNI702" s="121"/>
      <c r="RNJ702" s="121"/>
      <c r="RNK702" s="121"/>
      <c r="RNL702" s="121"/>
      <c r="RNM702" s="121"/>
      <c r="RNN702" s="121"/>
      <c r="RNO702" s="121"/>
      <c r="RNP702" s="121"/>
      <c r="RNQ702" s="121"/>
      <c r="RNR702" s="121"/>
      <c r="RNS702" s="121"/>
      <c r="RNT702" s="121"/>
      <c r="RNU702" s="121"/>
      <c r="RNV702" s="121"/>
      <c r="RNW702" s="121"/>
      <c r="RNX702" s="121"/>
      <c r="RNY702" s="121"/>
      <c r="RNZ702" s="121"/>
      <c r="ROA702" s="121"/>
      <c r="ROB702" s="121"/>
      <c r="ROC702" s="121"/>
      <c r="ROD702" s="121"/>
      <c r="ROE702" s="121"/>
      <c r="ROF702" s="121"/>
      <c r="ROG702" s="121"/>
      <c r="ROH702" s="121"/>
      <c r="ROI702" s="121"/>
      <c r="ROJ702" s="121"/>
      <c r="ROK702" s="121"/>
      <c r="ROL702" s="121"/>
      <c r="ROM702" s="121"/>
      <c r="RON702" s="121"/>
      <c r="ROO702" s="121"/>
      <c r="ROP702" s="121"/>
      <c r="ROQ702" s="121"/>
      <c r="ROR702" s="121"/>
      <c r="ROS702" s="121"/>
      <c r="ROT702" s="121"/>
      <c r="ROU702" s="121"/>
      <c r="ROV702" s="121"/>
      <c r="ROW702" s="121"/>
      <c r="ROX702" s="121"/>
      <c r="ROY702" s="121"/>
      <c r="ROZ702" s="121"/>
      <c r="RPA702" s="121"/>
      <c r="RPB702" s="121"/>
      <c r="RPC702" s="121"/>
      <c r="RPD702" s="121"/>
      <c r="RPE702" s="121"/>
      <c r="RPF702" s="121"/>
      <c r="RPG702" s="121"/>
      <c r="RPH702" s="121"/>
      <c r="RPI702" s="121"/>
      <c r="RPJ702" s="121"/>
      <c r="RPK702" s="121"/>
      <c r="RPL702" s="121"/>
      <c r="RPM702" s="121"/>
      <c r="RPN702" s="121"/>
      <c r="RPO702" s="121"/>
      <c r="RPP702" s="121"/>
      <c r="RPQ702" s="121"/>
      <c r="RPR702" s="121"/>
      <c r="RPS702" s="121"/>
      <c r="RPT702" s="121"/>
      <c r="RPU702" s="121"/>
      <c r="RPV702" s="121"/>
      <c r="RPW702" s="121"/>
      <c r="RPX702" s="121"/>
      <c r="RPY702" s="121"/>
      <c r="RPZ702" s="121"/>
      <c r="RQA702" s="121"/>
      <c r="RQB702" s="121"/>
      <c r="RQC702" s="121"/>
      <c r="RQD702" s="121"/>
      <c r="RQE702" s="121"/>
      <c r="RQF702" s="121"/>
      <c r="RQG702" s="121"/>
      <c r="RQH702" s="121"/>
      <c r="RQI702" s="121"/>
      <c r="RQJ702" s="121"/>
      <c r="RQK702" s="121"/>
      <c r="RQL702" s="121"/>
      <c r="RQM702" s="121"/>
      <c r="RQN702" s="121"/>
      <c r="RQO702" s="121"/>
      <c r="RQP702" s="121"/>
      <c r="RQQ702" s="121"/>
      <c r="RQR702" s="121"/>
      <c r="RQS702" s="121"/>
      <c r="RQT702" s="121"/>
      <c r="RQU702" s="121"/>
      <c r="RQV702" s="121"/>
      <c r="RQW702" s="121"/>
      <c r="RQX702" s="121"/>
      <c r="RQY702" s="121"/>
      <c r="RQZ702" s="121"/>
      <c r="RRA702" s="121"/>
      <c r="RRB702" s="121"/>
      <c r="RRC702" s="121"/>
      <c r="RRD702" s="121"/>
      <c r="RRE702" s="121"/>
      <c r="RRF702" s="121"/>
      <c r="RRG702" s="121"/>
      <c r="RRH702" s="121"/>
      <c r="RRI702" s="121"/>
      <c r="RRJ702" s="121"/>
      <c r="RRK702" s="121"/>
      <c r="RRL702" s="121"/>
      <c r="RRM702" s="121"/>
      <c r="RRN702" s="121"/>
      <c r="RRO702" s="121"/>
      <c r="RRP702" s="121"/>
      <c r="RRQ702" s="121"/>
      <c r="RRR702" s="121"/>
      <c r="RRS702" s="121"/>
      <c r="RRT702" s="121"/>
      <c r="RRU702" s="121"/>
      <c r="RRV702" s="121"/>
      <c r="RRW702" s="121"/>
      <c r="RRX702" s="121"/>
      <c r="RRY702" s="121"/>
      <c r="RRZ702" s="121"/>
      <c r="RSA702" s="121"/>
      <c r="RSB702" s="121"/>
      <c r="RSC702" s="121"/>
      <c r="RSD702" s="121"/>
      <c r="RSE702" s="121"/>
      <c r="RSF702" s="121"/>
      <c r="RSG702" s="121"/>
      <c r="RSH702" s="121"/>
      <c r="RSI702" s="121"/>
      <c r="RSJ702" s="121"/>
      <c r="RSK702" s="121"/>
      <c r="RSL702" s="121"/>
      <c r="RSM702" s="121"/>
      <c r="RSN702" s="121"/>
      <c r="RSO702" s="121"/>
      <c r="RSP702" s="121"/>
      <c r="RSQ702" s="121"/>
      <c r="RSR702" s="121"/>
      <c r="RSS702" s="121"/>
      <c r="RST702" s="121"/>
      <c r="RSU702" s="121"/>
      <c r="RSV702" s="121"/>
      <c r="RSW702" s="121"/>
      <c r="RSX702" s="121"/>
      <c r="RSY702" s="121"/>
      <c r="RSZ702" s="121"/>
      <c r="RTA702" s="121"/>
      <c r="RTB702" s="121"/>
      <c r="RTC702" s="121"/>
      <c r="RTD702" s="121"/>
      <c r="RTE702" s="121"/>
      <c r="RTF702" s="121"/>
      <c r="RTG702" s="121"/>
      <c r="RTH702" s="121"/>
      <c r="RTI702" s="121"/>
      <c r="RTJ702" s="121"/>
      <c r="RTK702" s="121"/>
      <c r="RTL702" s="121"/>
      <c r="RTM702" s="121"/>
      <c r="RTN702" s="121"/>
      <c r="RTO702" s="121"/>
      <c r="RTP702" s="121"/>
      <c r="RTQ702" s="121"/>
      <c r="RTR702" s="121"/>
      <c r="RTS702" s="121"/>
      <c r="RTT702" s="121"/>
      <c r="RTU702" s="121"/>
      <c r="RTV702" s="121"/>
      <c r="RTW702" s="121"/>
      <c r="RTX702" s="121"/>
      <c r="RTY702" s="121"/>
      <c r="RTZ702" s="121"/>
      <c r="RUA702" s="121"/>
      <c r="RUB702" s="121"/>
      <c r="RUC702" s="121"/>
      <c r="RUD702" s="121"/>
      <c r="RUE702" s="121"/>
      <c r="RUF702" s="121"/>
      <c r="RUG702" s="121"/>
      <c r="RUH702" s="121"/>
      <c r="RUI702" s="121"/>
      <c r="RUJ702" s="121"/>
      <c r="RUK702" s="121"/>
      <c r="RUL702" s="121"/>
      <c r="RUM702" s="121"/>
      <c r="RUN702" s="121"/>
      <c r="RUO702" s="121"/>
      <c r="RUP702" s="121"/>
      <c r="RUQ702" s="121"/>
      <c r="RUR702" s="121"/>
      <c r="RUS702" s="121"/>
      <c r="RUT702" s="121"/>
      <c r="RUU702" s="121"/>
      <c r="RUV702" s="121"/>
      <c r="RUW702" s="121"/>
      <c r="RUX702" s="121"/>
      <c r="RUY702" s="121"/>
      <c r="RUZ702" s="121"/>
      <c r="RVA702" s="121"/>
      <c r="RVB702" s="121"/>
      <c r="RVC702" s="121"/>
      <c r="RVD702" s="121"/>
      <c r="RVE702" s="121"/>
      <c r="RVF702" s="121"/>
      <c r="RVG702" s="121"/>
      <c r="RVH702" s="121"/>
      <c r="RVI702" s="121"/>
      <c r="RVJ702" s="121"/>
      <c r="RVK702" s="121"/>
      <c r="RVL702" s="121"/>
      <c r="RVM702" s="121"/>
      <c r="RVN702" s="121"/>
      <c r="RVO702" s="121"/>
      <c r="RVP702" s="121"/>
      <c r="RVQ702" s="121"/>
      <c r="RVR702" s="121"/>
      <c r="RVS702" s="121"/>
      <c r="RVT702" s="121"/>
      <c r="RVU702" s="121"/>
      <c r="RVV702" s="121"/>
      <c r="RVW702" s="121"/>
      <c r="RVX702" s="121"/>
      <c r="RVY702" s="121"/>
      <c r="RVZ702" s="121"/>
      <c r="RWA702" s="121"/>
      <c r="RWB702" s="121"/>
      <c r="RWC702" s="121"/>
      <c r="RWD702" s="121"/>
      <c r="RWE702" s="121"/>
      <c r="RWF702" s="121"/>
      <c r="RWG702" s="121"/>
      <c r="RWH702" s="121"/>
      <c r="RWI702" s="121"/>
      <c r="RWJ702" s="121"/>
      <c r="RWK702" s="121"/>
      <c r="RWL702" s="121"/>
      <c r="RWM702" s="121"/>
      <c r="RWN702" s="121"/>
      <c r="RWO702" s="121"/>
      <c r="RWP702" s="121"/>
      <c r="RWQ702" s="121"/>
      <c r="RWR702" s="121"/>
      <c r="RWS702" s="121"/>
      <c r="RWT702" s="121"/>
      <c r="RWU702" s="121"/>
      <c r="RWV702" s="121"/>
      <c r="RWW702" s="121"/>
      <c r="RWX702" s="121"/>
      <c r="RWY702" s="121"/>
      <c r="RWZ702" s="121"/>
      <c r="RXA702" s="121"/>
      <c r="RXB702" s="121"/>
      <c r="RXC702" s="121"/>
      <c r="RXD702" s="121"/>
      <c r="RXE702" s="121"/>
      <c r="RXF702" s="121"/>
      <c r="RXG702" s="121"/>
      <c r="RXH702" s="121"/>
      <c r="RXI702" s="121"/>
      <c r="RXJ702" s="121"/>
      <c r="RXK702" s="121"/>
      <c r="RXL702" s="121"/>
      <c r="RXM702" s="121"/>
      <c r="RXN702" s="121"/>
      <c r="RXO702" s="121"/>
      <c r="RXP702" s="121"/>
      <c r="RXQ702" s="121"/>
      <c r="RXR702" s="121"/>
      <c r="RXS702" s="121"/>
      <c r="RXT702" s="121"/>
      <c r="RXU702" s="121"/>
      <c r="RXV702" s="121"/>
      <c r="RXW702" s="121"/>
      <c r="RXX702" s="121"/>
      <c r="RXY702" s="121"/>
      <c r="RXZ702" s="121"/>
      <c r="RYA702" s="121"/>
      <c r="RYB702" s="121"/>
      <c r="RYC702" s="121"/>
      <c r="RYD702" s="121"/>
      <c r="RYE702" s="121"/>
      <c r="RYF702" s="121"/>
      <c r="RYG702" s="121"/>
      <c r="RYH702" s="121"/>
      <c r="RYI702" s="121"/>
      <c r="RYJ702" s="121"/>
      <c r="RYK702" s="121"/>
      <c r="RYL702" s="121"/>
      <c r="RYM702" s="121"/>
      <c r="RYN702" s="121"/>
      <c r="RYO702" s="121"/>
      <c r="RYP702" s="121"/>
      <c r="RYQ702" s="121"/>
      <c r="RYR702" s="121"/>
      <c r="RYS702" s="121"/>
      <c r="RYT702" s="121"/>
      <c r="RYU702" s="121"/>
      <c r="RYV702" s="121"/>
      <c r="RYW702" s="121"/>
      <c r="RYX702" s="121"/>
      <c r="RYY702" s="121"/>
      <c r="RYZ702" s="121"/>
      <c r="RZA702" s="121"/>
      <c r="RZB702" s="121"/>
      <c r="RZC702" s="121"/>
      <c r="RZD702" s="121"/>
      <c r="RZE702" s="121"/>
      <c r="RZF702" s="121"/>
      <c r="RZG702" s="121"/>
      <c r="RZH702" s="121"/>
      <c r="RZI702" s="121"/>
      <c r="RZJ702" s="121"/>
      <c r="RZK702" s="121"/>
      <c r="RZL702" s="121"/>
      <c r="RZM702" s="121"/>
      <c r="RZN702" s="121"/>
      <c r="RZO702" s="121"/>
      <c r="RZP702" s="121"/>
      <c r="RZQ702" s="121"/>
      <c r="RZR702" s="121"/>
      <c r="RZS702" s="121"/>
      <c r="RZT702" s="121"/>
      <c r="RZU702" s="121"/>
      <c r="RZV702" s="121"/>
      <c r="RZW702" s="121"/>
      <c r="RZX702" s="121"/>
      <c r="RZY702" s="121"/>
      <c r="RZZ702" s="121"/>
      <c r="SAA702" s="121"/>
      <c r="SAB702" s="121"/>
      <c r="SAC702" s="121"/>
      <c r="SAD702" s="121"/>
      <c r="SAE702" s="121"/>
      <c r="SAF702" s="121"/>
      <c r="SAG702" s="121"/>
      <c r="SAH702" s="121"/>
      <c r="SAI702" s="121"/>
      <c r="SAJ702" s="121"/>
      <c r="SAK702" s="121"/>
      <c r="SAL702" s="121"/>
      <c r="SAM702" s="121"/>
      <c r="SAN702" s="121"/>
      <c r="SAO702" s="121"/>
      <c r="SAP702" s="121"/>
      <c r="SAQ702" s="121"/>
      <c r="SAR702" s="121"/>
      <c r="SAS702" s="121"/>
      <c r="SAT702" s="121"/>
      <c r="SAU702" s="121"/>
      <c r="SAV702" s="121"/>
      <c r="SAW702" s="121"/>
      <c r="SAX702" s="121"/>
      <c r="SAY702" s="121"/>
      <c r="SAZ702" s="121"/>
      <c r="SBA702" s="121"/>
      <c r="SBB702" s="121"/>
      <c r="SBC702" s="121"/>
      <c r="SBD702" s="121"/>
      <c r="SBE702" s="121"/>
      <c r="SBF702" s="121"/>
      <c r="SBG702" s="121"/>
      <c r="SBH702" s="121"/>
      <c r="SBI702" s="121"/>
      <c r="SBJ702" s="121"/>
      <c r="SBK702" s="121"/>
      <c r="SBL702" s="121"/>
      <c r="SBM702" s="121"/>
      <c r="SBN702" s="121"/>
      <c r="SBO702" s="121"/>
      <c r="SBP702" s="121"/>
      <c r="SBQ702" s="121"/>
      <c r="SBR702" s="121"/>
      <c r="SBS702" s="121"/>
      <c r="SBT702" s="121"/>
      <c r="SBU702" s="121"/>
      <c r="SBV702" s="121"/>
      <c r="SBW702" s="121"/>
      <c r="SBX702" s="121"/>
      <c r="SBY702" s="121"/>
      <c r="SBZ702" s="121"/>
      <c r="SCA702" s="121"/>
      <c r="SCB702" s="121"/>
      <c r="SCC702" s="121"/>
      <c r="SCD702" s="121"/>
      <c r="SCE702" s="121"/>
      <c r="SCF702" s="121"/>
      <c r="SCG702" s="121"/>
      <c r="SCH702" s="121"/>
      <c r="SCI702" s="121"/>
      <c r="SCJ702" s="121"/>
      <c r="SCK702" s="121"/>
      <c r="SCL702" s="121"/>
      <c r="SCM702" s="121"/>
      <c r="SCN702" s="121"/>
      <c r="SCO702" s="121"/>
      <c r="SCP702" s="121"/>
      <c r="SCQ702" s="121"/>
      <c r="SCR702" s="121"/>
      <c r="SCS702" s="121"/>
      <c r="SCT702" s="121"/>
      <c r="SCU702" s="121"/>
      <c r="SCV702" s="121"/>
      <c r="SCW702" s="121"/>
      <c r="SCX702" s="121"/>
      <c r="SCY702" s="121"/>
      <c r="SCZ702" s="121"/>
      <c r="SDA702" s="121"/>
      <c r="SDB702" s="121"/>
      <c r="SDC702" s="121"/>
      <c r="SDD702" s="121"/>
      <c r="SDE702" s="121"/>
      <c r="SDF702" s="121"/>
      <c r="SDG702" s="121"/>
      <c r="SDH702" s="121"/>
      <c r="SDI702" s="121"/>
      <c r="SDJ702" s="121"/>
      <c r="SDK702" s="121"/>
      <c r="SDL702" s="121"/>
      <c r="SDM702" s="121"/>
      <c r="SDN702" s="121"/>
      <c r="SDO702" s="121"/>
      <c r="SDP702" s="121"/>
      <c r="SDQ702" s="121"/>
      <c r="SDR702" s="121"/>
      <c r="SDS702" s="121"/>
      <c r="SDT702" s="121"/>
      <c r="SDU702" s="121"/>
      <c r="SDV702" s="121"/>
      <c r="SDW702" s="121"/>
      <c r="SDX702" s="121"/>
      <c r="SDY702" s="121"/>
      <c r="SDZ702" s="121"/>
      <c r="SEA702" s="121"/>
      <c r="SEB702" s="121"/>
      <c r="SEC702" s="121"/>
      <c r="SED702" s="121"/>
      <c r="SEE702" s="121"/>
      <c r="SEF702" s="121"/>
      <c r="SEG702" s="121"/>
      <c r="SEH702" s="121"/>
      <c r="SEI702" s="121"/>
      <c r="SEJ702" s="121"/>
      <c r="SEK702" s="121"/>
      <c r="SEL702" s="121"/>
      <c r="SEM702" s="121"/>
      <c r="SEN702" s="121"/>
      <c r="SEO702" s="121"/>
      <c r="SEP702" s="121"/>
      <c r="SEQ702" s="121"/>
      <c r="SER702" s="121"/>
      <c r="SES702" s="121"/>
      <c r="SET702" s="121"/>
      <c r="SEU702" s="121"/>
      <c r="SEV702" s="121"/>
      <c r="SEW702" s="121"/>
      <c r="SEX702" s="121"/>
      <c r="SEY702" s="121"/>
      <c r="SEZ702" s="121"/>
      <c r="SFA702" s="121"/>
      <c r="SFB702" s="121"/>
      <c r="SFC702" s="121"/>
      <c r="SFD702" s="121"/>
      <c r="SFE702" s="121"/>
      <c r="SFF702" s="121"/>
      <c r="SFG702" s="121"/>
      <c r="SFH702" s="121"/>
      <c r="SFI702" s="121"/>
      <c r="SFJ702" s="121"/>
      <c r="SFK702" s="121"/>
      <c r="SFL702" s="121"/>
      <c r="SFM702" s="121"/>
      <c r="SFN702" s="121"/>
      <c r="SFO702" s="121"/>
      <c r="SFP702" s="121"/>
      <c r="SFQ702" s="121"/>
      <c r="SFR702" s="121"/>
      <c r="SFS702" s="121"/>
      <c r="SFT702" s="121"/>
      <c r="SFU702" s="121"/>
      <c r="SFV702" s="121"/>
      <c r="SFW702" s="121"/>
      <c r="SFX702" s="121"/>
      <c r="SFY702" s="121"/>
      <c r="SFZ702" s="121"/>
      <c r="SGA702" s="121"/>
      <c r="SGB702" s="121"/>
      <c r="SGC702" s="121"/>
      <c r="SGD702" s="121"/>
      <c r="SGE702" s="121"/>
      <c r="SGF702" s="121"/>
      <c r="SGG702" s="121"/>
      <c r="SGH702" s="121"/>
      <c r="SGI702" s="121"/>
      <c r="SGJ702" s="121"/>
      <c r="SGK702" s="121"/>
      <c r="SGL702" s="121"/>
      <c r="SGM702" s="121"/>
      <c r="SGN702" s="121"/>
      <c r="SGO702" s="121"/>
      <c r="SGP702" s="121"/>
      <c r="SGQ702" s="121"/>
      <c r="SGR702" s="121"/>
      <c r="SGS702" s="121"/>
      <c r="SGT702" s="121"/>
      <c r="SGU702" s="121"/>
      <c r="SGV702" s="121"/>
      <c r="SGW702" s="121"/>
      <c r="SGX702" s="121"/>
      <c r="SGY702" s="121"/>
      <c r="SGZ702" s="121"/>
      <c r="SHA702" s="121"/>
      <c r="SHB702" s="121"/>
      <c r="SHC702" s="121"/>
      <c r="SHD702" s="121"/>
      <c r="SHE702" s="121"/>
      <c r="SHF702" s="121"/>
      <c r="SHG702" s="121"/>
      <c r="SHH702" s="121"/>
      <c r="SHI702" s="121"/>
      <c r="SHJ702" s="121"/>
      <c r="SHK702" s="121"/>
      <c r="SHL702" s="121"/>
      <c r="SHM702" s="121"/>
      <c r="SHN702" s="121"/>
      <c r="SHO702" s="121"/>
      <c r="SHP702" s="121"/>
      <c r="SHQ702" s="121"/>
      <c r="SHR702" s="121"/>
      <c r="SHS702" s="121"/>
      <c r="SHT702" s="121"/>
      <c r="SHU702" s="121"/>
      <c r="SHV702" s="121"/>
      <c r="SHW702" s="121"/>
      <c r="SHX702" s="121"/>
      <c r="SHY702" s="121"/>
      <c r="SHZ702" s="121"/>
      <c r="SIA702" s="121"/>
      <c r="SIB702" s="121"/>
      <c r="SIC702" s="121"/>
      <c r="SID702" s="121"/>
      <c r="SIE702" s="121"/>
      <c r="SIF702" s="121"/>
      <c r="SIG702" s="121"/>
      <c r="SIH702" s="121"/>
      <c r="SII702" s="121"/>
      <c r="SIJ702" s="121"/>
      <c r="SIK702" s="121"/>
      <c r="SIL702" s="121"/>
      <c r="SIM702" s="121"/>
      <c r="SIN702" s="121"/>
      <c r="SIO702" s="121"/>
      <c r="SIP702" s="121"/>
      <c r="SIQ702" s="121"/>
      <c r="SIR702" s="121"/>
      <c r="SIS702" s="121"/>
      <c r="SIT702" s="121"/>
      <c r="SIU702" s="121"/>
      <c r="SIV702" s="121"/>
      <c r="SIW702" s="121"/>
      <c r="SIX702" s="121"/>
      <c r="SIY702" s="121"/>
      <c r="SIZ702" s="121"/>
      <c r="SJA702" s="121"/>
      <c r="SJB702" s="121"/>
      <c r="SJC702" s="121"/>
      <c r="SJD702" s="121"/>
      <c r="SJE702" s="121"/>
      <c r="SJF702" s="121"/>
      <c r="SJG702" s="121"/>
      <c r="SJH702" s="121"/>
      <c r="SJI702" s="121"/>
      <c r="SJJ702" s="121"/>
      <c r="SJK702" s="121"/>
      <c r="SJL702" s="121"/>
      <c r="SJM702" s="121"/>
      <c r="SJN702" s="121"/>
      <c r="SJO702" s="121"/>
      <c r="SJP702" s="121"/>
      <c r="SJQ702" s="121"/>
      <c r="SJR702" s="121"/>
      <c r="SJS702" s="121"/>
      <c r="SJT702" s="121"/>
      <c r="SJU702" s="121"/>
      <c r="SJV702" s="121"/>
      <c r="SJW702" s="121"/>
      <c r="SJX702" s="121"/>
      <c r="SJY702" s="121"/>
      <c r="SJZ702" s="121"/>
      <c r="SKA702" s="121"/>
      <c r="SKB702" s="121"/>
      <c r="SKC702" s="121"/>
      <c r="SKD702" s="121"/>
      <c r="SKE702" s="121"/>
      <c r="SKF702" s="121"/>
      <c r="SKG702" s="121"/>
      <c r="SKH702" s="121"/>
      <c r="SKI702" s="121"/>
      <c r="SKJ702" s="121"/>
      <c r="SKK702" s="121"/>
      <c r="SKL702" s="121"/>
      <c r="SKM702" s="121"/>
      <c r="SKN702" s="121"/>
      <c r="SKO702" s="121"/>
      <c r="SKP702" s="121"/>
      <c r="SKQ702" s="121"/>
      <c r="SKR702" s="121"/>
      <c r="SKS702" s="121"/>
      <c r="SKT702" s="121"/>
      <c r="SKU702" s="121"/>
      <c r="SKV702" s="121"/>
      <c r="SKW702" s="121"/>
      <c r="SKX702" s="121"/>
      <c r="SKY702" s="121"/>
      <c r="SKZ702" s="121"/>
      <c r="SLA702" s="121"/>
      <c r="SLB702" s="121"/>
      <c r="SLC702" s="121"/>
      <c r="SLD702" s="121"/>
      <c r="SLE702" s="121"/>
      <c r="SLF702" s="121"/>
      <c r="SLG702" s="121"/>
      <c r="SLH702" s="121"/>
      <c r="SLI702" s="121"/>
      <c r="SLJ702" s="121"/>
      <c r="SLK702" s="121"/>
      <c r="SLL702" s="121"/>
      <c r="SLM702" s="121"/>
      <c r="SLN702" s="121"/>
      <c r="SLO702" s="121"/>
      <c r="SLP702" s="121"/>
      <c r="SLQ702" s="121"/>
      <c r="SLR702" s="121"/>
      <c r="SLS702" s="121"/>
      <c r="SLT702" s="121"/>
      <c r="SLU702" s="121"/>
      <c r="SLV702" s="121"/>
      <c r="SLW702" s="121"/>
      <c r="SLX702" s="121"/>
      <c r="SLY702" s="121"/>
      <c r="SLZ702" s="121"/>
      <c r="SMA702" s="121"/>
      <c r="SMB702" s="121"/>
      <c r="SMC702" s="121"/>
      <c r="SMD702" s="121"/>
      <c r="SME702" s="121"/>
      <c r="SMF702" s="121"/>
      <c r="SMG702" s="121"/>
      <c r="SMH702" s="121"/>
      <c r="SMI702" s="121"/>
      <c r="SMJ702" s="121"/>
      <c r="SMK702" s="121"/>
      <c r="SML702" s="121"/>
      <c r="SMM702" s="121"/>
      <c r="SMN702" s="121"/>
      <c r="SMO702" s="121"/>
      <c r="SMP702" s="121"/>
      <c r="SMQ702" s="121"/>
      <c r="SMR702" s="121"/>
      <c r="SMS702" s="121"/>
      <c r="SMT702" s="121"/>
      <c r="SMU702" s="121"/>
      <c r="SMV702" s="121"/>
      <c r="SMW702" s="121"/>
      <c r="SMX702" s="121"/>
      <c r="SMY702" s="121"/>
      <c r="SMZ702" s="121"/>
      <c r="SNA702" s="121"/>
      <c r="SNB702" s="121"/>
      <c r="SNC702" s="121"/>
      <c r="SND702" s="121"/>
      <c r="SNE702" s="121"/>
      <c r="SNF702" s="121"/>
      <c r="SNG702" s="121"/>
      <c r="SNH702" s="121"/>
      <c r="SNI702" s="121"/>
      <c r="SNJ702" s="121"/>
      <c r="SNK702" s="121"/>
      <c r="SNL702" s="121"/>
      <c r="SNM702" s="121"/>
      <c r="SNN702" s="121"/>
      <c r="SNO702" s="121"/>
      <c r="SNP702" s="121"/>
      <c r="SNQ702" s="121"/>
      <c r="SNR702" s="121"/>
      <c r="SNS702" s="121"/>
      <c r="SNT702" s="121"/>
      <c r="SNU702" s="121"/>
      <c r="SNV702" s="121"/>
      <c r="SNW702" s="121"/>
      <c r="SNX702" s="121"/>
      <c r="SNY702" s="121"/>
      <c r="SNZ702" s="121"/>
      <c r="SOA702" s="121"/>
      <c r="SOB702" s="121"/>
      <c r="SOC702" s="121"/>
      <c r="SOD702" s="121"/>
      <c r="SOE702" s="121"/>
      <c r="SOF702" s="121"/>
      <c r="SOG702" s="121"/>
      <c r="SOH702" s="121"/>
      <c r="SOI702" s="121"/>
      <c r="SOJ702" s="121"/>
      <c r="SOK702" s="121"/>
      <c r="SOL702" s="121"/>
      <c r="SOM702" s="121"/>
      <c r="SON702" s="121"/>
      <c r="SOO702" s="121"/>
      <c r="SOP702" s="121"/>
      <c r="SOQ702" s="121"/>
      <c r="SOR702" s="121"/>
      <c r="SOS702" s="121"/>
      <c r="SOT702" s="121"/>
      <c r="SOU702" s="121"/>
      <c r="SOV702" s="121"/>
      <c r="SOW702" s="121"/>
      <c r="SOX702" s="121"/>
      <c r="SOY702" s="121"/>
      <c r="SOZ702" s="121"/>
      <c r="SPA702" s="121"/>
      <c r="SPB702" s="121"/>
      <c r="SPC702" s="121"/>
      <c r="SPD702" s="121"/>
      <c r="SPE702" s="121"/>
      <c r="SPF702" s="121"/>
      <c r="SPG702" s="121"/>
      <c r="SPH702" s="121"/>
      <c r="SPI702" s="121"/>
      <c r="SPJ702" s="121"/>
      <c r="SPK702" s="121"/>
      <c r="SPL702" s="121"/>
      <c r="SPM702" s="121"/>
      <c r="SPN702" s="121"/>
      <c r="SPO702" s="121"/>
      <c r="SPP702" s="121"/>
      <c r="SPQ702" s="121"/>
      <c r="SPR702" s="121"/>
      <c r="SPS702" s="121"/>
      <c r="SPT702" s="121"/>
      <c r="SPU702" s="121"/>
      <c r="SPV702" s="121"/>
      <c r="SPW702" s="121"/>
      <c r="SPX702" s="121"/>
      <c r="SPY702" s="121"/>
      <c r="SPZ702" s="121"/>
      <c r="SQA702" s="121"/>
      <c r="SQB702" s="121"/>
      <c r="SQC702" s="121"/>
      <c r="SQD702" s="121"/>
      <c r="SQE702" s="121"/>
      <c r="SQF702" s="121"/>
      <c r="SQG702" s="121"/>
      <c r="SQH702" s="121"/>
      <c r="SQI702" s="121"/>
      <c r="SQJ702" s="121"/>
      <c r="SQK702" s="121"/>
      <c r="SQL702" s="121"/>
      <c r="SQM702" s="121"/>
      <c r="SQN702" s="121"/>
      <c r="SQO702" s="121"/>
      <c r="SQP702" s="121"/>
      <c r="SQQ702" s="121"/>
      <c r="SQR702" s="121"/>
      <c r="SQS702" s="121"/>
      <c r="SQT702" s="121"/>
      <c r="SQU702" s="121"/>
      <c r="SQV702" s="121"/>
      <c r="SQW702" s="121"/>
      <c r="SQX702" s="121"/>
      <c r="SQY702" s="121"/>
      <c r="SQZ702" s="121"/>
      <c r="SRA702" s="121"/>
      <c r="SRB702" s="121"/>
      <c r="SRC702" s="121"/>
      <c r="SRD702" s="121"/>
      <c r="SRE702" s="121"/>
      <c r="SRF702" s="121"/>
      <c r="SRG702" s="121"/>
      <c r="SRH702" s="121"/>
      <c r="SRI702" s="121"/>
      <c r="SRJ702" s="121"/>
      <c r="SRK702" s="121"/>
      <c r="SRL702" s="121"/>
      <c r="SRM702" s="121"/>
      <c r="SRN702" s="121"/>
      <c r="SRO702" s="121"/>
      <c r="SRP702" s="121"/>
      <c r="SRQ702" s="121"/>
      <c r="SRR702" s="121"/>
      <c r="SRS702" s="121"/>
      <c r="SRT702" s="121"/>
      <c r="SRU702" s="121"/>
      <c r="SRV702" s="121"/>
      <c r="SRW702" s="121"/>
      <c r="SRX702" s="121"/>
      <c r="SRY702" s="121"/>
      <c r="SRZ702" s="121"/>
      <c r="SSA702" s="121"/>
      <c r="SSB702" s="121"/>
      <c r="SSC702" s="121"/>
      <c r="SSD702" s="121"/>
      <c r="SSE702" s="121"/>
      <c r="SSF702" s="121"/>
      <c r="SSG702" s="121"/>
      <c r="SSH702" s="121"/>
      <c r="SSI702" s="121"/>
      <c r="SSJ702" s="121"/>
      <c r="SSK702" s="121"/>
      <c r="SSL702" s="121"/>
      <c r="SSM702" s="121"/>
      <c r="SSN702" s="121"/>
      <c r="SSO702" s="121"/>
      <c r="SSP702" s="121"/>
      <c r="SSQ702" s="121"/>
      <c r="SSR702" s="121"/>
      <c r="SSS702" s="121"/>
      <c r="SST702" s="121"/>
      <c r="SSU702" s="121"/>
      <c r="SSV702" s="121"/>
      <c r="SSW702" s="121"/>
      <c r="SSX702" s="121"/>
      <c r="SSY702" s="121"/>
      <c r="SSZ702" s="121"/>
      <c r="STA702" s="121"/>
      <c r="STB702" s="121"/>
      <c r="STC702" s="121"/>
      <c r="STD702" s="121"/>
      <c r="STE702" s="121"/>
      <c r="STF702" s="121"/>
      <c r="STG702" s="121"/>
      <c r="STH702" s="121"/>
      <c r="STI702" s="121"/>
      <c r="STJ702" s="121"/>
      <c r="STK702" s="121"/>
      <c r="STL702" s="121"/>
      <c r="STM702" s="121"/>
      <c r="STN702" s="121"/>
      <c r="STO702" s="121"/>
      <c r="STP702" s="121"/>
      <c r="STQ702" s="121"/>
      <c r="STR702" s="121"/>
      <c r="STS702" s="121"/>
      <c r="STT702" s="121"/>
      <c r="STU702" s="121"/>
      <c r="STV702" s="121"/>
      <c r="STW702" s="121"/>
      <c r="STX702" s="121"/>
      <c r="STY702" s="121"/>
      <c r="STZ702" s="121"/>
      <c r="SUA702" s="121"/>
      <c r="SUB702" s="121"/>
      <c r="SUC702" s="121"/>
      <c r="SUD702" s="121"/>
      <c r="SUE702" s="121"/>
      <c r="SUF702" s="121"/>
      <c r="SUG702" s="121"/>
      <c r="SUH702" s="121"/>
      <c r="SUI702" s="121"/>
      <c r="SUJ702" s="121"/>
      <c r="SUK702" s="121"/>
      <c r="SUL702" s="121"/>
      <c r="SUM702" s="121"/>
      <c r="SUN702" s="121"/>
      <c r="SUO702" s="121"/>
      <c r="SUP702" s="121"/>
      <c r="SUQ702" s="121"/>
      <c r="SUR702" s="121"/>
      <c r="SUS702" s="121"/>
      <c r="SUT702" s="121"/>
      <c r="SUU702" s="121"/>
      <c r="SUV702" s="121"/>
      <c r="SUW702" s="121"/>
      <c r="SUX702" s="121"/>
      <c r="SUY702" s="121"/>
      <c r="SUZ702" s="121"/>
      <c r="SVA702" s="121"/>
      <c r="SVB702" s="121"/>
      <c r="SVC702" s="121"/>
      <c r="SVD702" s="121"/>
      <c r="SVE702" s="121"/>
      <c r="SVF702" s="121"/>
      <c r="SVG702" s="121"/>
      <c r="SVH702" s="121"/>
      <c r="SVI702" s="121"/>
      <c r="SVJ702" s="121"/>
      <c r="SVK702" s="121"/>
      <c r="SVL702" s="121"/>
      <c r="SVM702" s="121"/>
      <c r="SVN702" s="121"/>
      <c r="SVO702" s="121"/>
      <c r="SVP702" s="121"/>
      <c r="SVQ702" s="121"/>
      <c r="SVR702" s="121"/>
      <c r="SVS702" s="121"/>
      <c r="SVT702" s="121"/>
      <c r="SVU702" s="121"/>
      <c r="SVV702" s="121"/>
      <c r="SVW702" s="121"/>
      <c r="SVX702" s="121"/>
      <c r="SVY702" s="121"/>
      <c r="SVZ702" s="121"/>
      <c r="SWA702" s="121"/>
      <c r="SWB702" s="121"/>
      <c r="SWC702" s="121"/>
      <c r="SWD702" s="121"/>
      <c r="SWE702" s="121"/>
      <c r="SWF702" s="121"/>
      <c r="SWG702" s="121"/>
      <c r="SWH702" s="121"/>
      <c r="SWI702" s="121"/>
      <c r="SWJ702" s="121"/>
      <c r="SWK702" s="121"/>
      <c r="SWL702" s="121"/>
      <c r="SWM702" s="121"/>
      <c r="SWN702" s="121"/>
      <c r="SWO702" s="121"/>
      <c r="SWP702" s="121"/>
      <c r="SWQ702" s="121"/>
      <c r="SWR702" s="121"/>
      <c r="SWS702" s="121"/>
      <c r="SWT702" s="121"/>
      <c r="SWU702" s="121"/>
      <c r="SWV702" s="121"/>
      <c r="SWW702" s="121"/>
      <c r="SWX702" s="121"/>
      <c r="SWY702" s="121"/>
      <c r="SWZ702" s="121"/>
      <c r="SXA702" s="121"/>
      <c r="SXB702" s="121"/>
      <c r="SXC702" s="121"/>
      <c r="SXD702" s="121"/>
      <c r="SXE702" s="121"/>
      <c r="SXF702" s="121"/>
      <c r="SXG702" s="121"/>
      <c r="SXH702" s="121"/>
      <c r="SXI702" s="121"/>
      <c r="SXJ702" s="121"/>
      <c r="SXK702" s="121"/>
      <c r="SXL702" s="121"/>
      <c r="SXM702" s="121"/>
      <c r="SXN702" s="121"/>
      <c r="SXO702" s="121"/>
      <c r="SXP702" s="121"/>
      <c r="SXQ702" s="121"/>
      <c r="SXR702" s="121"/>
      <c r="SXS702" s="121"/>
      <c r="SXT702" s="121"/>
      <c r="SXU702" s="121"/>
      <c r="SXV702" s="121"/>
      <c r="SXW702" s="121"/>
      <c r="SXX702" s="121"/>
      <c r="SXY702" s="121"/>
      <c r="SXZ702" s="121"/>
      <c r="SYA702" s="121"/>
      <c r="SYB702" s="121"/>
      <c r="SYC702" s="121"/>
      <c r="SYD702" s="121"/>
      <c r="SYE702" s="121"/>
      <c r="SYF702" s="121"/>
      <c r="SYG702" s="121"/>
      <c r="SYH702" s="121"/>
      <c r="SYI702" s="121"/>
      <c r="SYJ702" s="121"/>
      <c r="SYK702" s="121"/>
      <c r="SYL702" s="121"/>
      <c r="SYM702" s="121"/>
      <c r="SYN702" s="121"/>
      <c r="SYO702" s="121"/>
      <c r="SYP702" s="121"/>
      <c r="SYQ702" s="121"/>
      <c r="SYR702" s="121"/>
      <c r="SYS702" s="121"/>
      <c r="SYT702" s="121"/>
      <c r="SYU702" s="121"/>
      <c r="SYV702" s="121"/>
      <c r="SYW702" s="121"/>
      <c r="SYX702" s="121"/>
      <c r="SYY702" s="121"/>
      <c r="SYZ702" s="121"/>
      <c r="SZA702" s="121"/>
      <c r="SZB702" s="121"/>
      <c r="SZC702" s="121"/>
      <c r="SZD702" s="121"/>
      <c r="SZE702" s="121"/>
      <c r="SZF702" s="121"/>
      <c r="SZG702" s="121"/>
      <c r="SZH702" s="121"/>
      <c r="SZI702" s="121"/>
      <c r="SZJ702" s="121"/>
      <c r="SZK702" s="121"/>
      <c r="SZL702" s="121"/>
      <c r="SZM702" s="121"/>
      <c r="SZN702" s="121"/>
      <c r="SZO702" s="121"/>
      <c r="SZP702" s="121"/>
      <c r="SZQ702" s="121"/>
      <c r="SZR702" s="121"/>
      <c r="SZS702" s="121"/>
      <c r="SZT702" s="121"/>
      <c r="SZU702" s="121"/>
      <c r="SZV702" s="121"/>
      <c r="SZW702" s="121"/>
      <c r="SZX702" s="121"/>
      <c r="SZY702" s="121"/>
      <c r="SZZ702" s="121"/>
      <c r="TAA702" s="121"/>
      <c r="TAB702" s="121"/>
      <c r="TAC702" s="121"/>
      <c r="TAD702" s="121"/>
      <c r="TAE702" s="121"/>
      <c r="TAF702" s="121"/>
      <c r="TAG702" s="121"/>
      <c r="TAH702" s="121"/>
      <c r="TAI702" s="121"/>
      <c r="TAJ702" s="121"/>
      <c r="TAK702" s="121"/>
      <c r="TAL702" s="121"/>
      <c r="TAM702" s="121"/>
      <c r="TAN702" s="121"/>
      <c r="TAO702" s="121"/>
      <c r="TAP702" s="121"/>
      <c r="TAQ702" s="121"/>
      <c r="TAR702" s="121"/>
      <c r="TAS702" s="121"/>
      <c r="TAT702" s="121"/>
      <c r="TAU702" s="121"/>
      <c r="TAV702" s="121"/>
      <c r="TAW702" s="121"/>
      <c r="TAX702" s="121"/>
      <c r="TAY702" s="121"/>
      <c r="TAZ702" s="121"/>
      <c r="TBA702" s="121"/>
      <c r="TBB702" s="121"/>
      <c r="TBC702" s="121"/>
      <c r="TBD702" s="121"/>
      <c r="TBE702" s="121"/>
      <c r="TBF702" s="121"/>
      <c r="TBG702" s="121"/>
      <c r="TBH702" s="121"/>
      <c r="TBI702" s="121"/>
      <c r="TBJ702" s="121"/>
      <c r="TBK702" s="121"/>
      <c r="TBL702" s="121"/>
      <c r="TBM702" s="121"/>
      <c r="TBN702" s="121"/>
      <c r="TBO702" s="121"/>
      <c r="TBP702" s="121"/>
      <c r="TBQ702" s="121"/>
      <c r="TBR702" s="121"/>
      <c r="TBS702" s="121"/>
      <c r="TBT702" s="121"/>
      <c r="TBU702" s="121"/>
      <c r="TBV702" s="121"/>
      <c r="TBW702" s="121"/>
      <c r="TBX702" s="121"/>
      <c r="TBY702" s="121"/>
      <c r="TBZ702" s="121"/>
      <c r="TCA702" s="121"/>
      <c r="TCB702" s="121"/>
      <c r="TCC702" s="121"/>
      <c r="TCD702" s="121"/>
      <c r="TCE702" s="121"/>
      <c r="TCF702" s="121"/>
      <c r="TCG702" s="121"/>
      <c r="TCH702" s="121"/>
      <c r="TCI702" s="121"/>
      <c r="TCJ702" s="121"/>
      <c r="TCK702" s="121"/>
      <c r="TCL702" s="121"/>
      <c r="TCM702" s="121"/>
      <c r="TCN702" s="121"/>
      <c r="TCO702" s="121"/>
      <c r="TCP702" s="121"/>
      <c r="TCQ702" s="121"/>
      <c r="TCR702" s="121"/>
      <c r="TCS702" s="121"/>
      <c r="TCT702" s="121"/>
      <c r="TCU702" s="121"/>
      <c r="TCV702" s="121"/>
      <c r="TCW702" s="121"/>
      <c r="TCX702" s="121"/>
      <c r="TCY702" s="121"/>
      <c r="TCZ702" s="121"/>
      <c r="TDA702" s="121"/>
      <c r="TDB702" s="121"/>
      <c r="TDC702" s="121"/>
      <c r="TDD702" s="121"/>
      <c r="TDE702" s="121"/>
      <c r="TDF702" s="121"/>
      <c r="TDG702" s="121"/>
      <c r="TDH702" s="121"/>
      <c r="TDI702" s="121"/>
      <c r="TDJ702" s="121"/>
      <c r="TDK702" s="121"/>
      <c r="TDL702" s="121"/>
      <c r="TDM702" s="121"/>
      <c r="TDN702" s="121"/>
      <c r="TDO702" s="121"/>
      <c r="TDP702" s="121"/>
      <c r="TDQ702" s="121"/>
      <c r="TDR702" s="121"/>
      <c r="TDS702" s="121"/>
      <c r="TDT702" s="121"/>
      <c r="TDU702" s="121"/>
      <c r="TDV702" s="121"/>
      <c r="TDW702" s="121"/>
      <c r="TDX702" s="121"/>
      <c r="TDY702" s="121"/>
      <c r="TDZ702" s="121"/>
      <c r="TEA702" s="121"/>
      <c r="TEB702" s="121"/>
      <c r="TEC702" s="121"/>
      <c r="TED702" s="121"/>
      <c r="TEE702" s="121"/>
      <c r="TEF702" s="121"/>
      <c r="TEG702" s="121"/>
      <c r="TEH702" s="121"/>
      <c r="TEI702" s="121"/>
      <c r="TEJ702" s="121"/>
      <c r="TEK702" s="121"/>
      <c r="TEL702" s="121"/>
      <c r="TEM702" s="121"/>
      <c r="TEN702" s="121"/>
      <c r="TEO702" s="121"/>
      <c r="TEP702" s="121"/>
      <c r="TEQ702" s="121"/>
      <c r="TER702" s="121"/>
      <c r="TES702" s="121"/>
      <c r="TET702" s="121"/>
      <c r="TEU702" s="121"/>
      <c r="TEV702" s="121"/>
      <c r="TEW702" s="121"/>
      <c r="TEX702" s="121"/>
      <c r="TEY702" s="121"/>
      <c r="TEZ702" s="121"/>
      <c r="TFA702" s="121"/>
      <c r="TFB702" s="121"/>
      <c r="TFC702" s="121"/>
      <c r="TFD702" s="121"/>
      <c r="TFE702" s="121"/>
      <c r="TFF702" s="121"/>
      <c r="TFG702" s="121"/>
      <c r="TFH702" s="121"/>
      <c r="TFI702" s="121"/>
      <c r="TFJ702" s="121"/>
      <c r="TFK702" s="121"/>
      <c r="TFL702" s="121"/>
      <c r="TFM702" s="121"/>
      <c r="TFN702" s="121"/>
      <c r="TFO702" s="121"/>
      <c r="TFP702" s="121"/>
      <c r="TFQ702" s="121"/>
      <c r="TFR702" s="121"/>
      <c r="TFS702" s="121"/>
      <c r="TFT702" s="121"/>
      <c r="TFU702" s="121"/>
      <c r="TFV702" s="121"/>
      <c r="TFW702" s="121"/>
      <c r="TFX702" s="121"/>
      <c r="TFY702" s="121"/>
      <c r="TFZ702" s="121"/>
      <c r="TGA702" s="121"/>
      <c r="TGB702" s="121"/>
      <c r="TGC702" s="121"/>
      <c r="TGD702" s="121"/>
      <c r="TGE702" s="121"/>
      <c r="TGF702" s="121"/>
      <c r="TGG702" s="121"/>
      <c r="TGH702" s="121"/>
      <c r="TGI702" s="121"/>
      <c r="TGJ702" s="121"/>
      <c r="TGK702" s="121"/>
      <c r="TGL702" s="121"/>
      <c r="TGM702" s="121"/>
      <c r="TGN702" s="121"/>
      <c r="TGO702" s="121"/>
      <c r="TGP702" s="121"/>
      <c r="TGQ702" s="121"/>
      <c r="TGR702" s="121"/>
      <c r="TGS702" s="121"/>
      <c r="TGT702" s="121"/>
      <c r="TGU702" s="121"/>
      <c r="TGV702" s="121"/>
      <c r="TGW702" s="121"/>
      <c r="TGX702" s="121"/>
      <c r="TGY702" s="121"/>
      <c r="TGZ702" s="121"/>
      <c r="THA702" s="121"/>
      <c r="THB702" s="121"/>
      <c r="THC702" s="121"/>
      <c r="THD702" s="121"/>
      <c r="THE702" s="121"/>
      <c r="THF702" s="121"/>
      <c r="THG702" s="121"/>
      <c r="THH702" s="121"/>
      <c r="THI702" s="121"/>
      <c r="THJ702" s="121"/>
      <c r="THK702" s="121"/>
      <c r="THL702" s="121"/>
      <c r="THM702" s="121"/>
      <c r="THN702" s="121"/>
      <c r="THO702" s="121"/>
      <c r="THP702" s="121"/>
      <c r="THQ702" s="121"/>
      <c r="THR702" s="121"/>
      <c r="THS702" s="121"/>
      <c r="THT702" s="121"/>
      <c r="THU702" s="121"/>
      <c r="THV702" s="121"/>
      <c r="THW702" s="121"/>
      <c r="THX702" s="121"/>
      <c r="THY702" s="121"/>
      <c r="THZ702" s="121"/>
      <c r="TIA702" s="121"/>
      <c r="TIB702" s="121"/>
      <c r="TIC702" s="121"/>
      <c r="TID702" s="121"/>
      <c r="TIE702" s="121"/>
      <c r="TIF702" s="121"/>
      <c r="TIG702" s="121"/>
      <c r="TIH702" s="121"/>
      <c r="TII702" s="121"/>
      <c r="TIJ702" s="121"/>
      <c r="TIK702" s="121"/>
      <c r="TIL702" s="121"/>
      <c r="TIM702" s="121"/>
      <c r="TIN702" s="121"/>
      <c r="TIO702" s="121"/>
      <c r="TIP702" s="121"/>
      <c r="TIQ702" s="121"/>
      <c r="TIR702" s="121"/>
      <c r="TIS702" s="121"/>
      <c r="TIT702" s="121"/>
      <c r="TIU702" s="121"/>
      <c r="TIV702" s="121"/>
      <c r="TIW702" s="121"/>
      <c r="TIX702" s="121"/>
      <c r="TIY702" s="121"/>
      <c r="TIZ702" s="121"/>
      <c r="TJA702" s="121"/>
      <c r="TJB702" s="121"/>
      <c r="TJC702" s="121"/>
      <c r="TJD702" s="121"/>
      <c r="TJE702" s="121"/>
      <c r="TJF702" s="121"/>
      <c r="TJG702" s="121"/>
      <c r="TJH702" s="121"/>
      <c r="TJI702" s="121"/>
      <c r="TJJ702" s="121"/>
      <c r="TJK702" s="121"/>
      <c r="TJL702" s="121"/>
      <c r="TJM702" s="121"/>
      <c r="TJN702" s="121"/>
      <c r="TJO702" s="121"/>
      <c r="TJP702" s="121"/>
      <c r="TJQ702" s="121"/>
      <c r="TJR702" s="121"/>
      <c r="TJS702" s="121"/>
      <c r="TJT702" s="121"/>
      <c r="TJU702" s="121"/>
      <c r="TJV702" s="121"/>
      <c r="TJW702" s="121"/>
      <c r="TJX702" s="121"/>
      <c r="TJY702" s="121"/>
      <c r="TJZ702" s="121"/>
      <c r="TKA702" s="121"/>
      <c r="TKB702" s="121"/>
      <c r="TKC702" s="121"/>
      <c r="TKD702" s="121"/>
      <c r="TKE702" s="121"/>
      <c r="TKF702" s="121"/>
      <c r="TKG702" s="121"/>
      <c r="TKH702" s="121"/>
      <c r="TKI702" s="121"/>
      <c r="TKJ702" s="121"/>
      <c r="TKK702" s="121"/>
      <c r="TKL702" s="121"/>
      <c r="TKM702" s="121"/>
      <c r="TKN702" s="121"/>
      <c r="TKO702" s="121"/>
      <c r="TKP702" s="121"/>
      <c r="TKQ702" s="121"/>
      <c r="TKR702" s="121"/>
      <c r="TKS702" s="121"/>
      <c r="TKT702" s="121"/>
      <c r="TKU702" s="121"/>
      <c r="TKV702" s="121"/>
      <c r="TKW702" s="121"/>
      <c r="TKX702" s="121"/>
      <c r="TKY702" s="121"/>
      <c r="TKZ702" s="121"/>
      <c r="TLA702" s="121"/>
      <c r="TLB702" s="121"/>
      <c r="TLC702" s="121"/>
      <c r="TLD702" s="121"/>
      <c r="TLE702" s="121"/>
      <c r="TLF702" s="121"/>
      <c r="TLG702" s="121"/>
      <c r="TLH702" s="121"/>
      <c r="TLI702" s="121"/>
      <c r="TLJ702" s="121"/>
      <c r="TLK702" s="121"/>
      <c r="TLL702" s="121"/>
      <c r="TLM702" s="121"/>
      <c r="TLN702" s="121"/>
      <c r="TLO702" s="121"/>
      <c r="TLP702" s="121"/>
      <c r="TLQ702" s="121"/>
      <c r="TLR702" s="121"/>
      <c r="TLS702" s="121"/>
      <c r="TLT702" s="121"/>
      <c r="TLU702" s="121"/>
      <c r="TLV702" s="121"/>
      <c r="TLW702" s="121"/>
      <c r="TLX702" s="121"/>
      <c r="TLY702" s="121"/>
      <c r="TLZ702" s="121"/>
      <c r="TMA702" s="121"/>
      <c r="TMB702" s="121"/>
      <c r="TMC702" s="121"/>
      <c r="TMD702" s="121"/>
      <c r="TME702" s="121"/>
      <c r="TMF702" s="121"/>
      <c r="TMG702" s="121"/>
      <c r="TMH702" s="121"/>
      <c r="TMI702" s="121"/>
      <c r="TMJ702" s="121"/>
      <c r="TMK702" s="121"/>
      <c r="TML702" s="121"/>
      <c r="TMM702" s="121"/>
      <c r="TMN702" s="121"/>
      <c r="TMO702" s="121"/>
      <c r="TMP702" s="121"/>
      <c r="TMQ702" s="121"/>
      <c r="TMR702" s="121"/>
      <c r="TMS702" s="121"/>
      <c r="TMT702" s="121"/>
      <c r="TMU702" s="121"/>
      <c r="TMV702" s="121"/>
      <c r="TMW702" s="121"/>
      <c r="TMX702" s="121"/>
      <c r="TMY702" s="121"/>
      <c r="TMZ702" s="121"/>
      <c r="TNA702" s="121"/>
      <c r="TNB702" s="121"/>
      <c r="TNC702" s="121"/>
      <c r="TND702" s="121"/>
      <c r="TNE702" s="121"/>
      <c r="TNF702" s="121"/>
      <c r="TNG702" s="121"/>
      <c r="TNH702" s="121"/>
      <c r="TNI702" s="121"/>
      <c r="TNJ702" s="121"/>
      <c r="TNK702" s="121"/>
      <c r="TNL702" s="121"/>
      <c r="TNM702" s="121"/>
      <c r="TNN702" s="121"/>
      <c r="TNO702" s="121"/>
      <c r="TNP702" s="121"/>
      <c r="TNQ702" s="121"/>
      <c r="TNR702" s="121"/>
      <c r="TNS702" s="121"/>
      <c r="TNT702" s="121"/>
      <c r="TNU702" s="121"/>
      <c r="TNV702" s="121"/>
      <c r="TNW702" s="121"/>
      <c r="TNX702" s="121"/>
      <c r="TNY702" s="121"/>
      <c r="TNZ702" s="121"/>
      <c r="TOA702" s="121"/>
      <c r="TOB702" s="121"/>
      <c r="TOC702" s="121"/>
      <c r="TOD702" s="121"/>
      <c r="TOE702" s="121"/>
      <c r="TOF702" s="121"/>
      <c r="TOG702" s="121"/>
      <c r="TOH702" s="121"/>
      <c r="TOI702" s="121"/>
      <c r="TOJ702" s="121"/>
      <c r="TOK702" s="121"/>
      <c r="TOL702" s="121"/>
      <c r="TOM702" s="121"/>
      <c r="TON702" s="121"/>
      <c r="TOO702" s="121"/>
      <c r="TOP702" s="121"/>
      <c r="TOQ702" s="121"/>
      <c r="TOR702" s="121"/>
      <c r="TOS702" s="121"/>
      <c r="TOT702" s="121"/>
      <c r="TOU702" s="121"/>
      <c r="TOV702" s="121"/>
      <c r="TOW702" s="121"/>
      <c r="TOX702" s="121"/>
      <c r="TOY702" s="121"/>
      <c r="TOZ702" s="121"/>
      <c r="TPA702" s="121"/>
      <c r="TPB702" s="121"/>
      <c r="TPC702" s="121"/>
      <c r="TPD702" s="121"/>
      <c r="TPE702" s="121"/>
      <c r="TPF702" s="121"/>
      <c r="TPG702" s="121"/>
      <c r="TPH702" s="121"/>
      <c r="TPI702" s="121"/>
      <c r="TPJ702" s="121"/>
      <c r="TPK702" s="121"/>
      <c r="TPL702" s="121"/>
      <c r="TPM702" s="121"/>
      <c r="TPN702" s="121"/>
      <c r="TPO702" s="121"/>
      <c r="TPP702" s="121"/>
      <c r="TPQ702" s="121"/>
      <c r="TPR702" s="121"/>
      <c r="TPS702" s="121"/>
      <c r="TPT702" s="121"/>
      <c r="TPU702" s="121"/>
      <c r="TPV702" s="121"/>
      <c r="TPW702" s="121"/>
      <c r="TPX702" s="121"/>
      <c r="TPY702" s="121"/>
      <c r="TPZ702" s="121"/>
      <c r="TQA702" s="121"/>
      <c r="TQB702" s="121"/>
      <c r="TQC702" s="121"/>
      <c r="TQD702" s="121"/>
      <c r="TQE702" s="121"/>
      <c r="TQF702" s="121"/>
      <c r="TQG702" s="121"/>
      <c r="TQH702" s="121"/>
      <c r="TQI702" s="121"/>
      <c r="TQJ702" s="121"/>
      <c r="TQK702" s="121"/>
      <c r="TQL702" s="121"/>
      <c r="TQM702" s="121"/>
      <c r="TQN702" s="121"/>
      <c r="TQO702" s="121"/>
      <c r="TQP702" s="121"/>
      <c r="TQQ702" s="121"/>
      <c r="TQR702" s="121"/>
      <c r="TQS702" s="121"/>
      <c r="TQT702" s="121"/>
      <c r="TQU702" s="121"/>
      <c r="TQV702" s="121"/>
      <c r="TQW702" s="121"/>
      <c r="TQX702" s="121"/>
      <c r="TQY702" s="121"/>
      <c r="TQZ702" s="121"/>
      <c r="TRA702" s="121"/>
      <c r="TRB702" s="121"/>
      <c r="TRC702" s="121"/>
      <c r="TRD702" s="121"/>
      <c r="TRE702" s="121"/>
      <c r="TRF702" s="121"/>
      <c r="TRG702" s="121"/>
      <c r="TRH702" s="121"/>
      <c r="TRI702" s="121"/>
      <c r="TRJ702" s="121"/>
      <c r="TRK702" s="121"/>
      <c r="TRL702" s="121"/>
      <c r="TRM702" s="121"/>
      <c r="TRN702" s="121"/>
      <c r="TRO702" s="121"/>
      <c r="TRP702" s="121"/>
      <c r="TRQ702" s="121"/>
      <c r="TRR702" s="121"/>
      <c r="TRS702" s="121"/>
      <c r="TRT702" s="121"/>
      <c r="TRU702" s="121"/>
      <c r="TRV702" s="121"/>
      <c r="TRW702" s="121"/>
      <c r="TRX702" s="121"/>
      <c r="TRY702" s="121"/>
      <c r="TRZ702" s="121"/>
      <c r="TSA702" s="121"/>
      <c r="TSB702" s="121"/>
      <c r="TSC702" s="121"/>
      <c r="TSD702" s="121"/>
      <c r="TSE702" s="121"/>
      <c r="TSF702" s="121"/>
      <c r="TSG702" s="121"/>
      <c r="TSH702" s="121"/>
      <c r="TSI702" s="121"/>
      <c r="TSJ702" s="121"/>
      <c r="TSK702" s="121"/>
      <c r="TSL702" s="121"/>
      <c r="TSM702" s="121"/>
      <c r="TSN702" s="121"/>
      <c r="TSO702" s="121"/>
      <c r="TSP702" s="121"/>
      <c r="TSQ702" s="121"/>
      <c r="TSR702" s="121"/>
      <c r="TSS702" s="121"/>
      <c r="TST702" s="121"/>
      <c r="TSU702" s="121"/>
      <c r="TSV702" s="121"/>
      <c r="TSW702" s="121"/>
      <c r="TSX702" s="121"/>
      <c r="TSY702" s="121"/>
      <c r="TSZ702" s="121"/>
      <c r="TTA702" s="121"/>
      <c r="TTB702" s="121"/>
      <c r="TTC702" s="121"/>
      <c r="TTD702" s="121"/>
      <c r="TTE702" s="121"/>
      <c r="TTF702" s="121"/>
      <c r="TTG702" s="121"/>
      <c r="TTH702" s="121"/>
      <c r="TTI702" s="121"/>
      <c r="TTJ702" s="121"/>
      <c r="TTK702" s="121"/>
      <c r="TTL702" s="121"/>
      <c r="TTM702" s="121"/>
      <c r="TTN702" s="121"/>
      <c r="TTO702" s="121"/>
      <c r="TTP702" s="121"/>
      <c r="TTQ702" s="121"/>
      <c r="TTR702" s="121"/>
      <c r="TTS702" s="121"/>
      <c r="TTT702" s="121"/>
      <c r="TTU702" s="121"/>
      <c r="TTV702" s="121"/>
      <c r="TTW702" s="121"/>
      <c r="TTX702" s="121"/>
      <c r="TTY702" s="121"/>
      <c r="TTZ702" s="121"/>
      <c r="TUA702" s="121"/>
      <c r="TUB702" s="121"/>
      <c r="TUC702" s="121"/>
      <c r="TUD702" s="121"/>
      <c r="TUE702" s="121"/>
      <c r="TUF702" s="121"/>
      <c r="TUG702" s="121"/>
      <c r="TUH702" s="121"/>
      <c r="TUI702" s="121"/>
      <c r="TUJ702" s="121"/>
      <c r="TUK702" s="121"/>
      <c r="TUL702" s="121"/>
      <c r="TUM702" s="121"/>
      <c r="TUN702" s="121"/>
      <c r="TUO702" s="121"/>
      <c r="TUP702" s="121"/>
      <c r="TUQ702" s="121"/>
      <c r="TUR702" s="121"/>
      <c r="TUS702" s="121"/>
      <c r="TUT702" s="121"/>
      <c r="TUU702" s="121"/>
      <c r="TUV702" s="121"/>
      <c r="TUW702" s="121"/>
      <c r="TUX702" s="121"/>
      <c r="TUY702" s="121"/>
      <c r="TUZ702" s="121"/>
      <c r="TVA702" s="121"/>
      <c r="TVB702" s="121"/>
      <c r="TVC702" s="121"/>
      <c r="TVD702" s="121"/>
      <c r="TVE702" s="121"/>
      <c r="TVF702" s="121"/>
      <c r="TVG702" s="121"/>
      <c r="TVH702" s="121"/>
      <c r="TVI702" s="121"/>
      <c r="TVJ702" s="121"/>
      <c r="TVK702" s="121"/>
      <c r="TVL702" s="121"/>
      <c r="TVM702" s="121"/>
      <c r="TVN702" s="121"/>
      <c r="TVO702" s="121"/>
      <c r="TVP702" s="121"/>
      <c r="TVQ702" s="121"/>
      <c r="TVR702" s="121"/>
      <c r="TVS702" s="121"/>
      <c r="TVT702" s="121"/>
      <c r="TVU702" s="121"/>
      <c r="TVV702" s="121"/>
      <c r="TVW702" s="121"/>
      <c r="TVX702" s="121"/>
      <c r="TVY702" s="121"/>
      <c r="TVZ702" s="121"/>
      <c r="TWA702" s="121"/>
      <c r="TWB702" s="121"/>
      <c r="TWC702" s="121"/>
      <c r="TWD702" s="121"/>
      <c r="TWE702" s="121"/>
      <c r="TWF702" s="121"/>
      <c r="TWG702" s="121"/>
      <c r="TWH702" s="121"/>
      <c r="TWI702" s="121"/>
      <c r="TWJ702" s="121"/>
      <c r="TWK702" s="121"/>
      <c r="TWL702" s="121"/>
      <c r="TWM702" s="121"/>
      <c r="TWN702" s="121"/>
      <c r="TWO702" s="121"/>
      <c r="TWP702" s="121"/>
      <c r="TWQ702" s="121"/>
      <c r="TWR702" s="121"/>
      <c r="TWS702" s="121"/>
      <c r="TWT702" s="121"/>
      <c r="TWU702" s="121"/>
      <c r="TWV702" s="121"/>
      <c r="TWW702" s="121"/>
      <c r="TWX702" s="121"/>
      <c r="TWY702" s="121"/>
      <c r="TWZ702" s="121"/>
      <c r="TXA702" s="121"/>
      <c r="TXB702" s="121"/>
      <c r="TXC702" s="121"/>
      <c r="TXD702" s="121"/>
      <c r="TXE702" s="121"/>
      <c r="TXF702" s="121"/>
      <c r="TXG702" s="121"/>
      <c r="TXH702" s="121"/>
      <c r="TXI702" s="121"/>
      <c r="TXJ702" s="121"/>
      <c r="TXK702" s="121"/>
      <c r="TXL702" s="121"/>
      <c r="TXM702" s="121"/>
      <c r="TXN702" s="121"/>
      <c r="TXO702" s="121"/>
      <c r="TXP702" s="121"/>
      <c r="TXQ702" s="121"/>
      <c r="TXR702" s="121"/>
      <c r="TXS702" s="121"/>
      <c r="TXT702" s="121"/>
      <c r="TXU702" s="121"/>
      <c r="TXV702" s="121"/>
      <c r="TXW702" s="121"/>
      <c r="TXX702" s="121"/>
      <c r="TXY702" s="121"/>
      <c r="TXZ702" s="121"/>
      <c r="TYA702" s="121"/>
      <c r="TYB702" s="121"/>
      <c r="TYC702" s="121"/>
      <c r="TYD702" s="121"/>
      <c r="TYE702" s="121"/>
      <c r="TYF702" s="121"/>
      <c r="TYG702" s="121"/>
      <c r="TYH702" s="121"/>
      <c r="TYI702" s="121"/>
      <c r="TYJ702" s="121"/>
      <c r="TYK702" s="121"/>
      <c r="TYL702" s="121"/>
      <c r="TYM702" s="121"/>
      <c r="TYN702" s="121"/>
      <c r="TYO702" s="121"/>
      <c r="TYP702" s="121"/>
      <c r="TYQ702" s="121"/>
      <c r="TYR702" s="121"/>
      <c r="TYS702" s="121"/>
      <c r="TYT702" s="121"/>
      <c r="TYU702" s="121"/>
      <c r="TYV702" s="121"/>
      <c r="TYW702" s="121"/>
      <c r="TYX702" s="121"/>
      <c r="TYY702" s="121"/>
      <c r="TYZ702" s="121"/>
      <c r="TZA702" s="121"/>
      <c r="TZB702" s="121"/>
      <c r="TZC702" s="121"/>
      <c r="TZD702" s="121"/>
      <c r="TZE702" s="121"/>
      <c r="TZF702" s="121"/>
      <c r="TZG702" s="121"/>
      <c r="TZH702" s="121"/>
      <c r="TZI702" s="121"/>
      <c r="TZJ702" s="121"/>
      <c r="TZK702" s="121"/>
      <c r="TZL702" s="121"/>
      <c r="TZM702" s="121"/>
      <c r="TZN702" s="121"/>
      <c r="TZO702" s="121"/>
      <c r="TZP702" s="121"/>
      <c r="TZQ702" s="121"/>
      <c r="TZR702" s="121"/>
      <c r="TZS702" s="121"/>
      <c r="TZT702" s="121"/>
      <c r="TZU702" s="121"/>
      <c r="TZV702" s="121"/>
      <c r="TZW702" s="121"/>
      <c r="TZX702" s="121"/>
      <c r="TZY702" s="121"/>
      <c r="TZZ702" s="121"/>
      <c r="UAA702" s="121"/>
      <c r="UAB702" s="121"/>
      <c r="UAC702" s="121"/>
      <c r="UAD702" s="121"/>
      <c r="UAE702" s="121"/>
      <c r="UAF702" s="121"/>
      <c r="UAG702" s="121"/>
      <c r="UAH702" s="121"/>
      <c r="UAI702" s="121"/>
      <c r="UAJ702" s="121"/>
      <c r="UAK702" s="121"/>
      <c r="UAL702" s="121"/>
      <c r="UAM702" s="121"/>
      <c r="UAN702" s="121"/>
      <c r="UAO702" s="121"/>
      <c r="UAP702" s="121"/>
      <c r="UAQ702" s="121"/>
      <c r="UAR702" s="121"/>
      <c r="UAS702" s="121"/>
      <c r="UAT702" s="121"/>
      <c r="UAU702" s="121"/>
      <c r="UAV702" s="121"/>
      <c r="UAW702" s="121"/>
      <c r="UAX702" s="121"/>
      <c r="UAY702" s="121"/>
      <c r="UAZ702" s="121"/>
      <c r="UBA702" s="121"/>
      <c r="UBB702" s="121"/>
      <c r="UBC702" s="121"/>
      <c r="UBD702" s="121"/>
      <c r="UBE702" s="121"/>
      <c r="UBF702" s="121"/>
      <c r="UBG702" s="121"/>
      <c r="UBH702" s="121"/>
      <c r="UBI702" s="121"/>
      <c r="UBJ702" s="121"/>
      <c r="UBK702" s="121"/>
      <c r="UBL702" s="121"/>
      <c r="UBM702" s="121"/>
      <c r="UBN702" s="121"/>
      <c r="UBO702" s="121"/>
      <c r="UBP702" s="121"/>
      <c r="UBQ702" s="121"/>
      <c r="UBR702" s="121"/>
      <c r="UBS702" s="121"/>
      <c r="UBT702" s="121"/>
      <c r="UBU702" s="121"/>
      <c r="UBV702" s="121"/>
      <c r="UBW702" s="121"/>
      <c r="UBX702" s="121"/>
      <c r="UBY702" s="121"/>
      <c r="UBZ702" s="121"/>
      <c r="UCA702" s="121"/>
      <c r="UCB702" s="121"/>
      <c r="UCC702" s="121"/>
      <c r="UCD702" s="121"/>
      <c r="UCE702" s="121"/>
      <c r="UCF702" s="121"/>
      <c r="UCG702" s="121"/>
      <c r="UCH702" s="121"/>
      <c r="UCI702" s="121"/>
      <c r="UCJ702" s="121"/>
      <c r="UCK702" s="121"/>
      <c r="UCL702" s="121"/>
      <c r="UCM702" s="121"/>
      <c r="UCN702" s="121"/>
      <c r="UCO702" s="121"/>
      <c r="UCP702" s="121"/>
      <c r="UCQ702" s="121"/>
      <c r="UCR702" s="121"/>
      <c r="UCS702" s="121"/>
      <c r="UCT702" s="121"/>
      <c r="UCU702" s="121"/>
      <c r="UCV702" s="121"/>
      <c r="UCW702" s="121"/>
      <c r="UCX702" s="121"/>
      <c r="UCY702" s="121"/>
      <c r="UCZ702" s="121"/>
      <c r="UDA702" s="121"/>
      <c r="UDB702" s="121"/>
      <c r="UDC702" s="121"/>
      <c r="UDD702" s="121"/>
      <c r="UDE702" s="121"/>
      <c r="UDF702" s="121"/>
      <c r="UDG702" s="121"/>
      <c r="UDH702" s="121"/>
      <c r="UDI702" s="121"/>
      <c r="UDJ702" s="121"/>
      <c r="UDK702" s="121"/>
      <c r="UDL702" s="121"/>
      <c r="UDM702" s="121"/>
      <c r="UDN702" s="121"/>
      <c r="UDO702" s="121"/>
      <c r="UDP702" s="121"/>
      <c r="UDQ702" s="121"/>
      <c r="UDR702" s="121"/>
      <c r="UDS702" s="121"/>
      <c r="UDT702" s="121"/>
      <c r="UDU702" s="121"/>
      <c r="UDV702" s="121"/>
      <c r="UDW702" s="121"/>
      <c r="UDX702" s="121"/>
      <c r="UDY702" s="121"/>
      <c r="UDZ702" s="121"/>
      <c r="UEA702" s="121"/>
      <c r="UEB702" s="121"/>
      <c r="UEC702" s="121"/>
      <c r="UED702" s="121"/>
      <c r="UEE702" s="121"/>
      <c r="UEF702" s="121"/>
      <c r="UEG702" s="121"/>
      <c r="UEH702" s="121"/>
      <c r="UEI702" s="121"/>
      <c r="UEJ702" s="121"/>
      <c r="UEK702" s="121"/>
      <c r="UEL702" s="121"/>
      <c r="UEM702" s="121"/>
      <c r="UEN702" s="121"/>
      <c r="UEO702" s="121"/>
      <c r="UEP702" s="121"/>
      <c r="UEQ702" s="121"/>
      <c r="UER702" s="121"/>
      <c r="UES702" s="121"/>
      <c r="UET702" s="121"/>
      <c r="UEU702" s="121"/>
      <c r="UEV702" s="121"/>
      <c r="UEW702" s="121"/>
      <c r="UEX702" s="121"/>
      <c r="UEY702" s="121"/>
      <c r="UEZ702" s="121"/>
      <c r="UFA702" s="121"/>
      <c r="UFB702" s="121"/>
      <c r="UFC702" s="121"/>
      <c r="UFD702" s="121"/>
      <c r="UFE702" s="121"/>
      <c r="UFF702" s="121"/>
      <c r="UFG702" s="121"/>
      <c r="UFH702" s="121"/>
      <c r="UFI702" s="121"/>
      <c r="UFJ702" s="121"/>
      <c r="UFK702" s="121"/>
      <c r="UFL702" s="121"/>
      <c r="UFM702" s="121"/>
      <c r="UFN702" s="121"/>
      <c r="UFO702" s="121"/>
      <c r="UFP702" s="121"/>
      <c r="UFQ702" s="121"/>
      <c r="UFR702" s="121"/>
      <c r="UFS702" s="121"/>
      <c r="UFT702" s="121"/>
      <c r="UFU702" s="121"/>
      <c r="UFV702" s="121"/>
      <c r="UFW702" s="121"/>
      <c r="UFX702" s="121"/>
      <c r="UFY702" s="121"/>
      <c r="UFZ702" s="121"/>
      <c r="UGA702" s="121"/>
      <c r="UGB702" s="121"/>
      <c r="UGC702" s="121"/>
      <c r="UGD702" s="121"/>
      <c r="UGE702" s="121"/>
      <c r="UGF702" s="121"/>
      <c r="UGG702" s="121"/>
      <c r="UGH702" s="121"/>
      <c r="UGI702" s="121"/>
      <c r="UGJ702" s="121"/>
      <c r="UGK702" s="121"/>
      <c r="UGL702" s="121"/>
      <c r="UGM702" s="121"/>
      <c r="UGN702" s="121"/>
      <c r="UGO702" s="121"/>
      <c r="UGP702" s="121"/>
      <c r="UGQ702" s="121"/>
      <c r="UGR702" s="121"/>
      <c r="UGS702" s="121"/>
      <c r="UGT702" s="121"/>
      <c r="UGU702" s="121"/>
      <c r="UGV702" s="121"/>
      <c r="UGW702" s="121"/>
      <c r="UGX702" s="121"/>
      <c r="UGY702" s="121"/>
      <c r="UGZ702" s="121"/>
      <c r="UHA702" s="121"/>
      <c r="UHB702" s="121"/>
      <c r="UHC702" s="121"/>
      <c r="UHD702" s="121"/>
      <c r="UHE702" s="121"/>
      <c r="UHF702" s="121"/>
      <c r="UHG702" s="121"/>
      <c r="UHH702" s="121"/>
      <c r="UHI702" s="121"/>
      <c r="UHJ702" s="121"/>
      <c r="UHK702" s="121"/>
      <c r="UHL702" s="121"/>
      <c r="UHM702" s="121"/>
      <c r="UHN702" s="121"/>
      <c r="UHO702" s="121"/>
      <c r="UHP702" s="121"/>
      <c r="UHQ702" s="121"/>
      <c r="UHR702" s="121"/>
      <c r="UHS702" s="121"/>
      <c r="UHT702" s="121"/>
      <c r="UHU702" s="121"/>
      <c r="UHV702" s="121"/>
      <c r="UHW702" s="121"/>
      <c r="UHX702" s="121"/>
      <c r="UHY702" s="121"/>
      <c r="UHZ702" s="121"/>
      <c r="UIA702" s="121"/>
      <c r="UIB702" s="121"/>
      <c r="UIC702" s="121"/>
      <c r="UID702" s="121"/>
      <c r="UIE702" s="121"/>
      <c r="UIF702" s="121"/>
      <c r="UIG702" s="121"/>
      <c r="UIH702" s="121"/>
      <c r="UII702" s="121"/>
      <c r="UIJ702" s="121"/>
      <c r="UIK702" s="121"/>
      <c r="UIL702" s="121"/>
      <c r="UIM702" s="121"/>
      <c r="UIN702" s="121"/>
      <c r="UIO702" s="121"/>
      <c r="UIP702" s="121"/>
      <c r="UIQ702" s="121"/>
      <c r="UIR702" s="121"/>
      <c r="UIS702" s="121"/>
      <c r="UIT702" s="121"/>
      <c r="UIU702" s="121"/>
      <c r="UIV702" s="121"/>
      <c r="UIW702" s="121"/>
      <c r="UIX702" s="121"/>
      <c r="UIY702" s="121"/>
      <c r="UIZ702" s="121"/>
      <c r="UJA702" s="121"/>
      <c r="UJB702" s="121"/>
      <c r="UJC702" s="121"/>
      <c r="UJD702" s="121"/>
      <c r="UJE702" s="121"/>
      <c r="UJF702" s="121"/>
      <c r="UJG702" s="121"/>
      <c r="UJH702" s="121"/>
      <c r="UJI702" s="121"/>
      <c r="UJJ702" s="121"/>
      <c r="UJK702" s="121"/>
      <c r="UJL702" s="121"/>
      <c r="UJM702" s="121"/>
      <c r="UJN702" s="121"/>
      <c r="UJO702" s="121"/>
      <c r="UJP702" s="121"/>
      <c r="UJQ702" s="121"/>
      <c r="UJR702" s="121"/>
      <c r="UJS702" s="121"/>
      <c r="UJT702" s="121"/>
      <c r="UJU702" s="121"/>
      <c r="UJV702" s="121"/>
      <c r="UJW702" s="121"/>
      <c r="UJX702" s="121"/>
      <c r="UJY702" s="121"/>
      <c r="UJZ702" s="121"/>
      <c r="UKA702" s="121"/>
      <c r="UKB702" s="121"/>
      <c r="UKC702" s="121"/>
      <c r="UKD702" s="121"/>
      <c r="UKE702" s="121"/>
      <c r="UKF702" s="121"/>
      <c r="UKG702" s="121"/>
      <c r="UKH702" s="121"/>
      <c r="UKI702" s="121"/>
      <c r="UKJ702" s="121"/>
      <c r="UKK702" s="121"/>
      <c r="UKL702" s="121"/>
      <c r="UKM702" s="121"/>
      <c r="UKN702" s="121"/>
      <c r="UKO702" s="121"/>
      <c r="UKP702" s="121"/>
      <c r="UKQ702" s="121"/>
      <c r="UKR702" s="121"/>
      <c r="UKS702" s="121"/>
      <c r="UKT702" s="121"/>
      <c r="UKU702" s="121"/>
      <c r="UKV702" s="121"/>
      <c r="UKW702" s="121"/>
      <c r="UKX702" s="121"/>
      <c r="UKY702" s="121"/>
      <c r="UKZ702" s="121"/>
      <c r="ULA702" s="121"/>
      <c r="ULB702" s="121"/>
      <c r="ULC702" s="121"/>
      <c r="ULD702" s="121"/>
      <c r="ULE702" s="121"/>
      <c r="ULF702" s="121"/>
      <c r="ULG702" s="121"/>
      <c r="ULH702" s="121"/>
      <c r="ULI702" s="121"/>
      <c r="ULJ702" s="121"/>
      <c r="ULK702" s="121"/>
      <c r="ULL702" s="121"/>
      <c r="ULM702" s="121"/>
      <c r="ULN702" s="121"/>
      <c r="ULO702" s="121"/>
      <c r="ULP702" s="121"/>
      <c r="ULQ702" s="121"/>
      <c r="ULR702" s="121"/>
      <c r="ULS702" s="121"/>
      <c r="ULT702" s="121"/>
      <c r="ULU702" s="121"/>
      <c r="ULV702" s="121"/>
      <c r="ULW702" s="121"/>
      <c r="ULX702" s="121"/>
      <c r="ULY702" s="121"/>
      <c r="ULZ702" s="121"/>
      <c r="UMA702" s="121"/>
      <c r="UMB702" s="121"/>
      <c r="UMC702" s="121"/>
      <c r="UMD702" s="121"/>
      <c r="UME702" s="121"/>
      <c r="UMF702" s="121"/>
      <c r="UMG702" s="121"/>
      <c r="UMH702" s="121"/>
      <c r="UMI702" s="121"/>
      <c r="UMJ702" s="121"/>
      <c r="UMK702" s="121"/>
      <c r="UML702" s="121"/>
      <c r="UMM702" s="121"/>
      <c r="UMN702" s="121"/>
      <c r="UMO702" s="121"/>
      <c r="UMP702" s="121"/>
      <c r="UMQ702" s="121"/>
      <c r="UMR702" s="121"/>
      <c r="UMS702" s="121"/>
      <c r="UMT702" s="121"/>
      <c r="UMU702" s="121"/>
      <c r="UMV702" s="121"/>
      <c r="UMW702" s="121"/>
      <c r="UMX702" s="121"/>
      <c r="UMY702" s="121"/>
      <c r="UMZ702" s="121"/>
      <c r="UNA702" s="121"/>
      <c r="UNB702" s="121"/>
      <c r="UNC702" s="121"/>
      <c r="UND702" s="121"/>
      <c r="UNE702" s="121"/>
      <c r="UNF702" s="121"/>
      <c r="UNG702" s="121"/>
      <c r="UNH702" s="121"/>
      <c r="UNI702" s="121"/>
      <c r="UNJ702" s="121"/>
      <c r="UNK702" s="121"/>
      <c r="UNL702" s="121"/>
      <c r="UNM702" s="121"/>
      <c r="UNN702" s="121"/>
      <c r="UNO702" s="121"/>
      <c r="UNP702" s="121"/>
      <c r="UNQ702" s="121"/>
      <c r="UNR702" s="121"/>
      <c r="UNS702" s="121"/>
      <c r="UNT702" s="121"/>
      <c r="UNU702" s="121"/>
      <c r="UNV702" s="121"/>
      <c r="UNW702" s="121"/>
      <c r="UNX702" s="121"/>
      <c r="UNY702" s="121"/>
      <c r="UNZ702" s="121"/>
      <c r="UOA702" s="121"/>
      <c r="UOB702" s="121"/>
      <c r="UOC702" s="121"/>
      <c r="UOD702" s="121"/>
      <c r="UOE702" s="121"/>
      <c r="UOF702" s="121"/>
      <c r="UOG702" s="121"/>
      <c r="UOH702" s="121"/>
      <c r="UOI702" s="121"/>
      <c r="UOJ702" s="121"/>
      <c r="UOK702" s="121"/>
      <c r="UOL702" s="121"/>
      <c r="UOM702" s="121"/>
      <c r="UON702" s="121"/>
      <c r="UOO702" s="121"/>
      <c r="UOP702" s="121"/>
      <c r="UOQ702" s="121"/>
      <c r="UOR702" s="121"/>
      <c r="UOS702" s="121"/>
      <c r="UOT702" s="121"/>
      <c r="UOU702" s="121"/>
      <c r="UOV702" s="121"/>
      <c r="UOW702" s="121"/>
      <c r="UOX702" s="121"/>
      <c r="UOY702" s="121"/>
      <c r="UOZ702" s="121"/>
      <c r="UPA702" s="121"/>
      <c r="UPB702" s="121"/>
      <c r="UPC702" s="121"/>
      <c r="UPD702" s="121"/>
      <c r="UPE702" s="121"/>
      <c r="UPF702" s="121"/>
      <c r="UPG702" s="121"/>
      <c r="UPH702" s="121"/>
      <c r="UPI702" s="121"/>
      <c r="UPJ702" s="121"/>
      <c r="UPK702" s="121"/>
      <c r="UPL702" s="121"/>
      <c r="UPM702" s="121"/>
      <c r="UPN702" s="121"/>
      <c r="UPO702" s="121"/>
      <c r="UPP702" s="121"/>
      <c r="UPQ702" s="121"/>
      <c r="UPR702" s="121"/>
      <c r="UPS702" s="121"/>
      <c r="UPT702" s="121"/>
      <c r="UPU702" s="121"/>
      <c r="UPV702" s="121"/>
      <c r="UPW702" s="121"/>
      <c r="UPX702" s="121"/>
      <c r="UPY702" s="121"/>
      <c r="UPZ702" s="121"/>
      <c r="UQA702" s="121"/>
      <c r="UQB702" s="121"/>
      <c r="UQC702" s="121"/>
      <c r="UQD702" s="121"/>
      <c r="UQE702" s="121"/>
      <c r="UQF702" s="121"/>
      <c r="UQG702" s="121"/>
      <c r="UQH702" s="121"/>
      <c r="UQI702" s="121"/>
      <c r="UQJ702" s="121"/>
      <c r="UQK702" s="121"/>
      <c r="UQL702" s="121"/>
      <c r="UQM702" s="121"/>
      <c r="UQN702" s="121"/>
      <c r="UQO702" s="121"/>
      <c r="UQP702" s="121"/>
      <c r="UQQ702" s="121"/>
      <c r="UQR702" s="121"/>
      <c r="UQS702" s="121"/>
      <c r="UQT702" s="121"/>
      <c r="UQU702" s="121"/>
      <c r="UQV702" s="121"/>
      <c r="UQW702" s="121"/>
      <c r="UQX702" s="121"/>
      <c r="UQY702" s="121"/>
      <c r="UQZ702" s="121"/>
      <c r="URA702" s="121"/>
      <c r="URB702" s="121"/>
      <c r="URC702" s="121"/>
      <c r="URD702" s="121"/>
      <c r="URE702" s="121"/>
      <c r="URF702" s="121"/>
      <c r="URG702" s="121"/>
      <c r="URH702" s="121"/>
      <c r="URI702" s="121"/>
      <c r="URJ702" s="121"/>
      <c r="URK702" s="121"/>
      <c r="URL702" s="121"/>
      <c r="URM702" s="121"/>
      <c r="URN702" s="121"/>
      <c r="URO702" s="121"/>
      <c r="URP702" s="121"/>
      <c r="URQ702" s="121"/>
      <c r="URR702" s="121"/>
      <c r="URS702" s="121"/>
      <c r="URT702" s="121"/>
      <c r="URU702" s="121"/>
      <c r="URV702" s="121"/>
      <c r="URW702" s="121"/>
      <c r="URX702" s="121"/>
      <c r="URY702" s="121"/>
      <c r="URZ702" s="121"/>
      <c r="USA702" s="121"/>
      <c r="USB702" s="121"/>
      <c r="USC702" s="121"/>
      <c r="USD702" s="121"/>
      <c r="USE702" s="121"/>
      <c r="USF702" s="121"/>
      <c r="USG702" s="121"/>
      <c r="USH702" s="121"/>
      <c r="USI702" s="121"/>
      <c r="USJ702" s="121"/>
      <c r="USK702" s="121"/>
      <c r="USL702" s="121"/>
      <c r="USM702" s="121"/>
      <c r="USN702" s="121"/>
      <c r="USO702" s="121"/>
      <c r="USP702" s="121"/>
      <c r="USQ702" s="121"/>
      <c r="USR702" s="121"/>
      <c r="USS702" s="121"/>
      <c r="UST702" s="121"/>
      <c r="USU702" s="121"/>
      <c r="USV702" s="121"/>
      <c r="USW702" s="121"/>
      <c r="USX702" s="121"/>
      <c r="USY702" s="121"/>
      <c r="USZ702" s="121"/>
      <c r="UTA702" s="121"/>
      <c r="UTB702" s="121"/>
      <c r="UTC702" s="121"/>
      <c r="UTD702" s="121"/>
      <c r="UTE702" s="121"/>
      <c r="UTF702" s="121"/>
      <c r="UTG702" s="121"/>
      <c r="UTH702" s="121"/>
      <c r="UTI702" s="121"/>
      <c r="UTJ702" s="121"/>
      <c r="UTK702" s="121"/>
      <c r="UTL702" s="121"/>
      <c r="UTM702" s="121"/>
      <c r="UTN702" s="121"/>
      <c r="UTO702" s="121"/>
      <c r="UTP702" s="121"/>
      <c r="UTQ702" s="121"/>
      <c r="UTR702" s="121"/>
      <c r="UTS702" s="121"/>
      <c r="UTT702" s="121"/>
      <c r="UTU702" s="121"/>
      <c r="UTV702" s="121"/>
      <c r="UTW702" s="121"/>
      <c r="UTX702" s="121"/>
      <c r="UTY702" s="121"/>
      <c r="UTZ702" s="121"/>
      <c r="UUA702" s="121"/>
      <c r="UUB702" s="121"/>
      <c r="UUC702" s="121"/>
      <c r="UUD702" s="121"/>
      <c r="UUE702" s="121"/>
      <c r="UUF702" s="121"/>
      <c r="UUG702" s="121"/>
      <c r="UUH702" s="121"/>
      <c r="UUI702" s="121"/>
      <c r="UUJ702" s="121"/>
      <c r="UUK702" s="121"/>
      <c r="UUL702" s="121"/>
      <c r="UUM702" s="121"/>
      <c r="UUN702" s="121"/>
      <c r="UUO702" s="121"/>
      <c r="UUP702" s="121"/>
      <c r="UUQ702" s="121"/>
      <c r="UUR702" s="121"/>
      <c r="UUS702" s="121"/>
      <c r="UUT702" s="121"/>
      <c r="UUU702" s="121"/>
      <c r="UUV702" s="121"/>
      <c r="UUW702" s="121"/>
      <c r="UUX702" s="121"/>
      <c r="UUY702" s="121"/>
      <c r="UUZ702" s="121"/>
      <c r="UVA702" s="121"/>
      <c r="UVB702" s="121"/>
      <c r="UVC702" s="121"/>
      <c r="UVD702" s="121"/>
      <c r="UVE702" s="121"/>
      <c r="UVF702" s="121"/>
      <c r="UVG702" s="121"/>
      <c r="UVH702" s="121"/>
      <c r="UVI702" s="121"/>
      <c r="UVJ702" s="121"/>
      <c r="UVK702" s="121"/>
      <c r="UVL702" s="121"/>
      <c r="UVM702" s="121"/>
      <c r="UVN702" s="121"/>
      <c r="UVO702" s="121"/>
      <c r="UVP702" s="121"/>
      <c r="UVQ702" s="121"/>
      <c r="UVR702" s="121"/>
      <c r="UVS702" s="121"/>
      <c r="UVT702" s="121"/>
      <c r="UVU702" s="121"/>
      <c r="UVV702" s="121"/>
      <c r="UVW702" s="121"/>
      <c r="UVX702" s="121"/>
      <c r="UVY702" s="121"/>
      <c r="UVZ702" s="121"/>
      <c r="UWA702" s="121"/>
      <c r="UWB702" s="121"/>
      <c r="UWC702" s="121"/>
      <c r="UWD702" s="121"/>
      <c r="UWE702" s="121"/>
      <c r="UWF702" s="121"/>
      <c r="UWG702" s="121"/>
      <c r="UWH702" s="121"/>
      <c r="UWI702" s="121"/>
      <c r="UWJ702" s="121"/>
      <c r="UWK702" s="121"/>
      <c r="UWL702" s="121"/>
      <c r="UWM702" s="121"/>
      <c r="UWN702" s="121"/>
      <c r="UWO702" s="121"/>
      <c r="UWP702" s="121"/>
      <c r="UWQ702" s="121"/>
      <c r="UWR702" s="121"/>
      <c r="UWS702" s="121"/>
      <c r="UWT702" s="121"/>
      <c r="UWU702" s="121"/>
      <c r="UWV702" s="121"/>
      <c r="UWW702" s="121"/>
      <c r="UWX702" s="121"/>
      <c r="UWY702" s="121"/>
      <c r="UWZ702" s="121"/>
      <c r="UXA702" s="121"/>
      <c r="UXB702" s="121"/>
      <c r="UXC702" s="121"/>
      <c r="UXD702" s="121"/>
      <c r="UXE702" s="121"/>
      <c r="UXF702" s="121"/>
      <c r="UXG702" s="121"/>
      <c r="UXH702" s="121"/>
      <c r="UXI702" s="121"/>
      <c r="UXJ702" s="121"/>
      <c r="UXK702" s="121"/>
      <c r="UXL702" s="121"/>
      <c r="UXM702" s="121"/>
      <c r="UXN702" s="121"/>
      <c r="UXO702" s="121"/>
      <c r="UXP702" s="121"/>
      <c r="UXQ702" s="121"/>
      <c r="UXR702" s="121"/>
      <c r="UXS702" s="121"/>
      <c r="UXT702" s="121"/>
      <c r="UXU702" s="121"/>
      <c r="UXV702" s="121"/>
      <c r="UXW702" s="121"/>
      <c r="UXX702" s="121"/>
      <c r="UXY702" s="121"/>
      <c r="UXZ702" s="121"/>
      <c r="UYA702" s="121"/>
      <c r="UYB702" s="121"/>
      <c r="UYC702" s="121"/>
      <c r="UYD702" s="121"/>
      <c r="UYE702" s="121"/>
      <c r="UYF702" s="121"/>
      <c r="UYG702" s="121"/>
      <c r="UYH702" s="121"/>
      <c r="UYI702" s="121"/>
      <c r="UYJ702" s="121"/>
      <c r="UYK702" s="121"/>
      <c r="UYL702" s="121"/>
      <c r="UYM702" s="121"/>
      <c r="UYN702" s="121"/>
      <c r="UYO702" s="121"/>
      <c r="UYP702" s="121"/>
      <c r="UYQ702" s="121"/>
      <c r="UYR702" s="121"/>
      <c r="UYS702" s="121"/>
      <c r="UYT702" s="121"/>
      <c r="UYU702" s="121"/>
      <c r="UYV702" s="121"/>
      <c r="UYW702" s="121"/>
      <c r="UYX702" s="121"/>
      <c r="UYY702" s="121"/>
      <c r="UYZ702" s="121"/>
      <c r="UZA702" s="121"/>
      <c r="UZB702" s="121"/>
      <c r="UZC702" s="121"/>
      <c r="UZD702" s="121"/>
      <c r="UZE702" s="121"/>
      <c r="UZF702" s="121"/>
      <c r="UZG702" s="121"/>
      <c r="UZH702" s="121"/>
      <c r="UZI702" s="121"/>
      <c r="UZJ702" s="121"/>
      <c r="UZK702" s="121"/>
      <c r="UZL702" s="121"/>
      <c r="UZM702" s="121"/>
      <c r="UZN702" s="121"/>
      <c r="UZO702" s="121"/>
      <c r="UZP702" s="121"/>
      <c r="UZQ702" s="121"/>
      <c r="UZR702" s="121"/>
      <c r="UZS702" s="121"/>
      <c r="UZT702" s="121"/>
      <c r="UZU702" s="121"/>
      <c r="UZV702" s="121"/>
      <c r="UZW702" s="121"/>
      <c r="UZX702" s="121"/>
      <c r="UZY702" s="121"/>
      <c r="UZZ702" s="121"/>
      <c r="VAA702" s="121"/>
      <c r="VAB702" s="121"/>
      <c r="VAC702" s="121"/>
      <c r="VAD702" s="121"/>
      <c r="VAE702" s="121"/>
      <c r="VAF702" s="121"/>
      <c r="VAG702" s="121"/>
      <c r="VAH702" s="121"/>
      <c r="VAI702" s="121"/>
      <c r="VAJ702" s="121"/>
      <c r="VAK702" s="121"/>
      <c r="VAL702" s="121"/>
      <c r="VAM702" s="121"/>
      <c r="VAN702" s="121"/>
      <c r="VAO702" s="121"/>
      <c r="VAP702" s="121"/>
      <c r="VAQ702" s="121"/>
      <c r="VAR702" s="121"/>
      <c r="VAS702" s="121"/>
      <c r="VAT702" s="121"/>
      <c r="VAU702" s="121"/>
      <c r="VAV702" s="121"/>
      <c r="VAW702" s="121"/>
      <c r="VAX702" s="121"/>
      <c r="VAY702" s="121"/>
      <c r="VAZ702" s="121"/>
      <c r="VBA702" s="121"/>
      <c r="VBB702" s="121"/>
      <c r="VBC702" s="121"/>
      <c r="VBD702" s="121"/>
      <c r="VBE702" s="121"/>
      <c r="VBF702" s="121"/>
      <c r="VBG702" s="121"/>
      <c r="VBH702" s="121"/>
      <c r="VBI702" s="121"/>
      <c r="VBJ702" s="121"/>
      <c r="VBK702" s="121"/>
      <c r="VBL702" s="121"/>
      <c r="VBM702" s="121"/>
      <c r="VBN702" s="121"/>
      <c r="VBO702" s="121"/>
      <c r="VBP702" s="121"/>
      <c r="VBQ702" s="121"/>
      <c r="VBR702" s="121"/>
      <c r="VBS702" s="121"/>
      <c r="VBT702" s="121"/>
      <c r="VBU702" s="121"/>
      <c r="VBV702" s="121"/>
      <c r="VBW702" s="121"/>
      <c r="VBX702" s="121"/>
      <c r="VBY702" s="121"/>
      <c r="VBZ702" s="121"/>
      <c r="VCA702" s="121"/>
      <c r="VCB702" s="121"/>
      <c r="VCC702" s="121"/>
      <c r="VCD702" s="121"/>
      <c r="VCE702" s="121"/>
      <c r="VCF702" s="121"/>
      <c r="VCG702" s="121"/>
      <c r="VCH702" s="121"/>
      <c r="VCI702" s="121"/>
      <c r="VCJ702" s="121"/>
      <c r="VCK702" s="121"/>
      <c r="VCL702" s="121"/>
      <c r="VCM702" s="121"/>
      <c r="VCN702" s="121"/>
      <c r="VCO702" s="121"/>
      <c r="VCP702" s="121"/>
      <c r="VCQ702" s="121"/>
      <c r="VCR702" s="121"/>
      <c r="VCS702" s="121"/>
      <c r="VCT702" s="121"/>
      <c r="VCU702" s="121"/>
      <c r="VCV702" s="121"/>
      <c r="VCW702" s="121"/>
      <c r="VCX702" s="121"/>
      <c r="VCY702" s="121"/>
      <c r="VCZ702" s="121"/>
      <c r="VDA702" s="121"/>
      <c r="VDB702" s="121"/>
      <c r="VDC702" s="121"/>
      <c r="VDD702" s="121"/>
      <c r="VDE702" s="121"/>
      <c r="VDF702" s="121"/>
      <c r="VDG702" s="121"/>
      <c r="VDH702" s="121"/>
      <c r="VDI702" s="121"/>
      <c r="VDJ702" s="121"/>
      <c r="VDK702" s="121"/>
      <c r="VDL702" s="121"/>
      <c r="VDM702" s="121"/>
      <c r="VDN702" s="121"/>
      <c r="VDO702" s="121"/>
      <c r="VDP702" s="121"/>
      <c r="VDQ702" s="121"/>
      <c r="VDR702" s="121"/>
      <c r="VDS702" s="121"/>
      <c r="VDT702" s="121"/>
      <c r="VDU702" s="121"/>
      <c r="VDV702" s="121"/>
      <c r="VDW702" s="121"/>
      <c r="VDX702" s="121"/>
      <c r="VDY702" s="121"/>
      <c r="VDZ702" s="121"/>
      <c r="VEA702" s="121"/>
      <c r="VEB702" s="121"/>
      <c r="VEC702" s="121"/>
      <c r="VED702" s="121"/>
      <c r="VEE702" s="121"/>
      <c r="VEF702" s="121"/>
      <c r="VEG702" s="121"/>
      <c r="VEH702" s="121"/>
      <c r="VEI702" s="121"/>
      <c r="VEJ702" s="121"/>
      <c r="VEK702" s="121"/>
      <c r="VEL702" s="121"/>
      <c r="VEM702" s="121"/>
      <c r="VEN702" s="121"/>
      <c r="VEO702" s="121"/>
      <c r="VEP702" s="121"/>
      <c r="VEQ702" s="121"/>
      <c r="VER702" s="121"/>
      <c r="VES702" s="121"/>
      <c r="VET702" s="121"/>
      <c r="VEU702" s="121"/>
      <c r="VEV702" s="121"/>
      <c r="VEW702" s="121"/>
      <c r="VEX702" s="121"/>
      <c r="VEY702" s="121"/>
      <c r="VEZ702" s="121"/>
      <c r="VFA702" s="121"/>
      <c r="VFB702" s="121"/>
      <c r="VFC702" s="121"/>
      <c r="VFD702" s="121"/>
      <c r="VFE702" s="121"/>
      <c r="VFF702" s="121"/>
      <c r="VFG702" s="121"/>
      <c r="VFH702" s="121"/>
      <c r="VFI702" s="121"/>
      <c r="VFJ702" s="121"/>
      <c r="VFK702" s="121"/>
      <c r="VFL702" s="121"/>
      <c r="VFM702" s="121"/>
      <c r="VFN702" s="121"/>
      <c r="VFO702" s="121"/>
      <c r="VFP702" s="121"/>
      <c r="VFQ702" s="121"/>
      <c r="VFR702" s="121"/>
      <c r="VFS702" s="121"/>
      <c r="VFT702" s="121"/>
      <c r="VFU702" s="121"/>
      <c r="VFV702" s="121"/>
      <c r="VFW702" s="121"/>
      <c r="VFX702" s="121"/>
      <c r="VFY702" s="121"/>
      <c r="VFZ702" s="121"/>
      <c r="VGA702" s="121"/>
      <c r="VGB702" s="121"/>
      <c r="VGC702" s="121"/>
      <c r="VGD702" s="121"/>
      <c r="VGE702" s="121"/>
      <c r="VGF702" s="121"/>
      <c r="VGG702" s="121"/>
      <c r="VGH702" s="121"/>
      <c r="VGI702" s="121"/>
      <c r="VGJ702" s="121"/>
      <c r="VGK702" s="121"/>
      <c r="VGL702" s="121"/>
      <c r="VGM702" s="121"/>
      <c r="VGN702" s="121"/>
      <c r="VGO702" s="121"/>
      <c r="VGP702" s="121"/>
      <c r="VGQ702" s="121"/>
      <c r="VGR702" s="121"/>
      <c r="VGS702" s="121"/>
      <c r="VGT702" s="121"/>
      <c r="VGU702" s="121"/>
      <c r="VGV702" s="121"/>
      <c r="VGW702" s="121"/>
      <c r="VGX702" s="121"/>
      <c r="VGY702" s="121"/>
      <c r="VGZ702" s="121"/>
      <c r="VHA702" s="121"/>
      <c r="VHB702" s="121"/>
      <c r="VHC702" s="121"/>
      <c r="VHD702" s="121"/>
      <c r="VHE702" s="121"/>
      <c r="VHF702" s="121"/>
      <c r="VHG702" s="121"/>
      <c r="VHH702" s="121"/>
      <c r="VHI702" s="121"/>
      <c r="VHJ702" s="121"/>
      <c r="VHK702" s="121"/>
      <c r="VHL702" s="121"/>
      <c r="VHM702" s="121"/>
      <c r="VHN702" s="121"/>
      <c r="VHO702" s="121"/>
      <c r="VHP702" s="121"/>
      <c r="VHQ702" s="121"/>
      <c r="VHR702" s="121"/>
      <c r="VHS702" s="121"/>
      <c r="VHT702" s="121"/>
      <c r="VHU702" s="121"/>
      <c r="VHV702" s="121"/>
      <c r="VHW702" s="121"/>
      <c r="VHX702" s="121"/>
      <c r="VHY702" s="121"/>
      <c r="VHZ702" s="121"/>
      <c r="VIA702" s="121"/>
      <c r="VIB702" s="121"/>
      <c r="VIC702" s="121"/>
      <c r="VID702" s="121"/>
      <c r="VIE702" s="121"/>
      <c r="VIF702" s="121"/>
      <c r="VIG702" s="121"/>
      <c r="VIH702" s="121"/>
      <c r="VII702" s="121"/>
      <c r="VIJ702" s="121"/>
      <c r="VIK702" s="121"/>
      <c r="VIL702" s="121"/>
      <c r="VIM702" s="121"/>
      <c r="VIN702" s="121"/>
      <c r="VIO702" s="121"/>
      <c r="VIP702" s="121"/>
      <c r="VIQ702" s="121"/>
      <c r="VIR702" s="121"/>
      <c r="VIS702" s="121"/>
      <c r="VIT702" s="121"/>
      <c r="VIU702" s="121"/>
      <c r="VIV702" s="121"/>
      <c r="VIW702" s="121"/>
      <c r="VIX702" s="121"/>
      <c r="VIY702" s="121"/>
      <c r="VIZ702" s="121"/>
      <c r="VJA702" s="121"/>
      <c r="VJB702" s="121"/>
      <c r="VJC702" s="121"/>
      <c r="VJD702" s="121"/>
      <c r="VJE702" s="121"/>
      <c r="VJF702" s="121"/>
      <c r="VJG702" s="121"/>
      <c r="VJH702" s="121"/>
      <c r="VJI702" s="121"/>
      <c r="VJJ702" s="121"/>
      <c r="VJK702" s="121"/>
      <c r="VJL702" s="121"/>
      <c r="VJM702" s="121"/>
      <c r="VJN702" s="121"/>
      <c r="VJO702" s="121"/>
      <c r="VJP702" s="121"/>
      <c r="VJQ702" s="121"/>
      <c r="VJR702" s="121"/>
      <c r="VJS702" s="121"/>
      <c r="VJT702" s="121"/>
      <c r="VJU702" s="121"/>
      <c r="VJV702" s="121"/>
      <c r="VJW702" s="121"/>
      <c r="VJX702" s="121"/>
      <c r="VJY702" s="121"/>
      <c r="VJZ702" s="121"/>
      <c r="VKA702" s="121"/>
      <c r="VKB702" s="121"/>
      <c r="VKC702" s="121"/>
      <c r="VKD702" s="121"/>
      <c r="VKE702" s="121"/>
      <c r="VKF702" s="121"/>
      <c r="VKG702" s="121"/>
      <c r="VKH702" s="121"/>
      <c r="VKI702" s="121"/>
      <c r="VKJ702" s="121"/>
      <c r="VKK702" s="121"/>
      <c r="VKL702" s="121"/>
      <c r="VKM702" s="121"/>
      <c r="VKN702" s="121"/>
      <c r="VKO702" s="121"/>
      <c r="VKP702" s="121"/>
      <c r="VKQ702" s="121"/>
      <c r="VKR702" s="121"/>
      <c r="VKS702" s="121"/>
      <c r="VKT702" s="121"/>
      <c r="VKU702" s="121"/>
      <c r="VKV702" s="121"/>
      <c r="VKW702" s="121"/>
      <c r="VKX702" s="121"/>
      <c r="VKY702" s="121"/>
      <c r="VKZ702" s="121"/>
      <c r="VLA702" s="121"/>
      <c r="VLB702" s="121"/>
      <c r="VLC702" s="121"/>
      <c r="VLD702" s="121"/>
      <c r="VLE702" s="121"/>
      <c r="VLF702" s="121"/>
      <c r="VLG702" s="121"/>
      <c r="VLH702" s="121"/>
      <c r="VLI702" s="121"/>
      <c r="VLJ702" s="121"/>
      <c r="VLK702" s="121"/>
      <c r="VLL702" s="121"/>
      <c r="VLM702" s="121"/>
      <c r="VLN702" s="121"/>
      <c r="VLO702" s="121"/>
      <c r="VLP702" s="121"/>
      <c r="VLQ702" s="121"/>
      <c r="VLR702" s="121"/>
      <c r="VLS702" s="121"/>
      <c r="VLT702" s="121"/>
      <c r="VLU702" s="121"/>
      <c r="VLV702" s="121"/>
      <c r="VLW702" s="121"/>
      <c r="VLX702" s="121"/>
      <c r="VLY702" s="121"/>
      <c r="VLZ702" s="121"/>
      <c r="VMA702" s="121"/>
      <c r="VMB702" s="121"/>
      <c r="VMC702" s="121"/>
      <c r="VMD702" s="121"/>
      <c r="VME702" s="121"/>
      <c r="VMF702" s="121"/>
      <c r="VMG702" s="121"/>
      <c r="VMH702" s="121"/>
      <c r="VMI702" s="121"/>
      <c r="VMJ702" s="121"/>
      <c r="VMK702" s="121"/>
      <c r="VML702" s="121"/>
      <c r="VMM702" s="121"/>
      <c r="VMN702" s="121"/>
      <c r="VMO702" s="121"/>
      <c r="VMP702" s="121"/>
      <c r="VMQ702" s="121"/>
      <c r="VMR702" s="121"/>
      <c r="VMS702" s="121"/>
      <c r="VMT702" s="121"/>
      <c r="VMU702" s="121"/>
      <c r="VMV702" s="121"/>
      <c r="VMW702" s="121"/>
      <c r="VMX702" s="121"/>
      <c r="VMY702" s="121"/>
      <c r="VMZ702" s="121"/>
      <c r="VNA702" s="121"/>
      <c r="VNB702" s="121"/>
      <c r="VNC702" s="121"/>
      <c r="VND702" s="121"/>
      <c r="VNE702" s="121"/>
      <c r="VNF702" s="121"/>
      <c r="VNG702" s="121"/>
      <c r="VNH702" s="121"/>
      <c r="VNI702" s="121"/>
      <c r="VNJ702" s="121"/>
      <c r="VNK702" s="121"/>
      <c r="VNL702" s="121"/>
      <c r="VNM702" s="121"/>
      <c r="VNN702" s="121"/>
      <c r="VNO702" s="121"/>
      <c r="VNP702" s="121"/>
      <c r="VNQ702" s="121"/>
      <c r="VNR702" s="121"/>
      <c r="VNS702" s="121"/>
      <c r="VNT702" s="121"/>
      <c r="VNU702" s="121"/>
      <c r="VNV702" s="121"/>
      <c r="VNW702" s="121"/>
      <c r="VNX702" s="121"/>
      <c r="VNY702" s="121"/>
      <c r="VNZ702" s="121"/>
      <c r="VOA702" s="121"/>
      <c r="VOB702" s="121"/>
      <c r="VOC702" s="121"/>
      <c r="VOD702" s="121"/>
      <c r="VOE702" s="121"/>
      <c r="VOF702" s="121"/>
      <c r="VOG702" s="121"/>
      <c r="VOH702" s="121"/>
      <c r="VOI702" s="121"/>
      <c r="VOJ702" s="121"/>
      <c r="VOK702" s="121"/>
      <c r="VOL702" s="121"/>
      <c r="VOM702" s="121"/>
      <c r="VON702" s="121"/>
      <c r="VOO702" s="121"/>
      <c r="VOP702" s="121"/>
      <c r="VOQ702" s="121"/>
      <c r="VOR702" s="121"/>
      <c r="VOS702" s="121"/>
      <c r="VOT702" s="121"/>
      <c r="VOU702" s="121"/>
      <c r="VOV702" s="121"/>
      <c r="VOW702" s="121"/>
      <c r="VOX702" s="121"/>
      <c r="VOY702" s="121"/>
      <c r="VOZ702" s="121"/>
      <c r="VPA702" s="121"/>
      <c r="VPB702" s="121"/>
      <c r="VPC702" s="121"/>
      <c r="VPD702" s="121"/>
      <c r="VPE702" s="121"/>
      <c r="VPF702" s="121"/>
      <c r="VPG702" s="121"/>
      <c r="VPH702" s="121"/>
      <c r="VPI702" s="121"/>
      <c r="VPJ702" s="121"/>
      <c r="VPK702" s="121"/>
      <c r="VPL702" s="121"/>
      <c r="VPM702" s="121"/>
      <c r="VPN702" s="121"/>
      <c r="VPO702" s="121"/>
      <c r="VPP702" s="121"/>
      <c r="VPQ702" s="121"/>
      <c r="VPR702" s="121"/>
      <c r="VPS702" s="121"/>
      <c r="VPT702" s="121"/>
      <c r="VPU702" s="121"/>
      <c r="VPV702" s="121"/>
      <c r="VPW702" s="121"/>
      <c r="VPX702" s="121"/>
      <c r="VPY702" s="121"/>
      <c r="VPZ702" s="121"/>
      <c r="VQA702" s="121"/>
      <c r="VQB702" s="121"/>
      <c r="VQC702" s="121"/>
      <c r="VQD702" s="121"/>
      <c r="VQE702" s="121"/>
      <c r="VQF702" s="121"/>
      <c r="VQG702" s="121"/>
      <c r="VQH702" s="121"/>
      <c r="VQI702" s="121"/>
      <c r="VQJ702" s="121"/>
      <c r="VQK702" s="121"/>
      <c r="VQL702" s="121"/>
      <c r="VQM702" s="121"/>
      <c r="VQN702" s="121"/>
      <c r="VQO702" s="121"/>
      <c r="VQP702" s="121"/>
      <c r="VQQ702" s="121"/>
      <c r="VQR702" s="121"/>
      <c r="VQS702" s="121"/>
      <c r="VQT702" s="121"/>
      <c r="VQU702" s="121"/>
      <c r="VQV702" s="121"/>
      <c r="VQW702" s="121"/>
      <c r="VQX702" s="121"/>
      <c r="VQY702" s="121"/>
      <c r="VQZ702" s="121"/>
      <c r="VRA702" s="121"/>
      <c r="VRB702" s="121"/>
      <c r="VRC702" s="121"/>
      <c r="VRD702" s="121"/>
      <c r="VRE702" s="121"/>
      <c r="VRF702" s="121"/>
      <c r="VRG702" s="121"/>
      <c r="VRH702" s="121"/>
      <c r="VRI702" s="121"/>
      <c r="VRJ702" s="121"/>
      <c r="VRK702" s="121"/>
      <c r="VRL702" s="121"/>
      <c r="VRM702" s="121"/>
      <c r="VRN702" s="121"/>
      <c r="VRO702" s="121"/>
      <c r="VRP702" s="121"/>
      <c r="VRQ702" s="121"/>
      <c r="VRR702" s="121"/>
      <c r="VRS702" s="121"/>
      <c r="VRT702" s="121"/>
      <c r="VRU702" s="121"/>
      <c r="VRV702" s="121"/>
      <c r="VRW702" s="121"/>
      <c r="VRX702" s="121"/>
      <c r="VRY702" s="121"/>
      <c r="VRZ702" s="121"/>
      <c r="VSA702" s="121"/>
      <c r="VSB702" s="121"/>
      <c r="VSC702" s="121"/>
      <c r="VSD702" s="121"/>
      <c r="VSE702" s="121"/>
      <c r="VSF702" s="121"/>
      <c r="VSG702" s="121"/>
      <c r="VSH702" s="121"/>
      <c r="VSI702" s="121"/>
      <c r="VSJ702" s="121"/>
      <c r="VSK702" s="121"/>
      <c r="VSL702" s="121"/>
      <c r="VSM702" s="121"/>
      <c r="VSN702" s="121"/>
      <c r="VSO702" s="121"/>
      <c r="VSP702" s="121"/>
      <c r="VSQ702" s="121"/>
      <c r="VSR702" s="121"/>
      <c r="VSS702" s="121"/>
      <c r="VST702" s="121"/>
      <c r="VSU702" s="121"/>
      <c r="VSV702" s="121"/>
      <c r="VSW702" s="121"/>
      <c r="VSX702" s="121"/>
      <c r="VSY702" s="121"/>
      <c r="VSZ702" s="121"/>
      <c r="VTA702" s="121"/>
      <c r="VTB702" s="121"/>
      <c r="VTC702" s="121"/>
      <c r="VTD702" s="121"/>
      <c r="VTE702" s="121"/>
      <c r="VTF702" s="121"/>
      <c r="VTG702" s="121"/>
      <c r="VTH702" s="121"/>
      <c r="VTI702" s="121"/>
      <c r="VTJ702" s="121"/>
      <c r="VTK702" s="121"/>
      <c r="VTL702" s="121"/>
      <c r="VTM702" s="121"/>
      <c r="VTN702" s="121"/>
      <c r="VTO702" s="121"/>
      <c r="VTP702" s="121"/>
      <c r="VTQ702" s="121"/>
      <c r="VTR702" s="121"/>
      <c r="VTS702" s="121"/>
      <c r="VTT702" s="121"/>
      <c r="VTU702" s="121"/>
      <c r="VTV702" s="121"/>
      <c r="VTW702" s="121"/>
      <c r="VTX702" s="121"/>
      <c r="VTY702" s="121"/>
      <c r="VTZ702" s="121"/>
      <c r="VUA702" s="121"/>
      <c r="VUB702" s="121"/>
      <c r="VUC702" s="121"/>
      <c r="VUD702" s="121"/>
      <c r="VUE702" s="121"/>
      <c r="VUF702" s="121"/>
      <c r="VUG702" s="121"/>
      <c r="VUH702" s="121"/>
      <c r="VUI702" s="121"/>
      <c r="VUJ702" s="121"/>
      <c r="VUK702" s="121"/>
      <c r="VUL702" s="121"/>
      <c r="VUM702" s="121"/>
      <c r="VUN702" s="121"/>
      <c r="VUO702" s="121"/>
      <c r="VUP702" s="121"/>
      <c r="VUQ702" s="121"/>
      <c r="VUR702" s="121"/>
      <c r="VUS702" s="121"/>
      <c r="VUT702" s="121"/>
      <c r="VUU702" s="121"/>
      <c r="VUV702" s="121"/>
      <c r="VUW702" s="121"/>
      <c r="VUX702" s="121"/>
      <c r="VUY702" s="121"/>
      <c r="VUZ702" s="121"/>
      <c r="VVA702" s="121"/>
      <c r="VVB702" s="121"/>
      <c r="VVC702" s="121"/>
      <c r="VVD702" s="121"/>
      <c r="VVE702" s="121"/>
      <c r="VVF702" s="121"/>
      <c r="VVG702" s="121"/>
      <c r="VVH702" s="121"/>
      <c r="VVI702" s="121"/>
      <c r="VVJ702" s="121"/>
      <c r="VVK702" s="121"/>
      <c r="VVL702" s="121"/>
      <c r="VVM702" s="121"/>
      <c r="VVN702" s="121"/>
      <c r="VVO702" s="121"/>
      <c r="VVP702" s="121"/>
      <c r="VVQ702" s="121"/>
      <c r="VVR702" s="121"/>
      <c r="VVS702" s="121"/>
      <c r="VVT702" s="121"/>
      <c r="VVU702" s="121"/>
      <c r="VVV702" s="121"/>
      <c r="VVW702" s="121"/>
      <c r="VVX702" s="121"/>
      <c r="VVY702" s="121"/>
      <c r="VVZ702" s="121"/>
      <c r="VWA702" s="121"/>
      <c r="VWB702" s="121"/>
      <c r="VWC702" s="121"/>
      <c r="VWD702" s="121"/>
      <c r="VWE702" s="121"/>
      <c r="VWF702" s="121"/>
      <c r="VWG702" s="121"/>
      <c r="VWH702" s="121"/>
      <c r="VWI702" s="121"/>
      <c r="VWJ702" s="121"/>
      <c r="VWK702" s="121"/>
      <c r="VWL702" s="121"/>
      <c r="VWM702" s="121"/>
      <c r="VWN702" s="121"/>
      <c r="VWO702" s="121"/>
      <c r="VWP702" s="121"/>
      <c r="VWQ702" s="121"/>
      <c r="VWR702" s="121"/>
      <c r="VWS702" s="121"/>
      <c r="VWT702" s="121"/>
      <c r="VWU702" s="121"/>
      <c r="VWV702" s="121"/>
      <c r="VWW702" s="121"/>
      <c r="VWX702" s="121"/>
      <c r="VWY702" s="121"/>
      <c r="VWZ702" s="121"/>
      <c r="VXA702" s="121"/>
      <c r="VXB702" s="121"/>
      <c r="VXC702" s="121"/>
      <c r="VXD702" s="121"/>
      <c r="VXE702" s="121"/>
      <c r="VXF702" s="121"/>
      <c r="VXG702" s="121"/>
      <c r="VXH702" s="121"/>
      <c r="VXI702" s="121"/>
      <c r="VXJ702" s="121"/>
      <c r="VXK702" s="121"/>
      <c r="VXL702" s="121"/>
      <c r="VXM702" s="121"/>
      <c r="VXN702" s="121"/>
      <c r="VXO702" s="121"/>
      <c r="VXP702" s="121"/>
      <c r="VXQ702" s="121"/>
      <c r="VXR702" s="121"/>
      <c r="VXS702" s="121"/>
      <c r="VXT702" s="121"/>
      <c r="VXU702" s="121"/>
      <c r="VXV702" s="121"/>
      <c r="VXW702" s="121"/>
      <c r="VXX702" s="121"/>
      <c r="VXY702" s="121"/>
      <c r="VXZ702" s="121"/>
      <c r="VYA702" s="121"/>
      <c r="VYB702" s="121"/>
      <c r="VYC702" s="121"/>
      <c r="VYD702" s="121"/>
      <c r="VYE702" s="121"/>
      <c r="VYF702" s="121"/>
      <c r="VYG702" s="121"/>
      <c r="VYH702" s="121"/>
      <c r="VYI702" s="121"/>
      <c r="VYJ702" s="121"/>
      <c r="VYK702" s="121"/>
      <c r="VYL702" s="121"/>
      <c r="VYM702" s="121"/>
      <c r="VYN702" s="121"/>
      <c r="VYO702" s="121"/>
      <c r="VYP702" s="121"/>
      <c r="VYQ702" s="121"/>
      <c r="VYR702" s="121"/>
      <c r="VYS702" s="121"/>
      <c r="VYT702" s="121"/>
      <c r="VYU702" s="121"/>
      <c r="VYV702" s="121"/>
      <c r="VYW702" s="121"/>
      <c r="VYX702" s="121"/>
      <c r="VYY702" s="121"/>
      <c r="VYZ702" s="121"/>
      <c r="VZA702" s="121"/>
      <c r="VZB702" s="121"/>
      <c r="VZC702" s="121"/>
      <c r="VZD702" s="121"/>
      <c r="VZE702" s="121"/>
      <c r="VZF702" s="121"/>
      <c r="VZG702" s="121"/>
      <c r="VZH702" s="121"/>
      <c r="VZI702" s="121"/>
      <c r="VZJ702" s="121"/>
      <c r="VZK702" s="121"/>
      <c r="VZL702" s="121"/>
      <c r="VZM702" s="121"/>
      <c r="VZN702" s="121"/>
      <c r="VZO702" s="121"/>
      <c r="VZP702" s="121"/>
      <c r="VZQ702" s="121"/>
      <c r="VZR702" s="121"/>
      <c r="VZS702" s="121"/>
      <c r="VZT702" s="121"/>
      <c r="VZU702" s="121"/>
      <c r="VZV702" s="121"/>
      <c r="VZW702" s="121"/>
      <c r="VZX702" s="121"/>
      <c r="VZY702" s="121"/>
      <c r="VZZ702" s="121"/>
      <c r="WAA702" s="121"/>
      <c r="WAB702" s="121"/>
      <c r="WAC702" s="121"/>
      <c r="WAD702" s="121"/>
      <c r="WAE702" s="121"/>
      <c r="WAF702" s="121"/>
      <c r="WAG702" s="121"/>
      <c r="WAH702" s="121"/>
      <c r="WAI702" s="121"/>
      <c r="WAJ702" s="121"/>
      <c r="WAK702" s="121"/>
      <c r="WAL702" s="121"/>
      <c r="WAM702" s="121"/>
      <c r="WAN702" s="121"/>
      <c r="WAO702" s="121"/>
      <c r="WAP702" s="121"/>
      <c r="WAQ702" s="121"/>
      <c r="WAR702" s="121"/>
      <c r="WAS702" s="121"/>
      <c r="WAT702" s="121"/>
      <c r="WAU702" s="121"/>
      <c r="WAV702" s="121"/>
      <c r="WAW702" s="121"/>
      <c r="WAX702" s="121"/>
      <c r="WAY702" s="121"/>
      <c r="WAZ702" s="121"/>
      <c r="WBA702" s="121"/>
      <c r="WBB702" s="121"/>
      <c r="WBC702" s="121"/>
      <c r="WBD702" s="121"/>
      <c r="WBE702" s="121"/>
      <c r="WBF702" s="121"/>
      <c r="WBG702" s="121"/>
      <c r="WBH702" s="121"/>
      <c r="WBI702" s="121"/>
      <c r="WBJ702" s="121"/>
      <c r="WBK702" s="121"/>
      <c r="WBL702" s="121"/>
      <c r="WBM702" s="121"/>
      <c r="WBN702" s="121"/>
      <c r="WBO702" s="121"/>
      <c r="WBP702" s="121"/>
      <c r="WBQ702" s="121"/>
      <c r="WBR702" s="121"/>
      <c r="WBS702" s="121"/>
      <c r="WBT702" s="121"/>
      <c r="WBU702" s="121"/>
      <c r="WBV702" s="121"/>
      <c r="WBW702" s="121"/>
      <c r="WBX702" s="121"/>
      <c r="WBY702" s="121"/>
      <c r="WBZ702" s="121"/>
      <c r="WCA702" s="121"/>
      <c r="WCB702" s="121"/>
      <c r="WCC702" s="121"/>
      <c r="WCD702" s="121"/>
      <c r="WCE702" s="121"/>
      <c r="WCF702" s="121"/>
      <c r="WCG702" s="121"/>
      <c r="WCH702" s="121"/>
      <c r="WCI702" s="121"/>
      <c r="WCJ702" s="121"/>
      <c r="WCK702" s="121"/>
      <c r="WCL702" s="121"/>
      <c r="WCM702" s="121"/>
      <c r="WCN702" s="121"/>
      <c r="WCO702" s="121"/>
      <c r="WCP702" s="121"/>
      <c r="WCQ702" s="121"/>
      <c r="WCR702" s="121"/>
      <c r="WCS702" s="121"/>
      <c r="WCT702" s="121"/>
      <c r="WCU702" s="121"/>
      <c r="WCV702" s="121"/>
      <c r="WCW702" s="121"/>
      <c r="WCX702" s="121"/>
      <c r="WCY702" s="121"/>
      <c r="WCZ702" s="121"/>
      <c r="WDA702" s="121"/>
      <c r="WDB702" s="121"/>
      <c r="WDC702" s="121"/>
      <c r="WDD702" s="121"/>
      <c r="WDE702" s="121"/>
      <c r="WDF702" s="121"/>
      <c r="WDG702" s="121"/>
      <c r="WDH702" s="121"/>
      <c r="WDI702" s="121"/>
      <c r="WDJ702" s="121"/>
      <c r="WDK702" s="121"/>
      <c r="WDL702" s="121"/>
      <c r="WDM702" s="121"/>
      <c r="WDN702" s="121"/>
      <c r="WDO702" s="121"/>
      <c r="WDP702" s="121"/>
      <c r="WDQ702" s="121"/>
      <c r="WDR702" s="121"/>
      <c r="WDS702" s="121"/>
      <c r="WDT702" s="121"/>
      <c r="WDU702" s="121"/>
      <c r="WDV702" s="121"/>
      <c r="WDW702" s="121"/>
      <c r="WDX702" s="121"/>
      <c r="WDY702" s="121"/>
      <c r="WDZ702" s="121"/>
      <c r="WEA702" s="121"/>
      <c r="WEB702" s="121"/>
      <c r="WEC702" s="121"/>
      <c r="WED702" s="121"/>
      <c r="WEE702" s="121"/>
      <c r="WEF702" s="121"/>
      <c r="WEG702" s="121"/>
      <c r="WEH702" s="121"/>
      <c r="WEI702" s="121"/>
      <c r="WEJ702" s="121"/>
      <c r="WEK702" s="121"/>
      <c r="WEL702" s="121"/>
      <c r="WEM702" s="121"/>
      <c r="WEN702" s="121"/>
      <c r="WEO702" s="121"/>
      <c r="WEP702" s="121"/>
      <c r="WEQ702" s="121"/>
      <c r="WER702" s="121"/>
      <c r="WES702" s="121"/>
      <c r="WET702" s="121"/>
      <c r="WEU702" s="121"/>
      <c r="WEV702" s="121"/>
      <c r="WEW702" s="121"/>
      <c r="WEX702" s="121"/>
      <c r="WEY702" s="121"/>
      <c r="WEZ702" s="121"/>
      <c r="WFA702" s="121"/>
      <c r="WFB702" s="121"/>
      <c r="WFC702" s="121"/>
      <c r="WFD702" s="121"/>
      <c r="WFE702" s="121"/>
      <c r="WFF702" s="121"/>
      <c r="WFG702" s="121"/>
      <c r="WFH702" s="121"/>
      <c r="WFI702" s="121"/>
      <c r="WFJ702" s="121"/>
      <c r="WFK702" s="121"/>
      <c r="WFL702" s="121"/>
      <c r="WFM702" s="121"/>
      <c r="WFN702" s="121"/>
      <c r="WFO702" s="121"/>
      <c r="WFP702" s="121"/>
      <c r="WFQ702" s="121"/>
      <c r="WFR702" s="121"/>
      <c r="WFS702" s="121"/>
      <c r="WFT702" s="121"/>
      <c r="WFU702" s="121"/>
      <c r="WFV702" s="121"/>
      <c r="WFW702" s="121"/>
      <c r="WFX702" s="121"/>
      <c r="WFY702" s="121"/>
      <c r="WFZ702" s="121"/>
      <c r="WGA702" s="121"/>
      <c r="WGB702" s="121"/>
      <c r="WGC702" s="121"/>
      <c r="WGD702" s="121"/>
      <c r="WGE702" s="121"/>
      <c r="WGF702" s="121"/>
      <c r="WGG702" s="121"/>
      <c r="WGH702" s="121"/>
      <c r="WGI702" s="121"/>
      <c r="WGJ702" s="121"/>
      <c r="WGK702" s="121"/>
      <c r="WGL702" s="121"/>
      <c r="WGM702" s="121"/>
      <c r="WGN702" s="121"/>
      <c r="WGO702" s="121"/>
      <c r="WGP702" s="121"/>
      <c r="WGQ702" s="121"/>
      <c r="WGR702" s="121"/>
      <c r="WGS702" s="121"/>
      <c r="WGT702" s="121"/>
      <c r="WGU702" s="121"/>
      <c r="WGV702" s="121"/>
      <c r="WGW702" s="121"/>
      <c r="WGX702" s="121"/>
      <c r="WGY702" s="121"/>
      <c r="WGZ702" s="121"/>
      <c r="WHA702" s="121"/>
      <c r="WHB702" s="121"/>
      <c r="WHC702" s="121"/>
      <c r="WHD702" s="121"/>
      <c r="WHE702" s="121"/>
      <c r="WHF702" s="121"/>
      <c r="WHG702" s="121"/>
      <c r="WHH702" s="121"/>
      <c r="WHI702" s="121"/>
      <c r="WHJ702" s="121"/>
      <c r="WHK702" s="121"/>
      <c r="WHL702" s="121"/>
      <c r="WHM702" s="121"/>
      <c r="WHN702" s="121"/>
      <c r="WHO702" s="121"/>
      <c r="WHP702" s="121"/>
      <c r="WHQ702" s="121"/>
      <c r="WHR702" s="121"/>
      <c r="WHS702" s="121"/>
      <c r="WHT702" s="121"/>
      <c r="WHU702" s="121"/>
      <c r="WHV702" s="121"/>
      <c r="WHW702" s="121"/>
      <c r="WHX702" s="121"/>
      <c r="WHY702" s="121"/>
      <c r="WHZ702" s="121"/>
      <c r="WIA702" s="121"/>
      <c r="WIB702" s="121"/>
      <c r="WIC702" s="121"/>
      <c r="WID702" s="121"/>
      <c r="WIE702" s="121"/>
      <c r="WIF702" s="121"/>
      <c r="WIG702" s="121"/>
      <c r="WIH702" s="121"/>
      <c r="WII702" s="121"/>
      <c r="WIJ702" s="121"/>
      <c r="WIK702" s="121"/>
      <c r="WIL702" s="121"/>
      <c r="WIM702" s="121"/>
      <c r="WIN702" s="121"/>
      <c r="WIO702" s="121"/>
      <c r="WIP702" s="121"/>
      <c r="WIQ702" s="121"/>
      <c r="WIR702" s="121"/>
      <c r="WIS702" s="121"/>
      <c r="WIT702" s="121"/>
      <c r="WIU702" s="121"/>
      <c r="WIV702" s="121"/>
      <c r="WIW702" s="121"/>
      <c r="WIX702" s="121"/>
      <c r="WIY702" s="121"/>
      <c r="WIZ702" s="121"/>
      <c r="WJA702" s="121"/>
      <c r="WJB702" s="121"/>
      <c r="WJC702" s="121"/>
      <c r="WJD702" s="121"/>
      <c r="WJE702" s="121"/>
      <c r="WJF702" s="121"/>
      <c r="WJG702" s="121"/>
      <c r="WJH702" s="121"/>
      <c r="WJI702" s="121"/>
      <c r="WJJ702" s="121"/>
      <c r="WJK702" s="121"/>
      <c r="WJL702" s="121"/>
      <c r="WJM702" s="121"/>
      <c r="WJN702" s="121"/>
      <c r="WJO702" s="121"/>
      <c r="WJP702" s="121"/>
      <c r="WJQ702" s="121"/>
      <c r="WJR702" s="121"/>
      <c r="WJS702" s="121"/>
      <c r="WJT702" s="121"/>
      <c r="WJU702" s="121"/>
      <c r="WJV702" s="121"/>
      <c r="WJW702" s="121"/>
      <c r="WJX702" s="121"/>
      <c r="WJY702" s="121"/>
      <c r="WJZ702" s="121"/>
      <c r="WKA702" s="121"/>
      <c r="WKB702" s="121"/>
      <c r="WKC702" s="121"/>
      <c r="WKD702" s="121"/>
      <c r="WKE702" s="121"/>
      <c r="WKF702" s="121"/>
      <c r="WKG702" s="121"/>
      <c r="WKH702" s="121"/>
      <c r="WKI702" s="121"/>
      <c r="WKJ702" s="121"/>
      <c r="WKK702" s="121"/>
      <c r="WKL702" s="121"/>
      <c r="WKM702" s="121"/>
      <c r="WKN702" s="121"/>
      <c r="WKO702" s="121"/>
      <c r="WKP702" s="121"/>
      <c r="WKQ702" s="121"/>
      <c r="WKR702" s="121"/>
      <c r="WKS702" s="121"/>
      <c r="WKT702" s="121"/>
      <c r="WKU702" s="121"/>
      <c r="WKV702" s="121"/>
      <c r="WKW702" s="121"/>
      <c r="WKX702" s="121"/>
      <c r="WKY702" s="121"/>
      <c r="WKZ702" s="121"/>
      <c r="WLA702" s="121"/>
      <c r="WLB702" s="121"/>
      <c r="WLC702" s="121"/>
      <c r="WLD702" s="121"/>
      <c r="WLE702" s="121"/>
      <c r="WLF702" s="121"/>
      <c r="WLG702" s="121"/>
      <c r="WLH702" s="121"/>
      <c r="WLI702" s="121"/>
      <c r="WLJ702" s="121"/>
      <c r="WLK702" s="121"/>
      <c r="WLL702" s="121"/>
      <c r="WLM702" s="121"/>
      <c r="WLN702" s="121"/>
      <c r="WLO702" s="121"/>
      <c r="WLP702" s="121"/>
      <c r="WLQ702" s="121"/>
      <c r="WLR702" s="121"/>
      <c r="WLS702" s="121"/>
      <c r="WLT702" s="121"/>
      <c r="WLU702" s="121"/>
      <c r="WLV702" s="121"/>
      <c r="WLW702" s="121"/>
      <c r="WLX702" s="121"/>
      <c r="WLY702" s="121"/>
      <c r="WLZ702" s="121"/>
      <c r="WMA702" s="121"/>
      <c r="WMB702" s="121"/>
      <c r="WMC702" s="121"/>
      <c r="WMD702" s="121"/>
      <c r="WME702" s="121"/>
      <c r="WMF702" s="121"/>
      <c r="WMG702" s="121"/>
      <c r="WMH702" s="121"/>
      <c r="WMI702" s="121"/>
      <c r="WMJ702" s="121"/>
      <c r="WMK702" s="121"/>
      <c r="WML702" s="121"/>
      <c r="WMM702" s="121"/>
      <c r="WMN702" s="121"/>
      <c r="WMO702" s="121"/>
      <c r="WMP702" s="121"/>
      <c r="WMQ702" s="121"/>
      <c r="WMR702" s="121"/>
      <c r="WMS702" s="121"/>
      <c r="WMT702" s="121"/>
      <c r="WMU702" s="121"/>
      <c r="WMV702" s="121"/>
      <c r="WMW702" s="121"/>
      <c r="WMX702" s="121"/>
      <c r="WMY702" s="121"/>
      <c r="WMZ702" s="121"/>
      <c r="WNA702" s="121"/>
      <c r="WNB702" s="121"/>
      <c r="WNC702" s="121"/>
      <c r="WND702" s="121"/>
      <c r="WNE702" s="121"/>
      <c r="WNF702" s="121"/>
      <c r="WNG702" s="121"/>
      <c r="WNH702" s="121"/>
      <c r="WNI702" s="121"/>
      <c r="WNJ702" s="121"/>
      <c r="WNK702" s="121"/>
      <c r="WNL702" s="121"/>
      <c r="WNM702" s="121"/>
      <c r="WNN702" s="121"/>
      <c r="WNO702" s="121"/>
      <c r="WNP702" s="121"/>
      <c r="WNQ702" s="121"/>
      <c r="WNR702" s="121"/>
      <c r="WNS702" s="121"/>
      <c r="WNT702" s="121"/>
      <c r="WNU702" s="121"/>
      <c r="WNV702" s="121"/>
      <c r="WNW702" s="121"/>
      <c r="WNX702" s="121"/>
      <c r="WNY702" s="121"/>
      <c r="WNZ702" s="121"/>
      <c r="WOA702" s="121"/>
      <c r="WOB702" s="121"/>
      <c r="WOC702" s="121"/>
      <c r="WOD702" s="121"/>
      <c r="WOE702" s="121"/>
      <c r="WOF702" s="121"/>
      <c r="WOG702" s="121"/>
      <c r="WOH702" s="121"/>
      <c r="WOI702" s="121"/>
      <c r="WOJ702" s="121"/>
      <c r="WOK702" s="121"/>
      <c r="WOL702" s="121"/>
      <c r="WOM702" s="121"/>
      <c r="WON702" s="121"/>
      <c r="WOO702" s="121"/>
      <c r="WOP702" s="121"/>
      <c r="WOQ702" s="121"/>
      <c r="WOR702" s="121"/>
      <c r="WOS702" s="121"/>
      <c r="WOT702" s="121"/>
      <c r="WOU702" s="121"/>
      <c r="WOV702" s="121"/>
      <c r="WOW702" s="121"/>
      <c r="WOX702" s="121"/>
      <c r="WOY702" s="121"/>
      <c r="WOZ702" s="121"/>
      <c r="WPA702" s="121"/>
      <c r="WPB702" s="121"/>
      <c r="WPC702" s="121"/>
      <c r="WPD702" s="121"/>
      <c r="WPE702" s="121"/>
      <c r="WPF702" s="121"/>
      <c r="WPG702" s="121"/>
      <c r="WPH702" s="121"/>
      <c r="WPI702" s="121"/>
      <c r="WPJ702" s="121"/>
      <c r="WPK702" s="121"/>
      <c r="WPL702" s="121"/>
      <c r="WPM702" s="121"/>
      <c r="WPN702" s="121"/>
      <c r="WPO702" s="121"/>
      <c r="WPP702" s="121"/>
      <c r="WPQ702" s="121"/>
      <c r="WPR702" s="121"/>
      <c r="WPS702" s="121"/>
      <c r="WPT702" s="121"/>
      <c r="WPU702" s="121"/>
      <c r="WPV702" s="121"/>
      <c r="WPW702" s="121"/>
      <c r="WPX702" s="121"/>
      <c r="WPY702" s="121"/>
      <c r="WPZ702" s="121"/>
      <c r="WQA702" s="121"/>
      <c r="WQB702" s="121"/>
      <c r="WQC702" s="121"/>
      <c r="WQD702" s="121"/>
      <c r="WQE702" s="121"/>
      <c r="WQF702" s="121"/>
      <c r="WQG702" s="121"/>
      <c r="WQH702" s="121"/>
      <c r="WQI702" s="121"/>
      <c r="WQJ702" s="121"/>
      <c r="WQK702" s="121"/>
      <c r="WQL702" s="121"/>
      <c r="WQM702" s="121"/>
      <c r="WQN702" s="121"/>
      <c r="WQO702" s="121"/>
      <c r="WQP702" s="121"/>
      <c r="WQQ702" s="121"/>
      <c r="WQR702" s="121"/>
      <c r="WQS702" s="121"/>
      <c r="WQT702" s="121"/>
      <c r="WQU702" s="121"/>
      <c r="WQV702" s="121"/>
      <c r="WQW702" s="121"/>
      <c r="WQX702" s="121"/>
      <c r="WQY702" s="121"/>
      <c r="WQZ702" s="121"/>
      <c r="WRA702" s="121"/>
      <c r="WRB702" s="121"/>
      <c r="WRC702" s="121"/>
      <c r="WRD702" s="121"/>
      <c r="WRE702" s="121"/>
      <c r="WRF702" s="121"/>
      <c r="WRG702" s="121"/>
      <c r="WRH702" s="121"/>
      <c r="WRI702" s="121"/>
      <c r="WRJ702" s="121"/>
      <c r="WRK702" s="121"/>
      <c r="WRL702" s="121"/>
      <c r="WRM702" s="121"/>
      <c r="WRN702" s="121"/>
      <c r="WRO702" s="121"/>
      <c r="WRP702" s="121"/>
      <c r="WRQ702" s="121"/>
      <c r="WRR702" s="121"/>
      <c r="WRS702" s="121"/>
      <c r="WRT702" s="121"/>
      <c r="WRU702" s="121"/>
      <c r="WRV702" s="121"/>
      <c r="WRW702" s="121"/>
      <c r="WRX702" s="121"/>
      <c r="WRY702" s="121"/>
      <c r="WRZ702" s="121"/>
      <c r="WSA702" s="121"/>
      <c r="WSB702" s="121"/>
      <c r="WSC702" s="121"/>
      <c r="WSD702" s="121"/>
      <c r="WSE702" s="121"/>
      <c r="WSF702" s="121"/>
      <c r="WSG702" s="121"/>
      <c r="WSH702" s="121"/>
      <c r="WSI702" s="121"/>
      <c r="WSJ702" s="121"/>
      <c r="WSK702" s="121"/>
      <c r="WSL702" s="121"/>
      <c r="WSM702" s="121"/>
      <c r="WSN702" s="121"/>
      <c r="WSO702" s="121"/>
      <c r="WSP702" s="121"/>
      <c r="WSQ702" s="121"/>
      <c r="WSR702" s="121"/>
      <c r="WSS702" s="121"/>
      <c r="WST702" s="121"/>
      <c r="WSU702" s="121"/>
      <c r="WSV702" s="121"/>
      <c r="WSW702" s="121"/>
      <c r="WSX702" s="121"/>
      <c r="WSY702" s="121"/>
      <c r="WSZ702" s="121"/>
      <c r="WTA702" s="121"/>
      <c r="WTB702" s="121"/>
      <c r="WTC702" s="121"/>
      <c r="WTD702" s="121"/>
      <c r="WTE702" s="121"/>
      <c r="WTF702" s="121"/>
      <c r="WTG702" s="121"/>
      <c r="WTH702" s="121"/>
      <c r="WTI702" s="121"/>
      <c r="WTJ702" s="121"/>
      <c r="WTK702" s="121"/>
      <c r="WTL702" s="121"/>
      <c r="WTM702" s="121"/>
      <c r="WTN702" s="121"/>
      <c r="WTO702" s="121"/>
      <c r="WTP702" s="121"/>
      <c r="WTQ702" s="121"/>
      <c r="WTR702" s="121"/>
      <c r="WTS702" s="121"/>
      <c r="WTT702" s="121"/>
      <c r="WTU702" s="121"/>
      <c r="WTV702" s="121"/>
      <c r="WTW702" s="121"/>
      <c r="WTX702" s="121"/>
      <c r="WTY702" s="121"/>
      <c r="WTZ702" s="121"/>
      <c r="WUA702" s="121"/>
      <c r="WUB702" s="121"/>
      <c r="WUC702" s="121"/>
      <c r="WUD702" s="121"/>
      <c r="WUE702" s="121"/>
      <c r="WUF702" s="121"/>
      <c r="WUG702" s="121"/>
      <c r="WUH702" s="121"/>
      <c r="WUI702" s="121"/>
      <c r="WUJ702" s="121"/>
      <c r="WUK702" s="121"/>
      <c r="WUL702" s="121"/>
      <c r="WUM702" s="121"/>
      <c r="WUN702" s="121"/>
      <c r="WUO702" s="121"/>
      <c r="WUP702" s="121"/>
      <c r="WUQ702" s="121"/>
      <c r="WUR702" s="121"/>
      <c r="WUS702" s="121"/>
      <c r="WUT702" s="121"/>
      <c r="WUU702" s="121"/>
      <c r="WUV702" s="121"/>
      <c r="WUW702" s="121"/>
      <c r="WUX702" s="121"/>
      <c r="WUY702" s="121"/>
      <c r="WUZ702" s="121"/>
      <c r="WVA702" s="121"/>
      <c r="WVB702" s="121"/>
      <c r="WVC702" s="121"/>
      <c r="WVD702" s="121"/>
      <c r="WVE702" s="121"/>
      <c r="WVF702" s="121"/>
      <c r="WVG702" s="121"/>
      <c r="WVH702" s="121"/>
      <c r="WVI702" s="121"/>
      <c r="WVJ702" s="121"/>
      <c r="WVK702" s="121"/>
      <c r="WVL702" s="121"/>
      <c r="WVM702" s="121"/>
      <c r="WVN702" s="121"/>
      <c r="WVO702" s="121"/>
      <c r="WVP702" s="121"/>
      <c r="WVQ702" s="121"/>
      <c r="WVR702" s="121"/>
      <c r="WVS702" s="121"/>
      <c r="WVT702" s="121"/>
      <c r="WVU702" s="121"/>
      <c r="WVV702" s="121"/>
      <c r="WVW702" s="121"/>
      <c r="WVX702" s="121"/>
      <c r="WVY702" s="121"/>
      <c r="WVZ702" s="121"/>
      <c r="WWA702" s="121"/>
      <c r="WWB702" s="121"/>
      <c r="WWC702" s="121"/>
      <c r="WWD702" s="121"/>
      <c r="WWE702" s="121"/>
      <c r="WWF702" s="121"/>
      <c r="WWG702" s="121"/>
      <c r="WWH702" s="121"/>
      <c r="WWI702" s="121"/>
      <c r="WWJ702" s="121"/>
      <c r="WWK702" s="121"/>
      <c r="WWL702" s="121"/>
      <c r="WWM702" s="121"/>
      <c r="WWN702" s="121"/>
      <c r="WWO702" s="121"/>
      <c r="WWP702" s="121"/>
      <c r="WWQ702" s="121"/>
      <c r="WWR702" s="121"/>
      <c r="WWS702" s="121"/>
      <c r="WWT702" s="121"/>
      <c r="WWU702" s="121"/>
      <c r="WWV702" s="121"/>
      <c r="WWW702" s="121"/>
      <c r="WWX702" s="121"/>
      <c r="WWY702" s="121"/>
      <c r="WWZ702" s="121"/>
      <c r="WXA702" s="121"/>
      <c r="WXB702" s="121"/>
      <c r="WXC702" s="121"/>
      <c r="WXD702" s="121"/>
      <c r="WXE702" s="121"/>
      <c r="WXF702" s="121"/>
      <c r="WXG702" s="121"/>
      <c r="WXH702" s="121"/>
      <c r="WXI702" s="121"/>
      <c r="WXJ702" s="121"/>
      <c r="WXK702" s="121"/>
      <c r="WXL702" s="121"/>
      <c r="WXM702" s="121"/>
      <c r="WXN702" s="121"/>
      <c r="WXO702" s="121"/>
      <c r="WXP702" s="121"/>
      <c r="WXQ702" s="121"/>
      <c r="WXR702" s="121"/>
      <c r="WXS702" s="121"/>
      <c r="WXT702" s="121"/>
      <c r="WXU702" s="121"/>
      <c r="WXV702" s="121"/>
      <c r="WXW702" s="121"/>
      <c r="WXX702" s="121"/>
      <c r="WXY702" s="121"/>
      <c r="WXZ702" s="121"/>
      <c r="WYA702" s="121"/>
      <c r="WYB702" s="121"/>
      <c r="WYC702" s="121"/>
      <c r="WYD702" s="121"/>
      <c r="WYE702" s="121"/>
      <c r="WYF702" s="121"/>
      <c r="WYG702" s="121"/>
      <c r="WYH702" s="121"/>
      <c r="WYI702" s="121"/>
      <c r="WYJ702" s="121"/>
      <c r="WYK702" s="121"/>
      <c r="WYL702" s="121"/>
      <c r="WYM702" s="121"/>
      <c r="WYN702" s="121"/>
      <c r="WYO702" s="121"/>
      <c r="WYP702" s="121"/>
      <c r="WYQ702" s="121"/>
      <c r="WYR702" s="121"/>
      <c r="WYS702" s="121"/>
      <c r="WYT702" s="121"/>
      <c r="WYU702" s="121"/>
      <c r="WYV702" s="121"/>
      <c r="WYW702" s="121"/>
      <c r="WYX702" s="121"/>
      <c r="WYY702" s="121"/>
      <c r="WYZ702" s="121"/>
      <c r="WZA702" s="121"/>
      <c r="WZB702" s="121"/>
      <c r="WZC702" s="121"/>
      <c r="WZD702" s="121"/>
      <c r="WZE702" s="121"/>
      <c r="WZF702" s="121"/>
      <c r="WZG702" s="121"/>
      <c r="WZH702" s="121"/>
      <c r="WZI702" s="121"/>
      <c r="WZJ702" s="121"/>
      <c r="WZK702" s="121"/>
      <c r="WZL702" s="121"/>
      <c r="WZM702" s="121"/>
      <c r="WZN702" s="121"/>
      <c r="WZO702" s="121"/>
      <c r="WZP702" s="121"/>
      <c r="WZQ702" s="121"/>
      <c r="WZR702" s="121"/>
      <c r="WZS702" s="121"/>
      <c r="WZT702" s="121"/>
      <c r="WZU702" s="121"/>
      <c r="WZV702" s="121"/>
      <c r="WZW702" s="121"/>
      <c r="WZX702" s="121"/>
      <c r="WZY702" s="121"/>
      <c r="WZZ702" s="121"/>
      <c r="XAA702" s="121"/>
      <c r="XAB702" s="121"/>
      <c r="XAC702" s="121"/>
      <c r="XAD702" s="121"/>
      <c r="XAE702" s="121"/>
      <c r="XAF702" s="121"/>
      <c r="XAG702" s="121"/>
      <c r="XAH702" s="121"/>
      <c r="XAI702" s="121"/>
      <c r="XAJ702" s="121"/>
      <c r="XAK702" s="121"/>
      <c r="XAL702" s="121"/>
      <c r="XAM702" s="121"/>
      <c r="XAN702" s="121"/>
      <c r="XAO702" s="121"/>
      <c r="XAP702" s="121"/>
      <c r="XAQ702" s="121"/>
      <c r="XAR702" s="121"/>
      <c r="XAS702" s="121"/>
      <c r="XAT702" s="121"/>
      <c r="XAU702" s="121"/>
      <c r="XAV702" s="121"/>
      <c r="XAW702" s="121"/>
      <c r="XAX702" s="121"/>
      <c r="XAY702" s="121"/>
      <c r="XAZ702" s="121"/>
      <c r="XBA702" s="121"/>
      <c r="XBB702" s="121"/>
      <c r="XBC702" s="121"/>
      <c r="XBD702" s="121"/>
      <c r="XBE702" s="121"/>
      <c r="XBF702" s="121"/>
      <c r="XBG702" s="121"/>
      <c r="XBH702" s="121"/>
      <c r="XBI702" s="121"/>
      <c r="XBJ702" s="121"/>
      <c r="XBK702" s="121"/>
      <c r="XBL702" s="121"/>
      <c r="XBM702" s="121"/>
      <c r="XBN702" s="121"/>
      <c r="XBO702" s="121"/>
      <c r="XBP702" s="121"/>
      <c r="XBQ702" s="121"/>
      <c r="XBR702" s="121"/>
      <c r="XBS702" s="121"/>
      <c r="XBT702" s="121"/>
      <c r="XBU702" s="121"/>
      <c r="XBV702" s="121"/>
      <c r="XBW702" s="121"/>
      <c r="XBX702" s="121"/>
      <c r="XBY702" s="121"/>
      <c r="XBZ702" s="121"/>
      <c r="XCA702" s="121"/>
      <c r="XCB702" s="121"/>
      <c r="XCC702" s="121"/>
      <c r="XCD702" s="121"/>
      <c r="XCE702" s="121"/>
      <c r="XCF702" s="121"/>
      <c r="XCG702" s="121"/>
      <c r="XCH702" s="121"/>
      <c r="XCI702" s="121"/>
      <c r="XCJ702" s="121"/>
      <c r="XCK702" s="121"/>
      <c r="XCL702" s="121"/>
      <c r="XCM702" s="121"/>
      <c r="XCN702" s="121"/>
      <c r="XCO702" s="121"/>
      <c r="XCP702" s="121"/>
      <c r="XCQ702" s="121"/>
      <c r="XCR702" s="121"/>
      <c r="XCS702" s="121"/>
      <c r="XCT702" s="121"/>
      <c r="XCU702" s="121"/>
      <c r="XCV702" s="121"/>
      <c r="XCW702" s="121"/>
      <c r="XCX702" s="121"/>
      <c r="XCY702" s="121"/>
      <c r="XCZ702" s="121"/>
      <c r="XDA702" s="121"/>
      <c r="XDB702" s="121"/>
      <c r="XDC702" s="121"/>
      <c r="XDD702" s="121"/>
      <c r="XDE702" s="121"/>
      <c r="XDF702" s="121"/>
      <c r="XDG702" s="121"/>
      <c r="XDH702" s="121"/>
      <c r="XDI702" s="121"/>
      <c r="XDJ702" s="121"/>
      <c r="XDK702" s="121"/>
      <c r="XDL702" s="121"/>
      <c r="XDM702" s="121"/>
      <c r="XDN702" s="121"/>
      <c r="XDO702" s="121"/>
      <c r="XDP702" s="121"/>
      <c r="XDQ702" s="121"/>
      <c r="XDR702" s="121"/>
      <c r="XDS702" s="121"/>
      <c r="XDT702" s="121"/>
      <c r="XDU702" s="121"/>
      <c r="XDV702" s="121"/>
      <c r="XDW702" s="121"/>
      <c r="XDX702" s="121"/>
      <c r="XDY702" s="121"/>
      <c r="XDZ702" s="121"/>
      <c r="XEA702" s="121"/>
      <c r="XEB702" s="121"/>
      <c r="XEC702" s="121"/>
      <c r="XED702" s="121"/>
      <c r="XEE702" s="121"/>
      <c r="XEF702" s="121"/>
      <c r="XEG702" s="121"/>
      <c r="XEH702" s="121"/>
      <c r="XEI702" s="121"/>
      <c r="XEJ702" s="121"/>
      <c r="XEK702" s="121"/>
      <c r="XEL702" s="121"/>
      <c r="XEM702" s="121"/>
      <c r="XEN702" s="121"/>
      <c r="XEO702" s="121"/>
      <c r="XEP702" s="121"/>
      <c r="XEQ702" s="121"/>
      <c r="XER702" s="121"/>
      <c r="XES702" s="121"/>
      <c r="XET702" s="121"/>
      <c r="XEU702" s="121"/>
      <c r="XEV702" s="121"/>
      <c r="XEW702" s="121"/>
      <c r="XEX702" s="121"/>
      <c r="XEY702" s="121"/>
      <c r="XEZ702" s="121"/>
      <c r="XFA702" s="121"/>
      <c r="XFB702" s="121"/>
      <c r="XFC702" s="121"/>
      <c r="XFD702" s="121"/>
    </row>
    <row r="703" spans="1:16384" ht="9" customHeight="1" x14ac:dyDescent="0.15">
      <c r="A703" s="41" t="s">
        <v>30</v>
      </c>
      <c r="B703" s="41">
        <f t="shared" si="37"/>
        <v>2</v>
      </c>
      <c r="C703" s="41">
        <v>2</v>
      </c>
      <c r="D703" s="41">
        <v>0</v>
      </c>
      <c r="E703" s="41"/>
      <c r="F703" s="41">
        <v>161</v>
      </c>
      <c r="G703" s="41"/>
      <c r="H703" s="262">
        <f t="shared" si="38"/>
        <v>590</v>
      </c>
      <c r="I703" s="117">
        <v>66</v>
      </c>
      <c r="J703" s="117">
        <v>514</v>
      </c>
      <c r="K703" s="117">
        <v>10</v>
      </c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  <c r="BL703" s="121"/>
      <c r="BM703" s="121"/>
      <c r="BN703" s="121"/>
      <c r="BO703" s="121"/>
      <c r="BP703" s="121"/>
      <c r="BQ703" s="121"/>
      <c r="BR703" s="121"/>
      <c r="BS703" s="121"/>
      <c r="BT703" s="121"/>
      <c r="BU703" s="121"/>
      <c r="BV703" s="121"/>
      <c r="BW703" s="121"/>
      <c r="BX703" s="121"/>
      <c r="BY703" s="121"/>
      <c r="BZ703" s="121"/>
      <c r="CA703" s="121"/>
      <c r="CB703" s="121"/>
      <c r="CC703" s="121"/>
      <c r="CD703" s="121"/>
      <c r="CE703" s="121"/>
      <c r="CF703" s="121"/>
      <c r="CG703" s="121"/>
      <c r="CH703" s="121"/>
      <c r="CI703" s="121"/>
      <c r="CJ703" s="121"/>
      <c r="CK703" s="121"/>
      <c r="CL703" s="121"/>
      <c r="CM703" s="121"/>
      <c r="CN703" s="121"/>
      <c r="CO703" s="121"/>
      <c r="CP703" s="121"/>
      <c r="CQ703" s="121"/>
      <c r="CR703" s="121"/>
      <c r="CS703" s="121"/>
      <c r="CT703" s="121"/>
      <c r="CU703" s="121"/>
      <c r="CV703" s="121"/>
      <c r="CW703" s="121"/>
      <c r="CX703" s="121"/>
      <c r="CY703" s="121"/>
      <c r="CZ703" s="121"/>
      <c r="DA703" s="121"/>
      <c r="DB703" s="121"/>
      <c r="DC703" s="121"/>
      <c r="DD703" s="121"/>
      <c r="DE703" s="121"/>
      <c r="DF703" s="121"/>
      <c r="DG703" s="121"/>
      <c r="DH703" s="121"/>
      <c r="DI703" s="121"/>
      <c r="DJ703" s="121"/>
      <c r="DK703" s="121"/>
      <c r="DL703" s="121"/>
      <c r="DM703" s="121"/>
      <c r="DN703" s="121"/>
      <c r="DO703" s="121"/>
      <c r="DP703" s="121"/>
      <c r="DQ703" s="121"/>
      <c r="DR703" s="121"/>
      <c r="DS703" s="121"/>
      <c r="DT703" s="121"/>
      <c r="DU703" s="121"/>
      <c r="DV703" s="121"/>
      <c r="DW703" s="121"/>
      <c r="DX703" s="121"/>
      <c r="DY703" s="121"/>
      <c r="DZ703" s="121"/>
      <c r="EA703" s="121"/>
      <c r="EB703" s="121"/>
      <c r="EC703" s="121"/>
      <c r="ED703" s="121"/>
      <c r="EE703" s="121"/>
      <c r="EF703" s="121"/>
      <c r="EG703" s="121"/>
      <c r="EH703" s="121"/>
      <c r="EI703" s="121"/>
      <c r="EJ703" s="121"/>
      <c r="EK703" s="121"/>
      <c r="EL703" s="121"/>
      <c r="EM703" s="121"/>
      <c r="EN703" s="121"/>
      <c r="EO703" s="121"/>
      <c r="EP703" s="121"/>
      <c r="EQ703" s="121"/>
      <c r="ER703" s="121"/>
      <c r="ES703" s="121"/>
      <c r="ET703" s="121"/>
      <c r="EU703" s="121"/>
      <c r="EV703" s="121"/>
      <c r="EW703" s="121"/>
      <c r="EX703" s="121"/>
      <c r="EY703" s="121"/>
      <c r="EZ703" s="121"/>
      <c r="FA703" s="121"/>
      <c r="FB703" s="121"/>
      <c r="FC703" s="121"/>
      <c r="FD703" s="121"/>
      <c r="FE703" s="121"/>
      <c r="FF703" s="121"/>
      <c r="FG703" s="121"/>
      <c r="FH703" s="121"/>
      <c r="FI703" s="121"/>
      <c r="FJ703" s="121"/>
      <c r="FK703" s="121"/>
      <c r="FL703" s="121"/>
      <c r="FM703" s="121"/>
      <c r="FN703" s="121"/>
      <c r="FO703" s="121"/>
      <c r="FP703" s="121"/>
      <c r="FQ703" s="121"/>
      <c r="FR703" s="121"/>
      <c r="FS703" s="121"/>
      <c r="FT703" s="121"/>
      <c r="FU703" s="121"/>
      <c r="FV703" s="121"/>
      <c r="FW703" s="121"/>
      <c r="FX703" s="121"/>
      <c r="FY703" s="121"/>
      <c r="FZ703" s="121"/>
      <c r="GA703" s="121"/>
      <c r="GB703" s="121"/>
      <c r="GC703" s="121"/>
      <c r="GD703" s="121"/>
      <c r="GE703" s="121"/>
      <c r="GF703" s="121"/>
      <c r="GG703" s="121"/>
      <c r="GH703" s="121"/>
      <c r="GI703" s="121"/>
      <c r="GJ703" s="121"/>
      <c r="GK703" s="121"/>
      <c r="GL703" s="121"/>
      <c r="GM703" s="121"/>
      <c r="GN703" s="121"/>
      <c r="GO703" s="121"/>
      <c r="GP703" s="121"/>
      <c r="GQ703" s="121"/>
      <c r="GR703" s="121"/>
      <c r="GS703" s="121"/>
      <c r="GT703" s="121"/>
      <c r="GU703" s="121"/>
      <c r="GV703" s="121"/>
      <c r="GW703" s="121"/>
      <c r="GX703" s="121"/>
      <c r="GY703" s="121"/>
      <c r="GZ703" s="121"/>
      <c r="HA703" s="121"/>
      <c r="HB703" s="121"/>
      <c r="HC703" s="121"/>
      <c r="HD703" s="121"/>
      <c r="HE703" s="121"/>
      <c r="HF703" s="121"/>
      <c r="HG703" s="121"/>
      <c r="HH703" s="121"/>
      <c r="HI703" s="121"/>
      <c r="HJ703" s="121"/>
      <c r="HK703" s="121"/>
      <c r="HL703" s="121"/>
      <c r="HM703" s="121"/>
      <c r="HN703" s="121"/>
      <c r="HO703" s="121"/>
      <c r="HP703" s="121"/>
      <c r="HQ703" s="121"/>
      <c r="HR703" s="121"/>
      <c r="HS703" s="121"/>
      <c r="HT703" s="121"/>
      <c r="HU703" s="121"/>
      <c r="HV703" s="121"/>
      <c r="HW703" s="121"/>
      <c r="HX703" s="121"/>
      <c r="HY703" s="121"/>
      <c r="HZ703" s="121"/>
      <c r="IA703" s="121"/>
      <c r="IB703" s="121"/>
      <c r="IC703" s="121"/>
      <c r="ID703" s="121"/>
      <c r="IE703" s="121"/>
      <c r="IF703" s="121"/>
      <c r="IG703" s="121"/>
      <c r="IH703" s="121"/>
      <c r="II703" s="121"/>
      <c r="IJ703" s="121"/>
      <c r="IK703" s="121"/>
      <c r="IL703" s="121"/>
      <c r="IM703" s="121"/>
      <c r="IN703" s="121"/>
      <c r="IO703" s="121"/>
      <c r="IP703" s="121"/>
      <c r="IQ703" s="121"/>
      <c r="IR703" s="121"/>
      <c r="IS703" s="121"/>
      <c r="IT703" s="121"/>
      <c r="IU703" s="121"/>
      <c r="IV703" s="121"/>
      <c r="IW703" s="121"/>
      <c r="IX703" s="121"/>
      <c r="IY703" s="121"/>
      <c r="IZ703" s="121"/>
      <c r="JA703" s="121"/>
      <c r="JB703" s="121"/>
      <c r="JC703" s="121"/>
      <c r="JD703" s="121"/>
      <c r="JE703" s="121"/>
      <c r="JF703" s="121"/>
      <c r="JG703" s="121"/>
      <c r="JH703" s="121"/>
      <c r="JI703" s="121"/>
      <c r="JJ703" s="121"/>
      <c r="JK703" s="121"/>
      <c r="JL703" s="121"/>
      <c r="JM703" s="121"/>
      <c r="JN703" s="121"/>
      <c r="JO703" s="121"/>
      <c r="JP703" s="121"/>
      <c r="JQ703" s="121"/>
      <c r="JR703" s="121"/>
      <c r="JS703" s="121"/>
      <c r="JT703" s="121"/>
      <c r="JU703" s="121"/>
      <c r="JV703" s="121"/>
      <c r="JW703" s="121"/>
      <c r="JX703" s="121"/>
      <c r="JY703" s="121"/>
      <c r="JZ703" s="121"/>
      <c r="KA703" s="121"/>
      <c r="KB703" s="121"/>
      <c r="KC703" s="121"/>
      <c r="KD703" s="121"/>
      <c r="KE703" s="121"/>
      <c r="KF703" s="121"/>
      <c r="KG703" s="121"/>
      <c r="KH703" s="121"/>
      <c r="KI703" s="121"/>
      <c r="KJ703" s="121"/>
      <c r="KK703" s="121"/>
      <c r="KL703" s="121"/>
      <c r="KM703" s="121"/>
      <c r="KN703" s="121"/>
      <c r="KO703" s="121"/>
      <c r="KP703" s="121"/>
      <c r="KQ703" s="121"/>
      <c r="KR703" s="121"/>
      <c r="KS703" s="121"/>
      <c r="KT703" s="121"/>
      <c r="KU703" s="121"/>
      <c r="KV703" s="121"/>
      <c r="KW703" s="121"/>
      <c r="KX703" s="121"/>
      <c r="KY703" s="121"/>
      <c r="KZ703" s="121"/>
      <c r="LA703" s="121"/>
      <c r="LB703" s="121"/>
      <c r="LC703" s="121"/>
      <c r="LD703" s="121"/>
      <c r="LE703" s="121"/>
      <c r="LF703" s="121"/>
      <c r="LG703" s="121"/>
      <c r="LH703" s="121"/>
      <c r="LI703" s="121"/>
      <c r="LJ703" s="121"/>
      <c r="LK703" s="121"/>
      <c r="LL703" s="121"/>
      <c r="LM703" s="121"/>
      <c r="LN703" s="121"/>
      <c r="LO703" s="121"/>
      <c r="LP703" s="121"/>
      <c r="LQ703" s="121"/>
      <c r="LR703" s="121"/>
      <c r="LS703" s="121"/>
      <c r="LT703" s="121"/>
      <c r="LU703" s="121"/>
      <c r="LV703" s="121"/>
      <c r="LW703" s="121"/>
      <c r="LX703" s="121"/>
      <c r="LY703" s="121"/>
      <c r="LZ703" s="121"/>
      <c r="MA703" s="121"/>
      <c r="MB703" s="121"/>
      <c r="MC703" s="121"/>
      <c r="MD703" s="121"/>
      <c r="ME703" s="121"/>
      <c r="MF703" s="121"/>
      <c r="MG703" s="121"/>
      <c r="MH703" s="121"/>
      <c r="MI703" s="121"/>
      <c r="MJ703" s="121"/>
      <c r="MK703" s="121"/>
      <c r="ML703" s="121"/>
      <c r="MM703" s="121"/>
      <c r="MN703" s="121"/>
      <c r="MO703" s="121"/>
      <c r="MP703" s="121"/>
      <c r="MQ703" s="121"/>
      <c r="MR703" s="121"/>
      <c r="MS703" s="121"/>
      <c r="MT703" s="121"/>
      <c r="MU703" s="121"/>
      <c r="MV703" s="121"/>
      <c r="MW703" s="121"/>
      <c r="MX703" s="121"/>
      <c r="MY703" s="121"/>
      <c r="MZ703" s="121"/>
      <c r="NA703" s="121"/>
      <c r="NB703" s="121"/>
      <c r="NC703" s="121"/>
      <c r="ND703" s="121"/>
      <c r="NE703" s="121"/>
      <c r="NF703" s="121"/>
      <c r="NG703" s="121"/>
      <c r="NH703" s="121"/>
      <c r="NI703" s="121"/>
      <c r="NJ703" s="121"/>
      <c r="NK703" s="121"/>
      <c r="NL703" s="121"/>
      <c r="NM703" s="121"/>
      <c r="NN703" s="121"/>
      <c r="NO703" s="121"/>
      <c r="NP703" s="121"/>
      <c r="NQ703" s="121"/>
      <c r="NR703" s="121"/>
      <c r="NS703" s="121"/>
      <c r="NT703" s="121"/>
      <c r="NU703" s="121"/>
      <c r="NV703" s="121"/>
      <c r="NW703" s="121"/>
      <c r="NX703" s="121"/>
      <c r="NY703" s="121"/>
      <c r="NZ703" s="121"/>
      <c r="OA703" s="121"/>
      <c r="OB703" s="121"/>
      <c r="OC703" s="121"/>
      <c r="OD703" s="121"/>
      <c r="OE703" s="121"/>
      <c r="OF703" s="121"/>
      <c r="OG703" s="121"/>
      <c r="OH703" s="121"/>
      <c r="OI703" s="121"/>
      <c r="OJ703" s="121"/>
      <c r="OK703" s="121"/>
      <c r="OL703" s="121"/>
      <c r="OM703" s="121"/>
      <c r="ON703" s="121"/>
      <c r="OO703" s="121"/>
      <c r="OP703" s="121"/>
      <c r="OQ703" s="121"/>
      <c r="OR703" s="121"/>
      <c r="OS703" s="121"/>
      <c r="OT703" s="121"/>
      <c r="OU703" s="121"/>
      <c r="OV703" s="121"/>
      <c r="OW703" s="121"/>
      <c r="OX703" s="121"/>
      <c r="OY703" s="121"/>
      <c r="OZ703" s="121"/>
      <c r="PA703" s="121"/>
      <c r="PB703" s="121"/>
      <c r="PC703" s="121"/>
      <c r="PD703" s="121"/>
      <c r="PE703" s="121"/>
      <c r="PF703" s="121"/>
      <c r="PG703" s="121"/>
      <c r="PH703" s="121"/>
      <c r="PI703" s="121"/>
      <c r="PJ703" s="121"/>
      <c r="PK703" s="121"/>
      <c r="PL703" s="121"/>
      <c r="PM703" s="121"/>
      <c r="PN703" s="121"/>
      <c r="PO703" s="121"/>
      <c r="PP703" s="121"/>
      <c r="PQ703" s="121"/>
      <c r="PR703" s="121"/>
      <c r="PS703" s="121"/>
      <c r="PT703" s="121"/>
      <c r="PU703" s="121"/>
      <c r="PV703" s="121"/>
      <c r="PW703" s="121"/>
      <c r="PX703" s="121"/>
      <c r="PY703" s="121"/>
      <c r="PZ703" s="121"/>
      <c r="QA703" s="121"/>
      <c r="QB703" s="121"/>
      <c r="QC703" s="121"/>
      <c r="QD703" s="121"/>
      <c r="QE703" s="121"/>
      <c r="QF703" s="121"/>
      <c r="QG703" s="121"/>
      <c r="QH703" s="121"/>
      <c r="QI703" s="121"/>
      <c r="QJ703" s="121"/>
      <c r="QK703" s="121"/>
      <c r="QL703" s="121"/>
      <c r="QM703" s="121"/>
      <c r="QN703" s="121"/>
      <c r="QO703" s="121"/>
      <c r="QP703" s="121"/>
      <c r="QQ703" s="121"/>
      <c r="QR703" s="121"/>
      <c r="QS703" s="121"/>
      <c r="QT703" s="121"/>
      <c r="QU703" s="121"/>
      <c r="QV703" s="121"/>
      <c r="QW703" s="121"/>
      <c r="QX703" s="121"/>
      <c r="QY703" s="121"/>
      <c r="QZ703" s="121"/>
      <c r="RA703" s="121"/>
      <c r="RB703" s="121"/>
      <c r="RC703" s="121"/>
      <c r="RD703" s="121"/>
      <c r="RE703" s="121"/>
      <c r="RF703" s="121"/>
      <c r="RG703" s="121"/>
      <c r="RH703" s="121"/>
      <c r="RI703" s="121"/>
      <c r="RJ703" s="121"/>
      <c r="RK703" s="121"/>
      <c r="RL703" s="121"/>
      <c r="RM703" s="121"/>
      <c r="RN703" s="121"/>
      <c r="RO703" s="121"/>
      <c r="RP703" s="121"/>
      <c r="RQ703" s="121"/>
      <c r="RR703" s="121"/>
      <c r="RS703" s="121"/>
      <c r="RT703" s="121"/>
      <c r="RU703" s="121"/>
      <c r="RV703" s="121"/>
      <c r="RW703" s="121"/>
      <c r="RX703" s="121"/>
      <c r="RY703" s="121"/>
      <c r="RZ703" s="121"/>
      <c r="SA703" s="121"/>
      <c r="SB703" s="121"/>
      <c r="SC703" s="121"/>
      <c r="SD703" s="121"/>
      <c r="SE703" s="121"/>
      <c r="SF703" s="121"/>
      <c r="SG703" s="121"/>
      <c r="SH703" s="121"/>
      <c r="SI703" s="121"/>
      <c r="SJ703" s="121"/>
      <c r="SK703" s="121"/>
      <c r="SL703" s="121"/>
      <c r="SM703" s="121"/>
      <c r="SN703" s="121"/>
      <c r="SO703" s="121"/>
      <c r="SP703" s="121"/>
      <c r="SQ703" s="121"/>
      <c r="SR703" s="121"/>
      <c r="SS703" s="121"/>
      <c r="ST703" s="121"/>
      <c r="SU703" s="121"/>
      <c r="SV703" s="121"/>
      <c r="SW703" s="121"/>
      <c r="SX703" s="121"/>
      <c r="SY703" s="121"/>
      <c r="SZ703" s="121"/>
      <c r="TA703" s="121"/>
      <c r="TB703" s="121"/>
      <c r="TC703" s="121"/>
      <c r="TD703" s="121"/>
      <c r="TE703" s="121"/>
      <c r="TF703" s="121"/>
      <c r="TG703" s="121"/>
      <c r="TH703" s="121"/>
      <c r="TI703" s="121"/>
      <c r="TJ703" s="121"/>
      <c r="TK703" s="121"/>
      <c r="TL703" s="121"/>
      <c r="TM703" s="121"/>
      <c r="TN703" s="121"/>
      <c r="TO703" s="121"/>
      <c r="TP703" s="121"/>
      <c r="TQ703" s="121"/>
      <c r="TR703" s="121"/>
      <c r="TS703" s="121"/>
      <c r="TT703" s="121"/>
      <c r="TU703" s="121"/>
      <c r="TV703" s="121"/>
      <c r="TW703" s="121"/>
      <c r="TX703" s="121"/>
      <c r="TY703" s="121"/>
      <c r="TZ703" s="121"/>
      <c r="UA703" s="121"/>
      <c r="UB703" s="121"/>
      <c r="UC703" s="121"/>
      <c r="UD703" s="121"/>
      <c r="UE703" s="121"/>
      <c r="UF703" s="121"/>
      <c r="UG703" s="121"/>
      <c r="UH703" s="121"/>
      <c r="UI703" s="121"/>
      <c r="UJ703" s="121"/>
      <c r="UK703" s="121"/>
      <c r="UL703" s="121"/>
      <c r="UM703" s="121"/>
      <c r="UN703" s="121"/>
      <c r="UO703" s="121"/>
      <c r="UP703" s="121"/>
      <c r="UQ703" s="121"/>
      <c r="UR703" s="121"/>
      <c r="US703" s="121"/>
      <c r="UT703" s="121"/>
      <c r="UU703" s="121"/>
      <c r="UV703" s="121"/>
      <c r="UW703" s="121"/>
      <c r="UX703" s="121"/>
      <c r="UY703" s="121"/>
      <c r="UZ703" s="121"/>
      <c r="VA703" s="121"/>
      <c r="VB703" s="121"/>
      <c r="VC703" s="121"/>
      <c r="VD703" s="121"/>
      <c r="VE703" s="121"/>
      <c r="VF703" s="121"/>
      <c r="VG703" s="121"/>
      <c r="VH703" s="121"/>
      <c r="VI703" s="121"/>
      <c r="VJ703" s="121"/>
      <c r="VK703" s="121"/>
      <c r="VL703" s="121"/>
      <c r="VM703" s="121"/>
      <c r="VN703" s="121"/>
      <c r="VO703" s="121"/>
      <c r="VP703" s="121"/>
      <c r="VQ703" s="121"/>
      <c r="VR703" s="121"/>
      <c r="VS703" s="121"/>
      <c r="VT703" s="121"/>
      <c r="VU703" s="121"/>
      <c r="VV703" s="121"/>
      <c r="VW703" s="121"/>
      <c r="VX703" s="121"/>
      <c r="VY703" s="121"/>
      <c r="VZ703" s="121"/>
      <c r="WA703" s="121"/>
      <c r="WB703" s="121"/>
      <c r="WC703" s="121"/>
      <c r="WD703" s="121"/>
      <c r="WE703" s="121"/>
      <c r="WF703" s="121"/>
      <c r="WG703" s="121"/>
      <c r="WH703" s="121"/>
      <c r="WI703" s="121"/>
      <c r="WJ703" s="121"/>
      <c r="WK703" s="121"/>
      <c r="WL703" s="121"/>
      <c r="WM703" s="121"/>
      <c r="WN703" s="121"/>
      <c r="WO703" s="121"/>
      <c r="WP703" s="121"/>
      <c r="WQ703" s="121"/>
      <c r="WR703" s="121"/>
      <c r="WS703" s="121"/>
      <c r="WT703" s="121"/>
      <c r="WU703" s="121"/>
      <c r="WV703" s="121"/>
      <c r="WW703" s="121"/>
      <c r="WX703" s="121"/>
      <c r="WY703" s="121"/>
      <c r="WZ703" s="121"/>
      <c r="XA703" s="121"/>
      <c r="XB703" s="121"/>
      <c r="XC703" s="121"/>
      <c r="XD703" s="121"/>
      <c r="XE703" s="121"/>
      <c r="XF703" s="121"/>
      <c r="XG703" s="121"/>
      <c r="XH703" s="121"/>
      <c r="XI703" s="121"/>
      <c r="XJ703" s="121"/>
      <c r="XK703" s="121"/>
      <c r="XL703" s="121"/>
      <c r="XM703" s="121"/>
      <c r="XN703" s="121"/>
      <c r="XO703" s="121"/>
      <c r="XP703" s="121"/>
      <c r="XQ703" s="121"/>
      <c r="XR703" s="121"/>
      <c r="XS703" s="121"/>
      <c r="XT703" s="121"/>
      <c r="XU703" s="121"/>
      <c r="XV703" s="121"/>
      <c r="XW703" s="121"/>
      <c r="XX703" s="121"/>
      <c r="XY703" s="121"/>
      <c r="XZ703" s="121"/>
      <c r="YA703" s="121"/>
      <c r="YB703" s="121"/>
      <c r="YC703" s="121"/>
      <c r="YD703" s="121"/>
      <c r="YE703" s="121"/>
      <c r="YF703" s="121"/>
      <c r="YG703" s="121"/>
      <c r="YH703" s="121"/>
      <c r="YI703" s="121"/>
      <c r="YJ703" s="121"/>
      <c r="YK703" s="121"/>
      <c r="YL703" s="121"/>
      <c r="YM703" s="121"/>
      <c r="YN703" s="121"/>
      <c r="YO703" s="121"/>
      <c r="YP703" s="121"/>
      <c r="YQ703" s="121"/>
      <c r="YR703" s="121"/>
      <c r="YS703" s="121"/>
      <c r="YT703" s="121"/>
      <c r="YU703" s="121"/>
      <c r="YV703" s="121"/>
      <c r="YW703" s="121"/>
      <c r="YX703" s="121"/>
      <c r="YY703" s="121"/>
      <c r="YZ703" s="121"/>
      <c r="ZA703" s="121"/>
      <c r="ZB703" s="121"/>
      <c r="ZC703" s="121"/>
      <c r="ZD703" s="121"/>
      <c r="ZE703" s="121"/>
      <c r="ZF703" s="121"/>
      <c r="ZG703" s="121"/>
      <c r="ZH703" s="121"/>
      <c r="ZI703" s="121"/>
      <c r="ZJ703" s="121"/>
      <c r="ZK703" s="121"/>
      <c r="ZL703" s="121"/>
      <c r="ZM703" s="121"/>
      <c r="ZN703" s="121"/>
      <c r="ZO703" s="121"/>
      <c r="ZP703" s="121"/>
      <c r="ZQ703" s="121"/>
      <c r="ZR703" s="121"/>
      <c r="ZS703" s="121"/>
      <c r="ZT703" s="121"/>
      <c r="ZU703" s="121"/>
      <c r="ZV703" s="121"/>
      <c r="ZW703" s="121"/>
      <c r="ZX703" s="121"/>
      <c r="ZY703" s="121"/>
      <c r="ZZ703" s="121"/>
      <c r="AAA703" s="121"/>
      <c r="AAB703" s="121"/>
      <c r="AAC703" s="121"/>
      <c r="AAD703" s="121"/>
      <c r="AAE703" s="121"/>
      <c r="AAF703" s="121"/>
      <c r="AAG703" s="121"/>
      <c r="AAH703" s="121"/>
      <c r="AAI703" s="121"/>
      <c r="AAJ703" s="121"/>
      <c r="AAK703" s="121"/>
      <c r="AAL703" s="121"/>
      <c r="AAM703" s="121"/>
      <c r="AAN703" s="121"/>
      <c r="AAO703" s="121"/>
      <c r="AAP703" s="121"/>
      <c r="AAQ703" s="121"/>
      <c r="AAR703" s="121"/>
      <c r="AAS703" s="121"/>
      <c r="AAT703" s="121"/>
      <c r="AAU703" s="121"/>
      <c r="AAV703" s="121"/>
      <c r="AAW703" s="121"/>
      <c r="AAX703" s="121"/>
      <c r="AAY703" s="121"/>
      <c r="AAZ703" s="121"/>
      <c r="ABA703" s="121"/>
      <c r="ABB703" s="121"/>
      <c r="ABC703" s="121"/>
      <c r="ABD703" s="121"/>
      <c r="ABE703" s="121"/>
      <c r="ABF703" s="121"/>
      <c r="ABG703" s="121"/>
      <c r="ABH703" s="121"/>
      <c r="ABI703" s="121"/>
      <c r="ABJ703" s="121"/>
      <c r="ABK703" s="121"/>
      <c r="ABL703" s="121"/>
      <c r="ABM703" s="121"/>
      <c r="ABN703" s="121"/>
      <c r="ABO703" s="121"/>
      <c r="ABP703" s="121"/>
      <c r="ABQ703" s="121"/>
      <c r="ABR703" s="121"/>
      <c r="ABS703" s="121"/>
      <c r="ABT703" s="121"/>
      <c r="ABU703" s="121"/>
      <c r="ABV703" s="121"/>
      <c r="ABW703" s="121"/>
      <c r="ABX703" s="121"/>
      <c r="ABY703" s="121"/>
      <c r="ABZ703" s="121"/>
      <c r="ACA703" s="121"/>
      <c r="ACB703" s="121"/>
      <c r="ACC703" s="121"/>
      <c r="ACD703" s="121"/>
      <c r="ACE703" s="121"/>
      <c r="ACF703" s="121"/>
      <c r="ACG703" s="121"/>
      <c r="ACH703" s="121"/>
      <c r="ACI703" s="121"/>
      <c r="ACJ703" s="121"/>
      <c r="ACK703" s="121"/>
      <c r="ACL703" s="121"/>
      <c r="ACM703" s="121"/>
      <c r="ACN703" s="121"/>
      <c r="ACO703" s="121"/>
      <c r="ACP703" s="121"/>
      <c r="ACQ703" s="121"/>
      <c r="ACR703" s="121"/>
      <c r="ACS703" s="121"/>
      <c r="ACT703" s="121"/>
      <c r="ACU703" s="121"/>
      <c r="ACV703" s="121"/>
      <c r="ACW703" s="121"/>
      <c r="ACX703" s="121"/>
      <c r="ACY703" s="121"/>
      <c r="ACZ703" s="121"/>
      <c r="ADA703" s="121"/>
      <c r="ADB703" s="121"/>
      <c r="ADC703" s="121"/>
      <c r="ADD703" s="121"/>
      <c r="ADE703" s="121"/>
      <c r="ADF703" s="121"/>
      <c r="ADG703" s="121"/>
      <c r="ADH703" s="121"/>
      <c r="ADI703" s="121"/>
      <c r="ADJ703" s="121"/>
      <c r="ADK703" s="121"/>
      <c r="ADL703" s="121"/>
      <c r="ADM703" s="121"/>
      <c r="ADN703" s="121"/>
      <c r="ADO703" s="121"/>
      <c r="ADP703" s="121"/>
      <c r="ADQ703" s="121"/>
      <c r="ADR703" s="121"/>
      <c r="ADS703" s="121"/>
      <c r="ADT703" s="121"/>
      <c r="ADU703" s="121"/>
      <c r="ADV703" s="121"/>
      <c r="ADW703" s="121"/>
      <c r="ADX703" s="121"/>
      <c r="ADY703" s="121"/>
      <c r="ADZ703" s="121"/>
      <c r="AEA703" s="121"/>
      <c r="AEB703" s="121"/>
      <c r="AEC703" s="121"/>
      <c r="AED703" s="121"/>
      <c r="AEE703" s="121"/>
      <c r="AEF703" s="121"/>
      <c r="AEG703" s="121"/>
      <c r="AEH703" s="121"/>
      <c r="AEI703" s="121"/>
      <c r="AEJ703" s="121"/>
      <c r="AEK703" s="121"/>
      <c r="AEL703" s="121"/>
      <c r="AEM703" s="121"/>
      <c r="AEN703" s="121"/>
      <c r="AEO703" s="121"/>
      <c r="AEP703" s="121"/>
      <c r="AEQ703" s="121"/>
      <c r="AER703" s="121"/>
      <c r="AES703" s="121"/>
      <c r="AET703" s="121"/>
      <c r="AEU703" s="121"/>
      <c r="AEV703" s="121"/>
      <c r="AEW703" s="121"/>
      <c r="AEX703" s="121"/>
      <c r="AEY703" s="121"/>
      <c r="AEZ703" s="121"/>
      <c r="AFA703" s="121"/>
      <c r="AFB703" s="121"/>
      <c r="AFC703" s="121"/>
      <c r="AFD703" s="121"/>
      <c r="AFE703" s="121"/>
      <c r="AFF703" s="121"/>
      <c r="AFG703" s="121"/>
      <c r="AFH703" s="121"/>
      <c r="AFI703" s="121"/>
      <c r="AFJ703" s="121"/>
      <c r="AFK703" s="121"/>
      <c r="AFL703" s="121"/>
      <c r="AFM703" s="121"/>
      <c r="AFN703" s="121"/>
      <c r="AFO703" s="121"/>
      <c r="AFP703" s="121"/>
      <c r="AFQ703" s="121"/>
      <c r="AFR703" s="121"/>
      <c r="AFS703" s="121"/>
      <c r="AFT703" s="121"/>
      <c r="AFU703" s="121"/>
      <c r="AFV703" s="121"/>
      <c r="AFW703" s="121"/>
      <c r="AFX703" s="121"/>
      <c r="AFY703" s="121"/>
      <c r="AFZ703" s="121"/>
      <c r="AGA703" s="121"/>
      <c r="AGB703" s="121"/>
      <c r="AGC703" s="121"/>
      <c r="AGD703" s="121"/>
      <c r="AGE703" s="121"/>
      <c r="AGF703" s="121"/>
      <c r="AGG703" s="121"/>
      <c r="AGH703" s="121"/>
      <c r="AGI703" s="121"/>
      <c r="AGJ703" s="121"/>
      <c r="AGK703" s="121"/>
      <c r="AGL703" s="121"/>
      <c r="AGM703" s="121"/>
      <c r="AGN703" s="121"/>
      <c r="AGO703" s="121"/>
      <c r="AGP703" s="121"/>
      <c r="AGQ703" s="121"/>
      <c r="AGR703" s="121"/>
      <c r="AGS703" s="121"/>
      <c r="AGT703" s="121"/>
      <c r="AGU703" s="121"/>
      <c r="AGV703" s="121"/>
      <c r="AGW703" s="121"/>
      <c r="AGX703" s="121"/>
      <c r="AGY703" s="121"/>
      <c r="AGZ703" s="121"/>
      <c r="AHA703" s="121"/>
      <c r="AHB703" s="121"/>
      <c r="AHC703" s="121"/>
      <c r="AHD703" s="121"/>
      <c r="AHE703" s="121"/>
      <c r="AHF703" s="121"/>
      <c r="AHG703" s="121"/>
      <c r="AHH703" s="121"/>
      <c r="AHI703" s="121"/>
      <c r="AHJ703" s="121"/>
      <c r="AHK703" s="121"/>
      <c r="AHL703" s="121"/>
      <c r="AHM703" s="121"/>
      <c r="AHN703" s="121"/>
      <c r="AHO703" s="121"/>
      <c r="AHP703" s="121"/>
      <c r="AHQ703" s="121"/>
      <c r="AHR703" s="121"/>
      <c r="AHS703" s="121"/>
      <c r="AHT703" s="121"/>
      <c r="AHU703" s="121"/>
      <c r="AHV703" s="121"/>
      <c r="AHW703" s="121"/>
      <c r="AHX703" s="121"/>
      <c r="AHY703" s="121"/>
      <c r="AHZ703" s="121"/>
      <c r="AIA703" s="121"/>
      <c r="AIB703" s="121"/>
      <c r="AIC703" s="121"/>
      <c r="AID703" s="121"/>
      <c r="AIE703" s="121"/>
      <c r="AIF703" s="121"/>
      <c r="AIG703" s="121"/>
      <c r="AIH703" s="121"/>
      <c r="AII703" s="121"/>
      <c r="AIJ703" s="121"/>
      <c r="AIK703" s="121"/>
      <c r="AIL703" s="121"/>
      <c r="AIM703" s="121"/>
      <c r="AIN703" s="121"/>
      <c r="AIO703" s="121"/>
      <c r="AIP703" s="121"/>
      <c r="AIQ703" s="121"/>
      <c r="AIR703" s="121"/>
      <c r="AIS703" s="121"/>
      <c r="AIT703" s="121"/>
      <c r="AIU703" s="121"/>
      <c r="AIV703" s="121"/>
      <c r="AIW703" s="121"/>
      <c r="AIX703" s="121"/>
      <c r="AIY703" s="121"/>
      <c r="AIZ703" s="121"/>
      <c r="AJA703" s="121"/>
      <c r="AJB703" s="121"/>
      <c r="AJC703" s="121"/>
      <c r="AJD703" s="121"/>
      <c r="AJE703" s="121"/>
      <c r="AJF703" s="121"/>
      <c r="AJG703" s="121"/>
      <c r="AJH703" s="121"/>
      <c r="AJI703" s="121"/>
      <c r="AJJ703" s="121"/>
      <c r="AJK703" s="121"/>
      <c r="AJL703" s="121"/>
      <c r="AJM703" s="121"/>
      <c r="AJN703" s="121"/>
      <c r="AJO703" s="121"/>
      <c r="AJP703" s="121"/>
      <c r="AJQ703" s="121"/>
      <c r="AJR703" s="121"/>
      <c r="AJS703" s="121"/>
      <c r="AJT703" s="121"/>
      <c r="AJU703" s="121"/>
      <c r="AJV703" s="121"/>
      <c r="AJW703" s="121"/>
      <c r="AJX703" s="121"/>
      <c r="AJY703" s="121"/>
      <c r="AJZ703" s="121"/>
      <c r="AKA703" s="121"/>
      <c r="AKB703" s="121"/>
      <c r="AKC703" s="121"/>
      <c r="AKD703" s="121"/>
      <c r="AKE703" s="121"/>
      <c r="AKF703" s="121"/>
      <c r="AKG703" s="121"/>
      <c r="AKH703" s="121"/>
      <c r="AKI703" s="121"/>
      <c r="AKJ703" s="121"/>
      <c r="AKK703" s="121"/>
      <c r="AKL703" s="121"/>
      <c r="AKM703" s="121"/>
      <c r="AKN703" s="121"/>
      <c r="AKO703" s="121"/>
      <c r="AKP703" s="121"/>
      <c r="AKQ703" s="121"/>
      <c r="AKR703" s="121"/>
      <c r="AKS703" s="121"/>
      <c r="AKT703" s="121"/>
      <c r="AKU703" s="121"/>
      <c r="AKV703" s="121"/>
      <c r="AKW703" s="121"/>
      <c r="AKX703" s="121"/>
      <c r="AKY703" s="121"/>
      <c r="AKZ703" s="121"/>
      <c r="ALA703" s="121"/>
      <c r="ALB703" s="121"/>
      <c r="ALC703" s="121"/>
      <c r="ALD703" s="121"/>
      <c r="ALE703" s="121"/>
      <c r="ALF703" s="121"/>
      <c r="ALG703" s="121"/>
      <c r="ALH703" s="121"/>
      <c r="ALI703" s="121"/>
      <c r="ALJ703" s="121"/>
      <c r="ALK703" s="121"/>
      <c r="ALL703" s="121"/>
      <c r="ALM703" s="121"/>
      <c r="ALN703" s="121"/>
      <c r="ALO703" s="121"/>
      <c r="ALP703" s="121"/>
      <c r="ALQ703" s="121"/>
      <c r="ALR703" s="121"/>
      <c r="ALS703" s="121"/>
      <c r="ALT703" s="121"/>
      <c r="ALU703" s="121"/>
      <c r="ALV703" s="121"/>
      <c r="ALW703" s="121"/>
      <c r="ALX703" s="121"/>
      <c r="ALY703" s="121"/>
      <c r="ALZ703" s="121"/>
      <c r="AMA703" s="121"/>
      <c r="AMB703" s="121"/>
      <c r="AMC703" s="121"/>
      <c r="AMD703" s="121"/>
      <c r="AME703" s="121"/>
      <c r="AMF703" s="121"/>
      <c r="AMG703" s="121"/>
      <c r="AMH703" s="121"/>
      <c r="AMI703" s="121"/>
      <c r="AMJ703" s="121"/>
      <c r="AMK703" s="121"/>
      <c r="AML703" s="121"/>
      <c r="AMM703" s="121"/>
      <c r="AMN703" s="121"/>
      <c r="AMO703" s="121"/>
      <c r="AMP703" s="121"/>
      <c r="AMQ703" s="121"/>
      <c r="AMR703" s="121"/>
      <c r="AMS703" s="121"/>
      <c r="AMT703" s="121"/>
      <c r="AMU703" s="121"/>
      <c r="AMV703" s="121"/>
      <c r="AMW703" s="121"/>
      <c r="AMX703" s="121"/>
      <c r="AMY703" s="121"/>
      <c r="AMZ703" s="121"/>
      <c r="ANA703" s="121"/>
      <c r="ANB703" s="121"/>
      <c r="ANC703" s="121"/>
      <c r="AND703" s="121"/>
      <c r="ANE703" s="121"/>
      <c r="ANF703" s="121"/>
      <c r="ANG703" s="121"/>
      <c r="ANH703" s="121"/>
      <c r="ANI703" s="121"/>
      <c r="ANJ703" s="121"/>
      <c r="ANK703" s="121"/>
      <c r="ANL703" s="121"/>
      <c r="ANM703" s="121"/>
      <c r="ANN703" s="121"/>
      <c r="ANO703" s="121"/>
      <c r="ANP703" s="121"/>
      <c r="ANQ703" s="121"/>
      <c r="ANR703" s="121"/>
      <c r="ANS703" s="121"/>
      <c r="ANT703" s="121"/>
      <c r="ANU703" s="121"/>
      <c r="ANV703" s="121"/>
      <c r="ANW703" s="121"/>
      <c r="ANX703" s="121"/>
      <c r="ANY703" s="121"/>
      <c r="ANZ703" s="121"/>
      <c r="AOA703" s="121"/>
      <c r="AOB703" s="121"/>
      <c r="AOC703" s="121"/>
      <c r="AOD703" s="121"/>
      <c r="AOE703" s="121"/>
      <c r="AOF703" s="121"/>
      <c r="AOG703" s="121"/>
      <c r="AOH703" s="121"/>
      <c r="AOI703" s="121"/>
      <c r="AOJ703" s="121"/>
      <c r="AOK703" s="121"/>
      <c r="AOL703" s="121"/>
      <c r="AOM703" s="121"/>
      <c r="AON703" s="121"/>
      <c r="AOO703" s="121"/>
      <c r="AOP703" s="121"/>
      <c r="AOQ703" s="121"/>
      <c r="AOR703" s="121"/>
      <c r="AOS703" s="121"/>
      <c r="AOT703" s="121"/>
      <c r="AOU703" s="121"/>
      <c r="AOV703" s="121"/>
      <c r="AOW703" s="121"/>
      <c r="AOX703" s="121"/>
      <c r="AOY703" s="121"/>
      <c r="AOZ703" s="121"/>
      <c r="APA703" s="121"/>
      <c r="APB703" s="121"/>
      <c r="APC703" s="121"/>
      <c r="APD703" s="121"/>
      <c r="APE703" s="121"/>
      <c r="APF703" s="121"/>
      <c r="APG703" s="121"/>
      <c r="APH703" s="121"/>
      <c r="API703" s="121"/>
      <c r="APJ703" s="121"/>
      <c r="APK703" s="121"/>
      <c r="APL703" s="121"/>
      <c r="APM703" s="121"/>
      <c r="APN703" s="121"/>
      <c r="APO703" s="121"/>
      <c r="APP703" s="121"/>
      <c r="APQ703" s="121"/>
      <c r="APR703" s="121"/>
      <c r="APS703" s="121"/>
      <c r="APT703" s="121"/>
      <c r="APU703" s="121"/>
      <c r="APV703" s="121"/>
      <c r="APW703" s="121"/>
      <c r="APX703" s="121"/>
      <c r="APY703" s="121"/>
      <c r="APZ703" s="121"/>
      <c r="AQA703" s="121"/>
      <c r="AQB703" s="121"/>
      <c r="AQC703" s="121"/>
      <c r="AQD703" s="121"/>
      <c r="AQE703" s="121"/>
      <c r="AQF703" s="121"/>
      <c r="AQG703" s="121"/>
      <c r="AQH703" s="121"/>
      <c r="AQI703" s="121"/>
      <c r="AQJ703" s="121"/>
      <c r="AQK703" s="121"/>
      <c r="AQL703" s="121"/>
      <c r="AQM703" s="121"/>
      <c r="AQN703" s="121"/>
      <c r="AQO703" s="121"/>
      <c r="AQP703" s="121"/>
      <c r="AQQ703" s="121"/>
      <c r="AQR703" s="121"/>
      <c r="AQS703" s="121"/>
      <c r="AQT703" s="121"/>
      <c r="AQU703" s="121"/>
      <c r="AQV703" s="121"/>
      <c r="AQW703" s="121"/>
      <c r="AQX703" s="121"/>
      <c r="AQY703" s="121"/>
      <c r="AQZ703" s="121"/>
      <c r="ARA703" s="121"/>
      <c r="ARB703" s="121"/>
      <c r="ARC703" s="121"/>
      <c r="ARD703" s="121"/>
      <c r="ARE703" s="121"/>
      <c r="ARF703" s="121"/>
      <c r="ARG703" s="121"/>
      <c r="ARH703" s="121"/>
      <c r="ARI703" s="121"/>
      <c r="ARJ703" s="121"/>
      <c r="ARK703" s="121"/>
      <c r="ARL703" s="121"/>
      <c r="ARM703" s="121"/>
      <c r="ARN703" s="121"/>
      <c r="ARO703" s="121"/>
      <c r="ARP703" s="121"/>
      <c r="ARQ703" s="121"/>
      <c r="ARR703" s="121"/>
      <c r="ARS703" s="121"/>
      <c r="ART703" s="121"/>
      <c r="ARU703" s="121"/>
      <c r="ARV703" s="121"/>
      <c r="ARW703" s="121"/>
      <c r="ARX703" s="121"/>
      <c r="ARY703" s="121"/>
      <c r="ARZ703" s="121"/>
      <c r="ASA703" s="121"/>
      <c r="ASB703" s="121"/>
      <c r="ASC703" s="121"/>
      <c r="ASD703" s="121"/>
      <c r="ASE703" s="121"/>
      <c r="ASF703" s="121"/>
      <c r="ASG703" s="121"/>
      <c r="ASH703" s="121"/>
      <c r="ASI703" s="121"/>
      <c r="ASJ703" s="121"/>
      <c r="ASK703" s="121"/>
      <c r="ASL703" s="121"/>
      <c r="ASM703" s="121"/>
      <c r="ASN703" s="121"/>
      <c r="ASO703" s="121"/>
      <c r="ASP703" s="121"/>
      <c r="ASQ703" s="121"/>
      <c r="ASR703" s="121"/>
      <c r="ASS703" s="121"/>
      <c r="AST703" s="121"/>
      <c r="ASU703" s="121"/>
      <c r="ASV703" s="121"/>
      <c r="ASW703" s="121"/>
      <c r="ASX703" s="121"/>
      <c r="ASY703" s="121"/>
      <c r="ASZ703" s="121"/>
      <c r="ATA703" s="121"/>
      <c r="ATB703" s="121"/>
      <c r="ATC703" s="121"/>
      <c r="ATD703" s="121"/>
      <c r="ATE703" s="121"/>
      <c r="ATF703" s="121"/>
      <c r="ATG703" s="121"/>
      <c r="ATH703" s="121"/>
      <c r="ATI703" s="121"/>
      <c r="ATJ703" s="121"/>
      <c r="ATK703" s="121"/>
      <c r="ATL703" s="121"/>
      <c r="ATM703" s="121"/>
      <c r="ATN703" s="121"/>
      <c r="ATO703" s="121"/>
      <c r="ATP703" s="121"/>
      <c r="ATQ703" s="121"/>
      <c r="ATR703" s="121"/>
      <c r="ATS703" s="121"/>
      <c r="ATT703" s="121"/>
      <c r="ATU703" s="121"/>
      <c r="ATV703" s="121"/>
      <c r="ATW703" s="121"/>
      <c r="ATX703" s="121"/>
      <c r="ATY703" s="121"/>
      <c r="ATZ703" s="121"/>
      <c r="AUA703" s="121"/>
      <c r="AUB703" s="121"/>
      <c r="AUC703" s="121"/>
      <c r="AUD703" s="121"/>
      <c r="AUE703" s="121"/>
      <c r="AUF703" s="121"/>
      <c r="AUG703" s="121"/>
      <c r="AUH703" s="121"/>
      <c r="AUI703" s="121"/>
      <c r="AUJ703" s="121"/>
      <c r="AUK703" s="121"/>
      <c r="AUL703" s="121"/>
      <c r="AUM703" s="121"/>
      <c r="AUN703" s="121"/>
      <c r="AUO703" s="121"/>
      <c r="AUP703" s="121"/>
      <c r="AUQ703" s="121"/>
      <c r="AUR703" s="121"/>
      <c r="AUS703" s="121"/>
      <c r="AUT703" s="121"/>
      <c r="AUU703" s="121"/>
      <c r="AUV703" s="121"/>
      <c r="AUW703" s="121"/>
      <c r="AUX703" s="121"/>
      <c r="AUY703" s="121"/>
      <c r="AUZ703" s="121"/>
      <c r="AVA703" s="121"/>
      <c r="AVB703" s="121"/>
      <c r="AVC703" s="121"/>
      <c r="AVD703" s="121"/>
      <c r="AVE703" s="121"/>
      <c r="AVF703" s="121"/>
      <c r="AVG703" s="121"/>
      <c r="AVH703" s="121"/>
      <c r="AVI703" s="121"/>
      <c r="AVJ703" s="121"/>
      <c r="AVK703" s="121"/>
      <c r="AVL703" s="121"/>
      <c r="AVM703" s="121"/>
      <c r="AVN703" s="121"/>
      <c r="AVO703" s="121"/>
      <c r="AVP703" s="121"/>
      <c r="AVQ703" s="121"/>
      <c r="AVR703" s="121"/>
      <c r="AVS703" s="121"/>
      <c r="AVT703" s="121"/>
      <c r="AVU703" s="121"/>
      <c r="AVV703" s="121"/>
      <c r="AVW703" s="121"/>
      <c r="AVX703" s="121"/>
      <c r="AVY703" s="121"/>
      <c r="AVZ703" s="121"/>
      <c r="AWA703" s="121"/>
      <c r="AWB703" s="121"/>
      <c r="AWC703" s="121"/>
      <c r="AWD703" s="121"/>
      <c r="AWE703" s="121"/>
      <c r="AWF703" s="121"/>
      <c r="AWG703" s="121"/>
      <c r="AWH703" s="121"/>
      <c r="AWI703" s="121"/>
      <c r="AWJ703" s="121"/>
      <c r="AWK703" s="121"/>
      <c r="AWL703" s="121"/>
      <c r="AWM703" s="121"/>
      <c r="AWN703" s="121"/>
      <c r="AWO703" s="121"/>
      <c r="AWP703" s="121"/>
      <c r="AWQ703" s="121"/>
      <c r="AWR703" s="121"/>
      <c r="AWS703" s="121"/>
      <c r="AWT703" s="121"/>
      <c r="AWU703" s="121"/>
      <c r="AWV703" s="121"/>
      <c r="AWW703" s="121"/>
      <c r="AWX703" s="121"/>
      <c r="AWY703" s="121"/>
      <c r="AWZ703" s="121"/>
      <c r="AXA703" s="121"/>
      <c r="AXB703" s="121"/>
      <c r="AXC703" s="121"/>
      <c r="AXD703" s="121"/>
      <c r="AXE703" s="121"/>
      <c r="AXF703" s="121"/>
      <c r="AXG703" s="121"/>
      <c r="AXH703" s="121"/>
      <c r="AXI703" s="121"/>
      <c r="AXJ703" s="121"/>
      <c r="AXK703" s="121"/>
      <c r="AXL703" s="121"/>
      <c r="AXM703" s="121"/>
      <c r="AXN703" s="121"/>
      <c r="AXO703" s="121"/>
      <c r="AXP703" s="121"/>
      <c r="AXQ703" s="121"/>
      <c r="AXR703" s="121"/>
      <c r="AXS703" s="121"/>
      <c r="AXT703" s="121"/>
      <c r="AXU703" s="121"/>
      <c r="AXV703" s="121"/>
      <c r="AXW703" s="121"/>
      <c r="AXX703" s="121"/>
      <c r="AXY703" s="121"/>
      <c r="AXZ703" s="121"/>
      <c r="AYA703" s="121"/>
      <c r="AYB703" s="121"/>
      <c r="AYC703" s="121"/>
      <c r="AYD703" s="121"/>
      <c r="AYE703" s="121"/>
      <c r="AYF703" s="121"/>
      <c r="AYG703" s="121"/>
      <c r="AYH703" s="121"/>
      <c r="AYI703" s="121"/>
      <c r="AYJ703" s="121"/>
      <c r="AYK703" s="121"/>
      <c r="AYL703" s="121"/>
      <c r="AYM703" s="121"/>
      <c r="AYN703" s="121"/>
      <c r="AYO703" s="121"/>
      <c r="AYP703" s="121"/>
      <c r="AYQ703" s="121"/>
      <c r="AYR703" s="121"/>
      <c r="AYS703" s="121"/>
      <c r="AYT703" s="121"/>
      <c r="AYU703" s="121"/>
      <c r="AYV703" s="121"/>
      <c r="AYW703" s="121"/>
      <c r="AYX703" s="121"/>
      <c r="AYY703" s="121"/>
      <c r="AYZ703" s="121"/>
      <c r="AZA703" s="121"/>
      <c r="AZB703" s="121"/>
      <c r="AZC703" s="121"/>
      <c r="AZD703" s="121"/>
      <c r="AZE703" s="121"/>
      <c r="AZF703" s="121"/>
      <c r="AZG703" s="121"/>
      <c r="AZH703" s="121"/>
      <c r="AZI703" s="121"/>
      <c r="AZJ703" s="121"/>
      <c r="AZK703" s="121"/>
      <c r="AZL703" s="121"/>
      <c r="AZM703" s="121"/>
      <c r="AZN703" s="121"/>
      <c r="AZO703" s="121"/>
      <c r="AZP703" s="121"/>
      <c r="AZQ703" s="121"/>
      <c r="AZR703" s="121"/>
      <c r="AZS703" s="121"/>
      <c r="AZT703" s="121"/>
      <c r="AZU703" s="121"/>
      <c r="AZV703" s="121"/>
      <c r="AZW703" s="121"/>
      <c r="AZX703" s="121"/>
      <c r="AZY703" s="121"/>
      <c r="AZZ703" s="121"/>
      <c r="BAA703" s="121"/>
      <c r="BAB703" s="121"/>
      <c r="BAC703" s="121"/>
      <c r="BAD703" s="121"/>
      <c r="BAE703" s="121"/>
      <c r="BAF703" s="121"/>
      <c r="BAG703" s="121"/>
      <c r="BAH703" s="121"/>
      <c r="BAI703" s="121"/>
      <c r="BAJ703" s="121"/>
      <c r="BAK703" s="121"/>
      <c r="BAL703" s="121"/>
      <c r="BAM703" s="121"/>
      <c r="BAN703" s="121"/>
      <c r="BAO703" s="121"/>
      <c r="BAP703" s="121"/>
      <c r="BAQ703" s="121"/>
      <c r="BAR703" s="121"/>
      <c r="BAS703" s="121"/>
      <c r="BAT703" s="121"/>
      <c r="BAU703" s="121"/>
      <c r="BAV703" s="121"/>
      <c r="BAW703" s="121"/>
      <c r="BAX703" s="121"/>
      <c r="BAY703" s="121"/>
      <c r="BAZ703" s="121"/>
      <c r="BBA703" s="121"/>
      <c r="BBB703" s="121"/>
      <c r="BBC703" s="121"/>
      <c r="BBD703" s="121"/>
      <c r="BBE703" s="121"/>
      <c r="BBF703" s="121"/>
      <c r="BBG703" s="121"/>
      <c r="BBH703" s="121"/>
      <c r="BBI703" s="121"/>
      <c r="BBJ703" s="121"/>
      <c r="BBK703" s="121"/>
      <c r="BBL703" s="121"/>
      <c r="BBM703" s="121"/>
      <c r="BBN703" s="121"/>
      <c r="BBO703" s="121"/>
      <c r="BBP703" s="121"/>
      <c r="BBQ703" s="121"/>
      <c r="BBR703" s="121"/>
      <c r="BBS703" s="121"/>
      <c r="BBT703" s="121"/>
      <c r="BBU703" s="121"/>
      <c r="BBV703" s="121"/>
      <c r="BBW703" s="121"/>
      <c r="BBX703" s="121"/>
      <c r="BBY703" s="121"/>
      <c r="BBZ703" s="121"/>
      <c r="BCA703" s="121"/>
      <c r="BCB703" s="121"/>
      <c r="BCC703" s="121"/>
      <c r="BCD703" s="121"/>
      <c r="BCE703" s="121"/>
      <c r="BCF703" s="121"/>
      <c r="BCG703" s="121"/>
      <c r="BCH703" s="121"/>
      <c r="BCI703" s="121"/>
      <c r="BCJ703" s="121"/>
      <c r="BCK703" s="121"/>
      <c r="BCL703" s="121"/>
      <c r="BCM703" s="121"/>
      <c r="BCN703" s="121"/>
      <c r="BCO703" s="121"/>
      <c r="BCP703" s="121"/>
      <c r="BCQ703" s="121"/>
      <c r="BCR703" s="121"/>
      <c r="BCS703" s="121"/>
      <c r="BCT703" s="121"/>
      <c r="BCU703" s="121"/>
      <c r="BCV703" s="121"/>
      <c r="BCW703" s="121"/>
      <c r="BCX703" s="121"/>
      <c r="BCY703" s="121"/>
      <c r="BCZ703" s="121"/>
      <c r="BDA703" s="121"/>
      <c r="BDB703" s="121"/>
      <c r="BDC703" s="121"/>
      <c r="BDD703" s="121"/>
      <c r="BDE703" s="121"/>
      <c r="BDF703" s="121"/>
      <c r="BDG703" s="121"/>
      <c r="BDH703" s="121"/>
      <c r="BDI703" s="121"/>
      <c r="BDJ703" s="121"/>
      <c r="BDK703" s="121"/>
      <c r="BDL703" s="121"/>
      <c r="BDM703" s="121"/>
      <c r="BDN703" s="121"/>
      <c r="BDO703" s="121"/>
      <c r="BDP703" s="121"/>
      <c r="BDQ703" s="121"/>
      <c r="BDR703" s="121"/>
      <c r="BDS703" s="121"/>
      <c r="BDT703" s="121"/>
      <c r="BDU703" s="121"/>
      <c r="BDV703" s="121"/>
      <c r="BDW703" s="121"/>
      <c r="BDX703" s="121"/>
      <c r="BDY703" s="121"/>
      <c r="BDZ703" s="121"/>
      <c r="BEA703" s="121"/>
      <c r="BEB703" s="121"/>
      <c r="BEC703" s="121"/>
      <c r="BED703" s="121"/>
      <c r="BEE703" s="121"/>
      <c r="BEF703" s="121"/>
      <c r="BEG703" s="121"/>
      <c r="BEH703" s="121"/>
      <c r="BEI703" s="121"/>
      <c r="BEJ703" s="121"/>
      <c r="BEK703" s="121"/>
      <c r="BEL703" s="121"/>
      <c r="BEM703" s="121"/>
      <c r="BEN703" s="121"/>
      <c r="BEO703" s="121"/>
      <c r="BEP703" s="121"/>
      <c r="BEQ703" s="121"/>
      <c r="BER703" s="121"/>
      <c r="BES703" s="121"/>
      <c r="BET703" s="121"/>
      <c r="BEU703" s="121"/>
      <c r="BEV703" s="121"/>
      <c r="BEW703" s="121"/>
      <c r="BEX703" s="121"/>
      <c r="BEY703" s="121"/>
      <c r="BEZ703" s="121"/>
      <c r="BFA703" s="121"/>
      <c r="BFB703" s="121"/>
      <c r="BFC703" s="121"/>
      <c r="BFD703" s="121"/>
      <c r="BFE703" s="121"/>
      <c r="BFF703" s="121"/>
      <c r="BFG703" s="121"/>
      <c r="BFH703" s="121"/>
      <c r="BFI703" s="121"/>
      <c r="BFJ703" s="121"/>
      <c r="BFK703" s="121"/>
      <c r="BFL703" s="121"/>
      <c r="BFM703" s="121"/>
      <c r="BFN703" s="121"/>
      <c r="BFO703" s="121"/>
      <c r="BFP703" s="121"/>
      <c r="BFQ703" s="121"/>
      <c r="BFR703" s="121"/>
      <c r="BFS703" s="121"/>
      <c r="BFT703" s="121"/>
      <c r="BFU703" s="121"/>
      <c r="BFV703" s="121"/>
      <c r="BFW703" s="121"/>
      <c r="BFX703" s="121"/>
      <c r="BFY703" s="121"/>
      <c r="BFZ703" s="121"/>
      <c r="BGA703" s="121"/>
      <c r="BGB703" s="121"/>
      <c r="BGC703" s="121"/>
      <c r="BGD703" s="121"/>
      <c r="BGE703" s="121"/>
      <c r="BGF703" s="121"/>
      <c r="BGG703" s="121"/>
      <c r="BGH703" s="121"/>
      <c r="BGI703" s="121"/>
      <c r="BGJ703" s="121"/>
      <c r="BGK703" s="121"/>
      <c r="BGL703" s="121"/>
      <c r="BGM703" s="121"/>
      <c r="BGN703" s="121"/>
      <c r="BGO703" s="121"/>
      <c r="BGP703" s="121"/>
      <c r="BGQ703" s="121"/>
      <c r="BGR703" s="121"/>
      <c r="BGS703" s="121"/>
      <c r="BGT703" s="121"/>
      <c r="BGU703" s="121"/>
      <c r="BGV703" s="121"/>
      <c r="BGW703" s="121"/>
      <c r="BGX703" s="121"/>
      <c r="BGY703" s="121"/>
      <c r="BGZ703" s="121"/>
      <c r="BHA703" s="121"/>
      <c r="BHB703" s="121"/>
      <c r="BHC703" s="121"/>
      <c r="BHD703" s="121"/>
      <c r="BHE703" s="121"/>
      <c r="BHF703" s="121"/>
      <c r="BHG703" s="121"/>
      <c r="BHH703" s="121"/>
      <c r="BHI703" s="121"/>
      <c r="BHJ703" s="121"/>
      <c r="BHK703" s="121"/>
      <c r="BHL703" s="121"/>
      <c r="BHM703" s="121"/>
      <c r="BHN703" s="121"/>
      <c r="BHO703" s="121"/>
      <c r="BHP703" s="121"/>
      <c r="BHQ703" s="121"/>
      <c r="BHR703" s="121"/>
      <c r="BHS703" s="121"/>
      <c r="BHT703" s="121"/>
      <c r="BHU703" s="121"/>
      <c r="BHV703" s="121"/>
      <c r="BHW703" s="121"/>
      <c r="BHX703" s="121"/>
      <c r="BHY703" s="121"/>
      <c r="BHZ703" s="121"/>
      <c r="BIA703" s="121"/>
      <c r="BIB703" s="121"/>
      <c r="BIC703" s="121"/>
      <c r="BID703" s="121"/>
      <c r="BIE703" s="121"/>
      <c r="BIF703" s="121"/>
      <c r="BIG703" s="121"/>
      <c r="BIH703" s="121"/>
      <c r="BII703" s="121"/>
      <c r="BIJ703" s="121"/>
      <c r="BIK703" s="121"/>
      <c r="BIL703" s="121"/>
      <c r="BIM703" s="121"/>
      <c r="BIN703" s="121"/>
      <c r="BIO703" s="121"/>
      <c r="BIP703" s="121"/>
      <c r="BIQ703" s="121"/>
      <c r="BIR703" s="121"/>
      <c r="BIS703" s="121"/>
      <c r="BIT703" s="121"/>
      <c r="BIU703" s="121"/>
      <c r="BIV703" s="121"/>
      <c r="BIW703" s="121"/>
      <c r="BIX703" s="121"/>
      <c r="BIY703" s="121"/>
      <c r="BIZ703" s="121"/>
      <c r="BJA703" s="121"/>
      <c r="BJB703" s="121"/>
      <c r="BJC703" s="121"/>
      <c r="BJD703" s="121"/>
      <c r="BJE703" s="121"/>
      <c r="BJF703" s="121"/>
      <c r="BJG703" s="121"/>
      <c r="BJH703" s="121"/>
      <c r="BJI703" s="121"/>
      <c r="BJJ703" s="121"/>
      <c r="BJK703" s="121"/>
      <c r="BJL703" s="121"/>
      <c r="BJM703" s="121"/>
      <c r="BJN703" s="121"/>
      <c r="BJO703" s="121"/>
      <c r="BJP703" s="121"/>
      <c r="BJQ703" s="121"/>
      <c r="BJR703" s="121"/>
      <c r="BJS703" s="121"/>
      <c r="BJT703" s="121"/>
      <c r="BJU703" s="121"/>
      <c r="BJV703" s="121"/>
      <c r="BJW703" s="121"/>
      <c r="BJX703" s="121"/>
      <c r="BJY703" s="121"/>
      <c r="BJZ703" s="121"/>
      <c r="BKA703" s="121"/>
      <c r="BKB703" s="121"/>
      <c r="BKC703" s="121"/>
      <c r="BKD703" s="121"/>
      <c r="BKE703" s="121"/>
      <c r="BKF703" s="121"/>
      <c r="BKG703" s="121"/>
      <c r="BKH703" s="121"/>
      <c r="BKI703" s="121"/>
      <c r="BKJ703" s="121"/>
      <c r="BKK703" s="121"/>
      <c r="BKL703" s="121"/>
      <c r="BKM703" s="121"/>
      <c r="BKN703" s="121"/>
      <c r="BKO703" s="121"/>
      <c r="BKP703" s="121"/>
      <c r="BKQ703" s="121"/>
      <c r="BKR703" s="121"/>
      <c r="BKS703" s="121"/>
      <c r="BKT703" s="121"/>
      <c r="BKU703" s="121"/>
      <c r="BKV703" s="121"/>
      <c r="BKW703" s="121"/>
      <c r="BKX703" s="121"/>
      <c r="BKY703" s="121"/>
      <c r="BKZ703" s="121"/>
      <c r="BLA703" s="121"/>
      <c r="BLB703" s="121"/>
      <c r="BLC703" s="121"/>
      <c r="BLD703" s="121"/>
      <c r="BLE703" s="121"/>
      <c r="BLF703" s="121"/>
      <c r="BLG703" s="121"/>
      <c r="BLH703" s="121"/>
      <c r="BLI703" s="121"/>
      <c r="BLJ703" s="121"/>
      <c r="BLK703" s="121"/>
      <c r="BLL703" s="121"/>
      <c r="BLM703" s="121"/>
      <c r="BLN703" s="121"/>
      <c r="BLO703" s="121"/>
      <c r="BLP703" s="121"/>
      <c r="BLQ703" s="121"/>
      <c r="BLR703" s="121"/>
      <c r="BLS703" s="121"/>
      <c r="BLT703" s="121"/>
      <c r="BLU703" s="121"/>
      <c r="BLV703" s="121"/>
      <c r="BLW703" s="121"/>
      <c r="BLX703" s="121"/>
      <c r="BLY703" s="121"/>
      <c r="BLZ703" s="121"/>
      <c r="BMA703" s="121"/>
      <c r="BMB703" s="121"/>
      <c r="BMC703" s="121"/>
      <c r="BMD703" s="121"/>
      <c r="BME703" s="121"/>
      <c r="BMF703" s="121"/>
      <c r="BMG703" s="121"/>
      <c r="BMH703" s="121"/>
      <c r="BMI703" s="121"/>
      <c r="BMJ703" s="121"/>
      <c r="BMK703" s="121"/>
      <c r="BML703" s="121"/>
      <c r="BMM703" s="121"/>
      <c r="BMN703" s="121"/>
      <c r="BMO703" s="121"/>
      <c r="BMP703" s="121"/>
      <c r="BMQ703" s="121"/>
      <c r="BMR703" s="121"/>
      <c r="BMS703" s="121"/>
      <c r="BMT703" s="121"/>
      <c r="BMU703" s="121"/>
      <c r="BMV703" s="121"/>
      <c r="BMW703" s="121"/>
      <c r="BMX703" s="121"/>
      <c r="BMY703" s="121"/>
      <c r="BMZ703" s="121"/>
      <c r="BNA703" s="121"/>
      <c r="BNB703" s="121"/>
      <c r="BNC703" s="121"/>
      <c r="BND703" s="121"/>
      <c r="BNE703" s="121"/>
      <c r="BNF703" s="121"/>
      <c r="BNG703" s="121"/>
      <c r="BNH703" s="121"/>
      <c r="BNI703" s="121"/>
      <c r="BNJ703" s="121"/>
      <c r="BNK703" s="121"/>
      <c r="BNL703" s="121"/>
      <c r="BNM703" s="121"/>
      <c r="BNN703" s="121"/>
      <c r="BNO703" s="121"/>
      <c r="BNP703" s="121"/>
      <c r="BNQ703" s="121"/>
      <c r="BNR703" s="121"/>
      <c r="BNS703" s="121"/>
      <c r="BNT703" s="121"/>
      <c r="BNU703" s="121"/>
      <c r="BNV703" s="121"/>
      <c r="BNW703" s="121"/>
      <c r="BNX703" s="121"/>
      <c r="BNY703" s="121"/>
      <c r="BNZ703" s="121"/>
      <c r="BOA703" s="121"/>
      <c r="BOB703" s="121"/>
      <c r="BOC703" s="121"/>
      <c r="BOD703" s="121"/>
      <c r="BOE703" s="121"/>
      <c r="BOF703" s="121"/>
      <c r="BOG703" s="121"/>
      <c r="BOH703" s="121"/>
      <c r="BOI703" s="121"/>
      <c r="BOJ703" s="121"/>
      <c r="BOK703" s="121"/>
      <c r="BOL703" s="121"/>
      <c r="BOM703" s="121"/>
      <c r="BON703" s="121"/>
      <c r="BOO703" s="121"/>
      <c r="BOP703" s="121"/>
      <c r="BOQ703" s="121"/>
      <c r="BOR703" s="121"/>
      <c r="BOS703" s="121"/>
      <c r="BOT703" s="121"/>
      <c r="BOU703" s="121"/>
      <c r="BOV703" s="121"/>
      <c r="BOW703" s="121"/>
      <c r="BOX703" s="121"/>
      <c r="BOY703" s="121"/>
      <c r="BOZ703" s="121"/>
      <c r="BPA703" s="121"/>
      <c r="BPB703" s="121"/>
      <c r="BPC703" s="121"/>
      <c r="BPD703" s="121"/>
      <c r="BPE703" s="121"/>
      <c r="BPF703" s="121"/>
      <c r="BPG703" s="121"/>
      <c r="BPH703" s="121"/>
      <c r="BPI703" s="121"/>
      <c r="BPJ703" s="121"/>
      <c r="BPK703" s="121"/>
      <c r="BPL703" s="121"/>
      <c r="BPM703" s="121"/>
      <c r="BPN703" s="121"/>
      <c r="BPO703" s="121"/>
      <c r="BPP703" s="121"/>
      <c r="BPQ703" s="121"/>
      <c r="BPR703" s="121"/>
      <c r="BPS703" s="121"/>
      <c r="BPT703" s="121"/>
      <c r="BPU703" s="121"/>
      <c r="BPV703" s="121"/>
      <c r="BPW703" s="121"/>
      <c r="BPX703" s="121"/>
      <c r="BPY703" s="121"/>
      <c r="BPZ703" s="121"/>
      <c r="BQA703" s="121"/>
      <c r="BQB703" s="121"/>
      <c r="BQC703" s="121"/>
      <c r="BQD703" s="121"/>
      <c r="BQE703" s="121"/>
      <c r="BQF703" s="121"/>
      <c r="BQG703" s="121"/>
      <c r="BQH703" s="121"/>
      <c r="BQI703" s="121"/>
      <c r="BQJ703" s="121"/>
      <c r="BQK703" s="121"/>
      <c r="BQL703" s="121"/>
      <c r="BQM703" s="121"/>
      <c r="BQN703" s="121"/>
      <c r="BQO703" s="121"/>
      <c r="BQP703" s="121"/>
      <c r="BQQ703" s="121"/>
      <c r="BQR703" s="121"/>
      <c r="BQS703" s="121"/>
      <c r="BQT703" s="121"/>
      <c r="BQU703" s="121"/>
      <c r="BQV703" s="121"/>
      <c r="BQW703" s="121"/>
      <c r="BQX703" s="121"/>
      <c r="BQY703" s="121"/>
      <c r="BQZ703" s="121"/>
      <c r="BRA703" s="121"/>
      <c r="BRB703" s="121"/>
      <c r="BRC703" s="121"/>
      <c r="BRD703" s="121"/>
      <c r="BRE703" s="121"/>
      <c r="BRF703" s="121"/>
      <c r="BRG703" s="121"/>
      <c r="BRH703" s="121"/>
      <c r="BRI703" s="121"/>
      <c r="BRJ703" s="121"/>
      <c r="BRK703" s="121"/>
      <c r="BRL703" s="121"/>
      <c r="BRM703" s="121"/>
      <c r="BRN703" s="121"/>
      <c r="BRO703" s="121"/>
      <c r="BRP703" s="121"/>
      <c r="BRQ703" s="121"/>
      <c r="BRR703" s="121"/>
      <c r="BRS703" s="121"/>
      <c r="BRT703" s="121"/>
      <c r="BRU703" s="121"/>
      <c r="BRV703" s="121"/>
      <c r="BRW703" s="121"/>
      <c r="BRX703" s="121"/>
      <c r="BRY703" s="121"/>
      <c r="BRZ703" s="121"/>
      <c r="BSA703" s="121"/>
      <c r="BSB703" s="121"/>
      <c r="BSC703" s="121"/>
      <c r="BSD703" s="121"/>
      <c r="BSE703" s="121"/>
      <c r="BSF703" s="121"/>
      <c r="BSG703" s="121"/>
      <c r="BSH703" s="121"/>
      <c r="BSI703" s="121"/>
      <c r="BSJ703" s="121"/>
      <c r="BSK703" s="121"/>
      <c r="BSL703" s="121"/>
      <c r="BSM703" s="121"/>
      <c r="BSN703" s="121"/>
      <c r="BSO703" s="121"/>
      <c r="BSP703" s="121"/>
      <c r="BSQ703" s="121"/>
      <c r="BSR703" s="121"/>
      <c r="BSS703" s="121"/>
      <c r="BST703" s="121"/>
      <c r="BSU703" s="121"/>
      <c r="BSV703" s="121"/>
      <c r="BSW703" s="121"/>
      <c r="BSX703" s="121"/>
      <c r="BSY703" s="121"/>
      <c r="BSZ703" s="121"/>
      <c r="BTA703" s="121"/>
      <c r="BTB703" s="121"/>
      <c r="BTC703" s="121"/>
      <c r="BTD703" s="121"/>
      <c r="BTE703" s="121"/>
      <c r="BTF703" s="121"/>
      <c r="BTG703" s="121"/>
      <c r="BTH703" s="121"/>
      <c r="BTI703" s="121"/>
      <c r="BTJ703" s="121"/>
      <c r="BTK703" s="121"/>
      <c r="BTL703" s="121"/>
      <c r="BTM703" s="121"/>
      <c r="BTN703" s="121"/>
      <c r="BTO703" s="121"/>
      <c r="BTP703" s="121"/>
      <c r="BTQ703" s="121"/>
      <c r="BTR703" s="121"/>
      <c r="BTS703" s="121"/>
      <c r="BTT703" s="121"/>
      <c r="BTU703" s="121"/>
      <c r="BTV703" s="121"/>
      <c r="BTW703" s="121"/>
      <c r="BTX703" s="121"/>
      <c r="BTY703" s="121"/>
      <c r="BTZ703" s="121"/>
      <c r="BUA703" s="121"/>
      <c r="BUB703" s="121"/>
      <c r="BUC703" s="121"/>
      <c r="BUD703" s="121"/>
      <c r="BUE703" s="121"/>
      <c r="BUF703" s="121"/>
      <c r="BUG703" s="121"/>
      <c r="BUH703" s="121"/>
      <c r="BUI703" s="121"/>
      <c r="BUJ703" s="121"/>
      <c r="BUK703" s="121"/>
      <c r="BUL703" s="121"/>
      <c r="BUM703" s="121"/>
      <c r="BUN703" s="121"/>
      <c r="BUO703" s="121"/>
      <c r="BUP703" s="121"/>
      <c r="BUQ703" s="121"/>
      <c r="BUR703" s="121"/>
      <c r="BUS703" s="121"/>
      <c r="BUT703" s="121"/>
      <c r="BUU703" s="121"/>
      <c r="BUV703" s="121"/>
      <c r="BUW703" s="121"/>
      <c r="BUX703" s="121"/>
      <c r="BUY703" s="121"/>
      <c r="BUZ703" s="121"/>
      <c r="BVA703" s="121"/>
      <c r="BVB703" s="121"/>
      <c r="BVC703" s="121"/>
      <c r="BVD703" s="121"/>
      <c r="BVE703" s="121"/>
      <c r="BVF703" s="121"/>
      <c r="BVG703" s="121"/>
      <c r="BVH703" s="121"/>
      <c r="BVI703" s="121"/>
      <c r="BVJ703" s="121"/>
      <c r="BVK703" s="121"/>
      <c r="BVL703" s="121"/>
      <c r="BVM703" s="121"/>
      <c r="BVN703" s="121"/>
      <c r="BVO703" s="121"/>
      <c r="BVP703" s="121"/>
      <c r="BVQ703" s="121"/>
      <c r="BVR703" s="121"/>
      <c r="BVS703" s="121"/>
      <c r="BVT703" s="121"/>
      <c r="BVU703" s="121"/>
      <c r="BVV703" s="121"/>
      <c r="BVW703" s="121"/>
      <c r="BVX703" s="121"/>
      <c r="BVY703" s="121"/>
      <c r="BVZ703" s="121"/>
      <c r="BWA703" s="121"/>
      <c r="BWB703" s="121"/>
      <c r="BWC703" s="121"/>
      <c r="BWD703" s="121"/>
      <c r="BWE703" s="121"/>
      <c r="BWF703" s="121"/>
      <c r="BWG703" s="121"/>
      <c r="BWH703" s="121"/>
      <c r="BWI703" s="121"/>
      <c r="BWJ703" s="121"/>
      <c r="BWK703" s="121"/>
      <c r="BWL703" s="121"/>
      <c r="BWM703" s="121"/>
      <c r="BWN703" s="121"/>
      <c r="BWO703" s="121"/>
      <c r="BWP703" s="121"/>
      <c r="BWQ703" s="121"/>
      <c r="BWR703" s="121"/>
      <c r="BWS703" s="121"/>
      <c r="BWT703" s="121"/>
      <c r="BWU703" s="121"/>
      <c r="BWV703" s="121"/>
      <c r="BWW703" s="121"/>
      <c r="BWX703" s="121"/>
      <c r="BWY703" s="121"/>
      <c r="BWZ703" s="121"/>
      <c r="BXA703" s="121"/>
      <c r="BXB703" s="121"/>
      <c r="BXC703" s="121"/>
      <c r="BXD703" s="121"/>
      <c r="BXE703" s="121"/>
      <c r="BXF703" s="121"/>
      <c r="BXG703" s="121"/>
      <c r="BXH703" s="121"/>
      <c r="BXI703" s="121"/>
      <c r="BXJ703" s="121"/>
      <c r="BXK703" s="121"/>
      <c r="BXL703" s="121"/>
      <c r="BXM703" s="121"/>
      <c r="BXN703" s="121"/>
      <c r="BXO703" s="121"/>
      <c r="BXP703" s="121"/>
      <c r="BXQ703" s="121"/>
      <c r="BXR703" s="121"/>
      <c r="BXS703" s="121"/>
      <c r="BXT703" s="121"/>
      <c r="BXU703" s="121"/>
      <c r="BXV703" s="121"/>
      <c r="BXW703" s="121"/>
      <c r="BXX703" s="121"/>
      <c r="BXY703" s="121"/>
      <c r="BXZ703" s="121"/>
      <c r="BYA703" s="121"/>
      <c r="BYB703" s="121"/>
      <c r="BYC703" s="121"/>
      <c r="BYD703" s="121"/>
      <c r="BYE703" s="121"/>
      <c r="BYF703" s="121"/>
      <c r="BYG703" s="121"/>
      <c r="BYH703" s="121"/>
      <c r="BYI703" s="121"/>
      <c r="BYJ703" s="121"/>
      <c r="BYK703" s="121"/>
      <c r="BYL703" s="121"/>
      <c r="BYM703" s="121"/>
      <c r="BYN703" s="121"/>
      <c r="BYO703" s="121"/>
      <c r="BYP703" s="121"/>
      <c r="BYQ703" s="121"/>
      <c r="BYR703" s="121"/>
      <c r="BYS703" s="121"/>
      <c r="BYT703" s="121"/>
      <c r="BYU703" s="121"/>
      <c r="BYV703" s="121"/>
      <c r="BYW703" s="121"/>
      <c r="BYX703" s="121"/>
      <c r="BYY703" s="121"/>
      <c r="BYZ703" s="121"/>
      <c r="BZA703" s="121"/>
      <c r="BZB703" s="121"/>
      <c r="BZC703" s="121"/>
      <c r="BZD703" s="121"/>
      <c r="BZE703" s="121"/>
      <c r="BZF703" s="121"/>
      <c r="BZG703" s="121"/>
      <c r="BZH703" s="121"/>
      <c r="BZI703" s="121"/>
      <c r="BZJ703" s="121"/>
      <c r="BZK703" s="121"/>
      <c r="BZL703" s="121"/>
      <c r="BZM703" s="121"/>
      <c r="BZN703" s="121"/>
      <c r="BZO703" s="121"/>
      <c r="BZP703" s="121"/>
      <c r="BZQ703" s="121"/>
      <c r="BZR703" s="121"/>
      <c r="BZS703" s="121"/>
      <c r="BZT703" s="121"/>
      <c r="BZU703" s="121"/>
      <c r="BZV703" s="121"/>
      <c r="BZW703" s="121"/>
      <c r="BZX703" s="121"/>
      <c r="BZY703" s="121"/>
      <c r="BZZ703" s="121"/>
      <c r="CAA703" s="121"/>
      <c r="CAB703" s="121"/>
      <c r="CAC703" s="121"/>
      <c r="CAD703" s="121"/>
      <c r="CAE703" s="121"/>
      <c r="CAF703" s="121"/>
      <c r="CAG703" s="121"/>
      <c r="CAH703" s="121"/>
      <c r="CAI703" s="121"/>
      <c r="CAJ703" s="121"/>
      <c r="CAK703" s="121"/>
      <c r="CAL703" s="121"/>
      <c r="CAM703" s="121"/>
      <c r="CAN703" s="121"/>
      <c r="CAO703" s="121"/>
      <c r="CAP703" s="121"/>
      <c r="CAQ703" s="121"/>
      <c r="CAR703" s="121"/>
      <c r="CAS703" s="121"/>
      <c r="CAT703" s="121"/>
      <c r="CAU703" s="121"/>
      <c r="CAV703" s="121"/>
      <c r="CAW703" s="121"/>
      <c r="CAX703" s="121"/>
      <c r="CAY703" s="121"/>
      <c r="CAZ703" s="121"/>
      <c r="CBA703" s="121"/>
      <c r="CBB703" s="121"/>
      <c r="CBC703" s="121"/>
      <c r="CBD703" s="121"/>
      <c r="CBE703" s="121"/>
      <c r="CBF703" s="121"/>
      <c r="CBG703" s="121"/>
      <c r="CBH703" s="121"/>
      <c r="CBI703" s="121"/>
      <c r="CBJ703" s="121"/>
      <c r="CBK703" s="121"/>
      <c r="CBL703" s="121"/>
      <c r="CBM703" s="121"/>
      <c r="CBN703" s="121"/>
      <c r="CBO703" s="121"/>
      <c r="CBP703" s="121"/>
      <c r="CBQ703" s="121"/>
      <c r="CBR703" s="121"/>
      <c r="CBS703" s="121"/>
      <c r="CBT703" s="121"/>
      <c r="CBU703" s="121"/>
      <c r="CBV703" s="121"/>
      <c r="CBW703" s="121"/>
      <c r="CBX703" s="121"/>
      <c r="CBY703" s="121"/>
      <c r="CBZ703" s="121"/>
      <c r="CCA703" s="121"/>
      <c r="CCB703" s="121"/>
      <c r="CCC703" s="121"/>
      <c r="CCD703" s="121"/>
      <c r="CCE703" s="121"/>
      <c r="CCF703" s="121"/>
      <c r="CCG703" s="121"/>
      <c r="CCH703" s="121"/>
      <c r="CCI703" s="121"/>
      <c r="CCJ703" s="121"/>
      <c r="CCK703" s="121"/>
      <c r="CCL703" s="121"/>
      <c r="CCM703" s="121"/>
      <c r="CCN703" s="121"/>
      <c r="CCO703" s="121"/>
      <c r="CCP703" s="121"/>
      <c r="CCQ703" s="121"/>
      <c r="CCR703" s="121"/>
      <c r="CCS703" s="121"/>
      <c r="CCT703" s="121"/>
      <c r="CCU703" s="121"/>
      <c r="CCV703" s="121"/>
      <c r="CCW703" s="121"/>
      <c r="CCX703" s="121"/>
      <c r="CCY703" s="121"/>
      <c r="CCZ703" s="121"/>
      <c r="CDA703" s="121"/>
      <c r="CDB703" s="121"/>
      <c r="CDC703" s="121"/>
      <c r="CDD703" s="121"/>
      <c r="CDE703" s="121"/>
      <c r="CDF703" s="121"/>
      <c r="CDG703" s="121"/>
      <c r="CDH703" s="121"/>
      <c r="CDI703" s="121"/>
      <c r="CDJ703" s="121"/>
      <c r="CDK703" s="121"/>
      <c r="CDL703" s="121"/>
      <c r="CDM703" s="121"/>
      <c r="CDN703" s="121"/>
      <c r="CDO703" s="121"/>
      <c r="CDP703" s="121"/>
      <c r="CDQ703" s="121"/>
      <c r="CDR703" s="121"/>
      <c r="CDS703" s="121"/>
      <c r="CDT703" s="121"/>
      <c r="CDU703" s="121"/>
      <c r="CDV703" s="121"/>
      <c r="CDW703" s="121"/>
      <c r="CDX703" s="121"/>
      <c r="CDY703" s="121"/>
      <c r="CDZ703" s="121"/>
      <c r="CEA703" s="121"/>
      <c r="CEB703" s="121"/>
      <c r="CEC703" s="121"/>
      <c r="CED703" s="121"/>
      <c r="CEE703" s="121"/>
      <c r="CEF703" s="121"/>
      <c r="CEG703" s="121"/>
      <c r="CEH703" s="121"/>
      <c r="CEI703" s="121"/>
      <c r="CEJ703" s="121"/>
      <c r="CEK703" s="121"/>
      <c r="CEL703" s="121"/>
      <c r="CEM703" s="121"/>
      <c r="CEN703" s="121"/>
      <c r="CEO703" s="121"/>
      <c r="CEP703" s="121"/>
      <c r="CEQ703" s="121"/>
      <c r="CER703" s="121"/>
      <c r="CES703" s="121"/>
      <c r="CET703" s="121"/>
      <c r="CEU703" s="121"/>
      <c r="CEV703" s="121"/>
      <c r="CEW703" s="121"/>
      <c r="CEX703" s="121"/>
      <c r="CEY703" s="121"/>
      <c r="CEZ703" s="121"/>
      <c r="CFA703" s="121"/>
      <c r="CFB703" s="121"/>
      <c r="CFC703" s="121"/>
      <c r="CFD703" s="121"/>
      <c r="CFE703" s="121"/>
      <c r="CFF703" s="121"/>
      <c r="CFG703" s="121"/>
      <c r="CFH703" s="121"/>
      <c r="CFI703" s="121"/>
      <c r="CFJ703" s="121"/>
      <c r="CFK703" s="121"/>
      <c r="CFL703" s="121"/>
      <c r="CFM703" s="121"/>
      <c r="CFN703" s="121"/>
      <c r="CFO703" s="121"/>
      <c r="CFP703" s="121"/>
      <c r="CFQ703" s="121"/>
      <c r="CFR703" s="121"/>
      <c r="CFS703" s="121"/>
      <c r="CFT703" s="121"/>
      <c r="CFU703" s="121"/>
      <c r="CFV703" s="121"/>
      <c r="CFW703" s="121"/>
      <c r="CFX703" s="121"/>
      <c r="CFY703" s="121"/>
      <c r="CFZ703" s="121"/>
      <c r="CGA703" s="121"/>
      <c r="CGB703" s="121"/>
      <c r="CGC703" s="121"/>
      <c r="CGD703" s="121"/>
      <c r="CGE703" s="121"/>
      <c r="CGF703" s="121"/>
      <c r="CGG703" s="121"/>
      <c r="CGH703" s="121"/>
      <c r="CGI703" s="121"/>
      <c r="CGJ703" s="121"/>
      <c r="CGK703" s="121"/>
      <c r="CGL703" s="121"/>
      <c r="CGM703" s="121"/>
      <c r="CGN703" s="121"/>
      <c r="CGO703" s="121"/>
      <c r="CGP703" s="121"/>
      <c r="CGQ703" s="121"/>
      <c r="CGR703" s="121"/>
      <c r="CGS703" s="121"/>
      <c r="CGT703" s="121"/>
      <c r="CGU703" s="121"/>
      <c r="CGV703" s="121"/>
      <c r="CGW703" s="121"/>
      <c r="CGX703" s="121"/>
      <c r="CGY703" s="121"/>
      <c r="CGZ703" s="121"/>
      <c r="CHA703" s="121"/>
      <c r="CHB703" s="121"/>
      <c r="CHC703" s="121"/>
      <c r="CHD703" s="121"/>
      <c r="CHE703" s="121"/>
      <c r="CHF703" s="121"/>
      <c r="CHG703" s="121"/>
      <c r="CHH703" s="121"/>
      <c r="CHI703" s="121"/>
      <c r="CHJ703" s="121"/>
      <c r="CHK703" s="121"/>
      <c r="CHL703" s="121"/>
      <c r="CHM703" s="121"/>
      <c r="CHN703" s="121"/>
      <c r="CHO703" s="121"/>
      <c r="CHP703" s="121"/>
      <c r="CHQ703" s="121"/>
      <c r="CHR703" s="121"/>
      <c r="CHS703" s="121"/>
      <c r="CHT703" s="121"/>
      <c r="CHU703" s="121"/>
      <c r="CHV703" s="121"/>
      <c r="CHW703" s="121"/>
      <c r="CHX703" s="121"/>
      <c r="CHY703" s="121"/>
      <c r="CHZ703" s="121"/>
      <c r="CIA703" s="121"/>
      <c r="CIB703" s="121"/>
      <c r="CIC703" s="121"/>
      <c r="CID703" s="121"/>
      <c r="CIE703" s="121"/>
      <c r="CIF703" s="121"/>
      <c r="CIG703" s="121"/>
      <c r="CIH703" s="121"/>
      <c r="CII703" s="121"/>
      <c r="CIJ703" s="121"/>
      <c r="CIK703" s="121"/>
      <c r="CIL703" s="121"/>
      <c r="CIM703" s="121"/>
      <c r="CIN703" s="121"/>
      <c r="CIO703" s="121"/>
      <c r="CIP703" s="121"/>
      <c r="CIQ703" s="121"/>
      <c r="CIR703" s="121"/>
      <c r="CIS703" s="121"/>
      <c r="CIT703" s="121"/>
      <c r="CIU703" s="121"/>
      <c r="CIV703" s="121"/>
      <c r="CIW703" s="121"/>
      <c r="CIX703" s="121"/>
      <c r="CIY703" s="121"/>
      <c r="CIZ703" s="121"/>
      <c r="CJA703" s="121"/>
      <c r="CJB703" s="121"/>
      <c r="CJC703" s="121"/>
      <c r="CJD703" s="121"/>
      <c r="CJE703" s="121"/>
      <c r="CJF703" s="121"/>
      <c r="CJG703" s="121"/>
      <c r="CJH703" s="121"/>
      <c r="CJI703" s="121"/>
      <c r="CJJ703" s="121"/>
      <c r="CJK703" s="121"/>
      <c r="CJL703" s="121"/>
      <c r="CJM703" s="121"/>
      <c r="CJN703" s="121"/>
      <c r="CJO703" s="121"/>
      <c r="CJP703" s="121"/>
      <c r="CJQ703" s="121"/>
      <c r="CJR703" s="121"/>
      <c r="CJS703" s="121"/>
      <c r="CJT703" s="121"/>
      <c r="CJU703" s="121"/>
      <c r="CJV703" s="121"/>
      <c r="CJW703" s="121"/>
      <c r="CJX703" s="121"/>
      <c r="CJY703" s="121"/>
      <c r="CJZ703" s="121"/>
      <c r="CKA703" s="121"/>
      <c r="CKB703" s="121"/>
      <c r="CKC703" s="121"/>
      <c r="CKD703" s="121"/>
      <c r="CKE703" s="121"/>
      <c r="CKF703" s="121"/>
      <c r="CKG703" s="121"/>
      <c r="CKH703" s="121"/>
      <c r="CKI703" s="121"/>
      <c r="CKJ703" s="121"/>
      <c r="CKK703" s="121"/>
      <c r="CKL703" s="121"/>
      <c r="CKM703" s="121"/>
      <c r="CKN703" s="121"/>
      <c r="CKO703" s="121"/>
      <c r="CKP703" s="121"/>
      <c r="CKQ703" s="121"/>
      <c r="CKR703" s="121"/>
      <c r="CKS703" s="121"/>
      <c r="CKT703" s="121"/>
      <c r="CKU703" s="121"/>
      <c r="CKV703" s="121"/>
      <c r="CKW703" s="121"/>
      <c r="CKX703" s="121"/>
      <c r="CKY703" s="121"/>
      <c r="CKZ703" s="121"/>
      <c r="CLA703" s="121"/>
      <c r="CLB703" s="121"/>
      <c r="CLC703" s="121"/>
      <c r="CLD703" s="121"/>
      <c r="CLE703" s="121"/>
      <c r="CLF703" s="121"/>
      <c r="CLG703" s="121"/>
      <c r="CLH703" s="121"/>
      <c r="CLI703" s="121"/>
      <c r="CLJ703" s="121"/>
      <c r="CLK703" s="121"/>
      <c r="CLL703" s="121"/>
      <c r="CLM703" s="121"/>
      <c r="CLN703" s="121"/>
      <c r="CLO703" s="121"/>
      <c r="CLP703" s="121"/>
      <c r="CLQ703" s="121"/>
      <c r="CLR703" s="121"/>
      <c r="CLS703" s="121"/>
      <c r="CLT703" s="121"/>
      <c r="CLU703" s="121"/>
      <c r="CLV703" s="121"/>
      <c r="CLW703" s="121"/>
      <c r="CLX703" s="121"/>
      <c r="CLY703" s="121"/>
      <c r="CLZ703" s="121"/>
      <c r="CMA703" s="121"/>
      <c r="CMB703" s="121"/>
      <c r="CMC703" s="121"/>
      <c r="CMD703" s="121"/>
      <c r="CME703" s="121"/>
      <c r="CMF703" s="121"/>
      <c r="CMG703" s="121"/>
      <c r="CMH703" s="121"/>
      <c r="CMI703" s="121"/>
      <c r="CMJ703" s="121"/>
      <c r="CMK703" s="121"/>
      <c r="CML703" s="121"/>
      <c r="CMM703" s="121"/>
      <c r="CMN703" s="121"/>
      <c r="CMO703" s="121"/>
      <c r="CMP703" s="121"/>
      <c r="CMQ703" s="121"/>
      <c r="CMR703" s="121"/>
      <c r="CMS703" s="121"/>
      <c r="CMT703" s="121"/>
      <c r="CMU703" s="121"/>
      <c r="CMV703" s="121"/>
      <c r="CMW703" s="121"/>
      <c r="CMX703" s="121"/>
      <c r="CMY703" s="121"/>
      <c r="CMZ703" s="121"/>
      <c r="CNA703" s="121"/>
      <c r="CNB703" s="121"/>
      <c r="CNC703" s="121"/>
      <c r="CND703" s="121"/>
      <c r="CNE703" s="121"/>
      <c r="CNF703" s="121"/>
      <c r="CNG703" s="121"/>
      <c r="CNH703" s="121"/>
      <c r="CNI703" s="121"/>
      <c r="CNJ703" s="121"/>
      <c r="CNK703" s="121"/>
      <c r="CNL703" s="121"/>
      <c r="CNM703" s="121"/>
      <c r="CNN703" s="121"/>
      <c r="CNO703" s="121"/>
      <c r="CNP703" s="121"/>
      <c r="CNQ703" s="121"/>
      <c r="CNR703" s="121"/>
      <c r="CNS703" s="121"/>
      <c r="CNT703" s="121"/>
      <c r="CNU703" s="121"/>
      <c r="CNV703" s="121"/>
      <c r="CNW703" s="121"/>
      <c r="CNX703" s="121"/>
      <c r="CNY703" s="121"/>
      <c r="CNZ703" s="121"/>
      <c r="COA703" s="121"/>
      <c r="COB703" s="121"/>
      <c r="COC703" s="121"/>
      <c r="COD703" s="121"/>
      <c r="COE703" s="121"/>
      <c r="COF703" s="121"/>
      <c r="COG703" s="121"/>
      <c r="COH703" s="121"/>
      <c r="COI703" s="121"/>
      <c r="COJ703" s="121"/>
      <c r="COK703" s="121"/>
      <c r="COL703" s="121"/>
      <c r="COM703" s="121"/>
      <c r="CON703" s="121"/>
      <c r="COO703" s="121"/>
      <c r="COP703" s="121"/>
      <c r="COQ703" s="121"/>
      <c r="COR703" s="121"/>
      <c r="COS703" s="121"/>
      <c r="COT703" s="121"/>
      <c r="COU703" s="121"/>
      <c r="COV703" s="121"/>
      <c r="COW703" s="121"/>
      <c r="COX703" s="121"/>
      <c r="COY703" s="121"/>
      <c r="COZ703" s="121"/>
      <c r="CPA703" s="121"/>
      <c r="CPB703" s="121"/>
      <c r="CPC703" s="121"/>
      <c r="CPD703" s="121"/>
      <c r="CPE703" s="121"/>
      <c r="CPF703" s="121"/>
      <c r="CPG703" s="121"/>
      <c r="CPH703" s="121"/>
      <c r="CPI703" s="121"/>
      <c r="CPJ703" s="121"/>
      <c r="CPK703" s="121"/>
      <c r="CPL703" s="121"/>
      <c r="CPM703" s="121"/>
      <c r="CPN703" s="121"/>
      <c r="CPO703" s="121"/>
      <c r="CPP703" s="121"/>
      <c r="CPQ703" s="121"/>
      <c r="CPR703" s="121"/>
      <c r="CPS703" s="121"/>
      <c r="CPT703" s="121"/>
      <c r="CPU703" s="121"/>
      <c r="CPV703" s="121"/>
      <c r="CPW703" s="121"/>
      <c r="CPX703" s="121"/>
      <c r="CPY703" s="121"/>
      <c r="CPZ703" s="121"/>
      <c r="CQA703" s="121"/>
      <c r="CQB703" s="121"/>
      <c r="CQC703" s="121"/>
      <c r="CQD703" s="121"/>
      <c r="CQE703" s="121"/>
      <c r="CQF703" s="121"/>
      <c r="CQG703" s="121"/>
      <c r="CQH703" s="121"/>
      <c r="CQI703" s="121"/>
      <c r="CQJ703" s="121"/>
      <c r="CQK703" s="121"/>
      <c r="CQL703" s="121"/>
      <c r="CQM703" s="121"/>
      <c r="CQN703" s="121"/>
      <c r="CQO703" s="121"/>
      <c r="CQP703" s="121"/>
      <c r="CQQ703" s="121"/>
      <c r="CQR703" s="121"/>
      <c r="CQS703" s="121"/>
      <c r="CQT703" s="121"/>
      <c r="CQU703" s="121"/>
      <c r="CQV703" s="121"/>
      <c r="CQW703" s="121"/>
      <c r="CQX703" s="121"/>
      <c r="CQY703" s="121"/>
      <c r="CQZ703" s="121"/>
      <c r="CRA703" s="121"/>
      <c r="CRB703" s="121"/>
      <c r="CRC703" s="121"/>
      <c r="CRD703" s="121"/>
      <c r="CRE703" s="121"/>
      <c r="CRF703" s="121"/>
      <c r="CRG703" s="121"/>
      <c r="CRH703" s="121"/>
      <c r="CRI703" s="121"/>
      <c r="CRJ703" s="121"/>
      <c r="CRK703" s="121"/>
      <c r="CRL703" s="121"/>
      <c r="CRM703" s="121"/>
      <c r="CRN703" s="121"/>
      <c r="CRO703" s="121"/>
      <c r="CRP703" s="121"/>
      <c r="CRQ703" s="121"/>
      <c r="CRR703" s="121"/>
      <c r="CRS703" s="121"/>
      <c r="CRT703" s="121"/>
      <c r="CRU703" s="121"/>
      <c r="CRV703" s="121"/>
      <c r="CRW703" s="121"/>
      <c r="CRX703" s="121"/>
      <c r="CRY703" s="121"/>
      <c r="CRZ703" s="121"/>
      <c r="CSA703" s="121"/>
      <c r="CSB703" s="121"/>
      <c r="CSC703" s="121"/>
      <c r="CSD703" s="121"/>
      <c r="CSE703" s="121"/>
      <c r="CSF703" s="121"/>
      <c r="CSG703" s="121"/>
      <c r="CSH703" s="121"/>
      <c r="CSI703" s="121"/>
      <c r="CSJ703" s="121"/>
      <c r="CSK703" s="121"/>
      <c r="CSL703" s="121"/>
      <c r="CSM703" s="121"/>
      <c r="CSN703" s="121"/>
      <c r="CSO703" s="121"/>
      <c r="CSP703" s="121"/>
      <c r="CSQ703" s="121"/>
      <c r="CSR703" s="121"/>
      <c r="CSS703" s="121"/>
      <c r="CST703" s="121"/>
      <c r="CSU703" s="121"/>
      <c r="CSV703" s="121"/>
      <c r="CSW703" s="121"/>
      <c r="CSX703" s="121"/>
      <c r="CSY703" s="121"/>
      <c r="CSZ703" s="121"/>
      <c r="CTA703" s="121"/>
      <c r="CTB703" s="121"/>
      <c r="CTC703" s="121"/>
      <c r="CTD703" s="121"/>
      <c r="CTE703" s="121"/>
      <c r="CTF703" s="121"/>
      <c r="CTG703" s="121"/>
      <c r="CTH703" s="121"/>
      <c r="CTI703" s="121"/>
      <c r="CTJ703" s="121"/>
      <c r="CTK703" s="121"/>
      <c r="CTL703" s="121"/>
      <c r="CTM703" s="121"/>
      <c r="CTN703" s="121"/>
      <c r="CTO703" s="121"/>
      <c r="CTP703" s="121"/>
      <c r="CTQ703" s="121"/>
      <c r="CTR703" s="121"/>
      <c r="CTS703" s="121"/>
      <c r="CTT703" s="121"/>
      <c r="CTU703" s="121"/>
      <c r="CTV703" s="121"/>
      <c r="CTW703" s="121"/>
      <c r="CTX703" s="121"/>
      <c r="CTY703" s="121"/>
      <c r="CTZ703" s="121"/>
      <c r="CUA703" s="121"/>
      <c r="CUB703" s="121"/>
      <c r="CUC703" s="121"/>
      <c r="CUD703" s="121"/>
      <c r="CUE703" s="121"/>
      <c r="CUF703" s="121"/>
      <c r="CUG703" s="121"/>
      <c r="CUH703" s="121"/>
      <c r="CUI703" s="121"/>
      <c r="CUJ703" s="121"/>
      <c r="CUK703" s="121"/>
      <c r="CUL703" s="121"/>
      <c r="CUM703" s="121"/>
      <c r="CUN703" s="121"/>
      <c r="CUO703" s="121"/>
      <c r="CUP703" s="121"/>
      <c r="CUQ703" s="121"/>
      <c r="CUR703" s="121"/>
      <c r="CUS703" s="121"/>
      <c r="CUT703" s="121"/>
      <c r="CUU703" s="121"/>
      <c r="CUV703" s="121"/>
      <c r="CUW703" s="121"/>
      <c r="CUX703" s="121"/>
      <c r="CUY703" s="121"/>
      <c r="CUZ703" s="121"/>
      <c r="CVA703" s="121"/>
      <c r="CVB703" s="121"/>
      <c r="CVC703" s="121"/>
      <c r="CVD703" s="121"/>
      <c r="CVE703" s="121"/>
      <c r="CVF703" s="121"/>
      <c r="CVG703" s="121"/>
      <c r="CVH703" s="121"/>
      <c r="CVI703" s="121"/>
      <c r="CVJ703" s="121"/>
      <c r="CVK703" s="121"/>
      <c r="CVL703" s="121"/>
      <c r="CVM703" s="121"/>
      <c r="CVN703" s="121"/>
      <c r="CVO703" s="121"/>
      <c r="CVP703" s="121"/>
      <c r="CVQ703" s="121"/>
      <c r="CVR703" s="121"/>
      <c r="CVS703" s="121"/>
      <c r="CVT703" s="121"/>
      <c r="CVU703" s="121"/>
      <c r="CVV703" s="121"/>
      <c r="CVW703" s="121"/>
      <c r="CVX703" s="121"/>
      <c r="CVY703" s="121"/>
      <c r="CVZ703" s="121"/>
      <c r="CWA703" s="121"/>
      <c r="CWB703" s="121"/>
      <c r="CWC703" s="121"/>
      <c r="CWD703" s="121"/>
      <c r="CWE703" s="121"/>
      <c r="CWF703" s="121"/>
      <c r="CWG703" s="121"/>
      <c r="CWH703" s="121"/>
      <c r="CWI703" s="121"/>
      <c r="CWJ703" s="121"/>
      <c r="CWK703" s="121"/>
      <c r="CWL703" s="121"/>
      <c r="CWM703" s="121"/>
      <c r="CWN703" s="121"/>
      <c r="CWO703" s="121"/>
      <c r="CWP703" s="121"/>
      <c r="CWQ703" s="121"/>
      <c r="CWR703" s="121"/>
      <c r="CWS703" s="121"/>
      <c r="CWT703" s="121"/>
      <c r="CWU703" s="121"/>
      <c r="CWV703" s="121"/>
      <c r="CWW703" s="121"/>
      <c r="CWX703" s="121"/>
      <c r="CWY703" s="121"/>
      <c r="CWZ703" s="121"/>
      <c r="CXA703" s="121"/>
      <c r="CXB703" s="121"/>
      <c r="CXC703" s="121"/>
      <c r="CXD703" s="121"/>
      <c r="CXE703" s="121"/>
      <c r="CXF703" s="121"/>
      <c r="CXG703" s="121"/>
      <c r="CXH703" s="121"/>
      <c r="CXI703" s="121"/>
      <c r="CXJ703" s="121"/>
      <c r="CXK703" s="121"/>
      <c r="CXL703" s="121"/>
      <c r="CXM703" s="121"/>
      <c r="CXN703" s="121"/>
      <c r="CXO703" s="121"/>
      <c r="CXP703" s="121"/>
      <c r="CXQ703" s="121"/>
      <c r="CXR703" s="121"/>
      <c r="CXS703" s="121"/>
      <c r="CXT703" s="121"/>
      <c r="CXU703" s="121"/>
      <c r="CXV703" s="121"/>
      <c r="CXW703" s="121"/>
      <c r="CXX703" s="121"/>
      <c r="CXY703" s="121"/>
      <c r="CXZ703" s="121"/>
      <c r="CYA703" s="121"/>
      <c r="CYB703" s="121"/>
      <c r="CYC703" s="121"/>
      <c r="CYD703" s="121"/>
      <c r="CYE703" s="121"/>
      <c r="CYF703" s="121"/>
      <c r="CYG703" s="121"/>
      <c r="CYH703" s="121"/>
      <c r="CYI703" s="121"/>
      <c r="CYJ703" s="121"/>
      <c r="CYK703" s="121"/>
      <c r="CYL703" s="121"/>
      <c r="CYM703" s="121"/>
      <c r="CYN703" s="121"/>
      <c r="CYO703" s="121"/>
      <c r="CYP703" s="121"/>
      <c r="CYQ703" s="121"/>
      <c r="CYR703" s="121"/>
      <c r="CYS703" s="121"/>
      <c r="CYT703" s="121"/>
      <c r="CYU703" s="121"/>
      <c r="CYV703" s="121"/>
      <c r="CYW703" s="121"/>
      <c r="CYX703" s="121"/>
      <c r="CYY703" s="121"/>
      <c r="CYZ703" s="121"/>
      <c r="CZA703" s="121"/>
      <c r="CZB703" s="121"/>
      <c r="CZC703" s="121"/>
      <c r="CZD703" s="121"/>
      <c r="CZE703" s="121"/>
      <c r="CZF703" s="121"/>
      <c r="CZG703" s="121"/>
      <c r="CZH703" s="121"/>
      <c r="CZI703" s="121"/>
      <c r="CZJ703" s="121"/>
      <c r="CZK703" s="121"/>
      <c r="CZL703" s="121"/>
      <c r="CZM703" s="121"/>
      <c r="CZN703" s="121"/>
      <c r="CZO703" s="121"/>
      <c r="CZP703" s="121"/>
      <c r="CZQ703" s="121"/>
      <c r="CZR703" s="121"/>
      <c r="CZS703" s="121"/>
      <c r="CZT703" s="121"/>
      <c r="CZU703" s="121"/>
      <c r="CZV703" s="121"/>
      <c r="CZW703" s="121"/>
      <c r="CZX703" s="121"/>
      <c r="CZY703" s="121"/>
      <c r="CZZ703" s="121"/>
      <c r="DAA703" s="121"/>
      <c r="DAB703" s="121"/>
      <c r="DAC703" s="121"/>
      <c r="DAD703" s="121"/>
      <c r="DAE703" s="121"/>
      <c r="DAF703" s="121"/>
      <c r="DAG703" s="121"/>
      <c r="DAH703" s="121"/>
      <c r="DAI703" s="121"/>
      <c r="DAJ703" s="121"/>
      <c r="DAK703" s="121"/>
      <c r="DAL703" s="121"/>
      <c r="DAM703" s="121"/>
      <c r="DAN703" s="121"/>
      <c r="DAO703" s="121"/>
      <c r="DAP703" s="121"/>
      <c r="DAQ703" s="121"/>
      <c r="DAR703" s="121"/>
      <c r="DAS703" s="121"/>
      <c r="DAT703" s="121"/>
      <c r="DAU703" s="121"/>
      <c r="DAV703" s="121"/>
      <c r="DAW703" s="121"/>
      <c r="DAX703" s="121"/>
      <c r="DAY703" s="121"/>
      <c r="DAZ703" s="121"/>
      <c r="DBA703" s="121"/>
      <c r="DBB703" s="121"/>
      <c r="DBC703" s="121"/>
      <c r="DBD703" s="121"/>
      <c r="DBE703" s="121"/>
      <c r="DBF703" s="121"/>
      <c r="DBG703" s="121"/>
      <c r="DBH703" s="121"/>
      <c r="DBI703" s="121"/>
      <c r="DBJ703" s="121"/>
      <c r="DBK703" s="121"/>
      <c r="DBL703" s="121"/>
      <c r="DBM703" s="121"/>
      <c r="DBN703" s="121"/>
      <c r="DBO703" s="121"/>
      <c r="DBP703" s="121"/>
      <c r="DBQ703" s="121"/>
      <c r="DBR703" s="121"/>
      <c r="DBS703" s="121"/>
      <c r="DBT703" s="121"/>
      <c r="DBU703" s="121"/>
      <c r="DBV703" s="121"/>
      <c r="DBW703" s="121"/>
      <c r="DBX703" s="121"/>
      <c r="DBY703" s="121"/>
      <c r="DBZ703" s="121"/>
      <c r="DCA703" s="121"/>
      <c r="DCB703" s="121"/>
      <c r="DCC703" s="121"/>
      <c r="DCD703" s="121"/>
      <c r="DCE703" s="121"/>
      <c r="DCF703" s="121"/>
      <c r="DCG703" s="121"/>
      <c r="DCH703" s="121"/>
      <c r="DCI703" s="121"/>
      <c r="DCJ703" s="121"/>
      <c r="DCK703" s="121"/>
      <c r="DCL703" s="121"/>
      <c r="DCM703" s="121"/>
      <c r="DCN703" s="121"/>
      <c r="DCO703" s="121"/>
      <c r="DCP703" s="121"/>
      <c r="DCQ703" s="121"/>
      <c r="DCR703" s="121"/>
      <c r="DCS703" s="121"/>
      <c r="DCT703" s="121"/>
      <c r="DCU703" s="121"/>
      <c r="DCV703" s="121"/>
      <c r="DCW703" s="121"/>
      <c r="DCX703" s="121"/>
      <c r="DCY703" s="121"/>
      <c r="DCZ703" s="121"/>
      <c r="DDA703" s="121"/>
      <c r="DDB703" s="121"/>
      <c r="DDC703" s="121"/>
      <c r="DDD703" s="121"/>
      <c r="DDE703" s="121"/>
      <c r="DDF703" s="121"/>
      <c r="DDG703" s="121"/>
      <c r="DDH703" s="121"/>
      <c r="DDI703" s="121"/>
      <c r="DDJ703" s="121"/>
      <c r="DDK703" s="121"/>
      <c r="DDL703" s="121"/>
      <c r="DDM703" s="121"/>
      <c r="DDN703" s="121"/>
      <c r="DDO703" s="121"/>
      <c r="DDP703" s="121"/>
      <c r="DDQ703" s="121"/>
      <c r="DDR703" s="121"/>
      <c r="DDS703" s="121"/>
      <c r="DDT703" s="121"/>
      <c r="DDU703" s="121"/>
      <c r="DDV703" s="121"/>
      <c r="DDW703" s="121"/>
      <c r="DDX703" s="121"/>
      <c r="DDY703" s="121"/>
      <c r="DDZ703" s="121"/>
      <c r="DEA703" s="121"/>
      <c r="DEB703" s="121"/>
      <c r="DEC703" s="121"/>
      <c r="DED703" s="121"/>
      <c r="DEE703" s="121"/>
      <c r="DEF703" s="121"/>
      <c r="DEG703" s="121"/>
      <c r="DEH703" s="121"/>
      <c r="DEI703" s="121"/>
      <c r="DEJ703" s="121"/>
      <c r="DEK703" s="121"/>
      <c r="DEL703" s="121"/>
      <c r="DEM703" s="121"/>
      <c r="DEN703" s="121"/>
      <c r="DEO703" s="121"/>
      <c r="DEP703" s="121"/>
      <c r="DEQ703" s="121"/>
      <c r="DER703" s="121"/>
      <c r="DES703" s="121"/>
      <c r="DET703" s="121"/>
      <c r="DEU703" s="121"/>
      <c r="DEV703" s="121"/>
      <c r="DEW703" s="121"/>
      <c r="DEX703" s="121"/>
      <c r="DEY703" s="121"/>
      <c r="DEZ703" s="121"/>
      <c r="DFA703" s="121"/>
      <c r="DFB703" s="121"/>
      <c r="DFC703" s="121"/>
      <c r="DFD703" s="121"/>
      <c r="DFE703" s="121"/>
      <c r="DFF703" s="121"/>
      <c r="DFG703" s="121"/>
      <c r="DFH703" s="121"/>
      <c r="DFI703" s="121"/>
      <c r="DFJ703" s="121"/>
      <c r="DFK703" s="121"/>
      <c r="DFL703" s="121"/>
      <c r="DFM703" s="121"/>
      <c r="DFN703" s="121"/>
      <c r="DFO703" s="121"/>
      <c r="DFP703" s="121"/>
      <c r="DFQ703" s="121"/>
      <c r="DFR703" s="121"/>
      <c r="DFS703" s="121"/>
      <c r="DFT703" s="121"/>
      <c r="DFU703" s="121"/>
      <c r="DFV703" s="121"/>
      <c r="DFW703" s="121"/>
      <c r="DFX703" s="121"/>
      <c r="DFY703" s="121"/>
      <c r="DFZ703" s="121"/>
      <c r="DGA703" s="121"/>
      <c r="DGB703" s="121"/>
      <c r="DGC703" s="121"/>
      <c r="DGD703" s="121"/>
      <c r="DGE703" s="121"/>
      <c r="DGF703" s="121"/>
      <c r="DGG703" s="121"/>
      <c r="DGH703" s="121"/>
      <c r="DGI703" s="121"/>
      <c r="DGJ703" s="121"/>
      <c r="DGK703" s="121"/>
      <c r="DGL703" s="121"/>
      <c r="DGM703" s="121"/>
      <c r="DGN703" s="121"/>
      <c r="DGO703" s="121"/>
      <c r="DGP703" s="121"/>
      <c r="DGQ703" s="121"/>
      <c r="DGR703" s="121"/>
      <c r="DGS703" s="121"/>
      <c r="DGT703" s="121"/>
      <c r="DGU703" s="121"/>
      <c r="DGV703" s="121"/>
      <c r="DGW703" s="121"/>
      <c r="DGX703" s="121"/>
      <c r="DGY703" s="121"/>
      <c r="DGZ703" s="121"/>
      <c r="DHA703" s="121"/>
      <c r="DHB703" s="121"/>
      <c r="DHC703" s="121"/>
      <c r="DHD703" s="121"/>
      <c r="DHE703" s="121"/>
      <c r="DHF703" s="121"/>
      <c r="DHG703" s="121"/>
      <c r="DHH703" s="121"/>
      <c r="DHI703" s="121"/>
      <c r="DHJ703" s="121"/>
      <c r="DHK703" s="121"/>
      <c r="DHL703" s="121"/>
      <c r="DHM703" s="121"/>
      <c r="DHN703" s="121"/>
      <c r="DHO703" s="121"/>
      <c r="DHP703" s="121"/>
      <c r="DHQ703" s="121"/>
      <c r="DHR703" s="121"/>
      <c r="DHS703" s="121"/>
      <c r="DHT703" s="121"/>
      <c r="DHU703" s="121"/>
      <c r="DHV703" s="121"/>
      <c r="DHW703" s="121"/>
      <c r="DHX703" s="121"/>
      <c r="DHY703" s="121"/>
      <c r="DHZ703" s="121"/>
      <c r="DIA703" s="121"/>
      <c r="DIB703" s="121"/>
      <c r="DIC703" s="121"/>
      <c r="DID703" s="121"/>
      <c r="DIE703" s="121"/>
      <c r="DIF703" s="121"/>
      <c r="DIG703" s="121"/>
      <c r="DIH703" s="121"/>
      <c r="DII703" s="121"/>
      <c r="DIJ703" s="121"/>
      <c r="DIK703" s="121"/>
      <c r="DIL703" s="121"/>
      <c r="DIM703" s="121"/>
      <c r="DIN703" s="121"/>
      <c r="DIO703" s="121"/>
      <c r="DIP703" s="121"/>
      <c r="DIQ703" s="121"/>
      <c r="DIR703" s="121"/>
      <c r="DIS703" s="121"/>
      <c r="DIT703" s="121"/>
      <c r="DIU703" s="121"/>
      <c r="DIV703" s="121"/>
      <c r="DIW703" s="121"/>
      <c r="DIX703" s="121"/>
      <c r="DIY703" s="121"/>
      <c r="DIZ703" s="121"/>
      <c r="DJA703" s="121"/>
      <c r="DJB703" s="121"/>
      <c r="DJC703" s="121"/>
      <c r="DJD703" s="121"/>
      <c r="DJE703" s="121"/>
      <c r="DJF703" s="121"/>
      <c r="DJG703" s="121"/>
      <c r="DJH703" s="121"/>
      <c r="DJI703" s="121"/>
      <c r="DJJ703" s="121"/>
      <c r="DJK703" s="121"/>
      <c r="DJL703" s="121"/>
      <c r="DJM703" s="121"/>
      <c r="DJN703" s="121"/>
      <c r="DJO703" s="121"/>
      <c r="DJP703" s="121"/>
      <c r="DJQ703" s="121"/>
      <c r="DJR703" s="121"/>
      <c r="DJS703" s="121"/>
      <c r="DJT703" s="121"/>
      <c r="DJU703" s="121"/>
      <c r="DJV703" s="121"/>
      <c r="DJW703" s="121"/>
      <c r="DJX703" s="121"/>
      <c r="DJY703" s="121"/>
      <c r="DJZ703" s="121"/>
      <c r="DKA703" s="121"/>
      <c r="DKB703" s="121"/>
      <c r="DKC703" s="121"/>
      <c r="DKD703" s="121"/>
      <c r="DKE703" s="121"/>
      <c r="DKF703" s="121"/>
      <c r="DKG703" s="121"/>
      <c r="DKH703" s="121"/>
      <c r="DKI703" s="121"/>
      <c r="DKJ703" s="121"/>
      <c r="DKK703" s="121"/>
      <c r="DKL703" s="121"/>
      <c r="DKM703" s="121"/>
      <c r="DKN703" s="121"/>
      <c r="DKO703" s="121"/>
      <c r="DKP703" s="121"/>
      <c r="DKQ703" s="121"/>
      <c r="DKR703" s="121"/>
      <c r="DKS703" s="121"/>
      <c r="DKT703" s="121"/>
      <c r="DKU703" s="121"/>
      <c r="DKV703" s="121"/>
      <c r="DKW703" s="121"/>
      <c r="DKX703" s="121"/>
      <c r="DKY703" s="121"/>
      <c r="DKZ703" s="121"/>
      <c r="DLA703" s="121"/>
      <c r="DLB703" s="121"/>
      <c r="DLC703" s="121"/>
      <c r="DLD703" s="121"/>
      <c r="DLE703" s="121"/>
      <c r="DLF703" s="121"/>
      <c r="DLG703" s="121"/>
      <c r="DLH703" s="121"/>
      <c r="DLI703" s="121"/>
      <c r="DLJ703" s="121"/>
      <c r="DLK703" s="121"/>
      <c r="DLL703" s="121"/>
      <c r="DLM703" s="121"/>
      <c r="DLN703" s="121"/>
      <c r="DLO703" s="121"/>
      <c r="DLP703" s="121"/>
      <c r="DLQ703" s="121"/>
      <c r="DLR703" s="121"/>
      <c r="DLS703" s="121"/>
      <c r="DLT703" s="121"/>
      <c r="DLU703" s="121"/>
      <c r="DLV703" s="121"/>
      <c r="DLW703" s="121"/>
      <c r="DLX703" s="121"/>
      <c r="DLY703" s="121"/>
      <c r="DLZ703" s="121"/>
      <c r="DMA703" s="121"/>
      <c r="DMB703" s="121"/>
      <c r="DMC703" s="121"/>
      <c r="DMD703" s="121"/>
      <c r="DME703" s="121"/>
      <c r="DMF703" s="121"/>
      <c r="DMG703" s="121"/>
      <c r="DMH703" s="121"/>
      <c r="DMI703" s="121"/>
      <c r="DMJ703" s="121"/>
      <c r="DMK703" s="121"/>
      <c r="DML703" s="121"/>
      <c r="DMM703" s="121"/>
      <c r="DMN703" s="121"/>
      <c r="DMO703" s="121"/>
      <c r="DMP703" s="121"/>
      <c r="DMQ703" s="121"/>
      <c r="DMR703" s="121"/>
      <c r="DMS703" s="121"/>
      <c r="DMT703" s="121"/>
      <c r="DMU703" s="121"/>
      <c r="DMV703" s="121"/>
      <c r="DMW703" s="121"/>
      <c r="DMX703" s="121"/>
      <c r="DMY703" s="121"/>
      <c r="DMZ703" s="121"/>
      <c r="DNA703" s="121"/>
      <c r="DNB703" s="121"/>
      <c r="DNC703" s="121"/>
      <c r="DND703" s="121"/>
      <c r="DNE703" s="121"/>
      <c r="DNF703" s="121"/>
      <c r="DNG703" s="121"/>
      <c r="DNH703" s="121"/>
      <c r="DNI703" s="121"/>
      <c r="DNJ703" s="121"/>
      <c r="DNK703" s="121"/>
      <c r="DNL703" s="121"/>
      <c r="DNM703" s="121"/>
      <c r="DNN703" s="121"/>
      <c r="DNO703" s="121"/>
      <c r="DNP703" s="121"/>
      <c r="DNQ703" s="121"/>
      <c r="DNR703" s="121"/>
      <c r="DNS703" s="121"/>
      <c r="DNT703" s="121"/>
      <c r="DNU703" s="121"/>
      <c r="DNV703" s="121"/>
      <c r="DNW703" s="121"/>
      <c r="DNX703" s="121"/>
      <c r="DNY703" s="121"/>
      <c r="DNZ703" s="121"/>
      <c r="DOA703" s="121"/>
      <c r="DOB703" s="121"/>
      <c r="DOC703" s="121"/>
      <c r="DOD703" s="121"/>
      <c r="DOE703" s="121"/>
      <c r="DOF703" s="121"/>
      <c r="DOG703" s="121"/>
      <c r="DOH703" s="121"/>
      <c r="DOI703" s="121"/>
      <c r="DOJ703" s="121"/>
      <c r="DOK703" s="121"/>
      <c r="DOL703" s="121"/>
      <c r="DOM703" s="121"/>
      <c r="DON703" s="121"/>
      <c r="DOO703" s="121"/>
      <c r="DOP703" s="121"/>
      <c r="DOQ703" s="121"/>
      <c r="DOR703" s="121"/>
      <c r="DOS703" s="121"/>
      <c r="DOT703" s="121"/>
      <c r="DOU703" s="121"/>
      <c r="DOV703" s="121"/>
      <c r="DOW703" s="121"/>
      <c r="DOX703" s="121"/>
      <c r="DOY703" s="121"/>
      <c r="DOZ703" s="121"/>
      <c r="DPA703" s="121"/>
      <c r="DPB703" s="121"/>
      <c r="DPC703" s="121"/>
      <c r="DPD703" s="121"/>
      <c r="DPE703" s="121"/>
      <c r="DPF703" s="121"/>
      <c r="DPG703" s="121"/>
      <c r="DPH703" s="121"/>
      <c r="DPI703" s="121"/>
      <c r="DPJ703" s="121"/>
      <c r="DPK703" s="121"/>
      <c r="DPL703" s="121"/>
      <c r="DPM703" s="121"/>
      <c r="DPN703" s="121"/>
      <c r="DPO703" s="121"/>
      <c r="DPP703" s="121"/>
      <c r="DPQ703" s="121"/>
      <c r="DPR703" s="121"/>
      <c r="DPS703" s="121"/>
      <c r="DPT703" s="121"/>
      <c r="DPU703" s="121"/>
      <c r="DPV703" s="121"/>
      <c r="DPW703" s="121"/>
      <c r="DPX703" s="121"/>
      <c r="DPY703" s="121"/>
      <c r="DPZ703" s="121"/>
      <c r="DQA703" s="121"/>
      <c r="DQB703" s="121"/>
      <c r="DQC703" s="121"/>
      <c r="DQD703" s="121"/>
      <c r="DQE703" s="121"/>
      <c r="DQF703" s="121"/>
      <c r="DQG703" s="121"/>
      <c r="DQH703" s="121"/>
      <c r="DQI703" s="121"/>
      <c r="DQJ703" s="121"/>
      <c r="DQK703" s="121"/>
      <c r="DQL703" s="121"/>
      <c r="DQM703" s="121"/>
      <c r="DQN703" s="121"/>
      <c r="DQO703" s="121"/>
      <c r="DQP703" s="121"/>
      <c r="DQQ703" s="121"/>
      <c r="DQR703" s="121"/>
      <c r="DQS703" s="121"/>
      <c r="DQT703" s="121"/>
      <c r="DQU703" s="121"/>
      <c r="DQV703" s="121"/>
      <c r="DQW703" s="121"/>
      <c r="DQX703" s="121"/>
      <c r="DQY703" s="121"/>
      <c r="DQZ703" s="121"/>
      <c r="DRA703" s="121"/>
      <c r="DRB703" s="121"/>
      <c r="DRC703" s="121"/>
      <c r="DRD703" s="121"/>
      <c r="DRE703" s="121"/>
      <c r="DRF703" s="121"/>
      <c r="DRG703" s="121"/>
      <c r="DRH703" s="121"/>
      <c r="DRI703" s="121"/>
      <c r="DRJ703" s="121"/>
      <c r="DRK703" s="121"/>
      <c r="DRL703" s="121"/>
      <c r="DRM703" s="121"/>
      <c r="DRN703" s="121"/>
      <c r="DRO703" s="121"/>
      <c r="DRP703" s="121"/>
      <c r="DRQ703" s="121"/>
      <c r="DRR703" s="121"/>
      <c r="DRS703" s="121"/>
      <c r="DRT703" s="121"/>
      <c r="DRU703" s="121"/>
      <c r="DRV703" s="121"/>
      <c r="DRW703" s="121"/>
      <c r="DRX703" s="121"/>
      <c r="DRY703" s="121"/>
      <c r="DRZ703" s="121"/>
      <c r="DSA703" s="121"/>
      <c r="DSB703" s="121"/>
      <c r="DSC703" s="121"/>
      <c r="DSD703" s="121"/>
      <c r="DSE703" s="121"/>
      <c r="DSF703" s="121"/>
      <c r="DSG703" s="121"/>
      <c r="DSH703" s="121"/>
      <c r="DSI703" s="121"/>
      <c r="DSJ703" s="121"/>
      <c r="DSK703" s="121"/>
      <c r="DSL703" s="121"/>
      <c r="DSM703" s="121"/>
      <c r="DSN703" s="121"/>
      <c r="DSO703" s="121"/>
      <c r="DSP703" s="121"/>
      <c r="DSQ703" s="121"/>
      <c r="DSR703" s="121"/>
      <c r="DSS703" s="121"/>
      <c r="DST703" s="121"/>
      <c r="DSU703" s="121"/>
      <c r="DSV703" s="121"/>
      <c r="DSW703" s="121"/>
      <c r="DSX703" s="121"/>
      <c r="DSY703" s="121"/>
      <c r="DSZ703" s="121"/>
      <c r="DTA703" s="121"/>
      <c r="DTB703" s="121"/>
      <c r="DTC703" s="121"/>
      <c r="DTD703" s="121"/>
      <c r="DTE703" s="121"/>
      <c r="DTF703" s="121"/>
      <c r="DTG703" s="121"/>
      <c r="DTH703" s="121"/>
      <c r="DTI703" s="121"/>
      <c r="DTJ703" s="121"/>
      <c r="DTK703" s="121"/>
      <c r="DTL703" s="121"/>
      <c r="DTM703" s="121"/>
      <c r="DTN703" s="121"/>
      <c r="DTO703" s="121"/>
      <c r="DTP703" s="121"/>
      <c r="DTQ703" s="121"/>
      <c r="DTR703" s="121"/>
      <c r="DTS703" s="121"/>
      <c r="DTT703" s="121"/>
      <c r="DTU703" s="121"/>
      <c r="DTV703" s="121"/>
      <c r="DTW703" s="121"/>
      <c r="DTX703" s="121"/>
      <c r="DTY703" s="121"/>
      <c r="DTZ703" s="121"/>
      <c r="DUA703" s="121"/>
      <c r="DUB703" s="121"/>
      <c r="DUC703" s="121"/>
      <c r="DUD703" s="121"/>
      <c r="DUE703" s="121"/>
      <c r="DUF703" s="121"/>
      <c r="DUG703" s="121"/>
      <c r="DUH703" s="121"/>
      <c r="DUI703" s="121"/>
      <c r="DUJ703" s="121"/>
      <c r="DUK703" s="121"/>
      <c r="DUL703" s="121"/>
      <c r="DUM703" s="121"/>
      <c r="DUN703" s="121"/>
      <c r="DUO703" s="121"/>
      <c r="DUP703" s="121"/>
      <c r="DUQ703" s="121"/>
      <c r="DUR703" s="121"/>
      <c r="DUS703" s="121"/>
      <c r="DUT703" s="121"/>
      <c r="DUU703" s="121"/>
      <c r="DUV703" s="121"/>
      <c r="DUW703" s="121"/>
      <c r="DUX703" s="121"/>
      <c r="DUY703" s="121"/>
      <c r="DUZ703" s="121"/>
      <c r="DVA703" s="121"/>
      <c r="DVB703" s="121"/>
      <c r="DVC703" s="121"/>
      <c r="DVD703" s="121"/>
      <c r="DVE703" s="121"/>
      <c r="DVF703" s="121"/>
      <c r="DVG703" s="121"/>
      <c r="DVH703" s="121"/>
      <c r="DVI703" s="121"/>
      <c r="DVJ703" s="121"/>
      <c r="DVK703" s="121"/>
      <c r="DVL703" s="121"/>
      <c r="DVM703" s="121"/>
      <c r="DVN703" s="121"/>
      <c r="DVO703" s="121"/>
      <c r="DVP703" s="121"/>
      <c r="DVQ703" s="121"/>
      <c r="DVR703" s="121"/>
      <c r="DVS703" s="121"/>
      <c r="DVT703" s="121"/>
      <c r="DVU703" s="121"/>
      <c r="DVV703" s="121"/>
      <c r="DVW703" s="121"/>
      <c r="DVX703" s="121"/>
      <c r="DVY703" s="121"/>
      <c r="DVZ703" s="121"/>
      <c r="DWA703" s="121"/>
      <c r="DWB703" s="121"/>
      <c r="DWC703" s="121"/>
      <c r="DWD703" s="121"/>
      <c r="DWE703" s="121"/>
      <c r="DWF703" s="121"/>
      <c r="DWG703" s="121"/>
      <c r="DWH703" s="121"/>
      <c r="DWI703" s="121"/>
      <c r="DWJ703" s="121"/>
      <c r="DWK703" s="121"/>
      <c r="DWL703" s="121"/>
      <c r="DWM703" s="121"/>
      <c r="DWN703" s="121"/>
      <c r="DWO703" s="121"/>
      <c r="DWP703" s="121"/>
      <c r="DWQ703" s="121"/>
      <c r="DWR703" s="121"/>
      <c r="DWS703" s="121"/>
      <c r="DWT703" s="121"/>
      <c r="DWU703" s="121"/>
      <c r="DWV703" s="121"/>
      <c r="DWW703" s="121"/>
      <c r="DWX703" s="121"/>
      <c r="DWY703" s="121"/>
      <c r="DWZ703" s="121"/>
      <c r="DXA703" s="121"/>
      <c r="DXB703" s="121"/>
      <c r="DXC703" s="121"/>
      <c r="DXD703" s="121"/>
      <c r="DXE703" s="121"/>
      <c r="DXF703" s="121"/>
      <c r="DXG703" s="121"/>
      <c r="DXH703" s="121"/>
      <c r="DXI703" s="121"/>
      <c r="DXJ703" s="121"/>
      <c r="DXK703" s="121"/>
      <c r="DXL703" s="121"/>
      <c r="DXM703" s="121"/>
      <c r="DXN703" s="121"/>
      <c r="DXO703" s="121"/>
      <c r="DXP703" s="121"/>
      <c r="DXQ703" s="121"/>
      <c r="DXR703" s="121"/>
      <c r="DXS703" s="121"/>
      <c r="DXT703" s="121"/>
      <c r="DXU703" s="121"/>
      <c r="DXV703" s="121"/>
      <c r="DXW703" s="121"/>
      <c r="DXX703" s="121"/>
      <c r="DXY703" s="121"/>
      <c r="DXZ703" s="121"/>
      <c r="DYA703" s="121"/>
      <c r="DYB703" s="121"/>
      <c r="DYC703" s="121"/>
      <c r="DYD703" s="121"/>
      <c r="DYE703" s="121"/>
      <c r="DYF703" s="121"/>
      <c r="DYG703" s="121"/>
      <c r="DYH703" s="121"/>
      <c r="DYI703" s="121"/>
      <c r="DYJ703" s="121"/>
      <c r="DYK703" s="121"/>
      <c r="DYL703" s="121"/>
      <c r="DYM703" s="121"/>
      <c r="DYN703" s="121"/>
      <c r="DYO703" s="121"/>
      <c r="DYP703" s="121"/>
      <c r="DYQ703" s="121"/>
      <c r="DYR703" s="121"/>
      <c r="DYS703" s="121"/>
      <c r="DYT703" s="121"/>
      <c r="DYU703" s="121"/>
      <c r="DYV703" s="121"/>
      <c r="DYW703" s="121"/>
      <c r="DYX703" s="121"/>
      <c r="DYY703" s="121"/>
      <c r="DYZ703" s="121"/>
      <c r="DZA703" s="121"/>
      <c r="DZB703" s="121"/>
      <c r="DZC703" s="121"/>
      <c r="DZD703" s="121"/>
      <c r="DZE703" s="121"/>
      <c r="DZF703" s="121"/>
      <c r="DZG703" s="121"/>
      <c r="DZH703" s="121"/>
      <c r="DZI703" s="121"/>
      <c r="DZJ703" s="121"/>
      <c r="DZK703" s="121"/>
      <c r="DZL703" s="121"/>
      <c r="DZM703" s="121"/>
      <c r="DZN703" s="121"/>
      <c r="DZO703" s="121"/>
      <c r="DZP703" s="121"/>
      <c r="DZQ703" s="121"/>
      <c r="DZR703" s="121"/>
      <c r="DZS703" s="121"/>
      <c r="DZT703" s="121"/>
      <c r="DZU703" s="121"/>
      <c r="DZV703" s="121"/>
      <c r="DZW703" s="121"/>
      <c r="DZX703" s="121"/>
      <c r="DZY703" s="121"/>
      <c r="DZZ703" s="121"/>
      <c r="EAA703" s="121"/>
      <c r="EAB703" s="121"/>
      <c r="EAC703" s="121"/>
      <c r="EAD703" s="121"/>
      <c r="EAE703" s="121"/>
      <c r="EAF703" s="121"/>
      <c r="EAG703" s="121"/>
      <c r="EAH703" s="121"/>
      <c r="EAI703" s="121"/>
      <c r="EAJ703" s="121"/>
      <c r="EAK703" s="121"/>
      <c r="EAL703" s="121"/>
      <c r="EAM703" s="121"/>
      <c r="EAN703" s="121"/>
      <c r="EAO703" s="121"/>
      <c r="EAP703" s="121"/>
      <c r="EAQ703" s="121"/>
      <c r="EAR703" s="121"/>
      <c r="EAS703" s="121"/>
      <c r="EAT703" s="121"/>
      <c r="EAU703" s="121"/>
      <c r="EAV703" s="121"/>
      <c r="EAW703" s="121"/>
      <c r="EAX703" s="121"/>
      <c r="EAY703" s="121"/>
      <c r="EAZ703" s="121"/>
      <c r="EBA703" s="121"/>
      <c r="EBB703" s="121"/>
      <c r="EBC703" s="121"/>
      <c r="EBD703" s="121"/>
      <c r="EBE703" s="121"/>
      <c r="EBF703" s="121"/>
      <c r="EBG703" s="121"/>
      <c r="EBH703" s="121"/>
      <c r="EBI703" s="121"/>
      <c r="EBJ703" s="121"/>
      <c r="EBK703" s="121"/>
      <c r="EBL703" s="121"/>
      <c r="EBM703" s="121"/>
      <c r="EBN703" s="121"/>
      <c r="EBO703" s="121"/>
      <c r="EBP703" s="121"/>
      <c r="EBQ703" s="121"/>
      <c r="EBR703" s="121"/>
      <c r="EBS703" s="121"/>
      <c r="EBT703" s="121"/>
      <c r="EBU703" s="121"/>
      <c r="EBV703" s="121"/>
      <c r="EBW703" s="121"/>
      <c r="EBX703" s="121"/>
      <c r="EBY703" s="121"/>
      <c r="EBZ703" s="121"/>
      <c r="ECA703" s="121"/>
      <c r="ECB703" s="121"/>
      <c r="ECC703" s="121"/>
      <c r="ECD703" s="121"/>
      <c r="ECE703" s="121"/>
      <c r="ECF703" s="121"/>
      <c r="ECG703" s="121"/>
      <c r="ECH703" s="121"/>
      <c r="ECI703" s="121"/>
      <c r="ECJ703" s="121"/>
      <c r="ECK703" s="121"/>
      <c r="ECL703" s="121"/>
      <c r="ECM703" s="121"/>
      <c r="ECN703" s="121"/>
      <c r="ECO703" s="121"/>
      <c r="ECP703" s="121"/>
      <c r="ECQ703" s="121"/>
      <c r="ECR703" s="121"/>
      <c r="ECS703" s="121"/>
      <c r="ECT703" s="121"/>
      <c r="ECU703" s="121"/>
      <c r="ECV703" s="121"/>
      <c r="ECW703" s="121"/>
      <c r="ECX703" s="121"/>
      <c r="ECY703" s="121"/>
      <c r="ECZ703" s="121"/>
      <c r="EDA703" s="121"/>
      <c r="EDB703" s="121"/>
      <c r="EDC703" s="121"/>
      <c r="EDD703" s="121"/>
      <c r="EDE703" s="121"/>
      <c r="EDF703" s="121"/>
      <c r="EDG703" s="121"/>
      <c r="EDH703" s="121"/>
      <c r="EDI703" s="121"/>
      <c r="EDJ703" s="121"/>
      <c r="EDK703" s="121"/>
      <c r="EDL703" s="121"/>
      <c r="EDM703" s="121"/>
      <c r="EDN703" s="121"/>
      <c r="EDO703" s="121"/>
      <c r="EDP703" s="121"/>
      <c r="EDQ703" s="121"/>
      <c r="EDR703" s="121"/>
      <c r="EDS703" s="121"/>
      <c r="EDT703" s="121"/>
      <c r="EDU703" s="121"/>
      <c r="EDV703" s="121"/>
      <c r="EDW703" s="121"/>
      <c r="EDX703" s="121"/>
      <c r="EDY703" s="121"/>
      <c r="EDZ703" s="121"/>
      <c r="EEA703" s="121"/>
      <c r="EEB703" s="121"/>
      <c r="EEC703" s="121"/>
      <c r="EED703" s="121"/>
      <c r="EEE703" s="121"/>
      <c r="EEF703" s="121"/>
      <c r="EEG703" s="121"/>
      <c r="EEH703" s="121"/>
      <c r="EEI703" s="121"/>
      <c r="EEJ703" s="121"/>
      <c r="EEK703" s="121"/>
      <c r="EEL703" s="121"/>
      <c r="EEM703" s="121"/>
      <c r="EEN703" s="121"/>
      <c r="EEO703" s="121"/>
      <c r="EEP703" s="121"/>
      <c r="EEQ703" s="121"/>
      <c r="EER703" s="121"/>
      <c r="EES703" s="121"/>
      <c r="EET703" s="121"/>
      <c r="EEU703" s="121"/>
      <c r="EEV703" s="121"/>
      <c r="EEW703" s="121"/>
      <c r="EEX703" s="121"/>
      <c r="EEY703" s="121"/>
      <c r="EEZ703" s="121"/>
      <c r="EFA703" s="121"/>
      <c r="EFB703" s="121"/>
      <c r="EFC703" s="121"/>
      <c r="EFD703" s="121"/>
      <c r="EFE703" s="121"/>
      <c r="EFF703" s="121"/>
      <c r="EFG703" s="121"/>
      <c r="EFH703" s="121"/>
      <c r="EFI703" s="121"/>
      <c r="EFJ703" s="121"/>
      <c r="EFK703" s="121"/>
      <c r="EFL703" s="121"/>
      <c r="EFM703" s="121"/>
      <c r="EFN703" s="121"/>
      <c r="EFO703" s="121"/>
      <c r="EFP703" s="121"/>
      <c r="EFQ703" s="121"/>
      <c r="EFR703" s="121"/>
      <c r="EFS703" s="121"/>
      <c r="EFT703" s="121"/>
      <c r="EFU703" s="121"/>
      <c r="EFV703" s="121"/>
      <c r="EFW703" s="121"/>
      <c r="EFX703" s="121"/>
      <c r="EFY703" s="121"/>
      <c r="EFZ703" s="121"/>
      <c r="EGA703" s="121"/>
      <c r="EGB703" s="121"/>
      <c r="EGC703" s="121"/>
      <c r="EGD703" s="121"/>
      <c r="EGE703" s="121"/>
      <c r="EGF703" s="121"/>
      <c r="EGG703" s="121"/>
      <c r="EGH703" s="121"/>
      <c r="EGI703" s="121"/>
      <c r="EGJ703" s="121"/>
      <c r="EGK703" s="121"/>
      <c r="EGL703" s="121"/>
      <c r="EGM703" s="121"/>
      <c r="EGN703" s="121"/>
      <c r="EGO703" s="121"/>
      <c r="EGP703" s="121"/>
      <c r="EGQ703" s="121"/>
      <c r="EGR703" s="121"/>
      <c r="EGS703" s="121"/>
      <c r="EGT703" s="121"/>
      <c r="EGU703" s="121"/>
      <c r="EGV703" s="121"/>
      <c r="EGW703" s="121"/>
      <c r="EGX703" s="121"/>
      <c r="EGY703" s="121"/>
      <c r="EGZ703" s="121"/>
      <c r="EHA703" s="121"/>
      <c r="EHB703" s="121"/>
      <c r="EHC703" s="121"/>
      <c r="EHD703" s="121"/>
      <c r="EHE703" s="121"/>
      <c r="EHF703" s="121"/>
      <c r="EHG703" s="121"/>
      <c r="EHH703" s="121"/>
      <c r="EHI703" s="121"/>
      <c r="EHJ703" s="121"/>
      <c r="EHK703" s="121"/>
      <c r="EHL703" s="121"/>
      <c r="EHM703" s="121"/>
      <c r="EHN703" s="121"/>
      <c r="EHO703" s="121"/>
      <c r="EHP703" s="121"/>
      <c r="EHQ703" s="121"/>
      <c r="EHR703" s="121"/>
      <c r="EHS703" s="121"/>
      <c r="EHT703" s="121"/>
      <c r="EHU703" s="121"/>
      <c r="EHV703" s="121"/>
      <c r="EHW703" s="121"/>
      <c r="EHX703" s="121"/>
      <c r="EHY703" s="121"/>
      <c r="EHZ703" s="121"/>
      <c r="EIA703" s="121"/>
      <c r="EIB703" s="121"/>
      <c r="EIC703" s="121"/>
      <c r="EID703" s="121"/>
      <c r="EIE703" s="121"/>
      <c r="EIF703" s="121"/>
      <c r="EIG703" s="121"/>
      <c r="EIH703" s="121"/>
      <c r="EII703" s="121"/>
      <c r="EIJ703" s="121"/>
      <c r="EIK703" s="121"/>
      <c r="EIL703" s="121"/>
      <c r="EIM703" s="121"/>
      <c r="EIN703" s="121"/>
      <c r="EIO703" s="121"/>
      <c r="EIP703" s="121"/>
      <c r="EIQ703" s="121"/>
      <c r="EIR703" s="121"/>
      <c r="EIS703" s="121"/>
      <c r="EIT703" s="121"/>
      <c r="EIU703" s="121"/>
      <c r="EIV703" s="121"/>
      <c r="EIW703" s="121"/>
      <c r="EIX703" s="121"/>
      <c r="EIY703" s="121"/>
      <c r="EIZ703" s="121"/>
      <c r="EJA703" s="121"/>
      <c r="EJB703" s="121"/>
      <c r="EJC703" s="121"/>
      <c r="EJD703" s="121"/>
      <c r="EJE703" s="121"/>
      <c r="EJF703" s="121"/>
      <c r="EJG703" s="121"/>
      <c r="EJH703" s="121"/>
      <c r="EJI703" s="121"/>
      <c r="EJJ703" s="121"/>
      <c r="EJK703" s="121"/>
      <c r="EJL703" s="121"/>
      <c r="EJM703" s="121"/>
      <c r="EJN703" s="121"/>
      <c r="EJO703" s="121"/>
      <c r="EJP703" s="121"/>
      <c r="EJQ703" s="121"/>
      <c r="EJR703" s="121"/>
      <c r="EJS703" s="121"/>
      <c r="EJT703" s="121"/>
      <c r="EJU703" s="121"/>
      <c r="EJV703" s="121"/>
      <c r="EJW703" s="121"/>
      <c r="EJX703" s="121"/>
      <c r="EJY703" s="121"/>
      <c r="EJZ703" s="121"/>
      <c r="EKA703" s="121"/>
      <c r="EKB703" s="121"/>
      <c r="EKC703" s="121"/>
      <c r="EKD703" s="121"/>
      <c r="EKE703" s="121"/>
      <c r="EKF703" s="121"/>
      <c r="EKG703" s="121"/>
      <c r="EKH703" s="121"/>
      <c r="EKI703" s="121"/>
      <c r="EKJ703" s="121"/>
      <c r="EKK703" s="121"/>
      <c r="EKL703" s="121"/>
      <c r="EKM703" s="121"/>
      <c r="EKN703" s="121"/>
      <c r="EKO703" s="121"/>
      <c r="EKP703" s="121"/>
      <c r="EKQ703" s="121"/>
      <c r="EKR703" s="121"/>
      <c r="EKS703" s="121"/>
      <c r="EKT703" s="121"/>
      <c r="EKU703" s="121"/>
      <c r="EKV703" s="121"/>
      <c r="EKW703" s="121"/>
      <c r="EKX703" s="121"/>
      <c r="EKY703" s="121"/>
      <c r="EKZ703" s="121"/>
      <c r="ELA703" s="121"/>
      <c r="ELB703" s="121"/>
      <c r="ELC703" s="121"/>
      <c r="ELD703" s="121"/>
      <c r="ELE703" s="121"/>
      <c r="ELF703" s="121"/>
      <c r="ELG703" s="121"/>
      <c r="ELH703" s="121"/>
      <c r="ELI703" s="121"/>
      <c r="ELJ703" s="121"/>
      <c r="ELK703" s="121"/>
      <c r="ELL703" s="121"/>
      <c r="ELM703" s="121"/>
      <c r="ELN703" s="121"/>
      <c r="ELO703" s="121"/>
      <c r="ELP703" s="121"/>
      <c r="ELQ703" s="121"/>
      <c r="ELR703" s="121"/>
      <c r="ELS703" s="121"/>
      <c r="ELT703" s="121"/>
      <c r="ELU703" s="121"/>
      <c r="ELV703" s="121"/>
      <c r="ELW703" s="121"/>
      <c r="ELX703" s="121"/>
      <c r="ELY703" s="121"/>
      <c r="ELZ703" s="121"/>
      <c r="EMA703" s="121"/>
      <c r="EMB703" s="121"/>
      <c r="EMC703" s="121"/>
      <c r="EMD703" s="121"/>
      <c r="EME703" s="121"/>
      <c r="EMF703" s="121"/>
      <c r="EMG703" s="121"/>
      <c r="EMH703" s="121"/>
      <c r="EMI703" s="121"/>
      <c r="EMJ703" s="121"/>
      <c r="EMK703" s="121"/>
      <c r="EML703" s="121"/>
      <c r="EMM703" s="121"/>
      <c r="EMN703" s="121"/>
      <c r="EMO703" s="121"/>
      <c r="EMP703" s="121"/>
      <c r="EMQ703" s="121"/>
      <c r="EMR703" s="121"/>
      <c r="EMS703" s="121"/>
      <c r="EMT703" s="121"/>
      <c r="EMU703" s="121"/>
      <c r="EMV703" s="121"/>
      <c r="EMW703" s="121"/>
      <c r="EMX703" s="121"/>
      <c r="EMY703" s="121"/>
      <c r="EMZ703" s="121"/>
      <c r="ENA703" s="121"/>
      <c r="ENB703" s="121"/>
      <c r="ENC703" s="121"/>
      <c r="END703" s="121"/>
      <c r="ENE703" s="121"/>
      <c r="ENF703" s="121"/>
      <c r="ENG703" s="121"/>
      <c r="ENH703" s="121"/>
      <c r="ENI703" s="121"/>
      <c r="ENJ703" s="121"/>
      <c r="ENK703" s="121"/>
      <c r="ENL703" s="121"/>
      <c r="ENM703" s="121"/>
      <c r="ENN703" s="121"/>
      <c r="ENO703" s="121"/>
      <c r="ENP703" s="121"/>
      <c r="ENQ703" s="121"/>
      <c r="ENR703" s="121"/>
      <c r="ENS703" s="121"/>
      <c r="ENT703" s="121"/>
      <c r="ENU703" s="121"/>
      <c r="ENV703" s="121"/>
      <c r="ENW703" s="121"/>
      <c r="ENX703" s="121"/>
      <c r="ENY703" s="121"/>
      <c r="ENZ703" s="121"/>
      <c r="EOA703" s="121"/>
      <c r="EOB703" s="121"/>
      <c r="EOC703" s="121"/>
      <c r="EOD703" s="121"/>
      <c r="EOE703" s="121"/>
      <c r="EOF703" s="121"/>
      <c r="EOG703" s="121"/>
      <c r="EOH703" s="121"/>
      <c r="EOI703" s="121"/>
      <c r="EOJ703" s="121"/>
      <c r="EOK703" s="121"/>
      <c r="EOL703" s="121"/>
      <c r="EOM703" s="121"/>
      <c r="EON703" s="121"/>
      <c r="EOO703" s="121"/>
      <c r="EOP703" s="121"/>
      <c r="EOQ703" s="121"/>
      <c r="EOR703" s="121"/>
      <c r="EOS703" s="121"/>
      <c r="EOT703" s="121"/>
      <c r="EOU703" s="121"/>
      <c r="EOV703" s="121"/>
      <c r="EOW703" s="121"/>
      <c r="EOX703" s="121"/>
      <c r="EOY703" s="121"/>
      <c r="EOZ703" s="121"/>
      <c r="EPA703" s="121"/>
      <c r="EPB703" s="121"/>
      <c r="EPC703" s="121"/>
      <c r="EPD703" s="121"/>
      <c r="EPE703" s="121"/>
      <c r="EPF703" s="121"/>
      <c r="EPG703" s="121"/>
      <c r="EPH703" s="121"/>
      <c r="EPI703" s="121"/>
      <c r="EPJ703" s="121"/>
      <c r="EPK703" s="121"/>
      <c r="EPL703" s="121"/>
      <c r="EPM703" s="121"/>
      <c r="EPN703" s="121"/>
      <c r="EPO703" s="121"/>
      <c r="EPP703" s="121"/>
      <c r="EPQ703" s="121"/>
      <c r="EPR703" s="121"/>
      <c r="EPS703" s="121"/>
      <c r="EPT703" s="121"/>
      <c r="EPU703" s="121"/>
      <c r="EPV703" s="121"/>
      <c r="EPW703" s="121"/>
      <c r="EPX703" s="121"/>
      <c r="EPY703" s="121"/>
      <c r="EPZ703" s="121"/>
      <c r="EQA703" s="121"/>
      <c r="EQB703" s="121"/>
      <c r="EQC703" s="121"/>
      <c r="EQD703" s="121"/>
      <c r="EQE703" s="121"/>
      <c r="EQF703" s="121"/>
      <c r="EQG703" s="121"/>
      <c r="EQH703" s="121"/>
      <c r="EQI703" s="121"/>
      <c r="EQJ703" s="121"/>
      <c r="EQK703" s="121"/>
      <c r="EQL703" s="121"/>
      <c r="EQM703" s="121"/>
      <c r="EQN703" s="121"/>
      <c r="EQO703" s="121"/>
      <c r="EQP703" s="121"/>
      <c r="EQQ703" s="121"/>
      <c r="EQR703" s="121"/>
      <c r="EQS703" s="121"/>
      <c r="EQT703" s="121"/>
      <c r="EQU703" s="121"/>
      <c r="EQV703" s="121"/>
      <c r="EQW703" s="121"/>
      <c r="EQX703" s="121"/>
      <c r="EQY703" s="121"/>
      <c r="EQZ703" s="121"/>
      <c r="ERA703" s="121"/>
      <c r="ERB703" s="121"/>
      <c r="ERC703" s="121"/>
      <c r="ERD703" s="121"/>
      <c r="ERE703" s="121"/>
      <c r="ERF703" s="121"/>
      <c r="ERG703" s="121"/>
      <c r="ERH703" s="121"/>
      <c r="ERI703" s="121"/>
      <c r="ERJ703" s="121"/>
      <c r="ERK703" s="121"/>
      <c r="ERL703" s="121"/>
      <c r="ERM703" s="121"/>
      <c r="ERN703" s="121"/>
      <c r="ERO703" s="121"/>
      <c r="ERP703" s="121"/>
      <c r="ERQ703" s="121"/>
      <c r="ERR703" s="121"/>
      <c r="ERS703" s="121"/>
      <c r="ERT703" s="121"/>
      <c r="ERU703" s="121"/>
      <c r="ERV703" s="121"/>
      <c r="ERW703" s="121"/>
      <c r="ERX703" s="121"/>
      <c r="ERY703" s="121"/>
      <c r="ERZ703" s="121"/>
      <c r="ESA703" s="121"/>
      <c r="ESB703" s="121"/>
      <c r="ESC703" s="121"/>
      <c r="ESD703" s="121"/>
      <c r="ESE703" s="121"/>
      <c r="ESF703" s="121"/>
      <c r="ESG703" s="121"/>
      <c r="ESH703" s="121"/>
      <c r="ESI703" s="121"/>
      <c r="ESJ703" s="121"/>
      <c r="ESK703" s="121"/>
      <c r="ESL703" s="121"/>
      <c r="ESM703" s="121"/>
      <c r="ESN703" s="121"/>
      <c r="ESO703" s="121"/>
      <c r="ESP703" s="121"/>
      <c r="ESQ703" s="121"/>
      <c r="ESR703" s="121"/>
      <c r="ESS703" s="121"/>
      <c r="EST703" s="121"/>
      <c r="ESU703" s="121"/>
      <c r="ESV703" s="121"/>
      <c r="ESW703" s="121"/>
      <c r="ESX703" s="121"/>
      <c r="ESY703" s="121"/>
      <c r="ESZ703" s="121"/>
      <c r="ETA703" s="121"/>
      <c r="ETB703" s="121"/>
      <c r="ETC703" s="121"/>
      <c r="ETD703" s="121"/>
      <c r="ETE703" s="121"/>
      <c r="ETF703" s="121"/>
      <c r="ETG703" s="121"/>
      <c r="ETH703" s="121"/>
      <c r="ETI703" s="121"/>
      <c r="ETJ703" s="121"/>
      <c r="ETK703" s="121"/>
      <c r="ETL703" s="121"/>
      <c r="ETM703" s="121"/>
      <c r="ETN703" s="121"/>
      <c r="ETO703" s="121"/>
      <c r="ETP703" s="121"/>
      <c r="ETQ703" s="121"/>
      <c r="ETR703" s="121"/>
      <c r="ETS703" s="121"/>
      <c r="ETT703" s="121"/>
      <c r="ETU703" s="121"/>
      <c r="ETV703" s="121"/>
      <c r="ETW703" s="121"/>
      <c r="ETX703" s="121"/>
      <c r="ETY703" s="121"/>
      <c r="ETZ703" s="121"/>
      <c r="EUA703" s="121"/>
      <c r="EUB703" s="121"/>
      <c r="EUC703" s="121"/>
      <c r="EUD703" s="121"/>
      <c r="EUE703" s="121"/>
      <c r="EUF703" s="121"/>
      <c r="EUG703" s="121"/>
      <c r="EUH703" s="121"/>
      <c r="EUI703" s="121"/>
      <c r="EUJ703" s="121"/>
      <c r="EUK703" s="121"/>
      <c r="EUL703" s="121"/>
      <c r="EUM703" s="121"/>
      <c r="EUN703" s="121"/>
      <c r="EUO703" s="121"/>
      <c r="EUP703" s="121"/>
      <c r="EUQ703" s="121"/>
      <c r="EUR703" s="121"/>
      <c r="EUS703" s="121"/>
      <c r="EUT703" s="121"/>
      <c r="EUU703" s="121"/>
      <c r="EUV703" s="121"/>
      <c r="EUW703" s="121"/>
      <c r="EUX703" s="121"/>
      <c r="EUY703" s="121"/>
      <c r="EUZ703" s="121"/>
      <c r="EVA703" s="121"/>
      <c r="EVB703" s="121"/>
      <c r="EVC703" s="121"/>
      <c r="EVD703" s="121"/>
      <c r="EVE703" s="121"/>
      <c r="EVF703" s="121"/>
      <c r="EVG703" s="121"/>
      <c r="EVH703" s="121"/>
      <c r="EVI703" s="121"/>
      <c r="EVJ703" s="121"/>
      <c r="EVK703" s="121"/>
      <c r="EVL703" s="121"/>
      <c r="EVM703" s="121"/>
      <c r="EVN703" s="121"/>
      <c r="EVO703" s="121"/>
      <c r="EVP703" s="121"/>
      <c r="EVQ703" s="121"/>
      <c r="EVR703" s="121"/>
      <c r="EVS703" s="121"/>
      <c r="EVT703" s="121"/>
      <c r="EVU703" s="121"/>
      <c r="EVV703" s="121"/>
      <c r="EVW703" s="121"/>
      <c r="EVX703" s="121"/>
      <c r="EVY703" s="121"/>
      <c r="EVZ703" s="121"/>
      <c r="EWA703" s="121"/>
      <c r="EWB703" s="121"/>
      <c r="EWC703" s="121"/>
      <c r="EWD703" s="121"/>
      <c r="EWE703" s="121"/>
      <c r="EWF703" s="121"/>
      <c r="EWG703" s="121"/>
      <c r="EWH703" s="121"/>
      <c r="EWI703" s="121"/>
      <c r="EWJ703" s="121"/>
      <c r="EWK703" s="121"/>
      <c r="EWL703" s="121"/>
      <c r="EWM703" s="121"/>
      <c r="EWN703" s="121"/>
      <c r="EWO703" s="121"/>
      <c r="EWP703" s="121"/>
      <c r="EWQ703" s="121"/>
      <c r="EWR703" s="121"/>
      <c r="EWS703" s="121"/>
      <c r="EWT703" s="121"/>
      <c r="EWU703" s="121"/>
      <c r="EWV703" s="121"/>
      <c r="EWW703" s="121"/>
      <c r="EWX703" s="121"/>
      <c r="EWY703" s="121"/>
      <c r="EWZ703" s="121"/>
      <c r="EXA703" s="121"/>
      <c r="EXB703" s="121"/>
      <c r="EXC703" s="121"/>
      <c r="EXD703" s="121"/>
      <c r="EXE703" s="121"/>
      <c r="EXF703" s="121"/>
      <c r="EXG703" s="121"/>
      <c r="EXH703" s="121"/>
      <c r="EXI703" s="121"/>
      <c r="EXJ703" s="121"/>
      <c r="EXK703" s="121"/>
      <c r="EXL703" s="121"/>
      <c r="EXM703" s="121"/>
      <c r="EXN703" s="121"/>
      <c r="EXO703" s="121"/>
      <c r="EXP703" s="121"/>
      <c r="EXQ703" s="121"/>
      <c r="EXR703" s="121"/>
      <c r="EXS703" s="121"/>
      <c r="EXT703" s="121"/>
      <c r="EXU703" s="121"/>
      <c r="EXV703" s="121"/>
      <c r="EXW703" s="121"/>
      <c r="EXX703" s="121"/>
      <c r="EXY703" s="121"/>
      <c r="EXZ703" s="121"/>
      <c r="EYA703" s="121"/>
      <c r="EYB703" s="121"/>
      <c r="EYC703" s="121"/>
      <c r="EYD703" s="121"/>
      <c r="EYE703" s="121"/>
      <c r="EYF703" s="121"/>
      <c r="EYG703" s="121"/>
      <c r="EYH703" s="121"/>
      <c r="EYI703" s="121"/>
      <c r="EYJ703" s="121"/>
      <c r="EYK703" s="121"/>
      <c r="EYL703" s="121"/>
      <c r="EYM703" s="121"/>
      <c r="EYN703" s="121"/>
      <c r="EYO703" s="121"/>
      <c r="EYP703" s="121"/>
      <c r="EYQ703" s="121"/>
      <c r="EYR703" s="121"/>
      <c r="EYS703" s="121"/>
      <c r="EYT703" s="121"/>
      <c r="EYU703" s="121"/>
      <c r="EYV703" s="121"/>
      <c r="EYW703" s="121"/>
      <c r="EYX703" s="121"/>
      <c r="EYY703" s="121"/>
      <c r="EYZ703" s="121"/>
      <c r="EZA703" s="121"/>
      <c r="EZB703" s="121"/>
      <c r="EZC703" s="121"/>
      <c r="EZD703" s="121"/>
      <c r="EZE703" s="121"/>
      <c r="EZF703" s="121"/>
      <c r="EZG703" s="121"/>
      <c r="EZH703" s="121"/>
      <c r="EZI703" s="121"/>
      <c r="EZJ703" s="121"/>
      <c r="EZK703" s="121"/>
      <c r="EZL703" s="121"/>
      <c r="EZM703" s="121"/>
      <c r="EZN703" s="121"/>
      <c r="EZO703" s="121"/>
      <c r="EZP703" s="121"/>
      <c r="EZQ703" s="121"/>
      <c r="EZR703" s="121"/>
      <c r="EZS703" s="121"/>
      <c r="EZT703" s="121"/>
      <c r="EZU703" s="121"/>
      <c r="EZV703" s="121"/>
      <c r="EZW703" s="121"/>
      <c r="EZX703" s="121"/>
      <c r="EZY703" s="121"/>
      <c r="EZZ703" s="121"/>
      <c r="FAA703" s="121"/>
      <c r="FAB703" s="121"/>
      <c r="FAC703" s="121"/>
      <c r="FAD703" s="121"/>
      <c r="FAE703" s="121"/>
      <c r="FAF703" s="121"/>
      <c r="FAG703" s="121"/>
      <c r="FAH703" s="121"/>
      <c r="FAI703" s="121"/>
      <c r="FAJ703" s="121"/>
      <c r="FAK703" s="121"/>
      <c r="FAL703" s="121"/>
      <c r="FAM703" s="121"/>
      <c r="FAN703" s="121"/>
      <c r="FAO703" s="121"/>
      <c r="FAP703" s="121"/>
      <c r="FAQ703" s="121"/>
      <c r="FAR703" s="121"/>
      <c r="FAS703" s="121"/>
      <c r="FAT703" s="121"/>
      <c r="FAU703" s="121"/>
      <c r="FAV703" s="121"/>
      <c r="FAW703" s="121"/>
      <c r="FAX703" s="121"/>
      <c r="FAY703" s="121"/>
      <c r="FAZ703" s="121"/>
      <c r="FBA703" s="121"/>
      <c r="FBB703" s="121"/>
      <c r="FBC703" s="121"/>
      <c r="FBD703" s="121"/>
      <c r="FBE703" s="121"/>
      <c r="FBF703" s="121"/>
      <c r="FBG703" s="121"/>
      <c r="FBH703" s="121"/>
      <c r="FBI703" s="121"/>
      <c r="FBJ703" s="121"/>
      <c r="FBK703" s="121"/>
      <c r="FBL703" s="121"/>
      <c r="FBM703" s="121"/>
      <c r="FBN703" s="121"/>
      <c r="FBO703" s="121"/>
      <c r="FBP703" s="121"/>
      <c r="FBQ703" s="121"/>
      <c r="FBR703" s="121"/>
      <c r="FBS703" s="121"/>
      <c r="FBT703" s="121"/>
      <c r="FBU703" s="121"/>
      <c r="FBV703" s="121"/>
      <c r="FBW703" s="121"/>
      <c r="FBX703" s="121"/>
      <c r="FBY703" s="121"/>
      <c r="FBZ703" s="121"/>
      <c r="FCA703" s="121"/>
      <c r="FCB703" s="121"/>
      <c r="FCC703" s="121"/>
      <c r="FCD703" s="121"/>
      <c r="FCE703" s="121"/>
      <c r="FCF703" s="121"/>
      <c r="FCG703" s="121"/>
      <c r="FCH703" s="121"/>
      <c r="FCI703" s="121"/>
      <c r="FCJ703" s="121"/>
      <c r="FCK703" s="121"/>
      <c r="FCL703" s="121"/>
      <c r="FCM703" s="121"/>
      <c r="FCN703" s="121"/>
      <c r="FCO703" s="121"/>
      <c r="FCP703" s="121"/>
      <c r="FCQ703" s="121"/>
      <c r="FCR703" s="121"/>
      <c r="FCS703" s="121"/>
      <c r="FCT703" s="121"/>
      <c r="FCU703" s="121"/>
      <c r="FCV703" s="121"/>
      <c r="FCW703" s="121"/>
      <c r="FCX703" s="121"/>
      <c r="FCY703" s="121"/>
      <c r="FCZ703" s="121"/>
      <c r="FDA703" s="121"/>
      <c r="FDB703" s="121"/>
      <c r="FDC703" s="121"/>
      <c r="FDD703" s="121"/>
      <c r="FDE703" s="121"/>
      <c r="FDF703" s="121"/>
      <c r="FDG703" s="121"/>
      <c r="FDH703" s="121"/>
      <c r="FDI703" s="121"/>
      <c r="FDJ703" s="121"/>
      <c r="FDK703" s="121"/>
      <c r="FDL703" s="121"/>
      <c r="FDM703" s="121"/>
      <c r="FDN703" s="121"/>
      <c r="FDO703" s="121"/>
      <c r="FDP703" s="121"/>
      <c r="FDQ703" s="121"/>
      <c r="FDR703" s="121"/>
      <c r="FDS703" s="121"/>
      <c r="FDT703" s="121"/>
      <c r="FDU703" s="121"/>
      <c r="FDV703" s="121"/>
      <c r="FDW703" s="121"/>
      <c r="FDX703" s="121"/>
      <c r="FDY703" s="121"/>
      <c r="FDZ703" s="121"/>
      <c r="FEA703" s="121"/>
      <c r="FEB703" s="121"/>
      <c r="FEC703" s="121"/>
      <c r="FED703" s="121"/>
      <c r="FEE703" s="121"/>
      <c r="FEF703" s="121"/>
      <c r="FEG703" s="121"/>
      <c r="FEH703" s="121"/>
      <c r="FEI703" s="121"/>
      <c r="FEJ703" s="121"/>
      <c r="FEK703" s="121"/>
      <c r="FEL703" s="121"/>
      <c r="FEM703" s="121"/>
      <c r="FEN703" s="121"/>
      <c r="FEO703" s="121"/>
      <c r="FEP703" s="121"/>
      <c r="FEQ703" s="121"/>
      <c r="FER703" s="121"/>
      <c r="FES703" s="121"/>
      <c r="FET703" s="121"/>
      <c r="FEU703" s="121"/>
      <c r="FEV703" s="121"/>
      <c r="FEW703" s="121"/>
      <c r="FEX703" s="121"/>
      <c r="FEY703" s="121"/>
      <c r="FEZ703" s="121"/>
      <c r="FFA703" s="121"/>
      <c r="FFB703" s="121"/>
      <c r="FFC703" s="121"/>
      <c r="FFD703" s="121"/>
      <c r="FFE703" s="121"/>
      <c r="FFF703" s="121"/>
      <c r="FFG703" s="121"/>
      <c r="FFH703" s="121"/>
      <c r="FFI703" s="121"/>
      <c r="FFJ703" s="121"/>
      <c r="FFK703" s="121"/>
      <c r="FFL703" s="121"/>
      <c r="FFM703" s="121"/>
      <c r="FFN703" s="121"/>
      <c r="FFO703" s="121"/>
      <c r="FFP703" s="121"/>
      <c r="FFQ703" s="121"/>
      <c r="FFR703" s="121"/>
      <c r="FFS703" s="121"/>
      <c r="FFT703" s="121"/>
      <c r="FFU703" s="121"/>
      <c r="FFV703" s="121"/>
      <c r="FFW703" s="121"/>
      <c r="FFX703" s="121"/>
      <c r="FFY703" s="121"/>
      <c r="FFZ703" s="121"/>
      <c r="FGA703" s="121"/>
      <c r="FGB703" s="121"/>
      <c r="FGC703" s="121"/>
      <c r="FGD703" s="121"/>
      <c r="FGE703" s="121"/>
      <c r="FGF703" s="121"/>
      <c r="FGG703" s="121"/>
      <c r="FGH703" s="121"/>
      <c r="FGI703" s="121"/>
      <c r="FGJ703" s="121"/>
      <c r="FGK703" s="121"/>
      <c r="FGL703" s="121"/>
      <c r="FGM703" s="121"/>
      <c r="FGN703" s="121"/>
      <c r="FGO703" s="121"/>
      <c r="FGP703" s="121"/>
      <c r="FGQ703" s="121"/>
      <c r="FGR703" s="121"/>
      <c r="FGS703" s="121"/>
      <c r="FGT703" s="121"/>
      <c r="FGU703" s="121"/>
      <c r="FGV703" s="121"/>
      <c r="FGW703" s="121"/>
      <c r="FGX703" s="121"/>
      <c r="FGY703" s="121"/>
      <c r="FGZ703" s="121"/>
      <c r="FHA703" s="121"/>
      <c r="FHB703" s="121"/>
      <c r="FHC703" s="121"/>
      <c r="FHD703" s="121"/>
      <c r="FHE703" s="121"/>
      <c r="FHF703" s="121"/>
      <c r="FHG703" s="121"/>
      <c r="FHH703" s="121"/>
      <c r="FHI703" s="121"/>
      <c r="FHJ703" s="121"/>
      <c r="FHK703" s="121"/>
      <c r="FHL703" s="121"/>
      <c r="FHM703" s="121"/>
      <c r="FHN703" s="121"/>
      <c r="FHO703" s="121"/>
      <c r="FHP703" s="121"/>
      <c r="FHQ703" s="121"/>
      <c r="FHR703" s="121"/>
      <c r="FHS703" s="121"/>
      <c r="FHT703" s="121"/>
      <c r="FHU703" s="121"/>
      <c r="FHV703" s="121"/>
      <c r="FHW703" s="121"/>
      <c r="FHX703" s="121"/>
      <c r="FHY703" s="121"/>
      <c r="FHZ703" s="121"/>
      <c r="FIA703" s="121"/>
      <c r="FIB703" s="121"/>
      <c r="FIC703" s="121"/>
      <c r="FID703" s="121"/>
      <c r="FIE703" s="121"/>
      <c r="FIF703" s="121"/>
      <c r="FIG703" s="121"/>
      <c r="FIH703" s="121"/>
      <c r="FII703" s="121"/>
      <c r="FIJ703" s="121"/>
      <c r="FIK703" s="121"/>
      <c r="FIL703" s="121"/>
      <c r="FIM703" s="121"/>
      <c r="FIN703" s="121"/>
      <c r="FIO703" s="121"/>
      <c r="FIP703" s="121"/>
      <c r="FIQ703" s="121"/>
      <c r="FIR703" s="121"/>
      <c r="FIS703" s="121"/>
      <c r="FIT703" s="121"/>
      <c r="FIU703" s="121"/>
      <c r="FIV703" s="121"/>
      <c r="FIW703" s="121"/>
      <c r="FIX703" s="121"/>
      <c r="FIY703" s="121"/>
      <c r="FIZ703" s="121"/>
      <c r="FJA703" s="121"/>
      <c r="FJB703" s="121"/>
      <c r="FJC703" s="121"/>
      <c r="FJD703" s="121"/>
      <c r="FJE703" s="121"/>
      <c r="FJF703" s="121"/>
      <c r="FJG703" s="121"/>
      <c r="FJH703" s="121"/>
      <c r="FJI703" s="121"/>
      <c r="FJJ703" s="121"/>
      <c r="FJK703" s="121"/>
      <c r="FJL703" s="121"/>
      <c r="FJM703" s="121"/>
      <c r="FJN703" s="121"/>
      <c r="FJO703" s="121"/>
      <c r="FJP703" s="121"/>
      <c r="FJQ703" s="121"/>
      <c r="FJR703" s="121"/>
      <c r="FJS703" s="121"/>
      <c r="FJT703" s="121"/>
      <c r="FJU703" s="121"/>
      <c r="FJV703" s="121"/>
      <c r="FJW703" s="121"/>
      <c r="FJX703" s="121"/>
      <c r="FJY703" s="121"/>
      <c r="FJZ703" s="121"/>
      <c r="FKA703" s="121"/>
      <c r="FKB703" s="121"/>
      <c r="FKC703" s="121"/>
      <c r="FKD703" s="121"/>
      <c r="FKE703" s="121"/>
      <c r="FKF703" s="121"/>
      <c r="FKG703" s="121"/>
      <c r="FKH703" s="121"/>
      <c r="FKI703" s="121"/>
      <c r="FKJ703" s="121"/>
      <c r="FKK703" s="121"/>
      <c r="FKL703" s="121"/>
      <c r="FKM703" s="121"/>
      <c r="FKN703" s="121"/>
      <c r="FKO703" s="121"/>
      <c r="FKP703" s="121"/>
      <c r="FKQ703" s="121"/>
      <c r="FKR703" s="121"/>
      <c r="FKS703" s="121"/>
      <c r="FKT703" s="121"/>
      <c r="FKU703" s="121"/>
      <c r="FKV703" s="121"/>
      <c r="FKW703" s="121"/>
      <c r="FKX703" s="121"/>
      <c r="FKY703" s="121"/>
      <c r="FKZ703" s="121"/>
      <c r="FLA703" s="121"/>
      <c r="FLB703" s="121"/>
      <c r="FLC703" s="121"/>
      <c r="FLD703" s="121"/>
      <c r="FLE703" s="121"/>
      <c r="FLF703" s="121"/>
      <c r="FLG703" s="121"/>
      <c r="FLH703" s="121"/>
      <c r="FLI703" s="121"/>
      <c r="FLJ703" s="121"/>
      <c r="FLK703" s="121"/>
      <c r="FLL703" s="121"/>
      <c r="FLM703" s="121"/>
      <c r="FLN703" s="121"/>
      <c r="FLO703" s="121"/>
      <c r="FLP703" s="121"/>
      <c r="FLQ703" s="121"/>
      <c r="FLR703" s="121"/>
      <c r="FLS703" s="121"/>
      <c r="FLT703" s="121"/>
      <c r="FLU703" s="121"/>
      <c r="FLV703" s="121"/>
      <c r="FLW703" s="121"/>
      <c r="FLX703" s="121"/>
      <c r="FLY703" s="121"/>
      <c r="FLZ703" s="121"/>
      <c r="FMA703" s="121"/>
      <c r="FMB703" s="121"/>
      <c r="FMC703" s="121"/>
      <c r="FMD703" s="121"/>
      <c r="FME703" s="121"/>
      <c r="FMF703" s="121"/>
      <c r="FMG703" s="121"/>
      <c r="FMH703" s="121"/>
      <c r="FMI703" s="121"/>
      <c r="FMJ703" s="121"/>
      <c r="FMK703" s="121"/>
      <c r="FML703" s="121"/>
      <c r="FMM703" s="121"/>
      <c r="FMN703" s="121"/>
      <c r="FMO703" s="121"/>
      <c r="FMP703" s="121"/>
      <c r="FMQ703" s="121"/>
      <c r="FMR703" s="121"/>
      <c r="FMS703" s="121"/>
      <c r="FMT703" s="121"/>
      <c r="FMU703" s="121"/>
      <c r="FMV703" s="121"/>
      <c r="FMW703" s="121"/>
      <c r="FMX703" s="121"/>
      <c r="FMY703" s="121"/>
      <c r="FMZ703" s="121"/>
      <c r="FNA703" s="121"/>
      <c r="FNB703" s="121"/>
      <c r="FNC703" s="121"/>
      <c r="FND703" s="121"/>
      <c r="FNE703" s="121"/>
      <c r="FNF703" s="121"/>
      <c r="FNG703" s="121"/>
      <c r="FNH703" s="121"/>
      <c r="FNI703" s="121"/>
      <c r="FNJ703" s="121"/>
      <c r="FNK703" s="121"/>
      <c r="FNL703" s="121"/>
      <c r="FNM703" s="121"/>
      <c r="FNN703" s="121"/>
      <c r="FNO703" s="121"/>
      <c r="FNP703" s="121"/>
      <c r="FNQ703" s="121"/>
      <c r="FNR703" s="121"/>
      <c r="FNS703" s="121"/>
      <c r="FNT703" s="121"/>
      <c r="FNU703" s="121"/>
      <c r="FNV703" s="121"/>
      <c r="FNW703" s="121"/>
      <c r="FNX703" s="121"/>
      <c r="FNY703" s="121"/>
      <c r="FNZ703" s="121"/>
      <c r="FOA703" s="121"/>
      <c r="FOB703" s="121"/>
      <c r="FOC703" s="121"/>
      <c r="FOD703" s="121"/>
      <c r="FOE703" s="121"/>
      <c r="FOF703" s="121"/>
      <c r="FOG703" s="121"/>
      <c r="FOH703" s="121"/>
      <c r="FOI703" s="121"/>
      <c r="FOJ703" s="121"/>
      <c r="FOK703" s="121"/>
      <c r="FOL703" s="121"/>
      <c r="FOM703" s="121"/>
      <c r="FON703" s="121"/>
      <c r="FOO703" s="121"/>
      <c r="FOP703" s="121"/>
      <c r="FOQ703" s="121"/>
      <c r="FOR703" s="121"/>
      <c r="FOS703" s="121"/>
      <c r="FOT703" s="121"/>
      <c r="FOU703" s="121"/>
      <c r="FOV703" s="121"/>
      <c r="FOW703" s="121"/>
      <c r="FOX703" s="121"/>
      <c r="FOY703" s="121"/>
      <c r="FOZ703" s="121"/>
      <c r="FPA703" s="121"/>
      <c r="FPB703" s="121"/>
      <c r="FPC703" s="121"/>
      <c r="FPD703" s="121"/>
      <c r="FPE703" s="121"/>
      <c r="FPF703" s="121"/>
      <c r="FPG703" s="121"/>
      <c r="FPH703" s="121"/>
      <c r="FPI703" s="121"/>
      <c r="FPJ703" s="121"/>
      <c r="FPK703" s="121"/>
      <c r="FPL703" s="121"/>
      <c r="FPM703" s="121"/>
      <c r="FPN703" s="121"/>
      <c r="FPO703" s="121"/>
      <c r="FPP703" s="121"/>
      <c r="FPQ703" s="121"/>
      <c r="FPR703" s="121"/>
      <c r="FPS703" s="121"/>
      <c r="FPT703" s="121"/>
      <c r="FPU703" s="121"/>
      <c r="FPV703" s="121"/>
      <c r="FPW703" s="121"/>
      <c r="FPX703" s="121"/>
      <c r="FPY703" s="121"/>
      <c r="FPZ703" s="121"/>
      <c r="FQA703" s="121"/>
      <c r="FQB703" s="121"/>
      <c r="FQC703" s="121"/>
      <c r="FQD703" s="121"/>
      <c r="FQE703" s="121"/>
      <c r="FQF703" s="121"/>
      <c r="FQG703" s="121"/>
      <c r="FQH703" s="121"/>
      <c r="FQI703" s="121"/>
      <c r="FQJ703" s="121"/>
      <c r="FQK703" s="121"/>
      <c r="FQL703" s="121"/>
      <c r="FQM703" s="121"/>
      <c r="FQN703" s="121"/>
      <c r="FQO703" s="121"/>
      <c r="FQP703" s="121"/>
      <c r="FQQ703" s="121"/>
      <c r="FQR703" s="121"/>
      <c r="FQS703" s="121"/>
      <c r="FQT703" s="121"/>
      <c r="FQU703" s="121"/>
      <c r="FQV703" s="121"/>
      <c r="FQW703" s="121"/>
      <c r="FQX703" s="121"/>
      <c r="FQY703" s="121"/>
      <c r="FQZ703" s="121"/>
      <c r="FRA703" s="121"/>
      <c r="FRB703" s="121"/>
      <c r="FRC703" s="121"/>
      <c r="FRD703" s="121"/>
      <c r="FRE703" s="121"/>
      <c r="FRF703" s="121"/>
      <c r="FRG703" s="121"/>
      <c r="FRH703" s="121"/>
      <c r="FRI703" s="121"/>
      <c r="FRJ703" s="121"/>
      <c r="FRK703" s="121"/>
      <c r="FRL703" s="121"/>
      <c r="FRM703" s="121"/>
      <c r="FRN703" s="121"/>
      <c r="FRO703" s="121"/>
      <c r="FRP703" s="121"/>
      <c r="FRQ703" s="121"/>
      <c r="FRR703" s="121"/>
      <c r="FRS703" s="121"/>
      <c r="FRT703" s="121"/>
      <c r="FRU703" s="121"/>
      <c r="FRV703" s="121"/>
      <c r="FRW703" s="121"/>
      <c r="FRX703" s="121"/>
      <c r="FRY703" s="121"/>
      <c r="FRZ703" s="121"/>
      <c r="FSA703" s="121"/>
      <c r="FSB703" s="121"/>
      <c r="FSC703" s="121"/>
      <c r="FSD703" s="121"/>
      <c r="FSE703" s="121"/>
      <c r="FSF703" s="121"/>
      <c r="FSG703" s="121"/>
      <c r="FSH703" s="121"/>
      <c r="FSI703" s="121"/>
      <c r="FSJ703" s="121"/>
      <c r="FSK703" s="121"/>
      <c r="FSL703" s="121"/>
      <c r="FSM703" s="121"/>
      <c r="FSN703" s="121"/>
      <c r="FSO703" s="121"/>
      <c r="FSP703" s="121"/>
      <c r="FSQ703" s="121"/>
      <c r="FSR703" s="121"/>
      <c r="FSS703" s="121"/>
      <c r="FST703" s="121"/>
      <c r="FSU703" s="121"/>
      <c r="FSV703" s="121"/>
      <c r="FSW703" s="121"/>
      <c r="FSX703" s="121"/>
      <c r="FSY703" s="121"/>
      <c r="FSZ703" s="121"/>
      <c r="FTA703" s="121"/>
      <c r="FTB703" s="121"/>
      <c r="FTC703" s="121"/>
      <c r="FTD703" s="121"/>
      <c r="FTE703" s="121"/>
      <c r="FTF703" s="121"/>
      <c r="FTG703" s="121"/>
      <c r="FTH703" s="121"/>
      <c r="FTI703" s="121"/>
      <c r="FTJ703" s="121"/>
      <c r="FTK703" s="121"/>
      <c r="FTL703" s="121"/>
      <c r="FTM703" s="121"/>
      <c r="FTN703" s="121"/>
      <c r="FTO703" s="121"/>
      <c r="FTP703" s="121"/>
      <c r="FTQ703" s="121"/>
      <c r="FTR703" s="121"/>
      <c r="FTS703" s="121"/>
      <c r="FTT703" s="121"/>
      <c r="FTU703" s="121"/>
      <c r="FTV703" s="121"/>
      <c r="FTW703" s="121"/>
      <c r="FTX703" s="121"/>
      <c r="FTY703" s="121"/>
      <c r="FTZ703" s="121"/>
      <c r="FUA703" s="121"/>
      <c r="FUB703" s="121"/>
      <c r="FUC703" s="121"/>
      <c r="FUD703" s="121"/>
      <c r="FUE703" s="121"/>
      <c r="FUF703" s="121"/>
      <c r="FUG703" s="121"/>
      <c r="FUH703" s="121"/>
      <c r="FUI703" s="121"/>
      <c r="FUJ703" s="121"/>
      <c r="FUK703" s="121"/>
      <c r="FUL703" s="121"/>
      <c r="FUM703" s="121"/>
      <c r="FUN703" s="121"/>
      <c r="FUO703" s="121"/>
      <c r="FUP703" s="121"/>
      <c r="FUQ703" s="121"/>
      <c r="FUR703" s="121"/>
      <c r="FUS703" s="121"/>
      <c r="FUT703" s="121"/>
      <c r="FUU703" s="121"/>
      <c r="FUV703" s="121"/>
      <c r="FUW703" s="121"/>
      <c r="FUX703" s="121"/>
      <c r="FUY703" s="121"/>
      <c r="FUZ703" s="121"/>
      <c r="FVA703" s="121"/>
      <c r="FVB703" s="121"/>
      <c r="FVC703" s="121"/>
      <c r="FVD703" s="121"/>
      <c r="FVE703" s="121"/>
      <c r="FVF703" s="121"/>
      <c r="FVG703" s="121"/>
      <c r="FVH703" s="121"/>
      <c r="FVI703" s="121"/>
      <c r="FVJ703" s="121"/>
      <c r="FVK703" s="121"/>
      <c r="FVL703" s="121"/>
      <c r="FVM703" s="121"/>
      <c r="FVN703" s="121"/>
      <c r="FVO703" s="121"/>
      <c r="FVP703" s="121"/>
      <c r="FVQ703" s="121"/>
      <c r="FVR703" s="121"/>
      <c r="FVS703" s="121"/>
      <c r="FVT703" s="121"/>
      <c r="FVU703" s="121"/>
      <c r="FVV703" s="121"/>
      <c r="FVW703" s="121"/>
      <c r="FVX703" s="121"/>
      <c r="FVY703" s="121"/>
      <c r="FVZ703" s="121"/>
      <c r="FWA703" s="121"/>
      <c r="FWB703" s="121"/>
      <c r="FWC703" s="121"/>
      <c r="FWD703" s="121"/>
      <c r="FWE703" s="121"/>
      <c r="FWF703" s="121"/>
      <c r="FWG703" s="121"/>
      <c r="FWH703" s="121"/>
      <c r="FWI703" s="121"/>
      <c r="FWJ703" s="121"/>
      <c r="FWK703" s="121"/>
      <c r="FWL703" s="121"/>
      <c r="FWM703" s="121"/>
      <c r="FWN703" s="121"/>
      <c r="FWO703" s="121"/>
      <c r="FWP703" s="121"/>
      <c r="FWQ703" s="121"/>
      <c r="FWR703" s="121"/>
      <c r="FWS703" s="121"/>
      <c r="FWT703" s="121"/>
      <c r="FWU703" s="121"/>
      <c r="FWV703" s="121"/>
      <c r="FWW703" s="121"/>
      <c r="FWX703" s="121"/>
      <c r="FWY703" s="121"/>
      <c r="FWZ703" s="121"/>
      <c r="FXA703" s="121"/>
      <c r="FXB703" s="121"/>
      <c r="FXC703" s="121"/>
      <c r="FXD703" s="121"/>
      <c r="FXE703" s="121"/>
      <c r="FXF703" s="121"/>
      <c r="FXG703" s="121"/>
      <c r="FXH703" s="121"/>
      <c r="FXI703" s="121"/>
      <c r="FXJ703" s="121"/>
      <c r="FXK703" s="121"/>
      <c r="FXL703" s="121"/>
      <c r="FXM703" s="121"/>
      <c r="FXN703" s="121"/>
      <c r="FXO703" s="121"/>
      <c r="FXP703" s="121"/>
      <c r="FXQ703" s="121"/>
      <c r="FXR703" s="121"/>
      <c r="FXS703" s="121"/>
      <c r="FXT703" s="121"/>
      <c r="FXU703" s="121"/>
      <c r="FXV703" s="121"/>
      <c r="FXW703" s="121"/>
      <c r="FXX703" s="121"/>
      <c r="FXY703" s="121"/>
      <c r="FXZ703" s="121"/>
      <c r="FYA703" s="121"/>
      <c r="FYB703" s="121"/>
      <c r="FYC703" s="121"/>
      <c r="FYD703" s="121"/>
      <c r="FYE703" s="121"/>
      <c r="FYF703" s="121"/>
      <c r="FYG703" s="121"/>
      <c r="FYH703" s="121"/>
      <c r="FYI703" s="121"/>
      <c r="FYJ703" s="121"/>
      <c r="FYK703" s="121"/>
      <c r="FYL703" s="121"/>
      <c r="FYM703" s="121"/>
      <c r="FYN703" s="121"/>
      <c r="FYO703" s="121"/>
      <c r="FYP703" s="121"/>
      <c r="FYQ703" s="121"/>
      <c r="FYR703" s="121"/>
      <c r="FYS703" s="121"/>
      <c r="FYT703" s="121"/>
      <c r="FYU703" s="121"/>
      <c r="FYV703" s="121"/>
      <c r="FYW703" s="121"/>
      <c r="FYX703" s="121"/>
      <c r="FYY703" s="121"/>
      <c r="FYZ703" s="121"/>
      <c r="FZA703" s="121"/>
      <c r="FZB703" s="121"/>
      <c r="FZC703" s="121"/>
      <c r="FZD703" s="121"/>
      <c r="FZE703" s="121"/>
      <c r="FZF703" s="121"/>
      <c r="FZG703" s="121"/>
      <c r="FZH703" s="121"/>
      <c r="FZI703" s="121"/>
      <c r="FZJ703" s="121"/>
      <c r="FZK703" s="121"/>
      <c r="FZL703" s="121"/>
      <c r="FZM703" s="121"/>
      <c r="FZN703" s="121"/>
      <c r="FZO703" s="121"/>
      <c r="FZP703" s="121"/>
      <c r="FZQ703" s="121"/>
      <c r="FZR703" s="121"/>
      <c r="FZS703" s="121"/>
      <c r="FZT703" s="121"/>
      <c r="FZU703" s="121"/>
      <c r="FZV703" s="121"/>
      <c r="FZW703" s="121"/>
      <c r="FZX703" s="121"/>
      <c r="FZY703" s="121"/>
      <c r="FZZ703" s="121"/>
      <c r="GAA703" s="121"/>
      <c r="GAB703" s="121"/>
      <c r="GAC703" s="121"/>
      <c r="GAD703" s="121"/>
      <c r="GAE703" s="121"/>
      <c r="GAF703" s="121"/>
      <c r="GAG703" s="121"/>
      <c r="GAH703" s="121"/>
      <c r="GAI703" s="121"/>
      <c r="GAJ703" s="121"/>
      <c r="GAK703" s="121"/>
      <c r="GAL703" s="121"/>
      <c r="GAM703" s="121"/>
      <c r="GAN703" s="121"/>
      <c r="GAO703" s="121"/>
      <c r="GAP703" s="121"/>
      <c r="GAQ703" s="121"/>
      <c r="GAR703" s="121"/>
      <c r="GAS703" s="121"/>
      <c r="GAT703" s="121"/>
      <c r="GAU703" s="121"/>
      <c r="GAV703" s="121"/>
      <c r="GAW703" s="121"/>
      <c r="GAX703" s="121"/>
      <c r="GAY703" s="121"/>
      <c r="GAZ703" s="121"/>
      <c r="GBA703" s="121"/>
      <c r="GBB703" s="121"/>
      <c r="GBC703" s="121"/>
      <c r="GBD703" s="121"/>
      <c r="GBE703" s="121"/>
      <c r="GBF703" s="121"/>
      <c r="GBG703" s="121"/>
      <c r="GBH703" s="121"/>
      <c r="GBI703" s="121"/>
      <c r="GBJ703" s="121"/>
      <c r="GBK703" s="121"/>
      <c r="GBL703" s="121"/>
      <c r="GBM703" s="121"/>
      <c r="GBN703" s="121"/>
      <c r="GBO703" s="121"/>
      <c r="GBP703" s="121"/>
      <c r="GBQ703" s="121"/>
      <c r="GBR703" s="121"/>
      <c r="GBS703" s="121"/>
      <c r="GBT703" s="121"/>
      <c r="GBU703" s="121"/>
      <c r="GBV703" s="121"/>
      <c r="GBW703" s="121"/>
      <c r="GBX703" s="121"/>
      <c r="GBY703" s="121"/>
      <c r="GBZ703" s="121"/>
      <c r="GCA703" s="121"/>
      <c r="GCB703" s="121"/>
      <c r="GCC703" s="121"/>
      <c r="GCD703" s="121"/>
      <c r="GCE703" s="121"/>
      <c r="GCF703" s="121"/>
      <c r="GCG703" s="121"/>
      <c r="GCH703" s="121"/>
      <c r="GCI703" s="121"/>
      <c r="GCJ703" s="121"/>
      <c r="GCK703" s="121"/>
      <c r="GCL703" s="121"/>
      <c r="GCM703" s="121"/>
      <c r="GCN703" s="121"/>
      <c r="GCO703" s="121"/>
      <c r="GCP703" s="121"/>
      <c r="GCQ703" s="121"/>
      <c r="GCR703" s="121"/>
      <c r="GCS703" s="121"/>
      <c r="GCT703" s="121"/>
      <c r="GCU703" s="121"/>
      <c r="GCV703" s="121"/>
      <c r="GCW703" s="121"/>
      <c r="GCX703" s="121"/>
      <c r="GCY703" s="121"/>
      <c r="GCZ703" s="121"/>
      <c r="GDA703" s="121"/>
      <c r="GDB703" s="121"/>
      <c r="GDC703" s="121"/>
      <c r="GDD703" s="121"/>
      <c r="GDE703" s="121"/>
      <c r="GDF703" s="121"/>
      <c r="GDG703" s="121"/>
      <c r="GDH703" s="121"/>
      <c r="GDI703" s="121"/>
      <c r="GDJ703" s="121"/>
      <c r="GDK703" s="121"/>
      <c r="GDL703" s="121"/>
      <c r="GDM703" s="121"/>
      <c r="GDN703" s="121"/>
      <c r="GDO703" s="121"/>
      <c r="GDP703" s="121"/>
      <c r="GDQ703" s="121"/>
      <c r="GDR703" s="121"/>
      <c r="GDS703" s="121"/>
      <c r="GDT703" s="121"/>
      <c r="GDU703" s="121"/>
      <c r="GDV703" s="121"/>
      <c r="GDW703" s="121"/>
      <c r="GDX703" s="121"/>
      <c r="GDY703" s="121"/>
      <c r="GDZ703" s="121"/>
      <c r="GEA703" s="121"/>
      <c r="GEB703" s="121"/>
      <c r="GEC703" s="121"/>
      <c r="GED703" s="121"/>
      <c r="GEE703" s="121"/>
      <c r="GEF703" s="121"/>
      <c r="GEG703" s="121"/>
      <c r="GEH703" s="121"/>
      <c r="GEI703" s="121"/>
      <c r="GEJ703" s="121"/>
      <c r="GEK703" s="121"/>
      <c r="GEL703" s="121"/>
      <c r="GEM703" s="121"/>
      <c r="GEN703" s="121"/>
      <c r="GEO703" s="121"/>
      <c r="GEP703" s="121"/>
      <c r="GEQ703" s="121"/>
      <c r="GER703" s="121"/>
      <c r="GES703" s="121"/>
      <c r="GET703" s="121"/>
      <c r="GEU703" s="121"/>
      <c r="GEV703" s="121"/>
      <c r="GEW703" s="121"/>
      <c r="GEX703" s="121"/>
      <c r="GEY703" s="121"/>
      <c r="GEZ703" s="121"/>
      <c r="GFA703" s="121"/>
      <c r="GFB703" s="121"/>
      <c r="GFC703" s="121"/>
      <c r="GFD703" s="121"/>
      <c r="GFE703" s="121"/>
      <c r="GFF703" s="121"/>
      <c r="GFG703" s="121"/>
      <c r="GFH703" s="121"/>
      <c r="GFI703" s="121"/>
      <c r="GFJ703" s="121"/>
      <c r="GFK703" s="121"/>
      <c r="GFL703" s="121"/>
      <c r="GFM703" s="121"/>
      <c r="GFN703" s="121"/>
      <c r="GFO703" s="121"/>
      <c r="GFP703" s="121"/>
      <c r="GFQ703" s="121"/>
      <c r="GFR703" s="121"/>
      <c r="GFS703" s="121"/>
      <c r="GFT703" s="121"/>
      <c r="GFU703" s="121"/>
      <c r="GFV703" s="121"/>
      <c r="GFW703" s="121"/>
      <c r="GFX703" s="121"/>
      <c r="GFY703" s="121"/>
      <c r="GFZ703" s="121"/>
      <c r="GGA703" s="121"/>
      <c r="GGB703" s="121"/>
      <c r="GGC703" s="121"/>
      <c r="GGD703" s="121"/>
      <c r="GGE703" s="121"/>
      <c r="GGF703" s="121"/>
      <c r="GGG703" s="121"/>
      <c r="GGH703" s="121"/>
      <c r="GGI703" s="121"/>
      <c r="GGJ703" s="121"/>
      <c r="GGK703" s="121"/>
      <c r="GGL703" s="121"/>
      <c r="GGM703" s="121"/>
      <c r="GGN703" s="121"/>
      <c r="GGO703" s="121"/>
      <c r="GGP703" s="121"/>
      <c r="GGQ703" s="121"/>
      <c r="GGR703" s="121"/>
      <c r="GGS703" s="121"/>
      <c r="GGT703" s="121"/>
      <c r="GGU703" s="121"/>
      <c r="GGV703" s="121"/>
      <c r="GGW703" s="121"/>
      <c r="GGX703" s="121"/>
      <c r="GGY703" s="121"/>
      <c r="GGZ703" s="121"/>
      <c r="GHA703" s="121"/>
      <c r="GHB703" s="121"/>
      <c r="GHC703" s="121"/>
      <c r="GHD703" s="121"/>
      <c r="GHE703" s="121"/>
      <c r="GHF703" s="121"/>
      <c r="GHG703" s="121"/>
      <c r="GHH703" s="121"/>
      <c r="GHI703" s="121"/>
      <c r="GHJ703" s="121"/>
      <c r="GHK703" s="121"/>
      <c r="GHL703" s="121"/>
      <c r="GHM703" s="121"/>
      <c r="GHN703" s="121"/>
      <c r="GHO703" s="121"/>
      <c r="GHP703" s="121"/>
      <c r="GHQ703" s="121"/>
      <c r="GHR703" s="121"/>
      <c r="GHS703" s="121"/>
      <c r="GHT703" s="121"/>
      <c r="GHU703" s="121"/>
      <c r="GHV703" s="121"/>
      <c r="GHW703" s="121"/>
      <c r="GHX703" s="121"/>
      <c r="GHY703" s="121"/>
      <c r="GHZ703" s="121"/>
      <c r="GIA703" s="121"/>
      <c r="GIB703" s="121"/>
      <c r="GIC703" s="121"/>
      <c r="GID703" s="121"/>
      <c r="GIE703" s="121"/>
      <c r="GIF703" s="121"/>
      <c r="GIG703" s="121"/>
      <c r="GIH703" s="121"/>
      <c r="GII703" s="121"/>
      <c r="GIJ703" s="121"/>
      <c r="GIK703" s="121"/>
      <c r="GIL703" s="121"/>
      <c r="GIM703" s="121"/>
      <c r="GIN703" s="121"/>
      <c r="GIO703" s="121"/>
      <c r="GIP703" s="121"/>
      <c r="GIQ703" s="121"/>
      <c r="GIR703" s="121"/>
      <c r="GIS703" s="121"/>
      <c r="GIT703" s="121"/>
      <c r="GIU703" s="121"/>
      <c r="GIV703" s="121"/>
      <c r="GIW703" s="121"/>
      <c r="GIX703" s="121"/>
      <c r="GIY703" s="121"/>
      <c r="GIZ703" s="121"/>
      <c r="GJA703" s="121"/>
      <c r="GJB703" s="121"/>
      <c r="GJC703" s="121"/>
      <c r="GJD703" s="121"/>
      <c r="GJE703" s="121"/>
      <c r="GJF703" s="121"/>
      <c r="GJG703" s="121"/>
      <c r="GJH703" s="121"/>
      <c r="GJI703" s="121"/>
      <c r="GJJ703" s="121"/>
      <c r="GJK703" s="121"/>
      <c r="GJL703" s="121"/>
      <c r="GJM703" s="121"/>
      <c r="GJN703" s="121"/>
      <c r="GJO703" s="121"/>
      <c r="GJP703" s="121"/>
      <c r="GJQ703" s="121"/>
      <c r="GJR703" s="121"/>
      <c r="GJS703" s="121"/>
      <c r="GJT703" s="121"/>
      <c r="GJU703" s="121"/>
      <c r="GJV703" s="121"/>
      <c r="GJW703" s="121"/>
      <c r="GJX703" s="121"/>
      <c r="GJY703" s="121"/>
      <c r="GJZ703" s="121"/>
      <c r="GKA703" s="121"/>
      <c r="GKB703" s="121"/>
      <c r="GKC703" s="121"/>
      <c r="GKD703" s="121"/>
      <c r="GKE703" s="121"/>
      <c r="GKF703" s="121"/>
      <c r="GKG703" s="121"/>
      <c r="GKH703" s="121"/>
      <c r="GKI703" s="121"/>
      <c r="GKJ703" s="121"/>
      <c r="GKK703" s="121"/>
      <c r="GKL703" s="121"/>
      <c r="GKM703" s="121"/>
      <c r="GKN703" s="121"/>
      <c r="GKO703" s="121"/>
      <c r="GKP703" s="121"/>
      <c r="GKQ703" s="121"/>
      <c r="GKR703" s="121"/>
      <c r="GKS703" s="121"/>
      <c r="GKT703" s="121"/>
      <c r="GKU703" s="121"/>
      <c r="GKV703" s="121"/>
      <c r="GKW703" s="121"/>
      <c r="GKX703" s="121"/>
      <c r="GKY703" s="121"/>
      <c r="GKZ703" s="121"/>
      <c r="GLA703" s="121"/>
      <c r="GLB703" s="121"/>
      <c r="GLC703" s="121"/>
      <c r="GLD703" s="121"/>
      <c r="GLE703" s="121"/>
      <c r="GLF703" s="121"/>
      <c r="GLG703" s="121"/>
      <c r="GLH703" s="121"/>
      <c r="GLI703" s="121"/>
      <c r="GLJ703" s="121"/>
      <c r="GLK703" s="121"/>
      <c r="GLL703" s="121"/>
      <c r="GLM703" s="121"/>
      <c r="GLN703" s="121"/>
      <c r="GLO703" s="121"/>
      <c r="GLP703" s="121"/>
      <c r="GLQ703" s="121"/>
      <c r="GLR703" s="121"/>
      <c r="GLS703" s="121"/>
      <c r="GLT703" s="121"/>
      <c r="GLU703" s="121"/>
      <c r="GLV703" s="121"/>
      <c r="GLW703" s="121"/>
      <c r="GLX703" s="121"/>
      <c r="GLY703" s="121"/>
      <c r="GLZ703" s="121"/>
      <c r="GMA703" s="121"/>
      <c r="GMB703" s="121"/>
      <c r="GMC703" s="121"/>
      <c r="GMD703" s="121"/>
      <c r="GME703" s="121"/>
      <c r="GMF703" s="121"/>
      <c r="GMG703" s="121"/>
      <c r="GMH703" s="121"/>
      <c r="GMI703" s="121"/>
      <c r="GMJ703" s="121"/>
      <c r="GMK703" s="121"/>
      <c r="GML703" s="121"/>
      <c r="GMM703" s="121"/>
      <c r="GMN703" s="121"/>
      <c r="GMO703" s="121"/>
      <c r="GMP703" s="121"/>
      <c r="GMQ703" s="121"/>
      <c r="GMR703" s="121"/>
      <c r="GMS703" s="121"/>
      <c r="GMT703" s="121"/>
      <c r="GMU703" s="121"/>
      <c r="GMV703" s="121"/>
      <c r="GMW703" s="121"/>
      <c r="GMX703" s="121"/>
      <c r="GMY703" s="121"/>
      <c r="GMZ703" s="121"/>
      <c r="GNA703" s="121"/>
      <c r="GNB703" s="121"/>
      <c r="GNC703" s="121"/>
      <c r="GND703" s="121"/>
      <c r="GNE703" s="121"/>
      <c r="GNF703" s="121"/>
      <c r="GNG703" s="121"/>
      <c r="GNH703" s="121"/>
      <c r="GNI703" s="121"/>
      <c r="GNJ703" s="121"/>
      <c r="GNK703" s="121"/>
      <c r="GNL703" s="121"/>
      <c r="GNM703" s="121"/>
      <c r="GNN703" s="121"/>
      <c r="GNO703" s="121"/>
      <c r="GNP703" s="121"/>
      <c r="GNQ703" s="121"/>
      <c r="GNR703" s="121"/>
      <c r="GNS703" s="121"/>
      <c r="GNT703" s="121"/>
      <c r="GNU703" s="121"/>
      <c r="GNV703" s="121"/>
      <c r="GNW703" s="121"/>
      <c r="GNX703" s="121"/>
      <c r="GNY703" s="121"/>
      <c r="GNZ703" s="121"/>
      <c r="GOA703" s="121"/>
      <c r="GOB703" s="121"/>
      <c r="GOC703" s="121"/>
      <c r="GOD703" s="121"/>
      <c r="GOE703" s="121"/>
      <c r="GOF703" s="121"/>
      <c r="GOG703" s="121"/>
      <c r="GOH703" s="121"/>
      <c r="GOI703" s="121"/>
      <c r="GOJ703" s="121"/>
      <c r="GOK703" s="121"/>
      <c r="GOL703" s="121"/>
      <c r="GOM703" s="121"/>
      <c r="GON703" s="121"/>
      <c r="GOO703" s="121"/>
      <c r="GOP703" s="121"/>
      <c r="GOQ703" s="121"/>
      <c r="GOR703" s="121"/>
      <c r="GOS703" s="121"/>
      <c r="GOT703" s="121"/>
      <c r="GOU703" s="121"/>
      <c r="GOV703" s="121"/>
      <c r="GOW703" s="121"/>
      <c r="GOX703" s="121"/>
      <c r="GOY703" s="121"/>
      <c r="GOZ703" s="121"/>
      <c r="GPA703" s="121"/>
      <c r="GPB703" s="121"/>
      <c r="GPC703" s="121"/>
      <c r="GPD703" s="121"/>
      <c r="GPE703" s="121"/>
      <c r="GPF703" s="121"/>
      <c r="GPG703" s="121"/>
      <c r="GPH703" s="121"/>
      <c r="GPI703" s="121"/>
      <c r="GPJ703" s="121"/>
      <c r="GPK703" s="121"/>
      <c r="GPL703" s="121"/>
      <c r="GPM703" s="121"/>
      <c r="GPN703" s="121"/>
      <c r="GPO703" s="121"/>
      <c r="GPP703" s="121"/>
      <c r="GPQ703" s="121"/>
      <c r="GPR703" s="121"/>
      <c r="GPS703" s="121"/>
      <c r="GPT703" s="121"/>
      <c r="GPU703" s="121"/>
      <c r="GPV703" s="121"/>
      <c r="GPW703" s="121"/>
      <c r="GPX703" s="121"/>
      <c r="GPY703" s="121"/>
      <c r="GPZ703" s="121"/>
      <c r="GQA703" s="121"/>
      <c r="GQB703" s="121"/>
      <c r="GQC703" s="121"/>
      <c r="GQD703" s="121"/>
      <c r="GQE703" s="121"/>
      <c r="GQF703" s="121"/>
      <c r="GQG703" s="121"/>
      <c r="GQH703" s="121"/>
      <c r="GQI703" s="121"/>
      <c r="GQJ703" s="121"/>
      <c r="GQK703" s="121"/>
      <c r="GQL703" s="121"/>
      <c r="GQM703" s="121"/>
      <c r="GQN703" s="121"/>
      <c r="GQO703" s="121"/>
      <c r="GQP703" s="121"/>
      <c r="GQQ703" s="121"/>
      <c r="GQR703" s="121"/>
      <c r="GQS703" s="121"/>
      <c r="GQT703" s="121"/>
      <c r="GQU703" s="121"/>
      <c r="GQV703" s="121"/>
      <c r="GQW703" s="121"/>
      <c r="GQX703" s="121"/>
      <c r="GQY703" s="121"/>
      <c r="GQZ703" s="121"/>
      <c r="GRA703" s="121"/>
      <c r="GRB703" s="121"/>
      <c r="GRC703" s="121"/>
      <c r="GRD703" s="121"/>
      <c r="GRE703" s="121"/>
      <c r="GRF703" s="121"/>
      <c r="GRG703" s="121"/>
      <c r="GRH703" s="121"/>
      <c r="GRI703" s="121"/>
      <c r="GRJ703" s="121"/>
      <c r="GRK703" s="121"/>
      <c r="GRL703" s="121"/>
      <c r="GRM703" s="121"/>
      <c r="GRN703" s="121"/>
      <c r="GRO703" s="121"/>
      <c r="GRP703" s="121"/>
      <c r="GRQ703" s="121"/>
      <c r="GRR703" s="121"/>
      <c r="GRS703" s="121"/>
      <c r="GRT703" s="121"/>
      <c r="GRU703" s="121"/>
      <c r="GRV703" s="121"/>
      <c r="GRW703" s="121"/>
      <c r="GRX703" s="121"/>
      <c r="GRY703" s="121"/>
      <c r="GRZ703" s="121"/>
      <c r="GSA703" s="121"/>
      <c r="GSB703" s="121"/>
      <c r="GSC703" s="121"/>
      <c r="GSD703" s="121"/>
      <c r="GSE703" s="121"/>
      <c r="GSF703" s="121"/>
      <c r="GSG703" s="121"/>
      <c r="GSH703" s="121"/>
      <c r="GSI703" s="121"/>
      <c r="GSJ703" s="121"/>
      <c r="GSK703" s="121"/>
      <c r="GSL703" s="121"/>
      <c r="GSM703" s="121"/>
      <c r="GSN703" s="121"/>
      <c r="GSO703" s="121"/>
      <c r="GSP703" s="121"/>
      <c r="GSQ703" s="121"/>
      <c r="GSR703" s="121"/>
      <c r="GSS703" s="121"/>
      <c r="GST703" s="121"/>
      <c r="GSU703" s="121"/>
      <c r="GSV703" s="121"/>
      <c r="GSW703" s="121"/>
      <c r="GSX703" s="121"/>
      <c r="GSY703" s="121"/>
      <c r="GSZ703" s="121"/>
      <c r="GTA703" s="121"/>
      <c r="GTB703" s="121"/>
      <c r="GTC703" s="121"/>
      <c r="GTD703" s="121"/>
      <c r="GTE703" s="121"/>
      <c r="GTF703" s="121"/>
      <c r="GTG703" s="121"/>
      <c r="GTH703" s="121"/>
      <c r="GTI703" s="121"/>
      <c r="GTJ703" s="121"/>
      <c r="GTK703" s="121"/>
      <c r="GTL703" s="121"/>
      <c r="GTM703" s="121"/>
      <c r="GTN703" s="121"/>
      <c r="GTO703" s="121"/>
      <c r="GTP703" s="121"/>
      <c r="GTQ703" s="121"/>
      <c r="GTR703" s="121"/>
      <c r="GTS703" s="121"/>
      <c r="GTT703" s="121"/>
      <c r="GTU703" s="121"/>
      <c r="GTV703" s="121"/>
      <c r="GTW703" s="121"/>
      <c r="GTX703" s="121"/>
      <c r="GTY703" s="121"/>
      <c r="GTZ703" s="121"/>
      <c r="GUA703" s="121"/>
      <c r="GUB703" s="121"/>
      <c r="GUC703" s="121"/>
      <c r="GUD703" s="121"/>
      <c r="GUE703" s="121"/>
      <c r="GUF703" s="121"/>
      <c r="GUG703" s="121"/>
      <c r="GUH703" s="121"/>
      <c r="GUI703" s="121"/>
      <c r="GUJ703" s="121"/>
      <c r="GUK703" s="121"/>
      <c r="GUL703" s="121"/>
      <c r="GUM703" s="121"/>
      <c r="GUN703" s="121"/>
      <c r="GUO703" s="121"/>
      <c r="GUP703" s="121"/>
      <c r="GUQ703" s="121"/>
      <c r="GUR703" s="121"/>
      <c r="GUS703" s="121"/>
      <c r="GUT703" s="121"/>
      <c r="GUU703" s="121"/>
      <c r="GUV703" s="121"/>
      <c r="GUW703" s="121"/>
      <c r="GUX703" s="121"/>
      <c r="GUY703" s="121"/>
      <c r="GUZ703" s="121"/>
      <c r="GVA703" s="121"/>
      <c r="GVB703" s="121"/>
      <c r="GVC703" s="121"/>
      <c r="GVD703" s="121"/>
      <c r="GVE703" s="121"/>
      <c r="GVF703" s="121"/>
      <c r="GVG703" s="121"/>
      <c r="GVH703" s="121"/>
      <c r="GVI703" s="121"/>
      <c r="GVJ703" s="121"/>
      <c r="GVK703" s="121"/>
      <c r="GVL703" s="121"/>
      <c r="GVM703" s="121"/>
      <c r="GVN703" s="121"/>
      <c r="GVO703" s="121"/>
      <c r="GVP703" s="121"/>
      <c r="GVQ703" s="121"/>
      <c r="GVR703" s="121"/>
      <c r="GVS703" s="121"/>
      <c r="GVT703" s="121"/>
      <c r="GVU703" s="121"/>
      <c r="GVV703" s="121"/>
      <c r="GVW703" s="121"/>
      <c r="GVX703" s="121"/>
      <c r="GVY703" s="121"/>
      <c r="GVZ703" s="121"/>
      <c r="GWA703" s="121"/>
      <c r="GWB703" s="121"/>
      <c r="GWC703" s="121"/>
      <c r="GWD703" s="121"/>
      <c r="GWE703" s="121"/>
      <c r="GWF703" s="121"/>
      <c r="GWG703" s="121"/>
      <c r="GWH703" s="121"/>
      <c r="GWI703" s="121"/>
      <c r="GWJ703" s="121"/>
      <c r="GWK703" s="121"/>
      <c r="GWL703" s="121"/>
      <c r="GWM703" s="121"/>
      <c r="GWN703" s="121"/>
      <c r="GWO703" s="121"/>
      <c r="GWP703" s="121"/>
      <c r="GWQ703" s="121"/>
      <c r="GWR703" s="121"/>
      <c r="GWS703" s="121"/>
      <c r="GWT703" s="121"/>
      <c r="GWU703" s="121"/>
      <c r="GWV703" s="121"/>
      <c r="GWW703" s="121"/>
      <c r="GWX703" s="121"/>
      <c r="GWY703" s="121"/>
      <c r="GWZ703" s="121"/>
      <c r="GXA703" s="121"/>
      <c r="GXB703" s="121"/>
      <c r="GXC703" s="121"/>
      <c r="GXD703" s="121"/>
      <c r="GXE703" s="121"/>
      <c r="GXF703" s="121"/>
      <c r="GXG703" s="121"/>
      <c r="GXH703" s="121"/>
      <c r="GXI703" s="121"/>
      <c r="GXJ703" s="121"/>
      <c r="GXK703" s="121"/>
      <c r="GXL703" s="121"/>
      <c r="GXM703" s="121"/>
      <c r="GXN703" s="121"/>
      <c r="GXO703" s="121"/>
      <c r="GXP703" s="121"/>
      <c r="GXQ703" s="121"/>
      <c r="GXR703" s="121"/>
      <c r="GXS703" s="121"/>
      <c r="GXT703" s="121"/>
      <c r="GXU703" s="121"/>
      <c r="GXV703" s="121"/>
      <c r="GXW703" s="121"/>
      <c r="GXX703" s="121"/>
      <c r="GXY703" s="121"/>
      <c r="GXZ703" s="121"/>
      <c r="GYA703" s="121"/>
      <c r="GYB703" s="121"/>
      <c r="GYC703" s="121"/>
      <c r="GYD703" s="121"/>
      <c r="GYE703" s="121"/>
      <c r="GYF703" s="121"/>
      <c r="GYG703" s="121"/>
      <c r="GYH703" s="121"/>
      <c r="GYI703" s="121"/>
      <c r="GYJ703" s="121"/>
      <c r="GYK703" s="121"/>
      <c r="GYL703" s="121"/>
      <c r="GYM703" s="121"/>
      <c r="GYN703" s="121"/>
      <c r="GYO703" s="121"/>
      <c r="GYP703" s="121"/>
      <c r="GYQ703" s="121"/>
      <c r="GYR703" s="121"/>
      <c r="GYS703" s="121"/>
      <c r="GYT703" s="121"/>
      <c r="GYU703" s="121"/>
      <c r="GYV703" s="121"/>
      <c r="GYW703" s="121"/>
      <c r="GYX703" s="121"/>
      <c r="GYY703" s="121"/>
      <c r="GYZ703" s="121"/>
      <c r="GZA703" s="121"/>
      <c r="GZB703" s="121"/>
      <c r="GZC703" s="121"/>
      <c r="GZD703" s="121"/>
      <c r="GZE703" s="121"/>
      <c r="GZF703" s="121"/>
      <c r="GZG703" s="121"/>
      <c r="GZH703" s="121"/>
      <c r="GZI703" s="121"/>
      <c r="GZJ703" s="121"/>
      <c r="GZK703" s="121"/>
      <c r="GZL703" s="121"/>
      <c r="GZM703" s="121"/>
      <c r="GZN703" s="121"/>
      <c r="GZO703" s="121"/>
      <c r="GZP703" s="121"/>
      <c r="GZQ703" s="121"/>
      <c r="GZR703" s="121"/>
      <c r="GZS703" s="121"/>
      <c r="GZT703" s="121"/>
      <c r="GZU703" s="121"/>
      <c r="GZV703" s="121"/>
      <c r="GZW703" s="121"/>
      <c r="GZX703" s="121"/>
      <c r="GZY703" s="121"/>
      <c r="GZZ703" s="121"/>
      <c r="HAA703" s="121"/>
      <c r="HAB703" s="121"/>
      <c r="HAC703" s="121"/>
      <c r="HAD703" s="121"/>
      <c r="HAE703" s="121"/>
      <c r="HAF703" s="121"/>
      <c r="HAG703" s="121"/>
      <c r="HAH703" s="121"/>
      <c r="HAI703" s="121"/>
      <c r="HAJ703" s="121"/>
      <c r="HAK703" s="121"/>
      <c r="HAL703" s="121"/>
      <c r="HAM703" s="121"/>
      <c r="HAN703" s="121"/>
      <c r="HAO703" s="121"/>
      <c r="HAP703" s="121"/>
      <c r="HAQ703" s="121"/>
      <c r="HAR703" s="121"/>
      <c r="HAS703" s="121"/>
      <c r="HAT703" s="121"/>
      <c r="HAU703" s="121"/>
      <c r="HAV703" s="121"/>
      <c r="HAW703" s="121"/>
      <c r="HAX703" s="121"/>
      <c r="HAY703" s="121"/>
      <c r="HAZ703" s="121"/>
      <c r="HBA703" s="121"/>
      <c r="HBB703" s="121"/>
      <c r="HBC703" s="121"/>
      <c r="HBD703" s="121"/>
      <c r="HBE703" s="121"/>
      <c r="HBF703" s="121"/>
      <c r="HBG703" s="121"/>
      <c r="HBH703" s="121"/>
      <c r="HBI703" s="121"/>
      <c r="HBJ703" s="121"/>
      <c r="HBK703" s="121"/>
      <c r="HBL703" s="121"/>
      <c r="HBM703" s="121"/>
      <c r="HBN703" s="121"/>
      <c r="HBO703" s="121"/>
      <c r="HBP703" s="121"/>
      <c r="HBQ703" s="121"/>
      <c r="HBR703" s="121"/>
      <c r="HBS703" s="121"/>
      <c r="HBT703" s="121"/>
      <c r="HBU703" s="121"/>
      <c r="HBV703" s="121"/>
      <c r="HBW703" s="121"/>
      <c r="HBX703" s="121"/>
      <c r="HBY703" s="121"/>
      <c r="HBZ703" s="121"/>
      <c r="HCA703" s="121"/>
      <c r="HCB703" s="121"/>
      <c r="HCC703" s="121"/>
      <c r="HCD703" s="121"/>
      <c r="HCE703" s="121"/>
      <c r="HCF703" s="121"/>
      <c r="HCG703" s="121"/>
      <c r="HCH703" s="121"/>
      <c r="HCI703" s="121"/>
      <c r="HCJ703" s="121"/>
      <c r="HCK703" s="121"/>
      <c r="HCL703" s="121"/>
      <c r="HCM703" s="121"/>
      <c r="HCN703" s="121"/>
      <c r="HCO703" s="121"/>
      <c r="HCP703" s="121"/>
      <c r="HCQ703" s="121"/>
      <c r="HCR703" s="121"/>
      <c r="HCS703" s="121"/>
      <c r="HCT703" s="121"/>
      <c r="HCU703" s="121"/>
      <c r="HCV703" s="121"/>
      <c r="HCW703" s="121"/>
      <c r="HCX703" s="121"/>
      <c r="HCY703" s="121"/>
      <c r="HCZ703" s="121"/>
      <c r="HDA703" s="121"/>
      <c r="HDB703" s="121"/>
      <c r="HDC703" s="121"/>
      <c r="HDD703" s="121"/>
      <c r="HDE703" s="121"/>
      <c r="HDF703" s="121"/>
      <c r="HDG703" s="121"/>
      <c r="HDH703" s="121"/>
      <c r="HDI703" s="121"/>
      <c r="HDJ703" s="121"/>
      <c r="HDK703" s="121"/>
      <c r="HDL703" s="121"/>
      <c r="HDM703" s="121"/>
      <c r="HDN703" s="121"/>
      <c r="HDO703" s="121"/>
      <c r="HDP703" s="121"/>
      <c r="HDQ703" s="121"/>
      <c r="HDR703" s="121"/>
      <c r="HDS703" s="121"/>
      <c r="HDT703" s="121"/>
      <c r="HDU703" s="121"/>
      <c r="HDV703" s="121"/>
      <c r="HDW703" s="121"/>
      <c r="HDX703" s="121"/>
      <c r="HDY703" s="121"/>
      <c r="HDZ703" s="121"/>
      <c r="HEA703" s="121"/>
      <c r="HEB703" s="121"/>
      <c r="HEC703" s="121"/>
      <c r="HED703" s="121"/>
      <c r="HEE703" s="121"/>
      <c r="HEF703" s="121"/>
      <c r="HEG703" s="121"/>
      <c r="HEH703" s="121"/>
      <c r="HEI703" s="121"/>
      <c r="HEJ703" s="121"/>
      <c r="HEK703" s="121"/>
      <c r="HEL703" s="121"/>
      <c r="HEM703" s="121"/>
      <c r="HEN703" s="121"/>
      <c r="HEO703" s="121"/>
      <c r="HEP703" s="121"/>
      <c r="HEQ703" s="121"/>
      <c r="HER703" s="121"/>
      <c r="HES703" s="121"/>
      <c r="HET703" s="121"/>
      <c r="HEU703" s="121"/>
      <c r="HEV703" s="121"/>
      <c r="HEW703" s="121"/>
      <c r="HEX703" s="121"/>
      <c r="HEY703" s="121"/>
      <c r="HEZ703" s="121"/>
      <c r="HFA703" s="121"/>
      <c r="HFB703" s="121"/>
      <c r="HFC703" s="121"/>
      <c r="HFD703" s="121"/>
      <c r="HFE703" s="121"/>
      <c r="HFF703" s="121"/>
      <c r="HFG703" s="121"/>
      <c r="HFH703" s="121"/>
      <c r="HFI703" s="121"/>
      <c r="HFJ703" s="121"/>
      <c r="HFK703" s="121"/>
      <c r="HFL703" s="121"/>
      <c r="HFM703" s="121"/>
      <c r="HFN703" s="121"/>
      <c r="HFO703" s="121"/>
      <c r="HFP703" s="121"/>
      <c r="HFQ703" s="121"/>
      <c r="HFR703" s="121"/>
      <c r="HFS703" s="121"/>
      <c r="HFT703" s="121"/>
      <c r="HFU703" s="121"/>
      <c r="HFV703" s="121"/>
      <c r="HFW703" s="121"/>
      <c r="HFX703" s="121"/>
      <c r="HFY703" s="121"/>
      <c r="HFZ703" s="121"/>
      <c r="HGA703" s="121"/>
      <c r="HGB703" s="121"/>
      <c r="HGC703" s="121"/>
      <c r="HGD703" s="121"/>
      <c r="HGE703" s="121"/>
      <c r="HGF703" s="121"/>
      <c r="HGG703" s="121"/>
      <c r="HGH703" s="121"/>
      <c r="HGI703" s="121"/>
      <c r="HGJ703" s="121"/>
      <c r="HGK703" s="121"/>
      <c r="HGL703" s="121"/>
      <c r="HGM703" s="121"/>
      <c r="HGN703" s="121"/>
      <c r="HGO703" s="121"/>
      <c r="HGP703" s="121"/>
      <c r="HGQ703" s="121"/>
      <c r="HGR703" s="121"/>
      <c r="HGS703" s="121"/>
      <c r="HGT703" s="121"/>
      <c r="HGU703" s="121"/>
      <c r="HGV703" s="121"/>
      <c r="HGW703" s="121"/>
      <c r="HGX703" s="121"/>
      <c r="HGY703" s="121"/>
      <c r="HGZ703" s="121"/>
      <c r="HHA703" s="121"/>
      <c r="HHB703" s="121"/>
      <c r="HHC703" s="121"/>
      <c r="HHD703" s="121"/>
      <c r="HHE703" s="121"/>
      <c r="HHF703" s="121"/>
      <c r="HHG703" s="121"/>
      <c r="HHH703" s="121"/>
      <c r="HHI703" s="121"/>
      <c r="HHJ703" s="121"/>
      <c r="HHK703" s="121"/>
      <c r="HHL703" s="121"/>
      <c r="HHM703" s="121"/>
      <c r="HHN703" s="121"/>
      <c r="HHO703" s="121"/>
      <c r="HHP703" s="121"/>
      <c r="HHQ703" s="121"/>
      <c r="HHR703" s="121"/>
      <c r="HHS703" s="121"/>
      <c r="HHT703" s="121"/>
      <c r="HHU703" s="121"/>
      <c r="HHV703" s="121"/>
      <c r="HHW703" s="121"/>
      <c r="HHX703" s="121"/>
      <c r="HHY703" s="121"/>
      <c r="HHZ703" s="121"/>
      <c r="HIA703" s="121"/>
      <c r="HIB703" s="121"/>
      <c r="HIC703" s="121"/>
      <c r="HID703" s="121"/>
      <c r="HIE703" s="121"/>
      <c r="HIF703" s="121"/>
      <c r="HIG703" s="121"/>
      <c r="HIH703" s="121"/>
      <c r="HII703" s="121"/>
      <c r="HIJ703" s="121"/>
      <c r="HIK703" s="121"/>
      <c r="HIL703" s="121"/>
      <c r="HIM703" s="121"/>
      <c r="HIN703" s="121"/>
      <c r="HIO703" s="121"/>
      <c r="HIP703" s="121"/>
      <c r="HIQ703" s="121"/>
      <c r="HIR703" s="121"/>
      <c r="HIS703" s="121"/>
      <c r="HIT703" s="121"/>
      <c r="HIU703" s="121"/>
      <c r="HIV703" s="121"/>
      <c r="HIW703" s="121"/>
      <c r="HIX703" s="121"/>
      <c r="HIY703" s="121"/>
      <c r="HIZ703" s="121"/>
      <c r="HJA703" s="121"/>
      <c r="HJB703" s="121"/>
      <c r="HJC703" s="121"/>
      <c r="HJD703" s="121"/>
      <c r="HJE703" s="121"/>
      <c r="HJF703" s="121"/>
      <c r="HJG703" s="121"/>
      <c r="HJH703" s="121"/>
      <c r="HJI703" s="121"/>
      <c r="HJJ703" s="121"/>
      <c r="HJK703" s="121"/>
      <c r="HJL703" s="121"/>
      <c r="HJM703" s="121"/>
      <c r="HJN703" s="121"/>
      <c r="HJO703" s="121"/>
      <c r="HJP703" s="121"/>
      <c r="HJQ703" s="121"/>
      <c r="HJR703" s="121"/>
      <c r="HJS703" s="121"/>
      <c r="HJT703" s="121"/>
      <c r="HJU703" s="121"/>
      <c r="HJV703" s="121"/>
      <c r="HJW703" s="121"/>
      <c r="HJX703" s="121"/>
      <c r="HJY703" s="121"/>
      <c r="HJZ703" s="121"/>
      <c r="HKA703" s="121"/>
      <c r="HKB703" s="121"/>
      <c r="HKC703" s="121"/>
      <c r="HKD703" s="121"/>
      <c r="HKE703" s="121"/>
      <c r="HKF703" s="121"/>
      <c r="HKG703" s="121"/>
      <c r="HKH703" s="121"/>
      <c r="HKI703" s="121"/>
      <c r="HKJ703" s="121"/>
      <c r="HKK703" s="121"/>
      <c r="HKL703" s="121"/>
      <c r="HKM703" s="121"/>
      <c r="HKN703" s="121"/>
      <c r="HKO703" s="121"/>
      <c r="HKP703" s="121"/>
      <c r="HKQ703" s="121"/>
      <c r="HKR703" s="121"/>
      <c r="HKS703" s="121"/>
      <c r="HKT703" s="121"/>
      <c r="HKU703" s="121"/>
      <c r="HKV703" s="121"/>
      <c r="HKW703" s="121"/>
      <c r="HKX703" s="121"/>
      <c r="HKY703" s="121"/>
      <c r="HKZ703" s="121"/>
      <c r="HLA703" s="121"/>
      <c r="HLB703" s="121"/>
      <c r="HLC703" s="121"/>
      <c r="HLD703" s="121"/>
      <c r="HLE703" s="121"/>
      <c r="HLF703" s="121"/>
      <c r="HLG703" s="121"/>
      <c r="HLH703" s="121"/>
      <c r="HLI703" s="121"/>
      <c r="HLJ703" s="121"/>
      <c r="HLK703" s="121"/>
      <c r="HLL703" s="121"/>
      <c r="HLM703" s="121"/>
      <c r="HLN703" s="121"/>
      <c r="HLO703" s="121"/>
      <c r="HLP703" s="121"/>
      <c r="HLQ703" s="121"/>
      <c r="HLR703" s="121"/>
      <c r="HLS703" s="121"/>
      <c r="HLT703" s="121"/>
      <c r="HLU703" s="121"/>
      <c r="HLV703" s="121"/>
      <c r="HLW703" s="121"/>
      <c r="HLX703" s="121"/>
      <c r="HLY703" s="121"/>
      <c r="HLZ703" s="121"/>
      <c r="HMA703" s="121"/>
      <c r="HMB703" s="121"/>
      <c r="HMC703" s="121"/>
      <c r="HMD703" s="121"/>
      <c r="HME703" s="121"/>
      <c r="HMF703" s="121"/>
      <c r="HMG703" s="121"/>
      <c r="HMH703" s="121"/>
      <c r="HMI703" s="121"/>
      <c r="HMJ703" s="121"/>
      <c r="HMK703" s="121"/>
      <c r="HML703" s="121"/>
      <c r="HMM703" s="121"/>
      <c r="HMN703" s="121"/>
      <c r="HMO703" s="121"/>
      <c r="HMP703" s="121"/>
      <c r="HMQ703" s="121"/>
      <c r="HMR703" s="121"/>
      <c r="HMS703" s="121"/>
      <c r="HMT703" s="121"/>
      <c r="HMU703" s="121"/>
      <c r="HMV703" s="121"/>
      <c r="HMW703" s="121"/>
      <c r="HMX703" s="121"/>
      <c r="HMY703" s="121"/>
      <c r="HMZ703" s="121"/>
      <c r="HNA703" s="121"/>
      <c r="HNB703" s="121"/>
      <c r="HNC703" s="121"/>
      <c r="HND703" s="121"/>
      <c r="HNE703" s="121"/>
      <c r="HNF703" s="121"/>
      <c r="HNG703" s="121"/>
      <c r="HNH703" s="121"/>
      <c r="HNI703" s="121"/>
      <c r="HNJ703" s="121"/>
      <c r="HNK703" s="121"/>
      <c r="HNL703" s="121"/>
      <c r="HNM703" s="121"/>
      <c r="HNN703" s="121"/>
      <c r="HNO703" s="121"/>
      <c r="HNP703" s="121"/>
      <c r="HNQ703" s="121"/>
      <c r="HNR703" s="121"/>
      <c r="HNS703" s="121"/>
      <c r="HNT703" s="121"/>
      <c r="HNU703" s="121"/>
      <c r="HNV703" s="121"/>
      <c r="HNW703" s="121"/>
      <c r="HNX703" s="121"/>
      <c r="HNY703" s="121"/>
      <c r="HNZ703" s="121"/>
      <c r="HOA703" s="121"/>
      <c r="HOB703" s="121"/>
      <c r="HOC703" s="121"/>
      <c r="HOD703" s="121"/>
      <c r="HOE703" s="121"/>
      <c r="HOF703" s="121"/>
      <c r="HOG703" s="121"/>
      <c r="HOH703" s="121"/>
      <c r="HOI703" s="121"/>
      <c r="HOJ703" s="121"/>
      <c r="HOK703" s="121"/>
      <c r="HOL703" s="121"/>
      <c r="HOM703" s="121"/>
      <c r="HON703" s="121"/>
      <c r="HOO703" s="121"/>
      <c r="HOP703" s="121"/>
      <c r="HOQ703" s="121"/>
      <c r="HOR703" s="121"/>
      <c r="HOS703" s="121"/>
      <c r="HOT703" s="121"/>
      <c r="HOU703" s="121"/>
      <c r="HOV703" s="121"/>
      <c r="HOW703" s="121"/>
      <c r="HOX703" s="121"/>
      <c r="HOY703" s="121"/>
      <c r="HOZ703" s="121"/>
      <c r="HPA703" s="121"/>
      <c r="HPB703" s="121"/>
      <c r="HPC703" s="121"/>
      <c r="HPD703" s="121"/>
      <c r="HPE703" s="121"/>
      <c r="HPF703" s="121"/>
      <c r="HPG703" s="121"/>
      <c r="HPH703" s="121"/>
      <c r="HPI703" s="121"/>
      <c r="HPJ703" s="121"/>
      <c r="HPK703" s="121"/>
      <c r="HPL703" s="121"/>
      <c r="HPM703" s="121"/>
      <c r="HPN703" s="121"/>
      <c r="HPO703" s="121"/>
      <c r="HPP703" s="121"/>
      <c r="HPQ703" s="121"/>
      <c r="HPR703" s="121"/>
      <c r="HPS703" s="121"/>
      <c r="HPT703" s="121"/>
      <c r="HPU703" s="121"/>
      <c r="HPV703" s="121"/>
      <c r="HPW703" s="121"/>
      <c r="HPX703" s="121"/>
      <c r="HPY703" s="121"/>
      <c r="HPZ703" s="121"/>
      <c r="HQA703" s="121"/>
      <c r="HQB703" s="121"/>
      <c r="HQC703" s="121"/>
      <c r="HQD703" s="121"/>
      <c r="HQE703" s="121"/>
      <c r="HQF703" s="121"/>
      <c r="HQG703" s="121"/>
      <c r="HQH703" s="121"/>
      <c r="HQI703" s="121"/>
      <c r="HQJ703" s="121"/>
      <c r="HQK703" s="121"/>
      <c r="HQL703" s="121"/>
      <c r="HQM703" s="121"/>
      <c r="HQN703" s="121"/>
      <c r="HQO703" s="121"/>
      <c r="HQP703" s="121"/>
      <c r="HQQ703" s="121"/>
      <c r="HQR703" s="121"/>
      <c r="HQS703" s="121"/>
      <c r="HQT703" s="121"/>
      <c r="HQU703" s="121"/>
      <c r="HQV703" s="121"/>
      <c r="HQW703" s="121"/>
      <c r="HQX703" s="121"/>
      <c r="HQY703" s="121"/>
      <c r="HQZ703" s="121"/>
      <c r="HRA703" s="121"/>
      <c r="HRB703" s="121"/>
      <c r="HRC703" s="121"/>
      <c r="HRD703" s="121"/>
      <c r="HRE703" s="121"/>
      <c r="HRF703" s="121"/>
      <c r="HRG703" s="121"/>
      <c r="HRH703" s="121"/>
      <c r="HRI703" s="121"/>
      <c r="HRJ703" s="121"/>
      <c r="HRK703" s="121"/>
      <c r="HRL703" s="121"/>
      <c r="HRM703" s="121"/>
      <c r="HRN703" s="121"/>
      <c r="HRO703" s="121"/>
      <c r="HRP703" s="121"/>
      <c r="HRQ703" s="121"/>
      <c r="HRR703" s="121"/>
      <c r="HRS703" s="121"/>
      <c r="HRT703" s="121"/>
      <c r="HRU703" s="121"/>
      <c r="HRV703" s="121"/>
      <c r="HRW703" s="121"/>
      <c r="HRX703" s="121"/>
      <c r="HRY703" s="121"/>
      <c r="HRZ703" s="121"/>
      <c r="HSA703" s="121"/>
      <c r="HSB703" s="121"/>
      <c r="HSC703" s="121"/>
      <c r="HSD703" s="121"/>
      <c r="HSE703" s="121"/>
      <c r="HSF703" s="121"/>
      <c r="HSG703" s="121"/>
      <c r="HSH703" s="121"/>
      <c r="HSI703" s="121"/>
      <c r="HSJ703" s="121"/>
      <c r="HSK703" s="121"/>
      <c r="HSL703" s="121"/>
      <c r="HSM703" s="121"/>
      <c r="HSN703" s="121"/>
      <c r="HSO703" s="121"/>
      <c r="HSP703" s="121"/>
      <c r="HSQ703" s="121"/>
      <c r="HSR703" s="121"/>
      <c r="HSS703" s="121"/>
      <c r="HST703" s="121"/>
      <c r="HSU703" s="121"/>
      <c r="HSV703" s="121"/>
      <c r="HSW703" s="121"/>
      <c r="HSX703" s="121"/>
      <c r="HSY703" s="121"/>
      <c r="HSZ703" s="121"/>
      <c r="HTA703" s="121"/>
      <c r="HTB703" s="121"/>
      <c r="HTC703" s="121"/>
      <c r="HTD703" s="121"/>
      <c r="HTE703" s="121"/>
      <c r="HTF703" s="121"/>
      <c r="HTG703" s="121"/>
      <c r="HTH703" s="121"/>
      <c r="HTI703" s="121"/>
      <c r="HTJ703" s="121"/>
      <c r="HTK703" s="121"/>
      <c r="HTL703" s="121"/>
      <c r="HTM703" s="121"/>
      <c r="HTN703" s="121"/>
      <c r="HTO703" s="121"/>
      <c r="HTP703" s="121"/>
      <c r="HTQ703" s="121"/>
      <c r="HTR703" s="121"/>
      <c r="HTS703" s="121"/>
      <c r="HTT703" s="121"/>
      <c r="HTU703" s="121"/>
      <c r="HTV703" s="121"/>
      <c r="HTW703" s="121"/>
      <c r="HTX703" s="121"/>
      <c r="HTY703" s="121"/>
      <c r="HTZ703" s="121"/>
      <c r="HUA703" s="121"/>
      <c r="HUB703" s="121"/>
      <c r="HUC703" s="121"/>
      <c r="HUD703" s="121"/>
      <c r="HUE703" s="121"/>
      <c r="HUF703" s="121"/>
      <c r="HUG703" s="121"/>
      <c r="HUH703" s="121"/>
      <c r="HUI703" s="121"/>
      <c r="HUJ703" s="121"/>
      <c r="HUK703" s="121"/>
      <c r="HUL703" s="121"/>
      <c r="HUM703" s="121"/>
      <c r="HUN703" s="121"/>
      <c r="HUO703" s="121"/>
      <c r="HUP703" s="121"/>
      <c r="HUQ703" s="121"/>
      <c r="HUR703" s="121"/>
      <c r="HUS703" s="121"/>
      <c r="HUT703" s="121"/>
      <c r="HUU703" s="121"/>
      <c r="HUV703" s="121"/>
      <c r="HUW703" s="121"/>
      <c r="HUX703" s="121"/>
      <c r="HUY703" s="121"/>
      <c r="HUZ703" s="121"/>
      <c r="HVA703" s="121"/>
      <c r="HVB703" s="121"/>
      <c r="HVC703" s="121"/>
      <c r="HVD703" s="121"/>
      <c r="HVE703" s="121"/>
      <c r="HVF703" s="121"/>
      <c r="HVG703" s="121"/>
      <c r="HVH703" s="121"/>
      <c r="HVI703" s="121"/>
      <c r="HVJ703" s="121"/>
      <c r="HVK703" s="121"/>
      <c r="HVL703" s="121"/>
      <c r="HVM703" s="121"/>
      <c r="HVN703" s="121"/>
      <c r="HVO703" s="121"/>
      <c r="HVP703" s="121"/>
      <c r="HVQ703" s="121"/>
      <c r="HVR703" s="121"/>
      <c r="HVS703" s="121"/>
      <c r="HVT703" s="121"/>
      <c r="HVU703" s="121"/>
      <c r="HVV703" s="121"/>
      <c r="HVW703" s="121"/>
      <c r="HVX703" s="121"/>
      <c r="HVY703" s="121"/>
      <c r="HVZ703" s="121"/>
      <c r="HWA703" s="121"/>
      <c r="HWB703" s="121"/>
      <c r="HWC703" s="121"/>
      <c r="HWD703" s="121"/>
      <c r="HWE703" s="121"/>
      <c r="HWF703" s="121"/>
      <c r="HWG703" s="121"/>
      <c r="HWH703" s="121"/>
      <c r="HWI703" s="121"/>
      <c r="HWJ703" s="121"/>
      <c r="HWK703" s="121"/>
      <c r="HWL703" s="121"/>
      <c r="HWM703" s="121"/>
      <c r="HWN703" s="121"/>
      <c r="HWO703" s="121"/>
      <c r="HWP703" s="121"/>
      <c r="HWQ703" s="121"/>
      <c r="HWR703" s="121"/>
      <c r="HWS703" s="121"/>
      <c r="HWT703" s="121"/>
      <c r="HWU703" s="121"/>
      <c r="HWV703" s="121"/>
      <c r="HWW703" s="121"/>
      <c r="HWX703" s="121"/>
      <c r="HWY703" s="121"/>
      <c r="HWZ703" s="121"/>
      <c r="HXA703" s="121"/>
      <c r="HXB703" s="121"/>
      <c r="HXC703" s="121"/>
      <c r="HXD703" s="121"/>
      <c r="HXE703" s="121"/>
      <c r="HXF703" s="121"/>
      <c r="HXG703" s="121"/>
      <c r="HXH703" s="121"/>
      <c r="HXI703" s="121"/>
      <c r="HXJ703" s="121"/>
      <c r="HXK703" s="121"/>
      <c r="HXL703" s="121"/>
      <c r="HXM703" s="121"/>
      <c r="HXN703" s="121"/>
      <c r="HXO703" s="121"/>
      <c r="HXP703" s="121"/>
      <c r="HXQ703" s="121"/>
      <c r="HXR703" s="121"/>
      <c r="HXS703" s="121"/>
      <c r="HXT703" s="121"/>
      <c r="HXU703" s="121"/>
      <c r="HXV703" s="121"/>
      <c r="HXW703" s="121"/>
      <c r="HXX703" s="121"/>
      <c r="HXY703" s="121"/>
      <c r="HXZ703" s="121"/>
      <c r="HYA703" s="121"/>
      <c r="HYB703" s="121"/>
      <c r="HYC703" s="121"/>
      <c r="HYD703" s="121"/>
      <c r="HYE703" s="121"/>
      <c r="HYF703" s="121"/>
      <c r="HYG703" s="121"/>
      <c r="HYH703" s="121"/>
      <c r="HYI703" s="121"/>
      <c r="HYJ703" s="121"/>
      <c r="HYK703" s="121"/>
      <c r="HYL703" s="121"/>
      <c r="HYM703" s="121"/>
      <c r="HYN703" s="121"/>
      <c r="HYO703" s="121"/>
      <c r="HYP703" s="121"/>
      <c r="HYQ703" s="121"/>
      <c r="HYR703" s="121"/>
      <c r="HYS703" s="121"/>
      <c r="HYT703" s="121"/>
      <c r="HYU703" s="121"/>
      <c r="HYV703" s="121"/>
      <c r="HYW703" s="121"/>
      <c r="HYX703" s="121"/>
      <c r="HYY703" s="121"/>
      <c r="HYZ703" s="121"/>
      <c r="HZA703" s="121"/>
      <c r="HZB703" s="121"/>
      <c r="HZC703" s="121"/>
      <c r="HZD703" s="121"/>
      <c r="HZE703" s="121"/>
      <c r="HZF703" s="121"/>
      <c r="HZG703" s="121"/>
      <c r="HZH703" s="121"/>
      <c r="HZI703" s="121"/>
      <c r="HZJ703" s="121"/>
      <c r="HZK703" s="121"/>
      <c r="HZL703" s="121"/>
      <c r="HZM703" s="121"/>
      <c r="HZN703" s="121"/>
      <c r="HZO703" s="121"/>
      <c r="HZP703" s="121"/>
      <c r="HZQ703" s="121"/>
      <c r="HZR703" s="121"/>
      <c r="HZS703" s="121"/>
      <c r="HZT703" s="121"/>
      <c r="HZU703" s="121"/>
      <c r="HZV703" s="121"/>
      <c r="HZW703" s="121"/>
      <c r="HZX703" s="121"/>
      <c r="HZY703" s="121"/>
      <c r="HZZ703" s="121"/>
      <c r="IAA703" s="121"/>
      <c r="IAB703" s="121"/>
      <c r="IAC703" s="121"/>
      <c r="IAD703" s="121"/>
      <c r="IAE703" s="121"/>
      <c r="IAF703" s="121"/>
      <c r="IAG703" s="121"/>
      <c r="IAH703" s="121"/>
      <c r="IAI703" s="121"/>
      <c r="IAJ703" s="121"/>
      <c r="IAK703" s="121"/>
      <c r="IAL703" s="121"/>
      <c r="IAM703" s="121"/>
      <c r="IAN703" s="121"/>
      <c r="IAO703" s="121"/>
      <c r="IAP703" s="121"/>
      <c r="IAQ703" s="121"/>
      <c r="IAR703" s="121"/>
      <c r="IAS703" s="121"/>
      <c r="IAT703" s="121"/>
      <c r="IAU703" s="121"/>
      <c r="IAV703" s="121"/>
      <c r="IAW703" s="121"/>
      <c r="IAX703" s="121"/>
      <c r="IAY703" s="121"/>
      <c r="IAZ703" s="121"/>
      <c r="IBA703" s="121"/>
      <c r="IBB703" s="121"/>
      <c r="IBC703" s="121"/>
      <c r="IBD703" s="121"/>
      <c r="IBE703" s="121"/>
      <c r="IBF703" s="121"/>
      <c r="IBG703" s="121"/>
      <c r="IBH703" s="121"/>
      <c r="IBI703" s="121"/>
      <c r="IBJ703" s="121"/>
      <c r="IBK703" s="121"/>
      <c r="IBL703" s="121"/>
      <c r="IBM703" s="121"/>
      <c r="IBN703" s="121"/>
      <c r="IBO703" s="121"/>
      <c r="IBP703" s="121"/>
      <c r="IBQ703" s="121"/>
      <c r="IBR703" s="121"/>
      <c r="IBS703" s="121"/>
      <c r="IBT703" s="121"/>
      <c r="IBU703" s="121"/>
      <c r="IBV703" s="121"/>
      <c r="IBW703" s="121"/>
      <c r="IBX703" s="121"/>
      <c r="IBY703" s="121"/>
      <c r="IBZ703" s="121"/>
      <c r="ICA703" s="121"/>
      <c r="ICB703" s="121"/>
      <c r="ICC703" s="121"/>
      <c r="ICD703" s="121"/>
      <c r="ICE703" s="121"/>
      <c r="ICF703" s="121"/>
      <c r="ICG703" s="121"/>
      <c r="ICH703" s="121"/>
      <c r="ICI703" s="121"/>
      <c r="ICJ703" s="121"/>
      <c r="ICK703" s="121"/>
      <c r="ICL703" s="121"/>
      <c r="ICM703" s="121"/>
      <c r="ICN703" s="121"/>
      <c r="ICO703" s="121"/>
      <c r="ICP703" s="121"/>
      <c r="ICQ703" s="121"/>
      <c r="ICR703" s="121"/>
      <c r="ICS703" s="121"/>
      <c r="ICT703" s="121"/>
      <c r="ICU703" s="121"/>
      <c r="ICV703" s="121"/>
      <c r="ICW703" s="121"/>
      <c r="ICX703" s="121"/>
      <c r="ICY703" s="121"/>
      <c r="ICZ703" s="121"/>
      <c r="IDA703" s="121"/>
      <c r="IDB703" s="121"/>
      <c r="IDC703" s="121"/>
      <c r="IDD703" s="121"/>
      <c r="IDE703" s="121"/>
      <c r="IDF703" s="121"/>
      <c r="IDG703" s="121"/>
      <c r="IDH703" s="121"/>
      <c r="IDI703" s="121"/>
      <c r="IDJ703" s="121"/>
      <c r="IDK703" s="121"/>
      <c r="IDL703" s="121"/>
      <c r="IDM703" s="121"/>
      <c r="IDN703" s="121"/>
      <c r="IDO703" s="121"/>
      <c r="IDP703" s="121"/>
      <c r="IDQ703" s="121"/>
      <c r="IDR703" s="121"/>
      <c r="IDS703" s="121"/>
      <c r="IDT703" s="121"/>
      <c r="IDU703" s="121"/>
      <c r="IDV703" s="121"/>
      <c r="IDW703" s="121"/>
      <c r="IDX703" s="121"/>
      <c r="IDY703" s="121"/>
      <c r="IDZ703" s="121"/>
      <c r="IEA703" s="121"/>
      <c r="IEB703" s="121"/>
      <c r="IEC703" s="121"/>
      <c r="IED703" s="121"/>
      <c r="IEE703" s="121"/>
      <c r="IEF703" s="121"/>
      <c r="IEG703" s="121"/>
      <c r="IEH703" s="121"/>
      <c r="IEI703" s="121"/>
      <c r="IEJ703" s="121"/>
      <c r="IEK703" s="121"/>
      <c r="IEL703" s="121"/>
      <c r="IEM703" s="121"/>
      <c r="IEN703" s="121"/>
      <c r="IEO703" s="121"/>
      <c r="IEP703" s="121"/>
      <c r="IEQ703" s="121"/>
      <c r="IER703" s="121"/>
      <c r="IES703" s="121"/>
      <c r="IET703" s="121"/>
      <c r="IEU703" s="121"/>
      <c r="IEV703" s="121"/>
      <c r="IEW703" s="121"/>
      <c r="IEX703" s="121"/>
      <c r="IEY703" s="121"/>
      <c r="IEZ703" s="121"/>
      <c r="IFA703" s="121"/>
      <c r="IFB703" s="121"/>
      <c r="IFC703" s="121"/>
      <c r="IFD703" s="121"/>
      <c r="IFE703" s="121"/>
      <c r="IFF703" s="121"/>
      <c r="IFG703" s="121"/>
      <c r="IFH703" s="121"/>
      <c r="IFI703" s="121"/>
      <c r="IFJ703" s="121"/>
      <c r="IFK703" s="121"/>
      <c r="IFL703" s="121"/>
      <c r="IFM703" s="121"/>
      <c r="IFN703" s="121"/>
      <c r="IFO703" s="121"/>
      <c r="IFP703" s="121"/>
      <c r="IFQ703" s="121"/>
      <c r="IFR703" s="121"/>
      <c r="IFS703" s="121"/>
      <c r="IFT703" s="121"/>
      <c r="IFU703" s="121"/>
      <c r="IFV703" s="121"/>
      <c r="IFW703" s="121"/>
      <c r="IFX703" s="121"/>
      <c r="IFY703" s="121"/>
      <c r="IFZ703" s="121"/>
      <c r="IGA703" s="121"/>
      <c r="IGB703" s="121"/>
      <c r="IGC703" s="121"/>
      <c r="IGD703" s="121"/>
      <c r="IGE703" s="121"/>
      <c r="IGF703" s="121"/>
      <c r="IGG703" s="121"/>
      <c r="IGH703" s="121"/>
      <c r="IGI703" s="121"/>
      <c r="IGJ703" s="121"/>
      <c r="IGK703" s="121"/>
      <c r="IGL703" s="121"/>
      <c r="IGM703" s="121"/>
      <c r="IGN703" s="121"/>
      <c r="IGO703" s="121"/>
      <c r="IGP703" s="121"/>
      <c r="IGQ703" s="121"/>
      <c r="IGR703" s="121"/>
      <c r="IGS703" s="121"/>
      <c r="IGT703" s="121"/>
      <c r="IGU703" s="121"/>
      <c r="IGV703" s="121"/>
      <c r="IGW703" s="121"/>
      <c r="IGX703" s="121"/>
      <c r="IGY703" s="121"/>
      <c r="IGZ703" s="121"/>
      <c r="IHA703" s="121"/>
      <c r="IHB703" s="121"/>
      <c r="IHC703" s="121"/>
      <c r="IHD703" s="121"/>
      <c r="IHE703" s="121"/>
      <c r="IHF703" s="121"/>
      <c r="IHG703" s="121"/>
      <c r="IHH703" s="121"/>
      <c r="IHI703" s="121"/>
      <c r="IHJ703" s="121"/>
      <c r="IHK703" s="121"/>
      <c r="IHL703" s="121"/>
      <c r="IHM703" s="121"/>
      <c r="IHN703" s="121"/>
      <c r="IHO703" s="121"/>
      <c r="IHP703" s="121"/>
      <c r="IHQ703" s="121"/>
      <c r="IHR703" s="121"/>
      <c r="IHS703" s="121"/>
      <c r="IHT703" s="121"/>
      <c r="IHU703" s="121"/>
      <c r="IHV703" s="121"/>
      <c r="IHW703" s="121"/>
      <c r="IHX703" s="121"/>
      <c r="IHY703" s="121"/>
      <c r="IHZ703" s="121"/>
      <c r="IIA703" s="121"/>
      <c r="IIB703" s="121"/>
      <c r="IIC703" s="121"/>
      <c r="IID703" s="121"/>
      <c r="IIE703" s="121"/>
      <c r="IIF703" s="121"/>
      <c r="IIG703" s="121"/>
      <c r="IIH703" s="121"/>
      <c r="III703" s="121"/>
      <c r="IIJ703" s="121"/>
      <c r="IIK703" s="121"/>
      <c r="IIL703" s="121"/>
      <c r="IIM703" s="121"/>
      <c r="IIN703" s="121"/>
      <c r="IIO703" s="121"/>
      <c r="IIP703" s="121"/>
      <c r="IIQ703" s="121"/>
      <c r="IIR703" s="121"/>
      <c r="IIS703" s="121"/>
      <c r="IIT703" s="121"/>
      <c r="IIU703" s="121"/>
      <c r="IIV703" s="121"/>
      <c r="IIW703" s="121"/>
      <c r="IIX703" s="121"/>
      <c r="IIY703" s="121"/>
      <c r="IIZ703" s="121"/>
      <c r="IJA703" s="121"/>
      <c r="IJB703" s="121"/>
      <c r="IJC703" s="121"/>
      <c r="IJD703" s="121"/>
      <c r="IJE703" s="121"/>
      <c r="IJF703" s="121"/>
      <c r="IJG703" s="121"/>
      <c r="IJH703" s="121"/>
      <c r="IJI703" s="121"/>
      <c r="IJJ703" s="121"/>
      <c r="IJK703" s="121"/>
      <c r="IJL703" s="121"/>
      <c r="IJM703" s="121"/>
      <c r="IJN703" s="121"/>
      <c r="IJO703" s="121"/>
      <c r="IJP703" s="121"/>
      <c r="IJQ703" s="121"/>
      <c r="IJR703" s="121"/>
      <c r="IJS703" s="121"/>
      <c r="IJT703" s="121"/>
      <c r="IJU703" s="121"/>
      <c r="IJV703" s="121"/>
      <c r="IJW703" s="121"/>
      <c r="IJX703" s="121"/>
      <c r="IJY703" s="121"/>
      <c r="IJZ703" s="121"/>
      <c r="IKA703" s="121"/>
      <c r="IKB703" s="121"/>
      <c r="IKC703" s="121"/>
      <c r="IKD703" s="121"/>
      <c r="IKE703" s="121"/>
      <c r="IKF703" s="121"/>
      <c r="IKG703" s="121"/>
      <c r="IKH703" s="121"/>
      <c r="IKI703" s="121"/>
      <c r="IKJ703" s="121"/>
      <c r="IKK703" s="121"/>
      <c r="IKL703" s="121"/>
      <c r="IKM703" s="121"/>
      <c r="IKN703" s="121"/>
      <c r="IKO703" s="121"/>
      <c r="IKP703" s="121"/>
      <c r="IKQ703" s="121"/>
      <c r="IKR703" s="121"/>
      <c r="IKS703" s="121"/>
      <c r="IKT703" s="121"/>
      <c r="IKU703" s="121"/>
      <c r="IKV703" s="121"/>
      <c r="IKW703" s="121"/>
      <c r="IKX703" s="121"/>
      <c r="IKY703" s="121"/>
      <c r="IKZ703" s="121"/>
      <c r="ILA703" s="121"/>
      <c r="ILB703" s="121"/>
      <c r="ILC703" s="121"/>
      <c r="ILD703" s="121"/>
      <c r="ILE703" s="121"/>
      <c r="ILF703" s="121"/>
      <c r="ILG703" s="121"/>
      <c r="ILH703" s="121"/>
      <c r="ILI703" s="121"/>
      <c r="ILJ703" s="121"/>
      <c r="ILK703" s="121"/>
      <c r="ILL703" s="121"/>
      <c r="ILM703" s="121"/>
      <c r="ILN703" s="121"/>
      <c r="ILO703" s="121"/>
      <c r="ILP703" s="121"/>
      <c r="ILQ703" s="121"/>
      <c r="ILR703" s="121"/>
      <c r="ILS703" s="121"/>
      <c r="ILT703" s="121"/>
      <c r="ILU703" s="121"/>
      <c r="ILV703" s="121"/>
      <c r="ILW703" s="121"/>
      <c r="ILX703" s="121"/>
      <c r="ILY703" s="121"/>
      <c r="ILZ703" s="121"/>
      <c r="IMA703" s="121"/>
      <c r="IMB703" s="121"/>
      <c r="IMC703" s="121"/>
      <c r="IMD703" s="121"/>
      <c r="IME703" s="121"/>
      <c r="IMF703" s="121"/>
      <c r="IMG703" s="121"/>
      <c r="IMH703" s="121"/>
      <c r="IMI703" s="121"/>
      <c r="IMJ703" s="121"/>
      <c r="IMK703" s="121"/>
      <c r="IML703" s="121"/>
      <c r="IMM703" s="121"/>
      <c r="IMN703" s="121"/>
      <c r="IMO703" s="121"/>
      <c r="IMP703" s="121"/>
      <c r="IMQ703" s="121"/>
      <c r="IMR703" s="121"/>
      <c r="IMS703" s="121"/>
      <c r="IMT703" s="121"/>
      <c r="IMU703" s="121"/>
      <c r="IMV703" s="121"/>
      <c r="IMW703" s="121"/>
      <c r="IMX703" s="121"/>
      <c r="IMY703" s="121"/>
      <c r="IMZ703" s="121"/>
      <c r="INA703" s="121"/>
      <c r="INB703" s="121"/>
      <c r="INC703" s="121"/>
      <c r="IND703" s="121"/>
      <c r="INE703" s="121"/>
      <c r="INF703" s="121"/>
      <c r="ING703" s="121"/>
      <c r="INH703" s="121"/>
      <c r="INI703" s="121"/>
      <c r="INJ703" s="121"/>
      <c r="INK703" s="121"/>
      <c r="INL703" s="121"/>
      <c r="INM703" s="121"/>
      <c r="INN703" s="121"/>
      <c r="INO703" s="121"/>
      <c r="INP703" s="121"/>
      <c r="INQ703" s="121"/>
      <c r="INR703" s="121"/>
      <c r="INS703" s="121"/>
      <c r="INT703" s="121"/>
      <c r="INU703" s="121"/>
      <c r="INV703" s="121"/>
      <c r="INW703" s="121"/>
      <c r="INX703" s="121"/>
      <c r="INY703" s="121"/>
      <c r="INZ703" s="121"/>
      <c r="IOA703" s="121"/>
      <c r="IOB703" s="121"/>
      <c r="IOC703" s="121"/>
      <c r="IOD703" s="121"/>
      <c r="IOE703" s="121"/>
      <c r="IOF703" s="121"/>
      <c r="IOG703" s="121"/>
      <c r="IOH703" s="121"/>
      <c r="IOI703" s="121"/>
      <c r="IOJ703" s="121"/>
      <c r="IOK703" s="121"/>
      <c r="IOL703" s="121"/>
      <c r="IOM703" s="121"/>
      <c r="ION703" s="121"/>
      <c r="IOO703" s="121"/>
      <c r="IOP703" s="121"/>
      <c r="IOQ703" s="121"/>
      <c r="IOR703" s="121"/>
      <c r="IOS703" s="121"/>
      <c r="IOT703" s="121"/>
      <c r="IOU703" s="121"/>
      <c r="IOV703" s="121"/>
      <c r="IOW703" s="121"/>
      <c r="IOX703" s="121"/>
      <c r="IOY703" s="121"/>
      <c r="IOZ703" s="121"/>
      <c r="IPA703" s="121"/>
      <c r="IPB703" s="121"/>
      <c r="IPC703" s="121"/>
      <c r="IPD703" s="121"/>
      <c r="IPE703" s="121"/>
      <c r="IPF703" s="121"/>
      <c r="IPG703" s="121"/>
      <c r="IPH703" s="121"/>
      <c r="IPI703" s="121"/>
      <c r="IPJ703" s="121"/>
      <c r="IPK703" s="121"/>
      <c r="IPL703" s="121"/>
      <c r="IPM703" s="121"/>
      <c r="IPN703" s="121"/>
      <c r="IPO703" s="121"/>
      <c r="IPP703" s="121"/>
      <c r="IPQ703" s="121"/>
      <c r="IPR703" s="121"/>
      <c r="IPS703" s="121"/>
      <c r="IPT703" s="121"/>
      <c r="IPU703" s="121"/>
      <c r="IPV703" s="121"/>
      <c r="IPW703" s="121"/>
      <c r="IPX703" s="121"/>
      <c r="IPY703" s="121"/>
      <c r="IPZ703" s="121"/>
      <c r="IQA703" s="121"/>
      <c r="IQB703" s="121"/>
      <c r="IQC703" s="121"/>
      <c r="IQD703" s="121"/>
      <c r="IQE703" s="121"/>
      <c r="IQF703" s="121"/>
      <c r="IQG703" s="121"/>
      <c r="IQH703" s="121"/>
      <c r="IQI703" s="121"/>
      <c r="IQJ703" s="121"/>
      <c r="IQK703" s="121"/>
      <c r="IQL703" s="121"/>
      <c r="IQM703" s="121"/>
      <c r="IQN703" s="121"/>
      <c r="IQO703" s="121"/>
      <c r="IQP703" s="121"/>
      <c r="IQQ703" s="121"/>
      <c r="IQR703" s="121"/>
      <c r="IQS703" s="121"/>
      <c r="IQT703" s="121"/>
      <c r="IQU703" s="121"/>
      <c r="IQV703" s="121"/>
      <c r="IQW703" s="121"/>
      <c r="IQX703" s="121"/>
      <c r="IQY703" s="121"/>
      <c r="IQZ703" s="121"/>
      <c r="IRA703" s="121"/>
      <c r="IRB703" s="121"/>
      <c r="IRC703" s="121"/>
      <c r="IRD703" s="121"/>
      <c r="IRE703" s="121"/>
      <c r="IRF703" s="121"/>
      <c r="IRG703" s="121"/>
      <c r="IRH703" s="121"/>
      <c r="IRI703" s="121"/>
      <c r="IRJ703" s="121"/>
      <c r="IRK703" s="121"/>
      <c r="IRL703" s="121"/>
      <c r="IRM703" s="121"/>
      <c r="IRN703" s="121"/>
      <c r="IRO703" s="121"/>
      <c r="IRP703" s="121"/>
      <c r="IRQ703" s="121"/>
      <c r="IRR703" s="121"/>
      <c r="IRS703" s="121"/>
      <c r="IRT703" s="121"/>
      <c r="IRU703" s="121"/>
      <c r="IRV703" s="121"/>
      <c r="IRW703" s="121"/>
      <c r="IRX703" s="121"/>
      <c r="IRY703" s="121"/>
      <c r="IRZ703" s="121"/>
      <c r="ISA703" s="121"/>
      <c r="ISB703" s="121"/>
      <c r="ISC703" s="121"/>
      <c r="ISD703" s="121"/>
      <c r="ISE703" s="121"/>
      <c r="ISF703" s="121"/>
      <c r="ISG703" s="121"/>
      <c r="ISH703" s="121"/>
      <c r="ISI703" s="121"/>
      <c r="ISJ703" s="121"/>
      <c r="ISK703" s="121"/>
      <c r="ISL703" s="121"/>
      <c r="ISM703" s="121"/>
      <c r="ISN703" s="121"/>
      <c r="ISO703" s="121"/>
      <c r="ISP703" s="121"/>
      <c r="ISQ703" s="121"/>
      <c r="ISR703" s="121"/>
      <c r="ISS703" s="121"/>
      <c r="IST703" s="121"/>
      <c r="ISU703" s="121"/>
      <c r="ISV703" s="121"/>
      <c r="ISW703" s="121"/>
      <c r="ISX703" s="121"/>
      <c r="ISY703" s="121"/>
      <c r="ISZ703" s="121"/>
      <c r="ITA703" s="121"/>
      <c r="ITB703" s="121"/>
      <c r="ITC703" s="121"/>
      <c r="ITD703" s="121"/>
      <c r="ITE703" s="121"/>
      <c r="ITF703" s="121"/>
      <c r="ITG703" s="121"/>
      <c r="ITH703" s="121"/>
      <c r="ITI703" s="121"/>
      <c r="ITJ703" s="121"/>
      <c r="ITK703" s="121"/>
      <c r="ITL703" s="121"/>
      <c r="ITM703" s="121"/>
      <c r="ITN703" s="121"/>
      <c r="ITO703" s="121"/>
      <c r="ITP703" s="121"/>
      <c r="ITQ703" s="121"/>
      <c r="ITR703" s="121"/>
      <c r="ITS703" s="121"/>
      <c r="ITT703" s="121"/>
      <c r="ITU703" s="121"/>
      <c r="ITV703" s="121"/>
      <c r="ITW703" s="121"/>
      <c r="ITX703" s="121"/>
      <c r="ITY703" s="121"/>
      <c r="ITZ703" s="121"/>
      <c r="IUA703" s="121"/>
      <c r="IUB703" s="121"/>
      <c r="IUC703" s="121"/>
      <c r="IUD703" s="121"/>
      <c r="IUE703" s="121"/>
      <c r="IUF703" s="121"/>
      <c r="IUG703" s="121"/>
      <c r="IUH703" s="121"/>
      <c r="IUI703" s="121"/>
      <c r="IUJ703" s="121"/>
      <c r="IUK703" s="121"/>
      <c r="IUL703" s="121"/>
      <c r="IUM703" s="121"/>
      <c r="IUN703" s="121"/>
      <c r="IUO703" s="121"/>
      <c r="IUP703" s="121"/>
      <c r="IUQ703" s="121"/>
      <c r="IUR703" s="121"/>
      <c r="IUS703" s="121"/>
      <c r="IUT703" s="121"/>
      <c r="IUU703" s="121"/>
      <c r="IUV703" s="121"/>
      <c r="IUW703" s="121"/>
      <c r="IUX703" s="121"/>
      <c r="IUY703" s="121"/>
      <c r="IUZ703" s="121"/>
      <c r="IVA703" s="121"/>
      <c r="IVB703" s="121"/>
      <c r="IVC703" s="121"/>
      <c r="IVD703" s="121"/>
      <c r="IVE703" s="121"/>
      <c r="IVF703" s="121"/>
      <c r="IVG703" s="121"/>
      <c r="IVH703" s="121"/>
      <c r="IVI703" s="121"/>
      <c r="IVJ703" s="121"/>
      <c r="IVK703" s="121"/>
      <c r="IVL703" s="121"/>
      <c r="IVM703" s="121"/>
      <c r="IVN703" s="121"/>
      <c r="IVO703" s="121"/>
      <c r="IVP703" s="121"/>
      <c r="IVQ703" s="121"/>
      <c r="IVR703" s="121"/>
      <c r="IVS703" s="121"/>
      <c r="IVT703" s="121"/>
      <c r="IVU703" s="121"/>
      <c r="IVV703" s="121"/>
      <c r="IVW703" s="121"/>
      <c r="IVX703" s="121"/>
      <c r="IVY703" s="121"/>
      <c r="IVZ703" s="121"/>
      <c r="IWA703" s="121"/>
      <c r="IWB703" s="121"/>
      <c r="IWC703" s="121"/>
      <c r="IWD703" s="121"/>
      <c r="IWE703" s="121"/>
      <c r="IWF703" s="121"/>
      <c r="IWG703" s="121"/>
      <c r="IWH703" s="121"/>
      <c r="IWI703" s="121"/>
      <c r="IWJ703" s="121"/>
      <c r="IWK703" s="121"/>
      <c r="IWL703" s="121"/>
      <c r="IWM703" s="121"/>
      <c r="IWN703" s="121"/>
      <c r="IWO703" s="121"/>
      <c r="IWP703" s="121"/>
      <c r="IWQ703" s="121"/>
      <c r="IWR703" s="121"/>
      <c r="IWS703" s="121"/>
      <c r="IWT703" s="121"/>
      <c r="IWU703" s="121"/>
      <c r="IWV703" s="121"/>
      <c r="IWW703" s="121"/>
      <c r="IWX703" s="121"/>
      <c r="IWY703" s="121"/>
      <c r="IWZ703" s="121"/>
      <c r="IXA703" s="121"/>
      <c r="IXB703" s="121"/>
      <c r="IXC703" s="121"/>
      <c r="IXD703" s="121"/>
      <c r="IXE703" s="121"/>
      <c r="IXF703" s="121"/>
      <c r="IXG703" s="121"/>
      <c r="IXH703" s="121"/>
      <c r="IXI703" s="121"/>
      <c r="IXJ703" s="121"/>
      <c r="IXK703" s="121"/>
      <c r="IXL703" s="121"/>
      <c r="IXM703" s="121"/>
      <c r="IXN703" s="121"/>
      <c r="IXO703" s="121"/>
      <c r="IXP703" s="121"/>
      <c r="IXQ703" s="121"/>
      <c r="IXR703" s="121"/>
      <c r="IXS703" s="121"/>
      <c r="IXT703" s="121"/>
      <c r="IXU703" s="121"/>
      <c r="IXV703" s="121"/>
      <c r="IXW703" s="121"/>
      <c r="IXX703" s="121"/>
      <c r="IXY703" s="121"/>
      <c r="IXZ703" s="121"/>
      <c r="IYA703" s="121"/>
      <c r="IYB703" s="121"/>
      <c r="IYC703" s="121"/>
      <c r="IYD703" s="121"/>
      <c r="IYE703" s="121"/>
      <c r="IYF703" s="121"/>
      <c r="IYG703" s="121"/>
      <c r="IYH703" s="121"/>
      <c r="IYI703" s="121"/>
      <c r="IYJ703" s="121"/>
      <c r="IYK703" s="121"/>
      <c r="IYL703" s="121"/>
      <c r="IYM703" s="121"/>
      <c r="IYN703" s="121"/>
      <c r="IYO703" s="121"/>
      <c r="IYP703" s="121"/>
      <c r="IYQ703" s="121"/>
      <c r="IYR703" s="121"/>
      <c r="IYS703" s="121"/>
      <c r="IYT703" s="121"/>
      <c r="IYU703" s="121"/>
      <c r="IYV703" s="121"/>
      <c r="IYW703" s="121"/>
      <c r="IYX703" s="121"/>
      <c r="IYY703" s="121"/>
      <c r="IYZ703" s="121"/>
      <c r="IZA703" s="121"/>
      <c r="IZB703" s="121"/>
      <c r="IZC703" s="121"/>
      <c r="IZD703" s="121"/>
      <c r="IZE703" s="121"/>
      <c r="IZF703" s="121"/>
      <c r="IZG703" s="121"/>
      <c r="IZH703" s="121"/>
      <c r="IZI703" s="121"/>
      <c r="IZJ703" s="121"/>
      <c r="IZK703" s="121"/>
      <c r="IZL703" s="121"/>
      <c r="IZM703" s="121"/>
      <c r="IZN703" s="121"/>
      <c r="IZO703" s="121"/>
      <c r="IZP703" s="121"/>
      <c r="IZQ703" s="121"/>
      <c r="IZR703" s="121"/>
      <c r="IZS703" s="121"/>
      <c r="IZT703" s="121"/>
      <c r="IZU703" s="121"/>
      <c r="IZV703" s="121"/>
      <c r="IZW703" s="121"/>
      <c r="IZX703" s="121"/>
      <c r="IZY703" s="121"/>
      <c r="IZZ703" s="121"/>
      <c r="JAA703" s="121"/>
      <c r="JAB703" s="121"/>
      <c r="JAC703" s="121"/>
      <c r="JAD703" s="121"/>
      <c r="JAE703" s="121"/>
      <c r="JAF703" s="121"/>
      <c r="JAG703" s="121"/>
      <c r="JAH703" s="121"/>
      <c r="JAI703" s="121"/>
      <c r="JAJ703" s="121"/>
      <c r="JAK703" s="121"/>
      <c r="JAL703" s="121"/>
      <c r="JAM703" s="121"/>
      <c r="JAN703" s="121"/>
      <c r="JAO703" s="121"/>
      <c r="JAP703" s="121"/>
      <c r="JAQ703" s="121"/>
      <c r="JAR703" s="121"/>
      <c r="JAS703" s="121"/>
      <c r="JAT703" s="121"/>
      <c r="JAU703" s="121"/>
      <c r="JAV703" s="121"/>
      <c r="JAW703" s="121"/>
      <c r="JAX703" s="121"/>
      <c r="JAY703" s="121"/>
      <c r="JAZ703" s="121"/>
      <c r="JBA703" s="121"/>
      <c r="JBB703" s="121"/>
      <c r="JBC703" s="121"/>
      <c r="JBD703" s="121"/>
      <c r="JBE703" s="121"/>
      <c r="JBF703" s="121"/>
      <c r="JBG703" s="121"/>
      <c r="JBH703" s="121"/>
      <c r="JBI703" s="121"/>
      <c r="JBJ703" s="121"/>
      <c r="JBK703" s="121"/>
      <c r="JBL703" s="121"/>
      <c r="JBM703" s="121"/>
      <c r="JBN703" s="121"/>
      <c r="JBO703" s="121"/>
      <c r="JBP703" s="121"/>
      <c r="JBQ703" s="121"/>
      <c r="JBR703" s="121"/>
      <c r="JBS703" s="121"/>
      <c r="JBT703" s="121"/>
      <c r="JBU703" s="121"/>
      <c r="JBV703" s="121"/>
      <c r="JBW703" s="121"/>
      <c r="JBX703" s="121"/>
      <c r="JBY703" s="121"/>
      <c r="JBZ703" s="121"/>
      <c r="JCA703" s="121"/>
      <c r="JCB703" s="121"/>
      <c r="JCC703" s="121"/>
      <c r="JCD703" s="121"/>
      <c r="JCE703" s="121"/>
      <c r="JCF703" s="121"/>
      <c r="JCG703" s="121"/>
      <c r="JCH703" s="121"/>
      <c r="JCI703" s="121"/>
      <c r="JCJ703" s="121"/>
      <c r="JCK703" s="121"/>
      <c r="JCL703" s="121"/>
      <c r="JCM703" s="121"/>
      <c r="JCN703" s="121"/>
      <c r="JCO703" s="121"/>
      <c r="JCP703" s="121"/>
      <c r="JCQ703" s="121"/>
      <c r="JCR703" s="121"/>
      <c r="JCS703" s="121"/>
      <c r="JCT703" s="121"/>
      <c r="JCU703" s="121"/>
      <c r="JCV703" s="121"/>
      <c r="JCW703" s="121"/>
      <c r="JCX703" s="121"/>
      <c r="JCY703" s="121"/>
      <c r="JCZ703" s="121"/>
      <c r="JDA703" s="121"/>
      <c r="JDB703" s="121"/>
      <c r="JDC703" s="121"/>
      <c r="JDD703" s="121"/>
      <c r="JDE703" s="121"/>
      <c r="JDF703" s="121"/>
      <c r="JDG703" s="121"/>
      <c r="JDH703" s="121"/>
      <c r="JDI703" s="121"/>
      <c r="JDJ703" s="121"/>
      <c r="JDK703" s="121"/>
      <c r="JDL703" s="121"/>
      <c r="JDM703" s="121"/>
      <c r="JDN703" s="121"/>
      <c r="JDO703" s="121"/>
      <c r="JDP703" s="121"/>
      <c r="JDQ703" s="121"/>
      <c r="JDR703" s="121"/>
      <c r="JDS703" s="121"/>
      <c r="JDT703" s="121"/>
      <c r="JDU703" s="121"/>
      <c r="JDV703" s="121"/>
      <c r="JDW703" s="121"/>
      <c r="JDX703" s="121"/>
      <c r="JDY703" s="121"/>
      <c r="JDZ703" s="121"/>
      <c r="JEA703" s="121"/>
      <c r="JEB703" s="121"/>
      <c r="JEC703" s="121"/>
      <c r="JED703" s="121"/>
      <c r="JEE703" s="121"/>
      <c r="JEF703" s="121"/>
      <c r="JEG703" s="121"/>
      <c r="JEH703" s="121"/>
      <c r="JEI703" s="121"/>
      <c r="JEJ703" s="121"/>
      <c r="JEK703" s="121"/>
      <c r="JEL703" s="121"/>
      <c r="JEM703" s="121"/>
      <c r="JEN703" s="121"/>
      <c r="JEO703" s="121"/>
      <c r="JEP703" s="121"/>
      <c r="JEQ703" s="121"/>
      <c r="JER703" s="121"/>
      <c r="JES703" s="121"/>
      <c r="JET703" s="121"/>
      <c r="JEU703" s="121"/>
      <c r="JEV703" s="121"/>
      <c r="JEW703" s="121"/>
      <c r="JEX703" s="121"/>
      <c r="JEY703" s="121"/>
      <c r="JEZ703" s="121"/>
      <c r="JFA703" s="121"/>
      <c r="JFB703" s="121"/>
      <c r="JFC703" s="121"/>
      <c r="JFD703" s="121"/>
      <c r="JFE703" s="121"/>
      <c r="JFF703" s="121"/>
      <c r="JFG703" s="121"/>
      <c r="JFH703" s="121"/>
      <c r="JFI703" s="121"/>
      <c r="JFJ703" s="121"/>
      <c r="JFK703" s="121"/>
      <c r="JFL703" s="121"/>
      <c r="JFM703" s="121"/>
      <c r="JFN703" s="121"/>
      <c r="JFO703" s="121"/>
      <c r="JFP703" s="121"/>
      <c r="JFQ703" s="121"/>
      <c r="JFR703" s="121"/>
      <c r="JFS703" s="121"/>
      <c r="JFT703" s="121"/>
      <c r="JFU703" s="121"/>
      <c r="JFV703" s="121"/>
      <c r="JFW703" s="121"/>
      <c r="JFX703" s="121"/>
      <c r="JFY703" s="121"/>
      <c r="JFZ703" s="121"/>
      <c r="JGA703" s="121"/>
      <c r="JGB703" s="121"/>
      <c r="JGC703" s="121"/>
      <c r="JGD703" s="121"/>
      <c r="JGE703" s="121"/>
      <c r="JGF703" s="121"/>
      <c r="JGG703" s="121"/>
      <c r="JGH703" s="121"/>
      <c r="JGI703" s="121"/>
      <c r="JGJ703" s="121"/>
      <c r="JGK703" s="121"/>
      <c r="JGL703" s="121"/>
      <c r="JGM703" s="121"/>
      <c r="JGN703" s="121"/>
      <c r="JGO703" s="121"/>
      <c r="JGP703" s="121"/>
      <c r="JGQ703" s="121"/>
      <c r="JGR703" s="121"/>
      <c r="JGS703" s="121"/>
      <c r="JGT703" s="121"/>
      <c r="JGU703" s="121"/>
      <c r="JGV703" s="121"/>
      <c r="JGW703" s="121"/>
      <c r="JGX703" s="121"/>
      <c r="JGY703" s="121"/>
      <c r="JGZ703" s="121"/>
      <c r="JHA703" s="121"/>
      <c r="JHB703" s="121"/>
      <c r="JHC703" s="121"/>
      <c r="JHD703" s="121"/>
      <c r="JHE703" s="121"/>
      <c r="JHF703" s="121"/>
      <c r="JHG703" s="121"/>
      <c r="JHH703" s="121"/>
      <c r="JHI703" s="121"/>
      <c r="JHJ703" s="121"/>
      <c r="JHK703" s="121"/>
      <c r="JHL703" s="121"/>
      <c r="JHM703" s="121"/>
      <c r="JHN703" s="121"/>
      <c r="JHO703" s="121"/>
      <c r="JHP703" s="121"/>
      <c r="JHQ703" s="121"/>
      <c r="JHR703" s="121"/>
      <c r="JHS703" s="121"/>
      <c r="JHT703" s="121"/>
      <c r="JHU703" s="121"/>
      <c r="JHV703" s="121"/>
      <c r="JHW703" s="121"/>
      <c r="JHX703" s="121"/>
      <c r="JHY703" s="121"/>
      <c r="JHZ703" s="121"/>
      <c r="JIA703" s="121"/>
      <c r="JIB703" s="121"/>
      <c r="JIC703" s="121"/>
      <c r="JID703" s="121"/>
      <c r="JIE703" s="121"/>
      <c r="JIF703" s="121"/>
      <c r="JIG703" s="121"/>
      <c r="JIH703" s="121"/>
      <c r="JII703" s="121"/>
      <c r="JIJ703" s="121"/>
      <c r="JIK703" s="121"/>
      <c r="JIL703" s="121"/>
      <c r="JIM703" s="121"/>
      <c r="JIN703" s="121"/>
      <c r="JIO703" s="121"/>
      <c r="JIP703" s="121"/>
      <c r="JIQ703" s="121"/>
      <c r="JIR703" s="121"/>
      <c r="JIS703" s="121"/>
      <c r="JIT703" s="121"/>
      <c r="JIU703" s="121"/>
      <c r="JIV703" s="121"/>
      <c r="JIW703" s="121"/>
      <c r="JIX703" s="121"/>
      <c r="JIY703" s="121"/>
      <c r="JIZ703" s="121"/>
      <c r="JJA703" s="121"/>
      <c r="JJB703" s="121"/>
      <c r="JJC703" s="121"/>
      <c r="JJD703" s="121"/>
      <c r="JJE703" s="121"/>
      <c r="JJF703" s="121"/>
      <c r="JJG703" s="121"/>
      <c r="JJH703" s="121"/>
      <c r="JJI703" s="121"/>
      <c r="JJJ703" s="121"/>
      <c r="JJK703" s="121"/>
      <c r="JJL703" s="121"/>
      <c r="JJM703" s="121"/>
      <c r="JJN703" s="121"/>
      <c r="JJO703" s="121"/>
      <c r="JJP703" s="121"/>
      <c r="JJQ703" s="121"/>
      <c r="JJR703" s="121"/>
      <c r="JJS703" s="121"/>
      <c r="JJT703" s="121"/>
      <c r="JJU703" s="121"/>
      <c r="JJV703" s="121"/>
      <c r="JJW703" s="121"/>
      <c r="JJX703" s="121"/>
      <c r="JJY703" s="121"/>
      <c r="JJZ703" s="121"/>
      <c r="JKA703" s="121"/>
      <c r="JKB703" s="121"/>
      <c r="JKC703" s="121"/>
      <c r="JKD703" s="121"/>
      <c r="JKE703" s="121"/>
      <c r="JKF703" s="121"/>
      <c r="JKG703" s="121"/>
      <c r="JKH703" s="121"/>
      <c r="JKI703" s="121"/>
      <c r="JKJ703" s="121"/>
      <c r="JKK703" s="121"/>
      <c r="JKL703" s="121"/>
      <c r="JKM703" s="121"/>
      <c r="JKN703" s="121"/>
      <c r="JKO703" s="121"/>
      <c r="JKP703" s="121"/>
      <c r="JKQ703" s="121"/>
      <c r="JKR703" s="121"/>
      <c r="JKS703" s="121"/>
      <c r="JKT703" s="121"/>
      <c r="JKU703" s="121"/>
      <c r="JKV703" s="121"/>
      <c r="JKW703" s="121"/>
      <c r="JKX703" s="121"/>
      <c r="JKY703" s="121"/>
      <c r="JKZ703" s="121"/>
      <c r="JLA703" s="121"/>
      <c r="JLB703" s="121"/>
      <c r="JLC703" s="121"/>
      <c r="JLD703" s="121"/>
      <c r="JLE703" s="121"/>
      <c r="JLF703" s="121"/>
      <c r="JLG703" s="121"/>
      <c r="JLH703" s="121"/>
      <c r="JLI703" s="121"/>
      <c r="JLJ703" s="121"/>
      <c r="JLK703" s="121"/>
      <c r="JLL703" s="121"/>
      <c r="JLM703" s="121"/>
      <c r="JLN703" s="121"/>
      <c r="JLO703" s="121"/>
      <c r="JLP703" s="121"/>
      <c r="JLQ703" s="121"/>
      <c r="JLR703" s="121"/>
      <c r="JLS703" s="121"/>
      <c r="JLT703" s="121"/>
      <c r="JLU703" s="121"/>
      <c r="JLV703" s="121"/>
      <c r="JLW703" s="121"/>
      <c r="JLX703" s="121"/>
      <c r="JLY703" s="121"/>
      <c r="JLZ703" s="121"/>
      <c r="JMA703" s="121"/>
      <c r="JMB703" s="121"/>
      <c r="JMC703" s="121"/>
      <c r="JMD703" s="121"/>
      <c r="JME703" s="121"/>
      <c r="JMF703" s="121"/>
      <c r="JMG703" s="121"/>
      <c r="JMH703" s="121"/>
      <c r="JMI703" s="121"/>
      <c r="JMJ703" s="121"/>
      <c r="JMK703" s="121"/>
      <c r="JML703" s="121"/>
      <c r="JMM703" s="121"/>
      <c r="JMN703" s="121"/>
      <c r="JMO703" s="121"/>
      <c r="JMP703" s="121"/>
      <c r="JMQ703" s="121"/>
      <c r="JMR703" s="121"/>
      <c r="JMS703" s="121"/>
      <c r="JMT703" s="121"/>
      <c r="JMU703" s="121"/>
      <c r="JMV703" s="121"/>
      <c r="JMW703" s="121"/>
      <c r="JMX703" s="121"/>
      <c r="JMY703" s="121"/>
      <c r="JMZ703" s="121"/>
      <c r="JNA703" s="121"/>
      <c r="JNB703" s="121"/>
      <c r="JNC703" s="121"/>
      <c r="JND703" s="121"/>
      <c r="JNE703" s="121"/>
      <c r="JNF703" s="121"/>
      <c r="JNG703" s="121"/>
      <c r="JNH703" s="121"/>
      <c r="JNI703" s="121"/>
      <c r="JNJ703" s="121"/>
      <c r="JNK703" s="121"/>
      <c r="JNL703" s="121"/>
      <c r="JNM703" s="121"/>
      <c r="JNN703" s="121"/>
      <c r="JNO703" s="121"/>
      <c r="JNP703" s="121"/>
      <c r="JNQ703" s="121"/>
      <c r="JNR703" s="121"/>
      <c r="JNS703" s="121"/>
      <c r="JNT703" s="121"/>
      <c r="JNU703" s="121"/>
      <c r="JNV703" s="121"/>
      <c r="JNW703" s="121"/>
      <c r="JNX703" s="121"/>
      <c r="JNY703" s="121"/>
      <c r="JNZ703" s="121"/>
      <c r="JOA703" s="121"/>
      <c r="JOB703" s="121"/>
      <c r="JOC703" s="121"/>
      <c r="JOD703" s="121"/>
      <c r="JOE703" s="121"/>
      <c r="JOF703" s="121"/>
      <c r="JOG703" s="121"/>
      <c r="JOH703" s="121"/>
      <c r="JOI703" s="121"/>
      <c r="JOJ703" s="121"/>
      <c r="JOK703" s="121"/>
      <c r="JOL703" s="121"/>
      <c r="JOM703" s="121"/>
      <c r="JON703" s="121"/>
      <c r="JOO703" s="121"/>
      <c r="JOP703" s="121"/>
      <c r="JOQ703" s="121"/>
      <c r="JOR703" s="121"/>
      <c r="JOS703" s="121"/>
      <c r="JOT703" s="121"/>
      <c r="JOU703" s="121"/>
      <c r="JOV703" s="121"/>
      <c r="JOW703" s="121"/>
      <c r="JOX703" s="121"/>
      <c r="JOY703" s="121"/>
      <c r="JOZ703" s="121"/>
      <c r="JPA703" s="121"/>
      <c r="JPB703" s="121"/>
      <c r="JPC703" s="121"/>
      <c r="JPD703" s="121"/>
      <c r="JPE703" s="121"/>
      <c r="JPF703" s="121"/>
      <c r="JPG703" s="121"/>
      <c r="JPH703" s="121"/>
      <c r="JPI703" s="121"/>
      <c r="JPJ703" s="121"/>
      <c r="JPK703" s="121"/>
      <c r="JPL703" s="121"/>
      <c r="JPM703" s="121"/>
      <c r="JPN703" s="121"/>
      <c r="JPO703" s="121"/>
      <c r="JPP703" s="121"/>
      <c r="JPQ703" s="121"/>
      <c r="JPR703" s="121"/>
      <c r="JPS703" s="121"/>
      <c r="JPT703" s="121"/>
      <c r="JPU703" s="121"/>
      <c r="JPV703" s="121"/>
      <c r="JPW703" s="121"/>
      <c r="JPX703" s="121"/>
      <c r="JPY703" s="121"/>
      <c r="JPZ703" s="121"/>
      <c r="JQA703" s="121"/>
      <c r="JQB703" s="121"/>
      <c r="JQC703" s="121"/>
      <c r="JQD703" s="121"/>
      <c r="JQE703" s="121"/>
      <c r="JQF703" s="121"/>
      <c r="JQG703" s="121"/>
      <c r="JQH703" s="121"/>
      <c r="JQI703" s="121"/>
      <c r="JQJ703" s="121"/>
      <c r="JQK703" s="121"/>
      <c r="JQL703" s="121"/>
      <c r="JQM703" s="121"/>
      <c r="JQN703" s="121"/>
      <c r="JQO703" s="121"/>
      <c r="JQP703" s="121"/>
      <c r="JQQ703" s="121"/>
      <c r="JQR703" s="121"/>
      <c r="JQS703" s="121"/>
      <c r="JQT703" s="121"/>
      <c r="JQU703" s="121"/>
      <c r="JQV703" s="121"/>
      <c r="JQW703" s="121"/>
      <c r="JQX703" s="121"/>
      <c r="JQY703" s="121"/>
      <c r="JQZ703" s="121"/>
      <c r="JRA703" s="121"/>
      <c r="JRB703" s="121"/>
      <c r="JRC703" s="121"/>
      <c r="JRD703" s="121"/>
      <c r="JRE703" s="121"/>
      <c r="JRF703" s="121"/>
      <c r="JRG703" s="121"/>
      <c r="JRH703" s="121"/>
      <c r="JRI703" s="121"/>
      <c r="JRJ703" s="121"/>
      <c r="JRK703" s="121"/>
      <c r="JRL703" s="121"/>
      <c r="JRM703" s="121"/>
      <c r="JRN703" s="121"/>
      <c r="JRO703" s="121"/>
      <c r="JRP703" s="121"/>
      <c r="JRQ703" s="121"/>
      <c r="JRR703" s="121"/>
      <c r="JRS703" s="121"/>
      <c r="JRT703" s="121"/>
      <c r="JRU703" s="121"/>
      <c r="JRV703" s="121"/>
      <c r="JRW703" s="121"/>
      <c r="JRX703" s="121"/>
      <c r="JRY703" s="121"/>
      <c r="JRZ703" s="121"/>
      <c r="JSA703" s="121"/>
      <c r="JSB703" s="121"/>
      <c r="JSC703" s="121"/>
      <c r="JSD703" s="121"/>
      <c r="JSE703" s="121"/>
      <c r="JSF703" s="121"/>
      <c r="JSG703" s="121"/>
      <c r="JSH703" s="121"/>
      <c r="JSI703" s="121"/>
      <c r="JSJ703" s="121"/>
      <c r="JSK703" s="121"/>
      <c r="JSL703" s="121"/>
      <c r="JSM703" s="121"/>
      <c r="JSN703" s="121"/>
      <c r="JSO703" s="121"/>
      <c r="JSP703" s="121"/>
      <c r="JSQ703" s="121"/>
      <c r="JSR703" s="121"/>
      <c r="JSS703" s="121"/>
      <c r="JST703" s="121"/>
      <c r="JSU703" s="121"/>
      <c r="JSV703" s="121"/>
      <c r="JSW703" s="121"/>
      <c r="JSX703" s="121"/>
      <c r="JSY703" s="121"/>
      <c r="JSZ703" s="121"/>
      <c r="JTA703" s="121"/>
      <c r="JTB703" s="121"/>
      <c r="JTC703" s="121"/>
      <c r="JTD703" s="121"/>
      <c r="JTE703" s="121"/>
      <c r="JTF703" s="121"/>
      <c r="JTG703" s="121"/>
      <c r="JTH703" s="121"/>
      <c r="JTI703" s="121"/>
      <c r="JTJ703" s="121"/>
      <c r="JTK703" s="121"/>
      <c r="JTL703" s="121"/>
      <c r="JTM703" s="121"/>
      <c r="JTN703" s="121"/>
      <c r="JTO703" s="121"/>
      <c r="JTP703" s="121"/>
      <c r="JTQ703" s="121"/>
      <c r="JTR703" s="121"/>
      <c r="JTS703" s="121"/>
      <c r="JTT703" s="121"/>
      <c r="JTU703" s="121"/>
      <c r="JTV703" s="121"/>
      <c r="JTW703" s="121"/>
      <c r="JTX703" s="121"/>
      <c r="JTY703" s="121"/>
      <c r="JTZ703" s="121"/>
      <c r="JUA703" s="121"/>
      <c r="JUB703" s="121"/>
      <c r="JUC703" s="121"/>
      <c r="JUD703" s="121"/>
      <c r="JUE703" s="121"/>
      <c r="JUF703" s="121"/>
      <c r="JUG703" s="121"/>
      <c r="JUH703" s="121"/>
      <c r="JUI703" s="121"/>
      <c r="JUJ703" s="121"/>
      <c r="JUK703" s="121"/>
      <c r="JUL703" s="121"/>
      <c r="JUM703" s="121"/>
      <c r="JUN703" s="121"/>
      <c r="JUO703" s="121"/>
      <c r="JUP703" s="121"/>
      <c r="JUQ703" s="121"/>
      <c r="JUR703" s="121"/>
      <c r="JUS703" s="121"/>
      <c r="JUT703" s="121"/>
      <c r="JUU703" s="121"/>
      <c r="JUV703" s="121"/>
      <c r="JUW703" s="121"/>
      <c r="JUX703" s="121"/>
      <c r="JUY703" s="121"/>
      <c r="JUZ703" s="121"/>
      <c r="JVA703" s="121"/>
      <c r="JVB703" s="121"/>
      <c r="JVC703" s="121"/>
      <c r="JVD703" s="121"/>
      <c r="JVE703" s="121"/>
      <c r="JVF703" s="121"/>
      <c r="JVG703" s="121"/>
      <c r="JVH703" s="121"/>
      <c r="JVI703" s="121"/>
      <c r="JVJ703" s="121"/>
      <c r="JVK703" s="121"/>
      <c r="JVL703" s="121"/>
      <c r="JVM703" s="121"/>
      <c r="JVN703" s="121"/>
      <c r="JVO703" s="121"/>
      <c r="JVP703" s="121"/>
      <c r="JVQ703" s="121"/>
      <c r="JVR703" s="121"/>
      <c r="JVS703" s="121"/>
      <c r="JVT703" s="121"/>
      <c r="JVU703" s="121"/>
      <c r="JVV703" s="121"/>
      <c r="JVW703" s="121"/>
      <c r="JVX703" s="121"/>
      <c r="JVY703" s="121"/>
      <c r="JVZ703" s="121"/>
      <c r="JWA703" s="121"/>
      <c r="JWB703" s="121"/>
      <c r="JWC703" s="121"/>
      <c r="JWD703" s="121"/>
      <c r="JWE703" s="121"/>
      <c r="JWF703" s="121"/>
      <c r="JWG703" s="121"/>
      <c r="JWH703" s="121"/>
      <c r="JWI703" s="121"/>
      <c r="JWJ703" s="121"/>
      <c r="JWK703" s="121"/>
      <c r="JWL703" s="121"/>
      <c r="JWM703" s="121"/>
      <c r="JWN703" s="121"/>
      <c r="JWO703" s="121"/>
      <c r="JWP703" s="121"/>
      <c r="JWQ703" s="121"/>
      <c r="JWR703" s="121"/>
      <c r="JWS703" s="121"/>
      <c r="JWT703" s="121"/>
      <c r="JWU703" s="121"/>
      <c r="JWV703" s="121"/>
      <c r="JWW703" s="121"/>
      <c r="JWX703" s="121"/>
      <c r="JWY703" s="121"/>
      <c r="JWZ703" s="121"/>
      <c r="JXA703" s="121"/>
      <c r="JXB703" s="121"/>
      <c r="JXC703" s="121"/>
      <c r="JXD703" s="121"/>
      <c r="JXE703" s="121"/>
      <c r="JXF703" s="121"/>
      <c r="JXG703" s="121"/>
      <c r="JXH703" s="121"/>
      <c r="JXI703" s="121"/>
      <c r="JXJ703" s="121"/>
      <c r="JXK703" s="121"/>
      <c r="JXL703" s="121"/>
      <c r="JXM703" s="121"/>
      <c r="JXN703" s="121"/>
      <c r="JXO703" s="121"/>
      <c r="JXP703" s="121"/>
      <c r="JXQ703" s="121"/>
      <c r="JXR703" s="121"/>
      <c r="JXS703" s="121"/>
      <c r="JXT703" s="121"/>
      <c r="JXU703" s="121"/>
      <c r="JXV703" s="121"/>
      <c r="JXW703" s="121"/>
      <c r="JXX703" s="121"/>
      <c r="JXY703" s="121"/>
      <c r="JXZ703" s="121"/>
      <c r="JYA703" s="121"/>
      <c r="JYB703" s="121"/>
      <c r="JYC703" s="121"/>
      <c r="JYD703" s="121"/>
      <c r="JYE703" s="121"/>
      <c r="JYF703" s="121"/>
      <c r="JYG703" s="121"/>
      <c r="JYH703" s="121"/>
      <c r="JYI703" s="121"/>
      <c r="JYJ703" s="121"/>
      <c r="JYK703" s="121"/>
      <c r="JYL703" s="121"/>
      <c r="JYM703" s="121"/>
      <c r="JYN703" s="121"/>
      <c r="JYO703" s="121"/>
      <c r="JYP703" s="121"/>
      <c r="JYQ703" s="121"/>
      <c r="JYR703" s="121"/>
      <c r="JYS703" s="121"/>
      <c r="JYT703" s="121"/>
      <c r="JYU703" s="121"/>
      <c r="JYV703" s="121"/>
      <c r="JYW703" s="121"/>
      <c r="JYX703" s="121"/>
      <c r="JYY703" s="121"/>
      <c r="JYZ703" s="121"/>
      <c r="JZA703" s="121"/>
      <c r="JZB703" s="121"/>
      <c r="JZC703" s="121"/>
      <c r="JZD703" s="121"/>
      <c r="JZE703" s="121"/>
      <c r="JZF703" s="121"/>
      <c r="JZG703" s="121"/>
      <c r="JZH703" s="121"/>
      <c r="JZI703" s="121"/>
      <c r="JZJ703" s="121"/>
      <c r="JZK703" s="121"/>
      <c r="JZL703" s="121"/>
      <c r="JZM703" s="121"/>
      <c r="JZN703" s="121"/>
      <c r="JZO703" s="121"/>
      <c r="JZP703" s="121"/>
      <c r="JZQ703" s="121"/>
      <c r="JZR703" s="121"/>
      <c r="JZS703" s="121"/>
      <c r="JZT703" s="121"/>
      <c r="JZU703" s="121"/>
      <c r="JZV703" s="121"/>
      <c r="JZW703" s="121"/>
      <c r="JZX703" s="121"/>
      <c r="JZY703" s="121"/>
      <c r="JZZ703" s="121"/>
      <c r="KAA703" s="121"/>
      <c r="KAB703" s="121"/>
      <c r="KAC703" s="121"/>
      <c r="KAD703" s="121"/>
      <c r="KAE703" s="121"/>
      <c r="KAF703" s="121"/>
      <c r="KAG703" s="121"/>
      <c r="KAH703" s="121"/>
      <c r="KAI703" s="121"/>
      <c r="KAJ703" s="121"/>
      <c r="KAK703" s="121"/>
      <c r="KAL703" s="121"/>
      <c r="KAM703" s="121"/>
      <c r="KAN703" s="121"/>
      <c r="KAO703" s="121"/>
      <c r="KAP703" s="121"/>
      <c r="KAQ703" s="121"/>
      <c r="KAR703" s="121"/>
      <c r="KAS703" s="121"/>
      <c r="KAT703" s="121"/>
      <c r="KAU703" s="121"/>
      <c r="KAV703" s="121"/>
      <c r="KAW703" s="121"/>
      <c r="KAX703" s="121"/>
      <c r="KAY703" s="121"/>
      <c r="KAZ703" s="121"/>
      <c r="KBA703" s="121"/>
      <c r="KBB703" s="121"/>
      <c r="KBC703" s="121"/>
      <c r="KBD703" s="121"/>
      <c r="KBE703" s="121"/>
      <c r="KBF703" s="121"/>
      <c r="KBG703" s="121"/>
      <c r="KBH703" s="121"/>
      <c r="KBI703" s="121"/>
      <c r="KBJ703" s="121"/>
      <c r="KBK703" s="121"/>
      <c r="KBL703" s="121"/>
      <c r="KBM703" s="121"/>
      <c r="KBN703" s="121"/>
      <c r="KBO703" s="121"/>
      <c r="KBP703" s="121"/>
      <c r="KBQ703" s="121"/>
      <c r="KBR703" s="121"/>
      <c r="KBS703" s="121"/>
      <c r="KBT703" s="121"/>
      <c r="KBU703" s="121"/>
      <c r="KBV703" s="121"/>
      <c r="KBW703" s="121"/>
      <c r="KBX703" s="121"/>
      <c r="KBY703" s="121"/>
      <c r="KBZ703" s="121"/>
      <c r="KCA703" s="121"/>
      <c r="KCB703" s="121"/>
      <c r="KCC703" s="121"/>
      <c r="KCD703" s="121"/>
      <c r="KCE703" s="121"/>
      <c r="KCF703" s="121"/>
      <c r="KCG703" s="121"/>
      <c r="KCH703" s="121"/>
      <c r="KCI703" s="121"/>
      <c r="KCJ703" s="121"/>
      <c r="KCK703" s="121"/>
      <c r="KCL703" s="121"/>
      <c r="KCM703" s="121"/>
      <c r="KCN703" s="121"/>
      <c r="KCO703" s="121"/>
      <c r="KCP703" s="121"/>
      <c r="KCQ703" s="121"/>
      <c r="KCR703" s="121"/>
      <c r="KCS703" s="121"/>
      <c r="KCT703" s="121"/>
      <c r="KCU703" s="121"/>
      <c r="KCV703" s="121"/>
      <c r="KCW703" s="121"/>
      <c r="KCX703" s="121"/>
      <c r="KCY703" s="121"/>
      <c r="KCZ703" s="121"/>
      <c r="KDA703" s="121"/>
      <c r="KDB703" s="121"/>
      <c r="KDC703" s="121"/>
      <c r="KDD703" s="121"/>
      <c r="KDE703" s="121"/>
      <c r="KDF703" s="121"/>
      <c r="KDG703" s="121"/>
      <c r="KDH703" s="121"/>
      <c r="KDI703" s="121"/>
      <c r="KDJ703" s="121"/>
      <c r="KDK703" s="121"/>
      <c r="KDL703" s="121"/>
      <c r="KDM703" s="121"/>
      <c r="KDN703" s="121"/>
      <c r="KDO703" s="121"/>
      <c r="KDP703" s="121"/>
      <c r="KDQ703" s="121"/>
      <c r="KDR703" s="121"/>
      <c r="KDS703" s="121"/>
      <c r="KDT703" s="121"/>
      <c r="KDU703" s="121"/>
      <c r="KDV703" s="121"/>
      <c r="KDW703" s="121"/>
      <c r="KDX703" s="121"/>
      <c r="KDY703" s="121"/>
      <c r="KDZ703" s="121"/>
      <c r="KEA703" s="121"/>
      <c r="KEB703" s="121"/>
      <c r="KEC703" s="121"/>
      <c r="KED703" s="121"/>
      <c r="KEE703" s="121"/>
      <c r="KEF703" s="121"/>
      <c r="KEG703" s="121"/>
      <c r="KEH703" s="121"/>
      <c r="KEI703" s="121"/>
      <c r="KEJ703" s="121"/>
      <c r="KEK703" s="121"/>
      <c r="KEL703" s="121"/>
      <c r="KEM703" s="121"/>
      <c r="KEN703" s="121"/>
      <c r="KEO703" s="121"/>
      <c r="KEP703" s="121"/>
      <c r="KEQ703" s="121"/>
      <c r="KER703" s="121"/>
      <c r="KES703" s="121"/>
      <c r="KET703" s="121"/>
      <c r="KEU703" s="121"/>
      <c r="KEV703" s="121"/>
      <c r="KEW703" s="121"/>
      <c r="KEX703" s="121"/>
      <c r="KEY703" s="121"/>
      <c r="KEZ703" s="121"/>
      <c r="KFA703" s="121"/>
      <c r="KFB703" s="121"/>
      <c r="KFC703" s="121"/>
      <c r="KFD703" s="121"/>
      <c r="KFE703" s="121"/>
      <c r="KFF703" s="121"/>
      <c r="KFG703" s="121"/>
      <c r="KFH703" s="121"/>
      <c r="KFI703" s="121"/>
      <c r="KFJ703" s="121"/>
      <c r="KFK703" s="121"/>
      <c r="KFL703" s="121"/>
      <c r="KFM703" s="121"/>
      <c r="KFN703" s="121"/>
      <c r="KFO703" s="121"/>
      <c r="KFP703" s="121"/>
      <c r="KFQ703" s="121"/>
      <c r="KFR703" s="121"/>
      <c r="KFS703" s="121"/>
      <c r="KFT703" s="121"/>
      <c r="KFU703" s="121"/>
      <c r="KFV703" s="121"/>
      <c r="KFW703" s="121"/>
      <c r="KFX703" s="121"/>
      <c r="KFY703" s="121"/>
      <c r="KFZ703" s="121"/>
      <c r="KGA703" s="121"/>
      <c r="KGB703" s="121"/>
      <c r="KGC703" s="121"/>
      <c r="KGD703" s="121"/>
      <c r="KGE703" s="121"/>
      <c r="KGF703" s="121"/>
      <c r="KGG703" s="121"/>
      <c r="KGH703" s="121"/>
      <c r="KGI703" s="121"/>
      <c r="KGJ703" s="121"/>
      <c r="KGK703" s="121"/>
      <c r="KGL703" s="121"/>
      <c r="KGM703" s="121"/>
      <c r="KGN703" s="121"/>
      <c r="KGO703" s="121"/>
      <c r="KGP703" s="121"/>
      <c r="KGQ703" s="121"/>
      <c r="KGR703" s="121"/>
      <c r="KGS703" s="121"/>
      <c r="KGT703" s="121"/>
      <c r="KGU703" s="121"/>
      <c r="KGV703" s="121"/>
      <c r="KGW703" s="121"/>
      <c r="KGX703" s="121"/>
      <c r="KGY703" s="121"/>
      <c r="KGZ703" s="121"/>
      <c r="KHA703" s="121"/>
      <c r="KHB703" s="121"/>
      <c r="KHC703" s="121"/>
      <c r="KHD703" s="121"/>
      <c r="KHE703" s="121"/>
      <c r="KHF703" s="121"/>
      <c r="KHG703" s="121"/>
      <c r="KHH703" s="121"/>
      <c r="KHI703" s="121"/>
      <c r="KHJ703" s="121"/>
      <c r="KHK703" s="121"/>
      <c r="KHL703" s="121"/>
      <c r="KHM703" s="121"/>
      <c r="KHN703" s="121"/>
      <c r="KHO703" s="121"/>
      <c r="KHP703" s="121"/>
      <c r="KHQ703" s="121"/>
      <c r="KHR703" s="121"/>
      <c r="KHS703" s="121"/>
      <c r="KHT703" s="121"/>
      <c r="KHU703" s="121"/>
      <c r="KHV703" s="121"/>
      <c r="KHW703" s="121"/>
      <c r="KHX703" s="121"/>
      <c r="KHY703" s="121"/>
      <c r="KHZ703" s="121"/>
      <c r="KIA703" s="121"/>
      <c r="KIB703" s="121"/>
      <c r="KIC703" s="121"/>
      <c r="KID703" s="121"/>
      <c r="KIE703" s="121"/>
      <c r="KIF703" s="121"/>
      <c r="KIG703" s="121"/>
      <c r="KIH703" s="121"/>
      <c r="KII703" s="121"/>
      <c r="KIJ703" s="121"/>
      <c r="KIK703" s="121"/>
      <c r="KIL703" s="121"/>
      <c r="KIM703" s="121"/>
      <c r="KIN703" s="121"/>
      <c r="KIO703" s="121"/>
      <c r="KIP703" s="121"/>
      <c r="KIQ703" s="121"/>
      <c r="KIR703" s="121"/>
      <c r="KIS703" s="121"/>
      <c r="KIT703" s="121"/>
      <c r="KIU703" s="121"/>
      <c r="KIV703" s="121"/>
      <c r="KIW703" s="121"/>
      <c r="KIX703" s="121"/>
      <c r="KIY703" s="121"/>
      <c r="KIZ703" s="121"/>
      <c r="KJA703" s="121"/>
      <c r="KJB703" s="121"/>
      <c r="KJC703" s="121"/>
      <c r="KJD703" s="121"/>
      <c r="KJE703" s="121"/>
      <c r="KJF703" s="121"/>
      <c r="KJG703" s="121"/>
      <c r="KJH703" s="121"/>
      <c r="KJI703" s="121"/>
      <c r="KJJ703" s="121"/>
      <c r="KJK703" s="121"/>
      <c r="KJL703" s="121"/>
      <c r="KJM703" s="121"/>
      <c r="KJN703" s="121"/>
      <c r="KJO703" s="121"/>
      <c r="KJP703" s="121"/>
      <c r="KJQ703" s="121"/>
      <c r="KJR703" s="121"/>
      <c r="KJS703" s="121"/>
      <c r="KJT703" s="121"/>
      <c r="KJU703" s="121"/>
      <c r="KJV703" s="121"/>
      <c r="KJW703" s="121"/>
      <c r="KJX703" s="121"/>
      <c r="KJY703" s="121"/>
      <c r="KJZ703" s="121"/>
      <c r="KKA703" s="121"/>
      <c r="KKB703" s="121"/>
      <c r="KKC703" s="121"/>
      <c r="KKD703" s="121"/>
      <c r="KKE703" s="121"/>
      <c r="KKF703" s="121"/>
      <c r="KKG703" s="121"/>
      <c r="KKH703" s="121"/>
      <c r="KKI703" s="121"/>
      <c r="KKJ703" s="121"/>
      <c r="KKK703" s="121"/>
      <c r="KKL703" s="121"/>
      <c r="KKM703" s="121"/>
      <c r="KKN703" s="121"/>
      <c r="KKO703" s="121"/>
      <c r="KKP703" s="121"/>
      <c r="KKQ703" s="121"/>
      <c r="KKR703" s="121"/>
      <c r="KKS703" s="121"/>
      <c r="KKT703" s="121"/>
      <c r="KKU703" s="121"/>
      <c r="KKV703" s="121"/>
      <c r="KKW703" s="121"/>
      <c r="KKX703" s="121"/>
      <c r="KKY703" s="121"/>
      <c r="KKZ703" s="121"/>
      <c r="KLA703" s="121"/>
      <c r="KLB703" s="121"/>
      <c r="KLC703" s="121"/>
      <c r="KLD703" s="121"/>
      <c r="KLE703" s="121"/>
      <c r="KLF703" s="121"/>
      <c r="KLG703" s="121"/>
      <c r="KLH703" s="121"/>
      <c r="KLI703" s="121"/>
      <c r="KLJ703" s="121"/>
      <c r="KLK703" s="121"/>
      <c r="KLL703" s="121"/>
      <c r="KLM703" s="121"/>
      <c r="KLN703" s="121"/>
      <c r="KLO703" s="121"/>
      <c r="KLP703" s="121"/>
      <c r="KLQ703" s="121"/>
      <c r="KLR703" s="121"/>
      <c r="KLS703" s="121"/>
      <c r="KLT703" s="121"/>
      <c r="KLU703" s="121"/>
      <c r="KLV703" s="121"/>
      <c r="KLW703" s="121"/>
      <c r="KLX703" s="121"/>
      <c r="KLY703" s="121"/>
      <c r="KLZ703" s="121"/>
      <c r="KMA703" s="121"/>
      <c r="KMB703" s="121"/>
      <c r="KMC703" s="121"/>
      <c r="KMD703" s="121"/>
      <c r="KME703" s="121"/>
      <c r="KMF703" s="121"/>
      <c r="KMG703" s="121"/>
      <c r="KMH703" s="121"/>
      <c r="KMI703" s="121"/>
      <c r="KMJ703" s="121"/>
      <c r="KMK703" s="121"/>
      <c r="KML703" s="121"/>
      <c r="KMM703" s="121"/>
      <c r="KMN703" s="121"/>
      <c r="KMO703" s="121"/>
      <c r="KMP703" s="121"/>
      <c r="KMQ703" s="121"/>
      <c r="KMR703" s="121"/>
      <c r="KMS703" s="121"/>
      <c r="KMT703" s="121"/>
      <c r="KMU703" s="121"/>
      <c r="KMV703" s="121"/>
      <c r="KMW703" s="121"/>
      <c r="KMX703" s="121"/>
      <c r="KMY703" s="121"/>
      <c r="KMZ703" s="121"/>
      <c r="KNA703" s="121"/>
      <c r="KNB703" s="121"/>
      <c r="KNC703" s="121"/>
      <c r="KND703" s="121"/>
      <c r="KNE703" s="121"/>
      <c r="KNF703" s="121"/>
      <c r="KNG703" s="121"/>
      <c r="KNH703" s="121"/>
      <c r="KNI703" s="121"/>
      <c r="KNJ703" s="121"/>
      <c r="KNK703" s="121"/>
      <c r="KNL703" s="121"/>
      <c r="KNM703" s="121"/>
      <c r="KNN703" s="121"/>
      <c r="KNO703" s="121"/>
      <c r="KNP703" s="121"/>
      <c r="KNQ703" s="121"/>
      <c r="KNR703" s="121"/>
      <c r="KNS703" s="121"/>
      <c r="KNT703" s="121"/>
      <c r="KNU703" s="121"/>
      <c r="KNV703" s="121"/>
      <c r="KNW703" s="121"/>
      <c r="KNX703" s="121"/>
      <c r="KNY703" s="121"/>
      <c r="KNZ703" s="121"/>
      <c r="KOA703" s="121"/>
      <c r="KOB703" s="121"/>
      <c r="KOC703" s="121"/>
      <c r="KOD703" s="121"/>
      <c r="KOE703" s="121"/>
      <c r="KOF703" s="121"/>
      <c r="KOG703" s="121"/>
      <c r="KOH703" s="121"/>
      <c r="KOI703" s="121"/>
      <c r="KOJ703" s="121"/>
      <c r="KOK703" s="121"/>
      <c r="KOL703" s="121"/>
      <c r="KOM703" s="121"/>
      <c r="KON703" s="121"/>
      <c r="KOO703" s="121"/>
      <c r="KOP703" s="121"/>
      <c r="KOQ703" s="121"/>
      <c r="KOR703" s="121"/>
      <c r="KOS703" s="121"/>
      <c r="KOT703" s="121"/>
      <c r="KOU703" s="121"/>
      <c r="KOV703" s="121"/>
      <c r="KOW703" s="121"/>
      <c r="KOX703" s="121"/>
      <c r="KOY703" s="121"/>
      <c r="KOZ703" s="121"/>
      <c r="KPA703" s="121"/>
      <c r="KPB703" s="121"/>
      <c r="KPC703" s="121"/>
      <c r="KPD703" s="121"/>
      <c r="KPE703" s="121"/>
      <c r="KPF703" s="121"/>
      <c r="KPG703" s="121"/>
      <c r="KPH703" s="121"/>
      <c r="KPI703" s="121"/>
      <c r="KPJ703" s="121"/>
      <c r="KPK703" s="121"/>
      <c r="KPL703" s="121"/>
      <c r="KPM703" s="121"/>
      <c r="KPN703" s="121"/>
      <c r="KPO703" s="121"/>
      <c r="KPP703" s="121"/>
      <c r="KPQ703" s="121"/>
      <c r="KPR703" s="121"/>
      <c r="KPS703" s="121"/>
      <c r="KPT703" s="121"/>
      <c r="KPU703" s="121"/>
      <c r="KPV703" s="121"/>
      <c r="KPW703" s="121"/>
      <c r="KPX703" s="121"/>
      <c r="KPY703" s="121"/>
      <c r="KPZ703" s="121"/>
      <c r="KQA703" s="121"/>
      <c r="KQB703" s="121"/>
      <c r="KQC703" s="121"/>
      <c r="KQD703" s="121"/>
      <c r="KQE703" s="121"/>
      <c r="KQF703" s="121"/>
      <c r="KQG703" s="121"/>
      <c r="KQH703" s="121"/>
      <c r="KQI703" s="121"/>
      <c r="KQJ703" s="121"/>
      <c r="KQK703" s="121"/>
      <c r="KQL703" s="121"/>
      <c r="KQM703" s="121"/>
      <c r="KQN703" s="121"/>
      <c r="KQO703" s="121"/>
      <c r="KQP703" s="121"/>
      <c r="KQQ703" s="121"/>
      <c r="KQR703" s="121"/>
      <c r="KQS703" s="121"/>
      <c r="KQT703" s="121"/>
      <c r="KQU703" s="121"/>
      <c r="KQV703" s="121"/>
      <c r="KQW703" s="121"/>
      <c r="KQX703" s="121"/>
      <c r="KQY703" s="121"/>
      <c r="KQZ703" s="121"/>
      <c r="KRA703" s="121"/>
      <c r="KRB703" s="121"/>
      <c r="KRC703" s="121"/>
      <c r="KRD703" s="121"/>
      <c r="KRE703" s="121"/>
      <c r="KRF703" s="121"/>
      <c r="KRG703" s="121"/>
      <c r="KRH703" s="121"/>
      <c r="KRI703" s="121"/>
      <c r="KRJ703" s="121"/>
      <c r="KRK703" s="121"/>
      <c r="KRL703" s="121"/>
      <c r="KRM703" s="121"/>
      <c r="KRN703" s="121"/>
      <c r="KRO703" s="121"/>
      <c r="KRP703" s="121"/>
      <c r="KRQ703" s="121"/>
      <c r="KRR703" s="121"/>
      <c r="KRS703" s="121"/>
      <c r="KRT703" s="121"/>
      <c r="KRU703" s="121"/>
      <c r="KRV703" s="121"/>
      <c r="KRW703" s="121"/>
      <c r="KRX703" s="121"/>
      <c r="KRY703" s="121"/>
      <c r="KRZ703" s="121"/>
      <c r="KSA703" s="121"/>
      <c r="KSB703" s="121"/>
      <c r="KSC703" s="121"/>
      <c r="KSD703" s="121"/>
      <c r="KSE703" s="121"/>
      <c r="KSF703" s="121"/>
      <c r="KSG703" s="121"/>
      <c r="KSH703" s="121"/>
      <c r="KSI703" s="121"/>
      <c r="KSJ703" s="121"/>
      <c r="KSK703" s="121"/>
      <c r="KSL703" s="121"/>
      <c r="KSM703" s="121"/>
      <c r="KSN703" s="121"/>
      <c r="KSO703" s="121"/>
      <c r="KSP703" s="121"/>
      <c r="KSQ703" s="121"/>
      <c r="KSR703" s="121"/>
      <c r="KSS703" s="121"/>
      <c r="KST703" s="121"/>
      <c r="KSU703" s="121"/>
      <c r="KSV703" s="121"/>
      <c r="KSW703" s="121"/>
      <c r="KSX703" s="121"/>
      <c r="KSY703" s="121"/>
      <c r="KSZ703" s="121"/>
      <c r="KTA703" s="121"/>
      <c r="KTB703" s="121"/>
      <c r="KTC703" s="121"/>
      <c r="KTD703" s="121"/>
      <c r="KTE703" s="121"/>
      <c r="KTF703" s="121"/>
      <c r="KTG703" s="121"/>
      <c r="KTH703" s="121"/>
      <c r="KTI703" s="121"/>
      <c r="KTJ703" s="121"/>
      <c r="KTK703" s="121"/>
      <c r="KTL703" s="121"/>
      <c r="KTM703" s="121"/>
      <c r="KTN703" s="121"/>
      <c r="KTO703" s="121"/>
      <c r="KTP703" s="121"/>
      <c r="KTQ703" s="121"/>
      <c r="KTR703" s="121"/>
      <c r="KTS703" s="121"/>
      <c r="KTT703" s="121"/>
      <c r="KTU703" s="121"/>
      <c r="KTV703" s="121"/>
      <c r="KTW703" s="121"/>
      <c r="KTX703" s="121"/>
      <c r="KTY703" s="121"/>
      <c r="KTZ703" s="121"/>
      <c r="KUA703" s="121"/>
      <c r="KUB703" s="121"/>
      <c r="KUC703" s="121"/>
      <c r="KUD703" s="121"/>
      <c r="KUE703" s="121"/>
      <c r="KUF703" s="121"/>
      <c r="KUG703" s="121"/>
      <c r="KUH703" s="121"/>
      <c r="KUI703" s="121"/>
      <c r="KUJ703" s="121"/>
      <c r="KUK703" s="121"/>
      <c r="KUL703" s="121"/>
      <c r="KUM703" s="121"/>
      <c r="KUN703" s="121"/>
      <c r="KUO703" s="121"/>
      <c r="KUP703" s="121"/>
      <c r="KUQ703" s="121"/>
      <c r="KUR703" s="121"/>
      <c r="KUS703" s="121"/>
      <c r="KUT703" s="121"/>
      <c r="KUU703" s="121"/>
      <c r="KUV703" s="121"/>
      <c r="KUW703" s="121"/>
      <c r="KUX703" s="121"/>
      <c r="KUY703" s="121"/>
      <c r="KUZ703" s="121"/>
      <c r="KVA703" s="121"/>
      <c r="KVB703" s="121"/>
      <c r="KVC703" s="121"/>
      <c r="KVD703" s="121"/>
      <c r="KVE703" s="121"/>
      <c r="KVF703" s="121"/>
      <c r="KVG703" s="121"/>
      <c r="KVH703" s="121"/>
      <c r="KVI703" s="121"/>
      <c r="KVJ703" s="121"/>
      <c r="KVK703" s="121"/>
      <c r="KVL703" s="121"/>
      <c r="KVM703" s="121"/>
      <c r="KVN703" s="121"/>
      <c r="KVO703" s="121"/>
      <c r="KVP703" s="121"/>
      <c r="KVQ703" s="121"/>
      <c r="KVR703" s="121"/>
      <c r="KVS703" s="121"/>
      <c r="KVT703" s="121"/>
      <c r="KVU703" s="121"/>
      <c r="KVV703" s="121"/>
      <c r="KVW703" s="121"/>
      <c r="KVX703" s="121"/>
      <c r="KVY703" s="121"/>
      <c r="KVZ703" s="121"/>
      <c r="KWA703" s="121"/>
      <c r="KWB703" s="121"/>
      <c r="KWC703" s="121"/>
      <c r="KWD703" s="121"/>
      <c r="KWE703" s="121"/>
      <c r="KWF703" s="121"/>
      <c r="KWG703" s="121"/>
      <c r="KWH703" s="121"/>
      <c r="KWI703" s="121"/>
      <c r="KWJ703" s="121"/>
      <c r="KWK703" s="121"/>
      <c r="KWL703" s="121"/>
      <c r="KWM703" s="121"/>
      <c r="KWN703" s="121"/>
      <c r="KWO703" s="121"/>
      <c r="KWP703" s="121"/>
      <c r="KWQ703" s="121"/>
      <c r="KWR703" s="121"/>
      <c r="KWS703" s="121"/>
      <c r="KWT703" s="121"/>
      <c r="KWU703" s="121"/>
      <c r="KWV703" s="121"/>
      <c r="KWW703" s="121"/>
      <c r="KWX703" s="121"/>
      <c r="KWY703" s="121"/>
      <c r="KWZ703" s="121"/>
      <c r="KXA703" s="121"/>
      <c r="KXB703" s="121"/>
      <c r="KXC703" s="121"/>
      <c r="KXD703" s="121"/>
      <c r="KXE703" s="121"/>
      <c r="KXF703" s="121"/>
      <c r="KXG703" s="121"/>
      <c r="KXH703" s="121"/>
      <c r="KXI703" s="121"/>
      <c r="KXJ703" s="121"/>
      <c r="KXK703" s="121"/>
      <c r="KXL703" s="121"/>
      <c r="KXM703" s="121"/>
      <c r="KXN703" s="121"/>
      <c r="KXO703" s="121"/>
      <c r="KXP703" s="121"/>
      <c r="KXQ703" s="121"/>
      <c r="KXR703" s="121"/>
      <c r="KXS703" s="121"/>
      <c r="KXT703" s="121"/>
      <c r="KXU703" s="121"/>
      <c r="KXV703" s="121"/>
      <c r="KXW703" s="121"/>
      <c r="KXX703" s="121"/>
      <c r="KXY703" s="121"/>
      <c r="KXZ703" s="121"/>
      <c r="KYA703" s="121"/>
      <c r="KYB703" s="121"/>
      <c r="KYC703" s="121"/>
      <c r="KYD703" s="121"/>
      <c r="KYE703" s="121"/>
      <c r="KYF703" s="121"/>
      <c r="KYG703" s="121"/>
      <c r="KYH703" s="121"/>
      <c r="KYI703" s="121"/>
      <c r="KYJ703" s="121"/>
      <c r="KYK703" s="121"/>
      <c r="KYL703" s="121"/>
      <c r="KYM703" s="121"/>
      <c r="KYN703" s="121"/>
      <c r="KYO703" s="121"/>
      <c r="KYP703" s="121"/>
      <c r="KYQ703" s="121"/>
      <c r="KYR703" s="121"/>
      <c r="KYS703" s="121"/>
      <c r="KYT703" s="121"/>
      <c r="KYU703" s="121"/>
      <c r="KYV703" s="121"/>
      <c r="KYW703" s="121"/>
      <c r="KYX703" s="121"/>
      <c r="KYY703" s="121"/>
      <c r="KYZ703" s="121"/>
      <c r="KZA703" s="121"/>
      <c r="KZB703" s="121"/>
      <c r="KZC703" s="121"/>
      <c r="KZD703" s="121"/>
      <c r="KZE703" s="121"/>
      <c r="KZF703" s="121"/>
      <c r="KZG703" s="121"/>
      <c r="KZH703" s="121"/>
      <c r="KZI703" s="121"/>
      <c r="KZJ703" s="121"/>
      <c r="KZK703" s="121"/>
      <c r="KZL703" s="121"/>
      <c r="KZM703" s="121"/>
      <c r="KZN703" s="121"/>
      <c r="KZO703" s="121"/>
      <c r="KZP703" s="121"/>
      <c r="KZQ703" s="121"/>
      <c r="KZR703" s="121"/>
      <c r="KZS703" s="121"/>
      <c r="KZT703" s="121"/>
      <c r="KZU703" s="121"/>
      <c r="KZV703" s="121"/>
      <c r="KZW703" s="121"/>
      <c r="KZX703" s="121"/>
      <c r="KZY703" s="121"/>
      <c r="KZZ703" s="121"/>
      <c r="LAA703" s="121"/>
      <c r="LAB703" s="121"/>
      <c r="LAC703" s="121"/>
      <c r="LAD703" s="121"/>
      <c r="LAE703" s="121"/>
      <c r="LAF703" s="121"/>
      <c r="LAG703" s="121"/>
      <c r="LAH703" s="121"/>
      <c r="LAI703" s="121"/>
      <c r="LAJ703" s="121"/>
      <c r="LAK703" s="121"/>
      <c r="LAL703" s="121"/>
      <c r="LAM703" s="121"/>
      <c r="LAN703" s="121"/>
      <c r="LAO703" s="121"/>
      <c r="LAP703" s="121"/>
      <c r="LAQ703" s="121"/>
      <c r="LAR703" s="121"/>
      <c r="LAS703" s="121"/>
      <c r="LAT703" s="121"/>
      <c r="LAU703" s="121"/>
      <c r="LAV703" s="121"/>
      <c r="LAW703" s="121"/>
      <c r="LAX703" s="121"/>
      <c r="LAY703" s="121"/>
      <c r="LAZ703" s="121"/>
      <c r="LBA703" s="121"/>
      <c r="LBB703" s="121"/>
      <c r="LBC703" s="121"/>
      <c r="LBD703" s="121"/>
      <c r="LBE703" s="121"/>
      <c r="LBF703" s="121"/>
      <c r="LBG703" s="121"/>
      <c r="LBH703" s="121"/>
      <c r="LBI703" s="121"/>
      <c r="LBJ703" s="121"/>
      <c r="LBK703" s="121"/>
      <c r="LBL703" s="121"/>
      <c r="LBM703" s="121"/>
      <c r="LBN703" s="121"/>
      <c r="LBO703" s="121"/>
      <c r="LBP703" s="121"/>
      <c r="LBQ703" s="121"/>
      <c r="LBR703" s="121"/>
      <c r="LBS703" s="121"/>
      <c r="LBT703" s="121"/>
      <c r="LBU703" s="121"/>
      <c r="LBV703" s="121"/>
      <c r="LBW703" s="121"/>
      <c r="LBX703" s="121"/>
      <c r="LBY703" s="121"/>
      <c r="LBZ703" s="121"/>
      <c r="LCA703" s="121"/>
      <c r="LCB703" s="121"/>
      <c r="LCC703" s="121"/>
      <c r="LCD703" s="121"/>
      <c r="LCE703" s="121"/>
      <c r="LCF703" s="121"/>
      <c r="LCG703" s="121"/>
      <c r="LCH703" s="121"/>
      <c r="LCI703" s="121"/>
      <c r="LCJ703" s="121"/>
      <c r="LCK703" s="121"/>
      <c r="LCL703" s="121"/>
      <c r="LCM703" s="121"/>
      <c r="LCN703" s="121"/>
      <c r="LCO703" s="121"/>
      <c r="LCP703" s="121"/>
      <c r="LCQ703" s="121"/>
      <c r="LCR703" s="121"/>
      <c r="LCS703" s="121"/>
      <c r="LCT703" s="121"/>
      <c r="LCU703" s="121"/>
      <c r="LCV703" s="121"/>
      <c r="LCW703" s="121"/>
      <c r="LCX703" s="121"/>
      <c r="LCY703" s="121"/>
      <c r="LCZ703" s="121"/>
      <c r="LDA703" s="121"/>
      <c r="LDB703" s="121"/>
      <c r="LDC703" s="121"/>
      <c r="LDD703" s="121"/>
      <c r="LDE703" s="121"/>
      <c r="LDF703" s="121"/>
      <c r="LDG703" s="121"/>
      <c r="LDH703" s="121"/>
      <c r="LDI703" s="121"/>
      <c r="LDJ703" s="121"/>
      <c r="LDK703" s="121"/>
      <c r="LDL703" s="121"/>
      <c r="LDM703" s="121"/>
      <c r="LDN703" s="121"/>
      <c r="LDO703" s="121"/>
      <c r="LDP703" s="121"/>
      <c r="LDQ703" s="121"/>
      <c r="LDR703" s="121"/>
      <c r="LDS703" s="121"/>
      <c r="LDT703" s="121"/>
      <c r="LDU703" s="121"/>
      <c r="LDV703" s="121"/>
      <c r="LDW703" s="121"/>
      <c r="LDX703" s="121"/>
      <c r="LDY703" s="121"/>
      <c r="LDZ703" s="121"/>
      <c r="LEA703" s="121"/>
      <c r="LEB703" s="121"/>
      <c r="LEC703" s="121"/>
      <c r="LED703" s="121"/>
      <c r="LEE703" s="121"/>
      <c r="LEF703" s="121"/>
      <c r="LEG703" s="121"/>
      <c r="LEH703" s="121"/>
      <c r="LEI703" s="121"/>
      <c r="LEJ703" s="121"/>
      <c r="LEK703" s="121"/>
      <c r="LEL703" s="121"/>
      <c r="LEM703" s="121"/>
      <c r="LEN703" s="121"/>
      <c r="LEO703" s="121"/>
      <c r="LEP703" s="121"/>
      <c r="LEQ703" s="121"/>
      <c r="LER703" s="121"/>
      <c r="LES703" s="121"/>
      <c r="LET703" s="121"/>
      <c r="LEU703" s="121"/>
      <c r="LEV703" s="121"/>
      <c r="LEW703" s="121"/>
      <c r="LEX703" s="121"/>
      <c r="LEY703" s="121"/>
      <c r="LEZ703" s="121"/>
      <c r="LFA703" s="121"/>
      <c r="LFB703" s="121"/>
      <c r="LFC703" s="121"/>
      <c r="LFD703" s="121"/>
      <c r="LFE703" s="121"/>
      <c r="LFF703" s="121"/>
      <c r="LFG703" s="121"/>
      <c r="LFH703" s="121"/>
      <c r="LFI703" s="121"/>
      <c r="LFJ703" s="121"/>
      <c r="LFK703" s="121"/>
      <c r="LFL703" s="121"/>
      <c r="LFM703" s="121"/>
      <c r="LFN703" s="121"/>
      <c r="LFO703" s="121"/>
      <c r="LFP703" s="121"/>
      <c r="LFQ703" s="121"/>
      <c r="LFR703" s="121"/>
      <c r="LFS703" s="121"/>
      <c r="LFT703" s="121"/>
      <c r="LFU703" s="121"/>
      <c r="LFV703" s="121"/>
      <c r="LFW703" s="121"/>
      <c r="LFX703" s="121"/>
      <c r="LFY703" s="121"/>
      <c r="LFZ703" s="121"/>
      <c r="LGA703" s="121"/>
      <c r="LGB703" s="121"/>
      <c r="LGC703" s="121"/>
      <c r="LGD703" s="121"/>
      <c r="LGE703" s="121"/>
      <c r="LGF703" s="121"/>
      <c r="LGG703" s="121"/>
      <c r="LGH703" s="121"/>
      <c r="LGI703" s="121"/>
      <c r="LGJ703" s="121"/>
      <c r="LGK703" s="121"/>
      <c r="LGL703" s="121"/>
      <c r="LGM703" s="121"/>
      <c r="LGN703" s="121"/>
      <c r="LGO703" s="121"/>
      <c r="LGP703" s="121"/>
      <c r="LGQ703" s="121"/>
      <c r="LGR703" s="121"/>
      <c r="LGS703" s="121"/>
      <c r="LGT703" s="121"/>
      <c r="LGU703" s="121"/>
      <c r="LGV703" s="121"/>
      <c r="LGW703" s="121"/>
      <c r="LGX703" s="121"/>
      <c r="LGY703" s="121"/>
      <c r="LGZ703" s="121"/>
      <c r="LHA703" s="121"/>
      <c r="LHB703" s="121"/>
      <c r="LHC703" s="121"/>
      <c r="LHD703" s="121"/>
      <c r="LHE703" s="121"/>
      <c r="LHF703" s="121"/>
      <c r="LHG703" s="121"/>
      <c r="LHH703" s="121"/>
      <c r="LHI703" s="121"/>
      <c r="LHJ703" s="121"/>
      <c r="LHK703" s="121"/>
      <c r="LHL703" s="121"/>
      <c r="LHM703" s="121"/>
      <c r="LHN703" s="121"/>
      <c r="LHO703" s="121"/>
      <c r="LHP703" s="121"/>
      <c r="LHQ703" s="121"/>
      <c r="LHR703" s="121"/>
      <c r="LHS703" s="121"/>
      <c r="LHT703" s="121"/>
      <c r="LHU703" s="121"/>
      <c r="LHV703" s="121"/>
      <c r="LHW703" s="121"/>
      <c r="LHX703" s="121"/>
      <c r="LHY703" s="121"/>
      <c r="LHZ703" s="121"/>
      <c r="LIA703" s="121"/>
      <c r="LIB703" s="121"/>
      <c r="LIC703" s="121"/>
      <c r="LID703" s="121"/>
      <c r="LIE703" s="121"/>
      <c r="LIF703" s="121"/>
      <c r="LIG703" s="121"/>
      <c r="LIH703" s="121"/>
      <c r="LII703" s="121"/>
      <c r="LIJ703" s="121"/>
      <c r="LIK703" s="121"/>
      <c r="LIL703" s="121"/>
      <c r="LIM703" s="121"/>
      <c r="LIN703" s="121"/>
      <c r="LIO703" s="121"/>
      <c r="LIP703" s="121"/>
      <c r="LIQ703" s="121"/>
      <c r="LIR703" s="121"/>
      <c r="LIS703" s="121"/>
      <c r="LIT703" s="121"/>
      <c r="LIU703" s="121"/>
      <c r="LIV703" s="121"/>
      <c r="LIW703" s="121"/>
      <c r="LIX703" s="121"/>
      <c r="LIY703" s="121"/>
      <c r="LIZ703" s="121"/>
      <c r="LJA703" s="121"/>
      <c r="LJB703" s="121"/>
      <c r="LJC703" s="121"/>
      <c r="LJD703" s="121"/>
      <c r="LJE703" s="121"/>
      <c r="LJF703" s="121"/>
      <c r="LJG703" s="121"/>
      <c r="LJH703" s="121"/>
      <c r="LJI703" s="121"/>
      <c r="LJJ703" s="121"/>
      <c r="LJK703" s="121"/>
      <c r="LJL703" s="121"/>
      <c r="LJM703" s="121"/>
      <c r="LJN703" s="121"/>
      <c r="LJO703" s="121"/>
      <c r="LJP703" s="121"/>
      <c r="LJQ703" s="121"/>
      <c r="LJR703" s="121"/>
      <c r="LJS703" s="121"/>
      <c r="LJT703" s="121"/>
      <c r="LJU703" s="121"/>
      <c r="LJV703" s="121"/>
      <c r="LJW703" s="121"/>
      <c r="LJX703" s="121"/>
      <c r="LJY703" s="121"/>
      <c r="LJZ703" s="121"/>
      <c r="LKA703" s="121"/>
      <c r="LKB703" s="121"/>
      <c r="LKC703" s="121"/>
      <c r="LKD703" s="121"/>
      <c r="LKE703" s="121"/>
      <c r="LKF703" s="121"/>
      <c r="LKG703" s="121"/>
      <c r="LKH703" s="121"/>
      <c r="LKI703" s="121"/>
      <c r="LKJ703" s="121"/>
      <c r="LKK703" s="121"/>
      <c r="LKL703" s="121"/>
      <c r="LKM703" s="121"/>
      <c r="LKN703" s="121"/>
      <c r="LKO703" s="121"/>
      <c r="LKP703" s="121"/>
      <c r="LKQ703" s="121"/>
      <c r="LKR703" s="121"/>
      <c r="LKS703" s="121"/>
      <c r="LKT703" s="121"/>
      <c r="LKU703" s="121"/>
      <c r="LKV703" s="121"/>
      <c r="LKW703" s="121"/>
      <c r="LKX703" s="121"/>
      <c r="LKY703" s="121"/>
      <c r="LKZ703" s="121"/>
      <c r="LLA703" s="121"/>
      <c r="LLB703" s="121"/>
      <c r="LLC703" s="121"/>
      <c r="LLD703" s="121"/>
      <c r="LLE703" s="121"/>
      <c r="LLF703" s="121"/>
      <c r="LLG703" s="121"/>
      <c r="LLH703" s="121"/>
      <c r="LLI703" s="121"/>
      <c r="LLJ703" s="121"/>
      <c r="LLK703" s="121"/>
      <c r="LLL703" s="121"/>
      <c r="LLM703" s="121"/>
      <c r="LLN703" s="121"/>
      <c r="LLO703" s="121"/>
      <c r="LLP703" s="121"/>
      <c r="LLQ703" s="121"/>
      <c r="LLR703" s="121"/>
      <c r="LLS703" s="121"/>
      <c r="LLT703" s="121"/>
      <c r="LLU703" s="121"/>
      <c r="LLV703" s="121"/>
      <c r="LLW703" s="121"/>
      <c r="LLX703" s="121"/>
      <c r="LLY703" s="121"/>
      <c r="LLZ703" s="121"/>
      <c r="LMA703" s="121"/>
      <c r="LMB703" s="121"/>
      <c r="LMC703" s="121"/>
      <c r="LMD703" s="121"/>
      <c r="LME703" s="121"/>
      <c r="LMF703" s="121"/>
      <c r="LMG703" s="121"/>
      <c r="LMH703" s="121"/>
      <c r="LMI703" s="121"/>
      <c r="LMJ703" s="121"/>
      <c r="LMK703" s="121"/>
      <c r="LML703" s="121"/>
      <c r="LMM703" s="121"/>
      <c r="LMN703" s="121"/>
      <c r="LMO703" s="121"/>
      <c r="LMP703" s="121"/>
      <c r="LMQ703" s="121"/>
      <c r="LMR703" s="121"/>
      <c r="LMS703" s="121"/>
      <c r="LMT703" s="121"/>
      <c r="LMU703" s="121"/>
      <c r="LMV703" s="121"/>
      <c r="LMW703" s="121"/>
      <c r="LMX703" s="121"/>
      <c r="LMY703" s="121"/>
      <c r="LMZ703" s="121"/>
      <c r="LNA703" s="121"/>
      <c r="LNB703" s="121"/>
      <c r="LNC703" s="121"/>
      <c r="LND703" s="121"/>
      <c r="LNE703" s="121"/>
      <c r="LNF703" s="121"/>
      <c r="LNG703" s="121"/>
      <c r="LNH703" s="121"/>
      <c r="LNI703" s="121"/>
      <c r="LNJ703" s="121"/>
      <c r="LNK703" s="121"/>
      <c r="LNL703" s="121"/>
      <c r="LNM703" s="121"/>
      <c r="LNN703" s="121"/>
      <c r="LNO703" s="121"/>
      <c r="LNP703" s="121"/>
      <c r="LNQ703" s="121"/>
      <c r="LNR703" s="121"/>
      <c r="LNS703" s="121"/>
      <c r="LNT703" s="121"/>
      <c r="LNU703" s="121"/>
      <c r="LNV703" s="121"/>
      <c r="LNW703" s="121"/>
      <c r="LNX703" s="121"/>
      <c r="LNY703" s="121"/>
      <c r="LNZ703" s="121"/>
      <c r="LOA703" s="121"/>
      <c r="LOB703" s="121"/>
      <c r="LOC703" s="121"/>
      <c r="LOD703" s="121"/>
      <c r="LOE703" s="121"/>
      <c r="LOF703" s="121"/>
      <c r="LOG703" s="121"/>
      <c r="LOH703" s="121"/>
      <c r="LOI703" s="121"/>
      <c r="LOJ703" s="121"/>
      <c r="LOK703" s="121"/>
      <c r="LOL703" s="121"/>
      <c r="LOM703" s="121"/>
      <c r="LON703" s="121"/>
      <c r="LOO703" s="121"/>
      <c r="LOP703" s="121"/>
      <c r="LOQ703" s="121"/>
      <c r="LOR703" s="121"/>
      <c r="LOS703" s="121"/>
      <c r="LOT703" s="121"/>
      <c r="LOU703" s="121"/>
      <c r="LOV703" s="121"/>
      <c r="LOW703" s="121"/>
      <c r="LOX703" s="121"/>
      <c r="LOY703" s="121"/>
      <c r="LOZ703" s="121"/>
      <c r="LPA703" s="121"/>
      <c r="LPB703" s="121"/>
      <c r="LPC703" s="121"/>
      <c r="LPD703" s="121"/>
      <c r="LPE703" s="121"/>
      <c r="LPF703" s="121"/>
      <c r="LPG703" s="121"/>
      <c r="LPH703" s="121"/>
      <c r="LPI703" s="121"/>
      <c r="LPJ703" s="121"/>
      <c r="LPK703" s="121"/>
      <c r="LPL703" s="121"/>
      <c r="LPM703" s="121"/>
      <c r="LPN703" s="121"/>
      <c r="LPO703" s="121"/>
      <c r="LPP703" s="121"/>
      <c r="LPQ703" s="121"/>
      <c r="LPR703" s="121"/>
      <c r="LPS703" s="121"/>
      <c r="LPT703" s="121"/>
      <c r="LPU703" s="121"/>
      <c r="LPV703" s="121"/>
      <c r="LPW703" s="121"/>
      <c r="LPX703" s="121"/>
      <c r="LPY703" s="121"/>
      <c r="LPZ703" s="121"/>
      <c r="LQA703" s="121"/>
      <c r="LQB703" s="121"/>
      <c r="LQC703" s="121"/>
      <c r="LQD703" s="121"/>
      <c r="LQE703" s="121"/>
      <c r="LQF703" s="121"/>
      <c r="LQG703" s="121"/>
      <c r="LQH703" s="121"/>
      <c r="LQI703" s="121"/>
      <c r="LQJ703" s="121"/>
      <c r="LQK703" s="121"/>
      <c r="LQL703" s="121"/>
      <c r="LQM703" s="121"/>
      <c r="LQN703" s="121"/>
      <c r="LQO703" s="121"/>
      <c r="LQP703" s="121"/>
      <c r="LQQ703" s="121"/>
      <c r="LQR703" s="121"/>
      <c r="LQS703" s="121"/>
      <c r="LQT703" s="121"/>
      <c r="LQU703" s="121"/>
      <c r="LQV703" s="121"/>
      <c r="LQW703" s="121"/>
      <c r="LQX703" s="121"/>
      <c r="LQY703" s="121"/>
      <c r="LQZ703" s="121"/>
      <c r="LRA703" s="121"/>
      <c r="LRB703" s="121"/>
      <c r="LRC703" s="121"/>
      <c r="LRD703" s="121"/>
      <c r="LRE703" s="121"/>
      <c r="LRF703" s="121"/>
      <c r="LRG703" s="121"/>
      <c r="LRH703" s="121"/>
      <c r="LRI703" s="121"/>
      <c r="LRJ703" s="121"/>
      <c r="LRK703" s="121"/>
      <c r="LRL703" s="121"/>
      <c r="LRM703" s="121"/>
      <c r="LRN703" s="121"/>
      <c r="LRO703" s="121"/>
      <c r="LRP703" s="121"/>
      <c r="LRQ703" s="121"/>
      <c r="LRR703" s="121"/>
      <c r="LRS703" s="121"/>
      <c r="LRT703" s="121"/>
      <c r="LRU703" s="121"/>
      <c r="LRV703" s="121"/>
      <c r="LRW703" s="121"/>
      <c r="LRX703" s="121"/>
      <c r="LRY703" s="121"/>
      <c r="LRZ703" s="121"/>
      <c r="LSA703" s="121"/>
      <c r="LSB703" s="121"/>
      <c r="LSC703" s="121"/>
      <c r="LSD703" s="121"/>
      <c r="LSE703" s="121"/>
      <c r="LSF703" s="121"/>
      <c r="LSG703" s="121"/>
      <c r="LSH703" s="121"/>
      <c r="LSI703" s="121"/>
      <c r="LSJ703" s="121"/>
      <c r="LSK703" s="121"/>
      <c r="LSL703" s="121"/>
      <c r="LSM703" s="121"/>
      <c r="LSN703" s="121"/>
      <c r="LSO703" s="121"/>
      <c r="LSP703" s="121"/>
      <c r="LSQ703" s="121"/>
      <c r="LSR703" s="121"/>
      <c r="LSS703" s="121"/>
      <c r="LST703" s="121"/>
      <c r="LSU703" s="121"/>
      <c r="LSV703" s="121"/>
      <c r="LSW703" s="121"/>
      <c r="LSX703" s="121"/>
      <c r="LSY703" s="121"/>
      <c r="LSZ703" s="121"/>
      <c r="LTA703" s="121"/>
      <c r="LTB703" s="121"/>
      <c r="LTC703" s="121"/>
      <c r="LTD703" s="121"/>
      <c r="LTE703" s="121"/>
      <c r="LTF703" s="121"/>
      <c r="LTG703" s="121"/>
      <c r="LTH703" s="121"/>
      <c r="LTI703" s="121"/>
      <c r="LTJ703" s="121"/>
      <c r="LTK703" s="121"/>
      <c r="LTL703" s="121"/>
      <c r="LTM703" s="121"/>
      <c r="LTN703" s="121"/>
      <c r="LTO703" s="121"/>
      <c r="LTP703" s="121"/>
      <c r="LTQ703" s="121"/>
      <c r="LTR703" s="121"/>
      <c r="LTS703" s="121"/>
      <c r="LTT703" s="121"/>
      <c r="LTU703" s="121"/>
      <c r="LTV703" s="121"/>
      <c r="LTW703" s="121"/>
      <c r="LTX703" s="121"/>
      <c r="LTY703" s="121"/>
      <c r="LTZ703" s="121"/>
      <c r="LUA703" s="121"/>
      <c r="LUB703" s="121"/>
      <c r="LUC703" s="121"/>
      <c r="LUD703" s="121"/>
      <c r="LUE703" s="121"/>
      <c r="LUF703" s="121"/>
      <c r="LUG703" s="121"/>
      <c r="LUH703" s="121"/>
      <c r="LUI703" s="121"/>
      <c r="LUJ703" s="121"/>
      <c r="LUK703" s="121"/>
      <c r="LUL703" s="121"/>
      <c r="LUM703" s="121"/>
      <c r="LUN703" s="121"/>
      <c r="LUO703" s="121"/>
      <c r="LUP703" s="121"/>
      <c r="LUQ703" s="121"/>
      <c r="LUR703" s="121"/>
      <c r="LUS703" s="121"/>
      <c r="LUT703" s="121"/>
      <c r="LUU703" s="121"/>
      <c r="LUV703" s="121"/>
      <c r="LUW703" s="121"/>
      <c r="LUX703" s="121"/>
      <c r="LUY703" s="121"/>
      <c r="LUZ703" s="121"/>
      <c r="LVA703" s="121"/>
      <c r="LVB703" s="121"/>
      <c r="LVC703" s="121"/>
      <c r="LVD703" s="121"/>
      <c r="LVE703" s="121"/>
      <c r="LVF703" s="121"/>
      <c r="LVG703" s="121"/>
      <c r="LVH703" s="121"/>
      <c r="LVI703" s="121"/>
      <c r="LVJ703" s="121"/>
      <c r="LVK703" s="121"/>
      <c r="LVL703" s="121"/>
      <c r="LVM703" s="121"/>
      <c r="LVN703" s="121"/>
      <c r="LVO703" s="121"/>
      <c r="LVP703" s="121"/>
      <c r="LVQ703" s="121"/>
      <c r="LVR703" s="121"/>
      <c r="LVS703" s="121"/>
      <c r="LVT703" s="121"/>
      <c r="LVU703" s="121"/>
      <c r="LVV703" s="121"/>
      <c r="LVW703" s="121"/>
      <c r="LVX703" s="121"/>
      <c r="LVY703" s="121"/>
      <c r="LVZ703" s="121"/>
      <c r="LWA703" s="121"/>
      <c r="LWB703" s="121"/>
      <c r="LWC703" s="121"/>
      <c r="LWD703" s="121"/>
      <c r="LWE703" s="121"/>
      <c r="LWF703" s="121"/>
      <c r="LWG703" s="121"/>
      <c r="LWH703" s="121"/>
      <c r="LWI703" s="121"/>
      <c r="LWJ703" s="121"/>
      <c r="LWK703" s="121"/>
      <c r="LWL703" s="121"/>
      <c r="LWM703" s="121"/>
      <c r="LWN703" s="121"/>
      <c r="LWO703" s="121"/>
      <c r="LWP703" s="121"/>
      <c r="LWQ703" s="121"/>
      <c r="LWR703" s="121"/>
      <c r="LWS703" s="121"/>
      <c r="LWT703" s="121"/>
      <c r="LWU703" s="121"/>
      <c r="LWV703" s="121"/>
      <c r="LWW703" s="121"/>
      <c r="LWX703" s="121"/>
      <c r="LWY703" s="121"/>
      <c r="LWZ703" s="121"/>
      <c r="LXA703" s="121"/>
      <c r="LXB703" s="121"/>
      <c r="LXC703" s="121"/>
      <c r="LXD703" s="121"/>
      <c r="LXE703" s="121"/>
      <c r="LXF703" s="121"/>
      <c r="LXG703" s="121"/>
      <c r="LXH703" s="121"/>
      <c r="LXI703" s="121"/>
      <c r="LXJ703" s="121"/>
      <c r="LXK703" s="121"/>
      <c r="LXL703" s="121"/>
      <c r="LXM703" s="121"/>
      <c r="LXN703" s="121"/>
      <c r="LXO703" s="121"/>
      <c r="LXP703" s="121"/>
      <c r="LXQ703" s="121"/>
      <c r="LXR703" s="121"/>
      <c r="LXS703" s="121"/>
      <c r="LXT703" s="121"/>
      <c r="LXU703" s="121"/>
      <c r="LXV703" s="121"/>
      <c r="LXW703" s="121"/>
      <c r="LXX703" s="121"/>
      <c r="LXY703" s="121"/>
      <c r="LXZ703" s="121"/>
      <c r="LYA703" s="121"/>
      <c r="LYB703" s="121"/>
      <c r="LYC703" s="121"/>
      <c r="LYD703" s="121"/>
      <c r="LYE703" s="121"/>
      <c r="LYF703" s="121"/>
      <c r="LYG703" s="121"/>
      <c r="LYH703" s="121"/>
      <c r="LYI703" s="121"/>
      <c r="LYJ703" s="121"/>
      <c r="LYK703" s="121"/>
      <c r="LYL703" s="121"/>
      <c r="LYM703" s="121"/>
      <c r="LYN703" s="121"/>
      <c r="LYO703" s="121"/>
      <c r="LYP703" s="121"/>
      <c r="LYQ703" s="121"/>
      <c r="LYR703" s="121"/>
      <c r="LYS703" s="121"/>
      <c r="LYT703" s="121"/>
      <c r="LYU703" s="121"/>
      <c r="LYV703" s="121"/>
      <c r="LYW703" s="121"/>
      <c r="LYX703" s="121"/>
      <c r="LYY703" s="121"/>
      <c r="LYZ703" s="121"/>
      <c r="LZA703" s="121"/>
      <c r="LZB703" s="121"/>
      <c r="LZC703" s="121"/>
      <c r="LZD703" s="121"/>
      <c r="LZE703" s="121"/>
      <c r="LZF703" s="121"/>
      <c r="LZG703" s="121"/>
      <c r="LZH703" s="121"/>
      <c r="LZI703" s="121"/>
      <c r="LZJ703" s="121"/>
      <c r="LZK703" s="121"/>
      <c r="LZL703" s="121"/>
      <c r="LZM703" s="121"/>
      <c r="LZN703" s="121"/>
      <c r="LZO703" s="121"/>
      <c r="LZP703" s="121"/>
      <c r="LZQ703" s="121"/>
      <c r="LZR703" s="121"/>
      <c r="LZS703" s="121"/>
      <c r="LZT703" s="121"/>
      <c r="LZU703" s="121"/>
      <c r="LZV703" s="121"/>
      <c r="LZW703" s="121"/>
      <c r="LZX703" s="121"/>
      <c r="LZY703" s="121"/>
      <c r="LZZ703" s="121"/>
      <c r="MAA703" s="121"/>
      <c r="MAB703" s="121"/>
      <c r="MAC703" s="121"/>
      <c r="MAD703" s="121"/>
      <c r="MAE703" s="121"/>
      <c r="MAF703" s="121"/>
      <c r="MAG703" s="121"/>
      <c r="MAH703" s="121"/>
      <c r="MAI703" s="121"/>
      <c r="MAJ703" s="121"/>
      <c r="MAK703" s="121"/>
      <c r="MAL703" s="121"/>
      <c r="MAM703" s="121"/>
      <c r="MAN703" s="121"/>
      <c r="MAO703" s="121"/>
      <c r="MAP703" s="121"/>
      <c r="MAQ703" s="121"/>
      <c r="MAR703" s="121"/>
      <c r="MAS703" s="121"/>
      <c r="MAT703" s="121"/>
      <c r="MAU703" s="121"/>
      <c r="MAV703" s="121"/>
      <c r="MAW703" s="121"/>
      <c r="MAX703" s="121"/>
      <c r="MAY703" s="121"/>
      <c r="MAZ703" s="121"/>
      <c r="MBA703" s="121"/>
      <c r="MBB703" s="121"/>
      <c r="MBC703" s="121"/>
      <c r="MBD703" s="121"/>
      <c r="MBE703" s="121"/>
      <c r="MBF703" s="121"/>
      <c r="MBG703" s="121"/>
      <c r="MBH703" s="121"/>
      <c r="MBI703" s="121"/>
      <c r="MBJ703" s="121"/>
      <c r="MBK703" s="121"/>
      <c r="MBL703" s="121"/>
      <c r="MBM703" s="121"/>
      <c r="MBN703" s="121"/>
      <c r="MBO703" s="121"/>
      <c r="MBP703" s="121"/>
      <c r="MBQ703" s="121"/>
      <c r="MBR703" s="121"/>
      <c r="MBS703" s="121"/>
      <c r="MBT703" s="121"/>
      <c r="MBU703" s="121"/>
      <c r="MBV703" s="121"/>
      <c r="MBW703" s="121"/>
      <c r="MBX703" s="121"/>
      <c r="MBY703" s="121"/>
      <c r="MBZ703" s="121"/>
      <c r="MCA703" s="121"/>
      <c r="MCB703" s="121"/>
      <c r="MCC703" s="121"/>
      <c r="MCD703" s="121"/>
      <c r="MCE703" s="121"/>
      <c r="MCF703" s="121"/>
      <c r="MCG703" s="121"/>
      <c r="MCH703" s="121"/>
      <c r="MCI703" s="121"/>
      <c r="MCJ703" s="121"/>
      <c r="MCK703" s="121"/>
      <c r="MCL703" s="121"/>
      <c r="MCM703" s="121"/>
      <c r="MCN703" s="121"/>
      <c r="MCO703" s="121"/>
      <c r="MCP703" s="121"/>
      <c r="MCQ703" s="121"/>
      <c r="MCR703" s="121"/>
      <c r="MCS703" s="121"/>
      <c r="MCT703" s="121"/>
      <c r="MCU703" s="121"/>
      <c r="MCV703" s="121"/>
      <c r="MCW703" s="121"/>
      <c r="MCX703" s="121"/>
      <c r="MCY703" s="121"/>
      <c r="MCZ703" s="121"/>
      <c r="MDA703" s="121"/>
      <c r="MDB703" s="121"/>
      <c r="MDC703" s="121"/>
      <c r="MDD703" s="121"/>
      <c r="MDE703" s="121"/>
      <c r="MDF703" s="121"/>
      <c r="MDG703" s="121"/>
      <c r="MDH703" s="121"/>
      <c r="MDI703" s="121"/>
      <c r="MDJ703" s="121"/>
      <c r="MDK703" s="121"/>
      <c r="MDL703" s="121"/>
      <c r="MDM703" s="121"/>
      <c r="MDN703" s="121"/>
      <c r="MDO703" s="121"/>
      <c r="MDP703" s="121"/>
      <c r="MDQ703" s="121"/>
      <c r="MDR703" s="121"/>
      <c r="MDS703" s="121"/>
      <c r="MDT703" s="121"/>
      <c r="MDU703" s="121"/>
      <c r="MDV703" s="121"/>
      <c r="MDW703" s="121"/>
      <c r="MDX703" s="121"/>
      <c r="MDY703" s="121"/>
      <c r="MDZ703" s="121"/>
      <c r="MEA703" s="121"/>
      <c r="MEB703" s="121"/>
      <c r="MEC703" s="121"/>
      <c r="MED703" s="121"/>
      <c r="MEE703" s="121"/>
      <c r="MEF703" s="121"/>
      <c r="MEG703" s="121"/>
      <c r="MEH703" s="121"/>
      <c r="MEI703" s="121"/>
      <c r="MEJ703" s="121"/>
      <c r="MEK703" s="121"/>
      <c r="MEL703" s="121"/>
      <c r="MEM703" s="121"/>
      <c r="MEN703" s="121"/>
      <c r="MEO703" s="121"/>
      <c r="MEP703" s="121"/>
      <c r="MEQ703" s="121"/>
      <c r="MER703" s="121"/>
      <c r="MES703" s="121"/>
      <c r="MET703" s="121"/>
      <c r="MEU703" s="121"/>
      <c r="MEV703" s="121"/>
      <c r="MEW703" s="121"/>
      <c r="MEX703" s="121"/>
      <c r="MEY703" s="121"/>
      <c r="MEZ703" s="121"/>
      <c r="MFA703" s="121"/>
      <c r="MFB703" s="121"/>
      <c r="MFC703" s="121"/>
      <c r="MFD703" s="121"/>
      <c r="MFE703" s="121"/>
      <c r="MFF703" s="121"/>
      <c r="MFG703" s="121"/>
      <c r="MFH703" s="121"/>
      <c r="MFI703" s="121"/>
      <c r="MFJ703" s="121"/>
      <c r="MFK703" s="121"/>
      <c r="MFL703" s="121"/>
      <c r="MFM703" s="121"/>
      <c r="MFN703" s="121"/>
      <c r="MFO703" s="121"/>
      <c r="MFP703" s="121"/>
      <c r="MFQ703" s="121"/>
      <c r="MFR703" s="121"/>
      <c r="MFS703" s="121"/>
      <c r="MFT703" s="121"/>
      <c r="MFU703" s="121"/>
      <c r="MFV703" s="121"/>
      <c r="MFW703" s="121"/>
      <c r="MFX703" s="121"/>
      <c r="MFY703" s="121"/>
      <c r="MFZ703" s="121"/>
      <c r="MGA703" s="121"/>
      <c r="MGB703" s="121"/>
      <c r="MGC703" s="121"/>
      <c r="MGD703" s="121"/>
      <c r="MGE703" s="121"/>
      <c r="MGF703" s="121"/>
      <c r="MGG703" s="121"/>
      <c r="MGH703" s="121"/>
      <c r="MGI703" s="121"/>
      <c r="MGJ703" s="121"/>
      <c r="MGK703" s="121"/>
      <c r="MGL703" s="121"/>
      <c r="MGM703" s="121"/>
      <c r="MGN703" s="121"/>
      <c r="MGO703" s="121"/>
      <c r="MGP703" s="121"/>
      <c r="MGQ703" s="121"/>
      <c r="MGR703" s="121"/>
      <c r="MGS703" s="121"/>
      <c r="MGT703" s="121"/>
      <c r="MGU703" s="121"/>
      <c r="MGV703" s="121"/>
      <c r="MGW703" s="121"/>
      <c r="MGX703" s="121"/>
      <c r="MGY703" s="121"/>
      <c r="MGZ703" s="121"/>
      <c r="MHA703" s="121"/>
      <c r="MHB703" s="121"/>
      <c r="MHC703" s="121"/>
      <c r="MHD703" s="121"/>
      <c r="MHE703" s="121"/>
      <c r="MHF703" s="121"/>
      <c r="MHG703" s="121"/>
      <c r="MHH703" s="121"/>
      <c r="MHI703" s="121"/>
      <c r="MHJ703" s="121"/>
      <c r="MHK703" s="121"/>
      <c r="MHL703" s="121"/>
      <c r="MHM703" s="121"/>
      <c r="MHN703" s="121"/>
      <c r="MHO703" s="121"/>
      <c r="MHP703" s="121"/>
      <c r="MHQ703" s="121"/>
      <c r="MHR703" s="121"/>
      <c r="MHS703" s="121"/>
      <c r="MHT703" s="121"/>
      <c r="MHU703" s="121"/>
      <c r="MHV703" s="121"/>
      <c r="MHW703" s="121"/>
      <c r="MHX703" s="121"/>
      <c r="MHY703" s="121"/>
      <c r="MHZ703" s="121"/>
      <c r="MIA703" s="121"/>
      <c r="MIB703" s="121"/>
      <c r="MIC703" s="121"/>
      <c r="MID703" s="121"/>
      <c r="MIE703" s="121"/>
      <c r="MIF703" s="121"/>
      <c r="MIG703" s="121"/>
      <c r="MIH703" s="121"/>
      <c r="MII703" s="121"/>
      <c r="MIJ703" s="121"/>
      <c r="MIK703" s="121"/>
      <c r="MIL703" s="121"/>
      <c r="MIM703" s="121"/>
      <c r="MIN703" s="121"/>
      <c r="MIO703" s="121"/>
      <c r="MIP703" s="121"/>
      <c r="MIQ703" s="121"/>
      <c r="MIR703" s="121"/>
      <c r="MIS703" s="121"/>
      <c r="MIT703" s="121"/>
      <c r="MIU703" s="121"/>
      <c r="MIV703" s="121"/>
      <c r="MIW703" s="121"/>
      <c r="MIX703" s="121"/>
      <c r="MIY703" s="121"/>
      <c r="MIZ703" s="121"/>
      <c r="MJA703" s="121"/>
      <c r="MJB703" s="121"/>
      <c r="MJC703" s="121"/>
      <c r="MJD703" s="121"/>
      <c r="MJE703" s="121"/>
      <c r="MJF703" s="121"/>
      <c r="MJG703" s="121"/>
      <c r="MJH703" s="121"/>
      <c r="MJI703" s="121"/>
      <c r="MJJ703" s="121"/>
      <c r="MJK703" s="121"/>
      <c r="MJL703" s="121"/>
      <c r="MJM703" s="121"/>
      <c r="MJN703" s="121"/>
      <c r="MJO703" s="121"/>
      <c r="MJP703" s="121"/>
      <c r="MJQ703" s="121"/>
      <c r="MJR703" s="121"/>
      <c r="MJS703" s="121"/>
      <c r="MJT703" s="121"/>
      <c r="MJU703" s="121"/>
      <c r="MJV703" s="121"/>
      <c r="MJW703" s="121"/>
      <c r="MJX703" s="121"/>
      <c r="MJY703" s="121"/>
      <c r="MJZ703" s="121"/>
      <c r="MKA703" s="121"/>
      <c r="MKB703" s="121"/>
      <c r="MKC703" s="121"/>
      <c r="MKD703" s="121"/>
      <c r="MKE703" s="121"/>
      <c r="MKF703" s="121"/>
      <c r="MKG703" s="121"/>
      <c r="MKH703" s="121"/>
      <c r="MKI703" s="121"/>
      <c r="MKJ703" s="121"/>
      <c r="MKK703" s="121"/>
      <c r="MKL703" s="121"/>
      <c r="MKM703" s="121"/>
      <c r="MKN703" s="121"/>
      <c r="MKO703" s="121"/>
      <c r="MKP703" s="121"/>
      <c r="MKQ703" s="121"/>
      <c r="MKR703" s="121"/>
      <c r="MKS703" s="121"/>
      <c r="MKT703" s="121"/>
      <c r="MKU703" s="121"/>
      <c r="MKV703" s="121"/>
      <c r="MKW703" s="121"/>
      <c r="MKX703" s="121"/>
      <c r="MKY703" s="121"/>
      <c r="MKZ703" s="121"/>
      <c r="MLA703" s="121"/>
      <c r="MLB703" s="121"/>
      <c r="MLC703" s="121"/>
      <c r="MLD703" s="121"/>
      <c r="MLE703" s="121"/>
      <c r="MLF703" s="121"/>
      <c r="MLG703" s="121"/>
      <c r="MLH703" s="121"/>
      <c r="MLI703" s="121"/>
      <c r="MLJ703" s="121"/>
      <c r="MLK703" s="121"/>
      <c r="MLL703" s="121"/>
      <c r="MLM703" s="121"/>
      <c r="MLN703" s="121"/>
      <c r="MLO703" s="121"/>
      <c r="MLP703" s="121"/>
      <c r="MLQ703" s="121"/>
      <c r="MLR703" s="121"/>
      <c r="MLS703" s="121"/>
      <c r="MLT703" s="121"/>
      <c r="MLU703" s="121"/>
      <c r="MLV703" s="121"/>
      <c r="MLW703" s="121"/>
      <c r="MLX703" s="121"/>
      <c r="MLY703" s="121"/>
      <c r="MLZ703" s="121"/>
      <c r="MMA703" s="121"/>
      <c r="MMB703" s="121"/>
      <c r="MMC703" s="121"/>
      <c r="MMD703" s="121"/>
      <c r="MME703" s="121"/>
      <c r="MMF703" s="121"/>
      <c r="MMG703" s="121"/>
      <c r="MMH703" s="121"/>
      <c r="MMI703" s="121"/>
      <c r="MMJ703" s="121"/>
      <c r="MMK703" s="121"/>
      <c r="MML703" s="121"/>
      <c r="MMM703" s="121"/>
      <c r="MMN703" s="121"/>
      <c r="MMO703" s="121"/>
      <c r="MMP703" s="121"/>
      <c r="MMQ703" s="121"/>
      <c r="MMR703" s="121"/>
      <c r="MMS703" s="121"/>
      <c r="MMT703" s="121"/>
      <c r="MMU703" s="121"/>
      <c r="MMV703" s="121"/>
      <c r="MMW703" s="121"/>
      <c r="MMX703" s="121"/>
      <c r="MMY703" s="121"/>
      <c r="MMZ703" s="121"/>
      <c r="MNA703" s="121"/>
      <c r="MNB703" s="121"/>
      <c r="MNC703" s="121"/>
      <c r="MND703" s="121"/>
      <c r="MNE703" s="121"/>
      <c r="MNF703" s="121"/>
      <c r="MNG703" s="121"/>
      <c r="MNH703" s="121"/>
      <c r="MNI703" s="121"/>
      <c r="MNJ703" s="121"/>
      <c r="MNK703" s="121"/>
      <c r="MNL703" s="121"/>
      <c r="MNM703" s="121"/>
      <c r="MNN703" s="121"/>
      <c r="MNO703" s="121"/>
      <c r="MNP703" s="121"/>
      <c r="MNQ703" s="121"/>
      <c r="MNR703" s="121"/>
      <c r="MNS703" s="121"/>
      <c r="MNT703" s="121"/>
      <c r="MNU703" s="121"/>
      <c r="MNV703" s="121"/>
      <c r="MNW703" s="121"/>
      <c r="MNX703" s="121"/>
      <c r="MNY703" s="121"/>
      <c r="MNZ703" s="121"/>
      <c r="MOA703" s="121"/>
      <c r="MOB703" s="121"/>
      <c r="MOC703" s="121"/>
      <c r="MOD703" s="121"/>
      <c r="MOE703" s="121"/>
      <c r="MOF703" s="121"/>
      <c r="MOG703" s="121"/>
      <c r="MOH703" s="121"/>
      <c r="MOI703" s="121"/>
      <c r="MOJ703" s="121"/>
      <c r="MOK703" s="121"/>
      <c r="MOL703" s="121"/>
      <c r="MOM703" s="121"/>
      <c r="MON703" s="121"/>
      <c r="MOO703" s="121"/>
      <c r="MOP703" s="121"/>
      <c r="MOQ703" s="121"/>
      <c r="MOR703" s="121"/>
      <c r="MOS703" s="121"/>
      <c r="MOT703" s="121"/>
      <c r="MOU703" s="121"/>
      <c r="MOV703" s="121"/>
      <c r="MOW703" s="121"/>
      <c r="MOX703" s="121"/>
      <c r="MOY703" s="121"/>
      <c r="MOZ703" s="121"/>
      <c r="MPA703" s="121"/>
      <c r="MPB703" s="121"/>
      <c r="MPC703" s="121"/>
      <c r="MPD703" s="121"/>
      <c r="MPE703" s="121"/>
      <c r="MPF703" s="121"/>
      <c r="MPG703" s="121"/>
      <c r="MPH703" s="121"/>
      <c r="MPI703" s="121"/>
      <c r="MPJ703" s="121"/>
      <c r="MPK703" s="121"/>
      <c r="MPL703" s="121"/>
      <c r="MPM703" s="121"/>
      <c r="MPN703" s="121"/>
      <c r="MPO703" s="121"/>
      <c r="MPP703" s="121"/>
      <c r="MPQ703" s="121"/>
      <c r="MPR703" s="121"/>
      <c r="MPS703" s="121"/>
      <c r="MPT703" s="121"/>
      <c r="MPU703" s="121"/>
      <c r="MPV703" s="121"/>
      <c r="MPW703" s="121"/>
      <c r="MPX703" s="121"/>
      <c r="MPY703" s="121"/>
      <c r="MPZ703" s="121"/>
      <c r="MQA703" s="121"/>
      <c r="MQB703" s="121"/>
      <c r="MQC703" s="121"/>
      <c r="MQD703" s="121"/>
      <c r="MQE703" s="121"/>
      <c r="MQF703" s="121"/>
      <c r="MQG703" s="121"/>
      <c r="MQH703" s="121"/>
      <c r="MQI703" s="121"/>
      <c r="MQJ703" s="121"/>
      <c r="MQK703" s="121"/>
      <c r="MQL703" s="121"/>
      <c r="MQM703" s="121"/>
      <c r="MQN703" s="121"/>
      <c r="MQO703" s="121"/>
      <c r="MQP703" s="121"/>
      <c r="MQQ703" s="121"/>
      <c r="MQR703" s="121"/>
      <c r="MQS703" s="121"/>
      <c r="MQT703" s="121"/>
      <c r="MQU703" s="121"/>
      <c r="MQV703" s="121"/>
      <c r="MQW703" s="121"/>
      <c r="MQX703" s="121"/>
      <c r="MQY703" s="121"/>
      <c r="MQZ703" s="121"/>
      <c r="MRA703" s="121"/>
      <c r="MRB703" s="121"/>
      <c r="MRC703" s="121"/>
      <c r="MRD703" s="121"/>
      <c r="MRE703" s="121"/>
      <c r="MRF703" s="121"/>
      <c r="MRG703" s="121"/>
      <c r="MRH703" s="121"/>
      <c r="MRI703" s="121"/>
      <c r="MRJ703" s="121"/>
      <c r="MRK703" s="121"/>
      <c r="MRL703" s="121"/>
      <c r="MRM703" s="121"/>
      <c r="MRN703" s="121"/>
      <c r="MRO703" s="121"/>
      <c r="MRP703" s="121"/>
      <c r="MRQ703" s="121"/>
      <c r="MRR703" s="121"/>
      <c r="MRS703" s="121"/>
      <c r="MRT703" s="121"/>
      <c r="MRU703" s="121"/>
      <c r="MRV703" s="121"/>
      <c r="MRW703" s="121"/>
      <c r="MRX703" s="121"/>
      <c r="MRY703" s="121"/>
      <c r="MRZ703" s="121"/>
      <c r="MSA703" s="121"/>
      <c r="MSB703" s="121"/>
      <c r="MSC703" s="121"/>
      <c r="MSD703" s="121"/>
      <c r="MSE703" s="121"/>
      <c r="MSF703" s="121"/>
      <c r="MSG703" s="121"/>
      <c r="MSH703" s="121"/>
      <c r="MSI703" s="121"/>
      <c r="MSJ703" s="121"/>
      <c r="MSK703" s="121"/>
      <c r="MSL703" s="121"/>
      <c r="MSM703" s="121"/>
      <c r="MSN703" s="121"/>
      <c r="MSO703" s="121"/>
      <c r="MSP703" s="121"/>
      <c r="MSQ703" s="121"/>
      <c r="MSR703" s="121"/>
      <c r="MSS703" s="121"/>
      <c r="MST703" s="121"/>
      <c r="MSU703" s="121"/>
      <c r="MSV703" s="121"/>
      <c r="MSW703" s="121"/>
      <c r="MSX703" s="121"/>
      <c r="MSY703" s="121"/>
      <c r="MSZ703" s="121"/>
      <c r="MTA703" s="121"/>
      <c r="MTB703" s="121"/>
      <c r="MTC703" s="121"/>
      <c r="MTD703" s="121"/>
      <c r="MTE703" s="121"/>
      <c r="MTF703" s="121"/>
      <c r="MTG703" s="121"/>
      <c r="MTH703" s="121"/>
      <c r="MTI703" s="121"/>
      <c r="MTJ703" s="121"/>
      <c r="MTK703" s="121"/>
      <c r="MTL703" s="121"/>
      <c r="MTM703" s="121"/>
      <c r="MTN703" s="121"/>
      <c r="MTO703" s="121"/>
      <c r="MTP703" s="121"/>
      <c r="MTQ703" s="121"/>
      <c r="MTR703" s="121"/>
      <c r="MTS703" s="121"/>
      <c r="MTT703" s="121"/>
      <c r="MTU703" s="121"/>
      <c r="MTV703" s="121"/>
      <c r="MTW703" s="121"/>
      <c r="MTX703" s="121"/>
      <c r="MTY703" s="121"/>
      <c r="MTZ703" s="121"/>
      <c r="MUA703" s="121"/>
      <c r="MUB703" s="121"/>
      <c r="MUC703" s="121"/>
      <c r="MUD703" s="121"/>
      <c r="MUE703" s="121"/>
      <c r="MUF703" s="121"/>
      <c r="MUG703" s="121"/>
      <c r="MUH703" s="121"/>
      <c r="MUI703" s="121"/>
      <c r="MUJ703" s="121"/>
      <c r="MUK703" s="121"/>
      <c r="MUL703" s="121"/>
      <c r="MUM703" s="121"/>
      <c r="MUN703" s="121"/>
      <c r="MUO703" s="121"/>
      <c r="MUP703" s="121"/>
      <c r="MUQ703" s="121"/>
      <c r="MUR703" s="121"/>
      <c r="MUS703" s="121"/>
      <c r="MUT703" s="121"/>
      <c r="MUU703" s="121"/>
      <c r="MUV703" s="121"/>
      <c r="MUW703" s="121"/>
      <c r="MUX703" s="121"/>
      <c r="MUY703" s="121"/>
      <c r="MUZ703" s="121"/>
      <c r="MVA703" s="121"/>
      <c r="MVB703" s="121"/>
      <c r="MVC703" s="121"/>
      <c r="MVD703" s="121"/>
      <c r="MVE703" s="121"/>
      <c r="MVF703" s="121"/>
      <c r="MVG703" s="121"/>
      <c r="MVH703" s="121"/>
      <c r="MVI703" s="121"/>
      <c r="MVJ703" s="121"/>
      <c r="MVK703" s="121"/>
      <c r="MVL703" s="121"/>
      <c r="MVM703" s="121"/>
      <c r="MVN703" s="121"/>
      <c r="MVO703" s="121"/>
      <c r="MVP703" s="121"/>
      <c r="MVQ703" s="121"/>
      <c r="MVR703" s="121"/>
      <c r="MVS703" s="121"/>
      <c r="MVT703" s="121"/>
      <c r="MVU703" s="121"/>
      <c r="MVV703" s="121"/>
      <c r="MVW703" s="121"/>
      <c r="MVX703" s="121"/>
      <c r="MVY703" s="121"/>
      <c r="MVZ703" s="121"/>
      <c r="MWA703" s="121"/>
      <c r="MWB703" s="121"/>
      <c r="MWC703" s="121"/>
      <c r="MWD703" s="121"/>
      <c r="MWE703" s="121"/>
      <c r="MWF703" s="121"/>
      <c r="MWG703" s="121"/>
      <c r="MWH703" s="121"/>
      <c r="MWI703" s="121"/>
      <c r="MWJ703" s="121"/>
      <c r="MWK703" s="121"/>
      <c r="MWL703" s="121"/>
      <c r="MWM703" s="121"/>
      <c r="MWN703" s="121"/>
      <c r="MWO703" s="121"/>
      <c r="MWP703" s="121"/>
      <c r="MWQ703" s="121"/>
      <c r="MWR703" s="121"/>
      <c r="MWS703" s="121"/>
      <c r="MWT703" s="121"/>
      <c r="MWU703" s="121"/>
      <c r="MWV703" s="121"/>
      <c r="MWW703" s="121"/>
      <c r="MWX703" s="121"/>
      <c r="MWY703" s="121"/>
      <c r="MWZ703" s="121"/>
      <c r="MXA703" s="121"/>
      <c r="MXB703" s="121"/>
      <c r="MXC703" s="121"/>
      <c r="MXD703" s="121"/>
      <c r="MXE703" s="121"/>
      <c r="MXF703" s="121"/>
      <c r="MXG703" s="121"/>
      <c r="MXH703" s="121"/>
      <c r="MXI703" s="121"/>
      <c r="MXJ703" s="121"/>
      <c r="MXK703" s="121"/>
      <c r="MXL703" s="121"/>
      <c r="MXM703" s="121"/>
      <c r="MXN703" s="121"/>
      <c r="MXO703" s="121"/>
      <c r="MXP703" s="121"/>
      <c r="MXQ703" s="121"/>
      <c r="MXR703" s="121"/>
      <c r="MXS703" s="121"/>
      <c r="MXT703" s="121"/>
      <c r="MXU703" s="121"/>
      <c r="MXV703" s="121"/>
      <c r="MXW703" s="121"/>
      <c r="MXX703" s="121"/>
      <c r="MXY703" s="121"/>
      <c r="MXZ703" s="121"/>
      <c r="MYA703" s="121"/>
      <c r="MYB703" s="121"/>
      <c r="MYC703" s="121"/>
      <c r="MYD703" s="121"/>
      <c r="MYE703" s="121"/>
      <c r="MYF703" s="121"/>
      <c r="MYG703" s="121"/>
      <c r="MYH703" s="121"/>
      <c r="MYI703" s="121"/>
      <c r="MYJ703" s="121"/>
      <c r="MYK703" s="121"/>
      <c r="MYL703" s="121"/>
      <c r="MYM703" s="121"/>
      <c r="MYN703" s="121"/>
      <c r="MYO703" s="121"/>
      <c r="MYP703" s="121"/>
      <c r="MYQ703" s="121"/>
      <c r="MYR703" s="121"/>
      <c r="MYS703" s="121"/>
      <c r="MYT703" s="121"/>
      <c r="MYU703" s="121"/>
      <c r="MYV703" s="121"/>
      <c r="MYW703" s="121"/>
      <c r="MYX703" s="121"/>
      <c r="MYY703" s="121"/>
      <c r="MYZ703" s="121"/>
      <c r="MZA703" s="121"/>
      <c r="MZB703" s="121"/>
      <c r="MZC703" s="121"/>
      <c r="MZD703" s="121"/>
      <c r="MZE703" s="121"/>
      <c r="MZF703" s="121"/>
      <c r="MZG703" s="121"/>
      <c r="MZH703" s="121"/>
      <c r="MZI703" s="121"/>
      <c r="MZJ703" s="121"/>
      <c r="MZK703" s="121"/>
      <c r="MZL703" s="121"/>
      <c r="MZM703" s="121"/>
      <c r="MZN703" s="121"/>
      <c r="MZO703" s="121"/>
      <c r="MZP703" s="121"/>
      <c r="MZQ703" s="121"/>
      <c r="MZR703" s="121"/>
      <c r="MZS703" s="121"/>
      <c r="MZT703" s="121"/>
      <c r="MZU703" s="121"/>
      <c r="MZV703" s="121"/>
      <c r="MZW703" s="121"/>
      <c r="MZX703" s="121"/>
      <c r="MZY703" s="121"/>
      <c r="MZZ703" s="121"/>
      <c r="NAA703" s="121"/>
      <c r="NAB703" s="121"/>
      <c r="NAC703" s="121"/>
      <c r="NAD703" s="121"/>
      <c r="NAE703" s="121"/>
      <c r="NAF703" s="121"/>
      <c r="NAG703" s="121"/>
      <c r="NAH703" s="121"/>
      <c r="NAI703" s="121"/>
      <c r="NAJ703" s="121"/>
      <c r="NAK703" s="121"/>
      <c r="NAL703" s="121"/>
      <c r="NAM703" s="121"/>
      <c r="NAN703" s="121"/>
      <c r="NAO703" s="121"/>
      <c r="NAP703" s="121"/>
      <c r="NAQ703" s="121"/>
      <c r="NAR703" s="121"/>
      <c r="NAS703" s="121"/>
      <c r="NAT703" s="121"/>
      <c r="NAU703" s="121"/>
      <c r="NAV703" s="121"/>
      <c r="NAW703" s="121"/>
      <c r="NAX703" s="121"/>
      <c r="NAY703" s="121"/>
      <c r="NAZ703" s="121"/>
      <c r="NBA703" s="121"/>
      <c r="NBB703" s="121"/>
      <c r="NBC703" s="121"/>
      <c r="NBD703" s="121"/>
      <c r="NBE703" s="121"/>
      <c r="NBF703" s="121"/>
      <c r="NBG703" s="121"/>
      <c r="NBH703" s="121"/>
      <c r="NBI703" s="121"/>
      <c r="NBJ703" s="121"/>
      <c r="NBK703" s="121"/>
      <c r="NBL703" s="121"/>
      <c r="NBM703" s="121"/>
      <c r="NBN703" s="121"/>
      <c r="NBO703" s="121"/>
      <c r="NBP703" s="121"/>
      <c r="NBQ703" s="121"/>
      <c r="NBR703" s="121"/>
      <c r="NBS703" s="121"/>
      <c r="NBT703" s="121"/>
      <c r="NBU703" s="121"/>
      <c r="NBV703" s="121"/>
      <c r="NBW703" s="121"/>
      <c r="NBX703" s="121"/>
      <c r="NBY703" s="121"/>
      <c r="NBZ703" s="121"/>
      <c r="NCA703" s="121"/>
      <c r="NCB703" s="121"/>
      <c r="NCC703" s="121"/>
      <c r="NCD703" s="121"/>
      <c r="NCE703" s="121"/>
      <c r="NCF703" s="121"/>
      <c r="NCG703" s="121"/>
      <c r="NCH703" s="121"/>
      <c r="NCI703" s="121"/>
      <c r="NCJ703" s="121"/>
      <c r="NCK703" s="121"/>
      <c r="NCL703" s="121"/>
      <c r="NCM703" s="121"/>
      <c r="NCN703" s="121"/>
      <c r="NCO703" s="121"/>
      <c r="NCP703" s="121"/>
      <c r="NCQ703" s="121"/>
      <c r="NCR703" s="121"/>
      <c r="NCS703" s="121"/>
      <c r="NCT703" s="121"/>
      <c r="NCU703" s="121"/>
      <c r="NCV703" s="121"/>
      <c r="NCW703" s="121"/>
      <c r="NCX703" s="121"/>
      <c r="NCY703" s="121"/>
      <c r="NCZ703" s="121"/>
      <c r="NDA703" s="121"/>
      <c r="NDB703" s="121"/>
      <c r="NDC703" s="121"/>
      <c r="NDD703" s="121"/>
      <c r="NDE703" s="121"/>
      <c r="NDF703" s="121"/>
      <c r="NDG703" s="121"/>
      <c r="NDH703" s="121"/>
      <c r="NDI703" s="121"/>
      <c r="NDJ703" s="121"/>
      <c r="NDK703" s="121"/>
      <c r="NDL703" s="121"/>
      <c r="NDM703" s="121"/>
      <c r="NDN703" s="121"/>
      <c r="NDO703" s="121"/>
      <c r="NDP703" s="121"/>
      <c r="NDQ703" s="121"/>
      <c r="NDR703" s="121"/>
      <c r="NDS703" s="121"/>
      <c r="NDT703" s="121"/>
      <c r="NDU703" s="121"/>
      <c r="NDV703" s="121"/>
      <c r="NDW703" s="121"/>
      <c r="NDX703" s="121"/>
      <c r="NDY703" s="121"/>
      <c r="NDZ703" s="121"/>
      <c r="NEA703" s="121"/>
      <c r="NEB703" s="121"/>
      <c r="NEC703" s="121"/>
      <c r="NED703" s="121"/>
      <c r="NEE703" s="121"/>
      <c r="NEF703" s="121"/>
      <c r="NEG703" s="121"/>
      <c r="NEH703" s="121"/>
      <c r="NEI703" s="121"/>
      <c r="NEJ703" s="121"/>
      <c r="NEK703" s="121"/>
      <c r="NEL703" s="121"/>
      <c r="NEM703" s="121"/>
      <c r="NEN703" s="121"/>
      <c r="NEO703" s="121"/>
      <c r="NEP703" s="121"/>
      <c r="NEQ703" s="121"/>
      <c r="NER703" s="121"/>
      <c r="NES703" s="121"/>
      <c r="NET703" s="121"/>
      <c r="NEU703" s="121"/>
      <c r="NEV703" s="121"/>
      <c r="NEW703" s="121"/>
      <c r="NEX703" s="121"/>
      <c r="NEY703" s="121"/>
      <c r="NEZ703" s="121"/>
      <c r="NFA703" s="121"/>
      <c r="NFB703" s="121"/>
      <c r="NFC703" s="121"/>
      <c r="NFD703" s="121"/>
      <c r="NFE703" s="121"/>
      <c r="NFF703" s="121"/>
      <c r="NFG703" s="121"/>
      <c r="NFH703" s="121"/>
      <c r="NFI703" s="121"/>
      <c r="NFJ703" s="121"/>
      <c r="NFK703" s="121"/>
      <c r="NFL703" s="121"/>
      <c r="NFM703" s="121"/>
      <c r="NFN703" s="121"/>
      <c r="NFO703" s="121"/>
      <c r="NFP703" s="121"/>
      <c r="NFQ703" s="121"/>
      <c r="NFR703" s="121"/>
      <c r="NFS703" s="121"/>
      <c r="NFT703" s="121"/>
      <c r="NFU703" s="121"/>
      <c r="NFV703" s="121"/>
      <c r="NFW703" s="121"/>
      <c r="NFX703" s="121"/>
      <c r="NFY703" s="121"/>
      <c r="NFZ703" s="121"/>
      <c r="NGA703" s="121"/>
      <c r="NGB703" s="121"/>
      <c r="NGC703" s="121"/>
      <c r="NGD703" s="121"/>
      <c r="NGE703" s="121"/>
      <c r="NGF703" s="121"/>
      <c r="NGG703" s="121"/>
      <c r="NGH703" s="121"/>
      <c r="NGI703" s="121"/>
      <c r="NGJ703" s="121"/>
      <c r="NGK703" s="121"/>
      <c r="NGL703" s="121"/>
      <c r="NGM703" s="121"/>
      <c r="NGN703" s="121"/>
      <c r="NGO703" s="121"/>
      <c r="NGP703" s="121"/>
      <c r="NGQ703" s="121"/>
      <c r="NGR703" s="121"/>
      <c r="NGS703" s="121"/>
      <c r="NGT703" s="121"/>
      <c r="NGU703" s="121"/>
      <c r="NGV703" s="121"/>
      <c r="NGW703" s="121"/>
      <c r="NGX703" s="121"/>
      <c r="NGY703" s="121"/>
      <c r="NGZ703" s="121"/>
      <c r="NHA703" s="121"/>
      <c r="NHB703" s="121"/>
      <c r="NHC703" s="121"/>
      <c r="NHD703" s="121"/>
      <c r="NHE703" s="121"/>
      <c r="NHF703" s="121"/>
      <c r="NHG703" s="121"/>
      <c r="NHH703" s="121"/>
      <c r="NHI703" s="121"/>
      <c r="NHJ703" s="121"/>
      <c r="NHK703" s="121"/>
      <c r="NHL703" s="121"/>
      <c r="NHM703" s="121"/>
      <c r="NHN703" s="121"/>
      <c r="NHO703" s="121"/>
      <c r="NHP703" s="121"/>
      <c r="NHQ703" s="121"/>
      <c r="NHR703" s="121"/>
      <c r="NHS703" s="121"/>
      <c r="NHT703" s="121"/>
      <c r="NHU703" s="121"/>
      <c r="NHV703" s="121"/>
      <c r="NHW703" s="121"/>
      <c r="NHX703" s="121"/>
      <c r="NHY703" s="121"/>
      <c r="NHZ703" s="121"/>
      <c r="NIA703" s="121"/>
      <c r="NIB703" s="121"/>
      <c r="NIC703" s="121"/>
      <c r="NID703" s="121"/>
      <c r="NIE703" s="121"/>
      <c r="NIF703" s="121"/>
      <c r="NIG703" s="121"/>
      <c r="NIH703" s="121"/>
      <c r="NII703" s="121"/>
      <c r="NIJ703" s="121"/>
      <c r="NIK703" s="121"/>
      <c r="NIL703" s="121"/>
      <c r="NIM703" s="121"/>
      <c r="NIN703" s="121"/>
      <c r="NIO703" s="121"/>
      <c r="NIP703" s="121"/>
      <c r="NIQ703" s="121"/>
      <c r="NIR703" s="121"/>
      <c r="NIS703" s="121"/>
      <c r="NIT703" s="121"/>
      <c r="NIU703" s="121"/>
      <c r="NIV703" s="121"/>
      <c r="NIW703" s="121"/>
      <c r="NIX703" s="121"/>
      <c r="NIY703" s="121"/>
      <c r="NIZ703" s="121"/>
      <c r="NJA703" s="121"/>
      <c r="NJB703" s="121"/>
      <c r="NJC703" s="121"/>
      <c r="NJD703" s="121"/>
      <c r="NJE703" s="121"/>
      <c r="NJF703" s="121"/>
      <c r="NJG703" s="121"/>
      <c r="NJH703" s="121"/>
      <c r="NJI703" s="121"/>
      <c r="NJJ703" s="121"/>
      <c r="NJK703" s="121"/>
      <c r="NJL703" s="121"/>
      <c r="NJM703" s="121"/>
      <c r="NJN703" s="121"/>
      <c r="NJO703" s="121"/>
      <c r="NJP703" s="121"/>
      <c r="NJQ703" s="121"/>
      <c r="NJR703" s="121"/>
      <c r="NJS703" s="121"/>
      <c r="NJT703" s="121"/>
      <c r="NJU703" s="121"/>
      <c r="NJV703" s="121"/>
      <c r="NJW703" s="121"/>
      <c r="NJX703" s="121"/>
      <c r="NJY703" s="121"/>
      <c r="NJZ703" s="121"/>
      <c r="NKA703" s="121"/>
      <c r="NKB703" s="121"/>
      <c r="NKC703" s="121"/>
      <c r="NKD703" s="121"/>
      <c r="NKE703" s="121"/>
      <c r="NKF703" s="121"/>
      <c r="NKG703" s="121"/>
      <c r="NKH703" s="121"/>
      <c r="NKI703" s="121"/>
      <c r="NKJ703" s="121"/>
      <c r="NKK703" s="121"/>
      <c r="NKL703" s="121"/>
      <c r="NKM703" s="121"/>
      <c r="NKN703" s="121"/>
      <c r="NKO703" s="121"/>
      <c r="NKP703" s="121"/>
      <c r="NKQ703" s="121"/>
      <c r="NKR703" s="121"/>
      <c r="NKS703" s="121"/>
      <c r="NKT703" s="121"/>
      <c r="NKU703" s="121"/>
      <c r="NKV703" s="121"/>
      <c r="NKW703" s="121"/>
      <c r="NKX703" s="121"/>
      <c r="NKY703" s="121"/>
      <c r="NKZ703" s="121"/>
      <c r="NLA703" s="121"/>
      <c r="NLB703" s="121"/>
      <c r="NLC703" s="121"/>
      <c r="NLD703" s="121"/>
      <c r="NLE703" s="121"/>
      <c r="NLF703" s="121"/>
      <c r="NLG703" s="121"/>
      <c r="NLH703" s="121"/>
      <c r="NLI703" s="121"/>
      <c r="NLJ703" s="121"/>
      <c r="NLK703" s="121"/>
      <c r="NLL703" s="121"/>
      <c r="NLM703" s="121"/>
      <c r="NLN703" s="121"/>
      <c r="NLO703" s="121"/>
      <c r="NLP703" s="121"/>
      <c r="NLQ703" s="121"/>
      <c r="NLR703" s="121"/>
      <c r="NLS703" s="121"/>
      <c r="NLT703" s="121"/>
      <c r="NLU703" s="121"/>
      <c r="NLV703" s="121"/>
      <c r="NLW703" s="121"/>
      <c r="NLX703" s="121"/>
      <c r="NLY703" s="121"/>
      <c r="NLZ703" s="121"/>
      <c r="NMA703" s="121"/>
      <c r="NMB703" s="121"/>
      <c r="NMC703" s="121"/>
      <c r="NMD703" s="121"/>
      <c r="NME703" s="121"/>
      <c r="NMF703" s="121"/>
      <c r="NMG703" s="121"/>
      <c r="NMH703" s="121"/>
      <c r="NMI703" s="121"/>
      <c r="NMJ703" s="121"/>
      <c r="NMK703" s="121"/>
      <c r="NML703" s="121"/>
      <c r="NMM703" s="121"/>
      <c r="NMN703" s="121"/>
      <c r="NMO703" s="121"/>
      <c r="NMP703" s="121"/>
      <c r="NMQ703" s="121"/>
      <c r="NMR703" s="121"/>
      <c r="NMS703" s="121"/>
      <c r="NMT703" s="121"/>
      <c r="NMU703" s="121"/>
      <c r="NMV703" s="121"/>
      <c r="NMW703" s="121"/>
      <c r="NMX703" s="121"/>
      <c r="NMY703" s="121"/>
      <c r="NMZ703" s="121"/>
      <c r="NNA703" s="121"/>
      <c r="NNB703" s="121"/>
      <c r="NNC703" s="121"/>
      <c r="NND703" s="121"/>
      <c r="NNE703" s="121"/>
      <c r="NNF703" s="121"/>
      <c r="NNG703" s="121"/>
      <c r="NNH703" s="121"/>
      <c r="NNI703" s="121"/>
      <c r="NNJ703" s="121"/>
      <c r="NNK703" s="121"/>
      <c r="NNL703" s="121"/>
      <c r="NNM703" s="121"/>
      <c r="NNN703" s="121"/>
      <c r="NNO703" s="121"/>
      <c r="NNP703" s="121"/>
      <c r="NNQ703" s="121"/>
      <c r="NNR703" s="121"/>
      <c r="NNS703" s="121"/>
      <c r="NNT703" s="121"/>
      <c r="NNU703" s="121"/>
      <c r="NNV703" s="121"/>
      <c r="NNW703" s="121"/>
      <c r="NNX703" s="121"/>
      <c r="NNY703" s="121"/>
      <c r="NNZ703" s="121"/>
      <c r="NOA703" s="121"/>
      <c r="NOB703" s="121"/>
      <c r="NOC703" s="121"/>
      <c r="NOD703" s="121"/>
      <c r="NOE703" s="121"/>
      <c r="NOF703" s="121"/>
      <c r="NOG703" s="121"/>
      <c r="NOH703" s="121"/>
      <c r="NOI703" s="121"/>
      <c r="NOJ703" s="121"/>
      <c r="NOK703" s="121"/>
      <c r="NOL703" s="121"/>
      <c r="NOM703" s="121"/>
      <c r="NON703" s="121"/>
      <c r="NOO703" s="121"/>
      <c r="NOP703" s="121"/>
      <c r="NOQ703" s="121"/>
      <c r="NOR703" s="121"/>
      <c r="NOS703" s="121"/>
      <c r="NOT703" s="121"/>
      <c r="NOU703" s="121"/>
      <c r="NOV703" s="121"/>
      <c r="NOW703" s="121"/>
      <c r="NOX703" s="121"/>
      <c r="NOY703" s="121"/>
      <c r="NOZ703" s="121"/>
      <c r="NPA703" s="121"/>
      <c r="NPB703" s="121"/>
      <c r="NPC703" s="121"/>
      <c r="NPD703" s="121"/>
      <c r="NPE703" s="121"/>
      <c r="NPF703" s="121"/>
      <c r="NPG703" s="121"/>
      <c r="NPH703" s="121"/>
      <c r="NPI703" s="121"/>
      <c r="NPJ703" s="121"/>
      <c r="NPK703" s="121"/>
      <c r="NPL703" s="121"/>
      <c r="NPM703" s="121"/>
      <c r="NPN703" s="121"/>
      <c r="NPO703" s="121"/>
      <c r="NPP703" s="121"/>
      <c r="NPQ703" s="121"/>
      <c r="NPR703" s="121"/>
      <c r="NPS703" s="121"/>
      <c r="NPT703" s="121"/>
      <c r="NPU703" s="121"/>
      <c r="NPV703" s="121"/>
      <c r="NPW703" s="121"/>
      <c r="NPX703" s="121"/>
      <c r="NPY703" s="121"/>
      <c r="NPZ703" s="121"/>
      <c r="NQA703" s="121"/>
      <c r="NQB703" s="121"/>
      <c r="NQC703" s="121"/>
      <c r="NQD703" s="121"/>
      <c r="NQE703" s="121"/>
      <c r="NQF703" s="121"/>
      <c r="NQG703" s="121"/>
      <c r="NQH703" s="121"/>
      <c r="NQI703" s="121"/>
      <c r="NQJ703" s="121"/>
      <c r="NQK703" s="121"/>
      <c r="NQL703" s="121"/>
      <c r="NQM703" s="121"/>
      <c r="NQN703" s="121"/>
      <c r="NQO703" s="121"/>
      <c r="NQP703" s="121"/>
      <c r="NQQ703" s="121"/>
      <c r="NQR703" s="121"/>
      <c r="NQS703" s="121"/>
      <c r="NQT703" s="121"/>
      <c r="NQU703" s="121"/>
      <c r="NQV703" s="121"/>
      <c r="NQW703" s="121"/>
      <c r="NQX703" s="121"/>
      <c r="NQY703" s="121"/>
      <c r="NQZ703" s="121"/>
      <c r="NRA703" s="121"/>
      <c r="NRB703" s="121"/>
      <c r="NRC703" s="121"/>
      <c r="NRD703" s="121"/>
      <c r="NRE703" s="121"/>
      <c r="NRF703" s="121"/>
      <c r="NRG703" s="121"/>
      <c r="NRH703" s="121"/>
      <c r="NRI703" s="121"/>
      <c r="NRJ703" s="121"/>
      <c r="NRK703" s="121"/>
      <c r="NRL703" s="121"/>
      <c r="NRM703" s="121"/>
      <c r="NRN703" s="121"/>
      <c r="NRO703" s="121"/>
      <c r="NRP703" s="121"/>
      <c r="NRQ703" s="121"/>
      <c r="NRR703" s="121"/>
      <c r="NRS703" s="121"/>
      <c r="NRT703" s="121"/>
      <c r="NRU703" s="121"/>
      <c r="NRV703" s="121"/>
      <c r="NRW703" s="121"/>
      <c r="NRX703" s="121"/>
      <c r="NRY703" s="121"/>
      <c r="NRZ703" s="121"/>
      <c r="NSA703" s="121"/>
      <c r="NSB703" s="121"/>
      <c r="NSC703" s="121"/>
      <c r="NSD703" s="121"/>
      <c r="NSE703" s="121"/>
      <c r="NSF703" s="121"/>
      <c r="NSG703" s="121"/>
      <c r="NSH703" s="121"/>
      <c r="NSI703" s="121"/>
      <c r="NSJ703" s="121"/>
      <c r="NSK703" s="121"/>
      <c r="NSL703" s="121"/>
      <c r="NSM703" s="121"/>
      <c r="NSN703" s="121"/>
      <c r="NSO703" s="121"/>
      <c r="NSP703" s="121"/>
      <c r="NSQ703" s="121"/>
      <c r="NSR703" s="121"/>
      <c r="NSS703" s="121"/>
      <c r="NST703" s="121"/>
      <c r="NSU703" s="121"/>
      <c r="NSV703" s="121"/>
      <c r="NSW703" s="121"/>
      <c r="NSX703" s="121"/>
      <c r="NSY703" s="121"/>
      <c r="NSZ703" s="121"/>
      <c r="NTA703" s="121"/>
      <c r="NTB703" s="121"/>
      <c r="NTC703" s="121"/>
      <c r="NTD703" s="121"/>
      <c r="NTE703" s="121"/>
      <c r="NTF703" s="121"/>
      <c r="NTG703" s="121"/>
      <c r="NTH703" s="121"/>
      <c r="NTI703" s="121"/>
      <c r="NTJ703" s="121"/>
      <c r="NTK703" s="121"/>
      <c r="NTL703" s="121"/>
      <c r="NTM703" s="121"/>
      <c r="NTN703" s="121"/>
      <c r="NTO703" s="121"/>
      <c r="NTP703" s="121"/>
      <c r="NTQ703" s="121"/>
      <c r="NTR703" s="121"/>
      <c r="NTS703" s="121"/>
      <c r="NTT703" s="121"/>
      <c r="NTU703" s="121"/>
      <c r="NTV703" s="121"/>
      <c r="NTW703" s="121"/>
      <c r="NTX703" s="121"/>
      <c r="NTY703" s="121"/>
      <c r="NTZ703" s="121"/>
      <c r="NUA703" s="121"/>
      <c r="NUB703" s="121"/>
      <c r="NUC703" s="121"/>
      <c r="NUD703" s="121"/>
      <c r="NUE703" s="121"/>
      <c r="NUF703" s="121"/>
      <c r="NUG703" s="121"/>
      <c r="NUH703" s="121"/>
      <c r="NUI703" s="121"/>
      <c r="NUJ703" s="121"/>
      <c r="NUK703" s="121"/>
      <c r="NUL703" s="121"/>
      <c r="NUM703" s="121"/>
      <c r="NUN703" s="121"/>
      <c r="NUO703" s="121"/>
      <c r="NUP703" s="121"/>
      <c r="NUQ703" s="121"/>
      <c r="NUR703" s="121"/>
      <c r="NUS703" s="121"/>
      <c r="NUT703" s="121"/>
      <c r="NUU703" s="121"/>
      <c r="NUV703" s="121"/>
      <c r="NUW703" s="121"/>
      <c r="NUX703" s="121"/>
      <c r="NUY703" s="121"/>
      <c r="NUZ703" s="121"/>
      <c r="NVA703" s="121"/>
      <c r="NVB703" s="121"/>
      <c r="NVC703" s="121"/>
      <c r="NVD703" s="121"/>
      <c r="NVE703" s="121"/>
      <c r="NVF703" s="121"/>
      <c r="NVG703" s="121"/>
      <c r="NVH703" s="121"/>
      <c r="NVI703" s="121"/>
      <c r="NVJ703" s="121"/>
      <c r="NVK703" s="121"/>
      <c r="NVL703" s="121"/>
      <c r="NVM703" s="121"/>
      <c r="NVN703" s="121"/>
      <c r="NVO703" s="121"/>
      <c r="NVP703" s="121"/>
      <c r="NVQ703" s="121"/>
      <c r="NVR703" s="121"/>
      <c r="NVS703" s="121"/>
      <c r="NVT703" s="121"/>
      <c r="NVU703" s="121"/>
      <c r="NVV703" s="121"/>
      <c r="NVW703" s="121"/>
      <c r="NVX703" s="121"/>
      <c r="NVY703" s="121"/>
      <c r="NVZ703" s="121"/>
      <c r="NWA703" s="121"/>
      <c r="NWB703" s="121"/>
      <c r="NWC703" s="121"/>
      <c r="NWD703" s="121"/>
      <c r="NWE703" s="121"/>
      <c r="NWF703" s="121"/>
      <c r="NWG703" s="121"/>
      <c r="NWH703" s="121"/>
      <c r="NWI703" s="121"/>
      <c r="NWJ703" s="121"/>
      <c r="NWK703" s="121"/>
      <c r="NWL703" s="121"/>
      <c r="NWM703" s="121"/>
      <c r="NWN703" s="121"/>
      <c r="NWO703" s="121"/>
      <c r="NWP703" s="121"/>
      <c r="NWQ703" s="121"/>
      <c r="NWR703" s="121"/>
      <c r="NWS703" s="121"/>
      <c r="NWT703" s="121"/>
      <c r="NWU703" s="121"/>
      <c r="NWV703" s="121"/>
      <c r="NWW703" s="121"/>
      <c r="NWX703" s="121"/>
      <c r="NWY703" s="121"/>
      <c r="NWZ703" s="121"/>
      <c r="NXA703" s="121"/>
      <c r="NXB703" s="121"/>
      <c r="NXC703" s="121"/>
      <c r="NXD703" s="121"/>
      <c r="NXE703" s="121"/>
      <c r="NXF703" s="121"/>
      <c r="NXG703" s="121"/>
      <c r="NXH703" s="121"/>
      <c r="NXI703" s="121"/>
      <c r="NXJ703" s="121"/>
      <c r="NXK703" s="121"/>
      <c r="NXL703" s="121"/>
      <c r="NXM703" s="121"/>
      <c r="NXN703" s="121"/>
      <c r="NXO703" s="121"/>
      <c r="NXP703" s="121"/>
      <c r="NXQ703" s="121"/>
      <c r="NXR703" s="121"/>
      <c r="NXS703" s="121"/>
      <c r="NXT703" s="121"/>
      <c r="NXU703" s="121"/>
      <c r="NXV703" s="121"/>
      <c r="NXW703" s="121"/>
      <c r="NXX703" s="121"/>
      <c r="NXY703" s="121"/>
      <c r="NXZ703" s="121"/>
      <c r="NYA703" s="121"/>
      <c r="NYB703" s="121"/>
      <c r="NYC703" s="121"/>
      <c r="NYD703" s="121"/>
      <c r="NYE703" s="121"/>
      <c r="NYF703" s="121"/>
      <c r="NYG703" s="121"/>
      <c r="NYH703" s="121"/>
      <c r="NYI703" s="121"/>
      <c r="NYJ703" s="121"/>
      <c r="NYK703" s="121"/>
      <c r="NYL703" s="121"/>
      <c r="NYM703" s="121"/>
      <c r="NYN703" s="121"/>
      <c r="NYO703" s="121"/>
      <c r="NYP703" s="121"/>
      <c r="NYQ703" s="121"/>
      <c r="NYR703" s="121"/>
      <c r="NYS703" s="121"/>
      <c r="NYT703" s="121"/>
      <c r="NYU703" s="121"/>
      <c r="NYV703" s="121"/>
      <c r="NYW703" s="121"/>
      <c r="NYX703" s="121"/>
      <c r="NYY703" s="121"/>
      <c r="NYZ703" s="121"/>
      <c r="NZA703" s="121"/>
      <c r="NZB703" s="121"/>
      <c r="NZC703" s="121"/>
      <c r="NZD703" s="121"/>
      <c r="NZE703" s="121"/>
      <c r="NZF703" s="121"/>
      <c r="NZG703" s="121"/>
      <c r="NZH703" s="121"/>
      <c r="NZI703" s="121"/>
      <c r="NZJ703" s="121"/>
      <c r="NZK703" s="121"/>
      <c r="NZL703" s="121"/>
      <c r="NZM703" s="121"/>
      <c r="NZN703" s="121"/>
      <c r="NZO703" s="121"/>
      <c r="NZP703" s="121"/>
      <c r="NZQ703" s="121"/>
      <c r="NZR703" s="121"/>
      <c r="NZS703" s="121"/>
      <c r="NZT703" s="121"/>
      <c r="NZU703" s="121"/>
      <c r="NZV703" s="121"/>
      <c r="NZW703" s="121"/>
      <c r="NZX703" s="121"/>
      <c r="NZY703" s="121"/>
      <c r="NZZ703" s="121"/>
      <c r="OAA703" s="121"/>
      <c r="OAB703" s="121"/>
      <c r="OAC703" s="121"/>
      <c r="OAD703" s="121"/>
      <c r="OAE703" s="121"/>
      <c r="OAF703" s="121"/>
      <c r="OAG703" s="121"/>
      <c r="OAH703" s="121"/>
      <c r="OAI703" s="121"/>
      <c r="OAJ703" s="121"/>
      <c r="OAK703" s="121"/>
      <c r="OAL703" s="121"/>
      <c r="OAM703" s="121"/>
      <c r="OAN703" s="121"/>
      <c r="OAO703" s="121"/>
      <c r="OAP703" s="121"/>
      <c r="OAQ703" s="121"/>
      <c r="OAR703" s="121"/>
      <c r="OAS703" s="121"/>
      <c r="OAT703" s="121"/>
      <c r="OAU703" s="121"/>
      <c r="OAV703" s="121"/>
      <c r="OAW703" s="121"/>
      <c r="OAX703" s="121"/>
      <c r="OAY703" s="121"/>
      <c r="OAZ703" s="121"/>
      <c r="OBA703" s="121"/>
      <c r="OBB703" s="121"/>
      <c r="OBC703" s="121"/>
      <c r="OBD703" s="121"/>
      <c r="OBE703" s="121"/>
      <c r="OBF703" s="121"/>
      <c r="OBG703" s="121"/>
      <c r="OBH703" s="121"/>
      <c r="OBI703" s="121"/>
      <c r="OBJ703" s="121"/>
      <c r="OBK703" s="121"/>
      <c r="OBL703" s="121"/>
      <c r="OBM703" s="121"/>
      <c r="OBN703" s="121"/>
      <c r="OBO703" s="121"/>
      <c r="OBP703" s="121"/>
      <c r="OBQ703" s="121"/>
      <c r="OBR703" s="121"/>
      <c r="OBS703" s="121"/>
      <c r="OBT703" s="121"/>
      <c r="OBU703" s="121"/>
      <c r="OBV703" s="121"/>
      <c r="OBW703" s="121"/>
      <c r="OBX703" s="121"/>
      <c r="OBY703" s="121"/>
      <c r="OBZ703" s="121"/>
      <c r="OCA703" s="121"/>
      <c r="OCB703" s="121"/>
      <c r="OCC703" s="121"/>
      <c r="OCD703" s="121"/>
      <c r="OCE703" s="121"/>
      <c r="OCF703" s="121"/>
      <c r="OCG703" s="121"/>
      <c r="OCH703" s="121"/>
      <c r="OCI703" s="121"/>
      <c r="OCJ703" s="121"/>
      <c r="OCK703" s="121"/>
      <c r="OCL703" s="121"/>
      <c r="OCM703" s="121"/>
      <c r="OCN703" s="121"/>
      <c r="OCO703" s="121"/>
      <c r="OCP703" s="121"/>
      <c r="OCQ703" s="121"/>
      <c r="OCR703" s="121"/>
      <c r="OCS703" s="121"/>
      <c r="OCT703" s="121"/>
      <c r="OCU703" s="121"/>
      <c r="OCV703" s="121"/>
      <c r="OCW703" s="121"/>
      <c r="OCX703" s="121"/>
      <c r="OCY703" s="121"/>
      <c r="OCZ703" s="121"/>
      <c r="ODA703" s="121"/>
      <c r="ODB703" s="121"/>
      <c r="ODC703" s="121"/>
      <c r="ODD703" s="121"/>
      <c r="ODE703" s="121"/>
      <c r="ODF703" s="121"/>
      <c r="ODG703" s="121"/>
      <c r="ODH703" s="121"/>
      <c r="ODI703" s="121"/>
      <c r="ODJ703" s="121"/>
      <c r="ODK703" s="121"/>
      <c r="ODL703" s="121"/>
      <c r="ODM703" s="121"/>
      <c r="ODN703" s="121"/>
      <c r="ODO703" s="121"/>
      <c r="ODP703" s="121"/>
      <c r="ODQ703" s="121"/>
      <c r="ODR703" s="121"/>
      <c r="ODS703" s="121"/>
      <c r="ODT703" s="121"/>
      <c r="ODU703" s="121"/>
      <c r="ODV703" s="121"/>
      <c r="ODW703" s="121"/>
      <c r="ODX703" s="121"/>
      <c r="ODY703" s="121"/>
      <c r="ODZ703" s="121"/>
      <c r="OEA703" s="121"/>
      <c r="OEB703" s="121"/>
      <c r="OEC703" s="121"/>
      <c r="OED703" s="121"/>
      <c r="OEE703" s="121"/>
      <c r="OEF703" s="121"/>
      <c r="OEG703" s="121"/>
      <c r="OEH703" s="121"/>
      <c r="OEI703" s="121"/>
      <c r="OEJ703" s="121"/>
      <c r="OEK703" s="121"/>
      <c r="OEL703" s="121"/>
      <c r="OEM703" s="121"/>
      <c r="OEN703" s="121"/>
      <c r="OEO703" s="121"/>
      <c r="OEP703" s="121"/>
      <c r="OEQ703" s="121"/>
      <c r="OER703" s="121"/>
      <c r="OES703" s="121"/>
      <c r="OET703" s="121"/>
      <c r="OEU703" s="121"/>
      <c r="OEV703" s="121"/>
      <c r="OEW703" s="121"/>
      <c r="OEX703" s="121"/>
      <c r="OEY703" s="121"/>
      <c r="OEZ703" s="121"/>
      <c r="OFA703" s="121"/>
      <c r="OFB703" s="121"/>
      <c r="OFC703" s="121"/>
      <c r="OFD703" s="121"/>
      <c r="OFE703" s="121"/>
      <c r="OFF703" s="121"/>
      <c r="OFG703" s="121"/>
      <c r="OFH703" s="121"/>
      <c r="OFI703" s="121"/>
      <c r="OFJ703" s="121"/>
      <c r="OFK703" s="121"/>
      <c r="OFL703" s="121"/>
      <c r="OFM703" s="121"/>
      <c r="OFN703" s="121"/>
      <c r="OFO703" s="121"/>
      <c r="OFP703" s="121"/>
      <c r="OFQ703" s="121"/>
      <c r="OFR703" s="121"/>
      <c r="OFS703" s="121"/>
      <c r="OFT703" s="121"/>
      <c r="OFU703" s="121"/>
      <c r="OFV703" s="121"/>
      <c r="OFW703" s="121"/>
      <c r="OFX703" s="121"/>
      <c r="OFY703" s="121"/>
      <c r="OFZ703" s="121"/>
      <c r="OGA703" s="121"/>
      <c r="OGB703" s="121"/>
      <c r="OGC703" s="121"/>
      <c r="OGD703" s="121"/>
      <c r="OGE703" s="121"/>
      <c r="OGF703" s="121"/>
      <c r="OGG703" s="121"/>
      <c r="OGH703" s="121"/>
      <c r="OGI703" s="121"/>
      <c r="OGJ703" s="121"/>
      <c r="OGK703" s="121"/>
      <c r="OGL703" s="121"/>
      <c r="OGM703" s="121"/>
      <c r="OGN703" s="121"/>
      <c r="OGO703" s="121"/>
      <c r="OGP703" s="121"/>
      <c r="OGQ703" s="121"/>
      <c r="OGR703" s="121"/>
      <c r="OGS703" s="121"/>
      <c r="OGT703" s="121"/>
      <c r="OGU703" s="121"/>
      <c r="OGV703" s="121"/>
      <c r="OGW703" s="121"/>
      <c r="OGX703" s="121"/>
      <c r="OGY703" s="121"/>
      <c r="OGZ703" s="121"/>
      <c r="OHA703" s="121"/>
      <c r="OHB703" s="121"/>
      <c r="OHC703" s="121"/>
      <c r="OHD703" s="121"/>
      <c r="OHE703" s="121"/>
      <c r="OHF703" s="121"/>
      <c r="OHG703" s="121"/>
      <c r="OHH703" s="121"/>
      <c r="OHI703" s="121"/>
      <c r="OHJ703" s="121"/>
      <c r="OHK703" s="121"/>
      <c r="OHL703" s="121"/>
      <c r="OHM703" s="121"/>
      <c r="OHN703" s="121"/>
      <c r="OHO703" s="121"/>
      <c r="OHP703" s="121"/>
      <c r="OHQ703" s="121"/>
      <c r="OHR703" s="121"/>
      <c r="OHS703" s="121"/>
      <c r="OHT703" s="121"/>
      <c r="OHU703" s="121"/>
      <c r="OHV703" s="121"/>
      <c r="OHW703" s="121"/>
      <c r="OHX703" s="121"/>
      <c r="OHY703" s="121"/>
      <c r="OHZ703" s="121"/>
      <c r="OIA703" s="121"/>
      <c r="OIB703" s="121"/>
      <c r="OIC703" s="121"/>
      <c r="OID703" s="121"/>
      <c r="OIE703" s="121"/>
      <c r="OIF703" s="121"/>
      <c r="OIG703" s="121"/>
      <c r="OIH703" s="121"/>
      <c r="OII703" s="121"/>
      <c r="OIJ703" s="121"/>
      <c r="OIK703" s="121"/>
      <c r="OIL703" s="121"/>
      <c r="OIM703" s="121"/>
      <c r="OIN703" s="121"/>
      <c r="OIO703" s="121"/>
      <c r="OIP703" s="121"/>
      <c r="OIQ703" s="121"/>
      <c r="OIR703" s="121"/>
      <c r="OIS703" s="121"/>
      <c r="OIT703" s="121"/>
      <c r="OIU703" s="121"/>
      <c r="OIV703" s="121"/>
      <c r="OIW703" s="121"/>
      <c r="OIX703" s="121"/>
      <c r="OIY703" s="121"/>
      <c r="OIZ703" s="121"/>
      <c r="OJA703" s="121"/>
      <c r="OJB703" s="121"/>
      <c r="OJC703" s="121"/>
      <c r="OJD703" s="121"/>
      <c r="OJE703" s="121"/>
      <c r="OJF703" s="121"/>
      <c r="OJG703" s="121"/>
      <c r="OJH703" s="121"/>
      <c r="OJI703" s="121"/>
      <c r="OJJ703" s="121"/>
      <c r="OJK703" s="121"/>
      <c r="OJL703" s="121"/>
      <c r="OJM703" s="121"/>
      <c r="OJN703" s="121"/>
      <c r="OJO703" s="121"/>
      <c r="OJP703" s="121"/>
      <c r="OJQ703" s="121"/>
      <c r="OJR703" s="121"/>
      <c r="OJS703" s="121"/>
      <c r="OJT703" s="121"/>
      <c r="OJU703" s="121"/>
      <c r="OJV703" s="121"/>
      <c r="OJW703" s="121"/>
      <c r="OJX703" s="121"/>
      <c r="OJY703" s="121"/>
      <c r="OJZ703" s="121"/>
      <c r="OKA703" s="121"/>
      <c r="OKB703" s="121"/>
      <c r="OKC703" s="121"/>
      <c r="OKD703" s="121"/>
      <c r="OKE703" s="121"/>
      <c r="OKF703" s="121"/>
      <c r="OKG703" s="121"/>
      <c r="OKH703" s="121"/>
      <c r="OKI703" s="121"/>
      <c r="OKJ703" s="121"/>
      <c r="OKK703" s="121"/>
      <c r="OKL703" s="121"/>
      <c r="OKM703" s="121"/>
      <c r="OKN703" s="121"/>
      <c r="OKO703" s="121"/>
      <c r="OKP703" s="121"/>
      <c r="OKQ703" s="121"/>
      <c r="OKR703" s="121"/>
      <c r="OKS703" s="121"/>
      <c r="OKT703" s="121"/>
      <c r="OKU703" s="121"/>
      <c r="OKV703" s="121"/>
      <c r="OKW703" s="121"/>
      <c r="OKX703" s="121"/>
      <c r="OKY703" s="121"/>
      <c r="OKZ703" s="121"/>
      <c r="OLA703" s="121"/>
      <c r="OLB703" s="121"/>
      <c r="OLC703" s="121"/>
      <c r="OLD703" s="121"/>
      <c r="OLE703" s="121"/>
      <c r="OLF703" s="121"/>
      <c r="OLG703" s="121"/>
      <c r="OLH703" s="121"/>
      <c r="OLI703" s="121"/>
      <c r="OLJ703" s="121"/>
      <c r="OLK703" s="121"/>
      <c r="OLL703" s="121"/>
      <c r="OLM703" s="121"/>
      <c r="OLN703" s="121"/>
      <c r="OLO703" s="121"/>
      <c r="OLP703" s="121"/>
      <c r="OLQ703" s="121"/>
      <c r="OLR703" s="121"/>
      <c r="OLS703" s="121"/>
      <c r="OLT703" s="121"/>
      <c r="OLU703" s="121"/>
      <c r="OLV703" s="121"/>
      <c r="OLW703" s="121"/>
      <c r="OLX703" s="121"/>
      <c r="OLY703" s="121"/>
      <c r="OLZ703" s="121"/>
      <c r="OMA703" s="121"/>
      <c r="OMB703" s="121"/>
      <c r="OMC703" s="121"/>
      <c r="OMD703" s="121"/>
      <c r="OME703" s="121"/>
      <c r="OMF703" s="121"/>
      <c r="OMG703" s="121"/>
      <c r="OMH703" s="121"/>
      <c r="OMI703" s="121"/>
      <c r="OMJ703" s="121"/>
      <c r="OMK703" s="121"/>
      <c r="OML703" s="121"/>
      <c r="OMM703" s="121"/>
      <c r="OMN703" s="121"/>
      <c r="OMO703" s="121"/>
      <c r="OMP703" s="121"/>
      <c r="OMQ703" s="121"/>
      <c r="OMR703" s="121"/>
      <c r="OMS703" s="121"/>
      <c r="OMT703" s="121"/>
      <c r="OMU703" s="121"/>
      <c r="OMV703" s="121"/>
      <c r="OMW703" s="121"/>
      <c r="OMX703" s="121"/>
      <c r="OMY703" s="121"/>
      <c r="OMZ703" s="121"/>
      <c r="ONA703" s="121"/>
      <c r="ONB703" s="121"/>
      <c r="ONC703" s="121"/>
      <c r="OND703" s="121"/>
      <c r="ONE703" s="121"/>
      <c r="ONF703" s="121"/>
      <c r="ONG703" s="121"/>
      <c r="ONH703" s="121"/>
      <c r="ONI703" s="121"/>
      <c r="ONJ703" s="121"/>
      <c r="ONK703" s="121"/>
      <c r="ONL703" s="121"/>
      <c r="ONM703" s="121"/>
      <c r="ONN703" s="121"/>
      <c r="ONO703" s="121"/>
      <c r="ONP703" s="121"/>
      <c r="ONQ703" s="121"/>
      <c r="ONR703" s="121"/>
      <c r="ONS703" s="121"/>
      <c r="ONT703" s="121"/>
      <c r="ONU703" s="121"/>
      <c r="ONV703" s="121"/>
      <c r="ONW703" s="121"/>
      <c r="ONX703" s="121"/>
      <c r="ONY703" s="121"/>
      <c r="ONZ703" s="121"/>
      <c r="OOA703" s="121"/>
      <c r="OOB703" s="121"/>
      <c r="OOC703" s="121"/>
      <c r="OOD703" s="121"/>
      <c r="OOE703" s="121"/>
      <c r="OOF703" s="121"/>
      <c r="OOG703" s="121"/>
      <c r="OOH703" s="121"/>
      <c r="OOI703" s="121"/>
      <c r="OOJ703" s="121"/>
      <c r="OOK703" s="121"/>
      <c r="OOL703" s="121"/>
      <c r="OOM703" s="121"/>
      <c r="OON703" s="121"/>
      <c r="OOO703" s="121"/>
      <c r="OOP703" s="121"/>
      <c r="OOQ703" s="121"/>
      <c r="OOR703" s="121"/>
      <c r="OOS703" s="121"/>
      <c r="OOT703" s="121"/>
      <c r="OOU703" s="121"/>
      <c r="OOV703" s="121"/>
      <c r="OOW703" s="121"/>
      <c r="OOX703" s="121"/>
      <c r="OOY703" s="121"/>
      <c r="OOZ703" s="121"/>
      <c r="OPA703" s="121"/>
      <c r="OPB703" s="121"/>
      <c r="OPC703" s="121"/>
      <c r="OPD703" s="121"/>
      <c r="OPE703" s="121"/>
      <c r="OPF703" s="121"/>
      <c r="OPG703" s="121"/>
      <c r="OPH703" s="121"/>
      <c r="OPI703" s="121"/>
      <c r="OPJ703" s="121"/>
      <c r="OPK703" s="121"/>
      <c r="OPL703" s="121"/>
      <c r="OPM703" s="121"/>
      <c r="OPN703" s="121"/>
      <c r="OPO703" s="121"/>
      <c r="OPP703" s="121"/>
      <c r="OPQ703" s="121"/>
      <c r="OPR703" s="121"/>
      <c r="OPS703" s="121"/>
      <c r="OPT703" s="121"/>
      <c r="OPU703" s="121"/>
      <c r="OPV703" s="121"/>
      <c r="OPW703" s="121"/>
      <c r="OPX703" s="121"/>
      <c r="OPY703" s="121"/>
      <c r="OPZ703" s="121"/>
      <c r="OQA703" s="121"/>
      <c r="OQB703" s="121"/>
      <c r="OQC703" s="121"/>
      <c r="OQD703" s="121"/>
      <c r="OQE703" s="121"/>
      <c r="OQF703" s="121"/>
      <c r="OQG703" s="121"/>
      <c r="OQH703" s="121"/>
      <c r="OQI703" s="121"/>
      <c r="OQJ703" s="121"/>
      <c r="OQK703" s="121"/>
      <c r="OQL703" s="121"/>
      <c r="OQM703" s="121"/>
      <c r="OQN703" s="121"/>
      <c r="OQO703" s="121"/>
      <c r="OQP703" s="121"/>
      <c r="OQQ703" s="121"/>
      <c r="OQR703" s="121"/>
      <c r="OQS703" s="121"/>
      <c r="OQT703" s="121"/>
      <c r="OQU703" s="121"/>
      <c r="OQV703" s="121"/>
      <c r="OQW703" s="121"/>
      <c r="OQX703" s="121"/>
      <c r="OQY703" s="121"/>
      <c r="OQZ703" s="121"/>
      <c r="ORA703" s="121"/>
      <c r="ORB703" s="121"/>
      <c r="ORC703" s="121"/>
      <c r="ORD703" s="121"/>
      <c r="ORE703" s="121"/>
      <c r="ORF703" s="121"/>
      <c r="ORG703" s="121"/>
      <c r="ORH703" s="121"/>
      <c r="ORI703" s="121"/>
      <c r="ORJ703" s="121"/>
      <c r="ORK703" s="121"/>
      <c r="ORL703" s="121"/>
      <c r="ORM703" s="121"/>
      <c r="ORN703" s="121"/>
      <c r="ORO703" s="121"/>
      <c r="ORP703" s="121"/>
      <c r="ORQ703" s="121"/>
      <c r="ORR703" s="121"/>
      <c r="ORS703" s="121"/>
      <c r="ORT703" s="121"/>
      <c r="ORU703" s="121"/>
      <c r="ORV703" s="121"/>
      <c r="ORW703" s="121"/>
      <c r="ORX703" s="121"/>
      <c r="ORY703" s="121"/>
      <c r="ORZ703" s="121"/>
      <c r="OSA703" s="121"/>
      <c r="OSB703" s="121"/>
      <c r="OSC703" s="121"/>
      <c r="OSD703" s="121"/>
      <c r="OSE703" s="121"/>
      <c r="OSF703" s="121"/>
      <c r="OSG703" s="121"/>
      <c r="OSH703" s="121"/>
      <c r="OSI703" s="121"/>
      <c r="OSJ703" s="121"/>
      <c r="OSK703" s="121"/>
      <c r="OSL703" s="121"/>
      <c r="OSM703" s="121"/>
      <c r="OSN703" s="121"/>
      <c r="OSO703" s="121"/>
      <c r="OSP703" s="121"/>
      <c r="OSQ703" s="121"/>
      <c r="OSR703" s="121"/>
      <c r="OSS703" s="121"/>
      <c r="OST703" s="121"/>
      <c r="OSU703" s="121"/>
      <c r="OSV703" s="121"/>
      <c r="OSW703" s="121"/>
      <c r="OSX703" s="121"/>
      <c r="OSY703" s="121"/>
      <c r="OSZ703" s="121"/>
      <c r="OTA703" s="121"/>
      <c r="OTB703" s="121"/>
      <c r="OTC703" s="121"/>
      <c r="OTD703" s="121"/>
      <c r="OTE703" s="121"/>
      <c r="OTF703" s="121"/>
      <c r="OTG703" s="121"/>
      <c r="OTH703" s="121"/>
      <c r="OTI703" s="121"/>
      <c r="OTJ703" s="121"/>
      <c r="OTK703" s="121"/>
      <c r="OTL703" s="121"/>
      <c r="OTM703" s="121"/>
      <c r="OTN703" s="121"/>
      <c r="OTO703" s="121"/>
      <c r="OTP703" s="121"/>
      <c r="OTQ703" s="121"/>
      <c r="OTR703" s="121"/>
      <c r="OTS703" s="121"/>
      <c r="OTT703" s="121"/>
      <c r="OTU703" s="121"/>
      <c r="OTV703" s="121"/>
      <c r="OTW703" s="121"/>
      <c r="OTX703" s="121"/>
      <c r="OTY703" s="121"/>
      <c r="OTZ703" s="121"/>
      <c r="OUA703" s="121"/>
      <c r="OUB703" s="121"/>
      <c r="OUC703" s="121"/>
      <c r="OUD703" s="121"/>
      <c r="OUE703" s="121"/>
      <c r="OUF703" s="121"/>
      <c r="OUG703" s="121"/>
      <c r="OUH703" s="121"/>
      <c r="OUI703" s="121"/>
      <c r="OUJ703" s="121"/>
      <c r="OUK703" s="121"/>
      <c r="OUL703" s="121"/>
      <c r="OUM703" s="121"/>
      <c r="OUN703" s="121"/>
      <c r="OUO703" s="121"/>
      <c r="OUP703" s="121"/>
      <c r="OUQ703" s="121"/>
      <c r="OUR703" s="121"/>
      <c r="OUS703" s="121"/>
      <c r="OUT703" s="121"/>
      <c r="OUU703" s="121"/>
      <c r="OUV703" s="121"/>
      <c r="OUW703" s="121"/>
      <c r="OUX703" s="121"/>
      <c r="OUY703" s="121"/>
      <c r="OUZ703" s="121"/>
      <c r="OVA703" s="121"/>
      <c r="OVB703" s="121"/>
      <c r="OVC703" s="121"/>
      <c r="OVD703" s="121"/>
      <c r="OVE703" s="121"/>
      <c r="OVF703" s="121"/>
      <c r="OVG703" s="121"/>
      <c r="OVH703" s="121"/>
      <c r="OVI703" s="121"/>
      <c r="OVJ703" s="121"/>
      <c r="OVK703" s="121"/>
      <c r="OVL703" s="121"/>
      <c r="OVM703" s="121"/>
      <c r="OVN703" s="121"/>
      <c r="OVO703" s="121"/>
      <c r="OVP703" s="121"/>
      <c r="OVQ703" s="121"/>
      <c r="OVR703" s="121"/>
      <c r="OVS703" s="121"/>
      <c r="OVT703" s="121"/>
      <c r="OVU703" s="121"/>
      <c r="OVV703" s="121"/>
      <c r="OVW703" s="121"/>
      <c r="OVX703" s="121"/>
      <c r="OVY703" s="121"/>
      <c r="OVZ703" s="121"/>
      <c r="OWA703" s="121"/>
      <c r="OWB703" s="121"/>
      <c r="OWC703" s="121"/>
      <c r="OWD703" s="121"/>
      <c r="OWE703" s="121"/>
      <c r="OWF703" s="121"/>
      <c r="OWG703" s="121"/>
      <c r="OWH703" s="121"/>
      <c r="OWI703" s="121"/>
      <c r="OWJ703" s="121"/>
      <c r="OWK703" s="121"/>
      <c r="OWL703" s="121"/>
      <c r="OWM703" s="121"/>
      <c r="OWN703" s="121"/>
      <c r="OWO703" s="121"/>
      <c r="OWP703" s="121"/>
      <c r="OWQ703" s="121"/>
      <c r="OWR703" s="121"/>
      <c r="OWS703" s="121"/>
      <c r="OWT703" s="121"/>
      <c r="OWU703" s="121"/>
      <c r="OWV703" s="121"/>
      <c r="OWW703" s="121"/>
      <c r="OWX703" s="121"/>
      <c r="OWY703" s="121"/>
      <c r="OWZ703" s="121"/>
      <c r="OXA703" s="121"/>
      <c r="OXB703" s="121"/>
      <c r="OXC703" s="121"/>
      <c r="OXD703" s="121"/>
      <c r="OXE703" s="121"/>
      <c r="OXF703" s="121"/>
      <c r="OXG703" s="121"/>
      <c r="OXH703" s="121"/>
      <c r="OXI703" s="121"/>
      <c r="OXJ703" s="121"/>
      <c r="OXK703" s="121"/>
      <c r="OXL703" s="121"/>
      <c r="OXM703" s="121"/>
      <c r="OXN703" s="121"/>
      <c r="OXO703" s="121"/>
      <c r="OXP703" s="121"/>
      <c r="OXQ703" s="121"/>
      <c r="OXR703" s="121"/>
      <c r="OXS703" s="121"/>
      <c r="OXT703" s="121"/>
      <c r="OXU703" s="121"/>
      <c r="OXV703" s="121"/>
      <c r="OXW703" s="121"/>
      <c r="OXX703" s="121"/>
      <c r="OXY703" s="121"/>
      <c r="OXZ703" s="121"/>
      <c r="OYA703" s="121"/>
      <c r="OYB703" s="121"/>
      <c r="OYC703" s="121"/>
      <c r="OYD703" s="121"/>
      <c r="OYE703" s="121"/>
      <c r="OYF703" s="121"/>
      <c r="OYG703" s="121"/>
      <c r="OYH703" s="121"/>
      <c r="OYI703" s="121"/>
      <c r="OYJ703" s="121"/>
      <c r="OYK703" s="121"/>
      <c r="OYL703" s="121"/>
      <c r="OYM703" s="121"/>
      <c r="OYN703" s="121"/>
      <c r="OYO703" s="121"/>
      <c r="OYP703" s="121"/>
      <c r="OYQ703" s="121"/>
      <c r="OYR703" s="121"/>
      <c r="OYS703" s="121"/>
      <c r="OYT703" s="121"/>
      <c r="OYU703" s="121"/>
      <c r="OYV703" s="121"/>
      <c r="OYW703" s="121"/>
      <c r="OYX703" s="121"/>
      <c r="OYY703" s="121"/>
      <c r="OYZ703" s="121"/>
      <c r="OZA703" s="121"/>
      <c r="OZB703" s="121"/>
      <c r="OZC703" s="121"/>
      <c r="OZD703" s="121"/>
      <c r="OZE703" s="121"/>
      <c r="OZF703" s="121"/>
      <c r="OZG703" s="121"/>
      <c r="OZH703" s="121"/>
      <c r="OZI703" s="121"/>
      <c r="OZJ703" s="121"/>
      <c r="OZK703" s="121"/>
      <c r="OZL703" s="121"/>
      <c r="OZM703" s="121"/>
      <c r="OZN703" s="121"/>
      <c r="OZO703" s="121"/>
      <c r="OZP703" s="121"/>
      <c r="OZQ703" s="121"/>
      <c r="OZR703" s="121"/>
      <c r="OZS703" s="121"/>
      <c r="OZT703" s="121"/>
      <c r="OZU703" s="121"/>
      <c r="OZV703" s="121"/>
      <c r="OZW703" s="121"/>
      <c r="OZX703" s="121"/>
      <c r="OZY703" s="121"/>
      <c r="OZZ703" s="121"/>
      <c r="PAA703" s="121"/>
      <c r="PAB703" s="121"/>
      <c r="PAC703" s="121"/>
      <c r="PAD703" s="121"/>
      <c r="PAE703" s="121"/>
      <c r="PAF703" s="121"/>
      <c r="PAG703" s="121"/>
      <c r="PAH703" s="121"/>
      <c r="PAI703" s="121"/>
      <c r="PAJ703" s="121"/>
      <c r="PAK703" s="121"/>
      <c r="PAL703" s="121"/>
      <c r="PAM703" s="121"/>
      <c r="PAN703" s="121"/>
      <c r="PAO703" s="121"/>
      <c r="PAP703" s="121"/>
      <c r="PAQ703" s="121"/>
      <c r="PAR703" s="121"/>
      <c r="PAS703" s="121"/>
      <c r="PAT703" s="121"/>
      <c r="PAU703" s="121"/>
      <c r="PAV703" s="121"/>
      <c r="PAW703" s="121"/>
      <c r="PAX703" s="121"/>
      <c r="PAY703" s="121"/>
      <c r="PAZ703" s="121"/>
      <c r="PBA703" s="121"/>
      <c r="PBB703" s="121"/>
      <c r="PBC703" s="121"/>
      <c r="PBD703" s="121"/>
      <c r="PBE703" s="121"/>
      <c r="PBF703" s="121"/>
      <c r="PBG703" s="121"/>
      <c r="PBH703" s="121"/>
      <c r="PBI703" s="121"/>
      <c r="PBJ703" s="121"/>
      <c r="PBK703" s="121"/>
      <c r="PBL703" s="121"/>
      <c r="PBM703" s="121"/>
      <c r="PBN703" s="121"/>
      <c r="PBO703" s="121"/>
      <c r="PBP703" s="121"/>
      <c r="PBQ703" s="121"/>
      <c r="PBR703" s="121"/>
      <c r="PBS703" s="121"/>
      <c r="PBT703" s="121"/>
      <c r="PBU703" s="121"/>
      <c r="PBV703" s="121"/>
      <c r="PBW703" s="121"/>
      <c r="PBX703" s="121"/>
      <c r="PBY703" s="121"/>
      <c r="PBZ703" s="121"/>
      <c r="PCA703" s="121"/>
      <c r="PCB703" s="121"/>
      <c r="PCC703" s="121"/>
      <c r="PCD703" s="121"/>
      <c r="PCE703" s="121"/>
      <c r="PCF703" s="121"/>
      <c r="PCG703" s="121"/>
      <c r="PCH703" s="121"/>
      <c r="PCI703" s="121"/>
      <c r="PCJ703" s="121"/>
      <c r="PCK703" s="121"/>
      <c r="PCL703" s="121"/>
      <c r="PCM703" s="121"/>
      <c r="PCN703" s="121"/>
      <c r="PCO703" s="121"/>
      <c r="PCP703" s="121"/>
      <c r="PCQ703" s="121"/>
      <c r="PCR703" s="121"/>
      <c r="PCS703" s="121"/>
      <c r="PCT703" s="121"/>
      <c r="PCU703" s="121"/>
      <c r="PCV703" s="121"/>
      <c r="PCW703" s="121"/>
      <c r="PCX703" s="121"/>
      <c r="PCY703" s="121"/>
      <c r="PCZ703" s="121"/>
      <c r="PDA703" s="121"/>
      <c r="PDB703" s="121"/>
      <c r="PDC703" s="121"/>
      <c r="PDD703" s="121"/>
      <c r="PDE703" s="121"/>
      <c r="PDF703" s="121"/>
      <c r="PDG703" s="121"/>
      <c r="PDH703" s="121"/>
      <c r="PDI703" s="121"/>
      <c r="PDJ703" s="121"/>
      <c r="PDK703" s="121"/>
      <c r="PDL703" s="121"/>
      <c r="PDM703" s="121"/>
      <c r="PDN703" s="121"/>
      <c r="PDO703" s="121"/>
      <c r="PDP703" s="121"/>
      <c r="PDQ703" s="121"/>
      <c r="PDR703" s="121"/>
      <c r="PDS703" s="121"/>
      <c r="PDT703" s="121"/>
      <c r="PDU703" s="121"/>
      <c r="PDV703" s="121"/>
      <c r="PDW703" s="121"/>
      <c r="PDX703" s="121"/>
      <c r="PDY703" s="121"/>
      <c r="PDZ703" s="121"/>
      <c r="PEA703" s="121"/>
      <c r="PEB703" s="121"/>
      <c r="PEC703" s="121"/>
      <c r="PED703" s="121"/>
      <c r="PEE703" s="121"/>
      <c r="PEF703" s="121"/>
      <c r="PEG703" s="121"/>
      <c r="PEH703" s="121"/>
      <c r="PEI703" s="121"/>
      <c r="PEJ703" s="121"/>
      <c r="PEK703" s="121"/>
      <c r="PEL703" s="121"/>
      <c r="PEM703" s="121"/>
      <c r="PEN703" s="121"/>
      <c r="PEO703" s="121"/>
      <c r="PEP703" s="121"/>
      <c r="PEQ703" s="121"/>
      <c r="PER703" s="121"/>
      <c r="PES703" s="121"/>
      <c r="PET703" s="121"/>
      <c r="PEU703" s="121"/>
      <c r="PEV703" s="121"/>
      <c r="PEW703" s="121"/>
      <c r="PEX703" s="121"/>
      <c r="PEY703" s="121"/>
      <c r="PEZ703" s="121"/>
      <c r="PFA703" s="121"/>
      <c r="PFB703" s="121"/>
      <c r="PFC703" s="121"/>
      <c r="PFD703" s="121"/>
      <c r="PFE703" s="121"/>
      <c r="PFF703" s="121"/>
      <c r="PFG703" s="121"/>
      <c r="PFH703" s="121"/>
      <c r="PFI703" s="121"/>
      <c r="PFJ703" s="121"/>
      <c r="PFK703" s="121"/>
      <c r="PFL703" s="121"/>
      <c r="PFM703" s="121"/>
      <c r="PFN703" s="121"/>
      <c r="PFO703" s="121"/>
      <c r="PFP703" s="121"/>
      <c r="PFQ703" s="121"/>
      <c r="PFR703" s="121"/>
      <c r="PFS703" s="121"/>
      <c r="PFT703" s="121"/>
      <c r="PFU703" s="121"/>
      <c r="PFV703" s="121"/>
      <c r="PFW703" s="121"/>
      <c r="PFX703" s="121"/>
      <c r="PFY703" s="121"/>
      <c r="PFZ703" s="121"/>
      <c r="PGA703" s="121"/>
      <c r="PGB703" s="121"/>
      <c r="PGC703" s="121"/>
      <c r="PGD703" s="121"/>
      <c r="PGE703" s="121"/>
      <c r="PGF703" s="121"/>
      <c r="PGG703" s="121"/>
      <c r="PGH703" s="121"/>
      <c r="PGI703" s="121"/>
      <c r="PGJ703" s="121"/>
      <c r="PGK703" s="121"/>
      <c r="PGL703" s="121"/>
      <c r="PGM703" s="121"/>
      <c r="PGN703" s="121"/>
      <c r="PGO703" s="121"/>
      <c r="PGP703" s="121"/>
      <c r="PGQ703" s="121"/>
      <c r="PGR703" s="121"/>
      <c r="PGS703" s="121"/>
      <c r="PGT703" s="121"/>
      <c r="PGU703" s="121"/>
      <c r="PGV703" s="121"/>
      <c r="PGW703" s="121"/>
      <c r="PGX703" s="121"/>
      <c r="PGY703" s="121"/>
      <c r="PGZ703" s="121"/>
      <c r="PHA703" s="121"/>
      <c r="PHB703" s="121"/>
      <c r="PHC703" s="121"/>
      <c r="PHD703" s="121"/>
      <c r="PHE703" s="121"/>
      <c r="PHF703" s="121"/>
      <c r="PHG703" s="121"/>
      <c r="PHH703" s="121"/>
      <c r="PHI703" s="121"/>
      <c r="PHJ703" s="121"/>
      <c r="PHK703" s="121"/>
      <c r="PHL703" s="121"/>
      <c r="PHM703" s="121"/>
      <c r="PHN703" s="121"/>
      <c r="PHO703" s="121"/>
      <c r="PHP703" s="121"/>
      <c r="PHQ703" s="121"/>
      <c r="PHR703" s="121"/>
      <c r="PHS703" s="121"/>
      <c r="PHT703" s="121"/>
      <c r="PHU703" s="121"/>
      <c r="PHV703" s="121"/>
      <c r="PHW703" s="121"/>
      <c r="PHX703" s="121"/>
      <c r="PHY703" s="121"/>
      <c r="PHZ703" s="121"/>
      <c r="PIA703" s="121"/>
      <c r="PIB703" s="121"/>
      <c r="PIC703" s="121"/>
      <c r="PID703" s="121"/>
      <c r="PIE703" s="121"/>
      <c r="PIF703" s="121"/>
      <c r="PIG703" s="121"/>
      <c r="PIH703" s="121"/>
      <c r="PII703" s="121"/>
      <c r="PIJ703" s="121"/>
      <c r="PIK703" s="121"/>
      <c r="PIL703" s="121"/>
      <c r="PIM703" s="121"/>
      <c r="PIN703" s="121"/>
      <c r="PIO703" s="121"/>
      <c r="PIP703" s="121"/>
      <c r="PIQ703" s="121"/>
      <c r="PIR703" s="121"/>
      <c r="PIS703" s="121"/>
      <c r="PIT703" s="121"/>
      <c r="PIU703" s="121"/>
      <c r="PIV703" s="121"/>
      <c r="PIW703" s="121"/>
      <c r="PIX703" s="121"/>
      <c r="PIY703" s="121"/>
      <c r="PIZ703" s="121"/>
      <c r="PJA703" s="121"/>
      <c r="PJB703" s="121"/>
      <c r="PJC703" s="121"/>
      <c r="PJD703" s="121"/>
      <c r="PJE703" s="121"/>
      <c r="PJF703" s="121"/>
      <c r="PJG703" s="121"/>
      <c r="PJH703" s="121"/>
      <c r="PJI703" s="121"/>
      <c r="PJJ703" s="121"/>
      <c r="PJK703" s="121"/>
      <c r="PJL703" s="121"/>
      <c r="PJM703" s="121"/>
      <c r="PJN703" s="121"/>
      <c r="PJO703" s="121"/>
      <c r="PJP703" s="121"/>
      <c r="PJQ703" s="121"/>
      <c r="PJR703" s="121"/>
      <c r="PJS703" s="121"/>
      <c r="PJT703" s="121"/>
      <c r="PJU703" s="121"/>
      <c r="PJV703" s="121"/>
      <c r="PJW703" s="121"/>
      <c r="PJX703" s="121"/>
      <c r="PJY703" s="121"/>
      <c r="PJZ703" s="121"/>
      <c r="PKA703" s="121"/>
      <c r="PKB703" s="121"/>
      <c r="PKC703" s="121"/>
      <c r="PKD703" s="121"/>
      <c r="PKE703" s="121"/>
      <c r="PKF703" s="121"/>
      <c r="PKG703" s="121"/>
      <c r="PKH703" s="121"/>
      <c r="PKI703" s="121"/>
      <c r="PKJ703" s="121"/>
      <c r="PKK703" s="121"/>
      <c r="PKL703" s="121"/>
      <c r="PKM703" s="121"/>
      <c r="PKN703" s="121"/>
      <c r="PKO703" s="121"/>
      <c r="PKP703" s="121"/>
      <c r="PKQ703" s="121"/>
      <c r="PKR703" s="121"/>
      <c r="PKS703" s="121"/>
      <c r="PKT703" s="121"/>
      <c r="PKU703" s="121"/>
      <c r="PKV703" s="121"/>
      <c r="PKW703" s="121"/>
      <c r="PKX703" s="121"/>
      <c r="PKY703" s="121"/>
      <c r="PKZ703" s="121"/>
      <c r="PLA703" s="121"/>
      <c r="PLB703" s="121"/>
      <c r="PLC703" s="121"/>
      <c r="PLD703" s="121"/>
      <c r="PLE703" s="121"/>
      <c r="PLF703" s="121"/>
      <c r="PLG703" s="121"/>
      <c r="PLH703" s="121"/>
      <c r="PLI703" s="121"/>
      <c r="PLJ703" s="121"/>
      <c r="PLK703" s="121"/>
      <c r="PLL703" s="121"/>
      <c r="PLM703" s="121"/>
      <c r="PLN703" s="121"/>
      <c r="PLO703" s="121"/>
      <c r="PLP703" s="121"/>
      <c r="PLQ703" s="121"/>
      <c r="PLR703" s="121"/>
      <c r="PLS703" s="121"/>
      <c r="PLT703" s="121"/>
      <c r="PLU703" s="121"/>
      <c r="PLV703" s="121"/>
      <c r="PLW703" s="121"/>
      <c r="PLX703" s="121"/>
      <c r="PLY703" s="121"/>
      <c r="PLZ703" s="121"/>
      <c r="PMA703" s="121"/>
      <c r="PMB703" s="121"/>
      <c r="PMC703" s="121"/>
      <c r="PMD703" s="121"/>
      <c r="PME703" s="121"/>
      <c r="PMF703" s="121"/>
      <c r="PMG703" s="121"/>
      <c r="PMH703" s="121"/>
      <c r="PMI703" s="121"/>
      <c r="PMJ703" s="121"/>
      <c r="PMK703" s="121"/>
      <c r="PML703" s="121"/>
      <c r="PMM703" s="121"/>
      <c r="PMN703" s="121"/>
      <c r="PMO703" s="121"/>
      <c r="PMP703" s="121"/>
      <c r="PMQ703" s="121"/>
      <c r="PMR703" s="121"/>
      <c r="PMS703" s="121"/>
      <c r="PMT703" s="121"/>
      <c r="PMU703" s="121"/>
      <c r="PMV703" s="121"/>
      <c r="PMW703" s="121"/>
      <c r="PMX703" s="121"/>
      <c r="PMY703" s="121"/>
      <c r="PMZ703" s="121"/>
      <c r="PNA703" s="121"/>
      <c r="PNB703" s="121"/>
      <c r="PNC703" s="121"/>
      <c r="PND703" s="121"/>
      <c r="PNE703" s="121"/>
      <c r="PNF703" s="121"/>
      <c r="PNG703" s="121"/>
      <c r="PNH703" s="121"/>
      <c r="PNI703" s="121"/>
      <c r="PNJ703" s="121"/>
      <c r="PNK703" s="121"/>
      <c r="PNL703" s="121"/>
      <c r="PNM703" s="121"/>
      <c r="PNN703" s="121"/>
      <c r="PNO703" s="121"/>
      <c r="PNP703" s="121"/>
      <c r="PNQ703" s="121"/>
      <c r="PNR703" s="121"/>
      <c r="PNS703" s="121"/>
      <c r="PNT703" s="121"/>
      <c r="PNU703" s="121"/>
      <c r="PNV703" s="121"/>
      <c r="PNW703" s="121"/>
      <c r="PNX703" s="121"/>
      <c r="PNY703" s="121"/>
      <c r="PNZ703" s="121"/>
      <c r="POA703" s="121"/>
      <c r="POB703" s="121"/>
      <c r="POC703" s="121"/>
      <c r="POD703" s="121"/>
      <c r="POE703" s="121"/>
      <c r="POF703" s="121"/>
      <c r="POG703" s="121"/>
      <c r="POH703" s="121"/>
      <c r="POI703" s="121"/>
      <c r="POJ703" s="121"/>
      <c r="POK703" s="121"/>
      <c r="POL703" s="121"/>
      <c r="POM703" s="121"/>
      <c r="PON703" s="121"/>
      <c r="POO703" s="121"/>
      <c r="POP703" s="121"/>
      <c r="POQ703" s="121"/>
      <c r="POR703" s="121"/>
      <c r="POS703" s="121"/>
      <c r="POT703" s="121"/>
      <c r="POU703" s="121"/>
      <c r="POV703" s="121"/>
      <c r="POW703" s="121"/>
      <c r="POX703" s="121"/>
      <c r="POY703" s="121"/>
      <c r="POZ703" s="121"/>
      <c r="PPA703" s="121"/>
      <c r="PPB703" s="121"/>
      <c r="PPC703" s="121"/>
      <c r="PPD703" s="121"/>
      <c r="PPE703" s="121"/>
      <c r="PPF703" s="121"/>
      <c r="PPG703" s="121"/>
      <c r="PPH703" s="121"/>
      <c r="PPI703" s="121"/>
      <c r="PPJ703" s="121"/>
      <c r="PPK703" s="121"/>
      <c r="PPL703" s="121"/>
      <c r="PPM703" s="121"/>
      <c r="PPN703" s="121"/>
      <c r="PPO703" s="121"/>
      <c r="PPP703" s="121"/>
      <c r="PPQ703" s="121"/>
      <c r="PPR703" s="121"/>
      <c r="PPS703" s="121"/>
      <c r="PPT703" s="121"/>
      <c r="PPU703" s="121"/>
      <c r="PPV703" s="121"/>
      <c r="PPW703" s="121"/>
      <c r="PPX703" s="121"/>
      <c r="PPY703" s="121"/>
      <c r="PPZ703" s="121"/>
      <c r="PQA703" s="121"/>
      <c r="PQB703" s="121"/>
      <c r="PQC703" s="121"/>
      <c r="PQD703" s="121"/>
      <c r="PQE703" s="121"/>
      <c r="PQF703" s="121"/>
      <c r="PQG703" s="121"/>
      <c r="PQH703" s="121"/>
      <c r="PQI703" s="121"/>
      <c r="PQJ703" s="121"/>
      <c r="PQK703" s="121"/>
      <c r="PQL703" s="121"/>
      <c r="PQM703" s="121"/>
      <c r="PQN703" s="121"/>
      <c r="PQO703" s="121"/>
      <c r="PQP703" s="121"/>
      <c r="PQQ703" s="121"/>
      <c r="PQR703" s="121"/>
      <c r="PQS703" s="121"/>
      <c r="PQT703" s="121"/>
      <c r="PQU703" s="121"/>
      <c r="PQV703" s="121"/>
      <c r="PQW703" s="121"/>
      <c r="PQX703" s="121"/>
      <c r="PQY703" s="121"/>
      <c r="PQZ703" s="121"/>
      <c r="PRA703" s="121"/>
      <c r="PRB703" s="121"/>
      <c r="PRC703" s="121"/>
      <c r="PRD703" s="121"/>
      <c r="PRE703" s="121"/>
      <c r="PRF703" s="121"/>
      <c r="PRG703" s="121"/>
      <c r="PRH703" s="121"/>
      <c r="PRI703" s="121"/>
      <c r="PRJ703" s="121"/>
      <c r="PRK703" s="121"/>
      <c r="PRL703" s="121"/>
      <c r="PRM703" s="121"/>
      <c r="PRN703" s="121"/>
      <c r="PRO703" s="121"/>
      <c r="PRP703" s="121"/>
      <c r="PRQ703" s="121"/>
      <c r="PRR703" s="121"/>
      <c r="PRS703" s="121"/>
      <c r="PRT703" s="121"/>
      <c r="PRU703" s="121"/>
      <c r="PRV703" s="121"/>
      <c r="PRW703" s="121"/>
      <c r="PRX703" s="121"/>
      <c r="PRY703" s="121"/>
      <c r="PRZ703" s="121"/>
      <c r="PSA703" s="121"/>
      <c r="PSB703" s="121"/>
      <c r="PSC703" s="121"/>
      <c r="PSD703" s="121"/>
      <c r="PSE703" s="121"/>
      <c r="PSF703" s="121"/>
      <c r="PSG703" s="121"/>
      <c r="PSH703" s="121"/>
      <c r="PSI703" s="121"/>
      <c r="PSJ703" s="121"/>
      <c r="PSK703" s="121"/>
      <c r="PSL703" s="121"/>
      <c r="PSM703" s="121"/>
      <c r="PSN703" s="121"/>
      <c r="PSO703" s="121"/>
      <c r="PSP703" s="121"/>
      <c r="PSQ703" s="121"/>
      <c r="PSR703" s="121"/>
      <c r="PSS703" s="121"/>
      <c r="PST703" s="121"/>
      <c r="PSU703" s="121"/>
      <c r="PSV703" s="121"/>
      <c r="PSW703" s="121"/>
      <c r="PSX703" s="121"/>
      <c r="PSY703" s="121"/>
      <c r="PSZ703" s="121"/>
      <c r="PTA703" s="121"/>
      <c r="PTB703" s="121"/>
      <c r="PTC703" s="121"/>
      <c r="PTD703" s="121"/>
      <c r="PTE703" s="121"/>
      <c r="PTF703" s="121"/>
      <c r="PTG703" s="121"/>
      <c r="PTH703" s="121"/>
      <c r="PTI703" s="121"/>
      <c r="PTJ703" s="121"/>
      <c r="PTK703" s="121"/>
      <c r="PTL703" s="121"/>
      <c r="PTM703" s="121"/>
      <c r="PTN703" s="121"/>
      <c r="PTO703" s="121"/>
      <c r="PTP703" s="121"/>
      <c r="PTQ703" s="121"/>
      <c r="PTR703" s="121"/>
      <c r="PTS703" s="121"/>
      <c r="PTT703" s="121"/>
      <c r="PTU703" s="121"/>
      <c r="PTV703" s="121"/>
      <c r="PTW703" s="121"/>
      <c r="PTX703" s="121"/>
      <c r="PTY703" s="121"/>
      <c r="PTZ703" s="121"/>
      <c r="PUA703" s="121"/>
      <c r="PUB703" s="121"/>
      <c r="PUC703" s="121"/>
      <c r="PUD703" s="121"/>
      <c r="PUE703" s="121"/>
      <c r="PUF703" s="121"/>
      <c r="PUG703" s="121"/>
      <c r="PUH703" s="121"/>
      <c r="PUI703" s="121"/>
      <c r="PUJ703" s="121"/>
      <c r="PUK703" s="121"/>
      <c r="PUL703" s="121"/>
      <c r="PUM703" s="121"/>
      <c r="PUN703" s="121"/>
      <c r="PUO703" s="121"/>
      <c r="PUP703" s="121"/>
      <c r="PUQ703" s="121"/>
      <c r="PUR703" s="121"/>
      <c r="PUS703" s="121"/>
      <c r="PUT703" s="121"/>
      <c r="PUU703" s="121"/>
      <c r="PUV703" s="121"/>
      <c r="PUW703" s="121"/>
      <c r="PUX703" s="121"/>
      <c r="PUY703" s="121"/>
      <c r="PUZ703" s="121"/>
      <c r="PVA703" s="121"/>
      <c r="PVB703" s="121"/>
      <c r="PVC703" s="121"/>
      <c r="PVD703" s="121"/>
      <c r="PVE703" s="121"/>
      <c r="PVF703" s="121"/>
      <c r="PVG703" s="121"/>
      <c r="PVH703" s="121"/>
      <c r="PVI703" s="121"/>
      <c r="PVJ703" s="121"/>
      <c r="PVK703" s="121"/>
      <c r="PVL703" s="121"/>
      <c r="PVM703" s="121"/>
      <c r="PVN703" s="121"/>
      <c r="PVO703" s="121"/>
      <c r="PVP703" s="121"/>
      <c r="PVQ703" s="121"/>
      <c r="PVR703" s="121"/>
      <c r="PVS703" s="121"/>
      <c r="PVT703" s="121"/>
      <c r="PVU703" s="121"/>
      <c r="PVV703" s="121"/>
      <c r="PVW703" s="121"/>
      <c r="PVX703" s="121"/>
      <c r="PVY703" s="121"/>
      <c r="PVZ703" s="121"/>
      <c r="PWA703" s="121"/>
      <c r="PWB703" s="121"/>
      <c r="PWC703" s="121"/>
      <c r="PWD703" s="121"/>
      <c r="PWE703" s="121"/>
      <c r="PWF703" s="121"/>
      <c r="PWG703" s="121"/>
      <c r="PWH703" s="121"/>
      <c r="PWI703" s="121"/>
      <c r="PWJ703" s="121"/>
      <c r="PWK703" s="121"/>
      <c r="PWL703" s="121"/>
      <c r="PWM703" s="121"/>
      <c r="PWN703" s="121"/>
      <c r="PWO703" s="121"/>
      <c r="PWP703" s="121"/>
      <c r="PWQ703" s="121"/>
      <c r="PWR703" s="121"/>
      <c r="PWS703" s="121"/>
      <c r="PWT703" s="121"/>
      <c r="PWU703" s="121"/>
      <c r="PWV703" s="121"/>
      <c r="PWW703" s="121"/>
      <c r="PWX703" s="121"/>
      <c r="PWY703" s="121"/>
      <c r="PWZ703" s="121"/>
      <c r="PXA703" s="121"/>
      <c r="PXB703" s="121"/>
      <c r="PXC703" s="121"/>
      <c r="PXD703" s="121"/>
      <c r="PXE703" s="121"/>
      <c r="PXF703" s="121"/>
      <c r="PXG703" s="121"/>
      <c r="PXH703" s="121"/>
      <c r="PXI703" s="121"/>
      <c r="PXJ703" s="121"/>
      <c r="PXK703" s="121"/>
      <c r="PXL703" s="121"/>
      <c r="PXM703" s="121"/>
      <c r="PXN703" s="121"/>
      <c r="PXO703" s="121"/>
      <c r="PXP703" s="121"/>
      <c r="PXQ703" s="121"/>
      <c r="PXR703" s="121"/>
      <c r="PXS703" s="121"/>
      <c r="PXT703" s="121"/>
      <c r="PXU703" s="121"/>
      <c r="PXV703" s="121"/>
      <c r="PXW703" s="121"/>
      <c r="PXX703" s="121"/>
      <c r="PXY703" s="121"/>
      <c r="PXZ703" s="121"/>
      <c r="PYA703" s="121"/>
      <c r="PYB703" s="121"/>
      <c r="PYC703" s="121"/>
      <c r="PYD703" s="121"/>
      <c r="PYE703" s="121"/>
      <c r="PYF703" s="121"/>
      <c r="PYG703" s="121"/>
      <c r="PYH703" s="121"/>
      <c r="PYI703" s="121"/>
      <c r="PYJ703" s="121"/>
      <c r="PYK703" s="121"/>
      <c r="PYL703" s="121"/>
      <c r="PYM703" s="121"/>
      <c r="PYN703" s="121"/>
      <c r="PYO703" s="121"/>
      <c r="PYP703" s="121"/>
      <c r="PYQ703" s="121"/>
      <c r="PYR703" s="121"/>
      <c r="PYS703" s="121"/>
      <c r="PYT703" s="121"/>
      <c r="PYU703" s="121"/>
      <c r="PYV703" s="121"/>
      <c r="PYW703" s="121"/>
      <c r="PYX703" s="121"/>
      <c r="PYY703" s="121"/>
      <c r="PYZ703" s="121"/>
      <c r="PZA703" s="121"/>
      <c r="PZB703" s="121"/>
      <c r="PZC703" s="121"/>
      <c r="PZD703" s="121"/>
      <c r="PZE703" s="121"/>
      <c r="PZF703" s="121"/>
      <c r="PZG703" s="121"/>
      <c r="PZH703" s="121"/>
      <c r="PZI703" s="121"/>
      <c r="PZJ703" s="121"/>
      <c r="PZK703" s="121"/>
      <c r="PZL703" s="121"/>
      <c r="PZM703" s="121"/>
      <c r="PZN703" s="121"/>
      <c r="PZO703" s="121"/>
      <c r="PZP703" s="121"/>
      <c r="PZQ703" s="121"/>
      <c r="PZR703" s="121"/>
      <c r="PZS703" s="121"/>
      <c r="PZT703" s="121"/>
      <c r="PZU703" s="121"/>
      <c r="PZV703" s="121"/>
      <c r="PZW703" s="121"/>
      <c r="PZX703" s="121"/>
      <c r="PZY703" s="121"/>
      <c r="PZZ703" s="121"/>
      <c r="QAA703" s="121"/>
      <c r="QAB703" s="121"/>
      <c r="QAC703" s="121"/>
      <c r="QAD703" s="121"/>
      <c r="QAE703" s="121"/>
      <c r="QAF703" s="121"/>
      <c r="QAG703" s="121"/>
      <c r="QAH703" s="121"/>
      <c r="QAI703" s="121"/>
      <c r="QAJ703" s="121"/>
      <c r="QAK703" s="121"/>
      <c r="QAL703" s="121"/>
      <c r="QAM703" s="121"/>
      <c r="QAN703" s="121"/>
      <c r="QAO703" s="121"/>
      <c r="QAP703" s="121"/>
      <c r="QAQ703" s="121"/>
      <c r="QAR703" s="121"/>
      <c r="QAS703" s="121"/>
      <c r="QAT703" s="121"/>
      <c r="QAU703" s="121"/>
      <c r="QAV703" s="121"/>
      <c r="QAW703" s="121"/>
      <c r="QAX703" s="121"/>
      <c r="QAY703" s="121"/>
      <c r="QAZ703" s="121"/>
      <c r="QBA703" s="121"/>
      <c r="QBB703" s="121"/>
      <c r="QBC703" s="121"/>
      <c r="QBD703" s="121"/>
      <c r="QBE703" s="121"/>
      <c r="QBF703" s="121"/>
      <c r="QBG703" s="121"/>
      <c r="QBH703" s="121"/>
      <c r="QBI703" s="121"/>
      <c r="QBJ703" s="121"/>
      <c r="QBK703" s="121"/>
      <c r="QBL703" s="121"/>
      <c r="QBM703" s="121"/>
      <c r="QBN703" s="121"/>
      <c r="QBO703" s="121"/>
      <c r="QBP703" s="121"/>
      <c r="QBQ703" s="121"/>
      <c r="QBR703" s="121"/>
      <c r="QBS703" s="121"/>
      <c r="QBT703" s="121"/>
      <c r="QBU703" s="121"/>
      <c r="QBV703" s="121"/>
      <c r="QBW703" s="121"/>
      <c r="QBX703" s="121"/>
      <c r="QBY703" s="121"/>
      <c r="QBZ703" s="121"/>
      <c r="QCA703" s="121"/>
      <c r="QCB703" s="121"/>
      <c r="QCC703" s="121"/>
      <c r="QCD703" s="121"/>
      <c r="QCE703" s="121"/>
      <c r="QCF703" s="121"/>
      <c r="QCG703" s="121"/>
      <c r="QCH703" s="121"/>
      <c r="QCI703" s="121"/>
      <c r="QCJ703" s="121"/>
      <c r="QCK703" s="121"/>
      <c r="QCL703" s="121"/>
      <c r="QCM703" s="121"/>
      <c r="QCN703" s="121"/>
      <c r="QCO703" s="121"/>
      <c r="QCP703" s="121"/>
      <c r="QCQ703" s="121"/>
      <c r="QCR703" s="121"/>
      <c r="QCS703" s="121"/>
      <c r="QCT703" s="121"/>
      <c r="QCU703" s="121"/>
      <c r="QCV703" s="121"/>
      <c r="QCW703" s="121"/>
      <c r="QCX703" s="121"/>
      <c r="QCY703" s="121"/>
      <c r="QCZ703" s="121"/>
      <c r="QDA703" s="121"/>
      <c r="QDB703" s="121"/>
      <c r="QDC703" s="121"/>
      <c r="QDD703" s="121"/>
      <c r="QDE703" s="121"/>
      <c r="QDF703" s="121"/>
      <c r="QDG703" s="121"/>
      <c r="QDH703" s="121"/>
      <c r="QDI703" s="121"/>
      <c r="QDJ703" s="121"/>
      <c r="QDK703" s="121"/>
      <c r="QDL703" s="121"/>
      <c r="QDM703" s="121"/>
      <c r="QDN703" s="121"/>
      <c r="QDO703" s="121"/>
      <c r="QDP703" s="121"/>
      <c r="QDQ703" s="121"/>
      <c r="QDR703" s="121"/>
      <c r="QDS703" s="121"/>
      <c r="QDT703" s="121"/>
      <c r="QDU703" s="121"/>
      <c r="QDV703" s="121"/>
      <c r="QDW703" s="121"/>
      <c r="QDX703" s="121"/>
      <c r="QDY703" s="121"/>
      <c r="QDZ703" s="121"/>
      <c r="QEA703" s="121"/>
      <c r="QEB703" s="121"/>
      <c r="QEC703" s="121"/>
      <c r="QED703" s="121"/>
      <c r="QEE703" s="121"/>
      <c r="QEF703" s="121"/>
      <c r="QEG703" s="121"/>
      <c r="QEH703" s="121"/>
      <c r="QEI703" s="121"/>
      <c r="QEJ703" s="121"/>
      <c r="QEK703" s="121"/>
      <c r="QEL703" s="121"/>
      <c r="QEM703" s="121"/>
      <c r="QEN703" s="121"/>
      <c r="QEO703" s="121"/>
      <c r="QEP703" s="121"/>
      <c r="QEQ703" s="121"/>
      <c r="QER703" s="121"/>
      <c r="QES703" s="121"/>
      <c r="QET703" s="121"/>
      <c r="QEU703" s="121"/>
      <c r="QEV703" s="121"/>
      <c r="QEW703" s="121"/>
      <c r="QEX703" s="121"/>
      <c r="QEY703" s="121"/>
      <c r="QEZ703" s="121"/>
      <c r="QFA703" s="121"/>
      <c r="QFB703" s="121"/>
      <c r="QFC703" s="121"/>
      <c r="QFD703" s="121"/>
      <c r="QFE703" s="121"/>
      <c r="QFF703" s="121"/>
      <c r="QFG703" s="121"/>
      <c r="QFH703" s="121"/>
      <c r="QFI703" s="121"/>
      <c r="QFJ703" s="121"/>
      <c r="QFK703" s="121"/>
      <c r="QFL703" s="121"/>
      <c r="QFM703" s="121"/>
      <c r="QFN703" s="121"/>
      <c r="QFO703" s="121"/>
      <c r="QFP703" s="121"/>
      <c r="QFQ703" s="121"/>
      <c r="QFR703" s="121"/>
      <c r="QFS703" s="121"/>
      <c r="QFT703" s="121"/>
      <c r="QFU703" s="121"/>
      <c r="QFV703" s="121"/>
      <c r="QFW703" s="121"/>
      <c r="QFX703" s="121"/>
      <c r="QFY703" s="121"/>
      <c r="QFZ703" s="121"/>
      <c r="QGA703" s="121"/>
      <c r="QGB703" s="121"/>
      <c r="QGC703" s="121"/>
      <c r="QGD703" s="121"/>
      <c r="QGE703" s="121"/>
      <c r="QGF703" s="121"/>
      <c r="QGG703" s="121"/>
      <c r="QGH703" s="121"/>
      <c r="QGI703" s="121"/>
      <c r="QGJ703" s="121"/>
      <c r="QGK703" s="121"/>
      <c r="QGL703" s="121"/>
      <c r="QGM703" s="121"/>
      <c r="QGN703" s="121"/>
      <c r="QGO703" s="121"/>
      <c r="QGP703" s="121"/>
      <c r="QGQ703" s="121"/>
      <c r="QGR703" s="121"/>
      <c r="QGS703" s="121"/>
      <c r="QGT703" s="121"/>
      <c r="QGU703" s="121"/>
      <c r="QGV703" s="121"/>
      <c r="QGW703" s="121"/>
      <c r="QGX703" s="121"/>
      <c r="QGY703" s="121"/>
      <c r="QGZ703" s="121"/>
      <c r="QHA703" s="121"/>
      <c r="QHB703" s="121"/>
      <c r="QHC703" s="121"/>
      <c r="QHD703" s="121"/>
      <c r="QHE703" s="121"/>
      <c r="QHF703" s="121"/>
      <c r="QHG703" s="121"/>
      <c r="QHH703" s="121"/>
      <c r="QHI703" s="121"/>
      <c r="QHJ703" s="121"/>
      <c r="QHK703" s="121"/>
      <c r="QHL703" s="121"/>
      <c r="QHM703" s="121"/>
      <c r="QHN703" s="121"/>
      <c r="QHO703" s="121"/>
      <c r="QHP703" s="121"/>
      <c r="QHQ703" s="121"/>
      <c r="QHR703" s="121"/>
      <c r="QHS703" s="121"/>
      <c r="QHT703" s="121"/>
      <c r="QHU703" s="121"/>
      <c r="QHV703" s="121"/>
      <c r="QHW703" s="121"/>
      <c r="QHX703" s="121"/>
      <c r="QHY703" s="121"/>
      <c r="QHZ703" s="121"/>
      <c r="QIA703" s="121"/>
      <c r="QIB703" s="121"/>
      <c r="QIC703" s="121"/>
      <c r="QID703" s="121"/>
      <c r="QIE703" s="121"/>
      <c r="QIF703" s="121"/>
      <c r="QIG703" s="121"/>
      <c r="QIH703" s="121"/>
      <c r="QII703" s="121"/>
      <c r="QIJ703" s="121"/>
      <c r="QIK703" s="121"/>
      <c r="QIL703" s="121"/>
      <c r="QIM703" s="121"/>
      <c r="QIN703" s="121"/>
      <c r="QIO703" s="121"/>
      <c r="QIP703" s="121"/>
      <c r="QIQ703" s="121"/>
      <c r="QIR703" s="121"/>
      <c r="QIS703" s="121"/>
      <c r="QIT703" s="121"/>
      <c r="QIU703" s="121"/>
      <c r="QIV703" s="121"/>
      <c r="QIW703" s="121"/>
      <c r="QIX703" s="121"/>
      <c r="QIY703" s="121"/>
      <c r="QIZ703" s="121"/>
      <c r="QJA703" s="121"/>
      <c r="QJB703" s="121"/>
      <c r="QJC703" s="121"/>
      <c r="QJD703" s="121"/>
      <c r="QJE703" s="121"/>
      <c r="QJF703" s="121"/>
      <c r="QJG703" s="121"/>
      <c r="QJH703" s="121"/>
      <c r="QJI703" s="121"/>
      <c r="QJJ703" s="121"/>
      <c r="QJK703" s="121"/>
      <c r="QJL703" s="121"/>
      <c r="QJM703" s="121"/>
      <c r="QJN703" s="121"/>
      <c r="QJO703" s="121"/>
      <c r="QJP703" s="121"/>
      <c r="QJQ703" s="121"/>
      <c r="QJR703" s="121"/>
      <c r="QJS703" s="121"/>
      <c r="QJT703" s="121"/>
      <c r="QJU703" s="121"/>
      <c r="QJV703" s="121"/>
      <c r="QJW703" s="121"/>
      <c r="QJX703" s="121"/>
      <c r="QJY703" s="121"/>
      <c r="QJZ703" s="121"/>
      <c r="QKA703" s="121"/>
      <c r="QKB703" s="121"/>
      <c r="QKC703" s="121"/>
      <c r="QKD703" s="121"/>
      <c r="QKE703" s="121"/>
      <c r="QKF703" s="121"/>
      <c r="QKG703" s="121"/>
      <c r="QKH703" s="121"/>
      <c r="QKI703" s="121"/>
      <c r="QKJ703" s="121"/>
      <c r="QKK703" s="121"/>
      <c r="QKL703" s="121"/>
      <c r="QKM703" s="121"/>
      <c r="QKN703" s="121"/>
      <c r="QKO703" s="121"/>
      <c r="QKP703" s="121"/>
      <c r="QKQ703" s="121"/>
      <c r="QKR703" s="121"/>
      <c r="QKS703" s="121"/>
      <c r="QKT703" s="121"/>
      <c r="QKU703" s="121"/>
      <c r="QKV703" s="121"/>
      <c r="QKW703" s="121"/>
      <c r="QKX703" s="121"/>
      <c r="QKY703" s="121"/>
      <c r="QKZ703" s="121"/>
      <c r="QLA703" s="121"/>
      <c r="QLB703" s="121"/>
      <c r="QLC703" s="121"/>
      <c r="QLD703" s="121"/>
      <c r="QLE703" s="121"/>
      <c r="QLF703" s="121"/>
      <c r="QLG703" s="121"/>
      <c r="QLH703" s="121"/>
      <c r="QLI703" s="121"/>
      <c r="QLJ703" s="121"/>
      <c r="QLK703" s="121"/>
      <c r="QLL703" s="121"/>
      <c r="QLM703" s="121"/>
      <c r="QLN703" s="121"/>
      <c r="QLO703" s="121"/>
      <c r="QLP703" s="121"/>
      <c r="QLQ703" s="121"/>
      <c r="QLR703" s="121"/>
      <c r="QLS703" s="121"/>
      <c r="QLT703" s="121"/>
      <c r="QLU703" s="121"/>
      <c r="QLV703" s="121"/>
      <c r="QLW703" s="121"/>
      <c r="QLX703" s="121"/>
      <c r="QLY703" s="121"/>
      <c r="QLZ703" s="121"/>
      <c r="QMA703" s="121"/>
      <c r="QMB703" s="121"/>
      <c r="QMC703" s="121"/>
      <c r="QMD703" s="121"/>
      <c r="QME703" s="121"/>
      <c r="QMF703" s="121"/>
      <c r="QMG703" s="121"/>
      <c r="QMH703" s="121"/>
      <c r="QMI703" s="121"/>
      <c r="QMJ703" s="121"/>
      <c r="QMK703" s="121"/>
      <c r="QML703" s="121"/>
      <c r="QMM703" s="121"/>
      <c r="QMN703" s="121"/>
      <c r="QMO703" s="121"/>
      <c r="QMP703" s="121"/>
      <c r="QMQ703" s="121"/>
      <c r="QMR703" s="121"/>
      <c r="QMS703" s="121"/>
      <c r="QMT703" s="121"/>
      <c r="QMU703" s="121"/>
      <c r="QMV703" s="121"/>
      <c r="QMW703" s="121"/>
      <c r="QMX703" s="121"/>
      <c r="QMY703" s="121"/>
      <c r="QMZ703" s="121"/>
      <c r="QNA703" s="121"/>
      <c r="QNB703" s="121"/>
      <c r="QNC703" s="121"/>
      <c r="QND703" s="121"/>
      <c r="QNE703" s="121"/>
      <c r="QNF703" s="121"/>
      <c r="QNG703" s="121"/>
      <c r="QNH703" s="121"/>
      <c r="QNI703" s="121"/>
      <c r="QNJ703" s="121"/>
      <c r="QNK703" s="121"/>
      <c r="QNL703" s="121"/>
      <c r="QNM703" s="121"/>
      <c r="QNN703" s="121"/>
      <c r="QNO703" s="121"/>
      <c r="QNP703" s="121"/>
      <c r="QNQ703" s="121"/>
      <c r="QNR703" s="121"/>
      <c r="QNS703" s="121"/>
      <c r="QNT703" s="121"/>
      <c r="QNU703" s="121"/>
      <c r="QNV703" s="121"/>
      <c r="QNW703" s="121"/>
      <c r="QNX703" s="121"/>
      <c r="QNY703" s="121"/>
      <c r="QNZ703" s="121"/>
      <c r="QOA703" s="121"/>
      <c r="QOB703" s="121"/>
      <c r="QOC703" s="121"/>
      <c r="QOD703" s="121"/>
      <c r="QOE703" s="121"/>
      <c r="QOF703" s="121"/>
      <c r="QOG703" s="121"/>
      <c r="QOH703" s="121"/>
      <c r="QOI703" s="121"/>
      <c r="QOJ703" s="121"/>
      <c r="QOK703" s="121"/>
      <c r="QOL703" s="121"/>
      <c r="QOM703" s="121"/>
      <c r="QON703" s="121"/>
      <c r="QOO703" s="121"/>
      <c r="QOP703" s="121"/>
      <c r="QOQ703" s="121"/>
      <c r="QOR703" s="121"/>
      <c r="QOS703" s="121"/>
      <c r="QOT703" s="121"/>
      <c r="QOU703" s="121"/>
      <c r="QOV703" s="121"/>
      <c r="QOW703" s="121"/>
      <c r="QOX703" s="121"/>
      <c r="QOY703" s="121"/>
      <c r="QOZ703" s="121"/>
      <c r="QPA703" s="121"/>
      <c r="QPB703" s="121"/>
      <c r="QPC703" s="121"/>
      <c r="QPD703" s="121"/>
      <c r="QPE703" s="121"/>
      <c r="QPF703" s="121"/>
      <c r="QPG703" s="121"/>
      <c r="QPH703" s="121"/>
      <c r="QPI703" s="121"/>
      <c r="QPJ703" s="121"/>
      <c r="QPK703" s="121"/>
      <c r="QPL703" s="121"/>
      <c r="QPM703" s="121"/>
      <c r="QPN703" s="121"/>
      <c r="QPO703" s="121"/>
      <c r="QPP703" s="121"/>
      <c r="QPQ703" s="121"/>
      <c r="QPR703" s="121"/>
      <c r="QPS703" s="121"/>
      <c r="QPT703" s="121"/>
      <c r="QPU703" s="121"/>
      <c r="QPV703" s="121"/>
      <c r="QPW703" s="121"/>
      <c r="QPX703" s="121"/>
      <c r="QPY703" s="121"/>
      <c r="QPZ703" s="121"/>
      <c r="QQA703" s="121"/>
      <c r="QQB703" s="121"/>
      <c r="QQC703" s="121"/>
      <c r="QQD703" s="121"/>
      <c r="QQE703" s="121"/>
      <c r="QQF703" s="121"/>
      <c r="QQG703" s="121"/>
      <c r="QQH703" s="121"/>
      <c r="QQI703" s="121"/>
      <c r="QQJ703" s="121"/>
      <c r="QQK703" s="121"/>
      <c r="QQL703" s="121"/>
      <c r="QQM703" s="121"/>
      <c r="QQN703" s="121"/>
      <c r="QQO703" s="121"/>
      <c r="QQP703" s="121"/>
      <c r="QQQ703" s="121"/>
      <c r="QQR703" s="121"/>
      <c r="QQS703" s="121"/>
      <c r="QQT703" s="121"/>
      <c r="QQU703" s="121"/>
      <c r="QQV703" s="121"/>
      <c r="QQW703" s="121"/>
      <c r="QQX703" s="121"/>
      <c r="QQY703" s="121"/>
      <c r="QQZ703" s="121"/>
      <c r="QRA703" s="121"/>
      <c r="QRB703" s="121"/>
      <c r="QRC703" s="121"/>
      <c r="QRD703" s="121"/>
      <c r="QRE703" s="121"/>
      <c r="QRF703" s="121"/>
      <c r="QRG703" s="121"/>
      <c r="QRH703" s="121"/>
      <c r="QRI703" s="121"/>
      <c r="QRJ703" s="121"/>
      <c r="QRK703" s="121"/>
      <c r="QRL703" s="121"/>
      <c r="QRM703" s="121"/>
      <c r="QRN703" s="121"/>
      <c r="QRO703" s="121"/>
      <c r="QRP703" s="121"/>
      <c r="QRQ703" s="121"/>
      <c r="QRR703" s="121"/>
      <c r="QRS703" s="121"/>
      <c r="QRT703" s="121"/>
      <c r="QRU703" s="121"/>
      <c r="QRV703" s="121"/>
      <c r="QRW703" s="121"/>
      <c r="QRX703" s="121"/>
      <c r="QRY703" s="121"/>
      <c r="QRZ703" s="121"/>
      <c r="QSA703" s="121"/>
      <c r="QSB703" s="121"/>
      <c r="QSC703" s="121"/>
      <c r="QSD703" s="121"/>
      <c r="QSE703" s="121"/>
      <c r="QSF703" s="121"/>
      <c r="QSG703" s="121"/>
      <c r="QSH703" s="121"/>
      <c r="QSI703" s="121"/>
      <c r="QSJ703" s="121"/>
      <c r="QSK703" s="121"/>
      <c r="QSL703" s="121"/>
      <c r="QSM703" s="121"/>
      <c r="QSN703" s="121"/>
      <c r="QSO703" s="121"/>
      <c r="QSP703" s="121"/>
      <c r="QSQ703" s="121"/>
      <c r="QSR703" s="121"/>
      <c r="QSS703" s="121"/>
      <c r="QST703" s="121"/>
      <c r="QSU703" s="121"/>
      <c r="QSV703" s="121"/>
      <c r="QSW703" s="121"/>
      <c r="QSX703" s="121"/>
      <c r="QSY703" s="121"/>
      <c r="QSZ703" s="121"/>
      <c r="QTA703" s="121"/>
      <c r="QTB703" s="121"/>
      <c r="QTC703" s="121"/>
      <c r="QTD703" s="121"/>
      <c r="QTE703" s="121"/>
      <c r="QTF703" s="121"/>
      <c r="QTG703" s="121"/>
      <c r="QTH703" s="121"/>
      <c r="QTI703" s="121"/>
      <c r="QTJ703" s="121"/>
      <c r="QTK703" s="121"/>
      <c r="QTL703" s="121"/>
      <c r="QTM703" s="121"/>
      <c r="QTN703" s="121"/>
      <c r="QTO703" s="121"/>
      <c r="QTP703" s="121"/>
      <c r="QTQ703" s="121"/>
      <c r="QTR703" s="121"/>
      <c r="QTS703" s="121"/>
      <c r="QTT703" s="121"/>
      <c r="QTU703" s="121"/>
      <c r="QTV703" s="121"/>
      <c r="QTW703" s="121"/>
      <c r="QTX703" s="121"/>
      <c r="QTY703" s="121"/>
      <c r="QTZ703" s="121"/>
      <c r="QUA703" s="121"/>
      <c r="QUB703" s="121"/>
      <c r="QUC703" s="121"/>
      <c r="QUD703" s="121"/>
      <c r="QUE703" s="121"/>
      <c r="QUF703" s="121"/>
      <c r="QUG703" s="121"/>
      <c r="QUH703" s="121"/>
      <c r="QUI703" s="121"/>
      <c r="QUJ703" s="121"/>
      <c r="QUK703" s="121"/>
      <c r="QUL703" s="121"/>
      <c r="QUM703" s="121"/>
      <c r="QUN703" s="121"/>
      <c r="QUO703" s="121"/>
      <c r="QUP703" s="121"/>
      <c r="QUQ703" s="121"/>
      <c r="QUR703" s="121"/>
      <c r="QUS703" s="121"/>
      <c r="QUT703" s="121"/>
      <c r="QUU703" s="121"/>
      <c r="QUV703" s="121"/>
      <c r="QUW703" s="121"/>
      <c r="QUX703" s="121"/>
      <c r="QUY703" s="121"/>
      <c r="QUZ703" s="121"/>
      <c r="QVA703" s="121"/>
      <c r="QVB703" s="121"/>
      <c r="QVC703" s="121"/>
      <c r="QVD703" s="121"/>
      <c r="QVE703" s="121"/>
      <c r="QVF703" s="121"/>
      <c r="QVG703" s="121"/>
      <c r="QVH703" s="121"/>
      <c r="QVI703" s="121"/>
      <c r="QVJ703" s="121"/>
      <c r="QVK703" s="121"/>
      <c r="QVL703" s="121"/>
      <c r="QVM703" s="121"/>
      <c r="QVN703" s="121"/>
      <c r="QVO703" s="121"/>
      <c r="QVP703" s="121"/>
      <c r="QVQ703" s="121"/>
      <c r="QVR703" s="121"/>
      <c r="QVS703" s="121"/>
      <c r="QVT703" s="121"/>
      <c r="QVU703" s="121"/>
      <c r="QVV703" s="121"/>
      <c r="QVW703" s="121"/>
      <c r="QVX703" s="121"/>
      <c r="QVY703" s="121"/>
      <c r="QVZ703" s="121"/>
      <c r="QWA703" s="121"/>
      <c r="QWB703" s="121"/>
      <c r="QWC703" s="121"/>
      <c r="QWD703" s="121"/>
      <c r="QWE703" s="121"/>
      <c r="QWF703" s="121"/>
      <c r="QWG703" s="121"/>
      <c r="QWH703" s="121"/>
      <c r="QWI703" s="121"/>
      <c r="QWJ703" s="121"/>
      <c r="QWK703" s="121"/>
      <c r="QWL703" s="121"/>
      <c r="QWM703" s="121"/>
      <c r="QWN703" s="121"/>
      <c r="QWO703" s="121"/>
      <c r="QWP703" s="121"/>
      <c r="QWQ703" s="121"/>
      <c r="QWR703" s="121"/>
      <c r="QWS703" s="121"/>
      <c r="QWT703" s="121"/>
      <c r="QWU703" s="121"/>
      <c r="QWV703" s="121"/>
      <c r="QWW703" s="121"/>
      <c r="QWX703" s="121"/>
      <c r="QWY703" s="121"/>
      <c r="QWZ703" s="121"/>
      <c r="QXA703" s="121"/>
      <c r="QXB703" s="121"/>
      <c r="QXC703" s="121"/>
      <c r="QXD703" s="121"/>
      <c r="QXE703" s="121"/>
      <c r="QXF703" s="121"/>
      <c r="QXG703" s="121"/>
      <c r="QXH703" s="121"/>
      <c r="QXI703" s="121"/>
      <c r="QXJ703" s="121"/>
      <c r="QXK703" s="121"/>
      <c r="QXL703" s="121"/>
      <c r="QXM703" s="121"/>
      <c r="QXN703" s="121"/>
      <c r="QXO703" s="121"/>
      <c r="QXP703" s="121"/>
      <c r="QXQ703" s="121"/>
      <c r="QXR703" s="121"/>
      <c r="QXS703" s="121"/>
      <c r="QXT703" s="121"/>
      <c r="QXU703" s="121"/>
      <c r="QXV703" s="121"/>
      <c r="QXW703" s="121"/>
      <c r="QXX703" s="121"/>
      <c r="QXY703" s="121"/>
      <c r="QXZ703" s="121"/>
      <c r="QYA703" s="121"/>
      <c r="QYB703" s="121"/>
      <c r="QYC703" s="121"/>
      <c r="QYD703" s="121"/>
      <c r="QYE703" s="121"/>
      <c r="QYF703" s="121"/>
      <c r="QYG703" s="121"/>
      <c r="QYH703" s="121"/>
      <c r="QYI703" s="121"/>
      <c r="QYJ703" s="121"/>
      <c r="QYK703" s="121"/>
      <c r="QYL703" s="121"/>
      <c r="QYM703" s="121"/>
      <c r="QYN703" s="121"/>
      <c r="QYO703" s="121"/>
      <c r="QYP703" s="121"/>
      <c r="QYQ703" s="121"/>
      <c r="QYR703" s="121"/>
      <c r="QYS703" s="121"/>
      <c r="QYT703" s="121"/>
      <c r="QYU703" s="121"/>
      <c r="QYV703" s="121"/>
      <c r="QYW703" s="121"/>
      <c r="QYX703" s="121"/>
      <c r="QYY703" s="121"/>
      <c r="QYZ703" s="121"/>
      <c r="QZA703" s="121"/>
      <c r="QZB703" s="121"/>
      <c r="QZC703" s="121"/>
      <c r="QZD703" s="121"/>
      <c r="QZE703" s="121"/>
      <c r="QZF703" s="121"/>
      <c r="QZG703" s="121"/>
      <c r="QZH703" s="121"/>
      <c r="QZI703" s="121"/>
      <c r="QZJ703" s="121"/>
      <c r="QZK703" s="121"/>
      <c r="QZL703" s="121"/>
      <c r="QZM703" s="121"/>
      <c r="QZN703" s="121"/>
      <c r="QZO703" s="121"/>
      <c r="QZP703" s="121"/>
      <c r="QZQ703" s="121"/>
      <c r="QZR703" s="121"/>
      <c r="QZS703" s="121"/>
      <c r="QZT703" s="121"/>
      <c r="QZU703" s="121"/>
      <c r="QZV703" s="121"/>
      <c r="QZW703" s="121"/>
      <c r="QZX703" s="121"/>
      <c r="QZY703" s="121"/>
      <c r="QZZ703" s="121"/>
      <c r="RAA703" s="121"/>
      <c r="RAB703" s="121"/>
      <c r="RAC703" s="121"/>
      <c r="RAD703" s="121"/>
      <c r="RAE703" s="121"/>
      <c r="RAF703" s="121"/>
      <c r="RAG703" s="121"/>
      <c r="RAH703" s="121"/>
      <c r="RAI703" s="121"/>
      <c r="RAJ703" s="121"/>
      <c r="RAK703" s="121"/>
      <c r="RAL703" s="121"/>
      <c r="RAM703" s="121"/>
      <c r="RAN703" s="121"/>
      <c r="RAO703" s="121"/>
      <c r="RAP703" s="121"/>
      <c r="RAQ703" s="121"/>
      <c r="RAR703" s="121"/>
      <c r="RAS703" s="121"/>
      <c r="RAT703" s="121"/>
      <c r="RAU703" s="121"/>
      <c r="RAV703" s="121"/>
      <c r="RAW703" s="121"/>
      <c r="RAX703" s="121"/>
      <c r="RAY703" s="121"/>
      <c r="RAZ703" s="121"/>
      <c r="RBA703" s="121"/>
      <c r="RBB703" s="121"/>
      <c r="RBC703" s="121"/>
      <c r="RBD703" s="121"/>
      <c r="RBE703" s="121"/>
      <c r="RBF703" s="121"/>
      <c r="RBG703" s="121"/>
      <c r="RBH703" s="121"/>
      <c r="RBI703" s="121"/>
      <c r="RBJ703" s="121"/>
      <c r="RBK703" s="121"/>
      <c r="RBL703" s="121"/>
      <c r="RBM703" s="121"/>
      <c r="RBN703" s="121"/>
      <c r="RBO703" s="121"/>
      <c r="RBP703" s="121"/>
      <c r="RBQ703" s="121"/>
      <c r="RBR703" s="121"/>
      <c r="RBS703" s="121"/>
      <c r="RBT703" s="121"/>
      <c r="RBU703" s="121"/>
      <c r="RBV703" s="121"/>
      <c r="RBW703" s="121"/>
      <c r="RBX703" s="121"/>
      <c r="RBY703" s="121"/>
      <c r="RBZ703" s="121"/>
      <c r="RCA703" s="121"/>
      <c r="RCB703" s="121"/>
      <c r="RCC703" s="121"/>
      <c r="RCD703" s="121"/>
      <c r="RCE703" s="121"/>
      <c r="RCF703" s="121"/>
      <c r="RCG703" s="121"/>
      <c r="RCH703" s="121"/>
      <c r="RCI703" s="121"/>
      <c r="RCJ703" s="121"/>
      <c r="RCK703" s="121"/>
      <c r="RCL703" s="121"/>
      <c r="RCM703" s="121"/>
      <c r="RCN703" s="121"/>
      <c r="RCO703" s="121"/>
      <c r="RCP703" s="121"/>
      <c r="RCQ703" s="121"/>
      <c r="RCR703" s="121"/>
      <c r="RCS703" s="121"/>
      <c r="RCT703" s="121"/>
      <c r="RCU703" s="121"/>
      <c r="RCV703" s="121"/>
      <c r="RCW703" s="121"/>
      <c r="RCX703" s="121"/>
      <c r="RCY703" s="121"/>
      <c r="RCZ703" s="121"/>
      <c r="RDA703" s="121"/>
      <c r="RDB703" s="121"/>
      <c r="RDC703" s="121"/>
      <c r="RDD703" s="121"/>
      <c r="RDE703" s="121"/>
      <c r="RDF703" s="121"/>
      <c r="RDG703" s="121"/>
      <c r="RDH703" s="121"/>
      <c r="RDI703" s="121"/>
      <c r="RDJ703" s="121"/>
      <c r="RDK703" s="121"/>
      <c r="RDL703" s="121"/>
      <c r="RDM703" s="121"/>
      <c r="RDN703" s="121"/>
      <c r="RDO703" s="121"/>
      <c r="RDP703" s="121"/>
      <c r="RDQ703" s="121"/>
      <c r="RDR703" s="121"/>
      <c r="RDS703" s="121"/>
      <c r="RDT703" s="121"/>
      <c r="RDU703" s="121"/>
      <c r="RDV703" s="121"/>
      <c r="RDW703" s="121"/>
      <c r="RDX703" s="121"/>
      <c r="RDY703" s="121"/>
      <c r="RDZ703" s="121"/>
      <c r="REA703" s="121"/>
      <c r="REB703" s="121"/>
      <c r="REC703" s="121"/>
      <c r="RED703" s="121"/>
      <c r="REE703" s="121"/>
      <c r="REF703" s="121"/>
      <c r="REG703" s="121"/>
      <c r="REH703" s="121"/>
      <c r="REI703" s="121"/>
      <c r="REJ703" s="121"/>
      <c r="REK703" s="121"/>
      <c r="REL703" s="121"/>
      <c r="REM703" s="121"/>
      <c r="REN703" s="121"/>
      <c r="REO703" s="121"/>
      <c r="REP703" s="121"/>
      <c r="REQ703" s="121"/>
      <c r="RER703" s="121"/>
      <c r="RES703" s="121"/>
      <c r="RET703" s="121"/>
      <c r="REU703" s="121"/>
      <c r="REV703" s="121"/>
      <c r="REW703" s="121"/>
      <c r="REX703" s="121"/>
      <c r="REY703" s="121"/>
      <c r="REZ703" s="121"/>
      <c r="RFA703" s="121"/>
      <c r="RFB703" s="121"/>
      <c r="RFC703" s="121"/>
      <c r="RFD703" s="121"/>
      <c r="RFE703" s="121"/>
      <c r="RFF703" s="121"/>
      <c r="RFG703" s="121"/>
      <c r="RFH703" s="121"/>
      <c r="RFI703" s="121"/>
      <c r="RFJ703" s="121"/>
      <c r="RFK703" s="121"/>
      <c r="RFL703" s="121"/>
      <c r="RFM703" s="121"/>
      <c r="RFN703" s="121"/>
      <c r="RFO703" s="121"/>
      <c r="RFP703" s="121"/>
      <c r="RFQ703" s="121"/>
      <c r="RFR703" s="121"/>
      <c r="RFS703" s="121"/>
      <c r="RFT703" s="121"/>
      <c r="RFU703" s="121"/>
      <c r="RFV703" s="121"/>
      <c r="RFW703" s="121"/>
      <c r="RFX703" s="121"/>
      <c r="RFY703" s="121"/>
      <c r="RFZ703" s="121"/>
      <c r="RGA703" s="121"/>
      <c r="RGB703" s="121"/>
      <c r="RGC703" s="121"/>
      <c r="RGD703" s="121"/>
      <c r="RGE703" s="121"/>
      <c r="RGF703" s="121"/>
      <c r="RGG703" s="121"/>
      <c r="RGH703" s="121"/>
      <c r="RGI703" s="121"/>
      <c r="RGJ703" s="121"/>
      <c r="RGK703" s="121"/>
      <c r="RGL703" s="121"/>
      <c r="RGM703" s="121"/>
      <c r="RGN703" s="121"/>
      <c r="RGO703" s="121"/>
      <c r="RGP703" s="121"/>
      <c r="RGQ703" s="121"/>
      <c r="RGR703" s="121"/>
      <c r="RGS703" s="121"/>
      <c r="RGT703" s="121"/>
      <c r="RGU703" s="121"/>
      <c r="RGV703" s="121"/>
      <c r="RGW703" s="121"/>
      <c r="RGX703" s="121"/>
      <c r="RGY703" s="121"/>
      <c r="RGZ703" s="121"/>
      <c r="RHA703" s="121"/>
      <c r="RHB703" s="121"/>
      <c r="RHC703" s="121"/>
      <c r="RHD703" s="121"/>
      <c r="RHE703" s="121"/>
      <c r="RHF703" s="121"/>
      <c r="RHG703" s="121"/>
      <c r="RHH703" s="121"/>
      <c r="RHI703" s="121"/>
      <c r="RHJ703" s="121"/>
      <c r="RHK703" s="121"/>
      <c r="RHL703" s="121"/>
      <c r="RHM703" s="121"/>
      <c r="RHN703" s="121"/>
      <c r="RHO703" s="121"/>
      <c r="RHP703" s="121"/>
      <c r="RHQ703" s="121"/>
      <c r="RHR703" s="121"/>
      <c r="RHS703" s="121"/>
      <c r="RHT703" s="121"/>
      <c r="RHU703" s="121"/>
      <c r="RHV703" s="121"/>
      <c r="RHW703" s="121"/>
      <c r="RHX703" s="121"/>
      <c r="RHY703" s="121"/>
      <c r="RHZ703" s="121"/>
      <c r="RIA703" s="121"/>
      <c r="RIB703" s="121"/>
      <c r="RIC703" s="121"/>
      <c r="RID703" s="121"/>
      <c r="RIE703" s="121"/>
      <c r="RIF703" s="121"/>
      <c r="RIG703" s="121"/>
      <c r="RIH703" s="121"/>
      <c r="RII703" s="121"/>
      <c r="RIJ703" s="121"/>
      <c r="RIK703" s="121"/>
      <c r="RIL703" s="121"/>
      <c r="RIM703" s="121"/>
      <c r="RIN703" s="121"/>
      <c r="RIO703" s="121"/>
      <c r="RIP703" s="121"/>
      <c r="RIQ703" s="121"/>
      <c r="RIR703" s="121"/>
      <c r="RIS703" s="121"/>
      <c r="RIT703" s="121"/>
      <c r="RIU703" s="121"/>
      <c r="RIV703" s="121"/>
      <c r="RIW703" s="121"/>
      <c r="RIX703" s="121"/>
      <c r="RIY703" s="121"/>
      <c r="RIZ703" s="121"/>
      <c r="RJA703" s="121"/>
      <c r="RJB703" s="121"/>
      <c r="RJC703" s="121"/>
      <c r="RJD703" s="121"/>
      <c r="RJE703" s="121"/>
      <c r="RJF703" s="121"/>
      <c r="RJG703" s="121"/>
      <c r="RJH703" s="121"/>
      <c r="RJI703" s="121"/>
      <c r="RJJ703" s="121"/>
      <c r="RJK703" s="121"/>
      <c r="RJL703" s="121"/>
      <c r="RJM703" s="121"/>
      <c r="RJN703" s="121"/>
      <c r="RJO703" s="121"/>
      <c r="RJP703" s="121"/>
      <c r="RJQ703" s="121"/>
      <c r="RJR703" s="121"/>
      <c r="RJS703" s="121"/>
      <c r="RJT703" s="121"/>
      <c r="RJU703" s="121"/>
      <c r="RJV703" s="121"/>
      <c r="RJW703" s="121"/>
      <c r="RJX703" s="121"/>
      <c r="RJY703" s="121"/>
      <c r="RJZ703" s="121"/>
      <c r="RKA703" s="121"/>
      <c r="RKB703" s="121"/>
      <c r="RKC703" s="121"/>
      <c r="RKD703" s="121"/>
      <c r="RKE703" s="121"/>
      <c r="RKF703" s="121"/>
      <c r="RKG703" s="121"/>
      <c r="RKH703" s="121"/>
      <c r="RKI703" s="121"/>
      <c r="RKJ703" s="121"/>
      <c r="RKK703" s="121"/>
      <c r="RKL703" s="121"/>
      <c r="RKM703" s="121"/>
      <c r="RKN703" s="121"/>
      <c r="RKO703" s="121"/>
      <c r="RKP703" s="121"/>
      <c r="RKQ703" s="121"/>
      <c r="RKR703" s="121"/>
      <c r="RKS703" s="121"/>
      <c r="RKT703" s="121"/>
      <c r="RKU703" s="121"/>
      <c r="RKV703" s="121"/>
      <c r="RKW703" s="121"/>
      <c r="RKX703" s="121"/>
      <c r="RKY703" s="121"/>
      <c r="RKZ703" s="121"/>
      <c r="RLA703" s="121"/>
      <c r="RLB703" s="121"/>
      <c r="RLC703" s="121"/>
      <c r="RLD703" s="121"/>
      <c r="RLE703" s="121"/>
      <c r="RLF703" s="121"/>
      <c r="RLG703" s="121"/>
      <c r="RLH703" s="121"/>
      <c r="RLI703" s="121"/>
      <c r="RLJ703" s="121"/>
      <c r="RLK703" s="121"/>
      <c r="RLL703" s="121"/>
      <c r="RLM703" s="121"/>
      <c r="RLN703" s="121"/>
      <c r="RLO703" s="121"/>
      <c r="RLP703" s="121"/>
      <c r="RLQ703" s="121"/>
      <c r="RLR703" s="121"/>
      <c r="RLS703" s="121"/>
      <c r="RLT703" s="121"/>
      <c r="RLU703" s="121"/>
      <c r="RLV703" s="121"/>
      <c r="RLW703" s="121"/>
      <c r="RLX703" s="121"/>
      <c r="RLY703" s="121"/>
      <c r="RLZ703" s="121"/>
      <c r="RMA703" s="121"/>
      <c r="RMB703" s="121"/>
      <c r="RMC703" s="121"/>
      <c r="RMD703" s="121"/>
      <c r="RME703" s="121"/>
      <c r="RMF703" s="121"/>
      <c r="RMG703" s="121"/>
      <c r="RMH703" s="121"/>
      <c r="RMI703" s="121"/>
      <c r="RMJ703" s="121"/>
      <c r="RMK703" s="121"/>
      <c r="RML703" s="121"/>
      <c r="RMM703" s="121"/>
      <c r="RMN703" s="121"/>
      <c r="RMO703" s="121"/>
      <c r="RMP703" s="121"/>
      <c r="RMQ703" s="121"/>
      <c r="RMR703" s="121"/>
      <c r="RMS703" s="121"/>
      <c r="RMT703" s="121"/>
      <c r="RMU703" s="121"/>
      <c r="RMV703" s="121"/>
      <c r="RMW703" s="121"/>
      <c r="RMX703" s="121"/>
      <c r="RMY703" s="121"/>
      <c r="RMZ703" s="121"/>
      <c r="RNA703" s="121"/>
      <c r="RNB703" s="121"/>
      <c r="RNC703" s="121"/>
      <c r="RND703" s="121"/>
      <c r="RNE703" s="121"/>
      <c r="RNF703" s="121"/>
      <c r="RNG703" s="121"/>
      <c r="RNH703" s="121"/>
      <c r="RNI703" s="121"/>
      <c r="RNJ703" s="121"/>
      <c r="RNK703" s="121"/>
      <c r="RNL703" s="121"/>
      <c r="RNM703" s="121"/>
      <c r="RNN703" s="121"/>
      <c r="RNO703" s="121"/>
      <c r="RNP703" s="121"/>
      <c r="RNQ703" s="121"/>
      <c r="RNR703" s="121"/>
      <c r="RNS703" s="121"/>
      <c r="RNT703" s="121"/>
      <c r="RNU703" s="121"/>
      <c r="RNV703" s="121"/>
      <c r="RNW703" s="121"/>
      <c r="RNX703" s="121"/>
      <c r="RNY703" s="121"/>
      <c r="RNZ703" s="121"/>
      <c r="ROA703" s="121"/>
      <c r="ROB703" s="121"/>
      <c r="ROC703" s="121"/>
      <c r="ROD703" s="121"/>
      <c r="ROE703" s="121"/>
      <c r="ROF703" s="121"/>
      <c r="ROG703" s="121"/>
      <c r="ROH703" s="121"/>
      <c r="ROI703" s="121"/>
      <c r="ROJ703" s="121"/>
      <c r="ROK703" s="121"/>
      <c r="ROL703" s="121"/>
      <c r="ROM703" s="121"/>
      <c r="RON703" s="121"/>
      <c r="ROO703" s="121"/>
      <c r="ROP703" s="121"/>
      <c r="ROQ703" s="121"/>
      <c r="ROR703" s="121"/>
      <c r="ROS703" s="121"/>
      <c r="ROT703" s="121"/>
      <c r="ROU703" s="121"/>
      <c r="ROV703" s="121"/>
      <c r="ROW703" s="121"/>
      <c r="ROX703" s="121"/>
      <c r="ROY703" s="121"/>
      <c r="ROZ703" s="121"/>
      <c r="RPA703" s="121"/>
      <c r="RPB703" s="121"/>
      <c r="RPC703" s="121"/>
      <c r="RPD703" s="121"/>
      <c r="RPE703" s="121"/>
      <c r="RPF703" s="121"/>
      <c r="RPG703" s="121"/>
      <c r="RPH703" s="121"/>
      <c r="RPI703" s="121"/>
      <c r="RPJ703" s="121"/>
      <c r="RPK703" s="121"/>
      <c r="RPL703" s="121"/>
      <c r="RPM703" s="121"/>
      <c r="RPN703" s="121"/>
      <c r="RPO703" s="121"/>
      <c r="RPP703" s="121"/>
      <c r="RPQ703" s="121"/>
      <c r="RPR703" s="121"/>
      <c r="RPS703" s="121"/>
      <c r="RPT703" s="121"/>
      <c r="RPU703" s="121"/>
      <c r="RPV703" s="121"/>
      <c r="RPW703" s="121"/>
      <c r="RPX703" s="121"/>
      <c r="RPY703" s="121"/>
      <c r="RPZ703" s="121"/>
      <c r="RQA703" s="121"/>
      <c r="RQB703" s="121"/>
      <c r="RQC703" s="121"/>
      <c r="RQD703" s="121"/>
      <c r="RQE703" s="121"/>
      <c r="RQF703" s="121"/>
      <c r="RQG703" s="121"/>
      <c r="RQH703" s="121"/>
      <c r="RQI703" s="121"/>
      <c r="RQJ703" s="121"/>
      <c r="RQK703" s="121"/>
      <c r="RQL703" s="121"/>
      <c r="RQM703" s="121"/>
      <c r="RQN703" s="121"/>
      <c r="RQO703" s="121"/>
      <c r="RQP703" s="121"/>
      <c r="RQQ703" s="121"/>
      <c r="RQR703" s="121"/>
      <c r="RQS703" s="121"/>
      <c r="RQT703" s="121"/>
      <c r="RQU703" s="121"/>
      <c r="RQV703" s="121"/>
      <c r="RQW703" s="121"/>
      <c r="RQX703" s="121"/>
      <c r="RQY703" s="121"/>
      <c r="RQZ703" s="121"/>
      <c r="RRA703" s="121"/>
      <c r="RRB703" s="121"/>
      <c r="RRC703" s="121"/>
      <c r="RRD703" s="121"/>
      <c r="RRE703" s="121"/>
      <c r="RRF703" s="121"/>
      <c r="RRG703" s="121"/>
      <c r="RRH703" s="121"/>
      <c r="RRI703" s="121"/>
      <c r="RRJ703" s="121"/>
      <c r="RRK703" s="121"/>
      <c r="RRL703" s="121"/>
      <c r="RRM703" s="121"/>
      <c r="RRN703" s="121"/>
      <c r="RRO703" s="121"/>
      <c r="RRP703" s="121"/>
      <c r="RRQ703" s="121"/>
      <c r="RRR703" s="121"/>
      <c r="RRS703" s="121"/>
      <c r="RRT703" s="121"/>
      <c r="RRU703" s="121"/>
      <c r="RRV703" s="121"/>
      <c r="RRW703" s="121"/>
      <c r="RRX703" s="121"/>
      <c r="RRY703" s="121"/>
      <c r="RRZ703" s="121"/>
      <c r="RSA703" s="121"/>
      <c r="RSB703" s="121"/>
      <c r="RSC703" s="121"/>
      <c r="RSD703" s="121"/>
      <c r="RSE703" s="121"/>
      <c r="RSF703" s="121"/>
      <c r="RSG703" s="121"/>
      <c r="RSH703" s="121"/>
      <c r="RSI703" s="121"/>
      <c r="RSJ703" s="121"/>
      <c r="RSK703" s="121"/>
      <c r="RSL703" s="121"/>
      <c r="RSM703" s="121"/>
      <c r="RSN703" s="121"/>
      <c r="RSO703" s="121"/>
      <c r="RSP703" s="121"/>
      <c r="RSQ703" s="121"/>
      <c r="RSR703" s="121"/>
      <c r="RSS703" s="121"/>
      <c r="RST703" s="121"/>
      <c r="RSU703" s="121"/>
      <c r="RSV703" s="121"/>
      <c r="RSW703" s="121"/>
      <c r="RSX703" s="121"/>
      <c r="RSY703" s="121"/>
      <c r="RSZ703" s="121"/>
      <c r="RTA703" s="121"/>
      <c r="RTB703" s="121"/>
      <c r="RTC703" s="121"/>
      <c r="RTD703" s="121"/>
      <c r="RTE703" s="121"/>
      <c r="RTF703" s="121"/>
      <c r="RTG703" s="121"/>
      <c r="RTH703" s="121"/>
      <c r="RTI703" s="121"/>
      <c r="RTJ703" s="121"/>
      <c r="RTK703" s="121"/>
      <c r="RTL703" s="121"/>
      <c r="RTM703" s="121"/>
      <c r="RTN703" s="121"/>
      <c r="RTO703" s="121"/>
      <c r="RTP703" s="121"/>
      <c r="RTQ703" s="121"/>
      <c r="RTR703" s="121"/>
      <c r="RTS703" s="121"/>
      <c r="RTT703" s="121"/>
      <c r="RTU703" s="121"/>
      <c r="RTV703" s="121"/>
      <c r="RTW703" s="121"/>
      <c r="RTX703" s="121"/>
      <c r="RTY703" s="121"/>
      <c r="RTZ703" s="121"/>
      <c r="RUA703" s="121"/>
      <c r="RUB703" s="121"/>
      <c r="RUC703" s="121"/>
      <c r="RUD703" s="121"/>
      <c r="RUE703" s="121"/>
      <c r="RUF703" s="121"/>
      <c r="RUG703" s="121"/>
      <c r="RUH703" s="121"/>
      <c r="RUI703" s="121"/>
      <c r="RUJ703" s="121"/>
      <c r="RUK703" s="121"/>
      <c r="RUL703" s="121"/>
      <c r="RUM703" s="121"/>
      <c r="RUN703" s="121"/>
      <c r="RUO703" s="121"/>
      <c r="RUP703" s="121"/>
      <c r="RUQ703" s="121"/>
      <c r="RUR703" s="121"/>
      <c r="RUS703" s="121"/>
      <c r="RUT703" s="121"/>
      <c r="RUU703" s="121"/>
      <c r="RUV703" s="121"/>
      <c r="RUW703" s="121"/>
      <c r="RUX703" s="121"/>
      <c r="RUY703" s="121"/>
      <c r="RUZ703" s="121"/>
      <c r="RVA703" s="121"/>
      <c r="RVB703" s="121"/>
      <c r="RVC703" s="121"/>
      <c r="RVD703" s="121"/>
      <c r="RVE703" s="121"/>
      <c r="RVF703" s="121"/>
      <c r="RVG703" s="121"/>
      <c r="RVH703" s="121"/>
      <c r="RVI703" s="121"/>
      <c r="RVJ703" s="121"/>
      <c r="RVK703" s="121"/>
      <c r="RVL703" s="121"/>
      <c r="RVM703" s="121"/>
      <c r="RVN703" s="121"/>
      <c r="RVO703" s="121"/>
      <c r="RVP703" s="121"/>
      <c r="RVQ703" s="121"/>
      <c r="RVR703" s="121"/>
      <c r="RVS703" s="121"/>
      <c r="RVT703" s="121"/>
      <c r="RVU703" s="121"/>
      <c r="RVV703" s="121"/>
      <c r="RVW703" s="121"/>
      <c r="RVX703" s="121"/>
      <c r="RVY703" s="121"/>
      <c r="RVZ703" s="121"/>
      <c r="RWA703" s="121"/>
      <c r="RWB703" s="121"/>
      <c r="RWC703" s="121"/>
      <c r="RWD703" s="121"/>
      <c r="RWE703" s="121"/>
      <c r="RWF703" s="121"/>
      <c r="RWG703" s="121"/>
      <c r="RWH703" s="121"/>
      <c r="RWI703" s="121"/>
      <c r="RWJ703" s="121"/>
      <c r="RWK703" s="121"/>
      <c r="RWL703" s="121"/>
      <c r="RWM703" s="121"/>
      <c r="RWN703" s="121"/>
      <c r="RWO703" s="121"/>
      <c r="RWP703" s="121"/>
      <c r="RWQ703" s="121"/>
      <c r="RWR703" s="121"/>
      <c r="RWS703" s="121"/>
      <c r="RWT703" s="121"/>
      <c r="RWU703" s="121"/>
      <c r="RWV703" s="121"/>
      <c r="RWW703" s="121"/>
      <c r="RWX703" s="121"/>
      <c r="RWY703" s="121"/>
      <c r="RWZ703" s="121"/>
      <c r="RXA703" s="121"/>
      <c r="RXB703" s="121"/>
      <c r="RXC703" s="121"/>
      <c r="RXD703" s="121"/>
      <c r="RXE703" s="121"/>
      <c r="RXF703" s="121"/>
      <c r="RXG703" s="121"/>
      <c r="RXH703" s="121"/>
      <c r="RXI703" s="121"/>
      <c r="RXJ703" s="121"/>
      <c r="RXK703" s="121"/>
      <c r="RXL703" s="121"/>
      <c r="RXM703" s="121"/>
      <c r="RXN703" s="121"/>
      <c r="RXO703" s="121"/>
      <c r="RXP703" s="121"/>
      <c r="RXQ703" s="121"/>
      <c r="RXR703" s="121"/>
      <c r="RXS703" s="121"/>
      <c r="RXT703" s="121"/>
      <c r="RXU703" s="121"/>
      <c r="RXV703" s="121"/>
      <c r="RXW703" s="121"/>
      <c r="RXX703" s="121"/>
      <c r="RXY703" s="121"/>
      <c r="RXZ703" s="121"/>
      <c r="RYA703" s="121"/>
      <c r="RYB703" s="121"/>
      <c r="RYC703" s="121"/>
      <c r="RYD703" s="121"/>
      <c r="RYE703" s="121"/>
      <c r="RYF703" s="121"/>
      <c r="RYG703" s="121"/>
      <c r="RYH703" s="121"/>
      <c r="RYI703" s="121"/>
      <c r="RYJ703" s="121"/>
      <c r="RYK703" s="121"/>
      <c r="RYL703" s="121"/>
      <c r="RYM703" s="121"/>
      <c r="RYN703" s="121"/>
      <c r="RYO703" s="121"/>
      <c r="RYP703" s="121"/>
      <c r="RYQ703" s="121"/>
      <c r="RYR703" s="121"/>
      <c r="RYS703" s="121"/>
      <c r="RYT703" s="121"/>
      <c r="RYU703" s="121"/>
      <c r="RYV703" s="121"/>
      <c r="RYW703" s="121"/>
      <c r="RYX703" s="121"/>
      <c r="RYY703" s="121"/>
      <c r="RYZ703" s="121"/>
      <c r="RZA703" s="121"/>
      <c r="RZB703" s="121"/>
      <c r="RZC703" s="121"/>
      <c r="RZD703" s="121"/>
      <c r="RZE703" s="121"/>
      <c r="RZF703" s="121"/>
      <c r="RZG703" s="121"/>
      <c r="RZH703" s="121"/>
      <c r="RZI703" s="121"/>
      <c r="RZJ703" s="121"/>
      <c r="RZK703" s="121"/>
      <c r="RZL703" s="121"/>
      <c r="RZM703" s="121"/>
      <c r="RZN703" s="121"/>
      <c r="RZO703" s="121"/>
      <c r="RZP703" s="121"/>
      <c r="RZQ703" s="121"/>
      <c r="RZR703" s="121"/>
      <c r="RZS703" s="121"/>
      <c r="RZT703" s="121"/>
      <c r="RZU703" s="121"/>
      <c r="RZV703" s="121"/>
      <c r="RZW703" s="121"/>
      <c r="RZX703" s="121"/>
      <c r="RZY703" s="121"/>
      <c r="RZZ703" s="121"/>
      <c r="SAA703" s="121"/>
      <c r="SAB703" s="121"/>
      <c r="SAC703" s="121"/>
      <c r="SAD703" s="121"/>
      <c r="SAE703" s="121"/>
      <c r="SAF703" s="121"/>
      <c r="SAG703" s="121"/>
      <c r="SAH703" s="121"/>
      <c r="SAI703" s="121"/>
      <c r="SAJ703" s="121"/>
      <c r="SAK703" s="121"/>
      <c r="SAL703" s="121"/>
      <c r="SAM703" s="121"/>
      <c r="SAN703" s="121"/>
      <c r="SAO703" s="121"/>
      <c r="SAP703" s="121"/>
      <c r="SAQ703" s="121"/>
      <c r="SAR703" s="121"/>
      <c r="SAS703" s="121"/>
      <c r="SAT703" s="121"/>
      <c r="SAU703" s="121"/>
      <c r="SAV703" s="121"/>
      <c r="SAW703" s="121"/>
      <c r="SAX703" s="121"/>
      <c r="SAY703" s="121"/>
      <c r="SAZ703" s="121"/>
      <c r="SBA703" s="121"/>
      <c r="SBB703" s="121"/>
      <c r="SBC703" s="121"/>
      <c r="SBD703" s="121"/>
      <c r="SBE703" s="121"/>
      <c r="SBF703" s="121"/>
      <c r="SBG703" s="121"/>
      <c r="SBH703" s="121"/>
      <c r="SBI703" s="121"/>
      <c r="SBJ703" s="121"/>
      <c r="SBK703" s="121"/>
      <c r="SBL703" s="121"/>
      <c r="SBM703" s="121"/>
      <c r="SBN703" s="121"/>
      <c r="SBO703" s="121"/>
      <c r="SBP703" s="121"/>
      <c r="SBQ703" s="121"/>
      <c r="SBR703" s="121"/>
      <c r="SBS703" s="121"/>
      <c r="SBT703" s="121"/>
      <c r="SBU703" s="121"/>
      <c r="SBV703" s="121"/>
      <c r="SBW703" s="121"/>
      <c r="SBX703" s="121"/>
      <c r="SBY703" s="121"/>
      <c r="SBZ703" s="121"/>
      <c r="SCA703" s="121"/>
      <c r="SCB703" s="121"/>
      <c r="SCC703" s="121"/>
      <c r="SCD703" s="121"/>
      <c r="SCE703" s="121"/>
      <c r="SCF703" s="121"/>
      <c r="SCG703" s="121"/>
      <c r="SCH703" s="121"/>
      <c r="SCI703" s="121"/>
      <c r="SCJ703" s="121"/>
      <c r="SCK703" s="121"/>
      <c r="SCL703" s="121"/>
      <c r="SCM703" s="121"/>
      <c r="SCN703" s="121"/>
      <c r="SCO703" s="121"/>
      <c r="SCP703" s="121"/>
      <c r="SCQ703" s="121"/>
      <c r="SCR703" s="121"/>
      <c r="SCS703" s="121"/>
      <c r="SCT703" s="121"/>
      <c r="SCU703" s="121"/>
      <c r="SCV703" s="121"/>
      <c r="SCW703" s="121"/>
      <c r="SCX703" s="121"/>
      <c r="SCY703" s="121"/>
      <c r="SCZ703" s="121"/>
      <c r="SDA703" s="121"/>
      <c r="SDB703" s="121"/>
      <c r="SDC703" s="121"/>
      <c r="SDD703" s="121"/>
      <c r="SDE703" s="121"/>
      <c r="SDF703" s="121"/>
      <c r="SDG703" s="121"/>
      <c r="SDH703" s="121"/>
      <c r="SDI703" s="121"/>
      <c r="SDJ703" s="121"/>
      <c r="SDK703" s="121"/>
      <c r="SDL703" s="121"/>
      <c r="SDM703" s="121"/>
      <c r="SDN703" s="121"/>
      <c r="SDO703" s="121"/>
      <c r="SDP703" s="121"/>
      <c r="SDQ703" s="121"/>
      <c r="SDR703" s="121"/>
      <c r="SDS703" s="121"/>
      <c r="SDT703" s="121"/>
      <c r="SDU703" s="121"/>
      <c r="SDV703" s="121"/>
      <c r="SDW703" s="121"/>
      <c r="SDX703" s="121"/>
      <c r="SDY703" s="121"/>
      <c r="SDZ703" s="121"/>
      <c r="SEA703" s="121"/>
      <c r="SEB703" s="121"/>
      <c r="SEC703" s="121"/>
      <c r="SED703" s="121"/>
      <c r="SEE703" s="121"/>
      <c r="SEF703" s="121"/>
      <c r="SEG703" s="121"/>
      <c r="SEH703" s="121"/>
      <c r="SEI703" s="121"/>
      <c r="SEJ703" s="121"/>
      <c r="SEK703" s="121"/>
      <c r="SEL703" s="121"/>
      <c r="SEM703" s="121"/>
      <c r="SEN703" s="121"/>
      <c r="SEO703" s="121"/>
      <c r="SEP703" s="121"/>
      <c r="SEQ703" s="121"/>
      <c r="SER703" s="121"/>
      <c r="SES703" s="121"/>
      <c r="SET703" s="121"/>
      <c r="SEU703" s="121"/>
      <c r="SEV703" s="121"/>
      <c r="SEW703" s="121"/>
      <c r="SEX703" s="121"/>
      <c r="SEY703" s="121"/>
      <c r="SEZ703" s="121"/>
      <c r="SFA703" s="121"/>
      <c r="SFB703" s="121"/>
      <c r="SFC703" s="121"/>
      <c r="SFD703" s="121"/>
      <c r="SFE703" s="121"/>
      <c r="SFF703" s="121"/>
      <c r="SFG703" s="121"/>
      <c r="SFH703" s="121"/>
      <c r="SFI703" s="121"/>
      <c r="SFJ703" s="121"/>
      <c r="SFK703" s="121"/>
      <c r="SFL703" s="121"/>
      <c r="SFM703" s="121"/>
      <c r="SFN703" s="121"/>
      <c r="SFO703" s="121"/>
      <c r="SFP703" s="121"/>
      <c r="SFQ703" s="121"/>
      <c r="SFR703" s="121"/>
      <c r="SFS703" s="121"/>
      <c r="SFT703" s="121"/>
      <c r="SFU703" s="121"/>
      <c r="SFV703" s="121"/>
      <c r="SFW703" s="121"/>
      <c r="SFX703" s="121"/>
      <c r="SFY703" s="121"/>
      <c r="SFZ703" s="121"/>
      <c r="SGA703" s="121"/>
      <c r="SGB703" s="121"/>
      <c r="SGC703" s="121"/>
      <c r="SGD703" s="121"/>
      <c r="SGE703" s="121"/>
      <c r="SGF703" s="121"/>
      <c r="SGG703" s="121"/>
      <c r="SGH703" s="121"/>
      <c r="SGI703" s="121"/>
      <c r="SGJ703" s="121"/>
      <c r="SGK703" s="121"/>
      <c r="SGL703" s="121"/>
      <c r="SGM703" s="121"/>
      <c r="SGN703" s="121"/>
      <c r="SGO703" s="121"/>
      <c r="SGP703" s="121"/>
      <c r="SGQ703" s="121"/>
      <c r="SGR703" s="121"/>
      <c r="SGS703" s="121"/>
      <c r="SGT703" s="121"/>
      <c r="SGU703" s="121"/>
      <c r="SGV703" s="121"/>
      <c r="SGW703" s="121"/>
      <c r="SGX703" s="121"/>
      <c r="SGY703" s="121"/>
      <c r="SGZ703" s="121"/>
      <c r="SHA703" s="121"/>
      <c r="SHB703" s="121"/>
      <c r="SHC703" s="121"/>
      <c r="SHD703" s="121"/>
      <c r="SHE703" s="121"/>
      <c r="SHF703" s="121"/>
      <c r="SHG703" s="121"/>
      <c r="SHH703" s="121"/>
      <c r="SHI703" s="121"/>
      <c r="SHJ703" s="121"/>
      <c r="SHK703" s="121"/>
      <c r="SHL703" s="121"/>
      <c r="SHM703" s="121"/>
      <c r="SHN703" s="121"/>
      <c r="SHO703" s="121"/>
      <c r="SHP703" s="121"/>
      <c r="SHQ703" s="121"/>
      <c r="SHR703" s="121"/>
      <c r="SHS703" s="121"/>
      <c r="SHT703" s="121"/>
      <c r="SHU703" s="121"/>
      <c r="SHV703" s="121"/>
      <c r="SHW703" s="121"/>
      <c r="SHX703" s="121"/>
      <c r="SHY703" s="121"/>
      <c r="SHZ703" s="121"/>
      <c r="SIA703" s="121"/>
      <c r="SIB703" s="121"/>
      <c r="SIC703" s="121"/>
      <c r="SID703" s="121"/>
      <c r="SIE703" s="121"/>
      <c r="SIF703" s="121"/>
      <c r="SIG703" s="121"/>
      <c r="SIH703" s="121"/>
      <c r="SII703" s="121"/>
      <c r="SIJ703" s="121"/>
      <c r="SIK703" s="121"/>
      <c r="SIL703" s="121"/>
      <c r="SIM703" s="121"/>
      <c r="SIN703" s="121"/>
      <c r="SIO703" s="121"/>
      <c r="SIP703" s="121"/>
      <c r="SIQ703" s="121"/>
      <c r="SIR703" s="121"/>
      <c r="SIS703" s="121"/>
      <c r="SIT703" s="121"/>
      <c r="SIU703" s="121"/>
      <c r="SIV703" s="121"/>
      <c r="SIW703" s="121"/>
      <c r="SIX703" s="121"/>
      <c r="SIY703" s="121"/>
      <c r="SIZ703" s="121"/>
      <c r="SJA703" s="121"/>
      <c r="SJB703" s="121"/>
      <c r="SJC703" s="121"/>
      <c r="SJD703" s="121"/>
      <c r="SJE703" s="121"/>
      <c r="SJF703" s="121"/>
      <c r="SJG703" s="121"/>
      <c r="SJH703" s="121"/>
      <c r="SJI703" s="121"/>
      <c r="SJJ703" s="121"/>
      <c r="SJK703" s="121"/>
      <c r="SJL703" s="121"/>
      <c r="SJM703" s="121"/>
      <c r="SJN703" s="121"/>
      <c r="SJO703" s="121"/>
      <c r="SJP703" s="121"/>
      <c r="SJQ703" s="121"/>
      <c r="SJR703" s="121"/>
      <c r="SJS703" s="121"/>
      <c r="SJT703" s="121"/>
      <c r="SJU703" s="121"/>
      <c r="SJV703" s="121"/>
      <c r="SJW703" s="121"/>
      <c r="SJX703" s="121"/>
      <c r="SJY703" s="121"/>
      <c r="SJZ703" s="121"/>
      <c r="SKA703" s="121"/>
      <c r="SKB703" s="121"/>
      <c r="SKC703" s="121"/>
      <c r="SKD703" s="121"/>
      <c r="SKE703" s="121"/>
      <c r="SKF703" s="121"/>
      <c r="SKG703" s="121"/>
      <c r="SKH703" s="121"/>
      <c r="SKI703" s="121"/>
      <c r="SKJ703" s="121"/>
      <c r="SKK703" s="121"/>
      <c r="SKL703" s="121"/>
      <c r="SKM703" s="121"/>
      <c r="SKN703" s="121"/>
      <c r="SKO703" s="121"/>
      <c r="SKP703" s="121"/>
      <c r="SKQ703" s="121"/>
      <c r="SKR703" s="121"/>
      <c r="SKS703" s="121"/>
      <c r="SKT703" s="121"/>
      <c r="SKU703" s="121"/>
      <c r="SKV703" s="121"/>
      <c r="SKW703" s="121"/>
      <c r="SKX703" s="121"/>
      <c r="SKY703" s="121"/>
      <c r="SKZ703" s="121"/>
      <c r="SLA703" s="121"/>
      <c r="SLB703" s="121"/>
      <c r="SLC703" s="121"/>
      <c r="SLD703" s="121"/>
      <c r="SLE703" s="121"/>
      <c r="SLF703" s="121"/>
      <c r="SLG703" s="121"/>
      <c r="SLH703" s="121"/>
      <c r="SLI703" s="121"/>
      <c r="SLJ703" s="121"/>
      <c r="SLK703" s="121"/>
      <c r="SLL703" s="121"/>
      <c r="SLM703" s="121"/>
      <c r="SLN703" s="121"/>
      <c r="SLO703" s="121"/>
      <c r="SLP703" s="121"/>
      <c r="SLQ703" s="121"/>
      <c r="SLR703" s="121"/>
      <c r="SLS703" s="121"/>
      <c r="SLT703" s="121"/>
      <c r="SLU703" s="121"/>
      <c r="SLV703" s="121"/>
      <c r="SLW703" s="121"/>
      <c r="SLX703" s="121"/>
      <c r="SLY703" s="121"/>
      <c r="SLZ703" s="121"/>
      <c r="SMA703" s="121"/>
      <c r="SMB703" s="121"/>
      <c r="SMC703" s="121"/>
      <c r="SMD703" s="121"/>
      <c r="SME703" s="121"/>
      <c r="SMF703" s="121"/>
      <c r="SMG703" s="121"/>
      <c r="SMH703" s="121"/>
      <c r="SMI703" s="121"/>
      <c r="SMJ703" s="121"/>
      <c r="SMK703" s="121"/>
      <c r="SML703" s="121"/>
      <c r="SMM703" s="121"/>
      <c r="SMN703" s="121"/>
      <c r="SMO703" s="121"/>
      <c r="SMP703" s="121"/>
      <c r="SMQ703" s="121"/>
      <c r="SMR703" s="121"/>
      <c r="SMS703" s="121"/>
      <c r="SMT703" s="121"/>
      <c r="SMU703" s="121"/>
      <c r="SMV703" s="121"/>
      <c r="SMW703" s="121"/>
      <c r="SMX703" s="121"/>
      <c r="SMY703" s="121"/>
      <c r="SMZ703" s="121"/>
      <c r="SNA703" s="121"/>
      <c r="SNB703" s="121"/>
      <c r="SNC703" s="121"/>
      <c r="SND703" s="121"/>
      <c r="SNE703" s="121"/>
      <c r="SNF703" s="121"/>
      <c r="SNG703" s="121"/>
      <c r="SNH703" s="121"/>
      <c r="SNI703" s="121"/>
      <c r="SNJ703" s="121"/>
      <c r="SNK703" s="121"/>
      <c r="SNL703" s="121"/>
      <c r="SNM703" s="121"/>
      <c r="SNN703" s="121"/>
      <c r="SNO703" s="121"/>
      <c r="SNP703" s="121"/>
      <c r="SNQ703" s="121"/>
      <c r="SNR703" s="121"/>
      <c r="SNS703" s="121"/>
      <c r="SNT703" s="121"/>
      <c r="SNU703" s="121"/>
      <c r="SNV703" s="121"/>
      <c r="SNW703" s="121"/>
      <c r="SNX703" s="121"/>
      <c r="SNY703" s="121"/>
      <c r="SNZ703" s="121"/>
      <c r="SOA703" s="121"/>
      <c r="SOB703" s="121"/>
      <c r="SOC703" s="121"/>
      <c r="SOD703" s="121"/>
      <c r="SOE703" s="121"/>
      <c r="SOF703" s="121"/>
      <c r="SOG703" s="121"/>
      <c r="SOH703" s="121"/>
      <c r="SOI703" s="121"/>
      <c r="SOJ703" s="121"/>
      <c r="SOK703" s="121"/>
      <c r="SOL703" s="121"/>
      <c r="SOM703" s="121"/>
      <c r="SON703" s="121"/>
      <c r="SOO703" s="121"/>
      <c r="SOP703" s="121"/>
      <c r="SOQ703" s="121"/>
      <c r="SOR703" s="121"/>
      <c r="SOS703" s="121"/>
      <c r="SOT703" s="121"/>
      <c r="SOU703" s="121"/>
      <c r="SOV703" s="121"/>
      <c r="SOW703" s="121"/>
      <c r="SOX703" s="121"/>
      <c r="SOY703" s="121"/>
      <c r="SOZ703" s="121"/>
      <c r="SPA703" s="121"/>
      <c r="SPB703" s="121"/>
      <c r="SPC703" s="121"/>
      <c r="SPD703" s="121"/>
      <c r="SPE703" s="121"/>
      <c r="SPF703" s="121"/>
      <c r="SPG703" s="121"/>
      <c r="SPH703" s="121"/>
      <c r="SPI703" s="121"/>
      <c r="SPJ703" s="121"/>
      <c r="SPK703" s="121"/>
      <c r="SPL703" s="121"/>
      <c r="SPM703" s="121"/>
      <c r="SPN703" s="121"/>
      <c r="SPO703" s="121"/>
      <c r="SPP703" s="121"/>
      <c r="SPQ703" s="121"/>
      <c r="SPR703" s="121"/>
      <c r="SPS703" s="121"/>
      <c r="SPT703" s="121"/>
      <c r="SPU703" s="121"/>
      <c r="SPV703" s="121"/>
      <c r="SPW703" s="121"/>
      <c r="SPX703" s="121"/>
      <c r="SPY703" s="121"/>
      <c r="SPZ703" s="121"/>
      <c r="SQA703" s="121"/>
      <c r="SQB703" s="121"/>
      <c r="SQC703" s="121"/>
      <c r="SQD703" s="121"/>
      <c r="SQE703" s="121"/>
      <c r="SQF703" s="121"/>
      <c r="SQG703" s="121"/>
      <c r="SQH703" s="121"/>
      <c r="SQI703" s="121"/>
      <c r="SQJ703" s="121"/>
      <c r="SQK703" s="121"/>
      <c r="SQL703" s="121"/>
      <c r="SQM703" s="121"/>
      <c r="SQN703" s="121"/>
      <c r="SQO703" s="121"/>
      <c r="SQP703" s="121"/>
      <c r="SQQ703" s="121"/>
      <c r="SQR703" s="121"/>
      <c r="SQS703" s="121"/>
      <c r="SQT703" s="121"/>
      <c r="SQU703" s="121"/>
      <c r="SQV703" s="121"/>
      <c r="SQW703" s="121"/>
      <c r="SQX703" s="121"/>
      <c r="SQY703" s="121"/>
      <c r="SQZ703" s="121"/>
      <c r="SRA703" s="121"/>
      <c r="SRB703" s="121"/>
      <c r="SRC703" s="121"/>
      <c r="SRD703" s="121"/>
      <c r="SRE703" s="121"/>
      <c r="SRF703" s="121"/>
      <c r="SRG703" s="121"/>
      <c r="SRH703" s="121"/>
      <c r="SRI703" s="121"/>
      <c r="SRJ703" s="121"/>
      <c r="SRK703" s="121"/>
      <c r="SRL703" s="121"/>
      <c r="SRM703" s="121"/>
      <c r="SRN703" s="121"/>
      <c r="SRO703" s="121"/>
      <c r="SRP703" s="121"/>
      <c r="SRQ703" s="121"/>
      <c r="SRR703" s="121"/>
      <c r="SRS703" s="121"/>
      <c r="SRT703" s="121"/>
      <c r="SRU703" s="121"/>
      <c r="SRV703" s="121"/>
      <c r="SRW703" s="121"/>
      <c r="SRX703" s="121"/>
      <c r="SRY703" s="121"/>
      <c r="SRZ703" s="121"/>
      <c r="SSA703" s="121"/>
      <c r="SSB703" s="121"/>
      <c r="SSC703" s="121"/>
      <c r="SSD703" s="121"/>
      <c r="SSE703" s="121"/>
      <c r="SSF703" s="121"/>
      <c r="SSG703" s="121"/>
      <c r="SSH703" s="121"/>
      <c r="SSI703" s="121"/>
      <c r="SSJ703" s="121"/>
      <c r="SSK703" s="121"/>
      <c r="SSL703" s="121"/>
      <c r="SSM703" s="121"/>
      <c r="SSN703" s="121"/>
      <c r="SSO703" s="121"/>
      <c r="SSP703" s="121"/>
      <c r="SSQ703" s="121"/>
      <c r="SSR703" s="121"/>
      <c r="SSS703" s="121"/>
      <c r="SST703" s="121"/>
      <c r="SSU703" s="121"/>
      <c r="SSV703" s="121"/>
      <c r="SSW703" s="121"/>
      <c r="SSX703" s="121"/>
      <c r="SSY703" s="121"/>
      <c r="SSZ703" s="121"/>
      <c r="STA703" s="121"/>
      <c r="STB703" s="121"/>
      <c r="STC703" s="121"/>
      <c r="STD703" s="121"/>
      <c r="STE703" s="121"/>
      <c r="STF703" s="121"/>
      <c r="STG703" s="121"/>
      <c r="STH703" s="121"/>
      <c r="STI703" s="121"/>
      <c r="STJ703" s="121"/>
      <c r="STK703" s="121"/>
      <c r="STL703" s="121"/>
      <c r="STM703" s="121"/>
      <c r="STN703" s="121"/>
      <c r="STO703" s="121"/>
      <c r="STP703" s="121"/>
      <c r="STQ703" s="121"/>
      <c r="STR703" s="121"/>
      <c r="STS703" s="121"/>
      <c r="STT703" s="121"/>
      <c r="STU703" s="121"/>
      <c r="STV703" s="121"/>
      <c r="STW703" s="121"/>
      <c r="STX703" s="121"/>
      <c r="STY703" s="121"/>
      <c r="STZ703" s="121"/>
      <c r="SUA703" s="121"/>
      <c r="SUB703" s="121"/>
      <c r="SUC703" s="121"/>
      <c r="SUD703" s="121"/>
      <c r="SUE703" s="121"/>
      <c r="SUF703" s="121"/>
      <c r="SUG703" s="121"/>
      <c r="SUH703" s="121"/>
      <c r="SUI703" s="121"/>
      <c r="SUJ703" s="121"/>
      <c r="SUK703" s="121"/>
      <c r="SUL703" s="121"/>
      <c r="SUM703" s="121"/>
      <c r="SUN703" s="121"/>
      <c r="SUO703" s="121"/>
      <c r="SUP703" s="121"/>
      <c r="SUQ703" s="121"/>
      <c r="SUR703" s="121"/>
      <c r="SUS703" s="121"/>
      <c r="SUT703" s="121"/>
      <c r="SUU703" s="121"/>
      <c r="SUV703" s="121"/>
      <c r="SUW703" s="121"/>
      <c r="SUX703" s="121"/>
      <c r="SUY703" s="121"/>
      <c r="SUZ703" s="121"/>
      <c r="SVA703" s="121"/>
      <c r="SVB703" s="121"/>
      <c r="SVC703" s="121"/>
      <c r="SVD703" s="121"/>
      <c r="SVE703" s="121"/>
      <c r="SVF703" s="121"/>
      <c r="SVG703" s="121"/>
      <c r="SVH703" s="121"/>
      <c r="SVI703" s="121"/>
      <c r="SVJ703" s="121"/>
      <c r="SVK703" s="121"/>
      <c r="SVL703" s="121"/>
      <c r="SVM703" s="121"/>
      <c r="SVN703" s="121"/>
      <c r="SVO703" s="121"/>
      <c r="SVP703" s="121"/>
      <c r="SVQ703" s="121"/>
      <c r="SVR703" s="121"/>
      <c r="SVS703" s="121"/>
      <c r="SVT703" s="121"/>
      <c r="SVU703" s="121"/>
      <c r="SVV703" s="121"/>
      <c r="SVW703" s="121"/>
      <c r="SVX703" s="121"/>
      <c r="SVY703" s="121"/>
      <c r="SVZ703" s="121"/>
      <c r="SWA703" s="121"/>
      <c r="SWB703" s="121"/>
      <c r="SWC703" s="121"/>
      <c r="SWD703" s="121"/>
      <c r="SWE703" s="121"/>
      <c r="SWF703" s="121"/>
      <c r="SWG703" s="121"/>
      <c r="SWH703" s="121"/>
      <c r="SWI703" s="121"/>
      <c r="SWJ703" s="121"/>
      <c r="SWK703" s="121"/>
      <c r="SWL703" s="121"/>
      <c r="SWM703" s="121"/>
      <c r="SWN703" s="121"/>
      <c r="SWO703" s="121"/>
      <c r="SWP703" s="121"/>
      <c r="SWQ703" s="121"/>
      <c r="SWR703" s="121"/>
      <c r="SWS703" s="121"/>
      <c r="SWT703" s="121"/>
      <c r="SWU703" s="121"/>
      <c r="SWV703" s="121"/>
      <c r="SWW703" s="121"/>
      <c r="SWX703" s="121"/>
      <c r="SWY703" s="121"/>
      <c r="SWZ703" s="121"/>
      <c r="SXA703" s="121"/>
      <c r="SXB703" s="121"/>
      <c r="SXC703" s="121"/>
      <c r="SXD703" s="121"/>
      <c r="SXE703" s="121"/>
      <c r="SXF703" s="121"/>
      <c r="SXG703" s="121"/>
      <c r="SXH703" s="121"/>
      <c r="SXI703" s="121"/>
      <c r="SXJ703" s="121"/>
      <c r="SXK703" s="121"/>
      <c r="SXL703" s="121"/>
      <c r="SXM703" s="121"/>
      <c r="SXN703" s="121"/>
      <c r="SXO703" s="121"/>
      <c r="SXP703" s="121"/>
      <c r="SXQ703" s="121"/>
      <c r="SXR703" s="121"/>
      <c r="SXS703" s="121"/>
      <c r="SXT703" s="121"/>
      <c r="SXU703" s="121"/>
      <c r="SXV703" s="121"/>
      <c r="SXW703" s="121"/>
      <c r="SXX703" s="121"/>
      <c r="SXY703" s="121"/>
      <c r="SXZ703" s="121"/>
      <c r="SYA703" s="121"/>
      <c r="SYB703" s="121"/>
      <c r="SYC703" s="121"/>
      <c r="SYD703" s="121"/>
      <c r="SYE703" s="121"/>
      <c r="SYF703" s="121"/>
      <c r="SYG703" s="121"/>
      <c r="SYH703" s="121"/>
      <c r="SYI703" s="121"/>
      <c r="SYJ703" s="121"/>
      <c r="SYK703" s="121"/>
      <c r="SYL703" s="121"/>
      <c r="SYM703" s="121"/>
      <c r="SYN703" s="121"/>
      <c r="SYO703" s="121"/>
      <c r="SYP703" s="121"/>
      <c r="SYQ703" s="121"/>
      <c r="SYR703" s="121"/>
      <c r="SYS703" s="121"/>
      <c r="SYT703" s="121"/>
      <c r="SYU703" s="121"/>
      <c r="SYV703" s="121"/>
      <c r="SYW703" s="121"/>
      <c r="SYX703" s="121"/>
      <c r="SYY703" s="121"/>
      <c r="SYZ703" s="121"/>
      <c r="SZA703" s="121"/>
      <c r="SZB703" s="121"/>
      <c r="SZC703" s="121"/>
      <c r="SZD703" s="121"/>
      <c r="SZE703" s="121"/>
      <c r="SZF703" s="121"/>
      <c r="SZG703" s="121"/>
      <c r="SZH703" s="121"/>
      <c r="SZI703" s="121"/>
      <c r="SZJ703" s="121"/>
      <c r="SZK703" s="121"/>
      <c r="SZL703" s="121"/>
      <c r="SZM703" s="121"/>
      <c r="SZN703" s="121"/>
      <c r="SZO703" s="121"/>
      <c r="SZP703" s="121"/>
      <c r="SZQ703" s="121"/>
      <c r="SZR703" s="121"/>
      <c r="SZS703" s="121"/>
      <c r="SZT703" s="121"/>
      <c r="SZU703" s="121"/>
      <c r="SZV703" s="121"/>
      <c r="SZW703" s="121"/>
      <c r="SZX703" s="121"/>
      <c r="SZY703" s="121"/>
      <c r="SZZ703" s="121"/>
      <c r="TAA703" s="121"/>
      <c r="TAB703" s="121"/>
      <c r="TAC703" s="121"/>
      <c r="TAD703" s="121"/>
      <c r="TAE703" s="121"/>
      <c r="TAF703" s="121"/>
      <c r="TAG703" s="121"/>
      <c r="TAH703" s="121"/>
      <c r="TAI703" s="121"/>
      <c r="TAJ703" s="121"/>
      <c r="TAK703" s="121"/>
      <c r="TAL703" s="121"/>
      <c r="TAM703" s="121"/>
      <c r="TAN703" s="121"/>
      <c r="TAO703" s="121"/>
      <c r="TAP703" s="121"/>
      <c r="TAQ703" s="121"/>
      <c r="TAR703" s="121"/>
      <c r="TAS703" s="121"/>
      <c r="TAT703" s="121"/>
      <c r="TAU703" s="121"/>
      <c r="TAV703" s="121"/>
      <c r="TAW703" s="121"/>
      <c r="TAX703" s="121"/>
      <c r="TAY703" s="121"/>
      <c r="TAZ703" s="121"/>
      <c r="TBA703" s="121"/>
      <c r="TBB703" s="121"/>
      <c r="TBC703" s="121"/>
      <c r="TBD703" s="121"/>
      <c r="TBE703" s="121"/>
      <c r="TBF703" s="121"/>
      <c r="TBG703" s="121"/>
      <c r="TBH703" s="121"/>
      <c r="TBI703" s="121"/>
      <c r="TBJ703" s="121"/>
      <c r="TBK703" s="121"/>
      <c r="TBL703" s="121"/>
      <c r="TBM703" s="121"/>
      <c r="TBN703" s="121"/>
      <c r="TBO703" s="121"/>
      <c r="TBP703" s="121"/>
      <c r="TBQ703" s="121"/>
      <c r="TBR703" s="121"/>
      <c r="TBS703" s="121"/>
      <c r="TBT703" s="121"/>
      <c r="TBU703" s="121"/>
      <c r="TBV703" s="121"/>
      <c r="TBW703" s="121"/>
      <c r="TBX703" s="121"/>
      <c r="TBY703" s="121"/>
      <c r="TBZ703" s="121"/>
      <c r="TCA703" s="121"/>
      <c r="TCB703" s="121"/>
      <c r="TCC703" s="121"/>
      <c r="TCD703" s="121"/>
      <c r="TCE703" s="121"/>
      <c r="TCF703" s="121"/>
      <c r="TCG703" s="121"/>
      <c r="TCH703" s="121"/>
      <c r="TCI703" s="121"/>
      <c r="TCJ703" s="121"/>
      <c r="TCK703" s="121"/>
      <c r="TCL703" s="121"/>
      <c r="TCM703" s="121"/>
      <c r="TCN703" s="121"/>
      <c r="TCO703" s="121"/>
      <c r="TCP703" s="121"/>
      <c r="TCQ703" s="121"/>
      <c r="TCR703" s="121"/>
      <c r="TCS703" s="121"/>
      <c r="TCT703" s="121"/>
      <c r="TCU703" s="121"/>
      <c r="TCV703" s="121"/>
      <c r="TCW703" s="121"/>
      <c r="TCX703" s="121"/>
      <c r="TCY703" s="121"/>
      <c r="TCZ703" s="121"/>
      <c r="TDA703" s="121"/>
      <c r="TDB703" s="121"/>
      <c r="TDC703" s="121"/>
      <c r="TDD703" s="121"/>
      <c r="TDE703" s="121"/>
      <c r="TDF703" s="121"/>
      <c r="TDG703" s="121"/>
      <c r="TDH703" s="121"/>
      <c r="TDI703" s="121"/>
      <c r="TDJ703" s="121"/>
      <c r="TDK703" s="121"/>
      <c r="TDL703" s="121"/>
      <c r="TDM703" s="121"/>
      <c r="TDN703" s="121"/>
      <c r="TDO703" s="121"/>
      <c r="TDP703" s="121"/>
      <c r="TDQ703" s="121"/>
      <c r="TDR703" s="121"/>
      <c r="TDS703" s="121"/>
      <c r="TDT703" s="121"/>
      <c r="TDU703" s="121"/>
      <c r="TDV703" s="121"/>
      <c r="TDW703" s="121"/>
      <c r="TDX703" s="121"/>
      <c r="TDY703" s="121"/>
      <c r="TDZ703" s="121"/>
      <c r="TEA703" s="121"/>
      <c r="TEB703" s="121"/>
      <c r="TEC703" s="121"/>
      <c r="TED703" s="121"/>
      <c r="TEE703" s="121"/>
      <c r="TEF703" s="121"/>
      <c r="TEG703" s="121"/>
      <c r="TEH703" s="121"/>
      <c r="TEI703" s="121"/>
      <c r="TEJ703" s="121"/>
      <c r="TEK703" s="121"/>
      <c r="TEL703" s="121"/>
      <c r="TEM703" s="121"/>
      <c r="TEN703" s="121"/>
      <c r="TEO703" s="121"/>
      <c r="TEP703" s="121"/>
      <c r="TEQ703" s="121"/>
      <c r="TER703" s="121"/>
      <c r="TES703" s="121"/>
      <c r="TET703" s="121"/>
      <c r="TEU703" s="121"/>
      <c r="TEV703" s="121"/>
      <c r="TEW703" s="121"/>
      <c r="TEX703" s="121"/>
      <c r="TEY703" s="121"/>
      <c r="TEZ703" s="121"/>
      <c r="TFA703" s="121"/>
      <c r="TFB703" s="121"/>
      <c r="TFC703" s="121"/>
      <c r="TFD703" s="121"/>
      <c r="TFE703" s="121"/>
      <c r="TFF703" s="121"/>
      <c r="TFG703" s="121"/>
      <c r="TFH703" s="121"/>
      <c r="TFI703" s="121"/>
      <c r="TFJ703" s="121"/>
      <c r="TFK703" s="121"/>
      <c r="TFL703" s="121"/>
      <c r="TFM703" s="121"/>
      <c r="TFN703" s="121"/>
      <c r="TFO703" s="121"/>
      <c r="TFP703" s="121"/>
      <c r="TFQ703" s="121"/>
      <c r="TFR703" s="121"/>
      <c r="TFS703" s="121"/>
      <c r="TFT703" s="121"/>
      <c r="TFU703" s="121"/>
      <c r="TFV703" s="121"/>
      <c r="TFW703" s="121"/>
      <c r="TFX703" s="121"/>
      <c r="TFY703" s="121"/>
      <c r="TFZ703" s="121"/>
      <c r="TGA703" s="121"/>
      <c r="TGB703" s="121"/>
      <c r="TGC703" s="121"/>
      <c r="TGD703" s="121"/>
      <c r="TGE703" s="121"/>
      <c r="TGF703" s="121"/>
      <c r="TGG703" s="121"/>
      <c r="TGH703" s="121"/>
      <c r="TGI703" s="121"/>
      <c r="TGJ703" s="121"/>
      <c r="TGK703" s="121"/>
      <c r="TGL703" s="121"/>
      <c r="TGM703" s="121"/>
      <c r="TGN703" s="121"/>
      <c r="TGO703" s="121"/>
      <c r="TGP703" s="121"/>
      <c r="TGQ703" s="121"/>
      <c r="TGR703" s="121"/>
      <c r="TGS703" s="121"/>
      <c r="TGT703" s="121"/>
      <c r="TGU703" s="121"/>
      <c r="TGV703" s="121"/>
      <c r="TGW703" s="121"/>
      <c r="TGX703" s="121"/>
      <c r="TGY703" s="121"/>
      <c r="TGZ703" s="121"/>
      <c r="THA703" s="121"/>
      <c r="THB703" s="121"/>
      <c r="THC703" s="121"/>
      <c r="THD703" s="121"/>
      <c r="THE703" s="121"/>
      <c r="THF703" s="121"/>
      <c r="THG703" s="121"/>
      <c r="THH703" s="121"/>
      <c r="THI703" s="121"/>
      <c r="THJ703" s="121"/>
      <c r="THK703" s="121"/>
      <c r="THL703" s="121"/>
      <c r="THM703" s="121"/>
      <c r="THN703" s="121"/>
      <c r="THO703" s="121"/>
      <c r="THP703" s="121"/>
      <c r="THQ703" s="121"/>
      <c r="THR703" s="121"/>
      <c r="THS703" s="121"/>
      <c r="THT703" s="121"/>
      <c r="THU703" s="121"/>
      <c r="THV703" s="121"/>
      <c r="THW703" s="121"/>
      <c r="THX703" s="121"/>
      <c r="THY703" s="121"/>
      <c r="THZ703" s="121"/>
      <c r="TIA703" s="121"/>
      <c r="TIB703" s="121"/>
      <c r="TIC703" s="121"/>
      <c r="TID703" s="121"/>
      <c r="TIE703" s="121"/>
      <c r="TIF703" s="121"/>
      <c r="TIG703" s="121"/>
      <c r="TIH703" s="121"/>
      <c r="TII703" s="121"/>
      <c r="TIJ703" s="121"/>
      <c r="TIK703" s="121"/>
      <c r="TIL703" s="121"/>
      <c r="TIM703" s="121"/>
      <c r="TIN703" s="121"/>
      <c r="TIO703" s="121"/>
      <c r="TIP703" s="121"/>
      <c r="TIQ703" s="121"/>
      <c r="TIR703" s="121"/>
      <c r="TIS703" s="121"/>
      <c r="TIT703" s="121"/>
      <c r="TIU703" s="121"/>
      <c r="TIV703" s="121"/>
      <c r="TIW703" s="121"/>
      <c r="TIX703" s="121"/>
      <c r="TIY703" s="121"/>
      <c r="TIZ703" s="121"/>
      <c r="TJA703" s="121"/>
      <c r="TJB703" s="121"/>
      <c r="TJC703" s="121"/>
      <c r="TJD703" s="121"/>
      <c r="TJE703" s="121"/>
      <c r="TJF703" s="121"/>
      <c r="TJG703" s="121"/>
      <c r="TJH703" s="121"/>
      <c r="TJI703" s="121"/>
      <c r="TJJ703" s="121"/>
      <c r="TJK703" s="121"/>
      <c r="TJL703" s="121"/>
      <c r="TJM703" s="121"/>
      <c r="TJN703" s="121"/>
      <c r="TJO703" s="121"/>
      <c r="TJP703" s="121"/>
      <c r="TJQ703" s="121"/>
      <c r="TJR703" s="121"/>
      <c r="TJS703" s="121"/>
      <c r="TJT703" s="121"/>
      <c r="TJU703" s="121"/>
      <c r="TJV703" s="121"/>
      <c r="TJW703" s="121"/>
      <c r="TJX703" s="121"/>
      <c r="TJY703" s="121"/>
      <c r="TJZ703" s="121"/>
      <c r="TKA703" s="121"/>
      <c r="TKB703" s="121"/>
      <c r="TKC703" s="121"/>
      <c r="TKD703" s="121"/>
      <c r="TKE703" s="121"/>
      <c r="TKF703" s="121"/>
      <c r="TKG703" s="121"/>
      <c r="TKH703" s="121"/>
      <c r="TKI703" s="121"/>
      <c r="TKJ703" s="121"/>
      <c r="TKK703" s="121"/>
      <c r="TKL703" s="121"/>
      <c r="TKM703" s="121"/>
      <c r="TKN703" s="121"/>
      <c r="TKO703" s="121"/>
      <c r="TKP703" s="121"/>
      <c r="TKQ703" s="121"/>
      <c r="TKR703" s="121"/>
      <c r="TKS703" s="121"/>
      <c r="TKT703" s="121"/>
      <c r="TKU703" s="121"/>
      <c r="TKV703" s="121"/>
      <c r="TKW703" s="121"/>
      <c r="TKX703" s="121"/>
      <c r="TKY703" s="121"/>
      <c r="TKZ703" s="121"/>
      <c r="TLA703" s="121"/>
      <c r="TLB703" s="121"/>
      <c r="TLC703" s="121"/>
      <c r="TLD703" s="121"/>
      <c r="TLE703" s="121"/>
      <c r="TLF703" s="121"/>
      <c r="TLG703" s="121"/>
      <c r="TLH703" s="121"/>
      <c r="TLI703" s="121"/>
      <c r="TLJ703" s="121"/>
      <c r="TLK703" s="121"/>
      <c r="TLL703" s="121"/>
      <c r="TLM703" s="121"/>
      <c r="TLN703" s="121"/>
      <c r="TLO703" s="121"/>
      <c r="TLP703" s="121"/>
      <c r="TLQ703" s="121"/>
      <c r="TLR703" s="121"/>
      <c r="TLS703" s="121"/>
      <c r="TLT703" s="121"/>
      <c r="TLU703" s="121"/>
      <c r="TLV703" s="121"/>
      <c r="TLW703" s="121"/>
      <c r="TLX703" s="121"/>
      <c r="TLY703" s="121"/>
      <c r="TLZ703" s="121"/>
      <c r="TMA703" s="121"/>
      <c r="TMB703" s="121"/>
      <c r="TMC703" s="121"/>
      <c r="TMD703" s="121"/>
      <c r="TME703" s="121"/>
      <c r="TMF703" s="121"/>
      <c r="TMG703" s="121"/>
      <c r="TMH703" s="121"/>
      <c r="TMI703" s="121"/>
      <c r="TMJ703" s="121"/>
      <c r="TMK703" s="121"/>
      <c r="TML703" s="121"/>
      <c r="TMM703" s="121"/>
      <c r="TMN703" s="121"/>
      <c r="TMO703" s="121"/>
      <c r="TMP703" s="121"/>
      <c r="TMQ703" s="121"/>
      <c r="TMR703" s="121"/>
      <c r="TMS703" s="121"/>
      <c r="TMT703" s="121"/>
      <c r="TMU703" s="121"/>
      <c r="TMV703" s="121"/>
      <c r="TMW703" s="121"/>
      <c r="TMX703" s="121"/>
      <c r="TMY703" s="121"/>
      <c r="TMZ703" s="121"/>
      <c r="TNA703" s="121"/>
      <c r="TNB703" s="121"/>
      <c r="TNC703" s="121"/>
      <c r="TND703" s="121"/>
      <c r="TNE703" s="121"/>
      <c r="TNF703" s="121"/>
      <c r="TNG703" s="121"/>
      <c r="TNH703" s="121"/>
      <c r="TNI703" s="121"/>
      <c r="TNJ703" s="121"/>
      <c r="TNK703" s="121"/>
      <c r="TNL703" s="121"/>
      <c r="TNM703" s="121"/>
      <c r="TNN703" s="121"/>
      <c r="TNO703" s="121"/>
      <c r="TNP703" s="121"/>
      <c r="TNQ703" s="121"/>
      <c r="TNR703" s="121"/>
      <c r="TNS703" s="121"/>
      <c r="TNT703" s="121"/>
      <c r="TNU703" s="121"/>
      <c r="TNV703" s="121"/>
      <c r="TNW703" s="121"/>
      <c r="TNX703" s="121"/>
      <c r="TNY703" s="121"/>
      <c r="TNZ703" s="121"/>
      <c r="TOA703" s="121"/>
      <c r="TOB703" s="121"/>
      <c r="TOC703" s="121"/>
      <c r="TOD703" s="121"/>
      <c r="TOE703" s="121"/>
      <c r="TOF703" s="121"/>
      <c r="TOG703" s="121"/>
      <c r="TOH703" s="121"/>
      <c r="TOI703" s="121"/>
      <c r="TOJ703" s="121"/>
      <c r="TOK703" s="121"/>
      <c r="TOL703" s="121"/>
      <c r="TOM703" s="121"/>
      <c r="TON703" s="121"/>
      <c r="TOO703" s="121"/>
      <c r="TOP703" s="121"/>
      <c r="TOQ703" s="121"/>
      <c r="TOR703" s="121"/>
      <c r="TOS703" s="121"/>
      <c r="TOT703" s="121"/>
      <c r="TOU703" s="121"/>
      <c r="TOV703" s="121"/>
      <c r="TOW703" s="121"/>
      <c r="TOX703" s="121"/>
      <c r="TOY703" s="121"/>
      <c r="TOZ703" s="121"/>
      <c r="TPA703" s="121"/>
      <c r="TPB703" s="121"/>
      <c r="TPC703" s="121"/>
      <c r="TPD703" s="121"/>
      <c r="TPE703" s="121"/>
      <c r="TPF703" s="121"/>
      <c r="TPG703" s="121"/>
      <c r="TPH703" s="121"/>
      <c r="TPI703" s="121"/>
      <c r="TPJ703" s="121"/>
      <c r="TPK703" s="121"/>
      <c r="TPL703" s="121"/>
      <c r="TPM703" s="121"/>
      <c r="TPN703" s="121"/>
      <c r="TPO703" s="121"/>
      <c r="TPP703" s="121"/>
      <c r="TPQ703" s="121"/>
      <c r="TPR703" s="121"/>
      <c r="TPS703" s="121"/>
      <c r="TPT703" s="121"/>
      <c r="TPU703" s="121"/>
      <c r="TPV703" s="121"/>
      <c r="TPW703" s="121"/>
      <c r="TPX703" s="121"/>
      <c r="TPY703" s="121"/>
      <c r="TPZ703" s="121"/>
      <c r="TQA703" s="121"/>
      <c r="TQB703" s="121"/>
      <c r="TQC703" s="121"/>
      <c r="TQD703" s="121"/>
      <c r="TQE703" s="121"/>
      <c r="TQF703" s="121"/>
      <c r="TQG703" s="121"/>
      <c r="TQH703" s="121"/>
      <c r="TQI703" s="121"/>
      <c r="TQJ703" s="121"/>
      <c r="TQK703" s="121"/>
      <c r="TQL703" s="121"/>
      <c r="TQM703" s="121"/>
      <c r="TQN703" s="121"/>
      <c r="TQO703" s="121"/>
      <c r="TQP703" s="121"/>
      <c r="TQQ703" s="121"/>
      <c r="TQR703" s="121"/>
      <c r="TQS703" s="121"/>
      <c r="TQT703" s="121"/>
      <c r="TQU703" s="121"/>
      <c r="TQV703" s="121"/>
      <c r="TQW703" s="121"/>
      <c r="TQX703" s="121"/>
      <c r="TQY703" s="121"/>
      <c r="TQZ703" s="121"/>
      <c r="TRA703" s="121"/>
      <c r="TRB703" s="121"/>
      <c r="TRC703" s="121"/>
      <c r="TRD703" s="121"/>
      <c r="TRE703" s="121"/>
      <c r="TRF703" s="121"/>
      <c r="TRG703" s="121"/>
      <c r="TRH703" s="121"/>
      <c r="TRI703" s="121"/>
      <c r="TRJ703" s="121"/>
      <c r="TRK703" s="121"/>
      <c r="TRL703" s="121"/>
      <c r="TRM703" s="121"/>
      <c r="TRN703" s="121"/>
      <c r="TRO703" s="121"/>
      <c r="TRP703" s="121"/>
      <c r="TRQ703" s="121"/>
      <c r="TRR703" s="121"/>
      <c r="TRS703" s="121"/>
      <c r="TRT703" s="121"/>
      <c r="TRU703" s="121"/>
      <c r="TRV703" s="121"/>
      <c r="TRW703" s="121"/>
      <c r="TRX703" s="121"/>
      <c r="TRY703" s="121"/>
      <c r="TRZ703" s="121"/>
      <c r="TSA703" s="121"/>
      <c r="TSB703" s="121"/>
      <c r="TSC703" s="121"/>
      <c r="TSD703" s="121"/>
      <c r="TSE703" s="121"/>
      <c r="TSF703" s="121"/>
      <c r="TSG703" s="121"/>
      <c r="TSH703" s="121"/>
      <c r="TSI703" s="121"/>
      <c r="TSJ703" s="121"/>
      <c r="TSK703" s="121"/>
      <c r="TSL703" s="121"/>
      <c r="TSM703" s="121"/>
      <c r="TSN703" s="121"/>
      <c r="TSO703" s="121"/>
      <c r="TSP703" s="121"/>
      <c r="TSQ703" s="121"/>
      <c r="TSR703" s="121"/>
      <c r="TSS703" s="121"/>
      <c r="TST703" s="121"/>
      <c r="TSU703" s="121"/>
      <c r="TSV703" s="121"/>
      <c r="TSW703" s="121"/>
      <c r="TSX703" s="121"/>
      <c r="TSY703" s="121"/>
      <c r="TSZ703" s="121"/>
      <c r="TTA703" s="121"/>
      <c r="TTB703" s="121"/>
      <c r="TTC703" s="121"/>
      <c r="TTD703" s="121"/>
      <c r="TTE703" s="121"/>
      <c r="TTF703" s="121"/>
      <c r="TTG703" s="121"/>
      <c r="TTH703" s="121"/>
      <c r="TTI703" s="121"/>
      <c r="TTJ703" s="121"/>
      <c r="TTK703" s="121"/>
      <c r="TTL703" s="121"/>
      <c r="TTM703" s="121"/>
      <c r="TTN703" s="121"/>
      <c r="TTO703" s="121"/>
      <c r="TTP703" s="121"/>
      <c r="TTQ703" s="121"/>
      <c r="TTR703" s="121"/>
      <c r="TTS703" s="121"/>
      <c r="TTT703" s="121"/>
      <c r="TTU703" s="121"/>
      <c r="TTV703" s="121"/>
      <c r="TTW703" s="121"/>
      <c r="TTX703" s="121"/>
      <c r="TTY703" s="121"/>
      <c r="TTZ703" s="121"/>
      <c r="TUA703" s="121"/>
      <c r="TUB703" s="121"/>
      <c r="TUC703" s="121"/>
      <c r="TUD703" s="121"/>
      <c r="TUE703" s="121"/>
      <c r="TUF703" s="121"/>
      <c r="TUG703" s="121"/>
      <c r="TUH703" s="121"/>
      <c r="TUI703" s="121"/>
      <c r="TUJ703" s="121"/>
      <c r="TUK703" s="121"/>
      <c r="TUL703" s="121"/>
      <c r="TUM703" s="121"/>
      <c r="TUN703" s="121"/>
      <c r="TUO703" s="121"/>
      <c r="TUP703" s="121"/>
      <c r="TUQ703" s="121"/>
      <c r="TUR703" s="121"/>
      <c r="TUS703" s="121"/>
      <c r="TUT703" s="121"/>
      <c r="TUU703" s="121"/>
      <c r="TUV703" s="121"/>
      <c r="TUW703" s="121"/>
      <c r="TUX703" s="121"/>
      <c r="TUY703" s="121"/>
      <c r="TUZ703" s="121"/>
      <c r="TVA703" s="121"/>
      <c r="TVB703" s="121"/>
      <c r="TVC703" s="121"/>
      <c r="TVD703" s="121"/>
      <c r="TVE703" s="121"/>
      <c r="TVF703" s="121"/>
      <c r="TVG703" s="121"/>
      <c r="TVH703" s="121"/>
      <c r="TVI703" s="121"/>
      <c r="TVJ703" s="121"/>
      <c r="TVK703" s="121"/>
      <c r="TVL703" s="121"/>
      <c r="TVM703" s="121"/>
      <c r="TVN703" s="121"/>
      <c r="TVO703" s="121"/>
      <c r="TVP703" s="121"/>
      <c r="TVQ703" s="121"/>
      <c r="TVR703" s="121"/>
      <c r="TVS703" s="121"/>
      <c r="TVT703" s="121"/>
      <c r="TVU703" s="121"/>
      <c r="TVV703" s="121"/>
      <c r="TVW703" s="121"/>
      <c r="TVX703" s="121"/>
      <c r="TVY703" s="121"/>
      <c r="TVZ703" s="121"/>
      <c r="TWA703" s="121"/>
      <c r="TWB703" s="121"/>
      <c r="TWC703" s="121"/>
      <c r="TWD703" s="121"/>
      <c r="TWE703" s="121"/>
      <c r="TWF703" s="121"/>
      <c r="TWG703" s="121"/>
      <c r="TWH703" s="121"/>
      <c r="TWI703" s="121"/>
      <c r="TWJ703" s="121"/>
      <c r="TWK703" s="121"/>
      <c r="TWL703" s="121"/>
      <c r="TWM703" s="121"/>
      <c r="TWN703" s="121"/>
      <c r="TWO703" s="121"/>
      <c r="TWP703" s="121"/>
      <c r="TWQ703" s="121"/>
      <c r="TWR703" s="121"/>
      <c r="TWS703" s="121"/>
      <c r="TWT703" s="121"/>
      <c r="TWU703" s="121"/>
      <c r="TWV703" s="121"/>
      <c r="TWW703" s="121"/>
      <c r="TWX703" s="121"/>
      <c r="TWY703" s="121"/>
      <c r="TWZ703" s="121"/>
      <c r="TXA703" s="121"/>
      <c r="TXB703" s="121"/>
      <c r="TXC703" s="121"/>
      <c r="TXD703" s="121"/>
      <c r="TXE703" s="121"/>
      <c r="TXF703" s="121"/>
      <c r="TXG703" s="121"/>
      <c r="TXH703" s="121"/>
      <c r="TXI703" s="121"/>
      <c r="TXJ703" s="121"/>
      <c r="TXK703" s="121"/>
      <c r="TXL703" s="121"/>
      <c r="TXM703" s="121"/>
      <c r="TXN703" s="121"/>
      <c r="TXO703" s="121"/>
      <c r="TXP703" s="121"/>
      <c r="TXQ703" s="121"/>
      <c r="TXR703" s="121"/>
      <c r="TXS703" s="121"/>
      <c r="TXT703" s="121"/>
      <c r="TXU703" s="121"/>
      <c r="TXV703" s="121"/>
      <c r="TXW703" s="121"/>
      <c r="TXX703" s="121"/>
      <c r="TXY703" s="121"/>
      <c r="TXZ703" s="121"/>
      <c r="TYA703" s="121"/>
      <c r="TYB703" s="121"/>
      <c r="TYC703" s="121"/>
      <c r="TYD703" s="121"/>
      <c r="TYE703" s="121"/>
      <c r="TYF703" s="121"/>
      <c r="TYG703" s="121"/>
      <c r="TYH703" s="121"/>
      <c r="TYI703" s="121"/>
      <c r="TYJ703" s="121"/>
      <c r="TYK703" s="121"/>
      <c r="TYL703" s="121"/>
      <c r="TYM703" s="121"/>
      <c r="TYN703" s="121"/>
      <c r="TYO703" s="121"/>
      <c r="TYP703" s="121"/>
      <c r="TYQ703" s="121"/>
      <c r="TYR703" s="121"/>
      <c r="TYS703" s="121"/>
      <c r="TYT703" s="121"/>
      <c r="TYU703" s="121"/>
      <c r="TYV703" s="121"/>
      <c r="TYW703" s="121"/>
      <c r="TYX703" s="121"/>
      <c r="TYY703" s="121"/>
      <c r="TYZ703" s="121"/>
      <c r="TZA703" s="121"/>
      <c r="TZB703" s="121"/>
      <c r="TZC703" s="121"/>
      <c r="TZD703" s="121"/>
      <c r="TZE703" s="121"/>
      <c r="TZF703" s="121"/>
      <c r="TZG703" s="121"/>
      <c r="TZH703" s="121"/>
      <c r="TZI703" s="121"/>
      <c r="TZJ703" s="121"/>
      <c r="TZK703" s="121"/>
      <c r="TZL703" s="121"/>
      <c r="TZM703" s="121"/>
      <c r="TZN703" s="121"/>
      <c r="TZO703" s="121"/>
      <c r="TZP703" s="121"/>
      <c r="TZQ703" s="121"/>
      <c r="TZR703" s="121"/>
      <c r="TZS703" s="121"/>
      <c r="TZT703" s="121"/>
      <c r="TZU703" s="121"/>
      <c r="TZV703" s="121"/>
      <c r="TZW703" s="121"/>
      <c r="TZX703" s="121"/>
      <c r="TZY703" s="121"/>
      <c r="TZZ703" s="121"/>
      <c r="UAA703" s="121"/>
      <c r="UAB703" s="121"/>
      <c r="UAC703" s="121"/>
      <c r="UAD703" s="121"/>
      <c r="UAE703" s="121"/>
      <c r="UAF703" s="121"/>
      <c r="UAG703" s="121"/>
      <c r="UAH703" s="121"/>
      <c r="UAI703" s="121"/>
      <c r="UAJ703" s="121"/>
      <c r="UAK703" s="121"/>
      <c r="UAL703" s="121"/>
      <c r="UAM703" s="121"/>
      <c r="UAN703" s="121"/>
      <c r="UAO703" s="121"/>
      <c r="UAP703" s="121"/>
      <c r="UAQ703" s="121"/>
      <c r="UAR703" s="121"/>
      <c r="UAS703" s="121"/>
      <c r="UAT703" s="121"/>
      <c r="UAU703" s="121"/>
      <c r="UAV703" s="121"/>
      <c r="UAW703" s="121"/>
      <c r="UAX703" s="121"/>
      <c r="UAY703" s="121"/>
      <c r="UAZ703" s="121"/>
      <c r="UBA703" s="121"/>
      <c r="UBB703" s="121"/>
      <c r="UBC703" s="121"/>
      <c r="UBD703" s="121"/>
      <c r="UBE703" s="121"/>
      <c r="UBF703" s="121"/>
      <c r="UBG703" s="121"/>
      <c r="UBH703" s="121"/>
      <c r="UBI703" s="121"/>
      <c r="UBJ703" s="121"/>
      <c r="UBK703" s="121"/>
      <c r="UBL703" s="121"/>
      <c r="UBM703" s="121"/>
      <c r="UBN703" s="121"/>
      <c r="UBO703" s="121"/>
      <c r="UBP703" s="121"/>
      <c r="UBQ703" s="121"/>
      <c r="UBR703" s="121"/>
      <c r="UBS703" s="121"/>
      <c r="UBT703" s="121"/>
      <c r="UBU703" s="121"/>
      <c r="UBV703" s="121"/>
      <c r="UBW703" s="121"/>
      <c r="UBX703" s="121"/>
      <c r="UBY703" s="121"/>
      <c r="UBZ703" s="121"/>
      <c r="UCA703" s="121"/>
      <c r="UCB703" s="121"/>
      <c r="UCC703" s="121"/>
      <c r="UCD703" s="121"/>
      <c r="UCE703" s="121"/>
      <c r="UCF703" s="121"/>
      <c r="UCG703" s="121"/>
      <c r="UCH703" s="121"/>
      <c r="UCI703" s="121"/>
      <c r="UCJ703" s="121"/>
      <c r="UCK703" s="121"/>
      <c r="UCL703" s="121"/>
      <c r="UCM703" s="121"/>
      <c r="UCN703" s="121"/>
      <c r="UCO703" s="121"/>
      <c r="UCP703" s="121"/>
      <c r="UCQ703" s="121"/>
      <c r="UCR703" s="121"/>
      <c r="UCS703" s="121"/>
      <c r="UCT703" s="121"/>
      <c r="UCU703" s="121"/>
      <c r="UCV703" s="121"/>
      <c r="UCW703" s="121"/>
      <c r="UCX703" s="121"/>
      <c r="UCY703" s="121"/>
      <c r="UCZ703" s="121"/>
      <c r="UDA703" s="121"/>
      <c r="UDB703" s="121"/>
      <c r="UDC703" s="121"/>
      <c r="UDD703" s="121"/>
      <c r="UDE703" s="121"/>
      <c r="UDF703" s="121"/>
      <c r="UDG703" s="121"/>
      <c r="UDH703" s="121"/>
      <c r="UDI703" s="121"/>
      <c r="UDJ703" s="121"/>
      <c r="UDK703" s="121"/>
      <c r="UDL703" s="121"/>
      <c r="UDM703" s="121"/>
      <c r="UDN703" s="121"/>
      <c r="UDO703" s="121"/>
      <c r="UDP703" s="121"/>
      <c r="UDQ703" s="121"/>
      <c r="UDR703" s="121"/>
      <c r="UDS703" s="121"/>
      <c r="UDT703" s="121"/>
      <c r="UDU703" s="121"/>
      <c r="UDV703" s="121"/>
      <c r="UDW703" s="121"/>
      <c r="UDX703" s="121"/>
      <c r="UDY703" s="121"/>
      <c r="UDZ703" s="121"/>
      <c r="UEA703" s="121"/>
      <c r="UEB703" s="121"/>
      <c r="UEC703" s="121"/>
      <c r="UED703" s="121"/>
      <c r="UEE703" s="121"/>
      <c r="UEF703" s="121"/>
      <c r="UEG703" s="121"/>
      <c r="UEH703" s="121"/>
      <c r="UEI703" s="121"/>
      <c r="UEJ703" s="121"/>
      <c r="UEK703" s="121"/>
      <c r="UEL703" s="121"/>
      <c r="UEM703" s="121"/>
      <c r="UEN703" s="121"/>
      <c r="UEO703" s="121"/>
      <c r="UEP703" s="121"/>
      <c r="UEQ703" s="121"/>
      <c r="UER703" s="121"/>
      <c r="UES703" s="121"/>
      <c r="UET703" s="121"/>
      <c r="UEU703" s="121"/>
      <c r="UEV703" s="121"/>
      <c r="UEW703" s="121"/>
      <c r="UEX703" s="121"/>
      <c r="UEY703" s="121"/>
      <c r="UEZ703" s="121"/>
      <c r="UFA703" s="121"/>
      <c r="UFB703" s="121"/>
      <c r="UFC703" s="121"/>
      <c r="UFD703" s="121"/>
      <c r="UFE703" s="121"/>
      <c r="UFF703" s="121"/>
      <c r="UFG703" s="121"/>
      <c r="UFH703" s="121"/>
      <c r="UFI703" s="121"/>
      <c r="UFJ703" s="121"/>
      <c r="UFK703" s="121"/>
      <c r="UFL703" s="121"/>
      <c r="UFM703" s="121"/>
      <c r="UFN703" s="121"/>
      <c r="UFO703" s="121"/>
      <c r="UFP703" s="121"/>
      <c r="UFQ703" s="121"/>
      <c r="UFR703" s="121"/>
      <c r="UFS703" s="121"/>
      <c r="UFT703" s="121"/>
      <c r="UFU703" s="121"/>
      <c r="UFV703" s="121"/>
      <c r="UFW703" s="121"/>
      <c r="UFX703" s="121"/>
      <c r="UFY703" s="121"/>
      <c r="UFZ703" s="121"/>
      <c r="UGA703" s="121"/>
      <c r="UGB703" s="121"/>
      <c r="UGC703" s="121"/>
      <c r="UGD703" s="121"/>
      <c r="UGE703" s="121"/>
      <c r="UGF703" s="121"/>
      <c r="UGG703" s="121"/>
      <c r="UGH703" s="121"/>
      <c r="UGI703" s="121"/>
      <c r="UGJ703" s="121"/>
      <c r="UGK703" s="121"/>
      <c r="UGL703" s="121"/>
      <c r="UGM703" s="121"/>
      <c r="UGN703" s="121"/>
      <c r="UGO703" s="121"/>
      <c r="UGP703" s="121"/>
      <c r="UGQ703" s="121"/>
      <c r="UGR703" s="121"/>
      <c r="UGS703" s="121"/>
      <c r="UGT703" s="121"/>
      <c r="UGU703" s="121"/>
      <c r="UGV703" s="121"/>
      <c r="UGW703" s="121"/>
      <c r="UGX703" s="121"/>
      <c r="UGY703" s="121"/>
      <c r="UGZ703" s="121"/>
      <c r="UHA703" s="121"/>
      <c r="UHB703" s="121"/>
      <c r="UHC703" s="121"/>
      <c r="UHD703" s="121"/>
      <c r="UHE703" s="121"/>
      <c r="UHF703" s="121"/>
      <c r="UHG703" s="121"/>
      <c r="UHH703" s="121"/>
      <c r="UHI703" s="121"/>
      <c r="UHJ703" s="121"/>
      <c r="UHK703" s="121"/>
      <c r="UHL703" s="121"/>
      <c r="UHM703" s="121"/>
      <c r="UHN703" s="121"/>
      <c r="UHO703" s="121"/>
      <c r="UHP703" s="121"/>
      <c r="UHQ703" s="121"/>
      <c r="UHR703" s="121"/>
      <c r="UHS703" s="121"/>
      <c r="UHT703" s="121"/>
      <c r="UHU703" s="121"/>
      <c r="UHV703" s="121"/>
      <c r="UHW703" s="121"/>
      <c r="UHX703" s="121"/>
      <c r="UHY703" s="121"/>
      <c r="UHZ703" s="121"/>
      <c r="UIA703" s="121"/>
      <c r="UIB703" s="121"/>
      <c r="UIC703" s="121"/>
      <c r="UID703" s="121"/>
      <c r="UIE703" s="121"/>
      <c r="UIF703" s="121"/>
      <c r="UIG703" s="121"/>
      <c r="UIH703" s="121"/>
      <c r="UII703" s="121"/>
      <c r="UIJ703" s="121"/>
      <c r="UIK703" s="121"/>
      <c r="UIL703" s="121"/>
      <c r="UIM703" s="121"/>
      <c r="UIN703" s="121"/>
      <c r="UIO703" s="121"/>
      <c r="UIP703" s="121"/>
      <c r="UIQ703" s="121"/>
      <c r="UIR703" s="121"/>
      <c r="UIS703" s="121"/>
      <c r="UIT703" s="121"/>
      <c r="UIU703" s="121"/>
      <c r="UIV703" s="121"/>
      <c r="UIW703" s="121"/>
      <c r="UIX703" s="121"/>
      <c r="UIY703" s="121"/>
      <c r="UIZ703" s="121"/>
      <c r="UJA703" s="121"/>
      <c r="UJB703" s="121"/>
      <c r="UJC703" s="121"/>
      <c r="UJD703" s="121"/>
      <c r="UJE703" s="121"/>
      <c r="UJF703" s="121"/>
      <c r="UJG703" s="121"/>
      <c r="UJH703" s="121"/>
      <c r="UJI703" s="121"/>
      <c r="UJJ703" s="121"/>
      <c r="UJK703" s="121"/>
      <c r="UJL703" s="121"/>
      <c r="UJM703" s="121"/>
      <c r="UJN703" s="121"/>
      <c r="UJO703" s="121"/>
      <c r="UJP703" s="121"/>
      <c r="UJQ703" s="121"/>
      <c r="UJR703" s="121"/>
      <c r="UJS703" s="121"/>
      <c r="UJT703" s="121"/>
      <c r="UJU703" s="121"/>
      <c r="UJV703" s="121"/>
      <c r="UJW703" s="121"/>
      <c r="UJX703" s="121"/>
      <c r="UJY703" s="121"/>
      <c r="UJZ703" s="121"/>
      <c r="UKA703" s="121"/>
      <c r="UKB703" s="121"/>
      <c r="UKC703" s="121"/>
      <c r="UKD703" s="121"/>
      <c r="UKE703" s="121"/>
      <c r="UKF703" s="121"/>
      <c r="UKG703" s="121"/>
      <c r="UKH703" s="121"/>
      <c r="UKI703" s="121"/>
      <c r="UKJ703" s="121"/>
      <c r="UKK703" s="121"/>
      <c r="UKL703" s="121"/>
      <c r="UKM703" s="121"/>
      <c r="UKN703" s="121"/>
      <c r="UKO703" s="121"/>
      <c r="UKP703" s="121"/>
      <c r="UKQ703" s="121"/>
      <c r="UKR703" s="121"/>
      <c r="UKS703" s="121"/>
      <c r="UKT703" s="121"/>
      <c r="UKU703" s="121"/>
      <c r="UKV703" s="121"/>
      <c r="UKW703" s="121"/>
      <c r="UKX703" s="121"/>
      <c r="UKY703" s="121"/>
      <c r="UKZ703" s="121"/>
      <c r="ULA703" s="121"/>
      <c r="ULB703" s="121"/>
      <c r="ULC703" s="121"/>
      <c r="ULD703" s="121"/>
      <c r="ULE703" s="121"/>
      <c r="ULF703" s="121"/>
      <c r="ULG703" s="121"/>
      <c r="ULH703" s="121"/>
      <c r="ULI703" s="121"/>
      <c r="ULJ703" s="121"/>
      <c r="ULK703" s="121"/>
      <c r="ULL703" s="121"/>
      <c r="ULM703" s="121"/>
      <c r="ULN703" s="121"/>
      <c r="ULO703" s="121"/>
      <c r="ULP703" s="121"/>
      <c r="ULQ703" s="121"/>
      <c r="ULR703" s="121"/>
      <c r="ULS703" s="121"/>
      <c r="ULT703" s="121"/>
      <c r="ULU703" s="121"/>
      <c r="ULV703" s="121"/>
      <c r="ULW703" s="121"/>
      <c r="ULX703" s="121"/>
      <c r="ULY703" s="121"/>
      <c r="ULZ703" s="121"/>
      <c r="UMA703" s="121"/>
      <c r="UMB703" s="121"/>
      <c r="UMC703" s="121"/>
      <c r="UMD703" s="121"/>
      <c r="UME703" s="121"/>
      <c r="UMF703" s="121"/>
      <c r="UMG703" s="121"/>
      <c r="UMH703" s="121"/>
      <c r="UMI703" s="121"/>
      <c r="UMJ703" s="121"/>
      <c r="UMK703" s="121"/>
      <c r="UML703" s="121"/>
      <c r="UMM703" s="121"/>
      <c r="UMN703" s="121"/>
      <c r="UMO703" s="121"/>
      <c r="UMP703" s="121"/>
      <c r="UMQ703" s="121"/>
      <c r="UMR703" s="121"/>
      <c r="UMS703" s="121"/>
      <c r="UMT703" s="121"/>
      <c r="UMU703" s="121"/>
      <c r="UMV703" s="121"/>
      <c r="UMW703" s="121"/>
      <c r="UMX703" s="121"/>
      <c r="UMY703" s="121"/>
      <c r="UMZ703" s="121"/>
      <c r="UNA703" s="121"/>
      <c r="UNB703" s="121"/>
      <c r="UNC703" s="121"/>
      <c r="UND703" s="121"/>
      <c r="UNE703" s="121"/>
      <c r="UNF703" s="121"/>
      <c r="UNG703" s="121"/>
      <c r="UNH703" s="121"/>
      <c r="UNI703" s="121"/>
      <c r="UNJ703" s="121"/>
      <c r="UNK703" s="121"/>
      <c r="UNL703" s="121"/>
      <c r="UNM703" s="121"/>
      <c r="UNN703" s="121"/>
      <c r="UNO703" s="121"/>
      <c r="UNP703" s="121"/>
      <c r="UNQ703" s="121"/>
      <c r="UNR703" s="121"/>
      <c r="UNS703" s="121"/>
      <c r="UNT703" s="121"/>
      <c r="UNU703" s="121"/>
      <c r="UNV703" s="121"/>
      <c r="UNW703" s="121"/>
      <c r="UNX703" s="121"/>
      <c r="UNY703" s="121"/>
      <c r="UNZ703" s="121"/>
      <c r="UOA703" s="121"/>
      <c r="UOB703" s="121"/>
      <c r="UOC703" s="121"/>
      <c r="UOD703" s="121"/>
      <c r="UOE703" s="121"/>
      <c r="UOF703" s="121"/>
      <c r="UOG703" s="121"/>
      <c r="UOH703" s="121"/>
      <c r="UOI703" s="121"/>
      <c r="UOJ703" s="121"/>
      <c r="UOK703" s="121"/>
      <c r="UOL703" s="121"/>
      <c r="UOM703" s="121"/>
      <c r="UON703" s="121"/>
      <c r="UOO703" s="121"/>
      <c r="UOP703" s="121"/>
      <c r="UOQ703" s="121"/>
      <c r="UOR703" s="121"/>
      <c r="UOS703" s="121"/>
      <c r="UOT703" s="121"/>
      <c r="UOU703" s="121"/>
      <c r="UOV703" s="121"/>
      <c r="UOW703" s="121"/>
      <c r="UOX703" s="121"/>
      <c r="UOY703" s="121"/>
      <c r="UOZ703" s="121"/>
      <c r="UPA703" s="121"/>
      <c r="UPB703" s="121"/>
      <c r="UPC703" s="121"/>
      <c r="UPD703" s="121"/>
      <c r="UPE703" s="121"/>
      <c r="UPF703" s="121"/>
      <c r="UPG703" s="121"/>
      <c r="UPH703" s="121"/>
      <c r="UPI703" s="121"/>
      <c r="UPJ703" s="121"/>
      <c r="UPK703" s="121"/>
      <c r="UPL703" s="121"/>
      <c r="UPM703" s="121"/>
      <c r="UPN703" s="121"/>
      <c r="UPO703" s="121"/>
      <c r="UPP703" s="121"/>
      <c r="UPQ703" s="121"/>
      <c r="UPR703" s="121"/>
      <c r="UPS703" s="121"/>
      <c r="UPT703" s="121"/>
      <c r="UPU703" s="121"/>
      <c r="UPV703" s="121"/>
      <c r="UPW703" s="121"/>
      <c r="UPX703" s="121"/>
      <c r="UPY703" s="121"/>
      <c r="UPZ703" s="121"/>
      <c r="UQA703" s="121"/>
      <c r="UQB703" s="121"/>
      <c r="UQC703" s="121"/>
      <c r="UQD703" s="121"/>
      <c r="UQE703" s="121"/>
      <c r="UQF703" s="121"/>
      <c r="UQG703" s="121"/>
      <c r="UQH703" s="121"/>
      <c r="UQI703" s="121"/>
      <c r="UQJ703" s="121"/>
      <c r="UQK703" s="121"/>
      <c r="UQL703" s="121"/>
      <c r="UQM703" s="121"/>
      <c r="UQN703" s="121"/>
      <c r="UQO703" s="121"/>
      <c r="UQP703" s="121"/>
      <c r="UQQ703" s="121"/>
      <c r="UQR703" s="121"/>
      <c r="UQS703" s="121"/>
      <c r="UQT703" s="121"/>
      <c r="UQU703" s="121"/>
      <c r="UQV703" s="121"/>
      <c r="UQW703" s="121"/>
      <c r="UQX703" s="121"/>
      <c r="UQY703" s="121"/>
      <c r="UQZ703" s="121"/>
      <c r="URA703" s="121"/>
      <c r="URB703" s="121"/>
      <c r="URC703" s="121"/>
      <c r="URD703" s="121"/>
      <c r="URE703" s="121"/>
      <c r="URF703" s="121"/>
      <c r="URG703" s="121"/>
      <c r="URH703" s="121"/>
      <c r="URI703" s="121"/>
      <c r="URJ703" s="121"/>
      <c r="URK703" s="121"/>
      <c r="URL703" s="121"/>
      <c r="URM703" s="121"/>
      <c r="URN703" s="121"/>
      <c r="URO703" s="121"/>
      <c r="URP703" s="121"/>
      <c r="URQ703" s="121"/>
      <c r="URR703" s="121"/>
      <c r="URS703" s="121"/>
      <c r="URT703" s="121"/>
      <c r="URU703" s="121"/>
      <c r="URV703" s="121"/>
      <c r="URW703" s="121"/>
      <c r="URX703" s="121"/>
      <c r="URY703" s="121"/>
      <c r="URZ703" s="121"/>
      <c r="USA703" s="121"/>
      <c r="USB703" s="121"/>
      <c r="USC703" s="121"/>
      <c r="USD703" s="121"/>
      <c r="USE703" s="121"/>
      <c r="USF703" s="121"/>
      <c r="USG703" s="121"/>
      <c r="USH703" s="121"/>
      <c r="USI703" s="121"/>
      <c r="USJ703" s="121"/>
      <c r="USK703" s="121"/>
      <c r="USL703" s="121"/>
      <c r="USM703" s="121"/>
      <c r="USN703" s="121"/>
      <c r="USO703" s="121"/>
      <c r="USP703" s="121"/>
      <c r="USQ703" s="121"/>
      <c r="USR703" s="121"/>
      <c r="USS703" s="121"/>
      <c r="UST703" s="121"/>
      <c r="USU703" s="121"/>
      <c r="USV703" s="121"/>
      <c r="USW703" s="121"/>
      <c r="USX703" s="121"/>
      <c r="USY703" s="121"/>
      <c r="USZ703" s="121"/>
      <c r="UTA703" s="121"/>
      <c r="UTB703" s="121"/>
      <c r="UTC703" s="121"/>
      <c r="UTD703" s="121"/>
      <c r="UTE703" s="121"/>
      <c r="UTF703" s="121"/>
      <c r="UTG703" s="121"/>
      <c r="UTH703" s="121"/>
      <c r="UTI703" s="121"/>
      <c r="UTJ703" s="121"/>
      <c r="UTK703" s="121"/>
      <c r="UTL703" s="121"/>
      <c r="UTM703" s="121"/>
      <c r="UTN703" s="121"/>
      <c r="UTO703" s="121"/>
      <c r="UTP703" s="121"/>
      <c r="UTQ703" s="121"/>
      <c r="UTR703" s="121"/>
      <c r="UTS703" s="121"/>
      <c r="UTT703" s="121"/>
      <c r="UTU703" s="121"/>
      <c r="UTV703" s="121"/>
      <c r="UTW703" s="121"/>
      <c r="UTX703" s="121"/>
      <c r="UTY703" s="121"/>
      <c r="UTZ703" s="121"/>
      <c r="UUA703" s="121"/>
      <c r="UUB703" s="121"/>
      <c r="UUC703" s="121"/>
      <c r="UUD703" s="121"/>
      <c r="UUE703" s="121"/>
      <c r="UUF703" s="121"/>
      <c r="UUG703" s="121"/>
      <c r="UUH703" s="121"/>
      <c r="UUI703" s="121"/>
      <c r="UUJ703" s="121"/>
      <c r="UUK703" s="121"/>
      <c r="UUL703" s="121"/>
      <c r="UUM703" s="121"/>
      <c r="UUN703" s="121"/>
      <c r="UUO703" s="121"/>
      <c r="UUP703" s="121"/>
      <c r="UUQ703" s="121"/>
      <c r="UUR703" s="121"/>
      <c r="UUS703" s="121"/>
      <c r="UUT703" s="121"/>
      <c r="UUU703" s="121"/>
      <c r="UUV703" s="121"/>
      <c r="UUW703" s="121"/>
      <c r="UUX703" s="121"/>
      <c r="UUY703" s="121"/>
      <c r="UUZ703" s="121"/>
      <c r="UVA703" s="121"/>
      <c r="UVB703" s="121"/>
      <c r="UVC703" s="121"/>
      <c r="UVD703" s="121"/>
      <c r="UVE703" s="121"/>
      <c r="UVF703" s="121"/>
      <c r="UVG703" s="121"/>
      <c r="UVH703" s="121"/>
      <c r="UVI703" s="121"/>
      <c r="UVJ703" s="121"/>
      <c r="UVK703" s="121"/>
      <c r="UVL703" s="121"/>
      <c r="UVM703" s="121"/>
      <c r="UVN703" s="121"/>
      <c r="UVO703" s="121"/>
      <c r="UVP703" s="121"/>
      <c r="UVQ703" s="121"/>
      <c r="UVR703" s="121"/>
      <c r="UVS703" s="121"/>
      <c r="UVT703" s="121"/>
      <c r="UVU703" s="121"/>
      <c r="UVV703" s="121"/>
      <c r="UVW703" s="121"/>
      <c r="UVX703" s="121"/>
      <c r="UVY703" s="121"/>
      <c r="UVZ703" s="121"/>
      <c r="UWA703" s="121"/>
      <c r="UWB703" s="121"/>
      <c r="UWC703" s="121"/>
      <c r="UWD703" s="121"/>
      <c r="UWE703" s="121"/>
      <c r="UWF703" s="121"/>
      <c r="UWG703" s="121"/>
      <c r="UWH703" s="121"/>
      <c r="UWI703" s="121"/>
      <c r="UWJ703" s="121"/>
      <c r="UWK703" s="121"/>
      <c r="UWL703" s="121"/>
      <c r="UWM703" s="121"/>
      <c r="UWN703" s="121"/>
      <c r="UWO703" s="121"/>
      <c r="UWP703" s="121"/>
      <c r="UWQ703" s="121"/>
      <c r="UWR703" s="121"/>
      <c r="UWS703" s="121"/>
      <c r="UWT703" s="121"/>
      <c r="UWU703" s="121"/>
      <c r="UWV703" s="121"/>
      <c r="UWW703" s="121"/>
      <c r="UWX703" s="121"/>
      <c r="UWY703" s="121"/>
      <c r="UWZ703" s="121"/>
      <c r="UXA703" s="121"/>
      <c r="UXB703" s="121"/>
      <c r="UXC703" s="121"/>
      <c r="UXD703" s="121"/>
      <c r="UXE703" s="121"/>
      <c r="UXF703" s="121"/>
      <c r="UXG703" s="121"/>
      <c r="UXH703" s="121"/>
      <c r="UXI703" s="121"/>
      <c r="UXJ703" s="121"/>
      <c r="UXK703" s="121"/>
      <c r="UXL703" s="121"/>
      <c r="UXM703" s="121"/>
      <c r="UXN703" s="121"/>
      <c r="UXO703" s="121"/>
      <c r="UXP703" s="121"/>
      <c r="UXQ703" s="121"/>
      <c r="UXR703" s="121"/>
      <c r="UXS703" s="121"/>
      <c r="UXT703" s="121"/>
      <c r="UXU703" s="121"/>
      <c r="UXV703" s="121"/>
      <c r="UXW703" s="121"/>
      <c r="UXX703" s="121"/>
      <c r="UXY703" s="121"/>
      <c r="UXZ703" s="121"/>
      <c r="UYA703" s="121"/>
      <c r="UYB703" s="121"/>
      <c r="UYC703" s="121"/>
      <c r="UYD703" s="121"/>
      <c r="UYE703" s="121"/>
      <c r="UYF703" s="121"/>
      <c r="UYG703" s="121"/>
      <c r="UYH703" s="121"/>
      <c r="UYI703" s="121"/>
      <c r="UYJ703" s="121"/>
      <c r="UYK703" s="121"/>
      <c r="UYL703" s="121"/>
      <c r="UYM703" s="121"/>
      <c r="UYN703" s="121"/>
      <c r="UYO703" s="121"/>
      <c r="UYP703" s="121"/>
      <c r="UYQ703" s="121"/>
      <c r="UYR703" s="121"/>
      <c r="UYS703" s="121"/>
      <c r="UYT703" s="121"/>
      <c r="UYU703" s="121"/>
      <c r="UYV703" s="121"/>
      <c r="UYW703" s="121"/>
      <c r="UYX703" s="121"/>
      <c r="UYY703" s="121"/>
      <c r="UYZ703" s="121"/>
      <c r="UZA703" s="121"/>
      <c r="UZB703" s="121"/>
      <c r="UZC703" s="121"/>
      <c r="UZD703" s="121"/>
      <c r="UZE703" s="121"/>
      <c r="UZF703" s="121"/>
      <c r="UZG703" s="121"/>
      <c r="UZH703" s="121"/>
      <c r="UZI703" s="121"/>
      <c r="UZJ703" s="121"/>
      <c r="UZK703" s="121"/>
      <c r="UZL703" s="121"/>
      <c r="UZM703" s="121"/>
      <c r="UZN703" s="121"/>
      <c r="UZO703" s="121"/>
      <c r="UZP703" s="121"/>
      <c r="UZQ703" s="121"/>
      <c r="UZR703" s="121"/>
      <c r="UZS703" s="121"/>
      <c r="UZT703" s="121"/>
      <c r="UZU703" s="121"/>
      <c r="UZV703" s="121"/>
      <c r="UZW703" s="121"/>
      <c r="UZX703" s="121"/>
      <c r="UZY703" s="121"/>
      <c r="UZZ703" s="121"/>
      <c r="VAA703" s="121"/>
      <c r="VAB703" s="121"/>
      <c r="VAC703" s="121"/>
      <c r="VAD703" s="121"/>
      <c r="VAE703" s="121"/>
      <c r="VAF703" s="121"/>
      <c r="VAG703" s="121"/>
      <c r="VAH703" s="121"/>
      <c r="VAI703" s="121"/>
      <c r="VAJ703" s="121"/>
      <c r="VAK703" s="121"/>
      <c r="VAL703" s="121"/>
      <c r="VAM703" s="121"/>
      <c r="VAN703" s="121"/>
      <c r="VAO703" s="121"/>
      <c r="VAP703" s="121"/>
      <c r="VAQ703" s="121"/>
      <c r="VAR703" s="121"/>
      <c r="VAS703" s="121"/>
      <c r="VAT703" s="121"/>
      <c r="VAU703" s="121"/>
      <c r="VAV703" s="121"/>
      <c r="VAW703" s="121"/>
      <c r="VAX703" s="121"/>
      <c r="VAY703" s="121"/>
      <c r="VAZ703" s="121"/>
      <c r="VBA703" s="121"/>
      <c r="VBB703" s="121"/>
      <c r="VBC703" s="121"/>
      <c r="VBD703" s="121"/>
      <c r="VBE703" s="121"/>
      <c r="VBF703" s="121"/>
      <c r="VBG703" s="121"/>
      <c r="VBH703" s="121"/>
      <c r="VBI703" s="121"/>
      <c r="VBJ703" s="121"/>
      <c r="VBK703" s="121"/>
      <c r="VBL703" s="121"/>
      <c r="VBM703" s="121"/>
      <c r="VBN703" s="121"/>
      <c r="VBO703" s="121"/>
      <c r="VBP703" s="121"/>
      <c r="VBQ703" s="121"/>
      <c r="VBR703" s="121"/>
      <c r="VBS703" s="121"/>
      <c r="VBT703" s="121"/>
      <c r="VBU703" s="121"/>
      <c r="VBV703" s="121"/>
      <c r="VBW703" s="121"/>
      <c r="VBX703" s="121"/>
      <c r="VBY703" s="121"/>
      <c r="VBZ703" s="121"/>
      <c r="VCA703" s="121"/>
      <c r="VCB703" s="121"/>
      <c r="VCC703" s="121"/>
      <c r="VCD703" s="121"/>
      <c r="VCE703" s="121"/>
      <c r="VCF703" s="121"/>
      <c r="VCG703" s="121"/>
      <c r="VCH703" s="121"/>
      <c r="VCI703" s="121"/>
      <c r="VCJ703" s="121"/>
      <c r="VCK703" s="121"/>
      <c r="VCL703" s="121"/>
      <c r="VCM703" s="121"/>
      <c r="VCN703" s="121"/>
      <c r="VCO703" s="121"/>
      <c r="VCP703" s="121"/>
      <c r="VCQ703" s="121"/>
      <c r="VCR703" s="121"/>
      <c r="VCS703" s="121"/>
      <c r="VCT703" s="121"/>
      <c r="VCU703" s="121"/>
      <c r="VCV703" s="121"/>
      <c r="VCW703" s="121"/>
      <c r="VCX703" s="121"/>
      <c r="VCY703" s="121"/>
      <c r="VCZ703" s="121"/>
      <c r="VDA703" s="121"/>
      <c r="VDB703" s="121"/>
      <c r="VDC703" s="121"/>
      <c r="VDD703" s="121"/>
      <c r="VDE703" s="121"/>
      <c r="VDF703" s="121"/>
      <c r="VDG703" s="121"/>
      <c r="VDH703" s="121"/>
      <c r="VDI703" s="121"/>
      <c r="VDJ703" s="121"/>
      <c r="VDK703" s="121"/>
      <c r="VDL703" s="121"/>
      <c r="VDM703" s="121"/>
      <c r="VDN703" s="121"/>
      <c r="VDO703" s="121"/>
      <c r="VDP703" s="121"/>
      <c r="VDQ703" s="121"/>
      <c r="VDR703" s="121"/>
      <c r="VDS703" s="121"/>
      <c r="VDT703" s="121"/>
      <c r="VDU703" s="121"/>
      <c r="VDV703" s="121"/>
      <c r="VDW703" s="121"/>
      <c r="VDX703" s="121"/>
      <c r="VDY703" s="121"/>
      <c r="VDZ703" s="121"/>
      <c r="VEA703" s="121"/>
      <c r="VEB703" s="121"/>
      <c r="VEC703" s="121"/>
      <c r="VED703" s="121"/>
      <c r="VEE703" s="121"/>
      <c r="VEF703" s="121"/>
      <c r="VEG703" s="121"/>
      <c r="VEH703" s="121"/>
      <c r="VEI703" s="121"/>
      <c r="VEJ703" s="121"/>
      <c r="VEK703" s="121"/>
      <c r="VEL703" s="121"/>
      <c r="VEM703" s="121"/>
      <c r="VEN703" s="121"/>
      <c r="VEO703" s="121"/>
      <c r="VEP703" s="121"/>
      <c r="VEQ703" s="121"/>
      <c r="VER703" s="121"/>
      <c r="VES703" s="121"/>
      <c r="VET703" s="121"/>
      <c r="VEU703" s="121"/>
      <c r="VEV703" s="121"/>
      <c r="VEW703" s="121"/>
      <c r="VEX703" s="121"/>
      <c r="VEY703" s="121"/>
      <c r="VEZ703" s="121"/>
      <c r="VFA703" s="121"/>
      <c r="VFB703" s="121"/>
      <c r="VFC703" s="121"/>
      <c r="VFD703" s="121"/>
      <c r="VFE703" s="121"/>
      <c r="VFF703" s="121"/>
      <c r="VFG703" s="121"/>
      <c r="VFH703" s="121"/>
      <c r="VFI703" s="121"/>
      <c r="VFJ703" s="121"/>
      <c r="VFK703" s="121"/>
      <c r="VFL703" s="121"/>
      <c r="VFM703" s="121"/>
      <c r="VFN703" s="121"/>
      <c r="VFO703" s="121"/>
      <c r="VFP703" s="121"/>
      <c r="VFQ703" s="121"/>
      <c r="VFR703" s="121"/>
      <c r="VFS703" s="121"/>
      <c r="VFT703" s="121"/>
      <c r="VFU703" s="121"/>
      <c r="VFV703" s="121"/>
      <c r="VFW703" s="121"/>
      <c r="VFX703" s="121"/>
      <c r="VFY703" s="121"/>
      <c r="VFZ703" s="121"/>
      <c r="VGA703" s="121"/>
      <c r="VGB703" s="121"/>
      <c r="VGC703" s="121"/>
      <c r="VGD703" s="121"/>
      <c r="VGE703" s="121"/>
      <c r="VGF703" s="121"/>
      <c r="VGG703" s="121"/>
      <c r="VGH703" s="121"/>
      <c r="VGI703" s="121"/>
      <c r="VGJ703" s="121"/>
      <c r="VGK703" s="121"/>
      <c r="VGL703" s="121"/>
      <c r="VGM703" s="121"/>
      <c r="VGN703" s="121"/>
      <c r="VGO703" s="121"/>
      <c r="VGP703" s="121"/>
      <c r="VGQ703" s="121"/>
      <c r="VGR703" s="121"/>
      <c r="VGS703" s="121"/>
      <c r="VGT703" s="121"/>
      <c r="VGU703" s="121"/>
      <c r="VGV703" s="121"/>
      <c r="VGW703" s="121"/>
      <c r="VGX703" s="121"/>
      <c r="VGY703" s="121"/>
      <c r="VGZ703" s="121"/>
      <c r="VHA703" s="121"/>
      <c r="VHB703" s="121"/>
      <c r="VHC703" s="121"/>
      <c r="VHD703" s="121"/>
      <c r="VHE703" s="121"/>
      <c r="VHF703" s="121"/>
      <c r="VHG703" s="121"/>
      <c r="VHH703" s="121"/>
      <c r="VHI703" s="121"/>
      <c r="VHJ703" s="121"/>
      <c r="VHK703" s="121"/>
      <c r="VHL703" s="121"/>
      <c r="VHM703" s="121"/>
      <c r="VHN703" s="121"/>
      <c r="VHO703" s="121"/>
      <c r="VHP703" s="121"/>
      <c r="VHQ703" s="121"/>
      <c r="VHR703" s="121"/>
      <c r="VHS703" s="121"/>
      <c r="VHT703" s="121"/>
      <c r="VHU703" s="121"/>
      <c r="VHV703" s="121"/>
      <c r="VHW703" s="121"/>
      <c r="VHX703" s="121"/>
      <c r="VHY703" s="121"/>
      <c r="VHZ703" s="121"/>
      <c r="VIA703" s="121"/>
      <c r="VIB703" s="121"/>
      <c r="VIC703" s="121"/>
      <c r="VID703" s="121"/>
      <c r="VIE703" s="121"/>
      <c r="VIF703" s="121"/>
      <c r="VIG703" s="121"/>
      <c r="VIH703" s="121"/>
      <c r="VII703" s="121"/>
      <c r="VIJ703" s="121"/>
      <c r="VIK703" s="121"/>
      <c r="VIL703" s="121"/>
      <c r="VIM703" s="121"/>
      <c r="VIN703" s="121"/>
      <c r="VIO703" s="121"/>
      <c r="VIP703" s="121"/>
      <c r="VIQ703" s="121"/>
      <c r="VIR703" s="121"/>
      <c r="VIS703" s="121"/>
      <c r="VIT703" s="121"/>
      <c r="VIU703" s="121"/>
      <c r="VIV703" s="121"/>
      <c r="VIW703" s="121"/>
      <c r="VIX703" s="121"/>
      <c r="VIY703" s="121"/>
      <c r="VIZ703" s="121"/>
      <c r="VJA703" s="121"/>
      <c r="VJB703" s="121"/>
      <c r="VJC703" s="121"/>
      <c r="VJD703" s="121"/>
      <c r="VJE703" s="121"/>
      <c r="VJF703" s="121"/>
      <c r="VJG703" s="121"/>
      <c r="VJH703" s="121"/>
      <c r="VJI703" s="121"/>
      <c r="VJJ703" s="121"/>
      <c r="VJK703" s="121"/>
      <c r="VJL703" s="121"/>
      <c r="VJM703" s="121"/>
      <c r="VJN703" s="121"/>
      <c r="VJO703" s="121"/>
      <c r="VJP703" s="121"/>
      <c r="VJQ703" s="121"/>
      <c r="VJR703" s="121"/>
      <c r="VJS703" s="121"/>
      <c r="VJT703" s="121"/>
      <c r="VJU703" s="121"/>
      <c r="VJV703" s="121"/>
      <c r="VJW703" s="121"/>
      <c r="VJX703" s="121"/>
      <c r="VJY703" s="121"/>
      <c r="VJZ703" s="121"/>
      <c r="VKA703" s="121"/>
      <c r="VKB703" s="121"/>
      <c r="VKC703" s="121"/>
      <c r="VKD703" s="121"/>
      <c r="VKE703" s="121"/>
      <c r="VKF703" s="121"/>
      <c r="VKG703" s="121"/>
      <c r="VKH703" s="121"/>
      <c r="VKI703" s="121"/>
      <c r="VKJ703" s="121"/>
      <c r="VKK703" s="121"/>
      <c r="VKL703" s="121"/>
      <c r="VKM703" s="121"/>
      <c r="VKN703" s="121"/>
      <c r="VKO703" s="121"/>
      <c r="VKP703" s="121"/>
      <c r="VKQ703" s="121"/>
      <c r="VKR703" s="121"/>
      <c r="VKS703" s="121"/>
      <c r="VKT703" s="121"/>
      <c r="VKU703" s="121"/>
      <c r="VKV703" s="121"/>
      <c r="VKW703" s="121"/>
      <c r="VKX703" s="121"/>
      <c r="VKY703" s="121"/>
      <c r="VKZ703" s="121"/>
      <c r="VLA703" s="121"/>
      <c r="VLB703" s="121"/>
      <c r="VLC703" s="121"/>
      <c r="VLD703" s="121"/>
      <c r="VLE703" s="121"/>
      <c r="VLF703" s="121"/>
      <c r="VLG703" s="121"/>
      <c r="VLH703" s="121"/>
      <c r="VLI703" s="121"/>
      <c r="VLJ703" s="121"/>
      <c r="VLK703" s="121"/>
      <c r="VLL703" s="121"/>
      <c r="VLM703" s="121"/>
      <c r="VLN703" s="121"/>
      <c r="VLO703" s="121"/>
      <c r="VLP703" s="121"/>
      <c r="VLQ703" s="121"/>
      <c r="VLR703" s="121"/>
      <c r="VLS703" s="121"/>
      <c r="VLT703" s="121"/>
      <c r="VLU703" s="121"/>
      <c r="VLV703" s="121"/>
      <c r="VLW703" s="121"/>
      <c r="VLX703" s="121"/>
      <c r="VLY703" s="121"/>
      <c r="VLZ703" s="121"/>
      <c r="VMA703" s="121"/>
      <c r="VMB703" s="121"/>
      <c r="VMC703" s="121"/>
      <c r="VMD703" s="121"/>
      <c r="VME703" s="121"/>
      <c r="VMF703" s="121"/>
      <c r="VMG703" s="121"/>
      <c r="VMH703" s="121"/>
      <c r="VMI703" s="121"/>
      <c r="VMJ703" s="121"/>
      <c r="VMK703" s="121"/>
      <c r="VML703" s="121"/>
      <c r="VMM703" s="121"/>
      <c r="VMN703" s="121"/>
      <c r="VMO703" s="121"/>
      <c r="VMP703" s="121"/>
      <c r="VMQ703" s="121"/>
      <c r="VMR703" s="121"/>
      <c r="VMS703" s="121"/>
      <c r="VMT703" s="121"/>
      <c r="VMU703" s="121"/>
      <c r="VMV703" s="121"/>
      <c r="VMW703" s="121"/>
      <c r="VMX703" s="121"/>
      <c r="VMY703" s="121"/>
      <c r="VMZ703" s="121"/>
      <c r="VNA703" s="121"/>
      <c r="VNB703" s="121"/>
      <c r="VNC703" s="121"/>
      <c r="VND703" s="121"/>
      <c r="VNE703" s="121"/>
      <c r="VNF703" s="121"/>
      <c r="VNG703" s="121"/>
      <c r="VNH703" s="121"/>
      <c r="VNI703" s="121"/>
      <c r="VNJ703" s="121"/>
      <c r="VNK703" s="121"/>
      <c r="VNL703" s="121"/>
      <c r="VNM703" s="121"/>
      <c r="VNN703" s="121"/>
      <c r="VNO703" s="121"/>
      <c r="VNP703" s="121"/>
      <c r="VNQ703" s="121"/>
      <c r="VNR703" s="121"/>
      <c r="VNS703" s="121"/>
      <c r="VNT703" s="121"/>
      <c r="VNU703" s="121"/>
      <c r="VNV703" s="121"/>
      <c r="VNW703" s="121"/>
      <c r="VNX703" s="121"/>
      <c r="VNY703" s="121"/>
      <c r="VNZ703" s="121"/>
      <c r="VOA703" s="121"/>
      <c r="VOB703" s="121"/>
      <c r="VOC703" s="121"/>
      <c r="VOD703" s="121"/>
      <c r="VOE703" s="121"/>
      <c r="VOF703" s="121"/>
      <c r="VOG703" s="121"/>
      <c r="VOH703" s="121"/>
      <c r="VOI703" s="121"/>
      <c r="VOJ703" s="121"/>
      <c r="VOK703" s="121"/>
      <c r="VOL703" s="121"/>
      <c r="VOM703" s="121"/>
      <c r="VON703" s="121"/>
      <c r="VOO703" s="121"/>
      <c r="VOP703" s="121"/>
      <c r="VOQ703" s="121"/>
      <c r="VOR703" s="121"/>
      <c r="VOS703" s="121"/>
      <c r="VOT703" s="121"/>
      <c r="VOU703" s="121"/>
      <c r="VOV703" s="121"/>
      <c r="VOW703" s="121"/>
      <c r="VOX703" s="121"/>
      <c r="VOY703" s="121"/>
      <c r="VOZ703" s="121"/>
      <c r="VPA703" s="121"/>
      <c r="VPB703" s="121"/>
      <c r="VPC703" s="121"/>
      <c r="VPD703" s="121"/>
      <c r="VPE703" s="121"/>
      <c r="VPF703" s="121"/>
      <c r="VPG703" s="121"/>
      <c r="VPH703" s="121"/>
      <c r="VPI703" s="121"/>
      <c r="VPJ703" s="121"/>
      <c r="VPK703" s="121"/>
      <c r="VPL703" s="121"/>
      <c r="VPM703" s="121"/>
      <c r="VPN703" s="121"/>
      <c r="VPO703" s="121"/>
      <c r="VPP703" s="121"/>
      <c r="VPQ703" s="121"/>
      <c r="VPR703" s="121"/>
      <c r="VPS703" s="121"/>
      <c r="VPT703" s="121"/>
      <c r="VPU703" s="121"/>
      <c r="VPV703" s="121"/>
      <c r="VPW703" s="121"/>
      <c r="VPX703" s="121"/>
      <c r="VPY703" s="121"/>
      <c r="VPZ703" s="121"/>
      <c r="VQA703" s="121"/>
      <c r="VQB703" s="121"/>
      <c r="VQC703" s="121"/>
      <c r="VQD703" s="121"/>
      <c r="VQE703" s="121"/>
      <c r="VQF703" s="121"/>
      <c r="VQG703" s="121"/>
      <c r="VQH703" s="121"/>
      <c r="VQI703" s="121"/>
      <c r="VQJ703" s="121"/>
      <c r="VQK703" s="121"/>
      <c r="VQL703" s="121"/>
      <c r="VQM703" s="121"/>
      <c r="VQN703" s="121"/>
      <c r="VQO703" s="121"/>
      <c r="VQP703" s="121"/>
      <c r="VQQ703" s="121"/>
      <c r="VQR703" s="121"/>
      <c r="VQS703" s="121"/>
      <c r="VQT703" s="121"/>
      <c r="VQU703" s="121"/>
      <c r="VQV703" s="121"/>
      <c r="VQW703" s="121"/>
      <c r="VQX703" s="121"/>
      <c r="VQY703" s="121"/>
      <c r="VQZ703" s="121"/>
      <c r="VRA703" s="121"/>
      <c r="VRB703" s="121"/>
      <c r="VRC703" s="121"/>
      <c r="VRD703" s="121"/>
      <c r="VRE703" s="121"/>
      <c r="VRF703" s="121"/>
      <c r="VRG703" s="121"/>
      <c r="VRH703" s="121"/>
      <c r="VRI703" s="121"/>
      <c r="VRJ703" s="121"/>
      <c r="VRK703" s="121"/>
      <c r="VRL703" s="121"/>
      <c r="VRM703" s="121"/>
      <c r="VRN703" s="121"/>
      <c r="VRO703" s="121"/>
      <c r="VRP703" s="121"/>
      <c r="VRQ703" s="121"/>
      <c r="VRR703" s="121"/>
      <c r="VRS703" s="121"/>
      <c r="VRT703" s="121"/>
      <c r="VRU703" s="121"/>
      <c r="VRV703" s="121"/>
      <c r="VRW703" s="121"/>
      <c r="VRX703" s="121"/>
      <c r="VRY703" s="121"/>
      <c r="VRZ703" s="121"/>
      <c r="VSA703" s="121"/>
      <c r="VSB703" s="121"/>
      <c r="VSC703" s="121"/>
      <c r="VSD703" s="121"/>
      <c r="VSE703" s="121"/>
      <c r="VSF703" s="121"/>
      <c r="VSG703" s="121"/>
      <c r="VSH703" s="121"/>
      <c r="VSI703" s="121"/>
      <c r="VSJ703" s="121"/>
      <c r="VSK703" s="121"/>
      <c r="VSL703" s="121"/>
      <c r="VSM703" s="121"/>
      <c r="VSN703" s="121"/>
      <c r="VSO703" s="121"/>
      <c r="VSP703" s="121"/>
      <c r="VSQ703" s="121"/>
      <c r="VSR703" s="121"/>
      <c r="VSS703" s="121"/>
      <c r="VST703" s="121"/>
      <c r="VSU703" s="121"/>
      <c r="VSV703" s="121"/>
      <c r="VSW703" s="121"/>
      <c r="VSX703" s="121"/>
      <c r="VSY703" s="121"/>
      <c r="VSZ703" s="121"/>
      <c r="VTA703" s="121"/>
      <c r="VTB703" s="121"/>
      <c r="VTC703" s="121"/>
      <c r="VTD703" s="121"/>
      <c r="VTE703" s="121"/>
      <c r="VTF703" s="121"/>
      <c r="VTG703" s="121"/>
      <c r="VTH703" s="121"/>
      <c r="VTI703" s="121"/>
      <c r="VTJ703" s="121"/>
      <c r="VTK703" s="121"/>
      <c r="VTL703" s="121"/>
      <c r="VTM703" s="121"/>
      <c r="VTN703" s="121"/>
      <c r="VTO703" s="121"/>
      <c r="VTP703" s="121"/>
      <c r="VTQ703" s="121"/>
      <c r="VTR703" s="121"/>
      <c r="VTS703" s="121"/>
      <c r="VTT703" s="121"/>
      <c r="VTU703" s="121"/>
      <c r="VTV703" s="121"/>
      <c r="VTW703" s="121"/>
      <c r="VTX703" s="121"/>
      <c r="VTY703" s="121"/>
      <c r="VTZ703" s="121"/>
      <c r="VUA703" s="121"/>
      <c r="VUB703" s="121"/>
      <c r="VUC703" s="121"/>
      <c r="VUD703" s="121"/>
      <c r="VUE703" s="121"/>
      <c r="VUF703" s="121"/>
      <c r="VUG703" s="121"/>
      <c r="VUH703" s="121"/>
      <c r="VUI703" s="121"/>
      <c r="VUJ703" s="121"/>
      <c r="VUK703" s="121"/>
      <c r="VUL703" s="121"/>
      <c r="VUM703" s="121"/>
      <c r="VUN703" s="121"/>
      <c r="VUO703" s="121"/>
      <c r="VUP703" s="121"/>
      <c r="VUQ703" s="121"/>
      <c r="VUR703" s="121"/>
      <c r="VUS703" s="121"/>
      <c r="VUT703" s="121"/>
      <c r="VUU703" s="121"/>
      <c r="VUV703" s="121"/>
      <c r="VUW703" s="121"/>
      <c r="VUX703" s="121"/>
      <c r="VUY703" s="121"/>
      <c r="VUZ703" s="121"/>
      <c r="VVA703" s="121"/>
      <c r="VVB703" s="121"/>
      <c r="VVC703" s="121"/>
      <c r="VVD703" s="121"/>
      <c r="VVE703" s="121"/>
      <c r="VVF703" s="121"/>
      <c r="VVG703" s="121"/>
      <c r="VVH703" s="121"/>
      <c r="VVI703" s="121"/>
      <c r="VVJ703" s="121"/>
      <c r="VVK703" s="121"/>
      <c r="VVL703" s="121"/>
      <c r="VVM703" s="121"/>
      <c r="VVN703" s="121"/>
      <c r="VVO703" s="121"/>
      <c r="VVP703" s="121"/>
      <c r="VVQ703" s="121"/>
      <c r="VVR703" s="121"/>
      <c r="VVS703" s="121"/>
      <c r="VVT703" s="121"/>
      <c r="VVU703" s="121"/>
      <c r="VVV703" s="121"/>
      <c r="VVW703" s="121"/>
      <c r="VVX703" s="121"/>
      <c r="VVY703" s="121"/>
      <c r="VVZ703" s="121"/>
      <c r="VWA703" s="121"/>
      <c r="VWB703" s="121"/>
      <c r="VWC703" s="121"/>
      <c r="VWD703" s="121"/>
      <c r="VWE703" s="121"/>
      <c r="VWF703" s="121"/>
      <c r="VWG703" s="121"/>
      <c r="VWH703" s="121"/>
      <c r="VWI703" s="121"/>
      <c r="VWJ703" s="121"/>
      <c r="VWK703" s="121"/>
      <c r="VWL703" s="121"/>
      <c r="VWM703" s="121"/>
      <c r="VWN703" s="121"/>
      <c r="VWO703" s="121"/>
      <c r="VWP703" s="121"/>
      <c r="VWQ703" s="121"/>
      <c r="VWR703" s="121"/>
      <c r="VWS703" s="121"/>
      <c r="VWT703" s="121"/>
      <c r="VWU703" s="121"/>
      <c r="VWV703" s="121"/>
      <c r="VWW703" s="121"/>
      <c r="VWX703" s="121"/>
      <c r="VWY703" s="121"/>
      <c r="VWZ703" s="121"/>
      <c r="VXA703" s="121"/>
      <c r="VXB703" s="121"/>
      <c r="VXC703" s="121"/>
      <c r="VXD703" s="121"/>
      <c r="VXE703" s="121"/>
      <c r="VXF703" s="121"/>
      <c r="VXG703" s="121"/>
      <c r="VXH703" s="121"/>
      <c r="VXI703" s="121"/>
      <c r="VXJ703" s="121"/>
      <c r="VXK703" s="121"/>
      <c r="VXL703" s="121"/>
      <c r="VXM703" s="121"/>
      <c r="VXN703" s="121"/>
      <c r="VXO703" s="121"/>
      <c r="VXP703" s="121"/>
      <c r="VXQ703" s="121"/>
      <c r="VXR703" s="121"/>
      <c r="VXS703" s="121"/>
      <c r="VXT703" s="121"/>
      <c r="VXU703" s="121"/>
      <c r="VXV703" s="121"/>
      <c r="VXW703" s="121"/>
      <c r="VXX703" s="121"/>
      <c r="VXY703" s="121"/>
      <c r="VXZ703" s="121"/>
      <c r="VYA703" s="121"/>
      <c r="VYB703" s="121"/>
      <c r="VYC703" s="121"/>
      <c r="VYD703" s="121"/>
      <c r="VYE703" s="121"/>
      <c r="VYF703" s="121"/>
      <c r="VYG703" s="121"/>
      <c r="VYH703" s="121"/>
      <c r="VYI703" s="121"/>
      <c r="VYJ703" s="121"/>
      <c r="VYK703" s="121"/>
      <c r="VYL703" s="121"/>
      <c r="VYM703" s="121"/>
      <c r="VYN703" s="121"/>
      <c r="VYO703" s="121"/>
      <c r="VYP703" s="121"/>
      <c r="VYQ703" s="121"/>
      <c r="VYR703" s="121"/>
      <c r="VYS703" s="121"/>
      <c r="VYT703" s="121"/>
      <c r="VYU703" s="121"/>
      <c r="VYV703" s="121"/>
      <c r="VYW703" s="121"/>
      <c r="VYX703" s="121"/>
      <c r="VYY703" s="121"/>
      <c r="VYZ703" s="121"/>
      <c r="VZA703" s="121"/>
      <c r="VZB703" s="121"/>
      <c r="VZC703" s="121"/>
      <c r="VZD703" s="121"/>
      <c r="VZE703" s="121"/>
      <c r="VZF703" s="121"/>
      <c r="VZG703" s="121"/>
      <c r="VZH703" s="121"/>
      <c r="VZI703" s="121"/>
      <c r="VZJ703" s="121"/>
      <c r="VZK703" s="121"/>
      <c r="VZL703" s="121"/>
      <c r="VZM703" s="121"/>
      <c r="VZN703" s="121"/>
      <c r="VZO703" s="121"/>
      <c r="VZP703" s="121"/>
      <c r="VZQ703" s="121"/>
      <c r="VZR703" s="121"/>
      <c r="VZS703" s="121"/>
      <c r="VZT703" s="121"/>
      <c r="VZU703" s="121"/>
      <c r="VZV703" s="121"/>
      <c r="VZW703" s="121"/>
      <c r="VZX703" s="121"/>
      <c r="VZY703" s="121"/>
      <c r="VZZ703" s="121"/>
      <c r="WAA703" s="121"/>
      <c r="WAB703" s="121"/>
      <c r="WAC703" s="121"/>
      <c r="WAD703" s="121"/>
      <c r="WAE703" s="121"/>
      <c r="WAF703" s="121"/>
      <c r="WAG703" s="121"/>
      <c r="WAH703" s="121"/>
      <c r="WAI703" s="121"/>
      <c r="WAJ703" s="121"/>
      <c r="WAK703" s="121"/>
      <c r="WAL703" s="121"/>
      <c r="WAM703" s="121"/>
      <c r="WAN703" s="121"/>
      <c r="WAO703" s="121"/>
      <c r="WAP703" s="121"/>
      <c r="WAQ703" s="121"/>
      <c r="WAR703" s="121"/>
      <c r="WAS703" s="121"/>
      <c r="WAT703" s="121"/>
      <c r="WAU703" s="121"/>
      <c r="WAV703" s="121"/>
      <c r="WAW703" s="121"/>
      <c r="WAX703" s="121"/>
      <c r="WAY703" s="121"/>
      <c r="WAZ703" s="121"/>
      <c r="WBA703" s="121"/>
      <c r="WBB703" s="121"/>
      <c r="WBC703" s="121"/>
      <c r="WBD703" s="121"/>
      <c r="WBE703" s="121"/>
      <c r="WBF703" s="121"/>
      <c r="WBG703" s="121"/>
      <c r="WBH703" s="121"/>
      <c r="WBI703" s="121"/>
      <c r="WBJ703" s="121"/>
      <c r="WBK703" s="121"/>
      <c r="WBL703" s="121"/>
      <c r="WBM703" s="121"/>
      <c r="WBN703" s="121"/>
      <c r="WBO703" s="121"/>
      <c r="WBP703" s="121"/>
      <c r="WBQ703" s="121"/>
      <c r="WBR703" s="121"/>
      <c r="WBS703" s="121"/>
      <c r="WBT703" s="121"/>
      <c r="WBU703" s="121"/>
      <c r="WBV703" s="121"/>
      <c r="WBW703" s="121"/>
      <c r="WBX703" s="121"/>
      <c r="WBY703" s="121"/>
      <c r="WBZ703" s="121"/>
      <c r="WCA703" s="121"/>
      <c r="WCB703" s="121"/>
      <c r="WCC703" s="121"/>
      <c r="WCD703" s="121"/>
      <c r="WCE703" s="121"/>
      <c r="WCF703" s="121"/>
      <c r="WCG703" s="121"/>
      <c r="WCH703" s="121"/>
      <c r="WCI703" s="121"/>
      <c r="WCJ703" s="121"/>
      <c r="WCK703" s="121"/>
      <c r="WCL703" s="121"/>
      <c r="WCM703" s="121"/>
      <c r="WCN703" s="121"/>
      <c r="WCO703" s="121"/>
      <c r="WCP703" s="121"/>
      <c r="WCQ703" s="121"/>
      <c r="WCR703" s="121"/>
      <c r="WCS703" s="121"/>
      <c r="WCT703" s="121"/>
      <c r="WCU703" s="121"/>
      <c r="WCV703" s="121"/>
      <c r="WCW703" s="121"/>
      <c r="WCX703" s="121"/>
      <c r="WCY703" s="121"/>
      <c r="WCZ703" s="121"/>
      <c r="WDA703" s="121"/>
      <c r="WDB703" s="121"/>
      <c r="WDC703" s="121"/>
      <c r="WDD703" s="121"/>
      <c r="WDE703" s="121"/>
      <c r="WDF703" s="121"/>
      <c r="WDG703" s="121"/>
      <c r="WDH703" s="121"/>
      <c r="WDI703" s="121"/>
      <c r="WDJ703" s="121"/>
      <c r="WDK703" s="121"/>
      <c r="WDL703" s="121"/>
      <c r="WDM703" s="121"/>
      <c r="WDN703" s="121"/>
      <c r="WDO703" s="121"/>
      <c r="WDP703" s="121"/>
      <c r="WDQ703" s="121"/>
      <c r="WDR703" s="121"/>
      <c r="WDS703" s="121"/>
      <c r="WDT703" s="121"/>
      <c r="WDU703" s="121"/>
      <c r="WDV703" s="121"/>
      <c r="WDW703" s="121"/>
      <c r="WDX703" s="121"/>
      <c r="WDY703" s="121"/>
      <c r="WDZ703" s="121"/>
      <c r="WEA703" s="121"/>
      <c r="WEB703" s="121"/>
      <c r="WEC703" s="121"/>
      <c r="WED703" s="121"/>
      <c r="WEE703" s="121"/>
      <c r="WEF703" s="121"/>
      <c r="WEG703" s="121"/>
      <c r="WEH703" s="121"/>
      <c r="WEI703" s="121"/>
      <c r="WEJ703" s="121"/>
      <c r="WEK703" s="121"/>
      <c r="WEL703" s="121"/>
      <c r="WEM703" s="121"/>
      <c r="WEN703" s="121"/>
      <c r="WEO703" s="121"/>
      <c r="WEP703" s="121"/>
      <c r="WEQ703" s="121"/>
      <c r="WER703" s="121"/>
      <c r="WES703" s="121"/>
      <c r="WET703" s="121"/>
      <c r="WEU703" s="121"/>
      <c r="WEV703" s="121"/>
      <c r="WEW703" s="121"/>
      <c r="WEX703" s="121"/>
      <c r="WEY703" s="121"/>
      <c r="WEZ703" s="121"/>
      <c r="WFA703" s="121"/>
      <c r="WFB703" s="121"/>
      <c r="WFC703" s="121"/>
      <c r="WFD703" s="121"/>
      <c r="WFE703" s="121"/>
      <c r="WFF703" s="121"/>
      <c r="WFG703" s="121"/>
      <c r="WFH703" s="121"/>
      <c r="WFI703" s="121"/>
      <c r="WFJ703" s="121"/>
      <c r="WFK703" s="121"/>
      <c r="WFL703" s="121"/>
      <c r="WFM703" s="121"/>
      <c r="WFN703" s="121"/>
      <c r="WFO703" s="121"/>
      <c r="WFP703" s="121"/>
      <c r="WFQ703" s="121"/>
      <c r="WFR703" s="121"/>
      <c r="WFS703" s="121"/>
      <c r="WFT703" s="121"/>
      <c r="WFU703" s="121"/>
      <c r="WFV703" s="121"/>
      <c r="WFW703" s="121"/>
      <c r="WFX703" s="121"/>
      <c r="WFY703" s="121"/>
      <c r="WFZ703" s="121"/>
      <c r="WGA703" s="121"/>
      <c r="WGB703" s="121"/>
      <c r="WGC703" s="121"/>
      <c r="WGD703" s="121"/>
      <c r="WGE703" s="121"/>
      <c r="WGF703" s="121"/>
      <c r="WGG703" s="121"/>
      <c r="WGH703" s="121"/>
      <c r="WGI703" s="121"/>
      <c r="WGJ703" s="121"/>
      <c r="WGK703" s="121"/>
      <c r="WGL703" s="121"/>
      <c r="WGM703" s="121"/>
      <c r="WGN703" s="121"/>
      <c r="WGO703" s="121"/>
      <c r="WGP703" s="121"/>
      <c r="WGQ703" s="121"/>
      <c r="WGR703" s="121"/>
      <c r="WGS703" s="121"/>
      <c r="WGT703" s="121"/>
      <c r="WGU703" s="121"/>
      <c r="WGV703" s="121"/>
      <c r="WGW703" s="121"/>
      <c r="WGX703" s="121"/>
      <c r="WGY703" s="121"/>
      <c r="WGZ703" s="121"/>
      <c r="WHA703" s="121"/>
      <c r="WHB703" s="121"/>
      <c r="WHC703" s="121"/>
      <c r="WHD703" s="121"/>
      <c r="WHE703" s="121"/>
      <c r="WHF703" s="121"/>
      <c r="WHG703" s="121"/>
      <c r="WHH703" s="121"/>
      <c r="WHI703" s="121"/>
      <c r="WHJ703" s="121"/>
      <c r="WHK703" s="121"/>
      <c r="WHL703" s="121"/>
      <c r="WHM703" s="121"/>
      <c r="WHN703" s="121"/>
      <c r="WHO703" s="121"/>
      <c r="WHP703" s="121"/>
      <c r="WHQ703" s="121"/>
      <c r="WHR703" s="121"/>
      <c r="WHS703" s="121"/>
      <c r="WHT703" s="121"/>
      <c r="WHU703" s="121"/>
      <c r="WHV703" s="121"/>
      <c r="WHW703" s="121"/>
      <c r="WHX703" s="121"/>
      <c r="WHY703" s="121"/>
      <c r="WHZ703" s="121"/>
      <c r="WIA703" s="121"/>
      <c r="WIB703" s="121"/>
      <c r="WIC703" s="121"/>
      <c r="WID703" s="121"/>
      <c r="WIE703" s="121"/>
      <c r="WIF703" s="121"/>
      <c r="WIG703" s="121"/>
      <c r="WIH703" s="121"/>
      <c r="WII703" s="121"/>
      <c r="WIJ703" s="121"/>
      <c r="WIK703" s="121"/>
      <c r="WIL703" s="121"/>
      <c r="WIM703" s="121"/>
      <c r="WIN703" s="121"/>
      <c r="WIO703" s="121"/>
      <c r="WIP703" s="121"/>
      <c r="WIQ703" s="121"/>
      <c r="WIR703" s="121"/>
      <c r="WIS703" s="121"/>
      <c r="WIT703" s="121"/>
      <c r="WIU703" s="121"/>
      <c r="WIV703" s="121"/>
      <c r="WIW703" s="121"/>
      <c r="WIX703" s="121"/>
      <c r="WIY703" s="121"/>
      <c r="WIZ703" s="121"/>
      <c r="WJA703" s="121"/>
      <c r="WJB703" s="121"/>
      <c r="WJC703" s="121"/>
      <c r="WJD703" s="121"/>
      <c r="WJE703" s="121"/>
      <c r="WJF703" s="121"/>
      <c r="WJG703" s="121"/>
      <c r="WJH703" s="121"/>
      <c r="WJI703" s="121"/>
      <c r="WJJ703" s="121"/>
      <c r="WJK703" s="121"/>
      <c r="WJL703" s="121"/>
      <c r="WJM703" s="121"/>
      <c r="WJN703" s="121"/>
      <c r="WJO703" s="121"/>
      <c r="WJP703" s="121"/>
      <c r="WJQ703" s="121"/>
      <c r="WJR703" s="121"/>
      <c r="WJS703" s="121"/>
      <c r="WJT703" s="121"/>
      <c r="WJU703" s="121"/>
      <c r="WJV703" s="121"/>
      <c r="WJW703" s="121"/>
      <c r="WJX703" s="121"/>
      <c r="WJY703" s="121"/>
      <c r="WJZ703" s="121"/>
      <c r="WKA703" s="121"/>
      <c r="WKB703" s="121"/>
      <c r="WKC703" s="121"/>
      <c r="WKD703" s="121"/>
      <c r="WKE703" s="121"/>
      <c r="WKF703" s="121"/>
      <c r="WKG703" s="121"/>
      <c r="WKH703" s="121"/>
      <c r="WKI703" s="121"/>
      <c r="WKJ703" s="121"/>
      <c r="WKK703" s="121"/>
      <c r="WKL703" s="121"/>
      <c r="WKM703" s="121"/>
      <c r="WKN703" s="121"/>
      <c r="WKO703" s="121"/>
      <c r="WKP703" s="121"/>
      <c r="WKQ703" s="121"/>
      <c r="WKR703" s="121"/>
      <c r="WKS703" s="121"/>
      <c r="WKT703" s="121"/>
      <c r="WKU703" s="121"/>
      <c r="WKV703" s="121"/>
      <c r="WKW703" s="121"/>
      <c r="WKX703" s="121"/>
      <c r="WKY703" s="121"/>
      <c r="WKZ703" s="121"/>
      <c r="WLA703" s="121"/>
      <c r="WLB703" s="121"/>
      <c r="WLC703" s="121"/>
      <c r="WLD703" s="121"/>
      <c r="WLE703" s="121"/>
      <c r="WLF703" s="121"/>
      <c r="WLG703" s="121"/>
      <c r="WLH703" s="121"/>
      <c r="WLI703" s="121"/>
      <c r="WLJ703" s="121"/>
      <c r="WLK703" s="121"/>
      <c r="WLL703" s="121"/>
      <c r="WLM703" s="121"/>
      <c r="WLN703" s="121"/>
      <c r="WLO703" s="121"/>
      <c r="WLP703" s="121"/>
      <c r="WLQ703" s="121"/>
      <c r="WLR703" s="121"/>
      <c r="WLS703" s="121"/>
      <c r="WLT703" s="121"/>
      <c r="WLU703" s="121"/>
      <c r="WLV703" s="121"/>
      <c r="WLW703" s="121"/>
      <c r="WLX703" s="121"/>
      <c r="WLY703" s="121"/>
      <c r="WLZ703" s="121"/>
      <c r="WMA703" s="121"/>
      <c r="WMB703" s="121"/>
      <c r="WMC703" s="121"/>
      <c r="WMD703" s="121"/>
      <c r="WME703" s="121"/>
      <c r="WMF703" s="121"/>
      <c r="WMG703" s="121"/>
      <c r="WMH703" s="121"/>
      <c r="WMI703" s="121"/>
      <c r="WMJ703" s="121"/>
      <c r="WMK703" s="121"/>
      <c r="WML703" s="121"/>
      <c r="WMM703" s="121"/>
      <c r="WMN703" s="121"/>
      <c r="WMO703" s="121"/>
      <c r="WMP703" s="121"/>
      <c r="WMQ703" s="121"/>
      <c r="WMR703" s="121"/>
      <c r="WMS703" s="121"/>
      <c r="WMT703" s="121"/>
      <c r="WMU703" s="121"/>
      <c r="WMV703" s="121"/>
      <c r="WMW703" s="121"/>
      <c r="WMX703" s="121"/>
      <c r="WMY703" s="121"/>
      <c r="WMZ703" s="121"/>
      <c r="WNA703" s="121"/>
      <c r="WNB703" s="121"/>
      <c r="WNC703" s="121"/>
      <c r="WND703" s="121"/>
      <c r="WNE703" s="121"/>
      <c r="WNF703" s="121"/>
      <c r="WNG703" s="121"/>
      <c r="WNH703" s="121"/>
      <c r="WNI703" s="121"/>
      <c r="WNJ703" s="121"/>
      <c r="WNK703" s="121"/>
      <c r="WNL703" s="121"/>
      <c r="WNM703" s="121"/>
      <c r="WNN703" s="121"/>
      <c r="WNO703" s="121"/>
      <c r="WNP703" s="121"/>
      <c r="WNQ703" s="121"/>
      <c r="WNR703" s="121"/>
      <c r="WNS703" s="121"/>
      <c r="WNT703" s="121"/>
      <c r="WNU703" s="121"/>
      <c r="WNV703" s="121"/>
      <c r="WNW703" s="121"/>
      <c r="WNX703" s="121"/>
      <c r="WNY703" s="121"/>
      <c r="WNZ703" s="121"/>
      <c r="WOA703" s="121"/>
      <c r="WOB703" s="121"/>
      <c r="WOC703" s="121"/>
      <c r="WOD703" s="121"/>
      <c r="WOE703" s="121"/>
      <c r="WOF703" s="121"/>
      <c r="WOG703" s="121"/>
      <c r="WOH703" s="121"/>
      <c r="WOI703" s="121"/>
      <c r="WOJ703" s="121"/>
      <c r="WOK703" s="121"/>
      <c r="WOL703" s="121"/>
      <c r="WOM703" s="121"/>
      <c r="WON703" s="121"/>
      <c r="WOO703" s="121"/>
      <c r="WOP703" s="121"/>
      <c r="WOQ703" s="121"/>
      <c r="WOR703" s="121"/>
      <c r="WOS703" s="121"/>
      <c r="WOT703" s="121"/>
      <c r="WOU703" s="121"/>
      <c r="WOV703" s="121"/>
      <c r="WOW703" s="121"/>
      <c r="WOX703" s="121"/>
      <c r="WOY703" s="121"/>
      <c r="WOZ703" s="121"/>
      <c r="WPA703" s="121"/>
      <c r="WPB703" s="121"/>
      <c r="WPC703" s="121"/>
      <c r="WPD703" s="121"/>
      <c r="WPE703" s="121"/>
      <c r="WPF703" s="121"/>
      <c r="WPG703" s="121"/>
      <c r="WPH703" s="121"/>
      <c r="WPI703" s="121"/>
      <c r="WPJ703" s="121"/>
      <c r="WPK703" s="121"/>
      <c r="WPL703" s="121"/>
      <c r="WPM703" s="121"/>
      <c r="WPN703" s="121"/>
      <c r="WPO703" s="121"/>
      <c r="WPP703" s="121"/>
      <c r="WPQ703" s="121"/>
      <c r="WPR703" s="121"/>
      <c r="WPS703" s="121"/>
      <c r="WPT703" s="121"/>
      <c r="WPU703" s="121"/>
      <c r="WPV703" s="121"/>
      <c r="WPW703" s="121"/>
      <c r="WPX703" s="121"/>
      <c r="WPY703" s="121"/>
      <c r="WPZ703" s="121"/>
      <c r="WQA703" s="121"/>
      <c r="WQB703" s="121"/>
      <c r="WQC703" s="121"/>
      <c r="WQD703" s="121"/>
      <c r="WQE703" s="121"/>
      <c r="WQF703" s="121"/>
      <c r="WQG703" s="121"/>
      <c r="WQH703" s="121"/>
      <c r="WQI703" s="121"/>
      <c r="WQJ703" s="121"/>
      <c r="WQK703" s="121"/>
      <c r="WQL703" s="121"/>
      <c r="WQM703" s="121"/>
      <c r="WQN703" s="121"/>
      <c r="WQO703" s="121"/>
      <c r="WQP703" s="121"/>
      <c r="WQQ703" s="121"/>
      <c r="WQR703" s="121"/>
      <c r="WQS703" s="121"/>
      <c r="WQT703" s="121"/>
      <c r="WQU703" s="121"/>
      <c r="WQV703" s="121"/>
      <c r="WQW703" s="121"/>
      <c r="WQX703" s="121"/>
      <c r="WQY703" s="121"/>
      <c r="WQZ703" s="121"/>
      <c r="WRA703" s="121"/>
      <c r="WRB703" s="121"/>
      <c r="WRC703" s="121"/>
      <c r="WRD703" s="121"/>
      <c r="WRE703" s="121"/>
      <c r="WRF703" s="121"/>
      <c r="WRG703" s="121"/>
      <c r="WRH703" s="121"/>
      <c r="WRI703" s="121"/>
      <c r="WRJ703" s="121"/>
      <c r="WRK703" s="121"/>
      <c r="WRL703" s="121"/>
      <c r="WRM703" s="121"/>
      <c r="WRN703" s="121"/>
      <c r="WRO703" s="121"/>
      <c r="WRP703" s="121"/>
      <c r="WRQ703" s="121"/>
      <c r="WRR703" s="121"/>
      <c r="WRS703" s="121"/>
      <c r="WRT703" s="121"/>
      <c r="WRU703" s="121"/>
      <c r="WRV703" s="121"/>
      <c r="WRW703" s="121"/>
      <c r="WRX703" s="121"/>
      <c r="WRY703" s="121"/>
      <c r="WRZ703" s="121"/>
      <c r="WSA703" s="121"/>
      <c r="WSB703" s="121"/>
      <c r="WSC703" s="121"/>
      <c r="WSD703" s="121"/>
      <c r="WSE703" s="121"/>
      <c r="WSF703" s="121"/>
      <c r="WSG703" s="121"/>
      <c r="WSH703" s="121"/>
      <c r="WSI703" s="121"/>
      <c r="WSJ703" s="121"/>
      <c r="WSK703" s="121"/>
      <c r="WSL703" s="121"/>
      <c r="WSM703" s="121"/>
      <c r="WSN703" s="121"/>
      <c r="WSO703" s="121"/>
      <c r="WSP703" s="121"/>
      <c r="WSQ703" s="121"/>
      <c r="WSR703" s="121"/>
      <c r="WSS703" s="121"/>
      <c r="WST703" s="121"/>
      <c r="WSU703" s="121"/>
      <c r="WSV703" s="121"/>
      <c r="WSW703" s="121"/>
      <c r="WSX703" s="121"/>
      <c r="WSY703" s="121"/>
      <c r="WSZ703" s="121"/>
      <c r="WTA703" s="121"/>
      <c r="WTB703" s="121"/>
      <c r="WTC703" s="121"/>
      <c r="WTD703" s="121"/>
      <c r="WTE703" s="121"/>
      <c r="WTF703" s="121"/>
      <c r="WTG703" s="121"/>
      <c r="WTH703" s="121"/>
      <c r="WTI703" s="121"/>
      <c r="WTJ703" s="121"/>
      <c r="WTK703" s="121"/>
      <c r="WTL703" s="121"/>
      <c r="WTM703" s="121"/>
      <c r="WTN703" s="121"/>
      <c r="WTO703" s="121"/>
      <c r="WTP703" s="121"/>
      <c r="WTQ703" s="121"/>
      <c r="WTR703" s="121"/>
      <c r="WTS703" s="121"/>
      <c r="WTT703" s="121"/>
      <c r="WTU703" s="121"/>
      <c r="WTV703" s="121"/>
      <c r="WTW703" s="121"/>
      <c r="WTX703" s="121"/>
      <c r="WTY703" s="121"/>
      <c r="WTZ703" s="121"/>
      <c r="WUA703" s="121"/>
      <c r="WUB703" s="121"/>
      <c r="WUC703" s="121"/>
      <c r="WUD703" s="121"/>
      <c r="WUE703" s="121"/>
      <c r="WUF703" s="121"/>
      <c r="WUG703" s="121"/>
      <c r="WUH703" s="121"/>
      <c r="WUI703" s="121"/>
      <c r="WUJ703" s="121"/>
      <c r="WUK703" s="121"/>
      <c r="WUL703" s="121"/>
      <c r="WUM703" s="121"/>
      <c r="WUN703" s="121"/>
      <c r="WUO703" s="121"/>
      <c r="WUP703" s="121"/>
      <c r="WUQ703" s="121"/>
      <c r="WUR703" s="121"/>
      <c r="WUS703" s="121"/>
      <c r="WUT703" s="121"/>
      <c r="WUU703" s="121"/>
      <c r="WUV703" s="121"/>
      <c r="WUW703" s="121"/>
      <c r="WUX703" s="121"/>
      <c r="WUY703" s="121"/>
      <c r="WUZ703" s="121"/>
      <c r="WVA703" s="121"/>
      <c r="WVB703" s="121"/>
      <c r="WVC703" s="121"/>
      <c r="WVD703" s="121"/>
      <c r="WVE703" s="121"/>
      <c r="WVF703" s="121"/>
      <c r="WVG703" s="121"/>
      <c r="WVH703" s="121"/>
      <c r="WVI703" s="121"/>
      <c r="WVJ703" s="121"/>
      <c r="WVK703" s="121"/>
      <c r="WVL703" s="121"/>
      <c r="WVM703" s="121"/>
      <c r="WVN703" s="121"/>
      <c r="WVO703" s="121"/>
      <c r="WVP703" s="121"/>
      <c r="WVQ703" s="121"/>
      <c r="WVR703" s="121"/>
      <c r="WVS703" s="121"/>
      <c r="WVT703" s="121"/>
      <c r="WVU703" s="121"/>
      <c r="WVV703" s="121"/>
      <c r="WVW703" s="121"/>
      <c r="WVX703" s="121"/>
      <c r="WVY703" s="121"/>
      <c r="WVZ703" s="121"/>
      <c r="WWA703" s="121"/>
      <c r="WWB703" s="121"/>
      <c r="WWC703" s="121"/>
      <c r="WWD703" s="121"/>
      <c r="WWE703" s="121"/>
      <c r="WWF703" s="121"/>
      <c r="WWG703" s="121"/>
      <c r="WWH703" s="121"/>
      <c r="WWI703" s="121"/>
      <c r="WWJ703" s="121"/>
      <c r="WWK703" s="121"/>
      <c r="WWL703" s="121"/>
      <c r="WWM703" s="121"/>
      <c r="WWN703" s="121"/>
      <c r="WWO703" s="121"/>
      <c r="WWP703" s="121"/>
      <c r="WWQ703" s="121"/>
      <c r="WWR703" s="121"/>
      <c r="WWS703" s="121"/>
      <c r="WWT703" s="121"/>
      <c r="WWU703" s="121"/>
      <c r="WWV703" s="121"/>
      <c r="WWW703" s="121"/>
      <c r="WWX703" s="121"/>
      <c r="WWY703" s="121"/>
      <c r="WWZ703" s="121"/>
      <c r="WXA703" s="121"/>
      <c r="WXB703" s="121"/>
      <c r="WXC703" s="121"/>
      <c r="WXD703" s="121"/>
      <c r="WXE703" s="121"/>
      <c r="WXF703" s="121"/>
      <c r="WXG703" s="121"/>
      <c r="WXH703" s="121"/>
      <c r="WXI703" s="121"/>
      <c r="WXJ703" s="121"/>
      <c r="WXK703" s="121"/>
      <c r="WXL703" s="121"/>
      <c r="WXM703" s="121"/>
      <c r="WXN703" s="121"/>
      <c r="WXO703" s="121"/>
      <c r="WXP703" s="121"/>
      <c r="WXQ703" s="121"/>
      <c r="WXR703" s="121"/>
      <c r="WXS703" s="121"/>
      <c r="WXT703" s="121"/>
      <c r="WXU703" s="121"/>
      <c r="WXV703" s="121"/>
      <c r="WXW703" s="121"/>
      <c r="WXX703" s="121"/>
      <c r="WXY703" s="121"/>
      <c r="WXZ703" s="121"/>
      <c r="WYA703" s="121"/>
      <c r="WYB703" s="121"/>
      <c r="WYC703" s="121"/>
      <c r="WYD703" s="121"/>
      <c r="WYE703" s="121"/>
      <c r="WYF703" s="121"/>
      <c r="WYG703" s="121"/>
      <c r="WYH703" s="121"/>
      <c r="WYI703" s="121"/>
      <c r="WYJ703" s="121"/>
      <c r="WYK703" s="121"/>
      <c r="WYL703" s="121"/>
      <c r="WYM703" s="121"/>
      <c r="WYN703" s="121"/>
      <c r="WYO703" s="121"/>
      <c r="WYP703" s="121"/>
      <c r="WYQ703" s="121"/>
      <c r="WYR703" s="121"/>
      <c r="WYS703" s="121"/>
      <c r="WYT703" s="121"/>
      <c r="WYU703" s="121"/>
      <c r="WYV703" s="121"/>
      <c r="WYW703" s="121"/>
      <c r="WYX703" s="121"/>
      <c r="WYY703" s="121"/>
      <c r="WYZ703" s="121"/>
      <c r="WZA703" s="121"/>
      <c r="WZB703" s="121"/>
      <c r="WZC703" s="121"/>
      <c r="WZD703" s="121"/>
      <c r="WZE703" s="121"/>
      <c r="WZF703" s="121"/>
      <c r="WZG703" s="121"/>
      <c r="WZH703" s="121"/>
      <c r="WZI703" s="121"/>
      <c r="WZJ703" s="121"/>
      <c r="WZK703" s="121"/>
      <c r="WZL703" s="121"/>
      <c r="WZM703" s="121"/>
      <c r="WZN703" s="121"/>
      <c r="WZO703" s="121"/>
      <c r="WZP703" s="121"/>
      <c r="WZQ703" s="121"/>
      <c r="WZR703" s="121"/>
      <c r="WZS703" s="121"/>
      <c r="WZT703" s="121"/>
      <c r="WZU703" s="121"/>
      <c r="WZV703" s="121"/>
      <c r="WZW703" s="121"/>
      <c r="WZX703" s="121"/>
      <c r="WZY703" s="121"/>
      <c r="WZZ703" s="121"/>
      <c r="XAA703" s="121"/>
      <c r="XAB703" s="121"/>
      <c r="XAC703" s="121"/>
      <c r="XAD703" s="121"/>
      <c r="XAE703" s="121"/>
      <c r="XAF703" s="121"/>
      <c r="XAG703" s="121"/>
      <c r="XAH703" s="121"/>
      <c r="XAI703" s="121"/>
      <c r="XAJ703" s="121"/>
      <c r="XAK703" s="121"/>
      <c r="XAL703" s="121"/>
      <c r="XAM703" s="121"/>
      <c r="XAN703" s="121"/>
      <c r="XAO703" s="121"/>
      <c r="XAP703" s="121"/>
      <c r="XAQ703" s="121"/>
      <c r="XAR703" s="121"/>
      <c r="XAS703" s="121"/>
      <c r="XAT703" s="121"/>
      <c r="XAU703" s="121"/>
      <c r="XAV703" s="121"/>
      <c r="XAW703" s="121"/>
      <c r="XAX703" s="121"/>
      <c r="XAY703" s="121"/>
      <c r="XAZ703" s="121"/>
      <c r="XBA703" s="121"/>
      <c r="XBB703" s="121"/>
      <c r="XBC703" s="121"/>
      <c r="XBD703" s="121"/>
      <c r="XBE703" s="121"/>
      <c r="XBF703" s="121"/>
      <c r="XBG703" s="121"/>
      <c r="XBH703" s="121"/>
      <c r="XBI703" s="121"/>
      <c r="XBJ703" s="121"/>
      <c r="XBK703" s="121"/>
      <c r="XBL703" s="121"/>
      <c r="XBM703" s="121"/>
      <c r="XBN703" s="121"/>
      <c r="XBO703" s="121"/>
      <c r="XBP703" s="121"/>
      <c r="XBQ703" s="121"/>
      <c r="XBR703" s="121"/>
      <c r="XBS703" s="121"/>
      <c r="XBT703" s="121"/>
      <c r="XBU703" s="121"/>
      <c r="XBV703" s="121"/>
      <c r="XBW703" s="121"/>
      <c r="XBX703" s="121"/>
      <c r="XBY703" s="121"/>
      <c r="XBZ703" s="121"/>
      <c r="XCA703" s="121"/>
      <c r="XCB703" s="121"/>
      <c r="XCC703" s="121"/>
      <c r="XCD703" s="121"/>
      <c r="XCE703" s="121"/>
      <c r="XCF703" s="121"/>
      <c r="XCG703" s="121"/>
      <c r="XCH703" s="121"/>
      <c r="XCI703" s="121"/>
      <c r="XCJ703" s="121"/>
      <c r="XCK703" s="121"/>
      <c r="XCL703" s="121"/>
      <c r="XCM703" s="121"/>
      <c r="XCN703" s="121"/>
      <c r="XCO703" s="121"/>
      <c r="XCP703" s="121"/>
      <c r="XCQ703" s="121"/>
      <c r="XCR703" s="121"/>
      <c r="XCS703" s="121"/>
      <c r="XCT703" s="121"/>
      <c r="XCU703" s="121"/>
      <c r="XCV703" s="121"/>
      <c r="XCW703" s="121"/>
      <c r="XCX703" s="121"/>
      <c r="XCY703" s="121"/>
      <c r="XCZ703" s="121"/>
      <c r="XDA703" s="121"/>
      <c r="XDB703" s="121"/>
      <c r="XDC703" s="121"/>
      <c r="XDD703" s="121"/>
      <c r="XDE703" s="121"/>
      <c r="XDF703" s="121"/>
      <c r="XDG703" s="121"/>
      <c r="XDH703" s="121"/>
      <c r="XDI703" s="121"/>
      <c r="XDJ703" s="121"/>
      <c r="XDK703" s="121"/>
      <c r="XDL703" s="121"/>
      <c r="XDM703" s="121"/>
      <c r="XDN703" s="121"/>
      <c r="XDO703" s="121"/>
      <c r="XDP703" s="121"/>
      <c r="XDQ703" s="121"/>
      <c r="XDR703" s="121"/>
      <c r="XDS703" s="121"/>
      <c r="XDT703" s="121"/>
      <c r="XDU703" s="121"/>
      <c r="XDV703" s="121"/>
      <c r="XDW703" s="121"/>
      <c r="XDX703" s="121"/>
      <c r="XDY703" s="121"/>
      <c r="XDZ703" s="121"/>
      <c r="XEA703" s="121"/>
      <c r="XEB703" s="121"/>
      <c r="XEC703" s="121"/>
      <c r="XED703" s="121"/>
      <c r="XEE703" s="121"/>
      <c r="XEF703" s="121"/>
      <c r="XEG703" s="121"/>
      <c r="XEH703" s="121"/>
      <c r="XEI703" s="121"/>
      <c r="XEJ703" s="121"/>
      <c r="XEK703" s="121"/>
      <c r="XEL703" s="121"/>
      <c r="XEM703" s="121"/>
      <c r="XEN703" s="121"/>
      <c r="XEO703" s="121"/>
      <c r="XEP703" s="121"/>
      <c r="XEQ703" s="121"/>
      <c r="XER703" s="121"/>
      <c r="XES703" s="121"/>
      <c r="XET703" s="121"/>
      <c r="XEU703" s="121"/>
      <c r="XEV703" s="121"/>
      <c r="XEW703" s="121"/>
      <c r="XEX703" s="121"/>
      <c r="XEY703" s="121"/>
      <c r="XEZ703" s="121"/>
      <c r="XFA703" s="121"/>
      <c r="XFB703" s="121"/>
      <c r="XFC703" s="121"/>
      <c r="XFD703" s="121"/>
    </row>
    <row r="704" spans="1:16384" ht="9" customHeight="1" x14ac:dyDescent="0.15">
      <c r="A704" s="28" t="s">
        <v>111</v>
      </c>
      <c r="B704" s="28">
        <f t="shared" si="37"/>
        <v>1</v>
      </c>
      <c r="C704" s="28">
        <v>1</v>
      </c>
      <c r="D704" s="37">
        <v>0</v>
      </c>
      <c r="E704" s="28"/>
      <c r="F704" s="37">
        <v>0</v>
      </c>
      <c r="G704" s="28"/>
      <c r="H704" s="197">
        <f t="shared" si="38"/>
        <v>719</v>
      </c>
      <c r="I704" s="186">
        <v>243</v>
      </c>
      <c r="J704" s="186">
        <v>277</v>
      </c>
      <c r="K704" s="186">
        <v>199</v>
      </c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  <c r="BL704" s="121"/>
      <c r="BM704" s="121"/>
      <c r="BN704" s="121"/>
      <c r="BO704" s="121"/>
      <c r="BP704" s="121"/>
      <c r="BQ704" s="121"/>
      <c r="BR704" s="121"/>
      <c r="BS704" s="121"/>
      <c r="BT704" s="121"/>
      <c r="BU704" s="121"/>
      <c r="BV704" s="121"/>
      <c r="BW704" s="121"/>
      <c r="BX704" s="121"/>
      <c r="BY704" s="121"/>
      <c r="BZ704" s="121"/>
      <c r="CA704" s="121"/>
      <c r="CB704" s="121"/>
      <c r="CC704" s="121"/>
      <c r="CD704" s="121"/>
      <c r="CE704" s="121"/>
      <c r="CF704" s="121"/>
      <c r="CG704" s="121"/>
      <c r="CH704" s="121"/>
      <c r="CI704" s="121"/>
      <c r="CJ704" s="121"/>
      <c r="CK704" s="121"/>
      <c r="CL704" s="121"/>
      <c r="CM704" s="121"/>
      <c r="CN704" s="121"/>
      <c r="CO704" s="121"/>
      <c r="CP704" s="121"/>
      <c r="CQ704" s="121"/>
      <c r="CR704" s="121"/>
      <c r="CS704" s="121"/>
      <c r="CT704" s="121"/>
      <c r="CU704" s="121"/>
      <c r="CV704" s="121"/>
      <c r="CW704" s="121"/>
      <c r="CX704" s="121"/>
      <c r="CY704" s="121"/>
      <c r="CZ704" s="121"/>
      <c r="DA704" s="121"/>
      <c r="DB704" s="121"/>
      <c r="DC704" s="121"/>
      <c r="DD704" s="121"/>
      <c r="DE704" s="121"/>
      <c r="DF704" s="121"/>
      <c r="DG704" s="121"/>
      <c r="DH704" s="121"/>
      <c r="DI704" s="121"/>
      <c r="DJ704" s="121"/>
      <c r="DK704" s="121"/>
      <c r="DL704" s="121"/>
      <c r="DM704" s="121"/>
      <c r="DN704" s="121"/>
      <c r="DO704" s="121"/>
      <c r="DP704" s="121"/>
      <c r="DQ704" s="121"/>
      <c r="DR704" s="121"/>
      <c r="DS704" s="121"/>
      <c r="DT704" s="121"/>
      <c r="DU704" s="121"/>
      <c r="DV704" s="121"/>
      <c r="DW704" s="121"/>
      <c r="DX704" s="121"/>
      <c r="DY704" s="121"/>
      <c r="DZ704" s="121"/>
      <c r="EA704" s="121"/>
      <c r="EB704" s="121"/>
      <c r="EC704" s="121"/>
      <c r="ED704" s="121"/>
      <c r="EE704" s="121"/>
      <c r="EF704" s="121"/>
      <c r="EG704" s="121"/>
      <c r="EH704" s="121"/>
      <c r="EI704" s="121"/>
      <c r="EJ704" s="121"/>
      <c r="EK704" s="121"/>
      <c r="EL704" s="121"/>
      <c r="EM704" s="121"/>
      <c r="EN704" s="121"/>
      <c r="EO704" s="121"/>
      <c r="EP704" s="121"/>
      <c r="EQ704" s="121"/>
      <c r="ER704" s="121"/>
      <c r="ES704" s="121"/>
      <c r="ET704" s="121"/>
      <c r="EU704" s="121"/>
      <c r="EV704" s="121"/>
      <c r="EW704" s="121"/>
      <c r="EX704" s="121"/>
      <c r="EY704" s="121"/>
      <c r="EZ704" s="121"/>
      <c r="FA704" s="121"/>
      <c r="FB704" s="121"/>
      <c r="FC704" s="121"/>
      <c r="FD704" s="121"/>
      <c r="FE704" s="121"/>
      <c r="FF704" s="121"/>
      <c r="FG704" s="121"/>
      <c r="FH704" s="121"/>
      <c r="FI704" s="121"/>
      <c r="FJ704" s="121"/>
      <c r="FK704" s="121"/>
      <c r="FL704" s="121"/>
      <c r="FM704" s="121"/>
      <c r="FN704" s="121"/>
      <c r="FO704" s="121"/>
      <c r="FP704" s="121"/>
      <c r="FQ704" s="121"/>
      <c r="FR704" s="121"/>
      <c r="FS704" s="121"/>
      <c r="FT704" s="121"/>
      <c r="FU704" s="121"/>
      <c r="FV704" s="121"/>
      <c r="FW704" s="121"/>
      <c r="FX704" s="121"/>
      <c r="FY704" s="121"/>
      <c r="FZ704" s="121"/>
      <c r="GA704" s="121"/>
      <c r="GB704" s="121"/>
      <c r="GC704" s="121"/>
      <c r="GD704" s="121"/>
      <c r="GE704" s="121"/>
      <c r="GF704" s="121"/>
      <c r="GG704" s="121"/>
      <c r="GH704" s="121"/>
      <c r="GI704" s="121"/>
      <c r="GJ704" s="121"/>
      <c r="GK704" s="121"/>
      <c r="GL704" s="121"/>
      <c r="GM704" s="121"/>
      <c r="GN704" s="121"/>
      <c r="GO704" s="121"/>
      <c r="GP704" s="121"/>
      <c r="GQ704" s="121"/>
      <c r="GR704" s="121"/>
      <c r="GS704" s="121"/>
      <c r="GT704" s="121"/>
      <c r="GU704" s="121"/>
      <c r="GV704" s="121"/>
      <c r="GW704" s="121"/>
      <c r="GX704" s="121"/>
      <c r="GY704" s="121"/>
      <c r="GZ704" s="121"/>
      <c r="HA704" s="121"/>
      <c r="HB704" s="121"/>
      <c r="HC704" s="121"/>
      <c r="HD704" s="121"/>
      <c r="HE704" s="121"/>
      <c r="HF704" s="121"/>
      <c r="HG704" s="121"/>
      <c r="HH704" s="121"/>
      <c r="HI704" s="121"/>
      <c r="HJ704" s="121"/>
      <c r="HK704" s="121"/>
      <c r="HL704" s="121"/>
      <c r="HM704" s="121"/>
      <c r="HN704" s="121"/>
      <c r="HO704" s="121"/>
      <c r="HP704" s="121"/>
      <c r="HQ704" s="121"/>
      <c r="HR704" s="121"/>
      <c r="HS704" s="121"/>
      <c r="HT704" s="121"/>
      <c r="HU704" s="121"/>
      <c r="HV704" s="121"/>
      <c r="HW704" s="121"/>
      <c r="HX704" s="121"/>
      <c r="HY704" s="121"/>
      <c r="HZ704" s="121"/>
      <c r="IA704" s="121"/>
      <c r="IB704" s="121"/>
      <c r="IC704" s="121"/>
      <c r="ID704" s="121"/>
      <c r="IE704" s="121"/>
      <c r="IF704" s="121"/>
      <c r="IG704" s="121"/>
      <c r="IH704" s="121"/>
      <c r="II704" s="121"/>
      <c r="IJ704" s="121"/>
      <c r="IK704" s="121"/>
      <c r="IL704" s="121"/>
      <c r="IM704" s="121"/>
      <c r="IN704" s="121"/>
      <c r="IO704" s="121"/>
      <c r="IP704" s="121"/>
      <c r="IQ704" s="121"/>
      <c r="IR704" s="121"/>
      <c r="IS704" s="121"/>
      <c r="IT704" s="121"/>
      <c r="IU704" s="121"/>
      <c r="IV704" s="121"/>
      <c r="IW704" s="121"/>
      <c r="IX704" s="121"/>
      <c r="IY704" s="121"/>
      <c r="IZ704" s="121"/>
      <c r="JA704" s="121"/>
      <c r="JB704" s="121"/>
      <c r="JC704" s="121"/>
      <c r="JD704" s="121"/>
      <c r="JE704" s="121"/>
      <c r="JF704" s="121"/>
      <c r="JG704" s="121"/>
      <c r="JH704" s="121"/>
      <c r="JI704" s="121"/>
      <c r="JJ704" s="121"/>
      <c r="JK704" s="121"/>
      <c r="JL704" s="121"/>
      <c r="JM704" s="121"/>
      <c r="JN704" s="121"/>
      <c r="JO704" s="121"/>
      <c r="JP704" s="121"/>
      <c r="JQ704" s="121"/>
      <c r="JR704" s="121"/>
      <c r="JS704" s="121"/>
      <c r="JT704" s="121"/>
      <c r="JU704" s="121"/>
      <c r="JV704" s="121"/>
      <c r="JW704" s="121"/>
      <c r="JX704" s="121"/>
      <c r="JY704" s="121"/>
      <c r="JZ704" s="121"/>
      <c r="KA704" s="121"/>
      <c r="KB704" s="121"/>
      <c r="KC704" s="121"/>
      <c r="KD704" s="121"/>
      <c r="KE704" s="121"/>
      <c r="KF704" s="121"/>
      <c r="KG704" s="121"/>
      <c r="KH704" s="121"/>
      <c r="KI704" s="121"/>
      <c r="KJ704" s="121"/>
      <c r="KK704" s="121"/>
      <c r="KL704" s="121"/>
      <c r="KM704" s="121"/>
      <c r="KN704" s="121"/>
      <c r="KO704" s="121"/>
      <c r="KP704" s="121"/>
      <c r="KQ704" s="121"/>
      <c r="KR704" s="121"/>
      <c r="KS704" s="121"/>
      <c r="KT704" s="121"/>
      <c r="KU704" s="121"/>
      <c r="KV704" s="121"/>
      <c r="KW704" s="121"/>
      <c r="KX704" s="121"/>
      <c r="KY704" s="121"/>
      <c r="KZ704" s="121"/>
      <c r="LA704" s="121"/>
      <c r="LB704" s="121"/>
      <c r="LC704" s="121"/>
      <c r="LD704" s="121"/>
      <c r="LE704" s="121"/>
      <c r="LF704" s="121"/>
      <c r="LG704" s="121"/>
      <c r="LH704" s="121"/>
      <c r="LI704" s="121"/>
      <c r="LJ704" s="121"/>
      <c r="LK704" s="121"/>
      <c r="LL704" s="121"/>
      <c r="LM704" s="121"/>
      <c r="LN704" s="121"/>
      <c r="LO704" s="121"/>
      <c r="LP704" s="121"/>
      <c r="LQ704" s="121"/>
      <c r="LR704" s="121"/>
      <c r="LS704" s="121"/>
      <c r="LT704" s="121"/>
      <c r="LU704" s="121"/>
      <c r="LV704" s="121"/>
      <c r="LW704" s="121"/>
      <c r="LX704" s="121"/>
      <c r="LY704" s="121"/>
      <c r="LZ704" s="121"/>
      <c r="MA704" s="121"/>
      <c r="MB704" s="121"/>
      <c r="MC704" s="121"/>
      <c r="MD704" s="121"/>
      <c r="ME704" s="121"/>
      <c r="MF704" s="121"/>
      <c r="MG704" s="121"/>
      <c r="MH704" s="121"/>
      <c r="MI704" s="121"/>
      <c r="MJ704" s="121"/>
      <c r="MK704" s="121"/>
      <c r="ML704" s="121"/>
      <c r="MM704" s="121"/>
      <c r="MN704" s="121"/>
      <c r="MO704" s="121"/>
      <c r="MP704" s="121"/>
      <c r="MQ704" s="121"/>
      <c r="MR704" s="121"/>
      <c r="MS704" s="121"/>
      <c r="MT704" s="121"/>
      <c r="MU704" s="121"/>
      <c r="MV704" s="121"/>
      <c r="MW704" s="121"/>
      <c r="MX704" s="121"/>
      <c r="MY704" s="121"/>
      <c r="MZ704" s="121"/>
      <c r="NA704" s="121"/>
      <c r="NB704" s="121"/>
      <c r="NC704" s="121"/>
      <c r="ND704" s="121"/>
      <c r="NE704" s="121"/>
      <c r="NF704" s="121"/>
      <c r="NG704" s="121"/>
      <c r="NH704" s="121"/>
      <c r="NI704" s="121"/>
      <c r="NJ704" s="121"/>
      <c r="NK704" s="121"/>
      <c r="NL704" s="121"/>
      <c r="NM704" s="121"/>
      <c r="NN704" s="121"/>
      <c r="NO704" s="121"/>
      <c r="NP704" s="121"/>
      <c r="NQ704" s="121"/>
      <c r="NR704" s="121"/>
      <c r="NS704" s="121"/>
      <c r="NT704" s="121"/>
      <c r="NU704" s="121"/>
      <c r="NV704" s="121"/>
      <c r="NW704" s="121"/>
      <c r="NX704" s="121"/>
      <c r="NY704" s="121"/>
      <c r="NZ704" s="121"/>
      <c r="OA704" s="121"/>
      <c r="OB704" s="121"/>
      <c r="OC704" s="121"/>
      <c r="OD704" s="121"/>
      <c r="OE704" s="121"/>
      <c r="OF704" s="121"/>
      <c r="OG704" s="121"/>
      <c r="OH704" s="121"/>
      <c r="OI704" s="121"/>
      <c r="OJ704" s="121"/>
      <c r="OK704" s="121"/>
      <c r="OL704" s="121"/>
      <c r="OM704" s="121"/>
      <c r="ON704" s="121"/>
      <c r="OO704" s="121"/>
      <c r="OP704" s="121"/>
      <c r="OQ704" s="121"/>
      <c r="OR704" s="121"/>
      <c r="OS704" s="121"/>
      <c r="OT704" s="121"/>
      <c r="OU704" s="121"/>
      <c r="OV704" s="121"/>
      <c r="OW704" s="121"/>
      <c r="OX704" s="121"/>
      <c r="OY704" s="121"/>
      <c r="OZ704" s="121"/>
      <c r="PA704" s="121"/>
      <c r="PB704" s="121"/>
      <c r="PC704" s="121"/>
      <c r="PD704" s="121"/>
      <c r="PE704" s="121"/>
      <c r="PF704" s="121"/>
      <c r="PG704" s="121"/>
      <c r="PH704" s="121"/>
      <c r="PI704" s="121"/>
      <c r="PJ704" s="121"/>
      <c r="PK704" s="121"/>
      <c r="PL704" s="121"/>
      <c r="PM704" s="121"/>
      <c r="PN704" s="121"/>
      <c r="PO704" s="121"/>
      <c r="PP704" s="121"/>
      <c r="PQ704" s="121"/>
      <c r="PR704" s="121"/>
      <c r="PS704" s="121"/>
      <c r="PT704" s="121"/>
      <c r="PU704" s="121"/>
      <c r="PV704" s="121"/>
      <c r="PW704" s="121"/>
      <c r="PX704" s="121"/>
      <c r="PY704" s="121"/>
      <c r="PZ704" s="121"/>
      <c r="QA704" s="121"/>
      <c r="QB704" s="121"/>
      <c r="QC704" s="121"/>
      <c r="QD704" s="121"/>
      <c r="QE704" s="121"/>
      <c r="QF704" s="121"/>
      <c r="QG704" s="121"/>
      <c r="QH704" s="121"/>
      <c r="QI704" s="121"/>
      <c r="QJ704" s="121"/>
      <c r="QK704" s="121"/>
      <c r="QL704" s="121"/>
      <c r="QM704" s="121"/>
      <c r="QN704" s="121"/>
      <c r="QO704" s="121"/>
      <c r="QP704" s="121"/>
      <c r="QQ704" s="121"/>
      <c r="QR704" s="121"/>
      <c r="QS704" s="121"/>
      <c r="QT704" s="121"/>
      <c r="QU704" s="121"/>
      <c r="QV704" s="121"/>
      <c r="QW704" s="121"/>
      <c r="QX704" s="121"/>
      <c r="QY704" s="121"/>
      <c r="QZ704" s="121"/>
      <c r="RA704" s="121"/>
      <c r="RB704" s="121"/>
      <c r="RC704" s="121"/>
      <c r="RD704" s="121"/>
      <c r="RE704" s="121"/>
      <c r="RF704" s="121"/>
      <c r="RG704" s="121"/>
      <c r="RH704" s="121"/>
      <c r="RI704" s="121"/>
      <c r="RJ704" s="121"/>
      <c r="RK704" s="121"/>
      <c r="RL704" s="121"/>
      <c r="RM704" s="121"/>
      <c r="RN704" s="121"/>
      <c r="RO704" s="121"/>
      <c r="RP704" s="121"/>
      <c r="RQ704" s="121"/>
      <c r="RR704" s="121"/>
      <c r="RS704" s="121"/>
      <c r="RT704" s="121"/>
      <c r="RU704" s="121"/>
      <c r="RV704" s="121"/>
      <c r="RW704" s="121"/>
      <c r="RX704" s="121"/>
      <c r="RY704" s="121"/>
      <c r="RZ704" s="121"/>
      <c r="SA704" s="121"/>
      <c r="SB704" s="121"/>
      <c r="SC704" s="121"/>
      <c r="SD704" s="121"/>
      <c r="SE704" s="121"/>
      <c r="SF704" s="121"/>
      <c r="SG704" s="121"/>
      <c r="SH704" s="121"/>
      <c r="SI704" s="121"/>
      <c r="SJ704" s="121"/>
      <c r="SK704" s="121"/>
      <c r="SL704" s="121"/>
      <c r="SM704" s="121"/>
      <c r="SN704" s="121"/>
      <c r="SO704" s="121"/>
      <c r="SP704" s="121"/>
      <c r="SQ704" s="121"/>
      <c r="SR704" s="121"/>
      <c r="SS704" s="121"/>
      <c r="ST704" s="121"/>
      <c r="SU704" s="121"/>
      <c r="SV704" s="121"/>
      <c r="SW704" s="121"/>
      <c r="SX704" s="121"/>
      <c r="SY704" s="121"/>
      <c r="SZ704" s="121"/>
      <c r="TA704" s="121"/>
      <c r="TB704" s="121"/>
      <c r="TC704" s="121"/>
      <c r="TD704" s="121"/>
      <c r="TE704" s="121"/>
      <c r="TF704" s="121"/>
      <c r="TG704" s="121"/>
      <c r="TH704" s="121"/>
      <c r="TI704" s="121"/>
      <c r="TJ704" s="121"/>
      <c r="TK704" s="121"/>
      <c r="TL704" s="121"/>
      <c r="TM704" s="121"/>
      <c r="TN704" s="121"/>
      <c r="TO704" s="121"/>
      <c r="TP704" s="121"/>
      <c r="TQ704" s="121"/>
      <c r="TR704" s="121"/>
      <c r="TS704" s="121"/>
      <c r="TT704" s="121"/>
      <c r="TU704" s="121"/>
      <c r="TV704" s="121"/>
      <c r="TW704" s="121"/>
      <c r="TX704" s="121"/>
      <c r="TY704" s="121"/>
      <c r="TZ704" s="121"/>
      <c r="UA704" s="121"/>
      <c r="UB704" s="121"/>
      <c r="UC704" s="121"/>
      <c r="UD704" s="121"/>
      <c r="UE704" s="121"/>
      <c r="UF704" s="121"/>
      <c r="UG704" s="121"/>
      <c r="UH704" s="121"/>
      <c r="UI704" s="121"/>
      <c r="UJ704" s="121"/>
      <c r="UK704" s="121"/>
      <c r="UL704" s="121"/>
      <c r="UM704" s="121"/>
      <c r="UN704" s="121"/>
      <c r="UO704" s="121"/>
      <c r="UP704" s="121"/>
      <c r="UQ704" s="121"/>
      <c r="UR704" s="121"/>
      <c r="US704" s="121"/>
      <c r="UT704" s="121"/>
      <c r="UU704" s="121"/>
      <c r="UV704" s="121"/>
      <c r="UW704" s="121"/>
      <c r="UX704" s="121"/>
      <c r="UY704" s="121"/>
      <c r="UZ704" s="121"/>
      <c r="VA704" s="121"/>
      <c r="VB704" s="121"/>
      <c r="VC704" s="121"/>
      <c r="VD704" s="121"/>
      <c r="VE704" s="121"/>
      <c r="VF704" s="121"/>
      <c r="VG704" s="121"/>
      <c r="VH704" s="121"/>
      <c r="VI704" s="121"/>
      <c r="VJ704" s="121"/>
      <c r="VK704" s="121"/>
      <c r="VL704" s="121"/>
      <c r="VM704" s="121"/>
      <c r="VN704" s="121"/>
      <c r="VO704" s="121"/>
      <c r="VP704" s="121"/>
      <c r="VQ704" s="121"/>
      <c r="VR704" s="121"/>
      <c r="VS704" s="121"/>
      <c r="VT704" s="121"/>
      <c r="VU704" s="121"/>
      <c r="VV704" s="121"/>
      <c r="VW704" s="121"/>
      <c r="VX704" s="121"/>
      <c r="VY704" s="121"/>
      <c r="VZ704" s="121"/>
      <c r="WA704" s="121"/>
      <c r="WB704" s="121"/>
      <c r="WC704" s="121"/>
      <c r="WD704" s="121"/>
      <c r="WE704" s="121"/>
      <c r="WF704" s="121"/>
      <c r="WG704" s="121"/>
      <c r="WH704" s="121"/>
      <c r="WI704" s="121"/>
      <c r="WJ704" s="121"/>
      <c r="WK704" s="121"/>
      <c r="WL704" s="121"/>
      <c r="WM704" s="121"/>
      <c r="WN704" s="121"/>
      <c r="WO704" s="121"/>
      <c r="WP704" s="121"/>
      <c r="WQ704" s="121"/>
      <c r="WR704" s="121"/>
      <c r="WS704" s="121"/>
      <c r="WT704" s="121"/>
      <c r="WU704" s="121"/>
      <c r="WV704" s="121"/>
      <c r="WW704" s="121"/>
      <c r="WX704" s="121"/>
      <c r="WY704" s="121"/>
      <c r="WZ704" s="121"/>
      <c r="XA704" s="121"/>
      <c r="XB704" s="121"/>
      <c r="XC704" s="121"/>
      <c r="XD704" s="121"/>
      <c r="XE704" s="121"/>
      <c r="XF704" s="121"/>
      <c r="XG704" s="121"/>
      <c r="XH704" s="121"/>
      <c r="XI704" s="121"/>
      <c r="XJ704" s="121"/>
      <c r="XK704" s="121"/>
      <c r="XL704" s="121"/>
      <c r="XM704" s="121"/>
      <c r="XN704" s="121"/>
      <c r="XO704" s="121"/>
      <c r="XP704" s="121"/>
      <c r="XQ704" s="121"/>
      <c r="XR704" s="121"/>
      <c r="XS704" s="121"/>
      <c r="XT704" s="121"/>
      <c r="XU704" s="121"/>
      <c r="XV704" s="121"/>
      <c r="XW704" s="121"/>
      <c r="XX704" s="121"/>
      <c r="XY704" s="121"/>
      <c r="XZ704" s="121"/>
      <c r="YA704" s="121"/>
      <c r="YB704" s="121"/>
      <c r="YC704" s="121"/>
      <c r="YD704" s="121"/>
      <c r="YE704" s="121"/>
      <c r="YF704" s="121"/>
      <c r="YG704" s="121"/>
      <c r="YH704" s="121"/>
      <c r="YI704" s="121"/>
      <c r="YJ704" s="121"/>
      <c r="YK704" s="121"/>
      <c r="YL704" s="121"/>
      <c r="YM704" s="121"/>
      <c r="YN704" s="121"/>
      <c r="YO704" s="121"/>
      <c r="YP704" s="121"/>
      <c r="YQ704" s="121"/>
      <c r="YR704" s="121"/>
      <c r="YS704" s="121"/>
      <c r="YT704" s="121"/>
      <c r="YU704" s="121"/>
      <c r="YV704" s="121"/>
      <c r="YW704" s="121"/>
      <c r="YX704" s="121"/>
      <c r="YY704" s="121"/>
      <c r="YZ704" s="121"/>
      <c r="ZA704" s="121"/>
      <c r="ZB704" s="121"/>
      <c r="ZC704" s="121"/>
      <c r="ZD704" s="121"/>
      <c r="ZE704" s="121"/>
      <c r="ZF704" s="121"/>
      <c r="ZG704" s="121"/>
      <c r="ZH704" s="121"/>
      <c r="ZI704" s="121"/>
      <c r="ZJ704" s="121"/>
      <c r="ZK704" s="121"/>
      <c r="ZL704" s="121"/>
      <c r="ZM704" s="121"/>
      <c r="ZN704" s="121"/>
      <c r="ZO704" s="121"/>
      <c r="ZP704" s="121"/>
      <c r="ZQ704" s="121"/>
      <c r="ZR704" s="121"/>
      <c r="ZS704" s="121"/>
      <c r="ZT704" s="121"/>
      <c r="ZU704" s="121"/>
      <c r="ZV704" s="121"/>
      <c r="ZW704" s="121"/>
      <c r="ZX704" s="121"/>
      <c r="ZY704" s="121"/>
      <c r="ZZ704" s="121"/>
      <c r="AAA704" s="121"/>
      <c r="AAB704" s="121"/>
      <c r="AAC704" s="121"/>
      <c r="AAD704" s="121"/>
      <c r="AAE704" s="121"/>
      <c r="AAF704" s="121"/>
      <c r="AAG704" s="121"/>
      <c r="AAH704" s="121"/>
      <c r="AAI704" s="121"/>
      <c r="AAJ704" s="121"/>
      <c r="AAK704" s="121"/>
      <c r="AAL704" s="121"/>
      <c r="AAM704" s="121"/>
      <c r="AAN704" s="121"/>
      <c r="AAO704" s="121"/>
      <c r="AAP704" s="121"/>
      <c r="AAQ704" s="121"/>
      <c r="AAR704" s="121"/>
      <c r="AAS704" s="121"/>
      <c r="AAT704" s="121"/>
      <c r="AAU704" s="121"/>
      <c r="AAV704" s="121"/>
      <c r="AAW704" s="121"/>
      <c r="AAX704" s="121"/>
      <c r="AAY704" s="121"/>
      <c r="AAZ704" s="121"/>
      <c r="ABA704" s="121"/>
      <c r="ABB704" s="121"/>
      <c r="ABC704" s="121"/>
      <c r="ABD704" s="121"/>
      <c r="ABE704" s="121"/>
      <c r="ABF704" s="121"/>
      <c r="ABG704" s="121"/>
      <c r="ABH704" s="121"/>
      <c r="ABI704" s="121"/>
      <c r="ABJ704" s="121"/>
      <c r="ABK704" s="121"/>
      <c r="ABL704" s="121"/>
      <c r="ABM704" s="121"/>
      <c r="ABN704" s="121"/>
      <c r="ABO704" s="121"/>
      <c r="ABP704" s="121"/>
      <c r="ABQ704" s="121"/>
      <c r="ABR704" s="121"/>
      <c r="ABS704" s="121"/>
      <c r="ABT704" s="121"/>
      <c r="ABU704" s="121"/>
      <c r="ABV704" s="121"/>
      <c r="ABW704" s="121"/>
      <c r="ABX704" s="121"/>
      <c r="ABY704" s="121"/>
      <c r="ABZ704" s="121"/>
      <c r="ACA704" s="121"/>
      <c r="ACB704" s="121"/>
      <c r="ACC704" s="121"/>
      <c r="ACD704" s="121"/>
      <c r="ACE704" s="121"/>
      <c r="ACF704" s="121"/>
      <c r="ACG704" s="121"/>
      <c r="ACH704" s="121"/>
      <c r="ACI704" s="121"/>
      <c r="ACJ704" s="121"/>
      <c r="ACK704" s="121"/>
      <c r="ACL704" s="121"/>
      <c r="ACM704" s="121"/>
      <c r="ACN704" s="121"/>
      <c r="ACO704" s="121"/>
      <c r="ACP704" s="121"/>
      <c r="ACQ704" s="121"/>
      <c r="ACR704" s="121"/>
      <c r="ACS704" s="121"/>
      <c r="ACT704" s="121"/>
      <c r="ACU704" s="121"/>
      <c r="ACV704" s="121"/>
      <c r="ACW704" s="121"/>
      <c r="ACX704" s="121"/>
      <c r="ACY704" s="121"/>
      <c r="ACZ704" s="121"/>
      <c r="ADA704" s="121"/>
      <c r="ADB704" s="121"/>
      <c r="ADC704" s="121"/>
      <c r="ADD704" s="121"/>
      <c r="ADE704" s="121"/>
      <c r="ADF704" s="121"/>
      <c r="ADG704" s="121"/>
      <c r="ADH704" s="121"/>
      <c r="ADI704" s="121"/>
      <c r="ADJ704" s="121"/>
      <c r="ADK704" s="121"/>
      <c r="ADL704" s="121"/>
      <c r="ADM704" s="121"/>
      <c r="ADN704" s="121"/>
      <c r="ADO704" s="121"/>
      <c r="ADP704" s="121"/>
      <c r="ADQ704" s="121"/>
      <c r="ADR704" s="121"/>
      <c r="ADS704" s="121"/>
      <c r="ADT704" s="121"/>
      <c r="ADU704" s="121"/>
      <c r="ADV704" s="121"/>
      <c r="ADW704" s="121"/>
      <c r="ADX704" s="121"/>
      <c r="ADY704" s="121"/>
      <c r="ADZ704" s="121"/>
      <c r="AEA704" s="121"/>
      <c r="AEB704" s="121"/>
      <c r="AEC704" s="121"/>
      <c r="AED704" s="121"/>
      <c r="AEE704" s="121"/>
      <c r="AEF704" s="121"/>
      <c r="AEG704" s="121"/>
      <c r="AEH704" s="121"/>
      <c r="AEI704" s="121"/>
      <c r="AEJ704" s="121"/>
      <c r="AEK704" s="121"/>
      <c r="AEL704" s="121"/>
      <c r="AEM704" s="121"/>
      <c r="AEN704" s="121"/>
      <c r="AEO704" s="121"/>
      <c r="AEP704" s="121"/>
      <c r="AEQ704" s="121"/>
      <c r="AER704" s="121"/>
      <c r="AES704" s="121"/>
      <c r="AET704" s="121"/>
      <c r="AEU704" s="121"/>
      <c r="AEV704" s="121"/>
      <c r="AEW704" s="121"/>
      <c r="AEX704" s="121"/>
      <c r="AEY704" s="121"/>
      <c r="AEZ704" s="121"/>
      <c r="AFA704" s="121"/>
      <c r="AFB704" s="121"/>
      <c r="AFC704" s="121"/>
      <c r="AFD704" s="121"/>
      <c r="AFE704" s="121"/>
      <c r="AFF704" s="121"/>
      <c r="AFG704" s="121"/>
      <c r="AFH704" s="121"/>
      <c r="AFI704" s="121"/>
      <c r="AFJ704" s="121"/>
      <c r="AFK704" s="121"/>
      <c r="AFL704" s="121"/>
      <c r="AFM704" s="121"/>
      <c r="AFN704" s="121"/>
      <c r="AFO704" s="121"/>
      <c r="AFP704" s="121"/>
      <c r="AFQ704" s="121"/>
      <c r="AFR704" s="121"/>
      <c r="AFS704" s="121"/>
      <c r="AFT704" s="121"/>
      <c r="AFU704" s="121"/>
      <c r="AFV704" s="121"/>
      <c r="AFW704" s="121"/>
      <c r="AFX704" s="121"/>
      <c r="AFY704" s="121"/>
      <c r="AFZ704" s="121"/>
      <c r="AGA704" s="121"/>
      <c r="AGB704" s="121"/>
      <c r="AGC704" s="121"/>
      <c r="AGD704" s="121"/>
      <c r="AGE704" s="121"/>
      <c r="AGF704" s="121"/>
      <c r="AGG704" s="121"/>
      <c r="AGH704" s="121"/>
      <c r="AGI704" s="121"/>
      <c r="AGJ704" s="121"/>
      <c r="AGK704" s="121"/>
      <c r="AGL704" s="121"/>
      <c r="AGM704" s="121"/>
      <c r="AGN704" s="121"/>
      <c r="AGO704" s="121"/>
      <c r="AGP704" s="121"/>
      <c r="AGQ704" s="121"/>
      <c r="AGR704" s="121"/>
      <c r="AGS704" s="121"/>
      <c r="AGT704" s="121"/>
      <c r="AGU704" s="121"/>
      <c r="AGV704" s="121"/>
      <c r="AGW704" s="121"/>
      <c r="AGX704" s="121"/>
      <c r="AGY704" s="121"/>
      <c r="AGZ704" s="121"/>
      <c r="AHA704" s="121"/>
      <c r="AHB704" s="121"/>
      <c r="AHC704" s="121"/>
      <c r="AHD704" s="121"/>
      <c r="AHE704" s="121"/>
      <c r="AHF704" s="121"/>
      <c r="AHG704" s="121"/>
      <c r="AHH704" s="121"/>
      <c r="AHI704" s="121"/>
      <c r="AHJ704" s="121"/>
      <c r="AHK704" s="121"/>
      <c r="AHL704" s="121"/>
      <c r="AHM704" s="121"/>
      <c r="AHN704" s="121"/>
      <c r="AHO704" s="121"/>
      <c r="AHP704" s="121"/>
      <c r="AHQ704" s="121"/>
      <c r="AHR704" s="121"/>
      <c r="AHS704" s="121"/>
      <c r="AHT704" s="121"/>
      <c r="AHU704" s="121"/>
      <c r="AHV704" s="121"/>
      <c r="AHW704" s="121"/>
      <c r="AHX704" s="121"/>
      <c r="AHY704" s="121"/>
      <c r="AHZ704" s="121"/>
      <c r="AIA704" s="121"/>
      <c r="AIB704" s="121"/>
      <c r="AIC704" s="121"/>
      <c r="AID704" s="121"/>
      <c r="AIE704" s="121"/>
      <c r="AIF704" s="121"/>
      <c r="AIG704" s="121"/>
      <c r="AIH704" s="121"/>
      <c r="AII704" s="121"/>
      <c r="AIJ704" s="121"/>
      <c r="AIK704" s="121"/>
      <c r="AIL704" s="121"/>
      <c r="AIM704" s="121"/>
      <c r="AIN704" s="121"/>
      <c r="AIO704" s="121"/>
      <c r="AIP704" s="121"/>
      <c r="AIQ704" s="121"/>
      <c r="AIR704" s="121"/>
      <c r="AIS704" s="121"/>
      <c r="AIT704" s="121"/>
      <c r="AIU704" s="121"/>
      <c r="AIV704" s="121"/>
      <c r="AIW704" s="121"/>
      <c r="AIX704" s="121"/>
      <c r="AIY704" s="121"/>
      <c r="AIZ704" s="121"/>
      <c r="AJA704" s="121"/>
      <c r="AJB704" s="121"/>
      <c r="AJC704" s="121"/>
      <c r="AJD704" s="121"/>
      <c r="AJE704" s="121"/>
      <c r="AJF704" s="121"/>
      <c r="AJG704" s="121"/>
      <c r="AJH704" s="121"/>
      <c r="AJI704" s="121"/>
      <c r="AJJ704" s="121"/>
      <c r="AJK704" s="121"/>
      <c r="AJL704" s="121"/>
      <c r="AJM704" s="121"/>
      <c r="AJN704" s="121"/>
      <c r="AJO704" s="121"/>
      <c r="AJP704" s="121"/>
      <c r="AJQ704" s="121"/>
      <c r="AJR704" s="121"/>
      <c r="AJS704" s="121"/>
      <c r="AJT704" s="121"/>
      <c r="AJU704" s="121"/>
      <c r="AJV704" s="121"/>
      <c r="AJW704" s="121"/>
      <c r="AJX704" s="121"/>
      <c r="AJY704" s="121"/>
      <c r="AJZ704" s="121"/>
      <c r="AKA704" s="121"/>
      <c r="AKB704" s="121"/>
      <c r="AKC704" s="121"/>
      <c r="AKD704" s="121"/>
      <c r="AKE704" s="121"/>
      <c r="AKF704" s="121"/>
      <c r="AKG704" s="121"/>
      <c r="AKH704" s="121"/>
      <c r="AKI704" s="121"/>
      <c r="AKJ704" s="121"/>
      <c r="AKK704" s="121"/>
      <c r="AKL704" s="121"/>
      <c r="AKM704" s="121"/>
      <c r="AKN704" s="121"/>
      <c r="AKO704" s="121"/>
      <c r="AKP704" s="121"/>
      <c r="AKQ704" s="121"/>
      <c r="AKR704" s="121"/>
      <c r="AKS704" s="121"/>
      <c r="AKT704" s="121"/>
      <c r="AKU704" s="121"/>
      <c r="AKV704" s="121"/>
      <c r="AKW704" s="121"/>
      <c r="AKX704" s="121"/>
      <c r="AKY704" s="121"/>
      <c r="AKZ704" s="121"/>
      <c r="ALA704" s="121"/>
      <c r="ALB704" s="121"/>
      <c r="ALC704" s="121"/>
      <c r="ALD704" s="121"/>
      <c r="ALE704" s="121"/>
      <c r="ALF704" s="121"/>
      <c r="ALG704" s="121"/>
      <c r="ALH704" s="121"/>
      <c r="ALI704" s="121"/>
      <c r="ALJ704" s="121"/>
      <c r="ALK704" s="121"/>
      <c r="ALL704" s="121"/>
      <c r="ALM704" s="121"/>
      <c r="ALN704" s="121"/>
      <c r="ALO704" s="121"/>
      <c r="ALP704" s="121"/>
      <c r="ALQ704" s="121"/>
      <c r="ALR704" s="121"/>
      <c r="ALS704" s="121"/>
      <c r="ALT704" s="121"/>
      <c r="ALU704" s="121"/>
      <c r="ALV704" s="121"/>
      <c r="ALW704" s="121"/>
      <c r="ALX704" s="121"/>
      <c r="ALY704" s="121"/>
      <c r="ALZ704" s="121"/>
      <c r="AMA704" s="121"/>
      <c r="AMB704" s="121"/>
      <c r="AMC704" s="121"/>
      <c r="AMD704" s="121"/>
      <c r="AME704" s="121"/>
      <c r="AMF704" s="121"/>
      <c r="AMG704" s="121"/>
      <c r="AMH704" s="121"/>
      <c r="AMI704" s="121"/>
      <c r="AMJ704" s="121"/>
      <c r="AMK704" s="121"/>
      <c r="AML704" s="121"/>
      <c r="AMM704" s="121"/>
      <c r="AMN704" s="121"/>
      <c r="AMO704" s="121"/>
      <c r="AMP704" s="121"/>
      <c r="AMQ704" s="121"/>
      <c r="AMR704" s="121"/>
      <c r="AMS704" s="121"/>
      <c r="AMT704" s="121"/>
      <c r="AMU704" s="121"/>
      <c r="AMV704" s="121"/>
      <c r="AMW704" s="121"/>
      <c r="AMX704" s="121"/>
      <c r="AMY704" s="121"/>
      <c r="AMZ704" s="121"/>
      <c r="ANA704" s="121"/>
      <c r="ANB704" s="121"/>
      <c r="ANC704" s="121"/>
      <c r="AND704" s="121"/>
      <c r="ANE704" s="121"/>
      <c r="ANF704" s="121"/>
      <c r="ANG704" s="121"/>
      <c r="ANH704" s="121"/>
      <c r="ANI704" s="121"/>
      <c r="ANJ704" s="121"/>
      <c r="ANK704" s="121"/>
      <c r="ANL704" s="121"/>
      <c r="ANM704" s="121"/>
      <c r="ANN704" s="121"/>
      <c r="ANO704" s="121"/>
      <c r="ANP704" s="121"/>
      <c r="ANQ704" s="121"/>
      <c r="ANR704" s="121"/>
      <c r="ANS704" s="121"/>
      <c r="ANT704" s="121"/>
      <c r="ANU704" s="121"/>
      <c r="ANV704" s="121"/>
      <c r="ANW704" s="121"/>
      <c r="ANX704" s="121"/>
      <c r="ANY704" s="121"/>
      <c r="ANZ704" s="121"/>
      <c r="AOA704" s="121"/>
      <c r="AOB704" s="121"/>
      <c r="AOC704" s="121"/>
      <c r="AOD704" s="121"/>
      <c r="AOE704" s="121"/>
      <c r="AOF704" s="121"/>
      <c r="AOG704" s="121"/>
      <c r="AOH704" s="121"/>
      <c r="AOI704" s="121"/>
      <c r="AOJ704" s="121"/>
      <c r="AOK704" s="121"/>
      <c r="AOL704" s="121"/>
      <c r="AOM704" s="121"/>
      <c r="AON704" s="121"/>
      <c r="AOO704" s="121"/>
      <c r="AOP704" s="121"/>
      <c r="AOQ704" s="121"/>
      <c r="AOR704" s="121"/>
      <c r="AOS704" s="121"/>
      <c r="AOT704" s="121"/>
      <c r="AOU704" s="121"/>
      <c r="AOV704" s="121"/>
      <c r="AOW704" s="121"/>
      <c r="AOX704" s="121"/>
      <c r="AOY704" s="121"/>
      <c r="AOZ704" s="121"/>
      <c r="APA704" s="121"/>
      <c r="APB704" s="121"/>
      <c r="APC704" s="121"/>
      <c r="APD704" s="121"/>
      <c r="APE704" s="121"/>
      <c r="APF704" s="121"/>
      <c r="APG704" s="121"/>
      <c r="APH704" s="121"/>
      <c r="API704" s="121"/>
      <c r="APJ704" s="121"/>
      <c r="APK704" s="121"/>
      <c r="APL704" s="121"/>
      <c r="APM704" s="121"/>
      <c r="APN704" s="121"/>
      <c r="APO704" s="121"/>
      <c r="APP704" s="121"/>
      <c r="APQ704" s="121"/>
      <c r="APR704" s="121"/>
      <c r="APS704" s="121"/>
      <c r="APT704" s="121"/>
      <c r="APU704" s="121"/>
      <c r="APV704" s="121"/>
      <c r="APW704" s="121"/>
      <c r="APX704" s="121"/>
      <c r="APY704" s="121"/>
      <c r="APZ704" s="121"/>
      <c r="AQA704" s="121"/>
      <c r="AQB704" s="121"/>
      <c r="AQC704" s="121"/>
      <c r="AQD704" s="121"/>
      <c r="AQE704" s="121"/>
      <c r="AQF704" s="121"/>
      <c r="AQG704" s="121"/>
      <c r="AQH704" s="121"/>
      <c r="AQI704" s="121"/>
      <c r="AQJ704" s="121"/>
      <c r="AQK704" s="121"/>
      <c r="AQL704" s="121"/>
      <c r="AQM704" s="121"/>
      <c r="AQN704" s="121"/>
      <c r="AQO704" s="121"/>
      <c r="AQP704" s="121"/>
      <c r="AQQ704" s="121"/>
      <c r="AQR704" s="121"/>
      <c r="AQS704" s="121"/>
      <c r="AQT704" s="121"/>
      <c r="AQU704" s="121"/>
      <c r="AQV704" s="121"/>
      <c r="AQW704" s="121"/>
      <c r="AQX704" s="121"/>
      <c r="AQY704" s="121"/>
      <c r="AQZ704" s="121"/>
      <c r="ARA704" s="121"/>
      <c r="ARB704" s="121"/>
      <c r="ARC704" s="121"/>
      <c r="ARD704" s="121"/>
      <c r="ARE704" s="121"/>
      <c r="ARF704" s="121"/>
      <c r="ARG704" s="121"/>
      <c r="ARH704" s="121"/>
      <c r="ARI704" s="121"/>
      <c r="ARJ704" s="121"/>
      <c r="ARK704" s="121"/>
      <c r="ARL704" s="121"/>
      <c r="ARM704" s="121"/>
      <c r="ARN704" s="121"/>
      <c r="ARO704" s="121"/>
      <c r="ARP704" s="121"/>
      <c r="ARQ704" s="121"/>
      <c r="ARR704" s="121"/>
      <c r="ARS704" s="121"/>
      <c r="ART704" s="121"/>
      <c r="ARU704" s="121"/>
      <c r="ARV704" s="121"/>
      <c r="ARW704" s="121"/>
      <c r="ARX704" s="121"/>
      <c r="ARY704" s="121"/>
      <c r="ARZ704" s="121"/>
      <c r="ASA704" s="121"/>
      <c r="ASB704" s="121"/>
      <c r="ASC704" s="121"/>
      <c r="ASD704" s="121"/>
      <c r="ASE704" s="121"/>
      <c r="ASF704" s="121"/>
      <c r="ASG704" s="121"/>
      <c r="ASH704" s="121"/>
      <c r="ASI704" s="121"/>
      <c r="ASJ704" s="121"/>
      <c r="ASK704" s="121"/>
      <c r="ASL704" s="121"/>
      <c r="ASM704" s="121"/>
      <c r="ASN704" s="121"/>
      <c r="ASO704" s="121"/>
      <c r="ASP704" s="121"/>
      <c r="ASQ704" s="121"/>
      <c r="ASR704" s="121"/>
      <c r="ASS704" s="121"/>
      <c r="AST704" s="121"/>
      <c r="ASU704" s="121"/>
      <c r="ASV704" s="121"/>
      <c r="ASW704" s="121"/>
      <c r="ASX704" s="121"/>
      <c r="ASY704" s="121"/>
      <c r="ASZ704" s="121"/>
      <c r="ATA704" s="121"/>
      <c r="ATB704" s="121"/>
      <c r="ATC704" s="121"/>
      <c r="ATD704" s="121"/>
      <c r="ATE704" s="121"/>
      <c r="ATF704" s="121"/>
      <c r="ATG704" s="121"/>
      <c r="ATH704" s="121"/>
      <c r="ATI704" s="121"/>
      <c r="ATJ704" s="121"/>
      <c r="ATK704" s="121"/>
      <c r="ATL704" s="121"/>
      <c r="ATM704" s="121"/>
      <c r="ATN704" s="121"/>
      <c r="ATO704" s="121"/>
      <c r="ATP704" s="121"/>
      <c r="ATQ704" s="121"/>
      <c r="ATR704" s="121"/>
      <c r="ATS704" s="121"/>
      <c r="ATT704" s="121"/>
      <c r="ATU704" s="121"/>
      <c r="ATV704" s="121"/>
      <c r="ATW704" s="121"/>
      <c r="ATX704" s="121"/>
      <c r="ATY704" s="121"/>
      <c r="ATZ704" s="121"/>
      <c r="AUA704" s="121"/>
      <c r="AUB704" s="121"/>
      <c r="AUC704" s="121"/>
      <c r="AUD704" s="121"/>
      <c r="AUE704" s="121"/>
      <c r="AUF704" s="121"/>
      <c r="AUG704" s="121"/>
      <c r="AUH704" s="121"/>
      <c r="AUI704" s="121"/>
      <c r="AUJ704" s="121"/>
      <c r="AUK704" s="121"/>
      <c r="AUL704" s="121"/>
      <c r="AUM704" s="121"/>
      <c r="AUN704" s="121"/>
      <c r="AUO704" s="121"/>
      <c r="AUP704" s="121"/>
      <c r="AUQ704" s="121"/>
      <c r="AUR704" s="121"/>
      <c r="AUS704" s="121"/>
      <c r="AUT704" s="121"/>
      <c r="AUU704" s="121"/>
      <c r="AUV704" s="121"/>
      <c r="AUW704" s="121"/>
      <c r="AUX704" s="121"/>
      <c r="AUY704" s="121"/>
      <c r="AUZ704" s="121"/>
      <c r="AVA704" s="121"/>
      <c r="AVB704" s="121"/>
      <c r="AVC704" s="121"/>
      <c r="AVD704" s="121"/>
      <c r="AVE704" s="121"/>
      <c r="AVF704" s="121"/>
      <c r="AVG704" s="121"/>
      <c r="AVH704" s="121"/>
      <c r="AVI704" s="121"/>
      <c r="AVJ704" s="121"/>
      <c r="AVK704" s="121"/>
      <c r="AVL704" s="121"/>
      <c r="AVM704" s="121"/>
      <c r="AVN704" s="121"/>
      <c r="AVO704" s="121"/>
      <c r="AVP704" s="121"/>
      <c r="AVQ704" s="121"/>
      <c r="AVR704" s="121"/>
      <c r="AVS704" s="121"/>
      <c r="AVT704" s="121"/>
      <c r="AVU704" s="121"/>
      <c r="AVV704" s="121"/>
      <c r="AVW704" s="121"/>
      <c r="AVX704" s="121"/>
      <c r="AVY704" s="121"/>
      <c r="AVZ704" s="121"/>
      <c r="AWA704" s="121"/>
      <c r="AWB704" s="121"/>
      <c r="AWC704" s="121"/>
      <c r="AWD704" s="121"/>
      <c r="AWE704" s="121"/>
      <c r="AWF704" s="121"/>
      <c r="AWG704" s="121"/>
      <c r="AWH704" s="121"/>
      <c r="AWI704" s="121"/>
      <c r="AWJ704" s="121"/>
      <c r="AWK704" s="121"/>
      <c r="AWL704" s="121"/>
      <c r="AWM704" s="121"/>
      <c r="AWN704" s="121"/>
      <c r="AWO704" s="121"/>
      <c r="AWP704" s="121"/>
      <c r="AWQ704" s="121"/>
      <c r="AWR704" s="121"/>
      <c r="AWS704" s="121"/>
      <c r="AWT704" s="121"/>
      <c r="AWU704" s="121"/>
      <c r="AWV704" s="121"/>
      <c r="AWW704" s="121"/>
      <c r="AWX704" s="121"/>
      <c r="AWY704" s="121"/>
      <c r="AWZ704" s="121"/>
      <c r="AXA704" s="121"/>
      <c r="AXB704" s="121"/>
      <c r="AXC704" s="121"/>
      <c r="AXD704" s="121"/>
      <c r="AXE704" s="121"/>
      <c r="AXF704" s="121"/>
      <c r="AXG704" s="121"/>
      <c r="AXH704" s="121"/>
      <c r="AXI704" s="121"/>
      <c r="AXJ704" s="121"/>
      <c r="AXK704" s="121"/>
      <c r="AXL704" s="121"/>
      <c r="AXM704" s="121"/>
      <c r="AXN704" s="121"/>
      <c r="AXO704" s="121"/>
      <c r="AXP704" s="121"/>
      <c r="AXQ704" s="121"/>
      <c r="AXR704" s="121"/>
      <c r="AXS704" s="121"/>
      <c r="AXT704" s="121"/>
      <c r="AXU704" s="121"/>
      <c r="AXV704" s="121"/>
      <c r="AXW704" s="121"/>
      <c r="AXX704" s="121"/>
      <c r="AXY704" s="121"/>
      <c r="AXZ704" s="121"/>
      <c r="AYA704" s="121"/>
      <c r="AYB704" s="121"/>
      <c r="AYC704" s="121"/>
      <c r="AYD704" s="121"/>
      <c r="AYE704" s="121"/>
      <c r="AYF704" s="121"/>
      <c r="AYG704" s="121"/>
      <c r="AYH704" s="121"/>
      <c r="AYI704" s="121"/>
      <c r="AYJ704" s="121"/>
      <c r="AYK704" s="121"/>
      <c r="AYL704" s="121"/>
      <c r="AYM704" s="121"/>
      <c r="AYN704" s="121"/>
      <c r="AYO704" s="121"/>
      <c r="AYP704" s="121"/>
      <c r="AYQ704" s="121"/>
      <c r="AYR704" s="121"/>
      <c r="AYS704" s="121"/>
      <c r="AYT704" s="121"/>
      <c r="AYU704" s="121"/>
      <c r="AYV704" s="121"/>
      <c r="AYW704" s="121"/>
      <c r="AYX704" s="121"/>
      <c r="AYY704" s="121"/>
      <c r="AYZ704" s="121"/>
      <c r="AZA704" s="121"/>
      <c r="AZB704" s="121"/>
      <c r="AZC704" s="121"/>
      <c r="AZD704" s="121"/>
      <c r="AZE704" s="121"/>
      <c r="AZF704" s="121"/>
      <c r="AZG704" s="121"/>
      <c r="AZH704" s="121"/>
      <c r="AZI704" s="121"/>
      <c r="AZJ704" s="121"/>
      <c r="AZK704" s="121"/>
      <c r="AZL704" s="121"/>
      <c r="AZM704" s="121"/>
      <c r="AZN704" s="121"/>
      <c r="AZO704" s="121"/>
      <c r="AZP704" s="121"/>
      <c r="AZQ704" s="121"/>
      <c r="AZR704" s="121"/>
      <c r="AZS704" s="121"/>
      <c r="AZT704" s="121"/>
      <c r="AZU704" s="121"/>
      <c r="AZV704" s="121"/>
      <c r="AZW704" s="121"/>
      <c r="AZX704" s="121"/>
      <c r="AZY704" s="121"/>
      <c r="AZZ704" s="121"/>
      <c r="BAA704" s="121"/>
      <c r="BAB704" s="121"/>
      <c r="BAC704" s="121"/>
      <c r="BAD704" s="121"/>
      <c r="BAE704" s="121"/>
      <c r="BAF704" s="121"/>
      <c r="BAG704" s="121"/>
      <c r="BAH704" s="121"/>
      <c r="BAI704" s="121"/>
      <c r="BAJ704" s="121"/>
      <c r="BAK704" s="121"/>
      <c r="BAL704" s="121"/>
      <c r="BAM704" s="121"/>
      <c r="BAN704" s="121"/>
      <c r="BAO704" s="121"/>
      <c r="BAP704" s="121"/>
      <c r="BAQ704" s="121"/>
      <c r="BAR704" s="121"/>
      <c r="BAS704" s="121"/>
      <c r="BAT704" s="121"/>
      <c r="BAU704" s="121"/>
      <c r="BAV704" s="121"/>
      <c r="BAW704" s="121"/>
      <c r="BAX704" s="121"/>
      <c r="BAY704" s="121"/>
      <c r="BAZ704" s="121"/>
      <c r="BBA704" s="121"/>
      <c r="BBB704" s="121"/>
      <c r="BBC704" s="121"/>
      <c r="BBD704" s="121"/>
      <c r="BBE704" s="121"/>
      <c r="BBF704" s="121"/>
      <c r="BBG704" s="121"/>
      <c r="BBH704" s="121"/>
      <c r="BBI704" s="121"/>
      <c r="BBJ704" s="121"/>
      <c r="BBK704" s="121"/>
      <c r="BBL704" s="121"/>
      <c r="BBM704" s="121"/>
      <c r="BBN704" s="121"/>
      <c r="BBO704" s="121"/>
      <c r="BBP704" s="121"/>
      <c r="BBQ704" s="121"/>
      <c r="BBR704" s="121"/>
      <c r="BBS704" s="121"/>
      <c r="BBT704" s="121"/>
      <c r="BBU704" s="121"/>
      <c r="BBV704" s="121"/>
      <c r="BBW704" s="121"/>
      <c r="BBX704" s="121"/>
      <c r="BBY704" s="121"/>
      <c r="BBZ704" s="121"/>
      <c r="BCA704" s="121"/>
      <c r="BCB704" s="121"/>
      <c r="BCC704" s="121"/>
      <c r="BCD704" s="121"/>
      <c r="BCE704" s="121"/>
      <c r="BCF704" s="121"/>
      <c r="BCG704" s="121"/>
      <c r="BCH704" s="121"/>
      <c r="BCI704" s="121"/>
      <c r="BCJ704" s="121"/>
      <c r="BCK704" s="121"/>
      <c r="BCL704" s="121"/>
      <c r="BCM704" s="121"/>
      <c r="BCN704" s="121"/>
      <c r="BCO704" s="121"/>
      <c r="BCP704" s="121"/>
      <c r="BCQ704" s="121"/>
      <c r="BCR704" s="121"/>
      <c r="BCS704" s="121"/>
      <c r="BCT704" s="121"/>
      <c r="BCU704" s="121"/>
      <c r="BCV704" s="121"/>
      <c r="BCW704" s="121"/>
      <c r="BCX704" s="121"/>
      <c r="BCY704" s="121"/>
      <c r="BCZ704" s="121"/>
      <c r="BDA704" s="121"/>
      <c r="BDB704" s="121"/>
      <c r="BDC704" s="121"/>
      <c r="BDD704" s="121"/>
      <c r="BDE704" s="121"/>
      <c r="BDF704" s="121"/>
      <c r="BDG704" s="121"/>
      <c r="BDH704" s="121"/>
      <c r="BDI704" s="121"/>
      <c r="BDJ704" s="121"/>
      <c r="BDK704" s="121"/>
      <c r="BDL704" s="121"/>
      <c r="BDM704" s="121"/>
      <c r="BDN704" s="121"/>
      <c r="BDO704" s="121"/>
      <c r="BDP704" s="121"/>
      <c r="BDQ704" s="121"/>
      <c r="BDR704" s="121"/>
      <c r="BDS704" s="121"/>
      <c r="BDT704" s="121"/>
      <c r="BDU704" s="121"/>
      <c r="BDV704" s="121"/>
      <c r="BDW704" s="121"/>
      <c r="BDX704" s="121"/>
      <c r="BDY704" s="121"/>
      <c r="BDZ704" s="121"/>
      <c r="BEA704" s="121"/>
      <c r="BEB704" s="121"/>
      <c r="BEC704" s="121"/>
      <c r="BED704" s="121"/>
      <c r="BEE704" s="121"/>
      <c r="BEF704" s="121"/>
      <c r="BEG704" s="121"/>
      <c r="BEH704" s="121"/>
      <c r="BEI704" s="121"/>
      <c r="BEJ704" s="121"/>
      <c r="BEK704" s="121"/>
      <c r="BEL704" s="121"/>
      <c r="BEM704" s="121"/>
      <c r="BEN704" s="121"/>
      <c r="BEO704" s="121"/>
      <c r="BEP704" s="121"/>
      <c r="BEQ704" s="121"/>
      <c r="BER704" s="121"/>
      <c r="BES704" s="121"/>
      <c r="BET704" s="121"/>
      <c r="BEU704" s="121"/>
      <c r="BEV704" s="121"/>
      <c r="BEW704" s="121"/>
      <c r="BEX704" s="121"/>
      <c r="BEY704" s="121"/>
      <c r="BEZ704" s="121"/>
      <c r="BFA704" s="121"/>
      <c r="BFB704" s="121"/>
      <c r="BFC704" s="121"/>
      <c r="BFD704" s="121"/>
      <c r="BFE704" s="121"/>
      <c r="BFF704" s="121"/>
      <c r="BFG704" s="121"/>
      <c r="BFH704" s="121"/>
      <c r="BFI704" s="121"/>
      <c r="BFJ704" s="121"/>
      <c r="BFK704" s="121"/>
      <c r="BFL704" s="121"/>
      <c r="BFM704" s="121"/>
      <c r="BFN704" s="121"/>
      <c r="BFO704" s="121"/>
      <c r="BFP704" s="121"/>
      <c r="BFQ704" s="121"/>
      <c r="BFR704" s="121"/>
      <c r="BFS704" s="121"/>
      <c r="BFT704" s="121"/>
      <c r="BFU704" s="121"/>
      <c r="BFV704" s="121"/>
      <c r="BFW704" s="121"/>
      <c r="BFX704" s="121"/>
      <c r="BFY704" s="121"/>
      <c r="BFZ704" s="121"/>
      <c r="BGA704" s="121"/>
      <c r="BGB704" s="121"/>
      <c r="BGC704" s="121"/>
      <c r="BGD704" s="121"/>
      <c r="BGE704" s="121"/>
      <c r="BGF704" s="121"/>
      <c r="BGG704" s="121"/>
      <c r="BGH704" s="121"/>
      <c r="BGI704" s="121"/>
      <c r="BGJ704" s="121"/>
      <c r="BGK704" s="121"/>
      <c r="BGL704" s="121"/>
      <c r="BGM704" s="121"/>
      <c r="BGN704" s="121"/>
      <c r="BGO704" s="121"/>
      <c r="BGP704" s="121"/>
      <c r="BGQ704" s="121"/>
      <c r="BGR704" s="121"/>
      <c r="BGS704" s="121"/>
      <c r="BGT704" s="121"/>
      <c r="BGU704" s="121"/>
      <c r="BGV704" s="121"/>
      <c r="BGW704" s="121"/>
      <c r="BGX704" s="121"/>
      <c r="BGY704" s="121"/>
      <c r="BGZ704" s="121"/>
      <c r="BHA704" s="121"/>
      <c r="BHB704" s="121"/>
      <c r="BHC704" s="121"/>
      <c r="BHD704" s="121"/>
      <c r="BHE704" s="121"/>
      <c r="BHF704" s="121"/>
      <c r="BHG704" s="121"/>
      <c r="BHH704" s="121"/>
      <c r="BHI704" s="121"/>
      <c r="BHJ704" s="121"/>
      <c r="BHK704" s="121"/>
      <c r="BHL704" s="121"/>
      <c r="BHM704" s="121"/>
      <c r="BHN704" s="121"/>
      <c r="BHO704" s="121"/>
      <c r="BHP704" s="121"/>
      <c r="BHQ704" s="121"/>
      <c r="BHR704" s="121"/>
      <c r="BHS704" s="121"/>
      <c r="BHT704" s="121"/>
      <c r="BHU704" s="121"/>
      <c r="BHV704" s="121"/>
      <c r="BHW704" s="121"/>
      <c r="BHX704" s="121"/>
      <c r="BHY704" s="121"/>
      <c r="BHZ704" s="121"/>
      <c r="BIA704" s="121"/>
      <c r="BIB704" s="121"/>
      <c r="BIC704" s="121"/>
      <c r="BID704" s="121"/>
      <c r="BIE704" s="121"/>
      <c r="BIF704" s="121"/>
      <c r="BIG704" s="121"/>
      <c r="BIH704" s="121"/>
      <c r="BII704" s="121"/>
      <c r="BIJ704" s="121"/>
      <c r="BIK704" s="121"/>
      <c r="BIL704" s="121"/>
      <c r="BIM704" s="121"/>
      <c r="BIN704" s="121"/>
      <c r="BIO704" s="121"/>
      <c r="BIP704" s="121"/>
      <c r="BIQ704" s="121"/>
      <c r="BIR704" s="121"/>
      <c r="BIS704" s="121"/>
      <c r="BIT704" s="121"/>
      <c r="BIU704" s="121"/>
      <c r="BIV704" s="121"/>
      <c r="BIW704" s="121"/>
      <c r="BIX704" s="121"/>
      <c r="BIY704" s="121"/>
      <c r="BIZ704" s="121"/>
      <c r="BJA704" s="121"/>
      <c r="BJB704" s="121"/>
      <c r="BJC704" s="121"/>
      <c r="BJD704" s="121"/>
      <c r="BJE704" s="121"/>
      <c r="BJF704" s="121"/>
      <c r="BJG704" s="121"/>
      <c r="BJH704" s="121"/>
      <c r="BJI704" s="121"/>
      <c r="BJJ704" s="121"/>
      <c r="BJK704" s="121"/>
      <c r="BJL704" s="121"/>
      <c r="BJM704" s="121"/>
      <c r="BJN704" s="121"/>
      <c r="BJO704" s="121"/>
      <c r="BJP704" s="121"/>
      <c r="BJQ704" s="121"/>
      <c r="BJR704" s="121"/>
      <c r="BJS704" s="121"/>
      <c r="BJT704" s="121"/>
      <c r="BJU704" s="121"/>
      <c r="BJV704" s="121"/>
      <c r="BJW704" s="121"/>
      <c r="BJX704" s="121"/>
      <c r="BJY704" s="121"/>
      <c r="BJZ704" s="121"/>
      <c r="BKA704" s="121"/>
      <c r="BKB704" s="121"/>
      <c r="BKC704" s="121"/>
      <c r="BKD704" s="121"/>
      <c r="BKE704" s="121"/>
      <c r="BKF704" s="121"/>
      <c r="BKG704" s="121"/>
      <c r="BKH704" s="121"/>
      <c r="BKI704" s="121"/>
      <c r="BKJ704" s="121"/>
      <c r="BKK704" s="121"/>
      <c r="BKL704" s="121"/>
      <c r="BKM704" s="121"/>
      <c r="BKN704" s="121"/>
      <c r="BKO704" s="121"/>
      <c r="BKP704" s="121"/>
      <c r="BKQ704" s="121"/>
      <c r="BKR704" s="121"/>
      <c r="BKS704" s="121"/>
      <c r="BKT704" s="121"/>
      <c r="BKU704" s="121"/>
      <c r="BKV704" s="121"/>
      <c r="BKW704" s="121"/>
      <c r="BKX704" s="121"/>
      <c r="BKY704" s="121"/>
      <c r="BKZ704" s="121"/>
      <c r="BLA704" s="121"/>
      <c r="BLB704" s="121"/>
      <c r="BLC704" s="121"/>
      <c r="BLD704" s="121"/>
      <c r="BLE704" s="121"/>
      <c r="BLF704" s="121"/>
      <c r="BLG704" s="121"/>
      <c r="BLH704" s="121"/>
      <c r="BLI704" s="121"/>
      <c r="BLJ704" s="121"/>
      <c r="BLK704" s="121"/>
      <c r="BLL704" s="121"/>
      <c r="BLM704" s="121"/>
      <c r="BLN704" s="121"/>
      <c r="BLO704" s="121"/>
      <c r="BLP704" s="121"/>
      <c r="BLQ704" s="121"/>
      <c r="BLR704" s="121"/>
      <c r="BLS704" s="121"/>
      <c r="BLT704" s="121"/>
      <c r="BLU704" s="121"/>
      <c r="BLV704" s="121"/>
      <c r="BLW704" s="121"/>
      <c r="BLX704" s="121"/>
      <c r="BLY704" s="121"/>
      <c r="BLZ704" s="121"/>
      <c r="BMA704" s="121"/>
      <c r="BMB704" s="121"/>
      <c r="BMC704" s="121"/>
      <c r="BMD704" s="121"/>
      <c r="BME704" s="121"/>
      <c r="BMF704" s="121"/>
      <c r="BMG704" s="121"/>
      <c r="BMH704" s="121"/>
      <c r="BMI704" s="121"/>
      <c r="BMJ704" s="121"/>
      <c r="BMK704" s="121"/>
      <c r="BML704" s="121"/>
      <c r="BMM704" s="121"/>
      <c r="BMN704" s="121"/>
      <c r="BMO704" s="121"/>
      <c r="BMP704" s="121"/>
      <c r="BMQ704" s="121"/>
      <c r="BMR704" s="121"/>
      <c r="BMS704" s="121"/>
      <c r="BMT704" s="121"/>
      <c r="BMU704" s="121"/>
      <c r="BMV704" s="121"/>
      <c r="BMW704" s="121"/>
      <c r="BMX704" s="121"/>
      <c r="BMY704" s="121"/>
      <c r="BMZ704" s="121"/>
      <c r="BNA704" s="121"/>
      <c r="BNB704" s="121"/>
      <c r="BNC704" s="121"/>
      <c r="BND704" s="121"/>
      <c r="BNE704" s="121"/>
      <c r="BNF704" s="121"/>
      <c r="BNG704" s="121"/>
      <c r="BNH704" s="121"/>
      <c r="BNI704" s="121"/>
      <c r="BNJ704" s="121"/>
      <c r="BNK704" s="121"/>
      <c r="BNL704" s="121"/>
      <c r="BNM704" s="121"/>
      <c r="BNN704" s="121"/>
      <c r="BNO704" s="121"/>
      <c r="BNP704" s="121"/>
      <c r="BNQ704" s="121"/>
      <c r="BNR704" s="121"/>
      <c r="BNS704" s="121"/>
      <c r="BNT704" s="121"/>
      <c r="BNU704" s="121"/>
      <c r="BNV704" s="121"/>
      <c r="BNW704" s="121"/>
      <c r="BNX704" s="121"/>
      <c r="BNY704" s="121"/>
      <c r="BNZ704" s="121"/>
      <c r="BOA704" s="121"/>
      <c r="BOB704" s="121"/>
      <c r="BOC704" s="121"/>
      <c r="BOD704" s="121"/>
      <c r="BOE704" s="121"/>
      <c r="BOF704" s="121"/>
      <c r="BOG704" s="121"/>
      <c r="BOH704" s="121"/>
      <c r="BOI704" s="121"/>
      <c r="BOJ704" s="121"/>
      <c r="BOK704" s="121"/>
      <c r="BOL704" s="121"/>
      <c r="BOM704" s="121"/>
      <c r="BON704" s="121"/>
      <c r="BOO704" s="121"/>
      <c r="BOP704" s="121"/>
      <c r="BOQ704" s="121"/>
      <c r="BOR704" s="121"/>
      <c r="BOS704" s="121"/>
      <c r="BOT704" s="121"/>
      <c r="BOU704" s="121"/>
      <c r="BOV704" s="121"/>
      <c r="BOW704" s="121"/>
      <c r="BOX704" s="121"/>
      <c r="BOY704" s="121"/>
      <c r="BOZ704" s="121"/>
      <c r="BPA704" s="121"/>
      <c r="BPB704" s="121"/>
      <c r="BPC704" s="121"/>
      <c r="BPD704" s="121"/>
      <c r="BPE704" s="121"/>
      <c r="BPF704" s="121"/>
      <c r="BPG704" s="121"/>
      <c r="BPH704" s="121"/>
      <c r="BPI704" s="121"/>
      <c r="BPJ704" s="121"/>
      <c r="BPK704" s="121"/>
      <c r="BPL704" s="121"/>
      <c r="BPM704" s="121"/>
      <c r="BPN704" s="121"/>
      <c r="BPO704" s="121"/>
      <c r="BPP704" s="121"/>
      <c r="BPQ704" s="121"/>
      <c r="BPR704" s="121"/>
      <c r="BPS704" s="121"/>
      <c r="BPT704" s="121"/>
      <c r="BPU704" s="121"/>
      <c r="BPV704" s="121"/>
      <c r="BPW704" s="121"/>
      <c r="BPX704" s="121"/>
      <c r="BPY704" s="121"/>
      <c r="BPZ704" s="121"/>
      <c r="BQA704" s="121"/>
      <c r="BQB704" s="121"/>
      <c r="BQC704" s="121"/>
      <c r="BQD704" s="121"/>
      <c r="BQE704" s="121"/>
      <c r="BQF704" s="121"/>
      <c r="BQG704" s="121"/>
      <c r="BQH704" s="121"/>
      <c r="BQI704" s="121"/>
      <c r="BQJ704" s="121"/>
      <c r="BQK704" s="121"/>
      <c r="BQL704" s="121"/>
      <c r="BQM704" s="121"/>
      <c r="BQN704" s="121"/>
      <c r="BQO704" s="121"/>
      <c r="BQP704" s="121"/>
      <c r="BQQ704" s="121"/>
      <c r="BQR704" s="121"/>
      <c r="BQS704" s="121"/>
      <c r="BQT704" s="121"/>
      <c r="BQU704" s="121"/>
      <c r="BQV704" s="121"/>
      <c r="BQW704" s="121"/>
      <c r="BQX704" s="121"/>
      <c r="BQY704" s="121"/>
      <c r="BQZ704" s="121"/>
      <c r="BRA704" s="121"/>
      <c r="BRB704" s="121"/>
      <c r="BRC704" s="121"/>
      <c r="BRD704" s="121"/>
      <c r="BRE704" s="121"/>
      <c r="BRF704" s="121"/>
      <c r="BRG704" s="121"/>
      <c r="BRH704" s="121"/>
      <c r="BRI704" s="121"/>
      <c r="BRJ704" s="121"/>
      <c r="BRK704" s="121"/>
      <c r="BRL704" s="121"/>
      <c r="BRM704" s="121"/>
      <c r="BRN704" s="121"/>
      <c r="BRO704" s="121"/>
      <c r="BRP704" s="121"/>
      <c r="BRQ704" s="121"/>
      <c r="BRR704" s="121"/>
      <c r="BRS704" s="121"/>
      <c r="BRT704" s="121"/>
      <c r="BRU704" s="121"/>
      <c r="BRV704" s="121"/>
      <c r="BRW704" s="121"/>
      <c r="BRX704" s="121"/>
      <c r="BRY704" s="121"/>
      <c r="BRZ704" s="121"/>
      <c r="BSA704" s="121"/>
      <c r="BSB704" s="121"/>
      <c r="BSC704" s="121"/>
      <c r="BSD704" s="121"/>
      <c r="BSE704" s="121"/>
      <c r="BSF704" s="121"/>
      <c r="BSG704" s="121"/>
      <c r="BSH704" s="121"/>
      <c r="BSI704" s="121"/>
      <c r="BSJ704" s="121"/>
      <c r="BSK704" s="121"/>
      <c r="BSL704" s="121"/>
      <c r="BSM704" s="121"/>
      <c r="BSN704" s="121"/>
      <c r="BSO704" s="121"/>
      <c r="BSP704" s="121"/>
      <c r="BSQ704" s="121"/>
      <c r="BSR704" s="121"/>
      <c r="BSS704" s="121"/>
      <c r="BST704" s="121"/>
      <c r="BSU704" s="121"/>
      <c r="BSV704" s="121"/>
      <c r="BSW704" s="121"/>
      <c r="BSX704" s="121"/>
      <c r="BSY704" s="121"/>
      <c r="BSZ704" s="121"/>
      <c r="BTA704" s="121"/>
      <c r="BTB704" s="121"/>
      <c r="BTC704" s="121"/>
      <c r="BTD704" s="121"/>
      <c r="BTE704" s="121"/>
      <c r="BTF704" s="121"/>
      <c r="BTG704" s="121"/>
      <c r="BTH704" s="121"/>
      <c r="BTI704" s="121"/>
      <c r="BTJ704" s="121"/>
      <c r="BTK704" s="121"/>
      <c r="BTL704" s="121"/>
      <c r="BTM704" s="121"/>
      <c r="BTN704" s="121"/>
      <c r="BTO704" s="121"/>
      <c r="BTP704" s="121"/>
      <c r="BTQ704" s="121"/>
      <c r="BTR704" s="121"/>
      <c r="BTS704" s="121"/>
      <c r="BTT704" s="121"/>
      <c r="BTU704" s="121"/>
      <c r="BTV704" s="121"/>
      <c r="BTW704" s="121"/>
      <c r="BTX704" s="121"/>
      <c r="BTY704" s="121"/>
      <c r="BTZ704" s="121"/>
      <c r="BUA704" s="121"/>
      <c r="BUB704" s="121"/>
      <c r="BUC704" s="121"/>
      <c r="BUD704" s="121"/>
      <c r="BUE704" s="121"/>
      <c r="BUF704" s="121"/>
      <c r="BUG704" s="121"/>
      <c r="BUH704" s="121"/>
      <c r="BUI704" s="121"/>
      <c r="BUJ704" s="121"/>
      <c r="BUK704" s="121"/>
      <c r="BUL704" s="121"/>
      <c r="BUM704" s="121"/>
      <c r="BUN704" s="121"/>
      <c r="BUO704" s="121"/>
      <c r="BUP704" s="121"/>
      <c r="BUQ704" s="121"/>
      <c r="BUR704" s="121"/>
      <c r="BUS704" s="121"/>
      <c r="BUT704" s="121"/>
      <c r="BUU704" s="121"/>
      <c r="BUV704" s="121"/>
      <c r="BUW704" s="121"/>
      <c r="BUX704" s="121"/>
      <c r="BUY704" s="121"/>
      <c r="BUZ704" s="121"/>
      <c r="BVA704" s="121"/>
      <c r="BVB704" s="121"/>
      <c r="BVC704" s="121"/>
      <c r="BVD704" s="121"/>
      <c r="BVE704" s="121"/>
      <c r="BVF704" s="121"/>
      <c r="BVG704" s="121"/>
      <c r="BVH704" s="121"/>
      <c r="BVI704" s="121"/>
      <c r="BVJ704" s="121"/>
      <c r="BVK704" s="121"/>
      <c r="BVL704" s="121"/>
      <c r="BVM704" s="121"/>
      <c r="BVN704" s="121"/>
      <c r="BVO704" s="121"/>
      <c r="BVP704" s="121"/>
      <c r="BVQ704" s="121"/>
      <c r="BVR704" s="121"/>
      <c r="BVS704" s="121"/>
      <c r="BVT704" s="121"/>
      <c r="BVU704" s="121"/>
      <c r="BVV704" s="121"/>
      <c r="BVW704" s="121"/>
      <c r="BVX704" s="121"/>
      <c r="BVY704" s="121"/>
      <c r="BVZ704" s="121"/>
      <c r="BWA704" s="121"/>
      <c r="BWB704" s="121"/>
      <c r="BWC704" s="121"/>
      <c r="BWD704" s="121"/>
      <c r="BWE704" s="121"/>
      <c r="BWF704" s="121"/>
      <c r="BWG704" s="121"/>
      <c r="BWH704" s="121"/>
      <c r="BWI704" s="121"/>
      <c r="BWJ704" s="121"/>
      <c r="BWK704" s="121"/>
      <c r="BWL704" s="121"/>
      <c r="BWM704" s="121"/>
      <c r="BWN704" s="121"/>
      <c r="BWO704" s="121"/>
      <c r="BWP704" s="121"/>
      <c r="BWQ704" s="121"/>
      <c r="BWR704" s="121"/>
      <c r="BWS704" s="121"/>
      <c r="BWT704" s="121"/>
      <c r="BWU704" s="121"/>
      <c r="BWV704" s="121"/>
      <c r="BWW704" s="121"/>
      <c r="BWX704" s="121"/>
      <c r="BWY704" s="121"/>
      <c r="BWZ704" s="121"/>
      <c r="BXA704" s="121"/>
      <c r="BXB704" s="121"/>
      <c r="BXC704" s="121"/>
      <c r="BXD704" s="121"/>
      <c r="BXE704" s="121"/>
      <c r="BXF704" s="121"/>
      <c r="BXG704" s="121"/>
      <c r="BXH704" s="121"/>
      <c r="BXI704" s="121"/>
      <c r="BXJ704" s="121"/>
      <c r="BXK704" s="121"/>
      <c r="BXL704" s="121"/>
      <c r="BXM704" s="121"/>
      <c r="BXN704" s="121"/>
      <c r="BXO704" s="121"/>
      <c r="BXP704" s="121"/>
      <c r="BXQ704" s="121"/>
      <c r="BXR704" s="121"/>
      <c r="BXS704" s="121"/>
      <c r="BXT704" s="121"/>
      <c r="BXU704" s="121"/>
      <c r="BXV704" s="121"/>
      <c r="BXW704" s="121"/>
      <c r="BXX704" s="121"/>
      <c r="BXY704" s="121"/>
      <c r="BXZ704" s="121"/>
      <c r="BYA704" s="121"/>
      <c r="BYB704" s="121"/>
      <c r="BYC704" s="121"/>
      <c r="BYD704" s="121"/>
      <c r="BYE704" s="121"/>
      <c r="BYF704" s="121"/>
      <c r="BYG704" s="121"/>
      <c r="BYH704" s="121"/>
      <c r="BYI704" s="121"/>
      <c r="BYJ704" s="121"/>
      <c r="BYK704" s="121"/>
      <c r="BYL704" s="121"/>
      <c r="BYM704" s="121"/>
      <c r="BYN704" s="121"/>
      <c r="BYO704" s="121"/>
      <c r="BYP704" s="121"/>
      <c r="BYQ704" s="121"/>
      <c r="BYR704" s="121"/>
      <c r="BYS704" s="121"/>
      <c r="BYT704" s="121"/>
      <c r="BYU704" s="121"/>
      <c r="BYV704" s="121"/>
      <c r="BYW704" s="121"/>
      <c r="BYX704" s="121"/>
      <c r="BYY704" s="121"/>
      <c r="BYZ704" s="121"/>
      <c r="BZA704" s="121"/>
      <c r="BZB704" s="121"/>
      <c r="BZC704" s="121"/>
      <c r="BZD704" s="121"/>
      <c r="BZE704" s="121"/>
      <c r="BZF704" s="121"/>
      <c r="BZG704" s="121"/>
      <c r="BZH704" s="121"/>
      <c r="BZI704" s="121"/>
      <c r="BZJ704" s="121"/>
      <c r="BZK704" s="121"/>
      <c r="BZL704" s="121"/>
      <c r="BZM704" s="121"/>
      <c r="BZN704" s="121"/>
      <c r="BZO704" s="121"/>
      <c r="BZP704" s="121"/>
      <c r="BZQ704" s="121"/>
      <c r="BZR704" s="121"/>
      <c r="BZS704" s="121"/>
      <c r="BZT704" s="121"/>
      <c r="BZU704" s="121"/>
      <c r="BZV704" s="121"/>
      <c r="BZW704" s="121"/>
      <c r="BZX704" s="121"/>
      <c r="BZY704" s="121"/>
      <c r="BZZ704" s="121"/>
      <c r="CAA704" s="121"/>
      <c r="CAB704" s="121"/>
      <c r="CAC704" s="121"/>
      <c r="CAD704" s="121"/>
      <c r="CAE704" s="121"/>
      <c r="CAF704" s="121"/>
      <c r="CAG704" s="121"/>
      <c r="CAH704" s="121"/>
      <c r="CAI704" s="121"/>
      <c r="CAJ704" s="121"/>
      <c r="CAK704" s="121"/>
      <c r="CAL704" s="121"/>
      <c r="CAM704" s="121"/>
      <c r="CAN704" s="121"/>
      <c r="CAO704" s="121"/>
      <c r="CAP704" s="121"/>
      <c r="CAQ704" s="121"/>
      <c r="CAR704" s="121"/>
      <c r="CAS704" s="121"/>
      <c r="CAT704" s="121"/>
      <c r="CAU704" s="121"/>
      <c r="CAV704" s="121"/>
      <c r="CAW704" s="121"/>
      <c r="CAX704" s="121"/>
      <c r="CAY704" s="121"/>
      <c r="CAZ704" s="121"/>
      <c r="CBA704" s="121"/>
      <c r="CBB704" s="121"/>
      <c r="CBC704" s="121"/>
      <c r="CBD704" s="121"/>
      <c r="CBE704" s="121"/>
      <c r="CBF704" s="121"/>
      <c r="CBG704" s="121"/>
      <c r="CBH704" s="121"/>
      <c r="CBI704" s="121"/>
      <c r="CBJ704" s="121"/>
      <c r="CBK704" s="121"/>
      <c r="CBL704" s="121"/>
      <c r="CBM704" s="121"/>
      <c r="CBN704" s="121"/>
      <c r="CBO704" s="121"/>
      <c r="CBP704" s="121"/>
      <c r="CBQ704" s="121"/>
      <c r="CBR704" s="121"/>
      <c r="CBS704" s="121"/>
      <c r="CBT704" s="121"/>
      <c r="CBU704" s="121"/>
      <c r="CBV704" s="121"/>
      <c r="CBW704" s="121"/>
      <c r="CBX704" s="121"/>
      <c r="CBY704" s="121"/>
      <c r="CBZ704" s="121"/>
      <c r="CCA704" s="121"/>
      <c r="CCB704" s="121"/>
      <c r="CCC704" s="121"/>
      <c r="CCD704" s="121"/>
      <c r="CCE704" s="121"/>
      <c r="CCF704" s="121"/>
      <c r="CCG704" s="121"/>
      <c r="CCH704" s="121"/>
      <c r="CCI704" s="121"/>
      <c r="CCJ704" s="121"/>
      <c r="CCK704" s="121"/>
      <c r="CCL704" s="121"/>
      <c r="CCM704" s="121"/>
      <c r="CCN704" s="121"/>
      <c r="CCO704" s="121"/>
      <c r="CCP704" s="121"/>
      <c r="CCQ704" s="121"/>
      <c r="CCR704" s="121"/>
      <c r="CCS704" s="121"/>
      <c r="CCT704" s="121"/>
      <c r="CCU704" s="121"/>
      <c r="CCV704" s="121"/>
      <c r="CCW704" s="121"/>
      <c r="CCX704" s="121"/>
      <c r="CCY704" s="121"/>
      <c r="CCZ704" s="121"/>
      <c r="CDA704" s="121"/>
      <c r="CDB704" s="121"/>
      <c r="CDC704" s="121"/>
      <c r="CDD704" s="121"/>
      <c r="CDE704" s="121"/>
      <c r="CDF704" s="121"/>
      <c r="CDG704" s="121"/>
      <c r="CDH704" s="121"/>
      <c r="CDI704" s="121"/>
      <c r="CDJ704" s="121"/>
      <c r="CDK704" s="121"/>
      <c r="CDL704" s="121"/>
      <c r="CDM704" s="121"/>
      <c r="CDN704" s="121"/>
      <c r="CDO704" s="121"/>
      <c r="CDP704" s="121"/>
      <c r="CDQ704" s="121"/>
      <c r="CDR704" s="121"/>
      <c r="CDS704" s="121"/>
      <c r="CDT704" s="121"/>
      <c r="CDU704" s="121"/>
      <c r="CDV704" s="121"/>
      <c r="CDW704" s="121"/>
      <c r="CDX704" s="121"/>
      <c r="CDY704" s="121"/>
      <c r="CDZ704" s="121"/>
      <c r="CEA704" s="121"/>
      <c r="CEB704" s="121"/>
      <c r="CEC704" s="121"/>
      <c r="CED704" s="121"/>
      <c r="CEE704" s="121"/>
      <c r="CEF704" s="121"/>
      <c r="CEG704" s="121"/>
      <c r="CEH704" s="121"/>
      <c r="CEI704" s="121"/>
      <c r="CEJ704" s="121"/>
      <c r="CEK704" s="121"/>
      <c r="CEL704" s="121"/>
      <c r="CEM704" s="121"/>
      <c r="CEN704" s="121"/>
      <c r="CEO704" s="121"/>
      <c r="CEP704" s="121"/>
      <c r="CEQ704" s="121"/>
      <c r="CER704" s="121"/>
      <c r="CES704" s="121"/>
      <c r="CET704" s="121"/>
      <c r="CEU704" s="121"/>
      <c r="CEV704" s="121"/>
      <c r="CEW704" s="121"/>
      <c r="CEX704" s="121"/>
      <c r="CEY704" s="121"/>
      <c r="CEZ704" s="121"/>
      <c r="CFA704" s="121"/>
      <c r="CFB704" s="121"/>
      <c r="CFC704" s="121"/>
      <c r="CFD704" s="121"/>
      <c r="CFE704" s="121"/>
      <c r="CFF704" s="121"/>
      <c r="CFG704" s="121"/>
      <c r="CFH704" s="121"/>
      <c r="CFI704" s="121"/>
      <c r="CFJ704" s="121"/>
      <c r="CFK704" s="121"/>
      <c r="CFL704" s="121"/>
      <c r="CFM704" s="121"/>
      <c r="CFN704" s="121"/>
      <c r="CFO704" s="121"/>
      <c r="CFP704" s="121"/>
      <c r="CFQ704" s="121"/>
      <c r="CFR704" s="121"/>
      <c r="CFS704" s="121"/>
      <c r="CFT704" s="121"/>
      <c r="CFU704" s="121"/>
      <c r="CFV704" s="121"/>
      <c r="CFW704" s="121"/>
      <c r="CFX704" s="121"/>
      <c r="CFY704" s="121"/>
      <c r="CFZ704" s="121"/>
      <c r="CGA704" s="121"/>
      <c r="CGB704" s="121"/>
      <c r="CGC704" s="121"/>
      <c r="CGD704" s="121"/>
      <c r="CGE704" s="121"/>
      <c r="CGF704" s="121"/>
      <c r="CGG704" s="121"/>
      <c r="CGH704" s="121"/>
      <c r="CGI704" s="121"/>
      <c r="CGJ704" s="121"/>
      <c r="CGK704" s="121"/>
      <c r="CGL704" s="121"/>
      <c r="CGM704" s="121"/>
      <c r="CGN704" s="121"/>
      <c r="CGO704" s="121"/>
      <c r="CGP704" s="121"/>
      <c r="CGQ704" s="121"/>
      <c r="CGR704" s="121"/>
      <c r="CGS704" s="121"/>
      <c r="CGT704" s="121"/>
      <c r="CGU704" s="121"/>
      <c r="CGV704" s="121"/>
      <c r="CGW704" s="121"/>
      <c r="CGX704" s="121"/>
      <c r="CGY704" s="121"/>
      <c r="CGZ704" s="121"/>
      <c r="CHA704" s="121"/>
      <c r="CHB704" s="121"/>
      <c r="CHC704" s="121"/>
      <c r="CHD704" s="121"/>
      <c r="CHE704" s="121"/>
      <c r="CHF704" s="121"/>
      <c r="CHG704" s="121"/>
      <c r="CHH704" s="121"/>
      <c r="CHI704" s="121"/>
      <c r="CHJ704" s="121"/>
      <c r="CHK704" s="121"/>
      <c r="CHL704" s="121"/>
      <c r="CHM704" s="121"/>
      <c r="CHN704" s="121"/>
      <c r="CHO704" s="121"/>
      <c r="CHP704" s="121"/>
      <c r="CHQ704" s="121"/>
      <c r="CHR704" s="121"/>
      <c r="CHS704" s="121"/>
      <c r="CHT704" s="121"/>
      <c r="CHU704" s="121"/>
      <c r="CHV704" s="121"/>
      <c r="CHW704" s="121"/>
      <c r="CHX704" s="121"/>
      <c r="CHY704" s="121"/>
      <c r="CHZ704" s="121"/>
      <c r="CIA704" s="121"/>
      <c r="CIB704" s="121"/>
      <c r="CIC704" s="121"/>
      <c r="CID704" s="121"/>
      <c r="CIE704" s="121"/>
      <c r="CIF704" s="121"/>
      <c r="CIG704" s="121"/>
      <c r="CIH704" s="121"/>
      <c r="CII704" s="121"/>
      <c r="CIJ704" s="121"/>
      <c r="CIK704" s="121"/>
      <c r="CIL704" s="121"/>
      <c r="CIM704" s="121"/>
      <c r="CIN704" s="121"/>
      <c r="CIO704" s="121"/>
      <c r="CIP704" s="121"/>
      <c r="CIQ704" s="121"/>
      <c r="CIR704" s="121"/>
      <c r="CIS704" s="121"/>
      <c r="CIT704" s="121"/>
      <c r="CIU704" s="121"/>
      <c r="CIV704" s="121"/>
      <c r="CIW704" s="121"/>
      <c r="CIX704" s="121"/>
      <c r="CIY704" s="121"/>
      <c r="CIZ704" s="121"/>
      <c r="CJA704" s="121"/>
      <c r="CJB704" s="121"/>
      <c r="CJC704" s="121"/>
      <c r="CJD704" s="121"/>
      <c r="CJE704" s="121"/>
      <c r="CJF704" s="121"/>
      <c r="CJG704" s="121"/>
      <c r="CJH704" s="121"/>
      <c r="CJI704" s="121"/>
      <c r="CJJ704" s="121"/>
      <c r="CJK704" s="121"/>
      <c r="CJL704" s="121"/>
      <c r="CJM704" s="121"/>
      <c r="CJN704" s="121"/>
      <c r="CJO704" s="121"/>
      <c r="CJP704" s="121"/>
      <c r="CJQ704" s="121"/>
      <c r="CJR704" s="121"/>
      <c r="CJS704" s="121"/>
      <c r="CJT704" s="121"/>
      <c r="CJU704" s="121"/>
      <c r="CJV704" s="121"/>
      <c r="CJW704" s="121"/>
      <c r="CJX704" s="121"/>
      <c r="CJY704" s="121"/>
      <c r="CJZ704" s="121"/>
      <c r="CKA704" s="121"/>
      <c r="CKB704" s="121"/>
      <c r="CKC704" s="121"/>
      <c r="CKD704" s="121"/>
      <c r="CKE704" s="121"/>
      <c r="CKF704" s="121"/>
      <c r="CKG704" s="121"/>
      <c r="CKH704" s="121"/>
      <c r="CKI704" s="121"/>
      <c r="CKJ704" s="121"/>
      <c r="CKK704" s="121"/>
      <c r="CKL704" s="121"/>
      <c r="CKM704" s="121"/>
      <c r="CKN704" s="121"/>
      <c r="CKO704" s="121"/>
      <c r="CKP704" s="121"/>
      <c r="CKQ704" s="121"/>
      <c r="CKR704" s="121"/>
      <c r="CKS704" s="121"/>
      <c r="CKT704" s="121"/>
      <c r="CKU704" s="121"/>
      <c r="CKV704" s="121"/>
      <c r="CKW704" s="121"/>
      <c r="CKX704" s="121"/>
      <c r="CKY704" s="121"/>
      <c r="CKZ704" s="121"/>
      <c r="CLA704" s="121"/>
      <c r="CLB704" s="121"/>
      <c r="CLC704" s="121"/>
      <c r="CLD704" s="121"/>
      <c r="CLE704" s="121"/>
      <c r="CLF704" s="121"/>
      <c r="CLG704" s="121"/>
      <c r="CLH704" s="121"/>
      <c r="CLI704" s="121"/>
      <c r="CLJ704" s="121"/>
      <c r="CLK704" s="121"/>
      <c r="CLL704" s="121"/>
      <c r="CLM704" s="121"/>
      <c r="CLN704" s="121"/>
      <c r="CLO704" s="121"/>
      <c r="CLP704" s="121"/>
      <c r="CLQ704" s="121"/>
      <c r="CLR704" s="121"/>
      <c r="CLS704" s="121"/>
      <c r="CLT704" s="121"/>
      <c r="CLU704" s="121"/>
      <c r="CLV704" s="121"/>
      <c r="CLW704" s="121"/>
      <c r="CLX704" s="121"/>
      <c r="CLY704" s="121"/>
      <c r="CLZ704" s="121"/>
      <c r="CMA704" s="121"/>
      <c r="CMB704" s="121"/>
      <c r="CMC704" s="121"/>
      <c r="CMD704" s="121"/>
      <c r="CME704" s="121"/>
      <c r="CMF704" s="121"/>
      <c r="CMG704" s="121"/>
      <c r="CMH704" s="121"/>
      <c r="CMI704" s="121"/>
      <c r="CMJ704" s="121"/>
      <c r="CMK704" s="121"/>
      <c r="CML704" s="121"/>
      <c r="CMM704" s="121"/>
      <c r="CMN704" s="121"/>
      <c r="CMO704" s="121"/>
      <c r="CMP704" s="121"/>
      <c r="CMQ704" s="121"/>
      <c r="CMR704" s="121"/>
      <c r="CMS704" s="121"/>
      <c r="CMT704" s="121"/>
      <c r="CMU704" s="121"/>
      <c r="CMV704" s="121"/>
      <c r="CMW704" s="121"/>
      <c r="CMX704" s="121"/>
      <c r="CMY704" s="121"/>
      <c r="CMZ704" s="121"/>
      <c r="CNA704" s="121"/>
      <c r="CNB704" s="121"/>
      <c r="CNC704" s="121"/>
      <c r="CND704" s="121"/>
      <c r="CNE704" s="121"/>
      <c r="CNF704" s="121"/>
      <c r="CNG704" s="121"/>
      <c r="CNH704" s="121"/>
      <c r="CNI704" s="121"/>
      <c r="CNJ704" s="121"/>
      <c r="CNK704" s="121"/>
      <c r="CNL704" s="121"/>
      <c r="CNM704" s="121"/>
      <c r="CNN704" s="121"/>
      <c r="CNO704" s="121"/>
      <c r="CNP704" s="121"/>
      <c r="CNQ704" s="121"/>
      <c r="CNR704" s="121"/>
      <c r="CNS704" s="121"/>
      <c r="CNT704" s="121"/>
      <c r="CNU704" s="121"/>
      <c r="CNV704" s="121"/>
      <c r="CNW704" s="121"/>
      <c r="CNX704" s="121"/>
      <c r="CNY704" s="121"/>
      <c r="CNZ704" s="121"/>
      <c r="COA704" s="121"/>
      <c r="COB704" s="121"/>
      <c r="COC704" s="121"/>
      <c r="COD704" s="121"/>
      <c r="COE704" s="121"/>
      <c r="COF704" s="121"/>
      <c r="COG704" s="121"/>
      <c r="COH704" s="121"/>
      <c r="COI704" s="121"/>
      <c r="COJ704" s="121"/>
      <c r="COK704" s="121"/>
      <c r="COL704" s="121"/>
      <c r="COM704" s="121"/>
      <c r="CON704" s="121"/>
      <c r="COO704" s="121"/>
      <c r="COP704" s="121"/>
      <c r="COQ704" s="121"/>
      <c r="COR704" s="121"/>
      <c r="COS704" s="121"/>
      <c r="COT704" s="121"/>
      <c r="COU704" s="121"/>
      <c r="COV704" s="121"/>
      <c r="COW704" s="121"/>
      <c r="COX704" s="121"/>
      <c r="COY704" s="121"/>
      <c r="COZ704" s="121"/>
      <c r="CPA704" s="121"/>
      <c r="CPB704" s="121"/>
      <c r="CPC704" s="121"/>
      <c r="CPD704" s="121"/>
      <c r="CPE704" s="121"/>
      <c r="CPF704" s="121"/>
      <c r="CPG704" s="121"/>
      <c r="CPH704" s="121"/>
      <c r="CPI704" s="121"/>
      <c r="CPJ704" s="121"/>
      <c r="CPK704" s="121"/>
      <c r="CPL704" s="121"/>
      <c r="CPM704" s="121"/>
      <c r="CPN704" s="121"/>
      <c r="CPO704" s="121"/>
      <c r="CPP704" s="121"/>
      <c r="CPQ704" s="121"/>
      <c r="CPR704" s="121"/>
      <c r="CPS704" s="121"/>
      <c r="CPT704" s="121"/>
      <c r="CPU704" s="121"/>
      <c r="CPV704" s="121"/>
      <c r="CPW704" s="121"/>
      <c r="CPX704" s="121"/>
      <c r="CPY704" s="121"/>
      <c r="CPZ704" s="121"/>
      <c r="CQA704" s="121"/>
      <c r="CQB704" s="121"/>
      <c r="CQC704" s="121"/>
      <c r="CQD704" s="121"/>
      <c r="CQE704" s="121"/>
      <c r="CQF704" s="121"/>
      <c r="CQG704" s="121"/>
      <c r="CQH704" s="121"/>
      <c r="CQI704" s="121"/>
      <c r="CQJ704" s="121"/>
      <c r="CQK704" s="121"/>
      <c r="CQL704" s="121"/>
      <c r="CQM704" s="121"/>
      <c r="CQN704" s="121"/>
      <c r="CQO704" s="121"/>
      <c r="CQP704" s="121"/>
      <c r="CQQ704" s="121"/>
      <c r="CQR704" s="121"/>
      <c r="CQS704" s="121"/>
      <c r="CQT704" s="121"/>
      <c r="CQU704" s="121"/>
      <c r="CQV704" s="121"/>
      <c r="CQW704" s="121"/>
      <c r="CQX704" s="121"/>
      <c r="CQY704" s="121"/>
      <c r="CQZ704" s="121"/>
      <c r="CRA704" s="121"/>
      <c r="CRB704" s="121"/>
      <c r="CRC704" s="121"/>
      <c r="CRD704" s="121"/>
      <c r="CRE704" s="121"/>
      <c r="CRF704" s="121"/>
      <c r="CRG704" s="121"/>
      <c r="CRH704" s="121"/>
      <c r="CRI704" s="121"/>
      <c r="CRJ704" s="121"/>
      <c r="CRK704" s="121"/>
      <c r="CRL704" s="121"/>
      <c r="CRM704" s="121"/>
      <c r="CRN704" s="121"/>
      <c r="CRO704" s="121"/>
      <c r="CRP704" s="121"/>
      <c r="CRQ704" s="121"/>
      <c r="CRR704" s="121"/>
      <c r="CRS704" s="121"/>
      <c r="CRT704" s="121"/>
      <c r="CRU704" s="121"/>
      <c r="CRV704" s="121"/>
      <c r="CRW704" s="121"/>
      <c r="CRX704" s="121"/>
      <c r="CRY704" s="121"/>
      <c r="CRZ704" s="121"/>
      <c r="CSA704" s="121"/>
      <c r="CSB704" s="121"/>
      <c r="CSC704" s="121"/>
      <c r="CSD704" s="121"/>
      <c r="CSE704" s="121"/>
      <c r="CSF704" s="121"/>
      <c r="CSG704" s="121"/>
      <c r="CSH704" s="121"/>
      <c r="CSI704" s="121"/>
      <c r="CSJ704" s="121"/>
      <c r="CSK704" s="121"/>
      <c r="CSL704" s="121"/>
      <c r="CSM704" s="121"/>
      <c r="CSN704" s="121"/>
      <c r="CSO704" s="121"/>
      <c r="CSP704" s="121"/>
      <c r="CSQ704" s="121"/>
      <c r="CSR704" s="121"/>
      <c r="CSS704" s="121"/>
      <c r="CST704" s="121"/>
      <c r="CSU704" s="121"/>
      <c r="CSV704" s="121"/>
      <c r="CSW704" s="121"/>
      <c r="CSX704" s="121"/>
      <c r="CSY704" s="121"/>
      <c r="CSZ704" s="121"/>
      <c r="CTA704" s="121"/>
      <c r="CTB704" s="121"/>
      <c r="CTC704" s="121"/>
      <c r="CTD704" s="121"/>
      <c r="CTE704" s="121"/>
      <c r="CTF704" s="121"/>
      <c r="CTG704" s="121"/>
      <c r="CTH704" s="121"/>
      <c r="CTI704" s="121"/>
      <c r="CTJ704" s="121"/>
      <c r="CTK704" s="121"/>
      <c r="CTL704" s="121"/>
      <c r="CTM704" s="121"/>
      <c r="CTN704" s="121"/>
      <c r="CTO704" s="121"/>
      <c r="CTP704" s="121"/>
      <c r="CTQ704" s="121"/>
      <c r="CTR704" s="121"/>
      <c r="CTS704" s="121"/>
      <c r="CTT704" s="121"/>
      <c r="CTU704" s="121"/>
      <c r="CTV704" s="121"/>
      <c r="CTW704" s="121"/>
      <c r="CTX704" s="121"/>
      <c r="CTY704" s="121"/>
      <c r="CTZ704" s="121"/>
      <c r="CUA704" s="121"/>
      <c r="CUB704" s="121"/>
      <c r="CUC704" s="121"/>
      <c r="CUD704" s="121"/>
      <c r="CUE704" s="121"/>
      <c r="CUF704" s="121"/>
      <c r="CUG704" s="121"/>
      <c r="CUH704" s="121"/>
      <c r="CUI704" s="121"/>
      <c r="CUJ704" s="121"/>
      <c r="CUK704" s="121"/>
      <c r="CUL704" s="121"/>
      <c r="CUM704" s="121"/>
      <c r="CUN704" s="121"/>
      <c r="CUO704" s="121"/>
      <c r="CUP704" s="121"/>
      <c r="CUQ704" s="121"/>
      <c r="CUR704" s="121"/>
      <c r="CUS704" s="121"/>
      <c r="CUT704" s="121"/>
      <c r="CUU704" s="121"/>
      <c r="CUV704" s="121"/>
      <c r="CUW704" s="121"/>
      <c r="CUX704" s="121"/>
      <c r="CUY704" s="121"/>
      <c r="CUZ704" s="121"/>
      <c r="CVA704" s="121"/>
      <c r="CVB704" s="121"/>
      <c r="CVC704" s="121"/>
      <c r="CVD704" s="121"/>
      <c r="CVE704" s="121"/>
      <c r="CVF704" s="121"/>
      <c r="CVG704" s="121"/>
      <c r="CVH704" s="121"/>
      <c r="CVI704" s="121"/>
      <c r="CVJ704" s="121"/>
      <c r="CVK704" s="121"/>
      <c r="CVL704" s="121"/>
      <c r="CVM704" s="121"/>
      <c r="CVN704" s="121"/>
      <c r="CVO704" s="121"/>
      <c r="CVP704" s="121"/>
      <c r="CVQ704" s="121"/>
      <c r="CVR704" s="121"/>
      <c r="CVS704" s="121"/>
      <c r="CVT704" s="121"/>
      <c r="CVU704" s="121"/>
      <c r="CVV704" s="121"/>
      <c r="CVW704" s="121"/>
      <c r="CVX704" s="121"/>
      <c r="CVY704" s="121"/>
      <c r="CVZ704" s="121"/>
      <c r="CWA704" s="121"/>
      <c r="CWB704" s="121"/>
      <c r="CWC704" s="121"/>
      <c r="CWD704" s="121"/>
      <c r="CWE704" s="121"/>
      <c r="CWF704" s="121"/>
      <c r="CWG704" s="121"/>
      <c r="CWH704" s="121"/>
      <c r="CWI704" s="121"/>
      <c r="CWJ704" s="121"/>
      <c r="CWK704" s="121"/>
      <c r="CWL704" s="121"/>
      <c r="CWM704" s="121"/>
      <c r="CWN704" s="121"/>
      <c r="CWO704" s="121"/>
      <c r="CWP704" s="121"/>
      <c r="CWQ704" s="121"/>
      <c r="CWR704" s="121"/>
      <c r="CWS704" s="121"/>
      <c r="CWT704" s="121"/>
      <c r="CWU704" s="121"/>
      <c r="CWV704" s="121"/>
      <c r="CWW704" s="121"/>
      <c r="CWX704" s="121"/>
      <c r="CWY704" s="121"/>
      <c r="CWZ704" s="121"/>
      <c r="CXA704" s="121"/>
      <c r="CXB704" s="121"/>
      <c r="CXC704" s="121"/>
      <c r="CXD704" s="121"/>
      <c r="CXE704" s="121"/>
      <c r="CXF704" s="121"/>
      <c r="CXG704" s="121"/>
      <c r="CXH704" s="121"/>
      <c r="CXI704" s="121"/>
      <c r="CXJ704" s="121"/>
      <c r="CXK704" s="121"/>
      <c r="CXL704" s="121"/>
      <c r="CXM704" s="121"/>
      <c r="CXN704" s="121"/>
      <c r="CXO704" s="121"/>
      <c r="CXP704" s="121"/>
      <c r="CXQ704" s="121"/>
      <c r="CXR704" s="121"/>
      <c r="CXS704" s="121"/>
      <c r="CXT704" s="121"/>
      <c r="CXU704" s="121"/>
      <c r="CXV704" s="121"/>
      <c r="CXW704" s="121"/>
      <c r="CXX704" s="121"/>
      <c r="CXY704" s="121"/>
      <c r="CXZ704" s="121"/>
      <c r="CYA704" s="121"/>
      <c r="CYB704" s="121"/>
      <c r="CYC704" s="121"/>
      <c r="CYD704" s="121"/>
      <c r="CYE704" s="121"/>
      <c r="CYF704" s="121"/>
      <c r="CYG704" s="121"/>
      <c r="CYH704" s="121"/>
      <c r="CYI704" s="121"/>
      <c r="CYJ704" s="121"/>
      <c r="CYK704" s="121"/>
      <c r="CYL704" s="121"/>
      <c r="CYM704" s="121"/>
      <c r="CYN704" s="121"/>
      <c r="CYO704" s="121"/>
      <c r="CYP704" s="121"/>
      <c r="CYQ704" s="121"/>
      <c r="CYR704" s="121"/>
      <c r="CYS704" s="121"/>
      <c r="CYT704" s="121"/>
      <c r="CYU704" s="121"/>
      <c r="CYV704" s="121"/>
      <c r="CYW704" s="121"/>
      <c r="CYX704" s="121"/>
      <c r="CYY704" s="121"/>
      <c r="CYZ704" s="121"/>
      <c r="CZA704" s="121"/>
      <c r="CZB704" s="121"/>
      <c r="CZC704" s="121"/>
      <c r="CZD704" s="121"/>
      <c r="CZE704" s="121"/>
      <c r="CZF704" s="121"/>
      <c r="CZG704" s="121"/>
      <c r="CZH704" s="121"/>
      <c r="CZI704" s="121"/>
      <c r="CZJ704" s="121"/>
      <c r="CZK704" s="121"/>
      <c r="CZL704" s="121"/>
      <c r="CZM704" s="121"/>
      <c r="CZN704" s="121"/>
      <c r="CZO704" s="121"/>
      <c r="CZP704" s="121"/>
      <c r="CZQ704" s="121"/>
      <c r="CZR704" s="121"/>
      <c r="CZS704" s="121"/>
      <c r="CZT704" s="121"/>
      <c r="CZU704" s="121"/>
      <c r="CZV704" s="121"/>
      <c r="CZW704" s="121"/>
      <c r="CZX704" s="121"/>
      <c r="CZY704" s="121"/>
      <c r="CZZ704" s="121"/>
      <c r="DAA704" s="121"/>
      <c r="DAB704" s="121"/>
      <c r="DAC704" s="121"/>
      <c r="DAD704" s="121"/>
      <c r="DAE704" s="121"/>
      <c r="DAF704" s="121"/>
      <c r="DAG704" s="121"/>
      <c r="DAH704" s="121"/>
      <c r="DAI704" s="121"/>
      <c r="DAJ704" s="121"/>
      <c r="DAK704" s="121"/>
      <c r="DAL704" s="121"/>
      <c r="DAM704" s="121"/>
      <c r="DAN704" s="121"/>
      <c r="DAO704" s="121"/>
      <c r="DAP704" s="121"/>
      <c r="DAQ704" s="121"/>
      <c r="DAR704" s="121"/>
      <c r="DAS704" s="121"/>
      <c r="DAT704" s="121"/>
      <c r="DAU704" s="121"/>
      <c r="DAV704" s="121"/>
      <c r="DAW704" s="121"/>
      <c r="DAX704" s="121"/>
      <c r="DAY704" s="121"/>
      <c r="DAZ704" s="121"/>
      <c r="DBA704" s="121"/>
      <c r="DBB704" s="121"/>
      <c r="DBC704" s="121"/>
      <c r="DBD704" s="121"/>
      <c r="DBE704" s="121"/>
      <c r="DBF704" s="121"/>
      <c r="DBG704" s="121"/>
      <c r="DBH704" s="121"/>
      <c r="DBI704" s="121"/>
      <c r="DBJ704" s="121"/>
      <c r="DBK704" s="121"/>
      <c r="DBL704" s="121"/>
      <c r="DBM704" s="121"/>
      <c r="DBN704" s="121"/>
      <c r="DBO704" s="121"/>
      <c r="DBP704" s="121"/>
      <c r="DBQ704" s="121"/>
      <c r="DBR704" s="121"/>
      <c r="DBS704" s="121"/>
      <c r="DBT704" s="121"/>
      <c r="DBU704" s="121"/>
      <c r="DBV704" s="121"/>
      <c r="DBW704" s="121"/>
      <c r="DBX704" s="121"/>
      <c r="DBY704" s="121"/>
      <c r="DBZ704" s="121"/>
      <c r="DCA704" s="121"/>
      <c r="DCB704" s="121"/>
      <c r="DCC704" s="121"/>
      <c r="DCD704" s="121"/>
      <c r="DCE704" s="121"/>
      <c r="DCF704" s="121"/>
      <c r="DCG704" s="121"/>
      <c r="DCH704" s="121"/>
      <c r="DCI704" s="121"/>
      <c r="DCJ704" s="121"/>
      <c r="DCK704" s="121"/>
      <c r="DCL704" s="121"/>
      <c r="DCM704" s="121"/>
      <c r="DCN704" s="121"/>
      <c r="DCO704" s="121"/>
      <c r="DCP704" s="121"/>
      <c r="DCQ704" s="121"/>
      <c r="DCR704" s="121"/>
      <c r="DCS704" s="121"/>
      <c r="DCT704" s="121"/>
      <c r="DCU704" s="121"/>
      <c r="DCV704" s="121"/>
      <c r="DCW704" s="121"/>
      <c r="DCX704" s="121"/>
      <c r="DCY704" s="121"/>
      <c r="DCZ704" s="121"/>
      <c r="DDA704" s="121"/>
      <c r="DDB704" s="121"/>
      <c r="DDC704" s="121"/>
      <c r="DDD704" s="121"/>
      <c r="DDE704" s="121"/>
      <c r="DDF704" s="121"/>
      <c r="DDG704" s="121"/>
      <c r="DDH704" s="121"/>
      <c r="DDI704" s="121"/>
      <c r="DDJ704" s="121"/>
      <c r="DDK704" s="121"/>
      <c r="DDL704" s="121"/>
      <c r="DDM704" s="121"/>
      <c r="DDN704" s="121"/>
      <c r="DDO704" s="121"/>
      <c r="DDP704" s="121"/>
      <c r="DDQ704" s="121"/>
      <c r="DDR704" s="121"/>
      <c r="DDS704" s="121"/>
      <c r="DDT704" s="121"/>
      <c r="DDU704" s="121"/>
      <c r="DDV704" s="121"/>
      <c r="DDW704" s="121"/>
      <c r="DDX704" s="121"/>
      <c r="DDY704" s="121"/>
      <c r="DDZ704" s="121"/>
      <c r="DEA704" s="121"/>
      <c r="DEB704" s="121"/>
      <c r="DEC704" s="121"/>
      <c r="DED704" s="121"/>
      <c r="DEE704" s="121"/>
      <c r="DEF704" s="121"/>
      <c r="DEG704" s="121"/>
      <c r="DEH704" s="121"/>
      <c r="DEI704" s="121"/>
      <c r="DEJ704" s="121"/>
      <c r="DEK704" s="121"/>
      <c r="DEL704" s="121"/>
      <c r="DEM704" s="121"/>
      <c r="DEN704" s="121"/>
      <c r="DEO704" s="121"/>
      <c r="DEP704" s="121"/>
      <c r="DEQ704" s="121"/>
      <c r="DER704" s="121"/>
      <c r="DES704" s="121"/>
      <c r="DET704" s="121"/>
      <c r="DEU704" s="121"/>
      <c r="DEV704" s="121"/>
      <c r="DEW704" s="121"/>
      <c r="DEX704" s="121"/>
      <c r="DEY704" s="121"/>
      <c r="DEZ704" s="121"/>
      <c r="DFA704" s="121"/>
      <c r="DFB704" s="121"/>
      <c r="DFC704" s="121"/>
      <c r="DFD704" s="121"/>
      <c r="DFE704" s="121"/>
      <c r="DFF704" s="121"/>
      <c r="DFG704" s="121"/>
      <c r="DFH704" s="121"/>
      <c r="DFI704" s="121"/>
      <c r="DFJ704" s="121"/>
      <c r="DFK704" s="121"/>
      <c r="DFL704" s="121"/>
      <c r="DFM704" s="121"/>
      <c r="DFN704" s="121"/>
      <c r="DFO704" s="121"/>
      <c r="DFP704" s="121"/>
      <c r="DFQ704" s="121"/>
      <c r="DFR704" s="121"/>
      <c r="DFS704" s="121"/>
      <c r="DFT704" s="121"/>
      <c r="DFU704" s="121"/>
      <c r="DFV704" s="121"/>
      <c r="DFW704" s="121"/>
      <c r="DFX704" s="121"/>
      <c r="DFY704" s="121"/>
      <c r="DFZ704" s="121"/>
      <c r="DGA704" s="121"/>
      <c r="DGB704" s="121"/>
      <c r="DGC704" s="121"/>
      <c r="DGD704" s="121"/>
      <c r="DGE704" s="121"/>
      <c r="DGF704" s="121"/>
      <c r="DGG704" s="121"/>
      <c r="DGH704" s="121"/>
      <c r="DGI704" s="121"/>
      <c r="DGJ704" s="121"/>
      <c r="DGK704" s="121"/>
      <c r="DGL704" s="121"/>
      <c r="DGM704" s="121"/>
      <c r="DGN704" s="121"/>
      <c r="DGO704" s="121"/>
      <c r="DGP704" s="121"/>
      <c r="DGQ704" s="121"/>
      <c r="DGR704" s="121"/>
      <c r="DGS704" s="121"/>
      <c r="DGT704" s="121"/>
      <c r="DGU704" s="121"/>
      <c r="DGV704" s="121"/>
      <c r="DGW704" s="121"/>
      <c r="DGX704" s="121"/>
      <c r="DGY704" s="121"/>
      <c r="DGZ704" s="121"/>
      <c r="DHA704" s="121"/>
      <c r="DHB704" s="121"/>
      <c r="DHC704" s="121"/>
      <c r="DHD704" s="121"/>
      <c r="DHE704" s="121"/>
      <c r="DHF704" s="121"/>
      <c r="DHG704" s="121"/>
      <c r="DHH704" s="121"/>
      <c r="DHI704" s="121"/>
      <c r="DHJ704" s="121"/>
      <c r="DHK704" s="121"/>
      <c r="DHL704" s="121"/>
      <c r="DHM704" s="121"/>
      <c r="DHN704" s="121"/>
      <c r="DHO704" s="121"/>
      <c r="DHP704" s="121"/>
      <c r="DHQ704" s="121"/>
      <c r="DHR704" s="121"/>
      <c r="DHS704" s="121"/>
      <c r="DHT704" s="121"/>
      <c r="DHU704" s="121"/>
      <c r="DHV704" s="121"/>
      <c r="DHW704" s="121"/>
      <c r="DHX704" s="121"/>
      <c r="DHY704" s="121"/>
      <c r="DHZ704" s="121"/>
      <c r="DIA704" s="121"/>
      <c r="DIB704" s="121"/>
      <c r="DIC704" s="121"/>
      <c r="DID704" s="121"/>
      <c r="DIE704" s="121"/>
      <c r="DIF704" s="121"/>
      <c r="DIG704" s="121"/>
      <c r="DIH704" s="121"/>
      <c r="DII704" s="121"/>
      <c r="DIJ704" s="121"/>
      <c r="DIK704" s="121"/>
      <c r="DIL704" s="121"/>
      <c r="DIM704" s="121"/>
      <c r="DIN704" s="121"/>
      <c r="DIO704" s="121"/>
      <c r="DIP704" s="121"/>
      <c r="DIQ704" s="121"/>
      <c r="DIR704" s="121"/>
      <c r="DIS704" s="121"/>
      <c r="DIT704" s="121"/>
      <c r="DIU704" s="121"/>
      <c r="DIV704" s="121"/>
      <c r="DIW704" s="121"/>
      <c r="DIX704" s="121"/>
      <c r="DIY704" s="121"/>
      <c r="DIZ704" s="121"/>
      <c r="DJA704" s="121"/>
      <c r="DJB704" s="121"/>
      <c r="DJC704" s="121"/>
      <c r="DJD704" s="121"/>
      <c r="DJE704" s="121"/>
      <c r="DJF704" s="121"/>
      <c r="DJG704" s="121"/>
      <c r="DJH704" s="121"/>
      <c r="DJI704" s="121"/>
      <c r="DJJ704" s="121"/>
      <c r="DJK704" s="121"/>
      <c r="DJL704" s="121"/>
      <c r="DJM704" s="121"/>
      <c r="DJN704" s="121"/>
      <c r="DJO704" s="121"/>
      <c r="DJP704" s="121"/>
      <c r="DJQ704" s="121"/>
      <c r="DJR704" s="121"/>
      <c r="DJS704" s="121"/>
      <c r="DJT704" s="121"/>
      <c r="DJU704" s="121"/>
      <c r="DJV704" s="121"/>
      <c r="DJW704" s="121"/>
      <c r="DJX704" s="121"/>
      <c r="DJY704" s="121"/>
      <c r="DJZ704" s="121"/>
      <c r="DKA704" s="121"/>
      <c r="DKB704" s="121"/>
      <c r="DKC704" s="121"/>
      <c r="DKD704" s="121"/>
      <c r="DKE704" s="121"/>
      <c r="DKF704" s="121"/>
      <c r="DKG704" s="121"/>
      <c r="DKH704" s="121"/>
      <c r="DKI704" s="121"/>
      <c r="DKJ704" s="121"/>
      <c r="DKK704" s="121"/>
      <c r="DKL704" s="121"/>
      <c r="DKM704" s="121"/>
      <c r="DKN704" s="121"/>
      <c r="DKO704" s="121"/>
      <c r="DKP704" s="121"/>
      <c r="DKQ704" s="121"/>
      <c r="DKR704" s="121"/>
      <c r="DKS704" s="121"/>
      <c r="DKT704" s="121"/>
      <c r="DKU704" s="121"/>
      <c r="DKV704" s="121"/>
      <c r="DKW704" s="121"/>
      <c r="DKX704" s="121"/>
      <c r="DKY704" s="121"/>
      <c r="DKZ704" s="121"/>
      <c r="DLA704" s="121"/>
      <c r="DLB704" s="121"/>
      <c r="DLC704" s="121"/>
      <c r="DLD704" s="121"/>
      <c r="DLE704" s="121"/>
      <c r="DLF704" s="121"/>
      <c r="DLG704" s="121"/>
      <c r="DLH704" s="121"/>
      <c r="DLI704" s="121"/>
      <c r="DLJ704" s="121"/>
      <c r="DLK704" s="121"/>
      <c r="DLL704" s="121"/>
      <c r="DLM704" s="121"/>
      <c r="DLN704" s="121"/>
      <c r="DLO704" s="121"/>
      <c r="DLP704" s="121"/>
      <c r="DLQ704" s="121"/>
      <c r="DLR704" s="121"/>
      <c r="DLS704" s="121"/>
      <c r="DLT704" s="121"/>
      <c r="DLU704" s="121"/>
      <c r="DLV704" s="121"/>
      <c r="DLW704" s="121"/>
      <c r="DLX704" s="121"/>
      <c r="DLY704" s="121"/>
      <c r="DLZ704" s="121"/>
      <c r="DMA704" s="121"/>
      <c r="DMB704" s="121"/>
      <c r="DMC704" s="121"/>
      <c r="DMD704" s="121"/>
      <c r="DME704" s="121"/>
      <c r="DMF704" s="121"/>
      <c r="DMG704" s="121"/>
      <c r="DMH704" s="121"/>
      <c r="DMI704" s="121"/>
      <c r="DMJ704" s="121"/>
      <c r="DMK704" s="121"/>
      <c r="DML704" s="121"/>
      <c r="DMM704" s="121"/>
      <c r="DMN704" s="121"/>
      <c r="DMO704" s="121"/>
      <c r="DMP704" s="121"/>
      <c r="DMQ704" s="121"/>
      <c r="DMR704" s="121"/>
      <c r="DMS704" s="121"/>
      <c r="DMT704" s="121"/>
      <c r="DMU704" s="121"/>
      <c r="DMV704" s="121"/>
      <c r="DMW704" s="121"/>
      <c r="DMX704" s="121"/>
      <c r="DMY704" s="121"/>
      <c r="DMZ704" s="121"/>
      <c r="DNA704" s="121"/>
      <c r="DNB704" s="121"/>
      <c r="DNC704" s="121"/>
      <c r="DND704" s="121"/>
      <c r="DNE704" s="121"/>
      <c r="DNF704" s="121"/>
      <c r="DNG704" s="121"/>
      <c r="DNH704" s="121"/>
      <c r="DNI704" s="121"/>
      <c r="DNJ704" s="121"/>
      <c r="DNK704" s="121"/>
      <c r="DNL704" s="121"/>
      <c r="DNM704" s="121"/>
      <c r="DNN704" s="121"/>
      <c r="DNO704" s="121"/>
      <c r="DNP704" s="121"/>
      <c r="DNQ704" s="121"/>
      <c r="DNR704" s="121"/>
      <c r="DNS704" s="121"/>
      <c r="DNT704" s="121"/>
      <c r="DNU704" s="121"/>
      <c r="DNV704" s="121"/>
      <c r="DNW704" s="121"/>
      <c r="DNX704" s="121"/>
      <c r="DNY704" s="121"/>
      <c r="DNZ704" s="121"/>
      <c r="DOA704" s="121"/>
      <c r="DOB704" s="121"/>
      <c r="DOC704" s="121"/>
      <c r="DOD704" s="121"/>
      <c r="DOE704" s="121"/>
      <c r="DOF704" s="121"/>
      <c r="DOG704" s="121"/>
      <c r="DOH704" s="121"/>
      <c r="DOI704" s="121"/>
      <c r="DOJ704" s="121"/>
      <c r="DOK704" s="121"/>
      <c r="DOL704" s="121"/>
      <c r="DOM704" s="121"/>
      <c r="DON704" s="121"/>
      <c r="DOO704" s="121"/>
      <c r="DOP704" s="121"/>
      <c r="DOQ704" s="121"/>
      <c r="DOR704" s="121"/>
      <c r="DOS704" s="121"/>
      <c r="DOT704" s="121"/>
      <c r="DOU704" s="121"/>
      <c r="DOV704" s="121"/>
      <c r="DOW704" s="121"/>
      <c r="DOX704" s="121"/>
      <c r="DOY704" s="121"/>
      <c r="DOZ704" s="121"/>
      <c r="DPA704" s="121"/>
      <c r="DPB704" s="121"/>
      <c r="DPC704" s="121"/>
      <c r="DPD704" s="121"/>
      <c r="DPE704" s="121"/>
      <c r="DPF704" s="121"/>
      <c r="DPG704" s="121"/>
      <c r="DPH704" s="121"/>
      <c r="DPI704" s="121"/>
      <c r="DPJ704" s="121"/>
      <c r="DPK704" s="121"/>
      <c r="DPL704" s="121"/>
      <c r="DPM704" s="121"/>
      <c r="DPN704" s="121"/>
      <c r="DPO704" s="121"/>
      <c r="DPP704" s="121"/>
      <c r="DPQ704" s="121"/>
      <c r="DPR704" s="121"/>
      <c r="DPS704" s="121"/>
      <c r="DPT704" s="121"/>
      <c r="DPU704" s="121"/>
      <c r="DPV704" s="121"/>
      <c r="DPW704" s="121"/>
      <c r="DPX704" s="121"/>
      <c r="DPY704" s="121"/>
      <c r="DPZ704" s="121"/>
      <c r="DQA704" s="121"/>
      <c r="DQB704" s="121"/>
      <c r="DQC704" s="121"/>
      <c r="DQD704" s="121"/>
      <c r="DQE704" s="121"/>
      <c r="DQF704" s="121"/>
      <c r="DQG704" s="121"/>
      <c r="DQH704" s="121"/>
      <c r="DQI704" s="121"/>
      <c r="DQJ704" s="121"/>
      <c r="DQK704" s="121"/>
      <c r="DQL704" s="121"/>
      <c r="DQM704" s="121"/>
      <c r="DQN704" s="121"/>
      <c r="DQO704" s="121"/>
      <c r="DQP704" s="121"/>
      <c r="DQQ704" s="121"/>
      <c r="DQR704" s="121"/>
      <c r="DQS704" s="121"/>
      <c r="DQT704" s="121"/>
      <c r="DQU704" s="121"/>
      <c r="DQV704" s="121"/>
      <c r="DQW704" s="121"/>
      <c r="DQX704" s="121"/>
      <c r="DQY704" s="121"/>
      <c r="DQZ704" s="121"/>
      <c r="DRA704" s="121"/>
      <c r="DRB704" s="121"/>
      <c r="DRC704" s="121"/>
      <c r="DRD704" s="121"/>
      <c r="DRE704" s="121"/>
      <c r="DRF704" s="121"/>
      <c r="DRG704" s="121"/>
      <c r="DRH704" s="121"/>
      <c r="DRI704" s="121"/>
      <c r="DRJ704" s="121"/>
      <c r="DRK704" s="121"/>
      <c r="DRL704" s="121"/>
      <c r="DRM704" s="121"/>
      <c r="DRN704" s="121"/>
      <c r="DRO704" s="121"/>
      <c r="DRP704" s="121"/>
      <c r="DRQ704" s="121"/>
      <c r="DRR704" s="121"/>
      <c r="DRS704" s="121"/>
      <c r="DRT704" s="121"/>
      <c r="DRU704" s="121"/>
      <c r="DRV704" s="121"/>
      <c r="DRW704" s="121"/>
      <c r="DRX704" s="121"/>
      <c r="DRY704" s="121"/>
      <c r="DRZ704" s="121"/>
      <c r="DSA704" s="121"/>
      <c r="DSB704" s="121"/>
      <c r="DSC704" s="121"/>
      <c r="DSD704" s="121"/>
      <c r="DSE704" s="121"/>
      <c r="DSF704" s="121"/>
      <c r="DSG704" s="121"/>
      <c r="DSH704" s="121"/>
      <c r="DSI704" s="121"/>
      <c r="DSJ704" s="121"/>
      <c r="DSK704" s="121"/>
      <c r="DSL704" s="121"/>
      <c r="DSM704" s="121"/>
      <c r="DSN704" s="121"/>
      <c r="DSO704" s="121"/>
      <c r="DSP704" s="121"/>
      <c r="DSQ704" s="121"/>
      <c r="DSR704" s="121"/>
      <c r="DSS704" s="121"/>
      <c r="DST704" s="121"/>
      <c r="DSU704" s="121"/>
      <c r="DSV704" s="121"/>
      <c r="DSW704" s="121"/>
      <c r="DSX704" s="121"/>
      <c r="DSY704" s="121"/>
      <c r="DSZ704" s="121"/>
      <c r="DTA704" s="121"/>
      <c r="DTB704" s="121"/>
      <c r="DTC704" s="121"/>
      <c r="DTD704" s="121"/>
      <c r="DTE704" s="121"/>
      <c r="DTF704" s="121"/>
      <c r="DTG704" s="121"/>
      <c r="DTH704" s="121"/>
      <c r="DTI704" s="121"/>
      <c r="DTJ704" s="121"/>
      <c r="DTK704" s="121"/>
      <c r="DTL704" s="121"/>
      <c r="DTM704" s="121"/>
      <c r="DTN704" s="121"/>
      <c r="DTO704" s="121"/>
      <c r="DTP704" s="121"/>
      <c r="DTQ704" s="121"/>
      <c r="DTR704" s="121"/>
      <c r="DTS704" s="121"/>
      <c r="DTT704" s="121"/>
      <c r="DTU704" s="121"/>
      <c r="DTV704" s="121"/>
      <c r="DTW704" s="121"/>
      <c r="DTX704" s="121"/>
      <c r="DTY704" s="121"/>
      <c r="DTZ704" s="121"/>
      <c r="DUA704" s="121"/>
      <c r="DUB704" s="121"/>
      <c r="DUC704" s="121"/>
      <c r="DUD704" s="121"/>
      <c r="DUE704" s="121"/>
      <c r="DUF704" s="121"/>
      <c r="DUG704" s="121"/>
      <c r="DUH704" s="121"/>
      <c r="DUI704" s="121"/>
      <c r="DUJ704" s="121"/>
      <c r="DUK704" s="121"/>
      <c r="DUL704" s="121"/>
      <c r="DUM704" s="121"/>
      <c r="DUN704" s="121"/>
      <c r="DUO704" s="121"/>
      <c r="DUP704" s="121"/>
      <c r="DUQ704" s="121"/>
      <c r="DUR704" s="121"/>
      <c r="DUS704" s="121"/>
      <c r="DUT704" s="121"/>
      <c r="DUU704" s="121"/>
      <c r="DUV704" s="121"/>
      <c r="DUW704" s="121"/>
      <c r="DUX704" s="121"/>
      <c r="DUY704" s="121"/>
      <c r="DUZ704" s="121"/>
      <c r="DVA704" s="121"/>
      <c r="DVB704" s="121"/>
      <c r="DVC704" s="121"/>
      <c r="DVD704" s="121"/>
      <c r="DVE704" s="121"/>
      <c r="DVF704" s="121"/>
      <c r="DVG704" s="121"/>
      <c r="DVH704" s="121"/>
      <c r="DVI704" s="121"/>
      <c r="DVJ704" s="121"/>
      <c r="DVK704" s="121"/>
      <c r="DVL704" s="121"/>
      <c r="DVM704" s="121"/>
      <c r="DVN704" s="121"/>
      <c r="DVO704" s="121"/>
      <c r="DVP704" s="121"/>
      <c r="DVQ704" s="121"/>
      <c r="DVR704" s="121"/>
      <c r="DVS704" s="121"/>
      <c r="DVT704" s="121"/>
      <c r="DVU704" s="121"/>
      <c r="DVV704" s="121"/>
      <c r="DVW704" s="121"/>
      <c r="DVX704" s="121"/>
      <c r="DVY704" s="121"/>
      <c r="DVZ704" s="121"/>
      <c r="DWA704" s="121"/>
      <c r="DWB704" s="121"/>
      <c r="DWC704" s="121"/>
      <c r="DWD704" s="121"/>
      <c r="DWE704" s="121"/>
      <c r="DWF704" s="121"/>
      <c r="DWG704" s="121"/>
      <c r="DWH704" s="121"/>
      <c r="DWI704" s="121"/>
      <c r="DWJ704" s="121"/>
      <c r="DWK704" s="121"/>
      <c r="DWL704" s="121"/>
      <c r="DWM704" s="121"/>
      <c r="DWN704" s="121"/>
      <c r="DWO704" s="121"/>
      <c r="DWP704" s="121"/>
      <c r="DWQ704" s="121"/>
      <c r="DWR704" s="121"/>
      <c r="DWS704" s="121"/>
      <c r="DWT704" s="121"/>
      <c r="DWU704" s="121"/>
      <c r="DWV704" s="121"/>
      <c r="DWW704" s="121"/>
      <c r="DWX704" s="121"/>
      <c r="DWY704" s="121"/>
      <c r="DWZ704" s="121"/>
      <c r="DXA704" s="121"/>
      <c r="DXB704" s="121"/>
      <c r="DXC704" s="121"/>
      <c r="DXD704" s="121"/>
      <c r="DXE704" s="121"/>
      <c r="DXF704" s="121"/>
      <c r="DXG704" s="121"/>
      <c r="DXH704" s="121"/>
      <c r="DXI704" s="121"/>
      <c r="DXJ704" s="121"/>
      <c r="DXK704" s="121"/>
      <c r="DXL704" s="121"/>
      <c r="DXM704" s="121"/>
      <c r="DXN704" s="121"/>
      <c r="DXO704" s="121"/>
      <c r="DXP704" s="121"/>
      <c r="DXQ704" s="121"/>
      <c r="DXR704" s="121"/>
      <c r="DXS704" s="121"/>
      <c r="DXT704" s="121"/>
      <c r="DXU704" s="121"/>
      <c r="DXV704" s="121"/>
      <c r="DXW704" s="121"/>
      <c r="DXX704" s="121"/>
      <c r="DXY704" s="121"/>
      <c r="DXZ704" s="121"/>
      <c r="DYA704" s="121"/>
      <c r="DYB704" s="121"/>
      <c r="DYC704" s="121"/>
      <c r="DYD704" s="121"/>
      <c r="DYE704" s="121"/>
      <c r="DYF704" s="121"/>
      <c r="DYG704" s="121"/>
      <c r="DYH704" s="121"/>
      <c r="DYI704" s="121"/>
      <c r="DYJ704" s="121"/>
      <c r="DYK704" s="121"/>
      <c r="DYL704" s="121"/>
      <c r="DYM704" s="121"/>
      <c r="DYN704" s="121"/>
      <c r="DYO704" s="121"/>
      <c r="DYP704" s="121"/>
      <c r="DYQ704" s="121"/>
      <c r="DYR704" s="121"/>
      <c r="DYS704" s="121"/>
      <c r="DYT704" s="121"/>
      <c r="DYU704" s="121"/>
      <c r="DYV704" s="121"/>
      <c r="DYW704" s="121"/>
      <c r="DYX704" s="121"/>
      <c r="DYY704" s="121"/>
      <c r="DYZ704" s="121"/>
      <c r="DZA704" s="121"/>
      <c r="DZB704" s="121"/>
      <c r="DZC704" s="121"/>
      <c r="DZD704" s="121"/>
      <c r="DZE704" s="121"/>
      <c r="DZF704" s="121"/>
      <c r="DZG704" s="121"/>
      <c r="DZH704" s="121"/>
      <c r="DZI704" s="121"/>
      <c r="DZJ704" s="121"/>
      <c r="DZK704" s="121"/>
      <c r="DZL704" s="121"/>
      <c r="DZM704" s="121"/>
      <c r="DZN704" s="121"/>
      <c r="DZO704" s="121"/>
      <c r="DZP704" s="121"/>
      <c r="DZQ704" s="121"/>
      <c r="DZR704" s="121"/>
      <c r="DZS704" s="121"/>
      <c r="DZT704" s="121"/>
      <c r="DZU704" s="121"/>
      <c r="DZV704" s="121"/>
      <c r="DZW704" s="121"/>
      <c r="DZX704" s="121"/>
      <c r="DZY704" s="121"/>
      <c r="DZZ704" s="121"/>
      <c r="EAA704" s="121"/>
      <c r="EAB704" s="121"/>
      <c r="EAC704" s="121"/>
      <c r="EAD704" s="121"/>
      <c r="EAE704" s="121"/>
      <c r="EAF704" s="121"/>
      <c r="EAG704" s="121"/>
      <c r="EAH704" s="121"/>
      <c r="EAI704" s="121"/>
      <c r="EAJ704" s="121"/>
      <c r="EAK704" s="121"/>
      <c r="EAL704" s="121"/>
      <c r="EAM704" s="121"/>
      <c r="EAN704" s="121"/>
      <c r="EAO704" s="121"/>
      <c r="EAP704" s="121"/>
      <c r="EAQ704" s="121"/>
      <c r="EAR704" s="121"/>
      <c r="EAS704" s="121"/>
      <c r="EAT704" s="121"/>
      <c r="EAU704" s="121"/>
      <c r="EAV704" s="121"/>
      <c r="EAW704" s="121"/>
      <c r="EAX704" s="121"/>
      <c r="EAY704" s="121"/>
      <c r="EAZ704" s="121"/>
      <c r="EBA704" s="121"/>
      <c r="EBB704" s="121"/>
      <c r="EBC704" s="121"/>
      <c r="EBD704" s="121"/>
      <c r="EBE704" s="121"/>
      <c r="EBF704" s="121"/>
      <c r="EBG704" s="121"/>
      <c r="EBH704" s="121"/>
      <c r="EBI704" s="121"/>
      <c r="EBJ704" s="121"/>
      <c r="EBK704" s="121"/>
      <c r="EBL704" s="121"/>
      <c r="EBM704" s="121"/>
      <c r="EBN704" s="121"/>
      <c r="EBO704" s="121"/>
      <c r="EBP704" s="121"/>
      <c r="EBQ704" s="121"/>
      <c r="EBR704" s="121"/>
      <c r="EBS704" s="121"/>
      <c r="EBT704" s="121"/>
      <c r="EBU704" s="121"/>
      <c r="EBV704" s="121"/>
      <c r="EBW704" s="121"/>
      <c r="EBX704" s="121"/>
      <c r="EBY704" s="121"/>
      <c r="EBZ704" s="121"/>
      <c r="ECA704" s="121"/>
      <c r="ECB704" s="121"/>
      <c r="ECC704" s="121"/>
      <c r="ECD704" s="121"/>
      <c r="ECE704" s="121"/>
      <c r="ECF704" s="121"/>
      <c r="ECG704" s="121"/>
      <c r="ECH704" s="121"/>
      <c r="ECI704" s="121"/>
      <c r="ECJ704" s="121"/>
      <c r="ECK704" s="121"/>
      <c r="ECL704" s="121"/>
      <c r="ECM704" s="121"/>
      <c r="ECN704" s="121"/>
      <c r="ECO704" s="121"/>
      <c r="ECP704" s="121"/>
      <c r="ECQ704" s="121"/>
      <c r="ECR704" s="121"/>
      <c r="ECS704" s="121"/>
      <c r="ECT704" s="121"/>
      <c r="ECU704" s="121"/>
      <c r="ECV704" s="121"/>
      <c r="ECW704" s="121"/>
      <c r="ECX704" s="121"/>
      <c r="ECY704" s="121"/>
      <c r="ECZ704" s="121"/>
      <c r="EDA704" s="121"/>
      <c r="EDB704" s="121"/>
      <c r="EDC704" s="121"/>
      <c r="EDD704" s="121"/>
      <c r="EDE704" s="121"/>
      <c r="EDF704" s="121"/>
      <c r="EDG704" s="121"/>
      <c r="EDH704" s="121"/>
      <c r="EDI704" s="121"/>
      <c r="EDJ704" s="121"/>
      <c r="EDK704" s="121"/>
      <c r="EDL704" s="121"/>
      <c r="EDM704" s="121"/>
      <c r="EDN704" s="121"/>
      <c r="EDO704" s="121"/>
      <c r="EDP704" s="121"/>
      <c r="EDQ704" s="121"/>
      <c r="EDR704" s="121"/>
      <c r="EDS704" s="121"/>
      <c r="EDT704" s="121"/>
      <c r="EDU704" s="121"/>
      <c r="EDV704" s="121"/>
      <c r="EDW704" s="121"/>
      <c r="EDX704" s="121"/>
      <c r="EDY704" s="121"/>
      <c r="EDZ704" s="121"/>
      <c r="EEA704" s="121"/>
      <c r="EEB704" s="121"/>
      <c r="EEC704" s="121"/>
      <c r="EED704" s="121"/>
      <c r="EEE704" s="121"/>
      <c r="EEF704" s="121"/>
      <c r="EEG704" s="121"/>
      <c r="EEH704" s="121"/>
      <c r="EEI704" s="121"/>
      <c r="EEJ704" s="121"/>
      <c r="EEK704" s="121"/>
      <c r="EEL704" s="121"/>
      <c r="EEM704" s="121"/>
      <c r="EEN704" s="121"/>
      <c r="EEO704" s="121"/>
      <c r="EEP704" s="121"/>
      <c r="EEQ704" s="121"/>
      <c r="EER704" s="121"/>
      <c r="EES704" s="121"/>
      <c r="EET704" s="121"/>
      <c r="EEU704" s="121"/>
      <c r="EEV704" s="121"/>
      <c r="EEW704" s="121"/>
      <c r="EEX704" s="121"/>
      <c r="EEY704" s="121"/>
      <c r="EEZ704" s="121"/>
      <c r="EFA704" s="121"/>
      <c r="EFB704" s="121"/>
      <c r="EFC704" s="121"/>
      <c r="EFD704" s="121"/>
      <c r="EFE704" s="121"/>
      <c r="EFF704" s="121"/>
      <c r="EFG704" s="121"/>
      <c r="EFH704" s="121"/>
      <c r="EFI704" s="121"/>
      <c r="EFJ704" s="121"/>
      <c r="EFK704" s="121"/>
      <c r="EFL704" s="121"/>
      <c r="EFM704" s="121"/>
      <c r="EFN704" s="121"/>
      <c r="EFO704" s="121"/>
      <c r="EFP704" s="121"/>
      <c r="EFQ704" s="121"/>
      <c r="EFR704" s="121"/>
      <c r="EFS704" s="121"/>
      <c r="EFT704" s="121"/>
      <c r="EFU704" s="121"/>
      <c r="EFV704" s="121"/>
      <c r="EFW704" s="121"/>
      <c r="EFX704" s="121"/>
      <c r="EFY704" s="121"/>
      <c r="EFZ704" s="121"/>
      <c r="EGA704" s="121"/>
      <c r="EGB704" s="121"/>
      <c r="EGC704" s="121"/>
      <c r="EGD704" s="121"/>
      <c r="EGE704" s="121"/>
      <c r="EGF704" s="121"/>
      <c r="EGG704" s="121"/>
      <c r="EGH704" s="121"/>
      <c r="EGI704" s="121"/>
      <c r="EGJ704" s="121"/>
      <c r="EGK704" s="121"/>
      <c r="EGL704" s="121"/>
      <c r="EGM704" s="121"/>
      <c r="EGN704" s="121"/>
      <c r="EGO704" s="121"/>
      <c r="EGP704" s="121"/>
      <c r="EGQ704" s="121"/>
      <c r="EGR704" s="121"/>
      <c r="EGS704" s="121"/>
      <c r="EGT704" s="121"/>
      <c r="EGU704" s="121"/>
      <c r="EGV704" s="121"/>
      <c r="EGW704" s="121"/>
      <c r="EGX704" s="121"/>
      <c r="EGY704" s="121"/>
      <c r="EGZ704" s="121"/>
      <c r="EHA704" s="121"/>
      <c r="EHB704" s="121"/>
      <c r="EHC704" s="121"/>
      <c r="EHD704" s="121"/>
      <c r="EHE704" s="121"/>
      <c r="EHF704" s="121"/>
      <c r="EHG704" s="121"/>
      <c r="EHH704" s="121"/>
      <c r="EHI704" s="121"/>
      <c r="EHJ704" s="121"/>
      <c r="EHK704" s="121"/>
      <c r="EHL704" s="121"/>
      <c r="EHM704" s="121"/>
      <c r="EHN704" s="121"/>
      <c r="EHO704" s="121"/>
      <c r="EHP704" s="121"/>
      <c r="EHQ704" s="121"/>
      <c r="EHR704" s="121"/>
      <c r="EHS704" s="121"/>
      <c r="EHT704" s="121"/>
      <c r="EHU704" s="121"/>
      <c r="EHV704" s="121"/>
      <c r="EHW704" s="121"/>
      <c r="EHX704" s="121"/>
      <c r="EHY704" s="121"/>
      <c r="EHZ704" s="121"/>
      <c r="EIA704" s="121"/>
      <c r="EIB704" s="121"/>
      <c r="EIC704" s="121"/>
      <c r="EID704" s="121"/>
      <c r="EIE704" s="121"/>
      <c r="EIF704" s="121"/>
      <c r="EIG704" s="121"/>
      <c r="EIH704" s="121"/>
      <c r="EII704" s="121"/>
      <c r="EIJ704" s="121"/>
      <c r="EIK704" s="121"/>
      <c r="EIL704" s="121"/>
      <c r="EIM704" s="121"/>
      <c r="EIN704" s="121"/>
      <c r="EIO704" s="121"/>
      <c r="EIP704" s="121"/>
      <c r="EIQ704" s="121"/>
      <c r="EIR704" s="121"/>
      <c r="EIS704" s="121"/>
      <c r="EIT704" s="121"/>
      <c r="EIU704" s="121"/>
      <c r="EIV704" s="121"/>
      <c r="EIW704" s="121"/>
      <c r="EIX704" s="121"/>
      <c r="EIY704" s="121"/>
      <c r="EIZ704" s="121"/>
      <c r="EJA704" s="121"/>
      <c r="EJB704" s="121"/>
      <c r="EJC704" s="121"/>
      <c r="EJD704" s="121"/>
      <c r="EJE704" s="121"/>
      <c r="EJF704" s="121"/>
      <c r="EJG704" s="121"/>
      <c r="EJH704" s="121"/>
      <c r="EJI704" s="121"/>
      <c r="EJJ704" s="121"/>
      <c r="EJK704" s="121"/>
      <c r="EJL704" s="121"/>
      <c r="EJM704" s="121"/>
      <c r="EJN704" s="121"/>
      <c r="EJO704" s="121"/>
      <c r="EJP704" s="121"/>
      <c r="EJQ704" s="121"/>
      <c r="EJR704" s="121"/>
      <c r="EJS704" s="121"/>
      <c r="EJT704" s="121"/>
      <c r="EJU704" s="121"/>
      <c r="EJV704" s="121"/>
      <c r="EJW704" s="121"/>
      <c r="EJX704" s="121"/>
      <c r="EJY704" s="121"/>
      <c r="EJZ704" s="121"/>
      <c r="EKA704" s="121"/>
      <c r="EKB704" s="121"/>
      <c r="EKC704" s="121"/>
      <c r="EKD704" s="121"/>
      <c r="EKE704" s="121"/>
      <c r="EKF704" s="121"/>
      <c r="EKG704" s="121"/>
      <c r="EKH704" s="121"/>
      <c r="EKI704" s="121"/>
      <c r="EKJ704" s="121"/>
      <c r="EKK704" s="121"/>
      <c r="EKL704" s="121"/>
      <c r="EKM704" s="121"/>
      <c r="EKN704" s="121"/>
      <c r="EKO704" s="121"/>
      <c r="EKP704" s="121"/>
      <c r="EKQ704" s="121"/>
      <c r="EKR704" s="121"/>
      <c r="EKS704" s="121"/>
      <c r="EKT704" s="121"/>
      <c r="EKU704" s="121"/>
      <c r="EKV704" s="121"/>
      <c r="EKW704" s="121"/>
      <c r="EKX704" s="121"/>
      <c r="EKY704" s="121"/>
      <c r="EKZ704" s="121"/>
      <c r="ELA704" s="121"/>
      <c r="ELB704" s="121"/>
      <c r="ELC704" s="121"/>
      <c r="ELD704" s="121"/>
      <c r="ELE704" s="121"/>
      <c r="ELF704" s="121"/>
      <c r="ELG704" s="121"/>
      <c r="ELH704" s="121"/>
      <c r="ELI704" s="121"/>
      <c r="ELJ704" s="121"/>
      <c r="ELK704" s="121"/>
      <c r="ELL704" s="121"/>
      <c r="ELM704" s="121"/>
      <c r="ELN704" s="121"/>
      <c r="ELO704" s="121"/>
      <c r="ELP704" s="121"/>
      <c r="ELQ704" s="121"/>
      <c r="ELR704" s="121"/>
      <c r="ELS704" s="121"/>
      <c r="ELT704" s="121"/>
      <c r="ELU704" s="121"/>
      <c r="ELV704" s="121"/>
      <c r="ELW704" s="121"/>
      <c r="ELX704" s="121"/>
      <c r="ELY704" s="121"/>
      <c r="ELZ704" s="121"/>
      <c r="EMA704" s="121"/>
      <c r="EMB704" s="121"/>
      <c r="EMC704" s="121"/>
      <c r="EMD704" s="121"/>
      <c r="EME704" s="121"/>
      <c r="EMF704" s="121"/>
      <c r="EMG704" s="121"/>
      <c r="EMH704" s="121"/>
      <c r="EMI704" s="121"/>
      <c r="EMJ704" s="121"/>
      <c r="EMK704" s="121"/>
      <c r="EML704" s="121"/>
      <c r="EMM704" s="121"/>
      <c r="EMN704" s="121"/>
      <c r="EMO704" s="121"/>
      <c r="EMP704" s="121"/>
      <c r="EMQ704" s="121"/>
      <c r="EMR704" s="121"/>
      <c r="EMS704" s="121"/>
      <c r="EMT704" s="121"/>
      <c r="EMU704" s="121"/>
      <c r="EMV704" s="121"/>
      <c r="EMW704" s="121"/>
      <c r="EMX704" s="121"/>
      <c r="EMY704" s="121"/>
      <c r="EMZ704" s="121"/>
      <c r="ENA704" s="121"/>
      <c r="ENB704" s="121"/>
      <c r="ENC704" s="121"/>
      <c r="END704" s="121"/>
      <c r="ENE704" s="121"/>
      <c r="ENF704" s="121"/>
      <c r="ENG704" s="121"/>
      <c r="ENH704" s="121"/>
      <c r="ENI704" s="121"/>
      <c r="ENJ704" s="121"/>
      <c r="ENK704" s="121"/>
      <c r="ENL704" s="121"/>
      <c r="ENM704" s="121"/>
      <c r="ENN704" s="121"/>
      <c r="ENO704" s="121"/>
      <c r="ENP704" s="121"/>
      <c r="ENQ704" s="121"/>
      <c r="ENR704" s="121"/>
      <c r="ENS704" s="121"/>
      <c r="ENT704" s="121"/>
      <c r="ENU704" s="121"/>
      <c r="ENV704" s="121"/>
      <c r="ENW704" s="121"/>
      <c r="ENX704" s="121"/>
      <c r="ENY704" s="121"/>
      <c r="ENZ704" s="121"/>
      <c r="EOA704" s="121"/>
      <c r="EOB704" s="121"/>
      <c r="EOC704" s="121"/>
      <c r="EOD704" s="121"/>
      <c r="EOE704" s="121"/>
      <c r="EOF704" s="121"/>
      <c r="EOG704" s="121"/>
      <c r="EOH704" s="121"/>
      <c r="EOI704" s="121"/>
      <c r="EOJ704" s="121"/>
      <c r="EOK704" s="121"/>
      <c r="EOL704" s="121"/>
      <c r="EOM704" s="121"/>
      <c r="EON704" s="121"/>
      <c r="EOO704" s="121"/>
      <c r="EOP704" s="121"/>
      <c r="EOQ704" s="121"/>
      <c r="EOR704" s="121"/>
      <c r="EOS704" s="121"/>
      <c r="EOT704" s="121"/>
      <c r="EOU704" s="121"/>
      <c r="EOV704" s="121"/>
      <c r="EOW704" s="121"/>
      <c r="EOX704" s="121"/>
      <c r="EOY704" s="121"/>
      <c r="EOZ704" s="121"/>
      <c r="EPA704" s="121"/>
      <c r="EPB704" s="121"/>
      <c r="EPC704" s="121"/>
      <c r="EPD704" s="121"/>
      <c r="EPE704" s="121"/>
      <c r="EPF704" s="121"/>
      <c r="EPG704" s="121"/>
      <c r="EPH704" s="121"/>
      <c r="EPI704" s="121"/>
      <c r="EPJ704" s="121"/>
      <c r="EPK704" s="121"/>
      <c r="EPL704" s="121"/>
      <c r="EPM704" s="121"/>
      <c r="EPN704" s="121"/>
      <c r="EPO704" s="121"/>
      <c r="EPP704" s="121"/>
      <c r="EPQ704" s="121"/>
      <c r="EPR704" s="121"/>
      <c r="EPS704" s="121"/>
      <c r="EPT704" s="121"/>
      <c r="EPU704" s="121"/>
      <c r="EPV704" s="121"/>
      <c r="EPW704" s="121"/>
      <c r="EPX704" s="121"/>
      <c r="EPY704" s="121"/>
      <c r="EPZ704" s="121"/>
      <c r="EQA704" s="121"/>
      <c r="EQB704" s="121"/>
      <c r="EQC704" s="121"/>
      <c r="EQD704" s="121"/>
      <c r="EQE704" s="121"/>
      <c r="EQF704" s="121"/>
      <c r="EQG704" s="121"/>
      <c r="EQH704" s="121"/>
      <c r="EQI704" s="121"/>
      <c r="EQJ704" s="121"/>
      <c r="EQK704" s="121"/>
      <c r="EQL704" s="121"/>
      <c r="EQM704" s="121"/>
      <c r="EQN704" s="121"/>
      <c r="EQO704" s="121"/>
      <c r="EQP704" s="121"/>
      <c r="EQQ704" s="121"/>
      <c r="EQR704" s="121"/>
      <c r="EQS704" s="121"/>
      <c r="EQT704" s="121"/>
      <c r="EQU704" s="121"/>
      <c r="EQV704" s="121"/>
      <c r="EQW704" s="121"/>
      <c r="EQX704" s="121"/>
      <c r="EQY704" s="121"/>
      <c r="EQZ704" s="121"/>
      <c r="ERA704" s="121"/>
      <c r="ERB704" s="121"/>
      <c r="ERC704" s="121"/>
      <c r="ERD704" s="121"/>
      <c r="ERE704" s="121"/>
      <c r="ERF704" s="121"/>
      <c r="ERG704" s="121"/>
      <c r="ERH704" s="121"/>
      <c r="ERI704" s="121"/>
      <c r="ERJ704" s="121"/>
      <c r="ERK704" s="121"/>
      <c r="ERL704" s="121"/>
      <c r="ERM704" s="121"/>
      <c r="ERN704" s="121"/>
      <c r="ERO704" s="121"/>
      <c r="ERP704" s="121"/>
      <c r="ERQ704" s="121"/>
      <c r="ERR704" s="121"/>
      <c r="ERS704" s="121"/>
      <c r="ERT704" s="121"/>
      <c r="ERU704" s="121"/>
      <c r="ERV704" s="121"/>
      <c r="ERW704" s="121"/>
      <c r="ERX704" s="121"/>
      <c r="ERY704" s="121"/>
      <c r="ERZ704" s="121"/>
      <c r="ESA704" s="121"/>
      <c r="ESB704" s="121"/>
      <c r="ESC704" s="121"/>
      <c r="ESD704" s="121"/>
      <c r="ESE704" s="121"/>
      <c r="ESF704" s="121"/>
      <c r="ESG704" s="121"/>
      <c r="ESH704" s="121"/>
      <c r="ESI704" s="121"/>
      <c r="ESJ704" s="121"/>
      <c r="ESK704" s="121"/>
      <c r="ESL704" s="121"/>
      <c r="ESM704" s="121"/>
      <c r="ESN704" s="121"/>
      <c r="ESO704" s="121"/>
      <c r="ESP704" s="121"/>
      <c r="ESQ704" s="121"/>
      <c r="ESR704" s="121"/>
      <c r="ESS704" s="121"/>
      <c r="EST704" s="121"/>
      <c r="ESU704" s="121"/>
      <c r="ESV704" s="121"/>
      <c r="ESW704" s="121"/>
      <c r="ESX704" s="121"/>
      <c r="ESY704" s="121"/>
      <c r="ESZ704" s="121"/>
      <c r="ETA704" s="121"/>
      <c r="ETB704" s="121"/>
      <c r="ETC704" s="121"/>
      <c r="ETD704" s="121"/>
      <c r="ETE704" s="121"/>
      <c r="ETF704" s="121"/>
      <c r="ETG704" s="121"/>
      <c r="ETH704" s="121"/>
      <c r="ETI704" s="121"/>
      <c r="ETJ704" s="121"/>
      <c r="ETK704" s="121"/>
      <c r="ETL704" s="121"/>
      <c r="ETM704" s="121"/>
      <c r="ETN704" s="121"/>
      <c r="ETO704" s="121"/>
      <c r="ETP704" s="121"/>
      <c r="ETQ704" s="121"/>
      <c r="ETR704" s="121"/>
      <c r="ETS704" s="121"/>
      <c r="ETT704" s="121"/>
      <c r="ETU704" s="121"/>
      <c r="ETV704" s="121"/>
      <c r="ETW704" s="121"/>
      <c r="ETX704" s="121"/>
      <c r="ETY704" s="121"/>
      <c r="ETZ704" s="121"/>
      <c r="EUA704" s="121"/>
      <c r="EUB704" s="121"/>
      <c r="EUC704" s="121"/>
      <c r="EUD704" s="121"/>
      <c r="EUE704" s="121"/>
      <c r="EUF704" s="121"/>
      <c r="EUG704" s="121"/>
      <c r="EUH704" s="121"/>
      <c r="EUI704" s="121"/>
      <c r="EUJ704" s="121"/>
      <c r="EUK704" s="121"/>
      <c r="EUL704" s="121"/>
      <c r="EUM704" s="121"/>
      <c r="EUN704" s="121"/>
      <c r="EUO704" s="121"/>
      <c r="EUP704" s="121"/>
      <c r="EUQ704" s="121"/>
      <c r="EUR704" s="121"/>
      <c r="EUS704" s="121"/>
      <c r="EUT704" s="121"/>
      <c r="EUU704" s="121"/>
      <c r="EUV704" s="121"/>
      <c r="EUW704" s="121"/>
      <c r="EUX704" s="121"/>
      <c r="EUY704" s="121"/>
      <c r="EUZ704" s="121"/>
      <c r="EVA704" s="121"/>
      <c r="EVB704" s="121"/>
      <c r="EVC704" s="121"/>
      <c r="EVD704" s="121"/>
      <c r="EVE704" s="121"/>
      <c r="EVF704" s="121"/>
      <c r="EVG704" s="121"/>
      <c r="EVH704" s="121"/>
      <c r="EVI704" s="121"/>
      <c r="EVJ704" s="121"/>
      <c r="EVK704" s="121"/>
      <c r="EVL704" s="121"/>
      <c r="EVM704" s="121"/>
      <c r="EVN704" s="121"/>
      <c r="EVO704" s="121"/>
      <c r="EVP704" s="121"/>
      <c r="EVQ704" s="121"/>
      <c r="EVR704" s="121"/>
      <c r="EVS704" s="121"/>
      <c r="EVT704" s="121"/>
      <c r="EVU704" s="121"/>
      <c r="EVV704" s="121"/>
      <c r="EVW704" s="121"/>
      <c r="EVX704" s="121"/>
      <c r="EVY704" s="121"/>
      <c r="EVZ704" s="121"/>
      <c r="EWA704" s="121"/>
      <c r="EWB704" s="121"/>
      <c r="EWC704" s="121"/>
      <c r="EWD704" s="121"/>
      <c r="EWE704" s="121"/>
      <c r="EWF704" s="121"/>
      <c r="EWG704" s="121"/>
      <c r="EWH704" s="121"/>
      <c r="EWI704" s="121"/>
      <c r="EWJ704" s="121"/>
      <c r="EWK704" s="121"/>
      <c r="EWL704" s="121"/>
      <c r="EWM704" s="121"/>
      <c r="EWN704" s="121"/>
      <c r="EWO704" s="121"/>
      <c r="EWP704" s="121"/>
      <c r="EWQ704" s="121"/>
      <c r="EWR704" s="121"/>
      <c r="EWS704" s="121"/>
      <c r="EWT704" s="121"/>
      <c r="EWU704" s="121"/>
      <c r="EWV704" s="121"/>
      <c r="EWW704" s="121"/>
      <c r="EWX704" s="121"/>
      <c r="EWY704" s="121"/>
      <c r="EWZ704" s="121"/>
      <c r="EXA704" s="121"/>
      <c r="EXB704" s="121"/>
      <c r="EXC704" s="121"/>
      <c r="EXD704" s="121"/>
      <c r="EXE704" s="121"/>
      <c r="EXF704" s="121"/>
      <c r="EXG704" s="121"/>
      <c r="EXH704" s="121"/>
      <c r="EXI704" s="121"/>
      <c r="EXJ704" s="121"/>
      <c r="EXK704" s="121"/>
      <c r="EXL704" s="121"/>
      <c r="EXM704" s="121"/>
      <c r="EXN704" s="121"/>
      <c r="EXO704" s="121"/>
      <c r="EXP704" s="121"/>
      <c r="EXQ704" s="121"/>
      <c r="EXR704" s="121"/>
      <c r="EXS704" s="121"/>
      <c r="EXT704" s="121"/>
      <c r="EXU704" s="121"/>
      <c r="EXV704" s="121"/>
      <c r="EXW704" s="121"/>
      <c r="EXX704" s="121"/>
      <c r="EXY704" s="121"/>
      <c r="EXZ704" s="121"/>
      <c r="EYA704" s="121"/>
      <c r="EYB704" s="121"/>
      <c r="EYC704" s="121"/>
      <c r="EYD704" s="121"/>
      <c r="EYE704" s="121"/>
      <c r="EYF704" s="121"/>
      <c r="EYG704" s="121"/>
      <c r="EYH704" s="121"/>
      <c r="EYI704" s="121"/>
      <c r="EYJ704" s="121"/>
      <c r="EYK704" s="121"/>
      <c r="EYL704" s="121"/>
      <c r="EYM704" s="121"/>
      <c r="EYN704" s="121"/>
      <c r="EYO704" s="121"/>
      <c r="EYP704" s="121"/>
      <c r="EYQ704" s="121"/>
      <c r="EYR704" s="121"/>
      <c r="EYS704" s="121"/>
      <c r="EYT704" s="121"/>
      <c r="EYU704" s="121"/>
      <c r="EYV704" s="121"/>
      <c r="EYW704" s="121"/>
      <c r="EYX704" s="121"/>
      <c r="EYY704" s="121"/>
      <c r="EYZ704" s="121"/>
      <c r="EZA704" s="121"/>
      <c r="EZB704" s="121"/>
      <c r="EZC704" s="121"/>
      <c r="EZD704" s="121"/>
      <c r="EZE704" s="121"/>
      <c r="EZF704" s="121"/>
      <c r="EZG704" s="121"/>
      <c r="EZH704" s="121"/>
      <c r="EZI704" s="121"/>
      <c r="EZJ704" s="121"/>
      <c r="EZK704" s="121"/>
      <c r="EZL704" s="121"/>
      <c r="EZM704" s="121"/>
      <c r="EZN704" s="121"/>
      <c r="EZO704" s="121"/>
      <c r="EZP704" s="121"/>
      <c r="EZQ704" s="121"/>
      <c r="EZR704" s="121"/>
      <c r="EZS704" s="121"/>
      <c r="EZT704" s="121"/>
      <c r="EZU704" s="121"/>
      <c r="EZV704" s="121"/>
      <c r="EZW704" s="121"/>
      <c r="EZX704" s="121"/>
      <c r="EZY704" s="121"/>
      <c r="EZZ704" s="121"/>
      <c r="FAA704" s="121"/>
      <c r="FAB704" s="121"/>
      <c r="FAC704" s="121"/>
      <c r="FAD704" s="121"/>
      <c r="FAE704" s="121"/>
      <c r="FAF704" s="121"/>
      <c r="FAG704" s="121"/>
      <c r="FAH704" s="121"/>
      <c r="FAI704" s="121"/>
      <c r="FAJ704" s="121"/>
      <c r="FAK704" s="121"/>
      <c r="FAL704" s="121"/>
      <c r="FAM704" s="121"/>
      <c r="FAN704" s="121"/>
      <c r="FAO704" s="121"/>
      <c r="FAP704" s="121"/>
      <c r="FAQ704" s="121"/>
      <c r="FAR704" s="121"/>
      <c r="FAS704" s="121"/>
      <c r="FAT704" s="121"/>
      <c r="FAU704" s="121"/>
      <c r="FAV704" s="121"/>
      <c r="FAW704" s="121"/>
      <c r="FAX704" s="121"/>
      <c r="FAY704" s="121"/>
      <c r="FAZ704" s="121"/>
      <c r="FBA704" s="121"/>
      <c r="FBB704" s="121"/>
      <c r="FBC704" s="121"/>
      <c r="FBD704" s="121"/>
      <c r="FBE704" s="121"/>
      <c r="FBF704" s="121"/>
      <c r="FBG704" s="121"/>
      <c r="FBH704" s="121"/>
      <c r="FBI704" s="121"/>
      <c r="FBJ704" s="121"/>
      <c r="FBK704" s="121"/>
      <c r="FBL704" s="121"/>
      <c r="FBM704" s="121"/>
      <c r="FBN704" s="121"/>
      <c r="FBO704" s="121"/>
      <c r="FBP704" s="121"/>
      <c r="FBQ704" s="121"/>
      <c r="FBR704" s="121"/>
      <c r="FBS704" s="121"/>
      <c r="FBT704" s="121"/>
      <c r="FBU704" s="121"/>
      <c r="FBV704" s="121"/>
      <c r="FBW704" s="121"/>
      <c r="FBX704" s="121"/>
      <c r="FBY704" s="121"/>
      <c r="FBZ704" s="121"/>
      <c r="FCA704" s="121"/>
      <c r="FCB704" s="121"/>
      <c r="FCC704" s="121"/>
      <c r="FCD704" s="121"/>
      <c r="FCE704" s="121"/>
      <c r="FCF704" s="121"/>
      <c r="FCG704" s="121"/>
      <c r="FCH704" s="121"/>
      <c r="FCI704" s="121"/>
      <c r="FCJ704" s="121"/>
      <c r="FCK704" s="121"/>
      <c r="FCL704" s="121"/>
      <c r="FCM704" s="121"/>
      <c r="FCN704" s="121"/>
      <c r="FCO704" s="121"/>
      <c r="FCP704" s="121"/>
      <c r="FCQ704" s="121"/>
      <c r="FCR704" s="121"/>
      <c r="FCS704" s="121"/>
      <c r="FCT704" s="121"/>
      <c r="FCU704" s="121"/>
      <c r="FCV704" s="121"/>
      <c r="FCW704" s="121"/>
      <c r="FCX704" s="121"/>
      <c r="FCY704" s="121"/>
      <c r="FCZ704" s="121"/>
      <c r="FDA704" s="121"/>
      <c r="FDB704" s="121"/>
      <c r="FDC704" s="121"/>
      <c r="FDD704" s="121"/>
      <c r="FDE704" s="121"/>
      <c r="FDF704" s="121"/>
      <c r="FDG704" s="121"/>
      <c r="FDH704" s="121"/>
      <c r="FDI704" s="121"/>
      <c r="FDJ704" s="121"/>
      <c r="FDK704" s="121"/>
      <c r="FDL704" s="121"/>
      <c r="FDM704" s="121"/>
      <c r="FDN704" s="121"/>
      <c r="FDO704" s="121"/>
      <c r="FDP704" s="121"/>
      <c r="FDQ704" s="121"/>
      <c r="FDR704" s="121"/>
      <c r="FDS704" s="121"/>
      <c r="FDT704" s="121"/>
      <c r="FDU704" s="121"/>
      <c r="FDV704" s="121"/>
      <c r="FDW704" s="121"/>
      <c r="FDX704" s="121"/>
      <c r="FDY704" s="121"/>
      <c r="FDZ704" s="121"/>
      <c r="FEA704" s="121"/>
      <c r="FEB704" s="121"/>
      <c r="FEC704" s="121"/>
      <c r="FED704" s="121"/>
      <c r="FEE704" s="121"/>
      <c r="FEF704" s="121"/>
      <c r="FEG704" s="121"/>
      <c r="FEH704" s="121"/>
      <c r="FEI704" s="121"/>
      <c r="FEJ704" s="121"/>
      <c r="FEK704" s="121"/>
      <c r="FEL704" s="121"/>
      <c r="FEM704" s="121"/>
      <c r="FEN704" s="121"/>
      <c r="FEO704" s="121"/>
      <c r="FEP704" s="121"/>
      <c r="FEQ704" s="121"/>
      <c r="FER704" s="121"/>
      <c r="FES704" s="121"/>
      <c r="FET704" s="121"/>
      <c r="FEU704" s="121"/>
      <c r="FEV704" s="121"/>
      <c r="FEW704" s="121"/>
      <c r="FEX704" s="121"/>
      <c r="FEY704" s="121"/>
      <c r="FEZ704" s="121"/>
      <c r="FFA704" s="121"/>
      <c r="FFB704" s="121"/>
      <c r="FFC704" s="121"/>
      <c r="FFD704" s="121"/>
      <c r="FFE704" s="121"/>
      <c r="FFF704" s="121"/>
      <c r="FFG704" s="121"/>
      <c r="FFH704" s="121"/>
      <c r="FFI704" s="121"/>
      <c r="FFJ704" s="121"/>
      <c r="FFK704" s="121"/>
      <c r="FFL704" s="121"/>
      <c r="FFM704" s="121"/>
      <c r="FFN704" s="121"/>
      <c r="FFO704" s="121"/>
      <c r="FFP704" s="121"/>
      <c r="FFQ704" s="121"/>
      <c r="FFR704" s="121"/>
      <c r="FFS704" s="121"/>
      <c r="FFT704" s="121"/>
      <c r="FFU704" s="121"/>
      <c r="FFV704" s="121"/>
      <c r="FFW704" s="121"/>
      <c r="FFX704" s="121"/>
      <c r="FFY704" s="121"/>
      <c r="FFZ704" s="121"/>
      <c r="FGA704" s="121"/>
      <c r="FGB704" s="121"/>
      <c r="FGC704" s="121"/>
      <c r="FGD704" s="121"/>
      <c r="FGE704" s="121"/>
      <c r="FGF704" s="121"/>
      <c r="FGG704" s="121"/>
      <c r="FGH704" s="121"/>
      <c r="FGI704" s="121"/>
      <c r="FGJ704" s="121"/>
      <c r="FGK704" s="121"/>
      <c r="FGL704" s="121"/>
      <c r="FGM704" s="121"/>
      <c r="FGN704" s="121"/>
      <c r="FGO704" s="121"/>
      <c r="FGP704" s="121"/>
      <c r="FGQ704" s="121"/>
      <c r="FGR704" s="121"/>
      <c r="FGS704" s="121"/>
      <c r="FGT704" s="121"/>
      <c r="FGU704" s="121"/>
      <c r="FGV704" s="121"/>
      <c r="FGW704" s="121"/>
      <c r="FGX704" s="121"/>
      <c r="FGY704" s="121"/>
      <c r="FGZ704" s="121"/>
      <c r="FHA704" s="121"/>
      <c r="FHB704" s="121"/>
      <c r="FHC704" s="121"/>
      <c r="FHD704" s="121"/>
      <c r="FHE704" s="121"/>
      <c r="FHF704" s="121"/>
      <c r="FHG704" s="121"/>
      <c r="FHH704" s="121"/>
      <c r="FHI704" s="121"/>
      <c r="FHJ704" s="121"/>
      <c r="FHK704" s="121"/>
      <c r="FHL704" s="121"/>
      <c r="FHM704" s="121"/>
      <c r="FHN704" s="121"/>
      <c r="FHO704" s="121"/>
      <c r="FHP704" s="121"/>
      <c r="FHQ704" s="121"/>
      <c r="FHR704" s="121"/>
      <c r="FHS704" s="121"/>
      <c r="FHT704" s="121"/>
      <c r="FHU704" s="121"/>
      <c r="FHV704" s="121"/>
      <c r="FHW704" s="121"/>
      <c r="FHX704" s="121"/>
      <c r="FHY704" s="121"/>
      <c r="FHZ704" s="121"/>
      <c r="FIA704" s="121"/>
      <c r="FIB704" s="121"/>
      <c r="FIC704" s="121"/>
      <c r="FID704" s="121"/>
      <c r="FIE704" s="121"/>
      <c r="FIF704" s="121"/>
      <c r="FIG704" s="121"/>
      <c r="FIH704" s="121"/>
      <c r="FII704" s="121"/>
      <c r="FIJ704" s="121"/>
      <c r="FIK704" s="121"/>
      <c r="FIL704" s="121"/>
      <c r="FIM704" s="121"/>
      <c r="FIN704" s="121"/>
      <c r="FIO704" s="121"/>
      <c r="FIP704" s="121"/>
      <c r="FIQ704" s="121"/>
      <c r="FIR704" s="121"/>
      <c r="FIS704" s="121"/>
      <c r="FIT704" s="121"/>
      <c r="FIU704" s="121"/>
      <c r="FIV704" s="121"/>
      <c r="FIW704" s="121"/>
      <c r="FIX704" s="121"/>
      <c r="FIY704" s="121"/>
      <c r="FIZ704" s="121"/>
      <c r="FJA704" s="121"/>
      <c r="FJB704" s="121"/>
      <c r="FJC704" s="121"/>
      <c r="FJD704" s="121"/>
      <c r="FJE704" s="121"/>
      <c r="FJF704" s="121"/>
      <c r="FJG704" s="121"/>
      <c r="FJH704" s="121"/>
      <c r="FJI704" s="121"/>
      <c r="FJJ704" s="121"/>
      <c r="FJK704" s="121"/>
      <c r="FJL704" s="121"/>
      <c r="FJM704" s="121"/>
      <c r="FJN704" s="121"/>
      <c r="FJO704" s="121"/>
      <c r="FJP704" s="121"/>
      <c r="FJQ704" s="121"/>
      <c r="FJR704" s="121"/>
      <c r="FJS704" s="121"/>
      <c r="FJT704" s="121"/>
      <c r="FJU704" s="121"/>
      <c r="FJV704" s="121"/>
      <c r="FJW704" s="121"/>
      <c r="FJX704" s="121"/>
      <c r="FJY704" s="121"/>
      <c r="FJZ704" s="121"/>
      <c r="FKA704" s="121"/>
      <c r="FKB704" s="121"/>
      <c r="FKC704" s="121"/>
      <c r="FKD704" s="121"/>
      <c r="FKE704" s="121"/>
      <c r="FKF704" s="121"/>
      <c r="FKG704" s="121"/>
      <c r="FKH704" s="121"/>
      <c r="FKI704" s="121"/>
      <c r="FKJ704" s="121"/>
      <c r="FKK704" s="121"/>
      <c r="FKL704" s="121"/>
      <c r="FKM704" s="121"/>
      <c r="FKN704" s="121"/>
      <c r="FKO704" s="121"/>
      <c r="FKP704" s="121"/>
      <c r="FKQ704" s="121"/>
      <c r="FKR704" s="121"/>
      <c r="FKS704" s="121"/>
      <c r="FKT704" s="121"/>
      <c r="FKU704" s="121"/>
      <c r="FKV704" s="121"/>
      <c r="FKW704" s="121"/>
      <c r="FKX704" s="121"/>
      <c r="FKY704" s="121"/>
      <c r="FKZ704" s="121"/>
      <c r="FLA704" s="121"/>
      <c r="FLB704" s="121"/>
      <c r="FLC704" s="121"/>
      <c r="FLD704" s="121"/>
      <c r="FLE704" s="121"/>
      <c r="FLF704" s="121"/>
      <c r="FLG704" s="121"/>
      <c r="FLH704" s="121"/>
      <c r="FLI704" s="121"/>
      <c r="FLJ704" s="121"/>
      <c r="FLK704" s="121"/>
      <c r="FLL704" s="121"/>
      <c r="FLM704" s="121"/>
      <c r="FLN704" s="121"/>
      <c r="FLO704" s="121"/>
      <c r="FLP704" s="121"/>
      <c r="FLQ704" s="121"/>
      <c r="FLR704" s="121"/>
      <c r="FLS704" s="121"/>
      <c r="FLT704" s="121"/>
      <c r="FLU704" s="121"/>
      <c r="FLV704" s="121"/>
      <c r="FLW704" s="121"/>
      <c r="FLX704" s="121"/>
      <c r="FLY704" s="121"/>
      <c r="FLZ704" s="121"/>
      <c r="FMA704" s="121"/>
      <c r="FMB704" s="121"/>
      <c r="FMC704" s="121"/>
      <c r="FMD704" s="121"/>
      <c r="FME704" s="121"/>
      <c r="FMF704" s="121"/>
      <c r="FMG704" s="121"/>
      <c r="FMH704" s="121"/>
      <c r="FMI704" s="121"/>
      <c r="FMJ704" s="121"/>
      <c r="FMK704" s="121"/>
      <c r="FML704" s="121"/>
      <c r="FMM704" s="121"/>
      <c r="FMN704" s="121"/>
      <c r="FMO704" s="121"/>
      <c r="FMP704" s="121"/>
      <c r="FMQ704" s="121"/>
      <c r="FMR704" s="121"/>
      <c r="FMS704" s="121"/>
      <c r="FMT704" s="121"/>
      <c r="FMU704" s="121"/>
      <c r="FMV704" s="121"/>
      <c r="FMW704" s="121"/>
      <c r="FMX704" s="121"/>
      <c r="FMY704" s="121"/>
      <c r="FMZ704" s="121"/>
      <c r="FNA704" s="121"/>
      <c r="FNB704" s="121"/>
      <c r="FNC704" s="121"/>
      <c r="FND704" s="121"/>
      <c r="FNE704" s="121"/>
      <c r="FNF704" s="121"/>
      <c r="FNG704" s="121"/>
      <c r="FNH704" s="121"/>
      <c r="FNI704" s="121"/>
      <c r="FNJ704" s="121"/>
      <c r="FNK704" s="121"/>
      <c r="FNL704" s="121"/>
      <c r="FNM704" s="121"/>
      <c r="FNN704" s="121"/>
      <c r="FNO704" s="121"/>
      <c r="FNP704" s="121"/>
      <c r="FNQ704" s="121"/>
      <c r="FNR704" s="121"/>
      <c r="FNS704" s="121"/>
      <c r="FNT704" s="121"/>
      <c r="FNU704" s="121"/>
      <c r="FNV704" s="121"/>
      <c r="FNW704" s="121"/>
      <c r="FNX704" s="121"/>
      <c r="FNY704" s="121"/>
      <c r="FNZ704" s="121"/>
      <c r="FOA704" s="121"/>
      <c r="FOB704" s="121"/>
      <c r="FOC704" s="121"/>
      <c r="FOD704" s="121"/>
      <c r="FOE704" s="121"/>
      <c r="FOF704" s="121"/>
      <c r="FOG704" s="121"/>
      <c r="FOH704" s="121"/>
      <c r="FOI704" s="121"/>
      <c r="FOJ704" s="121"/>
      <c r="FOK704" s="121"/>
      <c r="FOL704" s="121"/>
      <c r="FOM704" s="121"/>
      <c r="FON704" s="121"/>
      <c r="FOO704" s="121"/>
      <c r="FOP704" s="121"/>
      <c r="FOQ704" s="121"/>
      <c r="FOR704" s="121"/>
      <c r="FOS704" s="121"/>
      <c r="FOT704" s="121"/>
      <c r="FOU704" s="121"/>
      <c r="FOV704" s="121"/>
      <c r="FOW704" s="121"/>
      <c r="FOX704" s="121"/>
      <c r="FOY704" s="121"/>
      <c r="FOZ704" s="121"/>
      <c r="FPA704" s="121"/>
      <c r="FPB704" s="121"/>
      <c r="FPC704" s="121"/>
      <c r="FPD704" s="121"/>
      <c r="FPE704" s="121"/>
      <c r="FPF704" s="121"/>
      <c r="FPG704" s="121"/>
      <c r="FPH704" s="121"/>
      <c r="FPI704" s="121"/>
      <c r="FPJ704" s="121"/>
      <c r="FPK704" s="121"/>
      <c r="FPL704" s="121"/>
      <c r="FPM704" s="121"/>
      <c r="FPN704" s="121"/>
      <c r="FPO704" s="121"/>
      <c r="FPP704" s="121"/>
      <c r="FPQ704" s="121"/>
      <c r="FPR704" s="121"/>
      <c r="FPS704" s="121"/>
      <c r="FPT704" s="121"/>
      <c r="FPU704" s="121"/>
      <c r="FPV704" s="121"/>
      <c r="FPW704" s="121"/>
      <c r="FPX704" s="121"/>
      <c r="FPY704" s="121"/>
      <c r="FPZ704" s="121"/>
      <c r="FQA704" s="121"/>
      <c r="FQB704" s="121"/>
      <c r="FQC704" s="121"/>
      <c r="FQD704" s="121"/>
      <c r="FQE704" s="121"/>
      <c r="FQF704" s="121"/>
      <c r="FQG704" s="121"/>
      <c r="FQH704" s="121"/>
      <c r="FQI704" s="121"/>
      <c r="FQJ704" s="121"/>
      <c r="FQK704" s="121"/>
      <c r="FQL704" s="121"/>
      <c r="FQM704" s="121"/>
      <c r="FQN704" s="121"/>
      <c r="FQO704" s="121"/>
      <c r="FQP704" s="121"/>
      <c r="FQQ704" s="121"/>
      <c r="FQR704" s="121"/>
      <c r="FQS704" s="121"/>
      <c r="FQT704" s="121"/>
      <c r="FQU704" s="121"/>
      <c r="FQV704" s="121"/>
      <c r="FQW704" s="121"/>
      <c r="FQX704" s="121"/>
      <c r="FQY704" s="121"/>
      <c r="FQZ704" s="121"/>
      <c r="FRA704" s="121"/>
      <c r="FRB704" s="121"/>
      <c r="FRC704" s="121"/>
      <c r="FRD704" s="121"/>
      <c r="FRE704" s="121"/>
      <c r="FRF704" s="121"/>
      <c r="FRG704" s="121"/>
      <c r="FRH704" s="121"/>
      <c r="FRI704" s="121"/>
      <c r="FRJ704" s="121"/>
      <c r="FRK704" s="121"/>
      <c r="FRL704" s="121"/>
      <c r="FRM704" s="121"/>
      <c r="FRN704" s="121"/>
      <c r="FRO704" s="121"/>
      <c r="FRP704" s="121"/>
      <c r="FRQ704" s="121"/>
      <c r="FRR704" s="121"/>
      <c r="FRS704" s="121"/>
      <c r="FRT704" s="121"/>
      <c r="FRU704" s="121"/>
      <c r="FRV704" s="121"/>
      <c r="FRW704" s="121"/>
      <c r="FRX704" s="121"/>
      <c r="FRY704" s="121"/>
      <c r="FRZ704" s="121"/>
      <c r="FSA704" s="121"/>
      <c r="FSB704" s="121"/>
      <c r="FSC704" s="121"/>
      <c r="FSD704" s="121"/>
      <c r="FSE704" s="121"/>
      <c r="FSF704" s="121"/>
      <c r="FSG704" s="121"/>
      <c r="FSH704" s="121"/>
      <c r="FSI704" s="121"/>
      <c r="FSJ704" s="121"/>
      <c r="FSK704" s="121"/>
      <c r="FSL704" s="121"/>
      <c r="FSM704" s="121"/>
      <c r="FSN704" s="121"/>
      <c r="FSO704" s="121"/>
      <c r="FSP704" s="121"/>
      <c r="FSQ704" s="121"/>
      <c r="FSR704" s="121"/>
      <c r="FSS704" s="121"/>
      <c r="FST704" s="121"/>
      <c r="FSU704" s="121"/>
      <c r="FSV704" s="121"/>
      <c r="FSW704" s="121"/>
      <c r="FSX704" s="121"/>
      <c r="FSY704" s="121"/>
      <c r="FSZ704" s="121"/>
      <c r="FTA704" s="121"/>
      <c r="FTB704" s="121"/>
      <c r="FTC704" s="121"/>
      <c r="FTD704" s="121"/>
      <c r="FTE704" s="121"/>
      <c r="FTF704" s="121"/>
      <c r="FTG704" s="121"/>
      <c r="FTH704" s="121"/>
      <c r="FTI704" s="121"/>
      <c r="FTJ704" s="121"/>
      <c r="FTK704" s="121"/>
      <c r="FTL704" s="121"/>
      <c r="FTM704" s="121"/>
      <c r="FTN704" s="121"/>
      <c r="FTO704" s="121"/>
      <c r="FTP704" s="121"/>
      <c r="FTQ704" s="121"/>
      <c r="FTR704" s="121"/>
      <c r="FTS704" s="121"/>
      <c r="FTT704" s="121"/>
      <c r="FTU704" s="121"/>
      <c r="FTV704" s="121"/>
      <c r="FTW704" s="121"/>
      <c r="FTX704" s="121"/>
      <c r="FTY704" s="121"/>
      <c r="FTZ704" s="121"/>
      <c r="FUA704" s="121"/>
      <c r="FUB704" s="121"/>
      <c r="FUC704" s="121"/>
      <c r="FUD704" s="121"/>
      <c r="FUE704" s="121"/>
      <c r="FUF704" s="121"/>
      <c r="FUG704" s="121"/>
      <c r="FUH704" s="121"/>
      <c r="FUI704" s="121"/>
      <c r="FUJ704" s="121"/>
      <c r="FUK704" s="121"/>
      <c r="FUL704" s="121"/>
      <c r="FUM704" s="121"/>
      <c r="FUN704" s="121"/>
      <c r="FUO704" s="121"/>
      <c r="FUP704" s="121"/>
      <c r="FUQ704" s="121"/>
      <c r="FUR704" s="121"/>
      <c r="FUS704" s="121"/>
      <c r="FUT704" s="121"/>
      <c r="FUU704" s="121"/>
      <c r="FUV704" s="121"/>
      <c r="FUW704" s="121"/>
      <c r="FUX704" s="121"/>
      <c r="FUY704" s="121"/>
      <c r="FUZ704" s="121"/>
      <c r="FVA704" s="121"/>
      <c r="FVB704" s="121"/>
      <c r="FVC704" s="121"/>
      <c r="FVD704" s="121"/>
      <c r="FVE704" s="121"/>
      <c r="FVF704" s="121"/>
      <c r="FVG704" s="121"/>
      <c r="FVH704" s="121"/>
      <c r="FVI704" s="121"/>
      <c r="FVJ704" s="121"/>
      <c r="FVK704" s="121"/>
      <c r="FVL704" s="121"/>
      <c r="FVM704" s="121"/>
      <c r="FVN704" s="121"/>
      <c r="FVO704" s="121"/>
      <c r="FVP704" s="121"/>
      <c r="FVQ704" s="121"/>
      <c r="FVR704" s="121"/>
      <c r="FVS704" s="121"/>
      <c r="FVT704" s="121"/>
      <c r="FVU704" s="121"/>
      <c r="FVV704" s="121"/>
      <c r="FVW704" s="121"/>
      <c r="FVX704" s="121"/>
      <c r="FVY704" s="121"/>
      <c r="FVZ704" s="121"/>
      <c r="FWA704" s="121"/>
      <c r="FWB704" s="121"/>
      <c r="FWC704" s="121"/>
      <c r="FWD704" s="121"/>
      <c r="FWE704" s="121"/>
      <c r="FWF704" s="121"/>
      <c r="FWG704" s="121"/>
      <c r="FWH704" s="121"/>
      <c r="FWI704" s="121"/>
      <c r="FWJ704" s="121"/>
      <c r="FWK704" s="121"/>
      <c r="FWL704" s="121"/>
      <c r="FWM704" s="121"/>
      <c r="FWN704" s="121"/>
      <c r="FWO704" s="121"/>
      <c r="FWP704" s="121"/>
      <c r="FWQ704" s="121"/>
      <c r="FWR704" s="121"/>
      <c r="FWS704" s="121"/>
      <c r="FWT704" s="121"/>
      <c r="FWU704" s="121"/>
      <c r="FWV704" s="121"/>
      <c r="FWW704" s="121"/>
      <c r="FWX704" s="121"/>
      <c r="FWY704" s="121"/>
      <c r="FWZ704" s="121"/>
      <c r="FXA704" s="121"/>
      <c r="FXB704" s="121"/>
      <c r="FXC704" s="121"/>
      <c r="FXD704" s="121"/>
      <c r="FXE704" s="121"/>
      <c r="FXF704" s="121"/>
      <c r="FXG704" s="121"/>
      <c r="FXH704" s="121"/>
      <c r="FXI704" s="121"/>
      <c r="FXJ704" s="121"/>
      <c r="FXK704" s="121"/>
      <c r="FXL704" s="121"/>
      <c r="FXM704" s="121"/>
      <c r="FXN704" s="121"/>
      <c r="FXO704" s="121"/>
      <c r="FXP704" s="121"/>
      <c r="FXQ704" s="121"/>
      <c r="FXR704" s="121"/>
      <c r="FXS704" s="121"/>
      <c r="FXT704" s="121"/>
      <c r="FXU704" s="121"/>
      <c r="FXV704" s="121"/>
      <c r="FXW704" s="121"/>
      <c r="FXX704" s="121"/>
      <c r="FXY704" s="121"/>
      <c r="FXZ704" s="121"/>
      <c r="FYA704" s="121"/>
      <c r="FYB704" s="121"/>
      <c r="FYC704" s="121"/>
      <c r="FYD704" s="121"/>
      <c r="FYE704" s="121"/>
      <c r="FYF704" s="121"/>
      <c r="FYG704" s="121"/>
      <c r="FYH704" s="121"/>
      <c r="FYI704" s="121"/>
      <c r="FYJ704" s="121"/>
      <c r="FYK704" s="121"/>
      <c r="FYL704" s="121"/>
      <c r="FYM704" s="121"/>
      <c r="FYN704" s="121"/>
      <c r="FYO704" s="121"/>
      <c r="FYP704" s="121"/>
      <c r="FYQ704" s="121"/>
      <c r="FYR704" s="121"/>
      <c r="FYS704" s="121"/>
      <c r="FYT704" s="121"/>
      <c r="FYU704" s="121"/>
      <c r="FYV704" s="121"/>
      <c r="FYW704" s="121"/>
      <c r="FYX704" s="121"/>
      <c r="FYY704" s="121"/>
      <c r="FYZ704" s="121"/>
      <c r="FZA704" s="121"/>
      <c r="FZB704" s="121"/>
      <c r="FZC704" s="121"/>
      <c r="FZD704" s="121"/>
      <c r="FZE704" s="121"/>
      <c r="FZF704" s="121"/>
      <c r="FZG704" s="121"/>
      <c r="FZH704" s="121"/>
      <c r="FZI704" s="121"/>
      <c r="FZJ704" s="121"/>
      <c r="FZK704" s="121"/>
      <c r="FZL704" s="121"/>
      <c r="FZM704" s="121"/>
      <c r="FZN704" s="121"/>
      <c r="FZO704" s="121"/>
      <c r="FZP704" s="121"/>
      <c r="FZQ704" s="121"/>
      <c r="FZR704" s="121"/>
      <c r="FZS704" s="121"/>
      <c r="FZT704" s="121"/>
      <c r="FZU704" s="121"/>
      <c r="FZV704" s="121"/>
      <c r="FZW704" s="121"/>
      <c r="FZX704" s="121"/>
      <c r="FZY704" s="121"/>
      <c r="FZZ704" s="121"/>
      <c r="GAA704" s="121"/>
      <c r="GAB704" s="121"/>
      <c r="GAC704" s="121"/>
      <c r="GAD704" s="121"/>
      <c r="GAE704" s="121"/>
      <c r="GAF704" s="121"/>
      <c r="GAG704" s="121"/>
      <c r="GAH704" s="121"/>
      <c r="GAI704" s="121"/>
      <c r="GAJ704" s="121"/>
      <c r="GAK704" s="121"/>
      <c r="GAL704" s="121"/>
      <c r="GAM704" s="121"/>
      <c r="GAN704" s="121"/>
      <c r="GAO704" s="121"/>
      <c r="GAP704" s="121"/>
      <c r="GAQ704" s="121"/>
      <c r="GAR704" s="121"/>
      <c r="GAS704" s="121"/>
      <c r="GAT704" s="121"/>
      <c r="GAU704" s="121"/>
      <c r="GAV704" s="121"/>
      <c r="GAW704" s="121"/>
      <c r="GAX704" s="121"/>
      <c r="GAY704" s="121"/>
      <c r="GAZ704" s="121"/>
      <c r="GBA704" s="121"/>
      <c r="GBB704" s="121"/>
      <c r="GBC704" s="121"/>
      <c r="GBD704" s="121"/>
      <c r="GBE704" s="121"/>
      <c r="GBF704" s="121"/>
      <c r="GBG704" s="121"/>
      <c r="GBH704" s="121"/>
      <c r="GBI704" s="121"/>
      <c r="GBJ704" s="121"/>
      <c r="GBK704" s="121"/>
      <c r="GBL704" s="121"/>
      <c r="GBM704" s="121"/>
      <c r="GBN704" s="121"/>
      <c r="GBO704" s="121"/>
      <c r="GBP704" s="121"/>
      <c r="GBQ704" s="121"/>
      <c r="GBR704" s="121"/>
      <c r="GBS704" s="121"/>
      <c r="GBT704" s="121"/>
      <c r="GBU704" s="121"/>
      <c r="GBV704" s="121"/>
      <c r="GBW704" s="121"/>
      <c r="GBX704" s="121"/>
      <c r="GBY704" s="121"/>
      <c r="GBZ704" s="121"/>
      <c r="GCA704" s="121"/>
      <c r="GCB704" s="121"/>
      <c r="GCC704" s="121"/>
      <c r="GCD704" s="121"/>
      <c r="GCE704" s="121"/>
      <c r="GCF704" s="121"/>
      <c r="GCG704" s="121"/>
      <c r="GCH704" s="121"/>
      <c r="GCI704" s="121"/>
      <c r="GCJ704" s="121"/>
      <c r="GCK704" s="121"/>
      <c r="GCL704" s="121"/>
      <c r="GCM704" s="121"/>
      <c r="GCN704" s="121"/>
      <c r="GCO704" s="121"/>
      <c r="GCP704" s="121"/>
      <c r="GCQ704" s="121"/>
      <c r="GCR704" s="121"/>
      <c r="GCS704" s="121"/>
      <c r="GCT704" s="121"/>
      <c r="GCU704" s="121"/>
      <c r="GCV704" s="121"/>
      <c r="GCW704" s="121"/>
      <c r="GCX704" s="121"/>
      <c r="GCY704" s="121"/>
      <c r="GCZ704" s="121"/>
      <c r="GDA704" s="121"/>
      <c r="GDB704" s="121"/>
      <c r="GDC704" s="121"/>
      <c r="GDD704" s="121"/>
      <c r="GDE704" s="121"/>
      <c r="GDF704" s="121"/>
      <c r="GDG704" s="121"/>
      <c r="GDH704" s="121"/>
      <c r="GDI704" s="121"/>
      <c r="GDJ704" s="121"/>
      <c r="GDK704" s="121"/>
      <c r="GDL704" s="121"/>
      <c r="GDM704" s="121"/>
      <c r="GDN704" s="121"/>
      <c r="GDO704" s="121"/>
      <c r="GDP704" s="121"/>
      <c r="GDQ704" s="121"/>
      <c r="GDR704" s="121"/>
      <c r="GDS704" s="121"/>
      <c r="GDT704" s="121"/>
      <c r="GDU704" s="121"/>
      <c r="GDV704" s="121"/>
      <c r="GDW704" s="121"/>
      <c r="GDX704" s="121"/>
      <c r="GDY704" s="121"/>
      <c r="GDZ704" s="121"/>
      <c r="GEA704" s="121"/>
      <c r="GEB704" s="121"/>
      <c r="GEC704" s="121"/>
      <c r="GED704" s="121"/>
      <c r="GEE704" s="121"/>
      <c r="GEF704" s="121"/>
      <c r="GEG704" s="121"/>
      <c r="GEH704" s="121"/>
      <c r="GEI704" s="121"/>
      <c r="GEJ704" s="121"/>
      <c r="GEK704" s="121"/>
      <c r="GEL704" s="121"/>
      <c r="GEM704" s="121"/>
      <c r="GEN704" s="121"/>
      <c r="GEO704" s="121"/>
      <c r="GEP704" s="121"/>
      <c r="GEQ704" s="121"/>
      <c r="GER704" s="121"/>
      <c r="GES704" s="121"/>
      <c r="GET704" s="121"/>
      <c r="GEU704" s="121"/>
      <c r="GEV704" s="121"/>
      <c r="GEW704" s="121"/>
      <c r="GEX704" s="121"/>
      <c r="GEY704" s="121"/>
      <c r="GEZ704" s="121"/>
      <c r="GFA704" s="121"/>
      <c r="GFB704" s="121"/>
      <c r="GFC704" s="121"/>
      <c r="GFD704" s="121"/>
      <c r="GFE704" s="121"/>
      <c r="GFF704" s="121"/>
      <c r="GFG704" s="121"/>
      <c r="GFH704" s="121"/>
      <c r="GFI704" s="121"/>
      <c r="GFJ704" s="121"/>
      <c r="GFK704" s="121"/>
      <c r="GFL704" s="121"/>
      <c r="GFM704" s="121"/>
      <c r="GFN704" s="121"/>
      <c r="GFO704" s="121"/>
      <c r="GFP704" s="121"/>
      <c r="GFQ704" s="121"/>
      <c r="GFR704" s="121"/>
      <c r="GFS704" s="121"/>
      <c r="GFT704" s="121"/>
      <c r="GFU704" s="121"/>
      <c r="GFV704" s="121"/>
      <c r="GFW704" s="121"/>
      <c r="GFX704" s="121"/>
      <c r="GFY704" s="121"/>
      <c r="GFZ704" s="121"/>
      <c r="GGA704" s="121"/>
      <c r="GGB704" s="121"/>
      <c r="GGC704" s="121"/>
      <c r="GGD704" s="121"/>
      <c r="GGE704" s="121"/>
      <c r="GGF704" s="121"/>
      <c r="GGG704" s="121"/>
      <c r="GGH704" s="121"/>
      <c r="GGI704" s="121"/>
      <c r="GGJ704" s="121"/>
      <c r="GGK704" s="121"/>
      <c r="GGL704" s="121"/>
      <c r="GGM704" s="121"/>
      <c r="GGN704" s="121"/>
      <c r="GGO704" s="121"/>
      <c r="GGP704" s="121"/>
      <c r="GGQ704" s="121"/>
      <c r="GGR704" s="121"/>
      <c r="GGS704" s="121"/>
      <c r="GGT704" s="121"/>
      <c r="GGU704" s="121"/>
      <c r="GGV704" s="121"/>
      <c r="GGW704" s="121"/>
      <c r="GGX704" s="121"/>
      <c r="GGY704" s="121"/>
      <c r="GGZ704" s="121"/>
      <c r="GHA704" s="121"/>
      <c r="GHB704" s="121"/>
      <c r="GHC704" s="121"/>
      <c r="GHD704" s="121"/>
      <c r="GHE704" s="121"/>
      <c r="GHF704" s="121"/>
      <c r="GHG704" s="121"/>
      <c r="GHH704" s="121"/>
      <c r="GHI704" s="121"/>
      <c r="GHJ704" s="121"/>
      <c r="GHK704" s="121"/>
      <c r="GHL704" s="121"/>
      <c r="GHM704" s="121"/>
      <c r="GHN704" s="121"/>
      <c r="GHO704" s="121"/>
      <c r="GHP704" s="121"/>
      <c r="GHQ704" s="121"/>
      <c r="GHR704" s="121"/>
      <c r="GHS704" s="121"/>
      <c r="GHT704" s="121"/>
      <c r="GHU704" s="121"/>
      <c r="GHV704" s="121"/>
      <c r="GHW704" s="121"/>
      <c r="GHX704" s="121"/>
      <c r="GHY704" s="121"/>
      <c r="GHZ704" s="121"/>
      <c r="GIA704" s="121"/>
      <c r="GIB704" s="121"/>
      <c r="GIC704" s="121"/>
      <c r="GID704" s="121"/>
      <c r="GIE704" s="121"/>
      <c r="GIF704" s="121"/>
      <c r="GIG704" s="121"/>
      <c r="GIH704" s="121"/>
      <c r="GII704" s="121"/>
      <c r="GIJ704" s="121"/>
      <c r="GIK704" s="121"/>
      <c r="GIL704" s="121"/>
      <c r="GIM704" s="121"/>
      <c r="GIN704" s="121"/>
      <c r="GIO704" s="121"/>
      <c r="GIP704" s="121"/>
      <c r="GIQ704" s="121"/>
      <c r="GIR704" s="121"/>
      <c r="GIS704" s="121"/>
      <c r="GIT704" s="121"/>
      <c r="GIU704" s="121"/>
      <c r="GIV704" s="121"/>
      <c r="GIW704" s="121"/>
      <c r="GIX704" s="121"/>
      <c r="GIY704" s="121"/>
      <c r="GIZ704" s="121"/>
      <c r="GJA704" s="121"/>
      <c r="GJB704" s="121"/>
      <c r="GJC704" s="121"/>
      <c r="GJD704" s="121"/>
      <c r="GJE704" s="121"/>
      <c r="GJF704" s="121"/>
      <c r="GJG704" s="121"/>
      <c r="GJH704" s="121"/>
      <c r="GJI704" s="121"/>
      <c r="GJJ704" s="121"/>
      <c r="GJK704" s="121"/>
      <c r="GJL704" s="121"/>
      <c r="GJM704" s="121"/>
      <c r="GJN704" s="121"/>
      <c r="GJO704" s="121"/>
      <c r="GJP704" s="121"/>
      <c r="GJQ704" s="121"/>
      <c r="GJR704" s="121"/>
      <c r="GJS704" s="121"/>
      <c r="GJT704" s="121"/>
      <c r="GJU704" s="121"/>
      <c r="GJV704" s="121"/>
      <c r="GJW704" s="121"/>
      <c r="GJX704" s="121"/>
      <c r="GJY704" s="121"/>
      <c r="GJZ704" s="121"/>
      <c r="GKA704" s="121"/>
      <c r="GKB704" s="121"/>
      <c r="GKC704" s="121"/>
      <c r="GKD704" s="121"/>
      <c r="GKE704" s="121"/>
      <c r="GKF704" s="121"/>
      <c r="GKG704" s="121"/>
      <c r="GKH704" s="121"/>
      <c r="GKI704" s="121"/>
      <c r="GKJ704" s="121"/>
      <c r="GKK704" s="121"/>
      <c r="GKL704" s="121"/>
      <c r="GKM704" s="121"/>
      <c r="GKN704" s="121"/>
      <c r="GKO704" s="121"/>
      <c r="GKP704" s="121"/>
      <c r="GKQ704" s="121"/>
      <c r="GKR704" s="121"/>
      <c r="GKS704" s="121"/>
      <c r="GKT704" s="121"/>
      <c r="GKU704" s="121"/>
      <c r="GKV704" s="121"/>
      <c r="GKW704" s="121"/>
      <c r="GKX704" s="121"/>
      <c r="GKY704" s="121"/>
      <c r="GKZ704" s="121"/>
      <c r="GLA704" s="121"/>
      <c r="GLB704" s="121"/>
      <c r="GLC704" s="121"/>
      <c r="GLD704" s="121"/>
      <c r="GLE704" s="121"/>
      <c r="GLF704" s="121"/>
      <c r="GLG704" s="121"/>
      <c r="GLH704" s="121"/>
      <c r="GLI704" s="121"/>
      <c r="GLJ704" s="121"/>
      <c r="GLK704" s="121"/>
      <c r="GLL704" s="121"/>
      <c r="GLM704" s="121"/>
      <c r="GLN704" s="121"/>
      <c r="GLO704" s="121"/>
      <c r="GLP704" s="121"/>
      <c r="GLQ704" s="121"/>
      <c r="GLR704" s="121"/>
      <c r="GLS704" s="121"/>
      <c r="GLT704" s="121"/>
      <c r="GLU704" s="121"/>
      <c r="GLV704" s="121"/>
      <c r="GLW704" s="121"/>
      <c r="GLX704" s="121"/>
      <c r="GLY704" s="121"/>
      <c r="GLZ704" s="121"/>
      <c r="GMA704" s="121"/>
      <c r="GMB704" s="121"/>
      <c r="GMC704" s="121"/>
      <c r="GMD704" s="121"/>
      <c r="GME704" s="121"/>
      <c r="GMF704" s="121"/>
      <c r="GMG704" s="121"/>
      <c r="GMH704" s="121"/>
      <c r="GMI704" s="121"/>
      <c r="GMJ704" s="121"/>
      <c r="GMK704" s="121"/>
      <c r="GML704" s="121"/>
      <c r="GMM704" s="121"/>
      <c r="GMN704" s="121"/>
      <c r="GMO704" s="121"/>
      <c r="GMP704" s="121"/>
      <c r="GMQ704" s="121"/>
      <c r="GMR704" s="121"/>
      <c r="GMS704" s="121"/>
      <c r="GMT704" s="121"/>
      <c r="GMU704" s="121"/>
      <c r="GMV704" s="121"/>
      <c r="GMW704" s="121"/>
      <c r="GMX704" s="121"/>
      <c r="GMY704" s="121"/>
      <c r="GMZ704" s="121"/>
      <c r="GNA704" s="121"/>
      <c r="GNB704" s="121"/>
      <c r="GNC704" s="121"/>
      <c r="GND704" s="121"/>
      <c r="GNE704" s="121"/>
      <c r="GNF704" s="121"/>
      <c r="GNG704" s="121"/>
      <c r="GNH704" s="121"/>
      <c r="GNI704" s="121"/>
      <c r="GNJ704" s="121"/>
      <c r="GNK704" s="121"/>
      <c r="GNL704" s="121"/>
      <c r="GNM704" s="121"/>
      <c r="GNN704" s="121"/>
      <c r="GNO704" s="121"/>
      <c r="GNP704" s="121"/>
      <c r="GNQ704" s="121"/>
      <c r="GNR704" s="121"/>
      <c r="GNS704" s="121"/>
      <c r="GNT704" s="121"/>
      <c r="GNU704" s="121"/>
      <c r="GNV704" s="121"/>
      <c r="GNW704" s="121"/>
      <c r="GNX704" s="121"/>
      <c r="GNY704" s="121"/>
      <c r="GNZ704" s="121"/>
      <c r="GOA704" s="121"/>
      <c r="GOB704" s="121"/>
      <c r="GOC704" s="121"/>
      <c r="GOD704" s="121"/>
      <c r="GOE704" s="121"/>
      <c r="GOF704" s="121"/>
      <c r="GOG704" s="121"/>
      <c r="GOH704" s="121"/>
      <c r="GOI704" s="121"/>
      <c r="GOJ704" s="121"/>
      <c r="GOK704" s="121"/>
      <c r="GOL704" s="121"/>
      <c r="GOM704" s="121"/>
      <c r="GON704" s="121"/>
      <c r="GOO704" s="121"/>
      <c r="GOP704" s="121"/>
      <c r="GOQ704" s="121"/>
      <c r="GOR704" s="121"/>
      <c r="GOS704" s="121"/>
      <c r="GOT704" s="121"/>
      <c r="GOU704" s="121"/>
      <c r="GOV704" s="121"/>
      <c r="GOW704" s="121"/>
      <c r="GOX704" s="121"/>
      <c r="GOY704" s="121"/>
      <c r="GOZ704" s="121"/>
      <c r="GPA704" s="121"/>
      <c r="GPB704" s="121"/>
      <c r="GPC704" s="121"/>
      <c r="GPD704" s="121"/>
      <c r="GPE704" s="121"/>
      <c r="GPF704" s="121"/>
      <c r="GPG704" s="121"/>
      <c r="GPH704" s="121"/>
      <c r="GPI704" s="121"/>
      <c r="GPJ704" s="121"/>
      <c r="GPK704" s="121"/>
      <c r="GPL704" s="121"/>
      <c r="GPM704" s="121"/>
      <c r="GPN704" s="121"/>
      <c r="GPO704" s="121"/>
      <c r="GPP704" s="121"/>
      <c r="GPQ704" s="121"/>
      <c r="GPR704" s="121"/>
      <c r="GPS704" s="121"/>
      <c r="GPT704" s="121"/>
      <c r="GPU704" s="121"/>
      <c r="GPV704" s="121"/>
      <c r="GPW704" s="121"/>
      <c r="GPX704" s="121"/>
      <c r="GPY704" s="121"/>
      <c r="GPZ704" s="121"/>
      <c r="GQA704" s="121"/>
      <c r="GQB704" s="121"/>
      <c r="GQC704" s="121"/>
      <c r="GQD704" s="121"/>
      <c r="GQE704" s="121"/>
      <c r="GQF704" s="121"/>
      <c r="GQG704" s="121"/>
      <c r="GQH704" s="121"/>
      <c r="GQI704" s="121"/>
      <c r="GQJ704" s="121"/>
      <c r="GQK704" s="121"/>
      <c r="GQL704" s="121"/>
      <c r="GQM704" s="121"/>
      <c r="GQN704" s="121"/>
      <c r="GQO704" s="121"/>
      <c r="GQP704" s="121"/>
      <c r="GQQ704" s="121"/>
      <c r="GQR704" s="121"/>
      <c r="GQS704" s="121"/>
      <c r="GQT704" s="121"/>
      <c r="GQU704" s="121"/>
      <c r="GQV704" s="121"/>
      <c r="GQW704" s="121"/>
      <c r="GQX704" s="121"/>
      <c r="GQY704" s="121"/>
      <c r="GQZ704" s="121"/>
      <c r="GRA704" s="121"/>
      <c r="GRB704" s="121"/>
      <c r="GRC704" s="121"/>
      <c r="GRD704" s="121"/>
      <c r="GRE704" s="121"/>
      <c r="GRF704" s="121"/>
      <c r="GRG704" s="121"/>
      <c r="GRH704" s="121"/>
      <c r="GRI704" s="121"/>
      <c r="GRJ704" s="121"/>
      <c r="GRK704" s="121"/>
      <c r="GRL704" s="121"/>
      <c r="GRM704" s="121"/>
      <c r="GRN704" s="121"/>
      <c r="GRO704" s="121"/>
      <c r="GRP704" s="121"/>
      <c r="GRQ704" s="121"/>
      <c r="GRR704" s="121"/>
      <c r="GRS704" s="121"/>
      <c r="GRT704" s="121"/>
      <c r="GRU704" s="121"/>
      <c r="GRV704" s="121"/>
      <c r="GRW704" s="121"/>
      <c r="GRX704" s="121"/>
      <c r="GRY704" s="121"/>
      <c r="GRZ704" s="121"/>
      <c r="GSA704" s="121"/>
      <c r="GSB704" s="121"/>
      <c r="GSC704" s="121"/>
      <c r="GSD704" s="121"/>
      <c r="GSE704" s="121"/>
      <c r="GSF704" s="121"/>
      <c r="GSG704" s="121"/>
      <c r="GSH704" s="121"/>
      <c r="GSI704" s="121"/>
      <c r="GSJ704" s="121"/>
      <c r="GSK704" s="121"/>
      <c r="GSL704" s="121"/>
      <c r="GSM704" s="121"/>
      <c r="GSN704" s="121"/>
      <c r="GSO704" s="121"/>
      <c r="GSP704" s="121"/>
      <c r="GSQ704" s="121"/>
      <c r="GSR704" s="121"/>
      <c r="GSS704" s="121"/>
      <c r="GST704" s="121"/>
      <c r="GSU704" s="121"/>
      <c r="GSV704" s="121"/>
      <c r="GSW704" s="121"/>
      <c r="GSX704" s="121"/>
      <c r="GSY704" s="121"/>
      <c r="GSZ704" s="121"/>
      <c r="GTA704" s="121"/>
      <c r="GTB704" s="121"/>
      <c r="GTC704" s="121"/>
      <c r="GTD704" s="121"/>
      <c r="GTE704" s="121"/>
      <c r="GTF704" s="121"/>
      <c r="GTG704" s="121"/>
      <c r="GTH704" s="121"/>
      <c r="GTI704" s="121"/>
      <c r="GTJ704" s="121"/>
      <c r="GTK704" s="121"/>
      <c r="GTL704" s="121"/>
      <c r="GTM704" s="121"/>
      <c r="GTN704" s="121"/>
      <c r="GTO704" s="121"/>
      <c r="GTP704" s="121"/>
      <c r="GTQ704" s="121"/>
      <c r="GTR704" s="121"/>
      <c r="GTS704" s="121"/>
      <c r="GTT704" s="121"/>
      <c r="GTU704" s="121"/>
      <c r="GTV704" s="121"/>
      <c r="GTW704" s="121"/>
      <c r="GTX704" s="121"/>
      <c r="GTY704" s="121"/>
      <c r="GTZ704" s="121"/>
      <c r="GUA704" s="121"/>
      <c r="GUB704" s="121"/>
      <c r="GUC704" s="121"/>
      <c r="GUD704" s="121"/>
      <c r="GUE704" s="121"/>
      <c r="GUF704" s="121"/>
      <c r="GUG704" s="121"/>
      <c r="GUH704" s="121"/>
      <c r="GUI704" s="121"/>
      <c r="GUJ704" s="121"/>
      <c r="GUK704" s="121"/>
      <c r="GUL704" s="121"/>
      <c r="GUM704" s="121"/>
      <c r="GUN704" s="121"/>
      <c r="GUO704" s="121"/>
      <c r="GUP704" s="121"/>
      <c r="GUQ704" s="121"/>
      <c r="GUR704" s="121"/>
      <c r="GUS704" s="121"/>
      <c r="GUT704" s="121"/>
      <c r="GUU704" s="121"/>
      <c r="GUV704" s="121"/>
      <c r="GUW704" s="121"/>
      <c r="GUX704" s="121"/>
      <c r="GUY704" s="121"/>
      <c r="GUZ704" s="121"/>
      <c r="GVA704" s="121"/>
      <c r="GVB704" s="121"/>
      <c r="GVC704" s="121"/>
      <c r="GVD704" s="121"/>
      <c r="GVE704" s="121"/>
      <c r="GVF704" s="121"/>
      <c r="GVG704" s="121"/>
      <c r="GVH704" s="121"/>
      <c r="GVI704" s="121"/>
      <c r="GVJ704" s="121"/>
      <c r="GVK704" s="121"/>
      <c r="GVL704" s="121"/>
      <c r="GVM704" s="121"/>
      <c r="GVN704" s="121"/>
      <c r="GVO704" s="121"/>
      <c r="GVP704" s="121"/>
      <c r="GVQ704" s="121"/>
      <c r="GVR704" s="121"/>
      <c r="GVS704" s="121"/>
      <c r="GVT704" s="121"/>
      <c r="GVU704" s="121"/>
      <c r="GVV704" s="121"/>
      <c r="GVW704" s="121"/>
      <c r="GVX704" s="121"/>
      <c r="GVY704" s="121"/>
      <c r="GVZ704" s="121"/>
      <c r="GWA704" s="121"/>
      <c r="GWB704" s="121"/>
      <c r="GWC704" s="121"/>
      <c r="GWD704" s="121"/>
      <c r="GWE704" s="121"/>
      <c r="GWF704" s="121"/>
      <c r="GWG704" s="121"/>
      <c r="GWH704" s="121"/>
      <c r="GWI704" s="121"/>
      <c r="GWJ704" s="121"/>
      <c r="GWK704" s="121"/>
      <c r="GWL704" s="121"/>
      <c r="GWM704" s="121"/>
      <c r="GWN704" s="121"/>
      <c r="GWO704" s="121"/>
      <c r="GWP704" s="121"/>
      <c r="GWQ704" s="121"/>
      <c r="GWR704" s="121"/>
      <c r="GWS704" s="121"/>
      <c r="GWT704" s="121"/>
      <c r="GWU704" s="121"/>
      <c r="GWV704" s="121"/>
      <c r="GWW704" s="121"/>
      <c r="GWX704" s="121"/>
      <c r="GWY704" s="121"/>
      <c r="GWZ704" s="121"/>
      <c r="GXA704" s="121"/>
      <c r="GXB704" s="121"/>
      <c r="GXC704" s="121"/>
      <c r="GXD704" s="121"/>
      <c r="GXE704" s="121"/>
      <c r="GXF704" s="121"/>
      <c r="GXG704" s="121"/>
      <c r="GXH704" s="121"/>
      <c r="GXI704" s="121"/>
      <c r="GXJ704" s="121"/>
      <c r="GXK704" s="121"/>
      <c r="GXL704" s="121"/>
      <c r="GXM704" s="121"/>
      <c r="GXN704" s="121"/>
      <c r="GXO704" s="121"/>
      <c r="GXP704" s="121"/>
      <c r="GXQ704" s="121"/>
      <c r="GXR704" s="121"/>
      <c r="GXS704" s="121"/>
      <c r="GXT704" s="121"/>
      <c r="GXU704" s="121"/>
      <c r="GXV704" s="121"/>
      <c r="GXW704" s="121"/>
      <c r="GXX704" s="121"/>
      <c r="GXY704" s="121"/>
      <c r="GXZ704" s="121"/>
      <c r="GYA704" s="121"/>
      <c r="GYB704" s="121"/>
      <c r="GYC704" s="121"/>
      <c r="GYD704" s="121"/>
      <c r="GYE704" s="121"/>
      <c r="GYF704" s="121"/>
      <c r="GYG704" s="121"/>
      <c r="GYH704" s="121"/>
      <c r="GYI704" s="121"/>
      <c r="GYJ704" s="121"/>
      <c r="GYK704" s="121"/>
      <c r="GYL704" s="121"/>
      <c r="GYM704" s="121"/>
      <c r="GYN704" s="121"/>
      <c r="GYO704" s="121"/>
      <c r="GYP704" s="121"/>
      <c r="GYQ704" s="121"/>
      <c r="GYR704" s="121"/>
      <c r="GYS704" s="121"/>
      <c r="GYT704" s="121"/>
      <c r="GYU704" s="121"/>
      <c r="GYV704" s="121"/>
      <c r="GYW704" s="121"/>
      <c r="GYX704" s="121"/>
      <c r="GYY704" s="121"/>
      <c r="GYZ704" s="121"/>
      <c r="GZA704" s="121"/>
      <c r="GZB704" s="121"/>
      <c r="GZC704" s="121"/>
      <c r="GZD704" s="121"/>
      <c r="GZE704" s="121"/>
      <c r="GZF704" s="121"/>
      <c r="GZG704" s="121"/>
      <c r="GZH704" s="121"/>
      <c r="GZI704" s="121"/>
      <c r="GZJ704" s="121"/>
      <c r="GZK704" s="121"/>
      <c r="GZL704" s="121"/>
      <c r="GZM704" s="121"/>
      <c r="GZN704" s="121"/>
      <c r="GZO704" s="121"/>
      <c r="GZP704" s="121"/>
      <c r="GZQ704" s="121"/>
      <c r="GZR704" s="121"/>
      <c r="GZS704" s="121"/>
      <c r="GZT704" s="121"/>
      <c r="GZU704" s="121"/>
      <c r="GZV704" s="121"/>
      <c r="GZW704" s="121"/>
      <c r="GZX704" s="121"/>
      <c r="GZY704" s="121"/>
      <c r="GZZ704" s="121"/>
      <c r="HAA704" s="121"/>
      <c r="HAB704" s="121"/>
      <c r="HAC704" s="121"/>
      <c r="HAD704" s="121"/>
      <c r="HAE704" s="121"/>
      <c r="HAF704" s="121"/>
      <c r="HAG704" s="121"/>
      <c r="HAH704" s="121"/>
      <c r="HAI704" s="121"/>
      <c r="HAJ704" s="121"/>
      <c r="HAK704" s="121"/>
      <c r="HAL704" s="121"/>
      <c r="HAM704" s="121"/>
      <c r="HAN704" s="121"/>
      <c r="HAO704" s="121"/>
      <c r="HAP704" s="121"/>
      <c r="HAQ704" s="121"/>
      <c r="HAR704" s="121"/>
      <c r="HAS704" s="121"/>
      <c r="HAT704" s="121"/>
      <c r="HAU704" s="121"/>
      <c r="HAV704" s="121"/>
      <c r="HAW704" s="121"/>
      <c r="HAX704" s="121"/>
      <c r="HAY704" s="121"/>
      <c r="HAZ704" s="121"/>
      <c r="HBA704" s="121"/>
      <c r="HBB704" s="121"/>
      <c r="HBC704" s="121"/>
      <c r="HBD704" s="121"/>
      <c r="HBE704" s="121"/>
      <c r="HBF704" s="121"/>
      <c r="HBG704" s="121"/>
      <c r="HBH704" s="121"/>
      <c r="HBI704" s="121"/>
      <c r="HBJ704" s="121"/>
      <c r="HBK704" s="121"/>
      <c r="HBL704" s="121"/>
      <c r="HBM704" s="121"/>
      <c r="HBN704" s="121"/>
      <c r="HBO704" s="121"/>
      <c r="HBP704" s="121"/>
      <c r="HBQ704" s="121"/>
      <c r="HBR704" s="121"/>
      <c r="HBS704" s="121"/>
      <c r="HBT704" s="121"/>
      <c r="HBU704" s="121"/>
      <c r="HBV704" s="121"/>
      <c r="HBW704" s="121"/>
      <c r="HBX704" s="121"/>
      <c r="HBY704" s="121"/>
      <c r="HBZ704" s="121"/>
      <c r="HCA704" s="121"/>
      <c r="HCB704" s="121"/>
      <c r="HCC704" s="121"/>
      <c r="HCD704" s="121"/>
      <c r="HCE704" s="121"/>
      <c r="HCF704" s="121"/>
      <c r="HCG704" s="121"/>
      <c r="HCH704" s="121"/>
      <c r="HCI704" s="121"/>
      <c r="HCJ704" s="121"/>
      <c r="HCK704" s="121"/>
      <c r="HCL704" s="121"/>
      <c r="HCM704" s="121"/>
      <c r="HCN704" s="121"/>
      <c r="HCO704" s="121"/>
      <c r="HCP704" s="121"/>
      <c r="HCQ704" s="121"/>
      <c r="HCR704" s="121"/>
      <c r="HCS704" s="121"/>
      <c r="HCT704" s="121"/>
      <c r="HCU704" s="121"/>
      <c r="HCV704" s="121"/>
      <c r="HCW704" s="121"/>
      <c r="HCX704" s="121"/>
      <c r="HCY704" s="121"/>
      <c r="HCZ704" s="121"/>
      <c r="HDA704" s="121"/>
      <c r="HDB704" s="121"/>
      <c r="HDC704" s="121"/>
      <c r="HDD704" s="121"/>
      <c r="HDE704" s="121"/>
      <c r="HDF704" s="121"/>
      <c r="HDG704" s="121"/>
      <c r="HDH704" s="121"/>
      <c r="HDI704" s="121"/>
      <c r="HDJ704" s="121"/>
      <c r="HDK704" s="121"/>
      <c r="HDL704" s="121"/>
      <c r="HDM704" s="121"/>
      <c r="HDN704" s="121"/>
      <c r="HDO704" s="121"/>
      <c r="HDP704" s="121"/>
      <c r="HDQ704" s="121"/>
      <c r="HDR704" s="121"/>
      <c r="HDS704" s="121"/>
      <c r="HDT704" s="121"/>
      <c r="HDU704" s="121"/>
      <c r="HDV704" s="121"/>
      <c r="HDW704" s="121"/>
      <c r="HDX704" s="121"/>
      <c r="HDY704" s="121"/>
      <c r="HDZ704" s="121"/>
      <c r="HEA704" s="121"/>
      <c r="HEB704" s="121"/>
      <c r="HEC704" s="121"/>
      <c r="HED704" s="121"/>
      <c r="HEE704" s="121"/>
      <c r="HEF704" s="121"/>
      <c r="HEG704" s="121"/>
      <c r="HEH704" s="121"/>
      <c r="HEI704" s="121"/>
      <c r="HEJ704" s="121"/>
      <c r="HEK704" s="121"/>
      <c r="HEL704" s="121"/>
      <c r="HEM704" s="121"/>
      <c r="HEN704" s="121"/>
      <c r="HEO704" s="121"/>
      <c r="HEP704" s="121"/>
      <c r="HEQ704" s="121"/>
      <c r="HER704" s="121"/>
      <c r="HES704" s="121"/>
      <c r="HET704" s="121"/>
      <c r="HEU704" s="121"/>
      <c r="HEV704" s="121"/>
      <c r="HEW704" s="121"/>
      <c r="HEX704" s="121"/>
      <c r="HEY704" s="121"/>
      <c r="HEZ704" s="121"/>
      <c r="HFA704" s="121"/>
      <c r="HFB704" s="121"/>
      <c r="HFC704" s="121"/>
      <c r="HFD704" s="121"/>
      <c r="HFE704" s="121"/>
      <c r="HFF704" s="121"/>
      <c r="HFG704" s="121"/>
      <c r="HFH704" s="121"/>
      <c r="HFI704" s="121"/>
      <c r="HFJ704" s="121"/>
      <c r="HFK704" s="121"/>
      <c r="HFL704" s="121"/>
      <c r="HFM704" s="121"/>
      <c r="HFN704" s="121"/>
      <c r="HFO704" s="121"/>
      <c r="HFP704" s="121"/>
      <c r="HFQ704" s="121"/>
      <c r="HFR704" s="121"/>
      <c r="HFS704" s="121"/>
      <c r="HFT704" s="121"/>
      <c r="HFU704" s="121"/>
      <c r="HFV704" s="121"/>
      <c r="HFW704" s="121"/>
      <c r="HFX704" s="121"/>
      <c r="HFY704" s="121"/>
      <c r="HFZ704" s="121"/>
      <c r="HGA704" s="121"/>
      <c r="HGB704" s="121"/>
      <c r="HGC704" s="121"/>
      <c r="HGD704" s="121"/>
      <c r="HGE704" s="121"/>
      <c r="HGF704" s="121"/>
      <c r="HGG704" s="121"/>
      <c r="HGH704" s="121"/>
      <c r="HGI704" s="121"/>
      <c r="HGJ704" s="121"/>
      <c r="HGK704" s="121"/>
      <c r="HGL704" s="121"/>
      <c r="HGM704" s="121"/>
      <c r="HGN704" s="121"/>
      <c r="HGO704" s="121"/>
      <c r="HGP704" s="121"/>
      <c r="HGQ704" s="121"/>
      <c r="HGR704" s="121"/>
      <c r="HGS704" s="121"/>
      <c r="HGT704" s="121"/>
      <c r="HGU704" s="121"/>
      <c r="HGV704" s="121"/>
      <c r="HGW704" s="121"/>
      <c r="HGX704" s="121"/>
      <c r="HGY704" s="121"/>
      <c r="HGZ704" s="121"/>
      <c r="HHA704" s="121"/>
      <c r="HHB704" s="121"/>
      <c r="HHC704" s="121"/>
      <c r="HHD704" s="121"/>
      <c r="HHE704" s="121"/>
      <c r="HHF704" s="121"/>
      <c r="HHG704" s="121"/>
      <c r="HHH704" s="121"/>
      <c r="HHI704" s="121"/>
      <c r="HHJ704" s="121"/>
      <c r="HHK704" s="121"/>
      <c r="HHL704" s="121"/>
      <c r="HHM704" s="121"/>
      <c r="HHN704" s="121"/>
      <c r="HHO704" s="121"/>
      <c r="HHP704" s="121"/>
      <c r="HHQ704" s="121"/>
      <c r="HHR704" s="121"/>
      <c r="HHS704" s="121"/>
      <c r="HHT704" s="121"/>
      <c r="HHU704" s="121"/>
      <c r="HHV704" s="121"/>
      <c r="HHW704" s="121"/>
      <c r="HHX704" s="121"/>
      <c r="HHY704" s="121"/>
      <c r="HHZ704" s="121"/>
      <c r="HIA704" s="121"/>
      <c r="HIB704" s="121"/>
      <c r="HIC704" s="121"/>
      <c r="HID704" s="121"/>
      <c r="HIE704" s="121"/>
      <c r="HIF704" s="121"/>
      <c r="HIG704" s="121"/>
      <c r="HIH704" s="121"/>
      <c r="HII704" s="121"/>
      <c r="HIJ704" s="121"/>
      <c r="HIK704" s="121"/>
      <c r="HIL704" s="121"/>
      <c r="HIM704" s="121"/>
      <c r="HIN704" s="121"/>
      <c r="HIO704" s="121"/>
      <c r="HIP704" s="121"/>
      <c r="HIQ704" s="121"/>
      <c r="HIR704" s="121"/>
      <c r="HIS704" s="121"/>
      <c r="HIT704" s="121"/>
      <c r="HIU704" s="121"/>
      <c r="HIV704" s="121"/>
      <c r="HIW704" s="121"/>
      <c r="HIX704" s="121"/>
      <c r="HIY704" s="121"/>
      <c r="HIZ704" s="121"/>
      <c r="HJA704" s="121"/>
      <c r="HJB704" s="121"/>
      <c r="HJC704" s="121"/>
      <c r="HJD704" s="121"/>
      <c r="HJE704" s="121"/>
      <c r="HJF704" s="121"/>
      <c r="HJG704" s="121"/>
      <c r="HJH704" s="121"/>
      <c r="HJI704" s="121"/>
      <c r="HJJ704" s="121"/>
      <c r="HJK704" s="121"/>
      <c r="HJL704" s="121"/>
      <c r="HJM704" s="121"/>
      <c r="HJN704" s="121"/>
      <c r="HJO704" s="121"/>
      <c r="HJP704" s="121"/>
      <c r="HJQ704" s="121"/>
      <c r="HJR704" s="121"/>
      <c r="HJS704" s="121"/>
      <c r="HJT704" s="121"/>
      <c r="HJU704" s="121"/>
      <c r="HJV704" s="121"/>
      <c r="HJW704" s="121"/>
      <c r="HJX704" s="121"/>
      <c r="HJY704" s="121"/>
      <c r="HJZ704" s="121"/>
      <c r="HKA704" s="121"/>
      <c r="HKB704" s="121"/>
      <c r="HKC704" s="121"/>
      <c r="HKD704" s="121"/>
      <c r="HKE704" s="121"/>
      <c r="HKF704" s="121"/>
      <c r="HKG704" s="121"/>
      <c r="HKH704" s="121"/>
      <c r="HKI704" s="121"/>
      <c r="HKJ704" s="121"/>
      <c r="HKK704" s="121"/>
      <c r="HKL704" s="121"/>
      <c r="HKM704" s="121"/>
      <c r="HKN704" s="121"/>
      <c r="HKO704" s="121"/>
      <c r="HKP704" s="121"/>
      <c r="HKQ704" s="121"/>
      <c r="HKR704" s="121"/>
      <c r="HKS704" s="121"/>
      <c r="HKT704" s="121"/>
      <c r="HKU704" s="121"/>
      <c r="HKV704" s="121"/>
      <c r="HKW704" s="121"/>
      <c r="HKX704" s="121"/>
      <c r="HKY704" s="121"/>
      <c r="HKZ704" s="121"/>
      <c r="HLA704" s="121"/>
      <c r="HLB704" s="121"/>
      <c r="HLC704" s="121"/>
      <c r="HLD704" s="121"/>
      <c r="HLE704" s="121"/>
      <c r="HLF704" s="121"/>
      <c r="HLG704" s="121"/>
      <c r="HLH704" s="121"/>
      <c r="HLI704" s="121"/>
      <c r="HLJ704" s="121"/>
      <c r="HLK704" s="121"/>
      <c r="HLL704" s="121"/>
      <c r="HLM704" s="121"/>
      <c r="HLN704" s="121"/>
      <c r="HLO704" s="121"/>
      <c r="HLP704" s="121"/>
      <c r="HLQ704" s="121"/>
      <c r="HLR704" s="121"/>
      <c r="HLS704" s="121"/>
      <c r="HLT704" s="121"/>
      <c r="HLU704" s="121"/>
      <c r="HLV704" s="121"/>
      <c r="HLW704" s="121"/>
      <c r="HLX704" s="121"/>
      <c r="HLY704" s="121"/>
      <c r="HLZ704" s="121"/>
      <c r="HMA704" s="121"/>
      <c r="HMB704" s="121"/>
      <c r="HMC704" s="121"/>
      <c r="HMD704" s="121"/>
      <c r="HME704" s="121"/>
      <c r="HMF704" s="121"/>
      <c r="HMG704" s="121"/>
      <c r="HMH704" s="121"/>
      <c r="HMI704" s="121"/>
      <c r="HMJ704" s="121"/>
      <c r="HMK704" s="121"/>
      <c r="HML704" s="121"/>
      <c r="HMM704" s="121"/>
      <c r="HMN704" s="121"/>
      <c r="HMO704" s="121"/>
      <c r="HMP704" s="121"/>
      <c r="HMQ704" s="121"/>
      <c r="HMR704" s="121"/>
      <c r="HMS704" s="121"/>
      <c r="HMT704" s="121"/>
      <c r="HMU704" s="121"/>
      <c r="HMV704" s="121"/>
      <c r="HMW704" s="121"/>
      <c r="HMX704" s="121"/>
      <c r="HMY704" s="121"/>
      <c r="HMZ704" s="121"/>
      <c r="HNA704" s="121"/>
      <c r="HNB704" s="121"/>
      <c r="HNC704" s="121"/>
      <c r="HND704" s="121"/>
      <c r="HNE704" s="121"/>
      <c r="HNF704" s="121"/>
      <c r="HNG704" s="121"/>
      <c r="HNH704" s="121"/>
      <c r="HNI704" s="121"/>
      <c r="HNJ704" s="121"/>
      <c r="HNK704" s="121"/>
      <c r="HNL704" s="121"/>
      <c r="HNM704" s="121"/>
      <c r="HNN704" s="121"/>
      <c r="HNO704" s="121"/>
      <c r="HNP704" s="121"/>
      <c r="HNQ704" s="121"/>
      <c r="HNR704" s="121"/>
      <c r="HNS704" s="121"/>
      <c r="HNT704" s="121"/>
      <c r="HNU704" s="121"/>
      <c r="HNV704" s="121"/>
      <c r="HNW704" s="121"/>
      <c r="HNX704" s="121"/>
      <c r="HNY704" s="121"/>
      <c r="HNZ704" s="121"/>
      <c r="HOA704" s="121"/>
      <c r="HOB704" s="121"/>
      <c r="HOC704" s="121"/>
      <c r="HOD704" s="121"/>
      <c r="HOE704" s="121"/>
      <c r="HOF704" s="121"/>
      <c r="HOG704" s="121"/>
      <c r="HOH704" s="121"/>
      <c r="HOI704" s="121"/>
      <c r="HOJ704" s="121"/>
      <c r="HOK704" s="121"/>
      <c r="HOL704" s="121"/>
      <c r="HOM704" s="121"/>
      <c r="HON704" s="121"/>
      <c r="HOO704" s="121"/>
      <c r="HOP704" s="121"/>
      <c r="HOQ704" s="121"/>
      <c r="HOR704" s="121"/>
      <c r="HOS704" s="121"/>
      <c r="HOT704" s="121"/>
      <c r="HOU704" s="121"/>
      <c r="HOV704" s="121"/>
      <c r="HOW704" s="121"/>
      <c r="HOX704" s="121"/>
      <c r="HOY704" s="121"/>
      <c r="HOZ704" s="121"/>
      <c r="HPA704" s="121"/>
      <c r="HPB704" s="121"/>
      <c r="HPC704" s="121"/>
      <c r="HPD704" s="121"/>
      <c r="HPE704" s="121"/>
      <c r="HPF704" s="121"/>
      <c r="HPG704" s="121"/>
      <c r="HPH704" s="121"/>
      <c r="HPI704" s="121"/>
      <c r="HPJ704" s="121"/>
      <c r="HPK704" s="121"/>
      <c r="HPL704" s="121"/>
      <c r="HPM704" s="121"/>
      <c r="HPN704" s="121"/>
      <c r="HPO704" s="121"/>
      <c r="HPP704" s="121"/>
      <c r="HPQ704" s="121"/>
      <c r="HPR704" s="121"/>
      <c r="HPS704" s="121"/>
      <c r="HPT704" s="121"/>
      <c r="HPU704" s="121"/>
      <c r="HPV704" s="121"/>
      <c r="HPW704" s="121"/>
      <c r="HPX704" s="121"/>
      <c r="HPY704" s="121"/>
      <c r="HPZ704" s="121"/>
      <c r="HQA704" s="121"/>
      <c r="HQB704" s="121"/>
      <c r="HQC704" s="121"/>
      <c r="HQD704" s="121"/>
      <c r="HQE704" s="121"/>
      <c r="HQF704" s="121"/>
      <c r="HQG704" s="121"/>
      <c r="HQH704" s="121"/>
      <c r="HQI704" s="121"/>
      <c r="HQJ704" s="121"/>
      <c r="HQK704" s="121"/>
      <c r="HQL704" s="121"/>
      <c r="HQM704" s="121"/>
      <c r="HQN704" s="121"/>
      <c r="HQO704" s="121"/>
      <c r="HQP704" s="121"/>
      <c r="HQQ704" s="121"/>
      <c r="HQR704" s="121"/>
      <c r="HQS704" s="121"/>
      <c r="HQT704" s="121"/>
      <c r="HQU704" s="121"/>
      <c r="HQV704" s="121"/>
      <c r="HQW704" s="121"/>
      <c r="HQX704" s="121"/>
      <c r="HQY704" s="121"/>
      <c r="HQZ704" s="121"/>
      <c r="HRA704" s="121"/>
      <c r="HRB704" s="121"/>
      <c r="HRC704" s="121"/>
      <c r="HRD704" s="121"/>
      <c r="HRE704" s="121"/>
      <c r="HRF704" s="121"/>
      <c r="HRG704" s="121"/>
      <c r="HRH704" s="121"/>
      <c r="HRI704" s="121"/>
      <c r="HRJ704" s="121"/>
      <c r="HRK704" s="121"/>
      <c r="HRL704" s="121"/>
      <c r="HRM704" s="121"/>
      <c r="HRN704" s="121"/>
      <c r="HRO704" s="121"/>
      <c r="HRP704" s="121"/>
      <c r="HRQ704" s="121"/>
      <c r="HRR704" s="121"/>
      <c r="HRS704" s="121"/>
      <c r="HRT704" s="121"/>
      <c r="HRU704" s="121"/>
      <c r="HRV704" s="121"/>
      <c r="HRW704" s="121"/>
      <c r="HRX704" s="121"/>
      <c r="HRY704" s="121"/>
      <c r="HRZ704" s="121"/>
      <c r="HSA704" s="121"/>
      <c r="HSB704" s="121"/>
      <c r="HSC704" s="121"/>
      <c r="HSD704" s="121"/>
      <c r="HSE704" s="121"/>
      <c r="HSF704" s="121"/>
      <c r="HSG704" s="121"/>
      <c r="HSH704" s="121"/>
      <c r="HSI704" s="121"/>
      <c r="HSJ704" s="121"/>
      <c r="HSK704" s="121"/>
      <c r="HSL704" s="121"/>
      <c r="HSM704" s="121"/>
      <c r="HSN704" s="121"/>
      <c r="HSO704" s="121"/>
      <c r="HSP704" s="121"/>
      <c r="HSQ704" s="121"/>
      <c r="HSR704" s="121"/>
      <c r="HSS704" s="121"/>
      <c r="HST704" s="121"/>
      <c r="HSU704" s="121"/>
      <c r="HSV704" s="121"/>
      <c r="HSW704" s="121"/>
      <c r="HSX704" s="121"/>
      <c r="HSY704" s="121"/>
      <c r="HSZ704" s="121"/>
      <c r="HTA704" s="121"/>
      <c r="HTB704" s="121"/>
      <c r="HTC704" s="121"/>
      <c r="HTD704" s="121"/>
      <c r="HTE704" s="121"/>
      <c r="HTF704" s="121"/>
      <c r="HTG704" s="121"/>
      <c r="HTH704" s="121"/>
      <c r="HTI704" s="121"/>
      <c r="HTJ704" s="121"/>
      <c r="HTK704" s="121"/>
      <c r="HTL704" s="121"/>
      <c r="HTM704" s="121"/>
      <c r="HTN704" s="121"/>
      <c r="HTO704" s="121"/>
      <c r="HTP704" s="121"/>
      <c r="HTQ704" s="121"/>
      <c r="HTR704" s="121"/>
      <c r="HTS704" s="121"/>
      <c r="HTT704" s="121"/>
      <c r="HTU704" s="121"/>
      <c r="HTV704" s="121"/>
      <c r="HTW704" s="121"/>
      <c r="HTX704" s="121"/>
      <c r="HTY704" s="121"/>
      <c r="HTZ704" s="121"/>
      <c r="HUA704" s="121"/>
      <c r="HUB704" s="121"/>
      <c r="HUC704" s="121"/>
      <c r="HUD704" s="121"/>
      <c r="HUE704" s="121"/>
      <c r="HUF704" s="121"/>
      <c r="HUG704" s="121"/>
      <c r="HUH704" s="121"/>
      <c r="HUI704" s="121"/>
      <c r="HUJ704" s="121"/>
      <c r="HUK704" s="121"/>
      <c r="HUL704" s="121"/>
      <c r="HUM704" s="121"/>
      <c r="HUN704" s="121"/>
      <c r="HUO704" s="121"/>
      <c r="HUP704" s="121"/>
      <c r="HUQ704" s="121"/>
      <c r="HUR704" s="121"/>
      <c r="HUS704" s="121"/>
      <c r="HUT704" s="121"/>
      <c r="HUU704" s="121"/>
      <c r="HUV704" s="121"/>
      <c r="HUW704" s="121"/>
      <c r="HUX704" s="121"/>
      <c r="HUY704" s="121"/>
      <c r="HUZ704" s="121"/>
      <c r="HVA704" s="121"/>
      <c r="HVB704" s="121"/>
      <c r="HVC704" s="121"/>
      <c r="HVD704" s="121"/>
      <c r="HVE704" s="121"/>
      <c r="HVF704" s="121"/>
      <c r="HVG704" s="121"/>
      <c r="HVH704" s="121"/>
      <c r="HVI704" s="121"/>
      <c r="HVJ704" s="121"/>
      <c r="HVK704" s="121"/>
      <c r="HVL704" s="121"/>
      <c r="HVM704" s="121"/>
      <c r="HVN704" s="121"/>
      <c r="HVO704" s="121"/>
      <c r="HVP704" s="121"/>
      <c r="HVQ704" s="121"/>
      <c r="HVR704" s="121"/>
      <c r="HVS704" s="121"/>
      <c r="HVT704" s="121"/>
      <c r="HVU704" s="121"/>
      <c r="HVV704" s="121"/>
      <c r="HVW704" s="121"/>
      <c r="HVX704" s="121"/>
      <c r="HVY704" s="121"/>
      <c r="HVZ704" s="121"/>
      <c r="HWA704" s="121"/>
      <c r="HWB704" s="121"/>
      <c r="HWC704" s="121"/>
      <c r="HWD704" s="121"/>
      <c r="HWE704" s="121"/>
      <c r="HWF704" s="121"/>
      <c r="HWG704" s="121"/>
      <c r="HWH704" s="121"/>
      <c r="HWI704" s="121"/>
      <c r="HWJ704" s="121"/>
      <c r="HWK704" s="121"/>
      <c r="HWL704" s="121"/>
      <c r="HWM704" s="121"/>
      <c r="HWN704" s="121"/>
      <c r="HWO704" s="121"/>
      <c r="HWP704" s="121"/>
      <c r="HWQ704" s="121"/>
      <c r="HWR704" s="121"/>
      <c r="HWS704" s="121"/>
      <c r="HWT704" s="121"/>
      <c r="HWU704" s="121"/>
      <c r="HWV704" s="121"/>
      <c r="HWW704" s="121"/>
      <c r="HWX704" s="121"/>
      <c r="HWY704" s="121"/>
      <c r="HWZ704" s="121"/>
      <c r="HXA704" s="121"/>
      <c r="HXB704" s="121"/>
      <c r="HXC704" s="121"/>
      <c r="HXD704" s="121"/>
      <c r="HXE704" s="121"/>
      <c r="HXF704" s="121"/>
      <c r="HXG704" s="121"/>
      <c r="HXH704" s="121"/>
      <c r="HXI704" s="121"/>
      <c r="HXJ704" s="121"/>
      <c r="HXK704" s="121"/>
      <c r="HXL704" s="121"/>
      <c r="HXM704" s="121"/>
      <c r="HXN704" s="121"/>
      <c r="HXO704" s="121"/>
      <c r="HXP704" s="121"/>
      <c r="HXQ704" s="121"/>
      <c r="HXR704" s="121"/>
      <c r="HXS704" s="121"/>
      <c r="HXT704" s="121"/>
      <c r="HXU704" s="121"/>
      <c r="HXV704" s="121"/>
      <c r="HXW704" s="121"/>
      <c r="HXX704" s="121"/>
      <c r="HXY704" s="121"/>
      <c r="HXZ704" s="121"/>
      <c r="HYA704" s="121"/>
      <c r="HYB704" s="121"/>
      <c r="HYC704" s="121"/>
      <c r="HYD704" s="121"/>
      <c r="HYE704" s="121"/>
      <c r="HYF704" s="121"/>
      <c r="HYG704" s="121"/>
      <c r="HYH704" s="121"/>
      <c r="HYI704" s="121"/>
      <c r="HYJ704" s="121"/>
      <c r="HYK704" s="121"/>
      <c r="HYL704" s="121"/>
      <c r="HYM704" s="121"/>
      <c r="HYN704" s="121"/>
      <c r="HYO704" s="121"/>
      <c r="HYP704" s="121"/>
      <c r="HYQ704" s="121"/>
      <c r="HYR704" s="121"/>
      <c r="HYS704" s="121"/>
      <c r="HYT704" s="121"/>
      <c r="HYU704" s="121"/>
      <c r="HYV704" s="121"/>
      <c r="HYW704" s="121"/>
      <c r="HYX704" s="121"/>
      <c r="HYY704" s="121"/>
      <c r="HYZ704" s="121"/>
      <c r="HZA704" s="121"/>
      <c r="HZB704" s="121"/>
      <c r="HZC704" s="121"/>
      <c r="HZD704" s="121"/>
      <c r="HZE704" s="121"/>
      <c r="HZF704" s="121"/>
      <c r="HZG704" s="121"/>
      <c r="HZH704" s="121"/>
      <c r="HZI704" s="121"/>
      <c r="HZJ704" s="121"/>
      <c r="HZK704" s="121"/>
      <c r="HZL704" s="121"/>
      <c r="HZM704" s="121"/>
      <c r="HZN704" s="121"/>
      <c r="HZO704" s="121"/>
      <c r="HZP704" s="121"/>
      <c r="HZQ704" s="121"/>
      <c r="HZR704" s="121"/>
      <c r="HZS704" s="121"/>
      <c r="HZT704" s="121"/>
      <c r="HZU704" s="121"/>
      <c r="HZV704" s="121"/>
      <c r="HZW704" s="121"/>
      <c r="HZX704" s="121"/>
      <c r="HZY704" s="121"/>
      <c r="HZZ704" s="121"/>
      <c r="IAA704" s="121"/>
      <c r="IAB704" s="121"/>
      <c r="IAC704" s="121"/>
      <c r="IAD704" s="121"/>
      <c r="IAE704" s="121"/>
      <c r="IAF704" s="121"/>
      <c r="IAG704" s="121"/>
      <c r="IAH704" s="121"/>
      <c r="IAI704" s="121"/>
      <c r="IAJ704" s="121"/>
      <c r="IAK704" s="121"/>
      <c r="IAL704" s="121"/>
      <c r="IAM704" s="121"/>
      <c r="IAN704" s="121"/>
      <c r="IAO704" s="121"/>
      <c r="IAP704" s="121"/>
      <c r="IAQ704" s="121"/>
      <c r="IAR704" s="121"/>
      <c r="IAS704" s="121"/>
      <c r="IAT704" s="121"/>
      <c r="IAU704" s="121"/>
      <c r="IAV704" s="121"/>
      <c r="IAW704" s="121"/>
      <c r="IAX704" s="121"/>
      <c r="IAY704" s="121"/>
      <c r="IAZ704" s="121"/>
      <c r="IBA704" s="121"/>
      <c r="IBB704" s="121"/>
      <c r="IBC704" s="121"/>
      <c r="IBD704" s="121"/>
      <c r="IBE704" s="121"/>
      <c r="IBF704" s="121"/>
      <c r="IBG704" s="121"/>
      <c r="IBH704" s="121"/>
      <c r="IBI704" s="121"/>
      <c r="IBJ704" s="121"/>
      <c r="IBK704" s="121"/>
      <c r="IBL704" s="121"/>
      <c r="IBM704" s="121"/>
      <c r="IBN704" s="121"/>
      <c r="IBO704" s="121"/>
      <c r="IBP704" s="121"/>
      <c r="IBQ704" s="121"/>
      <c r="IBR704" s="121"/>
      <c r="IBS704" s="121"/>
      <c r="IBT704" s="121"/>
      <c r="IBU704" s="121"/>
      <c r="IBV704" s="121"/>
      <c r="IBW704" s="121"/>
      <c r="IBX704" s="121"/>
      <c r="IBY704" s="121"/>
      <c r="IBZ704" s="121"/>
      <c r="ICA704" s="121"/>
      <c r="ICB704" s="121"/>
      <c r="ICC704" s="121"/>
      <c r="ICD704" s="121"/>
      <c r="ICE704" s="121"/>
      <c r="ICF704" s="121"/>
      <c r="ICG704" s="121"/>
      <c r="ICH704" s="121"/>
      <c r="ICI704" s="121"/>
      <c r="ICJ704" s="121"/>
      <c r="ICK704" s="121"/>
      <c r="ICL704" s="121"/>
      <c r="ICM704" s="121"/>
      <c r="ICN704" s="121"/>
      <c r="ICO704" s="121"/>
      <c r="ICP704" s="121"/>
      <c r="ICQ704" s="121"/>
      <c r="ICR704" s="121"/>
      <c r="ICS704" s="121"/>
      <c r="ICT704" s="121"/>
      <c r="ICU704" s="121"/>
      <c r="ICV704" s="121"/>
      <c r="ICW704" s="121"/>
      <c r="ICX704" s="121"/>
      <c r="ICY704" s="121"/>
      <c r="ICZ704" s="121"/>
      <c r="IDA704" s="121"/>
      <c r="IDB704" s="121"/>
      <c r="IDC704" s="121"/>
      <c r="IDD704" s="121"/>
      <c r="IDE704" s="121"/>
      <c r="IDF704" s="121"/>
      <c r="IDG704" s="121"/>
      <c r="IDH704" s="121"/>
      <c r="IDI704" s="121"/>
      <c r="IDJ704" s="121"/>
      <c r="IDK704" s="121"/>
      <c r="IDL704" s="121"/>
      <c r="IDM704" s="121"/>
      <c r="IDN704" s="121"/>
      <c r="IDO704" s="121"/>
      <c r="IDP704" s="121"/>
      <c r="IDQ704" s="121"/>
      <c r="IDR704" s="121"/>
      <c r="IDS704" s="121"/>
      <c r="IDT704" s="121"/>
      <c r="IDU704" s="121"/>
      <c r="IDV704" s="121"/>
      <c r="IDW704" s="121"/>
      <c r="IDX704" s="121"/>
      <c r="IDY704" s="121"/>
      <c r="IDZ704" s="121"/>
      <c r="IEA704" s="121"/>
      <c r="IEB704" s="121"/>
      <c r="IEC704" s="121"/>
      <c r="IED704" s="121"/>
      <c r="IEE704" s="121"/>
      <c r="IEF704" s="121"/>
      <c r="IEG704" s="121"/>
      <c r="IEH704" s="121"/>
      <c r="IEI704" s="121"/>
      <c r="IEJ704" s="121"/>
      <c r="IEK704" s="121"/>
      <c r="IEL704" s="121"/>
      <c r="IEM704" s="121"/>
      <c r="IEN704" s="121"/>
      <c r="IEO704" s="121"/>
      <c r="IEP704" s="121"/>
      <c r="IEQ704" s="121"/>
      <c r="IER704" s="121"/>
      <c r="IES704" s="121"/>
      <c r="IET704" s="121"/>
      <c r="IEU704" s="121"/>
      <c r="IEV704" s="121"/>
      <c r="IEW704" s="121"/>
      <c r="IEX704" s="121"/>
      <c r="IEY704" s="121"/>
      <c r="IEZ704" s="121"/>
      <c r="IFA704" s="121"/>
      <c r="IFB704" s="121"/>
      <c r="IFC704" s="121"/>
      <c r="IFD704" s="121"/>
      <c r="IFE704" s="121"/>
      <c r="IFF704" s="121"/>
      <c r="IFG704" s="121"/>
      <c r="IFH704" s="121"/>
      <c r="IFI704" s="121"/>
      <c r="IFJ704" s="121"/>
      <c r="IFK704" s="121"/>
      <c r="IFL704" s="121"/>
      <c r="IFM704" s="121"/>
      <c r="IFN704" s="121"/>
      <c r="IFO704" s="121"/>
      <c r="IFP704" s="121"/>
      <c r="IFQ704" s="121"/>
      <c r="IFR704" s="121"/>
      <c r="IFS704" s="121"/>
      <c r="IFT704" s="121"/>
      <c r="IFU704" s="121"/>
      <c r="IFV704" s="121"/>
      <c r="IFW704" s="121"/>
      <c r="IFX704" s="121"/>
      <c r="IFY704" s="121"/>
      <c r="IFZ704" s="121"/>
      <c r="IGA704" s="121"/>
      <c r="IGB704" s="121"/>
      <c r="IGC704" s="121"/>
      <c r="IGD704" s="121"/>
      <c r="IGE704" s="121"/>
      <c r="IGF704" s="121"/>
      <c r="IGG704" s="121"/>
      <c r="IGH704" s="121"/>
      <c r="IGI704" s="121"/>
      <c r="IGJ704" s="121"/>
      <c r="IGK704" s="121"/>
      <c r="IGL704" s="121"/>
      <c r="IGM704" s="121"/>
      <c r="IGN704" s="121"/>
      <c r="IGO704" s="121"/>
      <c r="IGP704" s="121"/>
      <c r="IGQ704" s="121"/>
      <c r="IGR704" s="121"/>
      <c r="IGS704" s="121"/>
      <c r="IGT704" s="121"/>
      <c r="IGU704" s="121"/>
      <c r="IGV704" s="121"/>
      <c r="IGW704" s="121"/>
      <c r="IGX704" s="121"/>
      <c r="IGY704" s="121"/>
      <c r="IGZ704" s="121"/>
      <c r="IHA704" s="121"/>
      <c r="IHB704" s="121"/>
      <c r="IHC704" s="121"/>
      <c r="IHD704" s="121"/>
      <c r="IHE704" s="121"/>
      <c r="IHF704" s="121"/>
      <c r="IHG704" s="121"/>
      <c r="IHH704" s="121"/>
      <c r="IHI704" s="121"/>
      <c r="IHJ704" s="121"/>
      <c r="IHK704" s="121"/>
      <c r="IHL704" s="121"/>
      <c r="IHM704" s="121"/>
      <c r="IHN704" s="121"/>
      <c r="IHO704" s="121"/>
      <c r="IHP704" s="121"/>
      <c r="IHQ704" s="121"/>
      <c r="IHR704" s="121"/>
      <c r="IHS704" s="121"/>
      <c r="IHT704" s="121"/>
      <c r="IHU704" s="121"/>
      <c r="IHV704" s="121"/>
      <c r="IHW704" s="121"/>
      <c r="IHX704" s="121"/>
      <c r="IHY704" s="121"/>
      <c r="IHZ704" s="121"/>
      <c r="IIA704" s="121"/>
      <c r="IIB704" s="121"/>
      <c r="IIC704" s="121"/>
      <c r="IID704" s="121"/>
      <c r="IIE704" s="121"/>
      <c r="IIF704" s="121"/>
      <c r="IIG704" s="121"/>
      <c r="IIH704" s="121"/>
      <c r="III704" s="121"/>
      <c r="IIJ704" s="121"/>
      <c r="IIK704" s="121"/>
      <c r="IIL704" s="121"/>
      <c r="IIM704" s="121"/>
      <c r="IIN704" s="121"/>
      <c r="IIO704" s="121"/>
      <c r="IIP704" s="121"/>
      <c r="IIQ704" s="121"/>
      <c r="IIR704" s="121"/>
      <c r="IIS704" s="121"/>
      <c r="IIT704" s="121"/>
      <c r="IIU704" s="121"/>
      <c r="IIV704" s="121"/>
      <c r="IIW704" s="121"/>
      <c r="IIX704" s="121"/>
      <c r="IIY704" s="121"/>
      <c r="IIZ704" s="121"/>
      <c r="IJA704" s="121"/>
      <c r="IJB704" s="121"/>
      <c r="IJC704" s="121"/>
      <c r="IJD704" s="121"/>
      <c r="IJE704" s="121"/>
      <c r="IJF704" s="121"/>
      <c r="IJG704" s="121"/>
      <c r="IJH704" s="121"/>
      <c r="IJI704" s="121"/>
      <c r="IJJ704" s="121"/>
      <c r="IJK704" s="121"/>
      <c r="IJL704" s="121"/>
      <c r="IJM704" s="121"/>
      <c r="IJN704" s="121"/>
      <c r="IJO704" s="121"/>
      <c r="IJP704" s="121"/>
      <c r="IJQ704" s="121"/>
      <c r="IJR704" s="121"/>
      <c r="IJS704" s="121"/>
      <c r="IJT704" s="121"/>
      <c r="IJU704" s="121"/>
      <c r="IJV704" s="121"/>
      <c r="IJW704" s="121"/>
      <c r="IJX704" s="121"/>
      <c r="IJY704" s="121"/>
      <c r="IJZ704" s="121"/>
      <c r="IKA704" s="121"/>
      <c r="IKB704" s="121"/>
      <c r="IKC704" s="121"/>
      <c r="IKD704" s="121"/>
      <c r="IKE704" s="121"/>
      <c r="IKF704" s="121"/>
      <c r="IKG704" s="121"/>
      <c r="IKH704" s="121"/>
      <c r="IKI704" s="121"/>
      <c r="IKJ704" s="121"/>
      <c r="IKK704" s="121"/>
      <c r="IKL704" s="121"/>
      <c r="IKM704" s="121"/>
      <c r="IKN704" s="121"/>
      <c r="IKO704" s="121"/>
      <c r="IKP704" s="121"/>
      <c r="IKQ704" s="121"/>
      <c r="IKR704" s="121"/>
      <c r="IKS704" s="121"/>
      <c r="IKT704" s="121"/>
      <c r="IKU704" s="121"/>
      <c r="IKV704" s="121"/>
      <c r="IKW704" s="121"/>
      <c r="IKX704" s="121"/>
      <c r="IKY704" s="121"/>
      <c r="IKZ704" s="121"/>
      <c r="ILA704" s="121"/>
      <c r="ILB704" s="121"/>
      <c r="ILC704" s="121"/>
      <c r="ILD704" s="121"/>
      <c r="ILE704" s="121"/>
      <c r="ILF704" s="121"/>
      <c r="ILG704" s="121"/>
      <c r="ILH704" s="121"/>
      <c r="ILI704" s="121"/>
      <c r="ILJ704" s="121"/>
      <c r="ILK704" s="121"/>
      <c r="ILL704" s="121"/>
      <c r="ILM704" s="121"/>
      <c r="ILN704" s="121"/>
      <c r="ILO704" s="121"/>
      <c r="ILP704" s="121"/>
      <c r="ILQ704" s="121"/>
      <c r="ILR704" s="121"/>
      <c r="ILS704" s="121"/>
      <c r="ILT704" s="121"/>
      <c r="ILU704" s="121"/>
      <c r="ILV704" s="121"/>
      <c r="ILW704" s="121"/>
      <c r="ILX704" s="121"/>
      <c r="ILY704" s="121"/>
      <c r="ILZ704" s="121"/>
      <c r="IMA704" s="121"/>
      <c r="IMB704" s="121"/>
      <c r="IMC704" s="121"/>
      <c r="IMD704" s="121"/>
      <c r="IME704" s="121"/>
      <c r="IMF704" s="121"/>
      <c r="IMG704" s="121"/>
      <c r="IMH704" s="121"/>
      <c r="IMI704" s="121"/>
      <c r="IMJ704" s="121"/>
      <c r="IMK704" s="121"/>
      <c r="IML704" s="121"/>
      <c r="IMM704" s="121"/>
      <c r="IMN704" s="121"/>
      <c r="IMO704" s="121"/>
      <c r="IMP704" s="121"/>
      <c r="IMQ704" s="121"/>
      <c r="IMR704" s="121"/>
      <c r="IMS704" s="121"/>
      <c r="IMT704" s="121"/>
      <c r="IMU704" s="121"/>
      <c r="IMV704" s="121"/>
      <c r="IMW704" s="121"/>
      <c r="IMX704" s="121"/>
      <c r="IMY704" s="121"/>
      <c r="IMZ704" s="121"/>
      <c r="INA704" s="121"/>
      <c r="INB704" s="121"/>
      <c r="INC704" s="121"/>
      <c r="IND704" s="121"/>
      <c r="INE704" s="121"/>
      <c r="INF704" s="121"/>
      <c r="ING704" s="121"/>
      <c r="INH704" s="121"/>
      <c r="INI704" s="121"/>
      <c r="INJ704" s="121"/>
      <c r="INK704" s="121"/>
      <c r="INL704" s="121"/>
      <c r="INM704" s="121"/>
      <c r="INN704" s="121"/>
      <c r="INO704" s="121"/>
      <c r="INP704" s="121"/>
      <c r="INQ704" s="121"/>
      <c r="INR704" s="121"/>
      <c r="INS704" s="121"/>
      <c r="INT704" s="121"/>
      <c r="INU704" s="121"/>
      <c r="INV704" s="121"/>
      <c r="INW704" s="121"/>
      <c r="INX704" s="121"/>
      <c r="INY704" s="121"/>
      <c r="INZ704" s="121"/>
      <c r="IOA704" s="121"/>
      <c r="IOB704" s="121"/>
      <c r="IOC704" s="121"/>
      <c r="IOD704" s="121"/>
      <c r="IOE704" s="121"/>
      <c r="IOF704" s="121"/>
      <c r="IOG704" s="121"/>
      <c r="IOH704" s="121"/>
      <c r="IOI704" s="121"/>
      <c r="IOJ704" s="121"/>
      <c r="IOK704" s="121"/>
      <c r="IOL704" s="121"/>
      <c r="IOM704" s="121"/>
      <c r="ION704" s="121"/>
      <c r="IOO704" s="121"/>
      <c r="IOP704" s="121"/>
      <c r="IOQ704" s="121"/>
      <c r="IOR704" s="121"/>
      <c r="IOS704" s="121"/>
      <c r="IOT704" s="121"/>
      <c r="IOU704" s="121"/>
      <c r="IOV704" s="121"/>
      <c r="IOW704" s="121"/>
      <c r="IOX704" s="121"/>
      <c r="IOY704" s="121"/>
      <c r="IOZ704" s="121"/>
      <c r="IPA704" s="121"/>
      <c r="IPB704" s="121"/>
      <c r="IPC704" s="121"/>
      <c r="IPD704" s="121"/>
      <c r="IPE704" s="121"/>
      <c r="IPF704" s="121"/>
      <c r="IPG704" s="121"/>
      <c r="IPH704" s="121"/>
      <c r="IPI704" s="121"/>
      <c r="IPJ704" s="121"/>
      <c r="IPK704" s="121"/>
      <c r="IPL704" s="121"/>
      <c r="IPM704" s="121"/>
      <c r="IPN704" s="121"/>
      <c r="IPO704" s="121"/>
      <c r="IPP704" s="121"/>
      <c r="IPQ704" s="121"/>
      <c r="IPR704" s="121"/>
      <c r="IPS704" s="121"/>
      <c r="IPT704" s="121"/>
      <c r="IPU704" s="121"/>
      <c r="IPV704" s="121"/>
      <c r="IPW704" s="121"/>
      <c r="IPX704" s="121"/>
      <c r="IPY704" s="121"/>
      <c r="IPZ704" s="121"/>
      <c r="IQA704" s="121"/>
      <c r="IQB704" s="121"/>
      <c r="IQC704" s="121"/>
      <c r="IQD704" s="121"/>
      <c r="IQE704" s="121"/>
      <c r="IQF704" s="121"/>
      <c r="IQG704" s="121"/>
      <c r="IQH704" s="121"/>
      <c r="IQI704" s="121"/>
      <c r="IQJ704" s="121"/>
      <c r="IQK704" s="121"/>
      <c r="IQL704" s="121"/>
      <c r="IQM704" s="121"/>
      <c r="IQN704" s="121"/>
      <c r="IQO704" s="121"/>
      <c r="IQP704" s="121"/>
      <c r="IQQ704" s="121"/>
      <c r="IQR704" s="121"/>
      <c r="IQS704" s="121"/>
      <c r="IQT704" s="121"/>
      <c r="IQU704" s="121"/>
      <c r="IQV704" s="121"/>
      <c r="IQW704" s="121"/>
      <c r="IQX704" s="121"/>
      <c r="IQY704" s="121"/>
      <c r="IQZ704" s="121"/>
      <c r="IRA704" s="121"/>
      <c r="IRB704" s="121"/>
      <c r="IRC704" s="121"/>
      <c r="IRD704" s="121"/>
      <c r="IRE704" s="121"/>
      <c r="IRF704" s="121"/>
      <c r="IRG704" s="121"/>
      <c r="IRH704" s="121"/>
      <c r="IRI704" s="121"/>
      <c r="IRJ704" s="121"/>
      <c r="IRK704" s="121"/>
      <c r="IRL704" s="121"/>
      <c r="IRM704" s="121"/>
      <c r="IRN704" s="121"/>
      <c r="IRO704" s="121"/>
      <c r="IRP704" s="121"/>
      <c r="IRQ704" s="121"/>
      <c r="IRR704" s="121"/>
      <c r="IRS704" s="121"/>
      <c r="IRT704" s="121"/>
      <c r="IRU704" s="121"/>
      <c r="IRV704" s="121"/>
      <c r="IRW704" s="121"/>
      <c r="IRX704" s="121"/>
      <c r="IRY704" s="121"/>
      <c r="IRZ704" s="121"/>
      <c r="ISA704" s="121"/>
      <c r="ISB704" s="121"/>
      <c r="ISC704" s="121"/>
      <c r="ISD704" s="121"/>
      <c r="ISE704" s="121"/>
      <c r="ISF704" s="121"/>
      <c r="ISG704" s="121"/>
      <c r="ISH704" s="121"/>
      <c r="ISI704" s="121"/>
      <c r="ISJ704" s="121"/>
      <c r="ISK704" s="121"/>
      <c r="ISL704" s="121"/>
      <c r="ISM704" s="121"/>
      <c r="ISN704" s="121"/>
      <c r="ISO704" s="121"/>
      <c r="ISP704" s="121"/>
      <c r="ISQ704" s="121"/>
      <c r="ISR704" s="121"/>
      <c r="ISS704" s="121"/>
      <c r="IST704" s="121"/>
      <c r="ISU704" s="121"/>
      <c r="ISV704" s="121"/>
      <c r="ISW704" s="121"/>
      <c r="ISX704" s="121"/>
      <c r="ISY704" s="121"/>
      <c r="ISZ704" s="121"/>
      <c r="ITA704" s="121"/>
      <c r="ITB704" s="121"/>
      <c r="ITC704" s="121"/>
      <c r="ITD704" s="121"/>
      <c r="ITE704" s="121"/>
      <c r="ITF704" s="121"/>
      <c r="ITG704" s="121"/>
      <c r="ITH704" s="121"/>
      <c r="ITI704" s="121"/>
      <c r="ITJ704" s="121"/>
      <c r="ITK704" s="121"/>
      <c r="ITL704" s="121"/>
      <c r="ITM704" s="121"/>
      <c r="ITN704" s="121"/>
      <c r="ITO704" s="121"/>
      <c r="ITP704" s="121"/>
      <c r="ITQ704" s="121"/>
      <c r="ITR704" s="121"/>
      <c r="ITS704" s="121"/>
      <c r="ITT704" s="121"/>
      <c r="ITU704" s="121"/>
      <c r="ITV704" s="121"/>
      <c r="ITW704" s="121"/>
      <c r="ITX704" s="121"/>
      <c r="ITY704" s="121"/>
      <c r="ITZ704" s="121"/>
      <c r="IUA704" s="121"/>
      <c r="IUB704" s="121"/>
      <c r="IUC704" s="121"/>
      <c r="IUD704" s="121"/>
      <c r="IUE704" s="121"/>
      <c r="IUF704" s="121"/>
      <c r="IUG704" s="121"/>
      <c r="IUH704" s="121"/>
      <c r="IUI704" s="121"/>
      <c r="IUJ704" s="121"/>
      <c r="IUK704" s="121"/>
      <c r="IUL704" s="121"/>
      <c r="IUM704" s="121"/>
      <c r="IUN704" s="121"/>
      <c r="IUO704" s="121"/>
      <c r="IUP704" s="121"/>
      <c r="IUQ704" s="121"/>
      <c r="IUR704" s="121"/>
      <c r="IUS704" s="121"/>
      <c r="IUT704" s="121"/>
      <c r="IUU704" s="121"/>
      <c r="IUV704" s="121"/>
      <c r="IUW704" s="121"/>
      <c r="IUX704" s="121"/>
      <c r="IUY704" s="121"/>
      <c r="IUZ704" s="121"/>
      <c r="IVA704" s="121"/>
      <c r="IVB704" s="121"/>
      <c r="IVC704" s="121"/>
      <c r="IVD704" s="121"/>
      <c r="IVE704" s="121"/>
      <c r="IVF704" s="121"/>
      <c r="IVG704" s="121"/>
      <c r="IVH704" s="121"/>
      <c r="IVI704" s="121"/>
      <c r="IVJ704" s="121"/>
      <c r="IVK704" s="121"/>
      <c r="IVL704" s="121"/>
      <c r="IVM704" s="121"/>
      <c r="IVN704" s="121"/>
      <c r="IVO704" s="121"/>
      <c r="IVP704" s="121"/>
      <c r="IVQ704" s="121"/>
      <c r="IVR704" s="121"/>
      <c r="IVS704" s="121"/>
      <c r="IVT704" s="121"/>
      <c r="IVU704" s="121"/>
      <c r="IVV704" s="121"/>
      <c r="IVW704" s="121"/>
      <c r="IVX704" s="121"/>
      <c r="IVY704" s="121"/>
      <c r="IVZ704" s="121"/>
      <c r="IWA704" s="121"/>
      <c r="IWB704" s="121"/>
      <c r="IWC704" s="121"/>
      <c r="IWD704" s="121"/>
      <c r="IWE704" s="121"/>
      <c r="IWF704" s="121"/>
      <c r="IWG704" s="121"/>
      <c r="IWH704" s="121"/>
      <c r="IWI704" s="121"/>
      <c r="IWJ704" s="121"/>
      <c r="IWK704" s="121"/>
      <c r="IWL704" s="121"/>
      <c r="IWM704" s="121"/>
      <c r="IWN704" s="121"/>
      <c r="IWO704" s="121"/>
      <c r="IWP704" s="121"/>
      <c r="IWQ704" s="121"/>
      <c r="IWR704" s="121"/>
      <c r="IWS704" s="121"/>
      <c r="IWT704" s="121"/>
      <c r="IWU704" s="121"/>
      <c r="IWV704" s="121"/>
      <c r="IWW704" s="121"/>
      <c r="IWX704" s="121"/>
      <c r="IWY704" s="121"/>
      <c r="IWZ704" s="121"/>
      <c r="IXA704" s="121"/>
      <c r="IXB704" s="121"/>
      <c r="IXC704" s="121"/>
      <c r="IXD704" s="121"/>
      <c r="IXE704" s="121"/>
      <c r="IXF704" s="121"/>
      <c r="IXG704" s="121"/>
      <c r="IXH704" s="121"/>
      <c r="IXI704" s="121"/>
      <c r="IXJ704" s="121"/>
      <c r="IXK704" s="121"/>
      <c r="IXL704" s="121"/>
      <c r="IXM704" s="121"/>
      <c r="IXN704" s="121"/>
      <c r="IXO704" s="121"/>
      <c r="IXP704" s="121"/>
      <c r="IXQ704" s="121"/>
      <c r="IXR704" s="121"/>
      <c r="IXS704" s="121"/>
      <c r="IXT704" s="121"/>
      <c r="IXU704" s="121"/>
      <c r="IXV704" s="121"/>
      <c r="IXW704" s="121"/>
      <c r="IXX704" s="121"/>
      <c r="IXY704" s="121"/>
      <c r="IXZ704" s="121"/>
      <c r="IYA704" s="121"/>
      <c r="IYB704" s="121"/>
      <c r="IYC704" s="121"/>
      <c r="IYD704" s="121"/>
      <c r="IYE704" s="121"/>
      <c r="IYF704" s="121"/>
      <c r="IYG704" s="121"/>
      <c r="IYH704" s="121"/>
      <c r="IYI704" s="121"/>
      <c r="IYJ704" s="121"/>
      <c r="IYK704" s="121"/>
      <c r="IYL704" s="121"/>
      <c r="IYM704" s="121"/>
      <c r="IYN704" s="121"/>
      <c r="IYO704" s="121"/>
      <c r="IYP704" s="121"/>
      <c r="IYQ704" s="121"/>
      <c r="IYR704" s="121"/>
      <c r="IYS704" s="121"/>
      <c r="IYT704" s="121"/>
      <c r="IYU704" s="121"/>
      <c r="IYV704" s="121"/>
      <c r="IYW704" s="121"/>
      <c r="IYX704" s="121"/>
      <c r="IYY704" s="121"/>
      <c r="IYZ704" s="121"/>
      <c r="IZA704" s="121"/>
      <c r="IZB704" s="121"/>
      <c r="IZC704" s="121"/>
      <c r="IZD704" s="121"/>
      <c r="IZE704" s="121"/>
      <c r="IZF704" s="121"/>
      <c r="IZG704" s="121"/>
      <c r="IZH704" s="121"/>
      <c r="IZI704" s="121"/>
      <c r="IZJ704" s="121"/>
      <c r="IZK704" s="121"/>
      <c r="IZL704" s="121"/>
      <c r="IZM704" s="121"/>
      <c r="IZN704" s="121"/>
      <c r="IZO704" s="121"/>
      <c r="IZP704" s="121"/>
      <c r="IZQ704" s="121"/>
      <c r="IZR704" s="121"/>
      <c r="IZS704" s="121"/>
      <c r="IZT704" s="121"/>
      <c r="IZU704" s="121"/>
      <c r="IZV704" s="121"/>
      <c r="IZW704" s="121"/>
      <c r="IZX704" s="121"/>
      <c r="IZY704" s="121"/>
      <c r="IZZ704" s="121"/>
      <c r="JAA704" s="121"/>
      <c r="JAB704" s="121"/>
      <c r="JAC704" s="121"/>
      <c r="JAD704" s="121"/>
      <c r="JAE704" s="121"/>
      <c r="JAF704" s="121"/>
      <c r="JAG704" s="121"/>
      <c r="JAH704" s="121"/>
      <c r="JAI704" s="121"/>
      <c r="JAJ704" s="121"/>
      <c r="JAK704" s="121"/>
      <c r="JAL704" s="121"/>
      <c r="JAM704" s="121"/>
      <c r="JAN704" s="121"/>
      <c r="JAO704" s="121"/>
      <c r="JAP704" s="121"/>
      <c r="JAQ704" s="121"/>
      <c r="JAR704" s="121"/>
      <c r="JAS704" s="121"/>
      <c r="JAT704" s="121"/>
      <c r="JAU704" s="121"/>
      <c r="JAV704" s="121"/>
      <c r="JAW704" s="121"/>
      <c r="JAX704" s="121"/>
      <c r="JAY704" s="121"/>
      <c r="JAZ704" s="121"/>
      <c r="JBA704" s="121"/>
      <c r="JBB704" s="121"/>
      <c r="JBC704" s="121"/>
      <c r="JBD704" s="121"/>
      <c r="JBE704" s="121"/>
      <c r="JBF704" s="121"/>
      <c r="JBG704" s="121"/>
      <c r="JBH704" s="121"/>
      <c r="JBI704" s="121"/>
      <c r="JBJ704" s="121"/>
      <c r="JBK704" s="121"/>
      <c r="JBL704" s="121"/>
      <c r="JBM704" s="121"/>
      <c r="JBN704" s="121"/>
      <c r="JBO704" s="121"/>
      <c r="JBP704" s="121"/>
      <c r="JBQ704" s="121"/>
      <c r="JBR704" s="121"/>
      <c r="JBS704" s="121"/>
      <c r="JBT704" s="121"/>
      <c r="JBU704" s="121"/>
      <c r="JBV704" s="121"/>
      <c r="JBW704" s="121"/>
      <c r="JBX704" s="121"/>
      <c r="JBY704" s="121"/>
      <c r="JBZ704" s="121"/>
      <c r="JCA704" s="121"/>
      <c r="JCB704" s="121"/>
      <c r="JCC704" s="121"/>
      <c r="JCD704" s="121"/>
      <c r="JCE704" s="121"/>
      <c r="JCF704" s="121"/>
      <c r="JCG704" s="121"/>
      <c r="JCH704" s="121"/>
      <c r="JCI704" s="121"/>
      <c r="JCJ704" s="121"/>
      <c r="JCK704" s="121"/>
      <c r="JCL704" s="121"/>
      <c r="JCM704" s="121"/>
      <c r="JCN704" s="121"/>
      <c r="JCO704" s="121"/>
      <c r="JCP704" s="121"/>
      <c r="JCQ704" s="121"/>
      <c r="JCR704" s="121"/>
      <c r="JCS704" s="121"/>
      <c r="JCT704" s="121"/>
      <c r="JCU704" s="121"/>
      <c r="JCV704" s="121"/>
      <c r="JCW704" s="121"/>
      <c r="JCX704" s="121"/>
      <c r="JCY704" s="121"/>
      <c r="JCZ704" s="121"/>
      <c r="JDA704" s="121"/>
      <c r="JDB704" s="121"/>
      <c r="JDC704" s="121"/>
      <c r="JDD704" s="121"/>
      <c r="JDE704" s="121"/>
      <c r="JDF704" s="121"/>
      <c r="JDG704" s="121"/>
      <c r="JDH704" s="121"/>
      <c r="JDI704" s="121"/>
      <c r="JDJ704" s="121"/>
      <c r="JDK704" s="121"/>
      <c r="JDL704" s="121"/>
      <c r="JDM704" s="121"/>
      <c r="JDN704" s="121"/>
      <c r="JDO704" s="121"/>
      <c r="JDP704" s="121"/>
      <c r="JDQ704" s="121"/>
      <c r="JDR704" s="121"/>
      <c r="JDS704" s="121"/>
      <c r="JDT704" s="121"/>
      <c r="JDU704" s="121"/>
      <c r="JDV704" s="121"/>
      <c r="JDW704" s="121"/>
      <c r="JDX704" s="121"/>
      <c r="JDY704" s="121"/>
      <c r="JDZ704" s="121"/>
      <c r="JEA704" s="121"/>
      <c r="JEB704" s="121"/>
      <c r="JEC704" s="121"/>
      <c r="JED704" s="121"/>
      <c r="JEE704" s="121"/>
      <c r="JEF704" s="121"/>
      <c r="JEG704" s="121"/>
      <c r="JEH704" s="121"/>
      <c r="JEI704" s="121"/>
      <c r="JEJ704" s="121"/>
      <c r="JEK704" s="121"/>
      <c r="JEL704" s="121"/>
      <c r="JEM704" s="121"/>
      <c r="JEN704" s="121"/>
      <c r="JEO704" s="121"/>
      <c r="JEP704" s="121"/>
      <c r="JEQ704" s="121"/>
      <c r="JER704" s="121"/>
      <c r="JES704" s="121"/>
      <c r="JET704" s="121"/>
      <c r="JEU704" s="121"/>
      <c r="JEV704" s="121"/>
      <c r="JEW704" s="121"/>
      <c r="JEX704" s="121"/>
      <c r="JEY704" s="121"/>
      <c r="JEZ704" s="121"/>
      <c r="JFA704" s="121"/>
      <c r="JFB704" s="121"/>
      <c r="JFC704" s="121"/>
      <c r="JFD704" s="121"/>
      <c r="JFE704" s="121"/>
      <c r="JFF704" s="121"/>
      <c r="JFG704" s="121"/>
      <c r="JFH704" s="121"/>
      <c r="JFI704" s="121"/>
      <c r="JFJ704" s="121"/>
      <c r="JFK704" s="121"/>
      <c r="JFL704" s="121"/>
      <c r="JFM704" s="121"/>
      <c r="JFN704" s="121"/>
      <c r="JFO704" s="121"/>
      <c r="JFP704" s="121"/>
      <c r="JFQ704" s="121"/>
      <c r="JFR704" s="121"/>
      <c r="JFS704" s="121"/>
      <c r="JFT704" s="121"/>
      <c r="JFU704" s="121"/>
      <c r="JFV704" s="121"/>
      <c r="JFW704" s="121"/>
      <c r="JFX704" s="121"/>
      <c r="JFY704" s="121"/>
      <c r="JFZ704" s="121"/>
      <c r="JGA704" s="121"/>
      <c r="JGB704" s="121"/>
      <c r="JGC704" s="121"/>
      <c r="JGD704" s="121"/>
      <c r="JGE704" s="121"/>
      <c r="JGF704" s="121"/>
      <c r="JGG704" s="121"/>
      <c r="JGH704" s="121"/>
      <c r="JGI704" s="121"/>
      <c r="JGJ704" s="121"/>
      <c r="JGK704" s="121"/>
      <c r="JGL704" s="121"/>
      <c r="JGM704" s="121"/>
      <c r="JGN704" s="121"/>
      <c r="JGO704" s="121"/>
      <c r="JGP704" s="121"/>
      <c r="JGQ704" s="121"/>
      <c r="JGR704" s="121"/>
      <c r="JGS704" s="121"/>
      <c r="JGT704" s="121"/>
      <c r="JGU704" s="121"/>
      <c r="JGV704" s="121"/>
      <c r="JGW704" s="121"/>
      <c r="JGX704" s="121"/>
      <c r="JGY704" s="121"/>
      <c r="JGZ704" s="121"/>
      <c r="JHA704" s="121"/>
      <c r="JHB704" s="121"/>
      <c r="JHC704" s="121"/>
      <c r="JHD704" s="121"/>
      <c r="JHE704" s="121"/>
      <c r="JHF704" s="121"/>
      <c r="JHG704" s="121"/>
      <c r="JHH704" s="121"/>
      <c r="JHI704" s="121"/>
      <c r="JHJ704" s="121"/>
      <c r="JHK704" s="121"/>
      <c r="JHL704" s="121"/>
      <c r="JHM704" s="121"/>
      <c r="JHN704" s="121"/>
      <c r="JHO704" s="121"/>
      <c r="JHP704" s="121"/>
      <c r="JHQ704" s="121"/>
      <c r="JHR704" s="121"/>
      <c r="JHS704" s="121"/>
      <c r="JHT704" s="121"/>
      <c r="JHU704" s="121"/>
      <c r="JHV704" s="121"/>
      <c r="JHW704" s="121"/>
      <c r="JHX704" s="121"/>
      <c r="JHY704" s="121"/>
      <c r="JHZ704" s="121"/>
      <c r="JIA704" s="121"/>
      <c r="JIB704" s="121"/>
      <c r="JIC704" s="121"/>
      <c r="JID704" s="121"/>
      <c r="JIE704" s="121"/>
      <c r="JIF704" s="121"/>
      <c r="JIG704" s="121"/>
      <c r="JIH704" s="121"/>
      <c r="JII704" s="121"/>
      <c r="JIJ704" s="121"/>
      <c r="JIK704" s="121"/>
      <c r="JIL704" s="121"/>
      <c r="JIM704" s="121"/>
      <c r="JIN704" s="121"/>
      <c r="JIO704" s="121"/>
      <c r="JIP704" s="121"/>
      <c r="JIQ704" s="121"/>
      <c r="JIR704" s="121"/>
      <c r="JIS704" s="121"/>
      <c r="JIT704" s="121"/>
      <c r="JIU704" s="121"/>
      <c r="JIV704" s="121"/>
      <c r="JIW704" s="121"/>
      <c r="JIX704" s="121"/>
      <c r="JIY704" s="121"/>
      <c r="JIZ704" s="121"/>
      <c r="JJA704" s="121"/>
      <c r="JJB704" s="121"/>
      <c r="JJC704" s="121"/>
      <c r="JJD704" s="121"/>
      <c r="JJE704" s="121"/>
      <c r="JJF704" s="121"/>
      <c r="JJG704" s="121"/>
      <c r="JJH704" s="121"/>
      <c r="JJI704" s="121"/>
      <c r="JJJ704" s="121"/>
      <c r="JJK704" s="121"/>
      <c r="JJL704" s="121"/>
      <c r="JJM704" s="121"/>
      <c r="JJN704" s="121"/>
      <c r="JJO704" s="121"/>
      <c r="JJP704" s="121"/>
      <c r="JJQ704" s="121"/>
      <c r="JJR704" s="121"/>
      <c r="JJS704" s="121"/>
      <c r="JJT704" s="121"/>
      <c r="JJU704" s="121"/>
      <c r="JJV704" s="121"/>
      <c r="JJW704" s="121"/>
      <c r="JJX704" s="121"/>
      <c r="JJY704" s="121"/>
      <c r="JJZ704" s="121"/>
      <c r="JKA704" s="121"/>
      <c r="JKB704" s="121"/>
      <c r="JKC704" s="121"/>
      <c r="JKD704" s="121"/>
      <c r="JKE704" s="121"/>
      <c r="JKF704" s="121"/>
      <c r="JKG704" s="121"/>
      <c r="JKH704" s="121"/>
      <c r="JKI704" s="121"/>
      <c r="JKJ704" s="121"/>
      <c r="JKK704" s="121"/>
      <c r="JKL704" s="121"/>
      <c r="JKM704" s="121"/>
      <c r="JKN704" s="121"/>
      <c r="JKO704" s="121"/>
      <c r="JKP704" s="121"/>
      <c r="JKQ704" s="121"/>
      <c r="JKR704" s="121"/>
      <c r="JKS704" s="121"/>
      <c r="JKT704" s="121"/>
      <c r="JKU704" s="121"/>
      <c r="JKV704" s="121"/>
      <c r="JKW704" s="121"/>
      <c r="JKX704" s="121"/>
      <c r="JKY704" s="121"/>
      <c r="JKZ704" s="121"/>
      <c r="JLA704" s="121"/>
      <c r="JLB704" s="121"/>
      <c r="JLC704" s="121"/>
      <c r="JLD704" s="121"/>
      <c r="JLE704" s="121"/>
      <c r="JLF704" s="121"/>
      <c r="JLG704" s="121"/>
      <c r="JLH704" s="121"/>
      <c r="JLI704" s="121"/>
      <c r="JLJ704" s="121"/>
      <c r="JLK704" s="121"/>
      <c r="JLL704" s="121"/>
      <c r="JLM704" s="121"/>
      <c r="JLN704" s="121"/>
      <c r="JLO704" s="121"/>
      <c r="JLP704" s="121"/>
      <c r="JLQ704" s="121"/>
      <c r="JLR704" s="121"/>
      <c r="JLS704" s="121"/>
      <c r="JLT704" s="121"/>
      <c r="JLU704" s="121"/>
      <c r="JLV704" s="121"/>
      <c r="JLW704" s="121"/>
      <c r="JLX704" s="121"/>
      <c r="JLY704" s="121"/>
      <c r="JLZ704" s="121"/>
      <c r="JMA704" s="121"/>
      <c r="JMB704" s="121"/>
      <c r="JMC704" s="121"/>
      <c r="JMD704" s="121"/>
      <c r="JME704" s="121"/>
      <c r="JMF704" s="121"/>
      <c r="JMG704" s="121"/>
      <c r="JMH704" s="121"/>
      <c r="JMI704" s="121"/>
      <c r="JMJ704" s="121"/>
      <c r="JMK704" s="121"/>
      <c r="JML704" s="121"/>
      <c r="JMM704" s="121"/>
      <c r="JMN704" s="121"/>
      <c r="JMO704" s="121"/>
      <c r="JMP704" s="121"/>
      <c r="JMQ704" s="121"/>
      <c r="JMR704" s="121"/>
      <c r="JMS704" s="121"/>
      <c r="JMT704" s="121"/>
      <c r="JMU704" s="121"/>
      <c r="JMV704" s="121"/>
      <c r="JMW704" s="121"/>
      <c r="JMX704" s="121"/>
      <c r="JMY704" s="121"/>
      <c r="JMZ704" s="121"/>
      <c r="JNA704" s="121"/>
      <c r="JNB704" s="121"/>
      <c r="JNC704" s="121"/>
      <c r="JND704" s="121"/>
      <c r="JNE704" s="121"/>
      <c r="JNF704" s="121"/>
      <c r="JNG704" s="121"/>
      <c r="JNH704" s="121"/>
      <c r="JNI704" s="121"/>
      <c r="JNJ704" s="121"/>
      <c r="JNK704" s="121"/>
      <c r="JNL704" s="121"/>
      <c r="JNM704" s="121"/>
      <c r="JNN704" s="121"/>
      <c r="JNO704" s="121"/>
      <c r="JNP704" s="121"/>
      <c r="JNQ704" s="121"/>
      <c r="JNR704" s="121"/>
      <c r="JNS704" s="121"/>
      <c r="JNT704" s="121"/>
      <c r="JNU704" s="121"/>
      <c r="JNV704" s="121"/>
      <c r="JNW704" s="121"/>
      <c r="JNX704" s="121"/>
      <c r="JNY704" s="121"/>
      <c r="JNZ704" s="121"/>
      <c r="JOA704" s="121"/>
      <c r="JOB704" s="121"/>
      <c r="JOC704" s="121"/>
      <c r="JOD704" s="121"/>
      <c r="JOE704" s="121"/>
      <c r="JOF704" s="121"/>
      <c r="JOG704" s="121"/>
      <c r="JOH704" s="121"/>
      <c r="JOI704" s="121"/>
      <c r="JOJ704" s="121"/>
      <c r="JOK704" s="121"/>
      <c r="JOL704" s="121"/>
      <c r="JOM704" s="121"/>
      <c r="JON704" s="121"/>
      <c r="JOO704" s="121"/>
      <c r="JOP704" s="121"/>
      <c r="JOQ704" s="121"/>
      <c r="JOR704" s="121"/>
      <c r="JOS704" s="121"/>
      <c r="JOT704" s="121"/>
      <c r="JOU704" s="121"/>
      <c r="JOV704" s="121"/>
      <c r="JOW704" s="121"/>
      <c r="JOX704" s="121"/>
      <c r="JOY704" s="121"/>
      <c r="JOZ704" s="121"/>
      <c r="JPA704" s="121"/>
      <c r="JPB704" s="121"/>
      <c r="JPC704" s="121"/>
      <c r="JPD704" s="121"/>
      <c r="JPE704" s="121"/>
      <c r="JPF704" s="121"/>
      <c r="JPG704" s="121"/>
      <c r="JPH704" s="121"/>
      <c r="JPI704" s="121"/>
      <c r="JPJ704" s="121"/>
      <c r="JPK704" s="121"/>
      <c r="JPL704" s="121"/>
      <c r="JPM704" s="121"/>
      <c r="JPN704" s="121"/>
      <c r="JPO704" s="121"/>
      <c r="JPP704" s="121"/>
      <c r="JPQ704" s="121"/>
      <c r="JPR704" s="121"/>
      <c r="JPS704" s="121"/>
      <c r="JPT704" s="121"/>
      <c r="JPU704" s="121"/>
      <c r="JPV704" s="121"/>
      <c r="JPW704" s="121"/>
      <c r="JPX704" s="121"/>
      <c r="JPY704" s="121"/>
      <c r="JPZ704" s="121"/>
      <c r="JQA704" s="121"/>
      <c r="JQB704" s="121"/>
      <c r="JQC704" s="121"/>
      <c r="JQD704" s="121"/>
      <c r="JQE704" s="121"/>
      <c r="JQF704" s="121"/>
      <c r="JQG704" s="121"/>
      <c r="JQH704" s="121"/>
      <c r="JQI704" s="121"/>
      <c r="JQJ704" s="121"/>
      <c r="JQK704" s="121"/>
      <c r="JQL704" s="121"/>
      <c r="JQM704" s="121"/>
      <c r="JQN704" s="121"/>
      <c r="JQO704" s="121"/>
      <c r="JQP704" s="121"/>
      <c r="JQQ704" s="121"/>
      <c r="JQR704" s="121"/>
      <c r="JQS704" s="121"/>
      <c r="JQT704" s="121"/>
      <c r="JQU704" s="121"/>
      <c r="JQV704" s="121"/>
      <c r="JQW704" s="121"/>
      <c r="JQX704" s="121"/>
      <c r="JQY704" s="121"/>
      <c r="JQZ704" s="121"/>
      <c r="JRA704" s="121"/>
      <c r="JRB704" s="121"/>
      <c r="JRC704" s="121"/>
      <c r="JRD704" s="121"/>
      <c r="JRE704" s="121"/>
      <c r="JRF704" s="121"/>
      <c r="JRG704" s="121"/>
      <c r="JRH704" s="121"/>
      <c r="JRI704" s="121"/>
      <c r="JRJ704" s="121"/>
      <c r="JRK704" s="121"/>
      <c r="JRL704" s="121"/>
      <c r="JRM704" s="121"/>
      <c r="JRN704" s="121"/>
      <c r="JRO704" s="121"/>
      <c r="JRP704" s="121"/>
      <c r="JRQ704" s="121"/>
      <c r="JRR704" s="121"/>
      <c r="JRS704" s="121"/>
      <c r="JRT704" s="121"/>
      <c r="JRU704" s="121"/>
      <c r="JRV704" s="121"/>
      <c r="JRW704" s="121"/>
      <c r="JRX704" s="121"/>
      <c r="JRY704" s="121"/>
      <c r="JRZ704" s="121"/>
      <c r="JSA704" s="121"/>
      <c r="JSB704" s="121"/>
      <c r="JSC704" s="121"/>
      <c r="JSD704" s="121"/>
      <c r="JSE704" s="121"/>
      <c r="JSF704" s="121"/>
      <c r="JSG704" s="121"/>
      <c r="JSH704" s="121"/>
      <c r="JSI704" s="121"/>
      <c r="JSJ704" s="121"/>
      <c r="JSK704" s="121"/>
      <c r="JSL704" s="121"/>
      <c r="JSM704" s="121"/>
      <c r="JSN704" s="121"/>
      <c r="JSO704" s="121"/>
      <c r="JSP704" s="121"/>
      <c r="JSQ704" s="121"/>
      <c r="JSR704" s="121"/>
      <c r="JSS704" s="121"/>
      <c r="JST704" s="121"/>
      <c r="JSU704" s="121"/>
      <c r="JSV704" s="121"/>
      <c r="JSW704" s="121"/>
      <c r="JSX704" s="121"/>
      <c r="JSY704" s="121"/>
      <c r="JSZ704" s="121"/>
      <c r="JTA704" s="121"/>
      <c r="JTB704" s="121"/>
      <c r="JTC704" s="121"/>
      <c r="JTD704" s="121"/>
      <c r="JTE704" s="121"/>
      <c r="JTF704" s="121"/>
      <c r="JTG704" s="121"/>
      <c r="JTH704" s="121"/>
      <c r="JTI704" s="121"/>
      <c r="JTJ704" s="121"/>
      <c r="JTK704" s="121"/>
      <c r="JTL704" s="121"/>
      <c r="JTM704" s="121"/>
      <c r="JTN704" s="121"/>
      <c r="JTO704" s="121"/>
      <c r="JTP704" s="121"/>
      <c r="JTQ704" s="121"/>
      <c r="JTR704" s="121"/>
      <c r="JTS704" s="121"/>
      <c r="JTT704" s="121"/>
      <c r="JTU704" s="121"/>
      <c r="JTV704" s="121"/>
      <c r="JTW704" s="121"/>
      <c r="JTX704" s="121"/>
      <c r="JTY704" s="121"/>
      <c r="JTZ704" s="121"/>
      <c r="JUA704" s="121"/>
      <c r="JUB704" s="121"/>
      <c r="JUC704" s="121"/>
      <c r="JUD704" s="121"/>
      <c r="JUE704" s="121"/>
      <c r="JUF704" s="121"/>
      <c r="JUG704" s="121"/>
      <c r="JUH704" s="121"/>
      <c r="JUI704" s="121"/>
      <c r="JUJ704" s="121"/>
      <c r="JUK704" s="121"/>
      <c r="JUL704" s="121"/>
      <c r="JUM704" s="121"/>
      <c r="JUN704" s="121"/>
      <c r="JUO704" s="121"/>
      <c r="JUP704" s="121"/>
      <c r="JUQ704" s="121"/>
      <c r="JUR704" s="121"/>
      <c r="JUS704" s="121"/>
      <c r="JUT704" s="121"/>
      <c r="JUU704" s="121"/>
      <c r="JUV704" s="121"/>
      <c r="JUW704" s="121"/>
      <c r="JUX704" s="121"/>
      <c r="JUY704" s="121"/>
      <c r="JUZ704" s="121"/>
      <c r="JVA704" s="121"/>
      <c r="JVB704" s="121"/>
      <c r="JVC704" s="121"/>
      <c r="JVD704" s="121"/>
      <c r="JVE704" s="121"/>
      <c r="JVF704" s="121"/>
      <c r="JVG704" s="121"/>
      <c r="JVH704" s="121"/>
      <c r="JVI704" s="121"/>
      <c r="JVJ704" s="121"/>
      <c r="JVK704" s="121"/>
      <c r="JVL704" s="121"/>
      <c r="JVM704" s="121"/>
      <c r="JVN704" s="121"/>
      <c r="JVO704" s="121"/>
      <c r="JVP704" s="121"/>
      <c r="JVQ704" s="121"/>
      <c r="JVR704" s="121"/>
      <c r="JVS704" s="121"/>
      <c r="JVT704" s="121"/>
      <c r="JVU704" s="121"/>
      <c r="JVV704" s="121"/>
      <c r="JVW704" s="121"/>
      <c r="JVX704" s="121"/>
      <c r="JVY704" s="121"/>
      <c r="JVZ704" s="121"/>
      <c r="JWA704" s="121"/>
      <c r="JWB704" s="121"/>
      <c r="JWC704" s="121"/>
      <c r="JWD704" s="121"/>
      <c r="JWE704" s="121"/>
      <c r="JWF704" s="121"/>
      <c r="JWG704" s="121"/>
      <c r="JWH704" s="121"/>
      <c r="JWI704" s="121"/>
      <c r="JWJ704" s="121"/>
      <c r="JWK704" s="121"/>
      <c r="JWL704" s="121"/>
      <c r="JWM704" s="121"/>
      <c r="JWN704" s="121"/>
      <c r="JWO704" s="121"/>
      <c r="JWP704" s="121"/>
      <c r="JWQ704" s="121"/>
      <c r="JWR704" s="121"/>
      <c r="JWS704" s="121"/>
      <c r="JWT704" s="121"/>
      <c r="JWU704" s="121"/>
      <c r="JWV704" s="121"/>
      <c r="JWW704" s="121"/>
      <c r="JWX704" s="121"/>
      <c r="JWY704" s="121"/>
      <c r="JWZ704" s="121"/>
      <c r="JXA704" s="121"/>
      <c r="JXB704" s="121"/>
      <c r="JXC704" s="121"/>
      <c r="JXD704" s="121"/>
      <c r="JXE704" s="121"/>
      <c r="JXF704" s="121"/>
      <c r="JXG704" s="121"/>
      <c r="JXH704" s="121"/>
      <c r="JXI704" s="121"/>
      <c r="JXJ704" s="121"/>
      <c r="JXK704" s="121"/>
      <c r="JXL704" s="121"/>
      <c r="JXM704" s="121"/>
      <c r="JXN704" s="121"/>
      <c r="JXO704" s="121"/>
      <c r="JXP704" s="121"/>
      <c r="JXQ704" s="121"/>
      <c r="JXR704" s="121"/>
      <c r="JXS704" s="121"/>
      <c r="JXT704" s="121"/>
      <c r="JXU704" s="121"/>
      <c r="JXV704" s="121"/>
      <c r="JXW704" s="121"/>
      <c r="JXX704" s="121"/>
      <c r="JXY704" s="121"/>
      <c r="JXZ704" s="121"/>
      <c r="JYA704" s="121"/>
      <c r="JYB704" s="121"/>
      <c r="JYC704" s="121"/>
      <c r="JYD704" s="121"/>
      <c r="JYE704" s="121"/>
      <c r="JYF704" s="121"/>
      <c r="JYG704" s="121"/>
      <c r="JYH704" s="121"/>
      <c r="JYI704" s="121"/>
      <c r="JYJ704" s="121"/>
      <c r="JYK704" s="121"/>
      <c r="JYL704" s="121"/>
      <c r="JYM704" s="121"/>
      <c r="JYN704" s="121"/>
      <c r="JYO704" s="121"/>
      <c r="JYP704" s="121"/>
      <c r="JYQ704" s="121"/>
      <c r="JYR704" s="121"/>
      <c r="JYS704" s="121"/>
      <c r="JYT704" s="121"/>
      <c r="JYU704" s="121"/>
      <c r="JYV704" s="121"/>
      <c r="JYW704" s="121"/>
      <c r="JYX704" s="121"/>
      <c r="JYY704" s="121"/>
      <c r="JYZ704" s="121"/>
      <c r="JZA704" s="121"/>
      <c r="JZB704" s="121"/>
      <c r="JZC704" s="121"/>
      <c r="JZD704" s="121"/>
      <c r="JZE704" s="121"/>
      <c r="JZF704" s="121"/>
      <c r="JZG704" s="121"/>
      <c r="JZH704" s="121"/>
      <c r="JZI704" s="121"/>
      <c r="JZJ704" s="121"/>
      <c r="JZK704" s="121"/>
      <c r="JZL704" s="121"/>
      <c r="JZM704" s="121"/>
      <c r="JZN704" s="121"/>
      <c r="JZO704" s="121"/>
      <c r="JZP704" s="121"/>
      <c r="JZQ704" s="121"/>
      <c r="JZR704" s="121"/>
      <c r="JZS704" s="121"/>
      <c r="JZT704" s="121"/>
      <c r="JZU704" s="121"/>
      <c r="JZV704" s="121"/>
      <c r="JZW704" s="121"/>
      <c r="JZX704" s="121"/>
      <c r="JZY704" s="121"/>
      <c r="JZZ704" s="121"/>
      <c r="KAA704" s="121"/>
      <c r="KAB704" s="121"/>
      <c r="KAC704" s="121"/>
      <c r="KAD704" s="121"/>
      <c r="KAE704" s="121"/>
      <c r="KAF704" s="121"/>
      <c r="KAG704" s="121"/>
      <c r="KAH704" s="121"/>
      <c r="KAI704" s="121"/>
      <c r="KAJ704" s="121"/>
      <c r="KAK704" s="121"/>
      <c r="KAL704" s="121"/>
      <c r="KAM704" s="121"/>
      <c r="KAN704" s="121"/>
      <c r="KAO704" s="121"/>
      <c r="KAP704" s="121"/>
      <c r="KAQ704" s="121"/>
      <c r="KAR704" s="121"/>
      <c r="KAS704" s="121"/>
      <c r="KAT704" s="121"/>
      <c r="KAU704" s="121"/>
      <c r="KAV704" s="121"/>
      <c r="KAW704" s="121"/>
      <c r="KAX704" s="121"/>
      <c r="KAY704" s="121"/>
      <c r="KAZ704" s="121"/>
      <c r="KBA704" s="121"/>
      <c r="KBB704" s="121"/>
      <c r="KBC704" s="121"/>
      <c r="KBD704" s="121"/>
      <c r="KBE704" s="121"/>
      <c r="KBF704" s="121"/>
      <c r="KBG704" s="121"/>
      <c r="KBH704" s="121"/>
      <c r="KBI704" s="121"/>
      <c r="KBJ704" s="121"/>
      <c r="KBK704" s="121"/>
      <c r="KBL704" s="121"/>
      <c r="KBM704" s="121"/>
      <c r="KBN704" s="121"/>
      <c r="KBO704" s="121"/>
      <c r="KBP704" s="121"/>
      <c r="KBQ704" s="121"/>
      <c r="KBR704" s="121"/>
      <c r="KBS704" s="121"/>
      <c r="KBT704" s="121"/>
      <c r="KBU704" s="121"/>
      <c r="KBV704" s="121"/>
      <c r="KBW704" s="121"/>
      <c r="KBX704" s="121"/>
      <c r="KBY704" s="121"/>
      <c r="KBZ704" s="121"/>
      <c r="KCA704" s="121"/>
      <c r="KCB704" s="121"/>
      <c r="KCC704" s="121"/>
      <c r="KCD704" s="121"/>
      <c r="KCE704" s="121"/>
      <c r="KCF704" s="121"/>
      <c r="KCG704" s="121"/>
      <c r="KCH704" s="121"/>
      <c r="KCI704" s="121"/>
      <c r="KCJ704" s="121"/>
      <c r="KCK704" s="121"/>
      <c r="KCL704" s="121"/>
      <c r="KCM704" s="121"/>
      <c r="KCN704" s="121"/>
      <c r="KCO704" s="121"/>
      <c r="KCP704" s="121"/>
      <c r="KCQ704" s="121"/>
      <c r="KCR704" s="121"/>
      <c r="KCS704" s="121"/>
      <c r="KCT704" s="121"/>
      <c r="KCU704" s="121"/>
      <c r="KCV704" s="121"/>
      <c r="KCW704" s="121"/>
      <c r="KCX704" s="121"/>
      <c r="KCY704" s="121"/>
      <c r="KCZ704" s="121"/>
      <c r="KDA704" s="121"/>
      <c r="KDB704" s="121"/>
      <c r="KDC704" s="121"/>
      <c r="KDD704" s="121"/>
      <c r="KDE704" s="121"/>
      <c r="KDF704" s="121"/>
      <c r="KDG704" s="121"/>
      <c r="KDH704" s="121"/>
      <c r="KDI704" s="121"/>
      <c r="KDJ704" s="121"/>
      <c r="KDK704" s="121"/>
      <c r="KDL704" s="121"/>
      <c r="KDM704" s="121"/>
      <c r="KDN704" s="121"/>
      <c r="KDO704" s="121"/>
      <c r="KDP704" s="121"/>
      <c r="KDQ704" s="121"/>
      <c r="KDR704" s="121"/>
      <c r="KDS704" s="121"/>
      <c r="KDT704" s="121"/>
      <c r="KDU704" s="121"/>
      <c r="KDV704" s="121"/>
      <c r="KDW704" s="121"/>
      <c r="KDX704" s="121"/>
      <c r="KDY704" s="121"/>
      <c r="KDZ704" s="121"/>
      <c r="KEA704" s="121"/>
      <c r="KEB704" s="121"/>
      <c r="KEC704" s="121"/>
      <c r="KED704" s="121"/>
      <c r="KEE704" s="121"/>
      <c r="KEF704" s="121"/>
      <c r="KEG704" s="121"/>
      <c r="KEH704" s="121"/>
      <c r="KEI704" s="121"/>
      <c r="KEJ704" s="121"/>
      <c r="KEK704" s="121"/>
      <c r="KEL704" s="121"/>
      <c r="KEM704" s="121"/>
      <c r="KEN704" s="121"/>
      <c r="KEO704" s="121"/>
      <c r="KEP704" s="121"/>
      <c r="KEQ704" s="121"/>
      <c r="KER704" s="121"/>
      <c r="KES704" s="121"/>
      <c r="KET704" s="121"/>
      <c r="KEU704" s="121"/>
      <c r="KEV704" s="121"/>
      <c r="KEW704" s="121"/>
      <c r="KEX704" s="121"/>
      <c r="KEY704" s="121"/>
      <c r="KEZ704" s="121"/>
      <c r="KFA704" s="121"/>
      <c r="KFB704" s="121"/>
      <c r="KFC704" s="121"/>
      <c r="KFD704" s="121"/>
      <c r="KFE704" s="121"/>
      <c r="KFF704" s="121"/>
      <c r="KFG704" s="121"/>
      <c r="KFH704" s="121"/>
      <c r="KFI704" s="121"/>
      <c r="KFJ704" s="121"/>
      <c r="KFK704" s="121"/>
      <c r="KFL704" s="121"/>
      <c r="KFM704" s="121"/>
      <c r="KFN704" s="121"/>
      <c r="KFO704" s="121"/>
      <c r="KFP704" s="121"/>
      <c r="KFQ704" s="121"/>
      <c r="KFR704" s="121"/>
      <c r="KFS704" s="121"/>
      <c r="KFT704" s="121"/>
      <c r="KFU704" s="121"/>
      <c r="KFV704" s="121"/>
      <c r="KFW704" s="121"/>
      <c r="KFX704" s="121"/>
      <c r="KFY704" s="121"/>
      <c r="KFZ704" s="121"/>
      <c r="KGA704" s="121"/>
      <c r="KGB704" s="121"/>
      <c r="KGC704" s="121"/>
      <c r="KGD704" s="121"/>
      <c r="KGE704" s="121"/>
      <c r="KGF704" s="121"/>
      <c r="KGG704" s="121"/>
      <c r="KGH704" s="121"/>
      <c r="KGI704" s="121"/>
      <c r="KGJ704" s="121"/>
      <c r="KGK704" s="121"/>
      <c r="KGL704" s="121"/>
      <c r="KGM704" s="121"/>
      <c r="KGN704" s="121"/>
      <c r="KGO704" s="121"/>
      <c r="KGP704" s="121"/>
      <c r="KGQ704" s="121"/>
      <c r="KGR704" s="121"/>
      <c r="KGS704" s="121"/>
      <c r="KGT704" s="121"/>
      <c r="KGU704" s="121"/>
      <c r="KGV704" s="121"/>
      <c r="KGW704" s="121"/>
      <c r="KGX704" s="121"/>
      <c r="KGY704" s="121"/>
      <c r="KGZ704" s="121"/>
      <c r="KHA704" s="121"/>
      <c r="KHB704" s="121"/>
      <c r="KHC704" s="121"/>
      <c r="KHD704" s="121"/>
      <c r="KHE704" s="121"/>
      <c r="KHF704" s="121"/>
      <c r="KHG704" s="121"/>
      <c r="KHH704" s="121"/>
      <c r="KHI704" s="121"/>
      <c r="KHJ704" s="121"/>
      <c r="KHK704" s="121"/>
      <c r="KHL704" s="121"/>
      <c r="KHM704" s="121"/>
      <c r="KHN704" s="121"/>
      <c r="KHO704" s="121"/>
      <c r="KHP704" s="121"/>
      <c r="KHQ704" s="121"/>
      <c r="KHR704" s="121"/>
      <c r="KHS704" s="121"/>
      <c r="KHT704" s="121"/>
      <c r="KHU704" s="121"/>
      <c r="KHV704" s="121"/>
      <c r="KHW704" s="121"/>
      <c r="KHX704" s="121"/>
      <c r="KHY704" s="121"/>
      <c r="KHZ704" s="121"/>
      <c r="KIA704" s="121"/>
      <c r="KIB704" s="121"/>
      <c r="KIC704" s="121"/>
      <c r="KID704" s="121"/>
      <c r="KIE704" s="121"/>
      <c r="KIF704" s="121"/>
      <c r="KIG704" s="121"/>
      <c r="KIH704" s="121"/>
      <c r="KII704" s="121"/>
      <c r="KIJ704" s="121"/>
      <c r="KIK704" s="121"/>
      <c r="KIL704" s="121"/>
      <c r="KIM704" s="121"/>
      <c r="KIN704" s="121"/>
      <c r="KIO704" s="121"/>
      <c r="KIP704" s="121"/>
      <c r="KIQ704" s="121"/>
      <c r="KIR704" s="121"/>
      <c r="KIS704" s="121"/>
      <c r="KIT704" s="121"/>
      <c r="KIU704" s="121"/>
      <c r="KIV704" s="121"/>
      <c r="KIW704" s="121"/>
      <c r="KIX704" s="121"/>
      <c r="KIY704" s="121"/>
      <c r="KIZ704" s="121"/>
      <c r="KJA704" s="121"/>
      <c r="KJB704" s="121"/>
      <c r="KJC704" s="121"/>
      <c r="KJD704" s="121"/>
      <c r="KJE704" s="121"/>
      <c r="KJF704" s="121"/>
      <c r="KJG704" s="121"/>
      <c r="KJH704" s="121"/>
      <c r="KJI704" s="121"/>
      <c r="KJJ704" s="121"/>
      <c r="KJK704" s="121"/>
      <c r="KJL704" s="121"/>
      <c r="KJM704" s="121"/>
      <c r="KJN704" s="121"/>
      <c r="KJO704" s="121"/>
      <c r="KJP704" s="121"/>
      <c r="KJQ704" s="121"/>
      <c r="KJR704" s="121"/>
      <c r="KJS704" s="121"/>
      <c r="KJT704" s="121"/>
      <c r="KJU704" s="121"/>
      <c r="KJV704" s="121"/>
      <c r="KJW704" s="121"/>
      <c r="KJX704" s="121"/>
      <c r="KJY704" s="121"/>
      <c r="KJZ704" s="121"/>
      <c r="KKA704" s="121"/>
      <c r="KKB704" s="121"/>
      <c r="KKC704" s="121"/>
      <c r="KKD704" s="121"/>
      <c r="KKE704" s="121"/>
      <c r="KKF704" s="121"/>
      <c r="KKG704" s="121"/>
      <c r="KKH704" s="121"/>
      <c r="KKI704" s="121"/>
      <c r="KKJ704" s="121"/>
      <c r="KKK704" s="121"/>
      <c r="KKL704" s="121"/>
      <c r="KKM704" s="121"/>
      <c r="KKN704" s="121"/>
      <c r="KKO704" s="121"/>
      <c r="KKP704" s="121"/>
      <c r="KKQ704" s="121"/>
      <c r="KKR704" s="121"/>
      <c r="KKS704" s="121"/>
      <c r="KKT704" s="121"/>
      <c r="KKU704" s="121"/>
      <c r="KKV704" s="121"/>
      <c r="KKW704" s="121"/>
      <c r="KKX704" s="121"/>
      <c r="KKY704" s="121"/>
      <c r="KKZ704" s="121"/>
      <c r="KLA704" s="121"/>
      <c r="KLB704" s="121"/>
      <c r="KLC704" s="121"/>
      <c r="KLD704" s="121"/>
      <c r="KLE704" s="121"/>
      <c r="KLF704" s="121"/>
      <c r="KLG704" s="121"/>
      <c r="KLH704" s="121"/>
      <c r="KLI704" s="121"/>
      <c r="KLJ704" s="121"/>
      <c r="KLK704" s="121"/>
      <c r="KLL704" s="121"/>
      <c r="KLM704" s="121"/>
      <c r="KLN704" s="121"/>
      <c r="KLO704" s="121"/>
      <c r="KLP704" s="121"/>
      <c r="KLQ704" s="121"/>
      <c r="KLR704" s="121"/>
      <c r="KLS704" s="121"/>
      <c r="KLT704" s="121"/>
      <c r="KLU704" s="121"/>
      <c r="KLV704" s="121"/>
      <c r="KLW704" s="121"/>
      <c r="KLX704" s="121"/>
      <c r="KLY704" s="121"/>
      <c r="KLZ704" s="121"/>
      <c r="KMA704" s="121"/>
      <c r="KMB704" s="121"/>
      <c r="KMC704" s="121"/>
      <c r="KMD704" s="121"/>
      <c r="KME704" s="121"/>
      <c r="KMF704" s="121"/>
      <c r="KMG704" s="121"/>
      <c r="KMH704" s="121"/>
      <c r="KMI704" s="121"/>
      <c r="KMJ704" s="121"/>
      <c r="KMK704" s="121"/>
      <c r="KML704" s="121"/>
      <c r="KMM704" s="121"/>
      <c r="KMN704" s="121"/>
      <c r="KMO704" s="121"/>
      <c r="KMP704" s="121"/>
      <c r="KMQ704" s="121"/>
      <c r="KMR704" s="121"/>
      <c r="KMS704" s="121"/>
      <c r="KMT704" s="121"/>
      <c r="KMU704" s="121"/>
      <c r="KMV704" s="121"/>
      <c r="KMW704" s="121"/>
      <c r="KMX704" s="121"/>
      <c r="KMY704" s="121"/>
      <c r="KMZ704" s="121"/>
      <c r="KNA704" s="121"/>
      <c r="KNB704" s="121"/>
      <c r="KNC704" s="121"/>
      <c r="KND704" s="121"/>
      <c r="KNE704" s="121"/>
      <c r="KNF704" s="121"/>
      <c r="KNG704" s="121"/>
      <c r="KNH704" s="121"/>
      <c r="KNI704" s="121"/>
      <c r="KNJ704" s="121"/>
      <c r="KNK704" s="121"/>
      <c r="KNL704" s="121"/>
      <c r="KNM704" s="121"/>
      <c r="KNN704" s="121"/>
      <c r="KNO704" s="121"/>
      <c r="KNP704" s="121"/>
      <c r="KNQ704" s="121"/>
      <c r="KNR704" s="121"/>
      <c r="KNS704" s="121"/>
      <c r="KNT704" s="121"/>
      <c r="KNU704" s="121"/>
      <c r="KNV704" s="121"/>
      <c r="KNW704" s="121"/>
      <c r="KNX704" s="121"/>
      <c r="KNY704" s="121"/>
      <c r="KNZ704" s="121"/>
      <c r="KOA704" s="121"/>
      <c r="KOB704" s="121"/>
      <c r="KOC704" s="121"/>
      <c r="KOD704" s="121"/>
      <c r="KOE704" s="121"/>
      <c r="KOF704" s="121"/>
      <c r="KOG704" s="121"/>
      <c r="KOH704" s="121"/>
      <c r="KOI704" s="121"/>
      <c r="KOJ704" s="121"/>
      <c r="KOK704" s="121"/>
      <c r="KOL704" s="121"/>
      <c r="KOM704" s="121"/>
      <c r="KON704" s="121"/>
      <c r="KOO704" s="121"/>
      <c r="KOP704" s="121"/>
      <c r="KOQ704" s="121"/>
      <c r="KOR704" s="121"/>
      <c r="KOS704" s="121"/>
      <c r="KOT704" s="121"/>
      <c r="KOU704" s="121"/>
      <c r="KOV704" s="121"/>
      <c r="KOW704" s="121"/>
      <c r="KOX704" s="121"/>
      <c r="KOY704" s="121"/>
      <c r="KOZ704" s="121"/>
      <c r="KPA704" s="121"/>
      <c r="KPB704" s="121"/>
      <c r="KPC704" s="121"/>
      <c r="KPD704" s="121"/>
      <c r="KPE704" s="121"/>
      <c r="KPF704" s="121"/>
      <c r="KPG704" s="121"/>
      <c r="KPH704" s="121"/>
      <c r="KPI704" s="121"/>
      <c r="KPJ704" s="121"/>
      <c r="KPK704" s="121"/>
      <c r="KPL704" s="121"/>
      <c r="KPM704" s="121"/>
      <c r="KPN704" s="121"/>
      <c r="KPO704" s="121"/>
      <c r="KPP704" s="121"/>
      <c r="KPQ704" s="121"/>
      <c r="KPR704" s="121"/>
      <c r="KPS704" s="121"/>
      <c r="KPT704" s="121"/>
      <c r="KPU704" s="121"/>
      <c r="KPV704" s="121"/>
      <c r="KPW704" s="121"/>
      <c r="KPX704" s="121"/>
      <c r="KPY704" s="121"/>
      <c r="KPZ704" s="121"/>
      <c r="KQA704" s="121"/>
      <c r="KQB704" s="121"/>
      <c r="KQC704" s="121"/>
      <c r="KQD704" s="121"/>
      <c r="KQE704" s="121"/>
      <c r="KQF704" s="121"/>
      <c r="KQG704" s="121"/>
      <c r="KQH704" s="121"/>
      <c r="KQI704" s="121"/>
      <c r="KQJ704" s="121"/>
      <c r="KQK704" s="121"/>
      <c r="KQL704" s="121"/>
      <c r="KQM704" s="121"/>
      <c r="KQN704" s="121"/>
      <c r="KQO704" s="121"/>
      <c r="KQP704" s="121"/>
      <c r="KQQ704" s="121"/>
      <c r="KQR704" s="121"/>
      <c r="KQS704" s="121"/>
      <c r="KQT704" s="121"/>
      <c r="KQU704" s="121"/>
      <c r="KQV704" s="121"/>
      <c r="KQW704" s="121"/>
      <c r="KQX704" s="121"/>
      <c r="KQY704" s="121"/>
      <c r="KQZ704" s="121"/>
      <c r="KRA704" s="121"/>
      <c r="KRB704" s="121"/>
      <c r="KRC704" s="121"/>
      <c r="KRD704" s="121"/>
      <c r="KRE704" s="121"/>
      <c r="KRF704" s="121"/>
      <c r="KRG704" s="121"/>
      <c r="KRH704" s="121"/>
      <c r="KRI704" s="121"/>
      <c r="KRJ704" s="121"/>
      <c r="KRK704" s="121"/>
      <c r="KRL704" s="121"/>
      <c r="KRM704" s="121"/>
      <c r="KRN704" s="121"/>
      <c r="KRO704" s="121"/>
      <c r="KRP704" s="121"/>
      <c r="KRQ704" s="121"/>
      <c r="KRR704" s="121"/>
      <c r="KRS704" s="121"/>
      <c r="KRT704" s="121"/>
      <c r="KRU704" s="121"/>
      <c r="KRV704" s="121"/>
      <c r="KRW704" s="121"/>
      <c r="KRX704" s="121"/>
      <c r="KRY704" s="121"/>
      <c r="KRZ704" s="121"/>
      <c r="KSA704" s="121"/>
      <c r="KSB704" s="121"/>
      <c r="KSC704" s="121"/>
      <c r="KSD704" s="121"/>
      <c r="KSE704" s="121"/>
      <c r="KSF704" s="121"/>
      <c r="KSG704" s="121"/>
      <c r="KSH704" s="121"/>
      <c r="KSI704" s="121"/>
      <c r="KSJ704" s="121"/>
      <c r="KSK704" s="121"/>
      <c r="KSL704" s="121"/>
      <c r="KSM704" s="121"/>
      <c r="KSN704" s="121"/>
      <c r="KSO704" s="121"/>
      <c r="KSP704" s="121"/>
      <c r="KSQ704" s="121"/>
      <c r="KSR704" s="121"/>
      <c r="KSS704" s="121"/>
      <c r="KST704" s="121"/>
      <c r="KSU704" s="121"/>
      <c r="KSV704" s="121"/>
      <c r="KSW704" s="121"/>
      <c r="KSX704" s="121"/>
      <c r="KSY704" s="121"/>
      <c r="KSZ704" s="121"/>
      <c r="KTA704" s="121"/>
      <c r="KTB704" s="121"/>
      <c r="KTC704" s="121"/>
      <c r="KTD704" s="121"/>
      <c r="KTE704" s="121"/>
      <c r="KTF704" s="121"/>
      <c r="KTG704" s="121"/>
      <c r="KTH704" s="121"/>
      <c r="KTI704" s="121"/>
      <c r="KTJ704" s="121"/>
      <c r="KTK704" s="121"/>
      <c r="KTL704" s="121"/>
      <c r="KTM704" s="121"/>
      <c r="KTN704" s="121"/>
      <c r="KTO704" s="121"/>
      <c r="KTP704" s="121"/>
      <c r="KTQ704" s="121"/>
      <c r="KTR704" s="121"/>
      <c r="KTS704" s="121"/>
      <c r="KTT704" s="121"/>
      <c r="KTU704" s="121"/>
      <c r="KTV704" s="121"/>
      <c r="KTW704" s="121"/>
      <c r="KTX704" s="121"/>
      <c r="KTY704" s="121"/>
      <c r="KTZ704" s="121"/>
      <c r="KUA704" s="121"/>
      <c r="KUB704" s="121"/>
      <c r="KUC704" s="121"/>
      <c r="KUD704" s="121"/>
      <c r="KUE704" s="121"/>
      <c r="KUF704" s="121"/>
      <c r="KUG704" s="121"/>
      <c r="KUH704" s="121"/>
      <c r="KUI704" s="121"/>
      <c r="KUJ704" s="121"/>
      <c r="KUK704" s="121"/>
      <c r="KUL704" s="121"/>
      <c r="KUM704" s="121"/>
      <c r="KUN704" s="121"/>
      <c r="KUO704" s="121"/>
      <c r="KUP704" s="121"/>
      <c r="KUQ704" s="121"/>
      <c r="KUR704" s="121"/>
      <c r="KUS704" s="121"/>
      <c r="KUT704" s="121"/>
      <c r="KUU704" s="121"/>
      <c r="KUV704" s="121"/>
      <c r="KUW704" s="121"/>
      <c r="KUX704" s="121"/>
      <c r="KUY704" s="121"/>
      <c r="KUZ704" s="121"/>
      <c r="KVA704" s="121"/>
      <c r="KVB704" s="121"/>
      <c r="KVC704" s="121"/>
      <c r="KVD704" s="121"/>
      <c r="KVE704" s="121"/>
      <c r="KVF704" s="121"/>
      <c r="KVG704" s="121"/>
      <c r="KVH704" s="121"/>
      <c r="KVI704" s="121"/>
      <c r="KVJ704" s="121"/>
      <c r="KVK704" s="121"/>
      <c r="KVL704" s="121"/>
      <c r="KVM704" s="121"/>
      <c r="KVN704" s="121"/>
      <c r="KVO704" s="121"/>
      <c r="KVP704" s="121"/>
      <c r="KVQ704" s="121"/>
      <c r="KVR704" s="121"/>
      <c r="KVS704" s="121"/>
      <c r="KVT704" s="121"/>
      <c r="KVU704" s="121"/>
      <c r="KVV704" s="121"/>
      <c r="KVW704" s="121"/>
      <c r="KVX704" s="121"/>
      <c r="KVY704" s="121"/>
      <c r="KVZ704" s="121"/>
      <c r="KWA704" s="121"/>
      <c r="KWB704" s="121"/>
      <c r="KWC704" s="121"/>
      <c r="KWD704" s="121"/>
      <c r="KWE704" s="121"/>
      <c r="KWF704" s="121"/>
      <c r="KWG704" s="121"/>
      <c r="KWH704" s="121"/>
      <c r="KWI704" s="121"/>
      <c r="KWJ704" s="121"/>
      <c r="KWK704" s="121"/>
      <c r="KWL704" s="121"/>
      <c r="KWM704" s="121"/>
      <c r="KWN704" s="121"/>
      <c r="KWO704" s="121"/>
      <c r="KWP704" s="121"/>
      <c r="KWQ704" s="121"/>
      <c r="KWR704" s="121"/>
      <c r="KWS704" s="121"/>
      <c r="KWT704" s="121"/>
      <c r="KWU704" s="121"/>
      <c r="KWV704" s="121"/>
      <c r="KWW704" s="121"/>
      <c r="KWX704" s="121"/>
      <c r="KWY704" s="121"/>
      <c r="KWZ704" s="121"/>
      <c r="KXA704" s="121"/>
      <c r="KXB704" s="121"/>
      <c r="KXC704" s="121"/>
      <c r="KXD704" s="121"/>
      <c r="KXE704" s="121"/>
      <c r="KXF704" s="121"/>
      <c r="KXG704" s="121"/>
      <c r="KXH704" s="121"/>
      <c r="KXI704" s="121"/>
      <c r="KXJ704" s="121"/>
      <c r="KXK704" s="121"/>
      <c r="KXL704" s="121"/>
      <c r="KXM704" s="121"/>
      <c r="KXN704" s="121"/>
      <c r="KXO704" s="121"/>
      <c r="KXP704" s="121"/>
      <c r="KXQ704" s="121"/>
      <c r="KXR704" s="121"/>
      <c r="KXS704" s="121"/>
      <c r="KXT704" s="121"/>
      <c r="KXU704" s="121"/>
      <c r="KXV704" s="121"/>
      <c r="KXW704" s="121"/>
      <c r="KXX704" s="121"/>
      <c r="KXY704" s="121"/>
      <c r="KXZ704" s="121"/>
      <c r="KYA704" s="121"/>
      <c r="KYB704" s="121"/>
      <c r="KYC704" s="121"/>
      <c r="KYD704" s="121"/>
      <c r="KYE704" s="121"/>
      <c r="KYF704" s="121"/>
      <c r="KYG704" s="121"/>
      <c r="KYH704" s="121"/>
      <c r="KYI704" s="121"/>
      <c r="KYJ704" s="121"/>
      <c r="KYK704" s="121"/>
      <c r="KYL704" s="121"/>
      <c r="KYM704" s="121"/>
      <c r="KYN704" s="121"/>
      <c r="KYO704" s="121"/>
      <c r="KYP704" s="121"/>
      <c r="KYQ704" s="121"/>
      <c r="KYR704" s="121"/>
      <c r="KYS704" s="121"/>
      <c r="KYT704" s="121"/>
      <c r="KYU704" s="121"/>
      <c r="KYV704" s="121"/>
      <c r="KYW704" s="121"/>
      <c r="KYX704" s="121"/>
      <c r="KYY704" s="121"/>
      <c r="KYZ704" s="121"/>
      <c r="KZA704" s="121"/>
      <c r="KZB704" s="121"/>
      <c r="KZC704" s="121"/>
      <c r="KZD704" s="121"/>
      <c r="KZE704" s="121"/>
      <c r="KZF704" s="121"/>
      <c r="KZG704" s="121"/>
      <c r="KZH704" s="121"/>
      <c r="KZI704" s="121"/>
      <c r="KZJ704" s="121"/>
      <c r="KZK704" s="121"/>
      <c r="KZL704" s="121"/>
      <c r="KZM704" s="121"/>
      <c r="KZN704" s="121"/>
      <c r="KZO704" s="121"/>
      <c r="KZP704" s="121"/>
      <c r="KZQ704" s="121"/>
      <c r="KZR704" s="121"/>
      <c r="KZS704" s="121"/>
      <c r="KZT704" s="121"/>
      <c r="KZU704" s="121"/>
      <c r="KZV704" s="121"/>
      <c r="KZW704" s="121"/>
      <c r="KZX704" s="121"/>
      <c r="KZY704" s="121"/>
      <c r="KZZ704" s="121"/>
      <c r="LAA704" s="121"/>
      <c r="LAB704" s="121"/>
      <c r="LAC704" s="121"/>
      <c r="LAD704" s="121"/>
      <c r="LAE704" s="121"/>
      <c r="LAF704" s="121"/>
      <c r="LAG704" s="121"/>
      <c r="LAH704" s="121"/>
      <c r="LAI704" s="121"/>
      <c r="LAJ704" s="121"/>
      <c r="LAK704" s="121"/>
      <c r="LAL704" s="121"/>
      <c r="LAM704" s="121"/>
      <c r="LAN704" s="121"/>
      <c r="LAO704" s="121"/>
      <c r="LAP704" s="121"/>
      <c r="LAQ704" s="121"/>
      <c r="LAR704" s="121"/>
      <c r="LAS704" s="121"/>
      <c r="LAT704" s="121"/>
      <c r="LAU704" s="121"/>
      <c r="LAV704" s="121"/>
      <c r="LAW704" s="121"/>
      <c r="LAX704" s="121"/>
      <c r="LAY704" s="121"/>
      <c r="LAZ704" s="121"/>
      <c r="LBA704" s="121"/>
      <c r="LBB704" s="121"/>
      <c r="LBC704" s="121"/>
      <c r="LBD704" s="121"/>
      <c r="LBE704" s="121"/>
      <c r="LBF704" s="121"/>
      <c r="LBG704" s="121"/>
      <c r="LBH704" s="121"/>
      <c r="LBI704" s="121"/>
      <c r="LBJ704" s="121"/>
      <c r="LBK704" s="121"/>
      <c r="LBL704" s="121"/>
      <c r="LBM704" s="121"/>
      <c r="LBN704" s="121"/>
      <c r="LBO704" s="121"/>
      <c r="LBP704" s="121"/>
      <c r="LBQ704" s="121"/>
      <c r="LBR704" s="121"/>
      <c r="LBS704" s="121"/>
      <c r="LBT704" s="121"/>
      <c r="LBU704" s="121"/>
      <c r="LBV704" s="121"/>
      <c r="LBW704" s="121"/>
      <c r="LBX704" s="121"/>
      <c r="LBY704" s="121"/>
      <c r="LBZ704" s="121"/>
      <c r="LCA704" s="121"/>
      <c r="LCB704" s="121"/>
      <c r="LCC704" s="121"/>
      <c r="LCD704" s="121"/>
      <c r="LCE704" s="121"/>
      <c r="LCF704" s="121"/>
      <c r="LCG704" s="121"/>
      <c r="LCH704" s="121"/>
      <c r="LCI704" s="121"/>
      <c r="LCJ704" s="121"/>
      <c r="LCK704" s="121"/>
      <c r="LCL704" s="121"/>
      <c r="LCM704" s="121"/>
      <c r="LCN704" s="121"/>
      <c r="LCO704" s="121"/>
      <c r="LCP704" s="121"/>
      <c r="LCQ704" s="121"/>
      <c r="LCR704" s="121"/>
      <c r="LCS704" s="121"/>
      <c r="LCT704" s="121"/>
      <c r="LCU704" s="121"/>
      <c r="LCV704" s="121"/>
      <c r="LCW704" s="121"/>
      <c r="LCX704" s="121"/>
      <c r="LCY704" s="121"/>
      <c r="LCZ704" s="121"/>
      <c r="LDA704" s="121"/>
      <c r="LDB704" s="121"/>
      <c r="LDC704" s="121"/>
      <c r="LDD704" s="121"/>
      <c r="LDE704" s="121"/>
      <c r="LDF704" s="121"/>
      <c r="LDG704" s="121"/>
      <c r="LDH704" s="121"/>
      <c r="LDI704" s="121"/>
      <c r="LDJ704" s="121"/>
      <c r="LDK704" s="121"/>
      <c r="LDL704" s="121"/>
      <c r="LDM704" s="121"/>
      <c r="LDN704" s="121"/>
      <c r="LDO704" s="121"/>
      <c r="LDP704" s="121"/>
      <c r="LDQ704" s="121"/>
      <c r="LDR704" s="121"/>
      <c r="LDS704" s="121"/>
      <c r="LDT704" s="121"/>
      <c r="LDU704" s="121"/>
      <c r="LDV704" s="121"/>
      <c r="LDW704" s="121"/>
      <c r="LDX704" s="121"/>
      <c r="LDY704" s="121"/>
      <c r="LDZ704" s="121"/>
      <c r="LEA704" s="121"/>
      <c r="LEB704" s="121"/>
      <c r="LEC704" s="121"/>
      <c r="LED704" s="121"/>
      <c r="LEE704" s="121"/>
      <c r="LEF704" s="121"/>
      <c r="LEG704" s="121"/>
      <c r="LEH704" s="121"/>
      <c r="LEI704" s="121"/>
      <c r="LEJ704" s="121"/>
      <c r="LEK704" s="121"/>
      <c r="LEL704" s="121"/>
      <c r="LEM704" s="121"/>
      <c r="LEN704" s="121"/>
      <c r="LEO704" s="121"/>
      <c r="LEP704" s="121"/>
      <c r="LEQ704" s="121"/>
      <c r="LER704" s="121"/>
      <c r="LES704" s="121"/>
      <c r="LET704" s="121"/>
      <c r="LEU704" s="121"/>
      <c r="LEV704" s="121"/>
      <c r="LEW704" s="121"/>
      <c r="LEX704" s="121"/>
      <c r="LEY704" s="121"/>
      <c r="LEZ704" s="121"/>
      <c r="LFA704" s="121"/>
      <c r="LFB704" s="121"/>
      <c r="LFC704" s="121"/>
      <c r="LFD704" s="121"/>
      <c r="LFE704" s="121"/>
      <c r="LFF704" s="121"/>
      <c r="LFG704" s="121"/>
      <c r="LFH704" s="121"/>
      <c r="LFI704" s="121"/>
      <c r="LFJ704" s="121"/>
      <c r="LFK704" s="121"/>
      <c r="LFL704" s="121"/>
      <c r="LFM704" s="121"/>
      <c r="LFN704" s="121"/>
      <c r="LFO704" s="121"/>
      <c r="LFP704" s="121"/>
      <c r="LFQ704" s="121"/>
      <c r="LFR704" s="121"/>
      <c r="LFS704" s="121"/>
      <c r="LFT704" s="121"/>
      <c r="LFU704" s="121"/>
      <c r="LFV704" s="121"/>
      <c r="LFW704" s="121"/>
      <c r="LFX704" s="121"/>
      <c r="LFY704" s="121"/>
      <c r="LFZ704" s="121"/>
      <c r="LGA704" s="121"/>
      <c r="LGB704" s="121"/>
      <c r="LGC704" s="121"/>
      <c r="LGD704" s="121"/>
      <c r="LGE704" s="121"/>
      <c r="LGF704" s="121"/>
      <c r="LGG704" s="121"/>
      <c r="LGH704" s="121"/>
      <c r="LGI704" s="121"/>
      <c r="LGJ704" s="121"/>
      <c r="LGK704" s="121"/>
      <c r="LGL704" s="121"/>
      <c r="LGM704" s="121"/>
      <c r="LGN704" s="121"/>
      <c r="LGO704" s="121"/>
      <c r="LGP704" s="121"/>
      <c r="LGQ704" s="121"/>
      <c r="LGR704" s="121"/>
      <c r="LGS704" s="121"/>
      <c r="LGT704" s="121"/>
      <c r="LGU704" s="121"/>
      <c r="LGV704" s="121"/>
      <c r="LGW704" s="121"/>
      <c r="LGX704" s="121"/>
      <c r="LGY704" s="121"/>
      <c r="LGZ704" s="121"/>
      <c r="LHA704" s="121"/>
      <c r="LHB704" s="121"/>
      <c r="LHC704" s="121"/>
      <c r="LHD704" s="121"/>
      <c r="LHE704" s="121"/>
      <c r="LHF704" s="121"/>
      <c r="LHG704" s="121"/>
      <c r="LHH704" s="121"/>
      <c r="LHI704" s="121"/>
      <c r="LHJ704" s="121"/>
      <c r="LHK704" s="121"/>
      <c r="LHL704" s="121"/>
      <c r="LHM704" s="121"/>
      <c r="LHN704" s="121"/>
      <c r="LHO704" s="121"/>
      <c r="LHP704" s="121"/>
      <c r="LHQ704" s="121"/>
      <c r="LHR704" s="121"/>
      <c r="LHS704" s="121"/>
      <c r="LHT704" s="121"/>
      <c r="LHU704" s="121"/>
      <c r="LHV704" s="121"/>
      <c r="LHW704" s="121"/>
      <c r="LHX704" s="121"/>
      <c r="LHY704" s="121"/>
      <c r="LHZ704" s="121"/>
      <c r="LIA704" s="121"/>
      <c r="LIB704" s="121"/>
      <c r="LIC704" s="121"/>
      <c r="LID704" s="121"/>
      <c r="LIE704" s="121"/>
      <c r="LIF704" s="121"/>
      <c r="LIG704" s="121"/>
      <c r="LIH704" s="121"/>
      <c r="LII704" s="121"/>
      <c r="LIJ704" s="121"/>
      <c r="LIK704" s="121"/>
      <c r="LIL704" s="121"/>
      <c r="LIM704" s="121"/>
      <c r="LIN704" s="121"/>
      <c r="LIO704" s="121"/>
      <c r="LIP704" s="121"/>
      <c r="LIQ704" s="121"/>
      <c r="LIR704" s="121"/>
      <c r="LIS704" s="121"/>
      <c r="LIT704" s="121"/>
      <c r="LIU704" s="121"/>
      <c r="LIV704" s="121"/>
      <c r="LIW704" s="121"/>
      <c r="LIX704" s="121"/>
      <c r="LIY704" s="121"/>
      <c r="LIZ704" s="121"/>
      <c r="LJA704" s="121"/>
      <c r="LJB704" s="121"/>
      <c r="LJC704" s="121"/>
      <c r="LJD704" s="121"/>
      <c r="LJE704" s="121"/>
      <c r="LJF704" s="121"/>
      <c r="LJG704" s="121"/>
      <c r="LJH704" s="121"/>
      <c r="LJI704" s="121"/>
      <c r="LJJ704" s="121"/>
      <c r="LJK704" s="121"/>
      <c r="LJL704" s="121"/>
      <c r="LJM704" s="121"/>
      <c r="LJN704" s="121"/>
      <c r="LJO704" s="121"/>
      <c r="LJP704" s="121"/>
      <c r="LJQ704" s="121"/>
      <c r="LJR704" s="121"/>
      <c r="LJS704" s="121"/>
      <c r="LJT704" s="121"/>
      <c r="LJU704" s="121"/>
      <c r="LJV704" s="121"/>
      <c r="LJW704" s="121"/>
      <c r="LJX704" s="121"/>
      <c r="LJY704" s="121"/>
      <c r="LJZ704" s="121"/>
      <c r="LKA704" s="121"/>
      <c r="LKB704" s="121"/>
      <c r="LKC704" s="121"/>
      <c r="LKD704" s="121"/>
      <c r="LKE704" s="121"/>
      <c r="LKF704" s="121"/>
      <c r="LKG704" s="121"/>
      <c r="LKH704" s="121"/>
      <c r="LKI704" s="121"/>
      <c r="LKJ704" s="121"/>
      <c r="LKK704" s="121"/>
      <c r="LKL704" s="121"/>
      <c r="LKM704" s="121"/>
      <c r="LKN704" s="121"/>
      <c r="LKO704" s="121"/>
      <c r="LKP704" s="121"/>
      <c r="LKQ704" s="121"/>
      <c r="LKR704" s="121"/>
      <c r="LKS704" s="121"/>
      <c r="LKT704" s="121"/>
      <c r="LKU704" s="121"/>
      <c r="LKV704" s="121"/>
      <c r="LKW704" s="121"/>
      <c r="LKX704" s="121"/>
      <c r="LKY704" s="121"/>
      <c r="LKZ704" s="121"/>
      <c r="LLA704" s="121"/>
      <c r="LLB704" s="121"/>
      <c r="LLC704" s="121"/>
      <c r="LLD704" s="121"/>
      <c r="LLE704" s="121"/>
      <c r="LLF704" s="121"/>
      <c r="LLG704" s="121"/>
      <c r="LLH704" s="121"/>
      <c r="LLI704" s="121"/>
      <c r="LLJ704" s="121"/>
      <c r="LLK704" s="121"/>
      <c r="LLL704" s="121"/>
      <c r="LLM704" s="121"/>
      <c r="LLN704" s="121"/>
      <c r="LLO704" s="121"/>
      <c r="LLP704" s="121"/>
      <c r="LLQ704" s="121"/>
      <c r="LLR704" s="121"/>
      <c r="LLS704" s="121"/>
      <c r="LLT704" s="121"/>
      <c r="LLU704" s="121"/>
      <c r="LLV704" s="121"/>
      <c r="LLW704" s="121"/>
      <c r="LLX704" s="121"/>
      <c r="LLY704" s="121"/>
      <c r="LLZ704" s="121"/>
      <c r="LMA704" s="121"/>
      <c r="LMB704" s="121"/>
      <c r="LMC704" s="121"/>
      <c r="LMD704" s="121"/>
      <c r="LME704" s="121"/>
      <c r="LMF704" s="121"/>
      <c r="LMG704" s="121"/>
      <c r="LMH704" s="121"/>
      <c r="LMI704" s="121"/>
      <c r="LMJ704" s="121"/>
      <c r="LMK704" s="121"/>
      <c r="LML704" s="121"/>
      <c r="LMM704" s="121"/>
      <c r="LMN704" s="121"/>
      <c r="LMO704" s="121"/>
      <c r="LMP704" s="121"/>
      <c r="LMQ704" s="121"/>
      <c r="LMR704" s="121"/>
      <c r="LMS704" s="121"/>
      <c r="LMT704" s="121"/>
      <c r="LMU704" s="121"/>
      <c r="LMV704" s="121"/>
      <c r="LMW704" s="121"/>
      <c r="LMX704" s="121"/>
      <c r="LMY704" s="121"/>
      <c r="LMZ704" s="121"/>
      <c r="LNA704" s="121"/>
      <c r="LNB704" s="121"/>
      <c r="LNC704" s="121"/>
      <c r="LND704" s="121"/>
      <c r="LNE704" s="121"/>
      <c r="LNF704" s="121"/>
      <c r="LNG704" s="121"/>
      <c r="LNH704" s="121"/>
      <c r="LNI704" s="121"/>
      <c r="LNJ704" s="121"/>
      <c r="LNK704" s="121"/>
      <c r="LNL704" s="121"/>
      <c r="LNM704" s="121"/>
      <c r="LNN704" s="121"/>
      <c r="LNO704" s="121"/>
      <c r="LNP704" s="121"/>
      <c r="LNQ704" s="121"/>
      <c r="LNR704" s="121"/>
      <c r="LNS704" s="121"/>
      <c r="LNT704" s="121"/>
      <c r="LNU704" s="121"/>
      <c r="LNV704" s="121"/>
      <c r="LNW704" s="121"/>
      <c r="LNX704" s="121"/>
      <c r="LNY704" s="121"/>
      <c r="LNZ704" s="121"/>
      <c r="LOA704" s="121"/>
      <c r="LOB704" s="121"/>
      <c r="LOC704" s="121"/>
      <c r="LOD704" s="121"/>
      <c r="LOE704" s="121"/>
      <c r="LOF704" s="121"/>
      <c r="LOG704" s="121"/>
      <c r="LOH704" s="121"/>
      <c r="LOI704" s="121"/>
      <c r="LOJ704" s="121"/>
      <c r="LOK704" s="121"/>
      <c r="LOL704" s="121"/>
      <c r="LOM704" s="121"/>
      <c r="LON704" s="121"/>
      <c r="LOO704" s="121"/>
      <c r="LOP704" s="121"/>
      <c r="LOQ704" s="121"/>
      <c r="LOR704" s="121"/>
      <c r="LOS704" s="121"/>
      <c r="LOT704" s="121"/>
      <c r="LOU704" s="121"/>
      <c r="LOV704" s="121"/>
      <c r="LOW704" s="121"/>
      <c r="LOX704" s="121"/>
      <c r="LOY704" s="121"/>
      <c r="LOZ704" s="121"/>
      <c r="LPA704" s="121"/>
      <c r="LPB704" s="121"/>
      <c r="LPC704" s="121"/>
      <c r="LPD704" s="121"/>
      <c r="LPE704" s="121"/>
      <c r="LPF704" s="121"/>
      <c r="LPG704" s="121"/>
      <c r="LPH704" s="121"/>
      <c r="LPI704" s="121"/>
      <c r="LPJ704" s="121"/>
      <c r="LPK704" s="121"/>
      <c r="LPL704" s="121"/>
      <c r="LPM704" s="121"/>
      <c r="LPN704" s="121"/>
      <c r="LPO704" s="121"/>
      <c r="LPP704" s="121"/>
      <c r="LPQ704" s="121"/>
      <c r="LPR704" s="121"/>
      <c r="LPS704" s="121"/>
      <c r="LPT704" s="121"/>
      <c r="LPU704" s="121"/>
      <c r="LPV704" s="121"/>
      <c r="LPW704" s="121"/>
      <c r="LPX704" s="121"/>
      <c r="LPY704" s="121"/>
      <c r="LPZ704" s="121"/>
      <c r="LQA704" s="121"/>
      <c r="LQB704" s="121"/>
      <c r="LQC704" s="121"/>
      <c r="LQD704" s="121"/>
      <c r="LQE704" s="121"/>
      <c r="LQF704" s="121"/>
      <c r="LQG704" s="121"/>
      <c r="LQH704" s="121"/>
      <c r="LQI704" s="121"/>
      <c r="LQJ704" s="121"/>
      <c r="LQK704" s="121"/>
      <c r="LQL704" s="121"/>
      <c r="LQM704" s="121"/>
      <c r="LQN704" s="121"/>
      <c r="LQO704" s="121"/>
      <c r="LQP704" s="121"/>
      <c r="LQQ704" s="121"/>
      <c r="LQR704" s="121"/>
      <c r="LQS704" s="121"/>
      <c r="LQT704" s="121"/>
      <c r="LQU704" s="121"/>
      <c r="LQV704" s="121"/>
      <c r="LQW704" s="121"/>
      <c r="LQX704" s="121"/>
      <c r="LQY704" s="121"/>
      <c r="LQZ704" s="121"/>
      <c r="LRA704" s="121"/>
      <c r="LRB704" s="121"/>
      <c r="LRC704" s="121"/>
      <c r="LRD704" s="121"/>
      <c r="LRE704" s="121"/>
      <c r="LRF704" s="121"/>
      <c r="LRG704" s="121"/>
      <c r="LRH704" s="121"/>
      <c r="LRI704" s="121"/>
      <c r="LRJ704" s="121"/>
      <c r="LRK704" s="121"/>
      <c r="LRL704" s="121"/>
      <c r="LRM704" s="121"/>
      <c r="LRN704" s="121"/>
      <c r="LRO704" s="121"/>
      <c r="LRP704" s="121"/>
      <c r="LRQ704" s="121"/>
      <c r="LRR704" s="121"/>
      <c r="LRS704" s="121"/>
      <c r="LRT704" s="121"/>
      <c r="LRU704" s="121"/>
      <c r="LRV704" s="121"/>
      <c r="LRW704" s="121"/>
      <c r="LRX704" s="121"/>
      <c r="LRY704" s="121"/>
      <c r="LRZ704" s="121"/>
      <c r="LSA704" s="121"/>
      <c r="LSB704" s="121"/>
      <c r="LSC704" s="121"/>
      <c r="LSD704" s="121"/>
      <c r="LSE704" s="121"/>
      <c r="LSF704" s="121"/>
      <c r="LSG704" s="121"/>
      <c r="LSH704" s="121"/>
      <c r="LSI704" s="121"/>
      <c r="LSJ704" s="121"/>
      <c r="LSK704" s="121"/>
      <c r="LSL704" s="121"/>
      <c r="LSM704" s="121"/>
      <c r="LSN704" s="121"/>
      <c r="LSO704" s="121"/>
      <c r="LSP704" s="121"/>
      <c r="LSQ704" s="121"/>
      <c r="LSR704" s="121"/>
      <c r="LSS704" s="121"/>
      <c r="LST704" s="121"/>
      <c r="LSU704" s="121"/>
      <c r="LSV704" s="121"/>
      <c r="LSW704" s="121"/>
      <c r="LSX704" s="121"/>
      <c r="LSY704" s="121"/>
      <c r="LSZ704" s="121"/>
      <c r="LTA704" s="121"/>
      <c r="LTB704" s="121"/>
      <c r="LTC704" s="121"/>
      <c r="LTD704" s="121"/>
      <c r="LTE704" s="121"/>
      <c r="LTF704" s="121"/>
      <c r="LTG704" s="121"/>
      <c r="LTH704" s="121"/>
      <c r="LTI704" s="121"/>
      <c r="LTJ704" s="121"/>
      <c r="LTK704" s="121"/>
      <c r="LTL704" s="121"/>
      <c r="LTM704" s="121"/>
      <c r="LTN704" s="121"/>
      <c r="LTO704" s="121"/>
      <c r="LTP704" s="121"/>
      <c r="LTQ704" s="121"/>
      <c r="LTR704" s="121"/>
      <c r="LTS704" s="121"/>
      <c r="LTT704" s="121"/>
      <c r="LTU704" s="121"/>
      <c r="LTV704" s="121"/>
      <c r="LTW704" s="121"/>
      <c r="LTX704" s="121"/>
      <c r="LTY704" s="121"/>
      <c r="LTZ704" s="121"/>
      <c r="LUA704" s="121"/>
      <c r="LUB704" s="121"/>
      <c r="LUC704" s="121"/>
      <c r="LUD704" s="121"/>
      <c r="LUE704" s="121"/>
      <c r="LUF704" s="121"/>
      <c r="LUG704" s="121"/>
      <c r="LUH704" s="121"/>
      <c r="LUI704" s="121"/>
      <c r="LUJ704" s="121"/>
      <c r="LUK704" s="121"/>
      <c r="LUL704" s="121"/>
      <c r="LUM704" s="121"/>
      <c r="LUN704" s="121"/>
      <c r="LUO704" s="121"/>
      <c r="LUP704" s="121"/>
      <c r="LUQ704" s="121"/>
      <c r="LUR704" s="121"/>
      <c r="LUS704" s="121"/>
      <c r="LUT704" s="121"/>
      <c r="LUU704" s="121"/>
      <c r="LUV704" s="121"/>
      <c r="LUW704" s="121"/>
      <c r="LUX704" s="121"/>
      <c r="LUY704" s="121"/>
      <c r="LUZ704" s="121"/>
      <c r="LVA704" s="121"/>
      <c r="LVB704" s="121"/>
      <c r="LVC704" s="121"/>
      <c r="LVD704" s="121"/>
      <c r="LVE704" s="121"/>
      <c r="LVF704" s="121"/>
      <c r="LVG704" s="121"/>
      <c r="LVH704" s="121"/>
      <c r="LVI704" s="121"/>
      <c r="LVJ704" s="121"/>
      <c r="LVK704" s="121"/>
      <c r="LVL704" s="121"/>
      <c r="LVM704" s="121"/>
      <c r="LVN704" s="121"/>
      <c r="LVO704" s="121"/>
      <c r="LVP704" s="121"/>
      <c r="LVQ704" s="121"/>
      <c r="LVR704" s="121"/>
      <c r="LVS704" s="121"/>
      <c r="LVT704" s="121"/>
      <c r="LVU704" s="121"/>
      <c r="LVV704" s="121"/>
      <c r="LVW704" s="121"/>
      <c r="LVX704" s="121"/>
      <c r="LVY704" s="121"/>
      <c r="LVZ704" s="121"/>
      <c r="LWA704" s="121"/>
      <c r="LWB704" s="121"/>
      <c r="LWC704" s="121"/>
      <c r="LWD704" s="121"/>
      <c r="LWE704" s="121"/>
      <c r="LWF704" s="121"/>
      <c r="LWG704" s="121"/>
      <c r="LWH704" s="121"/>
      <c r="LWI704" s="121"/>
      <c r="LWJ704" s="121"/>
      <c r="LWK704" s="121"/>
      <c r="LWL704" s="121"/>
      <c r="LWM704" s="121"/>
      <c r="LWN704" s="121"/>
      <c r="LWO704" s="121"/>
      <c r="LWP704" s="121"/>
      <c r="LWQ704" s="121"/>
      <c r="LWR704" s="121"/>
      <c r="LWS704" s="121"/>
      <c r="LWT704" s="121"/>
      <c r="LWU704" s="121"/>
      <c r="LWV704" s="121"/>
      <c r="LWW704" s="121"/>
      <c r="LWX704" s="121"/>
      <c r="LWY704" s="121"/>
      <c r="LWZ704" s="121"/>
      <c r="LXA704" s="121"/>
      <c r="LXB704" s="121"/>
      <c r="LXC704" s="121"/>
      <c r="LXD704" s="121"/>
      <c r="LXE704" s="121"/>
      <c r="LXF704" s="121"/>
      <c r="LXG704" s="121"/>
      <c r="LXH704" s="121"/>
      <c r="LXI704" s="121"/>
      <c r="LXJ704" s="121"/>
      <c r="LXK704" s="121"/>
      <c r="LXL704" s="121"/>
      <c r="LXM704" s="121"/>
      <c r="LXN704" s="121"/>
      <c r="LXO704" s="121"/>
      <c r="LXP704" s="121"/>
      <c r="LXQ704" s="121"/>
      <c r="LXR704" s="121"/>
      <c r="LXS704" s="121"/>
      <c r="LXT704" s="121"/>
      <c r="LXU704" s="121"/>
      <c r="LXV704" s="121"/>
      <c r="LXW704" s="121"/>
      <c r="LXX704" s="121"/>
      <c r="LXY704" s="121"/>
      <c r="LXZ704" s="121"/>
      <c r="LYA704" s="121"/>
      <c r="LYB704" s="121"/>
      <c r="LYC704" s="121"/>
      <c r="LYD704" s="121"/>
      <c r="LYE704" s="121"/>
      <c r="LYF704" s="121"/>
      <c r="LYG704" s="121"/>
      <c r="LYH704" s="121"/>
      <c r="LYI704" s="121"/>
      <c r="LYJ704" s="121"/>
      <c r="LYK704" s="121"/>
      <c r="LYL704" s="121"/>
      <c r="LYM704" s="121"/>
      <c r="LYN704" s="121"/>
      <c r="LYO704" s="121"/>
      <c r="LYP704" s="121"/>
      <c r="LYQ704" s="121"/>
      <c r="LYR704" s="121"/>
      <c r="LYS704" s="121"/>
      <c r="LYT704" s="121"/>
      <c r="LYU704" s="121"/>
      <c r="LYV704" s="121"/>
      <c r="LYW704" s="121"/>
      <c r="LYX704" s="121"/>
      <c r="LYY704" s="121"/>
      <c r="LYZ704" s="121"/>
      <c r="LZA704" s="121"/>
      <c r="LZB704" s="121"/>
      <c r="LZC704" s="121"/>
      <c r="LZD704" s="121"/>
      <c r="LZE704" s="121"/>
      <c r="LZF704" s="121"/>
      <c r="LZG704" s="121"/>
      <c r="LZH704" s="121"/>
      <c r="LZI704" s="121"/>
      <c r="LZJ704" s="121"/>
      <c r="LZK704" s="121"/>
      <c r="LZL704" s="121"/>
      <c r="LZM704" s="121"/>
      <c r="LZN704" s="121"/>
      <c r="LZO704" s="121"/>
      <c r="LZP704" s="121"/>
      <c r="LZQ704" s="121"/>
      <c r="LZR704" s="121"/>
      <c r="LZS704" s="121"/>
      <c r="LZT704" s="121"/>
      <c r="LZU704" s="121"/>
      <c r="LZV704" s="121"/>
      <c r="LZW704" s="121"/>
      <c r="LZX704" s="121"/>
      <c r="LZY704" s="121"/>
      <c r="LZZ704" s="121"/>
      <c r="MAA704" s="121"/>
      <c r="MAB704" s="121"/>
      <c r="MAC704" s="121"/>
      <c r="MAD704" s="121"/>
      <c r="MAE704" s="121"/>
      <c r="MAF704" s="121"/>
      <c r="MAG704" s="121"/>
      <c r="MAH704" s="121"/>
      <c r="MAI704" s="121"/>
      <c r="MAJ704" s="121"/>
      <c r="MAK704" s="121"/>
      <c r="MAL704" s="121"/>
      <c r="MAM704" s="121"/>
      <c r="MAN704" s="121"/>
      <c r="MAO704" s="121"/>
      <c r="MAP704" s="121"/>
      <c r="MAQ704" s="121"/>
      <c r="MAR704" s="121"/>
      <c r="MAS704" s="121"/>
      <c r="MAT704" s="121"/>
      <c r="MAU704" s="121"/>
      <c r="MAV704" s="121"/>
      <c r="MAW704" s="121"/>
      <c r="MAX704" s="121"/>
      <c r="MAY704" s="121"/>
      <c r="MAZ704" s="121"/>
      <c r="MBA704" s="121"/>
      <c r="MBB704" s="121"/>
      <c r="MBC704" s="121"/>
      <c r="MBD704" s="121"/>
      <c r="MBE704" s="121"/>
      <c r="MBF704" s="121"/>
      <c r="MBG704" s="121"/>
      <c r="MBH704" s="121"/>
      <c r="MBI704" s="121"/>
      <c r="MBJ704" s="121"/>
      <c r="MBK704" s="121"/>
      <c r="MBL704" s="121"/>
      <c r="MBM704" s="121"/>
      <c r="MBN704" s="121"/>
      <c r="MBO704" s="121"/>
      <c r="MBP704" s="121"/>
      <c r="MBQ704" s="121"/>
      <c r="MBR704" s="121"/>
      <c r="MBS704" s="121"/>
      <c r="MBT704" s="121"/>
      <c r="MBU704" s="121"/>
      <c r="MBV704" s="121"/>
      <c r="MBW704" s="121"/>
      <c r="MBX704" s="121"/>
      <c r="MBY704" s="121"/>
      <c r="MBZ704" s="121"/>
      <c r="MCA704" s="121"/>
      <c r="MCB704" s="121"/>
      <c r="MCC704" s="121"/>
      <c r="MCD704" s="121"/>
      <c r="MCE704" s="121"/>
      <c r="MCF704" s="121"/>
      <c r="MCG704" s="121"/>
      <c r="MCH704" s="121"/>
      <c r="MCI704" s="121"/>
      <c r="MCJ704" s="121"/>
      <c r="MCK704" s="121"/>
      <c r="MCL704" s="121"/>
      <c r="MCM704" s="121"/>
      <c r="MCN704" s="121"/>
      <c r="MCO704" s="121"/>
      <c r="MCP704" s="121"/>
      <c r="MCQ704" s="121"/>
      <c r="MCR704" s="121"/>
      <c r="MCS704" s="121"/>
      <c r="MCT704" s="121"/>
      <c r="MCU704" s="121"/>
      <c r="MCV704" s="121"/>
      <c r="MCW704" s="121"/>
      <c r="MCX704" s="121"/>
      <c r="MCY704" s="121"/>
      <c r="MCZ704" s="121"/>
      <c r="MDA704" s="121"/>
      <c r="MDB704" s="121"/>
      <c r="MDC704" s="121"/>
      <c r="MDD704" s="121"/>
      <c r="MDE704" s="121"/>
      <c r="MDF704" s="121"/>
      <c r="MDG704" s="121"/>
      <c r="MDH704" s="121"/>
      <c r="MDI704" s="121"/>
      <c r="MDJ704" s="121"/>
      <c r="MDK704" s="121"/>
      <c r="MDL704" s="121"/>
      <c r="MDM704" s="121"/>
      <c r="MDN704" s="121"/>
      <c r="MDO704" s="121"/>
      <c r="MDP704" s="121"/>
      <c r="MDQ704" s="121"/>
      <c r="MDR704" s="121"/>
      <c r="MDS704" s="121"/>
      <c r="MDT704" s="121"/>
      <c r="MDU704" s="121"/>
      <c r="MDV704" s="121"/>
      <c r="MDW704" s="121"/>
      <c r="MDX704" s="121"/>
      <c r="MDY704" s="121"/>
      <c r="MDZ704" s="121"/>
      <c r="MEA704" s="121"/>
      <c r="MEB704" s="121"/>
      <c r="MEC704" s="121"/>
      <c r="MED704" s="121"/>
      <c r="MEE704" s="121"/>
      <c r="MEF704" s="121"/>
      <c r="MEG704" s="121"/>
      <c r="MEH704" s="121"/>
      <c r="MEI704" s="121"/>
      <c r="MEJ704" s="121"/>
      <c r="MEK704" s="121"/>
      <c r="MEL704" s="121"/>
      <c r="MEM704" s="121"/>
      <c r="MEN704" s="121"/>
      <c r="MEO704" s="121"/>
      <c r="MEP704" s="121"/>
      <c r="MEQ704" s="121"/>
      <c r="MER704" s="121"/>
      <c r="MES704" s="121"/>
      <c r="MET704" s="121"/>
      <c r="MEU704" s="121"/>
      <c r="MEV704" s="121"/>
      <c r="MEW704" s="121"/>
      <c r="MEX704" s="121"/>
      <c r="MEY704" s="121"/>
      <c r="MEZ704" s="121"/>
      <c r="MFA704" s="121"/>
      <c r="MFB704" s="121"/>
      <c r="MFC704" s="121"/>
      <c r="MFD704" s="121"/>
      <c r="MFE704" s="121"/>
      <c r="MFF704" s="121"/>
      <c r="MFG704" s="121"/>
      <c r="MFH704" s="121"/>
      <c r="MFI704" s="121"/>
      <c r="MFJ704" s="121"/>
      <c r="MFK704" s="121"/>
      <c r="MFL704" s="121"/>
      <c r="MFM704" s="121"/>
      <c r="MFN704" s="121"/>
      <c r="MFO704" s="121"/>
      <c r="MFP704" s="121"/>
      <c r="MFQ704" s="121"/>
      <c r="MFR704" s="121"/>
      <c r="MFS704" s="121"/>
      <c r="MFT704" s="121"/>
      <c r="MFU704" s="121"/>
      <c r="MFV704" s="121"/>
      <c r="MFW704" s="121"/>
      <c r="MFX704" s="121"/>
      <c r="MFY704" s="121"/>
      <c r="MFZ704" s="121"/>
      <c r="MGA704" s="121"/>
      <c r="MGB704" s="121"/>
      <c r="MGC704" s="121"/>
      <c r="MGD704" s="121"/>
      <c r="MGE704" s="121"/>
      <c r="MGF704" s="121"/>
      <c r="MGG704" s="121"/>
      <c r="MGH704" s="121"/>
      <c r="MGI704" s="121"/>
      <c r="MGJ704" s="121"/>
      <c r="MGK704" s="121"/>
      <c r="MGL704" s="121"/>
      <c r="MGM704" s="121"/>
      <c r="MGN704" s="121"/>
      <c r="MGO704" s="121"/>
      <c r="MGP704" s="121"/>
      <c r="MGQ704" s="121"/>
      <c r="MGR704" s="121"/>
      <c r="MGS704" s="121"/>
      <c r="MGT704" s="121"/>
      <c r="MGU704" s="121"/>
      <c r="MGV704" s="121"/>
      <c r="MGW704" s="121"/>
      <c r="MGX704" s="121"/>
      <c r="MGY704" s="121"/>
      <c r="MGZ704" s="121"/>
      <c r="MHA704" s="121"/>
      <c r="MHB704" s="121"/>
      <c r="MHC704" s="121"/>
      <c r="MHD704" s="121"/>
      <c r="MHE704" s="121"/>
      <c r="MHF704" s="121"/>
      <c r="MHG704" s="121"/>
      <c r="MHH704" s="121"/>
      <c r="MHI704" s="121"/>
      <c r="MHJ704" s="121"/>
      <c r="MHK704" s="121"/>
      <c r="MHL704" s="121"/>
      <c r="MHM704" s="121"/>
      <c r="MHN704" s="121"/>
      <c r="MHO704" s="121"/>
      <c r="MHP704" s="121"/>
      <c r="MHQ704" s="121"/>
      <c r="MHR704" s="121"/>
      <c r="MHS704" s="121"/>
      <c r="MHT704" s="121"/>
      <c r="MHU704" s="121"/>
      <c r="MHV704" s="121"/>
      <c r="MHW704" s="121"/>
      <c r="MHX704" s="121"/>
      <c r="MHY704" s="121"/>
      <c r="MHZ704" s="121"/>
      <c r="MIA704" s="121"/>
      <c r="MIB704" s="121"/>
      <c r="MIC704" s="121"/>
      <c r="MID704" s="121"/>
      <c r="MIE704" s="121"/>
      <c r="MIF704" s="121"/>
      <c r="MIG704" s="121"/>
      <c r="MIH704" s="121"/>
      <c r="MII704" s="121"/>
      <c r="MIJ704" s="121"/>
      <c r="MIK704" s="121"/>
      <c r="MIL704" s="121"/>
      <c r="MIM704" s="121"/>
      <c r="MIN704" s="121"/>
      <c r="MIO704" s="121"/>
      <c r="MIP704" s="121"/>
      <c r="MIQ704" s="121"/>
      <c r="MIR704" s="121"/>
      <c r="MIS704" s="121"/>
      <c r="MIT704" s="121"/>
      <c r="MIU704" s="121"/>
      <c r="MIV704" s="121"/>
      <c r="MIW704" s="121"/>
      <c r="MIX704" s="121"/>
      <c r="MIY704" s="121"/>
      <c r="MIZ704" s="121"/>
      <c r="MJA704" s="121"/>
      <c r="MJB704" s="121"/>
      <c r="MJC704" s="121"/>
      <c r="MJD704" s="121"/>
      <c r="MJE704" s="121"/>
      <c r="MJF704" s="121"/>
      <c r="MJG704" s="121"/>
      <c r="MJH704" s="121"/>
      <c r="MJI704" s="121"/>
      <c r="MJJ704" s="121"/>
      <c r="MJK704" s="121"/>
      <c r="MJL704" s="121"/>
      <c r="MJM704" s="121"/>
      <c r="MJN704" s="121"/>
      <c r="MJO704" s="121"/>
      <c r="MJP704" s="121"/>
      <c r="MJQ704" s="121"/>
      <c r="MJR704" s="121"/>
      <c r="MJS704" s="121"/>
      <c r="MJT704" s="121"/>
      <c r="MJU704" s="121"/>
      <c r="MJV704" s="121"/>
      <c r="MJW704" s="121"/>
      <c r="MJX704" s="121"/>
      <c r="MJY704" s="121"/>
      <c r="MJZ704" s="121"/>
      <c r="MKA704" s="121"/>
      <c r="MKB704" s="121"/>
      <c r="MKC704" s="121"/>
      <c r="MKD704" s="121"/>
      <c r="MKE704" s="121"/>
      <c r="MKF704" s="121"/>
      <c r="MKG704" s="121"/>
      <c r="MKH704" s="121"/>
      <c r="MKI704" s="121"/>
      <c r="MKJ704" s="121"/>
      <c r="MKK704" s="121"/>
      <c r="MKL704" s="121"/>
      <c r="MKM704" s="121"/>
      <c r="MKN704" s="121"/>
      <c r="MKO704" s="121"/>
      <c r="MKP704" s="121"/>
      <c r="MKQ704" s="121"/>
      <c r="MKR704" s="121"/>
      <c r="MKS704" s="121"/>
      <c r="MKT704" s="121"/>
      <c r="MKU704" s="121"/>
      <c r="MKV704" s="121"/>
      <c r="MKW704" s="121"/>
      <c r="MKX704" s="121"/>
      <c r="MKY704" s="121"/>
      <c r="MKZ704" s="121"/>
      <c r="MLA704" s="121"/>
      <c r="MLB704" s="121"/>
      <c r="MLC704" s="121"/>
      <c r="MLD704" s="121"/>
      <c r="MLE704" s="121"/>
      <c r="MLF704" s="121"/>
      <c r="MLG704" s="121"/>
      <c r="MLH704" s="121"/>
      <c r="MLI704" s="121"/>
      <c r="MLJ704" s="121"/>
      <c r="MLK704" s="121"/>
      <c r="MLL704" s="121"/>
      <c r="MLM704" s="121"/>
      <c r="MLN704" s="121"/>
      <c r="MLO704" s="121"/>
      <c r="MLP704" s="121"/>
      <c r="MLQ704" s="121"/>
      <c r="MLR704" s="121"/>
      <c r="MLS704" s="121"/>
      <c r="MLT704" s="121"/>
      <c r="MLU704" s="121"/>
      <c r="MLV704" s="121"/>
      <c r="MLW704" s="121"/>
      <c r="MLX704" s="121"/>
      <c r="MLY704" s="121"/>
      <c r="MLZ704" s="121"/>
      <c r="MMA704" s="121"/>
      <c r="MMB704" s="121"/>
      <c r="MMC704" s="121"/>
      <c r="MMD704" s="121"/>
      <c r="MME704" s="121"/>
      <c r="MMF704" s="121"/>
      <c r="MMG704" s="121"/>
      <c r="MMH704" s="121"/>
      <c r="MMI704" s="121"/>
      <c r="MMJ704" s="121"/>
      <c r="MMK704" s="121"/>
      <c r="MML704" s="121"/>
      <c r="MMM704" s="121"/>
      <c r="MMN704" s="121"/>
      <c r="MMO704" s="121"/>
      <c r="MMP704" s="121"/>
      <c r="MMQ704" s="121"/>
      <c r="MMR704" s="121"/>
      <c r="MMS704" s="121"/>
      <c r="MMT704" s="121"/>
      <c r="MMU704" s="121"/>
      <c r="MMV704" s="121"/>
      <c r="MMW704" s="121"/>
      <c r="MMX704" s="121"/>
      <c r="MMY704" s="121"/>
      <c r="MMZ704" s="121"/>
      <c r="MNA704" s="121"/>
      <c r="MNB704" s="121"/>
      <c r="MNC704" s="121"/>
      <c r="MND704" s="121"/>
      <c r="MNE704" s="121"/>
      <c r="MNF704" s="121"/>
      <c r="MNG704" s="121"/>
      <c r="MNH704" s="121"/>
      <c r="MNI704" s="121"/>
      <c r="MNJ704" s="121"/>
      <c r="MNK704" s="121"/>
      <c r="MNL704" s="121"/>
      <c r="MNM704" s="121"/>
      <c r="MNN704" s="121"/>
      <c r="MNO704" s="121"/>
      <c r="MNP704" s="121"/>
      <c r="MNQ704" s="121"/>
      <c r="MNR704" s="121"/>
      <c r="MNS704" s="121"/>
      <c r="MNT704" s="121"/>
      <c r="MNU704" s="121"/>
      <c r="MNV704" s="121"/>
      <c r="MNW704" s="121"/>
      <c r="MNX704" s="121"/>
      <c r="MNY704" s="121"/>
      <c r="MNZ704" s="121"/>
      <c r="MOA704" s="121"/>
      <c r="MOB704" s="121"/>
      <c r="MOC704" s="121"/>
      <c r="MOD704" s="121"/>
      <c r="MOE704" s="121"/>
      <c r="MOF704" s="121"/>
      <c r="MOG704" s="121"/>
      <c r="MOH704" s="121"/>
      <c r="MOI704" s="121"/>
      <c r="MOJ704" s="121"/>
      <c r="MOK704" s="121"/>
      <c r="MOL704" s="121"/>
      <c r="MOM704" s="121"/>
      <c r="MON704" s="121"/>
      <c r="MOO704" s="121"/>
      <c r="MOP704" s="121"/>
      <c r="MOQ704" s="121"/>
      <c r="MOR704" s="121"/>
      <c r="MOS704" s="121"/>
      <c r="MOT704" s="121"/>
      <c r="MOU704" s="121"/>
      <c r="MOV704" s="121"/>
      <c r="MOW704" s="121"/>
      <c r="MOX704" s="121"/>
      <c r="MOY704" s="121"/>
      <c r="MOZ704" s="121"/>
      <c r="MPA704" s="121"/>
      <c r="MPB704" s="121"/>
      <c r="MPC704" s="121"/>
      <c r="MPD704" s="121"/>
      <c r="MPE704" s="121"/>
      <c r="MPF704" s="121"/>
      <c r="MPG704" s="121"/>
      <c r="MPH704" s="121"/>
      <c r="MPI704" s="121"/>
      <c r="MPJ704" s="121"/>
      <c r="MPK704" s="121"/>
      <c r="MPL704" s="121"/>
      <c r="MPM704" s="121"/>
      <c r="MPN704" s="121"/>
      <c r="MPO704" s="121"/>
      <c r="MPP704" s="121"/>
      <c r="MPQ704" s="121"/>
      <c r="MPR704" s="121"/>
      <c r="MPS704" s="121"/>
      <c r="MPT704" s="121"/>
      <c r="MPU704" s="121"/>
      <c r="MPV704" s="121"/>
      <c r="MPW704" s="121"/>
      <c r="MPX704" s="121"/>
      <c r="MPY704" s="121"/>
      <c r="MPZ704" s="121"/>
      <c r="MQA704" s="121"/>
      <c r="MQB704" s="121"/>
      <c r="MQC704" s="121"/>
      <c r="MQD704" s="121"/>
      <c r="MQE704" s="121"/>
      <c r="MQF704" s="121"/>
      <c r="MQG704" s="121"/>
      <c r="MQH704" s="121"/>
      <c r="MQI704" s="121"/>
      <c r="MQJ704" s="121"/>
      <c r="MQK704" s="121"/>
      <c r="MQL704" s="121"/>
      <c r="MQM704" s="121"/>
      <c r="MQN704" s="121"/>
      <c r="MQO704" s="121"/>
      <c r="MQP704" s="121"/>
      <c r="MQQ704" s="121"/>
      <c r="MQR704" s="121"/>
      <c r="MQS704" s="121"/>
      <c r="MQT704" s="121"/>
      <c r="MQU704" s="121"/>
      <c r="MQV704" s="121"/>
      <c r="MQW704" s="121"/>
      <c r="MQX704" s="121"/>
      <c r="MQY704" s="121"/>
      <c r="MQZ704" s="121"/>
      <c r="MRA704" s="121"/>
      <c r="MRB704" s="121"/>
      <c r="MRC704" s="121"/>
      <c r="MRD704" s="121"/>
      <c r="MRE704" s="121"/>
      <c r="MRF704" s="121"/>
      <c r="MRG704" s="121"/>
      <c r="MRH704" s="121"/>
      <c r="MRI704" s="121"/>
      <c r="MRJ704" s="121"/>
      <c r="MRK704" s="121"/>
      <c r="MRL704" s="121"/>
      <c r="MRM704" s="121"/>
      <c r="MRN704" s="121"/>
      <c r="MRO704" s="121"/>
      <c r="MRP704" s="121"/>
      <c r="MRQ704" s="121"/>
      <c r="MRR704" s="121"/>
      <c r="MRS704" s="121"/>
      <c r="MRT704" s="121"/>
      <c r="MRU704" s="121"/>
      <c r="MRV704" s="121"/>
      <c r="MRW704" s="121"/>
      <c r="MRX704" s="121"/>
      <c r="MRY704" s="121"/>
      <c r="MRZ704" s="121"/>
      <c r="MSA704" s="121"/>
      <c r="MSB704" s="121"/>
      <c r="MSC704" s="121"/>
      <c r="MSD704" s="121"/>
      <c r="MSE704" s="121"/>
      <c r="MSF704" s="121"/>
      <c r="MSG704" s="121"/>
      <c r="MSH704" s="121"/>
      <c r="MSI704" s="121"/>
      <c r="MSJ704" s="121"/>
      <c r="MSK704" s="121"/>
      <c r="MSL704" s="121"/>
      <c r="MSM704" s="121"/>
      <c r="MSN704" s="121"/>
      <c r="MSO704" s="121"/>
      <c r="MSP704" s="121"/>
      <c r="MSQ704" s="121"/>
      <c r="MSR704" s="121"/>
      <c r="MSS704" s="121"/>
      <c r="MST704" s="121"/>
      <c r="MSU704" s="121"/>
      <c r="MSV704" s="121"/>
      <c r="MSW704" s="121"/>
      <c r="MSX704" s="121"/>
      <c r="MSY704" s="121"/>
      <c r="MSZ704" s="121"/>
      <c r="MTA704" s="121"/>
      <c r="MTB704" s="121"/>
      <c r="MTC704" s="121"/>
      <c r="MTD704" s="121"/>
      <c r="MTE704" s="121"/>
      <c r="MTF704" s="121"/>
      <c r="MTG704" s="121"/>
      <c r="MTH704" s="121"/>
      <c r="MTI704" s="121"/>
      <c r="MTJ704" s="121"/>
      <c r="MTK704" s="121"/>
      <c r="MTL704" s="121"/>
      <c r="MTM704" s="121"/>
      <c r="MTN704" s="121"/>
      <c r="MTO704" s="121"/>
      <c r="MTP704" s="121"/>
      <c r="MTQ704" s="121"/>
      <c r="MTR704" s="121"/>
      <c r="MTS704" s="121"/>
      <c r="MTT704" s="121"/>
      <c r="MTU704" s="121"/>
      <c r="MTV704" s="121"/>
      <c r="MTW704" s="121"/>
      <c r="MTX704" s="121"/>
      <c r="MTY704" s="121"/>
      <c r="MTZ704" s="121"/>
      <c r="MUA704" s="121"/>
      <c r="MUB704" s="121"/>
      <c r="MUC704" s="121"/>
      <c r="MUD704" s="121"/>
      <c r="MUE704" s="121"/>
      <c r="MUF704" s="121"/>
      <c r="MUG704" s="121"/>
      <c r="MUH704" s="121"/>
      <c r="MUI704" s="121"/>
      <c r="MUJ704" s="121"/>
      <c r="MUK704" s="121"/>
      <c r="MUL704" s="121"/>
      <c r="MUM704" s="121"/>
      <c r="MUN704" s="121"/>
      <c r="MUO704" s="121"/>
      <c r="MUP704" s="121"/>
      <c r="MUQ704" s="121"/>
      <c r="MUR704" s="121"/>
      <c r="MUS704" s="121"/>
      <c r="MUT704" s="121"/>
      <c r="MUU704" s="121"/>
      <c r="MUV704" s="121"/>
      <c r="MUW704" s="121"/>
      <c r="MUX704" s="121"/>
      <c r="MUY704" s="121"/>
      <c r="MUZ704" s="121"/>
      <c r="MVA704" s="121"/>
      <c r="MVB704" s="121"/>
      <c r="MVC704" s="121"/>
      <c r="MVD704" s="121"/>
      <c r="MVE704" s="121"/>
      <c r="MVF704" s="121"/>
      <c r="MVG704" s="121"/>
      <c r="MVH704" s="121"/>
      <c r="MVI704" s="121"/>
      <c r="MVJ704" s="121"/>
      <c r="MVK704" s="121"/>
      <c r="MVL704" s="121"/>
      <c r="MVM704" s="121"/>
      <c r="MVN704" s="121"/>
      <c r="MVO704" s="121"/>
      <c r="MVP704" s="121"/>
      <c r="MVQ704" s="121"/>
      <c r="MVR704" s="121"/>
      <c r="MVS704" s="121"/>
      <c r="MVT704" s="121"/>
      <c r="MVU704" s="121"/>
      <c r="MVV704" s="121"/>
      <c r="MVW704" s="121"/>
      <c r="MVX704" s="121"/>
      <c r="MVY704" s="121"/>
      <c r="MVZ704" s="121"/>
      <c r="MWA704" s="121"/>
      <c r="MWB704" s="121"/>
      <c r="MWC704" s="121"/>
      <c r="MWD704" s="121"/>
      <c r="MWE704" s="121"/>
      <c r="MWF704" s="121"/>
      <c r="MWG704" s="121"/>
      <c r="MWH704" s="121"/>
      <c r="MWI704" s="121"/>
      <c r="MWJ704" s="121"/>
      <c r="MWK704" s="121"/>
      <c r="MWL704" s="121"/>
      <c r="MWM704" s="121"/>
      <c r="MWN704" s="121"/>
      <c r="MWO704" s="121"/>
      <c r="MWP704" s="121"/>
      <c r="MWQ704" s="121"/>
      <c r="MWR704" s="121"/>
      <c r="MWS704" s="121"/>
      <c r="MWT704" s="121"/>
      <c r="MWU704" s="121"/>
      <c r="MWV704" s="121"/>
      <c r="MWW704" s="121"/>
      <c r="MWX704" s="121"/>
      <c r="MWY704" s="121"/>
      <c r="MWZ704" s="121"/>
      <c r="MXA704" s="121"/>
      <c r="MXB704" s="121"/>
      <c r="MXC704" s="121"/>
      <c r="MXD704" s="121"/>
      <c r="MXE704" s="121"/>
      <c r="MXF704" s="121"/>
      <c r="MXG704" s="121"/>
      <c r="MXH704" s="121"/>
      <c r="MXI704" s="121"/>
      <c r="MXJ704" s="121"/>
      <c r="MXK704" s="121"/>
      <c r="MXL704" s="121"/>
      <c r="MXM704" s="121"/>
      <c r="MXN704" s="121"/>
      <c r="MXO704" s="121"/>
      <c r="MXP704" s="121"/>
      <c r="MXQ704" s="121"/>
      <c r="MXR704" s="121"/>
      <c r="MXS704" s="121"/>
      <c r="MXT704" s="121"/>
      <c r="MXU704" s="121"/>
      <c r="MXV704" s="121"/>
      <c r="MXW704" s="121"/>
      <c r="MXX704" s="121"/>
      <c r="MXY704" s="121"/>
      <c r="MXZ704" s="121"/>
      <c r="MYA704" s="121"/>
      <c r="MYB704" s="121"/>
      <c r="MYC704" s="121"/>
      <c r="MYD704" s="121"/>
      <c r="MYE704" s="121"/>
      <c r="MYF704" s="121"/>
      <c r="MYG704" s="121"/>
      <c r="MYH704" s="121"/>
      <c r="MYI704" s="121"/>
      <c r="MYJ704" s="121"/>
      <c r="MYK704" s="121"/>
      <c r="MYL704" s="121"/>
      <c r="MYM704" s="121"/>
      <c r="MYN704" s="121"/>
      <c r="MYO704" s="121"/>
      <c r="MYP704" s="121"/>
      <c r="MYQ704" s="121"/>
      <c r="MYR704" s="121"/>
      <c r="MYS704" s="121"/>
      <c r="MYT704" s="121"/>
      <c r="MYU704" s="121"/>
      <c r="MYV704" s="121"/>
      <c r="MYW704" s="121"/>
      <c r="MYX704" s="121"/>
      <c r="MYY704" s="121"/>
      <c r="MYZ704" s="121"/>
      <c r="MZA704" s="121"/>
      <c r="MZB704" s="121"/>
      <c r="MZC704" s="121"/>
      <c r="MZD704" s="121"/>
      <c r="MZE704" s="121"/>
      <c r="MZF704" s="121"/>
      <c r="MZG704" s="121"/>
      <c r="MZH704" s="121"/>
      <c r="MZI704" s="121"/>
      <c r="MZJ704" s="121"/>
      <c r="MZK704" s="121"/>
      <c r="MZL704" s="121"/>
      <c r="MZM704" s="121"/>
      <c r="MZN704" s="121"/>
      <c r="MZO704" s="121"/>
      <c r="MZP704" s="121"/>
      <c r="MZQ704" s="121"/>
      <c r="MZR704" s="121"/>
      <c r="MZS704" s="121"/>
      <c r="MZT704" s="121"/>
      <c r="MZU704" s="121"/>
      <c r="MZV704" s="121"/>
      <c r="MZW704" s="121"/>
      <c r="MZX704" s="121"/>
      <c r="MZY704" s="121"/>
      <c r="MZZ704" s="121"/>
      <c r="NAA704" s="121"/>
      <c r="NAB704" s="121"/>
      <c r="NAC704" s="121"/>
      <c r="NAD704" s="121"/>
      <c r="NAE704" s="121"/>
      <c r="NAF704" s="121"/>
      <c r="NAG704" s="121"/>
      <c r="NAH704" s="121"/>
      <c r="NAI704" s="121"/>
      <c r="NAJ704" s="121"/>
      <c r="NAK704" s="121"/>
      <c r="NAL704" s="121"/>
      <c r="NAM704" s="121"/>
      <c r="NAN704" s="121"/>
      <c r="NAO704" s="121"/>
      <c r="NAP704" s="121"/>
      <c r="NAQ704" s="121"/>
      <c r="NAR704" s="121"/>
      <c r="NAS704" s="121"/>
      <c r="NAT704" s="121"/>
      <c r="NAU704" s="121"/>
      <c r="NAV704" s="121"/>
      <c r="NAW704" s="121"/>
      <c r="NAX704" s="121"/>
      <c r="NAY704" s="121"/>
      <c r="NAZ704" s="121"/>
      <c r="NBA704" s="121"/>
      <c r="NBB704" s="121"/>
      <c r="NBC704" s="121"/>
      <c r="NBD704" s="121"/>
      <c r="NBE704" s="121"/>
      <c r="NBF704" s="121"/>
      <c r="NBG704" s="121"/>
      <c r="NBH704" s="121"/>
      <c r="NBI704" s="121"/>
      <c r="NBJ704" s="121"/>
      <c r="NBK704" s="121"/>
      <c r="NBL704" s="121"/>
      <c r="NBM704" s="121"/>
      <c r="NBN704" s="121"/>
      <c r="NBO704" s="121"/>
      <c r="NBP704" s="121"/>
      <c r="NBQ704" s="121"/>
      <c r="NBR704" s="121"/>
      <c r="NBS704" s="121"/>
      <c r="NBT704" s="121"/>
      <c r="NBU704" s="121"/>
      <c r="NBV704" s="121"/>
      <c r="NBW704" s="121"/>
      <c r="NBX704" s="121"/>
      <c r="NBY704" s="121"/>
      <c r="NBZ704" s="121"/>
      <c r="NCA704" s="121"/>
      <c r="NCB704" s="121"/>
      <c r="NCC704" s="121"/>
      <c r="NCD704" s="121"/>
      <c r="NCE704" s="121"/>
      <c r="NCF704" s="121"/>
      <c r="NCG704" s="121"/>
      <c r="NCH704" s="121"/>
      <c r="NCI704" s="121"/>
      <c r="NCJ704" s="121"/>
      <c r="NCK704" s="121"/>
      <c r="NCL704" s="121"/>
      <c r="NCM704" s="121"/>
      <c r="NCN704" s="121"/>
      <c r="NCO704" s="121"/>
      <c r="NCP704" s="121"/>
      <c r="NCQ704" s="121"/>
      <c r="NCR704" s="121"/>
      <c r="NCS704" s="121"/>
      <c r="NCT704" s="121"/>
      <c r="NCU704" s="121"/>
      <c r="NCV704" s="121"/>
      <c r="NCW704" s="121"/>
      <c r="NCX704" s="121"/>
      <c r="NCY704" s="121"/>
      <c r="NCZ704" s="121"/>
      <c r="NDA704" s="121"/>
      <c r="NDB704" s="121"/>
      <c r="NDC704" s="121"/>
      <c r="NDD704" s="121"/>
      <c r="NDE704" s="121"/>
      <c r="NDF704" s="121"/>
      <c r="NDG704" s="121"/>
      <c r="NDH704" s="121"/>
      <c r="NDI704" s="121"/>
      <c r="NDJ704" s="121"/>
      <c r="NDK704" s="121"/>
      <c r="NDL704" s="121"/>
      <c r="NDM704" s="121"/>
      <c r="NDN704" s="121"/>
      <c r="NDO704" s="121"/>
      <c r="NDP704" s="121"/>
      <c r="NDQ704" s="121"/>
      <c r="NDR704" s="121"/>
      <c r="NDS704" s="121"/>
      <c r="NDT704" s="121"/>
      <c r="NDU704" s="121"/>
      <c r="NDV704" s="121"/>
      <c r="NDW704" s="121"/>
      <c r="NDX704" s="121"/>
      <c r="NDY704" s="121"/>
      <c r="NDZ704" s="121"/>
      <c r="NEA704" s="121"/>
      <c r="NEB704" s="121"/>
      <c r="NEC704" s="121"/>
      <c r="NED704" s="121"/>
      <c r="NEE704" s="121"/>
      <c r="NEF704" s="121"/>
      <c r="NEG704" s="121"/>
      <c r="NEH704" s="121"/>
      <c r="NEI704" s="121"/>
      <c r="NEJ704" s="121"/>
      <c r="NEK704" s="121"/>
      <c r="NEL704" s="121"/>
      <c r="NEM704" s="121"/>
      <c r="NEN704" s="121"/>
      <c r="NEO704" s="121"/>
      <c r="NEP704" s="121"/>
      <c r="NEQ704" s="121"/>
      <c r="NER704" s="121"/>
      <c r="NES704" s="121"/>
      <c r="NET704" s="121"/>
      <c r="NEU704" s="121"/>
      <c r="NEV704" s="121"/>
      <c r="NEW704" s="121"/>
      <c r="NEX704" s="121"/>
      <c r="NEY704" s="121"/>
      <c r="NEZ704" s="121"/>
      <c r="NFA704" s="121"/>
      <c r="NFB704" s="121"/>
      <c r="NFC704" s="121"/>
      <c r="NFD704" s="121"/>
      <c r="NFE704" s="121"/>
      <c r="NFF704" s="121"/>
      <c r="NFG704" s="121"/>
      <c r="NFH704" s="121"/>
      <c r="NFI704" s="121"/>
      <c r="NFJ704" s="121"/>
      <c r="NFK704" s="121"/>
      <c r="NFL704" s="121"/>
      <c r="NFM704" s="121"/>
      <c r="NFN704" s="121"/>
      <c r="NFO704" s="121"/>
      <c r="NFP704" s="121"/>
      <c r="NFQ704" s="121"/>
      <c r="NFR704" s="121"/>
      <c r="NFS704" s="121"/>
      <c r="NFT704" s="121"/>
      <c r="NFU704" s="121"/>
      <c r="NFV704" s="121"/>
      <c r="NFW704" s="121"/>
      <c r="NFX704" s="121"/>
      <c r="NFY704" s="121"/>
      <c r="NFZ704" s="121"/>
      <c r="NGA704" s="121"/>
      <c r="NGB704" s="121"/>
      <c r="NGC704" s="121"/>
      <c r="NGD704" s="121"/>
      <c r="NGE704" s="121"/>
      <c r="NGF704" s="121"/>
      <c r="NGG704" s="121"/>
      <c r="NGH704" s="121"/>
      <c r="NGI704" s="121"/>
      <c r="NGJ704" s="121"/>
      <c r="NGK704" s="121"/>
      <c r="NGL704" s="121"/>
      <c r="NGM704" s="121"/>
      <c r="NGN704" s="121"/>
      <c r="NGO704" s="121"/>
      <c r="NGP704" s="121"/>
      <c r="NGQ704" s="121"/>
      <c r="NGR704" s="121"/>
      <c r="NGS704" s="121"/>
      <c r="NGT704" s="121"/>
      <c r="NGU704" s="121"/>
      <c r="NGV704" s="121"/>
      <c r="NGW704" s="121"/>
      <c r="NGX704" s="121"/>
      <c r="NGY704" s="121"/>
      <c r="NGZ704" s="121"/>
      <c r="NHA704" s="121"/>
      <c r="NHB704" s="121"/>
      <c r="NHC704" s="121"/>
      <c r="NHD704" s="121"/>
      <c r="NHE704" s="121"/>
      <c r="NHF704" s="121"/>
      <c r="NHG704" s="121"/>
      <c r="NHH704" s="121"/>
      <c r="NHI704" s="121"/>
      <c r="NHJ704" s="121"/>
      <c r="NHK704" s="121"/>
      <c r="NHL704" s="121"/>
      <c r="NHM704" s="121"/>
      <c r="NHN704" s="121"/>
      <c r="NHO704" s="121"/>
      <c r="NHP704" s="121"/>
      <c r="NHQ704" s="121"/>
      <c r="NHR704" s="121"/>
      <c r="NHS704" s="121"/>
      <c r="NHT704" s="121"/>
      <c r="NHU704" s="121"/>
      <c r="NHV704" s="121"/>
      <c r="NHW704" s="121"/>
      <c r="NHX704" s="121"/>
      <c r="NHY704" s="121"/>
      <c r="NHZ704" s="121"/>
      <c r="NIA704" s="121"/>
      <c r="NIB704" s="121"/>
      <c r="NIC704" s="121"/>
      <c r="NID704" s="121"/>
      <c r="NIE704" s="121"/>
      <c r="NIF704" s="121"/>
      <c r="NIG704" s="121"/>
      <c r="NIH704" s="121"/>
      <c r="NII704" s="121"/>
      <c r="NIJ704" s="121"/>
      <c r="NIK704" s="121"/>
      <c r="NIL704" s="121"/>
      <c r="NIM704" s="121"/>
      <c r="NIN704" s="121"/>
      <c r="NIO704" s="121"/>
      <c r="NIP704" s="121"/>
      <c r="NIQ704" s="121"/>
      <c r="NIR704" s="121"/>
      <c r="NIS704" s="121"/>
      <c r="NIT704" s="121"/>
      <c r="NIU704" s="121"/>
      <c r="NIV704" s="121"/>
      <c r="NIW704" s="121"/>
      <c r="NIX704" s="121"/>
      <c r="NIY704" s="121"/>
      <c r="NIZ704" s="121"/>
      <c r="NJA704" s="121"/>
      <c r="NJB704" s="121"/>
      <c r="NJC704" s="121"/>
      <c r="NJD704" s="121"/>
      <c r="NJE704" s="121"/>
      <c r="NJF704" s="121"/>
      <c r="NJG704" s="121"/>
      <c r="NJH704" s="121"/>
      <c r="NJI704" s="121"/>
      <c r="NJJ704" s="121"/>
      <c r="NJK704" s="121"/>
      <c r="NJL704" s="121"/>
      <c r="NJM704" s="121"/>
      <c r="NJN704" s="121"/>
      <c r="NJO704" s="121"/>
      <c r="NJP704" s="121"/>
      <c r="NJQ704" s="121"/>
      <c r="NJR704" s="121"/>
      <c r="NJS704" s="121"/>
      <c r="NJT704" s="121"/>
      <c r="NJU704" s="121"/>
      <c r="NJV704" s="121"/>
      <c r="NJW704" s="121"/>
      <c r="NJX704" s="121"/>
      <c r="NJY704" s="121"/>
      <c r="NJZ704" s="121"/>
      <c r="NKA704" s="121"/>
      <c r="NKB704" s="121"/>
      <c r="NKC704" s="121"/>
      <c r="NKD704" s="121"/>
      <c r="NKE704" s="121"/>
      <c r="NKF704" s="121"/>
      <c r="NKG704" s="121"/>
      <c r="NKH704" s="121"/>
      <c r="NKI704" s="121"/>
      <c r="NKJ704" s="121"/>
      <c r="NKK704" s="121"/>
      <c r="NKL704" s="121"/>
      <c r="NKM704" s="121"/>
      <c r="NKN704" s="121"/>
      <c r="NKO704" s="121"/>
      <c r="NKP704" s="121"/>
      <c r="NKQ704" s="121"/>
      <c r="NKR704" s="121"/>
      <c r="NKS704" s="121"/>
      <c r="NKT704" s="121"/>
      <c r="NKU704" s="121"/>
      <c r="NKV704" s="121"/>
      <c r="NKW704" s="121"/>
      <c r="NKX704" s="121"/>
      <c r="NKY704" s="121"/>
      <c r="NKZ704" s="121"/>
      <c r="NLA704" s="121"/>
      <c r="NLB704" s="121"/>
      <c r="NLC704" s="121"/>
      <c r="NLD704" s="121"/>
      <c r="NLE704" s="121"/>
      <c r="NLF704" s="121"/>
      <c r="NLG704" s="121"/>
      <c r="NLH704" s="121"/>
      <c r="NLI704" s="121"/>
      <c r="NLJ704" s="121"/>
      <c r="NLK704" s="121"/>
      <c r="NLL704" s="121"/>
      <c r="NLM704" s="121"/>
      <c r="NLN704" s="121"/>
      <c r="NLO704" s="121"/>
      <c r="NLP704" s="121"/>
      <c r="NLQ704" s="121"/>
      <c r="NLR704" s="121"/>
      <c r="NLS704" s="121"/>
      <c r="NLT704" s="121"/>
      <c r="NLU704" s="121"/>
      <c r="NLV704" s="121"/>
      <c r="NLW704" s="121"/>
      <c r="NLX704" s="121"/>
      <c r="NLY704" s="121"/>
      <c r="NLZ704" s="121"/>
      <c r="NMA704" s="121"/>
      <c r="NMB704" s="121"/>
      <c r="NMC704" s="121"/>
      <c r="NMD704" s="121"/>
      <c r="NME704" s="121"/>
      <c r="NMF704" s="121"/>
      <c r="NMG704" s="121"/>
      <c r="NMH704" s="121"/>
      <c r="NMI704" s="121"/>
      <c r="NMJ704" s="121"/>
      <c r="NMK704" s="121"/>
      <c r="NML704" s="121"/>
      <c r="NMM704" s="121"/>
      <c r="NMN704" s="121"/>
      <c r="NMO704" s="121"/>
      <c r="NMP704" s="121"/>
      <c r="NMQ704" s="121"/>
      <c r="NMR704" s="121"/>
      <c r="NMS704" s="121"/>
      <c r="NMT704" s="121"/>
      <c r="NMU704" s="121"/>
      <c r="NMV704" s="121"/>
      <c r="NMW704" s="121"/>
      <c r="NMX704" s="121"/>
      <c r="NMY704" s="121"/>
      <c r="NMZ704" s="121"/>
      <c r="NNA704" s="121"/>
      <c r="NNB704" s="121"/>
      <c r="NNC704" s="121"/>
      <c r="NND704" s="121"/>
      <c r="NNE704" s="121"/>
      <c r="NNF704" s="121"/>
      <c r="NNG704" s="121"/>
      <c r="NNH704" s="121"/>
      <c r="NNI704" s="121"/>
      <c r="NNJ704" s="121"/>
      <c r="NNK704" s="121"/>
      <c r="NNL704" s="121"/>
      <c r="NNM704" s="121"/>
      <c r="NNN704" s="121"/>
      <c r="NNO704" s="121"/>
      <c r="NNP704" s="121"/>
      <c r="NNQ704" s="121"/>
      <c r="NNR704" s="121"/>
      <c r="NNS704" s="121"/>
      <c r="NNT704" s="121"/>
      <c r="NNU704" s="121"/>
      <c r="NNV704" s="121"/>
      <c r="NNW704" s="121"/>
      <c r="NNX704" s="121"/>
      <c r="NNY704" s="121"/>
      <c r="NNZ704" s="121"/>
      <c r="NOA704" s="121"/>
      <c r="NOB704" s="121"/>
      <c r="NOC704" s="121"/>
      <c r="NOD704" s="121"/>
      <c r="NOE704" s="121"/>
      <c r="NOF704" s="121"/>
      <c r="NOG704" s="121"/>
      <c r="NOH704" s="121"/>
      <c r="NOI704" s="121"/>
      <c r="NOJ704" s="121"/>
      <c r="NOK704" s="121"/>
      <c r="NOL704" s="121"/>
      <c r="NOM704" s="121"/>
      <c r="NON704" s="121"/>
      <c r="NOO704" s="121"/>
      <c r="NOP704" s="121"/>
      <c r="NOQ704" s="121"/>
      <c r="NOR704" s="121"/>
      <c r="NOS704" s="121"/>
      <c r="NOT704" s="121"/>
      <c r="NOU704" s="121"/>
      <c r="NOV704" s="121"/>
      <c r="NOW704" s="121"/>
      <c r="NOX704" s="121"/>
      <c r="NOY704" s="121"/>
      <c r="NOZ704" s="121"/>
      <c r="NPA704" s="121"/>
      <c r="NPB704" s="121"/>
      <c r="NPC704" s="121"/>
      <c r="NPD704" s="121"/>
      <c r="NPE704" s="121"/>
      <c r="NPF704" s="121"/>
      <c r="NPG704" s="121"/>
      <c r="NPH704" s="121"/>
      <c r="NPI704" s="121"/>
      <c r="NPJ704" s="121"/>
      <c r="NPK704" s="121"/>
      <c r="NPL704" s="121"/>
      <c r="NPM704" s="121"/>
      <c r="NPN704" s="121"/>
      <c r="NPO704" s="121"/>
      <c r="NPP704" s="121"/>
      <c r="NPQ704" s="121"/>
      <c r="NPR704" s="121"/>
      <c r="NPS704" s="121"/>
      <c r="NPT704" s="121"/>
      <c r="NPU704" s="121"/>
      <c r="NPV704" s="121"/>
      <c r="NPW704" s="121"/>
      <c r="NPX704" s="121"/>
      <c r="NPY704" s="121"/>
      <c r="NPZ704" s="121"/>
      <c r="NQA704" s="121"/>
      <c r="NQB704" s="121"/>
      <c r="NQC704" s="121"/>
      <c r="NQD704" s="121"/>
      <c r="NQE704" s="121"/>
      <c r="NQF704" s="121"/>
      <c r="NQG704" s="121"/>
      <c r="NQH704" s="121"/>
      <c r="NQI704" s="121"/>
      <c r="NQJ704" s="121"/>
      <c r="NQK704" s="121"/>
      <c r="NQL704" s="121"/>
      <c r="NQM704" s="121"/>
      <c r="NQN704" s="121"/>
      <c r="NQO704" s="121"/>
      <c r="NQP704" s="121"/>
      <c r="NQQ704" s="121"/>
      <c r="NQR704" s="121"/>
      <c r="NQS704" s="121"/>
      <c r="NQT704" s="121"/>
      <c r="NQU704" s="121"/>
      <c r="NQV704" s="121"/>
      <c r="NQW704" s="121"/>
      <c r="NQX704" s="121"/>
      <c r="NQY704" s="121"/>
      <c r="NQZ704" s="121"/>
      <c r="NRA704" s="121"/>
      <c r="NRB704" s="121"/>
      <c r="NRC704" s="121"/>
      <c r="NRD704" s="121"/>
      <c r="NRE704" s="121"/>
      <c r="NRF704" s="121"/>
      <c r="NRG704" s="121"/>
      <c r="NRH704" s="121"/>
      <c r="NRI704" s="121"/>
      <c r="NRJ704" s="121"/>
      <c r="NRK704" s="121"/>
      <c r="NRL704" s="121"/>
      <c r="NRM704" s="121"/>
      <c r="NRN704" s="121"/>
      <c r="NRO704" s="121"/>
      <c r="NRP704" s="121"/>
      <c r="NRQ704" s="121"/>
      <c r="NRR704" s="121"/>
      <c r="NRS704" s="121"/>
      <c r="NRT704" s="121"/>
      <c r="NRU704" s="121"/>
      <c r="NRV704" s="121"/>
      <c r="NRW704" s="121"/>
      <c r="NRX704" s="121"/>
      <c r="NRY704" s="121"/>
      <c r="NRZ704" s="121"/>
      <c r="NSA704" s="121"/>
      <c r="NSB704" s="121"/>
      <c r="NSC704" s="121"/>
      <c r="NSD704" s="121"/>
      <c r="NSE704" s="121"/>
      <c r="NSF704" s="121"/>
      <c r="NSG704" s="121"/>
      <c r="NSH704" s="121"/>
      <c r="NSI704" s="121"/>
      <c r="NSJ704" s="121"/>
      <c r="NSK704" s="121"/>
      <c r="NSL704" s="121"/>
      <c r="NSM704" s="121"/>
      <c r="NSN704" s="121"/>
      <c r="NSO704" s="121"/>
      <c r="NSP704" s="121"/>
      <c r="NSQ704" s="121"/>
      <c r="NSR704" s="121"/>
      <c r="NSS704" s="121"/>
      <c r="NST704" s="121"/>
      <c r="NSU704" s="121"/>
      <c r="NSV704" s="121"/>
      <c r="NSW704" s="121"/>
      <c r="NSX704" s="121"/>
      <c r="NSY704" s="121"/>
      <c r="NSZ704" s="121"/>
      <c r="NTA704" s="121"/>
      <c r="NTB704" s="121"/>
      <c r="NTC704" s="121"/>
      <c r="NTD704" s="121"/>
      <c r="NTE704" s="121"/>
      <c r="NTF704" s="121"/>
      <c r="NTG704" s="121"/>
      <c r="NTH704" s="121"/>
      <c r="NTI704" s="121"/>
      <c r="NTJ704" s="121"/>
      <c r="NTK704" s="121"/>
      <c r="NTL704" s="121"/>
      <c r="NTM704" s="121"/>
      <c r="NTN704" s="121"/>
      <c r="NTO704" s="121"/>
      <c r="NTP704" s="121"/>
      <c r="NTQ704" s="121"/>
      <c r="NTR704" s="121"/>
      <c r="NTS704" s="121"/>
      <c r="NTT704" s="121"/>
      <c r="NTU704" s="121"/>
      <c r="NTV704" s="121"/>
      <c r="NTW704" s="121"/>
      <c r="NTX704" s="121"/>
      <c r="NTY704" s="121"/>
      <c r="NTZ704" s="121"/>
      <c r="NUA704" s="121"/>
      <c r="NUB704" s="121"/>
      <c r="NUC704" s="121"/>
      <c r="NUD704" s="121"/>
      <c r="NUE704" s="121"/>
      <c r="NUF704" s="121"/>
      <c r="NUG704" s="121"/>
      <c r="NUH704" s="121"/>
      <c r="NUI704" s="121"/>
      <c r="NUJ704" s="121"/>
      <c r="NUK704" s="121"/>
      <c r="NUL704" s="121"/>
      <c r="NUM704" s="121"/>
      <c r="NUN704" s="121"/>
      <c r="NUO704" s="121"/>
      <c r="NUP704" s="121"/>
      <c r="NUQ704" s="121"/>
      <c r="NUR704" s="121"/>
      <c r="NUS704" s="121"/>
      <c r="NUT704" s="121"/>
      <c r="NUU704" s="121"/>
      <c r="NUV704" s="121"/>
      <c r="NUW704" s="121"/>
      <c r="NUX704" s="121"/>
      <c r="NUY704" s="121"/>
      <c r="NUZ704" s="121"/>
      <c r="NVA704" s="121"/>
      <c r="NVB704" s="121"/>
      <c r="NVC704" s="121"/>
      <c r="NVD704" s="121"/>
      <c r="NVE704" s="121"/>
      <c r="NVF704" s="121"/>
      <c r="NVG704" s="121"/>
      <c r="NVH704" s="121"/>
      <c r="NVI704" s="121"/>
      <c r="NVJ704" s="121"/>
      <c r="NVK704" s="121"/>
      <c r="NVL704" s="121"/>
      <c r="NVM704" s="121"/>
      <c r="NVN704" s="121"/>
      <c r="NVO704" s="121"/>
      <c r="NVP704" s="121"/>
      <c r="NVQ704" s="121"/>
      <c r="NVR704" s="121"/>
      <c r="NVS704" s="121"/>
      <c r="NVT704" s="121"/>
      <c r="NVU704" s="121"/>
      <c r="NVV704" s="121"/>
      <c r="NVW704" s="121"/>
      <c r="NVX704" s="121"/>
      <c r="NVY704" s="121"/>
      <c r="NVZ704" s="121"/>
      <c r="NWA704" s="121"/>
      <c r="NWB704" s="121"/>
      <c r="NWC704" s="121"/>
      <c r="NWD704" s="121"/>
      <c r="NWE704" s="121"/>
      <c r="NWF704" s="121"/>
      <c r="NWG704" s="121"/>
      <c r="NWH704" s="121"/>
      <c r="NWI704" s="121"/>
      <c r="NWJ704" s="121"/>
      <c r="NWK704" s="121"/>
      <c r="NWL704" s="121"/>
      <c r="NWM704" s="121"/>
      <c r="NWN704" s="121"/>
      <c r="NWO704" s="121"/>
      <c r="NWP704" s="121"/>
      <c r="NWQ704" s="121"/>
      <c r="NWR704" s="121"/>
      <c r="NWS704" s="121"/>
      <c r="NWT704" s="121"/>
      <c r="NWU704" s="121"/>
      <c r="NWV704" s="121"/>
      <c r="NWW704" s="121"/>
      <c r="NWX704" s="121"/>
      <c r="NWY704" s="121"/>
      <c r="NWZ704" s="121"/>
      <c r="NXA704" s="121"/>
      <c r="NXB704" s="121"/>
      <c r="NXC704" s="121"/>
      <c r="NXD704" s="121"/>
      <c r="NXE704" s="121"/>
      <c r="NXF704" s="121"/>
      <c r="NXG704" s="121"/>
      <c r="NXH704" s="121"/>
      <c r="NXI704" s="121"/>
      <c r="NXJ704" s="121"/>
      <c r="NXK704" s="121"/>
      <c r="NXL704" s="121"/>
      <c r="NXM704" s="121"/>
      <c r="NXN704" s="121"/>
      <c r="NXO704" s="121"/>
      <c r="NXP704" s="121"/>
      <c r="NXQ704" s="121"/>
      <c r="NXR704" s="121"/>
      <c r="NXS704" s="121"/>
      <c r="NXT704" s="121"/>
      <c r="NXU704" s="121"/>
      <c r="NXV704" s="121"/>
      <c r="NXW704" s="121"/>
      <c r="NXX704" s="121"/>
      <c r="NXY704" s="121"/>
      <c r="NXZ704" s="121"/>
      <c r="NYA704" s="121"/>
      <c r="NYB704" s="121"/>
      <c r="NYC704" s="121"/>
      <c r="NYD704" s="121"/>
      <c r="NYE704" s="121"/>
      <c r="NYF704" s="121"/>
      <c r="NYG704" s="121"/>
      <c r="NYH704" s="121"/>
      <c r="NYI704" s="121"/>
      <c r="NYJ704" s="121"/>
      <c r="NYK704" s="121"/>
      <c r="NYL704" s="121"/>
      <c r="NYM704" s="121"/>
      <c r="NYN704" s="121"/>
      <c r="NYO704" s="121"/>
      <c r="NYP704" s="121"/>
      <c r="NYQ704" s="121"/>
      <c r="NYR704" s="121"/>
      <c r="NYS704" s="121"/>
      <c r="NYT704" s="121"/>
      <c r="NYU704" s="121"/>
      <c r="NYV704" s="121"/>
      <c r="NYW704" s="121"/>
      <c r="NYX704" s="121"/>
      <c r="NYY704" s="121"/>
      <c r="NYZ704" s="121"/>
      <c r="NZA704" s="121"/>
      <c r="NZB704" s="121"/>
      <c r="NZC704" s="121"/>
      <c r="NZD704" s="121"/>
      <c r="NZE704" s="121"/>
      <c r="NZF704" s="121"/>
      <c r="NZG704" s="121"/>
      <c r="NZH704" s="121"/>
      <c r="NZI704" s="121"/>
      <c r="NZJ704" s="121"/>
      <c r="NZK704" s="121"/>
      <c r="NZL704" s="121"/>
      <c r="NZM704" s="121"/>
      <c r="NZN704" s="121"/>
      <c r="NZO704" s="121"/>
      <c r="NZP704" s="121"/>
      <c r="NZQ704" s="121"/>
      <c r="NZR704" s="121"/>
      <c r="NZS704" s="121"/>
      <c r="NZT704" s="121"/>
      <c r="NZU704" s="121"/>
      <c r="NZV704" s="121"/>
      <c r="NZW704" s="121"/>
      <c r="NZX704" s="121"/>
      <c r="NZY704" s="121"/>
      <c r="NZZ704" s="121"/>
      <c r="OAA704" s="121"/>
      <c r="OAB704" s="121"/>
      <c r="OAC704" s="121"/>
      <c r="OAD704" s="121"/>
      <c r="OAE704" s="121"/>
      <c r="OAF704" s="121"/>
      <c r="OAG704" s="121"/>
      <c r="OAH704" s="121"/>
      <c r="OAI704" s="121"/>
      <c r="OAJ704" s="121"/>
      <c r="OAK704" s="121"/>
      <c r="OAL704" s="121"/>
      <c r="OAM704" s="121"/>
      <c r="OAN704" s="121"/>
      <c r="OAO704" s="121"/>
      <c r="OAP704" s="121"/>
      <c r="OAQ704" s="121"/>
      <c r="OAR704" s="121"/>
      <c r="OAS704" s="121"/>
      <c r="OAT704" s="121"/>
      <c r="OAU704" s="121"/>
      <c r="OAV704" s="121"/>
      <c r="OAW704" s="121"/>
      <c r="OAX704" s="121"/>
      <c r="OAY704" s="121"/>
      <c r="OAZ704" s="121"/>
      <c r="OBA704" s="121"/>
      <c r="OBB704" s="121"/>
      <c r="OBC704" s="121"/>
      <c r="OBD704" s="121"/>
      <c r="OBE704" s="121"/>
      <c r="OBF704" s="121"/>
      <c r="OBG704" s="121"/>
      <c r="OBH704" s="121"/>
      <c r="OBI704" s="121"/>
      <c r="OBJ704" s="121"/>
      <c r="OBK704" s="121"/>
      <c r="OBL704" s="121"/>
      <c r="OBM704" s="121"/>
      <c r="OBN704" s="121"/>
      <c r="OBO704" s="121"/>
      <c r="OBP704" s="121"/>
      <c r="OBQ704" s="121"/>
      <c r="OBR704" s="121"/>
      <c r="OBS704" s="121"/>
      <c r="OBT704" s="121"/>
      <c r="OBU704" s="121"/>
      <c r="OBV704" s="121"/>
      <c r="OBW704" s="121"/>
      <c r="OBX704" s="121"/>
      <c r="OBY704" s="121"/>
      <c r="OBZ704" s="121"/>
      <c r="OCA704" s="121"/>
      <c r="OCB704" s="121"/>
      <c r="OCC704" s="121"/>
      <c r="OCD704" s="121"/>
      <c r="OCE704" s="121"/>
      <c r="OCF704" s="121"/>
      <c r="OCG704" s="121"/>
      <c r="OCH704" s="121"/>
      <c r="OCI704" s="121"/>
      <c r="OCJ704" s="121"/>
      <c r="OCK704" s="121"/>
      <c r="OCL704" s="121"/>
      <c r="OCM704" s="121"/>
      <c r="OCN704" s="121"/>
      <c r="OCO704" s="121"/>
      <c r="OCP704" s="121"/>
      <c r="OCQ704" s="121"/>
      <c r="OCR704" s="121"/>
      <c r="OCS704" s="121"/>
      <c r="OCT704" s="121"/>
      <c r="OCU704" s="121"/>
      <c r="OCV704" s="121"/>
      <c r="OCW704" s="121"/>
      <c r="OCX704" s="121"/>
      <c r="OCY704" s="121"/>
      <c r="OCZ704" s="121"/>
      <c r="ODA704" s="121"/>
      <c r="ODB704" s="121"/>
      <c r="ODC704" s="121"/>
      <c r="ODD704" s="121"/>
      <c r="ODE704" s="121"/>
      <c r="ODF704" s="121"/>
      <c r="ODG704" s="121"/>
      <c r="ODH704" s="121"/>
      <c r="ODI704" s="121"/>
      <c r="ODJ704" s="121"/>
      <c r="ODK704" s="121"/>
      <c r="ODL704" s="121"/>
      <c r="ODM704" s="121"/>
      <c r="ODN704" s="121"/>
      <c r="ODO704" s="121"/>
      <c r="ODP704" s="121"/>
      <c r="ODQ704" s="121"/>
      <c r="ODR704" s="121"/>
      <c r="ODS704" s="121"/>
      <c r="ODT704" s="121"/>
      <c r="ODU704" s="121"/>
      <c r="ODV704" s="121"/>
      <c r="ODW704" s="121"/>
      <c r="ODX704" s="121"/>
      <c r="ODY704" s="121"/>
      <c r="ODZ704" s="121"/>
      <c r="OEA704" s="121"/>
      <c r="OEB704" s="121"/>
      <c r="OEC704" s="121"/>
      <c r="OED704" s="121"/>
      <c r="OEE704" s="121"/>
      <c r="OEF704" s="121"/>
      <c r="OEG704" s="121"/>
      <c r="OEH704" s="121"/>
      <c r="OEI704" s="121"/>
      <c r="OEJ704" s="121"/>
      <c r="OEK704" s="121"/>
      <c r="OEL704" s="121"/>
      <c r="OEM704" s="121"/>
      <c r="OEN704" s="121"/>
      <c r="OEO704" s="121"/>
      <c r="OEP704" s="121"/>
      <c r="OEQ704" s="121"/>
      <c r="OER704" s="121"/>
      <c r="OES704" s="121"/>
      <c r="OET704" s="121"/>
      <c r="OEU704" s="121"/>
      <c r="OEV704" s="121"/>
      <c r="OEW704" s="121"/>
      <c r="OEX704" s="121"/>
      <c r="OEY704" s="121"/>
      <c r="OEZ704" s="121"/>
      <c r="OFA704" s="121"/>
      <c r="OFB704" s="121"/>
      <c r="OFC704" s="121"/>
      <c r="OFD704" s="121"/>
      <c r="OFE704" s="121"/>
      <c r="OFF704" s="121"/>
      <c r="OFG704" s="121"/>
      <c r="OFH704" s="121"/>
      <c r="OFI704" s="121"/>
      <c r="OFJ704" s="121"/>
      <c r="OFK704" s="121"/>
      <c r="OFL704" s="121"/>
      <c r="OFM704" s="121"/>
      <c r="OFN704" s="121"/>
      <c r="OFO704" s="121"/>
      <c r="OFP704" s="121"/>
      <c r="OFQ704" s="121"/>
      <c r="OFR704" s="121"/>
      <c r="OFS704" s="121"/>
      <c r="OFT704" s="121"/>
      <c r="OFU704" s="121"/>
      <c r="OFV704" s="121"/>
      <c r="OFW704" s="121"/>
      <c r="OFX704" s="121"/>
      <c r="OFY704" s="121"/>
      <c r="OFZ704" s="121"/>
      <c r="OGA704" s="121"/>
      <c r="OGB704" s="121"/>
      <c r="OGC704" s="121"/>
      <c r="OGD704" s="121"/>
      <c r="OGE704" s="121"/>
      <c r="OGF704" s="121"/>
      <c r="OGG704" s="121"/>
      <c r="OGH704" s="121"/>
      <c r="OGI704" s="121"/>
      <c r="OGJ704" s="121"/>
      <c r="OGK704" s="121"/>
      <c r="OGL704" s="121"/>
      <c r="OGM704" s="121"/>
      <c r="OGN704" s="121"/>
      <c r="OGO704" s="121"/>
      <c r="OGP704" s="121"/>
      <c r="OGQ704" s="121"/>
      <c r="OGR704" s="121"/>
      <c r="OGS704" s="121"/>
      <c r="OGT704" s="121"/>
      <c r="OGU704" s="121"/>
      <c r="OGV704" s="121"/>
      <c r="OGW704" s="121"/>
      <c r="OGX704" s="121"/>
      <c r="OGY704" s="121"/>
      <c r="OGZ704" s="121"/>
      <c r="OHA704" s="121"/>
      <c r="OHB704" s="121"/>
      <c r="OHC704" s="121"/>
      <c r="OHD704" s="121"/>
      <c r="OHE704" s="121"/>
      <c r="OHF704" s="121"/>
      <c r="OHG704" s="121"/>
      <c r="OHH704" s="121"/>
      <c r="OHI704" s="121"/>
      <c r="OHJ704" s="121"/>
      <c r="OHK704" s="121"/>
      <c r="OHL704" s="121"/>
      <c r="OHM704" s="121"/>
      <c r="OHN704" s="121"/>
      <c r="OHO704" s="121"/>
      <c r="OHP704" s="121"/>
      <c r="OHQ704" s="121"/>
      <c r="OHR704" s="121"/>
      <c r="OHS704" s="121"/>
      <c r="OHT704" s="121"/>
      <c r="OHU704" s="121"/>
      <c r="OHV704" s="121"/>
      <c r="OHW704" s="121"/>
      <c r="OHX704" s="121"/>
      <c r="OHY704" s="121"/>
      <c r="OHZ704" s="121"/>
      <c r="OIA704" s="121"/>
      <c r="OIB704" s="121"/>
      <c r="OIC704" s="121"/>
      <c r="OID704" s="121"/>
      <c r="OIE704" s="121"/>
      <c r="OIF704" s="121"/>
      <c r="OIG704" s="121"/>
      <c r="OIH704" s="121"/>
      <c r="OII704" s="121"/>
      <c r="OIJ704" s="121"/>
      <c r="OIK704" s="121"/>
      <c r="OIL704" s="121"/>
      <c r="OIM704" s="121"/>
      <c r="OIN704" s="121"/>
      <c r="OIO704" s="121"/>
      <c r="OIP704" s="121"/>
      <c r="OIQ704" s="121"/>
      <c r="OIR704" s="121"/>
      <c r="OIS704" s="121"/>
      <c r="OIT704" s="121"/>
      <c r="OIU704" s="121"/>
      <c r="OIV704" s="121"/>
      <c r="OIW704" s="121"/>
      <c r="OIX704" s="121"/>
      <c r="OIY704" s="121"/>
      <c r="OIZ704" s="121"/>
      <c r="OJA704" s="121"/>
      <c r="OJB704" s="121"/>
      <c r="OJC704" s="121"/>
      <c r="OJD704" s="121"/>
      <c r="OJE704" s="121"/>
      <c r="OJF704" s="121"/>
      <c r="OJG704" s="121"/>
      <c r="OJH704" s="121"/>
      <c r="OJI704" s="121"/>
      <c r="OJJ704" s="121"/>
      <c r="OJK704" s="121"/>
      <c r="OJL704" s="121"/>
      <c r="OJM704" s="121"/>
      <c r="OJN704" s="121"/>
      <c r="OJO704" s="121"/>
      <c r="OJP704" s="121"/>
      <c r="OJQ704" s="121"/>
      <c r="OJR704" s="121"/>
      <c r="OJS704" s="121"/>
      <c r="OJT704" s="121"/>
      <c r="OJU704" s="121"/>
      <c r="OJV704" s="121"/>
      <c r="OJW704" s="121"/>
      <c r="OJX704" s="121"/>
      <c r="OJY704" s="121"/>
      <c r="OJZ704" s="121"/>
      <c r="OKA704" s="121"/>
      <c r="OKB704" s="121"/>
      <c r="OKC704" s="121"/>
      <c r="OKD704" s="121"/>
      <c r="OKE704" s="121"/>
      <c r="OKF704" s="121"/>
      <c r="OKG704" s="121"/>
      <c r="OKH704" s="121"/>
      <c r="OKI704" s="121"/>
      <c r="OKJ704" s="121"/>
      <c r="OKK704" s="121"/>
      <c r="OKL704" s="121"/>
      <c r="OKM704" s="121"/>
      <c r="OKN704" s="121"/>
      <c r="OKO704" s="121"/>
      <c r="OKP704" s="121"/>
      <c r="OKQ704" s="121"/>
      <c r="OKR704" s="121"/>
      <c r="OKS704" s="121"/>
      <c r="OKT704" s="121"/>
      <c r="OKU704" s="121"/>
      <c r="OKV704" s="121"/>
      <c r="OKW704" s="121"/>
      <c r="OKX704" s="121"/>
      <c r="OKY704" s="121"/>
      <c r="OKZ704" s="121"/>
      <c r="OLA704" s="121"/>
      <c r="OLB704" s="121"/>
      <c r="OLC704" s="121"/>
      <c r="OLD704" s="121"/>
      <c r="OLE704" s="121"/>
      <c r="OLF704" s="121"/>
      <c r="OLG704" s="121"/>
      <c r="OLH704" s="121"/>
      <c r="OLI704" s="121"/>
      <c r="OLJ704" s="121"/>
      <c r="OLK704" s="121"/>
      <c r="OLL704" s="121"/>
      <c r="OLM704" s="121"/>
      <c r="OLN704" s="121"/>
      <c r="OLO704" s="121"/>
      <c r="OLP704" s="121"/>
      <c r="OLQ704" s="121"/>
      <c r="OLR704" s="121"/>
      <c r="OLS704" s="121"/>
      <c r="OLT704" s="121"/>
      <c r="OLU704" s="121"/>
      <c r="OLV704" s="121"/>
      <c r="OLW704" s="121"/>
      <c r="OLX704" s="121"/>
      <c r="OLY704" s="121"/>
      <c r="OLZ704" s="121"/>
      <c r="OMA704" s="121"/>
      <c r="OMB704" s="121"/>
      <c r="OMC704" s="121"/>
      <c r="OMD704" s="121"/>
      <c r="OME704" s="121"/>
      <c r="OMF704" s="121"/>
      <c r="OMG704" s="121"/>
      <c r="OMH704" s="121"/>
      <c r="OMI704" s="121"/>
      <c r="OMJ704" s="121"/>
      <c r="OMK704" s="121"/>
      <c r="OML704" s="121"/>
      <c r="OMM704" s="121"/>
      <c r="OMN704" s="121"/>
      <c r="OMO704" s="121"/>
      <c r="OMP704" s="121"/>
      <c r="OMQ704" s="121"/>
      <c r="OMR704" s="121"/>
      <c r="OMS704" s="121"/>
      <c r="OMT704" s="121"/>
      <c r="OMU704" s="121"/>
      <c r="OMV704" s="121"/>
      <c r="OMW704" s="121"/>
      <c r="OMX704" s="121"/>
      <c r="OMY704" s="121"/>
      <c r="OMZ704" s="121"/>
      <c r="ONA704" s="121"/>
      <c r="ONB704" s="121"/>
      <c r="ONC704" s="121"/>
      <c r="OND704" s="121"/>
      <c r="ONE704" s="121"/>
      <c r="ONF704" s="121"/>
      <c r="ONG704" s="121"/>
      <c r="ONH704" s="121"/>
      <c r="ONI704" s="121"/>
      <c r="ONJ704" s="121"/>
      <c r="ONK704" s="121"/>
      <c r="ONL704" s="121"/>
      <c r="ONM704" s="121"/>
      <c r="ONN704" s="121"/>
      <c r="ONO704" s="121"/>
      <c r="ONP704" s="121"/>
      <c r="ONQ704" s="121"/>
      <c r="ONR704" s="121"/>
      <c r="ONS704" s="121"/>
      <c r="ONT704" s="121"/>
      <c r="ONU704" s="121"/>
      <c r="ONV704" s="121"/>
      <c r="ONW704" s="121"/>
      <c r="ONX704" s="121"/>
      <c r="ONY704" s="121"/>
      <c r="ONZ704" s="121"/>
      <c r="OOA704" s="121"/>
      <c r="OOB704" s="121"/>
      <c r="OOC704" s="121"/>
      <c r="OOD704" s="121"/>
      <c r="OOE704" s="121"/>
      <c r="OOF704" s="121"/>
      <c r="OOG704" s="121"/>
      <c r="OOH704" s="121"/>
      <c r="OOI704" s="121"/>
      <c r="OOJ704" s="121"/>
      <c r="OOK704" s="121"/>
      <c r="OOL704" s="121"/>
      <c r="OOM704" s="121"/>
      <c r="OON704" s="121"/>
      <c r="OOO704" s="121"/>
      <c r="OOP704" s="121"/>
      <c r="OOQ704" s="121"/>
      <c r="OOR704" s="121"/>
      <c r="OOS704" s="121"/>
      <c r="OOT704" s="121"/>
      <c r="OOU704" s="121"/>
      <c r="OOV704" s="121"/>
      <c r="OOW704" s="121"/>
      <c r="OOX704" s="121"/>
      <c r="OOY704" s="121"/>
      <c r="OOZ704" s="121"/>
      <c r="OPA704" s="121"/>
      <c r="OPB704" s="121"/>
      <c r="OPC704" s="121"/>
      <c r="OPD704" s="121"/>
      <c r="OPE704" s="121"/>
      <c r="OPF704" s="121"/>
      <c r="OPG704" s="121"/>
      <c r="OPH704" s="121"/>
      <c r="OPI704" s="121"/>
      <c r="OPJ704" s="121"/>
      <c r="OPK704" s="121"/>
      <c r="OPL704" s="121"/>
      <c r="OPM704" s="121"/>
      <c r="OPN704" s="121"/>
      <c r="OPO704" s="121"/>
      <c r="OPP704" s="121"/>
      <c r="OPQ704" s="121"/>
      <c r="OPR704" s="121"/>
      <c r="OPS704" s="121"/>
      <c r="OPT704" s="121"/>
      <c r="OPU704" s="121"/>
      <c r="OPV704" s="121"/>
      <c r="OPW704" s="121"/>
      <c r="OPX704" s="121"/>
      <c r="OPY704" s="121"/>
      <c r="OPZ704" s="121"/>
      <c r="OQA704" s="121"/>
      <c r="OQB704" s="121"/>
      <c r="OQC704" s="121"/>
      <c r="OQD704" s="121"/>
      <c r="OQE704" s="121"/>
      <c r="OQF704" s="121"/>
      <c r="OQG704" s="121"/>
      <c r="OQH704" s="121"/>
      <c r="OQI704" s="121"/>
      <c r="OQJ704" s="121"/>
      <c r="OQK704" s="121"/>
      <c r="OQL704" s="121"/>
      <c r="OQM704" s="121"/>
      <c r="OQN704" s="121"/>
      <c r="OQO704" s="121"/>
      <c r="OQP704" s="121"/>
      <c r="OQQ704" s="121"/>
      <c r="OQR704" s="121"/>
      <c r="OQS704" s="121"/>
      <c r="OQT704" s="121"/>
      <c r="OQU704" s="121"/>
      <c r="OQV704" s="121"/>
      <c r="OQW704" s="121"/>
      <c r="OQX704" s="121"/>
      <c r="OQY704" s="121"/>
      <c r="OQZ704" s="121"/>
      <c r="ORA704" s="121"/>
      <c r="ORB704" s="121"/>
      <c r="ORC704" s="121"/>
      <c r="ORD704" s="121"/>
      <c r="ORE704" s="121"/>
      <c r="ORF704" s="121"/>
      <c r="ORG704" s="121"/>
      <c r="ORH704" s="121"/>
      <c r="ORI704" s="121"/>
      <c r="ORJ704" s="121"/>
      <c r="ORK704" s="121"/>
      <c r="ORL704" s="121"/>
      <c r="ORM704" s="121"/>
      <c r="ORN704" s="121"/>
      <c r="ORO704" s="121"/>
      <c r="ORP704" s="121"/>
      <c r="ORQ704" s="121"/>
      <c r="ORR704" s="121"/>
      <c r="ORS704" s="121"/>
      <c r="ORT704" s="121"/>
      <c r="ORU704" s="121"/>
      <c r="ORV704" s="121"/>
      <c r="ORW704" s="121"/>
      <c r="ORX704" s="121"/>
      <c r="ORY704" s="121"/>
      <c r="ORZ704" s="121"/>
      <c r="OSA704" s="121"/>
      <c r="OSB704" s="121"/>
      <c r="OSC704" s="121"/>
      <c r="OSD704" s="121"/>
      <c r="OSE704" s="121"/>
      <c r="OSF704" s="121"/>
      <c r="OSG704" s="121"/>
      <c r="OSH704" s="121"/>
      <c r="OSI704" s="121"/>
      <c r="OSJ704" s="121"/>
      <c r="OSK704" s="121"/>
      <c r="OSL704" s="121"/>
      <c r="OSM704" s="121"/>
      <c r="OSN704" s="121"/>
      <c r="OSO704" s="121"/>
      <c r="OSP704" s="121"/>
      <c r="OSQ704" s="121"/>
      <c r="OSR704" s="121"/>
      <c r="OSS704" s="121"/>
      <c r="OST704" s="121"/>
      <c r="OSU704" s="121"/>
      <c r="OSV704" s="121"/>
      <c r="OSW704" s="121"/>
      <c r="OSX704" s="121"/>
      <c r="OSY704" s="121"/>
      <c r="OSZ704" s="121"/>
      <c r="OTA704" s="121"/>
      <c r="OTB704" s="121"/>
      <c r="OTC704" s="121"/>
      <c r="OTD704" s="121"/>
      <c r="OTE704" s="121"/>
      <c r="OTF704" s="121"/>
      <c r="OTG704" s="121"/>
      <c r="OTH704" s="121"/>
      <c r="OTI704" s="121"/>
      <c r="OTJ704" s="121"/>
      <c r="OTK704" s="121"/>
      <c r="OTL704" s="121"/>
      <c r="OTM704" s="121"/>
      <c r="OTN704" s="121"/>
      <c r="OTO704" s="121"/>
      <c r="OTP704" s="121"/>
      <c r="OTQ704" s="121"/>
      <c r="OTR704" s="121"/>
      <c r="OTS704" s="121"/>
      <c r="OTT704" s="121"/>
      <c r="OTU704" s="121"/>
      <c r="OTV704" s="121"/>
      <c r="OTW704" s="121"/>
      <c r="OTX704" s="121"/>
      <c r="OTY704" s="121"/>
      <c r="OTZ704" s="121"/>
      <c r="OUA704" s="121"/>
      <c r="OUB704" s="121"/>
      <c r="OUC704" s="121"/>
      <c r="OUD704" s="121"/>
      <c r="OUE704" s="121"/>
      <c r="OUF704" s="121"/>
      <c r="OUG704" s="121"/>
      <c r="OUH704" s="121"/>
      <c r="OUI704" s="121"/>
      <c r="OUJ704" s="121"/>
      <c r="OUK704" s="121"/>
      <c r="OUL704" s="121"/>
      <c r="OUM704" s="121"/>
      <c r="OUN704" s="121"/>
      <c r="OUO704" s="121"/>
      <c r="OUP704" s="121"/>
      <c r="OUQ704" s="121"/>
      <c r="OUR704" s="121"/>
      <c r="OUS704" s="121"/>
      <c r="OUT704" s="121"/>
      <c r="OUU704" s="121"/>
      <c r="OUV704" s="121"/>
      <c r="OUW704" s="121"/>
      <c r="OUX704" s="121"/>
      <c r="OUY704" s="121"/>
      <c r="OUZ704" s="121"/>
      <c r="OVA704" s="121"/>
      <c r="OVB704" s="121"/>
      <c r="OVC704" s="121"/>
      <c r="OVD704" s="121"/>
      <c r="OVE704" s="121"/>
      <c r="OVF704" s="121"/>
      <c r="OVG704" s="121"/>
      <c r="OVH704" s="121"/>
      <c r="OVI704" s="121"/>
      <c r="OVJ704" s="121"/>
      <c r="OVK704" s="121"/>
      <c r="OVL704" s="121"/>
      <c r="OVM704" s="121"/>
      <c r="OVN704" s="121"/>
      <c r="OVO704" s="121"/>
      <c r="OVP704" s="121"/>
      <c r="OVQ704" s="121"/>
      <c r="OVR704" s="121"/>
      <c r="OVS704" s="121"/>
      <c r="OVT704" s="121"/>
      <c r="OVU704" s="121"/>
      <c r="OVV704" s="121"/>
      <c r="OVW704" s="121"/>
      <c r="OVX704" s="121"/>
      <c r="OVY704" s="121"/>
      <c r="OVZ704" s="121"/>
      <c r="OWA704" s="121"/>
      <c r="OWB704" s="121"/>
      <c r="OWC704" s="121"/>
      <c r="OWD704" s="121"/>
      <c r="OWE704" s="121"/>
      <c r="OWF704" s="121"/>
      <c r="OWG704" s="121"/>
      <c r="OWH704" s="121"/>
      <c r="OWI704" s="121"/>
      <c r="OWJ704" s="121"/>
      <c r="OWK704" s="121"/>
      <c r="OWL704" s="121"/>
      <c r="OWM704" s="121"/>
      <c r="OWN704" s="121"/>
      <c r="OWO704" s="121"/>
      <c r="OWP704" s="121"/>
      <c r="OWQ704" s="121"/>
      <c r="OWR704" s="121"/>
      <c r="OWS704" s="121"/>
      <c r="OWT704" s="121"/>
      <c r="OWU704" s="121"/>
      <c r="OWV704" s="121"/>
      <c r="OWW704" s="121"/>
      <c r="OWX704" s="121"/>
      <c r="OWY704" s="121"/>
      <c r="OWZ704" s="121"/>
      <c r="OXA704" s="121"/>
      <c r="OXB704" s="121"/>
      <c r="OXC704" s="121"/>
      <c r="OXD704" s="121"/>
      <c r="OXE704" s="121"/>
      <c r="OXF704" s="121"/>
      <c r="OXG704" s="121"/>
      <c r="OXH704" s="121"/>
      <c r="OXI704" s="121"/>
      <c r="OXJ704" s="121"/>
      <c r="OXK704" s="121"/>
      <c r="OXL704" s="121"/>
      <c r="OXM704" s="121"/>
      <c r="OXN704" s="121"/>
      <c r="OXO704" s="121"/>
      <c r="OXP704" s="121"/>
      <c r="OXQ704" s="121"/>
      <c r="OXR704" s="121"/>
      <c r="OXS704" s="121"/>
      <c r="OXT704" s="121"/>
      <c r="OXU704" s="121"/>
      <c r="OXV704" s="121"/>
      <c r="OXW704" s="121"/>
      <c r="OXX704" s="121"/>
      <c r="OXY704" s="121"/>
      <c r="OXZ704" s="121"/>
      <c r="OYA704" s="121"/>
      <c r="OYB704" s="121"/>
      <c r="OYC704" s="121"/>
      <c r="OYD704" s="121"/>
      <c r="OYE704" s="121"/>
      <c r="OYF704" s="121"/>
      <c r="OYG704" s="121"/>
      <c r="OYH704" s="121"/>
      <c r="OYI704" s="121"/>
      <c r="OYJ704" s="121"/>
      <c r="OYK704" s="121"/>
      <c r="OYL704" s="121"/>
      <c r="OYM704" s="121"/>
      <c r="OYN704" s="121"/>
      <c r="OYO704" s="121"/>
      <c r="OYP704" s="121"/>
      <c r="OYQ704" s="121"/>
      <c r="OYR704" s="121"/>
      <c r="OYS704" s="121"/>
      <c r="OYT704" s="121"/>
      <c r="OYU704" s="121"/>
      <c r="OYV704" s="121"/>
      <c r="OYW704" s="121"/>
      <c r="OYX704" s="121"/>
      <c r="OYY704" s="121"/>
      <c r="OYZ704" s="121"/>
      <c r="OZA704" s="121"/>
      <c r="OZB704" s="121"/>
      <c r="OZC704" s="121"/>
      <c r="OZD704" s="121"/>
      <c r="OZE704" s="121"/>
      <c r="OZF704" s="121"/>
      <c r="OZG704" s="121"/>
      <c r="OZH704" s="121"/>
      <c r="OZI704" s="121"/>
      <c r="OZJ704" s="121"/>
      <c r="OZK704" s="121"/>
      <c r="OZL704" s="121"/>
      <c r="OZM704" s="121"/>
      <c r="OZN704" s="121"/>
      <c r="OZO704" s="121"/>
      <c r="OZP704" s="121"/>
      <c r="OZQ704" s="121"/>
      <c r="OZR704" s="121"/>
      <c r="OZS704" s="121"/>
      <c r="OZT704" s="121"/>
      <c r="OZU704" s="121"/>
      <c r="OZV704" s="121"/>
      <c r="OZW704" s="121"/>
      <c r="OZX704" s="121"/>
      <c r="OZY704" s="121"/>
      <c r="OZZ704" s="121"/>
      <c r="PAA704" s="121"/>
      <c r="PAB704" s="121"/>
      <c r="PAC704" s="121"/>
      <c r="PAD704" s="121"/>
      <c r="PAE704" s="121"/>
      <c r="PAF704" s="121"/>
      <c r="PAG704" s="121"/>
      <c r="PAH704" s="121"/>
      <c r="PAI704" s="121"/>
      <c r="PAJ704" s="121"/>
      <c r="PAK704" s="121"/>
      <c r="PAL704" s="121"/>
      <c r="PAM704" s="121"/>
      <c r="PAN704" s="121"/>
      <c r="PAO704" s="121"/>
      <c r="PAP704" s="121"/>
      <c r="PAQ704" s="121"/>
      <c r="PAR704" s="121"/>
      <c r="PAS704" s="121"/>
      <c r="PAT704" s="121"/>
      <c r="PAU704" s="121"/>
      <c r="PAV704" s="121"/>
      <c r="PAW704" s="121"/>
      <c r="PAX704" s="121"/>
      <c r="PAY704" s="121"/>
      <c r="PAZ704" s="121"/>
      <c r="PBA704" s="121"/>
      <c r="PBB704" s="121"/>
      <c r="PBC704" s="121"/>
      <c r="PBD704" s="121"/>
      <c r="PBE704" s="121"/>
      <c r="PBF704" s="121"/>
      <c r="PBG704" s="121"/>
      <c r="PBH704" s="121"/>
      <c r="PBI704" s="121"/>
      <c r="PBJ704" s="121"/>
      <c r="PBK704" s="121"/>
      <c r="PBL704" s="121"/>
      <c r="PBM704" s="121"/>
      <c r="PBN704" s="121"/>
      <c r="PBO704" s="121"/>
      <c r="PBP704" s="121"/>
      <c r="PBQ704" s="121"/>
      <c r="PBR704" s="121"/>
      <c r="PBS704" s="121"/>
      <c r="PBT704" s="121"/>
      <c r="PBU704" s="121"/>
      <c r="PBV704" s="121"/>
      <c r="PBW704" s="121"/>
      <c r="PBX704" s="121"/>
      <c r="PBY704" s="121"/>
      <c r="PBZ704" s="121"/>
      <c r="PCA704" s="121"/>
      <c r="PCB704" s="121"/>
      <c r="PCC704" s="121"/>
      <c r="PCD704" s="121"/>
      <c r="PCE704" s="121"/>
      <c r="PCF704" s="121"/>
      <c r="PCG704" s="121"/>
      <c r="PCH704" s="121"/>
      <c r="PCI704" s="121"/>
      <c r="PCJ704" s="121"/>
      <c r="PCK704" s="121"/>
      <c r="PCL704" s="121"/>
      <c r="PCM704" s="121"/>
      <c r="PCN704" s="121"/>
      <c r="PCO704" s="121"/>
      <c r="PCP704" s="121"/>
      <c r="PCQ704" s="121"/>
      <c r="PCR704" s="121"/>
      <c r="PCS704" s="121"/>
      <c r="PCT704" s="121"/>
      <c r="PCU704" s="121"/>
      <c r="PCV704" s="121"/>
      <c r="PCW704" s="121"/>
      <c r="PCX704" s="121"/>
      <c r="PCY704" s="121"/>
      <c r="PCZ704" s="121"/>
      <c r="PDA704" s="121"/>
      <c r="PDB704" s="121"/>
      <c r="PDC704" s="121"/>
      <c r="PDD704" s="121"/>
      <c r="PDE704" s="121"/>
      <c r="PDF704" s="121"/>
      <c r="PDG704" s="121"/>
      <c r="PDH704" s="121"/>
      <c r="PDI704" s="121"/>
      <c r="PDJ704" s="121"/>
      <c r="PDK704" s="121"/>
      <c r="PDL704" s="121"/>
      <c r="PDM704" s="121"/>
      <c r="PDN704" s="121"/>
      <c r="PDO704" s="121"/>
      <c r="PDP704" s="121"/>
      <c r="PDQ704" s="121"/>
      <c r="PDR704" s="121"/>
      <c r="PDS704" s="121"/>
      <c r="PDT704" s="121"/>
      <c r="PDU704" s="121"/>
      <c r="PDV704" s="121"/>
      <c r="PDW704" s="121"/>
      <c r="PDX704" s="121"/>
      <c r="PDY704" s="121"/>
      <c r="PDZ704" s="121"/>
      <c r="PEA704" s="121"/>
      <c r="PEB704" s="121"/>
      <c r="PEC704" s="121"/>
      <c r="PED704" s="121"/>
      <c r="PEE704" s="121"/>
      <c r="PEF704" s="121"/>
      <c r="PEG704" s="121"/>
      <c r="PEH704" s="121"/>
      <c r="PEI704" s="121"/>
      <c r="PEJ704" s="121"/>
      <c r="PEK704" s="121"/>
      <c r="PEL704" s="121"/>
      <c r="PEM704" s="121"/>
      <c r="PEN704" s="121"/>
      <c r="PEO704" s="121"/>
      <c r="PEP704" s="121"/>
      <c r="PEQ704" s="121"/>
      <c r="PER704" s="121"/>
      <c r="PES704" s="121"/>
      <c r="PET704" s="121"/>
      <c r="PEU704" s="121"/>
      <c r="PEV704" s="121"/>
      <c r="PEW704" s="121"/>
      <c r="PEX704" s="121"/>
      <c r="PEY704" s="121"/>
      <c r="PEZ704" s="121"/>
      <c r="PFA704" s="121"/>
      <c r="PFB704" s="121"/>
      <c r="PFC704" s="121"/>
      <c r="PFD704" s="121"/>
      <c r="PFE704" s="121"/>
      <c r="PFF704" s="121"/>
      <c r="PFG704" s="121"/>
      <c r="PFH704" s="121"/>
      <c r="PFI704" s="121"/>
      <c r="PFJ704" s="121"/>
      <c r="PFK704" s="121"/>
      <c r="PFL704" s="121"/>
      <c r="PFM704" s="121"/>
      <c r="PFN704" s="121"/>
      <c r="PFO704" s="121"/>
      <c r="PFP704" s="121"/>
      <c r="PFQ704" s="121"/>
      <c r="PFR704" s="121"/>
      <c r="PFS704" s="121"/>
      <c r="PFT704" s="121"/>
      <c r="PFU704" s="121"/>
      <c r="PFV704" s="121"/>
      <c r="PFW704" s="121"/>
      <c r="PFX704" s="121"/>
      <c r="PFY704" s="121"/>
      <c r="PFZ704" s="121"/>
      <c r="PGA704" s="121"/>
      <c r="PGB704" s="121"/>
      <c r="PGC704" s="121"/>
      <c r="PGD704" s="121"/>
      <c r="PGE704" s="121"/>
      <c r="PGF704" s="121"/>
      <c r="PGG704" s="121"/>
      <c r="PGH704" s="121"/>
      <c r="PGI704" s="121"/>
      <c r="PGJ704" s="121"/>
      <c r="PGK704" s="121"/>
      <c r="PGL704" s="121"/>
      <c r="PGM704" s="121"/>
      <c r="PGN704" s="121"/>
      <c r="PGO704" s="121"/>
      <c r="PGP704" s="121"/>
      <c r="PGQ704" s="121"/>
      <c r="PGR704" s="121"/>
      <c r="PGS704" s="121"/>
      <c r="PGT704" s="121"/>
      <c r="PGU704" s="121"/>
      <c r="PGV704" s="121"/>
      <c r="PGW704" s="121"/>
      <c r="PGX704" s="121"/>
      <c r="PGY704" s="121"/>
      <c r="PGZ704" s="121"/>
      <c r="PHA704" s="121"/>
      <c r="PHB704" s="121"/>
      <c r="PHC704" s="121"/>
      <c r="PHD704" s="121"/>
      <c r="PHE704" s="121"/>
      <c r="PHF704" s="121"/>
      <c r="PHG704" s="121"/>
      <c r="PHH704" s="121"/>
      <c r="PHI704" s="121"/>
      <c r="PHJ704" s="121"/>
      <c r="PHK704" s="121"/>
      <c r="PHL704" s="121"/>
      <c r="PHM704" s="121"/>
      <c r="PHN704" s="121"/>
      <c r="PHO704" s="121"/>
      <c r="PHP704" s="121"/>
      <c r="PHQ704" s="121"/>
      <c r="PHR704" s="121"/>
      <c r="PHS704" s="121"/>
      <c r="PHT704" s="121"/>
      <c r="PHU704" s="121"/>
      <c r="PHV704" s="121"/>
      <c r="PHW704" s="121"/>
      <c r="PHX704" s="121"/>
      <c r="PHY704" s="121"/>
      <c r="PHZ704" s="121"/>
      <c r="PIA704" s="121"/>
      <c r="PIB704" s="121"/>
      <c r="PIC704" s="121"/>
      <c r="PID704" s="121"/>
      <c r="PIE704" s="121"/>
      <c r="PIF704" s="121"/>
      <c r="PIG704" s="121"/>
      <c r="PIH704" s="121"/>
      <c r="PII704" s="121"/>
      <c r="PIJ704" s="121"/>
      <c r="PIK704" s="121"/>
      <c r="PIL704" s="121"/>
      <c r="PIM704" s="121"/>
      <c r="PIN704" s="121"/>
      <c r="PIO704" s="121"/>
      <c r="PIP704" s="121"/>
      <c r="PIQ704" s="121"/>
      <c r="PIR704" s="121"/>
      <c r="PIS704" s="121"/>
      <c r="PIT704" s="121"/>
      <c r="PIU704" s="121"/>
      <c r="PIV704" s="121"/>
      <c r="PIW704" s="121"/>
      <c r="PIX704" s="121"/>
      <c r="PIY704" s="121"/>
      <c r="PIZ704" s="121"/>
      <c r="PJA704" s="121"/>
      <c r="PJB704" s="121"/>
      <c r="PJC704" s="121"/>
      <c r="PJD704" s="121"/>
      <c r="PJE704" s="121"/>
      <c r="PJF704" s="121"/>
      <c r="PJG704" s="121"/>
      <c r="PJH704" s="121"/>
      <c r="PJI704" s="121"/>
      <c r="PJJ704" s="121"/>
      <c r="PJK704" s="121"/>
      <c r="PJL704" s="121"/>
      <c r="PJM704" s="121"/>
      <c r="PJN704" s="121"/>
      <c r="PJO704" s="121"/>
      <c r="PJP704" s="121"/>
      <c r="PJQ704" s="121"/>
      <c r="PJR704" s="121"/>
      <c r="PJS704" s="121"/>
      <c r="PJT704" s="121"/>
      <c r="PJU704" s="121"/>
      <c r="PJV704" s="121"/>
      <c r="PJW704" s="121"/>
      <c r="PJX704" s="121"/>
      <c r="PJY704" s="121"/>
      <c r="PJZ704" s="121"/>
      <c r="PKA704" s="121"/>
      <c r="PKB704" s="121"/>
      <c r="PKC704" s="121"/>
      <c r="PKD704" s="121"/>
      <c r="PKE704" s="121"/>
      <c r="PKF704" s="121"/>
      <c r="PKG704" s="121"/>
      <c r="PKH704" s="121"/>
      <c r="PKI704" s="121"/>
      <c r="PKJ704" s="121"/>
      <c r="PKK704" s="121"/>
      <c r="PKL704" s="121"/>
      <c r="PKM704" s="121"/>
      <c r="PKN704" s="121"/>
      <c r="PKO704" s="121"/>
      <c r="PKP704" s="121"/>
      <c r="PKQ704" s="121"/>
      <c r="PKR704" s="121"/>
      <c r="PKS704" s="121"/>
      <c r="PKT704" s="121"/>
      <c r="PKU704" s="121"/>
      <c r="PKV704" s="121"/>
      <c r="PKW704" s="121"/>
      <c r="PKX704" s="121"/>
      <c r="PKY704" s="121"/>
      <c r="PKZ704" s="121"/>
      <c r="PLA704" s="121"/>
      <c r="PLB704" s="121"/>
      <c r="PLC704" s="121"/>
      <c r="PLD704" s="121"/>
      <c r="PLE704" s="121"/>
      <c r="PLF704" s="121"/>
      <c r="PLG704" s="121"/>
      <c r="PLH704" s="121"/>
      <c r="PLI704" s="121"/>
      <c r="PLJ704" s="121"/>
      <c r="PLK704" s="121"/>
      <c r="PLL704" s="121"/>
      <c r="PLM704" s="121"/>
      <c r="PLN704" s="121"/>
      <c r="PLO704" s="121"/>
      <c r="PLP704" s="121"/>
      <c r="PLQ704" s="121"/>
      <c r="PLR704" s="121"/>
      <c r="PLS704" s="121"/>
      <c r="PLT704" s="121"/>
      <c r="PLU704" s="121"/>
      <c r="PLV704" s="121"/>
      <c r="PLW704" s="121"/>
      <c r="PLX704" s="121"/>
      <c r="PLY704" s="121"/>
      <c r="PLZ704" s="121"/>
      <c r="PMA704" s="121"/>
      <c r="PMB704" s="121"/>
      <c r="PMC704" s="121"/>
      <c r="PMD704" s="121"/>
      <c r="PME704" s="121"/>
      <c r="PMF704" s="121"/>
      <c r="PMG704" s="121"/>
      <c r="PMH704" s="121"/>
      <c r="PMI704" s="121"/>
      <c r="PMJ704" s="121"/>
      <c r="PMK704" s="121"/>
      <c r="PML704" s="121"/>
      <c r="PMM704" s="121"/>
      <c r="PMN704" s="121"/>
      <c r="PMO704" s="121"/>
      <c r="PMP704" s="121"/>
      <c r="PMQ704" s="121"/>
      <c r="PMR704" s="121"/>
      <c r="PMS704" s="121"/>
      <c r="PMT704" s="121"/>
      <c r="PMU704" s="121"/>
      <c r="PMV704" s="121"/>
      <c r="PMW704" s="121"/>
      <c r="PMX704" s="121"/>
      <c r="PMY704" s="121"/>
      <c r="PMZ704" s="121"/>
      <c r="PNA704" s="121"/>
      <c r="PNB704" s="121"/>
      <c r="PNC704" s="121"/>
      <c r="PND704" s="121"/>
      <c r="PNE704" s="121"/>
      <c r="PNF704" s="121"/>
      <c r="PNG704" s="121"/>
      <c r="PNH704" s="121"/>
      <c r="PNI704" s="121"/>
      <c r="PNJ704" s="121"/>
      <c r="PNK704" s="121"/>
      <c r="PNL704" s="121"/>
      <c r="PNM704" s="121"/>
      <c r="PNN704" s="121"/>
      <c r="PNO704" s="121"/>
      <c r="PNP704" s="121"/>
      <c r="PNQ704" s="121"/>
      <c r="PNR704" s="121"/>
      <c r="PNS704" s="121"/>
      <c r="PNT704" s="121"/>
      <c r="PNU704" s="121"/>
      <c r="PNV704" s="121"/>
      <c r="PNW704" s="121"/>
      <c r="PNX704" s="121"/>
      <c r="PNY704" s="121"/>
      <c r="PNZ704" s="121"/>
      <c r="POA704" s="121"/>
      <c r="POB704" s="121"/>
      <c r="POC704" s="121"/>
      <c r="POD704" s="121"/>
      <c r="POE704" s="121"/>
      <c r="POF704" s="121"/>
      <c r="POG704" s="121"/>
      <c r="POH704" s="121"/>
      <c r="POI704" s="121"/>
      <c r="POJ704" s="121"/>
      <c r="POK704" s="121"/>
      <c r="POL704" s="121"/>
      <c r="POM704" s="121"/>
      <c r="PON704" s="121"/>
      <c r="POO704" s="121"/>
      <c r="POP704" s="121"/>
      <c r="POQ704" s="121"/>
      <c r="POR704" s="121"/>
      <c r="POS704" s="121"/>
      <c r="POT704" s="121"/>
      <c r="POU704" s="121"/>
      <c r="POV704" s="121"/>
      <c r="POW704" s="121"/>
      <c r="POX704" s="121"/>
      <c r="POY704" s="121"/>
      <c r="POZ704" s="121"/>
      <c r="PPA704" s="121"/>
      <c r="PPB704" s="121"/>
      <c r="PPC704" s="121"/>
      <c r="PPD704" s="121"/>
      <c r="PPE704" s="121"/>
      <c r="PPF704" s="121"/>
      <c r="PPG704" s="121"/>
      <c r="PPH704" s="121"/>
      <c r="PPI704" s="121"/>
      <c r="PPJ704" s="121"/>
      <c r="PPK704" s="121"/>
      <c r="PPL704" s="121"/>
      <c r="PPM704" s="121"/>
      <c r="PPN704" s="121"/>
      <c r="PPO704" s="121"/>
      <c r="PPP704" s="121"/>
      <c r="PPQ704" s="121"/>
      <c r="PPR704" s="121"/>
      <c r="PPS704" s="121"/>
      <c r="PPT704" s="121"/>
      <c r="PPU704" s="121"/>
      <c r="PPV704" s="121"/>
      <c r="PPW704" s="121"/>
      <c r="PPX704" s="121"/>
      <c r="PPY704" s="121"/>
      <c r="PPZ704" s="121"/>
      <c r="PQA704" s="121"/>
      <c r="PQB704" s="121"/>
      <c r="PQC704" s="121"/>
      <c r="PQD704" s="121"/>
      <c r="PQE704" s="121"/>
      <c r="PQF704" s="121"/>
      <c r="PQG704" s="121"/>
      <c r="PQH704" s="121"/>
      <c r="PQI704" s="121"/>
      <c r="PQJ704" s="121"/>
      <c r="PQK704" s="121"/>
      <c r="PQL704" s="121"/>
      <c r="PQM704" s="121"/>
      <c r="PQN704" s="121"/>
      <c r="PQO704" s="121"/>
      <c r="PQP704" s="121"/>
      <c r="PQQ704" s="121"/>
      <c r="PQR704" s="121"/>
      <c r="PQS704" s="121"/>
      <c r="PQT704" s="121"/>
      <c r="PQU704" s="121"/>
      <c r="PQV704" s="121"/>
      <c r="PQW704" s="121"/>
      <c r="PQX704" s="121"/>
      <c r="PQY704" s="121"/>
      <c r="PQZ704" s="121"/>
      <c r="PRA704" s="121"/>
      <c r="PRB704" s="121"/>
      <c r="PRC704" s="121"/>
      <c r="PRD704" s="121"/>
      <c r="PRE704" s="121"/>
      <c r="PRF704" s="121"/>
      <c r="PRG704" s="121"/>
      <c r="PRH704" s="121"/>
      <c r="PRI704" s="121"/>
      <c r="PRJ704" s="121"/>
      <c r="PRK704" s="121"/>
      <c r="PRL704" s="121"/>
      <c r="PRM704" s="121"/>
      <c r="PRN704" s="121"/>
      <c r="PRO704" s="121"/>
      <c r="PRP704" s="121"/>
      <c r="PRQ704" s="121"/>
      <c r="PRR704" s="121"/>
      <c r="PRS704" s="121"/>
      <c r="PRT704" s="121"/>
      <c r="PRU704" s="121"/>
      <c r="PRV704" s="121"/>
      <c r="PRW704" s="121"/>
      <c r="PRX704" s="121"/>
      <c r="PRY704" s="121"/>
      <c r="PRZ704" s="121"/>
      <c r="PSA704" s="121"/>
      <c r="PSB704" s="121"/>
      <c r="PSC704" s="121"/>
      <c r="PSD704" s="121"/>
      <c r="PSE704" s="121"/>
      <c r="PSF704" s="121"/>
      <c r="PSG704" s="121"/>
      <c r="PSH704" s="121"/>
      <c r="PSI704" s="121"/>
      <c r="PSJ704" s="121"/>
      <c r="PSK704" s="121"/>
      <c r="PSL704" s="121"/>
      <c r="PSM704" s="121"/>
      <c r="PSN704" s="121"/>
      <c r="PSO704" s="121"/>
      <c r="PSP704" s="121"/>
      <c r="PSQ704" s="121"/>
      <c r="PSR704" s="121"/>
      <c r="PSS704" s="121"/>
      <c r="PST704" s="121"/>
      <c r="PSU704" s="121"/>
      <c r="PSV704" s="121"/>
      <c r="PSW704" s="121"/>
      <c r="PSX704" s="121"/>
      <c r="PSY704" s="121"/>
      <c r="PSZ704" s="121"/>
      <c r="PTA704" s="121"/>
      <c r="PTB704" s="121"/>
      <c r="PTC704" s="121"/>
      <c r="PTD704" s="121"/>
      <c r="PTE704" s="121"/>
      <c r="PTF704" s="121"/>
      <c r="PTG704" s="121"/>
      <c r="PTH704" s="121"/>
      <c r="PTI704" s="121"/>
      <c r="PTJ704" s="121"/>
      <c r="PTK704" s="121"/>
      <c r="PTL704" s="121"/>
      <c r="PTM704" s="121"/>
      <c r="PTN704" s="121"/>
      <c r="PTO704" s="121"/>
      <c r="PTP704" s="121"/>
      <c r="PTQ704" s="121"/>
      <c r="PTR704" s="121"/>
      <c r="PTS704" s="121"/>
      <c r="PTT704" s="121"/>
      <c r="PTU704" s="121"/>
      <c r="PTV704" s="121"/>
      <c r="PTW704" s="121"/>
      <c r="PTX704" s="121"/>
      <c r="PTY704" s="121"/>
      <c r="PTZ704" s="121"/>
      <c r="PUA704" s="121"/>
      <c r="PUB704" s="121"/>
      <c r="PUC704" s="121"/>
      <c r="PUD704" s="121"/>
      <c r="PUE704" s="121"/>
      <c r="PUF704" s="121"/>
      <c r="PUG704" s="121"/>
      <c r="PUH704" s="121"/>
      <c r="PUI704" s="121"/>
      <c r="PUJ704" s="121"/>
      <c r="PUK704" s="121"/>
      <c r="PUL704" s="121"/>
      <c r="PUM704" s="121"/>
      <c r="PUN704" s="121"/>
      <c r="PUO704" s="121"/>
      <c r="PUP704" s="121"/>
      <c r="PUQ704" s="121"/>
      <c r="PUR704" s="121"/>
      <c r="PUS704" s="121"/>
      <c r="PUT704" s="121"/>
      <c r="PUU704" s="121"/>
      <c r="PUV704" s="121"/>
      <c r="PUW704" s="121"/>
      <c r="PUX704" s="121"/>
      <c r="PUY704" s="121"/>
      <c r="PUZ704" s="121"/>
      <c r="PVA704" s="121"/>
      <c r="PVB704" s="121"/>
      <c r="PVC704" s="121"/>
      <c r="PVD704" s="121"/>
      <c r="PVE704" s="121"/>
      <c r="PVF704" s="121"/>
      <c r="PVG704" s="121"/>
      <c r="PVH704" s="121"/>
      <c r="PVI704" s="121"/>
      <c r="PVJ704" s="121"/>
      <c r="PVK704" s="121"/>
      <c r="PVL704" s="121"/>
      <c r="PVM704" s="121"/>
      <c r="PVN704" s="121"/>
      <c r="PVO704" s="121"/>
      <c r="PVP704" s="121"/>
      <c r="PVQ704" s="121"/>
      <c r="PVR704" s="121"/>
      <c r="PVS704" s="121"/>
      <c r="PVT704" s="121"/>
      <c r="PVU704" s="121"/>
      <c r="PVV704" s="121"/>
      <c r="PVW704" s="121"/>
      <c r="PVX704" s="121"/>
      <c r="PVY704" s="121"/>
      <c r="PVZ704" s="121"/>
      <c r="PWA704" s="121"/>
      <c r="PWB704" s="121"/>
      <c r="PWC704" s="121"/>
      <c r="PWD704" s="121"/>
      <c r="PWE704" s="121"/>
      <c r="PWF704" s="121"/>
      <c r="PWG704" s="121"/>
      <c r="PWH704" s="121"/>
      <c r="PWI704" s="121"/>
      <c r="PWJ704" s="121"/>
      <c r="PWK704" s="121"/>
      <c r="PWL704" s="121"/>
      <c r="PWM704" s="121"/>
      <c r="PWN704" s="121"/>
      <c r="PWO704" s="121"/>
      <c r="PWP704" s="121"/>
      <c r="PWQ704" s="121"/>
      <c r="PWR704" s="121"/>
      <c r="PWS704" s="121"/>
      <c r="PWT704" s="121"/>
      <c r="PWU704" s="121"/>
      <c r="PWV704" s="121"/>
      <c r="PWW704" s="121"/>
      <c r="PWX704" s="121"/>
      <c r="PWY704" s="121"/>
      <c r="PWZ704" s="121"/>
      <c r="PXA704" s="121"/>
      <c r="PXB704" s="121"/>
      <c r="PXC704" s="121"/>
      <c r="PXD704" s="121"/>
      <c r="PXE704" s="121"/>
      <c r="PXF704" s="121"/>
      <c r="PXG704" s="121"/>
      <c r="PXH704" s="121"/>
      <c r="PXI704" s="121"/>
      <c r="PXJ704" s="121"/>
      <c r="PXK704" s="121"/>
      <c r="PXL704" s="121"/>
      <c r="PXM704" s="121"/>
      <c r="PXN704" s="121"/>
      <c r="PXO704" s="121"/>
      <c r="PXP704" s="121"/>
      <c r="PXQ704" s="121"/>
      <c r="PXR704" s="121"/>
      <c r="PXS704" s="121"/>
      <c r="PXT704" s="121"/>
      <c r="PXU704" s="121"/>
      <c r="PXV704" s="121"/>
      <c r="PXW704" s="121"/>
      <c r="PXX704" s="121"/>
      <c r="PXY704" s="121"/>
      <c r="PXZ704" s="121"/>
      <c r="PYA704" s="121"/>
      <c r="PYB704" s="121"/>
      <c r="PYC704" s="121"/>
      <c r="PYD704" s="121"/>
      <c r="PYE704" s="121"/>
      <c r="PYF704" s="121"/>
      <c r="PYG704" s="121"/>
      <c r="PYH704" s="121"/>
      <c r="PYI704" s="121"/>
      <c r="PYJ704" s="121"/>
      <c r="PYK704" s="121"/>
      <c r="PYL704" s="121"/>
      <c r="PYM704" s="121"/>
      <c r="PYN704" s="121"/>
      <c r="PYO704" s="121"/>
      <c r="PYP704" s="121"/>
      <c r="PYQ704" s="121"/>
      <c r="PYR704" s="121"/>
      <c r="PYS704" s="121"/>
      <c r="PYT704" s="121"/>
      <c r="PYU704" s="121"/>
      <c r="PYV704" s="121"/>
      <c r="PYW704" s="121"/>
      <c r="PYX704" s="121"/>
      <c r="PYY704" s="121"/>
      <c r="PYZ704" s="121"/>
      <c r="PZA704" s="121"/>
      <c r="PZB704" s="121"/>
      <c r="PZC704" s="121"/>
      <c r="PZD704" s="121"/>
      <c r="PZE704" s="121"/>
      <c r="PZF704" s="121"/>
      <c r="PZG704" s="121"/>
      <c r="PZH704" s="121"/>
      <c r="PZI704" s="121"/>
      <c r="PZJ704" s="121"/>
      <c r="PZK704" s="121"/>
      <c r="PZL704" s="121"/>
      <c r="PZM704" s="121"/>
      <c r="PZN704" s="121"/>
      <c r="PZO704" s="121"/>
      <c r="PZP704" s="121"/>
      <c r="PZQ704" s="121"/>
      <c r="PZR704" s="121"/>
      <c r="PZS704" s="121"/>
      <c r="PZT704" s="121"/>
      <c r="PZU704" s="121"/>
      <c r="PZV704" s="121"/>
      <c r="PZW704" s="121"/>
      <c r="PZX704" s="121"/>
      <c r="PZY704" s="121"/>
      <c r="PZZ704" s="121"/>
      <c r="QAA704" s="121"/>
      <c r="QAB704" s="121"/>
      <c r="QAC704" s="121"/>
      <c r="QAD704" s="121"/>
      <c r="QAE704" s="121"/>
      <c r="QAF704" s="121"/>
      <c r="QAG704" s="121"/>
      <c r="QAH704" s="121"/>
      <c r="QAI704" s="121"/>
      <c r="QAJ704" s="121"/>
      <c r="QAK704" s="121"/>
      <c r="QAL704" s="121"/>
      <c r="QAM704" s="121"/>
      <c r="QAN704" s="121"/>
      <c r="QAO704" s="121"/>
      <c r="QAP704" s="121"/>
      <c r="QAQ704" s="121"/>
      <c r="QAR704" s="121"/>
      <c r="QAS704" s="121"/>
      <c r="QAT704" s="121"/>
      <c r="QAU704" s="121"/>
      <c r="QAV704" s="121"/>
      <c r="QAW704" s="121"/>
      <c r="QAX704" s="121"/>
      <c r="QAY704" s="121"/>
      <c r="QAZ704" s="121"/>
      <c r="QBA704" s="121"/>
      <c r="QBB704" s="121"/>
      <c r="QBC704" s="121"/>
      <c r="QBD704" s="121"/>
      <c r="QBE704" s="121"/>
      <c r="QBF704" s="121"/>
      <c r="QBG704" s="121"/>
      <c r="QBH704" s="121"/>
      <c r="QBI704" s="121"/>
      <c r="QBJ704" s="121"/>
      <c r="QBK704" s="121"/>
      <c r="QBL704" s="121"/>
      <c r="QBM704" s="121"/>
      <c r="QBN704" s="121"/>
      <c r="QBO704" s="121"/>
      <c r="QBP704" s="121"/>
      <c r="QBQ704" s="121"/>
      <c r="QBR704" s="121"/>
      <c r="QBS704" s="121"/>
      <c r="QBT704" s="121"/>
      <c r="QBU704" s="121"/>
      <c r="QBV704" s="121"/>
      <c r="QBW704" s="121"/>
      <c r="QBX704" s="121"/>
      <c r="QBY704" s="121"/>
      <c r="QBZ704" s="121"/>
      <c r="QCA704" s="121"/>
      <c r="QCB704" s="121"/>
      <c r="QCC704" s="121"/>
      <c r="QCD704" s="121"/>
      <c r="QCE704" s="121"/>
      <c r="QCF704" s="121"/>
      <c r="QCG704" s="121"/>
      <c r="QCH704" s="121"/>
      <c r="QCI704" s="121"/>
      <c r="QCJ704" s="121"/>
      <c r="QCK704" s="121"/>
      <c r="QCL704" s="121"/>
      <c r="QCM704" s="121"/>
      <c r="QCN704" s="121"/>
      <c r="QCO704" s="121"/>
      <c r="QCP704" s="121"/>
      <c r="QCQ704" s="121"/>
      <c r="QCR704" s="121"/>
      <c r="QCS704" s="121"/>
      <c r="QCT704" s="121"/>
      <c r="QCU704" s="121"/>
      <c r="QCV704" s="121"/>
      <c r="QCW704" s="121"/>
      <c r="QCX704" s="121"/>
      <c r="QCY704" s="121"/>
      <c r="QCZ704" s="121"/>
      <c r="QDA704" s="121"/>
      <c r="QDB704" s="121"/>
      <c r="QDC704" s="121"/>
      <c r="QDD704" s="121"/>
      <c r="QDE704" s="121"/>
      <c r="QDF704" s="121"/>
      <c r="QDG704" s="121"/>
      <c r="QDH704" s="121"/>
      <c r="QDI704" s="121"/>
      <c r="QDJ704" s="121"/>
      <c r="QDK704" s="121"/>
      <c r="QDL704" s="121"/>
      <c r="QDM704" s="121"/>
      <c r="QDN704" s="121"/>
      <c r="QDO704" s="121"/>
      <c r="QDP704" s="121"/>
      <c r="QDQ704" s="121"/>
      <c r="QDR704" s="121"/>
      <c r="QDS704" s="121"/>
      <c r="QDT704" s="121"/>
      <c r="QDU704" s="121"/>
      <c r="QDV704" s="121"/>
      <c r="QDW704" s="121"/>
      <c r="QDX704" s="121"/>
      <c r="QDY704" s="121"/>
      <c r="QDZ704" s="121"/>
      <c r="QEA704" s="121"/>
      <c r="QEB704" s="121"/>
      <c r="QEC704" s="121"/>
      <c r="QED704" s="121"/>
      <c r="QEE704" s="121"/>
      <c r="QEF704" s="121"/>
      <c r="QEG704" s="121"/>
      <c r="QEH704" s="121"/>
      <c r="QEI704" s="121"/>
      <c r="QEJ704" s="121"/>
      <c r="QEK704" s="121"/>
      <c r="QEL704" s="121"/>
      <c r="QEM704" s="121"/>
      <c r="QEN704" s="121"/>
      <c r="QEO704" s="121"/>
      <c r="QEP704" s="121"/>
      <c r="QEQ704" s="121"/>
      <c r="QER704" s="121"/>
      <c r="QES704" s="121"/>
      <c r="QET704" s="121"/>
      <c r="QEU704" s="121"/>
      <c r="QEV704" s="121"/>
      <c r="QEW704" s="121"/>
      <c r="QEX704" s="121"/>
      <c r="QEY704" s="121"/>
      <c r="QEZ704" s="121"/>
      <c r="QFA704" s="121"/>
      <c r="QFB704" s="121"/>
      <c r="QFC704" s="121"/>
      <c r="QFD704" s="121"/>
      <c r="QFE704" s="121"/>
      <c r="QFF704" s="121"/>
      <c r="QFG704" s="121"/>
      <c r="QFH704" s="121"/>
      <c r="QFI704" s="121"/>
      <c r="QFJ704" s="121"/>
      <c r="QFK704" s="121"/>
      <c r="QFL704" s="121"/>
      <c r="QFM704" s="121"/>
      <c r="QFN704" s="121"/>
      <c r="QFO704" s="121"/>
      <c r="QFP704" s="121"/>
      <c r="QFQ704" s="121"/>
      <c r="QFR704" s="121"/>
      <c r="QFS704" s="121"/>
      <c r="QFT704" s="121"/>
      <c r="QFU704" s="121"/>
      <c r="QFV704" s="121"/>
      <c r="QFW704" s="121"/>
      <c r="QFX704" s="121"/>
      <c r="QFY704" s="121"/>
      <c r="QFZ704" s="121"/>
      <c r="QGA704" s="121"/>
      <c r="QGB704" s="121"/>
      <c r="QGC704" s="121"/>
      <c r="QGD704" s="121"/>
      <c r="QGE704" s="121"/>
      <c r="QGF704" s="121"/>
      <c r="QGG704" s="121"/>
      <c r="QGH704" s="121"/>
      <c r="QGI704" s="121"/>
      <c r="QGJ704" s="121"/>
      <c r="QGK704" s="121"/>
      <c r="QGL704" s="121"/>
      <c r="QGM704" s="121"/>
      <c r="QGN704" s="121"/>
      <c r="QGO704" s="121"/>
      <c r="QGP704" s="121"/>
      <c r="QGQ704" s="121"/>
      <c r="QGR704" s="121"/>
      <c r="QGS704" s="121"/>
      <c r="QGT704" s="121"/>
      <c r="QGU704" s="121"/>
      <c r="QGV704" s="121"/>
      <c r="QGW704" s="121"/>
      <c r="QGX704" s="121"/>
      <c r="QGY704" s="121"/>
      <c r="QGZ704" s="121"/>
      <c r="QHA704" s="121"/>
      <c r="QHB704" s="121"/>
      <c r="QHC704" s="121"/>
      <c r="QHD704" s="121"/>
      <c r="QHE704" s="121"/>
      <c r="QHF704" s="121"/>
      <c r="QHG704" s="121"/>
      <c r="QHH704" s="121"/>
      <c r="QHI704" s="121"/>
      <c r="QHJ704" s="121"/>
      <c r="QHK704" s="121"/>
      <c r="QHL704" s="121"/>
      <c r="QHM704" s="121"/>
      <c r="QHN704" s="121"/>
      <c r="QHO704" s="121"/>
      <c r="QHP704" s="121"/>
      <c r="QHQ704" s="121"/>
      <c r="QHR704" s="121"/>
      <c r="QHS704" s="121"/>
      <c r="QHT704" s="121"/>
      <c r="QHU704" s="121"/>
      <c r="QHV704" s="121"/>
      <c r="QHW704" s="121"/>
      <c r="QHX704" s="121"/>
      <c r="QHY704" s="121"/>
      <c r="QHZ704" s="121"/>
      <c r="QIA704" s="121"/>
      <c r="QIB704" s="121"/>
      <c r="QIC704" s="121"/>
      <c r="QID704" s="121"/>
      <c r="QIE704" s="121"/>
      <c r="QIF704" s="121"/>
      <c r="QIG704" s="121"/>
      <c r="QIH704" s="121"/>
      <c r="QII704" s="121"/>
      <c r="QIJ704" s="121"/>
      <c r="QIK704" s="121"/>
      <c r="QIL704" s="121"/>
      <c r="QIM704" s="121"/>
      <c r="QIN704" s="121"/>
      <c r="QIO704" s="121"/>
      <c r="QIP704" s="121"/>
      <c r="QIQ704" s="121"/>
      <c r="QIR704" s="121"/>
      <c r="QIS704" s="121"/>
      <c r="QIT704" s="121"/>
      <c r="QIU704" s="121"/>
      <c r="QIV704" s="121"/>
      <c r="QIW704" s="121"/>
      <c r="QIX704" s="121"/>
      <c r="QIY704" s="121"/>
      <c r="QIZ704" s="121"/>
      <c r="QJA704" s="121"/>
      <c r="QJB704" s="121"/>
      <c r="QJC704" s="121"/>
      <c r="QJD704" s="121"/>
      <c r="QJE704" s="121"/>
      <c r="QJF704" s="121"/>
      <c r="QJG704" s="121"/>
      <c r="QJH704" s="121"/>
      <c r="QJI704" s="121"/>
      <c r="QJJ704" s="121"/>
      <c r="QJK704" s="121"/>
      <c r="QJL704" s="121"/>
      <c r="QJM704" s="121"/>
      <c r="QJN704" s="121"/>
      <c r="QJO704" s="121"/>
      <c r="QJP704" s="121"/>
      <c r="QJQ704" s="121"/>
      <c r="QJR704" s="121"/>
      <c r="QJS704" s="121"/>
      <c r="QJT704" s="121"/>
      <c r="QJU704" s="121"/>
      <c r="QJV704" s="121"/>
      <c r="QJW704" s="121"/>
      <c r="QJX704" s="121"/>
      <c r="QJY704" s="121"/>
      <c r="QJZ704" s="121"/>
      <c r="QKA704" s="121"/>
      <c r="QKB704" s="121"/>
      <c r="QKC704" s="121"/>
      <c r="QKD704" s="121"/>
      <c r="QKE704" s="121"/>
      <c r="QKF704" s="121"/>
      <c r="QKG704" s="121"/>
      <c r="QKH704" s="121"/>
      <c r="QKI704" s="121"/>
      <c r="QKJ704" s="121"/>
      <c r="QKK704" s="121"/>
      <c r="QKL704" s="121"/>
      <c r="QKM704" s="121"/>
      <c r="QKN704" s="121"/>
      <c r="QKO704" s="121"/>
      <c r="QKP704" s="121"/>
      <c r="QKQ704" s="121"/>
      <c r="QKR704" s="121"/>
      <c r="QKS704" s="121"/>
      <c r="QKT704" s="121"/>
      <c r="QKU704" s="121"/>
      <c r="QKV704" s="121"/>
      <c r="QKW704" s="121"/>
      <c r="QKX704" s="121"/>
      <c r="QKY704" s="121"/>
      <c r="QKZ704" s="121"/>
      <c r="QLA704" s="121"/>
      <c r="QLB704" s="121"/>
      <c r="QLC704" s="121"/>
      <c r="QLD704" s="121"/>
      <c r="QLE704" s="121"/>
      <c r="QLF704" s="121"/>
      <c r="QLG704" s="121"/>
      <c r="QLH704" s="121"/>
      <c r="QLI704" s="121"/>
      <c r="QLJ704" s="121"/>
      <c r="QLK704" s="121"/>
      <c r="QLL704" s="121"/>
      <c r="QLM704" s="121"/>
      <c r="QLN704" s="121"/>
      <c r="QLO704" s="121"/>
      <c r="QLP704" s="121"/>
      <c r="QLQ704" s="121"/>
      <c r="QLR704" s="121"/>
      <c r="QLS704" s="121"/>
      <c r="QLT704" s="121"/>
      <c r="QLU704" s="121"/>
      <c r="QLV704" s="121"/>
      <c r="QLW704" s="121"/>
      <c r="QLX704" s="121"/>
      <c r="QLY704" s="121"/>
      <c r="QLZ704" s="121"/>
      <c r="QMA704" s="121"/>
      <c r="QMB704" s="121"/>
      <c r="QMC704" s="121"/>
      <c r="QMD704" s="121"/>
      <c r="QME704" s="121"/>
      <c r="QMF704" s="121"/>
      <c r="QMG704" s="121"/>
      <c r="QMH704" s="121"/>
      <c r="QMI704" s="121"/>
      <c r="QMJ704" s="121"/>
      <c r="QMK704" s="121"/>
      <c r="QML704" s="121"/>
      <c r="QMM704" s="121"/>
      <c r="QMN704" s="121"/>
      <c r="QMO704" s="121"/>
      <c r="QMP704" s="121"/>
      <c r="QMQ704" s="121"/>
      <c r="QMR704" s="121"/>
      <c r="QMS704" s="121"/>
      <c r="QMT704" s="121"/>
      <c r="QMU704" s="121"/>
      <c r="QMV704" s="121"/>
      <c r="QMW704" s="121"/>
      <c r="QMX704" s="121"/>
      <c r="QMY704" s="121"/>
      <c r="QMZ704" s="121"/>
      <c r="QNA704" s="121"/>
      <c r="QNB704" s="121"/>
      <c r="QNC704" s="121"/>
      <c r="QND704" s="121"/>
      <c r="QNE704" s="121"/>
      <c r="QNF704" s="121"/>
      <c r="QNG704" s="121"/>
      <c r="QNH704" s="121"/>
      <c r="QNI704" s="121"/>
      <c r="QNJ704" s="121"/>
      <c r="QNK704" s="121"/>
      <c r="QNL704" s="121"/>
      <c r="QNM704" s="121"/>
      <c r="QNN704" s="121"/>
      <c r="QNO704" s="121"/>
      <c r="QNP704" s="121"/>
      <c r="QNQ704" s="121"/>
      <c r="QNR704" s="121"/>
      <c r="QNS704" s="121"/>
      <c r="QNT704" s="121"/>
      <c r="QNU704" s="121"/>
      <c r="QNV704" s="121"/>
      <c r="QNW704" s="121"/>
      <c r="QNX704" s="121"/>
      <c r="QNY704" s="121"/>
      <c r="QNZ704" s="121"/>
      <c r="QOA704" s="121"/>
      <c r="QOB704" s="121"/>
      <c r="QOC704" s="121"/>
      <c r="QOD704" s="121"/>
      <c r="QOE704" s="121"/>
      <c r="QOF704" s="121"/>
      <c r="QOG704" s="121"/>
      <c r="QOH704" s="121"/>
      <c r="QOI704" s="121"/>
      <c r="QOJ704" s="121"/>
      <c r="QOK704" s="121"/>
      <c r="QOL704" s="121"/>
      <c r="QOM704" s="121"/>
      <c r="QON704" s="121"/>
      <c r="QOO704" s="121"/>
      <c r="QOP704" s="121"/>
      <c r="QOQ704" s="121"/>
      <c r="QOR704" s="121"/>
      <c r="QOS704" s="121"/>
      <c r="QOT704" s="121"/>
      <c r="QOU704" s="121"/>
      <c r="QOV704" s="121"/>
      <c r="QOW704" s="121"/>
      <c r="QOX704" s="121"/>
      <c r="QOY704" s="121"/>
      <c r="QOZ704" s="121"/>
      <c r="QPA704" s="121"/>
      <c r="QPB704" s="121"/>
      <c r="QPC704" s="121"/>
      <c r="QPD704" s="121"/>
      <c r="QPE704" s="121"/>
      <c r="QPF704" s="121"/>
      <c r="QPG704" s="121"/>
      <c r="QPH704" s="121"/>
      <c r="QPI704" s="121"/>
      <c r="QPJ704" s="121"/>
      <c r="QPK704" s="121"/>
      <c r="QPL704" s="121"/>
      <c r="QPM704" s="121"/>
      <c r="QPN704" s="121"/>
      <c r="QPO704" s="121"/>
      <c r="QPP704" s="121"/>
      <c r="QPQ704" s="121"/>
      <c r="QPR704" s="121"/>
      <c r="QPS704" s="121"/>
      <c r="QPT704" s="121"/>
      <c r="QPU704" s="121"/>
      <c r="QPV704" s="121"/>
      <c r="QPW704" s="121"/>
      <c r="QPX704" s="121"/>
      <c r="QPY704" s="121"/>
      <c r="QPZ704" s="121"/>
      <c r="QQA704" s="121"/>
      <c r="QQB704" s="121"/>
      <c r="QQC704" s="121"/>
      <c r="QQD704" s="121"/>
      <c r="QQE704" s="121"/>
      <c r="QQF704" s="121"/>
      <c r="QQG704" s="121"/>
      <c r="QQH704" s="121"/>
      <c r="QQI704" s="121"/>
      <c r="QQJ704" s="121"/>
      <c r="QQK704" s="121"/>
      <c r="QQL704" s="121"/>
      <c r="QQM704" s="121"/>
      <c r="QQN704" s="121"/>
      <c r="QQO704" s="121"/>
      <c r="QQP704" s="121"/>
      <c r="QQQ704" s="121"/>
      <c r="QQR704" s="121"/>
      <c r="QQS704" s="121"/>
      <c r="QQT704" s="121"/>
      <c r="QQU704" s="121"/>
      <c r="QQV704" s="121"/>
      <c r="QQW704" s="121"/>
      <c r="QQX704" s="121"/>
      <c r="QQY704" s="121"/>
      <c r="QQZ704" s="121"/>
      <c r="QRA704" s="121"/>
      <c r="QRB704" s="121"/>
      <c r="QRC704" s="121"/>
      <c r="QRD704" s="121"/>
      <c r="QRE704" s="121"/>
      <c r="QRF704" s="121"/>
      <c r="QRG704" s="121"/>
      <c r="QRH704" s="121"/>
      <c r="QRI704" s="121"/>
      <c r="QRJ704" s="121"/>
      <c r="QRK704" s="121"/>
      <c r="QRL704" s="121"/>
      <c r="QRM704" s="121"/>
      <c r="QRN704" s="121"/>
      <c r="QRO704" s="121"/>
      <c r="QRP704" s="121"/>
      <c r="QRQ704" s="121"/>
      <c r="QRR704" s="121"/>
      <c r="QRS704" s="121"/>
      <c r="QRT704" s="121"/>
      <c r="QRU704" s="121"/>
      <c r="QRV704" s="121"/>
      <c r="QRW704" s="121"/>
      <c r="QRX704" s="121"/>
      <c r="QRY704" s="121"/>
      <c r="QRZ704" s="121"/>
      <c r="QSA704" s="121"/>
      <c r="QSB704" s="121"/>
      <c r="QSC704" s="121"/>
      <c r="QSD704" s="121"/>
      <c r="QSE704" s="121"/>
      <c r="QSF704" s="121"/>
      <c r="QSG704" s="121"/>
      <c r="QSH704" s="121"/>
      <c r="QSI704" s="121"/>
      <c r="QSJ704" s="121"/>
      <c r="QSK704" s="121"/>
      <c r="QSL704" s="121"/>
      <c r="QSM704" s="121"/>
      <c r="QSN704" s="121"/>
      <c r="QSO704" s="121"/>
      <c r="QSP704" s="121"/>
      <c r="QSQ704" s="121"/>
      <c r="QSR704" s="121"/>
      <c r="QSS704" s="121"/>
      <c r="QST704" s="121"/>
      <c r="QSU704" s="121"/>
      <c r="QSV704" s="121"/>
      <c r="QSW704" s="121"/>
      <c r="QSX704" s="121"/>
      <c r="QSY704" s="121"/>
      <c r="QSZ704" s="121"/>
      <c r="QTA704" s="121"/>
      <c r="QTB704" s="121"/>
      <c r="QTC704" s="121"/>
      <c r="QTD704" s="121"/>
      <c r="QTE704" s="121"/>
      <c r="QTF704" s="121"/>
      <c r="QTG704" s="121"/>
      <c r="QTH704" s="121"/>
      <c r="QTI704" s="121"/>
      <c r="QTJ704" s="121"/>
      <c r="QTK704" s="121"/>
      <c r="QTL704" s="121"/>
      <c r="QTM704" s="121"/>
      <c r="QTN704" s="121"/>
      <c r="QTO704" s="121"/>
      <c r="QTP704" s="121"/>
      <c r="QTQ704" s="121"/>
      <c r="QTR704" s="121"/>
      <c r="QTS704" s="121"/>
      <c r="QTT704" s="121"/>
      <c r="QTU704" s="121"/>
      <c r="QTV704" s="121"/>
      <c r="QTW704" s="121"/>
      <c r="QTX704" s="121"/>
      <c r="QTY704" s="121"/>
      <c r="QTZ704" s="121"/>
      <c r="QUA704" s="121"/>
      <c r="QUB704" s="121"/>
      <c r="QUC704" s="121"/>
      <c r="QUD704" s="121"/>
      <c r="QUE704" s="121"/>
      <c r="QUF704" s="121"/>
      <c r="QUG704" s="121"/>
      <c r="QUH704" s="121"/>
      <c r="QUI704" s="121"/>
      <c r="QUJ704" s="121"/>
      <c r="QUK704" s="121"/>
      <c r="QUL704" s="121"/>
      <c r="QUM704" s="121"/>
      <c r="QUN704" s="121"/>
      <c r="QUO704" s="121"/>
      <c r="QUP704" s="121"/>
      <c r="QUQ704" s="121"/>
      <c r="QUR704" s="121"/>
      <c r="QUS704" s="121"/>
      <c r="QUT704" s="121"/>
      <c r="QUU704" s="121"/>
      <c r="QUV704" s="121"/>
      <c r="QUW704" s="121"/>
      <c r="QUX704" s="121"/>
      <c r="QUY704" s="121"/>
      <c r="QUZ704" s="121"/>
      <c r="QVA704" s="121"/>
      <c r="QVB704" s="121"/>
      <c r="QVC704" s="121"/>
      <c r="QVD704" s="121"/>
      <c r="QVE704" s="121"/>
      <c r="QVF704" s="121"/>
      <c r="QVG704" s="121"/>
      <c r="QVH704" s="121"/>
      <c r="QVI704" s="121"/>
      <c r="QVJ704" s="121"/>
      <c r="QVK704" s="121"/>
      <c r="QVL704" s="121"/>
      <c r="QVM704" s="121"/>
      <c r="QVN704" s="121"/>
      <c r="QVO704" s="121"/>
      <c r="QVP704" s="121"/>
      <c r="QVQ704" s="121"/>
      <c r="QVR704" s="121"/>
      <c r="QVS704" s="121"/>
      <c r="QVT704" s="121"/>
      <c r="QVU704" s="121"/>
      <c r="QVV704" s="121"/>
      <c r="QVW704" s="121"/>
      <c r="QVX704" s="121"/>
      <c r="QVY704" s="121"/>
      <c r="QVZ704" s="121"/>
      <c r="QWA704" s="121"/>
      <c r="QWB704" s="121"/>
      <c r="QWC704" s="121"/>
      <c r="QWD704" s="121"/>
      <c r="QWE704" s="121"/>
      <c r="QWF704" s="121"/>
      <c r="QWG704" s="121"/>
      <c r="QWH704" s="121"/>
      <c r="QWI704" s="121"/>
      <c r="QWJ704" s="121"/>
      <c r="QWK704" s="121"/>
      <c r="QWL704" s="121"/>
      <c r="QWM704" s="121"/>
      <c r="QWN704" s="121"/>
      <c r="QWO704" s="121"/>
      <c r="QWP704" s="121"/>
      <c r="QWQ704" s="121"/>
      <c r="QWR704" s="121"/>
      <c r="QWS704" s="121"/>
      <c r="QWT704" s="121"/>
      <c r="QWU704" s="121"/>
      <c r="QWV704" s="121"/>
      <c r="QWW704" s="121"/>
      <c r="QWX704" s="121"/>
      <c r="QWY704" s="121"/>
      <c r="QWZ704" s="121"/>
      <c r="QXA704" s="121"/>
      <c r="QXB704" s="121"/>
      <c r="QXC704" s="121"/>
      <c r="QXD704" s="121"/>
      <c r="QXE704" s="121"/>
      <c r="QXF704" s="121"/>
      <c r="QXG704" s="121"/>
      <c r="QXH704" s="121"/>
      <c r="QXI704" s="121"/>
      <c r="QXJ704" s="121"/>
      <c r="QXK704" s="121"/>
      <c r="QXL704" s="121"/>
      <c r="QXM704" s="121"/>
      <c r="QXN704" s="121"/>
      <c r="QXO704" s="121"/>
      <c r="QXP704" s="121"/>
      <c r="QXQ704" s="121"/>
      <c r="QXR704" s="121"/>
      <c r="QXS704" s="121"/>
      <c r="QXT704" s="121"/>
      <c r="QXU704" s="121"/>
      <c r="QXV704" s="121"/>
      <c r="QXW704" s="121"/>
      <c r="QXX704" s="121"/>
      <c r="QXY704" s="121"/>
      <c r="QXZ704" s="121"/>
      <c r="QYA704" s="121"/>
      <c r="QYB704" s="121"/>
      <c r="QYC704" s="121"/>
      <c r="QYD704" s="121"/>
      <c r="QYE704" s="121"/>
      <c r="QYF704" s="121"/>
      <c r="QYG704" s="121"/>
      <c r="QYH704" s="121"/>
      <c r="QYI704" s="121"/>
      <c r="QYJ704" s="121"/>
      <c r="QYK704" s="121"/>
      <c r="QYL704" s="121"/>
      <c r="QYM704" s="121"/>
      <c r="QYN704" s="121"/>
      <c r="QYO704" s="121"/>
      <c r="QYP704" s="121"/>
      <c r="QYQ704" s="121"/>
      <c r="QYR704" s="121"/>
      <c r="QYS704" s="121"/>
      <c r="QYT704" s="121"/>
      <c r="QYU704" s="121"/>
      <c r="QYV704" s="121"/>
      <c r="QYW704" s="121"/>
      <c r="QYX704" s="121"/>
      <c r="QYY704" s="121"/>
      <c r="QYZ704" s="121"/>
      <c r="QZA704" s="121"/>
      <c r="QZB704" s="121"/>
      <c r="QZC704" s="121"/>
      <c r="QZD704" s="121"/>
      <c r="QZE704" s="121"/>
      <c r="QZF704" s="121"/>
      <c r="QZG704" s="121"/>
      <c r="QZH704" s="121"/>
      <c r="QZI704" s="121"/>
      <c r="QZJ704" s="121"/>
      <c r="QZK704" s="121"/>
      <c r="QZL704" s="121"/>
      <c r="QZM704" s="121"/>
      <c r="QZN704" s="121"/>
      <c r="QZO704" s="121"/>
      <c r="QZP704" s="121"/>
      <c r="QZQ704" s="121"/>
      <c r="QZR704" s="121"/>
      <c r="QZS704" s="121"/>
      <c r="QZT704" s="121"/>
      <c r="QZU704" s="121"/>
      <c r="QZV704" s="121"/>
      <c r="QZW704" s="121"/>
      <c r="QZX704" s="121"/>
      <c r="QZY704" s="121"/>
      <c r="QZZ704" s="121"/>
      <c r="RAA704" s="121"/>
      <c r="RAB704" s="121"/>
      <c r="RAC704" s="121"/>
      <c r="RAD704" s="121"/>
      <c r="RAE704" s="121"/>
      <c r="RAF704" s="121"/>
      <c r="RAG704" s="121"/>
      <c r="RAH704" s="121"/>
      <c r="RAI704" s="121"/>
      <c r="RAJ704" s="121"/>
      <c r="RAK704" s="121"/>
      <c r="RAL704" s="121"/>
      <c r="RAM704" s="121"/>
      <c r="RAN704" s="121"/>
      <c r="RAO704" s="121"/>
      <c r="RAP704" s="121"/>
      <c r="RAQ704" s="121"/>
      <c r="RAR704" s="121"/>
      <c r="RAS704" s="121"/>
      <c r="RAT704" s="121"/>
      <c r="RAU704" s="121"/>
      <c r="RAV704" s="121"/>
      <c r="RAW704" s="121"/>
      <c r="RAX704" s="121"/>
      <c r="RAY704" s="121"/>
      <c r="RAZ704" s="121"/>
      <c r="RBA704" s="121"/>
      <c r="RBB704" s="121"/>
      <c r="RBC704" s="121"/>
      <c r="RBD704" s="121"/>
      <c r="RBE704" s="121"/>
      <c r="RBF704" s="121"/>
      <c r="RBG704" s="121"/>
      <c r="RBH704" s="121"/>
      <c r="RBI704" s="121"/>
      <c r="RBJ704" s="121"/>
      <c r="RBK704" s="121"/>
      <c r="RBL704" s="121"/>
      <c r="RBM704" s="121"/>
      <c r="RBN704" s="121"/>
      <c r="RBO704" s="121"/>
      <c r="RBP704" s="121"/>
      <c r="RBQ704" s="121"/>
      <c r="RBR704" s="121"/>
      <c r="RBS704" s="121"/>
      <c r="RBT704" s="121"/>
      <c r="RBU704" s="121"/>
      <c r="RBV704" s="121"/>
      <c r="RBW704" s="121"/>
      <c r="RBX704" s="121"/>
      <c r="RBY704" s="121"/>
      <c r="RBZ704" s="121"/>
      <c r="RCA704" s="121"/>
      <c r="RCB704" s="121"/>
      <c r="RCC704" s="121"/>
      <c r="RCD704" s="121"/>
      <c r="RCE704" s="121"/>
      <c r="RCF704" s="121"/>
      <c r="RCG704" s="121"/>
      <c r="RCH704" s="121"/>
      <c r="RCI704" s="121"/>
      <c r="RCJ704" s="121"/>
      <c r="RCK704" s="121"/>
      <c r="RCL704" s="121"/>
      <c r="RCM704" s="121"/>
      <c r="RCN704" s="121"/>
      <c r="RCO704" s="121"/>
      <c r="RCP704" s="121"/>
      <c r="RCQ704" s="121"/>
      <c r="RCR704" s="121"/>
      <c r="RCS704" s="121"/>
      <c r="RCT704" s="121"/>
      <c r="RCU704" s="121"/>
      <c r="RCV704" s="121"/>
      <c r="RCW704" s="121"/>
      <c r="RCX704" s="121"/>
      <c r="RCY704" s="121"/>
      <c r="RCZ704" s="121"/>
      <c r="RDA704" s="121"/>
      <c r="RDB704" s="121"/>
      <c r="RDC704" s="121"/>
      <c r="RDD704" s="121"/>
      <c r="RDE704" s="121"/>
      <c r="RDF704" s="121"/>
      <c r="RDG704" s="121"/>
      <c r="RDH704" s="121"/>
      <c r="RDI704" s="121"/>
      <c r="RDJ704" s="121"/>
      <c r="RDK704" s="121"/>
      <c r="RDL704" s="121"/>
      <c r="RDM704" s="121"/>
      <c r="RDN704" s="121"/>
      <c r="RDO704" s="121"/>
      <c r="RDP704" s="121"/>
      <c r="RDQ704" s="121"/>
      <c r="RDR704" s="121"/>
      <c r="RDS704" s="121"/>
      <c r="RDT704" s="121"/>
      <c r="RDU704" s="121"/>
      <c r="RDV704" s="121"/>
      <c r="RDW704" s="121"/>
      <c r="RDX704" s="121"/>
      <c r="RDY704" s="121"/>
      <c r="RDZ704" s="121"/>
      <c r="REA704" s="121"/>
      <c r="REB704" s="121"/>
      <c r="REC704" s="121"/>
      <c r="RED704" s="121"/>
      <c r="REE704" s="121"/>
      <c r="REF704" s="121"/>
      <c r="REG704" s="121"/>
      <c r="REH704" s="121"/>
      <c r="REI704" s="121"/>
      <c r="REJ704" s="121"/>
      <c r="REK704" s="121"/>
      <c r="REL704" s="121"/>
      <c r="REM704" s="121"/>
      <c r="REN704" s="121"/>
      <c r="REO704" s="121"/>
      <c r="REP704" s="121"/>
      <c r="REQ704" s="121"/>
      <c r="RER704" s="121"/>
      <c r="RES704" s="121"/>
      <c r="RET704" s="121"/>
      <c r="REU704" s="121"/>
      <c r="REV704" s="121"/>
      <c r="REW704" s="121"/>
      <c r="REX704" s="121"/>
      <c r="REY704" s="121"/>
      <c r="REZ704" s="121"/>
      <c r="RFA704" s="121"/>
      <c r="RFB704" s="121"/>
      <c r="RFC704" s="121"/>
      <c r="RFD704" s="121"/>
      <c r="RFE704" s="121"/>
      <c r="RFF704" s="121"/>
      <c r="RFG704" s="121"/>
      <c r="RFH704" s="121"/>
      <c r="RFI704" s="121"/>
      <c r="RFJ704" s="121"/>
      <c r="RFK704" s="121"/>
      <c r="RFL704" s="121"/>
      <c r="RFM704" s="121"/>
      <c r="RFN704" s="121"/>
      <c r="RFO704" s="121"/>
      <c r="RFP704" s="121"/>
      <c r="RFQ704" s="121"/>
      <c r="RFR704" s="121"/>
      <c r="RFS704" s="121"/>
      <c r="RFT704" s="121"/>
      <c r="RFU704" s="121"/>
      <c r="RFV704" s="121"/>
      <c r="RFW704" s="121"/>
      <c r="RFX704" s="121"/>
      <c r="RFY704" s="121"/>
      <c r="RFZ704" s="121"/>
      <c r="RGA704" s="121"/>
      <c r="RGB704" s="121"/>
      <c r="RGC704" s="121"/>
      <c r="RGD704" s="121"/>
      <c r="RGE704" s="121"/>
      <c r="RGF704" s="121"/>
      <c r="RGG704" s="121"/>
      <c r="RGH704" s="121"/>
      <c r="RGI704" s="121"/>
      <c r="RGJ704" s="121"/>
      <c r="RGK704" s="121"/>
      <c r="RGL704" s="121"/>
      <c r="RGM704" s="121"/>
      <c r="RGN704" s="121"/>
      <c r="RGO704" s="121"/>
      <c r="RGP704" s="121"/>
      <c r="RGQ704" s="121"/>
      <c r="RGR704" s="121"/>
      <c r="RGS704" s="121"/>
      <c r="RGT704" s="121"/>
      <c r="RGU704" s="121"/>
      <c r="RGV704" s="121"/>
      <c r="RGW704" s="121"/>
      <c r="RGX704" s="121"/>
      <c r="RGY704" s="121"/>
      <c r="RGZ704" s="121"/>
      <c r="RHA704" s="121"/>
      <c r="RHB704" s="121"/>
      <c r="RHC704" s="121"/>
      <c r="RHD704" s="121"/>
      <c r="RHE704" s="121"/>
      <c r="RHF704" s="121"/>
      <c r="RHG704" s="121"/>
      <c r="RHH704" s="121"/>
      <c r="RHI704" s="121"/>
      <c r="RHJ704" s="121"/>
      <c r="RHK704" s="121"/>
      <c r="RHL704" s="121"/>
      <c r="RHM704" s="121"/>
      <c r="RHN704" s="121"/>
      <c r="RHO704" s="121"/>
      <c r="RHP704" s="121"/>
      <c r="RHQ704" s="121"/>
      <c r="RHR704" s="121"/>
      <c r="RHS704" s="121"/>
      <c r="RHT704" s="121"/>
      <c r="RHU704" s="121"/>
      <c r="RHV704" s="121"/>
      <c r="RHW704" s="121"/>
      <c r="RHX704" s="121"/>
      <c r="RHY704" s="121"/>
      <c r="RHZ704" s="121"/>
      <c r="RIA704" s="121"/>
      <c r="RIB704" s="121"/>
      <c r="RIC704" s="121"/>
      <c r="RID704" s="121"/>
      <c r="RIE704" s="121"/>
      <c r="RIF704" s="121"/>
      <c r="RIG704" s="121"/>
      <c r="RIH704" s="121"/>
      <c r="RII704" s="121"/>
      <c r="RIJ704" s="121"/>
      <c r="RIK704" s="121"/>
      <c r="RIL704" s="121"/>
      <c r="RIM704" s="121"/>
      <c r="RIN704" s="121"/>
      <c r="RIO704" s="121"/>
      <c r="RIP704" s="121"/>
      <c r="RIQ704" s="121"/>
      <c r="RIR704" s="121"/>
      <c r="RIS704" s="121"/>
      <c r="RIT704" s="121"/>
      <c r="RIU704" s="121"/>
      <c r="RIV704" s="121"/>
      <c r="RIW704" s="121"/>
      <c r="RIX704" s="121"/>
      <c r="RIY704" s="121"/>
      <c r="RIZ704" s="121"/>
      <c r="RJA704" s="121"/>
      <c r="RJB704" s="121"/>
      <c r="RJC704" s="121"/>
      <c r="RJD704" s="121"/>
      <c r="RJE704" s="121"/>
      <c r="RJF704" s="121"/>
      <c r="RJG704" s="121"/>
      <c r="RJH704" s="121"/>
      <c r="RJI704" s="121"/>
      <c r="RJJ704" s="121"/>
      <c r="RJK704" s="121"/>
      <c r="RJL704" s="121"/>
      <c r="RJM704" s="121"/>
      <c r="RJN704" s="121"/>
      <c r="RJO704" s="121"/>
      <c r="RJP704" s="121"/>
      <c r="RJQ704" s="121"/>
      <c r="RJR704" s="121"/>
      <c r="RJS704" s="121"/>
      <c r="RJT704" s="121"/>
      <c r="RJU704" s="121"/>
      <c r="RJV704" s="121"/>
      <c r="RJW704" s="121"/>
      <c r="RJX704" s="121"/>
      <c r="RJY704" s="121"/>
      <c r="RJZ704" s="121"/>
      <c r="RKA704" s="121"/>
      <c r="RKB704" s="121"/>
      <c r="RKC704" s="121"/>
      <c r="RKD704" s="121"/>
      <c r="RKE704" s="121"/>
      <c r="RKF704" s="121"/>
      <c r="RKG704" s="121"/>
      <c r="RKH704" s="121"/>
      <c r="RKI704" s="121"/>
      <c r="RKJ704" s="121"/>
      <c r="RKK704" s="121"/>
      <c r="RKL704" s="121"/>
      <c r="RKM704" s="121"/>
      <c r="RKN704" s="121"/>
      <c r="RKO704" s="121"/>
      <c r="RKP704" s="121"/>
      <c r="RKQ704" s="121"/>
      <c r="RKR704" s="121"/>
      <c r="RKS704" s="121"/>
      <c r="RKT704" s="121"/>
      <c r="RKU704" s="121"/>
      <c r="RKV704" s="121"/>
      <c r="RKW704" s="121"/>
      <c r="RKX704" s="121"/>
      <c r="RKY704" s="121"/>
      <c r="RKZ704" s="121"/>
      <c r="RLA704" s="121"/>
      <c r="RLB704" s="121"/>
      <c r="RLC704" s="121"/>
      <c r="RLD704" s="121"/>
      <c r="RLE704" s="121"/>
      <c r="RLF704" s="121"/>
      <c r="RLG704" s="121"/>
      <c r="RLH704" s="121"/>
      <c r="RLI704" s="121"/>
      <c r="RLJ704" s="121"/>
      <c r="RLK704" s="121"/>
      <c r="RLL704" s="121"/>
      <c r="RLM704" s="121"/>
      <c r="RLN704" s="121"/>
      <c r="RLO704" s="121"/>
      <c r="RLP704" s="121"/>
      <c r="RLQ704" s="121"/>
      <c r="RLR704" s="121"/>
      <c r="RLS704" s="121"/>
      <c r="RLT704" s="121"/>
      <c r="RLU704" s="121"/>
      <c r="RLV704" s="121"/>
      <c r="RLW704" s="121"/>
      <c r="RLX704" s="121"/>
      <c r="RLY704" s="121"/>
      <c r="RLZ704" s="121"/>
      <c r="RMA704" s="121"/>
      <c r="RMB704" s="121"/>
      <c r="RMC704" s="121"/>
      <c r="RMD704" s="121"/>
      <c r="RME704" s="121"/>
      <c r="RMF704" s="121"/>
      <c r="RMG704" s="121"/>
      <c r="RMH704" s="121"/>
      <c r="RMI704" s="121"/>
      <c r="RMJ704" s="121"/>
      <c r="RMK704" s="121"/>
      <c r="RML704" s="121"/>
      <c r="RMM704" s="121"/>
      <c r="RMN704" s="121"/>
      <c r="RMO704" s="121"/>
      <c r="RMP704" s="121"/>
      <c r="RMQ704" s="121"/>
      <c r="RMR704" s="121"/>
      <c r="RMS704" s="121"/>
      <c r="RMT704" s="121"/>
      <c r="RMU704" s="121"/>
      <c r="RMV704" s="121"/>
      <c r="RMW704" s="121"/>
      <c r="RMX704" s="121"/>
      <c r="RMY704" s="121"/>
      <c r="RMZ704" s="121"/>
      <c r="RNA704" s="121"/>
      <c r="RNB704" s="121"/>
      <c r="RNC704" s="121"/>
      <c r="RND704" s="121"/>
      <c r="RNE704" s="121"/>
      <c r="RNF704" s="121"/>
      <c r="RNG704" s="121"/>
      <c r="RNH704" s="121"/>
      <c r="RNI704" s="121"/>
      <c r="RNJ704" s="121"/>
      <c r="RNK704" s="121"/>
      <c r="RNL704" s="121"/>
      <c r="RNM704" s="121"/>
      <c r="RNN704" s="121"/>
      <c r="RNO704" s="121"/>
      <c r="RNP704" s="121"/>
      <c r="RNQ704" s="121"/>
      <c r="RNR704" s="121"/>
      <c r="RNS704" s="121"/>
      <c r="RNT704" s="121"/>
      <c r="RNU704" s="121"/>
      <c r="RNV704" s="121"/>
      <c r="RNW704" s="121"/>
      <c r="RNX704" s="121"/>
      <c r="RNY704" s="121"/>
      <c r="RNZ704" s="121"/>
      <c r="ROA704" s="121"/>
      <c r="ROB704" s="121"/>
      <c r="ROC704" s="121"/>
      <c r="ROD704" s="121"/>
      <c r="ROE704" s="121"/>
      <c r="ROF704" s="121"/>
      <c r="ROG704" s="121"/>
      <c r="ROH704" s="121"/>
      <c r="ROI704" s="121"/>
      <c r="ROJ704" s="121"/>
      <c r="ROK704" s="121"/>
      <c r="ROL704" s="121"/>
      <c r="ROM704" s="121"/>
      <c r="RON704" s="121"/>
      <c r="ROO704" s="121"/>
      <c r="ROP704" s="121"/>
      <c r="ROQ704" s="121"/>
      <c r="ROR704" s="121"/>
      <c r="ROS704" s="121"/>
      <c r="ROT704" s="121"/>
      <c r="ROU704" s="121"/>
      <c r="ROV704" s="121"/>
      <c r="ROW704" s="121"/>
      <c r="ROX704" s="121"/>
      <c r="ROY704" s="121"/>
      <c r="ROZ704" s="121"/>
      <c r="RPA704" s="121"/>
      <c r="RPB704" s="121"/>
      <c r="RPC704" s="121"/>
      <c r="RPD704" s="121"/>
      <c r="RPE704" s="121"/>
      <c r="RPF704" s="121"/>
      <c r="RPG704" s="121"/>
      <c r="RPH704" s="121"/>
      <c r="RPI704" s="121"/>
      <c r="RPJ704" s="121"/>
      <c r="RPK704" s="121"/>
      <c r="RPL704" s="121"/>
      <c r="RPM704" s="121"/>
      <c r="RPN704" s="121"/>
      <c r="RPO704" s="121"/>
      <c r="RPP704" s="121"/>
      <c r="RPQ704" s="121"/>
      <c r="RPR704" s="121"/>
      <c r="RPS704" s="121"/>
      <c r="RPT704" s="121"/>
      <c r="RPU704" s="121"/>
      <c r="RPV704" s="121"/>
      <c r="RPW704" s="121"/>
      <c r="RPX704" s="121"/>
      <c r="RPY704" s="121"/>
      <c r="RPZ704" s="121"/>
      <c r="RQA704" s="121"/>
      <c r="RQB704" s="121"/>
      <c r="RQC704" s="121"/>
      <c r="RQD704" s="121"/>
      <c r="RQE704" s="121"/>
      <c r="RQF704" s="121"/>
      <c r="RQG704" s="121"/>
      <c r="RQH704" s="121"/>
      <c r="RQI704" s="121"/>
      <c r="RQJ704" s="121"/>
      <c r="RQK704" s="121"/>
      <c r="RQL704" s="121"/>
      <c r="RQM704" s="121"/>
      <c r="RQN704" s="121"/>
      <c r="RQO704" s="121"/>
      <c r="RQP704" s="121"/>
      <c r="RQQ704" s="121"/>
      <c r="RQR704" s="121"/>
      <c r="RQS704" s="121"/>
      <c r="RQT704" s="121"/>
      <c r="RQU704" s="121"/>
      <c r="RQV704" s="121"/>
      <c r="RQW704" s="121"/>
      <c r="RQX704" s="121"/>
      <c r="RQY704" s="121"/>
      <c r="RQZ704" s="121"/>
      <c r="RRA704" s="121"/>
      <c r="RRB704" s="121"/>
      <c r="RRC704" s="121"/>
      <c r="RRD704" s="121"/>
      <c r="RRE704" s="121"/>
      <c r="RRF704" s="121"/>
      <c r="RRG704" s="121"/>
      <c r="RRH704" s="121"/>
      <c r="RRI704" s="121"/>
      <c r="RRJ704" s="121"/>
      <c r="RRK704" s="121"/>
      <c r="RRL704" s="121"/>
      <c r="RRM704" s="121"/>
      <c r="RRN704" s="121"/>
      <c r="RRO704" s="121"/>
      <c r="RRP704" s="121"/>
      <c r="RRQ704" s="121"/>
      <c r="RRR704" s="121"/>
      <c r="RRS704" s="121"/>
      <c r="RRT704" s="121"/>
      <c r="RRU704" s="121"/>
      <c r="RRV704" s="121"/>
      <c r="RRW704" s="121"/>
      <c r="RRX704" s="121"/>
      <c r="RRY704" s="121"/>
      <c r="RRZ704" s="121"/>
      <c r="RSA704" s="121"/>
      <c r="RSB704" s="121"/>
      <c r="RSC704" s="121"/>
      <c r="RSD704" s="121"/>
      <c r="RSE704" s="121"/>
      <c r="RSF704" s="121"/>
      <c r="RSG704" s="121"/>
      <c r="RSH704" s="121"/>
      <c r="RSI704" s="121"/>
      <c r="RSJ704" s="121"/>
      <c r="RSK704" s="121"/>
      <c r="RSL704" s="121"/>
      <c r="RSM704" s="121"/>
      <c r="RSN704" s="121"/>
      <c r="RSO704" s="121"/>
      <c r="RSP704" s="121"/>
      <c r="RSQ704" s="121"/>
      <c r="RSR704" s="121"/>
      <c r="RSS704" s="121"/>
      <c r="RST704" s="121"/>
      <c r="RSU704" s="121"/>
      <c r="RSV704" s="121"/>
      <c r="RSW704" s="121"/>
      <c r="RSX704" s="121"/>
      <c r="RSY704" s="121"/>
      <c r="RSZ704" s="121"/>
      <c r="RTA704" s="121"/>
      <c r="RTB704" s="121"/>
      <c r="RTC704" s="121"/>
      <c r="RTD704" s="121"/>
      <c r="RTE704" s="121"/>
      <c r="RTF704" s="121"/>
      <c r="RTG704" s="121"/>
      <c r="RTH704" s="121"/>
      <c r="RTI704" s="121"/>
      <c r="RTJ704" s="121"/>
      <c r="RTK704" s="121"/>
      <c r="RTL704" s="121"/>
      <c r="RTM704" s="121"/>
      <c r="RTN704" s="121"/>
      <c r="RTO704" s="121"/>
      <c r="RTP704" s="121"/>
      <c r="RTQ704" s="121"/>
      <c r="RTR704" s="121"/>
      <c r="RTS704" s="121"/>
      <c r="RTT704" s="121"/>
      <c r="RTU704" s="121"/>
      <c r="RTV704" s="121"/>
      <c r="RTW704" s="121"/>
      <c r="RTX704" s="121"/>
      <c r="RTY704" s="121"/>
      <c r="RTZ704" s="121"/>
      <c r="RUA704" s="121"/>
      <c r="RUB704" s="121"/>
      <c r="RUC704" s="121"/>
      <c r="RUD704" s="121"/>
      <c r="RUE704" s="121"/>
      <c r="RUF704" s="121"/>
      <c r="RUG704" s="121"/>
      <c r="RUH704" s="121"/>
      <c r="RUI704" s="121"/>
      <c r="RUJ704" s="121"/>
      <c r="RUK704" s="121"/>
      <c r="RUL704" s="121"/>
      <c r="RUM704" s="121"/>
      <c r="RUN704" s="121"/>
      <c r="RUO704" s="121"/>
      <c r="RUP704" s="121"/>
      <c r="RUQ704" s="121"/>
      <c r="RUR704" s="121"/>
      <c r="RUS704" s="121"/>
      <c r="RUT704" s="121"/>
      <c r="RUU704" s="121"/>
      <c r="RUV704" s="121"/>
      <c r="RUW704" s="121"/>
      <c r="RUX704" s="121"/>
      <c r="RUY704" s="121"/>
      <c r="RUZ704" s="121"/>
      <c r="RVA704" s="121"/>
      <c r="RVB704" s="121"/>
      <c r="RVC704" s="121"/>
      <c r="RVD704" s="121"/>
      <c r="RVE704" s="121"/>
      <c r="RVF704" s="121"/>
      <c r="RVG704" s="121"/>
      <c r="RVH704" s="121"/>
      <c r="RVI704" s="121"/>
      <c r="RVJ704" s="121"/>
      <c r="RVK704" s="121"/>
      <c r="RVL704" s="121"/>
      <c r="RVM704" s="121"/>
      <c r="RVN704" s="121"/>
      <c r="RVO704" s="121"/>
      <c r="RVP704" s="121"/>
      <c r="RVQ704" s="121"/>
      <c r="RVR704" s="121"/>
      <c r="RVS704" s="121"/>
      <c r="RVT704" s="121"/>
      <c r="RVU704" s="121"/>
      <c r="RVV704" s="121"/>
      <c r="RVW704" s="121"/>
      <c r="RVX704" s="121"/>
      <c r="RVY704" s="121"/>
      <c r="RVZ704" s="121"/>
      <c r="RWA704" s="121"/>
      <c r="RWB704" s="121"/>
      <c r="RWC704" s="121"/>
      <c r="RWD704" s="121"/>
      <c r="RWE704" s="121"/>
      <c r="RWF704" s="121"/>
      <c r="RWG704" s="121"/>
      <c r="RWH704" s="121"/>
      <c r="RWI704" s="121"/>
      <c r="RWJ704" s="121"/>
      <c r="RWK704" s="121"/>
      <c r="RWL704" s="121"/>
      <c r="RWM704" s="121"/>
      <c r="RWN704" s="121"/>
      <c r="RWO704" s="121"/>
      <c r="RWP704" s="121"/>
      <c r="RWQ704" s="121"/>
      <c r="RWR704" s="121"/>
      <c r="RWS704" s="121"/>
      <c r="RWT704" s="121"/>
      <c r="RWU704" s="121"/>
      <c r="RWV704" s="121"/>
      <c r="RWW704" s="121"/>
      <c r="RWX704" s="121"/>
      <c r="RWY704" s="121"/>
      <c r="RWZ704" s="121"/>
      <c r="RXA704" s="121"/>
      <c r="RXB704" s="121"/>
      <c r="RXC704" s="121"/>
      <c r="RXD704" s="121"/>
      <c r="RXE704" s="121"/>
      <c r="RXF704" s="121"/>
      <c r="RXG704" s="121"/>
      <c r="RXH704" s="121"/>
      <c r="RXI704" s="121"/>
      <c r="RXJ704" s="121"/>
      <c r="RXK704" s="121"/>
      <c r="RXL704" s="121"/>
      <c r="RXM704" s="121"/>
      <c r="RXN704" s="121"/>
      <c r="RXO704" s="121"/>
      <c r="RXP704" s="121"/>
      <c r="RXQ704" s="121"/>
      <c r="RXR704" s="121"/>
      <c r="RXS704" s="121"/>
      <c r="RXT704" s="121"/>
      <c r="RXU704" s="121"/>
      <c r="RXV704" s="121"/>
      <c r="RXW704" s="121"/>
      <c r="RXX704" s="121"/>
      <c r="RXY704" s="121"/>
      <c r="RXZ704" s="121"/>
      <c r="RYA704" s="121"/>
      <c r="RYB704" s="121"/>
      <c r="RYC704" s="121"/>
      <c r="RYD704" s="121"/>
      <c r="RYE704" s="121"/>
      <c r="RYF704" s="121"/>
      <c r="RYG704" s="121"/>
      <c r="RYH704" s="121"/>
      <c r="RYI704" s="121"/>
      <c r="RYJ704" s="121"/>
      <c r="RYK704" s="121"/>
      <c r="RYL704" s="121"/>
      <c r="RYM704" s="121"/>
      <c r="RYN704" s="121"/>
      <c r="RYO704" s="121"/>
      <c r="RYP704" s="121"/>
      <c r="RYQ704" s="121"/>
      <c r="RYR704" s="121"/>
      <c r="RYS704" s="121"/>
      <c r="RYT704" s="121"/>
      <c r="RYU704" s="121"/>
      <c r="RYV704" s="121"/>
      <c r="RYW704" s="121"/>
      <c r="RYX704" s="121"/>
      <c r="RYY704" s="121"/>
      <c r="RYZ704" s="121"/>
      <c r="RZA704" s="121"/>
      <c r="RZB704" s="121"/>
      <c r="RZC704" s="121"/>
      <c r="RZD704" s="121"/>
      <c r="RZE704" s="121"/>
      <c r="RZF704" s="121"/>
      <c r="RZG704" s="121"/>
      <c r="RZH704" s="121"/>
      <c r="RZI704" s="121"/>
      <c r="RZJ704" s="121"/>
      <c r="RZK704" s="121"/>
      <c r="RZL704" s="121"/>
      <c r="RZM704" s="121"/>
      <c r="RZN704" s="121"/>
      <c r="RZO704" s="121"/>
      <c r="RZP704" s="121"/>
      <c r="RZQ704" s="121"/>
      <c r="RZR704" s="121"/>
      <c r="RZS704" s="121"/>
      <c r="RZT704" s="121"/>
      <c r="RZU704" s="121"/>
      <c r="RZV704" s="121"/>
      <c r="RZW704" s="121"/>
      <c r="RZX704" s="121"/>
      <c r="RZY704" s="121"/>
      <c r="RZZ704" s="121"/>
      <c r="SAA704" s="121"/>
      <c r="SAB704" s="121"/>
      <c r="SAC704" s="121"/>
      <c r="SAD704" s="121"/>
      <c r="SAE704" s="121"/>
      <c r="SAF704" s="121"/>
      <c r="SAG704" s="121"/>
      <c r="SAH704" s="121"/>
      <c r="SAI704" s="121"/>
      <c r="SAJ704" s="121"/>
      <c r="SAK704" s="121"/>
      <c r="SAL704" s="121"/>
      <c r="SAM704" s="121"/>
      <c r="SAN704" s="121"/>
      <c r="SAO704" s="121"/>
      <c r="SAP704" s="121"/>
      <c r="SAQ704" s="121"/>
      <c r="SAR704" s="121"/>
      <c r="SAS704" s="121"/>
      <c r="SAT704" s="121"/>
      <c r="SAU704" s="121"/>
      <c r="SAV704" s="121"/>
      <c r="SAW704" s="121"/>
      <c r="SAX704" s="121"/>
      <c r="SAY704" s="121"/>
      <c r="SAZ704" s="121"/>
      <c r="SBA704" s="121"/>
      <c r="SBB704" s="121"/>
      <c r="SBC704" s="121"/>
      <c r="SBD704" s="121"/>
      <c r="SBE704" s="121"/>
      <c r="SBF704" s="121"/>
      <c r="SBG704" s="121"/>
      <c r="SBH704" s="121"/>
      <c r="SBI704" s="121"/>
      <c r="SBJ704" s="121"/>
      <c r="SBK704" s="121"/>
      <c r="SBL704" s="121"/>
      <c r="SBM704" s="121"/>
      <c r="SBN704" s="121"/>
      <c r="SBO704" s="121"/>
      <c r="SBP704" s="121"/>
      <c r="SBQ704" s="121"/>
      <c r="SBR704" s="121"/>
      <c r="SBS704" s="121"/>
      <c r="SBT704" s="121"/>
      <c r="SBU704" s="121"/>
      <c r="SBV704" s="121"/>
      <c r="SBW704" s="121"/>
      <c r="SBX704" s="121"/>
      <c r="SBY704" s="121"/>
      <c r="SBZ704" s="121"/>
      <c r="SCA704" s="121"/>
      <c r="SCB704" s="121"/>
      <c r="SCC704" s="121"/>
      <c r="SCD704" s="121"/>
      <c r="SCE704" s="121"/>
      <c r="SCF704" s="121"/>
      <c r="SCG704" s="121"/>
      <c r="SCH704" s="121"/>
      <c r="SCI704" s="121"/>
      <c r="SCJ704" s="121"/>
      <c r="SCK704" s="121"/>
      <c r="SCL704" s="121"/>
      <c r="SCM704" s="121"/>
      <c r="SCN704" s="121"/>
      <c r="SCO704" s="121"/>
      <c r="SCP704" s="121"/>
      <c r="SCQ704" s="121"/>
      <c r="SCR704" s="121"/>
      <c r="SCS704" s="121"/>
      <c r="SCT704" s="121"/>
      <c r="SCU704" s="121"/>
      <c r="SCV704" s="121"/>
      <c r="SCW704" s="121"/>
      <c r="SCX704" s="121"/>
      <c r="SCY704" s="121"/>
      <c r="SCZ704" s="121"/>
      <c r="SDA704" s="121"/>
      <c r="SDB704" s="121"/>
      <c r="SDC704" s="121"/>
      <c r="SDD704" s="121"/>
      <c r="SDE704" s="121"/>
      <c r="SDF704" s="121"/>
      <c r="SDG704" s="121"/>
      <c r="SDH704" s="121"/>
      <c r="SDI704" s="121"/>
      <c r="SDJ704" s="121"/>
      <c r="SDK704" s="121"/>
      <c r="SDL704" s="121"/>
      <c r="SDM704" s="121"/>
      <c r="SDN704" s="121"/>
      <c r="SDO704" s="121"/>
      <c r="SDP704" s="121"/>
      <c r="SDQ704" s="121"/>
      <c r="SDR704" s="121"/>
      <c r="SDS704" s="121"/>
      <c r="SDT704" s="121"/>
      <c r="SDU704" s="121"/>
      <c r="SDV704" s="121"/>
      <c r="SDW704" s="121"/>
      <c r="SDX704" s="121"/>
      <c r="SDY704" s="121"/>
      <c r="SDZ704" s="121"/>
      <c r="SEA704" s="121"/>
      <c r="SEB704" s="121"/>
      <c r="SEC704" s="121"/>
      <c r="SED704" s="121"/>
      <c r="SEE704" s="121"/>
      <c r="SEF704" s="121"/>
      <c r="SEG704" s="121"/>
      <c r="SEH704" s="121"/>
      <c r="SEI704" s="121"/>
      <c r="SEJ704" s="121"/>
      <c r="SEK704" s="121"/>
      <c r="SEL704" s="121"/>
      <c r="SEM704" s="121"/>
      <c r="SEN704" s="121"/>
      <c r="SEO704" s="121"/>
      <c r="SEP704" s="121"/>
      <c r="SEQ704" s="121"/>
      <c r="SER704" s="121"/>
      <c r="SES704" s="121"/>
      <c r="SET704" s="121"/>
      <c r="SEU704" s="121"/>
      <c r="SEV704" s="121"/>
      <c r="SEW704" s="121"/>
      <c r="SEX704" s="121"/>
      <c r="SEY704" s="121"/>
      <c r="SEZ704" s="121"/>
      <c r="SFA704" s="121"/>
      <c r="SFB704" s="121"/>
      <c r="SFC704" s="121"/>
      <c r="SFD704" s="121"/>
      <c r="SFE704" s="121"/>
      <c r="SFF704" s="121"/>
      <c r="SFG704" s="121"/>
      <c r="SFH704" s="121"/>
      <c r="SFI704" s="121"/>
      <c r="SFJ704" s="121"/>
      <c r="SFK704" s="121"/>
      <c r="SFL704" s="121"/>
      <c r="SFM704" s="121"/>
      <c r="SFN704" s="121"/>
      <c r="SFO704" s="121"/>
      <c r="SFP704" s="121"/>
      <c r="SFQ704" s="121"/>
      <c r="SFR704" s="121"/>
      <c r="SFS704" s="121"/>
      <c r="SFT704" s="121"/>
      <c r="SFU704" s="121"/>
      <c r="SFV704" s="121"/>
      <c r="SFW704" s="121"/>
      <c r="SFX704" s="121"/>
      <c r="SFY704" s="121"/>
      <c r="SFZ704" s="121"/>
      <c r="SGA704" s="121"/>
      <c r="SGB704" s="121"/>
      <c r="SGC704" s="121"/>
      <c r="SGD704" s="121"/>
      <c r="SGE704" s="121"/>
      <c r="SGF704" s="121"/>
      <c r="SGG704" s="121"/>
      <c r="SGH704" s="121"/>
      <c r="SGI704" s="121"/>
      <c r="SGJ704" s="121"/>
      <c r="SGK704" s="121"/>
      <c r="SGL704" s="121"/>
      <c r="SGM704" s="121"/>
      <c r="SGN704" s="121"/>
      <c r="SGO704" s="121"/>
      <c r="SGP704" s="121"/>
      <c r="SGQ704" s="121"/>
      <c r="SGR704" s="121"/>
      <c r="SGS704" s="121"/>
      <c r="SGT704" s="121"/>
      <c r="SGU704" s="121"/>
      <c r="SGV704" s="121"/>
      <c r="SGW704" s="121"/>
      <c r="SGX704" s="121"/>
      <c r="SGY704" s="121"/>
      <c r="SGZ704" s="121"/>
      <c r="SHA704" s="121"/>
      <c r="SHB704" s="121"/>
      <c r="SHC704" s="121"/>
      <c r="SHD704" s="121"/>
      <c r="SHE704" s="121"/>
      <c r="SHF704" s="121"/>
      <c r="SHG704" s="121"/>
      <c r="SHH704" s="121"/>
      <c r="SHI704" s="121"/>
      <c r="SHJ704" s="121"/>
      <c r="SHK704" s="121"/>
      <c r="SHL704" s="121"/>
      <c r="SHM704" s="121"/>
      <c r="SHN704" s="121"/>
      <c r="SHO704" s="121"/>
      <c r="SHP704" s="121"/>
      <c r="SHQ704" s="121"/>
      <c r="SHR704" s="121"/>
      <c r="SHS704" s="121"/>
      <c r="SHT704" s="121"/>
      <c r="SHU704" s="121"/>
      <c r="SHV704" s="121"/>
      <c r="SHW704" s="121"/>
      <c r="SHX704" s="121"/>
      <c r="SHY704" s="121"/>
      <c r="SHZ704" s="121"/>
      <c r="SIA704" s="121"/>
      <c r="SIB704" s="121"/>
      <c r="SIC704" s="121"/>
      <c r="SID704" s="121"/>
      <c r="SIE704" s="121"/>
      <c r="SIF704" s="121"/>
      <c r="SIG704" s="121"/>
      <c r="SIH704" s="121"/>
      <c r="SII704" s="121"/>
      <c r="SIJ704" s="121"/>
      <c r="SIK704" s="121"/>
      <c r="SIL704" s="121"/>
      <c r="SIM704" s="121"/>
      <c r="SIN704" s="121"/>
      <c r="SIO704" s="121"/>
      <c r="SIP704" s="121"/>
      <c r="SIQ704" s="121"/>
      <c r="SIR704" s="121"/>
      <c r="SIS704" s="121"/>
      <c r="SIT704" s="121"/>
      <c r="SIU704" s="121"/>
      <c r="SIV704" s="121"/>
      <c r="SIW704" s="121"/>
      <c r="SIX704" s="121"/>
      <c r="SIY704" s="121"/>
      <c r="SIZ704" s="121"/>
      <c r="SJA704" s="121"/>
      <c r="SJB704" s="121"/>
      <c r="SJC704" s="121"/>
      <c r="SJD704" s="121"/>
      <c r="SJE704" s="121"/>
      <c r="SJF704" s="121"/>
      <c r="SJG704" s="121"/>
      <c r="SJH704" s="121"/>
      <c r="SJI704" s="121"/>
      <c r="SJJ704" s="121"/>
      <c r="SJK704" s="121"/>
      <c r="SJL704" s="121"/>
      <c r="SJM704" s="121"/>
      <c r="SJN704" s="121"/>
      <c r="SJO704" s="121"/>
      <c r="SJP704" s="121"/>
      <c r="SJQ704" s="121"/>
      <c r="SJR704" s="121"/>
      <c r="SJS704" s="121"/>
      <c r="SJT704" s="121"/>
      <c r="SJU704" s="121"/>
      <c r="SJV704" s="121"/>
      <c r="SJW704" s="121"/>
      <c r="SJX704" s="121"/>
      <c r="SJY704" s="121"/>
      <c r="SJZ704" s="121"/>
      <c r="SKA704" s="121"/>
      <c r="SKB704" s="121"/>
      <c r="SKC704" s="121"/>
      <c r="SKD704" s="121"/>
      <c r="SKE704" s="121"/>
      <c r="SKF704" s="121"/>
      <c r="SKG704" s="121"/>
      <c r="SKH704" s="121"/>
      <c r="SKI704" s="121"/>
      <c r="SKJ704" s="121"/>
      <c r="SKK704" s="121"/>
      <c r="SKL704" s="121"/>
      <c r="SKM704" s="121"/>
      <c r="SKN704" s="121"/>
      <c r="SKO704" s="121"/>
      <c r="SKP704" s="121"/>
      <c r="SKQ704" s="121"/>
      <c r="SKR704" s="121"/>
      <c r="SKS704" s="121"/>
      <c r="SKT704" s="121"/>
      <c r="SKU704" s="121"/>
      <c r="SKV704" s="121"/>
      <c r="SKW704" s="121"/>
      <c r="SKX704" s="121"/>
      <c r="SKY704" s="121"/>
      <c r="SKZ704" s="121"/>
      <c r="SLA704" s="121"/>
      <c r="SLB704" s="121"/>
      <c r="SLC704" s="121"/>
      <c r="SLD704" s="121"/>
      <c r="SLE704" s="121"/>
      <c r="SLF704" s="121"/>
      <c r="SLG704" s="121"/>
      <c r="SLH704" s="121"/>
      <c r="SLI704" s="121"/>
      <c r="SLJ704" s="121"/>
      <c r="SLK704" s="121"/>
      <c r="SLL704" s="121"/>
      <c r="SLM704" s="121"/>
      <c r="SLN704" s="121"/>
      <c r="SLO704" s="121"/>
      <c r="SLP704" s="121"/>
      <c r="SLQ704" s="121"/>
      <c r="SLR704" s="121"/>
      <c r="SLS704" s="121"/>
      <c r="SLT704" s="121"/>
      <c r="SLU704" s="121"/>
      <c r="SLV704" s="121"/>
      <c r="SLW704" s="121"/>
      <c r="SLX704" s="121"/>
      <c r="SLY704" s="121"/>
      <c r="SLZ704" s="121"/>
      <c r="SMA704" s="121"/>
      <c r="SMB704" s="121"/>
      <c r="SMC704" s="121"/>
      <c r="SMD704" s="121"/>
      <c r="SME704" s="121"/>
      <c r="SMF704" s="121"/>
      <c r="SMG704" s="121"/>
      <c r="SMH704" s="121"/>
      <c r="SMI704" s="121"/>
      <c r="SMJ704" s="121"/>
      <c r="SMK704" s="121"/>
      <c r="SML704" s="121"/>
      <c r="SMM704" s="121"/>
      <c r="SMN704" s="121"/>
      <c r="SMO704" s="121"/>
      <c r="SMP704" s="121"/>
      <c r="SMQ704" s="121"/>
      <c r="SMR704" s="121"/>
      <c r="SMS704" s="121"/>
      <c r="SMT704" s="121"/>
      <c r="SMU704" s="121"/>
      <c r="SMV704" s="121"/>
      <c r="SMW704" s="121"/>
      <c r="SMX704" s="121"/>
      <c r="SMY704" s="121"/>
      <c r="SMZ704" s="121"/>
      <c r="SNA704" s="121"/>
      <c r="SNB704" s="121"/>
      <c r="SNC704" s="121"/>
      <c r="SND704" s="121"/>
      <c r="SNE704" s="121"/>
      <c r="SNF704" s="121"/>
      <c r="SNG704" s="121"/>
      <c r="SNH704" s="121"/>
      <c r="SNI704" s="121"/>
      <c r="SNJ704" s="121"/>
      <c r="SNK704" s="121"/>
      <c r="SNL704" s="121"/>
      <c r="SNM704" s="121"/>
      <c r="SNN704" s="121"/>
      <c r="SNO704" s="121"/>
      <c r="SNP704" s="121"/>
      <c r="SNQ704" s="121"/>
      <c r="SNR704" s="121"/>
      <c r="SNS704" s="121"/>
      <c r="SNT704" s="121"/>
      <c r="SNU704" s="121"/>
      <c r="SNV704" s="121"/>
      <c r="SNW704" s="121"/>
      <c r="SNX704" s="121"/>
      <c r="SNY704" s="121"/>
      <c r="SNZ704" s="121"/>
      <c r="SOA704" s="121"/>
      <c r="SOB704" s="121"/>
      <c r="SOC704" s="121"/>
      <c r="SOD704" s="121"/>
      <c r="SOE704" s="121"/>
      <c r="SOF704" s="121"/>
      <c r="SOG704" s="121"/>
      <c r="SOH704" s="121"/>
      <c r="SOI704" s="121"/>
      <c r="SOJ704" s="121"/>
      <c r="SOK704" s="121"/>
      <c r="SOL704" s="121"/>
      <c r="SOM704" s="121"/>
      <c r="SON704" s="121"/>
      <c r="SOO704" s="121"/>
      <c r="SOP704" s="121"/>
      <c r="SOQ704" s="121"/>
      <c r="SOR704" s="121"/>
      <c r="SOS704" s="121"/>
      <c r="SOT704" s="121"/>
      <c r="SOU704" s="121"/>
      <c r="SOV704" s="121"/>
      <c r="SOW704" s="121"/>
      <c r="SOX704" s="121"/>
      <c r="SOY704" s="121"/>
      <c r="SOZ704" s="121"/>
      <c r="SPA704" s="121"/>
      <c r="SPB704" s="121"/>
      <c r="SPC704" s="121"/>
      <c r="SPD704" s="121"/>
      <c r="SPE704" s="121"/>
      <c r="SPF704" s="121"/>
      <c r="SPG704" s="121"/>
      <c r="SPH704" s="121"/>
      <c r="SPI704" s="121"/>
      <c r="SPJ704" s="121"/>
      <c r="SPK704" s="121"/>
      <c r="SPL704" s="121"/>
      <c r="SPM704" s="121"/>
      <c r="SPN704" s="121"/>
      <c r="SPO704" s="121"/>
      <c r="SPP704" s="121"/>
      <c r="SPQ704" s="121"/>
      <c r="SPR704" s="121"/>
      <c r="SPS704" s="121"/>
      <c r="SPT704" s="121"/>
      <c r="SPU704" s="121"/>
      <c r="SPV704" s="121"/>
      <c r="SPW704" s="121"/>
      <c r="SPX704" s="121"/>
      <c r="SPY704" s="121"/>
      <c r="SPZ704" s="121"/>
      <c r="SQA704" s="121"/>
      <c r="SQB704" s="121"/>
      <c r="SQC704" s="121"/>
      <c r="SQD704" s="121"/>
      <c r="SQE704" s="121"/>
      <c r="SQF704" s="121"/>
      <c r="SQG704" s="121"/>
      <c r="SQH704" s="121"/>
      <c r="SQI704" s="121"/>
      <c r="SQJ704" s="121"/>
      <c r="SQK704" s="121"/>
      <c r="SQL704" s="121"/>
      <c r="SQM704" s="121"/>
      <c r="SQN704" s="121"/>
      <c r="SQO704" s="121"/>
      <c r="SQP704" s="121"/>
      <c r="SQQ704" s="121"/>
      <c r="SQR704" s="121"/>
      <c r="SQS704" s="121"/>
      <c r="SQT704" s="121"/>
      <c r="SQU704" s="121"/>
      <c r="SQV704" s="121"/>
      <c r="SQW704" s="121"/>
      <c r="SQX704" s="121"/>
      <c r="SQY704" s="121"/>
      <c r="SQZ704" s="121"/>
      <c r="SRA704" s="121"/>
      <c r="SRB704" s="121"/>
      <c r="SRC704" s="121"/>
      <c r="SRD704" s="121"/>
      <c r="SRE704" s="121"/>
      <c r="SRF704" s="121"/>
      <c r="SRG704" s="121"/>
      <c r="SRH704" s="121"/>
      <c r="SRI704" s="121"/>
      <c r="SRJ704" s="121"/>
      <c r="SRK704" s="121"/>
      <c r="SRL704" s="121"/>
      <c r="SRM704" s="121"/>
      <c r="SRN704" s="121"/>
      <c r="SRO704" s="121"/>
      <c r="SRP704" s="121"/>
      <c r="SRQ704" s="121"/>
      <c r="SRR704" s="121"/>
      <c r="SRS704" s="121"/>
      <c r="SRT704" s="121"/>
      <c r="SRU704" s="121"/>
      <c r="SRV704" s="121"/>
      <c r="SRW704" s="121"/>
      <c r="SRX704" s="121"/>
      <c r="SRY704" s="121"/>
      <c r="SRZ704" s="121"/>
      <c r="SSA704" s="121"/>
      <c r="SSB704" s="121"/>
      <c r="SSC704" s="121"/>
      <c r="SSD704" s="121"/>
      <c r="SSE704" s="121"/>
      <c r="SSF704" s="121"/>
      <c r="SSG704" s="121"/>
      <c r="SSH704" s="121"/>
      <c r="SSI704" s="121"/>
      <c r="SSJ704" s="121"/>
      <c r="SSK704" s="121"/>
      <c r="SSL704" s="121"/>
      <c r="SSM704" s="121"/>
      <c r="SSN704" s="121"/>
      <c r="SSO704" s="121"/>
      <c r="SSP704" s="121"/>
      <c r="SSQ704" s="121"/>
      <c r="SSR704" s="121"/>
      <c r="SSS704" s="121"/>
      <c r="SST704" s="121"/>
      <c r="SSU704" s="121"/>
      <c r="SSV704" s="121"/>
      <c r="SSW704" s="121"/>
      <c r="SSX704" s="121"/>
      <c r="SSY704" s="121"/>
      <c r="SSZ704" s="121"/>
      <c r="STA704" s="121"/>
      <c r="STB704" s="121"/>
      <c r="STC704" s="121"/>
      <c r="STD704" s="121"/>
      <c r="STE704" s="121"/>
      <c r="STF704" s="121"/>
      <c r="STG704" s="121"/>
      <c r="STH704" s="121"/>
      <c r="STI704" s="121"/>
      <c r="STJ704" s="121"/>
      <c r="STK704" s="121"/>
      <c r="STL704" s="121"/>
      <c r="STM704" s="121"/>
      <c r="STN704" s="121"/>
      <c r="STO704" s="121"/>
      <c r="STP704" s="121"/>
      <c r="STQ704" s="121"/>
      <c r="STR704" s="121"/>
      <c r="STS704" s="121"/>
      <c r="STT704" s="121"/>
      <c r="STU704" s="121"/>
      <c r="STV704" s="121"/>
      <c r="STW704" s="121"/>
      <c r="STX704" s="121"/>
      <c r="STY704" s="121"/>
      <c r="STZ704" s="121"/>
      <c r="SUA704" s="121"/>
      <c r="SUB704" s="121"/>
      <c r="SUC704" s="121"/>
      <c r="SUD704" s="121"/>
      <c r="SUE704" s="121"/>
      <c r="SUF704" s="121"/>
      <c r="SUG704" s="121"/>
      <c r="SUH704" s="121"/>
      <c r="SUI704" s="121"/>
      <c r="SUJ704" s="121"/>
      <c r="SUK704" s="121"/>
      <c r="SUL704" s="121"/>
      <c r="SUM704" s="121"/>
      <c r="SUN704" s="121"/>
      <c r="SUO704" s="121"/>
      <c r="SUP704" s="121"/>
      <c r="SUQ704" s="121"/>
      <c r="SUR704" s="121"/>
      <c r="SUS704" s="121"/>
      <c r="SUT704" s="121"/>
      <c r="SUU704" s="121"/>
      <c r="SUV704" s="121"/>
      <c r="SUW704" s="121"/>
      <c r="SUX704" s="121"/>
      <c r="SUY704" s="121"/>
      <c r="SUZ704" s="121"/>
      <c r="SVA704" s="121"/>
      <c r="SVB704" s="121"/>
      <c r="SVC704" s="121"/>
      <c r="SVD704" s="121"/>
      <c r="SVE704" s="121"/>
      <c r="SVF704" s="121"/>
      <c r="SVG704" s="121"/>
      <c r="SVH704" s="121"/>
      <c r="SVI704" s="121"/>
      <c r="SVJ704" s="121"/>
      <c r="SVK704" s="121"/>
      <c r="SVL704" s="121"/>
      <c r="SVM704" s="121"/>
      <c r="SVN704" s="121"/>
      <c r="SVO704" s="121"/>
      <c r="SVP704" s="121"/>
      <c r="SVQ704" s="121"/>
      <c r="SVR704" s="121"/>
      <c r="SVS704" s="121"/>
      <c r="SVT704" s="121"/>
      <c r="SVU704" s="121"/>
      <c r="SVV704" s="121"/>
      <c r="SVW704" s="121"/>
      <c r="SVX704" s="121"/>
      <c r="SVY704" s="121"/>
      <c r="SVZ704" s="121"/>
      <c r="SWA704" s="121"/>
      <c r="SWB704" s="121"/>
      <c r="SWC704" s="121"/>
      <c r="SWD704" s="121"/>
      <c r="SWE704" s="121"/>
      <c r="SWF704" s="121"/>
      <c r="SWG704" s="121"/>
      <c r="SWH704" s="121"/>
      <c r="SWI704" s="121"/>
      <c r="SWJ704" s="121"/>
      <c r="SWK704" s="121"/>
      <c r="SWL704" s="121"/>
      <c r="SWM704" s="121"/>
      <c r="SWN704" s="121"/>
      <c r="SWO704" s="121"/>
      <c r="SWP704" s="121"/>
      <c r="SWQ704" s="121"/>
      <c r="SWR704" s="121"/>
      <c r="SWS704" s="121"/>
      <c r="SWT704" s="121"/>
      <c r="SWU704" s="121"/>
      <c r="SWV704" s="121"/>
      <c r="SWW704" s="121"/>
      <c r="SWX704" s="121"/>
      <c r="SWY704" s="121"/>
      <c r="SWZ704" s="121"/>
      <c r="SXA704" s="121"/>
      <c r="SXB704" s="121"/>
      <c r="SXC704" s="121"/>
      <c r="SXD704" s="121"/>
      <c r="SXE704" s="121"/>
      <c r="SXF704" s="121"/>
      <c r="SXG704" s="121"/>
      <c r="SXH704" s="121"/>
      <c r="SXI704" s="121"/>
      <c r="SXJ704" s="121"/>
      <c r="SXK704" s="121"/>
      <c r="SXL704" s="121"/>
      <c r="SXM704" s="121"/>
      <c r="SXN704" s="121"/>
      <c r="SXO704" s="121"/>
      <c r="SXP704" s="121"/>
      <c r="SXQ704" s="121"/>
      <c r="SXR704" s="121"/>
      <c r="SXS704" s="121"/>
      <c r="SXT704" s="121"/>
      <c r="SXU704" s="121"/>
      <c r="SXV704" s="121"/>
      <c r="SXW704" s="121"/>
      <c r="SXX704" s="121"/>
      <c r="SXY704" s="121"/>
      <c r="SXZ704" s="121"/>
      <c r="SYA704" s="121"/>
      <c r="SYB704" s="121"/>
      <c r="SYC704" s="121"/>
      <c r="SYD704" s="121"/>
      <c r="SYE704" s="121"/>
      <c r="SYF704" s="121"/>
      <c r="SYG704" s="121"/>
      <c r="SYH704" s="121"/>
      <c r="SYI704" s="121"/>
      <c r="SYJ704" s="121"/>
      <c r="SYK704" s="121"/>
      <c r="SYL704" s="121"/>
      <c r="SYM704" s="121"/>
      <c r="SYN704" s="121"/>
      <c r="SYO704" s="121"/>
      <c r="SYP704" s="121"/>
      <c r="SYQ704" s="121"/>
      <c r="SYR704" s="121"/>
      <c r="SYS704" s="121"/>
      <c r="SYT704" s="121"/>
      <c r="SYU704" s="121"/>
      <c r="SYV704" s="121"/>
      <c r="SYW704" s="121"/>
      <c r="SYX704" s="121"/>
      <c r="SYY704" s="121"/>
      <c r="SYZ704" s="121"/>
      <c r="SZA704" s="121"/>
      <c r="SZB704" s="121"/>
      <c r="SZC704" s="121"/>
      <c r="SZD704" s="121"/>
      <c r="SZE704" s="121"/>
      <c r="SZF704" s="121"/>
      <c r="SZG704" s="121"/>
      <c r="SZH704" s="121"/>
      <c r="SZI704" s="121"/>
      <c r="SZJ704" s="121"/>
      <c r="SZK704" s="121"/>
      <c r="SZL704" s="121"/>
      <c r="SZM704" s="121"/>
      <c r="SZN704" s="121"/>
      <c r="SZO704" s="121"/>
      <c r="SZP704" s="121"/>
      <c r="SZQ704" s="121"/>
      <c r="SZR704" s="121"/>
      <c r="SZS704" s="121"/>
      <c r="SZT704" s="121"/>
      <c r="SZU704" s="121"/>
      <c r="SZV704" s="121"/>
      <c r="SZW704" s="121"/>
      <c r="SZX704" s="121"/>
      <c r="SZY704" s="121"/>
      <c r="SZZ704" s="121"/>
      <c r="TAA704" s="121"/>
      <c r="TAB704" s="121"/>
      <c r="TAC704" s="121"/>
      <c r="TAD704" s="121"/>
      <c r="TAE704" s="121"/>
      <c r="TAF704" s="121"/>
      <c r="TAG704" s="121"/>
      <c r="TAH704" s="121"/>
      <c r="TAI704" s="121"/>
      <c r="TAJ704" s="121"/>
      <c r="TAK704" s="121"/>
      <c r="TAL704" s="121"/>
      <c r="TAM704" s="121"/>
      <c r="TAN704" s="121"/>
      <c r="TAO704" s="121"/>
      <c r="TAP704" s="121"/>
      <c r="TAQ704" s="121"/>
      <c r="TAR704" s="121"/>
      <c r="TAS704" s="121"/>
      <c r="TAT704" s="121"/>
      <c r="TAU704" s="121"/>
      <c r="TAV704" s="121"/>
      <c r="TAW704" s="121"/>
      <c r="TAX704" s="121"/>
      <c r="TAY704" s="121"/>
      <c r="TAZ704" s="121"/>
      <c r="TBA704" s="121"/>
      <c r="TBB704" s="121"/>
      <c r="TBC704" s="121"/>
      <c r="TBD704" s="121"/>
      <c r="TBE704" s="121"/>
      <c r="TBF704" s="121"/>
      <c r="TBG704" s="121"/>
      <c r="TBH704" s="121"/>
      <c r="TBI704" s="121"/>
      <c r="TBJ704" s="121"/>
      <c r="TBK704" s="121"/>
      <c r="TBL704" s="121"/>
      <c r="TBM704" s="121"/>
      <c r="TBN704" s="121"/>
      <c r="TBO704" s="121"/>
      <c r="TBP704" s="121"/>
      <c r="TBQ704" s="121"/>
      <c r="TBR704" s="121"/>
      <c r="TBS704" s="121"/>
      <c r="TBT704" s="121"/>
      <c r="TBU704" s="121"/>
      <c r="TBV704" s="121"/>
      <c r="TBW704" s="121"/>
      <c r="TBX704" s="121"/>
      <c r="TBY704" s="121"/>
      <c r="TBZ704" s="121"/>
      <c r="TCA704" s="121"/>
      <c r="TCB704" s="121"/>
      <c r="TCC704" s="121"/>
      <c r="TCD704" s="121"/>
      <c r="TCE704" s="121"/>
      <c r="TCF704" s="121"/>
      <c r="TCG704" s="121"/>
      <c r="TCH704" s="121"/>
      <c r="TCI704" s="121"/>
      <c r="TCJ704" s="121"/>
      <c r="TCK704" s="121"/>
      <c r="TCL704" s="121"/>
      <c r="TCM704" s="121"/>
      <c r="TCN704" s="121"/>
      <c r="TCO704" s="121"/>
      <c r="TCP704" s="121"/>
      <c r="TCQ704" s="121"/>
      <c r="TCR704" s="121"/>
      <c r="TCS704" s="121"/>
      <c r="TCT704" s="121"/>
      <c r="TCU704" s="121"/>
      <c r="TCV704" s="121"/>
      <c r="TCW704" s="121"/>
      <c r="TCX704" s="121"/>
      <c r="TCY704" s="121"/>
      <c r="TCZ704" s="121"/>
      <c r="TDA704" s="121"/>
      <c r="TDB704" s="121"/>
      <c r="TDC704" s="121"/>
      <c r="TDD704" s="121"/>
      <c r="TDE704" s="121"/>
      <c r="TDF704" s="121"/>
      <c r="TDG704" s="121"/>
      <c r="TDH704" s="121"/>
      <c r="TDI704" s="121"/>
      <c r="TDJ704" s="121"/>
      <c r="TDK704" s="121"/>
      <c r="TDL704" s="121"/>
      <c r="TDM704" s="121"/>
      <c r="TDN704" s="121"/>
      <c r="TDO704" s="121"/>
      <c r="TDP704" s="121"/>
      <c r="TDQ704" s="121"/>
      <c r="TDR704" s="121"/>
      <c r="TDS704" s="121"/>
      <c r="TDT704" s="121"/>
      <c r="TDU704" s="121"/>
      <c r="TDV704" s="121"/>
      <c r="TDW704" s="121"/>
      <c r="TDX704" s="121"/>
      <c r="TDY704" s="121"/>
      <c r="TDZ704" s="121"/>
      <c r="TEA704" s="121"/>
      <c r="TEB704" s="121"/>
      <c r="TEC704" s="121"/>
      <c r="TED704" s="121"/>
      <c r="TEE704" s="121"/>
      <c r="TEF704" s="121"/>
      <c r="TEG704" s="121"/>
      <c r="TEH704" s="121"/>
      <c r="TEI704" s="121"/>
      <c r="TEJ704" s="121"/>
      <c r="TEK704" s="121"/>
      <c r="TEL704" s="121"/>
      <c r="TEM704" s="121"/>
      <c r="TEN704" s="121"/>
      <c r="TEO704" s="121"/>
      <c r="TEP704" s="121"/>
      <c r="TEQ704" s="121"/>
      <c r="TER704" s="121"/>
      <c r="TES704" s="121"/>
      <c r="TET704" s="121"/>
      <c r="TEU704" s="121"/>
      <c r="TEV704" s="121"/>
      <c r="TEW704" s="121"/>
      <c r="TEX704" s="121"/>
      <c r="TEY704" s="121"/>
      <c r="TEZ704" s="121"/>
      <c r="TFA704" s="121"/>
      <c r="TFB704" s="121"/>
      <c r="TFC704" s="121"/>
      <c r="TFD704" s="121"/>
      <c r="TFE704" s="121"/>
      <c r="TFF704" s="121"/>
      <c r="TFG704" s="121"/>
      <c r="TFH704" s="121"/>
      <c r="TFI704" s="121"/>
      <c r="TFJ704" s="121"/>
      <c r="TFK704" s="121"/>
      <c r="TFL704" s="121"/>
      <c r="TFM704" s="121"/>
      <c r="TFN704" s="121"/>
      <c r="TFO704" s="121"/>
      <c r="TFP704" s="121"/>
      <c r="TFQ704" s="121"/>
      <c r="TFR704" s="121"/>
      <c r="TFS704" s="121"/>
      <c r="TFT704" s="121"/>
      <c r="TFU704" s="121"/>
      <c r="TFV704" s="121"/>
      <c r="TFW704" s="121"/>
      <c r="TFX704" s="121"/>
      <c r="TFY704" s="121"/>
      <c r="TFZ704" s="121"/>
      <c r="TGA704" s="121"/>
      <c r="TGB704" s="121"/>
      <c r="TGC704" s="121"/>
      <c r="TGD704" s="121"/>
      <c r="TGE704" s="121"/>
      <c r="TGF704" s="121"/>
      <c r="TGG704" s="121"/>
      <c r="TGH704" s="121"/>
      <c r="TGI704" s="121"/>
      <c r="TGJ704" s="121"/>
      <c r="TGK704" s="121"/>
      <c r="TGL704" s="121"/>
      <c r="TGM704" s="121"/>
      <c r="TGN704" s="121"/>
      <c r="TGO704" s="121"/>
      <c r="TGP704" s="121"/>
      <c r="TGQ704" s="121"/>
      <c r="TGR704" s="121"/>
      <c r="TGS704" s="121"/>
      <c r="TGT704" s="121"/>
      <c r="TGU704" s="121"/>
      <c r="TGV704" s="121"/>
      <c r="TGW704" s="121"/>
      <c r="TGX704" s="121"/>
      <c r="TGY704" s="121"/>
      <c r="TGZ704" s="121"/>
      <c r="THA704" s="121"/>
      <c r="THB704" s="121"/>
      <c r="THC704" s="121"/>
      <c r="THD704" s="121"/>
      <c r="THE704" s="121"/>
      <c r="THF704" s="121"/>
      <c r="THG704" s="121"/>
      <c r="THH704" s="121"/>
      <c r="THI704" s="121"/>
      <c r="THJ704" s="121"/>
      <c r="THK704" s="121"/>
      <c r="THL704" s="121"/>
      <c r="THM704" s="121"/>
      <c r="THN704" s="121"/>
      <c r="THO704" s="121"/>
      <c r="THP704" s="121"/>
      <c r="THQ704" s="121"/>
      <c r="THR704" s="121"/>
      <c r="THS704" s="121"/>
      <c r="THT704" s="121"/>
      <c r="THU704" s="121"/>
      <c r="THV704" s="121"/>
      <c r="THW704" s="121"/>
      <c r="THX704" s="121"/>
      <c r="THY704" s="121"/>
      <c r="THZ704" s="121"/>
      <c r="TIA704" s="121"/>
      <c r="TIB704" s="121"/>
      <c r="TIC704" s="121"/>
      <c r="TID704" s="121"/>
      <c r="TIE704" s="121"/>
      <c r="TIF704" s="121"/>
      <c r="TIG704" s="121"/>
      <c r="TIH704" s="121"/>
      <c r="TII704" s="121"/>
      <c r="TIJ704" s="121"/>
      <c r="TIK704" s="121"/>
      <c r="TIL704" s="121"/>
      <c r="TIM704" s="121"/>
      <c r="TIN704" s="121"/>
      <c r="TIO704" s="121"/>
      <c r="TIP704" s="121"/>
      <c r="TIQ704" s="121"/>
      <c r="TIR704" s="121"/>
      <c r="TIS704" s="121"/>
      <c r="TIT704" s="121"/>
      <c r="TIU704" s="121"/>
      <c r="TIV704" s="121"/>
      <c r="TIW704" s="121"/>
      <c r="TIX704" s="121"/>
      <c r="TIY704" s="121"/>
      <c r="TIZ704" s="121"/>
      <c r="TJA704" s="121"/>
      <c r="TJB704" s="121"/>
      <c r="TJC704" s="121"/>
      <c r="TJD704" s="121"/>
      <c r="TJE704" s="121"/>
      <c r="TJF704" s="121"/>
      <c r="TJG704" s="121"/>
      <c r="TJH704" s="121"/>
      <c r="TJI704" s="121"/>
      <c r="TJJ704" s="121"/>
      <c r="TJK704" s="121"/>
      <c r="TJL704" s="121"/>
      <c r="TJM704" s="121"/>
      <c r="TJN704" s="121"/>
      <c r="TJO704" s="121"/>
      <c r="TJP704" s="121"/>
      <c r="TJQ704" s="121"/>
      <c r="TJR704" s="121"/>
      <c r="TJS704" s="121"/>
      <c r="TJT704" s="121"/>
      <c r="TJU704" s="121"/>
      <c r="TJV704" s="121"/>
      <c r="TJW704" s="121"/>
      <c r="TJX704" s="121"/>
      <c r="TJY704" s="121"/>
      <c r="TJZ704" s="121"/>
      <c r="TKA704" s="121"/>
      <c r="TKB704" s="121"/>
      <c r="TKC704" s="121"/>
      <c r="TKD704" s="121"/>
      <c r="TKE704" s="121"/>
      <c r="TKF704" s="121"/>
      <c r="TKG704" s="121"/>
      <c r="TKH704" s="121"/>
      <c r="TKI704" s="121"/>
      <c r="TKJ704" s="121"/>
      <c r="TKK704" s="121"/>
      <c r="TKL704" s="121"/>
      <c r="TKM704" s="121"/>
      <c r="TKN704" s="121"/>
      <c r="TKO704" s="121"/>
      <c r="TKP704" s="121"/>
      <c r="TKQ704" s="121"/>
      <c r="TKR704" s="121"/>
      <c r="TKS704" s="121"/>
      <c r="TKT704" s="121"/>
      <c r="TKU704" s="121"/>
      <c r="TKV704" s="121"/>
      <c r="TKW704" s="121"/>
      <c r="TKX704" s="121"/>
      <c r="TKY704" s="121"/>
      <c r="TKZ704" s="121"/>
      <c r="TLA704" s="121"/>
      <c r="TLB704" s="121"/>
      <c r="TLC704" s="121"/>
      <c r="TLD704" s="121"/>
      <c r="TLE704" s="121"/>
      <c r="TLF704" s="121"/>
      <c r="TLG704" s="121"/>
      <c r="TLH704" s="121"/>
      <c r="TLI704" s="121"/>
      <c r="TLJ704" s="121"/>
      <c r="TLK704" s="121"/>
      <c r="TLL704" s="121"/>
      <c r="TLM704" s="121"/>
      <c r="TLN704" s="121"/>
      <c r="TLO704" s="121"/>
      <c r="TLP704" s="121"/>
      <c r="TLQ704" s="121"/>
      <c r="TLR704" s="121"/>
      <c r="TLS704" s="121"/>
      <c r="TLT704" s="121"/>
      <c r="TLU704" s="121"/>
      <c r="TLV704" s="121"/>
      <c r="TLW704" s="121"/>
      <c r="TLX704" s="121"/>
      <c r="TLY704" s="121"/>
      <c r="TLZ704" s="121"/>
      <c r="TMA704" s="121"/>
      <c r="TMB704" s="121"/>
      <c r="TMC704" s="121"/>
      <c r="TMD704" s="121"/>
      <c r="TME704" s="121"/>
      <c r="TMF704" s="121"/>
      <c r="TMG704" s="121"/>
      <c r="TMH704" s="121"/>
      <c r="TMI704" s="121"/>
      <c r="TMJ704" s="121"/>
      <c r="TMK704" s="121"/>
      <c r="TML704" s="121"/>
      <c r="TMM704" s="121"/>
      <c r="TMN704" s="121"/>
      <c r="TMO704" s="121"/>
      <c r="TMP704" s="121"/>
      <c r="TMQ704" s="121"/>
      <c r="TMR704" s="121"/>
      <c r="TMS704" s="121"/>
      <c r="TMT704" s="121"/>
      <c r="TMU704" s="121"/>
      <c r="TMV704" s="121"/>
      <c r="TMW704" s="121"/>
      <c r="TMX704" s="121"/>
      <c r="TMY704" s="121"/>
      <c r="TMZ704" s="121"/>
      <c r="TNA704" s="121"/>
      <c r="TNB704" s="121"/>
      <c r="TNC704" s="121"/>
      <c r="TND704" s="121"/>
      <c r="TNE704" s="121"/>
      <c r="TNF704" s="121"/>
      <c r="TNG704" s="121"/>
      <c r="TNH704" s="121"/>
      <c r="TNI704" s="121"/>
      <c r="TNJ704" s="121"/>
      <c r="TNK704" s="121"/>
      <c r="TNL704" s="121"/>
      <c r="TNM704" s="121"/>
      <c r="TNN704" s="121"/>
      <c r="TNO704" s="121"/>
      <c r="TNP704" s="121"/>
      <c r="TNQ704" s="121"/>
      <c r="TNR704" s="121"/>
      <c r="TNS704" s="121"/>
      <c r="TNT704" s="121"/>
      <c r="TNU704" s="121"/>
      <c r="TNV704" s="121"/>
      <c r="TNW704" s="121"/>
      <c r="TNX704" s="121"/>
      <c r="TNY704" s="121"/>
      <c r="TNZ704" s="121"/>
      <c r="TOA704" s="121"/>
      <c r="TOB704" s="121"/>
      <c r="TOC704" s="121"/>
      <c r="TOD704" s="121"/>
      <c r="TOE704" s="121"/>
      <c r="TOF704" s="121"/>
      <c r="TOG704" s="121"/>
      <c r="TOH704" s="121"/>
      <c r="TOI704" s="121"/>
      <c r="TOJ704" s="121"/>
      <c r="TOK704" s="121"/>
      <c r="TOL704" s="121"/>
      <c r="TOM704" s="121"/>
      <c r="TON704" s="121"/>
      <c r="TOO704" s="121"/>
      <c r="TOP704" s="121"/>
      <c r="TOQ704" s="121"/>
      <c r="TOR704" s="121"/>
      <c r="TOS704" s="121"/>
      <c r="TOT704" s="121"/>
      <c r="TOU704" s="121"/>
      <c r="TOV704" s="121"/>
      <c r="TOW704" s="121"/>
      <c r="TOX704" s="121"/>
      <c r="TOY704" s="121"/>
      <c r="TOZ704" s="121"/>
      <c r="TPA704" s="121"/>
      <c r="TPB704" s="121"/>
      <c r="TPC704" s="121"/>
      <c r="TPD704" s="121"/>
      <c r="TPE704" s="121"/>
      <c r="TPF704" s="121"/>
      <c r="TPG704" s="121"/>
      <c r="TPH704" s="121"/>
      <c r="TPI704" s="121"/>
      <c r="TPJ704" s="121"/>
      <c r="TPK704" s="121"/>
      <c r="TPL704" s="121"/>
      <c r="TPM704" s="121"/>
      <c r="TPN704" s="121"/>
      <c r="TPO704" s="121"/>
      <c r="TPP704" s="121"/>
      <c r="TPQ704" s="121"/>
      <c r="TPR704" s="121"/>
      <c r="TPS704" s="121"/>
      <c r="TPT704" s="121"/>
      <c r="TPU704" s="121"/>
      <c r="TPV704" s="121"/>
      <c r="TPW704" s="121"/>
      <c r="TPX704" s="121"/>
      <c r="TPY704" s="121"/>
      <c r="TPZ704" s="121"/>
      <c r="TQA704" s="121"/>
      <c r="TQB704" s="121"/>
      <c r="TQC704" s="121"/>
      <c r="TQD704" s="121"/>
      <c r="TQE704" s="121"/>
      <c r="TQF704" s="121"/>
      <c r="TQG704" s="121"/>
      <c r="TQH704" s="121"/>
      <c r="TQI704" s="121"/>
      <c r="TQJ704" s="121"/>
      <c r="TQK704" s="121"/>
      <c r="TQL704" s="121"/>
      <c r="TQM704" s="121"/>
      <c r="TQN704" s="121"/>
      <c r="TQO704" s="121"/>
      <c r="TQP704" s="121"/>
      <c r="TQQ704" s="121"/>
      <c r="TQR704" s="121"/>
      <c r="TQS704" s="121"/>
      <c r="TQT704" s="121"/>
      <c r="TQU704" s="121"/>
      <c r="TQV704" s="121"/>
      <c r="TQW704" s="121"/>
      <c r="TQX704" s="121"/>
      <c r="TQY704" s="121"/>
      <c r="TQZ704" s="121"/>
      <c r="TRA704" s="121"/>
      <c r="TRB704" s="121"/>
      <c r="TRC704" s="121"/>
      <c r="TRD704" s="121"/>
      <c r="TRE704" s="121"/>
      <c r="TRF704" s="121"/>
      <c r="TRG704" s="121"/>
      <c r="TRH704" s="121"/>
      <c r="TRI704" s="121"/>
      <c r="TRJ704" s="121"/>
      <c r="TRK704" s="121"/>
      <c r="TRL704" s="121"/>
      <c r="TRM704" s="121"/>
      <c r="TRN704" s="121"/>
      <c r="TRO704" s="121"/>
      <c r="TRP704" s="121"/>
      <c r="TRQ704" s="121"/>
      <c r="TRR704" s="121"/>
      <c r="TRS704" s="121"/>
      <c r="TRT704" s="121"/>
      <c r="TRU704" s="121"/>
      <c r="TRV704" s="121"/>
      <c r="TRW704" s="121"/>
      <c r="TRX704" s="121"/>
      <c r="TRY704" s="121"/>
      <c r="TRZ704" s="121"/>
      <c r="TSA704" s="121"/>
      <c r="TSB704" s="121"/>
      <c r="TSC704" s="121"/>
      <c r="TSD704" s="121"/>
      <c r="TSE704" s="121"/>
      <c r="TSF704" s="121"/>
      <c r="TSG704" s="121"/>
      <c r="TSH704" s="121"/>
      <c r="TSI704" s="121"/>
      <c r="TSJ704" s="121"/>
      <c r="TSK704" s="121"/>
      <c r="TSL704" s="121"/>
      <c r="TSM704" s="121"/>
      <c r="TSN704" s="121"/>
      <c r="TSO704" s="121"/>
      <c r="TSP704" s="121"/>
      <c r="TSQ704" s="121"/>
      <c r="TSR704" s="121"/>
      <c r="TSS704" s="121"/>
      <c r="TST704" s="121"/>
      <c r="TSU704" s="121"/>
      <c r="TSV704" s="121"/>
      <c r="TSW704" s="121"/>
      <c r="TSX704" s="121"/>
      <c r="TSY704" s="121"/>
      <c r="TSZ704" s="121"/>
      <c r="TTA704" s="121"/>
      <c r="TTB704" s="121"/>
      <c r="TTC704" s="121"/>
      <c r="TTD704" s="121"/>
      <c r="TTE704" s="121"/>
      <c r="TTF704" s="121"/>
      <c r="TTG704" s="121"/>
      <c r="TTH704" s="121"/>
      <c r="TTI704" s="121"/>
      <c r="TTJ704" s="121"/>
      <c r="TTK704" s="121"/>
      <c r="TTL704" s="121"/>
      <c r="TTM704" s="121"/>
      <c r="TTN704" s="121"/>
      <c r="TTO704" s="121"/>
      <c r="TTP704" s="121"/>
      <c r="TTQ704" s="121"/>
      <c r="TTR704" s="121"/>
      <c r="TTS704" s="121"/>
      <c r="TTT704" s="121"/>
      <c r="TTU704" s="121"/>
      <c r="TTV704" s="121"/>
      <c r="TTW704" s="121"/>
      <c r="TTX704" s="121"/>
      <c r="TTY704" s="121"/>
      <c r="TTZ704" s="121"/>
      <c r="TUA704" s="121"/>
      <c r="TUB704" s="121"/>
      <c r="TUC704" s="121"/>
      <c r="TUD704" s="121"/>
      <c r="TUE704" s="121"/>
      <c r="TUF704" s="121"/>
      <c r="TUG704" s="121"/>
      <c r="TUH704" s="121"/>
      <c r="TUI704" s="121"/>
      <c r="TUJ704" s="121"/>
      <c r="TUK704" s="121"/>
      <c r="TUL704" s="121"/>
      <c r="TUM704" s="121"/>
      <c r="TUN704" s="121"/>
      <c r="TUO704" s="121"/>
      <c r="TUP704" s="121"/>
      <c r="TUQ704" s="121"/>
      <c r="TUR704" s="121"/>
      <c r="TUS704" s="121"/>
      <c r="TUT704" s="121"/>
      <c r="TUU704" s="121"/>
      <c r="TUV704" s="121"/>
      <c r="TUW704" s="121"/>
      <c r="TUX704" s="121"/>
      <c r="TUY704" s="121"/>
      <c r="TUZ704" s="121"/>
      <c r="TVA704" s="121"/>
      <c r="TVB704" s="121"/>
      <c r="TVC704" s="121"/>
      <c r="TVD704" s="121"/>
      <c r="TVE704" s="121"/>
      <c r="TVF704" s="121"/>
      <c r="TVG704" s="121"/>
      <c r="TVH704" s="121"/>
      <c r="TVI704" s="121"/>
      <c r="TVJ704" s="121"/>
      <c r="TVK704" s="121"/>
      <c r="TVL704" s="121"/>
      <c r="TVM704" s="121"/>
      <c r="TVN704" s="121"/>
      <c r="TVO704" s="121"/>
      <c r="TVP704" s="121"/>
      <c r="TVQ704" s="121"/>
      <c r="TVR704" s="121"/>
      <c r="TVS704" s="121"/>
      <c r="TVT704" s="121"/>
      <c r="TVU704" s="121"/>
      <c r="TVV704" s="121"/>
      <c r="TVW704" s="121"/>
      <c r="TVX704" s="121"/>
      <c r="TVY704" s="121"/>
      <c r="TVZ704" s="121"/>
      <c r="TWA704" s="121"/>
      <c r="TWB704" s="121"/>
      <c r="TWC704" s="121"/>
      <c r="TWD704" s="121"/>
      <c r="TWE704" s="121"/>
      <c r="TWF704" s="121"/>
      <c r="TWG704" s="121"/>
      <c r="TWH704" s="121"/>
      <c r="TWI704" s="121"/>
      <c r="TWJ704" s="121"/>
      <c r="TWK704" s="121"/>
      <c r="TWL704" s="121"/>
      <c r="TWM704" s="121"/>
      <c r="TWN704" s="121"/>
      <c r="TWO704" s="121"/>
      <c r="TWP704" s="121"/>
      <c r="TWQ704" s="121"/>
      <c r="TWR704" s="121"/>
      <c r="TWS704" s="121"/>
      <c r="TWT704" s="121"/>
      <c r="TWU704" s="121"/>
      <c r="TWV704" s="121"/>
      <c r="TWW704" s="121"/>
      <c r="TWX704" s="121"/>
      <c r="TWY704" s="121"/>
      <c r="TWZ704" s="121"/>
      <c r="TXA704" s="121"/>
      <c r="TXB704" s="121"/>
      <c r="TXC704" s="121"/>
      <c r="TXD704" s="121"/>
      <c r="TXE704" s="121"/>
      <c r="TXF704" s="121"/>
      <c r="TXG704" s="121"/>
      <c r="TXH704" s="121"/>
      <c r="TXI704" s="121"/>
      <c r="TXJ704" s="121"/>
      <c r="TXK704" s="121"/>
      <c r="TXL704" s="121"/>
      <c r="TXM704" s="121"/>
      <c r="TXN704" s="121"/>
      <c r="TXO704" s="121"/>
      <c r="TXP704" s="121"/>
      <c r="TXQ704" s="121"/>
      <c r="TXR704" s="121"/>
      <c r="TXS704" s="121"/>
      <c r="TXT704" s="121"/>
      <c r="TXU704" s="121"/>
      <c r="TXV704" s="121"/>
      <c r="TXW704" s="121"/>
      <c r="TXX704" s="121"/>
      <c r="TXY704" s="121"/>
      <c r="TXZ704" s="121"/>
      <c r="TYA704" s="121"/>
      <c r="TYB704" s="121"/>
      <c r="TYC704" s="121"/>
      <c r="TYD704" s="121"/>
      <c r="TYE704" s="121"/>
      <c r="TYF704" s="121"/>
      <c r="TYG704" s="121"/>
      <c r="TYH704" s="121"/>
      <c r="TYI704" s="121"/>
      <c r="TYJ704" s="121"/>
      <c r="TYK704" s="121"/>
      <c r="TYL704" s="121"/>
      <c r="TYM704" s="121"/>
      <c r="TYN704" s="121"/>
      <c r="TYO704" s="121"/>
      <c r="TYP704" s="121"/>
      <c r="TYQ704" s="121"/>
      <c r="TYR704" s="121"/>
      <c r="TYS704" s="121"/>
      <c r="TYT704" s="121"/>
      <c r="TYU704" s="121"/>
      <c r="TYV704" s="121"/>
      <c r="TYW704" s="121"/>
      <c r="TYX704" s="121"/>
      <c r="TYY704" s="121"/>
      <c r="TYZ704" s="121"/>
      <c r="TZA704" s="121"/>
      <c r="TZB704" s="121"/>
      <c r="TZC704" s="121"/>
      <c r="TZD704" s="121"/>
      <c r="TZE704" s="121"/>
      <c r="TZF704" s="121"/>
      <c r="TZG704" s="121"/>
      <c r="TZH704" s="121"/>
      <c r="TZI704" s="121"/>
      <c r="TZJ704" s="121"/>
      <c r="TZK704" s="121"/>
      <c r="TZL704" s="121"/>
      <c r="TZM704" s="121"/>
      <c r="TZN704" s="121"/>
      <c r="TZO704" s="121"/>
      <c r="TZP704" s="121"/>
      <c r="TZQ704" s="121"/>
      <c r="TZR704" s="121"/>
      <c r="TZS704" s="121"/>
      <c r="TZT704" s="121"/>
      <c r="TZU704" s="121"/>
      <c r="TZV704" s="121"/>
      <c r="TZW704" s="121"/>
      <c r="TZX704" s="121"/>
      <c r="TZY704" s="121"/>
      <c r="TZZ704" s="121"/>
      <c r="UAA704" s="121"/>
      <c r="UAB704" s="121"/>
      <c r="UAC704" s="121"/>
      <c r="UAD704" s="121"/>
      <c r="UAE704" s="121"/>
      <c r="UAF704" s="121"/>
      <c r="UAG704" s="121"/>
      <c r="UAH704" s="121"/>
      <c r="UAI704" s="121"/>
      <c r="UAJ704" s="121"/>
      <c r="UAK704" s="121"/>
      <c r="UAL704" s="121"/>
      <c r="UAM704" s="121"/>
      <c r="UAN704" s="121"/>
      <c r="UAO704" s="121"/>
      <c r="UAP704" s="121"/>
      <c r="UAQ704" s="121"/>
      <c r="UAR704" s="121"/>
      <c r="UAS704" s="121"/>
      <c r="UAT704" s="121"/>
      <c r="UAU704" s="121"/>
      <c r="UAV704" s="121"/>
      <c r="UAW704" s="121"/>
      <c r="UAX704" s="121"/>
      <c r="UAY704" s="121"/>
      <c r="UAZ704" s="121"/>
      <c r="UBA704" s="121"/>
      <c r="UBB704" s="121"/>
      <c r="UBC704" s="121"/>
      <c r="UBD704" s="121"/>
      <c r="UBE704" s="121"/>
      <c r="UBF704" s="121"/>
      <c r="UBG704" s="121"/>
      <c r="UBH704" s="121"/>
      <c r="UBI704" s="121"/>
      <c r="UBJ704" s="121"/>
      <c r="UBK704" s="121"/>
      <c r="UBL704" s="121"/>
      <c r="UBM704" s="121"/>
      <c r="UBN704" s="121"/>
      <c r="UBO704" s="121"/>
      <c r="UBP704" s="121"/>
      <c r="UBQ704" s="121"/>
      <c r="UBR704" s="121"/>
      <c r="UBS704" s="121"/>
      <c r="UBT704" s="121"/>
      <c r="UBU704" s="121"/>
      <c r="UBV704" s="121"/>
      <c r="UBW704" s="121"/>
      <c r="UBX704" s="121"/>
      <c r="UBY704" s="121"/>
      <c r="UBZ704" s="121"/>
      <c r="UCA704" s="121"/>
      <c r="UCB704" s="121"/>
      <c r="UCC704" s="121"/>
      <c r="UCD704" s="121"/>
      <c r="UCE704" s="121"/>
      <c r="UCF704" s="121"/>
      <c r="UCG704" s="121"/>
      <c r="UCH704" s="121"/>
      <c r="UCI704" s="121"/>
      <c r="UCJ704" s="121"/>
      <c r="UCK704" s="121"/>
      <c r="UCL704" s="121"/>
      <c r="UCM704" s="121"/>
      <c r="UCN704" s="121"/>
      <c r="UCO704" s="121"/>
      <c r="UCP704" s="121"/>
      <c r="UCQ704" s="121"/>
      <c r="UCR704" s="121"/>
      <c r="UCS704" s="121"/>
      <c r="UCT704" s="121"/>
      <c r="UCU704" s="121"/>
      <c r="UCV704" s="121"/>
      <c r="UCW704" s="121"/>
      <c r="UCX704" s="121"/>
      <c r="UCY704" s="121"/>
      <c r="UCZ704" s="121"/>
      <c r="UDA704" s="121"/>
      <c r="UDB704" s="121"/>
      <c r="UDC704" s="121"/>
      <c r="UDD704" s="121"/>
      <c r="UDE704" s="121"/>
      <c r="UDF704" s="121"/>
      <c r="UDG704" s="121"/>
      <c r="UDH704" s="121"/>
      <c r="UDI704" s="121"/>
      <c r="UDJ704" s="121"/>
      <c r="UDK704" s="121"/>
      <c r="UDL704" s="121"/>
      <c r="UDM704" s="121"/>
      <c r="UDN704" s="121"/>
      <c r="UDO704" s="121"/>
      <c r="UDP704" s="121"/>
      <c r="UDQ704" s="121"/>
      <c r="UDR704" s="121"/>
      <c r="UDS704" s="121"/>
      <c r="UDT704" s="121"/>
      <c r="UDU704" s="121"/>
      <c r="UDV704" s="121"/>
      <c r="UDW704" s="121"/>
      <c r="UDX704" s="121"/>
      <c r="UDY704" s="121"/>
      <c r="UDZ704" s="121"/>
      <c r="UEA704" s="121"/>
      <c r="UEB704" s="121"/>
      <c r="UEC704" s="121"/>
      <c r="UED704" s="121"/>
      <c r="UEE704" s="121"/>
      <c r="UEF704" s="121"/>
      <c r="UEG704" s="121"/>
      <c r="UEH704" s="121"/>
      <c r="UEI704" s="121"/>
      <c r="UEJ704" s="121"/>
      <c r="UEK704" s="121"/>
      <c r="UEL704" s="121"/>
      <c r="UEM704" s="121"/>
      <c r="UEN704" s="121"/>
      <c r="UEO704" s="121"/>
      <c r="UEP704" s="121"/>
      <c r="UEQ704" s="121"/>
      <c r="UER704" s="121"/>
      <c r="UES704" s="121"/>
      <c r="UET704" s="121"/>
      <c r="UEU704" s="121"/>
      <c r="UEV704" s="121"/>
      <c r="UEW704" s="121"/>
      <c r="UEX704" s="121"/>
      <c r="UEY704" s="121"/>
      <c r="UEZ704" s="121"/>
      <c r="UFA704" s="121"/>
      <c r="UFB704" s="121"/>
      <c r="UFC704" s="121"/>
      <c r="UFD704" s="121"/>
      <c r="UFE704" s="121"/>
      <c r="UFF704" s="121"/>
      <c r="UFG704" s="121"/>
      <c r="UFH704" s="121"/>
      <c r="UFI704" s="121"/>
      <c r="UFJ704" s="121"/>
      <c r="UFK704" s="121"/>
      <c r="UFL704" s="121"/>
      <c r="UFM704" s="121"/>
      <c r="UFN704" s="121"/>
      <c r="UFO704" s="121"/>
      <c r="UFP704" s="121"/>
      <c r="UFQ704" s="121"/>
      <c r="UFR704" s="121"/>
      <c r="UFS704" s="121"/>
      <c r="UFT704" s="121"/>
      <c r="UFU704" s="121"/>
      <c r="UFV704" s="121"/>
      <c r="UFW704" s="121"/>
      <c r="UFX704" s="121"/>
      <c r="UFY704" s="121"/>
      <c r="UFZ704" s="121"/>
      <c r="UGA704" s="121"/>
      <c r="UGB704" s="121"/>
      <c r="UGC704" s="121"/>
      <c r="UGD704" s="121"/>
      <c r="UGE704" s="121"/>
      <c r="UGF704" s="121"/>
      <c r="UGG704" s="121"/>
      <c r="UGH704" s="121"/>
      <c r="UGI704" s="121"/>
      <c r="UGJ704" s="121"/>
      <c r="UGK704" s="121"/>
      <c r="UGL704" s="121"/>
      <c r="UGM704" s="121"/>
      <c r="UGN704" s="121"/>
      <c r="UGO704" s="121"/>
      <c r="UGP704" s="121"/>
      <c r="UGQ704" s="121"/>
      <c r="UGR704" s="121"/>
      <c r="UGS704" s="121"/>
      <c r="UGT704" s="121"/>
      <c r="UGU704" s="121"/>
      <c r="UGV704" s="121"/>
      <c r="UGW704" s="121"/>
      <c r="UGX704" s="121"/>
      <c r="UGY704" s="121"/>
      <c r="UGZ704" s="121"/>
      <c r="UHA704" s="121"/>
      <c r="UHB704" s="121"/>
      <c r="UHC704" s="121"/>
      <c r="UHD704" s="121"/>
      <c r="UHE704" s="121"/>
      <c r="UHF704" s="121"/>
      <c r="UHG704" s="121"/>
      <c r="UHH704" s="121"/>
      <c r="UHI704" s="121"/>
      <c r="UHJ704" s="121"/>
      <c r="UHK704" s="121"/>
      <c r="UHL704" s="121"/>
      <c r="UHM704" s="121"/>
      <c r="UHN704" s="121"/>
      <c r="UHO704" s="121"/>
      <c r="UHP704" s="121"/>
      <c r="UHQ704" s="121"/>
      <c r="UHR704" s="121"/>
      <c r="UHS704" s="121"/>
      <c r="UHT704" s="121"/>
      <c r="UHU704" s="121"/>
      <c r="UHV704" s="121"/>
      <c r="UHW704" s="121"/>
      <c r="UHX704" s="121"/>
      <c r="UHY704" s="121"/>
      <c r="UHZ704" s="121"/>
      <c r="UIA704" s="121"/>
      <c r="UIB704" s="121"/>
      <c r="UIC704" s="121"/>
      <c r="UID704" s="121"/>
      <c r="UIE704" s="121"/>
      <c r="UIF704" s="121"/>
      <c r="UIG704" s="121"/>
      <c r="UIH704" s="121"/>
      <c r="UII704" s="121"/>
      <c r="UIJ704" s="121"/>
      <c r="UIK704" s="121"/>
      <c r="UIL704" s="121"/>
      <c r="UIM704" s="121"/>
      <c r="UIN704" s="121"/>
      <c r="UIO704" s="121"/>
      <c r="UIP704" s="121"/>
      <c r="UIQ704" s="121"/>
      <c r="UIR704" s="121"/>
      <c r="UIS704" s="121"/>
      <c r="UIT704" s="121"/>
      <c r="UIU704" s="121"/>
      <c r="UIV704" s="121"/>
      <c r="UIW704" s="121"/>
      <c r="UIX704" s="121"/>
      <c r="UIY704" s="121"/>
      <c r="UIZ704" s="121"/>
      <c r="UJA704" s="121"/>
      <c r="UJB704" s="121"/>
      <c r="UJC704" s="121"/>
      <c r="UJD704" s="121"/>
      <c r="UJE704" s="121"/>
      <c r="UJF704" s="121"/>
      <c r="UJG704" s="121"/>
      <c r="UJH704" s="121"/>
      <c r="UJI704" s="121"/>
      <c r="UJJ704" s="121"/>
      <c r="UJK704" s="121"/>
      <c r="UJL704" s="121"/>
      <c r="UJM704" s="121"/>
      <c r="UJN704" s="121"/>
      <c r="UJO704" s="121"/>
      <c r="UJP704" s="121"/>
      <c r="UJQ704" s="121"/>
      <c r="UJR704" s="121"/>
      <c r="UJS704" s="121"/>
      <c r="UJT704" s="121"/>
      <c r="UJU704" s="121"/>
      <c r="UJV704" s="121"/>
      <c r="UJW704" s="121"/>
      <c r="UJX704" s="121"/>
      <c r="UJY704" s="121"/>
      <c r="UJZ704" s="121"/>
      <c r="UKA704" s="121"/>
      <c r="UKB704" s="121"/>
      <c r="UKC704" s="121"/>
      <c r="UKD704" s="121"/>
      <c r="UKE704" s="121"/>
      <c r="UKF704" s="121"/>
      <c r="UKG704" s="121"/>
      <c r="UKH704" s="121"/>
      <c r="UKI704" s="121"/>
      <c r="UKJ704" s="121"/>
      <c r="UKK704" s="121"/>
      <c r="UKL704" s="121"/>
      <c r="UKM704" s="121"/>
      <c r="UKN704" s="121"/>
      <c r="UKO704" s="121"/>
      <c r="UKP704" s="121"/>
      <c r="UKQ704" s="121"/>
      <c r="UKR704" s="121"/>
      <c r="UKS704" s="121"/>
      <c r="UKT704" s="121"/>
      <c r="UKU704" s="121"/>
      <c r="UKV704" s="121"/>
      <c r="UKW704" s="121"/>
      <c r="UKX704" s="121"/>
      <c r="UKY704" s="121"/>
      <c r="UKZ704" s="121"/>
      <c r="ULA704" s="121"/>
      <c r="ULB704" s="121"/>
      <c r="ULC704" s="121"/>
      <c r="ULD704" s="121"/>
      <c r="ULE704" s="121"/>
      <c r="ULF704" s="121"/>
      <c r="ULG704" s="121"/>
      <c r="ULH704" s="121"/>
      <c r="ULI704" s="121"/>
      <c r="ULJ704" s="121"/>
      <c r="ULK704" s="121"/>
      <c r="ULL704" s="121"/>
      <c r="ULM704" s="121"/>
      <c r="ULN704" s="121"/>
      <c r="ULO704" s="121"/>
      <c r="ULP704" s="121"/>
      <c r="ULQ704" s="121"/>
      <c r="ULR704" s="121"/>
      <c r="ULS704" s="121"/>
      <c r="ULT704" s="121"/>
      <c r="ULU704" s="121"/>
      <c r="ULV704" s="121"/>
      <c r="ULW704" s="121"/>
      <c r="ULX704" s="121"/>
      <c r="ULY704" s="121"/>
      <c r="ULZ704" s="121"/>
      <c r="UMA704" s="121"/>
      <c r="UMB704" s="121"/>
      <c r="UMC704" s="121"/>
      <c r="UMD704" s="121"/>
      <c r="UME704" s="121"/>
      <c r="UMF704" s="121"/>
      <c r="UMG704" s="121"/>
      <c r="UMH704" s="121"/>
      <c r="UMI704" s="121"/>
      <c r="UMJ704" s="121"/>
      <c r="UMK704" s="121"/>
      <c r="UML704" s="121"/>
      <c r="UMM704" s="121"/>
      <c r="UMN704" s="121"/>
      <c r="UMO704" s="121"/>
      <c r="UMP704" s="121"/>
      <c r="UMQ704" s="121"/>
      <c r="UMR704" s="121"/>
      <c r="UMS704" s="121"/>
      <c r="UMT704" s="121"/>
      <c r="UMU704" s="121"/>
      <c r="UMV704" s="121"/>
      <c r="UMW704" s="121"/>
      <c r="UMX704" s="121"/>
      <c r="UMY704" s="121"/>
      <c r="UMZ704" s="121"/>
      <c r="UNA704" s="121"/>
      <c r="UNB704" s="121"/>
      <c r="UNC704" s="121"/>
      <c r="UND704" s="121"/>
      <c r="UNE704" s="121"/>
      <c r="UNF704" s="121"/>
      <c r="UNG704" s="121"/>
      <c r="UNH704" s="121"/>
      <c r="UNI704" s="121"/>
      <c r="UNJ704" s="121"/>
      <c r="UNK704" s="121"/>
      <c r="UNL704" s="121"/>
      <c r="UNM704" s="121"/>
      <c r="UNN704" s="121"/>
      <c r="UNO704" s="121"/>
      <c r="UNP704" s="121"/>
      <c r="UNQ704" s="121"/>
      <c r="UNR704" s="121"/>
      <c r="UNS704" s="121"/>
      <c r="UNT704" s="121"/>
      <c r="UNU704" s="121"/>
      <c r="UNV704" s="121"/>
      <c r="UNW704" s="121"/>
      <c r="UNX704" s="121"/>
      <c r="UNY704" s="121"/>
      <c r="UNZ704" s="121"/>
      <c r="UOA704" s="121"/>
      <c r="UOB704" s="121"/>
      <c r="UOC704" s="121"/>
      <c r="UOD704" s="121"/>
      <c r="UOE704" s="121"/>
      <c r="UOF704" s="121"/>
      <c r="UOG704" s="121"/>
      <c r="UOH704" s="121"/>
      <c r="UOI704" s="121"/>
      <c r="UOJ704" s="121"/>
      <c r="UOK704" s="121"/>
      <c r="UOL704" s="121"/>
      <c r="UOM704" s="121"/>
      <c r="UON704" s="121"/>
      <c r="UOO704" s="121"/>
      <c r="UOP704" s="121"/>
      <c r="UOQ704" s="121"/>
      <c r="UOR704" s="121"/>
      <c r="UOS704" s="121"/>
      <c r="UOT704" s="121"/>
      <c r="UOU704" s="121"/>
      <c r="UOV704" s="121"/>
      <c r="UOW704" s="121"/>
      <c r="UOX704" s="121"/>
      <c r="UOY704" s="121"/>
      <c r="UOZ704" s="121"/>
      <c r="UPA704" s="121"/>
      <c r="UPB704" s="121"/>
      <c r="UPC704" s="121"/>
      <c r="UPD704" s="121"/>
      <c r="UPE704" s="121"/>
      <c r="UPF704" s="121"/>
      <c r="UPG704" s="121"/>
      <c r="UPH704" s="121"/>
      <c r="UPI704" s="121"/>
      <c r="UPJ704" s="121"/>
      <c r="UPK704" s="121"/>
      <c r="UPL704" s="121"/>
      <c r="UPM704" s="121"/>
      <c r="UPN704" s="121"/>
      <c r="UPO704" s="121"/>
      <c r="UPP704" s="121"/>
      <c r="UPQ704" s="121"/>
      <c r="UPR704" s="121"/>
      <c r="UPS704" s="121"/>
      <c r="UPT704" s="121"/>
      <c r="UPU704" s="121"/>
      <c r="UPV704" s="121"/>
      <c r="UPW704" s="121"/>
      <c r="UPX704" s="121"/>
      <c r="UPY704" s="121"/>
      <c r="UPZ704" s="121"/>
      <c r="UQA704" s="121"/>
      <c r="UQB704" s="121"/>
      <c r="UQC704" s="121"/>
      <c r="UQD704" s="121"/>
      <c r="UQE704" s="121"/>
      <c r="UQF704" s="121"/>
      <c r="UQG704" s="121"/>
      <c r="UQH704" s="121"/>
      <c r="UQI704" s="121"/>
      <c r="UQJ704" s="121"/>
      <c r="UQK704" s="121"/>
      <c r="UQL704" s="121"/>
      <c r="UQM704" s="121"/>
      <c r="UQN704" s="121"/>
      <c r="UQO704" s="121"/>
      <c r="UQP704" s="121"/>
      <c r="UQQ704" s="121"/>
      <c r="UQR704" s="121"/>
      <c r="UQS704" s="121"/>
      <c r="UQT704" s="121"/>
      <c r="UQU704" s="121"/>
      <c r="UQV704" s="121"/>
      <c r="UQW704" s="121"/>
      <c r="UQX704" s="121"/>
      <c r="UQY704" s="121"/>
      <c r="UQZ704" s="121"/>
      <c r="URA704" s="121"/>
      <c r="URB704" s="121"/>
      <c r="URC704" s="121"/>
      <c r="URD704" s="121"/>
      <c r="URE704" s="121"/>
      <c r="URF704" s="121"/>
      <c r="URG704" s="121"/>
      <c r="URH704" s="121"/>
      <c r="URI704" s="121"/>
      <c r="URJ704" s="121"/>
      <c r="URK704" s="121"/>
      <c r="URL704" s="121"/>
      <c r="URM704" s="121"/>
      <c r="URN704" s="121"/>
      <c r="URO704" s="121"/>
      <c r="URP704" s="121"/>
      <c r="URQ704" s="121"/>
      <c r="URR704" s="121"/>
      <c r="URS704" s="121"/>
      <c r="URT704" s="121"/>
      <c r="URU704" s="121"/>
      <c r="URV704" s="121"/>
      <c r="URW704" s="121"/>
      <c r="URX704" s="121"/>
      <c r="URY704" s="121"/>
      <c r="URZ704" s="121"/>
      <c r="USA704" s="121"/>
      <c r="USB704" s="121"/>
      <c r="USC704" s="121"/>
      <c r="USD704" s="121"/>
      <c r="USE704" s="121"/>
      <c r="USF704" s="121"/>
      <c r="USG704" s="121"/>
      <c r="USH704" s="121"/>
      <c r="USI704" s="121"/>
      <c r="USJ704" s="121"/>
      <c r="USK704" s="121"/>
      <c r="USL704" s="121"/>
      <c r="USM704" s="121"/>
      <c r="USN704" s="121"/>
      <c r="USO704" s="121"/>
      <c r="USP704" s="121"/>
      <c r="USQ704" s="121"/>
      <c r="USR704" s="121"/>
      <c r="USS704" s="121"/>
      <c r="UST704" s="121"/>
      <c r="USU704" s="121"/>
      <c r="USV704" s="121"/>
      <c r="USW704" s="121"/>
      <c r="USX704" s="121"/>
      <c r="USY704" s="121"/>
      <c r="USZ704" s="121"/>
      <c r="UTA704" s="121"/>
      <c r="UTB704" s="121"/>
      <c r="UTC704" s="121"/>
      <c r="UTD704" s="121"/>
      <c r="UTE704" s="121"/>
      <c r="UTF704" s="121"/>
      <c r="UTG704" s="121"/>
      <c r="UTH704" s="121"/>
      <c r="UTI704" s="121"/>
      <c r="UTJ704" s="121"/>
      <c r="UTK704" s="121"/>
      <c r="UTL704" s="121"/>
      <c r="UTM704" s="121"/>
      <c r="UTN704" s="121"/>
      <c r="UTO704" s="121"/>
      <c r="UTP704" s="121"/>
      <c r="UTQ704" s="121"/>
      <c r="UTR704" s="121"/>
      <c r="UTS704" s="121"/>
      <c r="UTT704" s="121"/>
      <c r="UTU704" s="121"/>
      <c r="UTV704" s="121"/>
      <c r="UTW704" s="121"/>
      <c r="UTX704" s="121"/>
      <c r="UTY704" s="121"/>
      <c r="UTZ704" s="121"/>
      <c r="UUA704" s="121"/>
      <c r="UUB704" s="121"/>
      <c r="UUC704" s="121"/>
      <c r="UUD704" s="121"/>
      <c r="UUE704" s="121"/>
      <c r="UUF704" s="121"/>
      <c r="UUG704" s="121"/>
      <c r="UUH704" s="121"/>
      <c r="UUI704" s="121"/>
      <c r="UUJ704" s="121"/>
      <c r="UUK704" s="121"/>
      <c r="UUL704" s="121"/>
      <c r="UUM704" s="121"/>
      <c r="UUN704" s="121"/>
      <c r="UUO704" s="121"/>
      <c r="UUP704" s="121"/>
      <c r="UUQ704" s="121"/>
      <c r="UUR704" s="121"/>
      <c r="UUS704" s="121"/>
      <c r="UUT704" s="121"/>
      <c r="UUU704" s="121"/>
      <c r="UUV704" s="121"/>
      <c r="UUW704" s="121"/>
      <c r="UUX704" s="121"/>
      <c r="UUY704" s="121"/>
      <c r="UUZ704" s="121"/>
      <c r="UVA704" s="121"/>
      <c r="UVB704" s="121"/>
      <c r="UVC704" s="121"/>
      <c r="UVD704" s="121"/>
      <c r="UVE704" s="121"/>
      <c r="UVF704" s="121"/>
      <c r="UVG704" s="121"/>
      <c r="UVH704" s="121"/>
      <c r="UVI704" s="121"/>
      <c r="UVJ704" s="121"/>
      <c r="UVK704" s="121"/>
      <c r="UVL704" s="121"/>
      <c r="UVM704" s="121"/>
      <c r="UVN704" s="121"/>
      <c r="UVO704" s="121"/>
      <c r="UVP704" s="121"/>
      <c r="UVQ704" s="121"/>
      <c r="UVR704" s="121"/>
      <c r="UVS704" s="121"/>
      <c r="UVT704" s="121"/>
      <c r="UVU704" s="121"/>
      <c r="UVV704" s="121"/>
      <c r="UVW704" s="121"/>
      <c r="UVX704" s="121"/>
      <c r="UVY704" s="121"/>
      <c r="UVZ704" s="121"/>
      <c r="UWA704" s="121"/>
      <c r="UWB704" s="121"/>
      <c r="UWC704" s="121"/>
      <c r="UWD704" s="121"/>
      <c r="UWE704" s="121"/>
      <c r="UWF704" s="121"/>
      <c r="UWG704" s="121"/>
      <c r="UWH704" s="121"/>
      <c r="UWI704" s="121"/>
      <c r="UWJ704" s="121"/>
      <c r="UWK704" s="121"/>
      <c r="UWL704" s="121"/>
      <c r="UWM704" s="121"/>
      <c r="UWN704" s="121"/>
      <c r="UWO704" s="121"/>
      <c r="UWP704" s="121"/>
      <c r="UWQ704" s="121"/>
      <c r="UWR704" s="121"/>
      <c r="UWS704" s="121"/>
      <c r="UWT704" s="121"/>
      <c r="UWU704" s="121"/>
      <c r="UWV704" s="121"/>
      <c r="UWW704" s="121"/>
      <c r="UWX704" s="121"/>
      <c r="UWY704" s="121"/>
      <c r="UWZ704" s="121"/>
      <c r="UXA704" s="121"/>
      <c r="UXB704" s="121"/>
      <c r="UXC704" s="121"/>
      <c r="UXD704" s="121"/>
      <c r="UXE704" s="121"/>
      <c r="UXF704" s="121"/>
      <c r="UXG704" s="121"/>
      <c r="UXH704" s="121"/>
      <c r="UXI704" s="121"/>
      <c r="UXJ704" s="121"/>
      <c r="UXK704" s="121"/>
      <c r="UXL704" s="121"/>
      <c r="UXM704" s="121"/>
      <c r="UXN704" s="121"/>
      <c r="UXO704" s="121"/>
      <c r="UXP704" s="121"/>
      <c r="UXQ704" s="121"/>
      <c r="UXR704" s="121"/>
      <c r="UXS704" s="121"/>
      <c r="UXT704" s="121"/>
      <c r="UXU704" s="121"/>
      <c r="UXV704" s="121"/>
      <c r="UXW704" s="121"/>
      <c r="UXX704" s="121"/>
      <c r="UXY704" s="121"/>
      <c r="UXZ704" s="121"/>
      <c r="UYA704" s="121"/>
      <c r="UYB704" s="121"/>
      <c r="UYC704" s="121"/>
      <c r="UYD704" s="121"/>
      <c r="UYE704" s="121"/>
      <c r="UYF704" s="121"/>
      <c r="UYG704" s="121"/>
      <c r="UYH704" s="121"/>
      <c r="UYI704" s="121"/>
      <c r="UYJ704" s="121"/>
      <c r="UYK704" s="121"/>
      <c r="UYL704" s="121"/>
      <c r="UYM704" s="121"/>
      <c r="UYN704" s="121"/>
      <c r="UYO704" s="121"/>
      <c r="UYP704" s="121"/>
      <c r="UYQ704" s="121"/>
      <c r="UYR704" s="121"/>
      <c r="UYS704" s="121"/>
      <c r="UYT704" s="121"/>
      <c r="UYU704" s="121"/>
      <c r="UYV704" s="121"/>
      <c r="UYW704" s="121"/>
      <c r="UYX704" s="121"/>
      <c r="UYY704" s="121"/>
      <c r="UYZ704" s="121"/>
      <c r="UZA704" s="121"/>
      <c r="UZB704" s="121"/>
      <c r="UZC704" s="121"/>
      <c r="UZD704" s="121"/>
      <c r="UZE704" s="121"/>
      <c r="UZF704" s="121"/>
      <c r="UZG704" s="121"/>
      <c r="UZH704" s="121"/>
      <c r="UZI704" s="121"/>
      <c r="UZJ704" s="121"/>
      <c r="UZK704" s="121"/>
      <c r="UZL704" s="121"/>
      <c r="UZM704" s="121"/>
      <c r="UZN704" s="121"/>
      <c r="UZO704" s="121"/>
      <c r="UZP704" s="121"/>
      <c r="UZQ704" s="121"/>
      <c r="UZR704" s="121"/>
      <c r="UZS704" s="121"/>
      <c r="UZT704" s="121"/>
      <c r="UZU704" s="121"/>
      <c r="UZV704" s="121"/>
      <c r="UZW704" s="121"/>
      <c r="UZX704" s="121"/>
      <c r="UZY704" s="121"/>
      <c r="UZZ704" s="121"/>
      <c r="VAA704" s="121"/>
      <c r="VAB704" s="121"/>
      <c r="VAC704" s="121"/>
      <c r="VAD704" s="121"/>
      <c r="VAE704" s="121"/>
      <c r="VAF704" s="121"/>
      <c r="VAG704" s="121"/>
      <c r="VAH704" s="121"/>
      <c r="VAI704" s="121"/>
      <c r="VAJ704" s="121"/>
      <c r="VAK704" s="121"/>
      <c r="VAL704" s="121"/>
      <c r="VAM704" s="121"/>
      <c r="VAN704" s="121"/>
      <c r="VAO704" s="121"/>
      <c r="VAP704" s="121"/>
      <c r="VAQ704" s="121"/>
      <c r="VAR704" s="121"/>
      <c r="VAS704" s="121"/>
      <c r="VAT704" s="121"/>
      <c r="VAU704" s="121"/>
      <c r="VAV704" s="121"/>
      <c r="VAW704" s="121"/>
      <c r="VAX704" s="121"/>
      <c r="VAY704" s="121"/>
      <c r="VAZ704" s="121"/>
      <c r="VBA704" s="121"/>
      <c r="VBB704" s="121"/>
      <c r="VBC704" s="121"/>
      <c r="VBD704" s="121"/>
      <c r="VBE704" s="121"/>
      <c r="VBF704" s="121"/>
      <c r="VBG704" s="121"/>
      <c r="VBH704" s="121"/>
      <c r="VBI704" s="121"/>
      <c r="VBJ704" s="121"/>
      <c r="VBK704" s="121"/>
      <c r="VBL704" s="121"/>
      <c r="VBM704" s="121"/>
      <c r="VBN704" s="121"/>
      <c r="VBO704" s="121"/>
      <c r="VBP704" s="121"/>
      <c r="VBQ704" s="121"/>
      <c r="VBR704" s="121"/>
      <c r="VBS704" s="121"/>
      <c r="VBT704" s="121"/>
      <c r="VBU704" s="121"/>
      <c r="VBV704" s="121"/>
      <c r="VBW704" s="121"/>
      <c r="VBX704" s="121"/>
      <c r="VBY704" s="121"/>
      <c r="VBZ704" s="121"/>
      <c r="VCA704" s="121"/>
      <c r="VCB704" s="121"/>
      <c r="VCC704" s="121"/>
      <c r="VCD704" s="121"/>
      <c r="VCE704" s="121"/>
      <c r="VCF704" s="121"/>
      <c r="VCG704" s="121"/>
      <c r="VCH704" s="121"/>
      <c r="VCI704" s="121"/>
      <c r="VCJ704" s="121"/>
      <c r="VCK704" s="121"/>
      <c r="VCL704" s="121"/>
      <c r="VCM704" s="121"/>
      <c r="VCN704" s="121"/>
      <c r="VCO704" s="121"/>
      <c r="VCP704" s="121"/>
      <c r="VCQ704" s="121"/>
      <c r="VCR704" s="121"/>
      <c r="VCS704" s="121"/>
      <c r="VCT704" s="121"/>
      <c r="VCU704" s="121"/>
      <c r="VCV704" s="121"/>
      <c r="VCW704" s="121"/>
      <c r="VCX704" s="121"/>
      <c r="VCY704" s="121"/>
      <c r="VCZ704" s="121"/>
      <c r="VDA704" s="121"/>
      <c r="VDB704" s="121"/>
      <c r="VDC704" s="121"/>
      <c r="VDD704" s="121"/>
      <c r="VDE704" s="121"/>
      <c r="VDF704" s="121"/>
      <c r="VDG704" s="121"/>
      <c r="VDH704" s="121"/>
      <c r="VDI704" s="121"/>
      <c r="VDJ704" s="121"/>
      <c r="VDK704" s="121"/>
      <c r="VDL704" s="121"/>
      <c r="VDM704" s="121"/>
      <c r="VDN704" s="121"/>
      <c r="VDO704" s="121"/>
      <c r="VDP704" s="121"/>
      <c r="VDQ704" s="121"/>
      <c r="VDR704" s="121"/>
      <c r="VDS704" s="121"/>
      <c r="VDT704" s="121"/>
      <c r="VDU704" s="121"/>
      <c r="VDV704" s="121"/>
      <c r="VDW704" s="121"/>
      <c r="VDX704" s="121"/>
      <c r="VDY704" s="121"/>
      <c r="VDZ704" s="121"/>
      <c r="VEA704" s="121"/>
      <c r="VEB704" s="121"/>
      <c r="VEC704" s="121"/>
      <c r="VED704" s="121"/>
      <c r="VEE704" s="121"/>
      <c r="VEF704" s="121"/>
      <c r="VEG704" s="121"/>
      <c r="VEH704" s="121"/>
      <c r="VEI704" s="121"/>
      <c r="VEJ704" s="121"/>
      <c r="VEK704" s="121"/>
      <c r="VEL704" s="121"/>
      <c r="VEM704" s="121"/>
      <c r="VEN704" s="121"/>
      <c r="VEO704" s="121"/>
      <c r="VEP704" s="121"/>
      <c r="VEQ704" s="121"/>
      <c r="VER704" s="121"/>
      <c r="VES704" s="121"/>
      <c r="VET704" s="121"/>
      <c r="VEU704" s="121"/>
      <c r="VEV704" s="121"/>
      <c r="VEW704" s="121"/>
      <c r="VEX704" s="121"/>
      <c r="VEY704" s="121"/>
      <c r="VEZ704" s="121"/>
      <c r="VFA704" s="121"/>
      <c r="VFB704" s="121"/>
      <c r="VFC704" s="121"/>
      <c r="VFD704" s="121"/>
      <c r="VFE704" s="121"/>
      <c r="VFF704" s="121"/>
      <c r="VFG704" s="121"/>
      <c r="VFH704" s="121"/>
      <c r="VFI704" s="121"/>
      <c r="VFJ704" s="121"/>
      <c r="VFK704" s="121"/>
      <c r="VFL704" s="121"/>
      <c r="VFM704" s="121"/>
      <c r="VFN704" s="121"/>
      <c r="VFO704" s="121"/>
      <c r="VFP704" s="121"/>
      <c r="VFQ704" s="121"/>
      <c r="VFR704" s="121"/>
      <c r="VFS704" s="121"/>
      <c r="VFT704" s="121"/>
      <c r="VFU704" s="121"/>
      <c r="VFV704" s="121"/>
      <c r="VFW704" s="121"/>
      <c r="VFX704" s="121"/>
      <c r="VFY704" s="121"/>
      <c r="VFZ704" s="121"/>
      <c r="VGA704" s="121"/>
      <c r="VGB704" s="121"/>
      <c r="VGC704" s="121"/>
      <c r="VGD704" s="121"/>
      <c r="VGE704" s="121"/>
      <c r="VGF704" s="121"/>
      <c r="VGG704" s="121"/>
      <c r="VGH704" s="121"/>
      <c r="VGI704" s="121"/>
      <c r="VGJ704" s="121"/>
      <c r="VGK704" s="121"/>
      <c r="VGL704" s="121"/>
      <c r="VGM704" s="121"/>
      <c r="VGN704" s="121"/>
      <c r="VGO704" s="121"/>
      <c r="VGP704" s="121"/>
      <c r="VGQ704" s="121"/>
      <c r="VGR704" s="121"/>
      <c r="VGS704" s="121"/>
      <c r="VGT704" s="121"/>
      <c r="VGU704" s="121"/>
      <c r="VGV704" s="121"/>
      <c r="VGW704" s="121"/>
      <c r="VGX704" s="121"/>
      <c r="VGY704" s="121"/>
      <c r="VGZ704" s="121"/>
      <c r="VHA704" s="121"/>
      <c r="VHB704" s="121"/>
      <c r="VHC704" s="121"/>
      <c r="VHD704" s="121"/>
      <c r="VHE704" s="121"/>
      <c r="VHF704" s="121"/>
      <c r="VHG704" s="121"/>
      <c r="VHH704" s="121"/>
      <c r="VHI704" s="121"/>
      <c r="VHJ704" s="121"/>
      <c r="VHK704" s="121"/>
      <c r="VHL704" s="121"/>
      <c r="VHM704" s="121"/>
      <c r="VHN704" s="121"/>
      <c r="VHO704" s="121"/>
      <c r="VHP704" s="121"/>
      <c r="VHQ704" s="121"/>
      <c r="VHR704" s="121"/>
      <c r="VHS704" s="121"/>
      <c r="VHT704" s="121"/>
      <c r="VHU704" s="121"/>
      <c r="VHV704" s="121"/>
      <c r="VHW704" s="121"/>
      <c r="VHX704" s="121"/>
      <c r="VHY704" s="121"/>
      <c r="VHZ704" s="121"/>
      <c r="VIA704" s="121"/>
      <c r="VIB704" s="121"/>
      <c r="VIC704" s="121"/>
      <c r="VID704" s="121"/>
      <c r="VIE704" s="121"/>
      <c r="VIF704" s="121"/>
      <c r="VIG704" s="121"/>
      <c r="VIH704" s="121"/>
      <c r="VII704" s="121"/>
      <c r="VIJ704" s="121"/>
      <c r="VIK704" s="121"/>
      <c r="VIL704" s="121"/>
      <c r="VIM704" s="121"/>
      <c r="VIN704" s="121"/>
      <c r="VIO704" s="121"/>
      <c r="VIP704" s="121"/>
      <c r="VIQ704" s="121"/>
      <c r="VIR704" s="121"/>
      <c r="VIS704" s="121"/>
      <c r="VIT704" s="121"/>
      <c r="VIU704" s="121"/>
      <c r="VIV704" s="121"/>
      <c r="VIW704" s="121"/>
      <c r="VIX704" s="121"/>
      <c r="VIY704" s="121"/>
      <c r="VIZ704" s="121"/>
      <c r="VJA704" s="121"/>
      <c r="VJB704" s="121"/>
      <c r="VJC704" s="121"/>
      <c r="VJD704" s="121"/>
      <c r="VJE704" s="121"/>
      <c r="VJF704" s="121"/>
      <c r="VJG704" s="121"/>
      <c r="VJH704" s="121"/>
      <c r="VJI704" s="121"/>
      <c r="VJJ704" s="121"/>
      <c r="VJK704" s="121"/>
      <c r="VJL704" s="121"/>
      <c r="VJM704" s="121"/>
      <c r="VJN704" s="121"/>
      <c r="VJO704" s="121"/>
      <c r="VJP704" s="121"/>
      <c r="VJQ704" s="121"/>
      <c r="VJR704" s="121"/>
      <c r="VJS704" s="121"/>
      <c r="VJT704" s="121"/>
      <c r="VJU704" s="121"/>
      <c r="VJV704" s="121"/>
      <c r="VJW704" s="121"/>
      <c r="VJX704" s="121"/>
      <c r="VJY704" s="121"/>
      <c r="VJZ704" s="121"/>
      <c r="VKA704" s="121"/>
      <c r="VKB704" s="121"/>
      <c r="VKC704" s="121"/>
      <c r="VKD704" s="121"/>
      <c r="VKE704" s="121"/>
      <c r="VKF704" s="121"/>
      <c r="VKG704" s="121"/>
      <c r="VKH704" s="121"/>
      <c r="VKI704" s="121"/>
      <c r="VKJ704" s="121"/>
      <c r="VKK704" s="121"/>
      <c r="VKL704" s="121"/>
      <c r="VKM704" s="121"/>
      <c r="VKN704" s="121"/>
      <c r="VKO704" s="121"/>
      <c r="VKP704" s="121"/>
      <c r="VKQ704" s="121"/>
      <c r="VKR704" s="121"/>
      <c r="VKS704" s="121"/>
      <c r="VKT704" s="121"/>
      <c r="VKU704" s="121"/>
      <c r="VKV704" s="121"/>
      <c r="VKW704" s="121"/>
      <c r="VKX704" s="121"/>
      <c r="VKY704" s="121"/>
      <c r="VKZ704" s="121"/>
      <c r="VLA704" s="121"/>
      <c r="VLB704" s="121"/>
      <c r="VLC704" s="121"/>
      <c r="VLD704" s="121"/>
      <c r="VLE704" s="121"/>
      <c r="VLF704" s="121"/>
      <c r="VLG704" s="121"/>
      <c r="VLH704" s="121"/>
      <c r="VLI704" s="121"/>
      <c r="VLJ704" s="121"/>
      <c r="VLK704" s="121"/>
      <c r="VLL704" s="121"/>
      <c r="VLM704" s="121"/>
      <c r="VLN704" s="121"/>
      <c r="VLO704" s="121"/>
      <c r="VLP704" s="121"/>
      <c r="VLQ704" s="121"/>
      <c r="VLR704" s="121"/>
      <c r="VLS704" s="121"/>
      <c r="VLT704" s="121"/>
      <c r="VLU704" s="121"/>
      <c r="VLV704" s="121"/>
      <c r="VLW704" s="121"/>
      <c r="VLX704" s="121"/>
      <c r="VLY704" s="121"/>
      <c r="VLZ704" s="121"/>
      <c r="VMA704" s="121"/>
      <c r="VMB704" s="121"/>
      <c r="VMC704" s="121"/>
      <c r="VMD704" s="121"/>
      <c r="VME704" s="121"/>
      <c r="VMF704" s="121"/>
      <c r="VMG704" s="121"/>
      <c r="VMH704" s="121"/>
      <c r="VMI704" s="121"/>
      <c r="VMJ704" s="121"/>
      <c r="VMK704" s="121"/>
      <c r="VML704" s="121"/>
      <c r="VMM704" s="121"/>
      <c r="VMN704" s="121"/>
      <c r="VMO704" s="121"/>
      <c r="VMP704" s="121"/>
      <c r="VMQ704" s="121"/>
      <c r="VMR704" s="121"/>
      <c r="VMS704" s="121"/>
      <c r="VMT704" s="121"/>
      <c r="VMU704" s="121"/>
      <c r="VMV704" s="121"/>
      <c r="VMW704" s="121"/>
      <c r="VMX704" s="121"/>
      <c r="VMY704" s="121"/>
      <c r="VMZ704" s="121"/>
      <c r="VNA704" s="121"/>
      <c r="VNB704" s="121"/>
      <c r="VNC704" s="121"/>
      <c r="VND704" s="121"/>
      <c r="VNE704" s="121"/>
      <c r="VNF704" s="121"/>
      <c r="VNG704" s="121"/>
      <c r="VNH704" s="121"/>
      <c r="VNI704" s="121"/>
      <c r="VNJ704" s="121"/>
      <c r="VNK704" s="121"/>
      <c r="VNL704" s="121"/>
      <c r="VNM704" s="121"/>
      <c r="VNN704" s="121"/>
      <c r="VNO704" s="121"/>
      <c r="VNP704" s="121"/>
      <c r="VNQ704" s="121"/>
      <c r="VNR704" s="121"/>
      <c r="VNS704" s="121"/>
      <c r="VNT704" s="121"/>
      <c r="VNU704" s="121"/>
      <c r="VNV704" s="121"/>
      <c r="VNW704" s="121"/>
      <c r="VNX704" s="121"/>
      <c r="VNY704" s="121"/>
      <c r="VNZ704" s="121"/>
      <c r="VOA704" s="121"/>
      <c r="VOB704" s="121"/>
      <c r="VOC704" s="121"/>
      <c r="VOD704" s="121"/>
      <c r="VOE704" s="121"/>
      <c r="VOF704" s="121"/>
      <c r="VOG704" s="121"/>
      <c r="VOH704" s="121"/>
      <c r="VOI704" s="121"/>
      <c r="VOJ704" s="121"/>
      <c r="VOK704" s="121"/>
      <c r="VOL704" s="121"/>
      <c r="VOM704" s="121"/>
      <c r="VON704" s="121"/>
      <c r="VOO704" s="121"/>
      <c r="VOP704" s="121"/>
      <c r="VOQ704" s="121"/>
      <c r="VOR704" s="121"/>
      <c r="VOS704" s="121"/>
      <c r="VOT704" s="121"/>
      <c r="VOU704" s="121"/>
      <c r="VOV704" s="121"/>
      <c r="VOW704" s="121"/>
      <c r="VOX704" s="121"/>
      <c r="VOY704" s="121"/>
      <c r="VOZ704" s="121"/>
      <c r="VPA704" s="121"/>
      <c r="VPB704" s="121"/>
      <c r="VPC704" s="121"/>
      <c r="VPD704" s="121"/>
      <c r="VPE704" s="121"/>
      <c r="VPF704" s="121"/>
      <c r="VPG704" s="121"/>
      <c r="VPH704" s="121"/>
      <c r="VPI704" s="121"/>
      <c r="VPJ704" s="121"/>
      <c r="VPK704" s="121"/>
      <c r="VPL704" s="121"/>
      <c r="VPM704" s="121"/>
      <c r="VPN704" s="121"/>
      <c r="VPO704" s="121"/>
      <c r="VPP704" s="121"/>
      <c r="VPQ704" s="121"/>
      <c r="VPR704" s="121"/>
      <c r="VPS704" s="121"/>
      <c r="VPT704" s="121"/>
      <c r="VPU704" s="121"/>
      <c r="VPV704" s="121"/>
      <c r="VPW704" s="121"/>
      <c r="VPX704" s="121"/>
      <c r="VPY704" s="121"/>
      <c r="VPZ704" s="121"/>
      <c r="VQA704" s="121"/>
      <c r="VQB704" s="121"/>
      <c r="VQC704" s="121"/>
      <c r="VQD704" s="121"/>
      <c r="VQE704" s="121"/>
      <c r="VQF704" s="121"/>
      <c r="VQG704" s="121"/>
      <c r="VQH704" s="121"/>
      <c r="VQI704" s="121"/>
      <c r="VQJ704" s="121"/>
      <c r="VQK704" s="121"/>
      <c r="VQL704" s="121"/>
      <c r="VQM704" s="121"/>
      <c r="VQN704" s="121"/>
      <c r="VQO704" s="121"/>
      <c r="VQP704" s="121"/>
      <c r="VQQ704" s="121"/>
      <c r="VQR704" s="121"/>
      <c r="VQS704" s="121"/>
      <c r="VQT704" s="121"/>
      <c r="VQU704" s="121"/>
      <c r="VQV704" s="121"/>
      <c r="VQW704" s="121"/>
      <c r="VQX704" s="121"/>
      <c r="VQY704" s="121"/>
      <c r="VQZ704" s="121"/>
      <c r="VRA704" s="121"/>
      <c r="VRB704" s="121"/>
      <c r="VRC704" s="121"/>
      <c r="VRD704" s="121"/>
      <c r="VRE704" s="121"/>
      <c r="VRF704" s="121"/>
      <c r="VRG704" s="121"/>
      <c r="VRH704" s="121"/>
      <c r="VRI704" s="121"/>
      <c r="VRJ704" s="121"/>
      <c r="VRK704" s="121"/>
      <c r="VRL704" s="121"/>
      <c r="VRM704" s="121"/>
      <c r="VRN704" s="121"/>
      <c r="VRO704" s="121"/>
      <c r="VRP704" s="121"/>
      <c r="VRQ704" s="121"/>
      <c r="VRR704" s="121"/>
      <c r="VRS704" s="121"/>
      <c r="VRT704" s="121"/>
      <c r="VRU704" s="121"/>
      <c r="VRV704" s="121"/>
      <c r="VRW704" s="121"/>
      <c r="VRX704" s="121"/>
      <c r="VRY704" s="121"/>
      <c r="VRZ704" s="121"/>
      <c r="VSA704" s="121"/>
      <c r="VSB704" s="121"/>
      <c r="VSC704" s="121"/>
      <c r="VSD704" s="121"/>
      <c r="VSE704" s="121"/>
      <c r="VSF704" s="121"/>
      <c r="VSG704" s="121"/>
      <c r="VSH704" s="121"/>
      <c r="VSI704" s="121"/>
      <c r="VSJ704" s="121"/>
      <c r="VSK704" s="121"/>
      <c r="VSL704" s="121"/>
      <c r="VSM704" s="121"/>
      <c r="VSN704" s="121"/>
      <c r="VSO704" s="121"/>
      <c r="VSP704" s="121"/>
      <c r="VSQ704" s="121"/>
      <c r="VSR704" s="121"/>
      <c r="VSS704" s="121"/>
      <c r="VST704" s="121"/>
      <c r="VSU704" s="121"/>
      <c r="VSV704" s="121"/>
      <c r="VSW704" s="121"/>
      <c r="VSX704" s="121"/>
      <c r="VSY704" s="121"/>
      <c r="VSZ704" s="121"/>
      <c r="VTA704" s="121"/>
      <c r="VTB704" s="121"/>
      <c r="VTC704" s="121"/>
      <c r="VTD704" s="121"/>
      <c r="VTE704" s="121"/>
      <c r="VTF704" s="121"/>
      <c r="VTG704" s="121"/>
      <c r="VTH704" s="121"/>
      <c r="VTI704" s="121"/>
      <c r="VTJ704" s="121"/>
      <c r="VTK704" s="121"/>
      <c r="VTL704" s="121"/>
      <c r="VTM704" s="121"/>
      <c r="VTN704" s="121"/>
      <c r="VTO704" s="121"/>
      <c r="VTP704" s="121"/>
      <c r="VTQ704" s="121"/>
      <c r="VTR704" s="121"/>
      <c r="VTS704" s="121"/>
      <c r="VTT704" s="121"/>
      <c r="VTU704" s="121"/>
      <c r="VTV704" s="121"/>
      <c r="VTW704" s="121"/>
      <c r="VTX704" s="121"/>
      <c r="VTY704" s="121"/>
      <c r="VTZ704" s="121"/>
      <c r="VUA704" s="121"/>
      <c r="VUB704" s="121"/>
      <c r="VUC704" s="121"/>
      <c r="VUD704" s="121"/>
      <c r="VUE704" s="121"/>
      <c r="VUF704" s="121"/>
      <c r="VUG704" s="121"/>
      <c r="VUH704" s="121"/>
      <c r="VUI704" s="121"/>
      <c r="VUJ704" s="121"/>
      <c r="VUK704" s="121"/>
      <c r="VUL704" s="121"/>
      <c r="VUM704" s="121"/>
      <c r="VUN704" s="121"/>
      <c r="VUO704" s="121"/>
      <c r="VUP704" s="121"/>
      <c r="VUQ704" s="121"/>
      <c r="VUR704" s="121"/>
      <c r="VUS704" s="121"/>
      <c r="VUT704" s="121"/>
      <c r="VUU704" s="121"/>
      <c r="VUV704" s="121"/>
      <c r="VUW704" s="121"/>
      <c r="VUX704" s="121"/>
      <c r="VUY704" s="121"/>
      <c r="VUZ704" s="121"/>
      <c r="VVA704" s="121"/>
      <c r="VVB704" s="121"/>
      <c r="VVC704" s="121"/>
      <c r="VVD704" s="121"/>
      <c r="VVE704" s="121"/>
      <c r="VVF704" s="121"/>
      <c r="VVG704" s="121"/>
      <c r="VVH704" s="121"/>
      <c r="VVI704" s="121"/>
      <c r="VVJ704" s="121"/>
      <c r="VVK704" s="121"/>
      <c r="VVL704" s="121"/>
      <c r="VVM704" s="121"/>
      <c r="VVN704" s="121"/>
      <c r="VVO704" s="121"/>
      <c r="VVP704" s="121"/>
      <c r="VVQ704" s="121"/>
      <c r="VVR704" s="121"/>
      <c r="VVS704" s="121"/>
      <c r="VVT704" s="121"/>
      <c r="VVU704" s="121"/>
      <c r="VVV704" s="121"/>
      <c r="VVW704" s="121"/>
      <c r="VVX704" s="121"/>
      <c r="VVY704" s="121"/>
      <c r="VVZ704" s="121"/>
      <c r="VWA704" s="121"/>
      <c r="VWB704" s="121"/>
      <c r="VWC704" s="121"/>
      <c r="VWD704" s="121"/>
      <c r="VWE704" s="121"/>
      <c r="VWF704" s="121"/>
      <c r="VWG704" s="121"/>
      <c r="VWH704" s="121"/>
      <c r="VWI704" s="121"/>
      <c r="VWJ704" s="121"/>
      <c r="VWK704" s="121"/>
      <c r="VWL704" s="121"/>
      <c r="VWM704" s="121"/>
      <c r="VWN704" s="121"/>
      <c r="VWO704" s="121"/>
      <c r="VWP704" s="121"/>
      <c r="VWQ704" s="121"/>
      <c r="VWR704" s="121"/>
      <c r="VWS704" s="121"/>
      <c r="VWT704" s="121"/>
      <c r="VWU704" s="121"/>
      <c r="VWV704" s="121"/>
      <c r="VWW704" s="121"/>
      <c r="VWX704" s="121"/>
      <c r="VWY704" s="121"/>
      <c r="VWZ704" s="121"/>
      <c r="VXA704" s="121"/>
      <c r="VXB704" s="121"/>
      <c r="VXC704" s="121"/>
      <c r="VXD704" s="121"/>
      <c r="VXE704" s="121"/>
      <c r="VXF704" s="121"/>
      <c r="VXG704" s="121"/>
      <c r="VXH704" s="121"/>
      <c r="VXI704" s="121"/>
      <c r="VXJ704" s="121"/>
      <c r="VXK704" s="121"/>
      <c r="VXL704" s="121"/>
      <c r="VXM704" s="121"/>
      <c r="VXN704" s="121"/>
      <c r="VXO704" s="121"/>
      <c r="VXP704" s="121"/>
      <c r="VXQ704" s="121"/>
      <c r="VXR704" s="121"/>
      <c r="VXS704" s="121"/>
      <c r="VXT704" s="121"/>
      <c r="VXU704" s="121"/>
      <c r="VXV704" s="121"/>
      <c r="VXW704" s="121"/>
      <c r="VXX704" s="121"/>
      <c r="VXY704" s="121"/>
      <c r="VXZ704" s="121"/>
      <c r="VYA704" s="121"/>
      <c r="VYB704" s="121"/>
      <c r="VYC704" s="121"/>
      <c r="VYD704" s="121"/>
      <c r="VYE704" s="121"/>
      <c r="VYF704" s="121"/>
      <c r="VYG704" s="121"/>
      <c r="VYH704" s="121"/>
      <c r="VYI704" s="121"/>
      <c r="VYJ704" s="121"/>
      <c r="VYK704" s="121"/>
      <c r="VYL704" s="121"/>
      <c r="VYM704" s="121"/>
      <c r="VYN704" s="121"/>
      <c r="VYO704" s="121"/>
      <c r="VYP704" s="121"/>
      <c r="VYQ704" s="121"/>
      <c r="VYR704" s="121"/>
      <c r="VYS704" s="121"/>
      <c r="VYT704" s="121"/>
      <c r="VYU704" s="121"/>
      <c r="VYV704" s="121"/>
      <c r="VYW704" s="121"/>
      <c r="VYX704" s="121"/>
      <c r="VYY704" s="121"/>
      <c r="VYZ704" s="121"/>
      <c r="VZA704" s="121"/>
      <c r="VZB704" s="121"/>
      <c r="VZC704" s="121"/>
      <c r="VZD704" s="121"/>
      <c r="VZE704" s="121"/>
      <c r="VZF704" s="121"/>
      <c r="VZG704" s="121"/>
      <c r="VZH704" s="121"/>
      <c r="VZI704" s="121"/>
      <c r="VZJ704" s="121"/>
      <c r="VZK704" s="121"/>
      <c r="VZL704" s="121"/>
      <c r="VZM704" s="121"/>
      <c r="VZN704" s="121"/>
      <c r="VZO704" s="121"/>
      <c r="VZP704" s="121"/>
      <c r="VZQ704" s="121"/>
      <c r="VZR704" s="121"/>
      <c r="VZS704" s="121"/>
      <c r="VZT704" s="121"/>
      <c r="VZU704" s="121"/>
      <c r="VZV704" s="121"/>
      <c r="VZW704" s="121"/>
      <c r="VZX704" s="121"/>
      <c r="VZY704" s="121"/>
      <c r="VZZ704" s="121"/>
      <c r="WAA704" s="121"/>
      <c r="WAB704" s="121"/>
      <c r="WAC704" s="121"/>
      <c r="WAD704" s="121"/>
      <c r="WAE704" s="121"/>
      <c r="WAF704" s="121"/>
      <c r="WAG704" s="121"/>
      <c r="WAH704" s="121"/>
      <c r="WAI704" s="121"/>
      <c r="WAJ704" s="121"/>
      <c r="WAK704" s="121"/>
      <c r="WAL704" s="121"/>
      <c r="WAM704" s="121"/>
      <c r="WAN704" s="121"/>
      <c r="WAO704" s="121"/>
      <c r="WAP704" s="121"/>
      <c r="WAQ704" s="121"/>
      <c r="WAR704" s="121"/>
      <c r="WAS704" s="121"/>
      <c r="WAT704" s="121"/>
      <c r="WAU704" s="121"/>
      <c r="WAV704" s="121"/>
      <c r="WAW704" s="121"/>
      <c r="WAX704" s="121"/>
      <c r="WAY704" s="121"/>
      <c r="WAZ704" s="121"/>
      <c r="WBA704" s="121"/>
      <c r="WBB704" s="121"/>
      <c r="WBC704" s="121"/>
      <c r="WBD704" s="121"/>
      <c r="WBE704" s="121"/>
      <c r="WBF704" s="121"/>
      <c r="WBG704" s="121"/>
      <c r="WBH704" s="121"/>
      <c r="WBI704" s="121"/>
      <c r="WBJ704" s="121"/>
      <c r="WBK704" s="121"/>
      <c r="WBL704" s="121"/>
      <c r="WBM704" s="121"/>
      <c r="WBN704" s="121"/>
      <c r="WBO704" s="121"/>
      <c r="WBP704" s="121"/>
      <c r="WBQ704" s="121"/>
      <c r="WBR704" s="121"/>
      <c r="WBS704" s="121"/>
      <c r="WBT704" s="121"/>
      <c r="WBU704" s="121"/>
      <c r="WBV704" s="121"/>
      <c r="WBW704" s="121"/>
      <c r="WBX704" s="121"/>
      <c r="WBY704" s="121"/>
      <c r="WBZ704" s="121"/>
      <c r="WCA704" s="121"/>
      <c r="WCB704" s="121"/>
      <c r="WCC704" s="121"/>
      <c r="WCD704" s="121"/>
      <c r="WCE704" s="121"/>
      <c r="WCF704" s="121"/>
      <c r="WCG704" s="121"/>
      <c r="WCH704" s="121"/>
      <c r="WCI704" s="121"/>
      <c r="WCJ704" s="121"/>
      <c r="WCK704" s="121"/>
      <c r="WCL704" s="121"/>
      <c r="WCM704" s="121"/>
      <c r="WCN704" s="121"/>
      <c r="WCO704" s="121"/>
      <c r="WCP704" s="121"/>
      <c r="WCQ704" s="121"/>
      <c r="WCR704" s="121"/>
      <c r="WCS704" s="121"/>
      <c r="WCT704" s="121"/>
      <c r="WCU704" s="121"/>
      <c r="WCV704" s="121"/>
      <c r="WCW704" s="121"/>
      <c r="WCX704" s="121"/>
      <c r="WCY704" s="121"/>
      <c r="WCZ704" s="121"/>
      <c r="WDA704" s="121"/>
      <c r="WDB704" s="121"/>
      <c r="WDC704" s="121"/>
      <c r="WDD704" s="121"/>
      <c r="WDE704" s="121"/>
      <c r="WDF704" s="121"/>
      <c r="WDG704" s="121"/>
      <c r="WDH704" s="121"/>
      <c r="WDI704" s="121"/>
      <c r="WDJ704" s="121"/>
      <c r="WDK704" s="121"/>
      <c r="WDL704" s="121"/>
      <c r="WDM704" s="121"/>
      <c r="WDN704" s="121"/>
      <c r="WDO704" s="121"/>
      <c r="WDP704" s="121"/>
      <c r="WDQ704" s="121"/>
      <c r="WDR704" s="121"/>
      <c r="WDS704" s="121"/>
      <c r="WDT704" s="121"/>
      <c r="WDU704" s="121"/>
      <c r="WDV704" s="121"/>
      <c r="WDW704" s="121"/>
      <c r="WDX704" s="121"/>
      <c r="WDY704" s="121"/>
      <c r="WDZ704" s="121"/>
      <c r="WEA704" s="121"/>
      <c r="WEB704" s="121"/>
      <c r="WEC704" s="121"/>
      <c r="WED704" s="121"/>
      <c r="WEE704" s="121"/>
      <c r="WEF704" s="121"/>
      <c r="WEG704" s="121"/>
      <c r="WEH704" s="121"/>
      <c r="WEI704" s="121"/>
      <c r="WEJ704" s="121"/>
      <c r="WEK704" s="121"/>
      <c r="WEL704" s="121"/>
      <c r="WEM704" s="121"/>
      <c r="WEN704" s="121"/>
      <c r="WEO704" s="121"/>
      <c r="WEP704" s="121"/>
      <c r="WEQ704" s="121"/>
      <c r="WER704" s="121"/>
      <c r="WES704" s="121"/>
      <c r="WET704" s="121"/>
      <c r="WEU704" s="121"/>
      <c r="WEV704" s="121"/>
      <c r="WEW704" s="121"/>
      <c r="WEX704" s="121"/>
      <c r="WEY704" s="121"/>
      <c r="WEZ704" s="121"/>
      <c r="WFA704" s="121"/>
      <c r="WFB704" s="121"/>
      <c r="WFC704" s="121"/>
      <c r="WFD704" s="121"/>
      <c r="WFE704" s="121"/>
      <c r="WFF704" s="121"/>
      <c r="WFG704" s="121"/>
      <c r="WFH704" s="121"/>
      <c r="WFI704" s="121"/>
      <c r="WFJ704" s="121"/>
      <c r="WFK704" s="121"/>
      <c r="WFL704" s="121"/>
      <c r="WFM704" s="121"/>
      <c r="WFN704" s="121"/>
      <c r="WFO704" s="121"/>
      <c r="WFP704" s="121"/>
      <c r="WFQ704" s="121"/>
      <c r="WFR704" s="121"/>
      <c r="WFS704" s="121"/>
      <c r="WFT704" s="121"/>
      <c r="WFU704" s="121"/>
      <c r="WFV704" s="121"/>
      <c r="WFW704" s="121"/>
      <c r="WFX704" s="121"/>
      <c r="WFY704" s="121"/>
      <c r="WFZ704" s="121"/>
      <c r="WGA704" s="121"/>
      <c r="WGB704" s="121"/>
      <c r="WGC704" s="121"/>
      <c r="WGD704" s="121"/>
      <c r="WGE704" s="121"/>
      <c r="WGF704" s="121"/>
      <c r="WGG704" s="121"/>
      <c r="WGH704" s="121"/>
      <c r="WGI704" s="121"/>
      <c r="WGJ704" s="121"/>
      <c r="WGK704" s="121"/>
      <c r="WGL704" s="121"/>
      <c r="WGM704" s="121"/>
      <c r="WGN704" s="121"/>
      <c r="WGO704" s="121"/>
      <c r="WGP704" s="121"/>
      <c r="WGQ704" s="121"/>
      <c r="WGR704" s="121"/>
      <c r="WGS704" s="121"/>
      <c r="WGT704" s="121"/>
      <c r="WGU704" s="121"/>
      <c r="WGV704" s="121"/>
      <c r="WGW704" s="121"/>
      <c r="WGX704" s="121"/>
      <c r="WGY704" s="121"/>
      <c r="WGZ704" s="121"/>
      <c r="WHA704" s="121"/>
      <c r="WHB704" s="121"/>
      <c r="WHC704" s="121"/>
      <c r="WHD704" s="121"/>
      <c r="WHE704" s="121"/>
      <c r="WHF704" s="121"/>
      <c r="WHG704" s="121"/>
      <c r="WHH704" s="121"/>
      <c r="WHI704" s="121"/>
      <c r="WHJ704" s="121"/>
      <c r="WHK704" s="121"/>
      <c r="WHL704" s="121"/>
      <c r="WHM704" s="121"/>
      <c r="WHN704" s="121"/>
      <c r="WHO704" s="121"/>
      <c r="WHP704" s="121"/>
      <c r="WHQ704" s="121"/>
      <c r="WHR704" s="121"/>
      <c r="WHS704" s="121"/>
      <c r="WHT704" s="121"/>
      <c r="WHU704" s="121"/>
      <c r="WHV704" s="121"/>
      <c r="WHW704" s="121"/>
      <c r="WHX704" s="121"/>
      <c r="WHY704" s="121"/>
      <c r="WHZ704" s="121"/>
      <c r="WIA704" s="121"/>
      <c r="WIB704" s="121"/>
      <c r="WIC704" s="121"/>
      <c r="WID704" s="121"/>
      <c r="WIE704" s="121"/>
      <c r="WIF704" s="121"/>
      <c r="WIG704" s="121"/>
      <c r="WIH704" s="121"/>
      <c r="WII704" s="121"/>
      <c r="WIJ704" s="121"/>
      <c r="WIK704" s="121"/>
      <c r="WIL704" s="121"/>
      <c r="WIM704" s="121"/>
      <c r="WIN704" s="121"/>
      <c r="WIO704" s="121"/>
      <c r="WIP704" s="121"/>
      <c r="WIQ704" s="121"/>
      <c r="WIR704" s="121"/>
      <c r="WIS704" s="121"/>
      <c r="WIT704" s="121"/>
      <c r="WIU704" s="121"/>
      <c r="WIV704" s="121"/>
      <c r="WIW704" s="121"/>
      <c r="WIX704" s="121"/>
      <c r="WIY704" s="121"/>
      <c r="WIZ704" s="121"/>
      <c r="WJA704" s="121"/>
      <c r="WJB704" s="121"/>
      <c r="WJC704" s="121"/>
      <c r="WJD704" s="121"/>
      <c r="WJE704" s="121"/>
      <c r="WJF704" s="121"/>
      <c r="WJG704" s="121"/>
      <c r="WJH704" s="121"/>
      <c r="WJI704" s="121"/>
      <c r="WJJ704" s="121"/>
      <c r="WJK704" s="121"/>
      <c r="WJL704" s="121"/>
      <c r="WJM704" s="121"/>
      <c r="WJN704" s="121"/>
      <c r="WJO704" s="121"/>
      <c r="WJP704" s="121"/>
      <c r="WJQ704" s="121"/>
      <c r="WJR704" s="121"/>
      <c r="WJS704" s="121"/>
      <c r="WJT704" s="121"/>
      <c r="WJU704" s="121"/>
      <c r="WJV704" s="121"/>
      <c r="WJW704" s="121"/>
      <c r="WJX704" s="121"/>
      <c r="WJY704" s="121"/>
      <c r="WJZ704" s="121"/>
      <c r="WKA704" s="121"/>
      <c r="WKB704" s="121"/>
      <c r="WKC704" s="121"/>
      <c r="WKD704" s="121"/>
      <c r="WKE704" s="121"/>
      <c r="WKF704" s="121"/>
      <c r="WKG704" s="121"/>
      <c r="WKH704" s="121"/>
      <c r="WKI704" s="121"/>
      <c r="WKJ704" s="121"/>
      <c r="WKK704" s="121"/>
      <c r="WKL704" s="121"/>
      <c r="WKM704" s="121"/>
      <c r="WKN704" s="121"/>
      <c r="WKO704" s="121"/>
      <c r="WKP704" s="121"/>
      <c r="WKQ704" s="121"/>
      <c r="WKR704" s="121"/>
      <c r="WKS704" s="121"/>
      <c r="WKT704" s="121"/>
      <c r="WKU704" s="121"/>
      <c r="WKV704" s="121"/>
      <c r="WKW704" s="121"/>
      <c r="WKX704" s="121"/>
      <c r="WKY704" s="121"/>
      <c r="WKZ704" s="121"/>
      <c r="WLA704" s="121"/>
      <c r="WLB704" s="121"/>
      <c r="WLC704" s="121"/>
      <c r="WLD704" s="121"/>
      <c r="WLE704" s="121"/>
      <c r="WLF704" s="121"/>
      <c r="WLG704" s="121"/>
      <c r="WLH704" s="121"/>
      <c r="WLI704" s="121"/>
      <c r="WLJ704" s="121"/>
      <c r="WLK704" s="121"/>
      <c r="WLL704" s="121"/>
      <c r="WLM704" s="121"/>
      <c r="WLN704" s="121"/>
      <c r="WLO704" s="121"/>
      <c r="WLP704" s="121"/>
      <c r="WLQ704" s="121"/>
      <c r="WLR704" s="121"/>
      <c r="WLS704" s="121"/>
      <c r="WLT704" s="121"/>
      <c r="WLU704" s="121"/>
      <c r="WLV704" s="121"/>
      <c r="WLW704" s="121"/>
      <c r="WLX704" s="121"/>
      <c r="WLY704" s="121"/>
      <c r="WLZ704" s="121"/>
      <c r="WMA704" s="121"/>
      <c r="WMB704" s="121"/>
      <c r="WMC704" s="121"/>
      <c r="WMD704" s="121"/>
      <c r="WME704" s="121"/>
      <c r="WMF704" s="121"/>
      <c r="WMG704" s="121"/>
      <c r="WMH704" s="121"/>
      <c r="WMI704" s="121"/>
      <c r="WMJ704" s="121"/>
      <c r="WMK704" s="121"/>
      <c r="WML704" s="121"/>
      <c r="WMM704" s="121"/>
      <c r="WMN704" s="121"/>
      <c r="WMO704" s="121"/>
      <c r="WMP704" s="121"/>
      <c r="WMQ704" s="121"/>
      <c r="WMR704" s="121"/>
      <c r="WMS704" s="121"/>
      <c r="WMT704" s="121"/>
      <c r="WMU704" s="121"/>
      <c r="WMV704" s="121"/>
      <c r="WMW704" s="121"/>
      <c r="WMX704" s="121"/>
      <c r="WMY704" s="121"/>
      <c r="WMZ704" s="121"/>
      <c r="WNA704" s="121"/>
      <c r="WNB704" s="121"/>
      <c r="WNC704" s="121"/>
      <c r="WND704" s="121"/>
      <c r="WNE704" s="121"/>
      <c r="WNF704" s="121"/>
      <c r="WNG704" s="121"/>
      <c r="WNH704" s="121"/>
      <c r="WNI704" s="121"/>
      <c r="WNJ704" s="121"/>
      <c r="WNK704" s="121"/>
      <c r="WNL704" s="121"/>
      <c r="WNM704" s="121"/>
      <c r="WNN704" s="121"/>
      <c r="WNO704" s="121"/>
      <c r="WNP704" s="121"/>
      <c r="WNQ704" s="121"/>
      <c r="WNR704" s="121"/>
      <c r="WNS704" s="121"/>
      <c r="WNT704" s="121"/>
      <c r="WNU704" s="121"/>
      <c r="WNV704" s="121"/>
      <c r="WNW704" s="121"/>
      <c r="WNX704" s="121"/>
      <c r="WNY704" s="121"/>
      <c r="WNZ704" s="121"/>
      <c r="WOA704" s="121"/>
      <c r="WOB704" s="121"/>
      <c r="WOC704" s="121"/>
      <c r="WOD704" s="121"/>
      <c r="WOE704" s="121"/>
      <c r="WOF704" s="121"/>
      <c r="WOG704" s="121"/>
      <c r="WOH704" s="121"/>
      <c r="WOI704" s="121"/>
      <c r="WOJ704" s="121"/>
      <c r="WOK704" s="121"/>
      <c r="WOL704" s="121"/>
      <c r="WOM704" s="121"/>
      <c r="WON704" s="121"/>
      <c r="WOO704" s="121"/>
      <c r="WOP704" s="121"/>
      <c r="WOQ704" s="121"/>
      <c r="WOR704" s="121"/>
      <c r="WOS704" s="121"/>
      <c r="WOT704" s="121"/>
      <c r="WOU704" s="121"/>
      <c r="WOV704" s="121"/>
      <c r="WOW704" s="121"/>
      <c r="WOX704" s="121"/>
      <c r="WOY704" s="121"/>
      <c r="WOZ704" s="121"/>
      <c r="WPA704" s="121"/>
      <c r="WPB704" s="121"/>
      <c r="WPC704" s="121"/>
      <c r="WPD704" s="121"/>
      <c r="WPE704" s="121"/>
      <c r="WPF704" s="121"/>
      <c r="WPG704" s="121"/>
      <c r="WPH704" s="121"/>
      <c r="WPI704" s="121"/>
      <c r="WPJ704" s="121"/>
      <c r="WPK704" s="121"/>
      <c r="WPL704" s="121"/>
      <c r="WPM704" s="121"/>
      <c r="WPN704" s="121"/>
      <c r="WPO704" s="121"/>
      <c r="WPP704" s="121"/>
      <c r="WPQ704" s="121"/>
      <c r="WPR704" s="121"/>
      <c r="WPS704" s="121"/>
      <c r="WPT704" s="121"/>
      <c r="WPU704" s="121"/>
      <c r="WPV704" s="121"/>
      <c r="WPW704" s="121"/>
      <c r="WPX704" s="121"/>
      <c r="WPY704" s="121"/>
      <c r="WPZ704" s="121"/>
      <c r="WQA704" s="121"/>
      <c r="WQB704" s="121"/>
      <c r="WQC704" s="121"/>
      <c r="WQD704" s="121"/>
      <c r="WQE704" s="121"/>
      <c r="WQF704" s="121"/>
      <c r="WQG704" s="121"/>
      <c r="WQH704" s="121"/>
      <c r="WQI704" s="121"/>
      <c r="WQJ704" s="121"/>
      <c r="WQK704" s="121"/>
      <c r="WQL704" s="121"/>
      <c r="WQM704" s="121"/>
      <c r="WQN704" s="121"/>
      <c r="WQO704" s="121"/>
      <c r="WQP704" s="121"/>
      <c r="WQQ704" s="121"/>
      <c r="WQR704" s="121"/>
      <c r="WQS704" s="121"/>
      <c r="WQT704" s="121"/>
      <c r="WQU704" s="121"/>
      <c r="WQV704" s="121"/>
      <c r="WQW704" s="121"/>
      <c r="WQX704" s="121"/>
      <c r="WQY704" s="121"/>
      <c r="WQZ704" s="121"/>
      <c r="WRA704" s="121"/>
      <c r="WRB704" s="121"/>
      <c r="WRC704" s="121"/>
      <c r="WRD704" s="121"/>
      <c r="WRE704" s="121"/>
      <c r="WRF704" s="121"/>
      <c r="WRG704" s="121"/>
      <c r="WRH704" s="121"/>
      <c r="WRI704" s="121"/>
      <c r="WRJ704" s="121"/>
      <c r="WRK704" s="121"/>
      <c r="WRL704" s="121"/>
      <c r="WRM704" s="121"/>
      <c r="WRN704" s="121"/>
      <c r="WRO704" s="121"/>
      <c r="WRP704" s="121"/>
      <c r="WRQ704" s="121"/>
      <c r="WRR704" s="121"/>
      <c r="WRS704" s="121"/>
      <c r="WRT704" s="121"/>
      <c r="WRU704" s="121"/>
      <c r="WRV704" s="121"/>
      <c r="WRW704" s="121"/>
      <c r="WRX704" s="121"/>
      <c r="WRY704" s="121"/>
      <c r="WRZ704" s="121"/>
      <c r="WSA704" s="121"/>
      <c r="WSB704" s="121"/>
      <c r="WSC704" s="121"/>
      <c r="WSD704" s="121"/>
      <c r="WSE704" s="121"/>
      <c r="WSF704" s="121"/>
      <c r="WSG704" s="121"/>
      <c r="WSH704" s="121"/>
      <c r="WSI704" s="121"/>
      <c r="WSJ704" s="121"/>
      <c r="WSK704" s="121"/>
      <c r="WSL704" s="121"/>
      <c r="WSM704" s="121"/>
      <c r="WSN704" s="121"/>
      <c r="WSO704" s="121"/>
      <c r="WSP704" s="121"/>
      <c r="WSQ704" s="121"/>
      <c r="WSR704" s="121"/>
      <c r="WSS704" s="121"/>
      <c r="WST704" s="121"/>
      <c r="WSU704" s="121"/>
      <c r="WSV704" s="121"/>
      <c r="WSW704" s="121"/>
      <c r="WSX704" s="121"/>
      <c r="WSY704" s="121"/>
      <c r="WSZ704" s="121"/>
      <c r="WTA704" s="121"/>
      <c r="WTB704" s="121"/>
      <c r="WTC704" s="121"/>
      <c r="WTD704" s="121"/>
      <c r="WTE704" s="121"/>
      <c r="WTF704" s="121"/>
      <c r="WTG704" s="121"/>
      <c r="WTH704" s="121"/>
      <c r="WTI704" s="121"/>
      <c r="WTJ704" s="121"/>
      <c r="WTK704" s="121"/>
      <c r="WTL704" s="121"/>
      <c r="WTM704" s="121"/>
      <c r="WTN704" s="121"/>
      <c r="WTO704" s="121"/>
      <c r="WTP704" s="121"/>
      <c r="WTQ704" s="121"/>
      <c r="WTR704" s="121"/>
      <c r="WTS704" s="121"/>
      <c r="WTT704" s="121"/>
      <c r="WTU704" s="121"/>
      <c r="WTV704" s="121"/>
      <c r="WTW704" s="121"/>
      <c r="WTX704" s="121"/>
      <c r="WTY704" s="121"/>
      <c r="WTZ704" s="121"/>
      <c r="WUA704" s="121"/>
      <c r="WUB704" s="121"/>
      <c r="WUC704" s="121"/>
      <c r="WUD704" s="121"/>
      <c r="WUE704" s="121"/>
      <c r="WUF704" s="121"/>
      <c r="WUG704" s="121"/>
      <c r="WUH704" s="121"/>
      <c r="WUI704" s="121"/>
      <c r="WUJ704" s="121"/>
      <c r="WUK704" s="121"/>
      <c r="WUL704" s="121"/>
      <c r="WUM704" s="121"/>
      <c r="WUN704" s="121"/>
      <c r="WUO704" s="121"/>
      <c r="WUP704" s="121"/>
      <c r="WUQ704" s="121"/>
      <c r="WUR704" s="121"/>
      <c r="WUS704" s="121"/>
      <c r="WUT704" s="121"/>
      <c r="WUU704" s="121"/>
      <c r="WUV704" s="121"/>
      <c r="WUW704" s="121"/>
      <c r="WUX704" s="121"/>
      <c r="WUY704" s="121"/>
      <c r="WUZ704" s="121"/>
      <c r="WVA704" s="121"/>
      <c r="WVB704" s="121"/>
      <c r="WVC704" s="121"/>
      <c r="WVD704" s="121"/>
      <c r="WVE704" s="121"/>
      <c r="WVF704" s="121"/>
      <c r="WVG704" s="121"/>
      <c r="WVH704" s="121"/>
      <c r="WVI704" s="121"/>
      <c r="WVJ704" s="121"/>
      <c r="WVK704" s="121"/>
      <c r="WVL704" s="121"/>
      <c r="WVM704" s="121"/>
      <c r="WVN704" s="121"/>
      <c r="WVO704" s="121"/>
      <c r="WVP704" s="121"/>
      <c r="WVQ704" s="121"/>
      <c r="WVR704" s="121"/>
      <c r="WVS704" s="121"/>
      <c r="WVT704" s="121"/>
      <c r="WVU704" s="121"/>
      <c r="WVV704" s="121"/>
      <c r="WVW704" s="121"/>
      <c r="WVX704" s="121"/>
      <c r="WVY704" s="121"/>
      <c r="WVZ704" s="121"/>
      <c r="WWA704" s="121"/>
      <c r="WWB704" s="121"/>
      <c r="WWC704" s="121"/>
      <c r="WWD704" s="121"/>
      <c r="WWE704" s="121"/>
      <c r="WWF704" s="121"/>
      <c r="WWG704" s="121"/>
      <c r="WWH704" s="121"/>
      <c r="WWI704" s="121"/>
      <c r="WWJ704" s="121"/>
      <c r="WWK704" s="121"/>
      <c r="WWL704" s="121"/>
      <c r="WWM704" s="121"/>
      <c r="WWN704" s="121"/>
      <c r="WWO704" s="121"/>
      <c r="WWP704" s="121"/>
      <c r="WWQ704" s="121"/>
      <c r="WWR704" s="121"/>
      <c r="WWS704" s="121"/>
      <c r="WWT704" s="121"/>
      <c r="WWU704" s="121"/>
      <c r="WWV704" s="121"/>
      <c r="WWW704" s="121"/>
      <c r="WWX704" s="121"/>
      <c r="WWY704" s="121"/>
      <c r="WWZ704" s="121"/>
      <c r="WXA704" s="121"/>
      <c r="WXB704" s="121"/>
      <c r="WXC704" s="121"/>
      <c r="WXD704" s="121"/>
      <c r="WXE704" s="121"/>
      <c r="WXF704" s="121"/>
      <c r="WXG704" s="121"/>
      <c r="WXH704" s="121"/>
      <c r="WXI704" s="121"/>
      <c r="WXJ704" s="121"/>
      <c r="WXK704" s="121"/>
      <c r="WXL704" s="121"/>
      <c r="WXM704" s="121"/>
      <c r="WXN704" s="121"/>
      <c r="WXO704" s="121"/>
      <c r="WXP704" s="121"/>
      <c r="WXQ704" s="121"/>
      <c r="WXR704" s="121"/>
      <c r="WXS704" s="121"/>
      <c r="WXT704" s="121"/>
      <c r="WXU704" s="121"/>
      <c r="WXV704" s="121"/>
      <c r="WXW704" s="121"/>
      <c r="WXX704" s="121"/>
      <c r="WXY704" s="121"/>
      <c r="WXZ704" s="121"/>
      <c r="WYA704" s="121"/>
      <c r="WYB704" s="121"/>
      <c r="WYC704" s="121"/>
      <c r="WYD704" s="121"/>
      <c r="WYE704" s="121"/>
      <c r="WYF704" s="121"/>
      <c r="WYG704" s="121"/>
      <c r="WYH704" s="121"/>
      <c r="WYI704" s="121"/>
      <c r="WYJ704" s="121"/>
      <c r="WYK704" s="121"/>
      <c r="WYL704" s="121"/>
      <c r="WYM704" s="121"/>
      <c r="WYN704" s="121"/>
      <c r="WYO704" s="121"/>
      <c r="WYP704" s="121"/>
      <c r="WYQ704" s="121"/>
      <c r="WYR704" s="121"/>
      <c r="WYS704" s="121"/>
      <c r="WYT704" s="121"/>
      <c r="WYU704" s="121"/>
      <c r="WYV704" s="121"/>
      <c r="WYW704" s="121"/>
      <c r="WYX704" s="121"/>
      <c r="WYY704" s="121"/>
      <c r="WYZ704" s="121"/>
      <c r="WZA704" s="121"/>
      <c r="WZB704" s="121"/>
      <c r="WZC704" s="121"/>
      <c r="WZD704" s="121"/>
      <c r="WZE704" s="121"/>
      <c r="WZF704" s="121"/>
      <c r="WZG704" s="121"/>
      <c r="WZH704" s="121"/>
      <c r="WZI704" s="121"/>
      <c r="WZJ704" s="121"/>
      <c r="WZK704" s="121"/>
      <c r="WZL704" s="121"/>
      <c r="WZM704" s="121"/>
      <c r="WZN704" s="121"/>
      <c r="WZO704" s="121"/>
      <c r="WZP704" s="121"/>
      <c r="WZQ704" s="121"/>
      <c r="WZR704" s="121"/>
      <c r="WZS704" s="121"/>
      <c r="WZT704" s="121"/>
      <c r="WZU704" s="121"/>
      <c r="WZV704" s="121"/>
      <c r="WZW704" s="121"/>
      <c r="WZX704" s="121"/>
      <c r="WZY704" s="121"/>
      <c r="WZZ704" s="121"/>
      <c r="XAA704" s="121"/>
      <c r="XAB704" s="121"/>
      <c r="XAC704" s="121"/>
      <c r="XAD704" s="121"/>
      <c r="XAE704" s="121"/>
      <c r="XAF704" s="121"/>
      <c r="XAG704" s="121"/>
      <c r="XAH704" s="121"/>
      <c r="XAI704" s="121"/>
      <c r="XAJ704" s="121"/>
      <c r="XAK704" s="121"/>
      <c r="XAL704" s="121"/>
      <c r="XAM704" s="121"/>
      <c r="XAN704" s="121"/>
      <c r="XAO704" s="121"/>
      <c r="XAP704" s="121"/>
      <c r="XAQ704" s="121"/>
      <c r="XAR704" s="121"/>
      <c r="XAS704" s="121"/>
      <c r="XAT704" s="121"/>
      <c r="XAU704" s="121"/>
      <c r="XAV704" s="121"/>
      <c r="XAW704" s="121"/>
      <c r="XAX704" s="121"/>
      <c r="XAY704" s="121"/>
      <c r="XAZ704" s="121"/>
      <c r="XBA704" s="121"/>
      <c r="XBB704" s="121"/>
      <c r="XBC704" s="121"/>
      <c r="XBD704" s="121"/>
      <c r="XBE704" s="121"/>
      <c r="XBF704" s="121"/>
      <c r="XBG704" s="121"/>
      <c r="XBH704" s="121"/>
      <c r="XBI704" s="121"/>
      <c r="XBJ704" s="121"/>
      <c r="XBK704" s="121"/>
      <c r="XBL704" s="121"/>
      <c r="XBM704" s="121"/>
      <c r="XBN704" s="121"/>
      <c r="XBO704" s="121"/>
      <c r="XBP704" s="121"/>
      <c r="XBQ704" s="121"/>
      <c r="XBR704" s="121"/>
      <c r="XBS704" s="121"/>
      <c r="XBT704" s="121"/>
      <c r="XBU704" s="121"/>
      <c r="XBV704" s="121"/>
      <c r="XBW704" s="121"/>
      <c r="XBX704" s="121"/>
      <c r="XBY704" s="121"/>
      <c r="XBZ704" s="121"/>
      <c r="XCA704" s="121"/>
      <c r="XCB704" s="121"/>
      <c r="XCC704" s="121"/>
      <c r="XCD704" s="121"/>
      <c r="XCE704" s="121"/>
      <c r="XCF704" s="121"/>
      <c r="XCG704" s="121"/>
      <c r="XCH704" s="121"/>
      <c r="XCI704" s="121"/>
      <c r="XCJ704" s="121"/>
      <c r="XCK704" s="121"/>
      <c r="XCL704" s="121"/>
      <c r="XCM704" s="121"/>
      <c r="XCN704" s="121"/>
      <c r="XCO704" s="121"/>
      <c r="XCP704" s="121"/>
      <c r="XCQ704" s="121"/>
      <c r="XCR704" s="121"/>
      <c r="XCS704" s="121"/>
      <c r="XCT704" s="121"/>
      <c r="XCU704" s="121"/>
      <c r="XCV704" s="121"/>
      <c r="XCW704" s="121"/>
      <c r="XCX704" s="121"/>
      <c r="XCY704" s="121"/>
      <c r="XCZ704" s="121"/>
      <c r="XDA704" s="121"/>
      <c r="XDB704" s="121"/>
      <c r="XDC704" s="121"/>
      <c r="XDD704" s="121"/>
      <c r="XDE704" s="121"/>
      <c r="XDF704" s="121"/>
      <c r="XDG704" s="121"/>
      <c r="XDH704" s="121"/>
      <c r="XDI704" s="121"/>
      <c r="XDJ704" s="121"/>
      <c r="XDK704" s="121"/>
      <c r="XDL704" s="121"/>
      <c r="XDM704" s="121"/>
      <c r="XDN704" s="121"/>
      <c r="XDO704" s="121"/>
      <c r="XDP704" s="121"/>
      <c r="XDQ704" s="121"/>
      <c r="XDR704" s="121"/>
      <c r="XDS704" s="121"/>
      <c r="XDT704" s="121"/>
      <c r="XDU704" s="121"/>
      <c r="XDV704" s="121"/>
      <c r="XDW704" s="121"/>
      <c r="XDX704" s="121"/>
      <c r="XDY704" s="121"/>
      <c r="XDZ704" s="121"/>
      <c r="XEA704" s="121"/>
      <c r="XEB704" s="121"/>
      <c r="XEC704" s="121"/>
      <c r="XED704" s="121"/>
      <c r="XEE704" s="121"/>
      <c r="XEF704" s="121"/>
      <c r="XEG704" s="121"/>
      <c r="XEH704" s="121"/>
      <c r="XEI704" s="121"/>
      <c r="XEJ704" s="121"/>
      <c r="XEK704" s="121"/>
      <c r="XEL704" s="121"/>
      <c r="XEM704" s="121"/>
      <c r="XEN704" s="121"/>
      <c r="XEO704" s="121"/>
      <c r="XEP704" s="121"/>
      <c r="XEQ704" s="121"/>
      <c r="XER704" s="121"/>
      <c r="XES704" s="121"/>
      <c r="XET704" s="121"/>
      <c r="XEU704" s="121"/>
      <c r="XEV704" s="121"/>
      <c r="XEW704" s="121"/>
      <c r="XEX704" s="121"/>
      <c r="XEY704" s="121"/>
      <c r="XEZ704" s="121"/>
      <c r="XFA704" s="121"/>
      <c r="XFB704" s="121"/>
      <c r="XFC704" s="121"/>
      <c r="XFD704" s="121"/>
    </row>
    <row r="705" spans="1:16384" ht="9" customHeight="1" x14ac:dyDescent="0.15">
      <c r="A705" s="28" t="s">
        <v>33</v>
      </c>
      <c r="B705" s="28">
        <f t="shared" si="37"/>
        <v>1</v>
      </c>
      <c r="C705" s="28">
        <v>1</v>
      </c>
      <c r="D705" s="37">
        <v>0</v>
      </c>
      <c r="E705" s="28"/>
      <c r="F705" s="37">
        <v>154</v>
      </c>
      <c r="G705" s="28"/>
      <c r="H705" s="197">
        <f t="shared" si="38"/>
        <v>159</v>
      </c>
      <c r="I705" s="186">
        <v>47</v>
      </c>
      <c r="J705" s="186">
        <v>109</v>
      </c>
      <c r="K705" s="186">
        <v>3</v>
      </c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  <c r="BL705" s="121"/>
      <c r="BM705" s="121"/>
      <c r="BN705" s="121"/>
      <c r="BO705" s="121"/>
      <c r="BP705" s="121"/>
      <c r="BQ705" s="121"/>
      <c r="BR705" s="121"/>
      <c r="BS705" s="121"/>
      <c r="BT705" s="121"/>
      <c r="BU705" s="121"/>
      <c r="BV705" s="121"/>
      <c r="BW705" s="121"/>
      <c r="BX705" s="121"/>
      <c r="BY705" s="121"/>
      <c r="BZ705" s="121"/>
      <c r="CA705" s="121"/>
      <c r="CB705" s="121"/>
      <c r="CC705" s="121"/>
      <c r="CD705" s="121"/>
      <c r="CE705" s="121"/>
      <c r="CF705" s="121"/>
      <c r="CG705" s="121"/>
      <c r="CH705" s="121"/>
      <c r="CI705" s="121"/>
      <c r="CJ705" s="121"/>
      <c r="CK705" s="121"/>
      <c r="CL705" s="121"/>
      <c r="CM705" s="121"/>
      <c r="CN705" s="121"/>
      <c r="CO705" s="121"/>
      <c r="CP705" s="121"/>
      <c r="CQ705" s="121"/>
      <c r="CR705" s="121"/>
      <c r="CS705" s="121"/>
      <c r="CT705" s="121"/>
      <c r="CU705" s="121"/>
      <c r="CV705" s="121"/>
      <c r="CW705" s="121"/>
      <c r="CX705" s="121"/>
      <c r="CY705" s="121"/>
      <c r="CZ705" s="121"/>
      <c r="DA705" s="121"/>
      <c r="DB705" s="121"/>
      <c r="DC705" s="121"/>
      <c r="DD705" s="121"/>
      <c r="DE705" s="121"/>
      <c r="DF705" s="121"/>
      <c r="DG705" s="121"/>
      <c r="DH705" s="121"/>
      <c r="DI705" s="121"/>
      <c r="DJ705" s="121"/>
      <c r="DK705" s="121"/>
      <c r="DL705" s="121"/>
      <c r="DM705" s="121"/>
      <c r="DN705" s="121"/>
      <c r="DO705" s="121"/>
      <c r="DP705" s="121"/>
      <c r="DQ705" s="121"/>
      <c r="DR705" s="121"/>
      <c r="DS705" s="121"/>
      <c r="DT705" s="121"/>
      <c r="DU705" s="121"/>
      <c r="DV705" s="121"/>
      <c r="DW705" s="121"/>
      <c r="DX705" s="121"/>
      <c r="DY705" s="121"/>
      <c r="DZ705" s="121"/>
      <c r="EA705" s="121"/>
      <c r="EB705" s="121"/>
      <c r="EC705" s="121"/>
      <c r="ED705" s="121"/>
      <c r="EE705" s="121"/>
      <c r="EF705" s="121"/>
      <c r="EG705" s="121"/>
      <c r="EH705" s="121"/>
      <c r="EI705" s="121"/>
      <c r="EJ705" s="121"/>
      <c r="EK705" s="121"/>
      <c r="EL705" s="121"/>
      <c r="EM705" s="121"/>
      <c r="EN705" s="121"/>
      <c r="EO705" s="121"/>
      <c r="EP705" s="121"/>
      <c r="EQ705" s="121"/>
      <c r="ER705" s="121"/>
      <c r="ES705" s="121"/>
      <c r="ET705" s="121"/>
      <c r="EU705" s="121"/>
      <c r="EV705" s="121"/>
      <c r="EW705" s="121"/>
      <c r="EX705" s="121"/>
      <c r="EY705" s="121"/>
      <c r="EZ705" s="121"/>
      <c r="FA705" s="121"/>
      <c r="FB705" s="121"/>
      <c r="FC705" s="121"/>
      <c r="FD705" s="121"/>
      <c r="FE705" s="121"/>
      <c r="FF705" s="121"/>
      <c r="FG705" s="121"/>
      <c r="FH705" s="121"/>
      <c r="FI705" s="121"/>
      <c r="FJ705" s="121"/>
      <c r="FK705" s="121"/>
      <c r="FL705" s="121"/>
      <c r="FM705" s="121"/>
      <c r="FN705" s="121"/>
      <c r="FO705" s="121"/>
      <c r="FP705" s="121"/>
      <c r="FQ705" s="121"/>
      <c r="FR705" s="121"/>
      <c r="FS705" s="121"/>
      <c r="FT705" s="121"/>
      <c r="FU705" s="121"/>
      <c r="FV705" s="121"/>
      <c r="FW705" s="121"/>
      <c r="FX705" s="121"/>
      <c r="FY705" s="121"/>
      <c r="FZ705" s="121"/>
      <c r="GA705" s="121"/>
      <c r="GB705" s="121"/>
      <c r="GC705" s="121"/>
      <c r="GD705" s="121"/>
      <c r="GE705" s="121"/>
      <c r="GF705" s="121"/>
      <c r="GG705" s="121"/>
      <c r="GH705" s="121"/>
      <c r="GI705" s="121"/>
      <c r="GJ705" s="121"/>
      <c r="GK705" s="121"/>
      <c r="GL705" s="121"/>
      <c r="GM705" s="121"/>
      <c r="GN705" s="121"/>
      <c r="GO705" s="121"/>
      <c r="GP705" s="121"/>
      <c r="GQ705" s="121"/>
      <c r="GR705" s="121"/>
      <c r="GS705" s="121"/>
      <c r="GT705" s="121"/>
      <c r="GU705" s="121"/>
      <c r="GV705" s="121"/>
      <c r="GW705" s="121"/>
      <c r="GX705" s="121"/>
      <c r="GY705" s="121"/>
      <c r="GZ705" s="121"/>
      <c r="HA705" s="121"/>
      <c r="HB705" s="121"/>
      <c r="HC705" s="121"/>
      <c r="HD705" s="121"/>
      <c r="HE705" s="121"/>
      <c r="HF705" s="121"/>
      <c r="HG705" s="121"/>
      <c r="HH705" s="121"/>
      <c r="HI705" s="121"/>
      <c r="HJ705" s="121"/>
      <c r="HK705" s="121"/>
      <c r="HL705" s="121"/>
      <c r="HM705" s="121"/>
      <c r="HN705" s="121"/>
      <c r="HO705" s="121"/>
      <c r="HP705" s="121"/>
      <c r="HQ705" s="121"/>
      <c r="HR705" s="121"/>
      <c r="HS705" s="121"/>
      <c r="HT705" s="121"/>
      <c r="HU705" s="121"/>
      <c r="HV705" s="121"/>
      <c r="HW705" s="121"/>
      <c r="HX705" s="121"/>
      <c r="HY705" s="121"/>
      <c r="HZ705" s="121"/>
      <c r="IA705" s="121"/>
      <c r="IB705" s="121"/>
      <c r="IC705" s="121"/>
      <c r="ID705" s="121"/>
      <c r="IE705" s="121"/>
      <c r="IF705" s="121"/>
      <c r="IG705" s="121"/>
      <c r="IH705" s="121"/>
      <c r="II705" s="121"/>
      <c r="IJ705" s="121"/>
      <c r="IK705" s="121"/>
      <c r="IL705" s="121"/>
      <c r="IM705" s="121"/>
      <c r="IN705" s="121"/>
      <c r="IO705" s="121"/>
      <c r="IP705" s="121"/>
      <c r="IQ705" s="121"/>
      <c r="IR705" s="121"/>
      <c r="IS705" s="121"/>
      <c r="IT705" s="121"/>
      <c r="IU705" s="121"/>
      <c r="IV705" s="121"/>
      <c r="IW705" s="121"/>
      <c r="IX705" s="121"/>
      <c r="IY705" s="121"/>
      <c r="IZ705" s="121"/>
      <c r="JA705" s="121"/>
      <c r="JB705" s="121"/>
      <c r="JC705" s="121"/>
      <c r="JD705" s="121"/>
      <c r="JE705" s="121"/>
      <c r="JF705" s="121"/>
      <c r="JG705" s="121"/>
      <c r="JH705" s="121"/>
      <c r="JI705" s="121"/>
      <c r="JJ705" s="121"/>
      <c r="JK705" s="121"/>
      <c r="JL705" s="121"/>
      <c r="JM705" s="121"/>
      <c r="JN705" s="121"/>
      <c r="JO705" s="121"/>
      <c r="JP705" s="121"/>
      <c r="JQ705" s="121"/>
      <c r="JR705" s="121"/>
      <c r="JS705" s="121"/>
      <c r="JT705" s="121"/>
      <c r="JU705" s="121"/>
      <c r="JV705" s="121"/>
      <c r="JW705" s="121"/>
      <c r="JX705" s="121"/>
      <c r="JY705" s="121"/>
      <c r="JZ705" s="121"/>
      <c r="KA705" s="121"/>
      <c r="KB705" s="121"/>
      <c r="KC705" s="121"/>
      <c r="KD705" s="121"/>
      <c r="KE705" s="121"/>
      <c r="KF705" s="121"/>
      <c r="KG705" s="121"/>
      <c r="KH705" s="121"/>
      <c r="KI705" s="121"/>
      <c r="KJ705" s="121"/>
      <c r="KK705" s="121"/>
      <c r="KL705" s="121"/>
      <c r="KM705" s="121"/>
      <c r="KN705" s="121"/>
      <c r="KO705" s="121"/>
      <c r="KP705" s="121"/>
      <c r="KQ705" s="121"/>
      <c r="KR705" s="121"/>
      <c r="KS705" s="121"/>
      <c r="KT705" s="121"/>
      <c r="KU705" s="121"/>
      <c r="KV705" s="121"/>
      <c r="KW705" s="121"/>
      <c r="KX705" s="121"/>
      <c r="KY705" s="121"/>
      <c r="KZ705" s="121"/>
      <c r="LA705" s="121"/>
      <c r="LB705" s="121"/>
      <c r="LC705" s="121"/>
      <c r="LD705" s="121"/>
      <c r="LE705" s="121"/>
      <c r="LF705" s="121"/>
      <c r="LG705" s="121"/>
      <c r="LH705" s="121"/>
      <c r="LI705" s="121"/>
      <c r="LJ705" s="121"/>
      <c r="LK705" s="121"/>
      <c r="LL705" s="121"/>
      <c r="LM705" s="121"/>
      <c r="LN705" s="121"/>
      <c r="LO705" s="121"/>
      <c r="LP705" s="121"/>
      <c r="LQ705" s="121"/>
      <c r="LR705" s="121"/>
      <c r="LS705" s="121"/>
      <c r="LT705" s="121"/>
      <c r="LU705" s="121"/>
      <c r="LV705" s="121"/>
      <c r="LW705" s="121"/>
      <c r="LX705" s="121"/>
      <c r="LY705" s="121"/>
      <c r="LZ705" s="121"/>
      <c r="MA705" s="121"/>
      <c r="MB705" s="121"/>
      <c r="MC705" s="121"/>
      <c r="MD705" s="121"/>
      <c r="ME705" s="121"/>
      <c r="MF705" s="121"/>
      <c r="MG705" s="121"/>
      <c r="MH705" s="121"/>
      <c r="MI705" s="121"/>
      <c r="MJ705" s="121"/>
      <c r="MK705" s="121"/>
      <c r="ML705" s="121"/>
      <c r="MM705" s="121"/>
      <c r="MN705" s="121"/>
      <c r="MO705" s="121"/>
      <c r="MP705" s="121"/>
      <c r="MQ705" s="121"/>
      <c r="MR705" s="121"/>
      <c r="MS705" s="121"/>
      <c r="MT705" s="121"/>
      <c r="MU705" s="121"/>
      <c r="MV705" s="121"/>
      <c r="MW705" s="121"/>
      <c r="MX705" s="121"/>
      <c r="MY705" s="121"/>
      <c r="MZ705" s="121"/>
      <c r="NA705" s="121"/>
      <c r="NB705" s="121"/>
      <c r="NC705" s="121"/>
      <c r="ND705" s="121"/>
      <c r="NE705" s="121"/>
      <c r="NF705" s="121"/>
      <c r="NG705" s="121"/>
      <c r="NH705" s="121"/>
      <c r="NI705" s="121"/>
      <c r="NJ705" s="121"/>
      <c r="NK705" s="121"/>
      <c r="NL705" s="121"/>
      <c r="NM705" s="121"/>
      <c r="NN705" s="121"/>
      <c r="NO705" s="121"/>
      <c r="NP705" s="121"/>
      <c r="NQ705" s="121"/>
      <c r="NR705" s="121"/>
      <c r="NS705" s="121"/>
      <c r="NT705" s="121"/>
      <c r="NU705" s="121"/>
      <c r="NV705" s="121"/>
      <c r="NW705" s="121"/>
      <c r="NX705" s="121"/>
      <c r="NY705" s="121"/>
      <c r="NZ705" s="121"/>
      <c r="OA705" s="121"/>
      <c r="OB705" s="121"/>
      <c r="OC705" s="121"/>
      <c r="OD705" s="121"/>
      <c r="OE705" s="121"/>
      <c r="OF705" s="121"/>
      <c r="OG705" s="121"/>
      <c r="OH705" s="121"/>
      <c r="OI705" s="121"/>
      <c r="OJ705" s="121"/>
      <c r="OK705" s="121"/>
      <c r="OL705" s="121"/>
      <c r="OM705" s="121"/>
      <c r="ON705" s="121"/>
      <c r="OO705" s="121"/>
      <c r="OP705" s="121"/>
      <c r="OQ705" s="121"/>
      <c r="OR705" s="121"/>
      <c r="OS705" s="121"/>
      <c r="OT705" s="121"/>
      <c r="OU705" s="121"/>
      <c r="OV705" s="121"/>
      <c r="OW705" s="121"/>
      <c r="OX705" s="121"/>
      <c r="OY705" s="121"/>
      <c r="OZ705" s="121"/>
      <c r="PA705" s="121"/>
      <c r="PB705" s="121"/>
      <c r="PC705" s="121"/>
      <c r="PD705" s="121"/>
      <c r="PE705" s="121"/>
      <c r="PF705" s="121"/>
      <c r="PG705" s="121"/>
      <c r="PH705" s="121"/>
      <c r="PI705" s="121"/>
      <c r="PJ705" s="121"/>
      <c r="PK705" s="121"/>
      <c r="PL705" s="121"/>
      <c r="PM705" s="121"/>
      <c r="PN705" s="121"/>
      <c r="PO705" s="121"/>
      <c r="PP705" s="121"/>
      <c r="PQ705" s="121"/>
      <c r="PR705" s="121"/>
      <c r="PS705" s="121"/>
      <c r="PT705" s="121"/>
      <c r="PU705" s="121"/>
      <c r="PV705" s="121"/>
      <c r="PW705" s="121"/>
      <c r="PX705" s="121"/>
      <c r="PY705" s="121"/>
      <c r="PZ705" s="121"/>
      <c r="QA705" s="121"/>
      <c r="QB705" s="121"/>
      <c r="QC705" s="121"/>
      <c r="QD705" s="121"/>
      <c r="QE705" s="121"/>
      <c r="QF705" s="121"/>
      <c r="QG705" s="121"/>
      <c r="QH705" s="121"/>
      <c r="QI705" s="121"/>
      <c r="QJ705" s="121"/>
      <c r="QK705" s="121"/>
      <c r="QL705" s="121"/>
      <c r="QM705" s="121"/>
      <c r="QN705" s="121"/>
      <c r="QO705" s="121"/>
      <c r="QP705" s="121"/>
      <c r="QQ705" s="121"/>
      <c r="QR705" s="121"/>
      <c r="QS705" s="121"/>
      <c r="QT705" s="121"/>
      <c r="QU705" s="121"/>
      <c r="QV705" s="121"/>
      <c r="QW705" s="121"/>
      <c r="QX705" s="121"/>
      <c r="QY705" s="121"/>
      <c r="QZ705" s="121"/>
      <c r="RA705" s="121"/>
      <c r="RB705" s="121"/>
      <c r="RC705" s="121"/>
      <c r="RD705" s="121"/>
      <c r="RE705" s="121"/>
      <c r="RF705" s="121"/>
      <c r="RG705" s="121"/>
      <c r="RH705" s="121"/>
      <c r="RI705" s="121"/>
      <c r="RJ705" s="121"/>
      <c r="RK705" s="121"/>
      <c r="RL705" s="121"/>
      <c r="RM705" s="121"/>
      <c r="RN705" s="121"/>
      <c r="RO705" s="121"/>
      <c r="RP705" s="121"/>
      <c r="RQ705" s="121"/>
      <c r="RR705" s="121"/>
      <c r="RS705" s="121"/>
      <c r="RT705" s="121"/>
      <c r="RU705" s="121"/>
      <c r="RV705" s="121"/>
      <c r="RW705" s="121"/>
      <c r="RX705" s="121"/>
      <c r="RY705" s="121"/>
      <c r="RZ705" s="121"/>
      <c r="SA705" s="121"/>
      <c r="SB705" s="121"/>
      <c r="SC705" s="121"/>
      <c r="SD705" s="121"/>
      <c r="SE705" s="121"/>
      <c r="SF705" s="121"/>
      <c r="SG705" s="121"/>
      <c r="SH705" s="121"/>
      <c r="SI705" s="121"/>
      <c r="SJ705" s="121"/>
      <c r="SK705" s="121"/>
      <c r="SL705" s="121"/>
      <c r="SM705" s="121"/>
      <c r="SN705" s="121"/>
      <c r="SO705" s="121"/>
      <c r="SP705" s="121"/>
      <c r="SQ705" s="121"/>
      <c r="SR705" s="121"/>
      <c r="SS705" s="121"/>
      <c r="ST705" s="121"/>
      <c r="SU705" s="121"/>
      <c r="SV705" s="121"/>
      <c r="SW705" s="121"/>
      <c r="SX705" s="121"/>
      <c r="SY705" s="121"/>
      <c r="SZ705" s="121"/>
      <c r="TA705" s="121"/>
      <c r="TB705" s="121"/>
      <c r="TC705" s="121"/>
      <c r="TD705" s="121"/>
      <c r="TE705" s="121"/>
      <c r="TF705" s="121"/>
      <c r="TG705" s="121"/>
      <c r="TH705" s="121"/>
      <c r="TI705" s="121"/>
      <c r="TJ705" s="121"/>
      <c r="TK705" s="121"/>
      <c r="TL705" s="121"/>
      <c r="TM705" s="121"/>
      <c r="TN705" s="121"/>
      <c r="TO705" s="121"/>
      <c r="TP705" s="121"/>
      <c r="TQ705" s="121"/>
      <c r="TR705" s="121"/>
      <c r="TS705" s="121"/>
      <c r="TT705" s="121"/>
      <c r="TU705" s="121"/>
      <c r="TV705" s="121"/>
      <c r="TW705" s="121"/>
      <c r="TX705" s="121"/>
      <c r="TY705" s="121"/>
      <c r="TZ705" s="121"/>
      <c r="UA705" s="121"/>
      <c r="UB705" s="121"/>
      <c r="UC705" s="121"/>
      <c r="UD705" s="121"/>
      <c r="UE705" s="121"/>
      <c r="UF705" s="121"/>
      <c r="UG705" s="121"/>
      <c r="UH705" s="121"/>
      <c r="UI705" s="121"/>
      <c r="UJ705" s="121"/>
      <c r="UK705" s="121"/>
      <c r="UL705" s="121"/>
      <c r="UM705" s="121"/>
      <c r="UN705" s="121"/>
      <c r="UO705" s="121"/>
      <c r="UP705" s="121"/>
      <c r="UQ705" s="121"/>
      <c r="UR705" s="121"/>
      <c r="US705" s="121"/>
      <c r="UT705" s="121"/>
      <c r="UU705" s="121"/>
      <c r="UV705" s="121"/>
      <c r="UW705" s="121"/>
      <c r="UX705" s="121"/>
      <c r="UY705" s="121"/>
      <c r="UZ705" s="121"/>
      <c r="VA705" s="121"/>
      <c r="VB705" s="121"/>
      <c r="VC705" s="121"/>
      <c r="VD705" s="121"/>
      <c r="VE705" s="121"/>
      <c r="VF705" s="121"/>
      <c r="VG705" s="121"/>
      <c r="VH705" s="121"/>
      <c r="VI705" s="121"/>
      <c r="VJ705" s="121"/>
      <c r="VK705" s="121"/>
      <c r="VL705" s="121"/>
      <c r="VM705" s="121"/>
      <c r="VN705" s="121"/>
      <c r="VO705" s="121"/>
      <c r="VP705" s="121"/>
      <c r="VQ705" s="121"/>
      <c r="VR705" s="121"/>
      <c r="VS705" s="121"/>
      <c r="VT705" s="121"/>
      <c r="VU705" s="121"/>
      <c r="VV705" s="121"/>
      <c r="VW705" s="121"/>
      <c r="VX705" s="121"/>
      <c r="VY705" s="121"/>
      <c r="VZ705" s="121"/>
      <c r="WA705" s="121"/>
      <c r="WB705" s="121"/>
      <c r="WC705" s="121"/>
      <c r="WD705" s="121"/>
      <c r="WE705" s="121"/>
      <c r="WF705" s="121"/>
      <c r="WG705" s="121"/>
      <c r="WH705" s="121"/>
      <c r="WI705" s="121"/>
      <c r="WJ705" s="121"/>
      <c r="WK705" s="121"/>
      <c r="WL705" s="121"/>
      <c r="WM705" s="121"/>
      <c r="WN705" s="121"/>
      <c r="WO705" s="121"/>
      <c r="WP705" s="121"/>
      <c r="WQ705" s="121"/>
      <c r="WR705" s="121"/>
      <c r="WS705" s="121"/>
      <c r="WT705" s="121"/>
      <c r="WU705" s="121"/>
      <c r="WV705" s="121"/>
      <c r="WW705" s="121"/>
      <c r="WX705" s="121"/>
      <c r="WY705" s="121"/>
      <c r="WZ705" s="121"/>
      <c r="XA705" s="121"/>
      <c r="XB705" s="121"/>
      <c r="XC705" s="121"/>
      <c r="XD705" s="121"/>
      <c r="XE705" s="121"/>
      <c r="XF705" s="121"/>
      <c r="XG705" s="121"/>
      <c r="XH705" s="121"/>
      <c r="XI705" s="121"/>
      <c r="XJ705" s="121"/>
      <c r="XK705" s="121"/>
      <c r="XL705" s="121"/>
      <c r="XM705" s="121"/>
      <c r="XN705" s="121"/>
      <c r="XO705" s="121"/>
      <c r="XP705" s="121"/>
      <c r="XQ705" s="121"/>
      <c r="XR705" s="121"/>
      <c r="XS705" s="121"/>
      <c r="XT705" s="121"/>
      <c r="XU705" s="121"/>
      <c r="XV705" s="121"/>
      <c r="XW705" s="121"/>
      <c r="XX705" s="121"/>
      <c r="XY705" s="121"/>
      <c r="XZ705" s="121"/>
      <c r="YA705" s="121"/>
      <c r="YB705" s="121"/>
      <c r="YC705" s="121"/>
      <c r="YD705" s="121"/>
      <c r="YE705" s="121"/>
      <c r="YF705" s="121"/>
      <c r="YG705" s="121"/>
      <c r="YH705" s="121"/>
      <c r="YI705" s="121"/>
      <c r="YJ705" s="121"/>
      <c r="YK705" s="121"/>
      <c r="YL705" s="121"/>
      <c r="YM705" s="121"/>
      <c r="YN705" s="121"/>
      <c r="YO705" s="121"/>
      <c r="YP705" s="121"/>
      <c r="YQ705" s="121"/>
      <c r="YR705" s="121"/>
      <c r="YS705" s="121"/>
      <c r="YT705" s="121"/>
      <c r="YU705" s="121"/>
      <c r="YV705" s="121"/>
      <c r="YW705" s="121"/>
      <c r="YX705" s="121"/>
      <c r="YY705" s="121"/>
      <c r="YZ705" s="121"/>
      <c r="ZA705" s="121"/>
      <c r="ZB705" s="121"/>
      <c r="ZC705" s="121"/>
      <c r="ZD705" s="121"/>
      <c r="ZE705" s="121"/>
      <c r="ZF705" s="121"/>
      <c r="ZG705" s="121"/>
      <c r="ZH705" s="121"/>
      <c r="ZI705" s="121"/>
      <c r="ZJ705" s="121"/>
      <c r="ZK705" s="121"/>
      <c r="ZL705" s="121"/>
      <c r="ZM705" s="121"/>
      <c r="ZN705" s="121"/>
      <c r="ZO705" s="121"/>
      <c r="ZP705" s="121"/>
      <c r="ZQ705" s="121"/>
      <c r="ZR705" s="121"/>
      <c r="ZS705" s="121"/>
      <c r="ZT705" s="121"/>
      <c r="ZU705" s="121"/>
      <c r="ZV705" s="121"/>
      <c r="ZW705" s="121"/>
      <c r="ZX705" s="121"/>
      <c r="ZY705" s="121"/>
      <c r="ZZ705" s="121"/>
      <c r="AAA705" s="121"/>
      <c r="AAB705" s="121"/>
      <c r="AAC705" s="121"/>
      <c r="AAD705" s="121"/>
      <c r="AAE705" s="121"/>
      <c r="AAF705" s="121"/>
      <c r="AAG705" s="121"/>
      <c r="AAH705" s="121"/>
      <c r="AAI705" s="121"/>
      <c r="AAJ705" s="121"/>
      <c r="AAK705" s="121"/>
      <c r="AAL705" s="121"/>
      <c r="AAM705" s="121"/>
      <c r="AAN705" s="121"/>
      <c r="AAO705" s="121"/>
      <c r="AAP705" s="121"/>
      <c r="AAQ705" s="121"/>
      <c r="AAR705" s="121"/>
      <c r="AAS705" s="121"/>
      <c r="AAT705" s="121"/>
      <c r="AAU705" s="121"/>
      <c r="AAV705" s="121"/>
      <c r="AAW705" s="121"/>
      <c r="AAX705" s="121"/>
      <c r="AAY705" s="121"/>
      <c r="AAZ705" s="121"/>
      <c r="ABA705" s="121"/>
      <c r="ABB705" s="121"/>
      <c r="ABC705" s="121"/>
      <c r="ABD705" s="121"/>
      <c r="ABE705" s="121"/>
      <c r="ABF705" s="121"/>
      <c r="ABG705" s="121"/>
      <c r="ABH705" s="121"/>
      <c r="ABI705" s="121"/>
      <c r="ABJ705" s="121"/>
      <c r="ABK705" s="121"/>
      <c r="ABL705" s="121"/>
      <c r="ABM705" s="121"/>
      <c r="ABN705" s="121"/>
      <c r="ABO705" s="121"/>
      <c r="ABP705" s="121"/>
      <c r="ABQ705" s="121"/>
      <c r="ABR705" s="121"/>
      <c r="ABS705" s="121"/>
      <c r="ABT705" s="121"/>
      <c r="ABU705" s="121"/>
      <c r="ABV705" s="121"/>
      <c r="ABW705" s="121"/>
      <c r="ABX705" s="121"/>
      <c r="ABY705" s="121"/>
      <c r="ABZ705" s="121"/>
      <c r="ACA705" s="121"/>
      <c r="ACB705" s="121"/>
      <c r="ACC705" s="121"/>
      <c r="ACD705" s="121"/>
      <c r="ACE705" s="121"/>
      <c r="ACF705" s="121"/>
      <c r="ACG705" s="121"/>
      <c r="ACH705" s="121"/>
      <c r="ACI705" s="121"/>
      <c r="ACJ705" s="121"/>
      <c r="ACK705" s="121"/>
      <c r="ACL705" s="121"/>
      <c r="ACM705" s="121"/>
      <c r="ACN705" s="121"/>
      <c r="ACO705" s="121"/>
      <c r="ACP705" s="121"/>
      <c r="ACQ705" s="121"/>
      <c r="ACR705" s="121"/>
      <c r="ACS705" s="121"/>
      <c r="ACT705" s="121"/>
      <c r="ACU705" s="121"/>
      <c r="ACV705" s="121"/>
      <c r="ACW705" s="121"/>
      <c r="ACX705" s="121"/>
      <c r="ACY705" s="121"/>
      <c r="ACZ705" s="121"/>
      <c r="ADA705" s="121"/>
      <c r="ADB705" s="121"/>
      <c r="ADC705" s="121"/>
      <c r="ADD705" s="121"/>
      <c r="ADE705" s="121"/>
      <c r="ADF705" s="121"/>
      <c r="ADG705" s="121"/>
      <c r="ADH705" s="121"/>
      <c r="ADI705" s="121"/>
      <c r="ADJ705" s="121"/>
      <c r="ADK705" s="121"/>
      <c r="ADL705" s="121"/>
      <c r="ADM705" s="121"/>
      <c r="ADN705" s="121"/>
      <c r="ADO705" s="121"/>
      <c r="ADP705" s="121"/>
      <c r="ADQ705" s="121"/>
      <c r="ADR705" s="121"/>
      <c r="ADS705" s="121"/>
      <c r="ADT705" s="121"/>
      <c r="ADU705" s="121"/>
      <c r="ADV705" s="121"/>
      <c r="ADW705" s="121"/>
      <c r="ADX705" s="121"/>
      <c r="ADY705" s="121"/>
      <c r="ADZ705" s="121"/>
      <c r="AEA705" s="121"/>
      <c r="AEB705" s="121"/>
      <c r="AEC705" s="121"/>
      <c r="AED705" s="121"/>
      <c r="AEE705" s="121"/>
      <c r="AEF705" s="121"/>
      <c r="AEG705" s="121"/>
      <c r="AEH705" s="121"/>
      <c r="AEI705" s="121"/>
      <c r="AEJ705" s="121"/>
      <c r="AEK705" s="121"/>
      <c r="AEL705" s="121"/>
      <c r="AEM705" s="121"/>
      <c r="AEN705" s="121"/>
      <c r="AEO705" s="121"/>
      <c r="AEP705" s="121"/>
      <c r="AEQ705" s="121"/>
      <c r="AER705" s="121"/>
      <c r="AES705" s="121"/>
      <c r="AET705" s="121"/>
      <c r="AEU705" s="121"/>
      <c r="AEV705" s="121"/>
      <c r="AEW705" s="121"/>
      <c r="AEX705" s="121"/>
      <c r="AEY705" s="121"/>
      <c r="AEZ705" s="121"/>
      <c r="AFA705" s="121"/>
      <c r="AFB705" s="121"/>
      <c r="AFC705" s="121"/>
      <c r="AFD705" s="121"/>
      <c r="AFE705" s="121"/>
      <c r="AFF705" s="121"/>
      <c r="AFG705" s="121"/>
      <c r="AFH705" s="121"/>
      <c r="AFI705" s="121"/>
      <c r="AFJ705" s="121"/>
      <c r="AFK705" s="121"/>
      <c r="AFL705" s="121"/>
      <c r="AFM705" s="121"/>
      <c r="AFN705" s="121"/>
      <c r="AFO705" s="121"/>
      <c r="AFP705" s="121"/>
      <c r="AFQ705" s="121"/>
      <c r="AFR705" s="121"/>
      <c r="AFS705" s="121"/>
      <c r="AFT705" s="121"/>
      <c r="AFU705" s="121"/>
      <c r="AFV705" s="121"/>
      <c r="AFW705" s="121"/>
      <c r="AFX705" s="121"/>
      <c r="AFY705" s="121"/>
      <c r="AFZ705" s="121"/>
      <c r="AGA705" s="121"/>
      <c r="AGB705" s="121"/>
      <c r="AGC705" s="121"/>
      <c r="AGD705" s="121"/>
      <c r="AGE705" s="121"/>
      <c r="AGF705" s="121"/>
      <c r="AGG705" s="121"/>
      <c r="AGH705" s="121"/>
      <c r="AGI705" s="121"/>
      <c r="AGJ705" s="121"/>
      <c r="AGK705" s="121"/>
      <c r="AGL705" s="121"/>
      <c r="AGM705" s="121"/>
      <c r="AGN705" s="121"/>
      <c r="AGO705" s="121"/>
      <c r="AGP705" s="121"/>
      <c r="AGQ705" s="121"/>
      <c r="AGR705" s="121"/>
      <c r="AGS705" s="121"/>
      <c r="AGT705" s="121"/>
      <c r="AGU705" s="121"/>
      <c r="AGV705" s="121"/>
      <c r="AGW705" s="121"/>
      <c r="AGX705" s="121"/>
      <c r="AGY705" s="121"/>
      <c r="AGZ705" s="121"/>
      <c r="AHA705" s="121"/>
      <c r="AHB705" s="121"/>
      <c r="AHC705" s="121"/>
      <c r="AHD705" s="121"/>
      <c r="AHE705" s="121"/>
      <c r="AHF705" s="121"/>
      <c r="AHG705" s="121"/>
      <c r="AHH705" s="121"/>
      <c r="AHI705" s="121"/>
      <c r="AHJ705" s="121"/>
      <c r="AHK705" s="121"/>
      <c r="AHL705" s="121"/>
      <c r="AHM705" s="121"/>
      <c r="AHN705" s="121"/>
      <c r="AHO705" s="121"/>
      <c r="AHP705" s="121"/>
      <c r="AHQ705" s="121"/>
      <c r="AHR705" s="121"/>
      <c r="AHS705" s="121"/>
      <c r="AHT705" s="121"/>
      <c r="AHU705" s="121"/>
      <c r="AHV705" s="121"/>
      <c r="AHW705" s="121"/>
      <c r="AHX705" s="121"/>
      <c r="AHY705" s="121"/>
      <c r="AHZ705" s="121"/>
      <c r="AIA705" s="121"/>
      <c r="AIB705" s="121"/>
      <c r="AIC705" s="121"/>
      <c r="AID705" s="121"/>
      <c r="AIE705" s="121"/>
      <c r="AIF705" s="121"/>
      <c r="AIG705" s="121"/>
      <c r="AIH705" s="121"/>
      <c r="AII705" s="121"/>
      <c r="AIJ705" s="121"/>
      <c r="AIK705" s="121"/>
      <c r="AIL705" s="121"/>
      <c r="AIM705" s="121"/>
      <c r="AIN705" s="121"/>
      <c r="AIO705" s="121"/>
      <c r="AIP705" s="121"/>
      <c r="AIQ705" s="121"/>
      <c r="AIR705" s="121"/>
      <c r="AIS705" s="121"/>
      <c r="AIT705" s="121"/>
      <c r="AIU705" s="121"/>
      <c r="AIV705" s="121"/>
      <c r="AIW705" s="121"/>
      <c r="AIX705" s="121"/>
      <c r="AIY705" s="121"/>
      <c r="AIZ705" s="121"/>
      <c r="AJA705" s="121"/>
      <c r="AJB705" s="121"/>
      <c r="AJC705" s="121"/>
      <c r="AJD705" s="121"/>
      <c r="AJE705" s="121"/>
      <c r="AJF705" s="121"/>
      <c r="AJG705" s="121"/>
      <c r="AJH705" s="121"/>
      <c r="AJI705" s="121"/>
      <c r="AJJ705" s="121"/>
      <c r="AJK705" s="121"/>
      <c r="AJL705" s="121"/>
      <c r="AJM705" s="121"/>
      <c r="AJN705" s="121"/>
      <c r="AJO705" s="121"/>
      <c r="AJP705" s="121"/>
      <c r="AJQ705" s="121"/>
      <c r="AJR705" s="121"/>
      <c r="AJS705" s="121"/>
      <c r="AJT705" s="121"/>
      <c r="AJU705" s="121"/>
      <c r="AJV705" s="121"/>
      <c r="AJW705" s="121"/>
      <c r="AJX705" s="121"/>
      <c r="AJY705" s="121"/>
      <c r="AJZ705" s="121"/>
      <c r="AKA705" s="121"/>
      <c r="AKB705" s="121"/>
      <c r="AKC705" s="121"/>
      <c r="AKD705" s="121"/>
      <c r="AKE705" s="121"/>
      <c r="AKF705" s="121"/>
      <c r="AKG705" s="121"/>
      <c r="AKH705" s="121"/>
      <c r="AKI705" s="121"/>
      <c r="AKJ705" s="121"/>
      <c r="AKK705" s="121"/>
      <c r="AKL705" s="121"/>
      <c r="AKM705" s="121"/>
      <c r="AKN705" s="121"/>
      <c r="AKO705" s="121"/>
      <c r="AKP705" s="121"/>
      <c r="AKQ705" s="121"/>
      <c r="AKR705" s="121"/>
      <c r="AKS705" s="121"/>
      <c r="AKT705" s="121"/>
      <c r="AKU705" s="121"/>
      <c r="AKV705" s="121"/>
      <c r="AKW705" s="121"/>
      <c r="AKX705" s="121"/>
      <c r="AKY705" s="121"/>
      <c r="AKZ705" s="121"/>
      <c r="ALA705" s="121"/>
      <c r="ALB705" s="121"/>
      <c r="ALC705" s="121"/>
      <c r="ALD705" s="121"/>
      <c r="ALE705" s="121"/>
      <c r="ALF705" s="121"/>
      <c r="ALG705" s="121"/>
      <c r="ALH705" s="121"/>
      <c r="ALI705" s="121"/>
      <c r="ALJ705" s="121"/>
      <c r="ALK705" s="121"/>
      <c r="ALL705" s="121"/>
      <c r="ALM705" s="121"/>
      <c r="ALN705" s="121"/>
      <c r="ALO705" s="121"/>
      <c r="ALP705" s="121"/>
      <c r="ALQ705" s="121"/>
      <c r="ALR705" s="121"/>
      <c r="ALS705" s="121"/>
      <c r="ALT705" s="121"/>
      <c r="ALU705" s="121"/>
      <c r="ALV705" s="121"/>
      <c r="ALW705" s="121"/>
      <c r="ALX705" s="121"/>
      <c r="ALY705" s="121"/>
      <c r="ALZ705" s="121"/>
      <c r="AMA705" s="121"/>
      <c r="AMB705" s="121"/>
      <c r="AMC705" s="121"/>
      <c r="AMD705" s="121"/>
      <c r="AME705" s="121"/>
      <c r="AMF705" s="121"/>
      <c r="AMG705" s="121"/>
      <c r="AMH705" s="121"/>
      <c r="AMI705" s="121"/>
      <c r="AMJ705" s="121"/>
      <c r="AMK705" s="121"/>
      <c r="AML705" s="121"/>
      <c r="AMM705" s="121"/>
      <c r="AMN705" s="121"/>
      <c r="AMO705" s="121"/>
      <c r="AMP705" s="121"/>
      <c r="AMQ705" s="121"/>
      <c r="AMR705" s="121"/>
      <c r="AMS705" s="121"/>
      <c r="AMT705" s="121"/>
      <c r="AMU705" s="121"/>
      <c r="AMV705" s="121"/>
      <c r="AMW705" s="121"/>
      <c r="AMX705" s="121"/>
      <c r="AMY705" s="121"/>
      <c r="AMZ705" s="121"/>
      <c r="ANA705" s="121"/>
      <c r="ANB705" s="121"/>
      <c r="ANC705" s="121"/>
      <c r="AND705" s="121"/>
      <c r="ANE705" s="121"/>
      <c r="ANF705" s="121"/>
      <c r="ANG705" s="121"/>
      <c r="ANH705" s="121"/>
      <c r="ANI705" s="121"/>
      <c r="ANJ705" s="121"/>
      <c r="ANK705" s="121"/>
      <c r="ANL705" s="121"/>
      <c r="ANM705" s="121"/>
      <c r="ANN705" s="121"/>
      <c r="ANO705" s="121"/>
      <c r="ANP705" s="121"/>
      <c r="ANQ705" s="121"/>
      <c r="ANR705" s="121"/>
      <c r="ANS705" s="121"/>
      <c r="ANT705" s="121"/>
      <c r="ANU705" s="121"/>
      <c r="ANV705" s="121"/>
      <c r="ANW705" s="121"/>
      <c r="ANX705" s="121"/>
      <c r="ANY705" s="121"/>
      <c r="ANZ705" s="121"/>
      <c r="AOA705" s="121"/>
      <c r="AOB705" s="121"/>
      <c r="AOC705" s="121"/>
      <c r="AOD705" s="121"/>
      <c r="AOE705" s="121"/>
      <c r="AOF705" s="121"/>
      <c r="AOG705" s="121"/>
      <c r="AOH705" s="121"/>
      <c r="AOI705" s="121"/>
      <c r="AOJ705" s="121"/>
      <c r="AOK705" s="121"/>
      <c r="AOL705" s="121"/>
      <c r="AOM705" s="121"/>
      <c r="AON705" s="121"/>
      <c r="AOO705" s="121"/>
      <c r="AOP705" s="121"/>
      <c r="AOQ705" s="121"/>
      <c r="AOR705" s="121"/>
      <c r="AOS705" s="121"/>
      <c r="AOT705" s="121"/>
      <c r="AOU705" s="121"/>
      <c r="AOV705" s="121"/>
      <c r="AOW705" s="121"/>
      <c r="AOX705" s="121"/>
      <c r="AOY705" s="121"/>
      <c r="AOZ705" s="121"/>
      <c r="APA705" s="121"/>
      <c r="APB705" s="121"/>
      <c r="APC705" s="121"/>
      <c r="APD705" s="121"/>
      <c r="APE705" s="121"/>
      <c r="APF705" s="121"/>
      <c r="APG705" s="121"/>
      <c r="APH705" s="121"/>
      <c r="API705" s="121"/>
      <c r="APJ705" s="121"/>
      <c r="APK705" s="121"/>
      <c r="APL705" s="121"/>
      <c r="APM705" s="121"/>
      <c r="APN705" s="121"/>
      <c r="APO705" s="121"/>
      <c r="APP705" s="121"/>
      <c r="APQ705" s="121"/>
      <c r="APR705" s="121"/>
      <c r="APS705" s="121"/>
      <c r="APT705" s="121"/>
      <c r="APU705" s="121"/>
      <c r="APV705" s="121"/>
      <c r="APW705" s="121"/>
      <c r="APX705" s="121"/>
      <c r="APY705" s="121"/>
      <c r="APZ705" s="121"/>
      <c r="AQA705" s="121"/>
      <c r="AQB705" s="121"/>
      <c r="AQC705" s="121"/>
      <c r="AQD705" s="121"/>
      <c r="AQE705" s="121"/>
      <c r="AQF705" s="121"/>
      <c r="AQG705" s="121"/>
      <c r="AQH705" s="121"/>
      <c r="AQI705" s="121"/>
      <c r="AQJ705" s="121"/>
      <c r="AQK705" s="121"/>
      <c r="AQL705" s="121"/>
      <c r="AQM705" s="121"/>
      <c r="AQN705" s="121"/>
      <c r="AQO705" s="121"/>
      <c r="AQP705" s="121"/>
      <c r="AQQ705" s="121"/>
      <c r="AQR705" s="121"/>
      <c r="AQS705" s="121"/>
      <c r="AQT705" s="121"/>
      <c r="AQU705" s="121"/>
      <c r="AQV705" s="121"/>
      <c r="AQW705" s="121"/>
      <c r="AQX705" s="121"/>
      <c r="AQY705" s="121"/>
      <c r="AQZ705" s="121"/>
      <c r="ARA705" s="121"/>
      <c r="ARB705" s="121"/>
      <c r="ARC705" s="121"/>
      <c r="ARD705" s="121"/>
      <c r="ARE705" s="121"/>
      <c r="ARF705" s="121"/>
      <c r="ARG705" s="121"/>
      <c r="ARH705" s="121"/>
      <c r="ARI705" s="121"/>
      <c r="ARJ705" s="121"/>
      <c r="ARK705" s="121"/>
      <c r="ARL705" s="121"/>
      <c r="ARM705" s="121"/>
      <c r="ARN705" s="121"/>
      <c r="ARO705" s="121"/>
      <c r="ARP705" s="121"/>
      <c r="ARQ705" s="121"/>
      <c r="ARR705" s="121"/>
      <c r="ARS705" s="121"/>
      <c r="ART705" s="121"/>
      <c r="ARU705" s="121"/>
      <c r="ARV705" s="121"/>
      <c r="ARW705" s="121"/>
      <c r="ARX705" s="121"/>
      <c r="ARY705" s="121"/>
      <c r="ARZ705" s="121"/>
      <c r="ASA705" s="121"/>
      <c r="ASB705" s="121"/>
      <c r="ASC705" s="121"/>
      <c r="ASD705" s="121"/>
      <c r="ASE705" s="121"/>
      <c r="ASF705" s="121"/>
      <c r="ASG705" s="121"/>
      <c r="ASH705" s="121"/>
      <c r="ASI705" s="121"/>
      <c r="ASJ705" s="121"/>
      <c r="ASK705" s="121"/>
      <c r="ASL705" s="121"/>
      <c r="ASM705" s="121"/>
      <c r="ASN705" s="121"/>
      <c r="ASO705" s="121"/>
      <c r="ASP705" s="121"/>
      <c r="ASQ705" s="121"/>
      <c r="ASR705" s="121"/>
      <c r="ASS705" s="121"/>
      <c r="AST705" s="121"/>
      <c r="ASU705" s="121"/>
      <c r="ASV705" s="121"/>
      <c r="ASW705" s="121"/>
      <c r="ASX705" s="121"/>
      <c r="ASY705" s="121"/>
      <c r="ASZ705" s="121"/>
      <c r="ATA705" s="121"/>
      <c r="ATB705" s="121"/>
      <c r="ATC705" s="121"/>
      <c r="ATD705" s="121"/>
      <c r="ATE705" s="121"/>
      <c r="ATF705" s="121"/>
      <c r="ATG705" s="121"/>
      <c r="ATH705" s="121"/>
      <c r="ATI705" s="121"/>
      <c r="ATJ705" s="121"/>
      <c r="ATK705" s="121"/>
      <c r="ATL705" s="121"/>
      <c r="ATM705" s="121"/>
      <c r="ATN705" s="121"/>
      <c r="ATO705" s="121"/>
      <c r="ATP705" s="121"/>
      <c r="ATQ705" s="121"/>
      <c r="ATR705" s="121"/>
      <c r="ATS705" s="121"/>
      <c r="ATT705" s="121"/>
      <c r="ATU705" s="121"/>
      <c r="ATV705" s="121"/>
      <c r="ATW705" s="121"/>
      <c r="ATX705" s="121"/>
      <c r="ATY705" s="121"/>
      <c r="ATZ705" s="121"/>
      <c r="AUA705" s="121"/>
      <c r="AUB705" s="121"/>
      <c r="AUC705" s="121"/>
      <c r="AUD705" s="121"/>
      <c r="AUE705" s="121"/>
      <c r="AUF705" s="121"/>
      <c r="AUG705" s="121"/>
      <c r="AUH705" s="121"/>
      <c r="AUI705" s="121"/>
      <c r="AUJ705" s="121"/>
      <c r="AUK705" s="121"/>
      <c r="AUL705" s="121"/>
      <c r="AUM705" s="121"/>
      <c r="AUN705" s="121"/>
      <c r="AUO705" s="121"/>
      <c r="AUP705" s="121"/>
      <c r="AUQ705" s="121"/>
      <c r="AUR705" s="121"/>
      <c r="AUS705" s="121"/>
      <c r="AUT705" s="121"/>
      <c r="AUU705" s="121"/>
      <c r="AUV705" s="121"/>
      <c r="AUW705" s="121"/>
      <c r="AUX705" s="121"/>
      <c r="AUY705" s="121"/>
      <c r="AUZ705" s="121"/>
      <c r="AVA705" s="121"/>
      <c r="AVB705" s="121"/>
      <c r="AVC705" s="121"/>
      <c r="AVD705" s="121"/>
      <c r="AVE705" s="121"/>
      <c r="AVF705" s="121"/>
      <c r="AVG705" s="121"/>
      <c r="AVH705" s="121"/>
      <c r="AVI705" s="121"/>
      <c r="AVJ705" s="121"/>
      <c r="AVK705" s="121"/>
      <c r="AVL705" s="121"/>
      <c r="AVM705" s="121"/>
      <c r="AVN705" s="121"/>
      <c r="AVO705" s="121"/>
      <c r="AVP705" s="121"/>
      <c r="AVQ705" s="121"/>
      <c r="AVR705" s="121"/>
      <c r="AVS705" s="121"/>
      <c r="AVT705" s="121"/>
      <c r="AVU705" s="121"/>
      <c r="AVV705" s="121"/>
      <c r="AVW705" s="121"/>
      <c r="AVX705" s="121"/>
      <c r="AVY705" s="121"/>
      <c r="AVZ705" s="121"/>
      <c r="AWA705" s="121"/>
      <c r="AWB705" s="121"/>
      <c r="AWC705" s="121"/>
      <c r="AWD705" s="121"/>
      <c r="AWE705" s="121"/>
      <c r="AWF705" s="121"/>
      <c r="AWG705" s="121"/>
      <c r="AWH705" s="121"/>
      <c r="AWI705" s="121"/>
      <c r="AWJ705" s="121"/>
      <c r="AWK705" s="121"/>
      <c r="AWL705" s="121"/>
      <c r="AWM705" s="121"/>
      <c r="AWN705" s="121"/>
      <c r="AWO705" s="121"/>
      <c r="AWP705" s="121"/>
      <c r="AWQ705" s="121"/>
      <c r="AWR705" s="121"/>
      <c r="AWS705" s="121"/>
      <c r="AWT705" s="121"/>
      <c r="AWU705" s="121"/>
      <c r="AWV705" s="121"/>
      <c r="AWW705" s="121"/>
      <c r="AWX705" s="121"/>
      <c r="AWY705" s="121"/>
      <c r="AWZ705" s="121"/>
      <c r="AXA705" s="121"/>
      <c r="AXB705" s="121"/>
      <c r="AXC705" s="121"/>
      <c r="AXD705" s="121"/>
      <c r="AXE705" s="121"/>
      <c r="AXF705" s="121"/>
      <c r="AXG705" s="121"/>
      <c r="AXH705" s="121"/>
      <c r="AXI705" s="121"/>
      <c r="AXJ705" s="121"/>
      <c r="AXK705" s="121"/>
      <c r="AXL705" s="121"/>
      <c r="AXM705" s="121"/>
      <c r="AXN705" s="121"/>
      <c r="AXO705" s="121"/>
      <c r="AXP705" s="121"/>
      <c r="AXQ705" s="121"/>
      <c r="AXR705" s="121"/>
      <c r="AXS705" s="121"/>
      <c r="AXT705" s="121"/>
      <c r="AXU705" s="121"/>
      <c r="AXV705" s="121"/>
      <c r="AXW705" s="121"/>
      <c r="AXX705" s="121"/>
      <c r="AXY705" s="121"/>
      <c r="AXZ705" s="121"/>
      <c r="AYA705" s="121"/>
      <c r="AYB705" s="121"/>
      <c r="AYC705" s="121"/>
      <c r="AYD705" s="121"/>
      <c r="AYE705" s="121"/>
      <c r="AYF705" s="121"/>
      <c r="AYG705" s="121"/>
      <c r="AYH705" s="121"/>
      <c r="AYI705" s="121"/>
      <c r="AYJ705" s="121"/>
      <c r="AYK705" s="121"/>
      <c r="AYL705" s="121"/>
      <c r="AYM705" s="121"/>
      <c r="AYN705" s="121"/>
      <c r="AYO705" s="121"/>
      <c r="AYP705" s="121"/>
      <c r="AYQ705" s="121"/>
      <c r="AYR705" s="121"/>
      <c r="AYS705" s="121"/>
      <c r="AYT705" s="121"/>
      <c r="AYU705" s="121"/>
      <c r="AYV705" s="121"/>
      <c r="AYW705" s="121"/>
      <c r="AYX705" s="121"/>
      <c r="AYY705" s="121"/>
      <c r="AYZ705" s="121"/>
      <c r="AZA705" s="121"/>
      <c r="AZB705" s="121"/>
      <c r="AZC705" s="121"/>
      <c r="AZD705" s="121"/>
      <c r="AZE705" s="121"/>
      <c r="AZF705" s="121"/>
      <c r="AZG705" s="121"/>
      <c r="AZH705" s="121"/>
      <c r="AZI705" s="121"/>
      <c r="AZJ705" s="121"/>
      <c r="AZK705" s="121"/>
      <c r="AZL705" s="121"/>
      <c r="AZM705" s="121"/>
      <c r="AZN705" s="121"/>
      <c r="AZO705" s="121"/>
      <c r="AZP705" s="121"/>
      <c r="AZQ705" s="121"/>
      <c r="AZR705" s="121"/>
      <c r="AZS705" s="121"/>
      <c r="AZT705" s="121"/>
      <c r="AZU705" s="121"/>
      <c r="AZV705" s="121"/>
      <c r="AZW705" s="121"/>
      <c r="AZX705" s="121"/>
      <c r="AZY705" s="121"/>
      <c r="AZZ705" s="121"/>
      <c r="BAA705" s="121"/>
      <c r="BAB705" s="121"/>
      <c r="BAC705" s="121"/>
      <c r="BAD705" s="121"/>
      <c r="BAE705" s="121"/>
      <c r="BAF705" s="121"/>
      <c r="BAG705" s="121"/>
      <c r="BAH705" s="121"/>
      <c r="BAI705" s="121"/>
      <c r="BAJ705" s="121"/>
      <c r="BAK705" s="121"/>
      <c r="BAL705" s="121"/>
      <c r="BAM705" s="121"/>
      <c r="BAN705" s="121"/>
      <c r="BAO705" s="121"/>
      <c r="BAP705" s="121"/>
      <c r="BAQ705" s="121"/>
      <c r="BAR705" s="121"/>
      <c r="BAS705" s="121"/>
      <c r="BAT705" s="121"/>
      <c r="BAU705" s="121"/>
      <c r="BAV705" s="121"/>
      <c r="BAW705" s="121"/>
      <c r="BAX705" s="121"/>
      <c r="BAY705" s="121"/>
      <c r="BAZ705" s="121"/>
      <c r="BBA705" s="121"/>
      <c r="BBB705" s="121"/>
      <c r="BBC705" s="121"/>
      <c r="BBD705" s="121"/>
      <c r="BBE705" s="121"/>
      <c r="BBF705" s="121"/>
      <c r="BBG705" s="121"/>
      <c r="BBH705" s="121"/>
      <c r="BBI705" s="121"/>
      <c r="BBJ705" s="121"/>
      <c r="BBK705" s="121"/>
      <c r="BBL705" s="121"/>
      <c r="BBM705" s="121"/>
      <c r="BBN705" s="121"/>
      <c r="BBO705" s="121"/>
      <c r="BBP705" s="121"/>
      <c r="BBQ705" s="121"/>
      <c r="BBR705" s="121"/>
      <c r="BBS705" s="121"/>
      <c r="BBT705" s="121"/>
      <c r="BBU705" s="121"/>
      <c r="BBV705" s="121"/>
      <c r="BBW705" s="121"/>
      <c r="BBX705" s="121"/>
      <c r="BBY705" s="121"/>
      <c r="BBZ705" s="121"/>
      <c r="BCA705" s="121"/>
      <c r="BCB705" s="121"/>
      <c r="BCC705" s="121"/>
      <c r="BCD705" s="121"/>
      <c r="BCE705" s="121"/>
      <c r="BCF705" s="121"/>
      <c r="BCG705" s="121"/>
      <c r="BCH705" s="121"/>
      <c r="BCI705" s="121"/>
      <c r="BCJ705" s="121"/>
      <c r="BCK705" s="121"/>
      <c r="BCL705" s="121"/>
      <c r="BCM705" s="121"/>
      <c r="BCN705" s="121"/>
      <c r="BCO705" s="121"/>
      <c r="BCP705" s="121"/>
      <c r="BCQ705" s="121"/>
      <c r="BCR705" s="121"/>
      <c r="BCS705" s="121"/>
      <c r="BCT705" s="121"/>
      <c r="BCU705" s="121"/>
      <c r="BCV705" s="121"/>
      <c r="BCW705" s="121"/>
      <c r="BCX705" s="121"/>
      <c r="BCY705" s="121"/>
      <c r="BCZ705" s="121"/>
      <c r="BDA705" s="121"/>
      <c r="BDB705" s="121"/>
      <c r="BDC705" s="121"/>
      <c r="BDD705" s="121"/>
      <c r="BDE705" s="121"/>
      <c r="BDF705" s="121"/>
      <c r="BDG705" s="121"/>
      <c r="BDH705" s="121"/>
      <c r="BDI705" s="121"/>
      <c r="BDJ705" s="121"/>
      <c r="BDK705" s="121"/>
      <c r="BDL705" s="121"/>
      <c r="BDM705" s="121"/>
      <c r="BDN705" s="121"/>
      <c r="BDO705" s="121"/>
      <c r="BDP705" s="121"/>
      <c r="BDQ705" s="121"/>
      <c r="BDR705" s="121"/>
      <c r="BDS705" s="121"/>
      <c r="BDT705" s="121"/>
      <c r="BDU705" s="121"/>
      <c r="BDV705" s="121"/>
      <c r="BDW705" s="121"/>
      <c r="BDX705" s="121"/>
      <c r="BDY705" s="121"/>
      <c r="BDZ705" s="121"/>
      <c r="BEA705" s="121"/>
      <c r="BEB705" s="121"/>
      <c r="BEC705" s="121"/>
      <c r="BED705" s="121"/>
      <c r="BEE705" s="121"/>
      <c r="BEF705" s="121"/>
      <c r="BEG705" s="121"/>
      <c r="BEH705" s="121"/>
      <c r="BEI705" s="121"/>
      <c r="BEJ705" s="121"/>
      <c r="BEK705" s="121"/>
      <c r="BEL705" s="121"/>
      <c r="BEM705" s="121"/>
      <c r="BEN705" s="121"/>
      <c r="BEO705" s="121"/>
      <c r="BEP705" s="121"/>
      <c r="BEQ705" s="121"/>
      <c r="BER705" s="121"/>
      <c r="BES705" s="121"/>
      <c r="BET705" s="121"/>
      <c r="BEU705" s="121"/>
      <c r="BEV705" s="121"/>
      <c r="BEW705" s="121"/>
      <c r="BEX705" s="121"/>
      <c r="BEY705" s="121"/>
      <c r="BEZ705" s="121"/>
      <c r="BFA705" s="121"/>
      <c r="BFB705" s="121"/>
      <c r="BFC705" s="121"/>
      <c r="BFD705" s="121"/>
      <c r="BFE705" s="121"/>
      <c r="BFF705" s="121"/>
      <c r="BFG705" s="121"/>
      <c r="BFH705" s="121"/>
      <c r="BFI705" s="121"/>
      <c r="BFJ705" s="121"/>
      <c r="BFK705" s="121"/>
      <c r="BFL705" s="121"/>
      <c r="BFM705" s="121"/>
      <c r="BFN705" s="121"/>
      <c r="BFO705" s="121"/>
      <c r="BFP705" s="121"/>
      <c r="BFQ705" s="121"/>
      <c r="BFR705" s="121"/>
      <c r="BFS705" s="121"/>
      <c r="BFT705" s="121"/>
      <c r="BFU705" s="121"/>
      <c r="BFV705" s="121"/>
      <c r="BFW705" s="121"/>
      <c r="BFX705" s="121"/>
      <c r="BFY705" s="121"/>
      <c r="BFZ705" s="121"/>
      <c r="BGA705" s="121"/>
      <c r="BGB705" s="121"/>
      <c r="BGC705" s="121"/>
      <c r="BGD705" s="121"/>
      <c r="BGE705" s="121"/>
      <c r="BGF705" s="121"/>
      <c r="BGG705" s="121"/>
      <c r="BGH705" s="121"/>
      <c r="BGI705" s="121"/>
      <c r="BGJ705" s="121"/>
      <c r="BGK705" s="121"/>
      <c r="BGL705" s="121"/>
      <c r="BGM705" s="121"/>
      <c r="BGN705" s="121"/>
      <c r="BGO705" s="121"/>
      <c r="BGP705" s="121"/>
      <c r="BGQ705" s="121"/>
      <c r="BGR705" s="121"/>
      <c r="BGS705" s="121"/>
      <c r="BGT705" s="121"/>
      <c r="BGU705" s="121"/>
      <c r="BGV705" s="121"/>
      <c r="BGW705" s="121"/>
      <c r="BGX705" s="121"/>
      <c r="BGY705" s="121"/>
      <c r="BGZ705" s="121"/>
      <c r="BHA705" s="121"/>
      <c r="BHB705" s="121"/>
      <c r="BHC705" s="121"/>
      <c r="BHD705" s="121"/>
      <c r="BHE705" s="121"/>
      <c r="BHF705" s="121"/>
      <c r="BHG705" s="121"/>
      <c r="BHH705" s="121"/>
      <c r="BHI705" s="121"/>
      <c r="BHJ705" s="121"/>
      <c r="BHK705" s="121"/>
      <c r="BHL705" s="121"/>
      <c r="BHM705" s="121"/>
      <c r="BHN705" s="121"/>
      <c r="BHO705" s="121"/>
      <c r="BHP705" s="121"/>
      <c r="BHQ705" s="121"/>
      <c r="BHR705" s="121"/>
      <c r="BHS705" s="121"/>
      <c r="BHT705" s="121"/>
      <c r="BHU705" s="121"/>
      <c r="BHV705" s="121"/>
      <c r="BHW705" s="121"/>
      <c r="BHX705" s="121"/>
      <c r="BHY705" s="121"/>
      <c r="BHZ705" s="121"/>
      <c r="BIA705" s="121"/>
      <c r="BIB705" s="121"/>
      <c r="BIC705" s="121"/>
      <c r="BID705" s="121"/>
      <c r="BIE705" s="121"/>
      <c r="BIF705" s="121"/>
      <c r="BIG705" s="121"/>
      <c r="BIH705" s="121"/>
      <c r="BII705" s="121"/>
      <c r="BIJ705" s="121"/>
      <c r="BIK705" s="121"/>
      <c r="BIL705" s="121"/>
      <c r="BIM705" s="121"/>
      <c r="BIN705" s="121"/>
      <c r="BIO705" s="121"/>
      <c r="BIP705" s="121"/>
      <c r="BIQ705" s="121"/>
      <c r="BIR705" s="121"/>
      <c r="BIS705" s="121"/>
      <c r="BIT705" s="121"/>
      <c r="BIU705" s="121"/>
      <c r="BIV705" s="121"/>
      <c r="BIW705" s="121"/>
      <c r="BIX705" s="121"/>
      <c r="BIY705" s="121"/>
      <c r="BIZ705" s="121"/>
      <c r="BJA705" s="121"/>
      <c r="BJB705" s="121"/>
      <c r="BJC705" s="121"/>
      <c r="BJD705" s="121"/>
      <c r="BJE705" s="121"/>
      <c r="BJF705" s="121"/>
      <c r="BJG705" s="121"/>
      <c r="BJH705" s="121"/>
      <c r="BJI705" s="121"/>
      <c r="BJJ705" s="121"/>
      <c r="BJK705" s="121"/>
      <c r="BJL705" s="121"/>
      <c r="BJM705" s="121"/>
      <c r="BJN705" s="121"/>
      <c r="BJO705" s="121"/>
      <c r="BJP705" s="121"/>
      <c r="BJQ705" s="121"/>
      <c r="BJR705" s="121"/>
      <c r="BJS705" s="121"/>
      <c r="BJT705" s="121"/>
      <c r="BJU705" s="121"/>
      <c r="BJV705" s="121"/>
      <c r="BJW705" s="121"/>
      <c r="BJX705" s="121"/>
      <c r="BJY705" s="121"/>
      <c r="BJZ705" s="121"/>
      <c r="BKA705" s="121"/>
      <c r="BKB705" s="121"/>
      <c r="BKC705" s="121"/>
      <c r="BKD705" s="121"/>
      <c r="BKE705" s="121"/>
      <c r="BKF705" s="121"/>
      <c r="BKG705" s="121"/>
      <c r="BKH705" s="121"/>
      <c r="BKI705" s="121"/>
      <c r="BKJ705" s="121"/>
      <c r="BKK705" s="121"/>
      <c r="BKL705" s="121"/>
      <c r="BKM705" s="121"/>
      <c r="BKN705" s="121"/>
      <c r="BKO705" s="121"/>
      <c r="BKP705" s="121"/>
      <c r="BKQ705" s="121"/>
      <c r="BKR705" s="121"/>
      <c r="BKS705" s="121"/>
      <c r="BKT705" s="121"/>
      <c r="BKU705" s="121"/>
      <c r="BKV705" s="121"/>
      <c r="BKW705" s="121"/>
      <c r="BKX705" s="121"/>
      <c r="BKY705" s="121"/>
      <c r="BKZ705" s="121"/>
      <c r="BLA705" s="121"/>
      <c r="BLB705" s="121"/>
      <c r="BLC705" s="121"/>
      <c r="BLD705" s="121"/>
      <c r="BLE705" s="121"/>
      <c r="BLF705" s="121"/>
      <c r="BLG705" s="121"/>
      <c r="BLH705" s="121"/>
      <c r="BLI705" s="121"/>
      <c r="BLJ705" s="121"/>
      <c r="BLK705" s="121"/>
      <c r="BLL705" s="121"/>
      <c r="BLM705" s="121"/>
      <c r="BLN705" s="121"/>
      <c r="BLO705" s="121"/>
      <c r="BLP705" s="121"/>
      <c r="BLQ705" s="121"/>
      <c r="BLR705" s="121"/>
      <c r="BLS705" s="121"/>
      <c r="BLT705" s="121"/>
      <c r="BLU705" s="121"/>
      <c r="BLV705" s="121"/>
      <c r="BLW705" s="121"/>
      <c r="BLX705" s="121"/>
      <c r="BLY705" s="121"/>
      <c r="BLZ705" s="121"/>
      <c r="BMA705" s="121"/>
      <c r="BMB705" s="121"/>
      <c r="BMC705" s="121"/>
      <c r="BMD705" s="121"/>
      <c r="BME705" s="121"/>
      <c r="BMF705" s="121"/>
      <c r="BMG705" s="121"/>
      <c r="BMH705" s="121"/>
      <c r="BMI705" s="121"/>
      <c r="BMJ705" s="121"/>
      <c r="BMK705" s="121"/>
      <c r="BML705" s="121"/>
      <c r="BMM705" s="121"/>
      <c r="BMN705" s="121"/>
      <c r="BMO705" s="121"/>
      <c r="BMP705" s="121"/>
      <c r="BMQ705" s="121"/>
      <c r="BMR705" s="121"/>
      <c r="BMS705" s="121"/>
      <c r="BMT705" s="121"/>
      <c r="BMU705" s="121"/>
      <c r="BMV705" s="121"/>
      <c r="BMW705" s="121"/>
      <c r="BMX705" s="121"/>
      <c r="BMY705" s="121"/>
      <c r="BMZ705" s="121"/>
      <c r="BNA705" s="121"/>
      <c r="BNB705" s="121"/>
      <c r="BNC705" s="121"/>
      <c r="BND705" s="121"/>
      <c r="BNE705" s="121"/>
      <c r="BNF705" s="121"/>
      <c r="BNG705" s="121"/>
      <c r="BNH705" s="121"/>
      <c r="BNI705" s="121"/>
      <c r="BNJ705" s="121"/>
      <c r="BNK705" s="121"/>
      <c r="BNL705" s="121"/>
      <c r="BNM705" s="121"/>
      <c r="BNN705" s="121"/>
      <c r="BNO705" s="121"/>
      <c r="BNP705" s="121"/>
      <c r="BNQ705" s="121"/>
      <c r="BNR705" s="121"/>
      <c r="BNS705" s="121"/>
      <c r="BNT705" s="121"/>
      <c r="BNU705" s="121"/>
      <c r="BNV705" s="121"/>
      <c r="BNW705" s="121"/>
      <c r="BNX705" s="121"/>
      <c r="BNY705" s="121"/>
      <c r="BNZ705" s="121"/>
      <c r="BOA705" s="121"/>
      <c r="BOB705" s="121"/>
      <c r="BOC705" s="121"/>
      <c r="BOD705" s="121"/>
      <c r="BOE705" s="121"/>
      <c r="BOF705" s="121"/>
      <c r="BOG705" s="121"/>
      <c r="BOH705" s="121"/>
      <c r="BOI705" s="121"/>
      <c r="BOJ705" s="121"/>
      <c r="BOK705" s="121"/>
      <c r="BOL705" s="121"/>
      <c r="BOM705" s="121"/>
      <c r="BON705" s="121"/>
      <c r="BOO705" s="121"/>
      <c r="BOP705" s="121"/>
      <c r="BOQ705" s="121"/>
      <c r="BOR705" s="121"/>
      <c r="BOS705" s="121"/>
      <c r="BOT705" s="121"/>
      <c r="BOU705" s="121"/>
      <c r="BOV705" s="121"/>
      <c r="BOW705" s="121"/>
      <c r="BOX705" s="121"/>
      <c r="BOY705" s="121"/>
      <c r="BOZ705" s="121"/>
      <c r="BPA705" s="121"/>
      <c r="BPB705" s="121"/>
      <c r="BPC705" s="121"/>
      <c r="BPD705" s="121"/>
      <c r="BPE705" s="121"/>
      <c r="BPF705" s="121"/>
      <c r="BPG705" s="121"/>
      <c r="BPH705" s="121"/>
      <c r="BPI705" s="121"/>
      <c r="BPJ705" s="121"/>
      <c r="BPK705" s="121"/>
      <c r="BPL705" s="121"/>
      <c r="BPM705" s="121"/>
      <c r="BPN705" s="121"/>
      <c r="BPO705" s="121"/>
      <c r="BPP705" s="121"/>
      <c r="BPQ705" s="121"/>
      <c r="BPR705" s="121"/>
      <c r="BPS705" s="121"/>
      <c r="BPT705" s="121"/>
      <c r="BPU705" s="121"/>
      <c r="BPV705" s="121"/>
      <c r="BPW705" s="121"/>
      <c r="BPX705" s="121"/>
      <c r="BPY705" s="121"/>
      <c r="BPZ705" s="121"/>
      <c r="BQA705" s="121"/>
      <c r="BQB705" s="121"/>
      <c r="BQC705" s="121"/>
      <c r="BQD705" s="121"/>
      <c r="BQE705" s="121"/>
      <c r="BQF705" s="121"/>
      <c r="BQG705" s="121"/>
      <c r="BQH705" s="121"/>
      <c r="BQI705" s="121"/>
      <c r="BQJ705" s="121"/>
      <c r="BQK705" s="121"/>
      <c r="BQL705" s="121"/>
      <c r="BQM705" s="121"/>
      <c r="BQN705" s="121"/>
      <c r="BQO705" s="121"/>
      <c r="BQP705" s="121"/>
      <c r="BQQ705" s="121"/>
      <c r="BQR705" s="121"/>
      <c r="BQS705" s="121"/>
      <c r="BQT705" s="121"/>
      <c r="BQU705" s="121"/>
      <c r="BQV705" s="121"/>
      <c r="BQW705" s="121"/>
      <c r="BQX705" s="121"/>
      <c r="BQY705" s="121"/>
      <c r="BQZ705" s="121"/>
      <c r="BRA705" s="121"/>
      <c r="BRB705" s="121"/>
      <c r="BRC705" s="121"/>
      <c r="BRD705" s="121"/>
      <c r="BRE705" s="121"/>
      <c r="BRF705" s="121"/>
      <c r="BRG705" s="121"/>
      <c r="BRH705" s="121"/>
      <c r="BRI705" s="121"/>
      <c r="BRJ705" s="121"/>
      <c r="BRK705" s="121"/>
      <c r="BRL705" s="121"/>
      <c r="BRM705" s="121"/>
      <c r="BRN705" s="121"/>
      <c r="BRO705" s="121"/>
      <c r="BRP705" s="121"/>
      <c r="BRQ705" s="121"/>
      <c r="BRR705" s="121"/>
      <c r="BRS705" s="121"/>
      <c r="BRT705" s="121"/>
      <c r="BRU705" s="121"/>
      <c r="BRV705" s="121"/>
      <c r="BRW705" s="121"/>
      <c r="BRX705" s="121"/>
      <c r="BRY705" s="121"/>
      <c r="BRZ705" s="121"/>
      <c r="BSA705" s="121"/>
      <c r="BSB705" s="121"/>
      <c r="BSC705" s="121"/>
      <c r="BSD705" s="121"/>
      <c r="BSE705" s="121"/>
      <c r="BSF705" s="121"/>
      <c r="BSG705" s="121"/>
      <c r="BSH705" s="121"/>
      <c r="BSI705" s="121"/>
      <c r="BSJ705" s="121"/>
      <c r="BSK705" s="121"/>
      <c r="BSL705" s="121"/>
      <c r="BSM705" s="121"/>
      <c r="BSN705" s="121"/>
      <c r="BSO705" s="121"/>
      <c r="BSP705" s="121"/>
      <c r="BSQ705" s="121"/>
      <c r="BSR705" s="121"/>
      <c r="BSS705" s="121"/>
      <c r="BST705" s="121"/>
      <c r="BSU705" s="121"/>
      <c r="BSV705" s="121"/>
      <c r="BSW705" s="121"/>
      <c r="BSX705" s="121"/>
      <c r="BSY705" s="121"/>
      <c r="BSZ705" s="121"/>
      <c r="BTA705" s="121"/>
      <c r="BTB705" s="121"/>
      <c r="BTC705" s="121"/>
      <c r="BTD705" s="121"/>
      <c r="BTE705" s="121"/>
      <c r="BTF705" s="121"/>
      <c r="BTG705" s="121"/>
      <c r="BTH705" s="121"/>
      <c r="BTI705" s="121"/>
      <c r="BTJ705" s="121"/>
      <c r="BTK705" s="121"/>
      <c r="BTL705" s="121"/>
      <c r="BTM705" s="121"/>
      <c r="BTN705" s="121"/>
      <c r="BTO705" s="121"/>
      <c r="BTP705" s="121"/>
      <c r="BTQ705" s="121"/>
      <c r="BTR705" s="121"/>
      <c r="BTS705" s="121"/>
      <c r="BTT705" s="121"/>
      <c r="BTU705" s="121"/>
      <c r="BTV705" s="121"/>
      <c r="BTW705" s="121"/>
      <c r="BTX705" s="121"/>
      <c r="BTY705" s="121"/>
      <c r="BTZ705" s="121"/>
      <c r="BUA705" s="121"/>
      <c r="BUB705" s="121"/>
      <c r="BUC705" s="121"/>
      <c r="BUD705" s="121"/>
      <c r="BUE705" s="121"/>
      <c r="BUF705" s="121"/>
      <c r="BUG705" s="121"/>
      <c r="BUH705" s="121"/>
      <c r="BUI705" s="121"/>
      <c r="BUJ705" s="121"/>
      <c r="BUK705" s="121"/>
      <c r="BUL705" s="121"/>
      <c r="BUM705" s="121"/>
      <c r="BUN705" s="121"/>
      <c r="BUO705" s="121"/>
      <c r="BUP705" s="121"/>
      <c r="BUQ705" s="121"/>
      <c r="BUR705" s="121"/>
      <c r="BUS705" s="121"/>
      <c r="BUT705" s="121"/>
      <c r="BUU705" s="121"/>
      <c r="BUV705" s="121"/>
      <c r="BUW705" s="121"/>
      <c r="BUX705" s="121"/>
      <c r="BUY705" s="121"/>
      <c r="BUZ705" s="121"/>
      <c r="BVA705" s="121"/>
      <c r="BVB705" s="121"/>
      <c r="BVC705" s="121"/>
      <c r="BVD705" s="121"/>
      <c r="BVE705" s="121"/>
      <c r="BVF705" s="121"/>
      <c r="BVG705" s="121"/>
      <c r="BVH705" s="121"/>
      <c r="BVI705" s="121"/>
      <c r="BVJ705" s="121"/>
      <c r="BVK705" s="121"/>
      <c r="BVL705" s="121"/>
      <c r="BVM705" s="121"/>
      <c r="BVN705" s="121"/>
      <c r="BVO705" s="121"/>
      <c r="BVP705" s="121"/>
      <c r="BVQ705" s="121"/>
      <c r="BVR705" s="121"/>
      <c r="BVS705" s="121"/>
      <c r="BVT705" s="121"/>
      <c r="BVU705" s="121"/>
      <c r="BVV705" s="121"/>
      <c r="BVW705" s="121"/>
      <c r="BVX705" s="121"/>
      <c r="BVY705" s="121"/>
      <c r="BVZ705" s="121"/>
      <c r="BWA705" s="121"/>
      <c r="BWB705" s="121"/>
      <c r="BWC705" s="121"/>
      <c r="BWD705" s="121"/>
      <c r="BWE705" s="121"/>
      <c r="BWF705" s="121"/>
      <c r="BWG705" s="121"/>
      <c r="BWH705" s="121"/>
      <c r="BWI705" s="121"/>
      <c r="BWJ705" s="121"/>
      <c r="BWK705" s="121"/>
      <c r="BWL705" s="121"/>
      <c r="BWM705" s="121"/>
      <c r="BWN705" s="121"/>
      <c r="BWO705" s="121"/>
      <c r="BWP705" s="121"/>
      <c r="BWQ705" s="121"/>
      <c r="BWR705" s="121"/>
      <c r="BWS705" s="121"/>
      <c r="BWT705" s="121"/>
      <c r="BWU705" s="121"/>
      <c r="BWV705" s="121"/>
      <c r="BWW705" s="121"/>
      <c r="BWX705" s="121"/>
      <c r="BWY705" s="121"/>
      <c r="BWZ705" s="121"/>
      <c r="BXA705" s="121"/>
      <c r="BXB705" s="121"/>
      <c r="BXC705" s="121"/>
      <c r="BXD705" s="121"/>
      <c r="BXE705" s="121"/>
      <c r="BXF705" s="121"/>
      <c r="BXG705" s="121"/>
      <c r="BXH705" s="121"/>
      <c r="BXI705" s="121"/>
      <c r="BXJ705" s="121"/>
      <c r="BXK705" s="121"/>
      <c r="BXL705" s="121"/>
      <c r="BXM705" s="121"/>
      <c r="BXN705" s="121"/>
      <c r="BXO705" s="121"/>
      <c r="BXP705" s="121"/>
      <c r="BXQ705" s="121"/>
      <c r="BXR705" s="121"/>
      <c r="BXS705" s="121"/>
      <c r="BXT705" s="121"/>
      <c r="BXU705" s="121"/>
      <c r="BXV705" s="121"/>
      <c r="BXW705" s="121"/>
      <c r="BXX705" s="121"/>
      <c r="BXY705" s="121"/>
      <c r="BXZ705" s="121"/>
      <c r="BYA705" s="121"/>
      <c r="BYB705" s="121"/>
      <c r="BYC705" s="121"/>
      <c r="BYD705" s="121"/>
      <c r="BYE705" s="121"/>
      <c r="BYF705" s="121"/>
      <c r="BYG705" s="121"/>
      <c r="BYH705" s="121"/>
      <c r="BYI705" s="121"/>
      <c r="BYJ705" s="121"/>
      <c r="BYK705" s="121"/>
      <c r="BYL705" s="121"/>
      <c r="BYM705" s="121"/>
      <c r="BYN705" s="121"/>
      <c r="BYO705" s="121"/>
      <c r="BYP705" s="121"/>
      <c r="BYQ705" s="121"/>
      <c r="BYR705" s="121"/>
      <c r="BYS705" s="121"/>
      <c r="BYT705" s="121"/>
      <c r="BYU705" s="121"/>
      <c r="BYV705" s="121"/>
      <c r="BYW705" s="121"/>
      <c r="BYX705" s="121"/>
      <c r="BYY705" s="121"/>
      <c r="BYZ705" s="121"/>
      <c r="BZA705" s="121"/>
      <c r="BZB705" s="121"/>
      <c r="BZC705" s="121"/>
      <c r="BZD705" s="121"/>
      <c r="BZE705" s="121"/>
      <c r="BZF705" s="121"/>
      <c r="BZG705" s="121"/>
      <c r="BZH705" s="121"/>
      <c r="BZI705" s="121"/>
      <c r="BZJ705" s="121"/>
      <c r="BZK705" s="121"/>
      <c r="BZL705" s="121"/>
      <c r="BZM705" s="121"/>
      <c r="BZN705" s="121"/>
      <c r="BZO705" s="121"/>
      <c r="BZP705" s="121"/>
      <c r="BZQ705" s="121"/>
      <c r="BZR705" s="121"/>
      <c r="BZS705" s="121"/>
      <c r="BZT705" s="121"/>
      <c r="BZU705" s="121"/>
      <c r="BZV705" s="121"/>
      <c r="BZW705" s="121"/>
      <c r="BZX705" s="121"/>
      <c r="BZY705" s="121"/>
      <c r="BZZ705" s="121"/>
      <c r="CAA705" s="121"/>
      <c r="CAB705" s="121"/>
      <c r="CAC705" s="121"/>
      <c r="CAD705" s="121"/>
      <c r="CAE705" s="121"/>
      <c r="CAF705" s="121"/>
      <c r="CAG705" s="121"/>
      <c r="CAH705" s="121"/>
      <c r="CAI705" s="121"/>
      <c r="CAJ705" s="121"/>
      <c r="CAK705" s="121"/>
      <c r="CAL705" s="121"/>
      <c r="CAM705" s="121"/>
      <c r="CAN705" s="121"/>
      <c r="CAO705" s="121"/>
      <c r="CAP705" s="121"/>
      <c r="CAQ705" s="121"/>
      <c r="CAR705" s="121"/>
      <c r="CAS705" s="121"/>
      <c r="CAT705" s="121"/>
      <c r="CAU705" s="121"/>
      <c r="CAV705" s="121"/>
      <c r="CAW705" s="121"/>
      <c r="CAX705" s="121"/>
      <c r="CAY705" s="121"/>
      <c r="CAZ705" s="121"/>
      <c r="CBA705" s="121"/>
      <c r="CBB705" s="121"/>
      <c r="CBC705" s="121"/>
      <c r="CBD705" s="121"/>
      <c r="CBE705" s="121"/>
      <c r="CBF705" s="121"/>
      <c r="CBG705" s="121"/>
      <c r="CBH705" s="121"/>
      <c r="CBI705" s="121"/>
      <c r="CBJ705" s="121"/>
      <c r="CBK705" s="121"/>
      <c r="CBL705" s="121"/>
      <c r="CBM705" s="121"/>
      <c r="CBN705" s="121"/>
      <c r="CBO705" s="121"/>
      <c r="CBP705" s="121"/>
      <c r="CBQ705" s="121"/>
      <c r="CBR705" s="121"/>
      <c r="CBS705" s="121"/>
      <c r="CBT705" s="121"/>
      <c r="CBU705" s="121"/>
      <c r="CBV705" s="121"/>
      <c r="CBW705" s="121"/>
      <c r="CBX705" s="121"/>
      <c r="CBY705" s="121"/>
      <c r="CBZ705" s="121"/>
      <c r="CCA705" s="121"/>
      <c r="CCB705" s="121"/>
      <c r="CCC705" s="121"/>
      <c r="CCD705" s="121"/>
      <c r="CCE705" s="121"/>
      <c r="CCF705" s="121"/>
      <c r="CCG705" s="121"/>
      <c r="CCH705" s="121"/>
      <c r="CCI705" s="121"/>
      <c r="CCJ705" s="121"/>
      <c r="CCK705" s="121"/>
      <c r="CCL705" s="121"/>
      <c r="CCM705" s="121"/>
      <c r="CCN705" s="121"/>
      <c r="CCO705" s="121"/>
      <c r="CCP705" s="121"/>
      <c r="CCQ705" s="121"/>
      <c r="CCR705" s="121"/>
      <c r="CCS705" s="121"/>
      <c r="CCT705" s="121"/>
      <c r="CCU705" s="121"/>
      <c r="CCV705" s="121"/>
      <c r="CCW705" s="121"/>
      <c r="CCX705" s="121"/>
      <c r="CCY705" s="121"/>
      <c r="CCZ705" s="121"/>
      <c r="CDA705" s="121"/>
      <c r="CDB705" s="121"/>
      <c r="CDC705" s="121"/>
      <c r="CDD705" s="121"/>
      <c r="CDE705" s="121"/>
      <c r="CDF705" s="121"/>
      <c r="CDG705" s="121"/>
      <c r="CDH705" s="121"/>
      <c r="CDI705" s="121"/>
      <c r="CDJ705" s="121"/>
      <c r="CDK705" s="121"/>
      <c r="CDL705" s="121"/>
      <c r="CDM705" s="121"/>
      <c r="CDN705" s="121"/>
      <c r="CDO705" s="121"/>
      <c r="CDP705" s="121"/>
      <c r="CDQ705" s="121"/>
      <c r="CDR705" s="121"/>
      <c r="CDS705" s="121"/>
      <c r="CDT705" s="121"/>
      <c r="CDU705" s="121"/>
      <c r="CDV705" s="121"/>
      <c r="CDW705" s="121"/>
      <c r="CDX705" s="121"/>
      <c r="CDY705" s="121"/>
      <c r="CDZ705" s="121"/>
      <c r="CEA705" s="121"/>
      <c r="CEB705" s="121"/>
      <c r="CEC705" s="121"/>
      <c r="CED705" s="121"/>
      <c r="CEE705" s="121"/>
      <c r="CEF705" s="121"/>
      <c r="CEG705" s="121"/>
      <c r="CEH705" s="121"/>
      <c r="CEI705" s="121"/>
      <c r="CEJ705" s="121"/>
      <c r="CEK705" s="121"/>
      <c r="CEL705" s="121"/>
      <c r="CEM705" s="121"/>
      <c r="CEN705" s="121"/>
      <c r="CEO705" s="121"/>
      <c r="CEP705" s="121"/>
      <c r="CEQ705" s="121"/>
      <c r="CER705" s="121"/>
      <c r="CES705" s="121"/>
      <c r="CET705" s="121"/>
      <c r="CEU705" s="121"/>
      <c r="CEV705" s="121"/>
      <c r="CEW705" s="121"/>
      <c r="CEX705" s="121"/>
      <c r="CEY705" s="121"/>
      <c r="CEZ705" s="121"/>
      <c r="CFA705" s="121"/>
      <c r="CFB705" s="121"/>
      <c r="CFC705" s="121"/>
      <c r="CFD705" s="121"/>
      <c r="CFE705" s="121"/>
      <c r="CFF705" s="121"/>
      <c r="CFG705" s="121"/>
      <c r="CFH705" s="121"/>
      <c r="CFI705" s="121"/>
      <c r="CFJ705" s="121"/>
      <c r="CFK705" s="121"/>
      <c r="CFL705" s="121"/>
      <c r="CFM705" s="121"/>
      <c r="CFN705" s="121"/>
      <c r="CFO705" s="121"/>
      <c r="CFP705" s="121"/>
      <c r="CFQ705" s="121"/>
      <c r="CFR705" s="121"/>
      <c r="CFS705" s="121"/>
      <c r="CFT705" s="121"/>
      <c r="CFU705" s="121"/>
      <c r="CFV705" s="121"/>
      <c r="CFW705" s="121"/>
      <c r="CFX705" s="121"/>
      <c r="CFY705" s="121"/>
      <c r="CFZ705" s="121"/>
      <c r="CGA705" s="121"/>
      <c r="CGB705" s="121"/>
      <c r="CGC705" s="121"/>
      <c r="CGD705" s="121"/>
      <c r="CGE705" s="121"/>
      <c r="CGF705" s="121"/>
      <c r="CGG705" s="121"/>
      <c r="CGH705" s="121"/>
      <c r="CGI705" s="121"/>
      <c r="CGJ705" s="121"/>
      <c r="CGK705" s="121"/>
      <c r="CGL705" s="121"/>
      <c r="CGM705" s="121"/>
      <c r="CGN705" s="121"/>
      <c r="CGO705" s="121"/>
      <c r="CGP705" s="121"/>
      <c r="CGQ705" s="121"/>
      <c r="CGR705" s="121"/>
      <c r="CGS705" s="121"/>
      <c r="CGT705" s="121"/>
      <c r="CGU705" s="121"/>
      <c r="CGV705" s="121"/>
      <c r="CGW705" s="121"/>
      <c r="CGX705" s="121"/>
      <c r="CGY705" s="121"/>
      <c r="CGZ705" s="121"/>
      <c r="CHA705" s="121"/>
      <c r="CHB705" s="121"/>
      <c r="CHC705" s="121"/>
      <c r="CHD705" s="121"/>
      <c r="CHE705" s="121"/>
      <c r="CHF705" s="121"/>
      <c r="CHG705" s="121"/>
      <c r="CHH705" s="121"/>
      <c r="CHI705" s="121"/>
      <c r="CHJ705" s="121"/>
      <c r="CHK705" s="121"/>
      <c r="CHL705" s="121"/>
      <c r="CHM705" s="121"/>
      <c r="CHN705" s="121"/>
      <c r="CHO705" s="121"/>
      <c r="CHP705" s="121"/>
      <c r="CHQ705" s="121"/>
      <c r="CHR705" s="121"/>
      <c r="CHS705" s="121"/>
      <c r="CHT705" s="121"/>
      <c r="CHU705" s="121"/>
      <c r="CHV705" s="121"/>
      <c r="CHW705" s="121"/>
      <c r="CHX705" s="121"/>
      <c r="CHY705" s="121"/>
      <c r="CHZ705" s="121"/>
      <c r="CIA705" s="121"/>
      <c r="CIB705" s="121"/>
      <c r="CIC705" s="121"/>
      <c r="CID705" s="121"/>
      <c r="CIE705" s="121"/>
      <c r="CIF705" s="121"/>
      <c r="CIG705" s="121"/>
      <c r="CIH705" s="121"/>
      <c r="CII705" s="121"/>
      <c r="CIJ705" s="121"/>
      <c r="CIK705" s="121"/>
      <c r="CIL705" s="121"/>
      <c r="CIM705" s="121"/>
      <c r="CIN705" s="121"/>
      <c r="CIO705" s="121"/>
      <c r="CIP705" s="121"/>
      <c r="CIQ705" s="121"/>
      <c r="CIR705" s="121"/>
      <c r="CIS705" s="121"/>
      <c r="CIT705" s="121"/>
      <c r="CIU705" s="121"/>
      <c r="CIV705" s="121"/>
      <c r="CIW705" s="121"/>
      <c r="CIX705" s="121"/>
      <c r="CIY705" s="121"/>
      <c r="CIZ705" s="121"/>
      <c r="CJA705" s="121"/>
      <c r="CJB705" s="121"/>
      <c r="CJC705" s="121"/>
      <c r="CJD705" s="121"/>
      <c r="CJE705" s="121"/>
      <c r="CJF705" s="121"/>
      <c r="CJG705" s="121"/>
      <c r="CJH705" s="121"/>
      <c r="CJI705" s="121"/>
      <c r="CJJ705" s="121"/>
      <c r="CJK705" s="121"/>
      <c r="CJL705" s="121"/>
      <c r="CJM705" s="121"/>
      <c r="CJN705" s="121"/>
      <c r="CJO705" s="121"/>
      <c r="CJP705" s="121"/>
      <c r="CJQ705" s="121"/>
      <c r="CJR705" s="121"/>
      <c r="CJS705" s="121"/>
      <c r="CJT705" s="121"/>
      <c r="CJU705" s="121"/>
      <c r="CJV705" s="121"/>
      <c r="CJW705" s="121"/>
      <c r="CJX705" s="121"/>
      <c r="CJY705" s="121"/>
      <c r="CJZ705" s="121"/>
      <c r="CKA705" s="121"/>
      <c r="CKB705" s="121"/>
      <c r="CKC705" s="121"/>
      <c r="CKD705" s="121"/>
      <c r="CKE705" s="121"/>
      <c r="CKF705" s="121"/>
      <c r="CKG705" s="121"/>
      <c r="CKH705" s="121"/>
      <c r="CKI705" s="121"/>
      <c r="CKJ705" s="121"/>
      <c r="CKK705" s="121"/>
      <c r="CKL705" s="121"/>
      <c r="CKM705" s="121"/>
      <c r="CKN705" s="121"/>
      <c r="CKO705" s="121"/>
      <c r="CKP705" s="121"/>
      <c r="CKQ705" s="121"/>
      <c r="CKR705" s="121"/>
      <c r="CKS705" s="121"/>
      <c r="CKT705" s="121"/>
      <c r="CKU705" s="121"/>
      <c r="CKV705" s="121"/>
      <c r="CKW705" s="121"/>
      <c r="CKX705" s="121"/>
      <c r="CKY705" s="121"/>
      <c r="CKZ705" s="121"/>
      <c r="CLA705" s="121"/>
      <c r="CLB705" s="121"/>
      <c r="CLC705" s="121"/>
      <c r="CLD705" s="121"/>
      <c r="CLE705" s="121"/>
      <c r="CLF705" s="121"/>
      <c r="CLG705" s="121"/>
      <c r="CLH705" s="121"/>
      <c r="CLI705" s="121"/>
      <c r="CLJ705" s="121"/>
      <c r="CLK705" s="121"/>
      <c r="CLL705" s="121"/>
      <c r="CLM705" s="121"/>
      <c r="CLN705" s="121"/>
      <c r="CLO705" s="121"/>
      <c r="CLP705" s="121"/>
      <c r="CLQ705" s="121"/>
      <c r="CLR705" s="121"/>
      <c r="CLS705" s="121"/>
      <c r="CLT705" s="121"/>
      <c r="CLU705" s="121"/>
      <c r="CLV705" s="121"/>
      <c r="CLW705" s="121"/>
      <c r="CLX705" s="121"/>
      <c r="CLY705" s="121"/>
      <c r="CLZ705" s="121"/>
      <c r="CMA705" s="121"/>
      <c r="CMB705" s="121"/>
      <c r="CMC705" s="121"/>
      <c r="CMD705" s="121"/>
      <c r="CME705" s="121"/>
      <c r="CMF705" s="121"/>
      <c r="CMG705" s="121"/>
      <c r="CMH705" s="121"/>
      <c r="CMI705" s="121"/>
      <c r="CMJ705" s="121"/>
      <c r="CMK705" s="121"/>
      <c r="CML705" s="121"/>
      <c r="CMM705" s="121"/>
      <c r="CMN705" s="121"/>
      <c r="CMO705" s="121"/>
      <c r="CMP705" s="121"/>
      <c r="CMQ705" s="121"/>
      <c r="CMR705" s="121"/>
      <c r="CMS705" s="121"/>
      <c r="CMT705" s="121"/>
      <c r="CMU705" s="121"/>
      <c r="CMV705" s="121"/>
      <c r="CMW705" s="121"/>
      <c r="CMX705" s="121"/>
      <c r="CMY705" s="121"/>
      <c r="CMZ705" s="121"/>
      <c r="CNA705" s="121"/>
      <c r="CNB705" s="121"/>
      <c r="CNC705" s="121"/>
      <c r="CND705" s="121"/>
      <c r="CNE705" s="121"/>
      <c r="CNF705" s="121"/>
      <c r="CNG705" s="121"/>
      <c r="CNH705" s="121"/>
      <c r="CNI705" s="121"/>
      <c r="CNJ705" s="121"/>
      <c r="CNK705" s="121"/>
      <c r="CNL705" s="121"/>
      <c r="CNM705" s="121"/>
      <c r="CNN705" s="121"/>
      <c r="CNO705" s="121"/>
      <c r="CNP705" s="121"/>
      <c r="CNQ705" s="121"/>
      <c r="CNR705" s="121"/>
      <c r="CNS705" s="121"/>
      <c r="CNT705" s="121"/>
      <c r="CNU705" s="121"/>
      <c r="CNV705" s="121"/>
      <c r="CNW705" s="121"/>
      <c r="CNX705" s="121"/>
      <c r="CNY705" s="121"/>
      <c r="CNZ705" s="121"/>
      <c r="COA705" s="121"/>
      <c r="COB705" s="121"/>
      <c r="COC705" s="121"/>
      <c r="COD705" s="121"/>
      <c r="COE705" s="121"/>
      <c r="COF705" s="121"/>
      <c r="COG705" s="121"/>
      <c r="COH705" s="121"/>
      <c r="COI705" s="121"/>
      <c r="COJ705" s="121"/>
      <c r="COK705" s="121"/>
      <c r="COL705" s="121"/>
      <c r="COM705" s="121"/>
      <c r="CON705" s="121"/>
      <c r="COO705" s="121"/>
      <c r="COP705" s="121"/>
      <c r="COQ705" s="121"/>
      <c r="COR705" s="121"/>
      <c r="COS705" s="121"/>
      <c r="COT705" s="121"/>
      <c r="COU705" s="121"/>
      <c r="COV705" s="121"/>
      <c r="COW705" s="121"/>
      <c r="COX705" s="121"/>
      <c r="COY705" s="121"/>
      <c r="COZ705" s="121"/>
      <c r="CPA705" s="121"/>
      <c r="CPB705" s="121"/>
      <c r="CPC705" s="121"/>
      <c r="CPD705" s="121"/>
      <c r="CPE705" s="121"/>
      <c r="CPF705" s="121"/>
      <c r="CPG705" s="121"/>
      <c r="CPH705" s="121"/>
      <c r="CPI705" s="121"/>
      <c r="CPJ705" s="121"/>
      <c r="CPK705" s="121"/>
      <c r="CPL705" s="121"/>
      <c r="CPM705" s="121"/>
      <c r="CPN705" s="121"/>
      <c r="CPO705" s="121"/>
      <c r="CPP705" s="121"/>
      <c r="CPQ705" s="121"/>
      <c r="CPR705" s="121"/>
      <c r="CPS705" s="121"/>
      <c r="CPT705" s="121"/>
      <c r="CPU705" s="121"/>
      <c r="CPV705" s="121"/>
      <c r="CPW705" s="121"/>
      <c r="CPX705" s="121"/>
      <c r="CPY705" s="121"/>
      <c r="CPZ705" s="121"/>
      <c r="CQA705" s="121"/>
      <c r="CQB705" s="121"/>
      <c r="CQC705" s="121"/>
      <c r="CQD705" s="121"/>
      <c r="CQE705" s="121"/>
      <c r="CQF705" s="121"/>
      <c r="CQG705" s="121"/>
      <c r="CQH705" s="121"/>
      <c r="CQI705" s="121"/>
      <c r="CQJ705" s="121"/>
      <c r="CQK705" s="121"/>
      <c r="CQL705" s="121"/>
      <c r="CQM705" s="121"/>
      <c r="CQN705" s="121"/>
      <c r="CQO705" s="121"/>
      <c r="CQP705" s="121"/>
      <c r="CQQ705" s="121"/>
      <c r="CQR705" s="121"/>
      <c r="CQS705" s="121"/>
      <c r="CQT705" s="121"/>
      <c r="CQU705" s="121"/>
      <c r="CQV705" s="121"/>
      <c r="CQW705" s="121"/>
      <c r="CQX705" s="121"/>
      <c r="CQY705" s="121"/>
      <c r="CQZ705" s="121"/>
      <c r="CRA705" s="121"/>
      <c r="CRB705" s="121"/>
      <c r="CRC705" s="121"/>
      <c r="CRD705" s="121"/>
      <c r="CRE705" s="121"/>
      <c r="CRF705" s="121"/>
      <c r="CRG705" s="121"/>
      <c r="CRH705" s="121"/>
      <c r="CRI705" s="121"/>
      <c r="CRJ705" s="121"/>
      <c r="CRK705" s="121"/>
      <c r="CRL705" s="121"/>
      <c r="CRM705" s="121"/>
      <c r="CRN705" s="121"/>
      <c r="CRO705" s="121"/>
      <c r="CRP705" s="121"/>
      <c r="CRQ705" s="121"/>
      <c r="CRR705" s="121"/>
      <c r="CRS705" s="121"/>
      <c r="CRT705" s="121"/>
      <c r="CRU705" s="121"/>
      <c r="CRV705" s="121"/>
      <c r="CRW705" s="121"/>
      <c r="CRX705" s="121"/>
      <c r="CRY705" s="121"/>
      <c r="CRZ705" s="121"/>
      <c r="CSA705" s="121"/>
      <c r="CSB705" s="121"/>
      <c r="CSC705" s="121"/>
      <c r="CSD705" s="121"/>
      <c r="CSE705" s="121"/>
      <c r="CSF705" s="121"/>
      <c r="CSG705" s="121"/>
      <c r="CSH705" s="121"/>
      <c r="CSI705" s="121"/>
      <c r="CSJ705" s="121"/>
      <c r="CSK705" s="121"/>
      <c r="CSL705" s="121"/>
      <c r="CSM705" s="121"/>
      <c r="CSN705" s="121"/>
      <c r="CSO705" s="121"/>
      <c r="CSP705" s="121"/>
      <c r="CSQ705" s="121"/>
      <c r="CSR705" s="121"/>
      <c r="CSS705" s="121"/>
      <c r="CST705" s="121"/>
      <c r="CSU705" s="121"/>
      <c r="CSV705" s="121"/>
      <c r="CSW705" s="121"/>
      <c r="CSX705" s="121"/>
      <c r="CSY705" s="121"/>
      <c r="CSZ705" s="121"/>
      <c r="CTA705" s="121"/>
      <c r="CTB705" s="121"/>
      <c r="CTC705" s="121"/>
      <c r="CTD705" s="121"/>
      <c r="CTE705" s="121"/>
      <c r="CTF705" s="121"/>
      <c r="CTG705" s="121"/>
      <c r="CTH705" s="121"/>
      <c r="CTI705" s="121"/>
      <c r="CTJ705" s="121"/>
      <c r="CTK705" s="121"/>
      <c r="CTL705" s="121"/>
      <c r="CTM705" s="121"/>
      <c r="CTN705" s="121"/>
      <c r="CTO705" s="121"/>
      <c r="CTP705" s="121"/>
      <c r="CTQ705" s="121"/>
      <c r="CTR705" s="121"/>
      <c r="CTS705" s="121"/>
      <c r="CTT705" s="121"/>
      <c r="CTU705" s="121"/>
      <c r="CTV705" s="121"/>
      <c r="CTW705" s="121"/>
      <c r="CTX705" s="121"/>
      <c r="CTY705" s="121"/>
      <c r="CTZ705" s="121"/>
      <c r="CUA705" s="121"/>
      <c r="CUB705" s="121"/>
      <c r="CUC705" s="121"/>
      <c r="CUD705" s="121"/>
      <c r="CUE705" s="121"/>
      <c r="CUF705" s="121"/>
      <c r="CUG705" s="121"/>
      <c r="CUH705" s="121"/>
      <c r="CUI705" s="121"/>
      <c r="CUJ705" s="121"/>
      <c r="CUK705" s="121"/>
      <c r="CUL705" s="121"/>
      <c r="CUM705" s="121"/>
      <c r="CUN705" s="121"/>
      <c r="CUO705" s="121"/>
      <c r="CUP705" s="121"/>
      <c r="CUQ705" s="121"/>
      <c r="CUR705" s="121"/>
      <c r="CUS705" s="121"/>
      <c r="CUT705" s="121"/>
      <c r="CUU705" s="121"/>
      <c r="CUV705" s="121"/>
      <c r="CUW705" s="121"/>
      <c r="CUX705" s="121"/>
      <c r="CUY705" s="121"/>
      <c r="CUZ705" s="121"/>
      <c r="CVA705" s="121"/>
      <c r="CVB705" s="121"/>
      <c r="CVC705" s="121"/>
      <c r="CVD705" s="121"/>
      <c r="CVE705" s="121"/>
      <c r="CVF705" s="121"/>
      <c r="CVG705" s="121"/>
      <c r="CVH705" s="121"/>
      <c r="CVI705" s="121"/>
      <c r="CVJ705" s="121"/>
      <c r="CVK705" s="121"/>
      <c r="CVL705" s="121"/>
      <c r="CVM705" s="121"/>
      <c r="CVN705" s="121"/>
      <c r="CVO705" s="121"/>
      <c r="CVP705" s="121"/>
      <c r="CVQ705" s="121"/>
      <c r="CVR705" s="121"/>
      <c r="CVS705" s="121"/>
      <c r="CVT705" s="121"/>
      <c r="CVU705" s="121"/>
      <c r="CVV705" s="121"/>
      <c r="CVW705" s="121"/>
      <c r="CVX705" s="121"/>
      <c r="CVY705" s="121"/>
      <c r="CVZ705" s="121"/>
      <c r="CWA705" s="121"/>
      <c r="CWB705" s="121"/>
      <c r="CWC705" s="121"/>
      <c r="CWD705" s="121"/>
      <c r="CWE705" s="121"/>
      <c r="CWF705" s="121"/>
      <c r="CWG705" s="121"/>
      <c r="CWH705" s="121"/>
      <c r="CWI705" s="121"/>
      <c r="CWJ705" s="121"/>
      <c r="CWK705" s="121"/>
      <c r="CWL705" s="121"/>
      <c r="CWM705" s="121"/>
      <c r="CWN705" s="121"/>
      <c r="CWO705" s="121"/>
      <c r="CWP705" s="121"/>
      <c r="CWQ705" s="121"/>
      <c r="CWR705" s="121"/>
      <c r="CWS705" s="121"/>
      <c r="CWT705" s="121"/>
      <c r="CWU705" s="121"/>
      <c r="CWV705" s="121"/>
      <c r="CWW705" s="121"/>
      <c r="CWX705" s="121"/>
      <c r="CWY705" s="121"/>
      <c r="CWZ705" s="121"/>
      <c r="CXA705" s="121"/>
      <c r="CXB705" s="121"/>
      <c r="CXC705" s="121"/>
      <c r="CXD705" s="121"/>
      <c r="CXE705" s="121"/>
      <c r="CXF705" s="121"/>
      <c r="CXG705" s="121"/>
      <c r="CXH705" s="121"/>
      <c r="CXI705" s="121"/>
      <c r="CXJ705" s="121"/>
      <c r="CXK705" s="121"/>
      <c r="CXL705" s="121"/>
      <c r="CXM705" s="121"/>
      <c r="CXN705" s="121"/>
      <c r="CXO705" s="121"/>
      <c r="CXP705" s="121"/>
      <c r="CXQ705" s="121"/>
      <c r="CXR705" s="121"/>
      <c r="CXS705" s="121"/>
      <c r="CXT705" s="121"/>
      <c r="CXU705" s="121"/>
      <c r="CXV705" s="121"/>
      <c r="CXW705" s="121"/>
      <c r="CXX705" s="121"/>
      <c r="CXY705" s="121"/>
      <c r="CXZ705" s="121"/>
      <c r="CYA705" s="121"/>
      <c r="CYB705" s="121"/>
      <c r="CYC705" s="121"/>
      <c r="CYD705" s="121"/>
      <c r="CYE705" s="121"/>
      <c r="CYF705" s="121"/>
      <c r="CYG705" s="121"/>
      <c r="CYH705" s="121"/>
      <c r="CYI705" s="121"/>
      <c r="CYJ705" s="121"/>
      <c r="CYK705" s="121"/>
      <c r="CYL705" s="121"/>
      <c r="CYM705" s="121"/>
      <c r="CYN705" s="121"/>
      <c r="CYO705" s="121"/>
      <c r="CYP705" s="121"/>
      <c r="CYQ705" s="121"/>
      <c r="CYR705" s="121"/>
      <c r="CYS705" s="121"/>
      <c r="CYT705" s="121"/>
      <c r="CYU705" s="121"/>
      <c r="CYV705" s="121"/>
      <c r="CYW705" s="121"/>
      <c r="CYX705" s="121"/>
      <c r="CYY705" s="121"/>
      <c r="CYZ705" s="121"/>
      <c r="CZA705" s="121"/>
      <c r="CZB705" s="121"/>
      <c r="CZC705" s="121"/>
      <c r="CZD705" s="121"/>
      <c r="CZE705" s="121"/>
      <c r="CZF705" s="121"/>
      <c r="CZG705" s="121"/>
      <c r="CZH705" s="121"/>
      <c r="CZI705" s="121"/>
      <c r="CZJ705" s="121"/>
      <c r="CZK705" s="121"/>
      <c r="CZL705" s="121"/>
      <c r="CZM705" s="121"/>
      <c r="CZN705" s="121"/>
      <c r="CZO705" s="121"/>
      <c r="CZP705" s="121"/>
      <c r="CZQ705" s="121"/>
      <c r="CZR705" s="121"/>
      <c r="CZS705" s="121"/>
      <c r="CZT705" s="121"/>
      <c r="CZU705" s="121"/>
      <c r="CZV705" s="121"/>
      <c r="CZW705" s="121"/>
      <c r="CZX705" s="121"/>
      <c r="CZY705" s="121"/>
      <c r="CZZ705" s="121"/>
      <c r="DAA705" s="121"/>
      <c r="DAB705" s="121"/>
      <c r="DAC705" s="121"/>
      <c r="DAD705" s="121"/>
      <c r="DAE705" s="121"/>
      <c r="DAF705" s="121"/>
      <c r="DAG705" s="121"/>
      <c r="DAH705" s="121"/>
      <c r="DAI705" s="121"/>
      <c r="DAJ705" s="121"/>
      <c r="DAK705" s="121"/>
      <c r="DAL705" s="121"/>
      <c r="DAM705" s="121"/>
      <c r="DAN705" s="121"/>
      <c r="DAO705" s="121"/>
      <c r="DAP705" s="121"/>
      <c r="DAQ705" s="121"/>
      <c r="DAR705" s="121"/>
      <c r="DAS705" s="121"/>
      <c r="DAT705" s="121"/>
      <c r="DAU705" s="121"/>
      <c r="DAV705" s="121"/>
      <c r="DAW705" s="121"/>
      <c r="DAX705" s="121"/>
      <c r="DAY705" s="121"/>
      <c r="DAZ705" s="121"/>
      <c r="DBA705" s="121"/>
      <c r="DBB705" s="121"/>
      <c r="DBC705" s="121"/>
      <c r="DBD705" s="121"/>
      <c r="DBE705" s="121"/>
      <c r="DBF705" s="121"/>
      <c r="DBG705" s="121"/>
      <c r="DBH705" s="121"/>
      <c r="DBI705" s="121"/>
      <c r="DBJ705" s="121"/>
      <c r="DBK705" s="121"/>
      <c r="DBL705" s="121"/>
      <c r="DBM705" s="121"/>
      <c r="DBN705" s="121"/>
      <c r="DBO705" s="121"/>
      <c r="DBP705" s="121"/>
      <c r="DBQ705" s="121"/>
      <c r="DBR705" s="121"/>
      <c r="DBS705" s="121"/>
      <c r="DBT705" s="121"/>
      <c r="DBU705" s="121"/>
      <c r="DBV705" s="121"/>
      <c r="DBW705" s="121"/>
      <c r="DBX705" s="121"/>
      <c r="DBY705" s="121"/>
      <c r="DBZ705" s="121"/>
      <c r="DCA705" s="121"/>
      <c r="DCB705" s="121"/>
      <c r="DCC705" s="121"/>
      <c r="DCD705" s="121"/>
      <c r="DCE705" s="121"/>
      <c r="DCF705" s="121"/>
      <c r="DCG705" s="121"/>
      <c r="DCH705" s="121"/>
      <c r="DCI705" s="121"/>
      <c r="DCJ705" s="121"/>
      <c r="DCK705" s="121"/>
      <c r="DCL705" s="121"/>
      <c r="DCM705" s="121"/>
      <c r="DCN705" s="121"/>
      <c r="DCO705" s="121"/>
      <c r="DCP705" s="121"/>
      <c r="DCQ705" s="121"/>
      <c r="DCR705" s="121"/>
      <c r="DCS705" s="121"/>
      <c r="DCT705" s="121"/>
      <c r="DCU705" s="121"/>
      <c r="DCV705" s="121"/>
      <c r="DCW705" s="121"/>
      <c r="DCX705" s="121"/>
      <c r="DCY705" s="121"/>
      <c r="DCZ705" s="121"/>
      <c r="DDA705" s="121"/>
      <c r="DDB705" s="121"/>
      <c r="DDC705" s="121"/>
      <c r="DDD705" s="121"/>
      <c r="DDE705" s="121"/>
      <c r="DDF705" s="121"/>
      <c r="DDG705" s="121"/>
      <c r="DDH705" s="121"/>
      <c r="DDI705" s="121"/>
      <c r="DDJ705" s="121"/>
      <c r="DDK705" s="121"/>
      <c r="DDL705" s="121"/>
      <c r="DDM705" s="121"/>
      <c r="DDN705" s="121"/>
      <c r="DDO705" s="121"/>
      <c r="DDP705" s="121"/>
      <c r="DDQ705" s="121"/>
      <c r="DDR705" s="121"/>
      <c r="DDS705" s="121"/>
      <c r="DDT705" s="121"/>
      <c r="DDU705" s="121"/>
      <c r="DDV705" s="121"/>
      <c r="DDW705" s="121"/>
      <c r="DDX705" s="121"/>
      <c r="DDY705" s="121"/>
      <c r="DDZ705" s="121"/>
      <c r="DEA705" s="121"/>
      <c r="DEB705" s="121"/>
      <c r="DEC705" s="121"/>
      <c r="DED705" s="121"/>
      <c r="DEE705" s="121"/>
      <c r="DEF705" s="121"/>
      <c r="DEG705" s="121"/>
      <c r="DEH705" s="121"/>
      <c r="DEI705" s="121"/>
      <c r="DEJ705" s="121"/>
      <c r="DEK705" s="121"/>
      <c r="DEL705" s="121"/>
      <c r="DEM705" s="121"/>
      <c r="DEN705" s="121"/>
      <c r="DEO705" s="121"/>
      <c r="DEP705" s="121"/>
      <c r="DEQ705" s="121"/>
      <c r="DER705" s="121"/>
      <c r="DES705" s="121"/>
      <c r="DET705" s="121"/>
      <c r="DEU705" s="121"/>
      <c r="DEV705" s="121"/>
      <c r="DEW705" s="121"/>
      <c r="DEX705" s="121"/>
      <c r="DEY705" s="121"/>
      <c r="DEZ705" s="121"/>
      <c r="DFA705" s="121"/>
      <c r="DFB705" s="121"/>
      <c r="DFC705" s="121"/>
      <c r="DFD705" s="121"/>
      <c r="DFE705" s="121"/>
      <c r="DFF705" s="121"/>
      <c r="DFG705" s="121"/>
      <c r="DFH705" s="121"/>
      <c r="DFI705" s="121"/>
      <c r="DFJ705" s="121"/>
      <c r="DFK705" s="121"/>
      <c r="DFL705" s="121"/>
      <c r="DFM705" s="121"/>
      <c r="DFN705" s="121"/>
      <c r="DFO705" s="121"/>
      <c r="DFP705" s="121"/>
      <c r="DFQ705" s="121"/>
      <c r="DFR705" s="121"/>
      <c r="DFS705" s="121"/>
      <c r="DFT705" s="121"/>
      <c r="DFU705" s="121"/>
      <c r="DFV705" s="121"/>
      <c r="DFW705" s="121"/>
      <c r="DFX705" s="121"/>
      <c r="DFY705" s="121"/>
      <c r="DFZ705" s="121"/>
      <c r="DGA705" s="121"/>
      <c r="DGB705" s="121"/>
      <c r="DGC705" s="121"/>
      <c r="DGD705" s="121"/>
      <c r="DGE705" s="121"/>
      <c r="DGF705" s="121"/>
      <c r="DGG705" s="121"/>
      <c r="DGH705" s="121"/>
      <c r="DGI705" s="121"/>
      <c r="DGJ705" s="121"/>
      <c r="DGK705" s="121"/>
      <c r="DGL705" s="121"/>
      <c r="DGM705" s="121"/>
      <c r="DGN705" s="121"/>
      <c r="DGO705" s="121"/>
      <c r="DGP705" s="121"/>
      <c r="DGQ705" s="121"/>
      <c r="DGR705" s="121"/>
      <c r="DGS705" s="121"/>
      <c r="DGT705" s="121"/>
      <c r="DGU705" s="121"/>
      <c r="DGV705" s="121"/>
      <c r="DGW705" s="121"/>
      <c r="DGX705" s="121"/>
      <c r="DGY705" s="121"/>
      <c r="DGZ705" s="121"/>
      <c r="DHA705" s="121"/>
      <c r="DHB705" s="121"/>
      <c r="DHC705" s="121"/>
      <c r="DHD705" s="121"/>
      <c r="DHE705" s="121"/>
      <c r="DHF705" s="121"/>
      <c r="DHG705" s="121"/>
      <c r="DHH705" s="121"/>
      <c r="DHI705" s="121"/>
      <c r="DHJ705" s="121"/>
      <c r="DHK705" s="121"/>
      <c r="DHL705" s="121"/>
      <c r="DHM705" s="121"/>
      <c r="DHN705" s="121"/>
      <c r="DHO705" s="121"/>
      <c r="DHP705" s="121"/>
      <c r="DHQ705" s="121"/>
      <c r="DHR705" s="121"/>
      <c r="DHS705" s="121"/>
      <c r="DHT705" s="121"/>
      <c r="DHU705" s="121"/>
      <c r="DHV705" s="121"/>
      <c r="DHW705" s="121"/>
      <c r="DHX705" s="121"/>
      <c r="DHY705" s="121"/>
      <c r="DHZ705" s="121"/>
      <c r="DIA705" s="121"/>
      <c r="DIB705" s="121"/>
      <c r="DIC705" s="121"/>
      <c r="DID705" s="121"/>
      <c r="DIE705" s="121"/>
      <c r="DIF705" s="121"/>
      <c r="DIG705" s="121"/>
      <c r="DIH705" s="121"/>
      <c r="DII705" s="121"/>
      <c r="DIJ705" s="121"/>
      <c r="DIK705" s="121"/>
      <c r="DIL705" s="121"/>
      <c r="DIM705" s="121"/>
      <c r="DIN705" s="121"/>
      <c r="DIO705" s="121"/>
      <c r="DIP705" s="121"/>
      <c r="DIQ705" s="121"/>
      <c r="DIR705" s="121"/>
      <c r="DIS705" s="121"/>
      <c r="DIT705" s="121"/>
      <c r="DIU705" s="121"/>
      <c r="DIV705" s="121"/>
      <c r="DIW705" s="121"/>
      <c r="DIX705" s="121"/>
      <c r="DIY705" s="121"/>
      <c r="DIZ705" s="121"/>
      <c r="DJA705" s="121"/>
      <c r="DJB705" s="121"/>
      <c r="DJC705" s="121"/>
      <c r="DJD705" s="121"/>
      <c r="DJE705" s="121"/>
      <c r="DJF705" s="121"/>
      <c r="DJG705" s="121"/>
      <c r="DJH705" s="121"/>
      <c r="DJI705" s="121"/>
      <c r="DJJ705" s="121"/>
      <c r="DJK705" s="121"/>
      <c r="DJL705" s="121"/>
      <c r="DJM705" s="121"/>
      <c r="DJN705" s="121"/>
      <c r="DJO705" s="121"/>
      <c r="DJP705" s="121"/>
      <c r="DJQ705" s="121"/>
      <c r="DJR705" s="121"/>
      <c r="DJS705" s="121"/>
      <c r="DJT705" s="121"/>
      <c r="DJU705" s="121"/>
      <c r="DJV705" s="121"/>
      <c r="DJW705" s="121"/>
      <c r="DJX705" s="121"/>
      <c r="DJY705" s="121"/>
      <c r="DJZ705" s="121"/>
      <c r="DKA705" s="121"/>
      <c r="DKB705" s="121"/>
      <c r="DKC705" s="121"/>
      <c r="DKD705" s="121"/>
      <c r="DKE705" s="121"/>
      <c r="DKF705" s="121"/>
      <c r="DKG705" s="121"/>
      <c r="DKH705" s="121"/>
      <c r="DKI705" s="121"/>
      <c r="DKJ705" s="121"/>
      <c r="DKK705" s="121"/>
      <c r="DKL705" s="121"/>
      <c r="DKM705" s="121"/>
      <c r="DKN705" s="121"/>
      <c r="DKO705" s="121"/>
      <c r="DKP705" s="121"/>
      <c r="DKQ705" s="121"/>
      <c r="DKR705" s="121"/>
      <c r="DKS705" s="121"/>
      <c r="DKT705" s="121"/>
      <c r="DKU705" s="121"/>
      <c r="DKV705" s="121"/>
      <c r="DKW705" s="121"/>
      <c r="DKX705" s="121"/>
      <c r="DKY705" s="121"/>
      <c r="DKZ705" s="121"/>
      <c r="DLA705" s="121"/>
      <c r="DLB705" s="121"/>
      <c r="DLC705" s="121"/>
      <c r="DLD705" s="121"/>
      <c r="DLE705" s="121"/>
      <c r="DLF705" s="121"/>
      <c r="DLG705" s="121"/>
      <c r="DLH705" s="121"/>
      <c r="DLI705" s="121"/>
      <c r="DLJ705" s="121"/>
      <c r="DLK705" s="121"/>
      <c r="DLL705" s="121"/>
      <c r="DLM705" s="121"/>
      <c r="DLN705" s="121"/>
      <c r="DLO705" s="121"/>
      <c r="DLP705" s="121"/>
      <c r="DLQ705" s="121"/>
      <c r="DLR705" s="121"/>
      <c r="DLS705" s="121"/>
      <c r="DLT705" s="121"/>
      <c r="DLU705" s="121"/>
      <c r="DLV705" s="121"/>
      <c r="DLW705" s="121"/>
      <c r="DLX705" s="121"/>
      <c r="DLY705" s="121"/>
      <c r="DLZ705" s="121"/>
      <c r="DMA705" s="121"/>
      <c r="DMB705" s="121"/>
      <c r="DMC705" s="121"/>
      <c r="DMD705" s="121"/>
      <c r="DME705" s="121"/>
      <c r="DMF705" s="121"/>
      <c r="DMG705" s="121"/>
      <c r="DMH705" s="121"/>
      <c r="DMI705" s="121"/>
      <c r="DMJ705" s="121"/>
      <c r="DMK705" s="121"/>
      <c r="DML705" s="121"/>
      <c r="DMM705" s="121"/>
      <c r="DMN705" s="121"/>
      <c r="DMO705" s="121"/>
      <c r="DMP705" s="121"/>
      <c r="DMQ705" s="121"/>
      <c r="DMR705" s="121"/>
      <c r="DMS705" s="121"/>
      <c r="DMT705" s="121"/>
      <c r="DMU705" s="121"/>
      <c r="DMV705" s="121"/>
      <c r="DMW705" s="121"/>
      <c r="DMX705" s="121"/>
      <c r="DMY705" s="121"/>
      <c r="DMZ705" s="121"/>
      <c r="DNA705" s="121"/>
      <c r="DNB705" s="121"/>
      <c r="DNC705" s="121"/>
      <c r="DND705" s="121"/>
      <c r="DNE705" s="121"/>
      <c r="DNF705" s="121"/>
      <c r="DNG705" s="121"/>
      <c r="DNH705" s="121"/>
      <c r="DNI705" s="121"/>
      <c r="DNJ705" s="121"/>
      <c r="DNK705" s="121"/>
      <c r="DNL705" s="121"/>
      <c r="DNM705" s="121"/>
      <c r="DNN705" s="121"/>
      <c r="DNO705" s="121"/>
      <c r="DNP705" s="121"/>
      <c r="DNQ705" s="121"/>
      <c r="DNR705" s="121"/>
      <c r="DNS705" s="121"/>
      <c r="DNT705" s="121"/>
      <c r="DNU705" s="121"/>
      <c r="DNV705" s="121"/>
      <c r="DNW705" s="121"/>
      <c r="DNX705" s="121"/>
      <c r="DNY705" s="121"/>
      <c r="DNZ705" s="121"/>
      <c r="DOA705" s="121"/>
      <c r="DOB705" s="121"/>
      <c r="DOC705" s="121"/>
      <c r="DOD705" s="121"/>
      <c r="DOE705" s="121"/>
      <c r="DOF705" s="121"/>
      <c r="DOG705" s="121"/>
      <c r="DOH705" s="121"/>
      <c r="DOI705" s="121"/>
      <c r="DOJ705" s="121"/>
      <c r="DOK705" s="121"/>
      <c r="DOL705" s="121"/>
      <c r="DOM705" s="121"/>
      <c r="DON705" s="121"/>
      <c r="DOO705" s="121"/>
      <c r="DOP705" s="121"/>
      <c r="DOQ705" s="121"/>
      <c r="DOR705" s="121"/>
      <c r="DOS705" s="121"/>
      <c r="DOT705" s="121"/>
      <c r="DOU705" s="121"/>
      <c r="DOV705" s="121"/>
      <c r="DOW705" s="121"/>
      <c r="DOX705" s="121"/>
      <c r="DOY705" s="121"/>
      <c r="DOZ705" s="121"/>
      <c r="DPA705" s="121"/>
      <c r="DPB705" s="121"/>
      <c r="DPC705" s="121"/>
      <c r="DPD705" s="121"/>
      <c r="DPE705" s="121"/>
      <c r="DPF705" s="121"/>
      <c r="DPG705" s="121"/>
      <c r="DPH705" s="121"/>
      <c r="DPI705" s="121"/>
      <c r="DPJ705" s="121"/>
      <c r="DPK705" s="121"/>
      <c r="DPL705" s="121"/>
      <c r="DPM705" s="121"/>
      <c r="DPN705" s="121"/>
      <c r="DPO705" s="121"/>
      <c r="DPP705" s="121"/>
      <c r="DPQ705" s="121"/>
      <c r="DPR705" s="121"/>
      <c r="DPS705" s="121"/>
      <c r="DPT705" s="121"/>
      <c r="DPU705" s="121"/>
      <c r="DPV705" s="121"/>
      <c r="DPW705" s="121"/>
      <c r="DPX705" s="121"/>
      <c r="DPY705" s="121"/>
      <c r="DPZ705" s="121"/>
      <c r="DQA705" s="121"/>
      <c r="DQB705" s="121"/>
      <c r="DQC705" s="121"/>
      <c r="DQD705" s="121"/>
      <c r="DQE705" s="121"/>
      <c r="DQF705" s="121"/>
      <c r="DQG705" s="121"/>
      <c r="DQH705" s="121"/>
      <c r="DQI705" s="121"/>
      <c r="DQJ705" s="121"/>
      <c r="DQK705" s="121"/>
      <c r="DQL705" s="121"/>
      <c r="DQM705" s="121"/>
      <c r="DQN705" s="121"/>
      <c r="DQO705" s="121"/>
      <c r="DQP705" s="121"/>
      <c r="DQQ705" s="121"/>
      <c r="DQR705" s="121"/>
      <c r="DQS705" s="121"/>
      <c r="DQT705" s="121"/>
      <c r="DQU705" s="121"/>
      <c r="DQV705" s="121"/>
      <c r="DQW705" s="121"/>
      <c r="DQX705" s="121"/>
      <c r="DQY705" s="121"/>
      <c r="DQZ705" s="121"/>
      <c r="DRA705" s="121"/>
      <c r="DRB705" s="121"/>
      <c r="DRC705" s="121"/>
      <c r="DRD705" s="121"/>
      <c r="DRE705" s="121"/>
      <c r="DRF705" s="121"/>
      <c r="DRG705" s="121"/>
      <c r="DRH705" s="121"/>
      <c r="DRI705" s="121"/>
      <c r="DRJ705" s="121"/>
      <c r="DRK705" s="121"/>
      <c r="DRL705" s="121"/>
      <c r="DRM705" s="121"/>
      <c r="DRN705" s="121"/>
      <c r="DRO705" s="121"/>
      <c r="DRP705" s="121"/>
      <c r="DRQ705" s="121"/>
      <c r="DRR705" s="121"/>
      <c r="DRS705" s="121"/>
      <c r="DRT705" s="121"/>
      <c r="DRU705" s="121"/>
      <c r="DRV705" s="121"/>
      <c r="DRW705" s="121"/>
      <c r="DRX705" s="121"/>
      <c r="DRY705" s="121"/>
      <c r="DRZ705" s="121"/>
      <c r="DSA705" s="121"/>
      <c r="DSB705" s="121"/>
      <c r="DSC705" s="121"/>
      <c r="DSD705" s="121"/>
      <c r="DSE705" s="121"/>
      <c r="DSF705" s="121"/>
      <c r="DSG705" s="121"/>
      <c r="DSH705" s="121"/>
      <c r="DSI705" s="121"/>
      <c r="DSJ705" s="121"/>
      <c r="DSK705" s="121"/>
      <c r="DSL705" s="121"/>
      <c r="DSM705" s="121"/>
      <c r="DSN705" s="121"/>
      <c r="DSO705" s="121"/>
      <c r="DSP705" s="121"/>
      <c r="DSQ705" s="121"/>
      <c r="DSR705" s="121"/>
      <c r="DSS705" s="121"/>
      <c r="DST705" s="121"/>
      <c r="DSU705" s="121"/>
      <c r="DSV705" s="121"/>
      <c r="DSW705" s="121"/>
      <c r="DSX705" s="121"/>
      <c r="DSY705" s="121"/>
      <c r="DSZ705" s="121"/>
      <c r="DTA705" s="121"/>
      <c r="DTB705" s="121"/>
      <c r="DTC705" s="121"/>
      <c r="DTD705" s="121"/>
      <c r="DTE705" s="121"/>
      <c r="DTF705" s="121"/>
      <c r="DTG705" s="121"/>
      <c r="DTH705" s="121"/>
      <c r="DTI705" s="121"/>
      <c r="DTJ705" s="121"/>
      <c r="DTK705" s="121"/>
      <c r="DTL705" s="121"/>
      <c r="DTM705" s="121"/>
      <c r="DTN705" s="121"/>
      <c r="DTO705" s="121"/>
      <c r="DTP705" s="121"/>
      <c r="DTQ705" s="121"/>
      <c r="DTR705" s="121"/>
      <c r="DTS705" s="121"/>
      <c r="DTT705" s="121"/>
      <c r="DTU705" s="121"/>
      <c r="DTV705" s="121"/>
      <c r="DTW705" s="121"/>
      <c r="DTX705" s="121"/>
      <c r="DTY705" s="121"/>
      <c r="DTZ705" s="121"/>
      <c r="DUA705" s="121"/>
      <c r="DUB705" s="121"/>
      <c r="DUC705" s="121"/>
      <c r="DUD705" s="121"/>
      <c r="DUE705" s="121"/>
      <c r="DUF705" s="121"/>
      <c r="DUG705" s="121"/>
      <c r="DUH705" s="121"/>
      <c r="DUI705" s="121"/>
      <c r="DUJ705" s="121"/>
      <c r="DUK705" s="121"/>
      <c r="DUL705" s="121"/>
      <c r="DUM705" s="121"/>
      <c r="DUN705" s="121"/>
      <c r="DUO705" s="121"/>
      <c r="DUP705" s="121"/>
      <c r="DUQ705" s="121"/>
      <c r="DUR705" s="121"/>
      <c r="DUS705" s="121"/>
      <c r="DUT705" s="121"/>
      <c r="DUU705" s="121"/>
      <c r="DUV705" s="121"/>
      <c r="DUW705" s="121"/>
      <c r="DUX705" s="121"/>
      <c r="DUY705" s="121"/>
      <c r="DUZ705" s="121"/>
      <c r="DVA705" s="121"/>
      <c r="DVB705" s="121"/>
      <c r="DVC705" s="121"/>
      <c r="DVD705" s="121"/>
      <c r="DVE705" s="121"/>
      <c r="DVF705" s="121"/>
      <c r="DVG705" s="121"/>
      <c r="DVH705" s="121"/>
      <c r="DVI705" s="121"/>
      <c r="DVJ705" s="121"/>
      <c r="DVK705" s="121"/>
      <c r="DVL705" s="121"/>
      <c r="DVM705" s="121"/>
      <c r="DVN705" s="121"/>
      <c r="DVO705" s="121"/>
      <c r="DVP705" s="121"/>
      <c r="DVQ705" s="121"/>
      <c r="DVR705" s="121"/>
      <c r="DVS705" s="121"/>
      <c r="DVT705" s="121"/>
      <c r="DVU705" s="121"/>
      <c r="DVV705" s="121"/>
      <c r="DVW705" s="121"/>
      <c r="DVX705" s="121"/>
      <c r="DVY705" s="121"/>
      <c r="DVZ705" s="121"/>
      <c r="DWA705" s="121"/>
      <c r="DWB705" s="121"/>
      <c r="DWC705" s="121"/>
      <c r="DWD705" s="121"/>
      <c r="DWE705" s="121"/>
      <c r="DWF705" s="121"/>
      <c r="DWG705" s="121"/>
      <c r="DWH705" s="121"/>
      <c r="DWI705" s="121"/>
      <c r="DWJ705" s="121"/>
      <c r="DWK705" s="121"/>
      <c r="DWL705" s="121"/>
      <c r="DWM705" s="121"/>
      <c r="DWN705" s="121"/>
      <c r="DWO705" s="121"/>
      <c r="DWP705" s="121"/>
      <c r="DWQ705" s="121"/>
      <c r="DWR705" s="121"/>
      <c r="DWS705" s="121"/>
      <c r="DWT705" s="121"/>
      <c r="DWU705" s="121"/>
      <c r="DWV705" s="121"/>
      <c r="DWW705" s="121"/>
      <c r="DWX705" s="121"/>
      <c r="DWY705" s="121"/>
      <c r="DWZ705" s="121"/>
      <c r="DXA705" s="121"/>
      <c r="DXB705" s="121"/>
      <c r="DXC705" s="121"/>
      <c r="DXD705" s="121"/>
      <c r="DXE705" s="121"/>
      <c r="DXF705" s="121"/>
      <c r="DXG705" s="121"/>
      <c r="DXH705" s="121"/>
      <c r="DXI705" s="121"/>
      <c r="DXJ705" s="121"/>
      <c r="DXK705" s="121"/>
      <c r="DXL705" s="121"/>
      <c r="DXM705" s="121"/>
      <c r="DXN705" s="121"/>
      <c r="DXO705" s="121"/>
      <c r="DXP705" s="121"/>
      <c r="DXQ705" s="121"/>
      <c r="DXR705" s="121"/>
      <c r="DXS705" s="121"/>
      <c r="DXT705" s="121"/>
      <c r="DXU705" s="121"/>
      <c r="DXV705" s="121"/>
      <c r="DXW705" s="121"/>
      <c r="DXX705" s="121"/>
      <c r="DXY705" s="121"/>
      <c r="DXZ705" s="121"/>
      <c r="DYA705" s="121"/>
      <c r="DYB705" s="121"/>
      <c r="DYC705" s="121"/>
      <c r="DYD705" s="121"/>
      <c r="DYE705" s="121"/>
      <c r="DYF705" s="121"/>
      <c r="DYG705" s="121"/>
      <c r="DYH705" s="121"/>
      <c r="DYI705" s="121"/>
      <c r="DYJ705" s="121"/>
      <c r="DYK705" s="121"/>
      <c r="DYL705" s="121"/>
      <c r="DYM705" s="121"/>
      <c r="DYN705" s="121"/>
      <c r="DYO705" s="121"/>
      <c r="DYP705" s="121"/>
      <c r="DYQ705" s="121"/>
      <c r="DYR705" s="121"/>
      <c r="DYS705" s="121"/>
      <c r="DYT705" s="121"/>
      <c r="DYU705" s="121"/>
      <c r="DYV705" s="121"/>
      <c r="DYW705" s="121"/>
      <c r="DYX705" s="121"/>
      <c r="DYY705" s="121"/>
      <c r="DYZ705" s="121"/>
      <c r="DZA705" s="121"/>
      <c r="DZB705" s="121"/>
      <c r="DZC705" s="121"/>
      <c r="DZD705" s="121"/>
      <c r="DZE705" s="121"/>
      <c r="DZF705" s="121"/>
      <c r="DZG705" s="121"/>
      <c r="DZH705" s="121"/>
      <c r="DZI705" s="121"/>
      <c r="DZJ705" s="121"/>
      <c r="DZK705" s="121"/>
      <c r="DZL705" s="121"/>
      <c r="DZM705" s="121"/>
      <c r="DZN705" s="121"/>
      <c r="DZO705" s="121"/>
      <c r="DZP705" s="121"/>
      <c r="DZQ705" s="121"/>
      <c r="DZR705" s="121"/>
      <c r="DZS705" s="121"/>
      <c r="DZT705" s="121"/>
      <c r="DZU705" s="121"/>
      <c r="DZV705" s="121"/>
      <c r="DZW705" s="121"/>
      <c r="DZX705" s="121"/>
      <c r="DZY705" s="121"/>
      <c r="DZZ705" s="121"/>
      <c r="EAA705" s="121"/>
      <c r="EAB705" s="121"/>
      <c r="EAC705" s="121"/>
      <c r="EAD705" s="121"/>
      <c r="EAE705" s="121"/>
      <c r="EAF705" s="121"/>
      <c r="EAG705" s="121"/>
      <c r="EAH705" s="121"/>
      <c r="EAI705" s="121"/>
      <c r="EAJ705" s="121"/>
      <c r="EAK705" s="121"/>
      <c r="EAL705" s="121"/>
      <c r="EAM705" s="121"/>
      <c r="EAN705" s="121"/>
      <c r="EAO705" s="121"/>
      <c r="EAP705" s="121"/>
      <c r="EAQ705" s="121"/>
      <c r="EAR705" s="121"/>
      <c r="EAS705" s="121"/>
      <c r="EAT705" s="121"/>
      <c r="EAU705" s="121"/>
      <c r="EAV705" s="121"/>
      <c r="EAW705" s="121"/>
      <c r="EAX705" s="121"/>
      <c r="EAY705" s="121"/>
      <c r="EAZ705" s="121"/>
      <c r="EBA705" s="121"/>
      <c r="EBB705" s="121"/>
      <c r="EBC705" s="121"/>
      <c r="EBD705" s="121"/>
      <c r="EBE705" s="121"/>
      <c r="EBF705" s="121"/>
      <c r="EBG705" s="121"/>
      <c r="EBH705" s="121"/>
      <c r="EBI705" s="121"/>
      <c r="EBJ705" s="121"/>
      <c r="EBK705" s="121"/>
      <c r="EBL705" s="121"/>
      <c r="EBM705" s="121"/>
      <c r="EBN705" s="121"/>
      <c r="EBO705" s="121"/>
      <c r="EBP705" s="121"/>
      <c r="EBQ705" s="121"/>
      <c r="EBR705" s="121"/>
      <c r="EBS705" s="121"/>
      <c r="EBT705" s="121"/>
      <c r="EBU705" s="121"/>
      <c r="EBV705" s="121"/>
      <c r="EBW705" s="121"/>
      <c r="EBX705" s="121"/>
      <c r="EBY705" s="121"/>
      <c r="EBZ705" s="121"/>
      <c r="ECA705" s="121"/>
      <c r="ECB705" s="121"/>
      <c r="ECC705" s="121"/>
      <c r="ECD705" s="121"/>
      <c r="ECE705" s="121"/>
      <c r="ECF705" s="121"/>
      <c r="ECG705" s="121"/>
      <c r="ECH705" s="121"/>
      <c r="ECI705" s="121"/>
      <c r="ECJ705" s="121"/>
      <c r="ECK705" s="121"/>
      <c r="ECL705" s="121"/>
      <c r="ECM705" s="121"/>
      <c r="ECN705" s="121"/>
      <c r="ECO705" s="121"/>
      <c r="ECP705" s="121"/>
      <c r="ECQ705" s="121"/>
      <c r="ECR705" s="121"/>
      <c r="ECS705" s="121"/>
      <c r="ECT705" s="121"/>
      <c r="ECU705" s="121"/>
      <c r="ECV705" s="121"/>
      <c r="ECW705" s="121"/>
      <c r="ECX705" s="121"/>
      <c r="ECY705" s="121"/>
      <c r="ECZ705" s="121"/>
      <c r="EDA705" s="121"/>
      <c r="EDB705" s="121"/>
      <c r="EDC705" s="121"/>
      <c r="EDD705" s="121"/>
      <c r="EDE705" s="121"/>
      <c r="EDF705" s="121"/>
      <c r="EDG705" s="121"/>
      <c r="EDH705" s="121"/>
      <c r="EDI705" s="121"/>
      <c r="EDJ705" s="121"/>
      <c r="EDK705" s="121"/>
      <c r="EDL705" s="121"/>
      <c r="EDM705" s="121"/>
      <c r="EDN705" s="121"/>
      <c r="EDO705" s="121"/>
      <c r="EDP705" s="121"/>
      <c r="EDQ705" s="121"/>
      <c r="EDR705" s="121"/>
      <c r="EDS705" s="121"/>
      <c r="EDT705" s="121"/>
      <c r="EDU705" s="121"/>
      <c r="EDV705" s="121"/>
      <c r="EDW705" s="121"/>
      <c r="EDX705" s="121"/>
      <c r="EDY705" s="121"/>
      <c r="EDZ705" s="121"/>
      <c r="EEA705" s="121"/>
      <c r="EEB705" s="121"/>
      <c r="EEC705" s="121"/>
      <c r="EED705" s="121"/>
      <c r="EEE705" s="121"/>
      <c r="EEF705" s="121"/>
      <c r="EEG705" s="121"/>
      <c r="EEH705" s="121"/>
      <c r="EEI705" s="121"/>
      <c r="EEJ705" s="121"/>
      <c r="EEK705" s="121"/>
      <c r="EEL705" s="121"/>
      <c r="EEM705" s="121"/>
      <c r="EEN705" s="121"/>
      <c r="EEO705" s="121"/>
      <c r="EEP705" s="121"/>
      <c r="EEQ705" s="121"/>
      <c r="EER705" s="121"/>
      <c r="EES705" s="121"/>
      <c r="EET705" s="121"/>
      <c r="EEU705" s="121"/>
      <c r="EEV705" s="121"/>
      <c r="EEW705" s="121"/>
      <c r="EEX705" s="121"/>
      <c r="EEY705" s="121"/>
      <c r="EEZ705" s="121"/>
      <c r="EFA705" s="121"/>
      <c r="EFB705" s="121"/>
      <c r="EFC705" s="121"/>
      <c r="EFD705" s="121"/>
      <c r="EFE705" s="121"/>
      <c r="EFF705" s="121"/>
      <c r="EFG705" s="121"/>
      <c r="EFH705" s="121"/>
      <c r="EFI705" s="121"/>
      <c r="EFJ705" s="121"/>
      <c r="EFK705" s="121"/>
      <c r="EFL705" s="121"/>
      <c r="EFM705" s="121"/>
      <c r="EFN705" s="121"/>
      <c r="EFO705" s="121"/>
      <c r="EFP705" s="121"/>
      <c r="EFQ705" s="121"/>
      <c r="EFR705" s="121"/>
      <c r="EFS705" s="121"/>
      <c r="EFT705" s="121"/>
      <c r="EFU705" s="121"/>
      <c r="EFV705" s="121"/>
      <c r="EFW705" s="121"/>
      <c r="EFX705" s="121"/>
      <c r="EFY705" s="121"/>
      <c r="EFZ705" s="121"/>
      <c r="EGA705" s="121"/>
      <c r="EGB705" s="121"/>
      <c r="EGC705" s="121"/>
      <c r="EGD705" s="121"/>
      <c r="EGE705" s="121"/>
      <c r="EGF705" s="121"/>
      <c r="EGG705" s="121"/>
      <c r="EGH705" s="121"/>
      <c r="EGI705" s="121"/>
      <c r="EGJ705" s="121"/>
      <c r="EGK705" s="121"/>
      <c r="EGL705" s="121"/>
      <c r="EGM705" s="121"/>
      <c r="EGN705" s="121"/>
      <c r="EGO705" s="121"/>
      <c r="EGP705" s="121"/>
      <c r="EGQ705" s="121"/>
      <c r="EGR705" s="121"/>
      <c r="EGS705" s="121"/>
      <c r="EGT705" s="121"/>
      <c r="EGU705" s="121"/>
      <c r="EGV705" s="121"/>
      <c r="EGW705" s="121"/>
      <c r="EGX705" s="121"/>
      <c r="EGY705" s="121"/>
      <c r="EGZ705" s="121"/>
      <c r="EHA705" s="121"/>
      <c r="EHB705" s="121"/>
      <c r="EHC705" s="121"/>
      <c r="EHD705" s="121"/>
      <c r="EHE705" s="121"/>
      <c r="EHF705" s="121"/>
      <c r="EHG705" s="121"/>
      <c r="EHH705" s="121"/>
      <c r="EHI705" s="121"/>
      <c r="EHJ705" s="121"/>
      <c r="EHK705" s="121"/>
      <c r="EHL705" s="121"/>
      <c r="EHM705" s="121"/>
      <c r="EHN705" s="121"/>
      <c r="EHO705" s="121"/>
      <c r="EHP705" s="121"/>
      <c r="EHQ705" s="121"/>
      <c r="EHR705" s="121"/>
      <c r="EHS705" s="121"/>
      <c r="EHT705" s="121"/>
      <c r="EHU705" s="121"/>
      <c r="EHV705" s="121"/>
      <c r="EHW705" s="121"/>
      <c r="EHX705" s="121"/>
      <c r="EHY705" s="121"/>
      <c r="EHZ705" s="121"/>
      <c r="EIA705" s="121"/>
      <c r="EIB705" s="121"/>
      <c r="EIC705" s="121"/>
      <c r="EID705" s="121"/>
      <c r="EIE705" s="121"/>
      <c r="EIF705" s="121"/>
      <c r="EIG705" s="121"/>
      <c r="EIH705" s="121"/>
      <c r="EII705" s="121"/>
      <c r="EIJ705" s="121"/>
      <c r="EIK705" s="121"/>
      <c r="EIL705" s="121"/>
      <c r="EIM705" s="121"/>
      <c r="EIN705" s="121"/>
      <c r="EIO705" s="121"/>
      <c r="EIP705" s="121"/>
      <c r="EIQ705" s="121"/>
      <c r="EIR705" s="121"/>
      <c r="EIS705" s="121"/>
      <c r="EIT705" s="121"/>
      <c r="EIU705" s="121"/>
      <c r="EIV705" s="121"/>
      <c r="EIW705" s="121"/>
      <c r="EIX705" s="121"/>
      <c r="EIY705" s="121"/>
      <c r="EIZ705" s="121"/>
      <c r="EJA705" s="121"/>
      <c r="EJB705" s="121"/>
      <c r="EJC705" s="121"/>
      <c r="EJD705" s="121"/>
      <c r="EJE705" s="121"/>
      <c r="EJF705" s="121"/>
      <c r="EJG705" s="121"/>
      <c r="EJH705" s="121"/>
      <c r="EJI705" s="121"/>
      <c r="EJJ705" s="121"/>
      <c r="EJK705" s="121"/>
      <c r="EJL705" s="121"/>
      <c r="EJM705" s="121"/>
      <c r="EJN705" s="121"/>
      <c r="EJO705" s="121"/>
      <c r="EJP705" s="121"/>
      <c r="EJQ705" s="121"/>
      <c r="EJR705" s="121"/>
      <c r="EJS705" s="121"/>
      <c r="EJT705" s="121"/>
      <c r="EJU705" s="121"/>
      <c r="EJV705" s="121"/>
      <c r="EJW705" s="121"/>
      <c r="EJX705" s="121"/>
      <c r="EJY705" s="121"/>
      <c r="EJZ705" s="121"/>
      <c r="EKA705" s="121"/>
      <c r="EKB705" s="121"/>
      <c r="EKC705" s="121"/>
      <c r="EKD705" s="121"/>
      <c r="EKE705" s="121"/>
      <c r="EKF705" s="121"/>
      <c r="EKG705" s="121"/>
      <c r="EKH705" s="121"/>
      <c r="EKI705" s="121"/>
      <c r="EKJ705" s="121"/>
      <c r="EKK705" s="121"/>
      <c r="EKL705" s="121"/>
      <c r="EKM705" s="121"/>
      <c r="EKN705" s="121"/>
      <c r="EKO705" s="121"/>
      <c r="EKP705" s="121"/>
      <c r="EKQ705" s="121"/>
      <c r="EKR705" s="121"/>
      <c r="EKS705" s="121"/>
      <c r="EKT705" s="121"/>
      <c r="EKU705" s="121"/>
      <c r="EKV705" s="121"/>
      <c r="EKW705" s="121"/>
      <c r="EKX705" s="121"/>
      <c r="EKY705" s="121"/>
      <c r="EKZ705" s="121"/>
      <c r="ELA705" s="121"/>
      <c r="ELB705" s="121"/>
      <c r="ELC705" s="121"/>
      <c r="ELD705" s="121"/>
      <c r="ELE705" s="121"/>
      <c r="ELF705" s="121"/>
      <c r="ELG705" s="121"/>
      <c r="ELH705" s="121"/>
      <c r="ELI705" s="121"/>
      <c r="ELJ705" s="121"/>
      <c r="ELK705" s="121"/>
      <c r="ELL705" s="121"/>
      <c r="ELM705" s="121"/>
      <c r="ELN705" s="121"/>
      <c r="ELO705" s="121"/>
      <c r="ELP705" s="121"/>
      <c r="ELQ705" s="121"/>
      <c r="ELR705" s="121"/>
      <c r="ELS705" s="121"/>
      <c r="ELT705" s="121"/>
      <c r="ELU705" s="121"/>
      <c r="ELV705" s="121"/>
      <c r="ELW705" s="121"/>
      <c r="ELX705" s="121"/>
      <c r="ELY705" s="121"/>
      <c r="ELZ705" s="121"/>
      <c r="EMA705" s="121"/>
      <c r="EMB705" s="121"/>
      <c r="EMC705" s="121"/>
      <c r="EMD705" s="121"/>
      <c r="EME705" s="121"/>
      <c r="EMF705" s="121"/>
      <c r="EMG705" s="121"/>
      <c r="EMH705" s="121"/>
      <c r="EMI705" s="121"/>
      <c r="EMJ705" s="121"/>
      <c r="EMK705" s="121"/>
      <c r="EML705" s="121"/>
      <c r="EMM705" s="121"/>
      <c r="EMN705" s="121"/>
      <c r="EMO705" s="121"/>
      <c r="EMP705" s="121"/>
      <c r="EMQ705" s="121"/>
      <c r="EMR705" s="121"/>
      <c r="EMS705" s="121"/>
      <c r="EMT705" s="121"/>
      <c r="EMU705" s="121"/>
      <c r="EMV705" s="121"/>
      <c r="EMW705" s="121"/>
      <c r="EMX705" s="121"/>
      <c r="EMY705" s="121"/>
      <c r="EMZ705" s="121"/>
      <c r="ENA705" s="121"/>
      <c r="ENB705" s="121"/>
      <c r="ENC705" s="121"/>
      <c r="END705" s="121"/>
      <c r="ENE705" s="121"/>
      <c r="ENF705" s="121"/>
      <c r="ENG705" s="121"/>
      <c r="ENH705" s="121"/>
      <c r="ENI705" s="121"/>
      <c r="ENJ705" s="121"/>
      <c r="ENK705" s="121"/>
      <c r="ENL705" s="121"/>
      <c r="ENM705" s="121"/>
      <c r="ENN705" s="121"/>
      <c r="ENO705" s="121"/>
      <c r="ENP705" s="121"/>
      <c r="ENQ705" s="121"/>
      <c r="ENR705" s="121"/>
      <c r="ENS705" s="121"/>
      <c r="ENT705" s="121"/>
      <c r="ENU705" s="121"/>
      <c r="ENV705" s="121"/>
      <c r="ENW705" s="121"/>
      <c r="ENX705" s="121"/>
      <c r="ENY705" s="121"/>
      <c r="ENZ705" s="121"/>
      <c r="EOA705" s="121"/>
      <c r="EOB705" s="121"/>
      <c r="EOC705" s="121"/>
      <c r="EOD705" s="121"/>
      <c r="EOE705" s="121"/>
      <c r="EOF705" s="121"/>
      <c r="EOG705" s="121"/>
      <c r="EOH705" s="121"/>
      <c r="EOI705" s="121"/>
      <c r="EOJ705" s="121"/>
      <c r="EOK705" s="121"/>
      <c r="EOL705" s="121"/>
      <c r="EOM705" s="121"/>
      <c r="EON705" s="121"/>
      <c r="EOO705" s="121"/>
      <c r="EOP705" s="121"/>
      <c r="EOQ705" s="121"/>
      <c r="EOR705" s="121"/>
      <c r="EOS705" s="121"/>
      <c r="EOT705" s="121"/>
      <c r="EOU705" s="121"/>
      <c r="EOV705" s="121"/>
      <c r="EOW705" s="121"/>
      <c r="EOX705" s="121"/>
      <c r="EOY705" s="121"/>
      <c r="EOZ705" s="121"/>
      <c r="EPA705" s="121"/>
      <c r="EPB705" s="121"/>
      <c r="EPC705" s="121"/>
      <c r="EPD705" s="121"/>
      <c r="EPE705" s="121"/>
      <c r="EPF705" s="121"/>
      <c r="EPG705" s="121"/>
      <c r="EPH705" s="121"/>
      <c r="EPI705" s="121"/>
      <c r="EPJ705" s="121"/>
      <c r="EPK705" s="121"/>
      <c r="EPL705" s="121"/>
      <c r="EPM705" s="121"/>
      <c r="EPN705" s="121"/>
      <c r="EPO705" s="121"/>
      <c r="EPP705" s="121"/>
      <c r="EPQ705" s="121"/>
      <c r="EPR705" s="121"/>
      <c r="EPS705" s="121"/>
      <c r="EPT705" s="121"/>
      <c r="EPU705" s="121"/>
      <c r="EPV705" s="121"/>
      <c r="EPW705" s="121"/>
      <c r="EPX705" s="121"/>
      <c r="EPY705" s="121"/>
      <c r="EPZ705" s="121"/>
      <c r="EQA705" s="121"/>
      <c r="EQB705" s="121"/>
      <c r="EQC705" s="121"/>
      <c r="EQD705" s="121"/>
      <c r="EQE705" s="121"/>
      <c r="EQF705" s="121"/>
      <c r="EQG705" s="121"/>
      <c r="EQH705" s="121"/>
      <c r="EQI705" s="121"/>
      <c r="EQJ705" s="121"/>
      <c r="EQK705" s="121"/>
      <c r="EQL705" s="121"/>
      <c r="EQM705" s="121"/>
      <c r="EQN705" s="121"/>
      <c r="EQO705" s="121"/>
      <c r="EQP705" s="121"/>
      <c r="EQQ705" s="121"/>
      <c r="EQR705" s="121"/>
      <c r="EQS705" s="121"/>
      <c r="EQT705" s="121"/>
      <c r="EQU705" s="121"/>
      <c r="EQV705" s="121"/>
      <c r="EQW705" s="121"/>
      <c r="EQX705" s="121"/>
      <c r="EQY705" s="121"/>
      <c r="EQZ705" s="121"/>
      <c r="ERA705" s="121"/>
      <c r="ERB705" s="121"/>
      <c r="ERC705" s="121"/>
      <c r="ERD705" s="121"/>
      <c r="ERE705" s="121"/>
      <c r="ERF705" s="121"/>
      <c r="ERG705" s="121"/>
      <c r="ERH705" s="121"/>
      <c r="ERI705" s="121"/>
      <c r="ERJ705" s="121"/>
      <c r="ERK705" s="121"/>
      <c r="ERL705" s="121"/>
      <c r="ERM705" s="121"/>
      <c r="ERN705" s="121"/>
      <c r="ERO705" s="121"/>
      <c r="ERP705" s="121"/>
      <c r="ERQ705" s="121"/>
      <c r="ERR705" s="121"/>
      <c r="ERS705" s="121"/>
      <c r="ERT705" s="121"/>
      <c r="ERU705" s="121"/>
      <c r="ERV705" s="121"/>
      <c r="ERW705" s="121"/>
      <c r="ERX705" s="121"/>
      <c r="ERY705" s="121"/>
      <c r="ERZ705" s="121"/>
      <c r="ESA705" s="121"/>
      <c r="ESB705" s="121"/>
      <c r="ESC705" s="121"/>
      <c r="ESD705" s="121"/>
      <c r="ESE705" s="121"/>
      <c r="ESF705" s="121"/>
      <c r="ESG705" s="121"/>
      <c r="ESH705" s="121"/>
      <c r="ESI705" s="121"/>
      <c r="ESJ705" s="121"/>
      <c r="ESK705" s="121"/>
      <c r="ESL705" s="121"/>
      <c r="ESM705" s="121"/>
      <c r="ESN705" s="121"/>
      <c r="ESO705" s="121"/>
      <c r="ESP705" s="121"/>
      <c r="ESQ705" s="121"/>
      <c r="ESR705" s="121"/>
      <c r="ESS705" s="121"/>
      <c r="EST705" s="121"/>
      <c r="ESU705" s="121"/>
      <c r="ESV705" s="121"/>
      <c r="ESW705" s="121"/>
      <c r="ESX705" s="121"/>
      <c r="ESY705" s="121"/>
      <c r="ESZ705" s="121"/>
      <c r="ETA705" s="121"/>
      <c r="ETB705" s="121"/>
      <c r="ETC705" s="121"/>
      <c r="ETD705" s="121"/>
      <c r="ETE705" s="121"/>
      <c r="ETF705" s="121"/>
      <c r="ETG705" s="121"/>
      <c r="ETH705" s="121"/>
      <c r="ETI705" s="121"/>
      <c r="ETJ705" s="121"/>
      <c r="ETK705" s="121"/>
      <c r="ETL705" s="121"/>
      <c r="ETM705" s="121"/>
      <c r="ETN705" s="121"/>
      <c r="ETO705" s="121"/>
      <c r="ETP705" s="121"/>
      <c r="ETQ705" s="121"/>
      <c r="ETR705" s="121"/>
      <c r="ETS705" s="121"/>
      <c r="ETT705" s="121"/>
      <c r="ETU705" s="121"/>
      <c r="ETV705" s="121"/>
      <c r="ETW705" s="121"/>
      <c r="ETX705" s="121"/>
      <c r="ETY705" s="121"/>
      <c r="ETZ705" s="121"/>
      <c r="EUA705" s="121"/>
      <c r="EUB705" s="121"/>
      <c r="EUC705" s="121"/>
      <c r="EUD705" s="121"/>
      <c r="EUE705" s="121"/>
      <c r="EUF705" s="121"/>
      <c r="EUG705" s="121"/>
      <c r="EUH705" s="121"/>
      <c r="EUI705" s="121"/>
      <c r="EUJ705" s="121"/>
      <c r="EUK705" s="121"/>
      <c r="EUL705" s="121"/>
      <c r="EUM705" s="121"/>
      <c r="EUN705" s="121"/>
      <c r="EUO705" s="121"/>
      <c r="EUP705" s="121"/>
      <c r="EUQ705" s="121"/>
      <c r="EUR705" s="121"/>
      <c r="EUS705" s="121"/>
      <c r="EUT705" s="121"/>
      <c r="EUU705" s="121"/>
      <c r="EUV705" s="121"/>
      <c r="EUW705" s="121"/>
      <c r="EUX705" s="121"/>
      <c r="EUY705" s="121"/>
      <c r="EUZ705" s="121"/>
      <c r="EVA705" s="121"/>
      <c r="EVB705" s="121"/>
      <c r="EVC705" s="121"/>
      <c r="EVD705" s="121"/>
      <c r="EVE705" s="121"/>
      <c r="EVF705" s="121"/>
      <c r="EVG705" s="121"/>
      <c r="EVH705" s="121"/>
      <c r="EVI705" s="121"/>
      <c r="EVJ705" s="121"/>
      <c r="EVK705" s="121"/>
      <c r="EVL705" s="121"/>
      <c r="EVM705" s="121"/>
      <c r="EVN705" s="121"/>
      <c r="EVO705" s="121"/>
      <c r="EVP705" s="121"/>
      <c r="EVQ705" s="121"/>
      <c r="EVR705" s="121"/>
      <c r="EVS705" s="121"/>
      <c r="EVT705" s="121"/>
      <c r="EVU705" s="121"/>
      <c r="EVV705" s="121"/>
      <c r="EVW705" s="121"/>
      <c r="EVX705" s="121"/>
      <c r="EVY705" s="121"/>
      <c r="EVZ705" s="121"/>
      <c r="EWA705" s="121"/>
      <c r="EWB705" s="121"/>
      <c r="EWC705" s="121"/>
      <c r="EWD705" s="121"/>
      <c r="EWE705" s="121"/>
      <c r="EWF705" s="121"/>
      <c r="EWG705" s="121"/>
      <c r="EWH705" s="121"/>
      <c r="EWI705" s="121"/>
      <c r="EWJ705" s="121"/>
      <c r="EWK705" s="121"/>
      <c r="EWL705" s="121"/>
      <c r="EWM705" s="121"/>
      <c r="EWN705" s="121"/>
      <c r="EWO705" s="121"/>
      <c r="EWP705" s="121"/>
      <c r="EWQ705" s="121"/>
      <c r="EWR705" s="121"/>
      <c r="EWS705" s="121"/>
      <c r="EWT705" s="121"/>
      <c r="EWU705" s="121"/>
      <c r="EWV705" s="121"/>
      <c r="EWW705" s="121"/>
      <c r="EWX705" s="121"/>
      <c r="EWY705" s="121"/>
      <c r="EWZ705" s="121"/>
      <c r="EXA705" s="121"/>
      <c r="EXB705" s="121"/>
      <c r="EXC705" s="121"/>
      <c r="EXD705" s="121"/>
      <c r="EXE705" s="121"/>
      <c r="EXF705" s="121"/>
      <c r="EXG705" s="121"/>
      <c r="EXH705" s="121"/>
      <c r="EXI705" s="121"/>
      <c r="EXJ705" s="121"/>
      <c r="EXK705" s="121"/>
      <c r="EXL705" s="121"/>
      <c r="EXM705" s="121"/>
      <c r="EXN705" s="121"/>
      <c r="EXO705" s="121"/>
      <c r="EXP705" s="121"/>
      <c r="EXQ705" s="121"/>
      <c r="EXR705" s="121"/>
      <c r="EXS705" s="121"/>
      <c r="EXT705" s="121"/>
      <c r="EXU705" s="121"/>
      <c r="EXV705" s="121"/>
      <c r="EXW705" s="121"/>
      <c r="EXX705" s="121"/>
      <c r="EXY705" s="121"/>
      <c r="EXZ705" s="121"/>
      <c r="EYA705" s="121"/>
      <c r="EYB705" s="121"/>
      <c r="EYC705" s="121"/>
      <c r="EYD705" s="121"/>
      <c r="EYE705" s="121"/>
      <c r="EYF705" s="121"/>
      <c r="EYG705" s="121"/>
      <c r="EYH705" s="121"/>
      <c r="EYI705" s="121"/>
      <c r="EYJ705" s="121"/>
      <c r="EYK705" s="121"/>
      <c r="EYL705" s="121"/>
      <c r="EYM705" s="121"/>
      <c r="EYN705" s="121"/>
      <c r="EYO705" s="121"/>
      <c r="EYP705" s="121"/>
      <c r="EYQ705" s="121"/>
      <c r="EYR705" s="121"/>
      <c r="EYS705" s="121"/>
      <c r="EYT705" s="121"/>
      <c r="EYU705" s="121"/>
      <c r="EYV705" s="121"/>
      <c r="EYW705" s="121"/>
      <c r="EYX705" s="121"/>
      <c r="EYY705" s="121"/>
      <c r="EYZ705" s="121"/>
      <c r="EZA705" s="121"/>
      <c r="EZB705" s="121"/>
      <c r="EZC705" s="121"/>
      <c r="EZD705" s="121"/>
      <c r="EZE705" s="121"/>
      <c r="EZF705" s="121"/>
      <c r="EZG705" s="121"/>
      <c r="EZH705" s="121"/>
      <c r="EZI705" s="121"/>
      <c r="EZJ705" s="121"/>
      <c r="EZK705" s="121"/>
      <c r="EZL705" s="121"/>
      <c r="EZM705" s="121"/>
      <c r="EZN705" s="121"/>
      <c r="EZO705" s="121"/>
      <c r="EZP705" s="121"/>
      <c r="EZQ705" s="121"/>
      <c r="EZR705" s="121"/>
      <c r="EZS705" s="121"/>
      <c r="EZT705" s="121"/>
      <c r="EZU705" s="121"/>
      <c r="EZV705" s="121"/>
      <c r="EZW705" s="121"/>
      <c r="EZX705" s="121"/>
      <c r="EZY705" s="121"/>
      <c r="EZZ705" s="121"/>
      <c r="FAA705" s="121"/>
      <c r="FAB705" s="121"/>
      <c r="FAC705" s="121"/>
      <c r="FAD705" s="121"/>
      <c r="FAE705" s="121"/>
      <c r="FAF705" s="121"/>
      <c r="FAG705" s="121"/>
      <c r="FAH705" s="121"/>
      <c r="FAI705" s="121"/>
      <c r="FAJ705" s="121"/>
      <c r="FAK705" s="121"/>
      <c r="FAL705" s="121"/>
      <c r="FAM705" s="121"/>
      <c r="FAN705" s="121"/>
      <c r="FAO705" s="121"/>
      <c r="FAP705" s="121"/>
      <c r="FAQ705" s="121"/>
      <c r="FAR705" s="121"/>
      <c r="FAS705" s="121"/>
      <c r="FAT705" s="121"/>
      <c r="FAU705" s="121"/>
      <c r="FAV705" s="121"/>
      <c r="FAW705" s="121"/>
      <c r="FAX705" s="121"/>
      <c r="FAY705" s="121"/>
      <c r="FAZ705" s="121"/>
      <c r="FBA705" s="121"/>
      <c r="FBB705" s="121"/>
      <c r="FBC705" s="121"/>
      <c r="FBD705" s="121"/>
      <c r="FBE705" s="121"/>
      <c r="FBF705" s="121"/>
      <c r="FBG705" s="121"/>
      <c r="FBH705" s="121"/>
      <c r="FBI705" s="121"/>
      <c r="FBJ705" s="121"/>
      <c r="FBK705" s="121"/>
      <c r="FBL705" s="121"/>
      <c r="FBM705" s="121"/>
      <c r="FBN705" s="121"/>
      <c r="FBO705" s="121"/>
      <c r="FBP705" s="121"/>
      <c r="FBQ705" s="121"/>
      <c r="FBR705" s="121"/>
      <c r="FBS705" s="121"/>
      <c r="FBT705" s="121"/>
      <c r="FBU705" s="121"/>
      <c r="FBV705" s="121"/>
      <c r="FBW705" s="121"/>
      <c r="FBX705" s="121"/>
      <c r="FBY705" s="121"/>
      <c r="FBZ705" s="121"/>
      <c r="FCA705" s="121"/>
      <c r="FCB705" s="121"/>
      <c r="FCC705" s="121"/>
      <c r="FCD705" s="121"/>
      <c r="FCE705" s="121"/>
      <c r="FCF705" s="121"/>
      <c r="FCG705" s="121"/>
      <c r="FCH705" s="121"/>
      <c r="FCI705" s="121"/>
      <c r="FCJ705" s="121"/>
      <c r="FCK705" s="121"/>
      <c r="FCL705" s="121"/>
      <c r="FCM705" s="121"/>
      <c r="FCN705" s="121"/>
      <c r="FCO705" s="121"/>
      <c r="FCP705" s="121"/>
      <c r="FCQ705" s="121"/>
      <c r="FCR705" s="121"/>
      <c r="FCS705" s="121"/>
      <c r="FCT705" s="121"/>
      <c r="FCU705" s="121"/>
      <c r="FCV705" s="121"/>
      <c r="FCW705" s="121"/>
      <c r="FCX705" s="121"/>
      <c r="FCY705" s="121"/>
      <c r="FCZ705" s="121"/>
      <c r="FDA705" s="121"/>
      <c r="FDB705" s="121"/>
      <c r="FDC705" s="121"/>
      <c r="FDD705" s="121"/>
      <c r="FDE705" s="121"/>
      <c r="FDF705" s="121"/>
      <c r="FDG705" s="121"/>
      <c r="FDH705" s="121"/>
      <c r="FDI705" s="121"/>
      <c r="FDJ705" s="121"/>
      <c r="FDK705" s="121"/>
      <c r="FDL705" s="121"/>
      <c r="FDM705" s="121"/>
      <c r="FDN705" s="121"/>
      <c r="FDO705" s="121"/>
      <c r="FDP705" s="121"/>
      <c r="FDQ705" s="121"/>
      <c r="FDR705" s="121"/>
      <c r="FDS705" s="121"/>
      <c r="FDT705" s="121"/>
      <c r="FDU705" s="121"/>
      <c r="FDV705" s="121"/>
      <c r="FDW705" s="121"/>
      <c r="FDX705" s="121"/>
      <c r="FDY705" s="121"/>
      <c r="FDZ705" s="121"/>
      <c r="FEA705" s="121"/>
      <c r="FEB705" s="121"/>
      <c r="FEC705" s="121"/>
      <c r="FED705" s="121"/>
      <c r="FEE705" s="121"/>
      <c r="FEF705" s="121"/>
      <c r="FEG705" s="121"/>
      <c r="FEH705" s="121"/>
      <c r="FEI705" s="121"/>
      <c r="FEJ705" s="121"/>
      <c r="FEK705" s="121"/>
      <c r="FEL705" s="121"/>
      <c r="FEM705" s="121"/>
      <c r="FEN705" s="121"/>
      <c r="FEO705" s="121"/>
      <c r="FEP705" s="121"/>
      <c r="FEQ705" s="121"/>
      <c r="FER705" s="121"/>
      <c r="FES705" s="121"/>
      <c r="FET705" s="121"/>
      <c r="FEU705" s="121"/>
      <c r="FEV705" s="121"/>
      <c r="FEW705" s="121"/>
      <c r="FEX705" s="121"/>
      <c r="FEY705" s="121"/>
      <c r="FEZ705" s="121"/>
      <c r="FFA705" s="121"/>
      <c r="FFB705" s="121"/>
      <c r="FFC705" s="121"/>
      <c r="FFD705" s="121"/>
      <c r="FFE705" s="121"/>
      <c r="FFF705" s="121"/>
      <c r="FFG705" s="121"/>
      <c r="FFH705" s="121"/>
      <c r="FFI705" s="121"/>
      <c r="FFJ705" s="121"/>
      <c r="FFK705" s="121"/>
      <c r="FFL705" s="121"/>
      <c r="FFM705" s="121"/>
      <c r="FFN705" s="121"/>
      <c r="FFO705" s="121"/>
      <c r="FFP705" s="121"/>
      <c r="FFQ705" s="121"/>
      <c r="FFR705" s="121"/>
      <c r="FFS705" s="121"/>
      <c r="FFT705" s="121"/>
      <c r="FFU705" s="121"/>
      <c r="FFV705" s="121"/>
      <c r="FFW705" s="121"/>
      <c r="FFX705" s="121"/>
      <c r="FFY705" s="121"/>
      <c r="FFZ705" s="121"/>
      <c r="FGA705" s="121"/>
      <c r="FGB705" s="121"/>
      <c r="FGC705" s="121"/>
      <c r="FGD705" s="121"/>
      <c r="FGE705" s="121"/>
      <c r="FGF705" s="121"/>
      <c r="FGG705" s="121"/>
      <c r="FGH705" s="121"/>
      <c r="FGI705" s="121"/>
      <c r="FGJ705" s="121"/>
      <c r="FGK705" s="121"/>
      <c r="FGL705" s="121"/>
      <c r="FGM705" s="121"/>
      <c r="FGN705" s="121"/>
      <c r="FGO705" s="121"/>
      <c r="FGP705" s="121"/>
      <c r="FGQ705" s="121"/>
      <c r="FGR705" s="121"/>
      <c r="FGS705" s="121"/>
      <c r="FGT705" s="121"/>
      <c r="FGU705" s="121"/>
      <c r="FGV705" s="121"/>
      <c r="FGW705" s="121"/>
      <c r="FGX705" s="121"/>
      <c r="FGY705" s="121"/>
      <c r="FGZ705" s="121"/>
      <c r="FHA705" s="121"/>
      <c r="FHB705" s="121"/>
      <c r="FHC705" s="121"/>
      <c r="FHD705" s="121"/>
      <c r="FHE705" s="121"/>
      <c r="FHF705" s="121"/>
      <c r="FHG705" s="121"/>
      <c r="FHH705" s="121"/>
      <c r="FHI705" s="121"/>
      <c r="FHJ705" s="121"/>
      <c r="FHK705" s="121"/>
      <c r="FHL705" s="121"/>
      <c r="FHM705" s="121"/>
      <c r="FHN705" s="121"/>
      <c r="FHO705" s="121"/>
      <c r="FHP705" s="121"/>
      <c r="FHQ705" s="121"/>
      <c r="FHR705" s="121"/>
      <c r="FHS705" s="121"/>
      <c r="FHT705" s="121"/>
      <c r="FHU705" s="121"/>
      <c r="FHV705" s="121"/>
      <c r="FHW705" s="121"/>
      <c r="FHX705" s="121"/>
      <c r="FHY705" s="121"/>
      <c r="FHZ705" s="121"/>
      <c r="FIA705" s="121"/>
      <c r="FIB705" s="121"/>
      <c r="FIC705" s="121"/>
      <c r="FID705" s="121"/>
      <c r="FIE705" s="121"/>
      <c r="FIF705" s="121"/>
      <c r="FIG705" s="121"/>
      <c r="FIH705" s="121"/>
      <c r="FII705" s="121"/>
      <c r="FIJ705" s="121"/>
      <c r="FIK705" s="121"/>
      <c r="FIL705" s="121"/>
      <c r="FIM705" s="121"/>
      <c r="FIN705" s="121"/>
      <c r="FIO705" s="121"/>
      <c r="FIP705" s="121"/>
      <c r="FIQ705" s="121"/>
      <c r="FIR705" s="121"/>
      <c r="FIS705" s="121"/>
      <c r="FIT705" s="121"/>
      <c r="FIU705" s="121"/>
      <c r="FIV705" s="121"/>
      <c r="FIW705" s="121"/>
      <c r="FIX705" s="121"/>
      <c r="FIY705" s="121"/>
      <c r="FIZ705" s="121"/>
      <c r="FJA705" s="121"/>
      <c r="FJB705" s="121"/>
      <c r="FJC705" s="121"/>
      <c r="FJD705" s="121"/>
      <c r="FJE705" s="121"/>
      <c r="FJF705" s="121"/>
      <c r="FJG705" s="121"/>
      <c r="FJH705" s="121"/>
      <c r="FJI705" s="121"/>
      <c r="FJJ705" s="121"/>
      <c r="FJK705" s="121"/>
      <c r="FJL705" s="121"/>
      <c r="FJM705" s="121"/>
      <c r="FJN705" s="121"/>
      <c r="FJO705" s="121"/>
      <c r="FJP705" s="121"/>
      <c r="FJQ705" s="121"/>
      <c r="FJR705" s="121"/>
      <c r="FJS705" s="121"/>
      <c r="FJT705" s="121"/>
      <c r="FJU705" s="121"/>
      <c r="FJV705" s="121"/>
      <c r="FJW705" s="121"/>
      <c r="FJX705" s="121"/>
      <c r="FJY705" s="121"/>
      <c r="FJZ705" s="121"/>
      <c r="FKA705" s="121"/>
      <c r="FKB705" s="121"/>
      <c r="FKC705" s="121"/>
      <c r="FKD705" s="121"/>
      <c r="FKE705" s="121"/>
      <c r="FKF705" s="121"/>
      <c r="FKG705" s="121"/>
      <c r="FKH705" s="121"/>
      <c r="FKI705" s="121"/>
      <c r="FKJ705" s="121"/>
      <c r="FKK705" s="121"/>
      <c r="FKL705" s="121"/>
      <c r="FKM705" s="121"/>
      <c r="FKN705" s="121"/>
      <c r="FKO705" s="121"/>
      <c r="FKP705" s="121"/>
      <c r="FKQ705" s="121"/>
      <c r="FKR705" s="121"/>
      <c r="FKS705" s="121"/>
      <c r="FKT705" s="121"/>
      <c r="FKU705" s="121"/>
      <c r="FKV705" s="121"/>
      <c r="FKW705" s="121"/>
      <c r="FKX705" s="121"/>
      <c r="FKY705" s="121"/>
      <c r="FKZ705" s="121"/>
      <c r="FLA705" s="121"/>
      <c r="FLB705" s="121"/>
      <c r="FLC705" s="121"/>
      <c r="FLD705" s="121"/>
      <c r="FLE705" s="121"/>
      <c r="FLF705" s="121"/>
      <c r="FLG705" s="121"/>
      <c r="FLH705" s="121"/>
      <c r="FLI705" s="121"/>
      <c r="FLJ705" s="121"/>
      <c r="FLK705" s="121"/>
      <c r="FLL705" s="121"/>
      <c r="FLM705" s="121"/>
      <c r="FLN705" s="121"/>
      <c r="FLO705" s="121"/>
      <c r="FLP705" s="121"/>
      <c r="FLQ705" s="121"/>
      <c r="FLR705" s="121"/>
      <c r="FLS705" s="121"/>
      <c r="FLT705" s="121"/>
      <c r="FLU705" s="121"/>
      <c r="FLV705" s="121"/>
      <c r="FLW705" s="121"/>
      <c r="FLX705" s="121"/>
      <c r="FLY705" s="121"/>
      <c r="FLZ705" s="121"/>
      <c r="FMA705" s="121"/>
      <c r="FMB705" s="121"/>
      <c r="FMC705" s="121"/>
      <c r="FMD705" s="121"/>
      <c r="FME705" s="121"/>
      <c r="FMF705" s="121"/>
      <c r="FMG705" s="121"/>
      <c r="FMH705" s="121"/>
      <c r="FMI705" s="121"/>
      <c r="FMJ705" s="121"/>
      <c r="FMK705" s="121"/>
      <c r="FML705" s="121"/>
      <c r="FMM705" s="121"/>
      <c r="FMN705" s="121"/>
      <c r="FMO705" s="121"/>
      <c r="FMP705" s="121"/>
      <c r="FMQ705" s="121"/>
      <c r="FMR705" s="121"/>
      <c r="FMS705" s="121"/>
      <c r="FMT705" s="121"/>
      <c r="FMU705" s="121"/>
      <c r="FMV705" s="121"/>
      <c r="FMW705" s="121"/>
      <c r="FMX705" s="121"/>
      <c r="FMY705" s="121"/>
      <c r="FMZ705" s="121"/>
      <c r="FNA705" s="121"/>
      <c r="FNB705" s="121"/>
      <c r="FNC705" s="121"/>
      <c r="FND705" s="121"/>
      <c r="FNE705" s="121"/>
      <c r="FNF705" s="121"/>
      <c r="FNG705" s="121"/>
      <c r="FNH705" s="121"/>
      <c r="FNI705" s="121"/>
      <c r="FNJ705" s="121"/>
      <c r="FNK705" s="121"/>
      <c r="FNL705" s="121"/>
      <c r="FNM705" s="121"/>
      <c r="FNN705" s="121"/>
      <c r="FNO705" s="121"/>
      <c r="FNP705" s="121"/>
      <c r="FNQ705" s="121"/>
      <c r="FNR705" s="121"/>
      <c r="FNS705" s="121"/>
      <c r="FNT705" s="121"/>
      <c r="FNU705" s="121"/>
      <c r="FNV705" s="121"/>
      <c r="FNW705" s="121"/>
      <c r="FNX705" s="121"/>
      <c r="FNY705" s="121"/>
      <c r="FNZ705" s="121"/>
      <c r="FOA705" s="121"/>
      <c r="FOB705" s="121"/>
      <c r="FOC705" s="121"/>
      <c r="FOD705" s="121"/>
      <c r="FOE705" s="121"/>
      <c r="FOF705" s="121"/>
      <c r="FOG705" s="121"/>
      <c r="FOH705" s="121"/>
      <c r="FOI705" s="121"/>
      <c r="FOJ705" s="121"/>
      <c r="FOK705" s="121"/>
      <c r="FOL705" s="121"/>
      <c r="FOM705" s="121"/>
      <c r="FON705" s="121"/>
      <c r="FOO705" s="121"/>
      <c r="FOP705" s="121"/>
      <c r="FOQ705" s="121"/>
      <c r="FOR705" s="121"/>
      <c r="FOS705" s="121"/>
      <c r="FOT705" s="121"/>
      <c r="FOU705" s="121"/>
      <c r="FOV705" s="121"/>
      <c r="FOW705" s="121"/>
      <c r="FOX705" s="121"/>
      <c r="FOY705" s="121"/>
      <c r="FOZ705" s="121"/>
      <c r="FPA705" s="121"/>
      <c r="FPB705" s="121"/>
      <c r="FPC705" s="121"/>
      <c r="FPD705" s="121"/>
      <c r="FPE705" s="121"/>
      <c r="FPF705" s="121"/>
      <c r="FPG705" s="121"/>
      <c r="FPH705" s="121"/>
      <c r="FPI705" s="121"/>
      <c r="FPJ705" s="121"/>
      <c r="FPK705" s="121"/>
      <c r="FPL705" s="121"/>
      <c r="FPM705" s="121"/>
      <c r="FPN705" s="121"/>
      <c r="FPO705" s="121"/>
      <c r="FPP705" s="121"/>
      <c r="FPQ705" s="121"/>
      <c r="FPR705" s="121"/>
      <c r="FPS705" s="121"/>
      <c r="FPT705" s="121"/>
      <c r="FPU705" s="121"/>
      <c r="FPV705" s="121"/>
      <c r="FPW705" s="121"/>
      <c r="FPX705" s="121"/>
      <c r="FPY705" s="121"/>
      <c r="FPZ705" s="121"/>
      <c r="FQA705" s="121"/>
      <c r="FQB705" s="121"/>
      <c r="FQC705" s="121"/>
      <c r="FQD705" s="121"/>
      <c r="FQE705" s="121"/>
      <c r="FQF705" s="121"/>
      <c r="FQG705" s="121"/>
      <c r="FQH705" s="121"/>
      <c r="FQI705" s="121"/>
      <c r="FQJ705" s="121"/>
      <c r="FQK705" s="121"/>
      <c r="FQL705" s="121"/>
      <c r="FQM705" s="121"/>
      <c r="FQN705" s="121"/>
      <c r="FQO705" s="121"/>
      <c r="FQP705" s="121"/>
      <c r="FQQ705" s="121"/>
      <c r="FQR705" s="121"/>
      <c r="FQS705" s="121"/>
      <c r="FQT705" s="121"/>
      <c r="FQU705" s="121"/>
      <c r="FQV705" s="121"/>
      <c r="FQW705" s="121"/>
      <c r="FQX705" s="121"/>
      <c r="FQY705" s="121"/>
      <c r="FQZ705" s="121"/>
      <c r="FRA705" s="121"/>
      <c r="FRB705" s="121"/>
      <c r="FRC705" s="121"/>
      <c r="FRD705" s="121"/>
      <c r="FRE705" s="121"/>
      <c r="FRF705" s="121"/>
      <c r="FRG705" s="121"/>
      <c r="FRH705" s="121"/>
      <c r="FRI705" s="121"/>
      <c r="FRJ705" s="121"/>
      <c r="FRK705" s="121"/>
      <c r="FRL705" s="121"/>
      <c r="FRM705" s="121"/>
      <c r="FRN705" s="121"/>
      <c r="FRO705" s="121"/>
      <c r="FRP705" s="121"/>
      <c r="FRQ705" s="121"/>
      <c r="FRR705" s="121"/>
      <c r="FRS705" s="121"/>
      <c r="FRT705" s="121"/>
      <c r="FRU705" s="121"/>
      <c r="FRV705" s="121"/>
      <c r="FRW705" s="121"/>
      <c r="FRX705" s="121"/>
      <c r="FRY705" s="121"/>
      <c r="FRZ705" s="121"/>
      <c r="FSA705" s="121"/>
      <c r="FSB705" s="121"/>
      <c r="FSC705" s="121"/>
      <c r="FSD705" s="121"/>
      <c r="FSE705" s="121"/>
      <c r="FSF705" s="121"/>
      <c r="FSG705" s="121"/>
      <c r="FSH705" s="121"/>
      <c r="FSI705" s="121"/>
      <c r="FSJ705" s="121"/>
      <c r="FSK705" s="121"/>
      <c r="FSL705" s="121"/>
      <c r="FSM705" s="121"/>
      <c r="FSN705" s="121"/>
      <c r="FSO705" s="121"/>
      <c r="FSP705" s="121"/>
      <c r="FSQ705" s="121"/>
      <c r="FSR705" s="121"/>
      <c r="FSS705" s="121"/>
      <c r="FST705" s="121"/>
      <c r="FSU705" s="121"/>
      <c r="FSV705" s="121"/>
      <c r="FSW705" s="121"/>
      <c r="FSX705" s="121"/>
      <c r="FSY705" s="121"/>
      <c r="FSZ705" s="121"/>
      <c r="FTA705" s="121"/>
      <c r="FTB705" s="121"/>
      <c r="FTC705" s="121"/>
      <c r="FTD705" s="121"/>
      <c r="FTE705" s="121"/>
      <c r="FTF705" s="121"/>
      <c r="FTG705" s="121"/>
      <c r="FTH705" s="121"/>
      <c r="FTI705" s="121"/>
      <c r="FTJ705" s="121"/>
      <c r="FTK705" s="121"/>
      <c r="FTL705" s="121"/>
      <c r="FTM705" s="121"/>
      <c r="FTN705" s="121"/>
      <c r="FTO705" s="121"/>
      <c r="FTP705" s="121"/>
      <c r="FTQ705" s="121"/>
      <c r="FTR705" s="121"/>
      <c r="FTS705" s="121"/>
      <c r="FTT705" s="121"/>
      <c r="FTU705" s="121"/>
      <c r="FTV705" s="121"/>
      <c r="FTW705" s="121"/>
      <c r="FTX705" s="121"/>
      <c r="FTY705" s="121"/>
      <c r="FTZ705" s="121"/>
      <c r="FUA705" s="121"/>
      <c r="FUB705" s="121"/>
      <c r="FUC705" s="121"/>
      <c r="FUD705" s="121"/>
      <c r="FUE705" s="121"/>
      <c r="FUF705" s="121"/>
      <c r="FUG705" s="121"/>
      <c r="FUH705" s="121"/>
      <c r="FUI705" s="121"/>
      <c r="FUJ705" s="121"/>
      <c r="FUK705" s="121"/>
      <c r="FUL705" s="121"/>
      <c r="FUM705" s="121"/>
      <c r="FUN705" s="121"/>
      <c r="FUO705" s="121"/>
      <c r="FUP705" s="121"/>
      <c r="FUQ705" s="121"/>
      <c r="FUR705" s="121"/>
      <c r="FUS705" s="121"/>
      <c r="FUT705" s="121"/>
      <c r="FUU705" s="121"/>
      <c r="FUV705" s="121"/>
      <c r="FUW705" s="121"/>
      <c r="FUX705" s="121"/>
      <c r="FUY705" s="121"/>
      <c r="FUZ705" s="121"/>
      <c r="FVA705" s="121"/>
      <c r="FVB705" s="121"/>
      <c r="FVC705" s="121"/>
      <c r="FVD705" s="121"/>
      <c r="FVE705" s="121"/>
      <c r="FVF705" s="121"/>
      <c r="FVG705" s="121"/>
      <c r="FVH705" s="121"/>
      <c r="FVI705" s="121"/>
      <c r="FVJ705" s="121"/>
      <c r="FVK705" s="121"/>
      <c r="FVL705" s="121"/>
      <c r="FVM705" s="121"/>
      <c r="FVN705" s="121"/>
      <c r="FVO705" s="121"/>
      <c r="FVP705" s="121"/>
      <c r="FVQ705" s="121"/>
      <c r="FVR705" s="121"/>
      <c r="FVS705" s="121"/>
      <c r="FVT705" s="121"/>
      <c r="FVU705" s="121"/>
      <c r="FVV705" s="121"/>
      <c r="FVW705" s="121"/>
      <c r="FVX705" s="121"/>
      <c r="FVY705" s="121"/>
      <c r="FVZ705" s="121"/>
      <c r="FWA705" s="121"/>
      <c r="FWB705" s="121"/>
      <c r="FWC705" s="121"/>
      <c r="FWD705" s="121"/>
      <c r="FWE705" s="121"/>
      <c r="FWF705" s="121"/>
      <c r="FWG705" s="121"/>
      <c r="FWH705" s="121"/>
      <c r="FWI705" s="121"/>
      <c r="FWJ705" s="121"/>
      <c r="FWK705" s="121"/>
      <c r="FWL705" s="121"/>
      <c r="FWM705" s="121"/>
      <c r="FWN705" s="121"/>
      <c r="FWO705" s="121"/>
      <c r="FWP705" s="121"/>
      <c r="FWQ705" s="121"/>
      <c r="FWR705" s="121"/>
      <c r="FWS705" s="121"/>
      <c r="FWT705" s="121"/>
      <c r="FWU705" s="121"/>
      <c r="FWV705" s="121"/>
      <c r="FWW705" s="121"/>
      <c r="FWX705" s="121"/>
      <c r="FWY705" s="121"/>
      <c r="FWZ705" s="121"/>
      <c r="FXA705" s="121"/>
      <c r="FXB705" s="121"/>
      <c r="FXC705" s="121"/>
      <c r="FXD705" s="121"/>
      <c r="FXE705" s="121"/>
      <c r="FXF705" s="121"/>
      <c r="FXG705" s="121"/>
      <c r="FXH705" s="121"/>
      <c r="FXI705" s="121"/>
      <c r="FXJ705" s="121"/>
      <c r="FXK705" s="121"/>
      <c r="FXL705" s="121"/>
      <c r="FXM705" s="121"/>
      <c r="FXN705" s="121"/>
      <c r="FXO705" s="121"/>
      <c r="FXP705" s="121"/>
      <c r="FXQ705" s="121"/>
      <c r="FXR705" s="121"/>
      <c r="FXS705" s="121"/>
      <c r="FXT705" s="121"/>
      <c r="FXU705" s="121"/>
      <c r="FXV705" s="121"/>
      <c r="FXW705" s="121"/>
      <c r="FXX705" s="121"/>
      <c r="FXY705" s="121"/>
      <c r="FXZ705" s="121"/>
      <c r="FYA705" s="121"/>
      <c r="FYB705" s="121"/>
      <c r="FYC705" s="121"/>
      <c r="FYD705" s="121"/>
      <c r="FYE705" s="121"/>
      <c r="FYF705" s="121"/>
      <c r="FYG705" s="121"/>
      <c r="FYH705" s="121"/>
      <c r="FYI705" s="121"/>
      <c r="FYJ705" s="121"/>
      <c r="FYK705" s="121"/>
      <c r="FYL705" s="121"/>
      <c r="FYM705" s="121"/>
      <c r="FYN705" s="121"/>
      <c r="FYO705" s="121"/>
      <c r="FYP705" s="121"/>
      <c r="FYQ705" s="121"/>
      <c r="FYR705" s="121"/>
      <c r="FYS705" s="121"/>
      <c r="FYT705" s="121"/>
      <c r="FYU705" s="121"/>
      <c r="FYV705" s="121"/>
      <c r="FYW705" s="121"/>
      <c r="FYX705" s="121"/>
      <c r="FYY705" s="121"/>
      <c r="FYZ705" s="121"/>
      <c r="FZA705" s="121"/>
      <c r="FZB705" s="121"/>
      <c r="FZC705" s="121"/>
      <c r="FZD705" s="121"/>
      <c r="FZE705" s="121"/>
      <c r="FZF705" s="121"/>
      <c r="FZG705" s="121"/>
      <c r="FZH705" s="121"/>
      <c r="FZI705" s="121"/>
      <c r="FZJ705" s="121"/>
      <c r="FZK705" s="121"/>
      <c r="FZL705" s="121"/>
      <c r="FZM705" s="121"/>
      <c r="FZN705" s="121"/>
      <c r="FZO705" s="121"/>
      <c r="FZP705" s="121"/>
      <c r="FZQ705" s="121"/>
      <c r="FZR705" s="121"/>
      <c r="FZS705" s="121"/>
      <c r="FZT705" s="121"/>
      <c r="FZU705" s="121"/>
      <c r="FZV705" s="121"/>
      <c r="FZW705" s="121"/>
      <c r="FZX705" s="121"/>
      <c r="FZY705" s="121"/>
      <c r="FZZ705" s="121"/>
      <c r="GAA705" s="121"/>
      <c r="GAB705" s="121"/>
      <c r="GAC705" s="121"/>
      <c r="GAD705" s="121"/>
      <c r="GAE705" s="121"/>
      <c r="GAF705" s="121"/>
      <c r="GAG705" s="121"/>
      <c r="GAH705" s="121"/>
      <c r="GAI705" s="121"/>
      <c r="GAJ705" s="121"/>
      <c r="GAK705" s="121"/>
      <c r="GAL705" s="121"/>
      <c r="GAM705" s="121"/>
      <c r="GAN705" s="121"/>
      <c r="GAO705" s="121"/>
      <c r="GAP705" s="121"/>
      <c r="GAQ705" s="121"/>
      <c r="GAR705" s="121"/>
      <c r="GAS705" s="121"/>
      <c r="GAT705" s="121"/>
      <c r="GAU705" s="121"/>
      <c r="GAV705" s="121"/>
      <c r="GAW705" s="121"/>
      <c r="GAX705" s="121"/>
      <c r="GAY705" s="121"/>
      <c r="GAZ705" s="121"/>
      <c r="GBA705" s="121"/>
      <c r="GBB705" s="121"/>
      <c r="GBC705" s="121"/>
      <c r="GBD705" s="121"/>
      <c r="GBE705" s="121"/>
      <c r="GBF705" s="121"/>
      <c r="GBG705" s="121"/>
      <c r="GBH705" s="121"/>
      <c r="GBI705" s="121"/>
      <c r="GBJ705" s="121"/>
      <c r="GBK705" s="121"/>
      <c r="GBL705" s="121"/>
      <c r="GBM705" s="121"/>
      <c r="GBN705" s="121"/>
      <c r="GBO705" s="121"/>
      <c r="GBP705" s="121"/>
      <c r="GBQ705" s="121"/>
      <c r="GBR705" s="121"/>
      <c r="GBS705" s="121"/>
      <c r="GBT705" s="121"/>
      <c r="GBU705" s="121"/>
      <c r="GBV705" s="121"/>
      <c r="GBW705" s="121"/>
      <c r="GBX705" s="121"/>
      <c r="GBY705" s="121"/>
      <c r="GBZ705" s="121"/>
      <c r="GCA705" s="121"/>
      <c r="GCB705" s="121"/>
      <c r="GCC705" s="121"/>
      <c r="GCD705" s="121"/>
      <c r="GCE705" s="121"/>
      <c r="GCF705" s="121"/>
      <c r="GCG705" s="121"/>
      <c r="GCH705" s="121"/>
      <c r="GCI705" s="121"/>
      <c r="GCJ705" s="121"/>
      <c r="GCK705" s="121"/>
      <c r="GCL705" s="121"/>
      <c r="GCM705" s="121"/>
      <c r="GCN705" s="121"/>
      <c r="GCO705" s="121"/>
      <c r="GCP705" s="121"/>
      <c r="GCQ705" s="121"/>
      <c r="GCR705" s="121"/>
      <c r="GCS705" s="121"/>
      <c r="GCT705" s="121"/>
      <c r="GCU705" s="121"/>
      <c r="GCV705" s="121"/>
      <c r="GCW705" s="121"/>
      <c r="GCX705" s="121"/>
      <c r="GCY705" s="121"/>
      <c r="GCZ705" s="121"/>
      <c r="GDA705" s="121"/>
      <c r="GDB705" s="121"/>
      <c r="GDC705" s="121"/>
      <c r="GDD705" s="121"/>
      <c r="GDE705" s="121"/>
      <c r="GDF705" s="121"/>
      <c r="GDG705" s="121"/>
      <c r="GDH705" s="121"/>
      <c r="GDI705" s="121"/>
      <c r="GDJ705" s="121"/>
      <c r="GDK705" s="121"/>
      <c r="GDL705" s="121"/>
      <c r="GDM705" s="121"/>
      <c r="GDN705" s="121"/>
      <c r="GDO705" s="121"/>
      <c r="GDP705" s="121"/>
      <c r="GDQ705" s="121"/>
      <c r="GDR705" s="121"/>
      <c r="GDS705" s="121"/>
      <c r="GDT705" s="121"/>
      <c r="GDU705" s="121"/>
      <c r="GDV705" s="121"/>
      <c r="GDW705" s="121"/>
      <c r="GDX705" s="121"/>
      <c r="GDY705" s="121"/>
      <c r="GDZ705" s="121"/>
      <c r="GEA705" s="121"/>
      <c r="GEB705" s="121"/>
      <c r="GEC705" s="121"/>
      <c r="GED705" s="121"/>
      <c r="GEE705" s="121"/>
      <c r="GEF705" s="121"/>
      <c r="GEG705" s="121"/>
      <c r="GEH705" s="121"/>
      <c r="GEI705" s="121"/>
      <c r="GEJ705" s="121"/>
      <c r="GEK705" s="121"/>
      <c r="GEL705" s="121"/>
      <c r="GEM705" s="121"/>
      <c r="GEN705" s="121"/>
      <c r="GEO705" s="121"/>
      <c r="GEP705" s="121"/>
      <c r="GEQ705" s="121"/>
      <c r="GER705" s="121"/>
      <c r="GES705" s="121"/>
      <c r="GET705" s="121"/>
      <c r="GEU705" s="121"/>
      <c r="GEV705" s="121"/>
      <c r="GEW705" s="121"/>
      <c r="GEX705" s="121"/>
      <c r="GEY705" s="121"/>
      <c r="GEZ705" s="121"/>
      <c r="GFA705" s="121"/>
      <c r="GFB705" s="121"/>
      <c r="GFC705" s="121"/>
      <c r="GFD705" s="121"/>
      <c r="GFE705" s="121"/>
      <c r="GFF705" s="121"/>
      <c r="GFG705" s="121"/>
      <c r="GFH705" s="121"/>
      <c r="GFI705" s="121"/>
      <c r="GFJ705" s="121"/>
      <c r="GFK705" s="121"/>
      <c r="GFL705" s="121"/>
      <c r="GFM705" s="121"/>
      <c r="GFN705" s="121"/>
      <c r="GFO705" s="121"/>
      <c r="GFP705" s="121"/>
      <c r="GFQ705" s="121"/>
      <c r="GFR705" s="121"/>
      <c r="GFS705" s="121"/>
      <c r="GFT705" s="121"/>
      <c r="GFU705" s="121"/>
      <c r="GFV705" s="121"/>
      <c r="GFW705" s="121"/>
      <c r="GFX705" s="121"/>
      <c r="GFY705" s="121"/>
      <c r="GFZ705" s="121"/>
      <c r="GGA705" s="121"/>
      <c r="GGB705" s="121"/>
      <c r="GGC705" s="121"/>
      <c r="GGD705" s="121"/>
      <c r="GGE705" s="121"/>
      <c r="GGF705" s="121"/>
      <c r="GGG705" s="121"/>
      <c r="GGH705" s="121"/>
      <c r="GGI705" s="121"/>
      <c r="GGJ705" s="121"/>
      <c r="GGK705" s="121"/>
      <c r="GGL705" s="121"/>
      <c r="GGM705" s="121"/>
      <c r="GGN705" s="121"/>
      <c r="GGO705" s="121"/>
      <c r="GGP705" s="121"/>
      <c r="GGQ705" s="121"/>
      <c r="GGR705" s="121"/>
      <c r="GGS705" s="121"/>
      <c r="GGT705" s="121"/>
      <c r="GGU705" s="121"/>
      <c r="GGV705" s="121"/>
      <c r="GGW705" s="121"/>
      <c r="GGX705" s="121"/>
      <c r="GGY705" s="121"/>
      <c r="GGZ705" s="121"/>
      <c r="GHA705" s="121"/>
      <c r="GHB705" s="121"/>
      <c r="GHC705" s="121"/>
      <c r="GHD705" s="121"/>
      <c r="GHE705" s="121"/>
      <c r="GHF705" s="121"/>
      <c r="GHG705" s="121"/>
      <c r="GHH705" s="121"/>
      <c r="GHI705" s="121"/>
      <c r="GHJ705" s="121"/>
      <c r="GHK705" s="121"/>
      <c r="GHL705" s="121"/>
      <c r="GHM705" s="121"/>
      <c r="GHN705" s="121"/>
      <c r="GHO705" s="121"/>
      <c r="GHP705" s="121"/>
      <c r="GHQ705" s="121"/>
      <c r="GHR705" s="121"/>
      <c r="GHS705" s="121"/>
      <c r="GHT705" s="121"/>
      <c r="GHU705" s="121"/>
      <c r="GHV705" s="121"/>
      <c r="GHW705" s="121"/>
      <c r="GHX705" s="121"/>
      <c r="GHY705" s="121"/>
      <c r="GHZ705" s="121"/>
      <c r="GIA705" s="121"/>
      <c r="GIB705" s="121"/>
      <c r="GIC705" s="121"/>
      <c r="GID705" s="121"/>
      <c r="GIE705" s="121"/>
      <c r="GIF705" s="121"/>
      <c r="GIG705" s="121"/>
      <c r="GIH705" s="121"/>
      <c r="GII705" s="121"/>
      <c r="GIJ705" s="121"/>
      <c r="GIK705" s="121"/>
      <c r="GIL705" s="121"/>
      <c r="GIM705" s="121"/>
      <c r="GIN705" s="121"/>
      <c r="GIO705" s="121"/>
      <c r="GIP705" s="121"/>
      <c r="GIQ705" s="121"/>
      <c r="GIR705" s="121"/>
      <c r="GIS705" s="121"/>
      <c r="GIT705" s="121"/>
      <c r="GIU705" s="121"/>
      <c r="GIV705" s="121"/>
      <c r="GIW705" s="121"/>
      <c r="GIX705" s="121"/>
      <c r="GIY705" s="121"/>
      <c r="GIZ705" s="121"/>
      <c r="GJA705" s="121"/>
      <c r="GJB705" s="121"/>
      <c r="GJC705" s="121"/>
      <c r="GJD705" s="121"/>
      <c r="GJE705" s="121"/>
      <c r="GJF705" s="121"/>
      <c r="GJG705" s="121"/>
      <c r="GJH705" s="121"/>
      <c r="GJI705" s="121"/>
      <c r="GJJ705" s="121"/>
      <c r="GJK705" s="121"/>
      <c r="GJL705" s="121"/>
      <c r="GJM705" s="121"/>
      <c r="GJN705" s="121"/>
      <c r="GJO705" s="121"/>
      <c r="GJP705" s="121"/>
      <c r="GJQ705" s="121"/>
      <c r="GJR705" s="121"/>
      <c r="GJS705" s="121"/>
      <c r="GJT705" s="121"/>
      <c r="GJU705" s="121"/>
      <c r="GJV705" s="121"/>
      <c r="GJW705" s="121"/>
      <c r="GJX705" s="121"/>
      <c r="GJY705" s="121"/>
      <c r="GJZ705" s="121"/>
      <c r="GKA705" s="121"/>
      <c r="GKB705" s="121"/>
      <c r="GKC705" s="121"/>
      <c r="GKD705" s="121"/>
      <c r="GKE705" s="121"/>
      <c r="GKF705" s="121"/>
      <c r="GKG705" s="121"/>
      <c r="GKH705" s="121"/>
      <c r="GKI705" s="121"/>
      <c r="GKJ705" s="121"/>
      <c r="GKK705" s="121"/>
      <c r="GKL705" s="121"/>
      <c r="GKM705" s="121"/>
      <c r="GKN705" s="121"/>
      <c r="GKO705" s="121"/>
      <c r="GKP705" s="121"/>
      <c r="GKQ705" s="121"/>
      <c r="GKR705" s="121"/>
      <c r="GKS705" s="121"/>
      <c r="GKT705" s="121"/>
      <c r="GKU705" s="121"/>
      <c r="GKV705" s="121"/>
      <c r="GKW705" s="121"/>
      <c r="GKX705" s="121"/>
      <c r="GKY705" s="121"/>
      <c r="GKZ705" s="121"/>
      <c r="GLA705" s="121"/>
      <c r="GLB705" s="121"/>
      <c r="GLC705" s="121"/>
      <c r="GLD705" s="121"/>
      <c r="GLE705" s="121"/>
      <c r="GLF705" s="121"/>
      <c r="GLG705" s="121"/>
      <c r="GLH705" s="121"/>
      <c r="GLI705" s="121"/>
      <c r="GLJ705" s="121"/>
      <c r="GLK705" s="121"/>
      <c r="GLL705" s="121"/>
      <c r="GLM705" s="121"/>
      <c r="GLN705" s="121"/>
      <c r="GLO705" s="121"/>
      <c r="GLP705" s="121"/>
      <c r="GLQ705" s="121"/>
      <c r="GLR705" s="121"/>
      <c r="GLS705" s="121"/>
      <c r="GLT705" s="121"/>
      <c r="GLU705" s="121"/>
      <c r="GLV705" s="121"/>
      <c r="GLW705" s="121"/>
      <c r="GLX705" s="121"/>
      <c r="GLY705" s="121"/>
      <c r="GLZ705" s="121"/>
      <c r="GMA705" s="121"/>
      <c r="GMB705" s="121"/>
      <c r="GMC705" s="121"/>
      <c r="GMD705" s="121"/>
      <c r="GME705" s="121"/>
      <c r="GMF705" s="121"/>
      <c r="GMG705" s="121"/>
      <c r="GMH705" s="121"/>
      <c r="GMI705" s="121"/>
      <c r="GMJ705" s="121"/>
      <c r="GMK705" s="121"/>
      <c r="GML705" s="121"/>
      <c r="GMM705" s="121"/>
      <c r="GMN705" s="121"/>
      <c r="GMO705" s="121"/>
      <c r="GMP705" s="121"/>
      <c r="GMQ705" s="121"/>
      <c r="GMR705" s="121"/>
      <c r="GMS705" s="121"/>
      <c r="GMT705" s="121"/>
      <c r="GMU705" s="121"/>
      <c r="GMV705" s="121"/>
      <c r="GMW705" s="121"/>
      <c r="GMX705" s="121"/>
      <c r="GMY705" s="121"/>
      <c r="GMZ705" s="121"/>
      <c r="GNA705" s="121"/>
      <c r="GNB705" s="121"/>
      <c r="GNC705" s="121"/>
      <c r="GND705" s="121"/>
      <c r="GNE705" s="121"/>
      <c r="GNF705" s="121"/>
      <c r="GNG705" s="121"/>
      <c r="GNH705" s="121"/>
      <c r="GNI705" s="121"/>
      <c r="GNJ705" s="121"/>
      <c r="GNK705" s="121"/>
      <c r="GNL705" s="121"/>
      <c r="GNM705" s="121"/>
      <c r="GNN705" s="121"/>
      <c r="GNO705" s="121"/>
      <c r="GNP705" s="121"/>
      <c r="GNQ705" s="121"/>
      <c r="GNR705" s="121"/>
      <c r="GNS705" s="121"/>
      <c r="GNT705" s="121"/>
      <c r="GNU705" s="121"/>
      <c r="GNV705" s="121"/>
      <c r="GNW705" s="121"/>
      <c r="GNX705" s="121"/>
      <c r="GNY705" s="121"/>
      <c r="GNZ705" s="121"/>
      <c r="GOA705" s="121"/>
      <c r="GOB705" s="121"/>
      <c r="GOC705" s="121"/>
      <c r="GOD705" s="121"/>
      <c r="GOE705" s="121"/>
      <c r="GOF705" s="121"/>
      <c r="GOG705" s="121"/>
      <c r="GOH705" s="121"/>
      <c r="GOI705" s="121"/>
      <c r="GOJ705" s="121"/>
      <c r="GOK705" s="121"/>
      <c r="GOL705" s="121"/>
      <c r="GOM705" s="121"/>
      <c r="GON705" s="121"/>
      <c r="GOO705" s="121"/>
      <c r="GOP705" s="121"/>
      <c r="GOQ705" s="121"/>
      <c r="GOR705" s="121"/>
      <c r="GOS705" s="121"/>
      <c r="GOT705" s="121"/>
      <c r="GOU705" s="121"/>
      <c r="GOV705" s="121"/>
      <c r="GOW705" s="121"/>
      <c r="GOX705" s="121"/>
      <c r="GOY705" s="121"/>
      <c r="GOZ705" s="121"/>
      <c r="GPA705" s="121"/>
      <c r="GPB705" s="121"/>
      <c r="GPC705" s="121"/>
      <c r="GPD705" s="121"/>
      <c r="GPE705" s="121"/>
      <c r="GPF705" s="121"/>
      <c r="GPG705" s="121"/>
      <c r="GPH705" s="121"/>
      <c r="GPI705" s="121"/>
      <c r="GPJ705" s="121"/>
      <c r="GPK705" s="121"/>
      <c r="GPL705" s="121"/>
      <c r="GPM705" s="121"/>
      <c r="GPN705" s="121"/>
      <c r="GPO705" s="121"/>
      <c r="GPP705" s="121"/>
      <c r="GPQ705" s="121"/>
      <c r="GPR705" s="121"/>
      <c r="GPS705" s="121"/>
      <c r="GPT705" s="121"/>
      <c r="GPU705" s="121"/>
      <c r="GPV705" s="121"/>
      <c r="GPW705" s="121"/>
      <c r="GPX705" s="121"/>
      <c r="GPY705" s="121"/>
      <c r="GPZ705" s="121"/>
      <c r="GQA705" s="121"/>
      <c r="GQB705" s="121"/>
      <c r="GQC705" s="121"/>
      <c r="GQD705" s="121"/>
      <c r="GQE705" s="121"/>
      <c r="GQF705" s="121"/>
      <c r="GQG705" s="121"/>
      <c r="GQH705" s="121"/>
      <c r="GQI705" s="121"/>
      <c r="GQJ705" s="121"/>
      <c r="GQK705" s="121"/>
      <c r="GQL705" s="121"/>
      <c r="GQM705" s="121"/>
      <c r="GQN705" s="121"/>
      <c r="GQO705" s="121"/>
      <c r="GQP705" s="121"/>
      <c r="GQQ705" s="121"/>
      <c r="GQR705" s="121"/>
      <c r="GQS705" s="121"/>
      <c r="GQT705" s="121"/>
      <c r="GQU705" s="121"/>
      <c r="GQV705" s="121"/>
      <c r="GQW705" s="121"/>
      <c r="GQX705" s="121"/>
      <c r="GQY705" s="121"/>
      <c r="GQZ705" s="121"/>
      <c r="GRA705" s="121"/>
      <c r="GRB705" s="121"/>
      <c r="GRC705" s="121"/>
      <c r="GRD705" s="121"/>
      <c r="GRE705" s="121"/>
      <c r="GRF705" s="121"/>
      <c r="GRG705" s="121"/>
      <c r="GRH705" s="121"/>
      <c r="GRI705" s="121"/>
      <c r="GRJ705" s="121"/>
      <c r="GRK705" s="121"/>
      <c r="GRL705" s="121"/>
      <c r="GRM705" s="121"/>
      <c r="GRN705" s="121"/>
      <c r="GRO705" s="121"/>
      <c r="GRP705" s="121"/>
      <c r="GRQ705" s="121"/>
      <c r="GRR705" s="121"/>
      <c r="GRS705" s="121"/>
      <c r="GRT705" s="121"/>
      <c r="GRU705" s="121"/>
      <c r="GRV705" s="121"/>
      <c r="GRW705" s="121"/>
      <c r="GRX705" s="121"/>
      <c r="GRY705" s="121"/>
      <c r="GRZ705" s="121"/>
      <c r="GSA705" s="121"/>
      <c r="GSB705" s="121"/>
      <c r="GSC705" s="121"/>
      <c r="GSD705" s="121"/>
      <c r="GSE705" s="121"/>
      <c r="GSF705" s="121"/>
      <c r="GSG705" s="121"/>
      <c r="GSH705" s="121"/>
      <c r="GSI705" s="121"/>
      <c r="GSJ705" s="121"/>
      <c r="GSK705" s="121"/>
      <c r="GSL705" s="121"/>
      <c r="GSM705" s="121"/>
      <c r="GSN705" s="121"/>
      <c r="GSO705" s="121"/>
      <c r="GSP705" s="121"/>
      <c r="GSQ705" s="121"/>
      <c r="GSR705" s="121"/>
      <c r="GSS705" s="121"/>
      <c r="GST705" s="121"/>
      <c r="GSU705" s="121"/>
      <c r="GSV705" s="121"/>
      <c r="GSW705" s="121"/>
      <c r="GSX705" s="121"/>
      <c r="GSY705" s="121"/>
      <c r="GSZ705" s="121"/>
      <c r="GTA705" s="121"/>
      <c r="GTB705" s="121"/>
      <c r="GTC705" s="121"/>
      <c r="GTD705" s="121"/>
      <c r="GTE705" s="121"/>
      <c r="GTF705" s="121"/>
      <c r="GTG705" s="121"/>
      <c r="GTH705" s="121"/>
      <c r="GTI705" s="121"/>
      <c r="GTJ705" s="121"/>
      <c r="GTK705" s="121"/>
      <c r="GTL705" s="121"/>
      <c r="GTM705" s="121"/>
      <c r="GTN705" s="121"/>
      <c r="GTO705" s="121"/>
      <c r="GTP705" s="121"/>
      <c r="GTQ705" s="121"/>
      <c r="GTR705" s="121"/>
      <c r="GTS705" s="121"/>
      <c r="GTT705" s="121"/>
      <c r="GTU705" s="121"/>
      <c r="GTV705" s="121"/>
      <c r="GTW705" s="121"/>
      <c r="GTX705" s="121"/>
      <c r="GTY705" s="121"/>
      <c r="GTZ705" s="121"/>
      <c r="GUA705" s="121"/>
      <c r="GUB705" s="121"/>
      <c r="GUC705" s="121"/>
      <c r="GUD705" s="121"/>
      <c r="GUE705" s="121"/>
      <c r="GUF705" s="121"/>
      <c r="GUG705" s="121"/>
      <c r="GUH705" s="121"/>
      <c r="GUI705" s="121"/>
      <c r="GUJ705" s="121"/>
      <c r="GUK705" s="121"/>
      <c r="GUL705" s="121"/>
      <c r="GUM705" s="121"/>
      <c r="GUN705" s="121"/>
      <c r="GUO705" s="121"/>
      <c r="GUP705" s="121"/>
      <c r="GUQ705" s="121"/>
      <c r="GUR705" s="121"/>
      <c r="GUS705" s="121"/>
      <c r="GUT705" s="121"/>
      <c r="GUU705" s="121"/>
      <c r="GUV705" s="121"/>
      <c r="GUW705" s="121"/>
      <c r="GUX705" s="121"/>
      <c r="GUY705" s="121"/>
      <c r="GUZ705" s="121"/>
      <c r="GVA705" s="121"/>
      <c r="GVB705" s="121"/>
      <c r="GVC705" s="121"/>
      <c r="GVD705" s="121"/>
      <c r="GVE705" s="121"/>
      <c r="GVF705" s="121"/>
      <c r="GVG705" s="121"/>
      <c r="GVH705" s="121"/>
      <c r="GVI705" s="121"/>
      <c r="GVJ705" s="121"/>
      <c r="GVK705" s="121"/>
      <c r="GVL705" s="121"/>
      <c r="GVM705" s="121"/>
      <c r="GVN705" s="121"/>
      <c r="GVO705" s="121"/>
      <c r="GVP705" s="121"/>
      <c r="GVQ705" s="121"/>
      <c r="GVR705" s="121"/>
      <c r="GVS705" s="121"/>
      <c r="GVT705" s="121"/>
      <c r="GVU705" s="121"/>
      <c r="GVV705" s="121"/>
      <c r="GVW705" s="121"/>
      <c r="GVX705" s="121"/>
      <c r="GVY705" s="121"/>
      <c r="GVZ705" s="121"/>
      <c r="GWA705" s="121"/>
      <c r="GWB705" s="121"/>
      <c r="GWC705" s="121"/>
      <c r="GWD705" s="121"/>
      <c r="GWE705" s="121"/>
      <c r="GWF705" s="121"/>
      <c r="GWG705" s="121"/>
      <c r="GWH705" s="121"/>
      <c r="GWI705" s="121"/>
      <c r="GWJ705" s="121"/>
      <c r="GWK705" s="121"/>
      <c r="GWL705" s="121"/>
      <c r="GWM705" s="121"/>
      <c r="GWN705" s="121"/>
      <c r="GWO705" s="121"/>
      <c r="GWP705" s="121"/>
      <c r="GWQ705" s="121"/>
      <c r="GWR705" s="121"/>
      <c r="GWS705" s="121"/>
      <c r="GWT705" s="121"/>
      <c r="GWU705" s="121"/>
      <c r="GWV705" s="121"/>
      <c r="GWW705" s="121"/>
      <c r="GWX705" s="121"/>
      <c r="GWY705" s="121"/>
      <c r="GWZ705" s="121"/>
      <c r="GXA705" s="121"/>
      <c r="GXB705" s="121"/>
      <c r="GXC705" s="121"/>
      <c r="GXD705" s="121"/>
      <c r="GXE705" s="121"/>
      <c r="GXF705" s="121"/>
      <c r="GXG705" s="121"/>
      <c r="GXH705" s="121"/>
      <c r="GXI705" s="121"/>
      <c r="GXJ705" s="121"/>
      <c r="GXK705" s="121"/>
      <c r="GXL705" s="121"/>
      <c r="GXM705" s="121"/>
      <c r="GXN705" s="121"/>
      <c r="GXO705" s="121"/>
      <c r="GXP705" s="121"/>
      <c r="GXQ705" s="121"/>
      <c r="GXR705" s="121"/>
      <c r="GXS705" s="121"/>
      <c r="GXT705" s="121"/>
      <c r="GXU705" s="121"/>
      <c r="GXV705" s="121"/>
      <c r="GXW705" s="121"/>
      <c r="GXX705" s="121"/>
      <c r="GXY705" s="121"/>
      <c r="GXZ705" s="121"/>
      <c r="GYA705" s="121"/>
      <c r="GYB705" s="121"/>
      <c r="GYC705" s="121"/>
      <c r="GYD705" s="121"/>
      <c r="GYE705" s="121"/>
      <c r="GYF705" s="121"/>
      <c r="GYG705" s="121"/>
      <c r="GYH705" s="121"/>
      <c r="GYI705" s="121"/>
      <c r="GYJ705" s="121"/>
      <c r="GYK705" s="121"/>
      <c r="GYL705" s="121"/>
      <c r="GYM705" s="121"/>
      <c r="GYN705" s="121"/>
      <c r="GYO705" s="121"/>
      <c r="GYP705" s="121"/>
      <c r="GYQ705" s="121"/>
      <c r="GYR705" s="121"/>
      <c r="GYS705" s="121"/>
      <c r="GYT705" s="121"/>
      <c r="GYU705" s="121"/>
      <c r="GYV705" s="121"/>
      <c r="GYW705" s="121"/>
      <c r="GYX705" s="121"/>
      <c r="GYY705" s="121"/>
      <c r="GYZ705" s="121"/>
      <c r="GZA705" s="121"/>
      <c r="GZB705" s="121"/>
      <c r="GZC705" s="121"/>
      <c r="GZD705" s="121"/>
      <c r="GZE705" s="121"/>
      <c r="GZF705" s="121"/>
      <c r="GZG705" s="121"/>
      <c r="GZH705" s="121"/>
      <c r="GZI705" s="121"/>
      <c r="GZJ705" s="121"/>
      <c r="GZK705" s="121"/>
      <c r="GZL705" s="121"/>
      <c r="GZM705" s="121"/>
      <c r="GZN705" s="121"/>
      <c r="GZO705" s="121"/>
      <c r="GZP705" s="121"/>
      <c r="GZQ705" s="121"/>
      <c r="GZR705" s="121"/>
      <c r="GZS705" s="121"/>
      <c r="GZT705" s="121"/>
      <c r="GZU705" s="121"/>
      <c r="GZV705" s="121"/>
      <c r="GZW705" s="121"/>
      <c r="GZX705" s="121"/>
      <c r="GZY705" s="121"/>
      <c r="GZZ705" s="121"/>
      <c r="HAA705" s="121"/>
      <c r="HAB705" s="121"/>
      <c r="HAC705" s="121"/>
      <c r="HAD705" s="121"/>
      <c r="HAE705" s="121"/>
      <c r="HAF705" s="121"/>
      <c r="HAG705" s="121"/>
      <c r="HAH705" s="121"/>
      <c r="HAI705" s="121"/>
      <c r="HAJ705" s="121"/>
      <c r="HAK705" s="121"/>
      <c r="HAL705" s="121"/>
      <c r="HAM705" s="121"/>
      <c r="HAN705" s="121"/>
      <c r="HAO705" s="121"/>
      <c r="HAP705" s="121"/>
      <c r="HAQ705" s="121"/>
      <c r="HAR705" s="121"/>
      <c r="HAS705" s="121"/>
      <c r="HAT705" s="121"/>
      <c r="HAU705" s="121"/>
      <c r="HAV705" s="121"/>
      <c r="HAW705" s="121"/>
      <c r="HAX705" s="121"/>
      <c r="HAY705" s="121"/>
      <c r="HAZ705" s="121"/>
      <c r="HBA705" s="121"/>
      <c r="HBB705" s="121"/>
      <c r="HBC705" s="121"/>
      <c r="HBD705" s="121"/>
      <c r="HBE705" s="121"/>
      <c r="HBF705" s="121"/>
      <c r="HBG705" s="121"/>
      <c r="HBH705" s="121"/>
      <c r="HBI705" s="121"/>
      <c r="HBJ705" s="121"/>
      <c r="HBK705" s="121"/>
      <c r="HBL705" s="121"/>
      <c r="HBM705" s="121"/>
      <c r="HBN705" s="121"/>
      <c r="HBO705" s="121"/>
      <c r="HBP705" s="121"/>
      <c r="HBQ705" s="121"/>
      <c r="HBR705" s="121"/>
      <c r="HBS705" s="121"/>
      <c r="HBT705" s="121"/>
      <c r="HBU705" s="121"/>
      <c r="HBV705" s="121"/>
      <c r="HBW705" s="121"/>
      <c r="HBX705" s="121"/>
      <c r="HBY705" s="121"/>
      <c r="HBZ705" s="121"/>
      <c r="HCA705" s="121"/>
      <c r="HCB705" s="121"/>
      <c r="HCC705" s="121"/>
      <c r="HCD705" s="121"/>
      <c r="HCE705" s="121"/>
      <c r="HCF705" s="121"/>
      <c r="HCG705" s="121"/>
      <c r="HCH705" s="121"/>
      <c r="HCI705" s="121"/>
      <c r="HCJ705" s="121"/>
      <c r="HCK705" s="121"/>
      <c r="HCL705" s="121"/>
      <c r="HCM705" s="121"/>
      <c r="HCN705" s="121"/>
      <c r="HCO705" s="121"/>
      <c r="HCP705" s="121"/>
      <c r="HCQ705" s="121"/>
      <c r="HCR705" s="121"/>
      <c r="HCS705" s="121"/>
      <c r="HCT705" s="121"/>
      <c r="HCU705" s="121"/>
      <c r="HCV705" s="121"/>
      <c r="HCW705" s="121"/>
      <c r="HCX705" s="121"/>
      <c r="HCY705" s="121"/>
      <c r="HCZ705" s="121"/>
      <c r="HDA705" s="121"/>
      <c r="HDB705" s="121"/>
      <c r="HDC705" s="121"/>
      <c r="HDD705" s="121"/>
      <c r="HDE705" s="121"/>
      <c r="HDF705" s="121"/>
      <c r="HDG705" s="121"/>
      <c r="HDH705" s="121"/>
      <c r="HDI705" s="121"/>
      <c r="HDJ705" s="121"/>
      <c r="HDK705" s="121"/>
      <c r="HDL705" s="121"/>
      <c r="HDM705" s="121"/>
      <c r="HDN705" s="121"/>
      <c r="HDO705" s="121"/>
      <c r="HDP705" s="121"/>
      <c r="HDQ705" s="121"/>
      <c r="HDR705" s="121"/>
      <c r="HDS705" s="121"/>
      <c r="HDT705" s="121"/>
      <c r="HDU705" s="121"/>
      <c r="HDV705" s="121"/>
      <c r="HDW705" s="121"/>
      <c r="HDX705" s="121"/>
      <c r="HDY705" s="121"/>
      <c r="HDZ705" s="121"/>
      <c r="HEA705" s="121"/>
      <c r="HEB705" s="121"/>
      <c r="HEC705" s="121"/>
      <c r="HED705" s="121"/>
      <c r="HEE705" s="121"/>
      <c r="HEF705" s="121"/>
      <c r="HEG705" s="121"/>
      <c r="HEH705" s="121"/>
      <c r="HEI705" s="121"/>
      <c r="HEJ705" s="121"/>
      <c r="HEK705" s="121"/>
      <c r="HEL705" s="121"/>
      <c r="HEM705" s="121"/>
      <c r="HEN705" s="121"/>
      <c r="HEO705" s="121"/>
      <c r="HEP705" s="121"/>
      <c r="HEQ705" s="121"/>
      <c r="HER705" s="121"/>
      <c r="HES705" s="121"/>
      <c r="HET705" s="121"/>
      <c r="HEU705" s="121"/>
      <c r="HEV705" s="121"/>
      <c r="HEW705" s="121"/>
      <c r="HEX705" s="121"/>
      <c r="HEY705" s="121"/>
      <c r="HEZ705" s="121"/>
      <c r="HFA705" s="121"/>
      <c r="HFB705" s="121"/>
      <c r="HFC705" s="121"/>
      <c r="HFD705" s="121"/>
      <c r="HFE705" s="121"/>
      <c r="HFF705" s="121"/>
      <c r="HFG705" s="121"/>
      <c r="HFH705" s="121"/>
      <c r="HFI705" s="121"/>
      <c r="HFJ705" s="121"/>
      <c r="HFK705" s="121"/>
      <c r="HFL705" s="121"/>
      <c r="HFM705" s="121"/>
      <c r="HFN705" s="121"/>
      <c r="HFO705" s="121"/>
      <c r="HFP705" s="121"/>
      <c r="HFQ705" s="121"/>
      <c r="HFR705" s="121"/>
      <c r="HFS705" s="121"/>
      <c r="HFT705" s="121"/>
      <c r="HFU705" s="121"/>
      <c r="HFV705" s="121"/>
      <c r="HFW705" s="121"/>
      <c r="HFX705" s="121"/>
      <c r="HFY705" s="121"/>
      <c r="HFZ705" s="121"/>
      <c r="HGA705" s="121"/>
      <c r="HGB705" s="121"/>
      <c r="HGC705" s="121"/>
      <c r="HGD705" s="121"/>
      <c r="HGE705" s="121"/>
      <c r="HGF705" s="121"/>
      <c r="HGG705" s="121"/>
      <c r="HGH705" s="121"/>
      <c r="HGI705" s="121"/>
      <c r="HGJ705" s="121"/>
      <c r="HGK705" s="121"/>
      <c r="HGL705" s="121"/>
      <c r="HGM705" s="121"/>
      <c r="HGN705" s="121"/>
      <c r="HGO705" s="121"/>
      <c r="HGP705" s="121"/>
      <c r="HGQ705" s="121"/>
      <c r="HGR705" s="121"/>
      <c r="HGS705" s="121"/>
      <c r="HGT705" s="121"/>
      <c r="HGU705" s="121"/>
      <c r="HGV705" s="121"/>
      <c r="HGW705" s="121"/>
      <c r="HGX705" s="121"/>
      <c r="HGY705" s="121"/>
      <c r="HGZ705" s="121"/>
      <c r="HHA705" s="121"/>
      <c r="HHB705" s="121"/>
      <c r="HHC705" s="121"/>
      <c r="HHD705" s="121"/>
      <c r="HHE705" s="121"/>
      <c r="HHF705" s="121"/>
      <c r="HHG705" s="121"/>
      <c r="HHH705" s="121"/>
      <c r="HHI705" s="121"/>
      <c r="HHJ705" s="121"/>
      <c r="HHK705" s="121"/>
      <c r="HHL705" s="121"/>
      <c r="HHM705" s="121"/>
      <c r="HHN705" s="121"/>
      <c r="HHO705" s="121"/>
      <c r="HHP705" s="121"/>
      <c r="HHQ705" s="121"/>
      <c r="HHR705" s="121"/>
      <c r="HHS705" s="121"/>
      <c r="HHT705" s="121"/>
      <c r="HHU705" s="121"/>
      <c r="HHV705" s="121"/>
      <c r="HHW705" s="121"/>
      <c r="HHX705" s="121"/>
      <c r="HHY705" s="121"/>
      <c r="HHZ705" s="121"/>
      <c r="HIA705" s="121"/>
      <c r="HIB705" s="121"/>
      <c r="HIC705" s="121"/>
      <c r="HID705" s="121"/>
      <c r="HIE705" s="121"/>
      <c r="HIF705" s="121"/>
      <c r="HIG705" s="121"/>
      <c r="HIH705" s="121"/>
      <c r="HII705" s="121"/>
      <c r="HIJ705" s="121"/>
      <c r="HIK705" s="121"/>
      <c r="HIL705" s="121"/>
      <c r="HIM705" s="121"/>
      <c r="HIN705" s="121"/>
      <c r="HIO705" s="121"/>
      <c r="HIP705" s="121"/>
      <c r="HIQ705" s="121"/>
      <c r="HIR705" s="121"/>
      <c r="HIS705" s="121"/>
      <c r="HIT705" s="121"/>
      <c r="HIU705" s="121"/>
      <c r="HIV705" s="121"/>
      <c r="HIW705" s="121"/>
      <c r="HIX705" s="121"/>
      <c r="HIY705" s="121"/>
      <c r="HIZ705" s="121"/>
      <c r="HJA705" s="121"/>
      <c r="HJB705" s="121"/>
      <c r="HJC705" s="121"/>
      <c r="HJD705" s="121"/>
      <c r="HJE705" s="121"/>
      <c r="HJF705" s="121"/>
      <c r="HJG705" s="121"/>
      <c r="HJH705" s="121"/>
      <c r="HJI705" s="121"/>
      <c r="HJJ705" s="121"/>
      <c r="HJK705" s="121"/>
      <c r="HJL705" s="121"/>
      <c r="HJM705" s="121"/>
      <c r="HJN705" s="121"/>
      <c r="HJO705" s="121"/>
      <c r="HJP705" s="121"/>
      <c r="HJQ705" s="121"/>
      <c r="HJR705" s="121"/>
      <c r="HJS705" s="121"/>
      <c r="HJT705" s="121"/>
      <c r="HJU705" s="121"/>
      <c r="HJV705" s="121"/>
      <c r="HJW705" s="121"/>
      <c r="HJX705" s="121"/>
      <c r="HJY705" s="121"/>
      <c r="HJZ705" s="121"/>
      <c r="HKA705" s="121"/>
      <c r="HKB705" s="121"/>
      <c r="HKC705" s="121"/>
      <c r="HKD705" s="121"/>
      <c r="HKE705" s="121"/>
      <c r="HKF705" s="121"/>
      <c r="HKG705" s="121"/>
      <c r="HKH705" s="121"/>
      <c r="HKI705" s="121"/>
      <c r="HKJ705" s="121"/>
      <c r="HKK705" s="121"/>
      <c r="HKL705" s="121"/>
      <c r="HKM705" s="121"/>
      <c r="HKN705" s="121"/>
      <c r="HKO705" s="121"/>
      <c r="HKP705" s="121"/>
      <c r="HKQ705" s="121"/>
      <c r="HKR705" s="121"/>
      <c r="HKS705" s="121"/>
      <c r="HKT705" s="121"/>
      <c r="HKU705" s="121"/>
      <c r="HKV705" s="121"/>
      <c r="HKW705" s="121"/>
      <c r="HKX705" s="121"/>
      <c r="HKY705" s="121"/>
      <c r="HKZ705" s="121"/>
      <c r="HLA705" s="121"/>
      <c r="HLB705" s="121"/>
      <c r="HLC705" s="121"/>
      <c r="HLD705" s="121"/>
      <c r="HLE705" s="121"/>
      <c r="HLF705" s="121"/>
      <c r="HLG705" s="121"/>
      <c r="HLH705" s="121"/>
      <c r="HLI705" s="121"/>
      <c r="HLJ705" s="121"/>
      <c r="HLK705" s="121"/>
      <c r="HLL705" s="121"/>
      <c r="HLM705" s="121"/>
      <c r="HLN705" s="121"/>
      <c r="HLO705" s="121"/>
      <c r="HLP705" s="121"/>
      <c r="HLQ705" s="121"/>
      <c r="HLR705" s="121"/>
      <c r="HLS705" s="121"/>
      <c r="HLT705" s="121"/>
      <c r="HLU705" s="121"/>
      <c r="HLV705" s="121"/>
      <c r="HLW705" s="121"/>
      <c r="HLX705" s="121"/>
      <c r="HLY705" s="121"/>
      <c r="HLZ705" s="121"/>
      <c r="HMA705" s="121"/>
      <c r="HMB705" s="121"/>
      <c r="HMC705" s="121"/>
      <c r="HMD705" s="121"/>
      <c r="HME705" s="121"/>
      <c r="HMF705" s="121"/>
      <c r="HMG705" s="121"/>
      <c r="HMH705" s="121"/>
      <c r="HMI705" s="121"/>
      <c r="HMJ705" s="121"/>
      <c r="HMK705" s="121"/>
      <c r="HML705" s="121"/>
      <c r="HMM705" s="121"/>
      <c r="HMN705" s="121"/>
      <c r="HMO705" s="121"/>
      <c r="HMP705" s="121"/>
      <c r="HMQ705" s="121"/>
      <c r="HMR705" s="121"/>
      <c r="HMS705" s="121"/>
      <c r="HMT705" s="121"/>
      <c r="HMU705" s="121"/>
      <c r="HMV705" s="121"/>
      <c r="HMW705" s="121"/>
      <c r="HMX705" s="121"/>
      <c r="HMY705" s="121"/>
      <c r="HMZ705" s="121"/>
      <c r="HNA705" s="121"/>
      <c r="HNB705" s="121"/>
      <c r="HNC705" s="121"/>
      <c r="HND705" s="121"/>
      <c r="HNE705" s="121"/>
      <c r="HNF705" s="121"/>
      <c r="HNG705" s="121"/>
      <c r="HNH705" s="121"/>
      <c r="HNI705" s="121"/>
      <c r="HNJ705" s="121"/>
      <c r="HNK705" s="121"/>
      <c r="HNL705" s="121"/>
      <c r="HNM705" s="121"/>
      <c r="HNN705" s="121"/>
      <c r="HNO705" s="121"/>
      <c r="HNP705" s="121"/>
      <c r="HNQ705" s="121"/>
      <c r="HNR705" s="121"/>
      <c r="HNS705" s="121"/>
      <c r="HNT705" s="121"/>
      <c r="HNU705" s="121"/>
      <c r="HNV705" s="121"/>
      <c r="HNW705" s="121"/>
      <c r="HNX705" s="121"/>
      <c r="HNY705" s="121"/>
      <c r="HNZ705" s="121"/>
      <c r="HOA705" s="121"/>
      <c r="HOB705" s="121"/>
      <c r="HOC705" s="121"/>
      <c r="HOD705" s="121"/>
      <c r="HOE705" s="121"/>
      <c r="HOF705" s="121"/>
      <c r="HOG705" s="121"/>
      <c r="HOH705" s="121"/>
      <c r="HOI705" s="121"/>
      <c r="HOJ705" s="121"/>
      <c r="HOK705" s="121"/>
      <c r="HOL705" s="121"/>
      <c r="HOM705" s="121"/>
      <c r="HON705" s="121"/>
      <c r="HOO705" s="121"/>
      <c r="HOP705" s="121"/>
      <c r="HOQ705" s="121"/>
      <c r="HOR705" s="121"/>
      <c r="HOS705" s="121"/>
      <c r="HOT705" s="121"/>
      <c r="HOU705" s="121"/>
      <c r="HOV705" s="121"/>
      <c r="HOW705" s="121"/>
      <c r="HOX705" s="121"/>
      <c r="HOY705" s="121"/>
      <c r="HOZ705" s="121"/>
      <c r="HPA705" s="121"/>
      <c r="HPB705" s="121"/>
      <c r="HPC705" s="121"/>
      <c r="HPD705" s="121"/>
      <c r="HPE705" s="121"/>
      <c r="HPF705" s="121"/>
      <c r="HPG705" s="121"/>
      <c r="HPH705" s="121"/>
      <c r="HPI705" s="121"/>
      <c r="HPJ705" s="121"/>
      <c r="HPK705" s="121"/>
      <c r="HPL705" s="121"/>
      <c r="HPM705" s="121"/>
      <c r="HPN705" s="121"/>
      <c r="HPO705" s="121"/>
      <c r="HPP705" s="121"/>
      <c r="HPQ705" s="121"/>
      <c r="HPR705" s="121"/>
      <c r="HPS705" s="121"/>
      <c r="HPT705" s="121"/>
      <c r="HPU705" s="121"/>
      <c r="HPV705" s="121"/>
      <c r="HPW705" s="121"/>
      <c r="HPX705" s="121"/>
      <c r="HPY705" s="121"/>
      <c r="HPZ705" s="121"/>
      <c r="HQA705" s="121"/>
      <c r="HQB705" s="121"/>
      <c r="HQC705" s="121"/>
      <c r="HQD705" s="121"/>
      <c r="HQE705" s="121"/>
      <c r="HQF705" s="121"/>
      <c r="HQG705" s="121"/>
      <c r="HQH705" s="121"/>
      <c r="HQI705" s="121"/>
      <c r="HQJ705" s="121"/>
      <c r="HQK705" s="121"/>
      <c r="HQL705" s="121"/>
      <c r="HQM705" s="121"/>
      <c r="HQN705" s="121"/>
      <c r="HQO705" s="121"/>
      <c r="HQP705" s="121"/>
      <c r="HQQ705" s="121"/>
      <c r="HQR705" s="121"/>
      <c r="HQS705" s="121"/>
      <c r="HQT705" s="121"/>
      <c r="HQU705" s="121"/>
      <c r="HQV705" s="121"/>
      <c r="HQW705" s="121"/>
      <c r="HQX705" s="121"/>
      <c r="HQY705" s="121"/>
      <c r="HQZ705" s="121"/>
      <c r="HRA705" s="121"/>
      <c r="HRB705" s="121"/>
      <c r="HRC705" s="121"/>
      <c r="HRD705" s="121"/>
      <c r="HRE705" s="121"/>
      <c r="HRF705" s="121"/>
      <c r="HRG705" s="121"/>
      <c r="HRH705" s="121"/>
      <c r="HRI705" s="121"/>
      <c r="HRJ705" s="121"/>
      <c r="HRK705" s="121"/>
      <c r="HRL705" s="121"/>
      <c r="HRM705" s="121"/>
      <c r="HRN705" s="121"/>
      <c r="HRO705" s="121"/>
      <c r="HRP705" s="121"/>
      <c r="HRQ705" s="121"/>
      <c r="HRR705" s="121"/>
      <c r="HRS705" s="121"/>
      <c r="HRT705" s="121"/>
      <c r="HRU705" s="121"/>
      <c r="HRV705" s="121"/>
      <c r="HRW705" s="121"/>
      <c r="HRX705" s="121"/>
      <c r="HRY705" s="121"/>
      <c r="HRZ705" s="121"/>
      <c r="HSA705" s="121"/>
      <c r="HSB705" s="121"/>
      <c r="HSC705" s="121"/>
      <c r="HSD705" s="121"/>
      <c r="HSE705" s="121"/>
      <c r="HSF705" s="121"/>
      <c r="HSG705" s="121"/>
      <c r="HSH705" s="121"/>
      <c r="HSI705" s="121"/>
      <c r="HSJ705" s="121"/>
      <c r="HSK705" s="121"/>
      <c r="HSL705" s="121"/>
      <c r="HSM705" s="121"/>
      <c r="HSN705" s="121"/>
      <c r="HSO705" s="121"/>
      <c r="HSP705" s="121"/>
      <c r="HSQ705" s="121"/>
      <c r="HSR705" s="121"/>
      <c r="HSS705" s="121"/>
      <c r="HST705" s="121"/>
      <c r="HSU705" s="121"/>
      <c r="HSV705" s="121"/>
      <c r="HSW705" s="121"/>
      <c r="HSX705" s="121"/>
      <c r="HSY705" s="121"/>
      <c r="HSZ705" s="121"/>
      <c r="HTA705" s="121"/>
      <c r="HTB705" s="121"/>
      <c r="HTC705" s="121"/>
      <c r="HTD705" s="121"/>
      <c r="HTE705" s="121"/>
      <c r="HTF705" s="121"/>
      <c r="HTG705" s="121"/>
      <c r="HTH705" s="121"/>
      <c r="HTI705" s="121"/>
      <c r="HTJ705" s="121"/>
      <c r="HTK705" s="121"/>
      <c r="HTL705" s="121"/>
      <c r="HTM705" s="121"/>
      <c r="HTN705" s="121"/>
      <c r="HTO705" s="121"/>
      <c r="HTP705" s="121"/>
      <c r="HTQ705" s="121"/>
      <c r="HTR705" s="121"/>
      <c r="HTS705" s="121"/>
      <c r="HTT705" s="121"/>
      <c r="HTU705" s="121"/>
      <c r="HTV705" s="121"/>
      <c r="HTW705" s="121"/>
      <c r="HTX705" s="121"/>
      <c r="HTY705" s="121"/>
      <c r="HTZ705" s="121"/>
      <c r="HUA705" s="121"/>
      <c r="HUB705" s="121"/>
      <c r="HUC705" s="121"/>
      <c r="HUD705" s="121"/>
      <c r="HUE705" s="121"/>
      <c r="HUF705" s="121"/>
      <c r="HUG705" s="121"/>
      <c r="HUH705" s="121"/>
      <c r="HUI705" s="121"/>
      <c r="HUJ705" s="121"/>
      <c r="HUK705" s="121"/>
      <c r="HUL705" s="121"/>
      <c r="HUM705" s="121"/>
      <c r="HUN705" s="121"/>
      <c r="HUO705" s="121"/>
      <c r="HUP705" s="121"/>
      <c r="HUQ705" s="121"/>
      <c r="HUR705" s="121"/>
      <c r="HUS705" s="121"/>
      <c r="HUT705" s="121"/>
      <c r="HUU705" s="121"/>
      <c r="HUV705" s="121"/>
      <c r="HUW705" s="121"/>
      <c r="HUX705" s="121"/>
      <c r="HUY705" s="121"/>
      <c r="HUZ705" s="121"/>
      <c r="HVA705" s="121"/>
      <c r="HVB705" s="121"/>
      <c r="HVC705" s="121"/>
      <c r="HVD705" s="121"/>
      <c r="HVE705" s="121"/>
      <c r="HVF705" s="121"/>
      <c r="HVG705" s="121"/>
      <c r="HVH705" s="121"/>
      <c r="HVI705" s="121"/>
      <c r="HVJ705" s="121"/>
      <c r="HVK705" s="121"/>
      <c r="HVL705" s="121"/>
      <c r="HVM705" s="121"/>
      <c r="HVN705" s="121"/>
      <c r="HVO705" s="121"/>
      <c r="HVP705" s="121"/>
      <c r="HVQ705" s="121"/>
      <c r="HVR705" s="121"/>
      <c r="HVS705" s="121"/>
      <c r="HVT705" s="121"/>
      <c r="HVU705" s="121"/>
      <c r="HVV705" s="121"/>
      <c r="HVW705" s="121"/>
      <c r="HVX705" s="121"/>
      <c r="HVY705" s="121"/>
      <c r="HVZ705" s="121"/>
      <c r="HWA705" s="121"/>
      <c r="HWB705" s="121"/>
      <c r="HWC705" s="121"/>
      <c r="HWD705" s="121"/>
      <c r="HWE705" s="121"/>
      <c r="HWF705" s="121"/>
      <c r="HWG705" s="121"/>
      <c r="HWH705" s="121"/>
      <c r="HWI705" s="121"/>
      <c r="HWJ705" s="121"/>
      <c r="HWK705" s="121"/>
      <c r="HWL705" s="121"/>
      <c r="HWM705" s="121"/>
      <c r="HWN705" s="121"/>
      <c r="HWO705" s="121"/>
      <c r="HWP705" s="121"/>
      <c r="HWQ705" s="121"/>
      <c r="HWR705" s="121"/>
      <c r="HWS705" s="121"/>
      <c r="HWT705" s="121"/>
      <c r="HWU705" s="121"/>
      <c r="HWV705" s="121"/>
      <c r="HWW705" s="121"/>
      <c r="HWX705" s="121"/>
      <c r="HWY705" s="121"/>
      <c r="HWZ705" s="121"/>
      <c r="HXA705" s="121"/>
      <c r="HXB705" s="121"/>
      <c r="HXC705" s="121"/>
      <c r="HXD705" s="121"/>
      <c r="HXE705" s="121"/>
      <c r="HXF705" s="121"/>
      <c r="HXG705" s="121"/>
      <c r="HXH705" s="121"/>
      <c r="HXI705" s="121"/>
      <c r="HXJ705" s="121"/>
      <c r="HXK705" s="121"/>
      <c r="HXL705" s="121"/>
      <c r="HXM705" s="121"/>
      <c r="HXN705" s="121"/>
      <c r="HXO705" s="121"/>
      <c r="HXP705" s="121"/>
      <c r="HXQ705" s="121"/>
      <c r="HXR705" s="121"/>
      <c r="HXS705" s="121"/>
      <c r="HXT705" s="121"/>
      <c r="HXU705" s="121"/>
      <c r="HXV705" s="121"/>
      <c r="HXW705" s="121"/>
      <c r="HXX705" s="121"/>
      <c r="HXY705" s="121"/>
      <c r="HXZ705" s="121"/>
      <c r="HYA705" s="121"/>
      <c r="HYB705" s="121"/>
      <c r="HYC705" s="121"/>
      <c r="HYD705" s="121"/>
      <c r="HYE705" s="121"/>
      <c r="HYF705" s="121"/>
      <c r="HYG705" s="121"/>
      <c r="HYH705" s="121"/>
      <c r="HYI705" s="121"/>
      <c r="HYJ705" s="121"/>
      <c r="HYK705" s="121"/>
      <c r="HYL705" s="121"/>
      <c r="HYM705" s="121"/>
      <c r="HYN705" s="121"/>
      <c r="HYO705" s="121"/>
      <c r="HYP705" s="121"/>
      <c r="HYQ705" s="121"/>
      <c r="HYR705" s="121"/>
      <c r="HYS705" s="121"/>
      <c r="HYT705" s="121"/>
      <c r="HYU705" s="121"/>
      <c r="HYV705" s="121"/>
      <c r="HYW705" s="121"/>
      <c r="HYX705" s="121"/>
      <c r="HYY705" s="121"/>
      <c r="HYZ705" s="121"/>
      <c r="HZA705" s="121"/>
      <c r="HZB705" s="121"/>
      <c r="HZC705" s="121"/>
      <c r="HZD705" s="121"/>
      <c r="HZE705" s="121"/>
      <c r="HZF705" s="121"/>
      <c r="HZG705" s="121"/>
      <c r="HZH705" s="121"/>
      <c r="HZI705" s="121"/>
      <c r="HZJ705" s="121"/>
      <c r="HZK705" s="121"/>
      <c r="HZL705" s="121"/>
      <c r="HZM705" s="121"/>
      <c r="HZN705" s="121"/>
      <c r="HZO705" s="121"/>
      <c r="HZP705" s="121"/>
      <c r="HZQ705" s="121"/>
      <c r="HZR705" s="121"/>
      <c r="HZS705" s="121"/>
      <c r="HZT705" s="121"/>
      <c r="HZU705" s="121"/>
      <c r="HZV705" s="121"/>
      <c r="HZW705" s="121"/>
      <c r="HZX705" s="121"/>
      <c r="HZY705" s="121"/>
      <c r="HZZ705" s="121"/>
      <c r="IAA705" s="121"/>
      <c r="IAB705" s="121"/>
      <c r="IAC705" s="121"/>
      <c r="IAD705" s="121"/>
      <c r="IAE705" s="121"/>
      <c r="IAF705" s="121"/>
      <c r="IAG705" s="121"/>
      <c r="IAH705" s="121"/>
      <c r="IAI705" s="121"/>
      <c r="IAJ705" s="121"/>
      <c r="IAK705" s="121"/>
      <c r="IAL705" s="121"/>
      <c r="IAM705" s="121"/>
      <c r="IAN705" s="121"/>
      <c r="IAO705" s="121"/>
      <c r="IAP705" s="121"/>
      <c r="IAQ705" s="121"/>
      <c r="IAR705" s="121"/>
      <c r="IAS705" s="121"/>
      <c r="IAT705" s="121"/>
      <c r="IAU705" s="121"/>
      <c r="IAV705" s="121"/>
      <c r="IAW705" s="121"/>
      <c r="IAX705" s="121"/>
      <c r="IAY705" s="121"/>
      <c r="IAZ705" s="121"/>
      <c r="IBA705" s="121"/>
      <c r="IBB705" s="121"/>
      <c r="IBC705" s="121"/>
      <c r="IBD705" s="121"/>
      <c r="IBE705" s="121"/>
      <c r="IBF705" s="121"/>
      <c r="IBG705" s="121"/>
      <c r="IBH705" s="121"/>
      <c r="IBI705" s="121"/>
      <c r="IBJ705" s="121"/>
      <c r="IBK705" s="121"/>
      <c r="IBL705" s="121"/>
      <c r="IBM705" s="121"/>
      <c r="IBN705" s="121"/>
      <c r="IBO705" s="121"/>
      <c r="IBP705" s="121"/>
      <c r="IBQ705" s="121"/>
      <c r="IBR705" s="121"/>
      <c r="IBS705" s="121"/>
      <c r="IBT705" s="121"/>
      <c r="IBU705" s="121"/>
      <c r="IBV705" s="121"/>
      <c r="IBW705" s="121"/>
      <c r="IBX705" s="121"/>
      <c r="IBY705" s="121"/>
      <c r="IBZ705" s="121"/>
      <c r="ICA705" s="121"/>
      <c r="ICB705" s="121"/>
      <c r="ICC705" s="121"/>
      <c r="ICD705" s="121"/>
      <c r="ICE705" s="121"/>
      <c r="ICF705" s="121"/>
      <c r="ICG705" s="121"/>
      <c r="ICH705" s="121"/>
      <c r="ICI705" s="121"/>
      <c r="ICJ705" s="121"/>
      <c r="ICK705" s="121"/>
      <c r="ICL705" s="121"/>
      <c r="ICM705" s="121"/>
      <c r="ICN705" s="121"/>
      <c r="ICO705" s="121"/>
      <c r="ICP705" s="121"/>
      <c r="ICQ705" s="121"/>
      <c r="ICR705" s="121"/>
      <c r="ICS705" s="121"/>
      <c r="ICT705" s="121"/>
      <c r="ICU705" s="121"/>
      <c r="ICV705" s="121"/>
      <c r="ICW705" s="121"/>
      <c r="ICX705" s="121"/>
      <c r="ICY705" s="121"/>
      <c r="ICZ705" s="121"/>
      <c r="IDA705" s="121"/>
      <c r="IDB705" s="121"/>
      <c r="IDC705" s="121"/>
      <c r="IDD705" s="121"/>
      <c r="IDE705" s="121"/>
      <c r="IDF705" s="121"/>
      <c r="IDG705" s="121"/>
      <c r="IDH705" s="121"/>
      <c r="IDI705" s="121"/>
      <c r="IDJ705" s="121"/>
      <c r="IDK705" s="121"/>
      <c r="IDL705" s="121"/>
      <c r="IDM705" s="121"/>
      <c r="IDN705" s="121"/>
      <c r="IDO705" s="121"/>
      <c r="IDP705" s="121"/>
      <c r="IDQ705" s="121"/>
      <c r="IDR705" s="121"/>
      <c r="IDS705" s="121"/>
      <c r="IDT705" s="121"/>
      <c r="IDU705" s="121"/>
      <c r="IDV705" s="121"/>
      <c r="IDW705" s="121"/>
      <c r="IDX705" s="121"/>
      <c r="IDY705" s="121"/>
      <c r="IDZ705" s="121"/>
      <c r="IEA705" s="121"/>
      <c r="IEB705" s="121"/>
      <c r="IEC705" s="121"/>
      <c r="IED705" s="121"/>
      <c r="IEE705" s="121"/>
      <c r="IEF705" s="121"/>
      <c r="IEG705" s="121"/>
      <c r="IEH705" s="121"/>
      <c r="IEI705" s="121"/>
      <c r="IEJ705" s="121"/>
      <c r="IEK705" s="121"/>
      <c r="IEL705" s="121"/>
      <c r="IEM705" s="121"/>
      <c r="IEN705" s="121"/>
      <c r="IEO705" s="121"/>
      <c r="IEP705" s="121"/>
      <c r="IEQ705" s="121"/>
      <c r="IER705" s="121"/>
      <c r="IES705" s="121"/>
      <c r="IET705" s="121"/>
      <c r="IEU705" s="121"/>
      <c r="IEV705" s="121"/>
      <c r="IEW705" s="121"/>
      <c r="IEX705" s="121"/>
      <c r="IEY705" s="121"/>
      <c r="IEZ705" s="121"/>
      <c r="IFA705" s="121"/>
      <c r="IFB705" s="121"/>
      <c r="IFC705" s="121"/>
      <c r="IFD705" s="121"/>
      <c r="IFE705" s="121"/>
      <c r="IFF705" s="121"/>
      <c r="IFG705" s="121"/>
      <c r="IFH705" s="121"/>
      <c r="IFI705" s="121"/>
      <c r="IFJ705" s="121"/>
      <c r="IFK705" s="121"/>
      <c r="IFL705" s="121"/>
      <c r="IFM705" s="121"/>
      <c r="IFN705" s="121"/>
      <c r="IFO705" s="121"/>
      <c r="IFP705" s="121"/>
      <c r="IFQ705" s="121"/>
      <c r="IFR705" s="121"/>
      <c r="IFS705" s="121"/>
      <c r="IFT705" s="121"/>
      <c r="IFU705" s="121"/>
      <c r="IFV705" s="121"/>
      <c r="IFW705" s="121"/>
      <c r="IFX705" s="121"/>
      <c r="IFY705" s="121"/>
      <c r="IFZ705" s="121"/>
      <c r="IGA705" s="121"/>
      <c r="IGB705" s="121"/>
      <c r="IGC705" s="121"/>
      <c r="IGD705" s="121"/>
      <c r="IGE705" s="121"/>
      <c r="IGF705" s="121"/>
      <c r="IGG705" s="121"/>
      <c r="IGH705" s="121"/>
      <c r="IGI705" s="121"/>
      <c r="IGJ705" s="121"/>
      <c r="IGK705" s="121"/>
      <c r="IGL705" s="121"/>
      <c r="IGM705" s="121"/>
      <c r="IGN705" s="121"/>
      <c r="IGO705" s="121"/>
      <c r="IGP705" s="121"/>
      <c r="IGQ705" s="121"/>
      <c r="IGR705" s="121"/>
      <c r="IGS705" s="121"/>
      <c r="IGT705" s="121"/>
      <c r="IGU705" s="121"/>
      <c r="IGV705" s="121"/>
      <c r="IGW705" s="121"/>
      <c r="IGX705" s="121"/>
      <c r="IGY705" s="121"/>
      <c r="IGZ705" s="121"/>
      <c r="IHA705" s="121"/>
      <c r="IHB705" s="121"/>
      <c r="IHC705" s="121"/>
      <c r="IHD705" s="121"/>
      <c r="IHE705" s="121"/>
      <c r="IHF705" s="121"/>
      <c r="IHG705" s="121"/>
      <c r="IHH705" s="121"/>
      <c r="IHI705" s="121"/>
      <c r="IHJ705" s="121"/>
      <c r="IHK705" s="121"/>
      <c r="IHL705" s="121"/>
      <c r="IHM705" s="121"/>
      <c r="IHN705" s="121"/>
      <c r="IHO705" s="121"/>
      <c r="IHP705" s="121"/>
      <c r="IHQ705" s="121"/>
      <c r="IHR705" s="121"/>
      <c r="IHS705" s="121"/>
      <c r="IHT705" s="121"/>
      <c r="IHU705" s="121"/>
      <c r="IHV705" s="121"/>
      <c r="IHW705" s="121"/>
      <c r="IHX705" s="121"/>
      <c r="IHY705" s="121"/>
      <c r="IHZ705" s="121"/>
      <c r="IIA705" s="121"/>
      <c r="IIB705" s="121"/>
      <c r="IIC705" s="121"/>
      <c r="IID705" s="121"/>
      <c r="IIE705" s="121"/>
      <c r="IIF705" s="121"/>
      <c r="IIG705" s="121"/>
      <c r="IIH705" s="121"/>
      <c r="III705" s="121"/>
      <c r="IIJ705" s="121"/>
      <c r="IIK705" s="121"/>
      <c r="IIL705" s="121"/>
      <c r="IIM705" s="121"/>
      <c r="IIN705" s="121"/>
      <c r="IIO705" s="121"/>
      <c r="IIP705" s="121"/>
      <c r="IIQ705" s="121"/>
      <c r="IIR705" s="121"/>
      <c r="IIS705" s="121"/>
      <c r="IIT705" s="121"/>
      <c r="IIU705" s="121"/>
      <c r="IIV705" s="121"/>
      <c r="IIW705" s="121"/>
      <c r="IIX705" s="121"/>
      <c r="IIY705" s="121"/>
      <c r="IIZ705" s="121"/>
      <c r="IJA705" s="121"/>
      <c r="IJB705" s="121"/>
      <c r="IJC705" s="121"/>
      <c r="IJD705" s="121"/>
      <c r="IJE705" s="121"/>
      <c r="IJF705" s="121"/>
      <c r="IJG705" s="121"/>
      <c r="IJH705" s="121"/>
      <c r="IJI705" s="121"/>
      <c r="IJJ705" s="121"/>
      <c r="IJK705" s="121"/>
      <c r="IJL705" s="121"/>
      <c r="IJM705" s="121"/>
      <c r="IJN705" s="121"/>
      <c r="IJO705" s="121"/>
      <c r="IJP705" s="121"/>
      <c r="IJQ705" s="121"/>
      <c r="IJR705" s="121"/>
      <c r="IJS705" s="121"/>
      <c r="IJT705" s="121"/>
      <c r="IJU705" s="121"/>
      <c r="IJV705" s="121"/>
      <c r="IJW705" s="121"/>
      <c r="IJX705" s="121"/>
      <c r="IJY705" s="121"/>
      <c r="IJZ705" s="121"/>
      <c r="IKA705" s="121"/>
      <c r="IKB705" s="121"/>
      <c r="IKC705" s="121"/>
      <c r="IKD705" s="121"/>
      <c r="IKE705" s="121"/>
      <c r="IKF705" s="121"/>
      <c r="IKG705" s="121"/>
      <c r="IKH705" s="121"/>
      <c r="IKI705" s="121"/>
      <c r="IKJ705" s="121"/>
      <c r="IKK705" s="121"/>
      <c r="IKL705" s="121"/>
      <c r="IKM705" s="121"/>
      <c r="IKN705" s="121"/>
      <c r="IKO705" s="121"/>
      <c r="IKP705" s="121"/>
      <c r="IKQ705" s="121"/>
      <c r="IKR705" s="121"/>
      <c r="IKS705" s="121"/>
      <c r="IKT705" s="121"/>
      <c r="IKU705" s="121"/>
      <c r="IKV705" s="121"/>
      <c r="IKW705" s="121"/>
      <c r="IKX705" s="121"/>
      <c r="IKY705" s="121"/>
      <c r="IKZ705" s="121"/>
      <c r="ILA705" s="121"/>
      <c r="ILB705" s="121"/>
      <c r="ILC705" s="121"/>
      <c r="ILD705" s="121"/>
      <c r="ILE705" s="121"/>
      <c r="ILF705" s="121"/>
      <c r="ILG705" s="121"/>
      <c r="ILH705" s="121"/>
      <c r="ILI705" s="121"/>
      <c r="ILJ705" s="121"/>
      <c r="ILK705" s="121"/>
      <c r="ILL705" s="121"/>
      <c r="ILM705" s="121"/>
      <c r="ILN705" s="121"/>
      <c r="ILO705" s="121"/>
      <c r="ILP705" s="121"/>
      <c r="ILQ705" s="121"/>
      <c r="ILR705" s="121"/>
      <c r="ILS705" s="121"/>
      <c r="ILT705" s="121"/>
      <c r="ILU705" s="121"/>
      <c r="ILV705" s="121"/>
      <c r="ILW705" s="121"/>
      <c r="ILX705" s="121"/>
      <c r="ILY705" s="121"/>
      <c r="ILZ705" s="121"/>
      <c r="IMA705" s="121"/>
      <c r="IMB705" s="121"/>
      <c r="IMC705" s="121"/>
      <c r="IMD705" s="121"/>
      <c r="IME705" s="121"/>
      <c r="IMF705" s="121"/>
      <c r="IMG705" s="121"/>
      <c r="IMH705" s="121"/>
      <c r="IMI705" s="121"/>
      <c r="IMJ705" s="121"/>
      <c r="IMK705" s="121"/>
      <c r="IML705" s="121"/>
      <c r="IMM705" s="121"/>
      <c r="IMN705" s="121"/>
      <c r="IMO705" s="121"/>
      <c r="IMP705" s="121"/>
      <c r="IMQ705" s="121"/>
      <c r="IMR705" s="121"/>
      <c r="IMS705" s="121"/>
      <c r="IMT705" s="121"/>
      <c r="IMU705" s="121"/>
      <c r="IMV705" s="121"/>
      <c r="IMW705" s="121"/>
      <c r="IMX705" s="121"/>
      <c r="IMY705" s="121"/>
      <c r="IMZ705" s="121"/>
      <c r="INA705" s="121"/>
      <c r="INB705" s="121"/>
      <c r="INC705" s="121"/>
      <c r="IND705" s="121"/>
      <c r="INE705" s="121"/>
      <c r="INF705" s="121"/>
      <c r="ING705" s="121"/>
      <c r="INH705" s="121"/>
      <c r="INI705" s="121"/>
      <c r="INJ705" s="121"/>
      <c r="INK705" s="121"/>
      <c r="INL705" s="121"/>
      <c r="INM705" s="121"/>
      <c r="INN705" s="121"/>
      <c r="INO705" s="121"/>
      <c r="INP705" s="121"/>
      <c r="INQ705" s="121"/>
      <c r="INR705" s="121"/>
      <c r="INS705" s="121"/>
      <c r="INT705" s="121"/>
      <c r="INU705" s="121"/>
      <c r="INV705" s="121"/>
      <c r="INW705" s="121"/>
      <c r="INX705" s="121"/>
      <c r="INY705" s="121"/>
      <c r="INZ705" s="121"/>
      <c r="IOA705" s="121"/>
      <c r="IOB705" s="121"/>
      <c r="IOC705" s="121"/>
      <c r="IOD705" s="121"/>
      <c r="IOE705" s="121"/>
      <c r="IOF705" s="121"/>
      <c r="IOG705" s="121"/>
      <c r="IOH705" s="121"/>
      <c r="IOI705" s="121"/>
      <c r="IOJ705" s="121"/>
      <c r="IOK705" s="121"/>
      <c r="IOL705" s="121"/>
      <c r="IOM705" s="121"/>
      <c r="ION705" s="121"/>
      <c r="IOO705" s="121"/>
      <c r="IOP705" s="121"/>
      <c r="IOQ705" s="121"/>
      <c r="IOR705" s="121"/>
      <c r="IOS705" s="121"/>
      <c r="IOT705" s="121"/>
      <c r="IOU705" s="121"/>
      <c r="IOV705" s="121"/>
      <c r="IOW705" s="121"/>
      <c r="IOX705" s="121"/>
      <c r="IOY705" s="121"/>
      <c r="IOZ705" s="121"/>
      <c r="IPA705" s="121"/>
      <c r="IPB705" s="121"/>
      <c r="IPC705" s="121"/>
      <c r="IPD705" s="121"/>
      <c r="IPE705" s="121"/>
      <c r="IPF705" s="121"/>
      <c r="IPG705" s="121"/>
      <c r="IPH705" s="121"/>
      <c r="IPI705" s="121"/>
      <c r="IPJ705" s="121"/>
      <c r="IPK705" s="121"/>
      <c r="IPL705" s="121"/>
      <c r="IPM705" s="121"/>
      <c r="IPN705" s="121"/>
      <c r="IPO705" s="121"/>
      <c r="IPP705" s="121"/>
      <c r="IPQ705" s="121"/>
      <c r="IPR705" s="121"/>
      <c r="IPS705" s="121"/>
      <c r="IPT705" s="121"/>
      <c r="IPU705" s="121"/>
      <c r="IPV705" s="121"/>
      <c r="IPW705" s="121"/>
      <c r="IPX705" s="121"/>
      <c r="IPY705" s="121"/>
      <c r="IPZ705" s="121"/>
      <c r="IQA705" s="121"/>
      <c r="IQB705" s="121"/>
      <c r="IQC705" s="121"/>
      <c r="IQD705" s="121"/>
      <c r="IQE705" s="121"/>
      <c r="IQF705" s="121"/>
      <c r="IQG705" s="121"/>
      <c r="IQH705" s="121"/>
      <c r="IQI705" s="121"/>
      <c r="IQJ705" s="121"/>
      <c r="IQK705" s="121"/>
      <c r="IQL705" s="121"/>
      <c r="IQM705" s="121"/>
      <c r="IQN705" s="121"/>
      <c r="IQO705" s="121"/>
      <c r="IQP705" s="121"/>
      <c r="IQQ705" s="121"/>
      <c r="IQR705" s="121"/>
      <c r="IQS705" s="121"/>
      <c r="IQT705" s="121"/>
      <c r="IQU705" s="121"/>
      <c r="IQV705" s="121"/>
      <c r="IQW705" s="121"/>
      <c r="IQX705" s="121"/>
      <c r="IQY705" s="121"/>
      <c r="IQZ705" s="121"/>
      <c r="IRA705" s="121"/>
      <c r="IRB705" s="121"/>
      <c r="IRC705" s="121"/>
      <c r="IRD705" s="121"/>
      <c r="IRE705" s="121"/>
      <c r="IRF705" s="121"/>
      <c r="IRG705" s="121"/>
      <c r="IRH705" s="121"/>
      <c r="IRI705" s="121"/>
      <c r="IRJ705" s="121"/>
      <c r="IRK705" s="121"/>
      <c r="IRL705" s="121"/>
      <c r="IRM705" s="121"/>
      <c r="IRN705" s="121"/>
      <c r="IRO705" s="121"/>
      <c r="IRP705" s="121"/>
      <c r="IRQ705" s="121"/>
      <c r="IRR705" s="121"/>
      <c r="IRS705" s="121"/>
      <c r="IRT705" s="121"/>
      <c r="IRU705" s="121"/>
      <c r="IRV705" s="121"/>
      <c r="IRW705" s="121"/>
      <c r="IRX705" s="121"/>
      <c r="IRY705" s="121"/>
      <c r="IRZ705" s="121"/>
      <c r="ISA705" s="121"/>
      <c r="ISB705" s="121"/>
      <c r="ISC705" s="121"/>
      <c r="ISD705" s="121"/>
      <c r="ISE705" s="121"/>
      <c r="ISF705" s="121"/>
      <c r="ISG705" s="121"/>
      <c r="ISH705" s="121"/>
      <c r="ISI705" s="121"/>
      <c r="ISJ705" s="121"/>
      <c r="ISK705" s="121"/>
      <c r="ISL705" s="121"/>
      <c r="ISM705" s="121"/>
      <c r="ISN705" s="121"/>
      <c r="ISO705" s="121"/>
      <c r="ISP705" s="121"/>
      <c r="ISQ705" s="121"/>
      <c r="ISR705" s="121"/>
      <c r="ISS705" s="121"/>
      <c r="IST705" s="121"/>
      <c r="ISU705" s="121"/>
      <c r="ISV705" s="121"/>
      <c r="ISW705" s="121"/>
      <c r="ISX705" s="121"/>
      <c r="ISY705" s="121"/>
      <c r="ISZ705" s="121"/>
      <c r="ITA705" s="121"/>
      <c r="ITB705" s="121"/>
      <c r="ITC705" s="121"/>
      <c r="ITD705" s="121"/>
      <c r="ITE705" s="121"/>
      <c r="ITF705" s="121"/>
      <c r="ITG705" s="121"/>
      <c r="ITH705" s="121"/>
      <c r="ITI705" s="121"/>
      <c r="ITJ705" s="121"/>
      <c r="ITK705" s="121"/>
      <c r="ITL705" s="121"/>
      <c r="ITM705" s="121"/>
      <c r="ITN705" s="121"/>
      <c r="ITO705" s="121"/>
      <c r="ITP705" s="121"/>
      <c r="ITQ705" s="121"/>
      <c r="ITR705" s="121"/>
      <c r="ITS705" s="121"/>
      <c r="ITT705" s="121"/>
      <c r="ITU705" s="121"/>
      <c r="ITV705" s="121"/>
      <c r="ITW705" s="121"/>
      <c r="ITX705" s="121"/>
      <c r="ITY705" s="121"/>
      <c r="ITZ705" s="121"/>
      <c r="IUA705" s="121"/>
      <c r="IUB705" s="121"/>
      <c r="IUC705" s="121"/>
      <c r="IUD705" s="121"/>
      <c r="IUE705" s="121"/>
      <c r="IUF705" s="121"/>
      <c r="IUG705" s="121"/>
      <c r="IUH705" s="121"/>
      <c r="IUI705" s="121"/>
      <c r="IUJ705" s="121"/>
      <c r="IUK705" s="121"/>
      <c r="IUL705" s="121"/>
      <c r="IUM705" s="121"/>
      <c r="IUN705" s="121"/>
      <c r="IUO705" s="121"/>
      <c r="IUP705" s="121"/>
      <c r="IUQ705" s="121"/>
      <c r="IUR705" s="121"/>
      <c r="IUS705" s="121"/>
      <c r="IUT705" s="121"/>
      <c r="IUU705" s="121"/>
      <c r="IUV705" s="121"/>
      <c r="IUW705" s="121"/>
      <c r="IUX705" s="121"/>
      <c r="IUY705" s="121"/>
      <c r="IUZ705" s="121"/>
      <c r="IVA705" s="121"/>
      <c r="IVB705" s="121"/>
      <c r="IVC705" s="121"/>
      <c r="IVD705" s="121"/>
      <c r="IVE705" s="121"/>
      <c r="IVF705" s="121"/>
      <c r="IVG705" s="121"/>
      <c r="IVH705" s="121"/>
      <c r="IVI705" s="121"/>
      <c r="IVJ705" s="121"/>
      <c r="IVK705" s="121"/>
      <c r="IVL705" s="121"/>
      <c r="IVM705" s="121"/>
      <c r="IVN705" s="121"/>
      <c r="IVO705" s="121"/>
      <c r="IVP705" s="121"/>
      <c r="IVQ705" s="121"/>
      <c r="IVR705" s="121"/>
      <c r="IVS705" s="121"/>
      <c r="IVT705" s="121"/>
      <c r="IVU705" s="121"/>
      <c r="IVV705" s="121"/>
      <c r="IVW705" s="121"/>
      <c r="IVX705" s="121"/>
      <c r="IVY705" s="121"/>
      <c r="IVZ705" s="121"/>
      <c r="IWA705" s="121"/>
      <c r="IWB705" s="121"/>
      <c r="IWC705" s="121"/>
      <c r="IWD705" s="121"/>
      <c r="IWE705" s="121"/>
      <c r="IWF705" s="121"/>
      <c r="IWG705" s="121"/>
      <c r="IWH705" s="121"/>
      <c r="IWI705" s="121"/>
      <c r="IWJ705" s="121"/>
      <c r="IWK705" s="121"/>
      <c r="IWL705" s="121"/>
      <c r="IWM705" s="121"/>
      <c r="IWN705" s="121"/>
      <c r="IWO705" s="121"/>
      <c r="IWP705" s="121"/>
      <c r="IWQ705" s="121"/>
      <c r="IWR705" s="121"/>
      <c r="IWS705" s="121"/>
      <c r="IWT705" s="121"/>
      <c r="IWU705" s="121"/>
      <c r="IWV705" s="121"/>
      <c r="IWW705" s="121"/>
      <c r="IWX705" s="121"/>
      <c r="IWY705" s="121"/>
      <c r="IWZ705" s="121"/>
      <c r="IXA705" s="121"/>
      <c r="IXB705" s="121"/>
      <c r="IXC705" s="121"/>
      <c r="IXD705" s="121"/>
      <c r="IXE705" s="121"/>
      <c r="IXF705" s="121"/>
      <c r="IXG705" s="121"/>
      <c r="IXH705" s="121"/>
      <c r="IXI705" s="121"/>
      <c r="IXJ705" s="121"/>
      <c r="IXK705" s="121"/>
      <c r="IXL705" s="121"/>
      <c r="IXM705" s="121"/>
      <c r="IXN705" s="121"/>
      <c r="IXO705" s="121"/>
      <c r="IXP705" s="121"/>
      <c r="IXQ705" s="121"/>
      <c r="IXR705" s="121"/>
      <c r="IXS705" s="121"/>
      <c r="IXT705" s="121"/>
      <c r="IXU705" s="121"/>
      <c r="IXV705" s="121"/>
      <c r="IXW705" s="121"/>
      <c r="IXX705" s="121"/>
      <c r="IXY705" s="121"/>
      <c r="IXZ705" s="121"/>
      <c r="IYA705" s="121"/>
      <c r="IYB705" s="121"/>
      <c r="IYC705" s="121"/>
      <c r="IYD705" s="121"/>
      <c r="IYE705" s="121"/>
      <c r="IYF705" s="121"/>
      <c r="IYG705" s="121"/>
      <c r="IYH705" s="121"/>
      <c r="IYI705" s="121"/>
      <c r="IYJ705" s="121"/>
      <c r="IYK705" s="121"/>
      <c r="IYL705" s="121"/>
      <c r="IYM705" s="121"/>
      <c r="IYN705" s="121"/>
      <c r="IYO705" s="121"/>
      <c r="IYP705" s="121"/>
      <c r="IYQ705" s="121"/>
      <c r="IYR705" s="121"/>
      <c r="IYS705" s="121"/>
      <c r="IYT705" s="121"/>
      <c r="IYU705" s="121"/>
      <c r="IYV705" s="121"/>
      <c r="IYW705" s="121"/>
      <c r="IYX705" s="121"/>
      <c r="IYY705" s="121"/>
      <c r="IYZ705" s="121"/>
      <c r="IZA705" s="121"/>
      <c r="IZB705" s="121"/>
      <c r="IZC705" s="121"/>
      <c r="IZD705" s="121"/>
      <c r="IZE705" s="121"/>
      <c r="IZF705" s="121"/>
      <c r="IZG705" s="121"/>
      <c r="IZH705" s="121"/>
      <c r="IZI705" s="121"/>
      <c r="IZJ705" s="121"/>
      <c r="IZK705" s="121"/>
      <c r="IZL705" s="121"/>
      <c r="IZM705" s="121"/>
      <c r="IZN705" s="121"/>
      <c r="IZO705" s="121"/>
      <c r="IZP705" s="121"/>
      <c r="IZQ705" s="121"/>
      <c r="IZR705" s="121"/>
      <c r="IZS705" s="121"/>
      <c r="IZT705" s="121"/>
      <c r="IZU705" s="121"/>
      <c r="IZV705" s="121"/>
      <c r="IZW705" s="121"/>
      <c r="IZX705" s="121"/>
      <c r="IZY705" s="121"/>
      <c r="IZZ705" s="121"/>
      <c r="JAA705" s="121"/>
      <c r="JAB705" s="121"/>
      <c r="JAC705" s="121"/>
      <c r="JAD705" s="121"/>
      <c r="JAE705" s="121"/>
      <c r="JAF705" s="121"/>
      <c r="JAG705" s="121"/>
      <c r="JAH705" s="121"/>
      <c r="JAI705" s="121"/>
      <c r="JAJ705" s="121"/>
      <c r="JAK705" s="121"/>
      <c r="JAL705" s="121"/>
      <c r="JAM705" s="121"/>
      <c r="JAN705" s="121"/>
      <c r="JAO705" s="121"/>
      <c r="JAP705" s="121"/>
      <c r="JAQ705" s="121"/>
      <c r="JAR705" s="121"/>
      <c r="JAS705" s="121"/>
      <c r="JAT705" s="121"/>
      <c r="JAU705" s="121"/>
      <c r="JAV705" s="121"/>
      <c r="JAW705" s="121"/>
      <c r="JAX705" s="121"/>
      <c r="JAY705" s="121"/>
      <c r="JAZ705" s="121"/>
      <c r="JBA705" s="121"/>
      <c r="JBB705" s="121"/>
      <c r="JBC705" s="121"/>
      <c r="JBD705" s="121"/>
      <c r="JBE705" s="121"/>
      <c r="JBF705" s="121"/>
      <c r="JBG705" s="121"/>
      <c r="JBH705" s="121"/>
      <c r="JBI705" s="121"/>
      <c r="JBJ705" s="121"/>
      <c r="JBK705" s="121"/>
      <c r="JBL705" s="121"/>
      <c r="JBM705" s="121"/>
      <c r="JBN705" s="121"/>
      <c r="JBO705" s="121"/>
      <c r="JBP705" s="121"/>
      <c r="JBQ705" s="121"/>
      <c r="JBR705" s="121"/>
      <c r="JBS705" s="121"/>
      <c r="JBT705" s="121"/>
      <c r="JBU705" s="121"/>
      <c r="JBV705" s="121"/>
      <c r="JBW705" s="121"/>
      <c r="JBX705" s="121"/>
      <c r="JBY705" s="121"/>
      <c r="JBZ705" s="121"/>
      <c r="JCA705" s="121"/>
      <c r="JCB705" s="121"/>
      <c r="JCC705" s="121"/>
      <c r="JCD705" s="121"/>
      <c r="JCE705" s="121"/>
      <c r="JCF705" s="121"/>
      <c r="JCG705" s="121"/>
      <c r="JCH705" s="121"/>
      <c r="JCI705" s="121"/>
      <c r="JCJ705" s="121"/>
      <c r="JCK705" s="121"/>
      <c r="JCL705" s="121"/>
      <c r="JCM705" s="121"/>
      <c r="JCN705" s="121"/>
      <c r="JCO705" s="121"/>
      <c r="JCP705" s="121"/>
      <c r="JCQ705" s="121"/>
      <c r="JCR705" s="121"/>
      <c r="JCS705" s="121"/>
      <c r="JCT705" s="121"/>
      <c r="JCU705" s="121"/>
      <c r="JCV705" s="121"/>
      <c r="JCW705" s="121"/>
      <c r="JCX705" s="121"/>
      <c r="JCY705" s="121"/>
      <c r="JCZ705" s="121"/>
      <c r="JDA705" s="121"/>
      <c r="JDB705" s="121"/>
      <c r="JDC705" s="121"/>
      <c r="JDD705" s="121"/>
      <c r="JDE705" s="121"/>
      <c r="JDF705" s="121"/>
      <c r="JDG705" s="121"/>
      <c r="JDH705" s="121"/>
      <c r="JDI705" s="121"/>
      <c r="JDJ705" s="121"/>
      <c r="JDK705" s="121"/>
      <c r="JDL705" s="121"/>
      <c r="JDM705" s="121"/>
      <c r="JDN705" s="121"/>
      <c r="JDO705" s="121"/>
      <c r="JDP705" s="121"/>
      <c r="JDQ705" s="121"/>
      <c r="JDR705" s="121"/>
      <c r="JDS705" s="121"/>
      <c r="JDT705" s="121"/>
      <c r="JDU705" s="121"/>
      <c r="JDV705" s="121"/>
      <c r="JDW705" s="121"/>
      <c r="JDX705" s="121"/>
      <c r="JDY705" s="121"/>
      <c r="JDZ705" s="121"/>
      <c r="JEA705" s="121"/>
      <c r="JEB705" s="121"/>
      <c r="JEC705" s="121"/>
      <c r="JED705" s="121"/>
      <c r="JEE705" s="121"/>
      <c r="JEF705" s="121"/>
      <c r="JEG705" s="121"/>
      <c r="JEH705" s="121"/>
      <c r="JEI705" s="121"/>
      <c r="JEJ705" s="121"/>
      <c r="JEK705" s="121"/>
      <c r="JEL705" s="121"/>
      <c r="JEM705" s="121"/>
      <c r="JEN705" s="121"/>
      <c r="JEO705" s="121"/>
      <c r="JEP705" s="121"/>
      <c r="JEQ705" s="121"/>
      <c r="JER705" s="121"/>
      <c r="JES705" s="121"/>
      <c r="JET705" s="121"/>
      <c r="JEU705" s="121"/>
      <c r="JEV705" s="121"/>
      <c r="JEW705" s="121"/>
      <c r="JEX705" s="121"/>
      <c r="JEY705" s="121"/>
      <c r="JEZ705" s="121"/>
      <c r="JFA705" s="121"/>
      <c r="JFB705" s="121"/>
      <c r="JFC705" s="121"/>
      <c r="JFD705" s="121"/>
      <c r="JFE705" s="121"/>
      <c r="JFF705" s="121"/>
      <c r="JFG705" s="121"/>
      <c r="JFH705" s="121"/>
      <c r="JFI705" s="121"/>
      <c r="JFJ705" s="121"/>
      <c r="JFK705" s="121"/>
      <c r="JFL705" s="121"/>
      <c r="JFM705" s="121"/>
      <c r="JFN705" s="121"/>
      <c r="JFO705" s="121"/>
      <c r="JFP705" s="121"/>
      <c r="JFQ705" s="121"/>
      <c r="JFR705" s="121"/>
      <c r="JFS705" s="121"/>
      <c r="JFT705" s="121"/>
      <c r="JFU705" s="121"/>
      <c r="JFV705" s="121"/>
      <c r="JFW705" s="121"/>
      <c r="JFX705" s="121"/>
      <c r="JFY705" s="121"/>
      <c r="JFZ705" s="121"/>
      <c r="JGA705" s="121"/>
      <c r="JGB705" s="121"/>
      <c r="JGC705" s="121"/>
      <c r="JGD705" s="121"/>
      <c r="JGE705" s="121"/>
      <c r="JGF705" s="121"/>
      <c r="JGG705" s="121"/>
      <c r="JGH705" s="121"/>
      <c r="JGI705" s="121"/>
      <c r="JGJ705" s="121"/>
      <c r="JGK705" s="121"/>
      <c r="JGL705" s="121"/>
      <c r="JGM705" s="121"/>
      <c r="JGN705" s="121"/>
      <c r="JGO705" s="121"/>
      <c r="JGP705" s="121"/>
      <c r="JGQ705" s="121"/>
      <c r="JGR705" s="121"/>
      <c r="JGS705" s="121"/>
      <c r="JGT705" s="121"/>
      <c r="JGU705" s="121"/>
      <c r="JGV705" s="121"/>
      <c r="JGW705" s="121"/>
      <c r="JGX705" s="121"/>
      <c r="JGY705" s="121"/>
      <c r="JGZ705" s="121"/>
      <c r="JHA705" s="121"/>
      <c r="JHB705" s="121"/>
      <c r="JHC705" s="121"/>
      <c r="JHD705" s="121"/>
      <c r="JHE705" s="121"/>
      <c r="JHF705" s="121"/>
      <c r="JHG705" s="121"/>
      <c r="JHH705" s="121"/>
      <c r="JHI705" s="121"/>
      <c r="JHJ705" s="121"/>
      <c r="JHK705" s="121"/>
      <c r="JHL705" s="121"/>
      <c r="JHM705" s="121"/>
      <c r="JHN705" s="121"/>
      <c r="JHO705" s="121"/>
      <c r="JHP705" s="121"/>
      <c r="JHQ705" s="121"/>
      <c r="JHR705" s="121"/>
      <c r="JHS705" s="121"/>
      <c r="JHT705" s="121"/>
      <c r="JHU705" s="121"/>
      <c r="JHV705" s="121"/>
      <c r="JHW705" s="121"/>
      <c r="JHX705" s="121"/>
      <c r="JHY705" s="121"/>
      <c r="JHZ705" s="121"/>
      <c r="JIA705" s="121"/>
      <c r="JIB705" s="121"/>
      <c r="JIC705" s="121"/>
      <c r="JID705" s="121"/>
      <c r="JIE705" s="121"/>
      <c r="JIF705" s="121"/>
      <c r="JIG705" s="121"/>
      <c r="JIH705" s="121"/>
      <c r="JII705" s="121"/>
      <c r="JIJ705" s="121"/>
      <c r="JIK705" s="121"/>
      <c r="JIL705" s="121"/>
      <c r="JIM705" s="121"/>
      <c r="JIN705" s="121"/>
      <c r="JIO705" s="121"/>
      <c r="JIP705" s="121"/>
      <c r="JIQ705" s="121"/>
      <c r="JIR705" s="121"/>
      <c r="JIS705" s="121"/>
      <c r="JIT705" s="121"/>
      <c r="JIU705" s="121"/>
      <c r="JIV705" s="121"/>
      <c r="JIW705" s="121"/>
      <c r="JIX705" s="121"/>
      <c r="JIY705" s="121"/>
      <c r="JIZ705" s="121"/>
      <c r="JJA705" s="121"/>
      <c r="JJB705" s="121"/>
      <c r="JJC705" s="121"/>
      <c r="JJD705" s="121"/>
      <c r="JJE705" s="121"/>
      <c r="JJF705" s="121"/>
      <c r="JJG705" s="121"/>
      <c r="JJH705" s="121"/>
      <c r="JJI705" s="121"/>
      <c r="JJJ705" s="121"/>
      <c r="JJK705" s="121"/>
      <c r="JJL705" s="121"/>
      <c r="JJM705" s="121"/>
      <c r="JJN705" s="121"/>
      <c r="JJO705" s="121"/>
      <c r="JJP705" s="121"/>
      <c r="JJQ705" s="121"/>
      <c r="JJR705" s="121"/>
      <c r="JJS705" s="121"/>
      <c r="JJT705" s="121"/>
      <c r="JJU705" s="121"/>
      <c r="JJV705" s="121"/>
      <c r="JJW705" s="121"/>
      <c r="JJX705" s="121"/>
      <c r="JJY705" s="121"/>
      <c r="JJZ705" s="121"/>
      <c r="JKA705" s="121"/>
      <c r="JKB705" s="121"/>
      <c r="JKC705" s="121"/>
      <c r="JKD705" s="121"/>
      <c r="JKE705" s="121"/>
      <c r="JKF705" s="121"/>
      <c r="JKG705" s="121"/>
      <c r="JKH705" s="121"/>
      <c r="JKI705" s="121"/>
      <c r="JKJ705" s="121"/>
      <c r="JKK705" s="121"/>
      <c r="JKL705" s="121"/>
      <c r="JKM705" s="121"/>
      <c r="JKN705" s="121"/>
      <c r="JKO705" s="121"/>
      <c r="JKP705" s="121"/>
      <c r="JKQ705" s="121"/>
      <c r="JKR705" s="121"/>
      <c r="JKS705" s="121"/>
      <c r="JKT705" s="121"/>
      <c r="JKU705" s="121"/>
      <c r="JKV705" s="121"/>
      <c r="JKW705" s="121"/>
      <c r="JKX705" s="121"/>
      <c r="JKY705" s="121"/>
      <c r="JKZ705" s="121"/>
      <c r="JLA705" s="121"/>
      <c r="JLB705" s="121"/>
      <c r="JLC705" s="121"/>
      <c r="JLD705" s="121"/>
      <c r="JLE705" s="121"/>
      <c r="JLF705" s="121"/>
      <c r="JLG705" s="121"/>
      <c r="JLH705" s="121"/>
      <c r="JLI705" s="121"/>
      <c r="JLJ705" s="121"/>
      <c r="JLK705" s="121"/>
      <c r="JLL705" s="121"/>
      <c r="JLM705" s="121"/>
      <c r="JLN705" s="121"/>
      <c r="JLO705" s="121"/>
      <c r="JLP705" s="121"/>
      <c r="JLQ705" s="121"/>
      <c r="JLR705" s="121"/>
      <c r="JLS705" s="121"/>
      <c r="JLT705" s="121"/>
      <c r="JLU705" s="121"/>
      <c r="JLV705" s="121"/>
      <c r="JLW705" s="121"/>
      <c r="JLX705" s="121"/>
      <c r="JLY705" s="121"/>
      <c r="JLZ705" s="121"/>
      <c r="JMA705" s="121"/>
      <c r="JMB705" s="121"/>
      <c r="JMC705" s="121"/>
      <c r="JMD705" s="121"/>
      <c r="JME705" s="121"/>
      <c r="JMF705" s="121"/>
      <c r="JMG705" s="121"/>
      <c r="JMH705" s="121"/>
      <c r="JMI705" s="121"/>
      <c r="JMJ705" s="121"/>
      <c r="JMK705" s="121"/>
      <c r="JML705" s="121"/>
      <c r="JMM705" s="121"/>
      <c r="JMN705" s="121"/>
      <c r="JMO705" s="121"/>
      <c r="JMP705" s="121"/>
      <c r="JMQ705" s="121"/>
      <c r="JMR705" s="121"/>
      <c r="JMS705" s="121"/>
      <c r="JMT705" s="121"/>
      <c r="JMU705" s="121"/>
      <c r="JMV705" s="121"/>
      <c r="JMW705" s="121"/>
      <c r="JMX705" s="121"/>
      <c r="JMY705" s="121"/>
      <c r="JMZ705" s="121"/>
      <c r="JNA705" s="121"/>
      <c r="JNB705" s="121"/>
      <c r="JNC705" s="121"/>
      <c r="JND705" s="121"/>
      <c r="JNE705" s="121"/>
      <c r="JNF705" s="121"/>
      <c r="JNG705" s="121"/>
      <c r="JNH705" s="121"/>
      <c r="JNI705" s="121"/>
      <c r="JNJ705" s="121"/>
      <c r="JNK705" s="121"/>
      <c r="JNL705" s="121"/>
      <c r="JNM705" s="121"/>
      <c r="JNN705" s="121"/>
      <c r="JNO705" s="121"/>
      <c r="JNP705" s="121"/>
      <c r="JNQ705" s="121"/>
      <c r="JNR705" s="121"/>
      <c r="JNS705" s="121"/>
      <c r="JNT705" s="121"/>
      <c r="JNU705" s="121"/>
      <c r="JNV705" s="121"/>
      <c r="JNW705" s="121"/>
      <c r="JNX705" s="121"/>
      <c r="JNY705" s="121"/>
      <c r="JNZ705" s="121"/>
      <c r="JOA705" s="121"/>
      <c r="JOB705" s="121"/>
      <c r="JOC705" s="121"/>
      <c r="JOD705" s="121"/>
      <c r="JOE705" s="121"/>
      <c r="JOF705" s="121"/>
      <c r="JOG705" s="121"/>
      <c r="JOH705" s="121"/>
      <c r="JOI705" s="121"/>
      <c r="JOJ705" s="121"/>
      <c r="JOK705" s="121"/>
      <c r="JOL705" s="121"/>
      <c r="JOM705" s="121"/>
      <c r="JON705" s="121"/>
      <c r="JOO705" s="121"/>
      <c r="JOP705" s="121"/>
      <c r="JOQ705" s="121"/>
      <c r="JOR705" s="121"/>
      <c r="JOS705" s="121"/>
      <c r="JOT705" s="121"/>
      <c r="JOU705" s="121"/>
      <c r="JOV705" s="121"/>
      <c r="JOW705" s="121"/>
      <c r="JOX705" s="121"/>
      <c r="JOY705" s="121"/>
      <c r="JOZ705" s="121"/>
      <c r="JPA705" s="121"/>
      <c r="JPB705" s="121"/>
      <c r="JPC705" s="121"/>
      <c r="JPD705" s="121"/>
      <c r="JPE705" s="121"/>
      <c r="JPF705" s="121"/>
      <c r="JPG705" s="121"/>
      <c r="JPH705" s="121"/>
      <c r="JPI705" s="121"/>
      <c r="JPJ705" s="121"/>
      <c r="JPK705" s="121"/>
      <c r="JPL705" s="121"/>
      <c r="JPM705" s="121"/>
      <c r="JPN705" s="121"/>
      <c r="JPO705" s="121"/>
      <c r="JPP705" s="121"/>
      <c r="JPQ705" s="121"/>
      <c r="JPR705" s="121"/>
      <c r="JPS705" s="121"/>
      <c r="JPT705" s="121"/>
      <c r="JPU705" s="121"/>
      <c r="JPV705" s="121"/>
      <c r="JPW705" s="121"/>
      <c r="JPX705" s="121"/>
      <c r="JPY705" s="121"/>
      <c r="JPZ705" s="121"/>
      <c r="JQA705" s="121"/>
      <c r="JQB705" s="121"/>
      <c r="JQC705" s="121"/>
      <c r="JQD705" s="121"/>
      <c r="JQE705" s="121"/>
      <c r="JQF705" s="121"/>
      <c r="JQG705" s="121"/>
      <c r="JQH705" s="121"/>
      <c r="JQI705" s="121"/>
      <c r="JQJ705" s="121"/>
      <c r="JQK705" s="121"/>
      <c r="JQL705" s="121"/>
      <c r="JQM705" s="121"/>
      <c r="JQN705" s="121"/>
      <c r="JQO705" s="121"/>
      <c r="JQP705" s="121"/>
      <c r="JQQ705" s="121"/>
      <c r="JQR705" s="121"/>
      <c r="JQS705" s="121"/>
      <c r="JQT705" s="121"/>
      <c r="JQU705" s="121"/>
      <c r="JQV705" s="121"/>
      <c r="JQW705" s="121"/>
      <c r="JQX705" s="121"/>
      <c r="JQY705" s="121"/>
      <c r="JQZ705" s="121"/>
      <c r="JRA705" s="121"/>
      <c r="JRB705" s="121"/>
      <c r="JRC705" s="121"/>
      <c r="JRD705" s="121"/>
      <c r="JRE705" s="121"/>
      <c r="JRF705" s="121"/>
      <c r="JRG705" s="121"/>
      <c r="JRH705" s="121"/>
      <c r="JRI705" s="121"/>
      <c r="JRJ705" s="121"/>
      <c r="JRK705" s="121"/>
      <c r="JRL705" s="121"/>
      <c r="JRM705" s="121"/>
      <c r="JRN705" s="121"/>
      <c r="JRO705" s="121"/>
      <c r="JRP705" s="121"/>
      <c r="JRQ705" s="121"/>
      <c r="JRR705" s="121"/>
      <c r="JRS705" s="121"/>
      <c r="JRT705" s="121"/>
      <c r="JRU705" s="121"/>
      <c r="JRV705" s="121"/>
      <c r="JRW705" s="121"/>
      <c r="JRX705" s="121"/>
      <c r="JRY705" s="121"/>
      <c r="JRZ705" s="121"/>
      <c r="JSA705" s="121"/>
      <c r="JSB705" s="121"/>
      <c r="JSC705" s="121"/>
      <c r="JSD705" s="121"/>
      <c r="JSE705" s="121"/>
      <c r="JSF705" s="121"/>
      <c r="JSG705" s="121"/>
      <c r="JSH705" s="121"/>
      <c r="JSI705" s="121"/>
      <c r="JSJ705" s="121"/>
      <c r="JSK705" s="121"/>
      <c r="JSL705" s="121"/>
      <c r="JSM705" s="121"/>
      <c r="JSN705" s="121"/>
      <c r="JSO705" s="121"/>
      <c r="JSP705" s="121"/>
      <c r="JSQ705" s="121"/>
      <c r="JSR705" s="121"/>
      <c r="JSS705" s="121"/>
      <c r="JST705" s="121"/>
      <c r="JSU705" s="121"/>
      <c r="JSV705" s="121"/>
      <c r="JSW705" s="121"/>
      <c r="JSX705" s="121"/>
      <c r="JSY705" s="121"/>
      <c r="JSZ705" s="121"/>
      <c r="JTA705" s="121"/>
      <c r="JTB705" s="121"/>
      <c r="JTC705" s="121"/>
      <c r="JTD705" s="121"/>
      <c r="JTE705" s="121"/>
      <c r="JTF705" s="121"/>
      <c r="JTG705" s="121"/>
      <c r="JTH705" s="121"/>
      <c r="JTI705" s="121"/>
      <c r="JTJ705" s="121"/>
      <c r="JTK705" s="121"/>
      <c r="JTL705" s="121"/>
      <c r="JTM705" s="121"/>
      <c r="JTN705" s="121"/>
      <c r="JTO705" s="121"/>
      <c r="JTP705" s="121"/>
      <c r="JTQ705" s="121"/>
      <c r="JTR705" s="121"/>
      <c r="JTS705" s="121"/>
      <c r="JTT705" s="121"/>
      <c r="JTU705" s="121"/>
      <c r="JTV705" s="121"/>
      <c r="JTW705" s="121"/>
      <c r="JTX705" s="121"/>
      <c r="JTY705" s="121"/>
      <c r="JTZ705" s="121"/>
      <c r="JUA705" s="121"/>
      <c r="JUB705" s="121"/>
      <c r="JUC705" s="121"/>
      <c r="JUD705" s="121"/>
      <c r="JUE705" s="121"/>
      <c r="JUF705" s="121"/>
      <c r="JUG705" s="121"/>
      <c r="JUH705" s="121"/>
      <c r="JUI705" s="121"/>
      <c r="JUJ705" s="121"/>
      <c r="JUK705" s="121"/>
      <c r="JUL705" s="121"/>
      <c r="JUM705" s="121"/>
      <c r="JUN705" s="121"/>
      <c r="JUO705" s="121"/>
      <c r="JUP705" s="121"/>
      <c r="JUQ705" s="121"/>
      <c r="JUR705" s="121"/>
      <c r="JUS705" s="121"/>
      <c r="JUT705" s="121"/>
      <c r="JUU705" s="121"/>
      <c r="JUV705" s="121"/>
      <c r="JUW705" s="121"/>
      <c r="JUX705" s="121"/>
      <c r="JUY705" s="121"/>
      <c r="JUZ705" s="121"/>
      <c r="JVA705" s="121"/>
      <c r="JVB705" s="121"/>
      <c r="JVC705" s="121"/>
      <c r="JVD705" s="121"/>
      <c r="JVE705" s="121"/>
      <c r="JVF705" s="121"/>
      <c r="JVG705" s="121"/>
      <c r="JVH705" s="121"/>
      <c r="JVI705" s="121"/>
      <c r="JVJ705" s="121"/>
      <c r="JVK705" s="121"/>
      <c r="JVL705" s="121"/>
      <c r="JVM705" s="121"/>
      <c r="JVN705" s="121"/>
      <c r="JVO705" s="121"/>
      <c r="JVP705" s="121"/>
      <c r="JVQ705" s="121"/>
      <c r="JVR705" s="121"/>
      <c r="JVS705" s="121"/>
      <c r="JVT705" s="121"/>
      <c r="JVU705" s="121"/>
      <c r="JVV705" s="121"/>
      <c r="JVW705" s="121"/>
      <c r="JVX705" s="121"/>
      <c r="JVY705" s="121"/>
      <c r="JVZ705" s="121"/>
      <c r="JWA705" s="121"/>
      <c r="JWB705" s="121"/>
      <c r="JWC705" s="121"/>
      <c r="JWD705" s="121"/>
      <c r="JWE705" s="121"/>
      <c r="JWF705" s="121"/>
      <c r="JWG705" s="121"/>
      <c r="JWH705" s="121"/>
      <c r="JWI705" s="121"/>
      <c r="JWJ705" s="121"/>
      <c r="JWK705" s="121"/>
      <c r="JWL705" s="121"/>
      <c r="JWM705" s="121"/>
      <c r="JWN705" s="121"/>
      <c r="JWO705" s="121"/>
      <c r="JWP705" s="121"/>
      <c r="JWQ705" s="121"/>
      <c r="JWR705" s="121"/>
      <c r="JWS705" s="121"/>
      <c r="JWT705" s="121"/>
      <c r="JWU705" s="121"/>
      <c r="JWV705" s="121"/>
      <c r="JWW705" s="121"/>
      <c r="JWX705" s="121"/>
      <c r="JWY705" s="121"/>
      <c r="JWZ705" s="121"/>
      <c r="JXA705" s="121"/>
      <c r="JXB705" s="121"/>
      <c r="JXC705" s="121"/>
      <c r="JXD705" s="121"/>
      <c r="JXE705" s="121"/>
      <c r="JXF705" s="121"/>
      <c r="JXG705" s="121"/>
      <c r="JXH705" s="121"/>
      <c r="JXI705" s="121"/>
      <c r="JXJ705" s="121"/>
      <c r="JXK705" s="121"/>
      <c r="JXL705" s="121"/>
      <c r="JXM705" s="121"/>
      <c r="JXN705" s="121"/>
      <c r="JXO705" s="121"/>
      <c r="JXP705" s="121"/>
      <c r="JXQ705" s="121"/>
      <c r="JXR705" s="121"/>
      <c r="JXS705" s="121"/>
      <c r="JXT705" s="121"/>
      <c r="JXU705" s="121"/>
      <c r="JXV705" s="121"/>
      <c r="JXW705" s="121"/>
      <c r="JXX705" s="121"/>
      <c r="JXY705" s="121"/>
      <c r="JXZ705" s="121"/>
      <c r="JYA705" s="121"/>
      <c r="JYB705" s="121"/>
      <c r="JYC705" s="121"/>
      <c r="JYD705" s="121"/>
      <c r="JYE705" s="121"/>
      <c r="JYF705" s="121"/>
      <c r="JYG705" s="121"/>
      <c r="JYH705" s="121"/>
      <c r="JYI705" s="121"/>
      <c r="JYJ705" s="121"/>
      <c r="JYK705" s="121"/>
      <c r="JYL705" s="121"/>
      <c r="JYM705" s="121"/>
      <c r="JYN705" s="121"/>
      <c r="JYO705" s="121"/>
      <c r="JYP705" s="121"/>
      <c r="JYQ705" s="121"/>
      <c r="JYR705" s="121"/>
      <c r="JYS705" s="121"/>
      <c r="JYT705" s="121"/>
      <c r="JYU705" s="121"/>
      <c r="JYV705" s="121"/>
      <c r="JYW705" s="121"/>
      <c r="JYX705" s="121"/>
      <c r="JYY705" s="121"/>
      <c r="JYZ705" s="121"/>
      <c r="JZA705" s="121"/>
      <c r="JZB705" s="121"/>
      <c r="JZC705" s="121"/>
      <c r="JZD705" s="121"/>
      <c r="JZE705" s="121"/>
      <c r="JZF705" s="121"/>
      <c r="JZG705" s="121"/>
      <c r="JZH705" s="121"/>
      <c r="JZI705" s="121"/>
      <c r="JZJ705" s="121"/>
      <c r="JZK705" s="121"/>
      <c r="JZL705" s="121"/>
      <c r="JZM705" s="121"/>
      <c r="JZN705" s="121"/>
      <c r="JZO705" s="121"/>
      <c r="JZP705" s="121"/>
      <c r="JZQ705" s="121"/>
      <c r="JZR705" s="121"/>
      <c r="JZS705" s="121"/>
      <c r="JZT705" s="121"/>
      <c r="JZU705" s="121"/>
      <c r="JZV705" s="121"/>
      <c r="JZW705" s="121"/>
      <c r="JZX705" s="121"/>
      <c r="JZY705" s="121"/>
      <c r="JZZ705" s="121"/>
      <c r="KAA705" s="121"/>
      <c r="KAB705" s="121"/>
      <c r="KAC705" s="121"/>
      <c r="KAD705" s="121"/>
      <c r="KAE705" s="121"/>
      <c r="KAF705" s="121"/>
      <c r="KAG705" s="121"/>
      <c r="KAH705" s="121"/>
      <c r="KAI705" s="121"/>
      <c r="KAJ705" s="121"/>
      <c r="KAK705" s="121"/>
      <c r="KAL705" s="121"/>
      <c r="KAM705" s="121"/>
      <c r="KAN705" s="121"/>
      <c r="KAO705" s="121"/>
      <c r="KAP705" s="121"/>
      <c r="KAQ705" s="121"/>
      <c r="KAR705" s="121"/>
      <c r="KAS705" s="121"/>
      <c r="KAT705" s="121"/>
      <c r="KAU705" s="121"/>
      <c r="KAV705" s="121"/>
      <c r="KAW705" s="121"/>
      <c r="KAX705" s="121"/>
      <c r="KAY705" s="121"/>
      <c r="KAZ705" s="121"/>
      <c r="KBA705" s="121"/>
      <c r="KBB705" s="121"/>
      <c r="KBC705" s="121"/>
      <c r="KBD705" s="121"/>
      <c r="KBE705" s="121"/>
      <c r="KBF705" s="121"/>
      <c r="KBG705" s="121"/>
      <c r="KBH705" s="121"/>
      <c r="KBI705" s="121"/>
      <c r="KBJ705" s="121"/>
      <c r="KBK705" s="121"/>
      <c r="KBL705" s="121"/>
      <c r="KBM705" s="121"/>
      <c r="KBN705" s="121"/>
      <c r="KBO705" s="121"/>
      <c r="KBP705" s="121"/>
      <c r="KBQ705" s="121"/>
      <c r="KBR705" s="121"/>
      <c r="KBS705" s="121"/>
      <c r="KBT705" s="121"/>
      <c r="KBU705" s="121"/>
      <c r="KBV705" s="121"/>
      <c r="KBW705" s="121"/>
      <c r="KBX705" s="121"/>
      <c r="KBY705" s="121"/>
      <c r="KBZ705" s="121"/>
      <c r="KCA705" s="121"/>
      <c r="KCB705" s="121"/>
      <c r="KCC705" s="121"/>
      <c r="KCD705" s="121"/>
      <c r="KCE705" s="121"/>
      <c r="KCF705" s="121"/>
      <c r="KCG705" s="121"/>
      <c r="KCH705" s="121"/>
      <c r="KCI705" s="121"/>
      <c r="KCJ705" s="121"/>
      <c r="KCK705" s="121"/>
      <c r="KCL705" s="121"/>
      <c r="KCM705" s="121"/>
      <c r="KCN705" s="121"/>
      <c r="KCO705" s="121"/>
      <c r="KCP705" s="121"/>
      <c r="KCQ705" s="121"/>
      <c r="KCR705" s="121"/>
      <c r="KCS705" s="121"/>
      <c r="KCT705" s="121"/>
      <c r="KCU705" s="121"/>
      <c r="KCV705" s="121"/>
      <c r="KCW705" s="121"/>
      <c r="KCX705" s="121"/>
      <c r="KCY705" s="121"/>
      <c r="KCZ705" s="121"/>
      <c r="KDA705" s="121"/>
      <c r="KDB705" s="121"/>
      <c r="KDC705" s="121"/>
      <c r="KDD705" s="121"/>
      <c r="KDE705" s="121"/>
      <c r="KDF705" s="121"/>
      <c r="KDG705" s="121"/>
      <c r="KDH705" s="121"/>
      <c r="KDI705" s="121"/>
      <c r="KDJ705" s="121"/>
      <c r="KDK705" s="121"/>
      <c r="KDL705" s="121"/>
      <c r="KDM705" s="121"/>
      <c r="KDN705" s="121"/>
      <c r="KDO705" s="121"/>
      <c r="KDP705" s="121"/>
      <c r="KDQ705" s="121"/>
      <c r="KDR705" s="121"/>
      <c r="KDS705" s="121"/>
      <c r="KDT705" s="121"/>
      <c r="KDU705" s="121"/>
      <c r="KDV705" s="121"/>
      <c r="KDW705" s="121"/>
      <c r="KDX705" s="121"/>
      <c r="KDY705" s="121"/>
      <c r="KDZ705" s="121"/>
      <c r="KEA705" s="121"/>
      <c r="KEB705" s="121"/>
      <c r="KEC705" s="121"/>
      <c r="KED705" s="121"/>
      <c r="KEE705" s="121"/>
      <c r="KEF705" s="121"/>
      <c r="KEG705" s="121"/>
      <c r="KEH705" s="121"/>
      <c r="KEI705" s="121"/>
      <c r="KEJ705" s="121"/>
      <c r="KEK705" s="121"/>
      <c r="KEL705" s="121"/>
      <c r="KEM705" s="121"/>
      <c r="KEN705" s="121"/>
      <c r="KEO705" s="121"/>
      <c r="KEP705" s="121"/>
      <c r="KEQ705" s="121"/>
      <c r="KER705" s="121"/>
      <c r="KES705" s="121"/>
      <c r="KET705" s="121"/>
      <c r="KEU705" s="121"/>
      <c r="KEV705" s="121"/>
      <c r="KEW705" s="121"/>
      <c r="KEX705" s="121"/>
      <c r="KEY705" s="121"/>
      <c r="KEZ705" s="121"/>
      <c r="KFA705" s="121"/>
      <c r="KFB705" s="121"/>
      <c r="KFC705" s="121"/>
      <c r="KFD705" s="121"/>
      <c r="KFE705" s="121"/>
      <c r="KFF705" s="121"/>
      <c r="KFG705" s="121"/>
      <c r="KFH705" s="121"/>
      <c r="KFI705" s="121"/>
      <c r="KFJ705" s="121"/>
      <c r="KFK705" s="121"/>
      <c r="KFL705" s="121"/>
      <c r="KFM705" s="121"/>
      <c r="KFN705" s="121"/>
      <c r="KFO705" s="121"/>
      <c r="KFP705" s="121"/>
      <c r="KFQ705" s="121"/>
      <c r="KFR705" s="121"/>
      <c r="KFS705" s="121"/>
      <c r="KFT705" s="121"/>
      <c r="KFU705" s="121"/>
      <c r="KFV705" s="121"/>
      <c r="KFW705" s="121"/>
      <c r="KFX705" s="121"/>
      <c r="KFY705" s="121"/>
      <c r="KFZ705" s="121"/>
      <c r="KGA705" s="121"/>
      <c r="KGB705" s="121"/>
      <c r="KGC705" s="121"/>
      <c r="KGD705" s="121"/>
      <c r="KGE705" s="121"/>
      <c r="KGF705" s="121"/>
      <c r="KGG705" s="121"/>
      <c r="KGH705" s="121"/>
      <c r="KGI705" s="121"/>
      <c r="KGJ705" s="121"/>
      <c r="KGK705" s="121"/>
      <c r="KGL705" s="121"/>
      <c r="KGM705" s="121"/>
      <c r="KGN705" s="121"/>
      <c r="KGO705" s="121"/>
      <c r="KGP705" s="121"/>
      <c r="KGQ705" s="121"/>
      <c r="KGR705" s="121"/>
      <c r="KGS705" s="121"/>
      <c r="KGT705" s="121"/>
      <c r="KGU705" s="121"/>
      <c r="KGV705" s="121"/>
      <c r="KGW705" s="121"/>
      <c r="KGX705" s="121"/>
      <c r="KGY705" s="121"/>
      <c r="KGZ705" s="121"/>
      <c r="KHA705" s="121"/>
      <c r="KHB705" s="121"/>
      <c r="KHC705" s="121"/>
      <c r="KHD705" s="121"/>
      <c r="KHE705" s="121"/>
      <c r="KHF705" s="121"/>
      <c r="KHG705" s="121"/>
      <c r="KHH705" s="121"/>
      <c r="KHI705" s="121"/>
      <c r="KHJ705" s="121"/>
      <c r="KHK705" s="121"/>
      <c r="KHL705" s="121"/>
      <c r="KHM705" s="121"/>
      <c r="KHN705" s="121"/>
      <c r="KHO705" s="121"/>
      <c r="KHP705" s="121"/>
      <c r="KHQ705" s="121"/>
      <c r="KHR705" s="121"/>
      <c r="KHS705" s="121"/>
      <c r="KHT705" s="121"/>
      <c r="KHU705" s="121"/>
      <c r="KHV705" s="121"/>
      <c r="KHW705" s="121"/>
      <c r="KHX705" s="121"/>
      <c r="KHY705" s="121"/>
      <c r="KHZ705" s="121"/>
      <c r="KIA705" s="121"/>
      <c r="KIB705" s="121"/>
      <c r="KIC705" s="121"/>
      <c r="KID705" s="121"/>
      <c r="KIE705" s="121"/>
      <c r="KIF705" s="121"/>
      <c r="KIG705" s="121"/>
      <c r="KIH705" s="121"/>
      <c r="KII705" s="121"/>
      <c r="KIJ705" s="121"/>
      <c r="KIK705" s="121"/>
      <c r="KIL705" s="121"/>
      <c r="KIM705" s="121"/>
      <c r="KIN705" s="121"/>
      <c r="KIO705" s="121"/>
      <c r="KIP705" s="121"/>
      <c r="KIQ705" s="121"/>
      <c r="KIR705" s="121"/>
      <c r="KIS705" s="121"/>
      <c r="KIT705" s="121"/>
      <c r="KIU705" s="121"/>
      <c r="KIV705" s="121"/>
      <c r="KIW705" s="121"/>
      <c r="KIX705" s="121"/>
      <c r="KIY705" s="121"/>
      <c r="KIZ705" s="121"/>
      <c r="KJA705" s="121"/>
      <c r="KJB705" s="121"/>
      <c r="KJC705" s="121"/>
      <c r="KJD705" s="121"/>
      <c r="KJE705" s="121"/>
      <c r="KJF705" s="121"/>
      <c r="KJG705" s="121"/>
      <c r="KJH705" s="121"/>
      <c r="KJI705" s="121"/>
      <c r="KJJ705" s="121"/>
      <c r="KJK705" s="121"/>
      <c r="KJL705" s="121"/>
      <c r="KJM705" s="121"/>
      <c r="KJN705" s="121"/>
      <c r="KJO705" s="121"/>
      <c r="KJP705" s="121"/>
      <c r="KJQ705" s="121"/>
      <c r="KJR705" s="121"/>
      <c r="KJS705" s="121"/>
      <c r="KJT705" s="121"/>
      <c r="KJU705" s="121"/>
      <c r="KJV705" s="121"/>
      <c r="KJW705" s="121"/>
      <c r="KJX705" s="121"/>
      <c r="KJY705" s="121"/>
      <c r="KJZ705" s="121"/>
      <c r="KKA705" s="121"/>
      <c r="KKB705" s="121"/>
      <c r="KKC705" s="121"/>
      <c r="KKD705" s="121"/>
      <c r="KKE705" s="121"/>
      <c r="KKF705" s="121"/>
      <c r="KKG705" s="121"/>
      <c r="KKH705" s="121"/>
      <c r="KKI705" s="121"/>
      <c r="KKJ705" s="121"/>
      <c r="KKK705" s="121"/>
      <c r="KKL705" s="121"/>
      <c r="KKM705" s="121"/>
      <c r="KKN705" s="121"/>
      <c r="KKO705" s="121"/>
      <c r="KKP705" s="121"/>
      <c r="KKQ705" s="121"/>
      <c r="KKR705" s="121"/>
      <c r="KKS705" s="121"/>
      <c r="KKT705" s="121"/>
      <c r="KKU705" s="121"/>
      <c r="KKV705" s="121"/>
      <c r="KKW705" s="121"/>
      <c r="KKX705" s="121"/>
      <c r="KKY705" s="121"/>
      <c r="KKZ705" s="121"/>
      <c r="KLA705" s="121"/>
      <c r="KLB705" s="121"/>
      <c r="KLC705" s="121"/>
      <c r="KLD705" s="121"/>
      <c r="KLE705" s="121"/>
      <c r="KLF705" s="121"/>
      <c r="KLG705" s="121"/>
      <c r="KLH705" s="121"/>
      <c r="KLI705" s="121"/>
      <c r="KLJ705" s="121"/>
      <c r="KLK705" s="121"/>
      <c r="KLL705" s="121"/>
      <c r="KLM705" s="121"/>
      <c r="KLN705" s="121"/>
      <c r="KLO705" s="121"/>
      <c r="KLP705" s="121"/>
      <c r="KLQ705" s="121"/>
      <c r="KLR705" s="121"/>
      <c r="KLS705" s="121"/>
      <c r="KLT705" s="121"/>
      <c r="KLU705" s="121"/>
      <c r="KLV705" s="121"/>
      <c r="KLW705" s="121"/>
      <c r="KLX705" s="121"/>
      <c r="KLY705" s="121"/>
      <c r="KLZ705" s="121"/>
      <c r="KMA705" s="121"/>
      <c r="KMB705" s="121"/>
      <c r="KMC705" s="121"/>
      <c r="KMD705" s="121"/>
      <c r="KME705" s="121"/>
      <c r="KMF705" s="121"/>
      <c r="KMG705" s="121"/>
      <c r="KMH705" s="121"/>
      <c r="KMI705" s="121"/>
      <c r="KMJ705" s="121"/>
      <c r="KMK705" s="121"/>
      <c r="KML705" s="121"/>
      <c r="KMM705" s="121"/>
      <c r="KMN705" s="121"/>
      <c r="KMO705" s="121"/>
      <c r="KMP705" s="121"/>
      <c r="KMQ705" s="121"/>
      <c r="KMR705" s="121"/>
      <c r="KMS705" s="121"/>
      <c r="KMT705" s="121"/>
      <c r="KMU705" s="121"/>
      <c r="KMV705" s="121"/>
      <c r="KMW705" s="121"/>
      <c r="KMX705" s="121"/>
      <c r="KMY705" s="121"/>
      <c r="KMZ705" s="121"/>
      <c r="KNA705" s="121"/>
      <c r="KNB705" s="121"/>
      <c r="KNC705" s="121"/>
      <c r="KND705" s="121"/>
      <c r="KNE705" s="121"/>
      <c r="KNF705" s="121"/>
      <c r="KNG705" s="121"/>
      <c r="KNH705" s="121"/>
      <c r="KNI705" s="121"/>
      <c r="KNJ705" s="121"/>
      <c r="KNK705" s="121"/>
      <c r="KNL705" s="121"/>
      <c r="KNM705" s="121"/>
      <c r="KNN705" s="121"/>
      <c r="KNO705" s="121"/>
      <c r="KNP705" s="121"/>
      <c r="KNQ705" s="121"/>
      <c r="KNR705" s="121"/>
      <c r="KNS705" s="121"/>
      <c r="KNT705" s="121"/>
      <c r="KNU705" s="121"/>
      <c r="KNV705" s="121"/>
      <c r="KNW705" s="121"/>
      <c r="KNX705" s="121"/>
      <c r="KNY705" s="121"/>
      <c r="KNZ705" s="121"/>
      <c r="KOA705" s="121"/>
      <c r="KOB705" s="121"/>
      <c r="KOC705" s="121"/>
      <c r="KOD705" s="121"/>
      <c r="KOE705" s="121"/>
      <c r="KOF705" s="121"/>
      <c r="KOG705" s="121"/>
      <c r="KOH705" s="121"/>
      <c r="KOI705" s="121"/>
      <c r="KOJ705" s="121"/>
      <c r="KOK705" s="121"/>
      <c r="KOL705" s="121"/>
      <c r="KOM705" s="121"/>
      <c r="KON705" s="121"/>
      <c r="KOO705" s="121"/>
      <c r="KOP705" s="121"/>
      <c r="KOQ705" s="121"/>
      <c r="KOR705" s="121"/>
      <c r="KOS705" s="121"/>
      <c r="KOT705" s="121"/>
      <c r="KOU705" s="121"/>
      <c r="KOV705" s="121"/>
      <c r="KOW705" s="121"/>
      <c r="KOX705" s="121"/>
      <c r="KOY705" s="121"/>
      <c r="KOZ705" s="121"/>
      <c r="KPA705" s="121"/>
      <c r="KPB705" s="121"/>
      <c r="KPC705" s="121"/>
      <c r="KPD705" s="121"/>
      <c r="KPE705" s="121"/>
      <c r="KPF705" s="121"/>
      <c r="KPG705" s="121"/>
      <c r="KPH705" s="121"/>
      <c r="KPI705" s="121"/>
      <c r="KPJ705" s="121"/>
      <c r="KPK705" s="121"/>
      <c r="KPL705" s="121"/>
      <c r="KPM705" s="121"/>
      <c r="KPN705" s="121"/>
      <c r="KPO705" s="121"/>
      <c r="KPP705" s="121"/>
      <c r="KPQ705" s="121"/>
      <c r="KPR705" s="121"/>
      <c r="KPS705" s="121"/>
      <c r="KPT705" s="121"/>
      <c r="KPU705" s="121"/>
      <c r="KPV705" s="121"/>
      <c r="KPW705" s="121"/>
      <c r="KPX705" s="121"/>
      <c r="KPY705" s="121"/>
      <c r="KPZ705" s="121"/>
      <c r="KQA705" s="121"/>
      <c r="KQB705" s="121"/>
      <c r="KQC705" s="121"/>
      <c r="KQD705" s="121"/>
      <c r="KQE705" s="121"/>
      <c r="KQF705" s="121"/>
      <c r="KQG705" s="121"/>
      <c r="KQH705" s="121"/>
      <c r="KQI705" s="121"/>
      <c r="KQJ705" s="121"/>
      <c r="KQK705" s="121"/>
      <c r="KQL705" s="121"/>
      <c r="KQM705" s="121"/>
      <c r="KQN705" s="121"/>
      <c r="KQO705" s="121"/>
      <c r="KQP705" s="121"/>
      <c r="KQQ705" s="121"/>
      <c r="KQR705" s="121"/>
      <c r="KQS705" s="121"/>
      <c r="KQT705" s="121"/>
      <c r="KQU705" s="121"/>
      <c r="KQV705" s="121"/>
      <c r="KQW705" s="121"/>
      <c r="KQX705" s="121"/>
      <c r="KQY705" s="121"/>
      <c r="KQZ705" s="121"/>
      <c r="KRA705" s="121"/>
      <c r="KRB705" s="121"/>
      <c r="KRC705" s="121"/>
      <c r="KRD705" s="121"/>
      <c r="KRE705" s="121"/>
      <c r="KRF705" s="121"/>
      <c r="KRG705" s="121"/>
      <c r="KRH705" s="121"/>
      <c r="KRI705" s="121"/>
      <c r="KRJ705" s="121"/>
      <c r="KRK705" s="121"/>
      <c r="KRL705" s="121"/>
      <c r="KRM705" s="121"/>
      <c r="KRN705" s="121"/>
      <c r="KRO705" s="121"/>
      <c r="KRP705" s="121"/>
      <c r="KRQ705" s="121"/>
      <c r="KRR705" s="121"/>
      <c r="KRS705" s="121"/>
      <c r="KRT705" s="121"/>
      <c r="KRU705" s="121"/>
      <c r="KRV705" s="121"/>
      <c r="KRW705" s="121"/>
      <c r="KRX705" s="121"/>
      <c r="KRY705" s="121"/>
      <c r="KRZ705" s="121"/>
      <c r="KSA705" s="121"/>
      <c r="KSB705" s="121"/>
      <c r="KSC705" s="121"/>
      <c r="KSD705" s="121"/>
      <c r="KSE705" s="121"/>
      <c r="KSF705" s="121"/>
      <c r="KSG705" s="121"/>
      <c r="KSH705" s="121"/>
      <c r="KSI705" s="121"/>
      <c r="KSJ705" s="121"/>
      <c r="KSK705" s="121"/>
      <c r="KSL705" s="121"/>
      <c r="KSM705" s="121"/>
      <c r="KSN705" s="121"/>
      <c r="KSO705" s="121"/>
      <c r="KSP705" s="121"/>
      <c r="KSQ705" s="121"/>
      <c r="KSR705" s="121"/>
      <c r="KSS705" s="121"/>
      <c r="KST705" s="121"/>
      <c r="KSU705" s="121"/>
      <c r="KSV705" s="121"/>
      <c r="KSW705" s="121"/>
      <c r="KSX705" s="121"/>
      <c r="KSY705" s="121"/>
      <c r="KSZ705" s="121"/>
      <c r="KTA705" s="121"/>
      <c r="KTB705" s="121"/>
      <c r="KTC705" s="121"/>
      <c r="KTD705" s="121"/>
      <c r="KTE705" s="121"/>
      <c r="KTF705" s="121"/>
      <c r="KTG705" s="121"/>
      <c r="KTH705" s="121"/>
      <c r="KTI705" s="121"/>
      <c r="KTJ705" s="121"/>
      <c r="KTK705" s="121"/>
      <c r="KTL705" s="121"/>
      <c r="KTM705" s="121"/>
      <c r="KTN705" s="121"/>
      <c r="KTO705" s="121"/>
      <c r="KTP705" s="121"/>
      <c r="KTQ705" s="121"/>
      <c r="KTR705" s="121"/>
      <c r="KTS705" s="121"/>
      <c r="KTT705" s="121"/>
      <c r="KTU705" s="121"/>
      <c r="KTV705" s="121"/>
      <c r="KTW705" s="121"/>
      <c r="KTX705" s="121"/>
      <c r="KTY705" s="121"/>
      <c r="KTZ705" s="121"/>
      <c r="KUA705" s="121"/>
      <c r="KUB705" s="121"/>
      <c r="KUC705" s="121"/>
      <c r="KUD705" s="121"/>
      <c r="KUE705" s="121"/>
      <c r="KUF705" s="121"/>
      <c r="KUG705" s="121"/>
      <c r="KUH705" s="121"/>
      <c r="KUI705" s="121"/>
      <c r="KUJ705" s="121"/>
      <c r="KUK705" s="121"/>
      <c r="KUL705" s="121"/>
      <c r="KUM705" s="121"/>
      <c r="KUN705" s="121"/>
      <c r="KUO705" s="121"/>
      <c r="KUP705" s="121"/>
      <c r="KUQ705" s="121"/>
      <c r="KUR705" s="121"/>
      <c r="KUS705" s="121"/>
      <c r="KUT705" s="121"/>
      <c r="KUU705" s="121"/>
      <c r="KUV705" s="121"/>
      <c r="KUW705" s="121"/>
      <c r="KUX705" s="121"/>
      <c r="KUY705" s="121"/>
      <c r="KUZ705" s="121"/>
      <c r="KVA705" s="121"/>
      <c r="KVB705" s="121"/>
      <c r="KVC705" s="121"/>
      <c r="KVD705" s="121"/>
      <c r="KVE705" s="121"/>
      <c r="KVF705" s="121"/>
      <c r="KVG705" s="121"/>
      <c r="KVH705" s="121"/>
      <c r="KVI705" s="121"/>
      <c r="KVJ705" s="121"/>
      <c r="KVK705" s="121"/>
      <c r="KVL705" s="121"/>
      <c r="KVM705" s="121"/>
      <c r="KVN705" s="121"/>
      <c r="KVO705" s="121"/>
      <c r="KVP705" s="121"/>
      <c r="KVQ705" s="121"/>
      <c r="KVR705" s="121"/>
      <c r="KVS705" s="121"/>
      <c r="KVT705" s="121"/>
      <c r="KVU705" s="121"/>
      <c r="KVV705" s="121"/>
      <c r="KVW705" s="121"/>
      <c r="KVX705" s="121"/>
      <c r="KVY705" s="121"/>
      <c r="KVZ705" s="121"/>
      <c r="KWA705" s="121"/>
      <c r="KWB705" s="121"/>
      <c r="KWC705" s="121"/>
      <c r="KWD705" s="121"/>
      <c r="KWE705" s="121"/>
      <c r="KWF705" s="121"/>
      <c r="KWG705" s="121"/>
      <c r="KWH705" s="121"/>
      <c r="KWI705" s="121"/>
      <c r="KWJ705" s="121"/>
      <c r="KWK705" s="121"/>
      <c r="KWL705" s="121"/>
      <c r="KWM705" s="121"/>
      <c r="KWN705" s="121"/>
      <c r="KWO705" s="121"/>
      <c r="KWP705" s="121"/>
      <c r="KWQ705" s="121"/>
      <c r="KWR705" s="121"/>
      <c r="KWS705" s="121"/>
      <c r="KWT705" s="121"/>
      <c r="KWU705" s="121"/>
      <c r="KWV705" s="121"/>
      <c r="KWW705" s="121"/>
      <c r="KWX705" s="121"/>
      <c r="KWY705" s="121"/>
      <c r="KWZ705" s="121"/>
      <c r="KXA705" s="121"/>
      <c r="KXB705" s="121"/>
      <c r="KXC705" s="121"/>
      <c r="KXD705" s="121"/>
      <c r="KXE705" s="121"/>
      <c r="KXF705" s="121"/>
      <c r="KXG705" s="121"/>
      <c r="KXH705" s="121"/>
      <c r="KXI705" s="121"/>
      <c r="KXJ705" s="121"/>
      <c r="KXK705" s="121"/>
      <c r="KXL705" s="121"/>
      <c r="KXM705" s="121"/>
      <c r="KXN705" s="121"/>
      <c r="KXO705" s="121"/>
      <c r="KXP705" s="121"/>
      <c r="KXQ705" s="121"/>
      <c r="KXR705" s="121"/>
      <c r="KXS705" s="121"/>
      <c r="KXT705" s="121"/>
      <c r="KXU705" s="121"/>
      <c r="KXV705" s="121"/>
      <c r="KXW705" s="121"/>
      <c r="KXX705" s="121"/>
      <c r="KXY705" s="121"/>
      <c r="KXZ705" s="121"/>
      <c r="KYA705" s="121"/>
      <c r="KYB705" s="121"/>
      <c r="KYC705" s="121"/>
      <c r="KYD705" s="121"/>
      <c r="KYE705" s="121"/>
      <c r="KYF705" s="121"/>
      <c r="KYG705" s="121"/>
      <c r="KYH705" s="121"/>
      <c r="KYI705" s="121"/>
      <c r="KYJ705" s="121"/>
      <c r="KYK705" s="121"/>
      <c r="KYL705" s="121"/>
      <c r="KYM705" s="121"/>
      <c r="KYN705" s="121"/>
      <c r="KYO705" s="121"/>
      <c r="KYP705" s="121"/>
      <c r="KYQ705" s="121"/>
      <c r="KYR705" s="121"/>
      <c r="KYS705" s="121"/>
      <c r="KYT705" s="121"/>
      <c r="KYU705" s="121"/>
      <c r="KYV705" s="121"/>
      <c r="KYW705" s="121"/>
      <c r="KYX705" s="121"/>
      <c r="KYY705" s="121"/>
      <c r="KYZ705" s="121"/>
      <c r="KZA705" s="121"/>
      <c r="KZB705" s="121"/>
      <c r="KZC705" s="121"/>
      <c r="KZD705" s="121"/>
      <c r="KZE705" s="121"/>
      <c r="KZF705" s="121"/>
      <c r="KZG705" s="121"/>
      <c r="KZH705" s="121"/>
      <c r="KZI705" s="121"/>
      <c r="KZJ705" s="121"/>
      <c r="KZK705" s="121"/>
      <c r="KZL705" s="121"/>
      <c r="KZM705" s="121"/>
      <c r="KZN705" s="121"/>
      <c r="KZO705" s="121"/>
      <c r="KZP705" s="121"/>
      <c r="KZQ705" s="121"/>
      <c r="KZR705" s="121"/>
      <c r="KZS705" s="121"/>
      <c r="KZT705" s="121"/>
      <c r="KZU705" s="121"/>
      <c r="KZV705" s="121"/>
      <c r="KZW705" s="121"/>
      <c r="KZX705" s="121"/>
      <c r="KZY705" s="121"/>
      <c r="KZZ705" s="121"/>
      <c r="LAA705" s="121"/>
      <c r="LAB705" s="121"/>
      <c r="LAC705" s="121"/>
      <c r="LAD705" s="121"/>
      <c r="LAE705" s="121"/>
      <c r="LAF705" s="121"/>
      <c r="LAG705" s="121"/>
      <c r="LAH705" s="121"/>
      <c r="LAI705" s="121"/>
      <c r="LAJ705" s="121"/>
      <c r="LAK705" s="121"/>
      <c r="LAL705" s="121"/>
      <c r="LAM705" s="121"/>
      <c r="LAN705" s="121"/>
      <c r="LAO705" s="121"/>
      <c r="LAP705" s="121"/>
      <c r="LAQ705" s="121"/>
      <c r="LAR705" s="121"/>
      <c r="LAS705" s="121"/>
      <c r="LAT705" s="121"/>
      <c r="LAU705" s="121"/>
      <c r="LAV705" s="121"/>
      <c r="LAW705" s="121"/>
      <c r="LAX705" s="121"/>
      <c r="LAY705" s="121"/>
      <c r="LAZ705" s="121"/>
      <c r="LBA705" s="121"/>
      <c r="LBB705" s="121"/>
      <c r="LBC705" s="121"/>
      <c r="LBD705" s="121"/>
      <c r="LBE705" s="121"/>
      <c r="LBF705" s="121"/>
      <c r="LBG705" s="121"/>
      <c r="LBH705" s="121"/>
      <c r="LBI705" s="121"/>
      <c r="LBJ705" s="121"/>
      <c r="LBK705" s="121"/>
      <c r="LBL705" s="121"/>
      <c r="LBM705" s="121"/>
      <c r="LBN705" s="121"/>
      <c r="LBO705" s="121"/>
      <c r="LBP705" s="121"/>
      <c r="LBQ705" s="121"/>
      <c r="LBR705" s="121"/>
      <c r="LBS705" s="121"/>
      <c r="LBT705" s="121"/>
      <c r="LBU705" s="121"/>
      <c r="LBV705" s="121"/>
      <c r="LBW705" s="121"/>
      <c r="LBX705" s="121"/>
      <c r="LBY705" s="121"/>
      <c r="LBZ705" s="121"/>
      <c r="LCA705" s="121"/>
      <c r="LCB705" s="121"/>
      <c r="LCC705" s="121"/>
      <c r="LCD705" s="121"/>
      <c r="LCE705" s="121"/>
      <c r="LCF705" s="121"/>
      <c r="LCG705" s="121"/>
      <c r="LCH705" s="121"/>
      <c r="LCI705" s="121"/>
      <c r="LCJ705" s="121"/>
      <c r="LCK705" s="121"/>
      <c r="LCL705" s="121"/>
      <c r="LCM705" s="121"/>
      <c r="LCN705" s="121"/>
      <c r="LCO705" s="121"/>
      <c r="LCP705" s="121"/>
      <c r="LCQ705" s="121"/>
      <c r="LCR705" s="121"/>
      <c r="LCS705" s="121"/>
      <c r="LCT705" s="121"/>
      <c r="LCU705" s="121"/>
      <c r="LCV705" s="121"/>
      <c r="LCW705" s="121"/>
      <c r="LCX705" s="121"/>
      <c r="LCY705" s="121"/>
      <c r="LCZ705" s="121"/>
      <c r="LDA705" s="121"/>
      <c r="LDB705" s="121"/>
      <c r="LDC705" s="121"/>
      <c r="LDD705" s="121"/>
      <c r="LDE705" s="121"/>
      <c r="LDF705" s="121"/>
      <c r="LDG705" s="121"/>
      <c r="LDH705" s="121"/>
      <c r="LDI705" s="121"/>
      <c r="LDJ705" s="121"/>
      <c r="LDK705" s="121"/>
      <c r="LDL705" s="121"/>
      <c r="LDM705" s="121"/>
      <c r="LDN705" s="121"/>
      <c r="LDO705" s="121"/>
      <c r="LDP705" s="121"/>
      <c r="LDQ705" s="121"/>
      <c r="LDR705" s="121"/>
      <c r="LDS705" s="121"/>
      <c r="LDT705" s="121"/>
      <c r="LDU705" s="121"/>
      <c r="LDV705" s="121"/>
      <c r="LDW705" s="121"/>
      <c r="LDX705" s="121"/>
      <c r="LDY705" s="121"/>
      <c r="LDZ705" s="121"/>
      <c r="LEA705" s="121"/>
      <c r="LEB705" s="121"/>
      <c r="LEC705" s="121"/>
      <c r="LED705" s="121"/>
      <c r="LEE705" s="121"/>
      <c r="LEF705" s="121"/>
      <c r="LEG705" s="121"/>
      <c r="LEH705" s="121"/>
      <c r="LEI705" s="121"/>
      <c r="LEJ705" s="121"/>
      <c r="LEK705" s="121"/>
      <c r="LEL705" s="121"/>
      <c r="LEM705" s="121"/>
      <c r="LEN705" s="121"/>
      <c r="LEO705" s="121"/>
      <c r="LEP705" s="121"/>
      <c r="LEQ705" s="121"/>
      <c r="LER705" s="121"/>
      <c r="LES705" s="121"/>
      <c r="LET705" s="121"/>
      <c r="LEU705" s="121"/>
      <c r="LEV705" s="121"/>
      <c r="LEW705" s="121"/>
      <c r="LEX705" s="121"/>
      <c r="LEY705" s="121"/>
      <c r="LEZ705" s="121"/>
      <c r="LFA705" s="121"/>
      <c r="LFB705" s="121"/>
      <c r="LFC705" s="121"/>
      <c r="LFD705" s="121"/>
      <c r="LFE705" s="121"/>
      <c r="LFF705" s="121"/>
      <c r="LFG705" s="121"/>
      <c r="LFH705" s="121"/>
      <c r="LFI705" s="121"/>
      <c r="LFJ705" s="121"/>
      <c r="LFK705" s="121"/>
      <c r="LFL705" s="121"/>
      <c r="LFM705" s="121"/>
      <c r="LFN705" s="121"/>
      <c r="LFO705" s="121"/>
      <c r="LFP705" s="121"/>
      <c r="LFQ705" s="121"/>
      <c r="LFR705" s="121"/>
      <c r="LFS705" s="121"/>
      <c r="LFT705" s="121"/>
      <c r="LFU705" s="121"/>
      <c r="LFV705" s="121"/>
      <c r="LFW705" s="121"/>
      <c r="LFX705" s="121"/>
      <c r="LFY705" s="121"/>
      <c r="LFZ705" s="121"/>
      <c r="LGA705" s="121"/>
      <c r="LGB705" s="121"/>
      <c r="LGC705" s="121"/>
      <c r="LGD705" s="121"/>
      <c r="LGE705" s="121"/>
      <c r="LGF705" s="121"/>
      <c r="LGG705" s="121"/>
      <c r="LGH705" s="121"/>
      <c r="LGI705" s="121"/>
      <c r="LGJ705" s="121"/>
      <c r="LGK705" s="121"/>
      <c r="LGL705" s="121"/>
      <c r="LGM705" s="121"/>
      <c r="LGN705" s="121"/>
      <c r="LGO705" s="121"/>
      <c r="LGP705" s="121"/>
      <c r="LGQ705" s="121"/>
      <c r="LGR705" s="121"/>
      <c r="LGS705" s="121"/>
      <c r="LGT705" s="121"/>
      <c r="LGU705" s="121"/>
      <c r="LGV705" s="121"/>
      <c r="LGW705" s="121"/>
      <c r="LGX705" s="121"/>
      <c r="LGY705" s="121"/>
      <c r="LGZ705" s="121"/>
      <c r="LHA705" s="121"/>
      <c r="LHB705" s="121"/>
      <c r="LHC705" s="121"/>
      <c r="LHD705" s="121"/>
      <c r="LHE705" s="121"/>
      <c r="LHF705" s="121"/>
      <c r="LHG705" s="121"/>
      <c r="LHH705" s="121"/>
      <c r="LHI705" s="121"/>
      <c r="LHJ705" s="121"/>
      <c r="LHK705" s="121"/>
      <c r="LHL705" s="121"/>
      <c r="LHM705" s="121"/>
      <c r="LHN705" s="121"/>
      <c r="LHO705" s="121"/>
      <c r="LHP705" s="121"/>
      <c r="LHQ705" s="121"/>
      <c r="LHR705" s="121"/>
      <c r="LHS705" s="121"/>
      <c r="LHT705" s="121"/>
      <c r="LHU705" s="121"/>
      <c r="LHV705" s="121"/>
      <c r="LHW705" s="121"/>
      <c r="LHX705" s="121"/>
      <c r="LHY705" s="121"/>
      <c r="LHZ705" s="121"/>
      <c r="LIA705" s="121"/>
      <c r="LIB705" s="121"/>
      <c r="LIC705" s="121"/>
      <c r="LID705" s="121"/>
      <c r="LIE705" s="121"/>
      <c r="LIF705" s="121"/>
      <c r="LIG705" s="121"/>
      <c r="LIH705" s="121"/>
      <c r="LII705" s="121"/>
      <c r="LIJ705" s="121"/>
      <c r="LIK705" s="121"/>
      <c r="LIL705" s="121"/>
      <c r="LIM705" s="121"/>
      <c r="LIN705" s="121"/>
      <c r="LIO705" s="121"/>
      <c r="LIP705" s="121"/>
      <c r="LIQ705" s="121"/>
      <c r="LIR705" s="121"/>
      <c r="LIS705" s="121"/>
      <c r="LIT705" s="121"/>
      <c r="LIU705" s="121"/>
      <c r="LIV705" s="121"/>
      <c r="LIW705" s="121"/>
      <c r="LIX705" s="121"/>
      <c r="LIY705" s="121"/>
      <c r="LIZ705" s="121"/>
      <c r="LJA705" s="121"/>
      <c r="LJB705" s="121"/>
      <c r="LJC705" s="121"/>
      <c r="LJD705" s="121"/>
      <c r="LJE705" s="121"/>
      <c r="LJF705" s="121"/>
      <c r="LJG705" s="121"/>
      <c r="LJH705" s="121"/>
      <c r="LJI705" s="121"/>
      <c r="LJJ705" s="121"/>
      <c r="LJK705" s="121"/>
      <c r="LJL705" s="121"/>
      <c r="LJM705" s="121"/>
      <c r="LJN705" s="121"/>
      <c r="LJO705" s="121"/>
      <c r="LJP705" s="121"/>
      <c r="LJQ705" s="121"/>
      <c r="LJR705" s="121"/>
      <c r="LJS705" s="121"/>
      <c r="LJT705" s="121"/>
      <c r="LJU705" s="121"/>
      <c r="LJV705" s="121"/>
      <c r="LJW705" s="121"/>
      <c r="LJX705" s="121"/>
      <c r="LJY705" s="121"/>
      <c r="LJZ705" s="121"/>
      <c r="LKA705" s="121"/>
      <c r="LKB705" s="121"/>
      <c r="LKC705" s="121"/>
      <c r="LKD705" s="121"/>
      <c r="LKE705" s="121"/>
      <c r="LKF705" s="121"/>
      <c r="LKG705" s="121"/>
      <c r="LKH705" s="121"/>
      <c r="LKI705" s="121"/>
      <c r="LKJ705" s="121"/>
      <c r="LKK705" s="121"/>
      <c r="LKL705" s="121"/>
      <c r="LKM705" s="121"/>
      <c r="LKN705" s="121"/>
      <c r="LKO705" s="121"/>
      <c r="LKP705" s="121"/>
      <c r="LKQ705" s="121"/>
      <c r="LKR705" s="121"/>
      <c r="LKS705" s="121"/>
      <c r="LKT705" s="121"/>
      <c r="LKU705" s="121"/>
      <c r="LKV705" s="121"/>
      <c r="LKW705" s="121"/>
      <c r="LKX705" s="121"/>
      <c r="LKY705" s="121"/>
      <c r="LKZ705" s="121"/>
      <c r="LLA705" s="121"/>
      <c r="LLB705" s="121"/>
      <c r="LLC705" s="121"/>
      <c r="LLD705" s="121"/>
      <c r="LLE705" s="121"/>
      <c r="LLF705" s="121"/>
      <c r="LLG705" s="121"/>
      <c r="LLH705" s="121"/>
      <c r="LLI705" s="121"/>
      <c r="LLJ705" s="121"/>
      <c r="LLK705" s="121"/>
      <c r="LLL705" s="121"/>
      <c r="LLM705" s="121"/>
      <c r="LLN705" s="121"/>
      <c r="LLO705" s="121"/>
      <c r="LLP705" s="121"/>
      <c r="LLQ705" s="121"/>
      <c r="LLR705" s="121"/>
      <c r="LLS705" s="121"/>
      <c r="LLT705" s="121"/>
      <c r="LLU705" s="121"/>
      <c r="LLV705" s="121"/>
      <c r="LLW705" s="121"/>
      <c r="LLX705" s="121"/>
      <c r="LLY705" s="121"/>
      <c r="LLZ705" s="121"/>
      <c r="LMA705" s="121"/>
      <c r="LMB705" s="121"/>
      <c r="LMC705" s="121"/>
      <c r="LMD705" s="121"/>
      <c r="LME705" s="121"/>
      <c r="LMF705" s="121"/>
      <c r="LMG705" s="121"/>
      <c r="LMH705" s="121"/>
      <c r="LMI705" s="121"/>
      <c r="LMJ705" s="121"/>
      <c r="LMK705" s="121"/>
      <c r="LML705" s="121"/>
      <c r="LMM705" s="121"/>
      <c r="LMN705" s="121"/>
      <c r="LMO705" s="121"/>
      <c r="LMP705" s="121"/>
      <c r="LMQ705" s="121"/>
      <c r="LMR705" s="121"/>
      <c r="LMS705" s="121"/>
      <c r="LMT705" s="121"/>
      <c r="LMU705" s="121"/>
      <c r="LMV705" s="121"/>
      <c r="LMW705" s="121"/>
      <c r="LMX705" s="121"/>
      <c r="LMY705" s="121"/>
      <c r="LMZ705" s="121"/>
      <c r="LNA705" s="121"/>
      <c r="LNB705" s="121"/>
      <c r="LNC705" s="121"/>
      <c r="LND705" s="121"/>
      <c r="LNE705" s="121"/>
      <c r="LNF705" s="121"/>
      <c r="LNG705" s="121"/>
      <c r="LNH705" s="121"/>
      <c r="LNI705" s="121"/>
      <c r="LNJ705" s="121"/>
      <c r="LNK705" s="121"/>
      <c r="LNL705" s="121"/>
      <c r="LNM705" s="121"/>
      <c r="LNN705" s="121"/>
      <c r="LNO705" s="121"/>
      <c r="LNP705" s="121"/>
      <c r="LNQ705" s="121"/>
      <c r="LNR705" s="121"/>
      <c r="LNS705" s="121"/>
      <c r="LNT705" s="121"/>
      <c r="LNU705" s="121"/>
      <c r="LNV705" s="121"/>
      <c r="LNW705" s="121"/>
      <c r="LNX705" s="121"/>
      <c r="LNY705" s="121"/>
      <c r="LNZ705" s="121"/>
      <c r="LOA705" s="121"/>
      <c r="LOB705" s="121"/>
      <c r="LOC705" s="121"/>
      <c r="LOD705" s="121"/>
      <c r="LOE705" s="121"/>
      <c r="LOF705" s="121"/>
      <c r="LOG705" s="121"/>
      <c r="LOH705" s="121"/>
      <c r="LOI705" s="121"/>
      <c r="LOJ705" s="121"/>
      <c r="LOK705" s="121"/>
      <c r="LOL705" s="121"/>
      <c r="LOM705" s="121"/>
      <c r="LON705" s="121"/>
      <c r="LOO705" s="121"/>
      <c r="LOP705" s="121"/>
      <c r="LOQ705" s="121"/>
      <c r="LOR705" s="121"/>
      <c r="LOS705" s="121"/>
      <c r="LOT705" s="121"/>
      <c r="LOU705" s="121"/>
      <c r="LOV705" s="121"/>
      <c r="LOW705" s="121"/>
      <c r="LOX705" s="121"/>
      <c r="LOY705" s="121"/>
      <c r="LOZ705" s="121"/>
      <c r="LPA705" s="121"/>
      <c r="LPB705" s="121"/>
      <c r="LPC705" s="121"/>
      <c r="LPD705" s="121"/>
      <c r="LPE705" s="121"/>
      <c r="LPF705" s="121"/>
      <c r="LPG705" s="121"/>
      <c r="LPH705" s="121"/>
      <c r="LPI705" s="121"/>
      <c r="LPJ705" s="121"/>
      <c r="LPK705" s="121"/>
      <c r="LPL705" s="121"/>
      <c r="LPM705" s="121"/>
      <c r="LPN705" s="121"/>
      <c r="LPO705" s="121"/>
      <c r="LPP705" s="121"/>
      <c r="LPQ705" s="121"/>
      <c r="LPR705" s="121"/>
      <c r="LPS705" s="121"/>
      <c r="LPT705" s="121"/>
      <c r="LPU705" s="121"/>
      <c r="LPV705" s="121"/>
      <c r="LPW705" s="121"/>
      <c r="LPX705" s="121"/>
      <c r="LPY705" s="121"/>
      <c r="LPZ705" s="121"/>
      <c r="LQA705" s="121"/>
      <c r="LQB705" s="121"/>
      <c r="LQC705" s="121"/>
      <c r="LQD705" s="121"/>
      <c r="LQE705" s="121"/>
      <c r="LQF705" s="121"/>
      <c r="LQG705" s="121"/>
      <c r="LQH705" s="121"/>
      <c r="LQI705" s="121"/>
      <c r="LQJ705" s="121"/>
      <c r="LQK705" s="121"/>
      <c r="LQL705" s="121"/>
      <c r="LQM705" s="121"/>
      <c r="LQN705" s="121"/>
      <c r="LQO705" s="121"/>
      <c r="LQP705" s="121"/>
      <c r="LQQ705" s="121"/>
      <c r="LQR705" s="121"/>
      <c r="LQS705" s="121"/>
      <c r="LQT705" s="121"/>
      <c r="LQU705" s="121"/>
      <c r="LQV705" s="121"/>
      <c r="LQW705" s="121"/>
      <c r="LQX705" s="121"/>
      <c r="LQY705" s="121"/>
      <c r="LQZ705" s="121"/>
      <c r="LRA705" s="121"/>
      <c r="LRB705" s="121"/>
      <c r="LRC705" s="121"/>
      <c r="LRD705" s="121"/>
      <c r="LRE705" s="121"/>
      <c r="LRF705" s="121"/>
      <c r="LRG705" s="121"/>
      <c r="LRH705" s="121"/>
      <c r="LRI705" s="121"/>
      <c r="LRJ705" s="121"/>
      <c r="LRK705" s="121"/>
      <c r="LRL705" s="121"/>
      <c r="LRM705" s="121"/>
      <c r="LRN705" s="121"/>
      <c r="LRO705" s="121"/>
      <c r="LRP705" s="121"/>
      <c r="LRQ705" s="121"/>
      <c r="LRR705" s="121"/>
      <c r="LRS705" s="121"/>
      <c r="LRT705" s="121"/>
      <c r="LRU705" s="121"/>
      <c r="LRV705" s="121"/>
      <c r="LRW705" s="121"/>
      <c r="LRX705" s="121"/>
      <c r="LRY705" s="121"/>
      <c r="LRZ705" s="121"/>
      <c r="LSA705" s="121"/>
      <c r="LSB705" s="121"/>
      <c r="LSC705" s="121"/>
      <c r="LSD705" s="121"/>
      <c r="LSE705" s="121"/>
      <c r="LSF705" s="121"/>
      <c r="LSG705" s="121"/>
      <c r="LSH705" s="121"/>
      <c r="LSI705" s="121"/>
      <c r="LSJ705" s="121"/>
      <c r="LSK705" s="121"/>
      <c r="LSL705" s="121"/>
      <c r="LSM705" s="121"/>
      <c r="LSN705" s="121"/>
      <c r="LSO705" s="121"/>
      <c r="LSP705" s="121"/>
      <c r="LSQ705" s="121"/>
      <c r="LSR705" s="121"/>
      <c r="LSS705" s="121"/>
      <c r="LST705" s="121"/>
      <c r="LSU705" s="121"/>
      <c r="LSV705" s="121"/>
      <c r="LSW705" s="121"/>
      <c r="LSX705" s="121"/>
      <c r="LSY705" s="121"/>
      <c r="LSZ705" s="121"/>
      <c r="LTA705" s="121"/>
      <c r="LTB705" s="121"/>
      <c r="LTC705" s="121"/>
      <c r="LTD705" s="121"/>
      <c r="LTE705" s="121"/>
      <c r="LTF705" s="121"/>
      <c r="LTG705" s="121"/>
      <c r="LTH705" s="121"/>
      <c r="LTI705" s="121"/>
      <c r="LTJ705" s="121"/>
      <c r="LTK705" s="121"/>
      <c r="LTL705" s="121"/>
      <c r="LTM705" s="121"/>
      <c r="LTN705" s="121"/>
      <c r="LTO705" s="121"/>
      <c r="LTP705" s="121"/>
      <c r="LTQ705" s="121"/>
      <c r="LTR705" s="121"/>
      <c r="LTS705" s="121"/>
      <c r="LTT705" s="121"/>
      <c r="LTU705" s="121"/>
      <c r="LTV705" s="121"/>
      <c r="LTW705" s="121"/>
      <c r="LTX705" s="121"/>
      <c r="LTY705" s="121"/>
      <c r="LTZ705" s="121"/>
      <c r="LUA705" s="121"/>
      <c r="LUB705" s="121"/>
      <c r="LUC705" s="121"/>
      <c r="LUD705" s="121"/>
      <c r="LUE705" s="121"/>
      <c r="LUF705" s="121"/>
      <c r="LUG705" s="121"/>
      <c r="LUH705" s="121"/>
      <c r="LUI705" s="121"/>
      <c r="LUJ705" s="121"/>
      <c r="LUK705" s="121"/>
      <c r="LUL705" s="121"/>
      <c r="LUM705" s="121"/>
      <c r="LUN705" s="121"/>
      <c r="LUO705" s="121"/>
      <c r="LUP705" s="121"/>
      <c r="LUQ705" s="121"/>
      <c r="LUR705" s="121"/>
      <c r="LUS705" s="121"/>
      <c r="LUT705" s="121"/>
      <c r="LUU705" s="121"/>
      <c r="LUV705" s="121"/>
      <c r="LUW705" s="121"/>
      <c r="LUX705" s="121"/>
      <c r="LUY705" s="121"/>
      <c r="LUZ705" s="121"/>
      <c r="LVA705" s="121"/>
      <c r="LVB705" s="121"/>
      <c r="LVC705" s="121"/>
      <c r="LVD705" s="121"/>
      <c r="LVE705" s="121"/>
      <c r="LVF705" s="121"/>
      <c r="LVG705" s="121"/>
      <c r="LVH705" s="121"/>
      <c r="LVI705" s="121"/>
      <c r="LVJ705" s="121"/>
      <c r="LVK705" s="121"/>
      <c r="LVL705" s="121"/>
      <c r="LVM705" s="121"/>
      <c r="LVN705" s="121"/>
      <c r="LVO705" s="121"/>
      <c r="LVP705" s="121"/>
      <c r="LVQ705" s="121"/>
      <c r="LVR705" s="121"/>
      <c r="LVS705" s="121"/>
      <c r="LVT705" s="121"/>
      <c r="LVU705" s="121"/>
      <c r="LVV705" s="121"/>
      <c r="LVW705" s="121"/>
      <c r="LVX705" s="121"/>
      <c r="LVY705" s="121"/>
      <c r="LVZ705" s="121"/>
      <c r="LWA705" s="121"/>
      <c r="LWB705" s="121"/>
      <c r="LWC705" s="121"/>
      <c r="LWD705" s="121"/>
      <c r="LWE705" s="121"/>
      <c r="LWF705" s="121"/>
      <c r="LWG705" s="121"/>
      <c r="LWH705" s="121"/>
      <c r="LWI705" s="121"/>
      <c r="LWJ705" s="121"/>
      <c r="LWK705" s="121"/>
      <c r="LWL705" s="121"/>
      <c r="LWM705" s="121"/>
      <c r="LWN705" s="121"/>
      <c r="LWO705" s="121"/>
      <c r="LWP705" s="121"/>
      <c r="LWQ705" s="121"/>
      <c r="LWR705" s="121"/>
      <c r="LWS705" s="121"/>
      <c r="LWT705" s="121"/>
      <c r="LWU705" s="121"/>
      <c r="LWV705" s="121"/>
      <c r="LWW705" s="121"/>
      <c r="LWX705" s="121"/>
      <c r="LWY705" s="121"/>
      <c r="LWZ705" s="121"/>
      <c r="LXA705" s="121"/>
      <c r="LXB705" s="121"/>
      <c r="LXC705" s="121"/>
      <c r="LXD705" s="121"/>
      <c r="LXE705" s="121"/>
      <c r="LXF705" s="121"/>
      <c r="LXG705" s="121"/>
      <c r="LXH705" s="121"/>
      <c r="LXI705" s="121"/>
      <c r="LXJ705" s="121"/>
      <c r="LXK705" s="121"/>
      <c r="LXL705" s="121"/>
      <c r="LXM705" s="121"/>
      <c r="LXN705" s="121"/>
      <c r="LXO705" s="121"/>
      <c r="LXP705" s="121"/>
      <c r="LXQ705" s="121"/>
      <c r="LXR705" s="121"/>
      <c r="LXS705" s="121"/>
      <c r="LXT705" s="121"/>
      <c r="LXU705" s="121"/>
      <c r="LXV705" s="121"/>
      <c r="LXW705" s="121"/>
      <c r="LXX705" s="121"/>
      <c r="LXY705" s="121"/>
      <c r="LXZ705" s="121"/>
      <c r="LYA705" s="121"/>
      <c r="LYB705" s="121"/>
      <c r="LYC705" s="121"/>
      <c r="LYD705" s="121"/>
      <c r="LYE705" s="121"/>
      <c r="LYF705" s="121"/>
      <c r="LYG705" s="121"/>
      <c r="LYH705" s="121"/>
      <c r="LYI705" s="121"/>
      <c r="LYJ705" s="121"/>
      <c r="LYK705" s="121"/>
      <c r="LYL705" s="121"/>
      <c r="LYM705" s="121"/>
      <c r="LYN705" s="121"/>
      <c r="LYO705" s="121"/>
      <c r="LYP705" s="121"/>
      <c r="LYQ705" s="121"/>
      <c r="LYR705" s="121"/>
      <c r="LYS705" s="121"/>
      <c r="LYT705" s="121"/>
      <c r="LYU705" s="121"/>
      <c r="LYV705" s="121"/>
      <c r="LYW705" s="121"/>
      <c r="LYX705" s="121"/>
      <c r="LYY705" s="121"/>
      <c r="LYZ705" s="121"/>
      <c r="LZA705" s="121"/>
      <c r="LZB705" s="121"/>
      <c r="LZC705" s="121"/>
      <c r="LZD705" s="121"/>
      <c r="LZE705" s="121"/>
      <c r="LZF705" s="121"/>
      <c r="LZG705" s="121"/>
      <c r="LZH705" s="121"/>
      <c r="LZI705" s="121"/>
      <c r="LZJ705" s="121"/>
      <c r="LZK705" s="121"/>
      <c r="LZL705" s="121"/>
      <c r="LZM705" s="121"/>
      <c r="LZN705" s="121"/>
      <c r="LZO705" s="121"/>
      <c r="LZP705" s="121"/>
      <c r="LZQ705" s="121"/>
      <c r="LZR705" s="121"/>
      <c r="LZS705" s="121"/>
      <c r="LZT705" s="121"/>
      <c r="LZU705" s="121"/>
      <c r="LZV705" s="121"/>
      <c r="LZW705" s="121"/>
      <c r="LZX705" s="121"/>
      <c r="LZY705" s="121"/>
      <c r="LZZ705" s="121"/>
      <c r="MAA705" s="121"/>
      <c r="MAB705" s="121"/>
      <c r="MAC705" s="121"/>
      <c r="MAD705" s="121"/>
      <c r="MAE705" s="121"/>
      <c r="MAF705" s="121"/>
      <c r="MAG705" s="121"/>
      <c r="MAH705" s="121"/>
      <c r="MAI705" s="121"/>
      <c r="MAJ705" s="121"/>
      <c r="MAK705" s="121"/>
      <c r="MAL705" s="121"/>
      <c r="MAM705" s="121"/>
      <c r="MAN705" s="121"/>
      <c r="MAO705" s="121"/>
      <c r="MAP705" s="121"/>
      <c r="MAQ705" s="121"/>
      <c r="MAR705" s="121"/>
      <c r="MAS705" s="121"/>
      <c r="MAT705" s="121"/>
      <c r="MAU705" s="121"/>
      <c r="MAV705" s="121"/>
      <c r="MAW705" s="121"/>
      <c r="MAX705" s="121"/>
      <c r="MAY705" s="121"/>
      <c r="MAZ705" s="121"/>
      <c r="MBA705" s="121"/>
      <c r="MBB705" s="121"/>
      <c r="MBC705" s="121"/>
      <c r="MBD705" s="121"/>
      <c r="MBE705" s="121"/>
      <c r="MBF705" s="121"/>
      <c r="MBG705" s="121"/>
      <c r="MBH705" s="121"/>
      <c r="MBI705" s="121"/>
      <c r="MBJ705" s="121"/>
      <c r="MBK705" s="121"/>
      <c r="MBL705" s="121"/>
      <c r="MBM705" s="121"/>
      <c r="MBN705" s="121"/>
      <c r="MBO705" s="121"/>
      <c r="MBP705" s="121"/>
      <c r="MBQ705" s="121"/>
      <c r="MBR705" s="121"/>
      <c r="MBS705" s="121"/>
      <c r="MBT705" s="121"/>
      <c r="MBU705" s="121"/>
      <c r="MBV705" s="121"/>
      <c r="MBW705" s="121"/>
      <c r="MBX705" s="121"/>
      <c r="MBY705" s="121"/>
      <c r="MBZ705" s="121"/>
      <c r="MCA705" s="121"/>
      <c r="MCB705" s="121"/>
      <c r="MCC705" s="121"/>
      <c r="MCD705" s="121"/>
      <c r="MCE705" s="121"/>
      <c r="MCF705" s="121"/>
      <c r="MCG705" s="121"/>
      <c r="MCH705" s="121"/>
      <c r="MCI705" s="121"/>
      <c r="MCJ705" s="121"/>
      <c r="MCK705" s="121"/>
      <c r="MCL705" s="121"/>
      <c r="MCM705" s="121"/>
      <c r="MCN705" s="121"/>
      <c r="MCO705" s="121"/>
      <c r="MCP705" s="121"/>
      <c r="MCQ705" s="121"/>
      <c r="MCR705" s="121"/>
      <c r="MCS705" s="121"/>
      <c r="MCT705" s="121"/>
      <c r="MCU705" s="121"/>
      <c r="MCV705" s="121"/>
      <c r="MCW705" s="121"/>
      <c r="MCX705" s="121"/>
      <c r="MCY705" s="121"/>
      <c r="MCZ705" s="121"/>
      <c r="MDA705" s="121"/>
      <c r="MDB705" s="121"/>
      <c r="MDC705" s="121"/>
      <c r="MDD705" s="121"/>
      <c r="MDE705" s="121"/>
      <c r="MDF705" s="121"/>
      <c r="MDG705" s="121"/>
      <c r="MDH705" s="121"/>
      <c r="MDI705" s="121"/>
      <c r="MDJ705" s="121"/>
      <c r="MDK705" s="121"/>
      <c r="MDL705" s="121"/>
      <c r="MDM705" s="121"/>
      <c r="MDN705" s="121"/>
      <c r="MDO705" s="121"/>
      <c r="MDP705" s="121"/>
      <c r="MDQ705" s="121"/>
      <c r="MDR705" s="121"/>
      <c r="MDS705" s="121"/>
      <c r="MDT705" s="121"/>
      <c r="MDU705" s="121"/>
      <c r="MDV705" s="121"/>
      <c r="MDW705" s="121"/>
      <c r="MDX705" s="121"/>
      <c r="MDY705" s="121"/>
      <c r="MDZ705" s="121"/>
      <c r="MEA705" s="121"/>
      <c r="MEB705" s="121"/>
      <c r="MEC705" s="121"/>
      <c r="MED705" s="121"/>
      <c r="MEE705" s="121"/>
      <c r="MEF705" s="121"/>
      <c r="MEG705" s="121"/>
      <c r="MEH705" s="121"/>
      <c r="MEI705" s="121"/>
      <c r="MEJ705" s="121"/>
      <c r="MEK705" s="121"/>
      <c r="MEL705" s="121"/>
      <c r="MEM705" s="121"/>
      <c r="MEN705" s="121"/>
      <c r="MEO705" s="121"/>
      <c r="MEP705" s="121"/>
      <c r="MEQ705" s="121"/>
      <c r="MER705" s="121"/>
      <c r="MES705" s="121"/>
      <c r="MET705" s="121"/>
      <c r="MEU705" s="121"/>
      <c r="MEV705" s="121"/>
      <c r="MEW705" s="121"/>
      <c r="MEX705" s="121"/>
      <c r="MEY705" s="121"/>
      <c r="MEZ705" s="121"/>
      <c r="MFA705" s="121"/>
      <c r="MFB705" s="121"/>
      <c r="MFC705" s="121"/>
      <c r="MFD705" s="121"/>
      <c r="MFE705" s="121"/>
      <c r="MFF705" s="121"/>
      <c r="MFG705" s="121"/>
      <c r="MFH705" s="121"/>
      <c r="MFI705" s="121"/>
      <c r="MFJ705" s="121"/>
      <c r="MFK705" s="121"/>
      <c r="MFL705" s="121"/>
      <c r="MFM705" s="121"/>
      <c r="MFN705" s="121"/>
      <c r="MFO705" s="121"/>
      <c r="MFP705" s="121"/>
      <c r="MFQ705" s="121"/>
      <c r="MFR705" s="121"/>
      <c r="MFS705" s="121"/>
      <c r="MFT705" s="121"/>
      <c r="MFU705" s="121"/>
      <c r="MFV705" s="121"/>
      <c r="MFW705" s="121"/>
      <c r="MFX705" s="121"/>
      <c r="MFY705" s="121"/>
      <c r="MFZ705" s="121"/>
      <c r="MGA705" s="121"/>
      <c r="MGB705" s="121"/>
      <c r="MGC705" s="121"/>
      <c r="MGD705" s="121"/>
      <c r="MGE705" s="121"/>
      <c r="MGF705" s="121"/>
      <c r="MGG705" s="121"/>
      <c r="MGH705" s="121"/>
      <c r="MGI705" s="121"/>
      <c r="MGJ705" s="121"/>
      <c r="MGK705" s="121"/>
      <c r="MGL705" s="121"/>
      <c r="MGM705" s="121"/>
      <c r="MGN705" s="121"/>
      <c r="MGO705" s="121"/>
      <c r="MGP705" s="121"/>
      <c r="MGQ705" s="121"/>
      <c r="MGR705" s="121"/>
      <c r="MGS705" s="121"/>
      <c r="MGT705" s="121"/>
      <c r="MGU705" s="121"/>
      <c r="MGV705" s="121"/>
      <c r="MGW705" s="121"/>
      <c r="MGX705" s="121"/>
      <c r="MGY705" s="121"/>
      <c r="MGZ705" s="121"/>
      <c r="MHA705" s="121"/>
      <c r="MHB705" s="121"/>
      <c r="MHC705" s="121"/>
      <c r="MHD705" s="121"/>
      <c r="MHE705" s="121"/>
      <c r="MHF705" s="121"/>
      <c r="MHG705" s="121"/>
      <c r="MHH705" s="121"/>
      <c r="MHI705" s="121"/>
      <c r="MHJ705" s="121"/>
      <c r="MHK705" s="121"/>
      <c r="MHL705" s="121"/>
      <c r="MHM705" s="121"/>
      <c r="MHN705" s="121"/>
      <c r="MHO705" s="121"/>
      <c r="MHP705" s="121"/>
      <c r="MHQ705" s="121"/>
      <c r="MHR705" s="121"/>
      <c r="MHS705" s="121"/>
      <c r="MHT705" s="121"/>
      <c r="MHU705" s="121"/>
      <c r="MHV705" s="121"/>
      <c r="MHW705" s="121"/>
      <c r="MHX705" s="121"/>
      <c r="MHY705" s="121"/>
      <c r="MHZ705" s="121"/>
      <c r="MIA705" s="121"/>
      <c r="MIB705" s="121"/>
      <c r="MIC705" s="121"/>
      <c r="MID705" s="121"/>
      <c r="MIE705" s="121"/>
      <c r="MIF705" s="121"/>
      <c r="MIG705" s="121"/>
      <c r="MIH705" s="121"/>
      <c r="MII705" s="121"/>
      <c r="MIJ705" s="121"/>
      <c r="MIK705" s="121"/>
      <c r="MIL705" s="121"/>
      <c r="MIM705" s="121"/>
      <c r="MIN705" s="121"/>
      <c r="MIO705" s="121"/>
      <c r="MIP705" s="121"/>
      <c r="MIQ705" s="121"/>
      <c r="MIR705" s="121"/>
      <c r="MIS705" s="121"/>
      <c r="MIT705" s="121"/>
      <c r="MIU705" s="121"/>
      <c r="MIV705" s="121"/>
      <c r="MIW705" s="121"/>
      <c r="MIX705" s="121"/>
      <c r="MIY705" s="121"/>
      <c r="MIZ705" s="121"/>
      <c r="MJA705" s="121"/>
      <c r="MJB705" s="121"/>
      <c r="MJC705" s="121"/>
      <c r="MJD705" s="121"/>
      <c r="MJE705" s="121"/>
      <c r="MJF705" s="121"/>
      <c r="MJG705" s="121"/>
      <c r="MJH705" s="121"/>
      <c r="MJI705" s="121"/>
      <c r="MJJ705" s="121"/>
      <c r="MJK705" s="121"/>
      <c r="MJL705" s="121"/>
      <c r="MJM705" s="121"/>
      <c r="MJN705" s="121"/>
      <c r="MJO705" s="121"/>
      <c r="MJP705" s="121"/>
      <c r="MJQ705" s="121"/>
      <c r="MJR705" s="121"/>
      <c r="MJS705" s="121"/>
      <c r="MJT705" s="121"/>
      <c r="MJU705" s="121"/>
      <c r="MJV705" s="121"/>
      <c r="MJW705" s="121"/>
      <c r="MJX705" s="121"/>
      <c r="MJY705" s="121"/>
      <c r="MJZ705" s="121"/>
      <c r="MKA705" s="121"/>
      <c r="MKB705" s="121"/>
      <c r="MKC705" s="121"/>
      <c r="MKD705" s="121"/>
      <c r="MKE705" s="121"/>
      <c r="MKF705" s="121"/>
      <c r="MKG705" s="121"/>
      <c r="MKH705" s="121"/>
      <c r="MKI705" s="121"/>
      <c r="MKJ705" s="121"/>
      <c r="MKK705" s="121"/>
      <c r="MKL705" s="121"/>
      <c r="MKM705" s="121"/>
      <c r="MKN705" s="121"/>
      <c r="MKO705" s="121"/>
      <c r="MKP705" s="121"/>
      <c r="MKQ705" s="121"/>
      <c r="MKR705" s="121"/>
      <c r="MKS705" s="121"/>
      <c r="MKT705" s="121"/>
      <c r="MKU705" s="121"/>
      <c r="MKV705" s="121"/>
      <c r="MKW705" s="121"/>
      <c r="MKX705" s="121"/>
      <c r="MKY705" s="121"/>
      <c r="MKZ705" s="121"/>
      <c r="MLA705" s="121"/>
      <c r="MLB705" s="121"/>
      <c r="MLC705" s="121"/>
      <c r="MLD705" s="121"/>
      <c r="MLE705" s="121"/>
      <c r="MLF705" s="121"/>
      <c r="MLG705" s="121"/>
      <c r="MLH705" s="121"/>
      <c r="MLI705" s="121"/>
      <c r="MLJ705" s="121"/>
      <c r="MLK705" s="121"/>
      <c r="MLL705" s="121"/>
      <c r="MLM705" s="121"/>
      <c r="MLN705" s="121"/>
      <c r="MLO705" s="121"/>
      <c r="MLP705" s="121"/>
      <c r="MLQ705" s="121"/>
      <c r="MLR705" s="121"/>
      <c r="MLS705" s="121"/>
      <c r="MLT705" s="121"/>
      <c r="MLU705" s="121"/>
      <c r="MLV705" s="121"/>
      <c r="MLW705" s="121"/>
      <c r="MLX705" s="121"/>
      <c r="MLY705" s="121"/>
      <c r="MLZ705" s="121"/>
      <c r="MMA705" s="121"/>
      <c r="MMB705" s="121"/>
      <c r="MMC705" s="121"/>
      <c r="MMD705" s="121"/>
      <c r="MME705" s="121"/>
      <c r="MMF705" s="121"/>
      <c r="MMG705" s="121"/>
      <c r="MMH705" s="121"/>
      <c r="MMI705" s="121"/>
      <c r="MMJ705" s="121"/>
      <c r="MMK705" s="121"/>
      <c r="MML705" s="121"/>
      <c r="MMM705" s="121"/>
      <c r="MMN705" s="121"/>
      <c r="MMO705" s="121"/>
      <c r="MMP705" s="121"/>
      <c r="MMQ705" s="121"/>
      <c r="MMR705" s="121"/>
      <c r="MMS705" s="121"/>
      <c r="MMT705" s="121"/>
      <c r="MMU705" s="121"/>
      <c r="MMV705" s="121"/>
      <c r="MMW705" s="121"/>
      <c r="MMX705" s="121"/>
      <c r="MMY705" s="121"/>
      <c r="MMZ705" s="121"/>
      <c r="MNA705" s="121"/>
      <c r="MNB705" s="121"/>
      <c r="MNC705" s="121"/>
      <c r="MND705" s="121"/>
      <c r="MNE705" s="121"/>
      <c r="MNF705" s="121"/>
      <c r="MNG705" s="121"/>
      <c r="MNH705" s="121"/>
      <c r="MNI705" s="121"/>
      <c r="MNJ705" s="121"/>
      <c r="MNK705" s="121"/>
      <c r="MNL705" s="121"/>
      <c r="MNM705" s="121"/>
      <c r="MNN705" s="121"/>
      <c r="MNO705" s="121"/>
      <c r="MNP705" s="121"/>
      <c r="MNQ705" s="121"/>
      <c r="MNR705" s="121"/>
      <c r="MNS705" s="121"/>
      <c r="MNT705" s="121"/>
      <c r="MNU705" s="121"/>
      <c r="MNV705" s="121"/>
      <c r="MNW705" s="121"/>
      <c r="MNX705" s="121"/>
      <c r="MNY705" s="121"/>
      <c r="MNZ705" s="121"/>
      <c r="MOA705" s="121"/>
      <c r="MOB705" s="121"/>
      <c r="MOC705" s="121"/>
      <c r="MOD705" s="121"/>
      <c r="MOE705" s="121"/>
      <c r="MOF705" s="121"/>
      <c r="MOG705" s="121"/>
      <c r="MOH705" s="121"/>
      <c r="MOI705" s="121"/>
      <c r="MOJ705" s="121"/>
      <c r="MOK705" s="121"/>
      <c r="MOL705" s="121"/>
      <c r="MOM705" s="121"/>
      <c r="MON705" s="121"/>
      <c r="MOO705" s="121"/>
      <c r="MOP705" s="121"/>
      <c r="MOQ705" s="121"/>
      <c r="MOR705" s="121"/>
      <c r="MOS705" s="121"/>
      <c r="MOT705" s="121"/>
      <c r="MOU705" s="121"/>
      <c r="MOV705" s="121"/>
      <c r="MOW705" s="121"/>
      <c r="MOX705" s="121"/>
      <c r="MOY705" s="121"/>
      <c r="MOZ705" s="121"/>
      <c r="MPA705" s="121"/>
      <c r="MPB705" s="121"/>
      <c r="MPC705" s="121"/>
      <c r="MPD705" s="121"/>
      <c r="MPE705" s="121"/>
      <c r="MPF705" s="121"/>
      <c r="MPG705" s="121"/>
      <c r="MPH705" s="121"/>
      <c r="MPI705" s="121"/>
      <c r="MPJ705" s="121"/>
      <c r="MPK705" s="121"/>
      <c r="MPL705" s="121"/>
      <c r="MPM705" s="121"/>
      <c r="MPN705" s="121"/>
      <c r="MPO705" s="121"/>
      <c r="MPP705" s="121"/>
      <c r="MPQ705" s="121"/>
      <c r="MPR705" s="121"/>
      <c r="MPS705" s="121"/>
      <c r="MPT705" s="121"/>
      <c r="MPU705" s="121"/>
      <c r="MPV705" s="121"/>
      <c r="MPW705" s="121"/>
      <c r="MPX705" s="121"/>
      <c r="MPY705" s="121"/>
      <c r="MPZ705" s="121"/>
      <c r="MQA705" s="121"/>
      <c r="MQB705" s="121"/>
      <c r="MQC705" s="121"/>
      <c r="MQD705" s="121"/>
      <c r="MQE705" s="121"/>
      <c r="MQF705" s="121"/>
      <c r="MQG705" s="121"/>
      <c r="MQH705" s="121"/>
      <c r="MQI705" s="121"/>
      <c r="MQJ705" s="121"/>
      <c r="MQK705" s="121"/>
      <c r="MQL705" s="121"/>
      <c r="MQM705" s="121"/>
      <c r="MQN705" s="121"/>
      <c r="MQO705" s="121"/>
      <c r="MQP705" s="121"/>
      <c r="MQQ705" s="121"/>
      <c r="MQR705" s="121"/>
      <c r="MQS705" s="121"/>
      <c r="MQT705" s="121"/>
      <c r="MQU705" s="121"/>
      <c r="MQV705" s="121"/>
      <c r="MQW705" s="121"/>
      <c r="MQX705" s="121"/>
      <c r="MQY705" s="121"/>
      <c r="MQZ705" s="121"/>
      <c r="MRA705" s="121"/>
      <c r="MRB705" s="121"/>
      <c r="MRC705" s="121"/>
      <c r="MRD705" s="121"/>
      <c r="MRE705" s="121"/>
      <c r="MRF705" s="121"/>
      <c r="MRG705" s="121"/>
      <c r="MRH705" s="121"/>
      <c r="MRI705" s="121"/>
      <c r="MRJ705" s="121"/>
      <c r="MRK705" s="121"/>
      <c r="MRL705" s="121"/>
      <c r="MRM705" s="121"/>
      <c r="MRN705" s="121"/>
      <c r="MRO705" s="121"/>
      <c r="MRP705" s="121"/>
      <c r="MRQ705" s="121"/>
      <c r="MRR705" s="121"/>
      <c r="MRS705" s="121"/>
      <c r="MRT705" s="121"/>
      <c r="MRU705" s="121"/>
      <c r="MRV705" s="121"/>
      <c r="MRW705" s="121"/>
      <c r="MRX705" s="121"/>
      <c r="MRY705" s="121"/>
      <c r="MRZ705" s="121"/>
      <c r="MSA705" s="121"/>
      <c r="MSB705" s="121"/>
      <c r="MSC705" s="121"/>
      <c r="MSD705" s="121"/>
      <c r="MSE705" s="121"/>
      <c r="MSF705" s="121"/>
      <c r="MSG705" s="121"/>
      <c r="MSH705" s="121"/>
      <c r="MSI705" s="121"/>
      <c r="MSJ705" s="121"/>
      <c r="MSK705" s="121"/>
      <c r="MSL705" s="121"/>
      <c r="MSM705" s="121"/>
      <c r="MSN705" s="121"/>
      <c r="MSO705" s="121"/>
      <c r="MSP705" s="121"/>
      <c r="MSQ705" s="121"/>
      <c r="MSR705" s="121"/>
      <c r="MSS705" s="121"/>
      <c r="MST705" s="121"/>
      <c r="MSU705" s="121"/>
      <c r="MSV705" s="121"/>
      <c r="MSW705" s="121"/>
      <c r="MSX705" s="121"/>
      <c r="MSY705" s="121"/>
      <c r="MSZ705" s="121"/>
      <c r="MTA705" s="121"/>
      <c r="MTB705" s="121"/>
      <c r="MTC705" s="121"/>
      <c r="MTD705" s="121"/>
      <c r="MTE705" s="121"/>
      <c r="MTF705" s="121"/>
      <c r="MTG705" s="121"/>
      <c r="MTH705" s="121"/>
      <c r="MTI705" s="121"/>
      <c r="MTJ705" s="121"/>
      <c r="MTK705" s="121"/>
      <c r="MTL705" s="121"/>
      <c r="MTM705" s="121"/>
      <c r="MTN705" s="121"/>
      <c r="MTO705" s="121"/>
      <c r="MTP705" s="121"/>
      <c r="MTQ705" s="121"/>
      <c r="MTR705" s="121"/>
      <c r="MTS705" s="121"/>
      <c r="MTT705" s="121"/>
      <c r="MTU705" s="121"/>
      <c r="MTV705" s="121"/>
      <c r="MTW705" s="121"/>
      <c r="MTX705" s="121"/>
      <c r="MTY705" s="121"/>
      <c r="MTZ705" s="121"/>
      <c r="MUA705" s="121"/>
      <c r="MUB705" s="121"/>
      <c r="MUC705" s="121"/>
      <c r="MUD705" s="121"/>
      <c r="MUE705" s="121"/>
      <c r="MUF705" s="121"/>
      <c r="MUG705" s="121"/>
      <c r="MUH705" s="121"/>
      <c r="MUI705" s="121"/>
      <c r="MUJ705" s="121"/>
      <c r="MUK705" s="121"/>
      <c r="MUL705" s="121"/>
      <c r="MUM705" s="121"/>
      <c r="MUN705" s="121"/>
      <c r="MUO705" s="121"/>
      <c r="MUP705" s="121"/>
      <c r="MUQ705" s="121"/>
      <c r="MUR705" s="121"/>
      <c r="MUS705" s="121"/>
      <c r="MUT705" s="121"/>
      <c r="MUU705" s="121"/>
      <c r="MUV705" s="121"/>
      <c r="MUW705" s="121"/>
      <c r="MUX705" s="121"/>
      <c r="MUY705" s="121"/>
      <c r="MUZ705" s="121"/>
      <c r="MVA705" s="121"/>
      <c r="MVB705" s="121"/>
      <c r="MVC705" s="121"/>
      <c r="MVD705" s="121"/>
      <c r="MVE705" s="121"/>
      <c r="MVF705" s="121"/>
      <c r="MVG705" s="121"/>
      <c r="MVH705" s="121"/>
      <c r="MVI705" s="121"/>
      <c r="MVJ705" s="121"/>
      <c r="MVK705" s="121"/>
      <c r="MVL705" s="121"/>
      <c r="MVM705" s="121"/>
      <c r="MVN705" s="121"/>
      <c r="MVO705" s="121"/>
      <c r="MVP705" s="121"/>
      <c r="MVQ705" s="121"/>
      <c r="MVR705" s="121"/>
      <c r="MVS705" s="121"/>
      <c r="MVT705" s="121"/>
      <c r="MVU705" s="121"/>
      <c r="MVV705" s="121"/>
      <c r="MVW705" s="121"/>
      <c r="MVX705" s="121"/>
      <c r="MVY705" s="121"/>
      <c r="MVZ705" s="121"/>
      <c r="MWA705" s="121"/>
      <c r="MWB705" s="121"/>
      <c r="MWC705" s="121"/>
      <c r="MWD705" s="121"/>
      <c r="MWE705" s="121"/>
      <c r="MWF705" s="121"/>
      <c r="MWG705" s="121"/>
      <c r="MWH705" s="121"/>
      <c r="MWI705" s="121"/>
      <c r="MWJ705" s="121"/>
      <c r="MWK705" s="121"/>
      <c r="MWL705" s="121"/>
      <c r="MWM705" s="121"/>
      <c r="MWN705" s="121"/>
      <c r="MWO705" s="121"/>
      <c r="MWP705" s="121"/>
      <c r="MWQ705" s="121"/>
      <c r="MWR705" s="121"/>
      <c r="MWS705" s="121"/>
      <c r="MWT705" s="121"/>
      <c r="MWU705" s="121"/>
      <c r="MWV705" s="121"/>
      <c r="MWW705" s="121"/>
      <c r="MWX705" s="121"/>
      <c r="MWY705" s="121"/>
      <c r="MWZ705" s="121"/>
      <c r="MXA705" s="121"/>
      <c r="MXB705" s="121"/>
      <c r="MXC705" s="121"/>
      <c r="MXD705" s="121"/>
      <c r="MXE705" s="121"/>
      <c r="MXF705" s="121"/>
      <c r="MXG705" s="121"/>
      <c r="MXH705" s="121"/>
      <c r="MXI705" s="121"/>
      <c r="MXJ705" s="121"/>
      <c r="MXK705" s="121"/>
      <c r="MXL705" s="121"/>
      <c r="MXM705" s="121"/>
      <c r="MXN705" s="121"/>
      <c r="MXO705" s="121"/>
      <c r="MXP705" s="121"/>
      <c r="MXQ705" s="121"/>
      <c r="MXR705" s="121"/>
      <c r="MXS705" s="121"/>
      <c r="MXT705" s="121"/>
      <c r="MXU705" s="121"/>
      <c r="MXV705" s="121"/>
      <c r="MXW705" s="121"/>
      <c r="MXX705" s="121"/>
      <c r="MXY705" s="121"/>
      <c r="MXZ705" s="121"/>
      <c r="MYA705" s="121"/>
      <c r="MYB705" s="121"/>
      <c r="MYC705" s="121"/>
      <c r="MYD705" s="121"/>
      <c r="MYE705" s="121"/>
      <c r="MYF705" s="121"/>
      <c r="MYG705" s="121"/>
      <c r="MYH705" s="121"/>
      <c r="MYI705" s="121"/>
      <c r="MYJ705" s="121"/>
      <c r="MYK705" s="121"/>
      <c r="MYL705" s="121"/>
      <c r="MYM705" s="121"/>
      <c r="MYN705" s="121"/>
      <c r="MYO705" s="121"/>
      <c r="MYP705" s="121"/>
      <c r="MYQ705" s="121"/>
      <c r="MYR705" s="121"/>
      <c r="MYS705" s="121"/>
      <c r="MYT705" s="121"/>
      <c r="MYU705" s="121"/>
      <c r="MYV705" s="121"/>
      <c r="MYW705" s="121"/>
      <c r="MYX705" s="121"/>
      <c r="MYY705" s="121"/>
      <c r="MYZ705" s="121"/>
      <c r="MZA705" s="121"/>
      <c r="MZB705" s="121"/>
      <c r="MZC705" s="121"/>
      <c r="MZD705" s="121"/>
      <c r="MZE705" s="121"/>
      <c r="MZF705" s="121"/>
      <c r="MZG705" s="121"/>
      <c r="MZH705" s="121"/>
      <c r="MZI705" s="121"/>
      <c r="MZJ705" s="121"/>
      <c r="MZK705" s="121"/>
      <c r="MZL705" s="121"/>
      <c r="MZM705" s="121"/>
      <c r="MZN705" s="121"/>
      <c r="MZO705" s="121"/>
      <c r="MZP705" s="121"/>
      <c r="MZQ705" s="121"/>
      <c r="MZR705" s="121"/>
      <c r="MZS705" s="121"/>
      <c r="MZT705" s="121"/>
      <c r="MZU705" s="121"/>
      <c r="MZV705" s="121"/>
      <c r="MZW705" s="121"/>
      <c r="MZX705" s="121"/>
      <c r="MZY705" s="121"/>
      <c r="MZZ705" s="121"/>
      <c r="NAA705" s="121"/>
      <c r="NAB705" s="121"/>
      <c r="NAC705" s="121"/>
      <c r="NAD705" s="121"/>
      <c r="NAE705" s="121"/>
      <c r="NAF705" s="121"/>
      <c r="NAG705" s="121"/>
      <c r="NAH705" s="121"/>
      <c r="NAI705" s="121"/>
      <c r="NAJ705" s="121"/>
      <c r="NAK705" s="121"/>
      <c r="NAL705" s="121"/>
      <c r="NAM705" s="121"/>
      <c r="NAN705" s="121"/>
      <c r="NAO705" s="121"/>
      <c r="NAP705" s="121"/>
      <c r="NAQ705" s="121"/>
      <c r="NAR705" s="121"/>
      <c r="NAS705" s="121"/>
      <c r="NAT705" s="121"/>
      <c r="NAU705" s="121"/>
      <c r="NAV705" s="121"/>
      <c r="NAW705" s="121"/>
      <c r="NAX705" s="121"/>
      <c r="NAY705" s="121"/>
      <c r="NAZ705" s="121"/>
      <c r="NBA705" s="121"/>
      <c r="NBB705" s="121"/>
      <c r="NBC705" s="121"/>
      <c r="NBD705" s="121"/>
      <c r="NBE705" s="121"/>
      <c r="NBF705" s="121"/>
      <c r="NBG705" s="121"/>
      <c r="NBH705" s="121"/>
      <c r="NBI705" s="121"/>
      <c r="NBJ705" s="121"/>
      <c r="NBK705" s="121"/>
      <c r="NBL705" s="121"/>
      <c r="NBM705" s="121"/>
      <c r="NBN705" s="121"/>
      <c r="NBO705" s="121"/>
      <c r="NBP705" s="121"/>
      <c r="NBQ705" s="121"/>
      <c r="NBR705" s="121"/>
      <c r="NBS705" s="121"/>
      <c r="NBT705" s="121"/>
      <c r="NBU705" s="121"/>
      <c r="NBV705" s="121"/>
      <c r="NBW705" s="121"/>
      <c r="NBX705" s="121"/>
      <c r="NBY705" s="121"/>
      <c r="NBZ705" s="121"/>
      <c r="NCA705" s="121"/>
      <c r="NCB705" s="121"/>
      <c r="NCC705" s="121"/>
      <c r="NCD705" s="121"/>
      <c r="NCE705" s="121"/>
      <c r="NCF705" s="121"/>
      <c r="NCG705" s="121"/>
      <c r="NCH705" s="121"/>
      <c r="NCI705" s="121"/>
      <c r="NCJ705" s="121"/>
      <c r="NCK705" s="121"/>
      <c r="NCL705" s="121"/>
      <c r="NCM705" s="121"/>
      <c r="NCN705" s="121"/>
      <c r="NCO705" s="121"/>
      <c r="NCP705" s="121"/>
      <c r="NCQ705" s="121"/>
      <c r="NCR705" s="121"/>
      <c r="NCS705" s="121"/>
      <c r="NCT705" s="121"/>
      <c r="NCU705" s="121"/>
      <c r="NCV705" s="121"/>
      <c r="NCW705" s="121"/>
      <c r="NCX705" s="121"/>
      <c r="NCY705" s="121"/>
      <c r="NCZ705" s="121"/>
      <c r="NDA705" s="121"/>
      <c r="NDB705" s="121"/>
      <c r="NDC705" s="121"/>
      <c r="NDD705" s="121"/>
      <c r="NDE705" s="121"/>
      <c r="NDF705" s="121"/>
      <c r="NDG705" s="121"/>
      <c r="NDH705" s="121"/>
      <c r="NDI705" s="121"/>
      <c r="NDJ705" s="121"/>
      <c r="NDK705" s="121"/>
      <c r="NDL705" s="121"/>
      <c r="NDM705" s="121"/>
      <c r="NDN705" s="121"/>
      <c r="NDO705" s="121"/>
      <c r="NDP705" s="121"/>
      <c r="NDQ705" s="121"/>
      <c r="NDR705" s="121"/>
      <c r="NDS705" s="121"/>
      <c r="NDT705" s="121"/>
      <c r="NDU705" s="121"/>
      <c r="NDV705" s="121"/>
      <c r="NDW705" s="121"/>
      <c r="NDX705" s="121"/>
      <c r="NDY705" s="121"/>
      <c r="NDZ705" s="121"/>
      <c r="NEA705" s="121"/>
      <c r="NEB705" s="121"/>
      <c r="NEC705" s="121"/>
      <c r="NED705" s="121"/>
      <c r="NEE705" s="121"/>
      <c r="NEF705" s="121"/>
      <c r="NEG705" s="121"/>
      <c r="NEH705" s="121"/>
      <c r="NEI705" s="121"/>
      <c r="NEJ705" s="121"/>
      <c r="NEK705" s="121"/>
      <c r="NEL705" s="121"/>
      <c r="NEM705" s="121"/>
      <c r="NEN705" s="121"/>
      <c r="NEO705" s="121"/>
      <c r="NEP705" s="121"/>
      <c r="NEQ705" s="121"/>
      <c r="NER705" s="121"/>
      <c r="NES705" s="121"/>
      <c r="NET705" s="121"/>
      <c r="NEU705" s="121"/>
      <c r="NEV705" s="121"/>
      <c r="NEW705" s="121"/>
      <c r="NEX705" s="121"/>
      <c r="NEY705" s="121"/>
      <c r="NEZ705" s="121"/>
      <c r="NFA705" s="121"/>
      <c r="NFB705" s="121"/>
      <c r="NFC705" s="121"/>
      <c r="NFD705" s="121"/>
      <c r="NFE705" s="121"/>
      <c r="NFF705" s="121"/>
      <c r="NFG705" s="121"/>
      <c r="NFH705" s="121"/>
      <c r="NFI705" s="121"/>
      <c r="NFJ705" s="121"/>
      <c r="NFK705" s="121"/>
      <c r="NFL705" s="121"/>
      <c r="NFM705" s="121"/>
      <c r="NFN705" s="121"/>
      <c r="NFO705" s="121"/>
      <c r="NFP705" s="121"/>
      <c r="NFQ705" s="121"/>
      <c r="NFR705" s="121"/>
      <c r="NFS705" s="121"/>
      <c r="NFT705" s="121"/>
      <c r="NFU705" s="121"/>
      <c r="NFV705" s="121"/>
      <c r="NFW705" s="121"/>
      <c r="NFX705" s="121"/>
      <c r="NFY705" s="121"/>
      <c r="NFZ705" s="121"/>
      <c r="NGA705" s="121"/>
      <c r="NGB705" s="121"/>
      <c r="NGC705" s="121"/>
      <c r="NGD705" s="121"/>
      <c r="NGE705" s="121"/>
      <c r="NGF705" s="121"/>
      <c r="NGG705" s="121"/>
      <c r="NGH705" s="121"/>
      <c r="NGI705" s="121"/>
      <c r="NGJ705" s="121"/>
      <c r="NGK705" s="121"/>
      <c r="NGL705" s="121"/>
      <c r="NGM705" s="121"/>
      <c r="NGN705" s="121"/>
      <c r="NGO705" s="121"/>
      <c r="NGP705" s="121"/>
      <c r="NGQ705" s="121"/>
      <c r="NGR705" s="121"/>
      <c r="NGS705" s="121"/>
      <c r="NGT705" s="121"/>
      <c r="NGU705" s="121"/>
      <c r="NGV705" s="121"/>
      <c r="NGW705" s="121"/>
      <c r="NGX705" s="121"/>
      <c r="NGY705" s="121"/>
      <c r="NGZ705" s="121"/>
      <c r="NHA705" s="121"/>
      <c r="NHB705" s="121"/>
      <c r="NHC705" s="121"/>
      <c r="NHD705" s="121"/>
      <c r="NHE705" s="121"/>
      <c r="NHF705" s="121"/>
      <c r="NHG705" s="121"/>
      <c r="NHH705" s="121"/>
      <c r="NHI705" s="121"/>
      <c r="NHJ705" s="121"/>
      <c r="NHK705" s="121"/>
      <c r="NHL705" s="121"/>
      <c r="NHM705" s="121"/>
      <c r="NHN705" s="121"/>
      <c r="NHO705" s="121"/>
      <c r="NHP705" s="121"/>
      <c r="NHQ705" s="121"/>
      <c r="NHR705" s="121"/>
      <c r="NHS705" s="121"/>
      <c r="NHT705" s="121"/>
      <c r="NHU705" s="121"/>
      <c r="NHV705" s="121"/>
      <c r="NHW705" s="121"/>
      <c r="NHX705" s="121"/>
      <c r="NHY705" s="121"/>
      <c r="NHZ705" s="121"/>
      <c r="NIA705" s="121"/>
      <c r="NIB705" s="121"/>
      <c r="NIC705" s="121"/>
      <c r="NID705" s="121"/>
      <c r="NIE705" s="121"/>
      <c r="NIF705" s="121"/>
      <c r="NIG705" s="121"/>
      <c r="NIH705" s="121"/>
      <c r="NII705" s="121"/>
      <c r="NIJ705" s="121"/>
      <c r="NIK705" s="121"/>
      <c r="NIL705" s="121"/>
      <c r="NIM705" s="121"/>
      <c r="NIN705" s="121"/>
      <c r="NIO705" s="121"/>
      <c r="NIP705" s="121"/>
      <c r="NIQ705" s="121"/>
      <c r="NIR705" s="121"/>
      <c r="NIS705" s="121"/>
      <c r="NIT705" s="121"/>
      <c r="NIU705" s="121"/>
      <c r="NIV705" s="121"/>
      <c r="NIW705" s="121"/>
      <c r="NIX705" s="121"/>
      <c r="NIY705" s="121"/>
      <c r="NIZ705" s="121"/>
      <c r="NJA705" s="121"/>
      <c r="NJB705" s="121"/>
      <c r="NJC705" s="121"/>
      <c r="NJD705" s="121"/>
      <c r="NJE705" s="121"/>
      <c r="NJF705" s="121"/>
      <c r="NJG705" s="121"/>
      <c r="NJH705" s="121"/>
      <c r="NJI705" s="121"/>
      <c r="NJJ705" s="121"/>
      <c r="NJK705" s="121"/>
      <c r="NJL705" s="121"/>
      <c r="NJM705" s="121"/>
      <c r="NJN705" s="121"/>
      <c r="NJO705" s="121"/>
      <c r="NJP705" s="121"/>
      <c r="NJQ705" s="121"/>
      <c r="NJR705" s="121"/>
      <c r="NJS705" s="121"/>
      <c r="NJT705" s="121"/>
      <c r="NJU705" s="121"/>
      <c r="NJV705" s="121"/>
      <c r="NJW705" s="121"/>
      <c r="NJX705" s="121"/>
      <c r="NJY705" s="121"/>
      <c r="NJZ705" s="121"/>
      <c r="NKA705" s="121"/>
      <c r="NKB705" s="121"/>
      <c r="NKC705" s="121"/>
      <c r="NKD705" s="121"/>
      <c r="NKE705" s="121"/>
      <c r="NKF705" s="121"/>
      <c r="NKG705" s="121"/>
      <c r="NKH705" s="121"/>
      <c r="NKI705" s="121"/>
      <c r="NKJ705" s="121"/>
      <c r="NKK705" s="121"/>
      <c r="NKL705" s="121"/>
      <c r="NKM705" s="121"/>
      <c r="NKN705" s="121"/>
      <c r="NKO705" s="121"/>
      <c r="NKP705" s="121"/>
      <c r="NKQ705" s="121"/>
      <c r="NKR705" s="121"/>
      <c r="NKS705" s="121"/>
      <c r="NKT705" s="121"/>
      <c r="NKU705" s="121"/>
      <c r="NKV705" s="121"/>
      <c r="NKW705" s="121"/>
      <c r="NKX705" s="121"/>
      <c r="NKY705" s="121"/>
      <c r="NKZ705" s="121"/>
      <c r="NLA705" s="121"/>
      <c r="NLB705" s="121"/>
      <c r="NLC705" s="121"/>
      <c r="NLD705" s="121"/>
      <c r="NLE705" s="121"/>
      <c r="NLF705" s="121"/>
      <c r="NLG705" s="121"/>
      <c r="NLH705" s="121"/>
      <c r="NLI705" s="121"/>
      <c r="NLJ705" s="121"/>
      <c r="NLK705" s="121"/>
      <c r="NLL705" s="121"/>
      <c r="NLM705" s="121"/>
      <c r="NLN705" s="121"/>
      <c r="NLO705" s="121"/>
      <c r="NLP705" s="121"/>
      <c r="NLQ705" s="121"/>
      <c r="NLR705" s="121"/>
      <c r="NLS705" s="121"/>
      <c r="NLT705" s="121"/>
      <c r="NLU705" s="121"/>
      <c r="NLV705" s="121"/>
      <c r="NLW705" s="121"/>
      <c r="NLX705" s="121"/>
      <c r="NLY705" s="121"/>
      <c r="NLZ705" s="121"/>
      <c r="NMA705" s="121"/>
      <c r="NMB705" s="121"/>
      <c r="NMC705" s="121"/>
      <c r="NMD705" s="121"/>
      <c r="NME705" s="121"/>
      <c r="NMF705" s="121"/>
      <c r="NMG705" s="121"/>
      <c r="NMH705" s="121"/>
      <c r="NMI705" s="121"/>
      <c r="NMJ705" s="121"/>
      <c r="NMK705" s="121"/>
      <c r="NML705" s="121"/>
      <c r="NMM705" s="121"/>
      <c r="NMN705" s="121"/>
      <c r="NMO705" s="121"/>
      <c r="NMP705" s="121"/>
      <c r="NMQ705" s="121"/>
      <c r="NMR705" s="121"/>
      <c r="NMS705" s="121"/>
      <c r="NMT705" s="121"/>
      <c r="NMU705" s="121"/>
      <c r="NMV705" s="121"/>
      <c r="NMW705" s="121"/>
      <c r="NMX705" s="121"/>
      <c r="NMY705" s="121"/>
      <c r="NMZ705" s="121"/>
      <c r="NNA705" s="121"/>
      <c r="NNB705" s="121"/>
      <c r="NNC705" s="121"/>
      <c r="NND705" s="121"/>
      <c r="NNE705" s="121"/>
      <c r="NNF705" s="121"/>
      <c r="NNG705" s="121"/>
      <c r="NNH705" s="121"/>
      <c r="NNI705" s="121"/>
      <c r="NNJ705" s="121"/>
      <c r="NNK705" s="121"/>
      <c r="NNL705" s="121"/>
      <c r="NNM705" s="121"/>
      <c r="NNN705" s="121"/>
      <c r="NNO705" s="121"/>
      <c r="NNP705" s="121"/>
      <c r="NNQ705" s="121"/>
      <c r="NNR705" s="121"/>
      <c r="NNS705" s="121"/>
      <c r="NNT705" s="121"/>
      <c r="NNU705" s="121"/>
      <c r="NNV705" s="121"/>
      <c r="NNW705" s="121"/>
      <c r="NNX705" s="121"/>
      <c r="NNY705" s="121"/>
      <c r="NNZ705" s="121"/>
      <c r="NOA705" s="121"/>
      <c r="NOB705" s="121"/>
      <c r="NOC705" s="121"/>
      <c r="NOD705" s="121"/>
      <c r="NOE705" s="121"/>
      <c r="NOF705" s="121"/>
      <c r="NOG705" s="121"/>
      <c r="NOH705" s="121"/>
      <c r="NOI705" s="121"/>
      <c r="NOJ705" s="121"/>
      <c r="NOK705" s="121"/>
      <c r="NOL705" s="121"/>
      <c r="NOM705" s="121"/>
      <c r="NON705" s="121"/>
      <c r="NOO705" s="121"/>
      <c r="NOP705" s="121"/>
      <c r="NOQ705" s="121"/>
      <c r="NOR705" s="121"/>
      <c r="NOS705" s="121"/>
      <c r="NOT705" s="121"/>
      <c r="NOU705" s="121"/>
      <c r="NOV705" s="121"/>
      <c r="NOW705" s="121"/>
      <c r="NOX705" s="121"/>
      <c r="NOY705" s="121"/>
      <c r="NOZ705" s="121"/>
      <c r="NPA705" s="121"/>
      <c r="NPB705" s="121"/>
      <c r="NPC705" s="121"/>
      <c r="NPD705" s="121"/>
      <c r="NPE705" s="121"/>
      <c r="NPF705" s="121"/>
      <c r="NPG705" s="121"/>
      <c r="NPH705" s="121"/>
      <c r="NPI705" s="121"/>
      <c r="NPJ705" s="121"/>
      <c r="NPK705" s="121"/>
      <c r="NPL705" s="121"/>
      <c r="NPM705" s="121"/>
      <c r="NPN705" s="121"/>
      <c r="NPO705" s="121"/>
      <c r="NPP705" s="121"/>
      <c r="NPQ705" s="121"/>
      <c r="NPR705" s="121"/>
      <c r="NPS705" s="121"/>
      <c r="NPT705" s="121"/>
      <c r="NPU705" s="121"/>
      <c r="NPV705" s="121"/>
      <c r="NPW705" s="121"/>
      <c r="NPX705" s="121"/>
      <c r="NPY705" s="121"/>
      <c r="NPZ705" s="121"/>
      <c r="NQA705" s="121"/>
      <c r="NQB705" s="121"/>
      <c r="NQC705" s="121"/>
      <c r="NQD705" s="121"/>
      <c r="NQE705" s="121"/>
      <c r="NQF705" s="121"/>
      <c r="NQG705" s="121"/>
      <c r="NQH705" s="121"/>
      <c r="NQI705" s="121"/>
      <c r="NQJ705" s="121"/>
      <c r="NQK705" s="121"/>
      <c r="NQL705" s="121"/>
      <c r="NQM705" s="121"/>
      <c r="NQN705" s="121"/>
      <c r="NQO705" s="121"/>
      <c r="NQP705" s="121"/>
      <c r="NQQ705" s="121"/>
      <c r="NQR705" s="121"/>
      <c r="NQS705" s="121"/>
      <c r="NQT705" s="121"/>
      <c r="NQU705" s="121"/>
      <c r="NQV705" s="121"/>
      <c r="NQW705" s="121"/>
      <c r="NQX705" s="121"/>
      <c r="NQY705" s="121"/>
      <c r="NQZ705" s="121"/>
      <c r="NRA705" s="121"/>
      <c r="NRB705" s="121"/>
      <c r="NRC705" s="121"/>
      <c r="NRD705" s="121"/>
      <c r="NRE705" s="121"/>
      <c r="NRF705" s="121"/>
      <c r="NRG705" s="121"/>
      <c r="NRH705" s="121"/>
      <c r="NRI705" s="121"/>
      <c r="NRJ705" s="121"/>
      <c r="NRK705" s="121"/>
      <c r="NRL705" s="121"/>
      <c r="NRM705" s="121"/>
      <c r="NRN705" s="121"/>
      <c r="NRO705" s="121"/>
      <c r="NRP705" s="121"/>
      <c r="NRQ705" s="121"/>
      <c r="NRR705" s="121"/>
      <c r="NRS705" s="121"/>
      <c r="NRT705" s="121"/>
      <c r="NRU705" s="121"/>
      <c r="NRV705" s="121"/>
      <c r="NRW705" s="121"/>
      <c r="NRX705" s="121"/>
      <c r="NRY705" s="121"/>
      <c r="NRZ705" s="121"/>
      <c r="NSA705" s="121"/>
      <c r="NSB705" s="121"/>
      <c r="NSC705" s="121"/>
      <c r="NSD705" s="121"/>
      <c r="NSE705" s="121"/>
      <c r="NSF705" s="121"/>
      <c r="NSG705" s="121"/>
      <c r="NSH705" s="121"/>
      <c r="NSI705" s="121"/>
      <c r="NSJ705" s="121"/>
      <c r="NSK705" s="121"/>
      <c r="NSL705" s="121"/>
      <c r="NSM705" s="121"/>
      <c r="NSN705" s="121"/>
      <c r="NSO705" s="121"/>
      <c r="NSP705" s="121"/>
      <c r="NSQ705" s="121"/>
      <c r="NSR705" s="121"/>
      <c r="NSS705" s="121"/>
      <c r="NST705" s="121"/>
      <c r="NSU705" s="121"/>
      <c r="NSV705" s="121"/>
      <c r="NSW705" s="121"/>
      <c r="NSX705" s="121"/>
      <c r="NSY705" s="121"/>
      <c r="NSZ705" s="121"/>
      <c r="NTA705" s="121"/>
      <c r="NTB705" s="121"/>
      <c r="NTC705" s="121"/>
      <c r="NTD705" s="121"/>
      <c r="NTE705" s="121"/>
      <c r="NTF705" s="121"/>
      <c r="NTG705" s="121"/>
      <c r="NTH705" s="121"/>
      <c r="NTI705" s="121"/>
      <c r="NTJ705" s="121"/>
      <c r="NTK705" s="121"/>
      <c r="NTL705" s="121"/>
      <c r="NTM705" s="121"/>
      <c r="NTN705" s="121"/>
      <c r="NTO705" s="121"/>
      <c r="NTP705" s="121"/>
      <c r="NTQ705" s="121"/>
      <c r="NTR705" s="121"/>
      <c r="NTS705" s="121"/>
      <c r="NTT705" s="121"/>
      <c r="NTU705" s="121"/>
      <c r="NTV705" s="121"/>
      <c r="NTW705" s="121"/>
      <c r="NTX705" s="121"/>
      <c r="NTY705" s="121"/>
      <c r="NTZ705" s="121"/>
      <c r="NUA705" s="121"/>
      <c r="NUB705" s="121"/>
      <c r="NUC705" s="121"/>
      <c r="NUD705" s="121"/>
      <c r="NUE705" s="121"/>
      <c r="NUF705" s="121"/>
      <c r="NUG705" s="121"/>
      <c r="NUH705" s="121"/>
      <c r="NUI705" s="121"/>
      <c r="NUJ705" s="121"/>
      <c r="NUK705" s="121"/>
      <c r="NUL705" s="121"/>
      <c r="NUM705" s="121"/>
      <c r="NUN705" s="121"/>
      <c r="NUO705" s="121"/>
      <c r="NUP705" s="121"/>
      <c r="NUQ705" s="121"/>
      <c r="NUR705" s="121"/>
      <c r="NUS705" s="121"/>
      <c r="NUT705" s="121"/>
      <c r="NUU705" s="121"/>
      <c r="NUV705" s="121"/>
      <c r="NUW705" s="121"/>
      <c r="NUX705" s="121"/>
      <c r="NUY705" s="121"/>
      <c r="NUZ705" s="121"/>
      <c r="NVA705" s="121"/>
      <c r="NVB705" s="121"/>
      <c r="NVC705" s="121"/>
      <c r="NVD705" s="121"/>
      <c r="NVE705" s="121"/>
      <c r="NVF705" s="121"/>
      <c r="NVG705" s="121"/>
      <c r="NVH705" s="121"/>
      <c r="NVI705" s="121"/>
      <c r="NVJ705" s="121"/>
      <c r="NVK705" s="121"/>
      <c r="NVL705" s="121"/>
      <c r="NVM705" s="121"/>
      <c r="NVN705" s="121"/>
      <c r="NVO705" s="121"/>
      <c r="NVP705" s="121"/>
      <c r="NVQ705" s="121"/>
      <c r="NVR705" s="121"/>
      <c r="NVS705" s="121"/>
      <c r="NVT705" s="121"/>
      <c r="NVU705" s="121"/>
      <c r="NVV705" s="121"/>
      <c r="NVW705" s="121"/>
      <c r="NVX705" s="121"/>
      <c r="NVY705" s="121"/>
      <c r="NVZ705" s="121"/>
      <c r="NWA705" s="121"/>
      <c r="NWB705" s="121"/>
      <c r="NWC705" s="121"/>
      <c r="NWD705" s="121"/>
      <c r="NWE705" s="121"/>
      <c r="NWF705" s="121"/>
      <c r="NWG705" s="121"/>
      <c r="NWH705" s="121"/>
      <c r="NWI705" s="121"/>
      <c r="NWJ705" s="121"/>
      <c r="NWK705" s="121"/>
      <c r="NWL705" s="121"/>
      <c r="NWM705" s="121"/>
      <c r="NWN705" s="121"/>
      <c r="NWO705" s="121"/>
      <c r="NWP705" s="121"/>
      <c r="NWQ705" s="121"/>
      <c r="NWR705" s="121"/>
      <c r="NWS705" s="121"/>
      <c r="NWT705" s="121"/>
      <c r="NWU705" s="121"/>
      <c r="NWV705" s="121"/>
      <c r="NWW705" s="121"/>
      <c r="NWX705" s="121"/>
      <c r="NWY705" s="121"/>
      <c r="NWZ705" s="121"/>
      <c r="NXA705" s="121"/>
      <c r="NXB705" s="121"/>
      <c r="NXC705" s="121"/>
      <c r="NXD705" s="121"/>
      <c r="NXE705" s="121"/>
      <c r="NXF705" s="121"/>
      <c r="NXG705" s="121"/>
      <c r="NXH705" s="121"/>
      <c r="NXI705" s="121"/>
      <c r="NXJ705" s="121"/>
      <c r="NXK705" s="121"/>
      <c r="NXL705" s="121"/>
      <c r="NXM705" s="121"/>
      <c r="NXN705" s="121"/>
      <c r="NXO705" s="121"/>
      <c r="NXP705" s="121"/>
      <c r="NXQ705" s="121"/>
      <c r="NXR705" s="121"/>
      <c r="NXS705" s="121"/>
      <c r="NXT705" s="121"/>
      <c r="NXU705" s="121"/>
      <c r="NXV705" s="121"/>
      <c r="NXW705" s="121"/>
      <c r="NXX705" s="121"/>
      <c r="NXY705" s="121"/>
      <c r="NXZ705" s="121"/>
      <c r="NYA705" s="121"/>
      <c r="NYB705" s="121"/>
      <c r="NYC705" s="121"/>
      <c r="NYD705" s="121"/>
      <c r="NYE705" s="121"/>
      <c r="NYF705" s="121"/>
      <c r="NYG705" s="121"/>
      <c r="NYH705" s="121"/>
      <c r="NYI705" s="121"/>
      <c r="NYJ705" s="121"/>
      <c r="NYK705" s="121"/>
      <c r="NYL705" s="121"/>
      <c r="NYM705" s="121"/>
      <c r="NYN705" s="121"/>
      <c r="NYO705" s="121"/>
      <c r="NYP705" s="121"/>
      <c r="NYQ705" s="121"/>
      <c r="NYR705" s="121"/>
      <c r="NYS705" s="121"/>
      <c r="NYT705" s="121"/>
      <c r="NYU705" s="121"/>
      <c r="NYV705" s="121"/>
      <c r="NYW705" s="121"/>
      <c r="NYX705" s="121"/>
      <c r="NYY705" s="121"/>
      <c r="NYZ705" s="121"/>
      <c r="NZA705" s="121"/>
      <c r="NZB705" s="121"/>
      <c r="NZC705" s="121"/>
      <c r="NZD705" s="121"/>
      <c r="NZE705" s="121"/>
      <c r="NZF705" s="121"/>
      <c r="NZG705" s="121"/>
      <c r="NZH705" s="121"/>
      <c r="NZI705" s="121"/>
      <c r="NZJ705" s="121"/>
      <c r="NZK705" s="121"/>
      <c r="NZL705" s="121"/>
      <c r="NZM705" s="121"/>
      <c r="NZN705" s="121"/>
      <c r="NZO705" s="121"/>
      <c r="NZP705" s="121"/>
      <c r="NZQ705" s="121"/>
      <c r="NZR705" s="121"/>
      <c r="NZS705" s="121"/>
      <c r="NZT705" s="121"/>
      <c r="NZU705" s="121"/>
      <c r="NZV705" s="121"/>
      <c r="NZW705" s="121"/>
      <c r="NZX705" s="121"/>
      <c r="NZY705" s="121"/>
      <c r="NZZ705" s="121"/>
      <c r="OAA705" s="121"/>
      <c r="OAB705" s="121"/>
      <c r="OAC705" s="121"/>
      <c r="OAD705" s="121"/>
      <c r="OAE705" s="121"/>
      <c r="OAF705" s="121"/>
      <c r="OAG705" s="121"/>
      <c r="OAH705" s="121"/>
      <c r="OAI705" s="121"/>
      <c r="OAJ705" s="121"/>
      <c r="OAK705" s="121"/>
      <c r="OAL705" s="121"/>
      <c r="OAM705" s="121"/>
      <c r="OAN705" s="121"/>
      <c r="OAO705" s="121"/>
      <c r="OAP705" s="121"/>
      <c r="OAQ705" s="121"/>
      <c r="OAR705" s="121"/>
      <c r="OAS705" s="121"/>
      <c r="OAT705" s="121"/>
      <c r="OAU705" s="121"/>
      <c r="OAV705" s="121"/>
      <c r="OAW705" s="121"/>
      <c r="OAX705" s="121"/>
      <c r="OAY705" s="121"/>
      <c r="OAZ705" s="121"/>
      <c r="OBA705" s="121"/>
      <c r="OBB705" s="121"/>
      <c r="OBC705" s="121"/>
      <c r="OBD705" s="121"/>
      <c r="OBE705" s="121"/>
      <c r="OBF705" s="121"/>
      <c r="OBG705" s="121"/>
      <c r="OBH705" s="121"/>
      <c r="OBI705" s="121"/>
      <c r="OBJ705" s="121"/>
      <c r="OBK705" s="121"/>
      <c r="OBL705" s="121"/>
      <c r="OBM705" s="121"/>
      <c r="OBN705" s="121"/>
      <c r="OBO705" s="121"/>
      <c r="OBP705" s="121"/>
      <c r="OBQ705" s="121"/>
      <c r="OBR705" s="121"/>
      <c r="OBS705" s="121"/>
      <c r="OBT705" s="121"/>
      <c r="OBU705" s="121"/>
      <c r="OBV705" s="121"/>
      <c r="OBW705" s="121"/>
      <c r="OBX705" s="121"/>
      <c r="OBY705" s="121"/>
      <c r="OBZ705" s="121"/>
      <c r="OCA705" s="121"/>
      <c r="OCB705" s="121"/>
      <c r="OCC705" s="121"/>
      <c r="OCD705" s="121"/>
      <c r="OCE705" s="121"/>
      <c r="OCF705" s="121"/>
      <c r="OCG705" s="121"/>
      <c r="OCH705" s="121"/>
      <c r="OCI705" s="121"/>
      <c r="OCJ705" s="121"/>
      <c r="OCK705" s="121"/>
      <c r="OCL705" s="121"/>
      <c r="OCM705" s="121"/>
      <c r="OCN705" s="121"/>
      <c r="OCO705" s="121"/>
      <c r="OCP705" s="121"/>
      <c r="OCQ705" s="121"/>
      <c r="OCR705" s="121"/>
      <c r="OCS705" s="121"/>
      <c r="OCT705" s="121"/>
      <c r="OCU705" s="121"/>
      <c r="OCV705" s="121"/>
      <c r="OCW705" s="121"/>
      <c r="OCX705" s="121"/>
      <c r="OCY705" s="121"/>
      <c r="OCZ705" s="121"/>
      <c r="ODA705" s="121"/>
      <c r="ODB705" s="121"/>
      <c r="ODC705" s="121"/>
      <c r="ODD705" s="121"/>
      <c r="ODE705" s="121"/>
      <c r="ODF705" s="121"/>
      <c r="ODG705" s="121"/>
      <c r="ODH705" s="121"/>
      <c r="ODI705" s="121"/>
      <c r="ODJ705" s="121"/>
      <c r="ODK705" s="121"/>
      <c r="ODL705" s="121"/>
      <c r="ODM705" s="121"/>
      <c r="ODN705" s="121"/>
      <c r="ODO705" s="121"/>
      <c r="ODP705" s="121"/>
      <c r="ODQ705" s="121"/>
      <c r="ODR705" s="121"/>
      <c r="ODS705" s="121"/>
      <c r="ODT705" s="121"/>
      <c r="ODU705" s="121"/>
      <c r="ODV705" s="121"/>
      <c r="ODW705" s="121"/>
      <c r="ODX705" s="121"/>
      <c r="ODY705" s="121"/>
      <c r="ODZ705" s="121"/>
      <c r="OEA705" s="121"/>
      <c r="OEB705" s="121"/>
      <c r="OEC705" s="121"/>
      <c r="OED705" s="121"/>
      <c r="OEE705" s="121"/>
      <c r="OEF705" s="121"/>
      <c r="OEG705" s="121"/>
      <c r="OEH705" s="121"/>
      <c r="OEI705" s="121"/>
      <c r="OEJ705" s="121"/>
      <c r="OEK705" s="121"/>
      <c r="OEL705" s="121"/>
      <c r="OEM705" s="121"/>
      <c r="OEN705" s="121"/>
      <c r="OEO705" s="121"/>
      <c r="OEP705" s="121"/>
      <c r="OEQ705" s="121"/>
      <c r="OER705" s="121"/>
      <c r="OES705" s="121"/>
      <c r="OET705" s="121"/>
      <c r="OEU705" s="121"/>
      <c r="OEV705" s="121"/>
      <c r="OEW705" s="121"/>
      <c r="OEX705" s="121"/>
      <c r="OEY705" s="121"/>
      <c r="OEZ705" s="121"/>
      <c r="OFA705" s="121"/>
      <c r="OFB705" s="121"/>
      <c r="OFC705" s="121"/>
      <c r="OFD705" s="121"/>
      <c r="OFE705" s="121"/>
      <c r="OFF705" s="121"/>
      <c r="OFG705" s="121"/>
      <c r="OFH705" s="121"/>
      <c r="OFI705" s="121"/>
      <c r="OFJ705" s="121"/>
      <c r="OFK705" s="121"/>
      <c r="OFL705" s="121"/>
      <c r="OFM705" s="121"/>
      <c r="OFN705" s="121"/>
      <c r="OFO705" s="121"/>
      <c r="OFP705" s="121"/>
      <c r="OFQ705" s="121"/>
      <c r="OFR705" s="121"/>
      <c r="OFS705" s="121"/>
      <c r="OFT705" s="121"/>
      <c r="OFU705" s="121"/>
      <c r="OFV705" s="121"/>
      <c r="OFW705" s="121"/>
      <c r="OFX705" s="121"/>
      <c r="OFY705" s="121"/>
      <c r="OFZ705" s="121"/>
      <c r="OGA705" s="121"/>
      <c r="OGB705" s="121"/>
      <c r="OGC705" s="121"/>
      <c r="OGD705" s="121"/>
      <c r="OGE705" s="121"/>
      <c r="OGF705" s="121"/>
      <c r="OGG705" s="121"/>
      <c r="OGH705" s="121"/>
      <c r="OGI705" s="121"/>
      <c r="OGJ705" s="121"/>
      <c r="OGK705" s="121"/>
      <c r="OGL705" s="121"/>
      <c r="OGM705" s="121"/>
      <c r="OGN705" s="121"/>
      <c r="OGO705" s="121"/>
      <c r="OGP705" s="121"/>
      <c r="OGQ705" s="121"/>
      <c r="OGR705" s="121"/>
      <c r="OGS705" s="121"/>
      <c r="OGT705" s="121"/>
      <c r="OGU705" s="121"/>
      <c r="OGV705" s="121"/>
      <c r="OGW705" s="121"/>
      <c r="OGX705" s="121"/>
      <c r="OGY705" s="121"/>
      <c r="OGZ705" s="121"/>
      <c r="OHA705" s="121"/>
      <c r="OHB705" s="121"/>
      <c r="OHC705" s="121"/>
      <c r="OHD705" s="121"/>
      <c r="OHE705" s="121"/>
      <c r="OHF705" s="121"/>
      <c r="OHG705" s="121"/>
      <c r="OHH705" s="121"/>
      <c r="OHI705" s="121"/>
      <c r="OHJ705" s="121"/>
      <c r="OHK705" s="121"/>
      <c r="OHL705" s="121"/>
      <c r="OHM705" s="121"/>
      <c r="OHN705" s="121"/>
      <c r="OHO705" s="121"/>
      <c r="OHP705" s="121"/>
      <c r="OHQ705" s="121"/>
      <c r="OHR705" s="121"/>
      <c r="OHS705" s="121"/>
      <c r="OHT705" s="121"/>
      <c r="OHU705" s="121"/>
      <c r="OHV705" s="121"/>
      <c r="OHW705" s="121"/>
      <c r="OHX705" s="121"/>
      <c r="OHY705" s="121"/>
      <c r="OHZ705" s="121"/>
      <c r="OIA705" s="121"/>
      <c r="OIB705" s="121"/>
      <c r="OIC705" s="121"/>
      <c r="OID705" s="121"/>
      <c r="OIE705" s="121"/>
      <c r="OIF705" s="121"/>
      <c r="OIG705" s="121"/>
      <c r="OIH705" s="121"/>
      <c r="OII705" s="121"/>
      <c r="OIJ705" s="121"/>
      <c r="OIK705" s="121"/>
      <c r="OIL705" s="121"/>
      <c r="OIM705" s="121"/>
      <c r="OIN705" s="121"/>
      <c r="OIO705" s="121"/>
      <c r="OIP705" s="121"/>
      <c r="OIQ705" s="121"/>
      <c r="OIR705" s="121"/>
      <c r="OIS705" s="121"/>
      <c r="OIT705" s="121"/>
      <c r="OIU705" s="121"/>
      <c r="OIV705" s="121"/>
      <c r="OIW705" s="121"/>
      <c r="OIX705" s="121"/>
      <c r="OIY705" s="121"/>
      <c r="OIZ705" s="121"/>
      <c r="OJA705" s="121"/>
      <c r="OJB705" s="121"/>
      <c r="OJC705" s="121"/>
      <c r="OJD705" s="121"/>
      <c r="OJE705" s="121"/>
      <c r="OJF705" s="121"/>
      <c r="OJG705" s="121"/>
      <c r="OJH705" s="121"/>
      <c r="OJI705" s="121"/>
      <c r="OJJ705" s="121"/>
      <c r="OJK705" s="121"/>
      <c r="OJL705" s="121"/>
      <c r="OJM705" s="121"/>
      <c r="OJN705" s="121"/>
      <c r="OJO705" s="121"/>
      <c r="OJP705" s="121"/>
      <c r="OJQ705" s="121"/>
      <c r="OJR705" s="121"/>
      <c r="OJS705" s="121"/>
      <c r="OJT705" s="121"/>
      <c r="OJU705" s="121"/>
      <c r="OJV705" s="121"/>
      <c r="OJW705" s="121"/>
      <c r="OJX705" s="121"/>
      <c r="OJY705" s="121"/>
      <c r="OJZ705" s="121"/>
      <c r="OKA705" s="121"/>
      <c r="OKB705" s="121"/>
      <c r="OKC705" s="121"/>
      <c r="OKD705" s="121"/>
      <c r="OKE705" s="121"/>
      <c r="OKF705" s="121"/>
      <c r="OKG705" s="121"/>
      <c r="OKH705" s="121"/>
      <c r="OKI705" s="121"/>
      <c r="OKJ705" s="121"/>
      <c r="OKK705" s="121"/>
      <c r="OKL705" s="121"/>
      <c r="OKM705" s="121"/>
      <c r="OKN705" s="121"/>
      <c r="OKO705" s="121"/>
      <c r="OKP705" s="121"/>
      <c r="OKQ705" s="121"/>
      <c r="OKR705" s="121"/>
      <c r="OKS705" s="121"/>
      <c r="OKT705" s="121"/>
      <c r="OKU705" s="121"/>
      <c r="OKV705" s="121"/>
      <c r="OKW705" s="121"/>
      <c r="OKX705" s="121"/>
      <c r="OKY705" s="121"/>
      <c r="OKZ705" s="121"/>
      <c r="OLA705" s="121"/>
      <c r="OLB705" s="121"/>
      <c r="OLC705" s="121"/>
      <c r="OLD705" s="121"/>
      <c r="OLE705" s="121"/>
      <c r="OLF705" s="121"/>
      <c r="OLG705" s="121"/>
      <c r="OLH705" s="121"/>
      <c r="OLI705" s="121"/>
      <c r="OLJ705" s="121"/>
      <c r="OLK705" s="121"/>
      <c r="OLL705" s="121"/>
      <c r="OLM705" s="121"/>
      <c r="OLN705" s="121"/>
      <c r="OLO705" s="121"/>
      <c r="OLP705" s="121"/>
      <c r="OLQ705" s="121"/>
      <c r="OLR705" s="121"/>
      <c r="OLS705" s="121"/>
      <c r="OLT705" s="121"/>
      <c r="OLU705" s="121"/>
      <c r="OLV705" s="121"/>
      <c r="OLW705" s="121"/>
      <c r="OLX705" s="121"/>
      <c r="OLY705" s="121"/>
      <c r="OLZ705" s="121"/>
      <c r="OMA705" s="121"/>
      <c r="OMB705" s="121"/>
      <c r="OMC705" s="121"/>
      <c r="OMD705" s="121"/>
      <c r="OME705" s="121"/>
      <c r="OMF705" s="121"/>
      <c r="OMG705" s="121"/>
      <c r="OMH705" s="121"/>
      <c r="OMI705" s="121"/>
      <c r="OMJ705" s="121"/>
      <c r="OMK705" s="121"/>
      <c r="OML705" s="121"/>
      <c r="OMM705" s="121"/>
      <c r="OMN705" s="121"/>
      <c r="OMO705" s="121"/>
      <c r="OMP705" s="121"/>
      <c r="OMQ705" s="121"/>
      <c r="OMR705" s="121"/>
      <c r="OMS705" s="121"/>
      <c r="OMT705" s="121"/>
      <c r="OMU705" s="121"/>
      <c r="OMV705" s="121"/>
      <c r="OMW705" s="121"/>
      <c r="OMX705" s="121"/>
      <c r="OMY705" s="121"/>
      <c r="OMZ705" s="121"/>
      <c r="ONA705" s="121"/>
      <c r="ONB705" s="121"/>
      <c r="ONC705" s="121"/>
      <c r="OND705" s="121"/>
      <c r="ONE705" s="121"/>
      <c r="ONF705" s="121"/>
      <c r="ONG705" s="121"/>
      <c r="ONH705" s="121"/>
      <c r="ONI705" s="121"/>
      <c r="ONJ705" s="121"/>
      <c r="ONK705" s="121"/>
      <c r="ONL705" s="121"/>
      <c r="ONM705" s="121"/>
      <c r="ONN705" s="121"/>
      <c r="ONO705" s="121"/>
      <c r="ONP705" s="121"/>
      <c r="ONQ705" s="121"/>
      <c r="ONR705" s="121"/>
      <c r="ONS705" s="121"/>
      <c r="ONT705" s="121"/>
      <c r="ONU705" s="121"/>
      <c r="ONV705" s="121"/>
      <c r="ONW705" s="121"/>
      <c r="ONX705" s="121"/>
      <c r="ONY705" s="121"/>
      <c r="ONZ705" s="121"/>
      <c r="OOA705" s="121"/>
      <c r="OOB705" s="121"/>
      <c r="OOC705" s="121"/>
      <c r="OOD705" s="121"/>
      <c r="OOE705" s="121"/>
      <c r="OOF705" s="121"/>
      <c r="OOG705" s="121"/>
      <c r="OOH705" s="121"/>
      <c r="OOI705" s="121"/>
      <c r="OOJ705" s="121"/>
      <c r="OOK705" s="121"/>
      <c r="OOL705" s="121"/>
      <c r="OOM705" s="121"/>
      <c r="OON705" s="121"/>
      <c r="OOO705" s="121"/>
      <c r="OOP705" s="121"/>
      <c r="OOQ705" s="121"/>
      <c r="OOR705" s="121"/>
      <c r="OOS705" s="121"/>
      <c r="OOT705" s="121"/>
      <c r="OOU705" s="121"/>
      <c r="OOV705" s="121"/>
      <c r="OOW705" s="121"/>
      <c r="OOX705" s="121"/>
      <c r="OOY705" s="121"/>
      <c r="OOZ705" s="121"/>
      <c r="OPA705" s="121"/>
      <c r="OPB705" s="121"/>
      <c r="OPC705" s="121"/>
      <c r="OPD705" s="121"/>
      <c r="OPE705" s="121"/>
      <c r="OPF705" s="121"/>
      <c r="OPG705" s="121"/>
      <c r="OPH705" s="121"/>
      <c r="OPI705" s="121"/>
      <c r="OPJ705" s="121"/>
      <c r="OPK705" s="121"/>
      <c r="OPL705" s="121"/>
      <c r="OPM705" s="121"/>
      <c r="OPN705" s="121"/>
      <c r="OPO705" s="121"/>
      <c r="OPP705" s="121"/>
      <c r="OPQ705" s="121"/>
      <c r="OPR705" s="121"/>
      <c r="OPS705" s="121"/>
      <c r="OPT705" s="121"/>
      <c r="OPU705" s="121"/>
      <c r="OPV705" s="121"/>
      <c r="OPW705" s="121"/>
      <c r="OPX705" s="121"/>
      <c r="OPY705" s="121"/>
      <c r="OPZ705" s="121"/>
      <c r="OQA705" s="121"/>
      <c r="OQB705" s="121"/>
      <c r="OQC705" s="121"/>
      <c r="OQD705" s="121"/>
      <c r="OQE705" s="121"/>
      <c r="OQF705" s="121"/>
      <c r="OQG705" s="121"/>
      <c r="OQH705" s="121"/>
      <c r="OQI705" s="121"/>
      <c r="OQJ705" s="121"/>
      <c r="OQK705" s="121"/>
      <c r="OQL705" s="121"/>
      <c r="OQM705" s="121"/>
      <c r="OQN705" s="121"/>
      <c r="OQO705" s="121"/>
      <c r="OQP705" s="121"/>
      <c r="OQQ705" s="121"/>
      <c r="OQR705" s="121"/>
      <c r="OQS705" s="121"/>
      <c r="OQT705" s="121"/>
      <c r="OQU705" s="121"/>
      <c r="OQV705" s="121"/>
      <c r="OQW705" s="121"/>
      <c r="OQX705" s="121"/>
      <c r="OQY705" s="121"/>
      <c r="OQZ705" s="121"/>
      <c r="ORA705" s="121"/>
      <c r="ORB705" s="121"/>
      <c r="ORC705" s="121"/>
      <c r="ORD705" s="121"/>
      <c r="ORE705" s="121"/>
      <c r="ORF705" s="121"/>
      <c r="ORG705" s="121"/>
      <c r="ORH705" s="121"/>
      <c r="ORI705" s="121"/>
      <c r="ORJ705" s="121"/>
      <c r="ORK705" s="121"/>
      <c r="ORL705" s="121"/>
      <c r="ORM705" s="121"/>
      <c r="ORN705" s="121"/>
      <c r="ORO705" s="121"/>
      <c r="ORP705" s="121"/>
      <c r="ORQ705" s="121"/>
      <c r="ORR705" s="121"/>
      <c r="ORS705" s="121"/>
      <c r="ORT705" s="121"/>
      <c r="ORU705" s="121"/>
      <c r="ORV705" s="121"/>
      <c r="ORW705" s="121"/>
      <c r="ORX705" s="121"/>
      <c r="ORY705" s="121"/>
      <c r="ORZ705" s="121"/>
      <c r="OSA705" s="121"/>
      <c r="OSB705" s="121"/>
      <c r="OSC705" s="121"/>
      <c r="OSD705" s="121"/>
      <c r="OSE705" s="121"/>
      <c r="OSF705" s="121"/>
      <c r="OSG705" s="121"/>
      <c r="OSH705" s="121"/>
      <c r="OSI705" s="121"/>
      <c r="OSJ705" s="121"/>
      <c r="OSK705" s="121"/>
      <c r="OSL705" s="121"/>
      <c r="OSM705" s="121"/>
      <c r="OSN705" s="121"/>
      <c r="OSO705" s="121"/>
      <c r="OSP705" s="121"/>
      <c r="OSQ705" s="121"/>
      <c r="OSR705" s="121"/>
      <c r="OSS705" s="121"/>
      <c r="OST705" s="121"/>
      <c r="OSU705" s="121"/>
      <c r="OSV705" s="121"/>
      <c r="OSW705" s="121"/>
      <c r="OSX705" s="121"/>
      <c r="OSY705" s="121"/>
      <c r="OSZ705" s="121"/>
      <c r="OTA705" s="121"/>
      <c r="OTB705" s="121"/>
      <c r="OTC705" s="121"/>
      <c r="OTD705" s="121"/>
      <c r="OTE705" s="121"/>
      <c r="OTF705" s="121"/>
      <c r="OTG705" s="121"/>
      <c r="OTH705" s="121"/>
      <c r="OTI705" s="121"/>
      <c r="OTJ705" s="121"/>
      <c r="OTK705" s="121"/>
      <c r="OTL705" s="121"/>
      <c r="OTM705" s="121"/>
      <c r="OTN705" s="121"/>
      <c r="OTO705" s="121"/>
      <c r="OTP705" s="121"/>
      <c r="OTQ705" s="121"/>
      <c r="OTR705" s="121"/>
      <c r="OTS705" s="121"/>
      <c r="OTT705" s="121"/>
      <c r="OTU705" s="121"/>
      <c r="OTV705" s="121"/>
      <c r="OTW705" s="121"/>
      <c r="OTX705" s="121"/>
      <c r="OTY705" s="121"/>
      <c r="OTZ705" s="121"/>
      <c r="OUA705" s="121"/>
      <c r="OUB705" s="121"/>
      <c r="OUC705" s="121"/>
      <c r="OUD705" s="121"/>
      <c r="OUE705" s="121"/>
      <c r="OUF705" s="121"/>
      <c r="OUG705" s="121"/>
      <c r="OUH705" s="121"/>
      <c r="OUI705" s="121"/>
      <c r="OUJ705" s="121"/>
      <c r="OUK705" s="121"/>
      <c r="OUL705" s="121"/>
      <c r="OUM705" s="121"/>
      <c r="OUN705" s="121"/>
      <c r="OUO705" s="121"/>
      <c r="OUP705" s="121"/>
      <c r="OUQ705" s="121"/>
      <c r="OUR705" s="121"/>
      <c r="OUS705" s="121"/>
      <c r="OUT705" s="121"/>
      <c r="OUU705" s="121"/>
      <c r="OUV705" s="121"/>
      <c r="OUW705" s="121"/>
      <c r="OUX705" s="121"/>
      <c r="OUY705" s="121"/>
      <c r="OUZ705" s="121"/>
      <c r="OVA705" s="121"/>
      <c r="OVB705" s="121"/>
      <c r="OVC705" s="121"/>
      <c r="OVD705" s="121"/>
      <c r="OVE705" s="121"/>
      <c r="OVF705" s="121"/>
      <c r="OVG705" s="121"/>
      <c r="OVH705" s="121"/>
      <c r="OVI705" s="121"/>
      <c r="OVJ705" s="121"/>
      <c r="OVK705" s="121"/>
      <c r="OVL705" s="121"/>
      <c r="OVM705" s="121"/>
      <c r="OVN705" s="121"/>
      <c r="OVO705" s="121"/>
      <c r="OVP705" s="121"/>
      <c r="OVQ705" s="121"/>
      <c r="OVR705" s="121"/>
      <c r="OVS705" s="121"/>
      <c r="OVT705" s="121"/>
      <c r="OVU705" s="121"/>
      <c r="OVV705" s="121"/>
      <c r="OVW705" s="121"/>
      <c r="OVX705" s="121"/>
      <c r="OVY705" s="121"/>
      <c r="OVZ705" s="121"/>
      <c r="OWA705" s="121"/>
      <c r="OWB705" s="121"/>
      <c r="OWC705" s="121"/>
      <c r="OWD705" s="121"/>
      <c r="OWE705" s="121"/>
      <c r="OWF705" s="121"/>
      <c r="OWG705" s="121"/>
      <c r="OWH705" s="121"/>
      <c r="OWI705" s="121"/>
      <c r="OWJ705" s="121"/>
      <c r="OWK705" s="121"/>
      <c r="OWL705" s="121"/>
      <c r="OWM705" s="121"/>
      <c r="OWN705" s="121"/>
      <c r="OWO705" s="121"/>
      <c r="OWP705" s="121"/>
      <c r="OWQ705" s="121"/>
      <c r="OWR705" s="121"/>
      <c r="OWS705" s="121"/>
      <c r="OWT705" s="121"/>
      <c r="OWU705" s="121"/>
      <c r="OWV705" s="121"/>
      <c r="OWW705" s="121"/>
      <c r="OWX705" s="121"/>
      <c r="OWY705" s="121"/>
      <c r="OWZ705" s="121"/>
      <c r="OXA705" s="121"/>
      <c r="OXB705" s="121"/>
      <c r="OXC705" s="121"/>
      <c r="OXD705" s="121"/>
      <c r="OXE705" s="121"/>
      <c r="OXF705" s="121"/>
      <c r="OXG705" s="121"/>
      <c r="OXH705" s="121"/>
      <c r="OXI705" s="121"/>
      <c r="OXJ705" s="121"/>
      <c r="OXK705" s="121"/>
      <c r="OXL705" s="121"/>
      <c r="OXM705" s="121"/>
      <c r="OXN705" s="121"/>
      <c r="OXO705" s="121"/>
      <c r="OXP705" s="121"/>
      <c r="OXQ705" s="121"/>
      <c r="OXR705" s="121"/>
      <c r="OXS705" s="121"/>
      <c r="OXT705" s="121"/>
      <c r="OXU705" s="121"/>
      <c r="OXV705" s="121"/>
      <c r="OXW705" s="121"/>
      <c r="OXX705" s="121"/>
      <c r="OXY705" s="121"/>
      <c r="OXZ705" s="121"/>
      <c r="OYA705" s="121"/>
      <c r="OYB705" s="121"/>
      <c r="OYC705" s="121"/>
      <c r="OYD705" s="121"/>
      <c r="OYE705" s="121"/>
      <c r="OYF705" s="121"/>
      <c r="OYG705" s="121"/>
      <c r="OYH705" s="121"/>
      <c r="OYI705" s="121"/>
      <c r="OYJ705" s="121"/>
      <c r="OYK705" s="121"/>
      <c r="OYL705" s="121"/>
      <c r="OYM705" s="121"/>
      <c r="OYN705" s="121"/>
      <c r="OYO705" s="121"/>
      <c r="OYP705" s="121"/>
      <c r="OYQ705" s="121"/>
      <c r="OYR705" s="121"/>
      <c r="OYS705" s="121"/>
      <c r="OYT705" s="121"/>
      <c r="OYU705" s="121"/>
      <c r="OYV705" s="121"/>
      <c r="OYW705" s="121"/>
      <c r="OYX705" s="121"/>
      <c r="OYY705" s="121"/>
      <c r="OYZ705" s="121"/>
      <c r="OZA705" s="121"/>
      <c r="OZB705" s="121"/>
      <c r="OZC705" s="121"/>
      <c r="OZD705" s="121"/>
      <c r="OZE705" s="121"/>
      <c r="OZF705" s="121"/>
      <c r="OZG705" s="121"/>
      <c r="OZH705" s="121"/>
      <c r="OZI705" s="121"/>
      <c r="OZJ705" s="121"/>
      <c r="OZK705" s="121"/>
      <c r="OZL705" s="121"/>
      <c r="OZM705" s="121"/>
      <c r="OZN705" s="121"/>
      <c r="OZO705" s="121"/>
      <c r="OZP705" s="121"/>
      <c r="OZQ705" s="121"/>
      <c r="OZR705" s="121"/>
      <c r="OZS705" s="121"/>
      <c r="OZT705" s="121"/>
      <c r="OZU705" s="121"/>
      <c r="OZV705" s="121"/>
      <c r="OZW705" s="121"/>
      <c r="OZX705" s="121"/>
      <c r="OZY705" s="121"/>
      <c r="OZZ705" s="121"/>
      <c r="PAA705" s="121"/>
      <c r="PAB705" s="121"/>
      <c r="PAC705" s="121"/>
      <c r="PAD705" s="121"/>
      <c r="PAE705" s="121"/>
      <c r="PAF705" s="121"/>
      <c r="PAG705" s="121"/>
      <c r="PAH705" s="121"/>
      <c r="PAI705" s="121"/>
      <c r="PAJ705" s="121"/>
      <c r="PAK705" s="121"/>
      <c r="PAL705" s="121"/>
      <c r="PAM705" s="121"/>
      <c r="PAN705" s="121"/>
      <c r="PAO705" s="121"/>
      <c r="PAP705" s="121"/>
      <c r="PAQ705" s="121"/>
      <c r="PAR705" s="121"/>
      <c r="PAS705" s="121"/>
      <c r="PAT705" s="121"/>
      <c r="PAU705" s="121"/>
      <c r="PAV705" s="121"/>
      <c r="PAW705" s="121"/>
      <c r="PAX705" s="121"/>
      <c r="PAY705" s="121"/>
      <c r="PAZ705" s="121"/>
      <c r="PBA705" s="121"/>
      <c r="PBB705" s="121"/>
      <c r="PBC705" s="121"/>
      <c r="PBD705" s="121"/>
      <c r="PBE705" s="121"/>
      <c r="PBF705" s="121"/>
      <c r="PBG705" s="121"/>
      <c r="PBH705" s="121"/>
      <c r="PBI705" s="121"/>
      <c r="PBJ705" s="121"/>
      <c r="PBK705" s="121"/>
      <c r="PBL705" s="121"/>
      <c r="PBM705" s="121"/>
      <c r="PBN705" s="121"/>
      <c r="PBO705" s="121"/>
      <c r="PBP705" s="121"/>
      <c r="PBQ705" s="121"/>
      <c r="PBR705" s="121"/>
      <c r="PBS705" s="121"/>
      <c r="PBT705" s="121"/>
      <c r="PBU705" s="121"/>
      <c r="PBV705" s="121"/>
      <c r="PBW705" s="121"/>
      <c r="PBX705" s="121"/>
      <c r="PBY705" s="121"/>
      <c r="PBZ705" s="121"/>
      <c r="PCA705" s="121"/>
      <c r="PCB705" s="121"/>
      <c r="PCC705" s="121"/>
      <c r="PCD705" s="121"/>
      <c r="PCE705" s="121"/>
      <c r="PCF705" s="121"/>
      <c r="PCG705" s="121"/>
      <c r="PCH705" s="121"/>
      <c r="PCI705" s="121"/>
      <c r="PCJ705" s="121"/>
      <c r="PCK705" s="121"/>
      <c r="PCL705" s="121"/>
      <c r="PCM705" s="121"/>
      <c r="PCN705" s="121"/>
      <c r="PCO705" s="121"/>
      <c r="PCP705" s="121"/>
      <c r="PCQ705" s="121"/>
      <c r="PCR705" s="121"/>
      <c r="PCS705" s="121"/>
      <c r="PCT705" s="121"/>
      <c r="PCU705" s="121"/>
      <c r="PCV705" s="121"/>
      <c r="PCW705" s="121"/>
      <c r="PCX705" s="121"/>
      <c r="PCY705" s="121"/>
      <c r="PCZ705" s="121"/>
      <c r="PDA705" s="121"/>
      <c r="PDB705" s="121"/>
      <c r="PDC705" s="121"/>
      <c r="PDD705" s="121"/>
      <c r="PDE705" s="121"/>
      <c r="PDF705" s="121"/>
      <c r="PDG705" s="121"/>
      <c r="PDH705" s="121"/>
      <c r="PDI705" s="121"/>
      <c r="PDJ705" s="121"/>
      <c r="PDK705" s="121"/>
      <c r="PDL705" s="121"/>
      <c r="PDM705" s="121"/>
      <c r="PDN705" s="121"/>
      <c r="PDO705" s="121"/>
      <c r="PDP705" s="121"/>
      <c r="PDQ705" s="121"/>
      <c r="PDR705" s="121"/>
      <c r="PDS705" s="121"/>
      <c r="PDT705" s="121"/>
      <c r="PDU705" s="121"/>
      <c r="PDV705" s="121"/>
      <c r="PDW705" s="121"/>
      <c r="PDX705" s="121"/>
      <c r="PDY705" s="121"/>
      <c r="PDZ705" s="121"/>
      <c r="PEA705" s="121"/>
      <c r="PEB705" s="121"/>
      <c r="PEC705" s="121"/>
      <c r="PED705" s="121"/>
      <c r="PEE705" s="121"/>
      <c r="PEF705" s="121"/>
      <c r="PEG705" s="121"/>
      <c r="PEH705" s="121"/>
      <c r="PEI705" s="121"/>
      <c r="PEJ705" s="121"/>
      <c r="PEK705" s="121"/>
      <c r="PEL705" s="121"/>
      <c r="PEM705" s="121"/>
      <c r="PEN705" s="121"/>
      <c r="PEO705" s="121"/>
      <c r="PEP705" s="121"/>
      <c r="PEQ705" s="121"/>
      <c r="PER705" s="121"/>
      <c r="PES705" s="121"/>
      <c r="PET705" s="121"/>
      <c r="PEU705" s="121"/>
      <c r="PEV705" s="121"/>
      <c r="PEW705" s="121"/>
      <c r="PEX705" s="121"/>
      <c r="PEY705" s="121"/>
      <c r="PEZ705" s="121"/>
      <c r="PFA705" s="121"/>
      <c r="PFB705" s="121"/>
      <c r="PFC705" s="121"/>
      <c r="PFD705" s="121"/>
      <c r="PFE705" s="121"/>
      <c r="PFF705" s="121"/>
      <c r="PFG705" s="121"/>
      <c r="PFH705" s="121"/>
      <c r="PFI705" s="121"/>
      <c r="PFJ705" s="121"/>
      <c r="PFK705" s="121"/>
      <c r="PFL705" s="121"/>
      <c r="PFM705" s="121"/>
      <c r="PFN705" s="121"/>
      <c r="PFO705" s="121"/>
      <c r="PFP705" s="121"/>
      <c r="PFQ705" s="121"/>
      <c r="PFR705" s="121"/>
      <c r="PFS705" s="121"/>
      <c r="PFT705" s="121"/>
      <c r="PFU705" s="121"/>
      <c r="PFV705" s="121"/>
      <c r="PFW705" s="121"/>
      <c r="PFX705" s="121"/>
      <c r="PFY705" s="121"/>
      <c r="PFZ705" s="121"/>
      <c r="PGA705" s="121"/>
      <c r="PGB705" s="121"/>
      <c r="PGC705" s="121"/>
      <c r="PGD705" s="121"/>
      <c r="PGE705" s="121"/>
      <c r="PGF705" s="121"/>
      <c r="PGG705" s="121"/>
      <c r="PGH705" s="121"/>
      <c r="PGI705" s="121"/>
      <c r="PGJ705" s="121"/>
      <c r="PGK705" s="121"/>
      <c r="PGL705" s="121"/>
      <c r="PGM705" s="121"/>
      <c r="PGN705" s="121"/>
      <c r="PGO705" s="121"/>
      <c r="PGP705" s="121"/>
      <c r="PGQ705" s="121"/>
      <c r="PGR705" s="121"/>
      <c r="PGS705" s="121"/>
      <c r="PGT705" s="121"/>
      <c r="PGU705" s="121"/>
      <c r="PGV705" s="121"/>
      <c r="PGW705" s="121"/>
      <c r="PGX705" s="121"/>
      <c r="PGY705" s="121"/>
      <c r="PGZ705" s="121"/>
      <c r="PHA705" s="121"/>
      <c r="PHB705" s="121"/>
      <c r="PHC705" s="121"/>
      <c r="PHD705" s="121"/>
      <c r="PHE705" s="121"/>
      <c r="PHF705" s="121"/>
      <c r="PHG705" s="121"/>
      <c r="PHH705" s="121"/>
      <c r="PHI705" s="121"/>
      <c r="PHJ705" s="121"/>
      <c r="PHK705" s="121"/>
      <c r="PHL705" s="121"/>
      <c r="PHM705" s="121"/>
      <c r="PHN705" s="121"/>
      <c r="PHO705" s="121"/>
      <c r="PHP705" s="121"/>
      <c r="PHQ705" s="121"/>
      <c r="PHR705" s="121"/>
      <c r="PHS705" s="121"/>
      <c r="PHT705" s="121"/>
      <c r="PHU705" s="121"/>
      <c r="PHV705" s="121"/>
      <c r="PHW705" s="121"/>
      <c r="PHX705" s="121"/>
      <c r="PHY705" s="121"/>
      <c r="PHZ705" s="121"/>
      <c r="PIA705" s="121"/>
      <c r="PIB705" s="121"/>
      <c r="PIC705" s="121"/>
      <c r="PID705" s="121"/>
      <c r="PIE705" s="121"/>
      <c r="PIF705" s="121"/>
      <c r="PIG705" s="121"/>
      <c r="PIH705" s="121"/>
      <c r="PII705" s="121"/>
      <c r="PIJ705" s="121"/>
      <c r="PIK705" s="121"/>
      <c r="PIL705" s="121"/>
      <c r="PIM705" s="121"/>
      <c r="PIN705" s="121"/>
      <c r="PIO705" s="121"/>
      <c r="PIP705" s="121"/>
      <c r="PIQ705" s="121"/>
      <c r="PIR705" s="121"/>
      <c r="PIS705" s="121"/>
      <c r="PIT705" s="121"/>
      <c r="PIU705" s="121"/>
      <c r="PIV705" s="121"/>
      <c r="PIW705" s="121"/>
      <c r="PIX705" s="121"/>
      <c r="PIY705" s="121"/>
      <c r="PIZ705" s="121"/>
      <c r="PJA705" s="121"/>
      <c r="PJB705" s="121"/>
      <c r="PJC705" s="121"/>
      <c r="PJD705" s="121"/>
      <c r="PJE705" s="121"/>
      <c r="PJF705" s="121"/>
      <c r="PJG705" s="121"/>
      <c r="PJH705" s="121"/>
      <c r="PJI705" s="121"/>
      <c r="PJJ705" s="121"/>
      <c r="PJK705" s="121"/>
      <c r="PJL705" s="121"/>
      <c r="PJM705" s="121"/>
      <c r="PJN705" s="121"/>
      <c r="PJO705" s="121"/>
      <c r="PJP705" s="121"/>
      <c r="PJQ705" s="121"/>
      <c r="PJR705" s="121"/>
      <c r="PJS705" s="121"/>
      <c r="PJT705" s="121"/>
      <c r="PJU705" s="121"/>
      <c r="PJV705" s="121"/>
      <c r="PJW705" s="121"/>
      <c r="PJX705" s="121"/>
      <c r="PJY705" s="121"/>
      <c r="PJZ705" s="121"/>
      <c r="PKA705" s="121"/>
      <c r="PKB705" s="121"/>
      <c r="PKC705" s="121"/>
      <c r="PKD705" s="121"/>
      <c r="PKE705" s="121"/>
      <c r="PKF705" s="121"/>
      <c r="PKG705" s="121"/>
      <c r="PKH705" s="121"/>
      <c r="PKI705" s="121"/>
      <c r="PKJ705" s="121"/>
      <c r="PKK705" s="121"/>
      <c r="PKL705" s="121"/>
      <c r="PKM705" s="121"/>
      <c r="PKN705" s="121"/>
      <c r="PKO705" s="121"/>
      <c r="PKP705" s="121"/>
      <c r="PKQ705" s="121"/>
      <c r="PKR705" s="121"/>
      <c r="PKS705" s="121"/>
      <c r="PKT705" s="121"/>
      <c r="PKU705" s="121"/>
      <c r="PKV705" s="121"/>
      <c r="PKW705" s="121"/>
      <c r="PKX705" s="121"/>
      <c r="PKY705" s="121"/>
      <c r="PKZ705" s="121"/>
      <c r="PLA705" s="121"/>
      <c r="PLB705" s="121"/>
      <c r="PLC705" s="121"/>
      <c r="PLD705" s="121"/>
      <c r="PLE705" s="121"/>
      <c r="PLF705" s="121"/>
      <c r="PLG705" s="121"/>
      <c r="PLH705" s="121"/>
      <c r="PLI705" s="121"/>
      <c r="PLJ705" s="121"/>
      <c r="PLK705" s="121"/>
      <c r="PLL705" s="121"/>
      <c r="PLM705" s="121"/>
      <c r="PLN705" s="121"/>
      <c r="PLO705" s="121"/>
      <c r="PLP705" s="121"/>
      <c r="PLQ705" s="121"/>
      <c r="PLR705" s="121"/>
      <c r="PLS705" s="121"/>
      <c r="PLT705" s="121"/>
      <c r="PLU705" s="121"/>
      <c r="PLV705" s="121"/>
      <c r="PLW705" s="121"/>
      <c r="PLX705" s="121"/>
      <c r="PLY705" s="121"/>
      <c r="PLZ705" s="121"/>
      <c r="PMA705" s="121"/>
      <c r="PMB705" s="121"/>
      <c r="PMC705" s="121"/>
      <c r="PMD705" s="121"/>
      <c r="PME705" s="121"/>
      <c r="PMF705" s="121"/>
      <c r="PMG705" s="121"/>
      <c r="PMH705" s="121"/>
      <c r="PMI705" s="121"/>
      <c r="PMJ705" s="121"/>
      <c r="PMK705" s="121"/>
      <c r="PML705" s="121"/>
      <c r="PMM705" s="121"/>
      <c r="PMN705" s="121"/>
      <c r="PMO705" s="121"/>
      <c r="PMP705" s="121"/>
      <c r="PMQ705" s="121"/>
      <c r="PMR705" s="121"/>
      <c r="PMS705" s="121"/>
      <c r="PMT705" s="121"/>
      <c r="PMU705" s="121"/>
      <c r="PMV705" s="121"/>
      <c r="PMW705" s="121"/>
      <c r="PMX705" s="121"/>
      <c r="PMY705" s="121"/>
      <c r="PMZ705" s="121"/>
      <c r="PNA705" s="121"/>
      <c r="PNB705" s="121"/>
      <c r="PNC705" s="121"/>
      <c r="PND705" s="121"/>
      <c r="PNE705" s="121"/>
      <c r="PNF705" s="121"/>
      <c r="PNG705" s="121"/>
      <c r="PNH705" s="121"/>
      <c r="PNI705" s="121"/>
      <c r="PNJ705" s="121"/>
      <c r="PNK705" s="121"/>
      <c r="PNL705" s="121"/>
      <c r="PNM705" s="121"/>
      <c r="PNN705" s="121"/>
      <c r="PNO705" s="121"/>
      <c r="PNP705" s="121"/>
      <c r="PNQ705" s="121"/>
      <c r="PNR705" s="121"/>
      <c r="PNS705" s="121"/>
      <c r="PNT705" s="121"/>
      <c r="PNU705" s="121"/>
      <c r="PNV705" s="121"/>
      <c r="PNW705" s="121"/>
      <c r="PNX705" s="121"/>
      <c r="PNY705" s="121"/>
      <c r="PNZ705" s="121"/>
      <c r="POA705" s="121"/>
      <c r="POB705" s="121"/>
      <c r="POC705" s="121"/>
      <c r="POD705" s="121"/>
      <c r="POE705" s="121"/>
      <c r="POF705" s="121"/>
      <c r="POG705" s="121"/>
      <c r="POH705" s="121"/>
      <c r="POI705" s="121"/>
      <c r="POJ705" s="121"/>
      <c r="POK705" s="121"/>
      <c r="POL705" s="121"/>
      <c r="POM705" s="121"/>
      <c r="PON705" s="121"/>
      <c r="POO705" s="121"/>
      <c r="POP705" s="121"/>
      <c r="POQ705" s="121"/>
      <c r="POR705" s="121"/>
      <c r="POS705" s="121"/>
      <c r="POT705" s="121"/>
      <c r="POU705" s="121"/>
      <c r="POV705" s="121"/>
      <c r="POW705" s="121"/>
      <c r="POX705" s="121"/>
      <c r="POY705" s="121"/>
      <c r="POZ705" s="121"/>
      <c r="PPA705" s="121"/>
      <c r="PPB705" s="121"/>
      <c r="PPC705" s="121"/>
      <c r="PPD705" s="121"/>
      <c r="PPE705" s="121"/>
      <c r="PPF705" s="121"/>
      <c r="PPG705" s="121"/>
      <c r="PPH705" s="121"/>
      <c r="PPI705" s="121"/>
      <c r="PPJ705" s="121"/>
      <c r="PPK705" s="121"/>
      <c r="PPL705" s="121"/>
      <c r="PPM705" s="121"/>
      <c r="PPN705" s="121"/>
      <c r="PPO705" s="121"/>
      <c r="PPP705" s="121"/>
      <c r="PPQ705" s="121"/>
      <c r="PPR705" s="121"/>
      <c r="PPS705" s="121"/>
      <c r="PPT705" s="121"/>
      <c r="PPU705" s="121"/>
      <c r="PPV705" s="121"/>
      <c r="PPW705" s="121"/>
      <c r="PPX705" s="121"/>
      <c r="PPY705" s="121"/>
      <c r="PPZ705" s="121"/>
      <c r="PQA705" s="121"/>
      <c r="PQB705" s="121"/>
      <c r="PQC705" s="121"/>
      <c r="PQD705" s="121"/>
      <c r="PQE705" s="121"/>
      <c r="PQF705" s="121"/>
      <c r="PQG705" s="121"/>
      <c r="PQH705" s="121"/>
      <c r="PQI705" s="121"/>
      <c r="PQJ705" s="121"/>
      <c r="PQK705" s="121"/>
      <c r="PQL705" s="121"/>
      <c r="PQM705" s="121"/>
      <c r="PQN705" s="121"/>
      <c r="PQO705" s="121"/>
      <c r="PQP705" s="121"/>
      <c r="PQQ705" s="121"/>
      <c r="PQR705" s="121"/>
      <c r="PQS705" s="121"/>
      <c r="PQT705" s="121"/>
      <c r="PQU705" s="121"/>
      <c r="PQV705" s="121"/>
      <c r="PQW705" s="121"/>
      <c r="PQX705" s="121"/>
      <c r="PQY705" s="121"/>
      <c r="PQZ705" s="121"/>
      <c r="PRA705" s="121"/>
      <c r="PRB705" s="121"/>
      <c r="PRC705" s="121"/>
      <c r="PRD705" s="121"/>
      <c r="PRE705" s="121"/>
      <c r="PRF705" s="121"/>
      <c r="PRG705" s="121"/>
      <c r="PRH705" s="121"/>
      <c r="PRI705" s="121"/>
      <c r="PRJ705" s="121"/>
      <c r="PRK705" s="121"/>
      <c r="PRL705" s="121"/>
      <c r="PRM705" s="121"/>
      <c r="PRN705" s="121"/>
      <c r="PRO705" s="121"/>
      <c r="PRP705" s="121"/>
      <c r="PRQ705" s="121"/>
      <c r="PRR705" s="121"/>
      <c r="PRS705" s="121"/>
      <c r="PRT705" s="121"/>
      <c r="PRU705" s="121"/>
      <c r="PRV705" s="121"/>
      <c r="PRW705" s="121"/>
      <c r="PRX705" s="121"/>
      <c r="PRY705" s="121"/>
      <c r="PRZ705" s="121"/>
      <c r="PSA705" s="121"/>
      <c r="PSB705" s="121"/>
      <c r="PSC705" s="121"/>
      <c r="PSD705" s="121"/>
      <c r="PSE705" s="121"/>
      <c r="PSF705" s="121"/>
      <c r="PSG705" s="121"/>
      <c r="PSH705" s="121"/>
      <c r="PSI705" s="121"/>
      <c r="PSJ705" s="121"/>
      <c r="PSK705" s="121"/>
      <c r="PSL705" s="121"/>
      <c r="PSM705" s="121"/>
      <c r="PSN705" s="121"/>
      <c r="PSO705" s="121"/>
      <c r="PSP705" s="121"/>
      <c r="PSQ705" s="121"/>
      <c r="PSR705" s="121"/>
      <c r="PSS705" s="121"/>
      <c r="PST705" s="121"/>
      <c r="PSU705" s="121"/>
      <c r="PSV705" s="121"/>
      <c r="PSW705" s="121"/>
      <c r="PSX705" s="121"/>
      <c r="PSY705" s="121"/>
      <c r="PSZ705" s="121"/>
      <c r="PTA705" s="121"/>
      <c r="PTB705" s="121"/>
      <c r="PTC705" s="121"/>
      <c r="PTD705" s="121"/>
      <c r="PTE705" s="121"/>
      <c r="PTF705" s="121"/>
      <c r="PTG705" s="121"/>
      <c r="PTH705" s="121"/>
      <c r="PTI705" s="121"/>
      <c r="PTJ705" s="121"/>
      <c r="PTK705" s="121"/>
      <c r="PTL705" s="121"/>
      <c r="PTM705" s="121"/>
      <c r="PTN705" s="121"/>
      <c r="PTO705" s="121"/>
      <c r="PTP705" s="121"/>
      <c r="PTQ705" s="121"/>
      <c r="PTR705" s="121"/>
      <c r="PTS705" s="121"/>
      <c r="PTT705" s="121"/>
      <c r="PTU705" s="121"/>
      <c r="PTV705" s="121"/>
      <c r="PTW705" s="121"/>
      <c r="PTX705" s="121"/>
      <c r="PTY705" s="121"/>
      <c r="PTZ705" s="121"/>
      <c r="PUA705" s="121"/>
      <c r="PUB705" s="121"/>
      <c r="PUC705" s="121"/>
      <c r="PUD705" s="121"/>
      <c r="PUE705" s="121"/>
      <c r="PUF705" s="121"/>
      <c r="PUG705" s="121"/>
      <c r="PUH705" s="121"/>
      <c r="PUI705" s="121"/>
      <c r="PUJ705" s="121"/>
      <c r="PUK705" s="121"/>
      <c r="PUL705" s="121"/>
      <c r="PUM705" s="121"/>
      <c r="PUN705" s="121"/>
      <c r="PUO705" s="121"/>
      <c r="PUP705" s="121"/>
      <c r="PUQ705" s="121"/>
      <c r="PUR705" s="121"/>
      <c r="PUS705" s="121"/>
      <c r="PUT705" s="121"/>
      <c r="PUU705" s="121"/>
      <c r="PUV705" s="121"/>
      <c r="PUW705" s="121"/>
      <c r="PUX705" s="121"/>
      <c r="PUY705" s="121"/>
      <c r="PUZ705" s="121"/>
      <c r="PVA705" s="121"/>
      <c r="PVB705" s="121"/>
      <c r="PVC705" s="121"/>
      <c r="PVD705" s="121"/>
      <c r="PVE705" s="121"/>
      <c r="PVF705" s="121"/>
      <c r="PVG705" s="121"/>
      <c r="PVH705" s="121"/>
      <c r="PVI705" s="121"/>
      <c r="PVJ705" s="121"/>
      <c r="PVK705" s="121"/>
      <c r="PVL705" s="121"/>
      <c r="PVM705" s="121"/>
      <c r="PVN705" s="121"/>
      <c r="PVO705" s="121"/>
      <c r="PVP705" s="121"/>
      <c r="PVQ705" s="121"/>
      <c r="PVR705" s="121"/>
      <c r="PVS705" s="121"/>
      <c r="PVT705" s="121"/>
      <c r="PVU705" s="121"/>
      <c r="PVV705" s="121"/>
      <c r="PVW705" s="121"/>
      <c r="PVX705" s="121"/>
      <c r="PVY705" s="121"/>
      <c r="PVZ705" s="121"/>
      <c r="PWA705" s="121"/>
      <c r="PWB705" s="121"/>
      <c r="PWC705" s="121"/>
      <c r="PWD705" s="121"/>
      <c r="PWE705" s="121"/>
      <c r="PWF705" s="121"/>
      <c r="PWG705" s="121"/>
      <c r="PWH705" s="121"/>
      <c r="PWI705" s="121"/>
      <c r="PWJ705" s="121"/>
      <c r="PWK705" s="121"/>
      <c r="PWL705" s="121"/>
      <c r="PWM705" s="121"/>
      <c r="PWN705" s="121"/>
      <c r="PWO705" s="121"/>
      <c r="PWP705" s="121"/>
      <c r="PWQ705" s="121"/>
      <c r="PWR705" s="121"/>
      <c r="PWS705" s="121"/>
      <c r="PWT705" s="121"/>
      <c r="PWU705" s="121"/>
      <c r="PWV705" s="121"/>
      <c r="PWW705" s="121"/>
      <c r="PWX705" s="121"/>
      <c r="PWY705" s="121"/>
      <c r="PWZ705" s="121"/>
      <c r="PXA705" s="121"/>
      <c r="PXB705" s="121"/>
      <c r="PXC705" s="121"/>
      <c r="PXD705" s="121"/>
      <c r="PXE705" s="121"/>
      <c r="PXF705" s="121"/>
      <c r="PXG705" s="121"/>
      <c r="PXH705" s="121"/>
      <c r="PXI705" s="121"/>
      <c r="PXJ705" s="121"/>
      <c r="PXK705" s="121"/>
      <c r="PXL705" s="121"/>
      <c r="PXM705" s="121"/>
      <c r="PXN705" s="121"/>
      <c r="PXO705" s="121"/>
      <c r="PXP705" s="121"/>
      <c r="PXQ705" s="121"/>
      <c r="PXR705" s="121"/>
      <c r="PXS705" s="121"/>
      <c r="PXT705" s="121"/>
      <c r="PXU705" s="121"/>
      <c r="PXV705" s="121"/>
      <c r="PXW705" s="121"/>
      <c r="PXX705" s="121"/>
      <c r="PXY705" s="121"/>
      <c r="PXZ705" s="121"/>
      <c r="PYA705" s="121"/>
      <c r="PYB705" s="121"/>
      <c r="PYC705" s="121"/>
      <c r="PYD705" s="121"/>
      <c r="PYE705" s="121"/>
      <c r="PYF705" s="121"/>
      <c r="PYG705" s="121"/>
      <c r="PYH705" s="121"/>
      <c r="PYI705" s="121"/>
      <c r="PYJ705" s="121"/>
      <c r="PYK705" s="121"/>
      <c r="PYL705" s="121"/>
      <c r="PYM705" s="121"/>
      <c r="PYN705" s="121"/>
      <c r="PYO705" s="121"/>
      <c r="PYP705" s="121"/>
      <c r="PYQ705" s="121"/>
      <c r="PYR705" s="121"/>
      <c r="PYS705" s="121"/>
      <c r="PYT705" s="121"/>
      <c r="PYU705" s="121"/>
      <c r="PYV705" s="121"/>
      <c r="PYW705" s="121"/>
      <c r="PYX705" s="121"/>
      <c r="PYY705" s="121"/>
      <c r="PYZ705" s="121"/>
      <c r="PZA705" s="121"/>
      <c r="PZB705" s="121"/>
      <c r="PZC705" s="121"/>
      <c r="PZD705" s="121"/>
      <c r="PZE705" s="121"/>
      <c r="PZF705" s="121"/>
      <c r="PZG705" s="121"/>
      <c r="PZH705" s="121"/>
      <c r="PZI705" s="121"/>
      <c r="PZJ705" s="121"/>
      <c r="PZK705" s="121"/>
      <c r="PZL705" s="121"/>
      <c r="PZM705" s="121"/>
      <c r="PZN705" s="121"/>
      <c r="PZO705" s="121"/>
      <c r="PZP705" s="121"/>
      <c r="PZQ705" s="121"/>
      <c r="PZR705" s="121"/>
      <c r="PZS705" s="121"/>
      <c r="PZT705" s="121"/>
      <c r="PZU705" s="121"/>
      <c r="PZV705" s="121"/>
      <c r="PZW705" s="121"/>
      <c r="PZX705" s="121"/>
      <c r="PZY705" s="121"/>
      <c r="PZZ705" s="121"/>
      <c r="QAA705" s="121"/>
      <c r="QAB705" s="121"/>
      <c r="QAC705" s="121"/>
      <c r="QAD705" s="121"/>
      <c r="QAE705" s="121"/>
      <c r="QAF705" s="121"/>
      <c r="QAG705" s="121"/>
      <c r="QAH705" s="121"/>
      <c r="QAI705" s="121"/>
      <c r="QAJ705" s="121"/>
      <c r="QAK705" s="121"/>
      <c r="QAL705" s="121"/>
      <c r="QAM705" s="121"/>
      <c r="QAN705" s="121"/>
      <c r="QAO705" s="121"/>
      <c r="QAP705" s="121"/>
      <c r="QAQ705" s="121"/>
      <c r="QAR705" s="121"/>
      <c r="QAS705" s="121"/>
      <c r="QAT705" s="121"/>
      <c r="QAU705" s="121"/>
      <c r="QAV705" s="121"/>
      <c r="QAW705" s="121"/>
      <c r="QAX705" s="121"/>
      <c r="QAY705" s="121"/>
      <c r="QAZ705" s="121"/>
      <c r="QBA705" s="121"/>
      <c r="QBB705" s="121"/>
      <c r="QBC705" s="121"/>
      <c r="QBD705" s="121"/>
      <c r="QBE705" s="121"/>
      <c r="QBF705" s="121"/>
      <c r="QBG705" s="121"/>
      <c r="QBH705" s="121"/>
      <c r="QBI705" s="121"/>
      <c r="QBJ705" s="121"/>
      <c r="QBK705" s="121"/>
      <c r="QBL705" s="121"/>
      <c r="QBM705" s="121"/>
      <c r="QBN705" s="121"/>
      <c r="QBO705" s="121"/>
      <c r="QBP705" s="121"/>
      <c r="QBQ705" s="121"/>
      <c r="QBR705" s="121"/>
      <c r="QBS705" s="121"/>
      <c r="QBT705" s="121"/>
      <c r="QBU705" s="121"/>
      <c r="QBV705" s="121"/>
      <c r="QBW705" s="121"/>
      <c r="QBX705" s="121"/>
      <c r="QBY705" s="121"/>
      <c r="QBZ705" s="121"/>
      <c r="QCA705" s="121"/>
      <c r="QCB705" s="121"/>
      <c r="QCC705" s="121"/>
      <c r="QCD705" s="121"/>
      <c r="QCE705" s="121"/>
      <c r="QCF705" s="121"/>
      <c r="QCG705" s="121"/>
      <c r="QCH705" s="121"/>
      <c r="QCI705" s="121"/>
      <c r="QCJ705" s="121"/>
      <c r="QCK705" s="121"/>
      <c r="QCL705" s="121"/>
      <c r="QCM705" s="121"/>
      <c r="QCN705" s="121"/>
      <c r="QCO705" s="121"/>
      <c r="QCP705" s="121"/>
      <c r="QCQ705" s="121"/>
      <c r="QCR705" s="121"/>
      <c r="QCS705" s="121"/>
      <c r="QCT705" s="121"/>
      <c r="QCU705" s="121"/>
      <c r="QCV705" s="121"/>
      <c r="QCW705" s="121"/>
      <c r="QCX705" s="121"/>
      <c r="QCY705" s="121"/>
      <c r="QCZ705" s="121"/>
      <c r="QDA705" s="121"/>
      <c r="QDB705" s="121"/>
      <c r="QDC705" s="121"/>
      <c r="QDD705" s="121"/>
      <c r="QDE705" s="121"/>
      <c r="QDF705" s="121"/>
      <c r="QDG705" s="121"/>
      <c r="QDH705" s="121"/>
      <c r="QDI705" s="121"/>
      <c r="QDJ705" s="121"/>
      <c r="QDK705" s="121"/>
      <c r="QDL705" s="121"/>
      <c r="QDM705" s="121"/>
      <c r="QDN705" s="121"/>
      <c r="QDO705" s="121"/>
      <c r="QDP705" s="121"/>
      <c r="QDQ705" s="121"/>
      <c r="QDR705" s="121"/>
      <c r="QDS705" s="121"/>
      <c r="QDT705" s="121"/>
      <c r="QDU705" s="121"/>
      <c r="QDV705" s="121"/>
      <c r="QDW705" s="121"/>
      <c r="QDX705" s="121"/>
      <c r="QDY705" s="121"/>
      <c r="QDZ705" s="121"/>
      <c r="QEA705" s="121"/>
      <c r="QEB705" s="121"/>
      <c r="QEC705" s="121"/>
      <c r="QED705" s="121"/>
      <c r="QEE705" s="121"/>
      <c r="QEF705" s="121"/>
      <c r="QEG705" s="121"/>
      <c r="QEH705" s="121"/>
      <c r="QEI705" s="121"/>
      <c r="QEJ705" s="121"/>
      <c r="QEK705" s="121"/>
      <c r="QEL705" s="121"/>
      <c r="QEM705" s="121"/>
      <c r="QEN705" s="121"/>
      <c r="QEO705" s="121"/>
      <c r="QEP705" s="121"/>
      <c r="QEQ705" s="121"/>
      <c r="QER705" s="121"/>
      <c r="QES705" s="121"/>
      <c r="QET705" s="121"/>
      <c r="QEU705" s="121"/>
      <c r="QEV705" s="121"/>
      <c r="QEW705" s="121"/>
      <c r="QEX705" s="121"/>
      <c r="QEY705" s="121"/>
      <c r="QEZ705" s="121"/>
      <c r="QFA705" s="121"/>
      <c r="QFB705" s="121"/>
      <c r="QFC705" s="121"/>
      <c r="QFD705" s="121"/>
      <c r="QFE705" s="121"/>
      <c r="QFF705" s="121"/>
      <c r="QFG705" s="121"/>
      <c r="QFH705" s="121"/>
      <c r="QFI705" s="121"/>
      <c r="QFJ705" s="121"/>
      <c r="QFK705" s="121"/>
      <c r="QFL705" s="121"/>
      <c r="QFM705" s="121"/>
      <c r="QFN705" s="121"/>
      <c r="QFO705" s="121"/>
      <c r="QFP705" s="121"/>
      <c r="QFQ705" s="121"/>
      <c r="QFR705" s="121"/>
      <c r="QFS705" s="121"/>
      <c r="QFT705" s="121"/>
      <c r="QFU705" s="121"/>
      <c r="QFV705" s="121"/>
      <c r="QFW705" s="121"/>
      <c r="QFX705" s="121"/>
      <c r="QFY705" s="121"/>
      <c r="QFZ705" s="121"/>
      <c r="QGA705" s="121"/>
      <c r="QGB705" s="121"/>
      <c r="QGC705" s="121"/>
      <c r="QGD705" s="121"/>
      <c r="QGE705" s="121"/>
      <c r="QGF705" s="121"/>
      <c r="QGG705" s="121"/>
      <c r="QGH705" s="121"/>
      <c r="QGI705" s="121"/>
      <c r="QGJ705" s="121"/>
      <c r="QGK705" s="121"/>
      <c r="QGL705" s="121"/>
      <c r="QGM705" s="121"/>
      <c r="QGN705" s="121"/>
      <c r="QGO705" s="121"/>
      <c r="QGP705" s="121"/>
      <c r="QGQ705" s="121"/>
      <c r="QGR705" s="121"/>
      <c r="QGS705" s="121"/>
      <c r="QGT705" s="121"/>
      <c r="QGU705" s="121"/>
      <c r="QGV705" s="121"/>
      <c r="QGW705" s="121"/>
      <c r="QGX705" s="121"/>
      <c r="QGY705" s="121"/>
      <c r="QGZ705" s="121"/>
      <c r="QHA705" s="121"/>
      <c r="QHB705" s="121"/>
      <c r="QHC705" s="121"/>
      <c r="QHD705" s="121"/>
      <c r="QHE705" s="121"/>
      <c r="QHF705" s="121"/>
      <c r="QHG705" s="121"/>
      <c r="QHH705" s="121"/>
      <c r="QHI705" s="121"/>
      <c r="QHJ705" s="121"/>
      <c r="QHK705" s="121"/>
      <c r="QHL705" s="121"/>
      <c r="QHM705" s="121"/>
      <c r="QHN705" s="121"/>
      <c r="QHO705" s="121"/>
      <c r="QHP705" s="121"/>
      <c r="QHQ705" s="121"/>
      <c r="QHR705" s="121"/>
      <c r="QHS705" s="121"/>
      <c r="QHT705" s="121"/>
      <c r="QHU705" s="121"/>
      <c r="QHV705" s="121"/>
      <c r="QHW705" s="121"/>
      <c r="QHX705" s="121"/>
      <c r="QHY705" s="121"/>
      <c r="QHZ705" s="121"/>
      <c r="QIA705" s="121"/>
      <c r="QIB705" s="121"/>
      <c r="QIC705" s="121"/>
      <c r="QID705" s="121"/>
      <c r="QIE705" s="121"/>
      <c r="QIF705" s="121"/>
      <c r="QIG705" s="121"/>
      <c r="QIH705" s="121"/>
      <c r="QII705" s="121"/>
      <c r="QIJ705" s="121"/>
      <c r="QIK705" s="121"/>
      <c r="QIL705" s="121"/>
      <c r="QIM705" s="121"/>
      <c r="QIN705" s="121"/>
      <c r="QIO705" s="121"/>
      <c r="QIP705" s="121"/>
      <c r="QIQ705" s="121"/>
      <c r="QIR705" s="121"/>
      <c r="QIS705" s="121"/>
      <c r="QIT705" s="121"/>
      <c r="QIU705" s="121"/>
      <c r="QIV705" s="121"/>
      <c r="QIW705" s="121"/>
      <c r="QIX705" s="121"/>
      <c r="QIY705" s="121"/>
      <c r="QIZ705" s="121"/>
      <c r="QJA705" s="121"/>
      <c r="QJB705" s="121"/>
      <c r="QJC705" s="121"/>
      <c r="QJD705" s="121"/>
      <c r="QJE705" s="121"/>
      <c r="QJF705" s="121"/>
      <c r="QJG705" s="121"/>
      <c r="QJH705" s="121"/>
      <c r="QJI705" s="121"/>
      <c r="QJJ705" s="121"/>
      <c r="QJK705" s="121"/>
      <c r="QJL705" s="121"/>
      <c r="QJM705" s="121"/>
      <c r="QJN705" s="121"/>
      <c r="QJO705" s="121"/>
      <c r="QJP705" s="121"/>
      <c r="QJQ705" s="121"/>
      <c r="QJR705" s="121"/>
      <c r="QJS705" s="121"/>
      <c r="QJT705" s="121"/>
      <c r="QJU705" s="121"/>
      <c r="QJV705" s="121"/>
      <c r="QJW705" s="121"/>
      <c r="QJX705" s="121"/>
      <c r="QJY705" s="121"/>
      <c r="QJZ705" s="121"/>
      <c r="QKA705" s="121"/>
      <c r="QKB705" s="121"/>
      <c r="QKC705" s="121"/>
      <c r="QKD705" s="121"/>
      <c r="QKE705" s="121"/>
      <c r="QKF705" s="121"/>
      <c r="QKG705" s="121"/>
      <c r="QKH705" s="121"/>
      <c r="QKI705" s="121"/>
      <c r="QKJ705" s="121"/>
      <c r="QKK705" s="121"/>
      <c r="QKL705" s="121"/>
      <c r="QKM705" s="121"/>
      <c r="QKN705" s="121"/>
      <c r="QKO705" s="121"/>
      <c r="QKP705" s="121"/>
      <c r="QKQ705" s="121"/>
      <c r="QKR705" s="121"/>
      <c r="QKS705" s="121"/>
      <c r="QKT705" s="121"/>
      <c r="QKU705" s="121"/>
      <c r="QKV705" s="121"/>
      <c r="QKW705" s="121"/>
      <c r="QKX705" s="121"/>
      <c r="QKY705" s="121"/>
      <c r="QKZ705" s="121"/>
      <c r="QLA705" s="121"/>
      <c r="QLB705" s="121"/>
      <c r="QLC705" s="121"/>
      <c r="QLD705" s="121"/>
      <c r="QLE705" s="121"/>
      <c r="QLF705" s="121"/>
      <c r="QLG705" s="121"/>
      <c r="QLH705" s="121"/>
      <c r="QLI705" s="121"/>
      <c r="QLJ705" s="121"/>
      <c r="QLK705" s="121"/>
      <c r="QLL705" s="121"/>
      <c r="QLM705" s="121"/>
      <c r="QLN705" s="121"/>
      <c r="QLO705" s="121"/>
      <c r="QLP705" s="121"/>
      <c r="QLQ705" s="121"/>
      <c r="QLR705" s="121"/>
      <c r="QLS705" s="121"/>
      <c r="QLT705" s="121"/>
      <c r="QLU705" s="121"/>
      <c r="QLV705" s="121"/>
      <c r="QLW705" s="121"/>
      <c r="QLX705" s="121"/>
      <c r="QLY705" s="121"/>
      <c r="QLZ705" s="121"/>
      <c r="QMA705" s="121"/>
      <c r="QMB705" s="121"/>
      <c r="QMC705" s="121"/>
      <c r="QMD705" s="121"/>
      <c r="QME705" s="121"/>
      <c r="QMF705" s="121"/>
      <c r="QMG705" s="121"/>
      <c r="QMH705" s="121"/>
      <c r="QMI705" s="121"/>
      <c r="QMJ705" s="121"/>
      <c r="QMK705" s="121"/>
      <c r="QML705" s="121"/>
      <c r="QMM705" s="121"/>
      <c r="QMN705" s="121"/>
      <c r="QMO705" s="121"/>
      <c r="QMP705" s="121"/>
      <c r="QMQ705" s="121"/>
      <c r="QMR705" s="121"/>
      <c r="QMS705" s="121"/>
      <c r="QMT705" s="121"/>
      <c r="QMU705" s="121"/>
      <c r="QMV705" s="121"/>
      <c r="QMW705" s="121"/>
      <c r="QMX705" s="121"/>
      <c r="QMY705" s="121"/>
      <c r="QMZ705" s="121"/>
      <c r="QNA705" s="121"/>
      <c r="QNB705" s="121"/>
      <c r="QNC705" s="121"/>
      <c r="QND705" s="121"/>
      <c r="QNE705" s="121"/>
      <c r="QNF705" s="121"/>
      <c r="QNG705" s="121"/>
      <c r="QNH705" s="121"/>
      <c r="QNI705" s="121"/>
      <c r="QNJ705" s="121"/>
      <c r="QNK705" s="121"/>
      <c r="QNL705" s="121"/>
      <c r="QNM705" s="121"/>
      <c r="QNN705" s="121"/>
      <c r="QNO705" s="121"/>
      <c r="QNP705" s="121"/>
      <c r="QNQ705" s="121"/>
      <c r="QNR705" s="121"/>
      <c r="QNS705" s="121"/>
      <c r="QNT705" s="121"/>
      <c r="QNU705" s="121"/>
      <c r="QNV705" s="121"/>
      <c r="QNW705" s="121"/>
      <c r="QNX705" s="121"/>
      <c r="QNY705" s="121"/>
      <c r="QNZ705" s="121"/>
      <c r="QOA705" s="121"/>
      <c r="QOB705" s="121"/>
      <c r="QOC705" s="121"/>
      <c r="QOD705" s="121"/>
      <c r="QOE705" s="121"/>
      <c r="QOF705" s="121"/>
      <c r="QOG705" s="121"/>
      <c r="QOH705" s="121"/>
      <c r="QOI705" s="121"/>
      <c r="QOJ705" s="121"/>
      <c r="QOK705" s="121"/>
      <c r="QOL705" s="121"/>
      <c r="QOM705" s="121"/>
      <c r="QON705" s="121"/>
      <c r="QOO705" s="121"/>
      <c r="QOP705" s="121"/>
      <c r="QOQ705" s="121"/>
      <c r="QOR705" s="121"/>
      <c r="QOS705" s="121"/>
      <c r="QOT705" s="121"/>
      <c r="QOU705" s="121"/>
      <c r="QOV705" s="121"/>
      <c r="QOW705" s="121"/>
      <c r="QOX705" s="121"/>
      <c r="QOY705" s="121"/>
      <c r="QOZ705" s="121"/>
      <c r="QPA705" s="121"/>
      <c r="QPB705" s="121"/>
      <c r="QPC705" s="121"/>
      <c r="QPD705" s="121"/>
      <c r="QPE705" s="121"/>
      <c r="QPF705" s="121"/>
      <c r="QPG705" s="121"/>
      <c r="QPH705" s="121"/>
      <c r="QPI705" s="121"/>
      <c r="QPJ705" s="121"/>
      <c r="QPK705" s="121"/>
      <c r="QPL705" s="121"/>
      <c r="QPM705" s="121"/>
      <c r="QPN705" s="121"/>
      <c r="QPO705" s="121"/>
      <c r="QPP705" s="121"/>
      <c r="QPQ705" s="121"/>
      <c r="QPR705" s="121"/>
      <c r="QPS705" s="121"/>
      <c r="QPT705" s="121"/>
      <c r="QPU705" s="121"/>
      <c r="QPV705" s="121"/>
      <c r="QPW705" s="121"/>
      <c r="QPX705" s="121"/>
      <c r="QPY705" s="121"/>
      <c r="QPZ705" s="121"/>
      <c r="QQA705" s="121"/>
      <c r="QQB705" s="121"/>
      <c r="QQC705" s="121"/>
      <c r="QQD705" s="121"/>
      <c r="QQE705" s="121"/>
      <c r="QQF705" s="121"/>
      <c r="QQG705" s="121"/>
      <c r="QQH705" s="121"/>
      <c r="QQI705" s="121"/>
      <c r="QQJ705" s="121"/>
      <c r="QQK705" s="121"/>
      <c r="QQL705" s="121"/>
      <c r="QQM705" s="121"/>
      <c r="QQN705" s="121"/>
      <c r="QQO705" s="121"/>
      <c r="QQP705" s="121"/>
      <c r="QQQ705" s="121"/>
      <c r="QQR705" s="121"/>
      <c r="QQS705" s="121"/>
      <c r="QQT705" s="121"/>
      <c r="QQU705" s="121"/>
      <c r="QQV705" s="121"/>
      <c r="QQW705" s="121"/>
      <c r="QQX705" s="121"/>
      <c r="QQY705" s="121"/>
      <c r="QQZ705" s="121"/>
      <c r="QRA705" s="121"/>
      <c r="QRB705" s="121"/>
      <c r="QRC705" s="121"/>
      <c r="QRD705" s="121"/>
      <c r="QRE705" s="121"/>
      <c r="QRF705" s="121"/>
      <c r="QRG705" s="121"/>
      <c r="QRH705" s="121"/>
      <c r="QRI705" s="121"/>
      <c r="QRJ705" s="121"/>
      <c r="QRK705" s="121"/>
      <c r="QRL705" s="121"/>
      <c r="QRM705" s="121"/>
      <c r="QRN705" s="121"/>
      <c r="QRO705" s="121"/>
      <c r="QRP705" s="121"/>
      <c r="QRQ705" s="121"/>
      <c r="QRR705" s="121"/>
      <c r="QRS705" s="121"/>
      <c r="QRT705" s="121"/>
      <c r="QRU705" s="121"/>
      <c r="QRV705" s="121"/>
      <c r="QRW705" s="121"/>
      <c r="QRX705" s="121"/>
      <c r="QRY705" s="121"/>
      <c r="QRZ705" s="121"/>
      <c r="QSA705" s="121"/>
      <c r="QSB705" s="121"/>
      <c r="QSC705" s="121"/>
      <c r="QSD705" s="121"/>
      <c r="QSE705" s="121"/>
      <c r="QSF705" s="121"/>
      <c r="QSG705" s="121"/>
      <c r="QSH705" s="121"/>
      <c r="QSI705" s="121"/>
      <c r="QSJ705" s="121"/>
      <c r="QSK705" s="121"/>
      <c r="QSL705" s="121"/>
      <c r="QSM705" s="121"/>
      <c r="QSN705" s="121"/>
      <c r="QSO705" s="121"/>
      <c r="QSP705" s="121"/>
      <c r="QSQ705" s="121"/>
      <c r="QSR705" s="121"/>
      <c r="QSS705" s="121"/>
      <c r="QST705" s="121"/>
      <c r="QSU705" s="121"/>
      <c r="QSV705" s="121"/>
      <c r="QSW705" s="121"/>
      <c r="QSX705" s="121"/>
      <c r="QSY705" s="121"/>
      <c r="QSZ705" s="121"/>
      <c r="QTA705" s="121"/>
      <c r="QTB705" s="121"/>
      <c r="QTC705" s="121"/>
      <c r="QTD705" s="121"/>
      <c r="QTE705" s="121"/>
      <c r="QTF705" s="121"/>
      <c r="QTG705" s="121"/>
      <c r="QTH705" s="121"/>
      <c r="QTI705" s="121"/>
      <c r="QTJ705" s="121"/>
      <c r="QTK705" s="121"/>
      <c r="QTL705" s="121"/>
      <c r="QTM705" s="121"/>
      <c r="QTN705" s="121"/>
      <c r="QTO705" s="121"/>
      <c r="QTP705" s="121"/>
      <c r="QTQ705" s="121"/>
      <c r="QTR705" s="121"/>
      <c r="QTS705" s="121"/>
      <c r="QTT705" s="121"/>
      <c r="QTU705" s="121"/>
      <c r="QTV705" s="121"/>
      <c r="QTW705" s="121"/>
      <c r="QTX705" s="121"/>
      <c r="QTY705" s="121"/>
      <c r="QTZ705" s="121"/>
      <c r="QUA705" s="121"/>
      <c r="QUB705" s="121"/>
      <c r="QUC705" s="121"/>
      <c r="QUD705" s="121"/>
      <c r="QUE705" s="121"/>
      <c r="QUF705" s="121"/>
      <c r="QUG705" s="121"/>
      <c r="QUH705" s="121"/>
      <c r="QUI705" s="121"/>
      <c r="QUJ705" s="121"/>
      <c r="QUK705" s="121"/>
      <c r="QUL705" s="121"/>
      <c r="QUM705" s="121"/>
      <c r="QUN705" s="121"/>
      <c r="QUO705" s="121"/>
      <c r="QUP705" s="121"/>
      <c r="QUQ705" s="121"/>
      <c r="QUR705" s="121"/>
      <c r="QUS705" s="121"/>
      <c r="QUT705" s="121"/>
      <c r="QUU705" s="121"/>
      <c r="QUV705" s="121"/>
      <c r="QUW705" s="121"/>
      <c r="QUX705" s="121"/>
      <c r="QUY705" s="121"/>
      <c r="QUZ705" s="121"/>
      <c r="QVA705" s="121"/>
      <c r="QVB705" s="121"/>
      <c r="QVC705" s="121"/>
      <c r="QVD705" s="121"/>
      <c r="QVE705" s="121"/>
      <c r="QVF705" s="121"/>
      <c r="QVG705" s="121"/>
      <c r="QVH705" s="121"/>
      <c r="QVI705" s="121"/>
      <c r="QVJ705" s="121"/>
      <c r="QVK705" s="121"/>
      <c r="QVL705" s="121"/>
      <c r="QVM705" s="121"/>
      <c r="QVN705" s="121"/>
      <c r="QVO705" s="121"/>
      <c r="QVP705" s="121"/>
      <c r="QVQ705" s="121"/>
      <c r="QVR705" s="121"/>
      <c r="QVS705" s="121"/>
      <c r="QVT705" s="121"/>
      <c r="QVU705" s="121"/>
      <c r="QVV705" s="121"/>
      <c r="QVW705" s="121"/>
      <c r="QVX705" s="121"/>
      <c r="QVY705" s="121"/>
      <c r="QVZ705" s="121"/>
      <c r="QWA705" s="121"/>
      <c r="QWB705" s="121"/>
      <c r="QWC705" s="121"/>
      <c r="QWD705" s="121"/>
      <c r="QWE705" s="121"/>
      <c r="QWF705" s="121"/>
      <c r="QWG705" s="121"/>
      <c r="QWH705" s="121"/>
      <c r="QWI705" s="121"/>
      <c r="QWJ705" s="121"/>
      <c r="QWK705" s="121"/>
      <c r="QWL705" s="121"/>
      <c r="QWM705" s="121"/>
      <c r="QWN705" s="121"/>
      <c r="QWO705" s="121"/>
      <c r="QWP705" s="121"/>
      <c r="QWQ705" s="121"/>
      <c r="QWR705" s="121"/>
      <c r="QWS705" s="121"/>
      <c r="QWT705" s="121"/>
      <c r="QWU705" s="121"/>
      <c r="QWV705" s="121"/>
      <c r="QWW705" s="121"/>
      <c r="QWX705" s="121"/>
      <c r="QWY705" s="121"/>
      <c r="QWZ705" s="121"/>
      <c r="QXA705" s="121"/>
      <c r="QXB705" s="121"/>
      <c r="QXC705" s="121"/>
      <c r="QXD705" s="121"/>
      <c r="QXE705" s="121"/>
      <c r="QXF705" s="121"/>
      <c r="QXG705" s="121"/>
      <c r="QXH705" s="121"/>
      <c r="QXI705" s="121"/>
      <c r="QXJ705" s="121"/>
      <c r="QXK705" s="121"/>
      <c r="QXL705" s="121"/>
      <c r="QXM705" s="121"/>
      <c r="QXN705" s="121"/>
      <c r="QXO705" s="121"/>
      <c r="QXP705" s="121"/>
      <c r="QXQ705" s="121"/>
      <c r="QXR705" s="121"/>
      <c r="QXS705" s="121"/>
      <c r="QXT705" s="121"/>
      <c r="QXU705" s="121"/>
      <c r="QXV705" s="121"/>
      <c r="QXW705" s="121"/>
      <c r="QXX705" s="121"/>
      <c r="QXY705" s="121"/>
      <c r="QXZ705" s="121"/>
      <c r="QYA705" s="121"/>
      <c r="QYB705" s="121"/>
      <c r="QYC705" s="121"/>
      <c r="QYD705" s="121"/>
      <c r="QYE705" s="121"/>
      <c r="QYF705" s="121"/>
      <c r="QYG705" s="121"/>
      <c r="QYH705" s="121"/>
      <c r="QYI705" s="121"/>
      <c r="QYJ705" s="121"/>
      <c r="QYK705" s="121"/>
      <c r="QYL705" s="121"/>
      <c r="QYM705" s="121"/>
      <c r="QYN705" s="121"/>
      <c r="QYO705" s="121"/>
      <c r="QYP705" s="121"/>
      <c r="QYQ705" s="121"/>
      <c r="QYR705" s="121"/>
      <c r="QYS705" s="121"/>
      <c r="QYT705" s="121"/>
      <c r="QYU705" s="121"/>
      <c r="QYV705" s="121"/>
      <c r="QYW705" s="121"/>
      <c r="QYX705" s="121"/>
      <c r="QYY705" s="121"/>
      <c r="QYZ705" s="121"/>
      <c r="QZA705" s="121"/>
      <c r="QZB705" s="121"/>
      <c r="QZC705" s="121"/>
      <c r="QZD705" s="121"/>
      <c r="QZE705" s="121"/>
      <c r="QZF705" s="121"/>
      <c r="QZG705" s="121"/>
      <c r="QZH705" s="121"/>
      <c r="QZI705" s="121"/>
      <c r="QZJ705" s="121"/>
      <c r="QZK705" s="121"/>
      <c r="QZL705" s="121"/>
      <c r="QZM705" s="121"/>
      <c r="QZN705" s="121"/>
      <c r="QZO705" s="121"/>
      <c r="QZP705" s="121"/>
      <c r="QZQ705" s="121"/>
      <c r="QZR705" s="121"/>
      <c r="QZS705" s="121"/>
      <c r="QZT705" s="121"/>
      <c r="QZU705" s="121"/>
      <c r="QZV705" s="121"/>
      <c r="QZW705" s="121"/>
      <c r="QZX705" s="121"/>
      <c r="QZY705" s="121"/>
      <c r="QZZ705" s="121"/>
      <c r="RAA705" s="121"/>
      <c r="RAB705" s="121"/>
      <c r="RAC705" s="121"/>
      <c r="RAD705" s="121"/>
      <c r="RAE705" s="121"/>
      <c r="RAF705" s="121"/>
      <c r="RAG705" s="121"/>
      <c r="RAH705" s="121"/>
      <c r="RAI705" s="121"/>
      <c r="RAJ705" s="121"/>
      <c r="RAK705" s="121"/>
      <c r="RAL705" s="121"/>
      <c r="RAM705" s="121"/>
      <c r="RAN705" s="121"/>
      <c r="RAO705" s="121"/>
      <c r="RAP705" s="121"/>
      <c r="RAQ705" s="121"/>
      <c r="RAR705" s="121"/>
      <c r="RAS705" s="121"/>
      <c r="RAT705" s="121"/>
      <c r="RAU705" s="121"/>
      <c r="RAV705" s="121"/>
      <c r="RAW705" s="121"/>
      <c r="RAX705" s="121"/>
      <c r="RAY705" s="121"/>
      <c r="RAZ705" s="121"/>
      <c r="RBA705" s="121"/>
      <c r="RBB705" s="121"/>
      <c r="RBC705" s="121"/>
      <c r="RBD705" s="121"/>
      <c r="RBE705" s="121"/>
      <c r="RBF705" s="121"/>
      <c r="RBG705" s="121"/>
      <c r="RBH705" s="121"/>
      <c r="RBI705" s="121"/>
      <c r="RBJ705" s="121"/>
      <c r="RBK705" s="121"/>
      <c r="RBL705" s="121"/>
      <c r="RBM705" s="121"/>
      <c r="RBN705" s="121"/>
      <c r="RBO705" s="121"/>
      <c r="RBP705" s="121"/>
      <c r="RBQ705" s="121"/>
      <c r="RBR705" s="121"/>
      <c r="RBS705" s="121"/>
      <c r="RBT705" s="121"/>
      <c r="RBU705" s="121"/>
      <c r="RBV705" s="121"/>
      <c r="RBW705" s="121"/>
      <c r="RBX705" s="121"/>
      <c r="RBY705" s="121"/>
      <c r="RBZ705" s="121"/>
      <c r="RCA705" s="121"/>
      <c r="RCB705" s="121"/>
      <c r="RCC705" s="121"/>
      <c r="RCD705" s="121"/>
      <c r="RCE705" s="121"/>
      <c r="RCF705" s="121"/>
      <c r="RCG705" s="121"/>
      <c r="RCH705" s="121"/>
      <c r="RCI705" s="121"/>
      <c r="RCJ705" s="121"/>
      <c r="RCK705" s="121"/>
      <c r="RCL705" s="121"/>
      <c r="RCM705" s="121"/>
      <c r="RCN705" s="121"/>
      <c r="RCO705" s="121"/>
      <c r="RCP705" s="121"/>
      <c r="RCQ705" s="121"/>
      <c r="RCR705" s="121"/>
      <c r="RCS705" s="121"/>
      <c r="RCT705" s="121"/>
      <c r="RCU705" s="121"/>
      <c r="RCV705" s="121"/>
      <c r="RCW705" s="121"/>
      <c r="RCX705" s="121"/>
      <c r="RCY705" s="121"/>
      <c r="RCZ705" s="121"/>
      <c r="RDA705" s="121"/>
      <c r="RDB705" s="121"/>
      <c r="RDC705" s="121"/>
      <c r="RDD705" s="121"/>
      <c r="RDE705" s="121"/>
      <c r="RDF705" s="121"/>
      <c r="RDG705" s="121"/>
      <c r="RDH705" s="121"/>
      <c r="RDI705" s="121"/>
      <c r="RDJ705" s="121"/>
      <c r="RDK705" s="121"/>
      <c r="RDL705" s="121"/>
      <c r="RDM705" s="121"/>
      <c r="RDN705" s="121"/>
      <c r="RDO705" s="121"/>
      <c r="RDP705" s="121"/>
      <c r="RDQ705" s="121"/>
      <c r="RDR705" s="121"/>
      <c r="RDS705" s="121"/>
      <c r="RDT705" s="121"/>
      <c r="RDU705" s="121"/>
      <c r="RDV705" s="121"/>
      <c r="RDW705" s="121"/>
      <c r="RDX705" s="121"/>
      <c r="RDY705" s="121"/>
      <c r="RDZ705" s="121"/>
      <c r="REA705" s="121"/>
      <c r="REB705" s="121"/>
      <c r="REC705" s="121"/>
      <c r="RED705" s="121"/>
      <c r="REE705" s="121"/>
      <c r="REF705" s="121"/>
      <c r="REG705" s="121"/>
      <c r="REH705" s="121"/>
      <c r="REI705" s="121"/>
      <c r="REJ705" s="121"/>
      <c r="REK705" s="121"/>
      <c r="REL705" s="121"/>
      <c r="REM705" s="121"/>
      <c r="REN705" s="121"/>
      <c r="REO705" s="121"/>
      <c r="REP705" s="121"/>
      <c r="REQ705" s="121"/>
      <c r="RER705" s="121"/>
      <c r="RES705" s="121"/>
      <c r="RET705" s="121"/>
      <c r="REU705" s="121"/>
      <c r="REV705" s="121"/>
      <c r="REW705" s="121"/>
      <c r="REX705" s="121"/>
      <c r="REY705" s="121"/>
      <c r="REZ705" s="121"/>
      <c r="RFA705" s="121"/>
      <c r="RFB705" s="121"/>
      <c r="RFC705" s="121"/>
      <c r="RFD705" s="121"/>
      <c r="RFE705" s="121"/>
      <c r="RFF705" s="121"/>
      <c r="RFG705" s="121"/>
      <c r="RFH705" s="121"/>
      <c r="RFI705" s="121"/>
      <c r="RFJ705" s="121"/>
      <c r="RFK705" s="121"/>
      <c r="RFL705" s="121"/>
      <c r="RFM705" s="121"/>
      <c r="RFN705" s="121"/>
      <c r="RFO705" s="121"/>
      <c r="RFP705" s="121"/>
      <c r="RFQ705" s="121"/>
      <c r="RFR705" s="121"/>
      <c r="RFS705" s="121"/>
      <c r="RFT705" s="121"/>
      <c r="RFU705" s="121"/>
      <c r="RFV705" s="121"/>
      <c r="RFW705" s="121"/>
      <c r="RFX705" s="121"/>
      <c r="RFY705" s="121"/>
      <c r="RFZ705" s="121"/>
      <c r="RGA705" s="121"/>
      <c r="RGB705" s="121"/>
      <c r="RGC705" s="121"/>
      <c r="RGD705" s="121"/>
      <c r="RGE705" s="121"/>
      <c r="RGF705" s="121"/>
      <c r="RGG705" s="121"/>
      <c r="RGH705" s="121"/>
      <c r="RGI705" s="121"/>
      <c r="RGJ705" s="121"/>
      <c r="RGK705" s="121"/>
      <c r="RGL705" s="121"/>
      <c r="RGM705" s="121"/>
      <c r="RGN705" s="121"/>
      <c r="RGO705" s="121"/>
      <c r="RGP705" s="121"/>
      <c r="RGQ705" s="121"/>
      <c r="RGR705" s="121"/>
      <c r="RGS705" s="121"/>
      <c r="RGT705" s="121"/>
      <c r="RGU705" s="121"/>
      <c r="RGV705" s="121"/>
      <c r="RGW705" s="121"/>
      <c r="RGX705" s="121"/>
      <c r="RGY705" s="121"/>
      <c r="RGZ705" s="121"/>
      <c r="RHA705" s="121"/>
      <c r="RHB705" s="121"/>
      <c r="RHC705" s="121"/>
      <c r="RHD705" s="121"/>
      <c r="RHE705" s="121"/>
      <c r="RHF705" s="121"/>
      <c r="RHG705" s="121"/>
      <c r="RHH705" s="121"/>
      <c r="RHI705" s="121"/>
      <c r="RHJ705" s="121"/>
      <c r="RHK705" s="121"/>
      <c r="RHL705" s="121"/>
      <c r="RHM705" s="121"/>
      <c r="RHN705" s="121"/>
      <c r="RHO705" s="121"/>
      <c r="RHP705" s="121"/>
      <c r="RHQ705" s="121"/>
      <c r="RHR705" s="121"/>
      <c r="RHS705" s="121"/>
      <c r="RHT705" s="121"/>
      <c r="RHU705" s="121"/>
      <c r="RHV705" s="121"/>
      <c r="RHW705" s="121"/>
      <c r="RHX705" s="121"/>
      <c r="RHY705" s="121"/>
      <c r="RHZ705" s="121"/>
      <c r="RIA705" s="121"/>
      <c r="RIB705" s="121"/>
      <c r="RIC705" s="121"/>
      <c r="RID705" s="121"/>
      <c r="RIE705" s="121"/>
      <c r="RIF705" s="121"/>
      <c r="RIG705" s="121"/>
      <c r="RIH705" s="121"/>
      <c r="RII705" s="121"/>
      <c r="RIJ705" s="121"/>
      <c r="RIK705" s="121"/>
      <c r="RIL705" s="121"/>
      <c r="RIM705" s="121"/>
      <c r="RIN705" s="121"/>
      <c r="RIO705" s="121"/>
      <c r="RIP705" s="121"/>
      <c r="RIQ705" s="121"/>
      <c r="RIR705" s="121"/>
      <c r="RIS705" s="121"/>
      <c r="RIT705" s="121"/>
      <c r="RIU705" s="121"/>
      <c r="RIV705" s="121"/>
      <c r="RIW705" s="121"/>
      <c r="RIX705" s="121"/>
      <c r="RIY705" s="121"/>
      <c r="RIZ705" s="121"/>
      <c r="RJA705" s="121"/>
      <c r="RJB705" s="121"/>
      <c r="RJC705" s="121"/>
      <c r="RJD705" s="121"/>
      <c r="RJE705" s="121"/>
      <c r="RJF705" s="121"/>
      <c r="RJG705" s="121"/>
      <c r="RJH705" s="121"/>
      <c r="RJI705" s="121"/>
      <c r="RJJ705" s="121"/>
      <c r="RJK705" s="121"/>
      <c r="RJL705" s="121"/>
      <c r="RJM705" s="121"/>
      <c r="RJN705" s="121"/>
      <c r="RJO705" s="121"/>
      <c r="RJP705" s="121"/>
      <c r="RJQ705" s="121"/>
      <c r="RJR705" s="121"/>
      <c r="RJS705" s="121"/>
      <c r="RJT705" s="121"/>
      <c r="RJU705" s="121"/>
      <c r="RJV705" s="121"/>
      <c r="RJW705" s="121"/>
      <c r="RJX705" s="121"/>
      <c r="RJY705" s="121"/>
      <c r="RJZ705" s="121"/>
      <c r="RKA705" s="121"/>
      <c r="RKB705" s="121"/>
      <c r="RKC705" s="121"/>
      <c r="RKD705" s="121"/>
      <c r="RKE705" s="121"/>
      <c r="RKF705" s="121"/>
      <c r="RKG705" s="121"/>
      <c r="RKH705" s="121"/>
      <c r="RKI705" s="121"/>
      <c r="RKJ705" s="121"/>
      <c r="RKK705" s="121"/>
      <c r="RKL705" s="121"/>
      <c r="RKM705" s="121"/>
      <c r="RKN705" s="121"/>
      <c r="RKO705" s="121"/>
      <c r="RKP705" s="121"/>
      <c r="RKQ705" s="121"/>
      <c r="RKR705" s="121"/>
      <c r="RKS705" s="121"/>
      <c r="RKT705" s="121"/>
      <c r="RKU705" s="121"/>
      <c r="RKV705" s="121"/>
      <c r="RKW705" s="121"/>
      <c r="RKX705" s="121"/>
      <c r="RKY705" s="121"/>
      <c r="RKZ705" s="121"/>
      <c r="RLA705" s="121"/>
      <c r="RLB705" s="121"/>
      <c r="RLC705" s="121"/>
      <c r="RLD705" s="121"/>
      <c r="RLE705" s="121"/>
      <c r="RLF705" s="121"/>
      <c r="RLG705" s="121"/>
      <c r="RLH705" s="121"/>
      <c r="RLI705" s="121"/>
      <c r="RLJ705" s="121"/>
      <c r="RLK705" s="121"/>
      <c r="RLL705" s="121"/>
      <c r="RLM705" s="121"/>
      <c r="RLN705" s="121"/>
      <c r="RLO705" s="121"/>
      <c r="RLP705" s="121"/>
      <c r="RLQ705" s="121"/>
      <c r="RLR705" s="121"/>
      <c r="RLS705" s="121"/>
      <c r="RLT705" s="121"/>
      <c r="RLU705" s="121"/>
      <c r="RLV705" s="121"/>
      <c r="RLW705" s="121"/>
      <c r="RLX705" s="121"/>
      <c r="RLY705" s="121"/>
      <c r="RLZ705" s="121"/>
      <c r="RMA705" s="121"/>
      <c r="RMB705" s="121"/>
      <c r="RMC705" s="121"/>
      <c r="RMD705" s="121"/>
      <c r="RME705" s="121"/>
      <c r="RMF705" s="121"/>
      <c r="RMG705" s="121"/>
      <c r="RMH705" s="121"/>
      <c r="RMI705" s="121"/>
      <c r="RMJ705" s="121"/>
      <c r="RMK705" s="121"/>
      <c r="RML705" s="121"/>
      <c r="RMM705" s="121"/>
      <c r="RMN705" s="121"/>
      <c r="RMO705" s="121"/>
      <c r="RMP705" s="121"/>
      <c r="RMQ705" s="121"/>
      <c r="RMR705" s="121"/>
      <c r="RMS705" s="121"/>
      <c r="RMT705" s="121"/>
      <c r="RMU705" s="121"/>
      <c r="RMV705" s="121"/>
      <c r="RMW705" s="121"/>
      <c r="RMX705" s="121"/>
      <c r="RMY705" s="121"/>
      <c r="RMZ705" s="121"/>
      <c r="RNA705" s="121"/>
      <c r="RNB705" s="121"/>
      <c r="RNC705" s="121"/>
      <c r="RND705" s="121"/>
      <c r="RNE705" s="121"/>
      <c r="RNF705" s="121"/>
      <c r="RNG705" s="121"/>
      <c r="RNH705" s="121"/>
      <c r="RNI705" s="121"/>
      <c r="RNJ705" s="121"/>
      <c r="RNK705" s="121"/>
      <c r="RNL705" s="121"/>
      <c r="RNM705" s="121"/>
      <c r="RNN705" s="121"/>
      <c r="RNO705" s="121"/>
      <c r="RNP705" s="121"/>
      <c r="RNQ705" s="121"/>
      <c r="RNR705" s="121"/>
      <c r="RNS705" s="121"/>
      <c r="RNT705" s="121"/>
      <c r="RNU705" s="121"/>
      <c r="RNV705" s="121"/>
      <c r="RNW705" s="121"/>
      <c r="RNX705" s="121"/>
      <c r="RNY705" s="121"/>
      <c r="RNZ705" s="121"/>
      <c r="ROA705" s="121"/>
      <c r="ROB705" s="121"/>
      <c r="ROC705" s="121"/>
      <c r="ROD705" s="121"/>
      <c r="ROE705" s="121"/>
      <c r="ROF705" s="121"/>
      <c r="ROG705" s="121"/>
      <c r="ROH705" s="121"/>
      <c r="ROI705" s="121"/>
      <c r="ROJ705" s="121"/>
      <c r="ROK705" s="121"/>
      <c r="ROL705" s="121"/>
      <c r="ROM705" s="121"/>
      <c r="RON705" s="121"/>
      <c r="ROO705" s="121"/>
      <c r="ROP705" s="121"/>
      <c r="ROQ705" s="121"/>
      <c r="ROR705" s="121"/>
      <c r="ROS705" s="121"/>
      <c r="ROT705" s="121"/>
      <c r="ROU705" s="121"/>
      <c r="ROV705" s="121"/>
      <c r="ROW705" s="121"/>
      <c r="ROX705" s="121"/>
      <c r="ROY705" s="121"/>
      <c r="ROZ705" s="121"/>
      <c r="RPA705" s="121"/>
      <c r="RPB705" s="121"/>
      <c r="RPC705" s="121"/>
      <c r="RPD705" s="121"/>
      <c r="RPE705" s="121"/>
      <c r="RPF705" s="121"/>
      <c r="RPG705" s="121"/>
      <c r="RPH705" s="121"/>
      <c r="RPI705" s="121"/>
      <c r="RPJ705" s="121"/>
      <c r="RPK705" s="121"/>
      <c r="RPL705" s="121"/>
      <c r="RPM705" s="121"/>
      <c r="RPN705" s="121"/>
      <c r="RPO705" s="121"/>
      <c r="RPP705" s="121"/>
      <c r="RPQ705" s="121"/>
      <c r="RPR705" s="121"/>
      <c r="RPS705" s="121"/>
      <c r="RPT705" s="121"/>
      <c r="RPU705" s="121"/>
      <c r="RPV705" s="121"/>
      <c r="RPW705" s="121"/>
      <c r="RPX705" s="121"/>
      <c r="RPY705" s="121"/>
      <c r="RPZ705" s="121"/>
      <c r="RQA705" s="121"/>
      <c r="RQB705" s="121"/>
      <c r="RQC705" s="121"/>
      <c r="RQD705" s="121"/>
      <c r="RQE705" s="121"/>
      <c r="RQF705" s="121"/>
      <c r="RQG705" s="121"/>
      <c r="RQH705" s="121"/>
      <c r="RQI705" s="121"/>
      <c r="RQJ705" s="121"/>
      <c r="RQK705" s="121"/>
      <c r="RQL705" s="121"/>
      <c r="RQM705" s="121"/>
      <c r="RQN705" s="121"/>
      <c r="RQO705" s="121"/>
      <c r="RQP705" s="121"/>
      <c r="RQQ705" s="121"/>
      <c r="RQR705" s="121"/>
      <c r="RQS705" s="121"/>
      <c r="RQT705" s="121"/>
      <c r="RQU705" s="121"/>
      <c r="RQV705" s="121"/>
      <c r="RQW705" s="121"/>
      <c r="RQX705" s="121"/>
      <c r="RQY705" s="121"/>
      <c r="RQZ705" s="121"/>
      <c r="RRA705" s="121"/>
      <c r="RRB705" s="121"/>
      <c r="RRC705" s="121"/>
      <c r="RRD705" s="121"/>
      <c r="RRE705" s="121"/>
      <c r="RRF705" s="121"/>
      <c r="RRG705" s="121"/>
      <c r="RRH705" s="121"/>
      <c r="RRI705" s="121"/>
      <c r="RRJ705" s="121"/>
      <c r="RRK705" s="121"/>
      <c r="RRL705" s="121"/>
      <c r="RRM705" s="121"/>
      <c r="RRN705" s="121"/>
      <c r="RRO705" s="121"/>
      <c r="RRP705" s="121"/>
      <c r="RRQ705" s="121"/>
      <c r="RRR705" s="121"/>
      <c r="RRS705" s="121"/>
      <c r="RRT705" s="121"/>
      <c r="RRU705" s="121"/>
      <c r="RRV705" s="121"/>
      <c r="RRW705" s="121"/>
      <c r="RRX705" s="121"/>
      <c r="RRY705" s="121"/>
      <c r="RRZ705" s="121"/>
      <c r="RSA705" s="121"/>
      <c r="RSB705" s="121"/>
      <c r="RSC705" s="121"/>
      <c r="RSD705" s="121"/>
      <c r="RSE705" s="121"/>
      <c r="RSF705" s="121"/>
      <c r="RSG705" s="121"/>
      <c r="RSH705" s="121"/>
      <c r="RSI705" s="121"/>
      <c r="RSJ705" s="121"/>
      <c r="RSK705" s="121"/>
      <c r="RSL705" s="121"/>
      <c r="RSM705" s="121"/>
      <c r="RSN705" s="121"/>
      <c r="RSO705" s="121"/>
      <c r="RSP705" s="121"/>
      <c r="RSQ705" s="121"/>
      <c r="RSR705" s="121"/>
      <c r="RSS705" s="121"/>
      <c r="RST705" s="121"/>
      <c r="RSU705" s="121"/>
      <c r="RSV705" s="121"/>
      <c r="RSW705" s="121"/>
      <c r="RSX705" s="121"/>
      <c r="RSY705" s="121"/>
      <c r="RSZ705" s="121"/>
      <c r="RTA705" s="121"/>
      <c r="RTB705" s="121"/>
      <c r="RTC705" s="121"/>
      <c r="RTD705" s="121"/>
      <c r="RTE705" s="121"/>
      <c r="RTF705" s="121"/>
      <c r="RTG705" s="121"/>
      <c r="RTH705" s="121"/>
      <c r="RTI705" s="121"/>
      <c r="RTJ705" s="121"/>
      <c r="RTK705" s="121"/>
      <c r="RTL705" s="121"/>
      <c r="RTM705" s="121"/>
      <c r="RTN705" s="121"/>
      <c r="RTO705" s="121"/>
      <c r="RTP705" s="121"/>
      <c r="RTQ705" s="121"/>
      <c r="RTR705" s="121"/>
      <c r="RTS705" s="121"/>
      <c r="RTT705" s="121"/>
      <c r="RTU705" s="121"/>
      <c r="RTV705" s="121"/>
      <c r="RTW705" s="121"/>
      <c r="RTX705" s="121"/>
      <c r="RTY705" s="121"/>
      <c r="RTZ705" s="121"/>
      <c r="RUA705" s="121"/>
      <c r="RUB705" s="121"/>
      <c r="RUC705" s="121"/>
      <c r="RUD705" s="121"/>
      <c r="RUE705" s="121"/>
      <c r="RUF705" s="121"/>
      <c r="RUG705" s="121"/>
      <c r="RUH705" s="121"/>
      <c r="RUI705" s="121"/>
      <c r="RUJ705" s="121"/>
      <c r="RUK705" s="121"/>
      <c r="RUL705" s="121"/>
      <c r="RUM705" s="121"/>
      <c r="RUN705" s="121"/>
      <c r="RUO705" s="121"/>
      <c r="RUP705" s="121"/>
      <c r="RUQ705" s="121"/>
      <c r="RUR705" s="121"/>
      <c r="RUS705" s="121"/>
      <c r="RUT705" s="121"/>
      <c r="RUU705" s="121"/>
      <c r="RUV705" s="121"/>
      <c r="RUW705" s="121"/>
      <c r="RUX705" s="121"/>
      <c r="RUY705" s="121"/>
      <c r="RUZ705" s="121"/>
      <c r="RVA705" s="121"/>
      <c r="RVB705" s="121"/>
      <c r="RVC705" s="121"/>
      <c r="RVD705" s="121"/>
      <c r="RVE705" s="121"/>
      <c r="RVF705" s="121"/>
      <c r="RVG705" s="121"/>
      <c r="RVH705" s="121"/>
      <c r="RVI705" s="121"/>
      <c r="RVJ705" s="121"/>
      <c r="RVK705" s="121"/>
      <c r="RVL705" s="121"/>
      <c r="RVM705" s="121"/>
      <c r="RVN705" s="121"/>
      <c r="RVO705" s="121"/>
      <c r="RVP705" s="121"/>
      <c r="RVQ705" s="121"/>
      <c r="RVR705" s="121"/>
      <c r="RVS705" s="121"/>
      <c r="RVT705" s="121"/>
      <c r="RVU705" s="121"/>
      <c r="RVV705" s="121"/>
      <c r="RVW705" s="121"/>
      <c r="RVX705" s="121"/>
      <c r="RVY705" s="121"/>
      <c r="RVZ705" s="121"/>
      <c r="RWA705" s="121"/>
      <c r="RWB705" s="121"/>
      <c r="RWC705" s="121"/>
      <c r="RWD705" s="121"/>
      <c r="RWE705" s="121"/>
      <c r="RWF705" s="121"/>
      <c r="RWG705" s="121"/>
      <c r="RWH705" s="121"/>
      <c r="RWI705" s="121"/>
      <c r="RWJ705" s="121"/>
      <c r="RWK705" s="121"/>
      <c r="RWL705" s="121"/>
      <c r="RWM705" s="121"/>
      <c r="RWN705" s="121"/>
      <c r="RWO705" s="121"/>
      <c r="RWP705" s="121"/>
      <c r="RWQ705" s="121"/>
      <c r="RWR705" s="121"/>
      <c r="RWS705" s="121"/>
      <c r="RWT705" s="121"/>
      <c r="RWU705" s="121"/>
      <c r="RWV705" s="121"/>
      <c r="RWW705" s="121"/>
      <c r="RWX705" s="121"/>
      <c r="RWY705" s="121"/>
      <c r="RWZ705" s="121"/>
      <c r="RXA705" s="121"/>
      <c r="RXB705" s="121"/>
      <c r="RXC705" s="121"/>
      <c r="RXD705" s="121"/>
      <c r="RXE705" s="121"/>
      <c r="RXF705" s="121"/>
      <c r="RXG705" s="121"/>
      <c r="RXH705" s="121"/>
      <c r="RXI705" s="121"/>
      <c r="RXJ705" s="121"/>
      <c r="RXK705" s="121"/>
      <c r="RXL705" s="121"/>
      <c r="RXM705" s="121"/>
      <c r="RXN705" s="121"/>
      <c r="RXO705" s="121"/>
      <c r="RXP705" s="121"/>
      <c r="RXQ705" s="121"/>
      <c r="RXR705" s="121"/>
      <c r="RXS705" s="121"/>
      <c r="RXT705" s="121"/>
      <c r="RXU705" s="121"/>
      <c r="RXV705" s="121"/>
      <c r="RXW705" s="121"/>
      <c r="RXX705" s="121"/>
      <c r="RXY705" s="121"/>
      <c r="RXZ705" s="121"/>
      <c r="RYA705" s="121"/>
      <c r="RYB705" s="121"/>
      <c r="RYC705" s="121"/>
      <c r="RYD705" s="121"/>
      <c r="RYE705" s="121"/>
      <c r="RYF705" s="121"/>
      <c r="RYG705" s="121"/>
      <c r="RYH705" s="121"/>
      <c r="RYI705" s="121"/>
      <c r="RYJ705" s="121"/>
      <c r="RYK705" s="121"/>
      <c r="RYL705" s="121"/>
      <c r="RYM705" s="121"/>
      <c r="RYN705" s="121"/>
      <c r="RYO705" s="121"/>
      <c r="RYP705" s="121"/>
      <c r="RYQ705" s="121"/>
      <c r="RYR705" s="121"/>
      <c r="RYS705" s="121"/>
      <c r="RYT705" s="121"/>
      <c r="RYU705" s="121"/>
      <c r="RYV705" s="121"/>
      <c r="RYW705" s="121"/>
      <c r="RYX705" s="121"/>
      <c r="RYY705" s="121"/>
      <c r="RYZ705" s="121"/>
      <c r="RZA705" s="121"/>
      <c r="RZB705" s="121"/>
      <c r="RZC705" s="121"/>
      <c r="RZD705" s="121"/>
      <c r="RZE705" s="121"/>
      <c r="RZF705" s="121"/>
      <c r="RZG705" s="121"/>
      <c r="RZH705" s="121"/>
      <c r="RZI705" s="121"/>
      <c r="RZJ705" s="121"/>
      <c r="RZK705" s="121"/>
      <c r="RZL705" s="121"/>
      <c r="RZM705" s="121"/>
      <c r="RZN705" s="121"/>
      <c r="RZO705" s="121"/>
      <c r="RZP705" s="121"/>
      <c r="RZQ705" s="121"/>
      <c r="RZR705" s="121"/>
      <c r="RZS705" s="121"/>
      <c r="RZT705" s="121"/>
      <c r="RZU705" s="121"/>
      <c r="RZV705" s="121"/>
      <c r="RZW705" s="121"/>
      <c r="RZX705" s="121"/>
      <c r="RZY705" s="121"/>
      <c r="RZZ705" s="121"/>
      <c r="SAA705" s="121"/>
      <c r="SAB705" s="121"/>
      <c r="SAC705" s="121"/>
      <c r="SAD705" s="121"/>
      <c r="SAE705" s="121"/>
      <c r="SAF705" s="121"/>
      <c r="SAG705" s="121"/>
      <c r="SAH705" s="121"/>
      <c r="SAI705" s="121"/>
      <c r="SAJ705" s="121"/>
      <c r="SAK705" s="121"/>
      <c r="SAL705" s="121"/>
      <c r="SAM705" s="121"/>
      <c r="SAN705" s="121"/>
      <c r="SAO705" s="121"/>
      <c r="SAP705" s="121"/>
      <c r="SAQ705" s="121"/>
      <c r="SAR705" s="121"/>
      <c r="SAS705" s="121"/>
      <c r="SAT705" s="121"/>
      <c r="SAU705" s="121"/>
      <c r="SAV705" s="121"/>
      <c r="SAW705" s="121"/>
      <c r="SAX705" s="121"/>
      <c r="SAY705" s="121"/>
      <c r="SAZ705" s="121"/>
      <c r="SBA705" s="121"/>
      <c r="SBB705" s="121"/>
      <c r="SBC705" s="121"/>
      <c r="SBD705" s="121"/>
      <c r="SBE705" s="121"/>
      <c r="SBF705" s="121"/>
      <c r="SBG705" s="121"/>
      <c r="SBH705" s="121"/>
      <c r="SBI705" s="121"/>
      <c r="SBJ705" s="121"/>
      <c r="SBK705" s="121"/>
      <c r="SBL705" s="121"/>
      <c r="SBM705" s="121"/>
      <c r="SBN705" s="121"/>
      <c r="SBO705" s="121"/>
      <c r="SBP705" s="121"/>
      <c r="SBQ705" s="121"/>
      <c r="SBR705" s="121"/>
      <c r="SBS705" s="121"/>
      <c r="SBT705" s="121"/>
      <c r="SBU705" s="121"/>
      <c r="SBV705" s="121"/>
      <c r="SBW705" s="121"/>
      <c r="SBX705" s="121"/>
      <c r="SBY705" s="121"/>
      <c r="SBZ705" s="121"/>
      <c r="SCA705" s="121"/>
      <c r="SCB705" s="121"/>
      <c r="SCC705" s="121"/>
      <c r="SCD705" s="121"/>
      <c r="SCE705" s="121"/>
      <c r="SCF705" s="121"/>
      <c r="SCG705" s="121"/>
      <c r="SCH705" s="121"/>
      <c r="SCI705" s="121"/>
      <c r="SCJ705" s="121"/>
      <c r="SCK705" s="121"/>
      <c r="SCL705" s="121"/>
      <c r="SCM705" s="121"/>
      <c r="SCN705" s="121"/>
      <c r="SCO705" s="121"/>
      <c r="SCP705" s="121"/>
      <c r="SCQ705" s="121"/>
      <c r="SCR705" s="121"/>
      <c r="SCS705" s="121"/>
      <c r="SCT705" s="121"/>
      <c r="SCU705" s="121"/>
      <c r="SCV705" s="121"/>
      <c r="SCW705" s="121"/>
      <c r="SCX705" s="121"/>
      <c r="SCY705" s="121"/>
      <c r="SCZ705" s="121"/>
      <c r="SDA705" s="121"/>
      <c r="SDB705" s="121"/>
      <c r="SDC705" s="121"/>
      <c r="SDD705" s="121"/>
      <c r="SDE705" s="121"/>
      <c r="SDF705" s="121"/>
      <c r="SDG705" s="121"/>
      <c r="SDH705" s="121"/>
      <c r="SDI705" s="121"/>
      <c r="SDJ705" s="121"/>
      <c r="SDK705" s="121"/>
      <c r="SDL705" s="121"/>
      <c r="SDM705" s="121"/>
      <c r="SDN705" s="121"/>
      <c r="SDO705" s="121"/>
      <c r="SDP705" s="121"/>
      <c r="SDQ705" s="121"/>
      <c r="SDR705" s="121"/>
      <c r="SDS705" s="121"/>
      <c r="SDT705" s="121"/>
      <c r="SDU705" s="121"/>
      <c r="SDV705" s="121"/>
      <c r="SDW705" s="121"/>
      <c r="SDX705" s="121"/>
      <c r="SDY705" s="121"/>
      <c r="SDZ705" s="121"/>
      <c r="SEA705" s="121"/>
      <c r="SEB705" s="121"/>
      <c r="SEC705" s="121"/>
      <c r="SED705" s="121"/>
      <c r="SEE705" s="121"/>
      <c r="SEF705" s="121"/>
      <c r="SEG705" s="121"/>
      <c r="SEH705" s="121"/>
      <c r="SEI705" s="121"/>
      <c r="SEJ705" s="121"/>
      <c r="SEK705" s="121"/>
      <c r="SEL705" s="121"/>
      <c r="SEM705" s="121"/>
      <c r="SEN705" s="121"/>
      <c r="SEO705" s="121"/>
      <c r="SEP705" s="121"/>
      <c r="SEQ705" s="121"/>
      <c r="SER705" s="121"/>
      <c r="SES705" s="121"/>
      <c r="SET705" s="121"/>
      <c r="SEU705" s="121"/>
      <c r="SEV705" s="121"/>
      <c r="SEW705" s="121"/>
      <c r="SEX705" s="121"/>
      <c r="SEY705" s="121"/>
      <c r="SEZ705" s="121"/>
      <c r="SFA705" s="121"/>
      <c r="SFB705" s="121"/>
      <c r="SFC705" s="121"/>
      <c r="SFD705" s="121"/>
      <c r="SFE705" s="121"/>
      <c r="SFF705" s="121"/>
      <c r="SFG705" s="121"/>
      <c r="SFH705" s="121"/>
      <c r="SFI705" s="121"/>
      <c r="SFJ705" s="121"/>
      <c r="SFK705" s="121"/>
      <c r="SFL705" s="121"/>
      <c r="SFM705" s="121"/>
      <c r="SFN705" s="121"/>
      <c r="SFO705" s="121"/>
      <c r="SFP705" s="121"/>
      <c r="SFQ705" s="121"/>
      <c r="SFR705" s="121"/>
      <c r="SFS705" s="121"/>
      <c r="SFT705" s="121"/>
      <c r="SFU705" s="121"/>
      <c r="SFV705" s="121"/>
      <c r="SFW705" s="121"/>
      <c r="SFX705" s="121"/>
      <c r="SFY705" s="121"/>
      <c r="SFZ705" s="121"/>
      <c r="SGA705" s="121"/>
      <c r="SGB705" s="121"/>
      <c r="SGC705" s="121"/>
      <c r="SGD705" s="121"/>
      <c r="SGE705" s="121"/>
      <c r="SGF705" s="121"/>
      <c r="SGG705" s="121"/>
      <c r="SGH705" s="121"/>
      <c r="SGI705" s="121"/>
      <c r="SGJ705" s="121"/>
      <c r="SGK705" s="121"/>
      <c r="SGL705" s="121"/>
      <c r="SGM705" s="121"/>
      <c r="SGN705" s="121"/>
      <c r="SGO705" s="121"/>
      <c r="SGP705" s="121"/>
      <c r="SGQ705" s="121"/>
      <c r="SGR705" s="121"/>
      <c r="SGS705" s="121"/>
      <c r="SGT705" s="121"/>
      <c r="SGU705" s="121"/>
      <c r="SGV705" s="121"/>
      <c r="SGW705" s="121"/>
      <c r="SGX705" s="121"/>
      <c r="SGY705" s="121"/>
      <c r="SGZ705" s="121"/>
      <c r="SHA705" s="121"/>
      <c r="SHB705" s="121"/>
      <c r="SHC705" s="121"/>
      <c r="SHD705" s="121"/>
      <c r="SHE705" s="121"/>
      <c r="SHF705" s="121"/>
      <c r="SHG705" s="121"/>
      <c r="SHH705" s="121"/>
      <c r="SHI705" s="121"/>
      <c r="SHJ705" s="121"/>
      <c r="SHK705" s="121"/>
      <c r="SHL705" s="121"/>
      <c r="SHM705" s="121"/>
      <c r="SHN705" s="121"/>
      <c r="SHO705" s="121"/>
      <c r="SHP705" s="121"/>
      <c r="SHQ705" s="121"/>
      <c r="SHR705" s="121"/>
      <c r="SHS705" s="121"/>
      <c r="SHT705" s="121"/>
      <c r="SHU705" s="121"/>
      <c r="SHV705" s="121"/>
      <c r="SHW705" s="121"/>
      <c r="SHX705" s="121"/>
      <c r="SHY705" s="121"/>
      <c r="SHZ705" s="121"/>
      <c r="SIA705" s="121"/>
      <c r="SIB705" s="121"/>
      <c r="SIC705" s="121"/>
      <c r="SID705" s="121"/>
      <c r="SIE705" s="121"/>
      <c r="SIF705" s="121"/>
      <c r="SIG705" s="121"/>
      <c r="SIH705" s="121"/>
      <c r="SII705" s="121"/>
      <c r="SIJ705" s="121"/>
      <c r="SIK705" s="121"/>
      <c r="SIL705" s="121"/>
      <c r="SIM705" s="121"/>
      <c r="SIN705" s="121"/>
      <c r="SIO705" s="121"/>
      <c r="SIP705" s="121"/>
      <c r="SIQ705" s="121"/>
      <c r="SIR705" s="121"/>
      <c r="SIS705" s="121"/>
      <c r="SIT705" s="121"/>
      <c r="SIU705" s="121"/>
      <c r="SIV705" s="121"/>
      <c r="SIW705" s="121"/>
      <c r="SIX705" s="121"/>
      <c r="SIY705" s="121"/>
      <c r="SIZ705" s="121"/>
      <c r="SJA705" s="121"/>
      <c r="SJB705" s="121"/>
      <c r="SJC705" s="121"/>
      <c r="SJD705" s="121"/>
      <c r="SJE705" s="121"/>
      <c r="SJF705" s="121"/>
      <c r="SJG705" s="121"/>
      <c r="SJH705" s="121"/>
      <c r="SJI705" s="121"/>
      <c r="SJJ705" s="121"/>
      <c r="SJK705" s="121"/>
      <c r="SJL705" s="121"/>
      <c r="SJM705" s="121"/>
      <c r="SJN705" s="121"/>
      <c r="SJO705" s="121"/>
      <c r="SJP705" s="121"/>
      <c r="SJQ705" s="121"/>
      <c r="SJR705" s="121"/>
      <c r="SJS705" s="121"/>
      <c r="SJT705" s="121"/>
      <c r="SJU705" s="121"/>
      <c r="SJV705" s="121"/>
      <c r="SJW705" s="121"/>
      <c r="SJX705" s="121"/>
      <c r="SJY705" s="121"/>
      <c r="SJZ705" s="121"/>
      <c r="SKA705" s="121"/>
      <c r="SKB705" s="121"/>
      <c r="SKC705" s="121"/>
      <c r="SKD705" s="121"/>
      <c r="SKE705" s="121"/>
      <c r="SKF705" s="121"/>
      <c r="SKG705" s="121"/>
      <c r="SKH705" s="121"/>
      <c r="SKI705" s="121"/>
      <c r="SKJ705" s="121"/>
      <c r="SKK705" s="121"/>
      <c r="SKL705" s="121"/>
      <c r="SKM705" s="121"/>
      <c r="SKN705" s="121"/>
      <c r="SKO705" s="121"/>
      <c r="SKP705" s="121"/>
      <c r="SKQ705" s="121"/>
      <c r="SKR705" s="121"/>
      <c r="SKS705" s="121"/>
      <c r="SKT705" s="121"/>
      <c r="SKU705" s="121"/>
      <c r="SKV705" s="121"/>
      <c r="SKW705" s="121"/>
      <c r="SKX705" s="121"/>
      <c r="SKY705" s="121"/>
      <c r="SKZ705" s="121"/>
      <c r="SLA705" s="121"/>
      <c r="SLB705" s="121"/>
      <c r="SLC705" s="121"/>
      <c r="SLD705" s="121"/>
      <c r="SLE705" s="121"/>
      <c r="SLF705" s="121"/>
      <c r="SLG705" s="121"/>
      <c r="SLH705" s="121"/>
      <c r="SLI705" s="121"/>
      <c r="SLJ705" s="121"/>
      <c r="SLK705" s="121"/>
      <c r="SLL705" s="121"/>
      <c r="SLM705" s="121"/>
      <c r="SLN705" s="121"/>
      <c r="SLO705" s="121"/>
      <c r="SLP705" s="121"/>
      <c r="SLQ705" s="121"/>
      <c r="SLR705" s="121"/>
      <c r="SLS705" s="121"/>
      <c r="SLT705" s="121"/>
      <c r="SLU705" s="121"/>
      <c r="SLV705" s="121"/>
      <c r="SLW705" s="121"/>
      <c r="SLX705" s="121"/>
      <c r="SLY705" s="121"/>
      <c r="SLZ705" s="121"/>
      <c r="SMA705" s="121"/>
      <c r="SMB705" s="121"/>
      <c r="SMC705" s="121"/>
      <c r="SMD705" s="121"/>
      <c r="SME705" s="121"/>
      <c r="SMF705" s="121"/>
      <c r="SMG705" s="121"/>
      <c r="SMH705" s="121"/>
      <c r="SMI705" s="121"/>
      <c r="SMJ705" s="121"/>
      <c r="SMK705" s="121"/>
      <c r="SML705" s="121"/>
      <c r="SMM705" s="121"/>
      <c r="SMN705" s="121"/>
      <c r="SMO705" s="121"/>
      <c r="SMP705" s="121"/>
      <c r="SMQ705" s="121"/>
      <c r="SMR705" s="121"/>
      <c r="SMS705" s="121"/>
      <c r="SMT705" s="121"/>
      <c r="SMU705" s="121"/>
      <c r="SMV705" s="121"/>
      <c r="SMW705" s="121"/>
      <c r="SMX705" s="121"/>
      <c r="SMY705" s="121"/>
      <c r="SMZ705" s="121"/>
      <c r="SNA705" s="121"/>
      <c r="SNB705" s="121"/>
      <c r="SNC705" s="121"/>
      <c r="SND705" s="121"/>
      <c r="SNE705" s="121"/>
      <c r="SNF705" s="121"/>
      <c r="SNG705" s="121"/>
      <c r="SNH705" s="121"/>
      <c r="SNI705" s="121"/>
      <c r="SNJ705" s="121"/>
      <c r="SNK705" s="121"/>
      <c r="SNL705" s="121"/>
      <c r="SNM705" s="121"/>
      <c r="SNN705" s="121"/>
      <c r="SNO705" s="121"/>
      <c r="SNP705" s="121"/>
      <c r="SNQ705" s="121"/>
      <c r="SNR705" s="121"/>
      <c r="SNS705" s="121"/>
      <c r="SNT705" s="121"/>
      <c r="SNU705" s="121"/>
      <c r="SNV705" s="121"/>
      <c r="SNW705" s="121"/>
      <c r="SNX705" s="121"/>
      <c r="SNY705" s="121"/>
      <c r="SNZ705" s="121"/>
      <c r="SOA705" s="121"/>
      <c r="SOB705" s="121"/>
      <c r="SOC705" s="121"/>
      <c r="SOD705" s="121"/>
      <c r="SOE705" s="121"/>
      <c r="SOF705" s="121"/>
      <c r="SOG705" s="121"/>
      <c r="SOH705" s="121"/>
      <c r="SOI705" s="121"/>
      <c r="SOJ705" s="121"/>
      <c r="SOK705" s="121"/>
      <c r="SOL705" s="121"/>
      <c r="SOM705" s="121"/>
      <c r="SON705" s="121"/>
      <c r="SOO705" s="121"/>
      <c r="SOP705" s="121"/>
      <c r="SOQ705" s="121"/>
      <c r="SOR705" s="121"/>
      <c r="SOS705" s="121"/>
      <c r="SOT705" s="121"/>
      <c r="SOU705" s="121"/>
      <c r="SOV705" s="121"/>
      <c r="SOW705" s="121"/>
      <c r="SOX705" s="121"/>
      <c r="SOY705" s="121"/>
      <c r="SOZ705" s="121"/>
      <c r="SPA705" s="121"/>
      <c r="SPB705" s="121"/>
      <c r="SPC705" s="121"/>
      <c r="SPD705" s="121"/>
      <c r="SPE705" s="121"/>
      <c r="SPF705" s="121"/>
      <c r="SPG705" s="121"/>
      <c r="SPH705" s="121"/>
      <c r="SPI705" s="121"/>
      <c r="SPJ705" s="121"/>
      <c r="SPK705" s="121"/>
      <c r="SPL705" s="121"/>
      <c r="SPM705" s="121"/>
      <c r="SPN705" s="121"/>
      <c r="SPO705" s="121"/>
      <c r="SPP705" s="121"/>
      <c r="SPQ705" s="121"/>
      <c r="SPR705" s="121"/>
      <c r="SPS705" s="121"/>
      <c r="SPT705" s="121"/>
      <c r="SPU705" s="121"/>
      <c r="SPV705" s="121"/>
      <c r="SPW705" s="121"/>
      <c r="SPX705" s="121"/>
      <c r="SPY705" s="121"/>
      <c r="SPZ705" s="121"/>
      <c r="SQA705" s="121"/>
      <c r="SQB705" s="121"/>
      <c r="SQC705" s="121"/>
      <c r="SQD705" s="121"/>
      <c r="SQE705" s="121"/>
      <c r="SQF705" s="121"/>
      <c r="SQG705" s="121"/>
      <c r="SQH705" s="121"/>
      <c r="SQI705" s="121"/>
      <c r="SQJ705" s="121"/>
      <c r="SQK705" s="121"/>
      <c r="SQL705" s="121"/>
      <c r="SQM705" s="121"/>
      <c r="SQN705" s="121"/>
      <c r="SQO705" s="121"/>
      <c r="SQP705" s="121"/>
      <c r="SQQ705" s="121"/>
      <c r="SQR705" s="121"/>
      <c r="SQS705" s="121"/>
      <c r="SQT705" s="121"/>
      <c r="SQU705" s="121"/>
      <c r="SQV705" s="121"/>
      <c r="SQW705" s="121"/>
      <c r="SQX705" s="121"/>
      <c r="SQY705" s="121"/>
      <c r="SQZ705" s="121"/>
      <c r="SRA705" s="121"/>
      <c r="SRB705" s="121"/>
      <c r="SRC705" s="121"/>
      <c r="SRD705" s="121"/>
      <c r="SRE705" s="121"/>
      <c r="SRF705" s="121"/>
      <c r="SRG705" s="121"/>
      <c r="SRH705" s="121"/>
      <c r="SRI705" s="121"/>
      <c r="SRJ705" s="121"/>
      <c r="SRK705" s="121"/>
      <c r="SRL705" s="121"/>
      <c r="SRM705" s="121"/>
      <c r="SRN705" s="121"/>
      <c r="SRO705" s="121"/>
      <c r="SRP705" s="121"/>
      <c r="SRQ705" s="121"/>
      <c r="SRR705" s="121"/>
      <c r="SRS705" s="121"/>
      <c r="SRT705" s="121"/>
      <c r="SRU705" s="121"/>
      <c r="SRV705" s="121"/>
      <c r="SRW705" s="121"/>
      <c r="SRX705" s="121"/>
      <c r="SRY705" s="121"/>
      <c r="SRZ705" s="121"/>
      <c r="SSA705" s="121"/>
      <c r="SSB705" s="121"/>
      <c r="SSC705" s="121"/>
      <c r="SSD705" s="121"/>
      <c r="SSE705" s="121"/>
      <c r="SSF705" s="121"/>
      <c r="SSG705" s="121"/>
      <c r="SSH705" s="121"/>
      <c r="SSI705" s="121"/>
      <c r="SSJ705" s="121"/>
      <c r="SSK705" s="121"/>
      <c r="SSL705" s="121"/>
      <c r="SSM705" s="121"/>
      <c r="SSN705" s="121"/>
      <c r="SSO705" s="121"/>
      <c r="SSP705" s="121"/>
      <c r="SSQ705" s="121"/>
      <c r="SSR705" s="121"/>
      <c r="SSS705" s="121"/>
      <c r="SST705" s="121"/>
      <c r="SSU705" s="121"/>
      <c r="SSV705" s="121"/>
      <c r="SSW705" s="121"/>
      <c r="SSX705" s="121"/>
      <c r="SSY705" s="121"/>
      <c r="SSZ705" s="121"/>
      <c r="STA705" s="121"/>
      <c r="STB705" s="121"/>
      <c r="STC705" s="121"/>
      <c r="STD705" s="121"/>
      <c r="STE705" s="121"/>
      <c r="STF705" s="121"/>
      <c r="STG705" s="121"/>
      <c r="STH705" s="121"/>
      <c r="STI705" s="121"/>
      <c r="STJ705" s="121"/>
      <c r="STK705" s="121"/>
      <c r="STL705" s="121"/>
      <c r="STM705" s="121"/>
      <c r="STN705" s="121"/>
      <c r="STO705" s="121"/>
      <c r="STP705" s="121"/>
      <c r="STQ705" s="121"/>
      <c r="STR705" s="121"/>
      <c r="STS705" s="121"/>
      <c r="STT705" s="121"/>
      <c r="STU705" s="121"/>
      <c r="STV705" s="121"/>
      <c r="STW705" s="121"/>
      <c r="STX705" s="121"/>
      <c r="STY705" s="121"/>
      <c r="STZ705" s="121"/>
      <c r="SUA705" s="121"/>
      <c r="SUB705" s="121"/>
      <c r="SUC705" s="121"/>
      <c r="SUD705" s="121"/>
      <c r="SUE705" s="121"/>
      <c r="SUF705" s="121"/>
      <c r="SUG705" s="121"/>
      <c r="SUH705" s="121"/>
      <c r="SUI705" s="121"/>
      <c r="SUJ705" s="121"/>
      <c r="SUK705" s="121"/>
      <c r="SUL705" s="121"/>
      <c r="SUM705" s="121"/>
      <c r="SUN705" s="121"/>
      <c r="SUO705" s="121"/>
      <c r="SUP705" s="121"/>
      <c r="SUQ705" s="121"/>
      <c r="SUR705" s="121"/>
      <c r="SUS705" s="121"/>
      <c r="SUT705" s="121"/>
      <c r="SUU705" s="121"/>
      <c r="SUV705" s="121"/>
      <c r="SUW705" s="121"/>
      <c r="SUX705" s="121"/>
      <c r="SUY705" s="121"/>
      <c r="SUZ705" s="121"/>
      <c r="SVA705" s="121"/>
      <c r="SVB705" s="121"/>
      <c r="SVC705" s="121"/>
      <c r="SVD705" s="121"/>
      <c r="SVE705" s="121"/>
      <c r="SVF705" s="121"/>
      <c r="SVG705" s="121"/>
      <c r="SVH705" s="121"/>
      <c r="SVI705" s="121"/>
      <c r="SVJ705" s="121"/>
      <c r="SVK705" s="121"/>
      <c r="SVL705" s="121"/>
      <c r="SVM705" s="121"/>
      <c r="SVN705" s="121"/>
      <c r="SVO705" s="121"/>
      <c r="SVP705" s="121"/>
      <c r="SVQ705" s="121"/>
      <c r="SVR705" s="121"/>
      <c r="SVS705" s="121"/>
      <c r="SVT705" s="121"/>
      <c r="SVU705" s="121"/>
      <c r="SVV705" s="121"/>
      <c r="SVW705" s="121"/>
      <c r="SVX705" s="121"/>
      <c r="SVY705" s="121"/>
      <c r="SVZ705" s="121"/>
      <c r="SWA705" s="121"/>
      <c r="SWB705" s="121"/>
      <c r="SWC705" s="121"/>
      <c r="SWD705" s="121"/>
      <c r="SWE705" s="121"/>
      <c r="SWF705" s="121"/>
      <c r="SWG705" s="121"/>
      <c r="SWH705" s="121"/>
      <c r="SWI705" s="121"/>
      <c r="SWJ705" s="121"/>
      <c r="SWK705" s="121"/>
      <c r="SWL705" s="121"/>
      <c r="SWM705" s="121"/>
      <c r="SWN705" s="121"/>
      <c r="SWO705" s="121"/>
      <c r="SWP705" s="121"/>
      <c r="SWQ705" s="121"/>
      <c r="SWR705" s="121"/>
      <c r="SWS705" s="121"/>
      <c r="SWT705" s="121"/>
      <c r="SWU705" s="121"/>
      <c r="SWV705" s="121"/>
      <c r="SWW705" s="121"/>
      <c r="SWX705" s="121"/>
      <c r="SWY705" s="121"/>
      <c r="SWZ705" s="121"/>
      <c r="SXA705" s="121"/>
      <c r="SXB705" s="121"/>
      <c r="SXC705" s="121"/>
      <c r="SXD705" s="121"/>
      <c r="SXE705" s="121"/>
      <c r="SXF705" s="121"/>
      <c r="SXG705" s="121"/>
      <c r="SXH705" s="121"/>
      <c r="SXI705" s="121"/>
      <c r="SXJ705" s="121"/>
      <c r="SXK705" s="121"/>
      <c r="SXL705" s="121"/>
      <c r="SXM705" s="121"/>
      <c r="SXN705" s="121"/>
      <c r="SXO705" s="121"/>
      <c r="SXP705" s="121"/>
      <c r="SXQ705" s="121"/>
      <c r="SXR705" s="121"/>
      <c r="SXS705" s="121"/>
      <c r="SXT705" s="121"/>
      <c r="SXU705" s="121"/>
      <c r="SXV705" s="121"/>
      <c r="SXW705" s="121"/>
      <c r="SXX705" s="121"/>
      <c r="SXY705" s="121"/>
      <c r="SXZ705" s="121"/>
      <c r="SYA705" s="121"/>
      <c r="SYB705" s="121"/>
      <c r="SYC705" s="121"/>
      <c r="SYD705" s="121"/>
      <c r="SYE705" s="121"/>
      <c r="SYF705" s="121"/>
      <c r="SYG705" s="121"/>
      <c r="SYH705" s="121"/>
      <c r="SYI705" s="121"/>
      <c r="SYJ705" s="121"/>
      <c r="SYK705" s="121"/>
      <c r="SYL705" s="121"/>
      <c r="SYM705" s="121"/>
      <c r="SYN705" s="121"/>
      <c r="SYO705" s="121"/>
      <c r="SYP705" s="121"/>
      <c r="SYQ705" s="121"/>
      <c r="SYR705" s="121"/>
      <c r="SYS705" s="121"/>
      <c r="SYT705" s="121"/>
      <c r="SYU705" s="121"/>
      <c r="SYV705" s="121"/>
      <c r="SYW705" s="121"/>
      <c r="SYX705" s="121"/>
      <c r="SYY705" s="121"/>
      <c r="SYZ705" s="121"/>
      <c r="SZA705" s="121"/>
      <c r="SZB705" s="121"/>
      <c r="SZC705" s="121"/>
      <c r="SZD705" s="121"/>
      <c r="SZE705" s="121"/>
      <c r="SZF705" s="121"/>
      <c r="SZG705" s="121"/>
      <c r="SZH705" s="121"/>
      <c r="SZI705" s="121"/>
      <c r="SZJ705" s="121"/>
      <c r="SZK705" s="121"/>
      <c r="SZL705" s="121"/>
      <c r="SZM705" s="121"/>
      <c r="SZN705" s="121"/>
      <c r="SZO705" s="121"/>
      <c r="SZP705" s="121"/>
      <c r="SZQ705" s="121"/>
      <c r="SZR705" s="121"/>
      <c r="SZS705" s="121"/>
      <c r="SZT705" s="121"/>
      <c r="SZU705" s="121"/>
      <c r="SZV705" s="121"/>
      <c r="SZW705" s="121"/>
      <c r="SZX705" s="121"/>
      <c r="SZY705" s="121"/>
      <c r="SZZ705" s="121"/>
      <c r="TAA705" s="121"/>
      <c r="TAB705" s="121"/>
      <c r="TAC705" s="121"/>
      <c r="TAD705" s="121"/>
      <c r="TAE705" s="121"/>
      <c r="TAF705" s="121"/>
      <c r="TAG705" s="121"/>
      <c r="TAH705" s="121"/>
      <c r="TAI705" s="121"/>
      <c r="TAJ705" s="121"/>
      <c r="TAK705" s="121"/>
      <c r="TAL705" s="121"/>
      <c r="TAM705" s="121"/>
      <c r="TAN705" s="121"/>
      <c r="TAO705" s="121"/>
      <c r="TAP705" s="121"/>
      <c r="TAQ705" s="121"/>
      <c r="TAR705" s="121"/>
      <c r="TAS705" s="121"/>
      <c r="TAT705" s="121"/>
      <c r="TAU705" s="121"/>
      <c r="TAV705" s="121"/>
      <c r="TAW705" s="121"/>
      <c r="TAX705" s="121"/>
      <c r="TAY705" s="121"/>
      <c r="TAZ705" s="121"/>
      <c r="TBA705" s="121"/>
      <c r="TBB705" s="121"/>
      <c r="TBC705" s="121"/>
      <c r="TBD705" s="121"/>
      <c r="TBE705" s="121"/>
      <c r="TBF705" s="121"/>
      <c r="TBG705" s="121"/>
      <c r="TBH705" s="121"/>
      <c r="TBI705" s="121"/>
      <c r="TBJ705" s="121"/>
      <c r="TBK705" s="121"/>
      <c r="TBL705" s="121"/>
      <c r="TBM705" s="121"/>
      <c r="TBN705" s="121"/>
      <c r="TBO705" s="121"/>
      <c r="TBP705" s="121"/>
      <c r="TBQ705" s="121"/>
      <c r="TBR705" s="121"/>
      <c r="TBS705" s="121"/>
      <c r="TBT705" s="121"/>
      <c r="TBU705" s="121"/>
      <c r="TBV705" s="121"/>
      <c r="TBW705" s="121"/>
      <c r="TBX705" s="121"/>
      <c r="TBY705" s="121"/>
      <c r="TBZ705" s="121"/>
      <c r="TCA705" s="121"/>
      <c r="TCB705" s="121"/>
      <c r="TCC705" s="121"/>
      <c r="TCD705" s="121"/>
      <c r="TCE705" s="121"/>
      <c r="TCF705" s="121"/>
      <c r="TCG705" s="121"/>
      <c r="TCH705" s="121"/>
      <c r="TCI705" s="121"/>
      <c r="TCJ705" s="121"/>
      <c r="TCK705" s="121"/>
      <c r="TCL705" s="121"/>
      <c r="TCM705" s="121"/>
      <c r="TCN705" s="121"/>
      <c r="TCO705" s="121"/>
      <c r="TCP705" s="121"/>
      <c r="TCQ705" s="121"/>
      <c r="TCR705" s="121"/>
      <c r="TCS705" s="121"/>
      <c r="TCT705" s="121"/>
      <c r="TCU705" s="121"/>
      <c r="TCV705" s="121"/>
      <c r="TCW705" s="121"/>
      <c r="TCX705" s="121"/>
      <c r="TCY705" s="121"/>
      <c r="TCZ705" s="121"/>
      <c r="TDA705" s="121"/>
      <c r="TDB705" s="121"/>
      <c r="TDC705" s="121"/>
      <c r="TDD705" s="121"/>
      <c r="TDE705" s="121"/>
      <c r="TDF705" s="121"/>
      <c r="TDG705" s="121"/>
      <c r="TDH705" s="121"/>
      <c r="TDI705" s="121"/>
      <c r="TDJ705" s="121"/>
      <c r="TDK705" s="121"/>
      <c r="TDL705" s="121"/>
      <c r="TDM705" s="121"/>
      <c r="TDN705" s="121"/>
      <c r="TDO705" s="121"/>
      <c r="TDP705" s="121"/>
      <c r="TDQ705" s="121"/>
      <c r="TDR705" s="121"/>
      <c r="TDS705" s="121"/>
      <c r="TDT705" s="121"/>
      <c r="TDU705" s="121"/>
      <c r="TDV705" s="121"/>
      <c r="TDW705" s="121"/>
      <c r="TDX705" s="121"/>
      <c r="TDY705" s="121"/>
      <c r="TDZ705" s="121"/>
      <c r="TEA705" s="121"/>
      <c r="TEB705" s="121"/>
      <c r="TEC705" s="121"/>
      <c r="TED705" s="121"/>
      <c r="TEE705" s="121"/>
      <c r="TEF705" s="121"/>
      <c r="TEG705" s="121"/>
      <c r="TEH705" s="121"/>
      <c r="TEI705" s="121"/>
      <c r="TEJ705" s="121"/>
      <c r="TEK705" s="121"/>
      <c r="TEL705" s="121"/>
      <c r="TEM705" s="121"/>
      <c r="TEN705" s="121"/>
      <c r="TEO705" s="121"/>
      <c r="TEP705" s="121"/>
      <c r="TEQ705" s="121"/>
      <c r="TER705" s="121"/>
      <c r="TES705" s="121"/>
      <c r="TET705" s="121"/>
      <c r="TEU705" s="121"/>
      <c r="TEV705" s="121"/>
      <c r="TEW705" s="121"/>
      <c r="TEX705" s="121"/>
      <c r="TEY705" s="121"/>
      <c r="TEZ705" s="121"/>
      <c r="TFA705" s="121"/>
      <c r="TFB705" s="121"/>
      <c r="TFC705" s="121"/>
      <c r="TFD705" s="121"/>
      <c r="TFE705" s="121"/>
      <c r="TFF705" s="121"/>
      <c r="TFG705" s="121"/>
      <c r="TFH705" s="121"/>
      <c r="TFI705" s="121"/>
      <c r="TFJ705" s="121"/>
      <c r="TFK705" s="121"/>
      <c r="TFL705" s="121"/>
      <c r="TFM705" s="121"/>
      <c r="TFN705" s="121"/>
      <c r="TFO705" s="121"/>
      <c r="TFP705" s="121"/>
      <c r="TFQ705" s="121"/>
      <c r="TFR705" s="121"/>
      <c r="TFS705" s="121"/>
      <c r="TFT705" s="121"/>
      <c r="TFU705" s="121"/>
      <c r="TFV705" s="121"/>
      <c r="TFW705" s="121"/>
      <c r="TFX705" s="121"/>
      <c r="TFY705" s="121"/>
      <c r="TFZ705" s="121"/>
      <c r="TGA705" s="121"/>
      <c r="TGB705" s="121"/>
      <c r="TGC705" s="121"/>
      <c r="TGD705" s="121"/>
      <c r="TGE705" s="121"/>
      <c r="TGF705" s="121"/>
      <c r="TGG705" s="121"/>
      <c r="TGH705" s="121"/>
      <c r="TGI705" s="121"/>
      <c r="TGJ705" s="121"/>
      <c r="TGK705" s="121"/>
      <c r="TGL705" s="121"/>
      <c r="TGM705" s="121"/>
      <c r="TGN705" s="121"/>
      <c r="TGO705" s="121"/>
      <c r="TGP705" s="121"/>
      <c r="TGQ705" s="121"/>
      <c r="TGR705" s="121"/>
      <c r="TGS705" s="121"/>
      <c r="TGT705" s="121"/>
      <c r="TGU705" s="121"/>
      <c r="TGV705" s="121"/>
      <c r="TGW705" s="121"/>
      <c r="TGX705" s="121"/>
      <c r="TGY705" s="121"/>
      <c r="TGZ705" s="121"/>
      <c r="THA705" s="121"/>
      <c r="THB705" s="121"/>
      <c r="THC705" s="121"/>
      <c r="THD705" s="121"/>
      <c r="THE705" s="121"/>
      <c r="THF705" s="121"/>
      <c r="THG705" s="121"/>
      <c r="THH705" s="121"/>
      <c r="THI705" s="121"/>
      <c r="THJ705" s="121"/>
      <c r="THK705" s="121"/>
      <c r="THL705" s="121"/>
      <c r="THM705" s="121"/>
      <c r="THN705" s="121"/>
      <c r="THO705" s="121"/>
      <c r="THP705" s="121"/>
      <c r="THQ705" s="121"/>
      <c r="THR705" s="121"/>
      <c r="THS705" s="121"/>
      <c r="THT705" s="121"/>
      <c r="THU705" s="121"/>
      <c r="THV705" s="121"/>
      <c r="THW705" s="121"/>
      <c r="THX705" s="121"/>
      <c r="THY705" s="121"/>
      <c r="THZ705" s="121"/>
      <c r="TIA705" s="121"/>
      <c r="TIB705" s="121"/>
      <c r="TIC705" s="121"/>
      <c r="TID705" s="121"/>
      <c r="TIE705" s="121"/>
      <c r="TIF705" s="121"/>
      <c r="TIG705" s="121"/>
      <c r="TIH705" s="121"/>
      <c r="TII705" s="121"/>
      <c r="TIJ705" s="121"/>
      <c r="TIK705" s="121"/>
      <c r="TIL705" s="121"/>
      <c r="TIM705" s="121"/>
      <c r="TIN705" s="121"/>
      <c r="TIO705" s="121"/>
      <c r="TIP705" s="121"/>
      <c r="TIQ705" s="121"/>
      <c r="TIR705" s="121"/>
      <c r="TIS705" s="121"/>
      <c r="TIT705" s="121"/>
      <c r="TIU705" s="121"/>
      <c r="TIV705" s="121"/>
      <c r="TIW705" s="121"/>
      <c r="TIX705" s="121"/>
      <c r="TIY705" s="121"/>
      <c r="TIZ705" s="121"/>
      <c r="TJA705" s="121"/>
      <c r="TJB705" s="121"/>
      <c r="TJC705" s="121"/>
      <c r="TJD705" s="121"/>
      <c r="TJE705" s="121"/>
      <c r="TJF705" s="121"/>
      <c r="TJG705" s="121"/>
      <c r="TJH705" s="121"/>
      <c r="TJI705" s="121"/>
      <c r="TJJ705" s="121"/>
      <c r="TJK705" s="121"/>
      <c r="TJL705" s="121"/>
      <c r="TJM705" s="121"/>
      <c r="TJN705" s="121"/>
      <c r="TJO705" s="121"/>
      <c r="TJP705" s="121"/>
      <c r="TJQ705" s="121"/>
      <c r="TJR705" s="121"/>
      <c r="TJS705" s="121"/>
      <c r="TJT705" s="121"/>
      <c r="TJU705" s="121"/>
      <c r="TJV705" s="121"/>
      <c r="TJW705" s="121"/>
      <c r="TJX705" s="121"/>
      <c r="TJY705" s="121"/>
      <c r="TJZ705" s="121"/>
      <c r="TKA705" s="121"/>
      <c r="TKB705" s="121"/>
      <c r="TKC705" s="121"/>
      <c r="TKD705" s="121"/>
      <c r="TKE705" s="121"/>
      <c r="TKF705" s="121"/>
      <c r="TKG705" s="121"/>
      <c r="TKH705" s="121"/>
      <c r="TKI705" s="121"/>
      <c r="TKJ705" s="121"/>
      <c r="TKK705" s="121"/>
      <c r="TKL705" s="121"/>
      <c r="TKM705" s="121"/>
      <c r="TKN705" s="121"/>
      <c r="TKO705" s="121"/>
      <c r="TKP705" s="121"/>
      <c r="TKQ705" s="121"/>
      <c r="TKR705" s="121"/>
      <c r="TKS705" s="121"/>
      <c r="TKT705" s="121"/>
      <c r="TKU705" s="121"/>
      <c r="TKV705" s="121"/>
      <c r="TKW705" s="121"/>
      <c r="TKX705" s="121"/>
      <c r="TKY705" s="121"/>
      <c r="TKZ705" s="121"/>
      <c r="TLA705" s="121"/>
      <c r="TLB705" s="121"/>
      <c r="TLC705" s="121"/>
      <c r="TLD705" s="121"/>
      <c r="TLE705" s="121"/>
      <c r="TLF705" s="121"/>
      <c r="TLG705" s="121"/>
      <c r="TLH705" s="121"/>
      <c r="TLI705" s="121"/>
      <c r="TLJ705" s="121"/>
      <c r="TLK705" s="121"/>
      <c r="TLL705" s="121"/>
      <c r="TLM705" s="121"/>
      <c r="TLN705" s="121"/>
      <c r="TLO705" s="121"/>
      <c r="TLP705" s="121"/>
      <c r="TLQ705" s="121"/>
      <c r="TLR705" s="121"/>
      <c r="TLS705" s="121"/>
      <c r="TLT705" s="121"/>
      <c r="TLU705" s="121"/>
      <c r="TLV705" s="121"/>
      <c r="TLW705" s="121"/>
      <c r="TLX705" s="121"/>
      <c r="TLY705" s="121"/>
      <c r="TLZ705" s="121"/>
      <c r="TMA705" s="121"/>
      <c r="TMB705" s="121"/>
      <c r="TMC705" s="121"/>
      <c r="TMD705" s="121"/>
      <c r="TME705" s="121"/>
      <c r="TMF705" s="121"/>
      <c r="TMG705" s="121"/>
      <c r="TMH705" s="121"/>
      <c r="TMI705" s="121"/>
      <c r="TMJ705" s="121"/>
      <c r="TMK705" s="121"/>
      <c r="TML705" s="121"/>
      <c r="TMM705" s="121"/>
      <c r="TMN705" s="121"/>
      <c r="TMO705" s="121"/>
      <c r="TMP705" s="121"/>
      <c r="TMQ705" s="121"/>
      <c r="TMR705" s="121"/>
      <c r="TMS705" s="121"/>
      <c r="TMT705" s="121"/>
      <c r="TMU705" s="121"/>
      <c r="TMV705" s="121"/>
      <c r="TMW705" s="121"/>
      <c r="TMX705" s="121"/>
      <c r="TMY705" s="121"/>
      <c r="TMZ705" s="121"/>
      <c r="TNA705" s="121"/>
      <c r="TNB705" s="121"/>
      <c r="TNC705" s="121"/>
      <c r="TND705" s="121"/>
      <c r="TNE705" s="121"/>
      <c r="TNF705" s="121"/>
      <c r="TNG705" s="121"/>
      <c r="TNH705" s="121"/>
      <c r="TNI705" s="121"/>
      <c r="TNJ705" s="121"/>
      <c r="TNK705" s="121"/>
      <c r="TNL705" s="121"/>
      <c r="TNM705" s="121"/>
      <c r="TNN705" s="121"/>
      <c r="TNO705" s="121"/>
      <c r="TNP705" s="121"/>
      <c r="TNQ705" s="121"/>
      <c r="TNR705" s="121"/>
      <c r="TNS705" s="121"/>
      <c r="TNT705" s="121"/>
      <c r="TNU705" s="121"/>
      <c r="TNV705" s="121"/>
      <c r="TNW705" s="121"/>
      <c r="TNX705" s="121"/>
      <c r="TNY705" s="121"/>
      <c r="TNZ705" s="121"/>
      <c r="TOA705" s="121"/>
      <c r="TOB705" s="121"/>
      <c r="TOC705" s="121"/>
      <c r="TOD705" s="121"/>
      <c r="TOE705" s="121"/>
      <c r="TOF705" s="121"/>
      <c r="TOG705" s="121"/>
      <c r="TOH705" s="121"/>
      <c r="TOI705" s="121"/>
      <c r="TOJ705" s="121"/>
      <c r="TOK705" s="121"/>
      <c r="TOL705" s="121"/>
      <c r="TOM705" s="121"/>
      <c r="TON705" s="121"/>
      <c r="TOO705" s="121"/>
      <c r="TOP705" s="121"/>
      <c r="TOQ705" s="121"/>
      <c r="TOR705" s="121"/>
      <c r="TOS705" s="121"/>
      <c r="TOT705" s="121"/>
      <c r="TOU705" s="121"/>
      <c r="TOV705" s="121"/>
      <c r="TOW705" s="121"/>
      <c r="TOX705" s="121"/>
      <c r="TOY705" s="121"/>
      <c r="TOZ705" s="121"/>
      <c r="TPA705" s="121"/>
      <c r="TPB705" s="121"/>
      <c r="TPC705" s="121"/>
      <c r="TPD705" s="121"/>
      <c r="TPE705" s="121"/>
      <c r="TPF705" s="121"/>
      <c r="TPG705" s="121"/>
      <c r="TPH705" s="121"/>
      <c r="TPI705" s="121"/>
      <c r="TPJ705" s="121"/>
      <c r="TPK705" s="121"/>
      <c r="TPL705" s="121"/>
      <c r="TPM705" s="121"/>
      <c r="TPN705" s="121"/>
      <c r="TPO705" s="121"/>
      <c r="TPP705" s="121"/>
      <c r="TPQ705" s="121"/>
      <c r="TPR705" s="121"/>
      <c r="TPS705" s="121"/>
      <c r="TPT705" s="121"/>
      <c r="TPU705" s="121"/>
      <c r="TPV705" s="121"/>
      <c r="TPW705" s="121"/>
      <c r="TPX705" s="121"/>
      <c r="TPY705" s="121"/>
      <c r="TPZ705" s="121"/>
      <c r="TQA705" s="121"/>
      <c r="TQB705" s="121"/>
      <c r="TQC705" s="121"/>
      <c r="TQD705" s="121"/>
      <c r="TQE705" s="121"/>
      <c r="TQF705" s="121"/>
      <c r="TQG705" s="121"/>
      <c r="TQH705" s="121"/>
      <c r="TQI705" s="121"/>
      <c r="TQJ705" s="121"/>
      <c r="TQK705" s="121"/>
      <c r="TQL705" s="121"/>
      <c r="TQM705" s="121"/>
      <c r="TQN705" s="121"/>
      <c r="TQO705" s="121"/>
      <c r="TQP705" s="121"/>
      <c r="TQQ705" s="121"/>
      <c r="TQR705" s="121"/>
      <c r="TQS705" s="121"/>
      <c r="TQT705" s="121"/>
      <c r="TQU705" s="121"/>
      <c r="TQV705" s="121"/>
      <c r="TQW705" s="121"/>
      <c r="TQX705" s="121"/>
      <c r="TQY705" s="121"/>
      <c r="TQZ705" s="121"/>
      <c r="TRA705" s="121"/>
      <c r="TRB705" s="121"/>
      <c r="TRC705" s="121"/>
      <c r="TRD705" s="121"/>
      <c r="TRE705" s="121"/>
      <c r="TRF705" s="121"/>
      <c r="TRG705" s="121"/>
      <c r="TRH705" s="121"/>
      <c r="TRI705" s="121"/>
      <c r="TRJ705" s="121"/>
      <c r="TRK705" s="121"/>
      <c r="TRL705" s="121"/>
      <c r="TRM705" s="121"/>
      <c r="TRN705" s="121"/>
      <c r="TRO705" s="121"/>
      <c r="TRP705" s="121"/>
      <c r="TRQ705" s="121"/>
      <c r="TRR705" s="121"/>
      <c r="TRS705" s="121"/>
      <c r="TRT705" s="121"/>
      <c r="TRU705" s="121"/>
      <c r="TRV705" s="121"/>
      <c r="TRW705" s="121"/>
      <c r="TRX705" s="121"/>
      <c r="TRY705" s="121"/>
      <c r="TRZ705" s="121"/>
      <c r="TSA705" s="121"/>
      <c r="TSB705" s="121"/>
      <c r="TSC705" s="121"/>
      <c r="TSD705" s="121"/>
      <c r="TSE705" s="121"/>
      <c r="TSF705" s="121"/>
      <c r="TSG705" s="121"/>
      <c r="TSH705" s="121"/>
      <c r="TSI705" s="121"/>
      <c r="TSJ705" s="121"/>
      <c r="TSK705" s="121"/>
      <c r="TSL705" s="121"/>
      <c r="TSM705" s="121"/>
      <c r="TSN705" s="121"/>
      <c r="TSO705" s="121"/>
      <c r="TSP705" s="121"/>
      <c r="TSQ705" s="121"/>
      <c r="TSR705" s="121"/>
      <c r="TSS705" s="121"/>
      <c r="TST705" s="121"/>
      <c r="TSU705" s="121"/>
      <c r="TSV705" s="121"/>
      <c r="TSW705" s="121"/>
      <c r="TSX705" s="121"/>
      <c r="TSY705" s="121"/>
      <c r="TSZ705" s="121"/>
      <c r="TTA705" s="121"/>
      <c r="TTB705" s="121"/>
      <c r="TTC705" s="121"/>
      <c r="TTD705" s="121"/>
      <c r="TTE705" s="121"/>
      <c r="TTF705" s="121"/>
      <c r="TTG705" s="121"/>
      <c r="TTH705" s="121"/>
      <c r="TTI705" s="121"/>
      <c r="TTJ705" s="121"/>
      <c r="TTK705" s="121"/>
      <c r="TTL705" s="121"/>
      <c r="TTM705" s="121"/>
      <c r="TTN705" s="121"/>
      <c r="TTO705" s="121"/>
      <c r="TTP705" s="121"/>
      <c r="TTQ705" s="121"/>
      <c r="TTR705" s="121"/>
      <c r="TTS705" s="121"/>
      <c r="TTT705" s="121"/>
      <c r="TTU705" s="121"/>
      <c r="TTV705" s="121"/>
      <c r="TTW705" s="121"/>
      <c r="TTX705" s="121"/>
      <c r="TTY705" s="121"/>
      <c r="TTZ705" s="121"/>
      <c r="TUA705" s="121"/>
      <c r="TUB705" s="121"/>
      <c r="TUC705" s="121"/>
      <c r="TUD705" s="121"/>
      <c r="TUE705" s="121"/>
      <c r="TUF705" s="121"/>
      <c r="TUG705" s="121"/>
      <c r="TUH705" s="121"/>
      <c r="TUI705" s="121"/>
      <c r="TUJ705" s="121"/>
      <c r="TUK705" s="121"/>
      <c r="TUL705" s="121"/>
      <c r="TUM705" s="121"/>
      <c r="TUN705" s="121"/>
      <c r="TUO705" s="121"/>
      <c r="TUP705" s="121"/>
      <c r="TUQ705" s="121"/>
      <c r="TUR705" s="121"/>
      <c r="TUS705" s="121"/>
      <c r="TUT705" s="121"/>
      <c r="TUU705" s="121"/>
      <c r="TUV705" s="121"/>
      <c r="TUW705" s="121"/>
      <c r="TUX705" s="121"/>
      <c r="TUY705" s="121"/>
      <c r="TUZ705" s="121"/>
      <c r="TVA705" s="121"/>
      <c r="TVB705" s="121"/>
      <c r="TVC705" s="121"/>
      <c r="TVD705" s="121"/>
      <c r="TVE705" s="121"/>
      <c r="TVF705" s="121"/>
      <c r="TVG705" s="121"/>
      <c r="TVH705" s="121"/>
      <c r="TVI705" s="121"/>
      <c r="TVJ705" s="121"/>
      <c r="TVK705" s="121"/>
      <c r="TVL705" s="121"/>
      <c r="TVM705" s="121"/>
      <c r="TVN705" s="121"/>
      <c r="TVO705" s="121"/>
      <c r="TVP705" s="121"/>
      <c r="TVQ705" s="121"/>
      <c r="TVR705" s="121"/>
      <c r="TVS705" s="121"/>
      <c r="TVT705" s="121"/>
      <c r="TVU705" s="121"/>
      <c r="TVV705" s="121"/>
      <c r="TVW705" s="121"/>
      <c r="TVX705" s="121"/>
      <c r="TVY705" s="121"/>
      <c r="TVZ705" s="121"/>
      <c r="TWA705" s="121"/>
      <c r="TWB705" s="121"/>
      <c r="TWC705" s="121"/>
      <c r="TWD705" s="121"/>
      <c r="TWE705" s="121"/>
      <c r="TWF705" s="121"/>
      <c r="TWG705" s="121"/>
      <c r="TWH705" s="121"/>
      <c r="TWI705" s="121"/>
      <c r="TWJ705" s="121"/>
      <c r="TWK705" s="121"/>
      <c r="TWL705" s="121"/>
      <c r="TWM705" s="121"/>
      <c r="TWN705" s="121"/>
      <c r="TWO705" s="121"/>
      <c r="TWP705" s="121"/>
      <c r="TWQ705" s="121"/>
      <c r="TWR705" s="121"/>
      <c r="TWS705" s="121"/>
      <c r="TWT705" s="121"/>
      <c r="TWU705" s="121"/>
      <c r="TWV705" s="121"/>
      <c r="TWW705" s="121"/>
      <c r="TWX705" s="121"/>
      <c r="TWY705" s="121"/>
      <c r="TWZ705" s="121"/>
      <c r="TXA705" s="121"/>
      <c r="TXB705" s="121"/>
      <c r="TXC705" s="121"/>
      <c r="TXD705" s="121"/>
      <c r="TXE705" s="121"/>
      <c r="TXF705" s="121"/>
      <c r="TXG705" s="121"/>
      <c r="TXH705" s="121"/>
      <c r="TXI705" s="121"/>
      <c r="TXJ705" s="121"/>
      <c r="TXK705" s="121"/>
      <c r="TXL705" s="121"/>
      <c r="TXM705" s="121"/>
      <c r="TXN705" s="121"/>
      <c r="TXO705" s="121"/>
      <c r="TXP705" s="121"/>
      <c r="TXQ705" s="121"/>
      <c r="TXR705" s="121"/>
      <c r="TXS705" s="121"/>
      <c r="TXT705" s="121"/>
      <c r="TXU705" s="121"/>
      <c r="TXV705" s="121"/>
      <c r="TXW705" s="121"/>
      <c r="TXX705" s="121"/>
      <c r="TXY705" s="121"/>
      <c r="TXZ705" s="121"/>
      <c r="TYA705" s="121"/>
      <c r="TYB705" s="121"/>
      <c r="TYC705" s="121"/>
      <c r="TYD705" s="121"/>
      <c r="TYE705" s="121"/>
      <c r="TYF705" s="121"/>
      <c r="TYG705" s="121"/>
      <c r="TYH705" s="121"/>
      <c r="TYI705" s="121"/>
      <c r="TYJ705" s="121"/>
      <c r="TYK705" s="121"/>
      <c r="TYL705" s="121"/>
      <c r="TYM705" s="121"/>
      <c r="TYN705" s="121"/>
      <c r="TYO705" s="121"/>
      <c r="TYP705" s="121"/>
      <c r="TYQ705" s="121"/>
      <c r="TYR705" s="121"/>
      <c r="TYS705" s="121"/>
      <c r="TYT705" s="121"/>
      <c r="TYU705" s="121"/>
      <c r="TYV705" s="121"/>
      <c r="TYW705" s="121"/>
      <c r="TYX705" s="121"/>
      <c r="TYY705" s="121"/>
      <c r="TYZ705" s="121"/>
      <c r="TZA705" s="121"/>
      <c r="TZB705" s="121"/>
      <c r="TZC705" s="121"/>
      <c r="TZD705" s="121"/>
      <c r="TZE705" s="121"/>
      <c r="TZF705" s="121"/>
      <c r="TZG705" s="121"/>
      <c r="TZH705" s="121"/>
      <c r="TZI705" s="121"/>
      <c r="TZJ705" s="121"/>
      <c r="TZK705" s="121"/>
      <c r="TZL705" s="121"/>
      <c r="TZM705" s="121"/>
      <c r="TZN705" s="121"/>
      <c r="TZO705" s="121"/>
      <c r="TZP705" s="121"/>
      <c r="TZQ705" s="121"/>
      <c r="TZR705" s="121"/>
      <c r="TZS705" s="121"/>
      <c r="TZT705" s="121"/>
      <c r="TZU705" s="121"/>
      <c r="TZV705" s="121"/>
      <c r="TZW705" s="121"/>
      <c r="TZX705" s="121"/>
      <c r="TZY705" s="121"/>
      <c r="TZZ705" s="121"/>
      <c r="UAA705" s="121"/>
      <c r="UAB705" s="121"/>
      <c r="UAC705" s="121"/>
      <c r="UAD705" s="121"/>
      <c r="UAE705" s="121"/>
      <c r="UAF705" s="121"/>
      <c r="UAG705" s="121"/>
      <c r="UAH705" s="121"/>
      <c r="UAI705" s="121"/>
      <c r="UAJ705" s="121"/>
      <c r="UAK705" s="121"/>
      <c r="UAL705" s="121"/>
      <c r="UAM705" s="121"/>
      <c r="UAN705" s="121"/>
      <c r="UAO705" s="121"/>
      <c r="UAP705" s="121"/>
      <c r="UAQ705" s="121"/>
      <c r="UAR705" s="121"/>
      <c r="UAS705" s="121"/>
      <c r="UAT705" s="121"/>
      <c r="UAU705" s="121"/>
      <c r="UAV705" s="121"/>
      <c r="UAW705" s="121"/>
      <c r="UAX705" s="121"/>
      <c r="UAY705" s="121"/>
      <c r="UAZ705" s="121"/>
      <c r="UBA705" s="121"/>
      <c r="UBB705" s="121"/>
      <c r="UBC705" s="121"/>
      <c r="UBD705" s="121"/>
      <c r="UBE705" s="121"/>
      <c r="UBF705" s="121"/>
      <c r="UBG705" s="121"/>
      <c r="UBH705" s="121"/>
      <c r="UBI705" s="121"/>
      <c r="UBJ705" s="121"/>
      <c r="UBK705" s="121"/>
      <c r="UBL705" s="121"/>
      <c r="UBM705" s="121"/>
      <c r="UBN705" s="121"/>
      <c r="UBO705" s="121"/>
      <c r="UBP705" s="121"/>
      <c r="UBQ705" s="121"/>
      <c r="UBR705" s="121"/>
      <c r="UBS705" s="121"/>
      <c r="UBT705" s="121"/>
      <c r="UBU705" s="121"/>
      <c r="UBV705" s="121"/>
      <c r="UBW705" s="121"/>
      <c r="UBX705" s="121"/>
      <c r="UBY705" s="121"/>
      <c r="UBZ705" s="121"/>
      <c r="UCA705" s="121"/>
      <c r="UCB705" s="121"/>
      <c r="UCC705" s="121"/>
      <c r="UCD705" s="121"/>
      <c r="UCE705" s="121"/>
      <c r="UCF705" s="121"/>
      <c r="UCG705" s="121"/>
      <c r="UCH705" s="121"/>
      <c r="UCI705" s="121"/>
      <c r="UCJ705" s="121"/>
      <c r="UCK705" s="121"/>
      <c r="UCL705" s="121"/>
      <c r="UCM705" s="121"/>
      <c r="UCN705" s="121"/>
      <c r="UCO705" s="121"/>
      <c r="UCP705" s="121"/>
      <c r="UCQ705" s="121"/>
      <c r="UCR705" s="121"/>
      <c r="UCS705" s="121"/>
      <c r="UCT705" s="121"/>
      <c r="UCU705" s="121"/>
      <c r="UCV705" s="121"/>
      <c r="UCW705" s="121"/>
      <c r="UCX705" s="121"/>
      <c r="UCY705" s="121"/>
      <c r="UCZ705" s="121"/>
      <c r="UDA705" s="121"/>
      <c r="UDB705" s="121"/>
      <c r="UDC705" s="121"/>
      <c r="UDD705" s="121"/>
      <c r="UDE705" s="121"/>
      <c r="UDF705" s="121"/>
      <c r="UDG705" s="121"/>
      <c r="UDH705" s="121"/>
      <c r="UDI705" s="121"/>
      <c r="UDJ705" s="121"/>
      <c r="UDK705" s="121"/>
      <c r="UDL705" s="121"/>
      <c r="UDM705" s="121"/>
      <c r="UDN705" s="121"/>
      <c r="UDO705" s="121"/>
      <c r="UDP705" s="121"/>
      <c r="UDQ705" s="121"/>
      <c r="UDR705" s="121"/>
      <c r="UDS705" s="121"/>
      <c r="UDT705" s="121"/>
      <c r="UDU705" s="121"/>
      <c r="UDV705" s="121"/>
      <c r="UDW705" s="121"/>
      <c r="UDX705" s="121"/>
      <c r="UDY705" s="121"/>
      <c r="UDZ705" s="121"/>
      <c r="UEA705" s="121"/>
      <c r="UEB705" s="121"/>
      <c r="UEC705" s="121"/>
      <c r="UED705" s="121"/>
      <c r="UEE705" s="121"/>
      <c r="UEF705" s="121"/>
      <c r="UEG705" s="121"/>
      <c r="UEH705" s="121"/>
      <c r="UEI705" s="121"/>
      <c r="UEJ705" s="121"/>
      <c r="UEK705" s="121"/>
      <c r="UEL705" s="121"/>
      <c r="UEM705" s="121"/>
      <c r="UEN705" s="121"/>
      <c r="UEO705" s="121"/>
      <c r="UEP705" s="121"/>
      <c r="UEQ705" s="121"/>
      <c r="UER705" s="121"/>
      <c r="UES705" s="121"/>
      <c r="UET705" s="121"/>
      <c r="UEU705" s="121"/>
      <c r="UEV705" s="121"/>
      <c r="UEW705" s="121"/>
      <c r="UEX705" s="121"/>
      <c r="UEY705" s="121"/>
      <c r="UEZ705" s="121"/>
      <c r="UFA705" s="121"/>
      <c r="UFB705" s="121"/>
      <c r="UFC705" s="121"/>
      <c r="UFD705" s="121"/>
      <c r="UFE705" s="121"/>
      <c r="UFF705" s="121"/>
      <c r="UFG705" s="121"/>
      <c r="UFH705" s="121"/>
      <c r="UFI705" s="121"/>
      <c r="UFJ705" s="121"/>
      <c r="UFK705" s="121"/>
      <c r="UFL705" s="121"/>
      <c r="UFM705" s="121"/>
      <c r="UFN705" s="121"/>
      <c r="UFO705" s="121"/>
      <c r="UFP705" s="121"/>
      <c r="UFQ705" s="121"/>
      <c r="UFR705" s="121"/>
      <c r="UFS705" s="121"/>
      <c r="UFT705" s="121"/>
      <c r="UFU705" s="121"/>
      <c r="UFV705" s="121"/>
      <c r="UFW705" s="121"/>
      <c r="UFX705" s="121"/>
      <c r="UFY705" s="121"/>
      <c r="UFZ705" s="121"/>
      <c r="UGA705" s="121"/>
      <c r="UGB705" s="121"/>
      <c r="UGC705" s="121"/>
      <c r="UGD705" s="121"/>
      <c r="UGE705" s="121"/>
      <c r="UGF705" s="121"/>
      <c r="UGG705" s="121"/>
      <c r="UGH705" s="121"/>
      <c r="UGI705" s="121"/>
      <c r="UGJ705" s="121"/>
      <c r="UGK705" s="121"/>
      <c r="UGL705" s="121"/>
      <c r="UGM705" s="121"/>
      <c r="UGN705" s="121"/>
      <c r="UGO705" s="121"/>
      <c r="UGP705" s="121"/>
      <c r="UGQ705" s="121"/>
      <c r="UGR705" s="121"/>
      <c r="UGS705" s="121"/>
      <c r="UGT705" s="121"/>
      <c r="UGU705" s="121"/>
      <c r="UGV705" s="121"/>
      <c r="UGW705" s="121"/>
      <c r="UGX705" s="121"/>
      <c r="UGY705" s="121"/>
      <c r="UGZ705" s="121"/>
      <c r="UHA705" s="121"/>
      <c r="UHB705" s="121"/>
      <c r="UHC705" s="121"/>
      <c r="UHD705" s="121"/>
      <c r="UHE705" s="121"/>
      <c r="UHF705" s="121"/>
      <c r="UHG705" s="121"/>
      <c r="UHH705" s="121"/>
      <c r="UHI705" s="121"/>
      <c r="UHJ705" s="121"/>
      <c r="UHK705" s="121"/>
      <c r="UHL705" s="121"/>
      <c r="UHM705" s="121"/>
      <c r="UHN705" s="121"/>
      <c r="UHO705" s="121"/>
      <c r="UHP705" s="121"/>
      <c r="UHQ705" s="121"/>
      <c r="UHR705" s="121"/>
      <c r="UHS705" s="121"/>
      <c r="UHT705" s="121"/>
      <c r="UHU705" s="121"/>
      <c r="UHV705" s="121"/>
      <c r="UHW705" s="121"/>
      <c r="UHX705" s="121"/>
      <c r="UHY705" s="121"/>
      <c r="UHZ705" s="121"/>
      <c r="UIA705" s="121"/>
      <c r="UIB705" s="121"/>
      <c r="UIC705" s="121"/>
      <c r="UID705" s="121"/>
      <c r="UIE705" s="121"/>
      <c r="UIF705" s="121"/>
      <c r="UIG705" s="121"/>
      <c r="UIH705" s="121"/>
      <c r="UII705" s="121"/>
      <c r="UIJ705" s="121"/>
      <c r="UIK705" s="121"/>
      <c r="UIL705" s="121"/>
      <c r="UIM705" s="121"/>
      <c r="UIN705" s="121"/>
      <c r="UIO705" s="121"/>
      <c r="UIP705" s="121"/>
      <c r="UIQ705" s="121"/>
      <c r="UIR705" s="121"/>
      <c r="UIS705" s="121"/>
      <c r="UIT705" s="121"/>
      <c r="UIU705" s="121"/>
      <c r="UIV705" s="121"/>
      <c r="UIW705" s="121"/>
      <c r="UIX705" s="121"/>
      <c r="UIY705" s="121"/>
      <c r="UIZ705" s="121"/>
      <c r="UJA705" s="121"/>
      <c r="UJB705" s="121"/>
      <c r="UJC705" s="121"/>
      <c r="UJD705" s="121"/>
      <c r="UJE705" s="121"/>
      <c r="UJF705" s="121"/>
      <c r="UJG705" s="121"/>
      <c r="UJH705" s="121"/>
      <c r="UJI705" s="121"/>
      <c r="UJJ705" s="121"/>
      <c r="UJK705" s="121"/>
      <c r="UJL705" s="121"/>
      <c r="UJM705" s="121"/>
      <c r="UJN705" s="121"/>
      <c r="UJO705" s="121"/>
      <c r="UJP705" s="121"/>
      <c r="UJQ705" s="121"/>
      <c r="UJR705" s="121"/>
      <c r="UJS705" s="121"/>
      <c r="UJT705" s="121"/>
      <c r="UJU705" s="121"/>
      <c r="UJV705" s="121"/>
      <c r="UJW705" s="121"/>
      <c r="UJX705" s="121"/>
      <c r="UJY705" s="121"/>
      <c r="UJZ705" s="121"/>
      <c r="UKA705" s="121"/>
      <c r="UKB705" s="121"/>
      <c r="UKC705" s="121"/>
      <c r="UKD705" s="121"/>
      <c r="UKE705" s="121"/>
      <c r="UKF705" s="121"/>
      <c r="UKG705" s="121"/>
      <c r="UKH705" s="121"/>
      <c r="UKI705" s="121"/>
      <c r="UKJ705" s="121"/>
      <c r="UKK705" s="121"/>
      <c r="UKL705" s="121"/>
      <c r="UKM705" s="121"/>
      <c r="UKN705" s="121"/>
      <c r="UKO705" s="121"/>
      <c r="UKP705" s="121"/>
      <c r="UKQ705" s="121"/>
      <c r="UKR705" s="121"/>
      <c r="UKS705" s="121"/>
      <c r="UKT705" s="121"/>
      <c r="UKU705" s="121"/>
      <c r="UKV705" s="121"/>
      <c r="UKW705" s="121"/>
      <c r="UKX705" s="121"/>
      <c r="UKY705" s="121"/>
      <c r="UKZ705" s="121"/>
      <c r="ULA705" s="121"/>
      <c r="ULB705" s="121"/>
      <c r="ULC705" s="121"/>
      <c r="ULD705" s="121"/>
      <c r="ULE705" s="121"/>
      <c r="ULF705" s="121"/>
      <c r="ULG705" s="121"/>
      <c r="ULH705" s="121"/>
      <c r="ULI705" s="121"/>
      <c r="ULJ705" s="121"/>
      <c r="ULK705" s="121"/>
      <c r="ULL705" s="121"/>
      <c r="ULM705" s="121"/>
      <c r="ULN705" s="121"/>
      <c r="ULO705" s="121"/>
      <c r="ULP705" s="121"/>
      <c r="ULQ705" s="121"/>
      <c r="ULR705" s="121"/>
      <c r="ULS705" s="121"/>
      <c r="ULT705" s="121"/>
      <c r="ULU705" s="121"/>
      <c r="ULV705" s="121"/>
      <c r="ULW705" s="121"/>
      <c r="ULX705" s="121"/>
      <c r="ULY705" s="121"/>
      <c r="ULZ705" s="121"/>
      <c r="UMA705" s="121"/>
      <c r="UMB705" s="121"/>
      <c r="UMC705" s="121"/>
      <c r="UMD705" s="121"/>
      <c r="UME705" s="121"/>
      <c r="UMF705" s="121"/>
      <c r="UMG705" s="121"/>
      <c r="UMH705" s="121"/>
      <c r="UMI705" s="121"/>
      <c r="UMJ705" s="121"/>
      <c r="UMK705" s="121"/>
      <c r="UML705" s="121"/>
      <c r="UMM705" s="121"/>
      <c r="UMN705" s="121"/>
      <c r="UMO705" s="121"/>
      <c r="UMP705" s="121"/>
      <c r="UMQ705" s="121"/>
      <c r="UMR705" s="121"/>
      <c r="UMS705" s="121"/>
      <c r="UMT705" s="121"/>
      <c r="UMU705" s="121"/>
      <c r="UMV705" s="121"/>
      <c r="UMW705" s="121"/>
      <c r="UMX705" s="121"/>
      <c r="UMY705" s="121"/>
      <c r="UMZ705" s="121"/>
      <c r="UNA705" s="121"/>
      <c r="UNB705" s="121"/>
      <c r="UNC705" s="121"/>
      <c r="UND705" s="121"/>
      <c r="UNE705" s="121"/>
      <c r="UNF705" s="121"/>
      <c r="UNG705" s="121"/>
      <c r="UNH705" s="121"/>
      <c r="UNI705" s="121"/>
      <c r="UNJ705" s="121"/>
      <c r="UNK705" s="121"/>
      <c r="UNL705" s="121"/>
      <c r="UNM705" s="121"/>
      <c r="UNN705" s="121"/>
      <c r="UNO705" s="121"/>
      <c r="UNP705" s="121"/>
      <c r="UNQ705" s="121"/>
      <c r="UNR705" s="121"/>
      <c r="UNS705" s="121"/>
      <c r="UNT705" s="121"/>
      <c r="UNU705" s="121"/>
      <c r="UNV705" s="121"/>
      <c r="UNW705" s="121"/>
      <c r="UNX705" s="121"/>
      <c r="UNY705" s="121"/>
      <c r="UNZ705" s="121"/>
      <c r="UOA705" s="121"/>
      <c r="UOB705" s="121"/>
      <c r="UOC705" s="121"/>
      <c r="UOD705" s="121"/>
      <c r="UOE705" s="121"/>
      <c r="UOF705" s="121"/>
      <c r="UOG705" s="121"/>
      <c r="UOH705" s="121"/>
      <c r="UOI705" s="121"/>
      <c r="UOJ705" s="121"/>
      <c r="UOK705" s="121"/>
      <c r="UOL705" s="121"/>
      <c r="UOM705" s="121"/>
      <c r="UON705" s="121"/>
      <c r="UOO705" s="121"/>
      <c r="UOP705" s="121"/>
      <c r="UOQ705" s="121"/>
      <c r="UOR705" s="121"/>
      <c r="UOS705" s="121"/>
      <c r="UOT705" s="121"/>
      <c r="UOU705" s="121"/>
      <c r="UOV705" s="121"/>
      <c r="UOW705" s="121"/>
      <c r="UOX705" s="121"/>
      <c r="UOY705" s="121"/>
      <c r="UOZ705" s="121"/>
      <c r="UPA705" s="121"/>
      <c r="UPB705" s="121"/>
      <c r="UPC705" s="121"/>
      <c r="UPD705" s="121"/>
      <c r="UPE705" s="121"/>
      <c r="UPF705" s="121"/>
      <c r="UPG705" s="121"/>
      <c r="UPH705" s="121"/>
      <c r="UPI705" s="121"/>
      <c r="UPJ705" s="121"/>
      <c r="UPK705" s="121"/>
      <c r="UPL705" s="121"/>
      <c r="UPM705" s="121"/>
      <c r="UPN705" s="121"/>
      <c r="UPO705" s="121"/>
      <c r="UPP705" s="121"/>
      <c r="UPQ705" s="121"/>
      <c r="UPR705" s="121"/>
      <c r="UPS705" s="121"/>
      <c r="UPT705" s="121"/>
      <c r="UPU705" s="121"/>
      <c r="UPV705" s="121"/>
      <c r="UPW705" s="121"/>
      <c r="UPX705" s="121"/>
      <c r="UPY705" s="121"/>
      <c r="UPZ705" s="121"/>
      <c r="UQA705" s="121"/>
      <c r="UQB705" s="121"/>
      <c r="UQC705" s="121"/>
      <c r="UQD705" s="121"/>
      <c r="UQE705" s="121"/>
      <c r="UQF705" s="121"/>
      <c r="UQG705" s="121"/>
      <c r="UQH705" s="121"/>
      <c r="UQI705" s="121"/>
      <c r="UQJ705" s="121"/>
      <c r="UQK705" s="121"/>
      <c r="UQL705" s="121"/>
      <c r="UQM705" s="121"/>
      <c r="UQN705" s="121"/>
      <c r="UQO705" s="121"/>
      <c r="UQP705" s="121"/>
      <c r="UQQ705" s="121"/>
      <c r="UQR705" s="121"/>
      <c r="UQS705" s="121"/>
      <c r="UQT705" s="121"/>
      <c r="UQU705" s="121"/>
      <c r="UQV705" s="121"/>
      <c r="UQW705" s="121"/>
      <c r="UQX705" s="121"/>
      <c r="UQY705" s="121"/>
      <c r="UQZ705" s="121"/>
      <c r="URA705" s="121"/>
      <c r="URB705" s="121"/>
      <c r="URC705" s="121"/>
      <c r="URD705" s="121"/>
      <c r="URE705" s="121"/>
      <c r="URF705" s="121"/>
      <c r="URG705" s="121"/>
      <c r="URH705" s="121"/>
      <c r="URI705" s="121"/>
      <c r="URJ705" s="121"/>
      <c r="URK705" s="121"/>
      <c r="URL705" s="121"/>
      <c r="URM705" s="121"/>
      <c r="URN705" s="121"/>
      <c r="URO705" s="121"/>
      <c r="URP705" s="121"/>
      <c r="URQ705" s="121"/>
      <c r="URR705" s="121"/>
      <c r="URS705" s="121"/>
      <c r="URT705" s="121"/>
      <c r="URU705" s="121"/>
      <c r="URV705" s="121"/>
      <c r="URW705" s="121"/>
      <c r="URX705" s="121"/>
      <c r="URY705" s="121"/>
      <c r="URZ705" s="121"/>
      <c r="USA705" s="121"/>
      <c r="USB705" s="121"/>
      <c r="USC705" s="121"/>
      <c r="USD705" s="121"/>
      <c r="USE705" s="121"/>
      <c r="USF705" s="121"/>
      <c r="USG705" s="121"/>
      <c r="USH705" s="121"/>
      <c r="USI705" s="121"/>
      <c r="USJ705" s="121"/>
      <c r="USK705" s="121"/>
      <c r="USL705" s="121"/>
      <c r="USM705" s="121"/>
      <c r="USN705" s="121"/>
      <c r="USO705" s="121"/>
      <c r="USP705" s="121"/>
      <c r="USQ705" s="121"/>
      <c r="USR705" s="121"/>
      <c r="USS705" s="121"/>
      <c r="UST705" s="121"/>
      <c r="USU705" s="121"/>
      <c r="USV705" s="121"/>
      <c r="USW705" s="121"/>
      <c r="USX705" s="121"/>
      <c r="USY705" s="121"/>
      <c r="USZ705" s="121"/>
      <c r="UTA705" s="121"/>
      <c r="UTB705" s="121"/>
      <c r="UTC705" s="121"/>
      <c r="UTD705" s="121"/>
      <c r="UTE705" s="121"/>
      <c r="UTF705" s="121"/>
      <c r="UTG705" s="121"/>
      <c r="UTH705" s="121"/>
      <c r="UTI705" s="121"/>
      <c r="UTJ705" s="121"/>
      <c r="UTK705" s="121"/>
      <c r="UTL705" s="121"/>
      <c r="UTM705" s="121"/>
      <c r="UTN705" s="121"/>
      <c r="UTO705" s="121"/>
      <c r="UTP705" s="121"/>
      <c r="UTQ705" s="121"/>
      <c r="UTR705" s="121"/>
      <c r="UTS705" s="121"/>
      <c r="UTT705" s="121"/>
      <c r="UTU705" s="121"/>
      <c r="UTV705" s="121"/>
      <c r="UTW705" s="121"/>
      <c r="UTX705" s="121"/>
      <c r="UTY705" s="121"/>
      <c r="UTZ705" s="121"/>
      <c r="UUA705" s="121"/>
      <c r="UUB705" s="121"/>
      <c r="UUC705" s="121"/>
      <c r="UUD705" s="121"/>
      <c r="UUE705" s="121"/>
      <c r="UUF705" s="121"/>
      <c r="UUG705" s="121"/>
      <c r="UUH705" s="121"/>
      <c r="UUI705" s="121"/>
      <c r="UUJ705" s="121"/>
      <c r="UUK705" s="121"/>
      <c r="UUL705" s="121"/>
      <c r="UUM705" s="121"/>
      <c r="UUN705" s="121"/>
      <c r="UUO705" s="121"/>
      <c r="UUP705" s="121"/>
      <c r="UUQ705" s="121"/>
      <c r="UUR705" s="121"/>
      <c r="UUS705" s="121"/>
      <c r="UUT705" s="121"/>
      <c r="UUU705" s="121"/>
      <c r="UUV705" s="121"/>
      <c r="UUW705" s="121"/>
      <c r="UUX705" s="121"/>
      <c r="UUY705" s="121"/>
      <c r="UUZ705" s="121"/>
      <c r="UVA705" s="121"/>
      <c r="UVB705" s="121"/>
      <c r="UVC705" s="121"/>
      <c r="UVD705" s="121"/>
      <c r="UVE705" s="121"/>
      <c r="UVF705" s="121"/>
      <c r="UVG705" s="121"/>
      <c r="UVH705" s="121"/>
      <c r="UVI705" s="121"/>
      <c r="UVJ705" s="121"/>
      <c r="UVK705" s="121"/>
      <c r="UVL705" s="121"/>
      <c r="UVM705" s="121"/>
      <c r="UVN705" s="121"/>
      <c r="UVO705" s="121"/>
      <c r="UVP705" s="121"/>
      <c r="UVQ705" s="121"/>
      <c r="UVR705" s="121"/>
      <c r="UVS705" s="121"/>
      <c r="UVT705" s="121"/>
      <c r="UVU705" s="121"/>
      <c r="UVV705" s="121"/>
      <c r="UVW705" s="121"/>
      <c r="UVX705" s="121"/>
      <c r="UVY705" s="121"/>
      <c r="UVZ705" s="121"/>
      <c r="UWA705" s="121"/>
      <c r="UWB705" s="121"/>
      <c r="UWC705" s="121"/>
      <c r="UWD705" s="121"/>
      <c r="UWE705" s="121"/>
      <c r="UWF705" s="121"/>
      <c r="UWG705" s="121"/>
      <c r="UWH705" s="121"/>
      <c r="UWI705" s="121"/>
      <c r="UWJ705" s="121"/>
      <c r="UWK705" s="121"/>
      <c r="UWL705" s="121"/>
      <c r="UWM705" s="121"/>
      <c r="UWN705" s="121"/>
      <c r="UWO705" s="121"/>
      <c r="UWP705" s="121"/>
      <c r="UWQ705" s="121"/>
      <c r="UWR705" s="121"/>
      <c r="UWS705" s="121"/>
      <c r="UWT705" s="121"/>
      <c r="UWU705" s="121"/>
      <c r="UWV705" s="121"/>
      <c r="UWW705" s="121"/>
      <c r="UWX705" s="121"/>
      <c r="UWY705" s="121"/>
      <c r="UWZ705" s="121"/>
      <c r="UXA705" s="121"/>
      <c r="UXB705" s="121"/>
      <c r="UXC705" s="121"/>
      <c r="UXD705" s="121"/>
      <c r="UXE705" s="121"/>
      <c r="UXF705" s="121"/>
      <c r="UXG705" s="121"/>
      <c r="UXH705" s="121"/>
      <c r="UXI705" s="121"/>
      <c r="UXJ705" s="121"/>
      <c r="UXK705" s="121"/>
      <c r="UXL705" s="121"/>
      <c r="UXM705" s="121"/>
      <c r="UXN705" s="121"/>
      <c r="UXO705" s="121"/>
      <c r="UXP705" s="121"/>
      <c r="UXQ705" s="121"/>
      <c r="UXR705" s="121"/>
      <c r="UXS705" s="121"/>
      <c r="UXT705" s="121"/>
      <c r="UXU705" s="121"/>
      <c r="UXV705" s="121"/>
      <c r="UXW705" s="121"/>
      <c r="UXX705" s="121"/>
      <c r="UXY705" s="121"/>
      <c r="UXZ705" s="121"/>
      <c r="UYA705" s="121"/>
      <c r="UYB705" s="121"/>
      <c r="UYC705" s="121"/>
      <c r="UYD705" s="121"/>
      <c r="UYE705" s="121"/>
      <c r="UYF705" s="121"/>
      <c r="UYG705" s="121"/>
      <c r="UYH705" s="121"/>
      <c r="UYI705" s="121"/>
      <c r="UYJ705" s="121"/>
      <c r="UYK705" s="121"/>
      <c r="UYL705" s="121"/>
      <c r="UYM705" s="121"/>
      <c r="UYN705" s="121"/>
      <c r="UYO705" s="121"/>
      <c r="UYP705" s="121"/>
      <c r="UYQ705" s="121"/>
      <c r="UYR705" s="121"/>
      <c r="UYS705" s="121"/>
      <c r="UYT705" s="121"/>
      <c r="UYU705" s="121"/>
      <c r="UYV705" s="121"/>
      <c r="UYW705" s="121"/>
      <c r="UYX705" s="121"/>
      <c r="UYY705" s="121"/>
      <c r="UYZ705" s="121"/>
      <c r="UZA705" s="121"/>
      <c r="UZB705" s="121"/>
      <c r="UZC705" s="121"/>
      <c r="UZD705" s="121"/>
      <c r="UZE705" s="121"/>
      <c r="UZF705" s="121"/>
      <c r="UZG705" s="121"/>
      <c r="UZH705" s="121"/>
      <c r="UZI705" s="121"/>
      <c r="UZJ705" s="121"/>
      <c r="UZK705" s="121"/>
      <c r="UZL705" s="121"/>
      <c r="UZM705" s="121"/>
      <c r="UZN705" s="121"/>
      <c r="UZO705" s="121"/>
      <c r="UZP705" s="121"/>
      <c r="UZQ705" s="121"/>
      <c r="UZR705" s="121"/>
      <c r="UZS705" s="121"/>
      <c r="UZT705" s="121"/>
      <c r="UZU705" s="121"/>
      <c r="UZV705" s="121"/>
      <c r="UZW705" s="121"/>
      <c r="UZX705" s="121"/>
      <c r="UZY705" s="121"/>
      <c r="UZZ705" s="121"/>
      <c r="VAA705" s="121"/>
      <c r="VAB705" s="121"/>
      <c r="VAC705" s="121"/>
      <c r="VAD705" s="121"/>
      <c r="VAE705" s="121"/>
      <c r="VAF705" s="121"/>
      <c r="VAG705" s="121"/>
      <c r="VAH705" s="121"/>
      <c r="VAI705" s="121"/>
      <c r="VAJ705" s="121"/>
      <c r="VAK705" s="121"/>
      <c r="VAL705" s="121"/>
      <c r="VAM705" s="121"/>
      <c r="VAN705" s="121"/>
      <c r="VAO705" s="121"/>
      <c r="VAP705" s="121"/>
      <c r="VAQ705" s="121"/>
      <c r="VAR705" s="121"/>
      <c r="VAS705" s="121"/>
      <c r="VAT705" s="121"/>
      <c r="VAU705" s="121"/>
      <c r="VAV705" s="121"/>
      <c r="VAW705" s="121"/>
      <c r="VAX705" s="121"/>
      <c r="VAY705" s="121"/>
      <c r="VAZ705" s="121"/>
      <c r="VBA705" s="121"/>
      <c r="VBB705" s="121"/>
      <c r="VBC705" s="121"/>
      <c r="VBD705" s="121"/>
      <c r="VBE705" s="121"/>
      <c r="VBF705" s="121"/>
      <c r="VBG705" s="121"/>
      <c r="VBH705" s="121"/>
      <c r="VBI705" s="121"/>
      <c r="VBJ705" s="121"/>
      <c r="VBK705" s="121"/>
      <c r="VBL705" s="121"/>
      <c r="VBM705" s="121"/>
      <c r="VBN705" s="121"/>
      <c r="VBO705" s="121"/>
      <c r="VBP705" s="121"/>
      <c r="VBQ705" s="121"/>
      <c r="VBR705" s="121"/>
      <c r="VBS705" s="121"/>
      <c r="VBT705" s="121"/>
      <c r="VBU705" s="121"/>
      <c r="VBV705" s="121"/>
      <c r="VBW705" s="121"/>
      <c r="VBX705" s="121"/>
      <c r="VBY705" s="121"/>
      <c r="VBZ705" s="121"/>
      <c r="VCA705" s="121"/>
      <c r="VCB705" s="121"/>
      <c r="VCC705" s="121"/>
      <c r="VCD705" s="121"/>
      <c r="VCE705" s="121"/>
      <c r="VCF705" s="121"/>
      <c r="VCG705" s="121"/>
      <c r="VCH705" s="121"/>
      <c r="VCI705" s="121"/>
      <c r="VCJ705" s="121"/>
      <c r="VCK705" s="121"/>
      <c r="VCL705" s="121"/>
      <c r="VCM705" s="121"/>
      <c r="VCN705" s="121"/>
      <c r="VCO705" s="121"/>
      <c r="VCP705" s="121"/>
      <c r="VCQ705" s="121"/>
      <c r="VCR705" s="121"/>
      <c r="VCS705" s="121"/>
      <c r="VCT705" s="121"/>
      <c r="VCU705" s="121"/>
      <c r="VCV705" s="121"/>
      <c r="VCW705" s="121"/>
      <c r="VCX705" s="121"/>
      <c r="VCY705" s="121"/>
      <c r="VCZ705" s="121"/>
      <c r="VDA705" s="121"/>
      <c r="VDB705" s="121"/>
      <c r="VDC705" s="121"/>
      <c r="VDD705" s="121"/>
      <c r="VDE705" s="121"/>
      <c r="VDF705" s="121"/>
      <c r="VDG705" s="121"/>
      <c r="VDH705" s="121"/>
      <c r="VDI705" s="121"/>
      <c r="VDJ705" s="121"/>
      <c r="VDK705" s="121"/>
      <c r="VDL705" s="121"/>
      <c r="VDM705" s="121"/>
      <c r="VDN705" s="121"/>
      <c r="VDO705" s="121"/>
      <c r="VDP705" s="121"/>
      <c r="VDQ705" s="121"/>
      <c r="VDR705" s="121"/>
      <c r="VDS705" s="121"/>
      <c r="VDT705" s="121"/>
      <c r="VDU705" s="121"/>
      <c r="VDV705" s="121"/>
      <c r="VDW705" s="121"/>
      <c r="VDX705" s="121"/>
      <c r="VDY705" s="121"/>
      <c r="VDZ705" s="121"/>
      <c r="VEA705" s="121"/>
      <c r="VEB705" s="121"/>
      <c r="VEC705" s="121"/>
      <c r="VED705" s="121"/>
      <c r="VEE705" s="121"/>
      <c r="VEF705" s="121"/>
      <c r="VEG705" s="121"/>
      <c r="VEH705" s="121"/>
      <c r="VEI705" s="121"/>
      <c r="VEJ705" s="121"/>
      <c r="VEK705" s="121"/>
      <c r="VEL705" s="121"/>
      <c r="VEM705" s="121"/>
      <c r="VEN705" s="121"/>
      <c r="VEO705" s="121"/>
      <c r="VEP705" s="121"/>
      <c r="VEQ705" s="121"/>
      <c r="VER705" s="121"/>
      <c r="VES705" s="121"/>
      <c r="VET705" s="121"/>
      <c r="VEU705" s="121"/>
      <c r="VEV705" s="121"/>
      <c r="VEW705" s="121"/>
      <c r="VEX705" s="121"/>
      <c r="VEY705" s="121"/>
      <c r="VEZ705" s="121"/>
      <c r="VFA705" s="121"/>
      <c r="VFB705" s="121"/>
      <c r="VFC705" s="121"/>
      <c r="VFD705" s="121"/>
      <c r="VFE705" s="121"/>
      <c r="VFF705" s="121"/>
      <c r="VFG705" s="121"/>
      <c r="VFH705" s="121"/>
      <c r="VFI705" s="121"/>
      <c r="VFJ705" s="121"/>
      <c r="VFK705" s="121"/>
      <c r="VFL705" s="121"/>
      <c r="VFM705" s="121"/>
      <c r="VFN705" s="121"/>
      <c r="VFO705" s="121"/>
      <c r="VFP705" s="121"/>
      <c r="VFQ705" s="121"/>
      <c r="VFR705" s="121"/>
      <c r="VFS705" s="121"/>
      <c r="VFT705" s="121"/>
      <c r="VFU705" s="121"/>
      <c r="VFV705" s="121"/>
      <c r="VFW705" s="121"/>
      <c r="VFX705" s="121"/>
      <c r="VFY705" s="121"/>
      <c r="VFZ705" s="121"/>
      <c r="VGA705" s="121"/>
      <c r="VGB705" s="121"/>
      <c r="VGC705" s="121"/>
      <c r="VGD705" s="121"/>
      <c r="VGE705" s="121"/>
      <c r="VGF705" s="121"/>
      <c r="VGG705" s="121"/>
      <c r="VGH705" s="121"/>
      <c r="VGI705" s="121"/>
      <c r="VGJ705" s="121"/>
      <c r="VGK705" s="121"/>
      <c r="VGL705" s="121"/>
      <c r="VGM705" s="121"/>
      <c r="VGN705" s="121"/>
      <c r="VGO705" s="121"/>
      <c r="VGP705" s="121"/>
      <c r="VGQ705" s="121"/>
      <c r="VGR705" s="121"/>
      <c r="VGS705" s="121"/>
      <c r="VGT705" s="121"/>
      <c r="VGU705" s="121"/>
      <c r="VGV705" s="121"/>
      <c r="VGW705" s="121"/>
      <c r="VGX705" s="121"/>
      <c r="VGY705" s="121"/>
      <c r="VGZ705" s="121"/>
      <c r="VHA705" s="121"/>
      <c r="VHB705" s="121"/>
      <c r="VHC705" s="121"/>
      <c r="VHD705" s="121"/>
      <c r="VHE705" s="121"/>
      <c r="VHF705" s="121"/>
      <c r="VHG705" s="121"/>
      <c r="VHH705" s="121"/>
      <c r="VHI705" s="121"/>
      <c r="VHJ705" s="121"/>
      <c r="VHK705" s="121"/>
      <c r="VHL705" s="121"/>
      <c r="VHM705" s="121"/>
      <c r="VHN705" s="121"/>
      <c r="VHO705" s="121"/>
      <c r="VHP705" s="121"/>
      <c r="VHQ705" s="121"/>
      <c r="VHR705" s="121"/>
      <c r="VHS705" s="121"/>
      <c r="VHT705" s="121"/>
      <c r="VHU705" s="121"/>
      <c r="VHV705" s="121"/>
      <c r="VHW705" s="121"/>
      <c r="VHX705" s="121"/>
      <c r="VHY705" s="121"/>
      <c r="VHZ705" s="121"/>
      <c r="VIA705" s="121"/>
      <c r="VIB705" s="121"/>
      <c r="VIC705" s="121"/>
      <c r="VID705" s="121"/>
      <c r="VIE705" s="121"/>
      <c r="VIF705" s="121"/>
      <c r="VIG705" s="121"/>
      <c r="VIH705" s="121"/>
      <c r="VII705" s="121"/>
      <c r="VIJ705" s="121"/>
      <c r="VIK705" s="121"/>
      <c r="VIL705" s="121"/>
      <c r="VIM705" s="121"/>
      <c r="VIN705" s="121"/>
      <c r="VIO705" s="121"/>
      <c r="VIP705" s="121"/>
      <c r="VIQ705" s="121"/>
      <c r="VIR705" s="121"/>
      <c r="VIS705" s="121"/>
      <c r="VIT705" s="121"/>
      <c r="VIU705" s="121"/>
      <c r="VIV705" s="121"/>
      <c r="VIW705" s="121"/>
      <c r="VIX705" s="121"/>
      <c r="VIY705" s="121"/>
      <c r="VIZ705" s="121"/>
      <c r="VJA705" s="121"/>
      <c r="VJB705" s="121"/>
      <c r="VJC705" s="121"/>
      <c r="VJD705" s="121"/>
      <c r="VJE705" s="121"/>
      <c r="VJF705" s="121"/>
      <c r="VJG705" s="121"/>
      <c r="VJH705" s="121"/>
      <c r="VJI705" s="121"/>
      <c r="VJJ705" s="121"/>
      <c r="VJK705" s="121"/>
      <c r="VJL705" s="121"/>
      <c r="VJM705" s="121"/>
      <c r="VJN705" s="121"/>
      <c r="VJO705" s="121"/>
      <c r="VJP705" s="121"/>
      <c r="VJQ705" s="121"/>
      <c r="VJR705" s="121"/>
      <c r="VJS705" s="121"/>
      <c r="VJT705" s="121"/>
      <c r="VJU705" s="121"/>
      <c r="VJV705" s="121"/>
      <c r="VJW705" s="121"/>
      <c r="VJX705" s="121"/>
      <c r="VJY705" s="121"/>
      <c r="VJZ705" s="121"/>
      <c r="VKA705" s="121"/>
      <c r="VKB705" s="121"/>
      <c r="VKC705" s="121"/>
      <c r="VKD705" s="121"/>
      <c r="VKE705" s="121"/>
      <c r="VKF705" s="121"/>
      <c r="VKG705" s="121"/>
      <c r="VKH705" s="121"/>
      <c r="VKI705" s="121"/>
      <c r="VKJ705" s="121"/>
      <c r="VKK705" s="121"/>
      <c r="VKL705" s="121"/>
      <c r="VKM705" s="121"/>
      <c r="VKN705" s="121"/>
      <c r="VKO705" s="121"/>
      <c r="VKP705" s="121"/>
      <c r="VKQ705" s="121"/>
      <c r="VKR705" s="121"/>
      <c r="VKS705" s="121"/>
      <c r="VKT705" s="121"/>
      <c r="VKU705" s="121"/>
      <c r="VKV705" s="121"/>
      <c r="VKW705" s="121"/>
      <c r="VKX705" s="121"/>
      <c r="VKY705" s="121"/>
      <c r="VKZ705" s="121"/>
      <c r="VLA705" s="121"/>
      <c r="VLB705" s="121"/>
      <c r="VLC705" s="121"/>
      <c r="VLD705" s="121"/>
      <c r="VLE705" s="121"/>
      <c r="VLF705" s="121"/>
      <c r="VLG705" s="121"/>
      <c r="VLH705" s="121"/>
      <c r="VLI705" s="121"/>
      <c r="VLJ705" s="121"/>
      <c r="VLK705" s="121"/>
      <c r="VLL705" s="121"/>
      <c r="VLM705" s="121"/>
      <c r="VLN705" s="121"/>
      <c r="VLO705" s="121"/>
      <c r="VLP705" s="121"/>
      <c r="VLQ705" s="121"/>
      <c r="VLR705" s="121"/>
      <c r="VLS705" s="121"/>
      <c r="VLT705" s="121"/>
      <c r="VLU705" s="121"/>
      <c r="VLV705" s="121"/>
      <c r="VLW705" s="121"/>
      <c r="VLX705" s="121"/>
      <c r="VLY705" s="121"/>
      <c r="VLZ705" s="121"/>
      <c r="VMA705" s="121"/>
      <c r="VMB705" s="121"/>
      <c r="VMC705" s="121"/>
      <c r="VMD705" s="121"/>
      <c r="VME705" s="121"/>
      <c r="VMF705" s="121"/>
      <c r="VMG705" s="121"/>
      <c r="VMH705" s="121"/>
      <c r="VMI705" s="121"/>
      <c r="VMJ705" s="121"/>
      <c r="VMK705" s="121"/>
      <c r="VML705" s="121"/>
      <c r="VMM705" s="121"/>
      <c r="VMN705" s="121"/>
      <c r="VMO705" s="121"/>
      <c r="VMP705" s="121"/>
      <c r="VMQ705" s="121"/>
      <c r="VMR705" s="121"/>
      <c r="VMS705" s="121"/>
      <c r="VMT705" s="121"/>
      <c r="VMU705" s="121"/>
      <c r="VMV705" s="121"/>
      <c r="VMW705" s="121"/>
      <c r="VMX705" s="121"/>
      <c r="VMY705" s="121"/>
      <c r="VMZ705" s="121"/>
      <c r="VNA705" s="121"/>
      <c r="VNB705" s="121"/>
      <c r="VNC705" s="121"/>
      <c r="VND705" s="121"/>
      <c r="VNE705" s="121"/>
      <c r="VNF705" s="121"/>
      <c r="VNG705" s="121"/>
      <c r="VNH705" s="121"/>
      <c r="VNI705" s="121"/>
      <c r="VNJ705" s="121"/>
      <c r="VNK705" s="121"/>
      <c r="VNL705" s="121"/>
      <c r="VNM705" s="121"/>
      <c r="VNN705" s="121"/>
      <c r="VNO705" s="121"/>
      <c r="VNP705" s="121"/>
      <c r="VNQ705" s="121"/>
      <c r="VNR705" s="121"/>
      <c r="VNS705" s="121"/>
      <c r="VNT705" s="121"/>
      <c r="VNU705" s="121"/>
      <c r="VNV705" s="121"/>
      <c r="VNW705" s="121"/>
      <c r="VNX705" s="121"/>
      <c r="VNY705" s="121"/>
      <c r="VNZ705" s="121"/>
      <c r="VOA705" s="121"/>
      <c r="VOB705" s="121"/>
      <c r="VOC705" s="121"/>
      <c r="VOD705" s="121"/>
      <c r="VOE705" s="121"/>
      <c r="VOF705" s="121"/>
      <c r="VOG705" s="121"/>
      <c r="VOH705" s="121"/>
      <c r="VOI705" s="121"/>
      <c r="VOJ705" s="121"/>
      <c r="VOK705" s="121"/>
      <c r="VOL705" s="121"/>
      <c r="VOM705" s="121"/>
      <c r="VON705" s="121"/>
      <c r="VOO705" s="121"/>
      <c r="VOP705" s="121"/>
      <c r="VOQ705" s="121"/>
      <c r="VOR705" s="121"/>
      <c r="VOS705" s="121"/>
      <c r="VOT705" s="121"/>
      <c r="VOU705" s="121"/>
      <c r="VOV705" s="121"/>
      <c r="VOW705" s="121"/>
      <c r="VOX705" s="121"/>
      <c r="VOY705" s="121"/>
      <c r="VOZ705" s="121"/>
      <c r="VPA705" s="121"/>
      <c r="VPB705" s="121"/>
      <c r="VPC705" s="121"/>
      <c r="VPD705" s="121"/>
      <c r="VPE705" s="121"/>
      <c r="VPF705" s="121"/>
      <c r="VPG705" s="121"/>
      <c r="VPH705" s="121"/>
      <c r="VPI705" s="121"/>
      <c r="VPJ705" s="121"/>
      <c r="VPK705" s="121"/>
      <c r="VPL705" s="121"/>
      <c r="VPM705" s="121"/>
      <c r="VPN705" s="121"/>
      <c r="VPO705" s="121"/>
      <c r="VPP705" s="121"/>
      <c r="VPQ705" s="121"/>
      <c r="VPR705" s="121"/>
      <c r="VPS705" s="121"/>
      <c r="VPT705" s="121"/>
      <c r="VPU705" s="121"/>
      <c r="VPV705" s="121"/>
      <c r="VPW705" s="121"/>
      <c r="VPX705" s="121"/>
      <c r="VPY705" s="121"/>
      <c r="VPZ705" s="121"/>
      <c r="VQA705" s="121"/>
      <c r="VQB705" s="121"/>
      <c r="VQC705" s="121"/>
      <c r="VQD705" s="121"/>
      <c r="VQE705" s="121"/>
      <c r="VQF705" s="121"/>
      <c r="VQG705" s="121"/>
      <c r="VQH705" s="121"/>
      <c r="VQI705" s="121"/>
      <c r="VQJ705" s="121"/>
      <c r="VQK705" s="121"/>
      <c r="VQL705" s="121"/>
      <c r="VQM705" s="121"/>
      <c r="VQN705" s="121"/>
      <c r="VQO705" s="121"/>
      <c r="VQP705" s="121"/>
      <c r="VQQ705" s="121"/>
      <c r="VQR705" s="121"/>
      <c r="VQS705" s="121"/>
      <c r="VQT705" s="121"/>
      <c r="VQU705" s="121"/>
      <c r="VQV705" s="121"/>
      <c r="VQW705" s="121"/>
      <c r="VQX705" s="121"/>
      <c r="VQY705" s="121"/>
      <c r="VQZ705" s="121"/>
      <c r="VRA705" s="121"/>
      <c r="VRB705" s="121"/>
      <c r="VRC705" s="121"/>
      <c r="VRD705" s="121"/>
      <c r="VRE705" s="121"/>
      <c r="VRF705" s="121"/>
      <c r="VRG705" s="121"/>
      <c r="VRH705" s="121"/>
      <c r="VRI705" s="121"/>
      <c r="VRJ705" s="121"/>
      <c r="VRK705" s="121"/>
      <c r="VRL705" s="121"/>
      <c r="VRM705" s="121"/>
      <c r="VRN705" s="121"/>
      <c r="VRO705" s="121"/>
      <c r="VRP705" s="121"/>
      <c r="VRQ705" s="121"/>
      <c r="VRR705" s="121"/>
      <c r="VRS705" s="121"/>
      <c r="VRT705" s="121"/>
      <c r="VRU705" s="121"/>
      <c r="VRV705" s="121"/>
      <c r="VRW705" s="121"/>
      <c r="VRX705" s="121"/>
      <c r="VRY705" s="121"/>
      <c r="VRZ705" s="121"/>
      <c r="VSA705" s="121"/>
      <c r="VSB705" s="121"/>
      <c r="VSC705" s="121"/>
      <c r="VSD705" s="121"/>
      <c r="VSE705" s="121"/>
      <c r="VSF705" s="121"/>
      <c r="VSG705" s="121"/>
      <c r="VSH705" s="121"/>
      <c r="VSI705" s="121"/>
      <c r="VSJ705" s="121"/>
      <c r="VSK705" s="121"/>
      <c r="VSL705" s="121"/>
      <c r="VSM705" s="121"/>
      <c r="VSN705" s="121"/>
      <c r="VSO705" s="121"/>
      <c r="VSP705" s="121"/>
      <c r="VSQ705" s="121"/>
      <c r="VSR705" s="121"/>
      <c r="VSS705" s="121"/>
      <c r="VST705" s="121"/>
      <c r="VSU705" s="121"/>
      <c r="VSV705" s="121"/>
      <c r="VSW705" s="121"/>
      <c r="VSX705" s="121"/>
      <c r="VSY705" s="121"/>
      <c r="VSZ705" s="121"/>
      <c r="VTA705" s="121"/>
      <c r="VTB705" s="121"/>
      <c r="VTC705" s="121"/>
      <c r="VTD705" s="121"/>
      <c r="VTE705" s="121"/>
      <c r="VTF705" s="121"/>
      <c r="VTG705" s="121"/>
      <c r="VTH705" s="121"/>
      <c r="VTI705" s="121"/>
      <c r="VTJ705" s="121"/>
      <c r="VTK705" s="121"/>
      <c r="VTL705" s="121"/>
      <c r="VTM705" s="121"/>
      <c r="VTN705" s="121"/>
      <c r="VTO705" s="121"/>
      <c r="VTP705" s="121"/>
      <c r="VTQ705" s="121"/>
      <c r="VTR705" s="121"/>
      <c r="VTS705" s="121"/>
      <c r="VTT705" s="121"/>
      <c r="VTU705" s="121"/>
      <c r="VTV705" s="121"/>
      <c r="VTW705" s="121"/>
      <c r="VTX705" s="121"/>
      <c r="VTY705" s="121"/>
      <c r="VTZ705" s="121"/>
      <c r="VUA705" s="121"/>
      <c r="VUB705" s="121"/>
      <c r="VUC705" s="121"/>
      <c r="VUD705" s="121"/>
      <c r="VUE705" s="121"/>
      <c r="VUF705" s="121"/>
      <c r="VUG705" s="121"/>
      <c r="VUH705" s="121"/>
      <c r="VUI705" s="121"/>
      <c r="VUJ705" s="121"/>
      <c r="VUK705" s="121"/>
      <c r="VUL705" s="121"/>
      <c r="VUM705" s="121"/>
      <c r="VUN705" s="121"/>
      <c r="VUO705" s="121"/>
      <c r="VUP705" s="121"/>
      <c r="VUQ705" s="121"/>
      <c r="VUR705" s="121"/>
      <c r="VUS705" s="121"/>
      <c r="VUT705" s="121"/>
      <c r="VUU705" s="121"/>
      <c r="VUV705" s="121"/>
      <c r="VUW705" s="121"/>
      <c r="VUX705" s="121"/>
      <c r="VUY705" s="121"/>
      <c r="VUZ705" s="121"/>
      <c r="VVA705" s="121"/>
      <c r="VVB705" s="121"/>
      <c r="VVC705" s="121"/>
      <c r="VVD705" s="121"/>
      <c r="VVE705" s="121"/>
      <c r="VVF705" s="121"/>
      <c r="VVG705" s="121"/>
      <c r="VVH705" s="121"/>
      <c r="VVI705" s="121"/>
      <c r="VVJ705" s="121"/>
      <c r="VVK705" s="121"/>
      <c r="VVL705" s="121"/>
      <c r="VVM705" s="121"/>
      <c r="VVN705" s="121"/>
      <c r="VVO705" s="121"/>
      <c r="VVP705" s="121"/>
      <c r="VVQ705" s="121"/>
      <c r="VVR705" s="121"/>
      <c r="VVS705" s="121"/>
      <c r="VVT705" s="121"/>
      <c r="VVU705" s="121"/>
      <c r="VVV705" s="121"/>
      <c r="VVW705" s="121"/>
      <c r="VVX705" s="121"/>
      <c r="VVY705" s="121"/>
      <c r="VVZ705" s="121"/>
      <c r="VWA705" s="121"/>
      <c r="VWB705" s="121"/>
      <c r="VWC705" s="121"/>
      <c r="VWD705" s="121"/>
      <c r="VWE705" s="121"/>
      <c r="VWF705" s="121"/>
      <c r="VWG705" s="121"/>
      <c r="VWH705" s="121"/>
      <c r="VWI705" s="121"/>
      <c r="VWJ705" s="121"/>
      <c r="VWK705" s="121"/>
      <c r="VWL705" s="121"/>
      <c r="VWM705" s="121"/>
      <c r="VWN705" s="121"/>
      <c r="VWO705" s="121"/>
      <c r="VWP705" s="121"/>
      <c r="VWQ705" s="121"/>
      <c r="VWR705" s="121"/>
      <c r="VWS705" s="121"/>
      <c r="VWT705" s="121"/>
      <c r="VWU705" s="121"/>
      <c r="VWV705" s="121"/>
      <c r="VWW705" s="121"/>
      <c r="VWX705" s="121"/>
      <c r="VWY705" s="121"/>
      <c r="VWZ705" s="121"/>
      <c r="VXA705" s="121"/>
      <c r="VXB705" s="121"/>
      <c r="VXC705" s="121"/>
      <c r="VXD705" s="121"/>
      <c r="VXE705" s="121"/>
      <c r="VXF705" s="121"/>
      <c r="VXG705" s="121"/>
      <c r="VXH705" s="121"/>
      <c r="VXI705" s="121"/>
      <c r="VXJ705" s="121"/>
      <c r="VXK705" s="121"/>
      <c r="VXL705" s="121"/>
      <c r="VXM705" s="121"/>
      <c r="VXN705" s="121"/>
      <c r="VXO705" s="121"/>
      <c r="VXP705" s="121"/>
      <c r="VXQ705" s="121"/>
      <c r="VXR705" s="121"/>
      <c r="VXS705" s="121"/>
      <c r="VXT705" s="121"/>
      <c r="VXU705" s="121"/>
      <c r="VXV705" s="121"/>
      <c r="VXW705" s="121"/>
      <c r="VXX705" s="121"/>
      <c r="VXY705" s="121"/>
      <c r="VXZ705" s="121"/>
      <c r="VYA705" s="121"/>
      <c r="VYB705" s="121"/>
      <c r="VYC705" s="121"/>
      <c r="VYD705" s="121"/>
      <c r="VYE705" s="121"/>
      <c r="VYF705" s="121"/>
      <c r="VYG705" s="121"/>
      <c r="VYH705" s="121"/>
      <c r="VYI705" s="121"/>
      <c r="VYJ705" s="121"/>
      <c r="VYK705" s="121"/>
      <c r="VYL705" s="121"/>
      <c r="VYM705" s="121"/>
      <c r="VYN705" s="121"/>
      <c r="VYO705" s="121"/>
      <c r="VYP705" s="121"/>
      <c r="VYQ705" s="121"/>
      <c r="VYR705" s="121"/>
      <c r="VYS705" s="121"/>
      <c r="VYT705" s="121"/>
      <c r="VYU705" s="121"/>
      <c r="VYV705" s="121"/>
      <c r="VYW705" s="121"/>
      <c r="VYX705" s="121"/>
      <c r="VYY705" s="121"/>
      <c r="VYZ705" s="121"/>
      <c r="VZA705" s="121"/>
      <c r="VZB705" s="121"/>
      <c r="VZC705" s="121"/>
      <c r="VZD705" s="121"/>
      <c r="VZE705" s="121"/>
      <c r="VZF705" s="121"/>
      <c r="VZG705" s="121"/>
      <c r="VZH705" s="121"/>
      <c r="VZI705" s="121"/>
      <c r="VZJ705" s="121"/>
      <c r="VZK705" s="121"/>
      <c r="VZL705" s="121"/>
      <c r="VZM705" s="121"/>
      <c r="VZN705" s="121"/>
      <c r="VZO705" s="121"/>
      <c r="VZP705" s="121"/>
      <c r="VZQ705" s="121"/>
      <c r="VZR705" s="121"/>
      <c r="VZS705" s="121"/>
      <c r="VZT705" s="121"/>
      <c r="VZU705" s="121"/>
      <c r="VZV705" s="121"/>
      <c r="VZW705" s="121"/>
      <c r="VZX705" s="121"/>
      <c r="VZY705" s="121"/>
      <c r="VZZ705" s="121"/>
      <c r="WAA705" s="121"/>
      <c r="WAB705" s="121"/>
      <c r="WAC705" s="121"/>
      <c r="WAD705" s="121"/>
      <c r="WAE705" s="121"/>
      <c r="WAF705" s="121"/>
      <c r="WAG705" s="121"/>
      <c r="WAH705" s="121"/>
      <c r="WAI705" s="121"/>
      <c r="WAJ705" s="121"/>
      <c r="WAK705" s="121"/>
      <c r="WAL705" s="121"/>
      <c r="WAM705" s="121"/>
      <c r="WAN705" s="121"/>
      <c r="WAO705" s="121"/>
      <c r="WAP705" s="121"/>
      <c r="WAQ705" s="121"/>
      <c r="WAR705" s="121"/>
      <c r="WAS705" s="121"/>
      <c r="WAT705" s="121"/>
      <c r="WAU705" s="121"/>
      <c r="WAV705" s="121"/>
      <c r="WAW705" s="121"/>
      <c r="WAX705" s="121"/>
      <c r="WAY705" s="121"/>
      <c r="WAZ705" s="121"/>
      <c r="WBA705" s="121"/>
      <c r="WBB705" s="121"/>
      <c r="WBC705" s="121"/>
      <c r="WBD705" s="121"/>
      <c r="WBE705" s="121"/>
      <c r="WBF705" s="121"/>
      <c r="WBG705" s="121"/>
      <c r="WBH705" s="121"/>
      <c r="WBI705" s="121"/>
      <c r="WBJ705" s="121"/>
      <c r="WBK705" s="121"/>
      <c r="WBL705" s="121"/>
      <c r="WBM705" s="121"/>
      <c r="WBN705" s="121"/>
      <c r="WBO705" s="121"/>
      <c r="WBP705" s="121"/>
      <c r="WBQ705" s="121"/>
      <c r="WBR705" s="121"/>
      <c r="WBS705" s="121"/>
      <c r="WBT705" s="121"/>
      <c r="WBU705" s="121"/>
      <c r="WBV705" s="121"/>
      <c r="WBW705" s="121"/>
      <c r="WBX705" s="121"/>
      <c r="WBY705" s="121"/>
      <c r="WBZ705" s="121"/>
      <c r="WCA705" s="121"/>
      <c r="WCB705" s="121"/>
      <c r="WCC705" s="121"/>
      <c r="WCD705" s="121"/>
      <c r="WCE705" s="121"/>
      <c r="WCF705" s="121"/>
      <c r="WCG705" s="121"/>
      <c r="WCH705" s="121"/>
      <c r="WCI705" s="121"/>
      <c r="WCJ705" s="121"/>
      <c r="WCK705" s="121"/>
      <c r="WCL705" s="121"/>
      <c r="WCM705" s="121"/>
      <c r="WCN705" s="121"/>
      <c r="WCO705" s="121"/>
      <c r="WCP705" s="121"/>
      <c r="WCQ705" s="121"/>
      <c r="WCR705" s="121"/>
      <c r="WCS705" s="121"/>
      <c r="WCT705" s="121"/>
      <c r="WCU705" s="121"/>
      <c r="WCV705" s="121"/>
      <c r="WCW705" s="121"/>
      <c r="WCX705" s="121"/>
      <c r="WCY705" s="121"/>
      <c r="WCZ705" s="121"/>
      <c r="WDA705" s="121"/>
      <c r="WDB705" s="121"/>
      <c r="WDC705" s="121"/>
      <c r="WDD705" s="121"/>
      <c r="WDE705" s="121"/>
      <c r="WDF705" s="121"/>
      <c r="WDG705" s="121"/>
      <c r="WDH705" s="121"/>
      <c r="WDI705" s="121"/>
      <c r="WDJ705" s="121"/>
      <c r="WDK705" s="121"/>
      <c r="WDL705" s="121"/>
      <c r="WDM705" s="121"/>
      <c r="WDN705" s="121"/>
      <c r="WDO705" s="121"/>
      <c r="WDP705" s="121"/>
      <c r="WDQ705" s="121"/>
      <c r="WDR705" s="121"/>
      <c r="WDS705" s="121"/>
      <c r="WDT705" s="121"/>
      <c r="WDU705" s="121"/>
      <c r="WDV705" s="121"/>
      <c r="WDW705" s="121"/>
      <c r="WDX705" s="121"/>
      <c r="WDY705" s="121"/>
      <c r="WDZ705" s="121"/>
      <c r="WEA705" s="121"/>
      <c r="WEB705" s="121"/>
      <c r="WEC705" s="121"/>
      <c r="WED705" s="121"/>
      <c r="WEE705" s="121"/>
      <c r="WEF705" s="121"/>
      <c r="WEG705" s="121"/>
      <c r="WEH705" s="121"/>
      <c r="WEI705" s="121"/>
      <c r="WEJ705" s="121"/>
      <c r="WEK705" s="121"/>
      <c r="WEL705" s="121"/>
      <c r="WEM705" s="121"/>
      <c r="WEN705" s="121"/>
      <c r="WEO705" s="121"/>
      <c r="WEP705" s="121"/>
      <c r="WEQ705" s="121"/>
      <c r="WER705" s="121"/>
      <c r="WES705" s="121"/>
      <c r="WET705" s="121"/>
      <c r="WEU705" s="121"/>
      <c r="WEV705" s="121"/>
      <c r="WEW705" s="121"/>
      <c r="WEX705" s="121"/>
      <c r="WEY705" s="121"/>
      <c r="WEZ705" s="121"/>
      <c r="WFA705" s="121"/>
      <c r="WFB705" s="121"/>
      <c r="WFC705" s="121"/>
      <c r="WFD705" s="121"/>
      <c r="WFE705" s="121"/>
      <c r="WFF705" s="121"/>
      <c r="WFG705" s="121"/>
      <c r="WFH705" s="121"/>
      <c r="WFI705" s="121"/>
      <c r="WFJ705" s="121"/>
      <c r="WFK705" s="121"/>
      <c r="WFL705" s="121"/>
      <c r="WFM705" s="121"/>
      <c r="WFN705" s="121"/>
      <c r="WFO705" s="121"/>
      <c r="WFP705" s="121"/>
      <c r="WFQ705" s="121"/>
      <c r="WFR705" s="121"/>
      <c r="WFS705" s="121"/>
      <c r="WFT705" s="121"/>
      <c r="WFU705" s="121"/>
      <c r="WFV705" s="121"/>
      <c r="WFW705" s="121"/>
      <c r="WFX705" s="121"/>
      <c r="WFY705" s="121"/>
      <c r="WFZ705" s="121"/>
      <c r="WGA705" s="121"/>
      <c r="WGB705" s="121"/>
      <c r="WGC705" s="121"/>
      <c r="WGD705" s="121"/>
      <c r="WGE705" s="121"/>
      <c r="WGF705" s="121"/>
      <c r="WGG705" s="121"/>
      <c r="WGH705" s="121"/>
      <c r="WGI705" s="121"/>
      <c r="WGJ705" s="121"/>
      <c r="WGK705" s="121"/>
      <c r="WGL705" s="121"/>
      <c r="WGM705" s="121"/>
      <c r="WGN705" s="121"/>
      <c r="WGO705" s="121"/>
      <c r="WGP705" s="121"/>
      <c r="WGQ705" s="121"/>
      <c r="WGR705" s="121"/>
      <c r="WGS705" s="121"/>
      <c r="WGT705" s="121"/>
      <c r="WGU705" s="121"/>
      <c r="WGV705" s="121"/>
      <c r="WGW705" s="121"/>
      <c r="WGX705" s="121"/>
      <c r="WGY705" s="121"/>
      <c r="WGZ705" s="121"/>
      <c r="WHA705" s="121"/>
      <c r="WHB705" s="121"/>
      <c r="WHC705" s="121"/>
      <c r="WHD705" s="121"/>
      <c r="WHE705" s="121"/>
      <c r="WHF705" s="121"/>
      <c r="WHG705" s="121"/>
      <c r="WHH705" s="121"/>
      <c r="WHI705" s="121"/>
      <c r="WHJ705" s="121"/>
      <c r="WHK705" s="121"/>
      <c r="WHL705" s="121"/>
      <c r="WHM705" s="121"/>
      <c r="WHN705" s="121"/>
      <c r="WHO705" s="121"/>
      <c r="WHP705" s="121"/>
      <c r="WHQ705" s="121"/>
      <c r="WHR705" s="121"/>
      <c r="WHS705" s="121"/>
      <c r="WHT705" s="121"/>
      <c r="WHU705" s="121"/>
      <c r="WHV705" s="121"/>
      <c r="WHW705" s="121"/>
      <c r="WHX705" s="121"/>
      <c r="WHY705" s="121"/>
      <c r="WHZ705" s="121"/>
      <c r="WIA705" s="121"/>
      <c r="WIB705" s="121"/>
      <c r="WIC705" s="121"/>
      <c r="WID705" s="121"/>
      <c r="WIE705" s="121"/>
      <c r="WIF705" s="121"/>
      <c r="WIG705" s="121"/>
      <c r="WIH705" s="121"/>
      <c r="WII705" s="121"/>
      <c r="WIJ705" s="121"/>
      <c r="WIK705" s="121"/>
      <c r="WIL705" s="121"/>
      <c r="WIM705" s="121"/>
      <c r="WIN705" s="121"/>
      <c r="WIO705" s="121"/>
      <c r="WIP705" s="121"/>
      <c r="WIQ705" s="121"/>
      <c r="WIR705" s="121"/>
      <c r="WIS705" s="121"/>
      <c r="WIT705" s="121"/>
      <c r="WIU705" s="121"/>
      <c r="WIV705" s="121"/>
      <c r="WIW705" s="121"/>
      <c r="WIX705" s="121"/>
      <c r="WIY705" s="121"/>
      <c r="WIZ705" s="121"/>
      <c r="WJA705" s="121"/>
      <c r="WJB705" s="121"/>
      <c r="WJC705" s="121"/>
      <c r="WJD705" s="121"/>
      <c r="WJE705" s="121"/>
      <c r="WJF705" s="121"/>
      <c r="WJG705" s="121"/>
      <c r="WJH705" s="121"/>
      <c r="WJI705" s="121"/>
      <c r="WJJ705" s="121"/>
      <c r="WJK705" s="121"/>
      <c r="WJL705" s="121"/>
      <c r="WJM705" s="121"/>
      <c r="WJN705" s="121"/>
      <c r="WJO705" s="121"/>
      <c r="WJP705" s="121"/>
      <c r="WJQ705" s="121"/>
      <c r="WJR705" s="121"/>
      <c r="WJS705" s="121"/>
      <c r="WJT705" s="121"/>
      <c r="WJU705" s="121"/>
      <c r="WJV705" s="121"/>
      <c r="WJW705" s="121"/>
      <c r="WJX705" s="121"/>
      <c r="WJY705" s="121"/>
      <c r="WJZ705" s="121"/>
      <c r="WKA705" s="121"/>
      <c r="WKB705" s="121"/>
      <c r="WKC705" s="121"/>
      <c r="WKD705" s="121"/>
      <c r="WKE705" s="121"/>
      <c r="WKF705" s="121"/>
      <c r="WKG705" s="121"/>
      <c r="WKH705" s="121"/>
      <c r="WKI705" s="121"/>
      <c r="WKJ705" s="121"/>
      <c r="WKK705" s="121"/>
      <c r="WKL705" s="121"/>
      <c r="WKM705" s="121"/>
      <c r="WKN705" s="121"/>
      <c r="WKO705" s="121"/>
      <c r="WKP705" s="121"/>
      <c r="WKQ705" s="121"/>
      <c r="WKR705" s="121"/>
      <c r="WKS705" s="121"/>
      <c r="WKT705" s="121"/>
      <c r="WKU705" s="121"/>
      <c r="WKV705" s="121"/>
      <c r="WKW705" s="121"/>
      <c r="WKX705" s="121"/>
      <c r="WKY705" s="121"/>
      <c r="WKZ705" s="121"/>
      <c r="WLA705" s="121"/>
      <c r="WLB705" s="121"/>
      <c r="WLC705" s="121"/>
      <c r="WLD705" s="121"/>
      <c r="WLE705" s="121"/>
      <c r="WLF705" s="121"/>
      <c r="WLG705" s="121"/>
      <c r="WLH705" s="121"/>
      <c r="WLI705" s="121"/>
      <c r="WLJ705" s="121"/>
      <c r="WLK705" s="121"/>
      <c r="WLL705" s="121"/>
      <c r="WLM705" s="121"/>
      <c r="WLN705" s="121"/>
      <c r="WLO705" s="121"/>
      <c r="WLP705" s="121"/>
      <c r="WLQ705" s="121"/>
      <c r="WLR705" s="121"/>
      <c r="WLS705" s="121"/>
      <c r="WLT705" s="121"/>
      <c r="WLU705" s="121"/>
      <c r="WLV705" s="121"/>
      <c r="WLW705" s="121"/>
      <c r="WLX705" s="121"/>
      <c r="WLY705" s="121"/>
      <c r="WLZ705" s="121"/>
      <c r="WMA705" s="121"/>
      <c r="WMB705" s="121"/>
      <c r="WMC705" s="121"/>
      <c r="WMD705" s="121"/>
      <c r="WME705" s="121"/>
      <c r="WMF705" s="121"/>
      <c r="WMG705" s="121"/>
      <c r="WMH705" s="121"/>
      <c r="WMI705" s="121"/>
      <c r="WMJ705" s="121"/>
      <c r="WMK705" s="121"/>
      <c r="WML705" s="121"/>
      <c r="WMM705" s="121"/>
      <c r="WMN705" s="121"/>
      <c r="WMO705" s="121"/>
      <c r="WMP705" s="121"/>
      <c r="WMQ705" s="121"/>
      <c r="WMR705" s="121"/>
      <c r="WMS705" s="121"/>
      <c r="WMT705" s="121"/>
      <c r="WMU705" s="121"/>
      <c r="WMV705" s="121"/>
      <c r="WMW705" s="121"/>
      <c r="WMX705" s="121"/>
      <c r="WMY705" s="121"/>
      <c r="WMZ705" s="121"/>
      <c r="WNA705" s="121"/>
      <c r="WNB705" s="121"/>
      <c r="WNC705" s="121"/>
      <c r="WND705" s="121"/>
      <c r="WNE705" s="121"/>
      <c r="WNF705" s="121"/>
      <c r="WNG705" s="121"/>
      <c r="WNH705" s="121"/>
      <c r="WNI705" s="121"/>
      <c r="WNJ705" s="121"/>
      <c r="WNK705" s="121"/>
      <c r="WNL705" s="121"/>
      <c r="WNM705" s="121"/>
      <c r="WNN705" s="121"/>
      <c r="WNO705" s="121"/>
      <c r="WNP705" s="121"/>
      <c r="WNQ705" s="121"/>
      <c r="WNR705" s="121"/>
      <c r="WNS705" s="121"/>
      <c r="WNT705" s="121"/>
      <c r="WNU705" s="121"/>
      <c r="WNV705" s="121"/>
      <c r="WNW705" s="121"/>
      <c r="WNX705" s="121"/>
      <c r="WNY705" s="121"/>
      <c r="WNZ705" s="121"/>
      <c r="WOA705" s="121"/>
      <c r="WOB705" s="121"/>
      <c r="WOC705" s="121"/>
      <c r="WOD705" s="121"/>
      <c r="WOE705" s="121"/>
      <c r="WOF705" s="121"/>
      <c r="WOG705" s="121"/>
      <c r="WOH705" s="121"/>
      <c r="WOI705" s="121"/>
      <c r="WOJ705" s="121"/>
      <c r="WOK705" s="121"/>
      <c r="WOL705" s="121"/>
      <c r="WOM705" s="121"/>
      <c r="WON705" s="121"/>
      <c r="WOO705" s="121"/>
      <c r="WOP705" s="121"/>
      <c r="WOQ705" s="121"/>
      <c r="WOR705" s="121"/>
      <c r="WOS705" s="121"/>
      <c r="WOT705" s="121"/>
      <c r="WOU705" s="121"/>
      <c r="WOV705" s="121"/>
      <c r="WOW705" s="121"/>
      <c r="WOX705" s="121"/>
      <c r="WOY705" s="121"/>
      <c r="WOZ705" s="121"/>
      <c r="WPA705" s="121"/>
      <c r="WPB705" s="121"/>
      <c r="WPC705" s="121"/>
      <c r="WPD705" s="121"/>
      <c r="WPE705" s="121"/>
      <c r="WPF705" s="121"/>
      <c r="WPG705" s="121"/>
      <c r="WPH705" s="121"/>
      <c r="WPI705" s="121"/>
      <c r="WPJ705" s="121"/>
      <c r="WPK705" s="121"/>
      <c r="WPL705" s="121"/>
      <c r="WPM705" s="121"/>
      <c r="WPN705" s="121"/>
      <c r="WPO705" s="121"/>
      <c r="WPP705" s="121"/>
      <c r="WPQ705" s="121"/>
      <c r="WPR705" s="121"/>
      <c r="WPS705" s="121"/>
      <c r="WPT705" s="121"/>
      <c r="WPU705" s="121"/>
      <c r="WPV705" s="121"/>
      <c r="WPW705" s="121"/>
      <c r="WPX705" s="121"/>
      <c r="WPY705" s="121"/>
      <c r="WPZ705" s="121"/>
      <c r="WQA705" s="121"/>
      <c r="WQB705" s="121"/>
      <c r="WQC705" s="121"/>
      <c r="WQD705" s="121"/>
      <c r="WQE705" s="121"/>
      <c r="WQF705" s="121"/>
      <c r="WQG705" s="121"/>
      <c r="WQH705" s="121"/>
      <c r="WQI705" s="121"/>
      <c r="WQJ705" s="121"/>
      <c r="WQK705" s="121"/>
      <c r="WQL705" s="121"/>
      <c r="WQM705" s="121"/>
      <c r="WQN705" s="121"/>
      <c r="WQO705" s="121"/>
      <c r="WQP705" s="121"/>
      <c r="WQQ705" s="121"/>
      <c r="WQR705" s="121"/>
      <c r="WQS705" s="121"/>
      <c r="WQT705" s="121"/>
      <c r="WQU705" s="121"/>
      <c r="WQV705" s="121"/>
      <c r="WQW705" s="121"/>
      <c r="WQX705" s="121"/>
      <c r="WQY705" s="121"/>
      <c r="WQZ705" s="121"/>
      <c r="WRA705" s="121"/>
      <c r="WRB705" s="121"/>
      <c r="WRC705" s="121"/>
      <c r="WRD705" s="121"/>
      <c r="WRE705" s="121"/>
      <c r="WRF705" s="121"/>
      <c r="WRG705" s="121"/>
      <c r="WRH705" s="121"/>
      <c r="WRI705" s="121"/>
      <c r="WRJ705" s="121"/>
      <c r="WRK705" s="121"/>
      <c r="WRL705" s="121"/>
      <c r="WRM705" s="121"/>
      <c r="WRN705" s="121"/>
      <c r="WRO705" s="121"/>
      <c r="WRP705" s="121"/>
      <c r="WRQ705" s="121"/>
      <c r="WRR705" s="121"/>
      <c r="WRS705" s="121"/>
      <c r="WRT705" s="121"/>
      <c r="WRU705" s="121"/>
      <c r="WRV705" s="121"/>
      <c r="WRW705" s="121"/>
      <c r="WRX705" s="121"/>
      <c r="WRY705" s="121"/>
      <c r="WRZ705" s="121"/>
      <c r="WSA705" s="121"/>
      <c r="WSB705" s="121"/>
      <c r="WSC705" s="121"/>
      <c r="WSD705" s="121"/>
      <c r="WSE705" s="121"/>
      <c r="WSF705" s="121"/>
      <c r="WSG705" s="121"/>
      <c r="WSH705" s="121"/>
      <c r="WSI705" s="121"/>
      <c r="WSJ705" s="121"/>
      <c r="WSK705" s="121"/>
      <c r="WSL705" s="121"/>
      <c r="WSM705" s="121"/>
      <c r="WSN705" s="121"/>
      <c r="WSO705" s="121"/>
      <c r="WSP705" s="121"/>
      <c r="WSQ705" s="121"/>
      <c r="WSR705" s="121"/>
      <c r="WSS705" s="121"/>
      <c r="WST705" s="121"/>
      <c r="WSU705" s="121"/>
      <c r="WSV705" s="121"/>
      <c r="WSW705" s="121"/>
      <c r="WSX705" s="121"/>
      <c r="WSY705" s="121"/>
      <c r="WSZ705" s="121"/>
      <c r="WTA705" s="121"/>
      <c r="WTB705" s="121"/>
      <c r="WTC705" s="121"/>
      <c r="WTD705" s="121"/>
      <c r="WTE705" s="121"/>
      <c r="WTF705" s="121"/>
      <c r="WTG705" s="121"/>
      <c r="WTH705" s="121"/>
      <c r="WTI705" s="121"/>
      <c r="WTJ705" s="121"/>
      <c r="WTK705" s="121"/>
      <c r="WTL705" s="121"/>
      <c r="WTM705" s="121"/>
      <c r="WTN705" s="121"/>
      <c r="WTO705" s="121"/>
      <c r="WTP705" s="121"/>
      <c r="WTQ705" s="121"/>
      <c r="WTR705" s="121"/>
      <c r="WTS705" s="121"/>
      <c r="WTT705" s="121"/>
      <c r="WTU705" s="121"/>
      <c r="WTV705" s="121"/>
      <c r="WTW705" s="121"/>
      <c r="WTX705" s="121"/>
      <c r="WTY705" s="121"/>
      <c r="WTZ705" s="121"/>
      <c r="WUA705" s="121"/>
      <c r="WUB705" s="121"/>
      <c r="WUC705" s="121"/>
      <c r="WUD705" s="121"/>
      <c r="WUE705" s="121"/>
      <c r="WUF705" s="121"/>
      <c r="WUG705" s="121"/>
      <c r="WUH705" s="121"/>
      <c r="WUI705" s="121"/>
      <c r="WUJ705" s="121"/>
      <c r="WUK705" s="121"/>
      <c r="WUL705" s="121"/>
      <c r="WUM705" s="121"/>
      <c r="WUN705" s="121"/>
      <c r="WUO705" s="121"/>
      <c r="WUP705" s="121"/>
      <c r="WUQ705" s="121"/>
      <c r="WUR705" s="121"/>
      <c r="WUS705" s="121"/>
      <c r="WUT705" s="121"/>
      <c r="WUU705" s="121"/>
      <c r="WUV705" s="121"/>
      <c r="WUW705" s="121"/>
      <c r="WUX705" s="121"/>
      <c r="WUY705" s="121"/>
      <c r="WUZ705" s="121"/>
      <c r="WVA705" s="121"/>
      <c r="WVB705" s="121"/>
      <c r="WVC705" s="121"/>
      <c r="WVD705" s="121"/>
      <c r="WVE705" s="121"/>
      <c r="WVF705" s="121"/>
      <c r="WVG705" s="121"/>
      <c r="WVH705" s="121"/>
      <c r="WVI705" s="121"/>
      <c r="WVJ705" s="121"/>
      <c r="WVK705" s="121"/>
      <c r="WVL705" s="121"/>
      <c r="WVM705" s="121"/>
      <c r="WVN705" s="121"/>
      <c r="WVO705" s="121"/>
      <c r="WVP705" s="121"/>
      <c r="WVQ705" s="121"/>
      <c r="WVR705" s="121"/>
      <c r="WVS705" s="121"/>
      <c r="WVT705" s="121"/>
      <c r="WVU705" s="121"/>
      <c r="WVV705" s="121"/>
      <c r="WVW705" s="121"/>
      <c r="WVX705" s="121"/>
      <c r="WVY705" s="121"/>
      <c r="WVZ705" s="121"/>
      <c r="WWA705" s="121"/>
      <c r="WWB705" s="121"/>
      <c r="WWC705" s="121"/>
      <c r="WWD705" s="121"/>
      <c r="WWE705" s="121"/>
      <c r="WWF705" s="121"/>
      <c r="WWG705" s="121"/>
      <c r="WWH705" s="121"/>
      <c r="WWI705" s="121"/>
      <c r="WWJ705" s="121"/>
      <c r="WWK705" s="121"/>
      <c r="WWL705" s="121"/>
      <c r="WWM705" s="121"/>
      <c r="WWN705" s="121"/>
      <c r="WWO705" s="121"/>
      <c r="WWP705" s="121"/>
      <c r="WWQ705" s="121"/>
      <c r="WWR705" s="121"/>
      <c r="WWS705" s="121"/>
      <c r="WWT705" s="121"/>
      <c r="WWU705" s="121"/>
      <c r="WWV705" s="121"/>
      <c r="WWW705" s="121"/>
      <c r="WWX705" s="121"/>
      <c r="WWY705" s="121"/>
      <c r="WWZ705" s="121"/>
      <c r="WXA705" s="121"/>
      <c r="WXB705" s="121"/>
      <c r="WXC705" s="121"/>
      <c r="WXD705" s="121"/>
      <c r="WXE705" s="121"/>
      <c r="WXF705" s="121"/>
      <c r="WXG705" s="121"/>
      <c r="WXH705" s="121"/>
      <c r="WXI705" s="121"/>
      <c r="WXJ705" s="121"/>
      <c r="WXK705" s="121"/>
      <c r="WXL705" s="121"/>
      <c r="WXM705" s="121"/>
      <c r="WXN705" s="121"/>
      <c r="WXO705" s="121"/>
      <c r="WXP705" s="121"/>
      <c r="WXQ705" s="121"/>
      <c r="WXR705" s="121"/>
      <c r="WXS705" s="121"/>
      <c r="WXT705" s="121"/>
      <c r="WXU705" s="121"/>
      <c r="WXV705" s="121"/>
      <c r="WXW705" s="121"/>
      <c r="WXX705" s="121"/>
      <c r="WXY705" s="121"/>
      <c r="WXZ705" s="121"/>
      <c r="WYA705" s="121"/>
      <c r="WYB705" s="121"/>
      <c r="WYC705" s="121"/>
      <c r="WYD705" s="121"/>
      <c r="WYE705" s="121"/>
      <c r="WYF705" s="121"/>
      <c r="WYG705" s="121"/>
      <c r="WYH705" s="121"/>
      <c r="WYI705" s="121"/>
      <c r="WYJ705" s="121"/>
      <c r="WYK705" s="121"/>
      <c r="WYL705" s="121"/>
      <c r="WYM705" s="121"/>
      <c r="WYN705" s="121"/>
      <c r="WYO705" s="121"/>
      <c r="WYP705" s="121"/>
      <c r="WYQ705" s="121"/>
      <c r="WYR705" s="121"/>
      <c r="WYS705" s="121"/>
      <c r="WYT705" s="121"/>
      <c r="WYU705" s="121"/>
      <c r="WYV705" s="121"/>
      <c r="WYW705" s="121"/>
      <c r="WYX705" s="121"/>
      <c r="WYY705" s="121"/>
      <c r="WYZ705" s="121"/>
      <c r="WZA705" s="121"/>
      <c r="WZB705" s="121"/>
      <c r="WZC705" s="121"/>
      <c r="WZD705" s="121"/>
      <c r="WZE705" s="121"/>
      <c r="WZF705" s="121"/>
      <c r="WZG705" s="121"/>
      <c r="WZH705" s="121"/>
      <c r="WZI705" s="121"/>
      <c r="WZJ705" s="121"/>
      <c r="WZK705" s="121"/>
      <c r="WZL705" s="121"/>
      <c r="WZM705" s="121"/>
      <c r="WZN705" s="121"/>
      <c r="WZO705" s="121"/>
      <c r="WZP705" s="121"/>
      <c r="WZQ705" s="121"/>
      <c r="WZR705" s="121"/>
      <c r="WZS705" s="121"/>
      <c r="WZT705" s="121"/>
      <c r="WZU705" s="121"/>
      <c r="WZV705" s="121"/>
      <c r="WZW705" s="121"/>
      <c r="WZX705" s="121"/>
      <c r="WZY705" s="121"/>
      <c r="WZZ705" s="121"/>
      <c r="XAA705" s="121"/>
      <c r="XAB705" s="121"/>
      <c r="XAC705" s="121"/>
      <c r="XAD705" s="121"/>
      <c r="XAE705" s="121"/>
      <c r="XAF705" s="121"/>
      <c r="XAG705" s="121"/>
      <c r="XAH705" s="121"/>
      <c r="XAI705" s="121"/>
      <c r="XAJ705" s="121"/>
      <c r="XAK705" s="121"/>
      <c r="XAL705" s="121"/>
      <c r="XAM705" s="121"/>
      <c r="XAN705" s="121"/>
      <c r="XAO705" s="121"/>
      <c r="XAP705" s="121"/>
      <c r="XAQ705" s="121"/>
      <c r="XAR705" s="121"/>
      <c r="XAS705" s="121"/>
      <c r="XAT705" s="121"/>
      <c r="XAU705" s="121"/>
      <c r="XAV705" s="121"/>
      <c r="XAW705" s="121"/>
      <c r="XAX705" s="121"/>
      <c r="XAY705" s="121"/>
      <c r="XAZ705" s="121"/>
      <c r="XBA705" s="121"/>
      <c r="XBB705" s="121"/>
      <c r="XBC705" s="121"/>
      <c r="XBD705" s="121"/>
      <c r="XBE705" s="121"/>
      <c r="XBF705" s="121"/>
      <c r="XBG705" s="121"/>
      <c r="XBH705" s="121"/>
      <c r="XBI705" s="121"/>
      <c r="XBJ705" s="121"/>
      <c r="XBK705" s="121"/>
      <c r="XBL705" s="121"/>
      <c r="XBM705" s="121"/>
      <c r="XBN705" s="121"/>
      <c r="XBO705" s="121"/>
      <c r="XBP705" s="121"/>
      <c r="XBQ705" s="121"/>
      <c r="XBR705" s="121"/>
      <c r="XBS705" s="121"/>
      <c r="XBT705" s="121"/>
      <c r="XBU705" s="121"/>
      <c r="XBV705" s="121"/>
      <c r="XBW705" s="121"/>
      <c r="XBX705" s="121"/>
      <c r="XBY705" s="121"/>
      <c r="XBZ705" s="121"/>
      <c r="XCA705" s="121"/>
      <c r="XCB705" s="121"/>
      <c r="XCC705" s="121"/>
      <c r="XCD705" s="121"/>
      <c r="XCE705" s="121"/>
      <c r="XCF705" s="121"/>
      <c r="XCG705" s="121"/>
      <c r="XCH705" s="121"/>
      <c r="XCI705" s="121"/>
      <c r="XCJ705" s="121"/>
      <c r="XCK705" s="121"/>
      <c r="XCL705" s="121"/>
      <c r="XCM705" s="121"/>
      <c r="XCN705" s="121"/>
      <c r="XCO705" s="121"/>
      <c r="XCP705" s="121"/>
      <c r="XCQ705" s="121"/>
      <c r="XCR705" s="121"/>
      <c r="XCS705" s="121"/>
      <c r="XCT705" s="121"/>
      <c r="XCU705" s="121"/>
      <c r="XCV705" s="121"/>
      <c r="XCW705" s="121"/>
      <c r="XCX705" s="121"/>
      <c r="XCY705" s="121"/>
      <c r="XCZ705" s="121"/>
      <c r="XDA705" s="121"/>
      <c r="XDB705" s="121"/>
      <c r="XDC705" s="121"/>
      <c r="XDD705" s="121"/>
      <c r="XDE705" s="121"/>
      <c r="XDF705" s="121"/>
      <c r="XDG705" s="121"/>
      <c r="XDH705" s="121"/>
      <c r="XDI705" s="121"/>
      <c r="XDJ705" s="121"/>
      <c r="XDK705" s="121"/>
      <c r="XDL705" s="121"/>
      <c r="XDM705" s="121"/>
      <c r="XDN705" s="121"/>
      <c r="XDO705" s="121"/>
      <c r="XDP705" s="121"/>
      <c r="XDQ705" s="121"/>
      <c r="XDR705" s="121"/>
      <c r="XDS705" s="121"/>
      <c r="XDT705" s="121"/>
      <c r="XDU705" s="121"/>
      <c r="XDV705" s="121"/>
      <c r="XDW705" s="121"/>
      <c r="XDX705" s="121"/>
      <c r="XDY705" s="121"/>
      <c r="XDZ705" s="121"/>
      <c r="XEA705" s="121"/>
      <c r="XEB705" s="121"/>
      <c r="XEC705" s="121"/>
      <c r="XED705" s="121"/>
      <c r="XEE705" s="121"/>
      <c r="XEF705" s="121"/>
      <c r="XEG705" s="121"/>
      <c r="XEH705" s="121"/>
      <c r="XEI705" s="121"/>
      <c r="XEJ705" s="121"/>
      <c r="XEK705" s="121"/>
      <c r="XEL705" s="121"/>
      <c r="XEM705" s="121"/>
      <c r="XEN705" s="121"/>
      <c r="XEO705" s="121"/>
      <c r="XEP705" s="121"/>
      <c r="XEQ705" s="121"/>
      <c r="XER705" s="121"/>
      <c r="XES705" s="121"/>
      <c r="XET705" s="121"/>
      <c r="XEU705" s="121"/>
      <c r="XEV705" s="121"/>
      <c r="XEW705" s="121"/>
      <c r="XEX705" s="121"/>
      <c r="XEY705" s="121"/>
      <c r="XEZ705" s="121"/>
      <c r="XFA705" s="121"/>
      <c r="XFB705" s="121"/>
      <c r="XFC705" s="121"/>
      <c r="XFD705" s="121"/>
    </row>
    <row r="706" spans="1:16384" ht="9" customHeight="1" x14ac:dyDescent="0.15">
      <c r="A706" s="28" t="s">
        <v>34</v>
      </c>
      <c r="B706" s="28">
        <f t="shared" si="37"/>
        <v>2</v>
      </c>
      <c r="C706" s="28">
        <v>1</v>
      </c>
      <c r="D706" s="37">
        <v>1</v>
      </c>
      <c r="E706" s="28"/>
      <c r="F706" s="37">
        <v>10</v>
      </c>
      <c r="G706" s="28"/>
      <c r="H706" s="197">
        <f t="shared" si="38"/>
        <v>119</v>
      </c>
      <c r="I706" s="186">
        <v>11</v>
      </c>
      <c r="J706" s="186">
        <v>103</v>
      </c>
      <c r="K706" s="186">
        <v>5</v>
      </c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  <c r="CA706" s="121"/>
      <c r="CB706" s="121"/>
      <c r="CC706" s="121"/>
      <c r="CD706" s="121"/>
      <c r="CE706" s="121"/>
      <c r="CF706" s="121"/>
      <c r="CG706" s="121"/>
      <c r="CH706" s="121"/>
      <c r="CI706" s="121"/>
      <c r="CJ706" s="121"/>
      <c r="CK706" s="121"/>
      <c r="CL706" s="121"/>
      <c r="CM706" s="121"/>
      <c r="CN706" s="121"/>
      <c r="CO706" s="121"/>
      <c r="CP706" s="121"/>
      <c r="CQ706" s="121"/>
      <c r="CR706" s="121"/>
      <c r="CS706" s="121"/>
      <c r="CT706" s="121"/>
      <c r="CU706" s="121"/>
      <c r="CV706" s="121"/>
      <c r="CW706" s="121"/>
      <c r="CX706" s="121"/>
      <c r="CY706" s="121"/>
      <c r="CZ706" s="121"/>
      <c r="DA706" s="121"/>
      <c r="DB706" s="121"/>
      <c r="DC706" s="121"/>
      <c r="DD706" s="121"/>
      <c r="DE706" s="121"/>
      <c r="DF706" s="121"/>
      <c r="DG706" s="121"/>
      <c r="DH706" s="121"/>
      <c r="DI706" s="121"/>
      <c r="DJ706" s="121"/>
      <c r="DK706" s="121"/>
      <c r="DL706" s="121"/>
      <c r="DM706" s="121"/>
      <c r="DN706" s="121"/>
      <c r="DO706" s="121"/>
      <c r="DP706" s="121"/>
      <c r="DQ706" s="121"/>
      <c r="DR706" s="121"/>
      <c r="DS706" s="121"/>
      <c r="DT706" s="121"/>
      <c r="DU706" s="121"/>
      <c r="DV706" s="121"/>
      <c r="DW706" s="121"/>
      <c r="DX706" s="121"/>
      <c r="DY706" s="121"/>
      <c r="DZ706" s="121"/>
      <c r="EA706" s="121"/>
      <c r="EB706" s="121"/>
      <c r="EC706" s="121"/>
      <c r="ED706" s="121"/>
      <c r="EE706" s="121"/>
      <c r="EF706" s="121"/>
      <c r="EG706" s="121"/>
      <c r="EH706" s="121"/>
      <c r="EI706" s="121"/>
      <c r="EJ706" s="121"/>
      <c r="EK706" s="121"/>
      <c r="EL706" s="121"/>
      <c r="EM706" s="121"/>
      <c r="EN706" s="121"/>
      <c r="EO706" s="121"/>
      <c r="EP706" s="121"/>
      <c r="EQ706" s="121"/>
      <c r="ER706" s="121"/>
      <c r="ES706" s="121"/>
      <c r="ET706" s="121"/>
      <c r="EU706" s="121"/>
      <c r="EV706" s="121"/>
      <c r="EW706" s="121"/>
      <c r="EX706" s="121"/>
      <c r="EY706" s="121"/>
      <c r="EZ706" s="121"/>
      <c r="FA706" s="121"/>
      <c r="FB706" s="121"/>
      <c r="FC706" s="121"/>
      <c r="FD706" s="121"/>
      <c r="FE706" s="121"/>
      <c r="FF706" s="121"/>
      <c r="FG706" s="121"/>
      <c r="FH706" s="121"/>
      <c r="FI706" s="121"/>
      <c r="FJ706" s="121"/>
      <c r="FK706" s="121"/>
      <c r="FL706" s="121"/>
      <c r="FM706" s="121"/>
      <c r="FN706" s="121"/>
      <c r="FO706" s="121"/>
      <c r="FP706" s="121"/>
      <c r="FQ706" s="121"/>
      <c r="FR706" s="121"/>
      <c r="FS706" s="121"/>
      <c r="FT706" s="121"/>
      <c r="FU706" s="121"/>
      <c r="FV706" s="121"/>
      <c r="FW706" s="121"/>
      <c r="FX706" s="121"/>
      <c r="FY706" s="121"/>
      <c r="FZ706" s="121"/>
      <c r="GA706" s="121"/>
      <c r="GB706" s="121"/>
      <c r="GC706" s="121"/>
      <c r="GD706" s="121"/>
      <c r="GE706" s="121"/>
      <c r="GF706" s="121"/>
      <c r="GG706" s="121"/>
      <c r="GH706" s="121"/>
      <c r="GI706" s="121"/>
      <c r="GJ706" s="121"/>
      <c r="GK706" s="121"/>
      <c r="GL706" s="121"/>
      <c r="GM706" s="121"/>
      <c r="GN706" s="121"/>
      <c r="GO706" s="121"/>
      <c r="GP706" s="121"/>
      <c r="GQ706" s="121"/>
      <c r="GR706" s="121"/>
      <c r="GS706" s="121"/>
      <c r="GT706" s="121"/>
      <c r="GU706" s="121"/>
      <c r="GV706" s="121"/>
      <c r="GW706" s="121"/>
      <c r="GX706" s="121"/>
      <c r="GY706" s="121"/>
      <c r="GZ706" s="121"/>
      <c r="HA706" s="121"/>
      <c r="HB706" s="121"/>
      <c r="HC706" s="121"/>
      <c r="HD706" s="121"/>
      <c r="HE706" s="121"/>
      <c r="HF706" s="121"/>
      <c r="HG706" s="121"/>
      <c r="HH706" s="121"/>
      <c r="HI706" s="121"/>
      <c r="HJ706" s="121"/>
      <c r="HK706" s="121"/>
      <c r="HL706" s="121"/>
      <c r="HM706" s="121"/>
      <c r="HN706" s="121"/>
      <c r="HO706" s="121"/>
      <c r="HP706" s="121"/>
      <c r="HQ706" s="121"/>
      <c r="HR706" s="121"/>
      <c r="HS706" s="121"/>
      <c r="HT706" s="121"/>
      <c r="HU706" s="121"/>
      <c r="HV706" s="121"/>
      <c r="HW706" s="121"/>
      <c r="HX706" s="121"/>
      <c r="HY706" s="121"/>
      <c r="HZ706" s="121"/>
      <c r="IA706" s="121"/>
      <c r="IB706" s="121"/>
      <c r="IC706" s="121"/>
      <c r="ID706" s="121"/>
      <c r="IE706" s="121"/>
      <c r="IF706" s="121"/>
      <c r="IG706" s="121"/>
      <c r="IH706" s="121"/>
      <c r="II706" s="121"/>
      <c r="IJ706" s="121"/>
      <c r="IK706" s="121"/>
      <c r="IL706" s="121"/>
      <c r="IM706" s="121"/>
      <c r="IN706" s="121"/>
      <c r="IO706" s="121"/>
      <c r="IP706" s="121"/>
      <c r="IQ706" s="121"/>
      <c r="IR706" s="121"/>
      <c r="IS706" s="121"/>
      <c r="IT706" s="121"/>
      <c r="IU706" s="121"/>
      <c r="IV706" s="121"/>
      <c r="IW706" s="121"/>
      <c r="IX706" s="121"/>
      <c r="IY706" s="121"/>
      <c r="IZ706" s="121"/>
      <c r="JA706" s="121"/>
      <c r="JB706" s="121"/>
      <c r="JC706" s="121"/>
      <c r="JD706" s="121"/>
      <c r="JE706" s="121"/>
      <c r="JF706" s="121"/>
      <c r="JG706" s="121"/>
      <c r="JH706" s="121"/>
      <c r="JI706" s="121"/>
      <c r="JJ706" s="121"/>
      <c r="JK706" s="121"/>
      <c r="JL706" s="121"/>
      <c r="JM706" s="121"/>
      <c r="JN706" s="121"/>
      <c r="JO706" s="121"/>
      <c r="JP706" s="121"/>
      <c r="JQ706" s="121"/>
      <c r="JR706" s="121"/>
      <c r="JS706" s="121"/>
      <c r="JT706" s="121"/>
      <c r="JU706" s="121"/>
      <c r="JV706" s="121"/>
      <c r="JW706" s="121"/>
      <c r="JX706" s="121"/>
      <c r="JY706" s="121"/>
      <c r="JZ706" s="121"/>
      <c r="KA706" s="121"/>
      <c r="KB706" s="121"/>
      <c r="KC706" s="121"/>
      <c r="KD706" s="121"/>
      <c r="KE706" s="121"/>
      <c r="KF706" s="121"/>
      <c r="KG706" s="121"/>
      <c r="KH706" s="121"/>
      <c r="KI706" s="121"/>
      <c r="KJ706" s="121"/>
      <c r="KK706" s="121"/>
      <c r="KL706" s="121"/>
      <c r="KM706" s="121"/>
      <c r="KN706" s="121"/>
      <c r="KO706" s="121"/>
      <c r="KP706" s="121"/>
      <c r="KQ706" s="121"/>
      <c r="KR706" s="121"/>
      <c r="KS706" s="121"/>
      <c r="KT706" s="121"/>
      <c r="KU706" s="121"/>
      <c r="KV706" s="121"/>
      <c r="KW706" s="121"/>
      <c r="KX706" s="121"/>
      <c r="KY706" s="121"/>
      <c r="KZ706" s="121"/>
      <c r="LA706" s="121"/>
      <c r="LB706" s="121"/>
      <c r="LC706" s="121"/>
      <c r="LD706" s="121"/>
      <c r="LE706" s="121"/>
      <c r="LF706" s="121"/>
      <c r="LG706" s="121"/>
      <c r="LH706" s="121"/>
      <c r="LI706" s="121"/>
      <c r="LJ706" s="121"/>
      <c r="LK706" s="121"/>
      <c r="LL706" s="121"/>
      <c r="LM706" s="121"/>
      <c r="LN706" s="121"/>
      <c r="LO706" s="121"/>
      <c r="LP706" s="121"/>
      <c r="LQ706" s="121"/>
      <c r="LR706" s="121"/>
      <c r="LS706" s="121"/>
      <c r="LT706" s="121"/>
      <c r="LU706" s="121"/>
      <c r="LV706" s="121"/>
      <c r="LW706" s="121"/>
      <c r="LX706" s="121"/>
      <c r="LY706" s="121"/>
      <c r="LZ706" s="121"/>
      <c r="MA706" s="121"/>
      <c r="MB706" s="121"/>
      <c r="MC706" s="121"/>
      <c r="MD706" s="121"/>
      <c r="ME706" s="121"/>
      <c r="MF706" s="121"/>
      <c r="MG706" s="121"/>
      <c r="MH706" s="121"/>
      <c r="MI706" s="121"/>
      <c r="MJ706" s="121"/>
      <c r="MK706" s="121"/>
      <c r="ML706" s="121"/>
      <c r="MM706" s="121"/>
      <c r="MN706" s="121"/>
      <c r="MO706" s="121"/>
      <c r="MP706" s="121"/>
      <c r="MQ706" s="121"/>
      <c r="MR706" s="121"/>
      <c r="MS706" s="121"/>
      <c r="MT706" s="121"/>
      <c r="MU706" s="121"/>
      <c r="MV706" s="121"/>
      <c r="MW706" s="121"/>
      <c r="MX706" s="121"/>
      <c r="MY706" s="121"/>
      <c r="MZ706" s="121"/>
      <c r="NA706" s="121"/>
      <c r="NB706" s="121"/>
      <c r="NC706" s="121"/>
      <c r="ND706" s="121"/>
      <c r="NE706" s="121"/>
      <c r="NF706" s="121"/>
      <c r="NG706" s="121"/>
      <c r="NH706" s="121"/>
      <c r="NI706" s="121"/>
      <c r="NJ706" s="121"/>
      <c r="NK706" s="121"/>
      <c r="NL706" s="121"/>
      <c r="NM706" s="121"/>
      <c r="NN706" s="121"/>
      <c r="NO706" s="121"/>
      <c r="NP706" s="121"/>
      <c r="NQ706" s="121"/>
      <c r="NR706" s="121"/>
      <c r="NS706" s="121"/>
      <c r="NT706" s="121"/>
      <c r="NU706" s="121"/>
      <c r="NV706" s="121"/>
      <c r="NW706" s="121"/>
      <c r="NX706" s="121"/>
      <c r="NY706" s="121"/>
      <c r="NZ706" s="121"/>
      <c r="OA706" s="121"/>
      <c r="OB706" s="121"/>
      <c r="OC706" s="121"/>
      <c r="OD706" s="121"/>
      <c r="OE706" s="121"/>
      <c r="OF706" s="121"/>
      <c r="OG706" s="121"/>
      <c r="OH706" s="121"/>
      <c r="OI706" s="121"/>
      <c r="OJ706" s="121"/>
      <c r="OK706" s="121"/>
      <c r="OL706" s="121"/>
      <c r="OM706" s="121"/>
      <c r="ON706" s="121"/>
      <c r="OO706" s="121"/>
      <c r="OP706" s="121"/>
      <c r="OQ706" s="121"/>
      <c r="OR706" s="121"/>
      <c r="OS706" s="121"/>
      <c r="OT706" s="121"/>
      <c r="OU706" s="121"/>
      <c r="OV706" s="121"/>
      <c r="OW706" s="121"/>
      <c r="OX706" s="121"/>
      <c r="OY706" s="121"/>
      <c r="OZ706" s="121"/>
      <c r="PA706" s="121"/>
      <c r="PB706" s="121"/>
      <c r="PC706" s="121"/>
      <c r="PD706" s="121"/>
      <c r="PE706" s="121"/>
      <c r="PF706" s="121"/>
      <c r="PG706" s="121"/>
      <c r="PH706" s="121"/>
      <c r="PI706" s="121"/>
      <c r="PJ706" s="121"/>
      <c r="PK706" s="121"/>
      <c r="PL706" s="121"/>
      <c r="PM706" s="121"/>
      <c r="PN706" s="121"/>
      <c r="PO706" s="121"/>
      <c r="PP706" s="121"/>
      <c r="PQ706" s="121"/>
      <c r="PR706" s="121"/>
      <c r="PS706" s="121"/>
      <c r="PT706" s="121"/>
      <c r="PU706" s="121"/>
      <c r="PV706" s="121"/>
      <c r="PW706" s="121"/>
      <c r="PX706" s="121"/>
      <c r="PY706" s="121"/>
      <c r="PZ706" s="121"/>
      <c r="QA706" s="121"/>
      <c r="QB706" s="121"/>
      <c r="QC706" s="121"/>
      <c r="QD706" s="121"/>
      <c r="QE706" s="121"/>
      <c r="QF706" s="121"/>
      <c r="QG706" s="121"/>
      <c r="QH706" s="121"/>
      <c r="QI706" s="121"/>
      <c r="QJ706" s="121"/>
      <c r="QK706" s="121"/>
      <c r="QL706" s="121"/>
      <c r="QM706" s="121"/>
      <c r="QN706" s="121"/>
      <c r="QO706" s="121"/>
      <c r="QP706" s="121"/>
      <c r="QQ706" s="121"/>
      <c r="QR706" s="121"/>
      <c r="QS706" s="121"/>
      <c r="QT706" s="121"/>
      <c r="QU706" s="121"/>
      <c r="QV706" s="121"/>
      <c r="QW706" s="121"/>
      <c r="QX706" s="121"/>
      <c r="QY706" s="121"/>
      <c r="QZ706" s="121"/>
      <c r="RA706" s="121"/>
      <c r="RB706" s="121"/>
      <c r="RC706" s="121"/>
      <c r="RD706" s="121"/>
      <c r="RE706" s="121"/>
      <c r="RF706" s="121"/>
      <c r="RG706" s="121"/>
      <c r="RH706" s="121"/>
      <c r="RI706" s="121"/>
      <c r="RJ706" s="121"/>
      <c r="RK706" s="121"/>
      <c r="RL706" s="121"/>
      <c r="RM706" s="121"/>
      <c r="RN706" s="121"/>
      <c r="RO706" s="121"/>
      <c r="RP706" s="121"/>
      <c r="RQ706" s="121"/>
      <c r="RR706" s="121"/>
      <c r="RS706" s="121"/>
      <c r="RT706" s="121"/>
      <c r="RU706" s="121"/>
      <c r="RV706" s="121"/>
      <c r="RW706" s="121"/>
      <c r="RX706" s="121"/>
      <c r="RY706" s="121"/>
      <c r="RZ706" s="121"/>
      <c r="SA706" s="121"/>
      <c r="SB706" s="121"/>
      <c r="SC706" s="121"/>
      <c r="SD706" s="121"/>
      <c r="SE706" s="121"/>
      <c r="SF706" s="121"/>
      <c r="SG706" s="121"/>
      <c r="SH706" s="121"/>
      <c r="SI706" s="121"/>
      <c r="SJ706" s="121"/>
      <c r="SK706" s="121"/>
      <c r="SL706" s="121"/>
      <c r="SM706" s="121"/>
      <c r="SN706" s="121"/>
      <c r="SO706" s="121"/>
      <c r="SP706" s="121"/>
      <c r="SQ706" s="121"/>
      <c r="SR706" s="121"/>
      <c r="SS706" s="121"/>
      <c r="ST706" s="121"/>
      <c r="SU706" s="121"/>
      <c r="SV706" s="121"/>
      <c r="SW706" s="121"/>
      <c r="SX706" s="121"/>
      <c r="SY706" s="121"/>
      <c r="SZ706" s="121"/>
      <c r="TA706" s="121"/>
      <c r="TB706" s="121"/>
      <c r="TC706" s="121"/>
      <c r="TD706" s="121"/>
      <c r="TE706" s="121"/>
      <c r="TF706" s="121"/>
      <c r="TG706" s="121"/>
      <c r="TH706" s="121"/>
      <c r="TI706" s="121"/>
      <c r="TJ706" s="121"/>
      <c r="TK706" s="121"/>
      <c r="TL706" s="121"/>
      <c r="TM706" s="121"/>
      <c r="TN706" s="121"/>
      <c r="TO706" s="121"/>
      <c r="TP706" s="121"/>
      <c r="TQ706" s="121"/>
      <c r="TR706" s="121"/>
      <c r="TS706" s="121"/>
      <c r="TT706" s="121"/>
      <c r="TU706" s="121"/>
      <c r="TV706" s="121"/>
      <c r="TW706" s="121"/>
      <c r="TX706" s="121"/>
      <c r="TY706" s="121"/>
      <c r="TZ706" s="121"/>
      <c r="UA706" s="121"/>
      <c r="UB706" s="121"/>
      <c r="UC706" s="121"/>
      <c r="UD706" s="121"/>
      <c r="UE706" s="121"/>
      <c r="UF706" s="121"/>
      <c r="UG706" s="121"/>
      <c r="UH706" s="121"/>
      <c r="UI706" s="121"/>
      <c r="UJ706" s="121"/>
      <c r="UK706" s="121"/>
      <c r="UL706" s="121"/>
      <c r="UM706" s="121"/>
      <c r="UN706" s="121"/>
      <c r="UO706" s="121"/>
      <c r="UP706" s="121"/>
      <c r="UQ706" s="121"/>
      <c r="UR706" s="121"/>
      <c r="US706" s="121"/>
      <c r="UT706" s="121"/>
      <c r="UU706" s="121"/>
      <c r="UV706" s="121"/>
      <c r="UW706" s="121"/>
      <c r="UX706" s="121"/>
      <c r="UY706" s="121"/>
      <c r="UZ706" s="121"/>
      <c r="VA706" s="121"/>
      <c r="VB706" s="121"/>
      <c r="VC706" s="121"/>
      <c r="VD706" s="121"/>
      <c r="VE706" s="121"/>
      <c r="VF706" s="121"/>
      <c r="VG706" s="121"/>
      <c r="VH706" s="121"/>
      <c r="VI706" s="121"/>
      <c r="VJ706" s="121"/>
      <c r="VK706" s="121"/>
      <c r="VL706" s="121"/>
      <c r="VM706" s="121"/>
      <c r="VN706" s="121"/>
      <c r="VO706" s="121"/>
      <c r="VP706" s="121"/>
      <c r="VQ706" s="121"/>
      <c r="VR706" s="121"/>
      <c r="VS706" s="121"/>
      <c r="VT706" s="121"/>
      <c r="VU706" s="121"/>
      <c r="VV706" s="121"/>
      <c r="VW706" s="121"/>
      <c r="VX706" s="121"/>
      <c r="VY706" s="121"/>
      <c r="VZ706" s="121"/>
      <c r="WA706" s="121"/>
      <c r="WB706" s="121"/>
      <c r="WC706" s="121"/>
      <c r="WD706" s="121"/>
      <c r="WE706" s="121"/>
      <c r="WF706" s="121"/>
      <c r="WG706" s="121"/>
      <c r="WH706" s="121"/>
      <c r="WI706" s="121"/>
      <c r="WJ706" s="121"/>
      <c r="WK706" s="121"/>
      <c r="WL706" s="121"/>
      <c r="WM706" s="121"/>
      <c r="WN706" s="121"/>
      <c r="WO706" s="121"/>
      <c r="WP706" s="121"/>
      <c r="WQ706" s="121"/>
      <c r="WR706" s="121"/>
      <c r="WS706" s="121"/>
      <c r="WT706" s="121"/>
      <c r="WU706" s="121"/>
      <c r="WV706" s="121"/>
      <c r="WW706" s="121"/>
      <c r="WX706" s="121"/>
      <c r="WY706" s="121"/>
      <c r="WZ706" s="121"/>
      <c r="XA706" s="121"/>
      <c r="XB706" s="121"/>
      <c r="XC706" s="121"/>
      <c r="XD706" s="121"/>
      <c r="XE706" s="121"/>
      <c r="XF706" s="121"/>
      <c r="XG706" s="121"/>
      <c r="XH706" s="121"/>
      <c r="XI706" s="121"/>
      <c r="XJ706" s="121"/>
      <c r="XK706" s="121"/>
      <c r="XL706" s="121"/>
      <c r="XM706" s="121"/>
      <c r="XN706" s="121"/>
      <c r="XO706" s="121"/>
      <c r="XP706" s="121"/>
      <c r="XQ706" s="121"/>
      <c r="XR706" s="121"/>
      <c r="XS706" s="121"/>
      <c r="XT706" s="121"/>
      <c r="XU706" s="121"/>
      <c r="XV706" s="121"/>
      <c r="XW706" s="121"/>
      <c r="XX706" s="121"/>
      <c r="XY706" s="121"/>
      <c r="XZ706" s="121"/>
      <c r="YA706" s="121"/>
      <c r="YB706" s="121"/>
      <c r="YC706" s="121"/>
      <c r="YD706" s="121"/>
      <c r="YE706" s="121"/>
      <c r="YF706" s="121"/>
      <c r="YG706" s="121"/>
      <c r="YH706" s="121"/>
      <c r="YI706" s="121"/>
      <c r="YJ706" s="121"/>
      <c r="YK706" s="121"/>
      <c r="YL706" s="121"/>
      <c r="YM706" s="121"/>
      <c r="YN706" s="121"/>
      <c r="YO706" s="121"/>
      <c r="YP706" s="121"/>
      <c r="YQ706" s="121"/>
      <c r="YR706" s="121"/>
      <c r="YS706" s="121"/>
      <c r="YT706" s="121"/>
      <c r="YU706" s="121"/>
      <c r="YV706" s="121"/>
      <c r="YW706" s="121"/>
      <c r="YX706" s="121"/>
      <c r="YY706" s="121"/>
      <c r="YZ706" s="121"/>
      <c r="ZA706" s="121"/>
      <c r="ZB706" s="121"/>
      <c r="ZC706" s="121"/>
      <c r="ZD706" s="121"/>
      <c r="ZE706" s="121"/>
      <c r="ZF706" s="121"/>
      <c r="ZG706" s="121"/>
      <c r="ZH706" s="121"/>
      <c r="ZI706" s="121"/>
      <c r="ZJ706" s="121"/>
      <c r="ZK706" s="121"/>
      <c r="ZL706" s="121"/>
      <c r="ZM706" s="121"/>
      <c r="ZN706" s="121"/>
      <c r="ZO706" s="121"/>
      <c r="ZP706" s="121"/>
      <c r="ZQ706" s="121"/>
      <c r="ZR706" s="121"/>
      <c r="ZS706" s="121"/>
      <c r="ZT706" s="121"/>
      <c r="ZU706" s="121"/>
      <c r="ZV706" s="121"/>
      <c r="ZW706" s="121"/>
      <c r="ZX706" s="121"/>
      <c r="ZY706" s="121"/>
      <c r="ZZ706" s="121"/>
      <c r="AAA706" s="121"/>
      <c r="AAB706" s="121"/>
      <c r="AAC706" s="121"/>
      <c r="AAD706" s="121"/>
      <c r="AAE706" s="121"/>
      <c r="AAF706" s="121"/>
      <c r="AAG706" s="121"/>
      <c r="AAH706" s="121"/>
      <c r="AAI706" s="121"/>
      <c r="AAJ706" s="121"/>
      <c r="AAK706" s="121"/>
      <c r="AAL706" s="121"/>
      <c r="AAM706" s="121"/>
      <c r="AAN706" s="121"/>
      <c r="AAO706" s="121"/>
      <c r="AAP706" s="121"/>
      <c r="AAQ706" s="121"/>
      <c r="AAR706" s="121"/>
      <c r="AAS706" s="121"/>
      <c r="AAT706" s="121"/>
      <c r="AAU706" s="121"/>
      <c r="AAV706" s="121"/>
      <c r="AAW706" s="121"/>
      <c r="AAX706" s="121"/>
      <c r="AAY706" s="121"/>
      <c r="AAZ706" s="121"/>
      <c r="ABA706" s="121"/>
      <c r="ABB706" s="121"/>
      <c r="ABC706" s="121"/>
      <c r="ABD706" s="121"/>
      <c r="ABE706" s="121"/>
      <c r="ABF706" s="121"/>
      <c r="ABG706" s="121"/>
      <c r="ABH706" s="121"/>
      <c r="ABI706" s="121"/>
      <c r="ABJ706" s="121"/>
      <c r="ABK706" s="121"/>
      <c r="ABL706" s="121"/>
      <c r="ABM706" s="121"/>
      <c r="ABN706" s="121"/>
      <c r="ABO706" s="121"/>
      <c r="ABP706" s="121"/>
      <c r="ABQ706" s="121"/>
      <c r="ABR706" s="121"/>
      <c r="ABS706" s="121"/>
      <c r="ABT706" s="121"/>
      <c r="ABU706" s="121"/>
      <c r="ABV706" s="121"/>
      <c r="ABW706" s="121"/>
      <c r="ABX706" s="121"/>
      <c r="ABY706" s="121"/>
      <c r="ABZ706" s="121"/>
      <c r="ACA706" s="121"/>
      <c r="ACB706" s="121"/>
      <c r="ACC706" s="121"/>
      <c r="ACD706" s="121"/>
      <c r="ACE706" s="121"/>
      <c r="ACF706" s="121"/>
      <c r="ACG706" s="121"/>
      <c r="ACH706" s="121"/>
      <c r="ACI706" s="121"/>
      <c r="ACJ706" s="121"/>
      <c r="ACK706" s="121"/>
      <c r="ACL706" s="121"/>
      <c r="ACM706" s="121"/>
      <c r="ACN706" s="121"/>
      <c r="ACO706" s="121"/>
      <c r="ACP706" s="121"/>
      <c r="ACQ706" s="121"/>
      <c r="ACR706" s="121"/>
      <c r="ACS706" s="121"/>
      <c r="ACT706" s="121"/>
      <c r="ACU706" s="121"/>
      <c r="ACV706" s="121"/>
      <c r="ACW706" s="121"/>
      <c r="ACX706" s="121"/>
      <c r="ACY706" s="121"/>
      <c r="ACZ706" s="121"/>
      <c r="ADA706" s="121"/>
      <c r="ADB706" s="121"/>
      <c r="ADC706" s="121"/>
      <c r="ADD706" s="121"/>
      <c r="ADE706" s="121"/>
      <c r="ADF706" s="121"/>
      <c r="ADG706" s="121"/>
      <c r="ADH706" s="121"/>
      <c r="ADI706" s="121"/>
      <c r="ADJ706" s="121"/>
      <c r="ADK706" s="121"/>
      <c r="ADL706" s="121"/>
      <c r="ADM706" s="121"/>
      <c r="ADN706" s="121"/>
      <c r="ADO706" s="121"/>
      <c r="ADP706" s="121"/>
      <c r="ADQ706" s="121"/>
      <c r="ADR706" s="121"/>
      <c r="ADS706" s="121"/>
      <c r="ADT706" s="121"/>
      <c r="ADU706" s="121"/>
      <c r="ADV706" s="121"/>
      <c r="ADW706" s="121"/>
      <c r="ADX706" s="121"/>
      <c r="ADY706" s="121"/>
      <c r="ADZ706" s="121"/>
      <c r="AEA706" s="121"/>
      <c r="AEB706" s="121"/>
      <c r="AEC706" s="121"/>
      <c r="AED706" s="121"/>
      <c r="AEE706" s="121"/>
      <c r="AEF706" s="121"/>
      <c r="AEG706" s="121"/>
      <c r="AEH706" s="121"/>
      <c r="AEI706" s="121"/>
      <c r="AEJ706" s="121"/>
      <c r="AEK706" s="121"/>
      <c r="AEL706" s="121"/>
      <c r="AEM706" s="121"/>
      <c r="AEN706" s="121"/>
      <c r="AEO706" s="121"/>
      <c r="AEP706" s="121"/>
      <c r="AEQ706" s="121"/>
      <c r="AER706" s="121"/>
      <c r="AES706" s="121"/>
      <c r="AET706" s="121"/>
      <c r="AEU706" s="121"/>
      <c r="AEV706" s="121"/>
      <c r="AEW706" s="121"/>
      <c r="AEX706" s="121"/>
      <c r="AEY706" s="121"/>
      <c r="AEZ706" s="121"/>
      <c r="AFA706" s="121"/>
      <c r="AFB706" s="121"/>
      <c r="AFC706" s="121"/>
      <c r="AFD706" s="121"/>
      <c r="AFE706" s="121"/>
      <c r="AFF706" s="121"/>
      <c r="AFG706" s="121"/>
      <c r="AFH706" s="121"/>
      <c r="AFI706" s="121"/>
      <c r="AFJ706" s="121"/>
      <c r="AFK706" s="121"/>
      <c r="AFL706" s="121"/>
      <c r="AFM706" s="121"/>
      <c r="AFN706" s="121"/>
      <c r="AFO706" s="121"/>
      <c r="AFP706" s="121"/>
      <c r="AFQ706" s="121"/>
      <c r="AFR706" s="121"/>
      <c r="AFS706" s="121"/>
      <c r="AFT706" s="121"/>
      <c r="AFU706" s="121"/>
      <c r="AFV706" s="121"/>
      <c r="AFW706" s="121"/>
      <c r="AFX706" s="121"/>
      <c r="AFY706" s="121"/>
      <c r="AFZ706" s="121"/>
      <c r="AGA706" s="121"/>
      <c r="AGB706" s="121"/>
      <c r="AGC706" s="121"/>
      <c r="AGD706" s="121"/>
      <c r="AGE706" s="121"/>
      <c r="AGF706" s="121"/>
      <c r="AGG706" s="121"/>
      <c r="AGH706" s="121"/>
      <c r="AGI706" s="121"/>
      <c r="AGJ706" s="121"/>
      <c r="AGK706" s="121"/>
      <c r="AGL706" s="121"/>
      <c r="AGM706" s="121"/>
      <c r="AGN706" s="121"/>
      <c r="AGO706" s="121"/>
      <c r="AGP706" s="121"/>
      <c r="AGQ706" s="121"/>
      <c r="AGR706" s="121"/>
      <c r="AGS706" s="121"/>
      <c r="AGT706" s="121"/>
      <c r="AGU706" s="121"/>
      <c r="AGV706" s="121"/>
      <c r="AGW706" s="121"/>
      <c r="AGX706" s="121"/>
      <c r="AGY706" s="121"/>
      <c r="AGZ706" s="121"/>
      <c r="AHA706" s="121"/>
      <c r="AHB706" s="121"/>
      <c r="AHC706" s="121"/>
      <c r="AHD706" s="121"/>
      <c r="AHE706" s="121"/>
      <c r="AHF706" s="121"/>
      <c r="AHG706" s="121"/>
      <c r="AHH706" s="121"/>
      <c r="AHI706" s="121"/>
      <c r="AHJ706" s="121"/>
      <c r="AHK706" s="121"/>
      <c r="AHL706" s="121"/>
      <c r="AHM706" s="121"/>
      <c r="AHN706" s="121"/>
      <c r="AHO706" s="121"/>
      <c r="AHP706" s="121"/>
      <c r="AHQ706" s="121"/>
      <c r="AHR706" s="121"/>
      <c r="AHS706" s="121"/>
      <c r="AHT706" s="121"/>
      <c r="AHU706" s="121"/>
      <c r="AHV706" s="121"/>
      <c r="AHW706" s="121"/>
      <c r="AHX706" s="121"/>
      <c r="AHY706" s="121"/>
      <c r="AHZ706" s="121"/>
      <c r="AIA706" s="121"/>
      <c r="AIB706" s="121"/>
      <c r="AIC706" s="121"/>
      <c r="AID706" s="121"/>
      <c r="AIE706" s="121"/>
      <c r="AIF706" s="121"/>
      <c r="AIG706" s="121"/>
      <c r="AIH706" s="121"/>
      <c r="AII706" s="121"/>
      <c r="AIJ706" s="121"/>
      <c r="AIK706" s="121"/>
      <c r="AIL706" s="121"/>
      <c r="AIM706" s="121"/>
      <c r="AIN706" s="121"/>
      <c r="AIO706" s="121"/>
      <c r="AIP706" s="121"/>
      <c r="AIQ706" s="121"/>
      <c r="AIR706" s="121"/>
      <c r="AIS706" s="121"/>
      <c r="AIT706" s="121"/>
      <c r="AIU706" s="121"/>
      <c r="AIV706" s="121"/>
      <c r="AIW706" s="121"/>
      <c r="AIX706" s="121"/>
      <c r="AIY706" s="121"/>
      <c r="AIZ706" s="121"/>
      <c r="AJA706" s="121"/>
      <c r="AJB706" s="121"/>
      <c r="AJC706" s="121"/>
      <c r="AJD706" s="121"/>
      <c r="AJE706" s="121"/>
      <c r="AJF706" s="121"/>
      <c r="AJG706" s="121"/>
      <c r="AJH706" s="121"/>
      <c r="AJI706" s="121"/>
      <c r="AJJ706" s="121"/>
      <c r="AJK706" s="121"/>
      <c r="AJL706" s="121"/>
      <c r="AJM706" s="121"/>
      <c r="AJN706" s="121"/>
      <c r="AJO706" s="121"/>
      <c r="AJP706" s="121"/>
      <c r="AJQ706" s="121"/>
      <c r="AJR706" s="121"/>
      <c r="AJS706" s="121"/>
      <c r="AJT706" s="121"/>
      <c r="AJU706" s="121"/>
      <c r="AJV706" s="121"/>
      <c r="AJW706" s="121"/>
      <c r="AJX706" s="121"/>
      <c r="AJY706" s="121"/>
      <c r="AJZ706" s="121"/>
      <c r="AKA706" s="121"/>
      <c r="AKB706" s="121"/>
      <c r="AKC706" s="121"/>
      <c r="AKD706" s="121"/>
      <c r="AKE706" s="121"/>
      <c r="AKF706" s="121"/>
      <c r="AKG706" s="121"/>
      <c r="AKH706" s="121"/>
      <c r="AKI706" s="121"/>
      <c r="AKJ706" s="121"/>
      <c r="AKK706" s="121"/>
      <c r="AKL706" s="121"/>
      <c r="AKM706" s="121"/>
      <c r="AKN706" s="121"/>
      <c r="AKO706" s="121"/>
      <c r="AKP706" s="121"/>
      <c r="AKQ706" s="121"/>
      <c r="AKR706" s="121"/>
      <c r="AKS706" s="121"/>
      <c r="AKT706" s="121"/>
      <c r="AKU706" s="121"/>
      <c r="AKV706" s="121"/>
      <c r="AKW706" s="121"/>
      <c r="AKX706" s="121"/>
      <c r="AKY706" s="121"/>
      <c r="AKZ706" s="121"/>
      <c r="ALA706" s="121"/>
      <c r="ALB706" s="121"/>
      <c r="ALC706" s="121"/>
      <c r="ALD706" s="121"/>
      <c r="ALE706" s="121"/>
      <c r="ALF706" s="121"/>
      <c r="ALG706" s="121"/>
      <c r="ALH706" s="121"/>
      <c r="ALI706" s="121"/>
      <c r="ALJ706" s="121"/>
      <c r="ALK706" s="121"/>
      <c r="ALL706" s="121"/>
      <c r="ALM706" s="121"/>
      <c r="ALN706" s="121"/>
      <c r="ALO706" s="121"/>
      <c r="ALP706" s="121"/>
      <c r="ALQ706" s="121"/>
      <c r="ALR706" s="121"/>
      <c r="ALS706" s="121"/>
      <c r="ALT706" s="121"/>
      <c r="ALU706" s="121"/>
      <c r="ALV706" s="121"/>
      <c r="ALW706" s="121"/>
      <c r="ALX706" s="121"/>
      <c r="ALY706" s="121"/>
      <c r="ALZ706" s="121"/>
      <c r="AMA706" s="121"/>
      <c r="AMB706" s="121"/>
      <c r="AMC706" s="121"/>
      <c r="AMD706" s="121"/>
      <c r="AME706" s="121"/>
      <c r="AMF706" s="121"/>
      <c r="AMG706" s="121"/>
      <c r="AMH706" s="121"/>
      <c r="AMI706" s="121"/>
      <c r="AMJ706" s="121"/>
      <c r="AMK706" s="121"/>
      <c r="AML706" s="121"/>
      <c r="AMM706" s="121"/>
      <c r="AMN706" s="121"/>
      <c r="AMO706" s="121"/>
      <c r="AMP706" s="121"/>
      <c r="AMQ706" s="121"/>
      <c r="AMR706" s="121"/>
      <c r="AMS706" s="121"/>
      <c r="AMT706" s="121"/>
      <c r="AMU706" s="121"/>
      <c r="AMV706" s="121"/>
      <c r="AMW706" s="121"/>
      <c r="AMX706" s="121"/>
      <c r="AMY706" s="121"/>
      <c r="AMZ706" s="121"/>
      <c r="ANA706" s="121"/>
      <c r="ANB706" s="121"/>
      <c r="ANC706" s="121"/>
      <c r="AND706" s="121"/>
      <c r="ANE706" s="121"/>
      <c r="ANF706" s="121"/>
      <c r="ANG706" s="121"/>
      <c r="ANH706" s="121"/>
      <c r="ANI706" s="121"/>
      <c r="ANJ706" s="121"/>
      <c r="ANK706" s="121"/>
      <c r="ANL706" s="121"/>
      <c r="ANM706" s="121"/>
      <c r="ANN706" s="121"/>
      <c r="ANO706" s="121"/>
      <c r="ANP706" s="121"/>
      <c r="ANQ706" s="121"/>
      <c r="ANR706" s="121"/>
      <c r="ANS706" s="121"/>
      <c r="ANT706" s="121"/>
      <c r="ANU706" s="121"/>
      <c r="ANV706" s="121"/>
      <c r="ANW706" s="121"/>
      <c r="ANX706" s="121"/>
      <c r="ANY706" s="121"/>
      <c r="ANZ706" s="121"/>
      <c r="AOA706" s="121"/>
      <c r="AOB706" s="121"/>
      <c r="AOC706" s="121"/>
      <c r="AOD706" s="121"/>
      <c r="AOE706" s="121"/>
      <c r="AOF706" s="121"/>
      <c r="AOG706" s="121"/>
      <c r="AOH706" s="121"/>
      <c r="AOI706" s="121"/>
      <c r="AOJ706" s="121"/>
      <c r="AOK706" s="121"/>
      <c r="AOL706" s="121"/>
      <c r="AOM706" s="121"/>
      <c r="AON706" s="121"/>
      <c r="AOO706" s="121"/>
      <c r="AOP706" s="121"/>
      <c r="AOQ706" s="121"/>
      <c r="AOR706" s="121"/>
      <c r="AOS706" s="121"/>
      <c r="AOT706" s="121"/>
      <c r="AOU706" s="121"/>
      <c r="AOV706" s="121"/>
      <c r="AOW706" s="121"/>
      <c r="AOX706" s="121"/>
      <c r="AOY706" s="121"/>
      <c r="AOZ706" s="121"/>
      <c r="APA706" s="121"/>
      <c r="APB706" s="121"/>
      <c r="APC706" s="121"/>
      <c r="APD706" s="121"/>
      <c r="APE706" s="121"/>
      <c r="APF706" s="121"/>
      <c r="APG706" s="121"/>
      <c r="APH706" s="121"/>
      <c r="API706" s="121"/>
      <c r="APJ706" s="121"/>
      <c r="APK706" s="121"/>
      <c r="APL706" s="121"/>
      <c r="APM706" s="121"/>
      <c r="APN706" s="121"/>
      <c r="APO706" s="121"/>
      <c r="APP706" s="121"/>
      <c r="APQ706" s="121"/>
      <c r="APR706" s="121"/>
      <c r="APS706" s="121"/>
      <c r="APT706" s="121"/>
      <c r="APU706" s="121"/>
      <c r="APV706" s="121"/>
      <c r="APW706" s="121"/>
      <c r="APX706" s="121"/>
      <c r="APY706" s="121"/>
      <c r="APZ706" s="121"/>
      <c r="AQA706" s="121"/>
      <c r="AQB706" s="121"/>
      <c r="AQC706" s="121"/>
      <c r="AQD706" s="121"/>
      <c r="AQE706" s="121"/>
      <c r="AQF706" s="121"/>
      <c r="AQG706" s="121"/>
      <c r="AQH706" s="121"/>
      <c r="AQI706" s="121"/>
      <c r="AQJ706" s="121"/>
      <c r="AQK706" s="121"/>
      <c r="AQL706" s="121"/>
      <c r="AQM706" s="121"/>
      <c r="AQN706" s="121"/>
      <c r="AQO706" s="121"/>
      <c r="AQP706" s="121"/>
      <c r="AQQ706" s="121"/>
      <c r="AQR706" s="121"/>
      <c r="AQS706" s="121"/>
      <c r="AQT706" s="121"/>
      <c r="AQU706" s="121"/>
      <c r="AQV706" s="121"/>
      <c r="AQW706" s="121"/>
      <c r="AQX706" s="121"/>
      <c r="AQY706" s="121"/>
      <c r="AQZ706" s="121"/>
      <c r="ARA706" s="121"/>
      <c r="ARB706" s="121"/>
      <c r="ARC706" s="121"/>
      <c r="ARD706" s="121"/>
      <c r="ARE706" s="121"/>
      <c r="ARF706" s="121"/>
      <c r="ARG706" s="121"/>
      <c r="ARH706" s="121"/>
      <c r="ARI706" s="121"/>
      <c r="ARJ706" s="121"/>
      <c r="ARK706" s="121"/>
      <c r="ARL706" s="121"/>
      <c r="ARM706" s="121"/>
      <c r="ARN706" s="121"/>
      <c r="ARO706" s="121"/>
      <c r="ARP706" s="121"/>
      <c r="ARQ706" s="121"/>
      <c r="ARR706" s="121"/>
      <c r="ARS706" s="121"/>
      <c r="ART706" s="121"/>
      <c r="ARU706" s="121"/>
      <c r="ARV706" s="121"/>
      <c r="ARW706" s="121"/>
      <c r="ARX706" s="121"/>
      <c r="ARY706" s="121"/>
      <c r="ARZ706" s="121"/>
      <c r="ASA706" s="121"/>
      <c r="ASB706" s="121"/>
      <c r="ASC706" s="121"/>
      <c r="ASD706" s="121"/>
      <c r="ASE706" s="121"/>
      <c r="ASF706" s="121"/>
      <c r="ASG706" s="121"/>
      <c r="ASH706" s="121"/>
      <c r="ASI706" s="121"/>
      <c r="ASJ706" s="121"/>
      <c r="ASK706" s="121"/>
      <c r="ASL706" s="121"/>
      <c r="ASM706" s="121"/>
      <c r="ASN706" s="121"/>
      <c r="ASO706" s="121"/>
      <c r="ASP706" s="121"/>
      <c r="ASQ706" s="121"/>
      <c r="ASR706" s="121"/>
      <c r="ASS706" s="121"/>
      <c r="AST706" s="121"/>
      <c r="ASU706" s="121"/>
      <c r="ASV706" s="121"/>
      <c r="ASW706" s="121"/>
      <c r="ASX706" s="121"/>
      <c r="ASY706" s="121"/>
      <c r="ASZ706" s="121"/>
      <c r="ATA706" s="121"/>
      <c r="ATB706" s="121"/>
      <c r="ATC706" s="121"/>
      <c r="ATD706" s="121"/>
      <c r="ATE706" s="121"/>
      <c r="ATF706" s="121"/>
      <c r="ATG706" s="121"/>
      <c r="ATH706" s="121"/>
      <c r="ATI706" s="121"/>
      <c r="ATJ706" s="121"/>
      <c r="ATK706" s="121"/>
      <c r="ATL706" s="121"/>
      <c r="ATM706" s="121"/>
      <c r="ATN706" s="121"/>
      <c r="ATO706" s="121"/>
      <c r="ATP706" s="121"/>
      <c r="ATQ706" s="121"/>
      <c r="ATR706" s="121"/>
      <c r="ATS706" s="121"/>
      <c r="ATT706" s="121"/>
      <c r="ATU706" s="121"/>
      <c r="ATV706" s="121"/>
      <c r="ATW706" s="121"/>
      <c r="ATX706" s="121"/>
      <c r="ATY706" s="121"/>
      <c r="ATZ706" s="121"/>
      <c r="AUA706" s="121"/>
      <c r="AUB706" s="121"/>
      <c r="AUC706" s="121"/>
      <c r="AUD706" s="121"/>
      <c r="AUE706" s="121"/>
      <c r="AUF706" s="121"/>
      <c r="AUG706" s="121"/>
      <c r="AUH706" s="121"/>
      <c r="AUI706" s="121"/>
      <c r="AUJ706" s="121"/>
      <c r="AUK706" s="121"/>
      <c r="AUL706" s="121"/>
      <c r="AUM706" s="121"/>
      <c r="AUN706" s="121"/>
      <c r="AUO706" s="121"/>
      <c r="AUP706" s="121"/>
      <c r="AUQ706" s="121"/>
      <c r="AUR706" s="121"/>
      <c r="AUS706" s="121"/>
      <c r="AUT706" s="121"/>
      <c r="AUU706" s="121"/>
      <c r="AUV706" s="121"/>
      <c r="AUW706" s="121"/>
      <c r="AUX706" s="121"/>
      <c r="AUY706" s="121"/>
      <c r="AUZ706" s="121"/>
      <c r="AVA706" s="121"/>
      <c r="AVB706" s="121"/>
      <c r="AVC706" s="121"/>
      <c r="AVD706" s="121"/>
      <c r="AVE706" s="121"/>
      <c r="AVF706" s="121"/>
      <c r="AVG706" s="121"/>
      <c r="AVH706" s="121"/>
      <c r="AVI706" s="121"/>
      <c r="AVJ706" s="121"/>
      <c r="AVK706" s="121"/>
      <c r="AVL706" s="121"/>
      <c r="AVM706" s="121"/>
      <c r="AVN706" s="121"/>
      <c r="AVO706" s="121"/>
      <c r="AVP706" s="121"/>
      <c r="AVQ706" s="121"/>
      <c r="AVR706" s="121"/>
      <c r="AVS706" s="121"/>
      <c r="AVT706" s="121"/>
      <c r="AVU706" s="121"/>
      <c r="AVV706" s="121"/>
      <c r="AVW706" s="121"/>
      <c r="AVX706" s="121"/>
      <c r="AVY706" s="121"/>
      <c r="AVZ706" s="121"/>
      <c r="AWA706" s="121"/>
      <c r="AWB706" s="121"/>
      <c r="AWC706" s="121"/>
      <c r="AWD706" s="121"/>
      <c r="AWE706" s="121"/>
      <c r="AWF706" s="121"/>
      <c r="AWG706" s="121"/>
      <c r="AWH706" s="121"/>
      <c r="AWI706" s="121"/>
      <c r="AWJ706" s="121"/>
      <c r="AWK706" s="121"/>
      <c r="AWL706" s="121"/>
      <c r="AWM706" s="121"/>
      <c r="AWN706" s="121"/>
      <c r="AWO706" s="121"/>
      <c r="AWP706" s="121"/>
      <c r="AWQ706" s="121"/>
      <c r="AWR706" s="121"/>
      <c r="AWS706" s="121"/>
      <c r="AWT706" s="121"/>
      <c r="AWU706" s="121"/>
      <c r="AWV706" s="121"/>
      <c r="AWW706" s="121"/>
      <c r="AWX706" s="121"/>
      <c r="AWY706" s="121"/>
      <c r="AWZ706" s="121"/>
      <c r="AXA706" s="121"/>
      <c r="AXB706" s="121"/>
      <c r="AXC706" s="121"/>
      <c r="AXD706" s="121"/>
      <c r="AXE706" s="121"/>
      <c r="AXF706" s="121"/>
      <c r="AXG706" s="121"/>
      <c r="AXH706" s="121"/>
      <c r="AXI706" s="121"/>
      <c r="AXJ706" s="121"/>
      <c r="AXK706" s="121"/>
      <c r="AXL706" s="121"/>
      <c r="AXM706" s="121"/>
      <c r="AXN706" s="121"/>
      <c r="AXO706" s="121"/>
      <c r="AXP706" s="121"/>
      <c r="AXQ706" s="121"/>
      <c r="AXR706" s="121"/>
      <c r="AXS706" s="121"/>
      <c r="AXT706" s="121"/>
      <c r="AXU706" s="121"/>
      <c r="AXV706" s="121"/>
      <c r="AXW706" s="121"/>
      <c r="AXX706" s="121"/>
      <c r="AXY706" s="121"/>
      <c r="AXZ706" s="121"/>
      <c r="AYA706" s="121"/>
      <c r="AYB706" s="121"/>
      <c r="AYC706" s="121"/>
      <c r="AYD706" s="121"/>
      <c r="AYE706" s="121"/>
      <c r="AYF706" s="121"/>
      <c r="AYG706" s="121"/>
      <c r="AYH706" s="121"/>
      <c r="AYI706" s="121"/>
      <c r="AYJ706" s="121"/>
      <c r="AYK706" s="121"/>
      <c r="AYL706" s="121"/>
      <c r="AYM706" s="121"/>
      <c r="AYN706" s="121"/>
      <c r="AYO706" s="121"/>
      <c r="AYP706" s="121"/>
      <c r="AYQ706" s="121"/>
      <c r="AYR706" s="121"/>
      <c r="AYS706" s="121"/>
      <c r="AYT706" s="121"/>
      <c r="AYU706" s="121"/>
      <c r="AYV706" s="121"/>
      <c r="AYW706" s="121"/>
      <c r="AYX706" s="121"/>
      <c r="AYY706" s="121"/>
      <c r="AYZ706" s="121"/>
      <c r="AZA706" s="121"/>
      <c r="AZB706" s="121"/>
      <c r="AZC706" s="121"/>
      <c r="AZD706" s="121"/>
      <c r="AZE706" s="121"/>
      <c r="AZF706" s="121"/>
      <c r="AZG706" s="121"/>
      <c r="AZH706" s="121"/>
      <c r="AZI706" s="121"/>
      <c r="AZJ706" s="121"/>
      <c r="AZK706" s="121"/>
      <c r="AZL706" s="121"/>
      <c r="AZM706" s="121"/>
      <c r="AZN706" s="121"/>
      <c r="AZO706" s="121"/>
      <c r="AZP706" s="121"/>
      <c r="AZQ706" s="121"/>
      <c r="AZR706" s="121"/>
      <c r="AZS706" s="121"/>
      <c r="AZT706" s="121"/>
      <c r="AZU706" s="121"/>
      <c r="AZV706" s="121"/>
      <c r="AZW706" s="121"/>
      <c r="AZX706" s="121"/>
      <c r="AZY706" s="121"/>
      <c r="AZZ706" s="121"/>
      <c r="BAA706" s="121"/>
      <c r="BAB706" s="121"/>
      <c r="BAC706" s="121"/>
      <c r="BAD706" s="121"/>
      <c r="BAE706" s="121"/>
      <c r="BAF706" s="121"/>
      <c r="BAG706" s="121"/>
      <c r="BAH706" s="121"/>
      <c r="BAI706" s="121"/>
      <c r="BAJ706" s="121"/>
      <c r="BAK706" s="121"/>
      <c r="BAL706" s="121"/>
      <c r="BAM706" s="121"/>
      <c r="BAN706" s="121"/>
      <c r="BAO706" s="121"/>
      <c r="BAP706" s="121"/>
      <c r="BAQ706" s="121"/>
      <c r="BAR706" s="121"/>
      <c r="BAS706" s="121"/>
      <c r="BAT706" s="121"/>
      <c r="BAU706" s="121"/>
      <c r="BAV706" s="121"/>
      <c r="BAW706" s="121"/>
      <c r="BAX706" s="121"/>
      <c r="BAY706" s="121"/>
      <c r="BAZ706" s="121"/>
      <c r="BBA706" s="121"/>
      <c r="BBB706" s="121"/>
      <c r="BBC706" s="121"/>
      <c r="BBD706" s="121"/>
      <c r="BBE706" s="121"/>
      <c r="BBF706" s="121"/>
      <c r="BBG706" s="121"/>
      <c r="BBH706" s="121"/>
      <c r="BBI706" s="121"/>
      <c r="BBJ706" s="121"/>
      <c r="BBK706" s="121"/>
      <c r="BBL706" s="121"/>
      <c r="BBM706" s="121"/>
      <c r="BBN706" s="121"/>
      <c r="BBO706" s="121"/>
      <c r="BBP706" s="121"/>
      <c r="BBQ706" s="121"/>
      <c r="BBR706" s="121"/>
      <c r="BBS706" s="121"/>
      <c r="BBT706" s="121"/>
      <c r="BBU706" s="121"/>
      <c r="BBV706" s="121"/>
      <c r="BBW706" s="121"/>
      <c r="BBX706" s="121"/>
      <c r="BBY706" s="121"/>
      <c r="BBZ706" s="121"/>
      <c r="BCA706" s="121"/>
      <c r="BCB706" s="121"/>
      <c r="BCC706" s="121"/>
      <c r="BCD706" s="121"/>
      <c r="BCE706" s="121"/>
      <c r="BCF706" s="121"/>
      <c r="BCG706" s="121"/>
      <c r="BCH706" s="121"/>
      <c r="BCI706" s="121"/>
      <c r="BCJ706" s="121"/>
      <c r="BCK706" s="121"/>
      <c r="BCL706" s="121"/>
      <c r="BCM706" s="121"/>
      <c r="BCN706" s="121"/>
      <c r="BCO706" s="121"/>
      <c r="BCP706" s="121"/>
      <c r="BCQ706" s="121"/>
      <c r="BCR706" s="121"/>
      <c r="BCS706" s="121"/>
      <c r="BCT706" s="121"/>
      <c r="BCU706" s="121"/>
      <c r="BCV706" s="121"/>
      <c r="BCW706" s="121"/>
      <c r="BCX706" s="121"/>
      <c r="BCY706" s="121"/>
      <c r="BCZ706" s="121"/>
      <c r="BDA706" s="121"/>
      <c r="BDB706" s="121"/>
      <c r="BDC706" s="121"/>
      <c r="BDD706" s="121"/>
      <c r="BDE706" s="121"/>
      <c r="BDF706" s="121"/>
      <c r="BDG706" s="121"/>
      <c r="BDH706" s="121"/>
      <c r="BDI706" s="121"/>
      <c r="BDJ706" s="121"/>
      <c r="BDK706" s="121"/>
      <c r="BDL706" s="121"/>
      <c r="BDM706" s="121"/>
      <c r="BDN706" s="121"/>
      <c r="BDO706" s="121"/>
      <c r="BDP706" s="121"/>
      <c r="BDQ706" s="121"/>
      <c r="BDR706" s="121"/>
      <c r="BDS706" s="121"/>
      <c r="BDT706" s="121"/>
      <c r="BDU706" s="121"/>
      <c r="BDV706" s="121"/>
      <c r="BDW706" s="121"/>
      <c r="BDX706" s="121"/>
      <c r="BDY706" s="121"/>
      <c r="BDZ706" s="121"/>
      <c r="BEA706" s="121"/>
      <c r="BEB706" s="121"/>
      <c r="BEC706" s="121"/>
      <c r="BED706" s="121"/>
      <c r="BEE706" s="121"/>
      <c r="BEF706" s="121"/>
      <c r="BEG706" s="121"/>
      <c r="BEH706" s="121"/>
      <c r="BEI706" s="121"/>
      <c r="BEJ706" s="121"/>
      <c r="BEK706" s="121"/>
      <c r="BEL706" s="121"/>
      <c r="BEM706" s="121"/>
      <c r="BEN706" s="121"/>
      <c r="BEO706" s="121"/>
      <c r="BEP706" s="121"/>
      <c r="BEQ706" s="121"/>
      <c r="BER706" s="121"/>
      <c r="BES706" s="121"/>
      <c r="BET706" s="121"/>
      <c r="BEU706" s="121"/>
      <c r="BEV706" s="121"/>
      <c r="BEW706" s="121"/>
      <c r="BEX706" s="121"/>
      <c r="BEY706" s="121"/>
      <c r="BEZ706" s="121"/>
      <c r="BFA706" s="121"/>
      <c r="BFB706" s="121"/>
      <c r="BFC706" s="121"/>
      <c r="BFD706" s="121"/>
      <c r="BFE706" s="121"/>
      <c r="BFF706" s="121"/>
      <c r="BFG706" s="121"/>
      <c r="BFH706" s="121"/>
      <c r="BFI706" s="121"/>
      <c r="BFJ706" s="121"/>
      <c r="BFK706" s="121"/>
      <c r="BFL706" s="121"/>
      <c r="BFM706" s="121"/>
      <c r="BFN706" s="121"/>
      <c r="BFO706" s="121"/>
      <c r="BFP706" s="121"/>
      <c r="BFQ706" s="121"/>
      <c r="BFR706" s="121"/>
      <c r="BFS706" s="121"/>
      <c r="BFT706" s="121"/>
      <c r="BFU706" s="121"/>
      <c r="BFV706" s="121"/>
      <c r="BFW706" s="121"/>
      <c r="BFX706" s="121"/>
      <c r="BFY706" s="121"/>
      <c r="BFZ706" s="121"/>
      <c r="BGA706" s="121"/>
      <c r="BGB706" s="121"/>
      <c r="BGC706" s="121"/>
      <c r="BGD706" s="121"/>
      <c r="BGE706" s="121"/>
      <c r="BGF706" s="121"/>
      <c r="BGG706" s="121"/>
      <c r="BGH706" s="121"/>
      <c r="BGI706" s="121"/>
      <c r="BGJ706" s="121"/>
      <c r="BGK706" s="121"/>
      <c r="BGL706" s="121"/>
      <c r="BGM706" s="121"/>
      <c r="BGN706" s="121"/>
      <c r="BGO706" s="121"/>
      <c r="BGP706" s="121"/>
      <c r="BGQ706" s="121"/>
      <c r="BGR706" s="121"/>
      <c r="BGS706" s="121"/>
      <c r="BGT706" s="121"/>
      <c r="BGU706" s="121"/>
      <c r="BGV706" s="121"/>
      <c r="BGW706" s="121"/>
      <c r="BGX706" s="121"/>
      <c r="BGY706" s="121"/>
      <c r="BGZ706" s="121"/>
      <c r="BHA706" s="121"/>
      <c r="BHB706" s="121"/>
      <c r="BHC706" s="121"/>
      <c r="BHD706" s="121"/>
      <c r="BHE706" s="121"/>
      <c r="BHF706" s="121"/>
      <c r="BHG706" s="121"/>
      <c r="BHH706" s="121"/>
      <c r="BHI706" s="121"/>
      <c r="BHJ706" s="121"/>
      <c r="BHK706" s="121"/>
      <c r="BHL706" s="121"/>
      <c r="BHM706" s="121"/>
      <c r="BHN706" s="121"/>
      <c r="BHO706" s="121"/>
      <c r="BHP706" s="121"/>
      <c r="BHQ706" s="121"/>
      <c r="BHR706" s="121"/>
      <c r="BHS706" s="121"/>
      <c r="BHT706" s="121"/>
      <c r="BHU706" s="121"/>
      <c r="BHV706" s="121"/>
      <c r="BHW706" s="121"/>
      <c r="BHX706" s="121"/>
      <c r="BHY706" s="121"/>
      <c r="BHZ706" s="121"/>
      <c r="BIA706" s="121"/>
      <c r="BIB706" s="121"/>
      <c r="BIC706" s="121"/>
      <c r="BID706" s="121"/>
      <c r="BIE706" s="121"/>
      <c r="BIF706" s="121"/>
      <c r="BIG706" s="121"/>
      <c r="BIH706" s="121"/>
      <c r="BII706" s="121"/>
      <c r="BIJ706" s="121"/>
      <c r="BIK706" s="121"/>
      <c r="BIL706" s="121"/>
      <c r="BIM706" s="121"/>
      <c r="BIN706" s="121"/>
      <c r="BIO706" s="121"/>
      <c r="BIP706" s="121"/>
      <c r="BIQ706" s="121"/>
      <c r="BIR706" s="121"/>
      <c r="BIS706" s="121"/>
      <c r="BIT706" s="121"/>
      <c r="BIU706" s="121"/>
      <c r="BIV706" s="121"/>
      <c r="BIW706" s="121"/>
      <c r="BIX706" s="121"/>
      <c r="BIY706" s="121"/>
      <c r="BIZ706" s="121"/>
      <c r="BJA706" s="121"/>
      <c r="BJB706" s="121"/>
      <c r="BJC706" s="121"/>
      <c r="BJD706" s="121"/>
      <c r="BJE706" s="121"/>
      <c r="BJF706" s="121"/>
      <c r="BJG706" s="121"/>
      <c r="BJH706" s="121"/>
      <c r="BJI706" s="121"/>
      <c r="BJJ706" s="121"/>
      <c r="BJK706" s="121"/>
      <c r="BJL706" s="121"/>
      <c r="BJM706" s="121"/>
      <c r="BJN706" s="121"/>
      <c r="BJO706" s="121"/>
      <c r="BJP706" s="121"/>
      <c r="BJQ706" s="121"/>
      <c r="BJR706" s="121"/>
      <c r="BJS706" s="121"/>
      <c r="BJT706" s="121"/>
      <c r="BJU706" s="121"/>
      <c r="BJV706" s="121"/>
      <c r="BJW706" s="121"/>
      <c r="BJX706" s="121"/>
      <c r="BJY706" s="121"/>
      <c r="BJZ706" s="121"/>
      <c r="BKA706" s="121"/>
      <c r="BKB706" s="121"/>
      <c r="BKC706" s="121"/>
      <c r="BKD706" s="121"/>
      <c r="BKE706" s="121"/>
      <c r="BKF706" s="121"/>
      <c r="BKG706" s="121"/>
      <c r="BKH706" s="121"/>
      <c r="BKI706" s="121"/>
      <c r="BKJ706" s="121"/>
      <c r="BKK706" s="121"/>
      <c r="BKL706" s="121"/>
      <c r="BKM706" s="121"/>
      <c r="BKN706" s="121"/>
      <c r="BKO706" s="121"/>
      <c r="BKP706" s="121"/>
      <c r="BKQ706" s="121"/>
      <c r="BKR706" s="121"/>
      <c r="BKS706" s="121"/>
      <c r="BKT706" s="121"/>
      <c r="BKU706" s="121"/>
      <c r="BKV706" s="121"/>
      <c r="BKW706" s="121"/>
      <c r="BKX706" s="121"/>
      <c r="BKY706" s="121"/>
      <c r="BKZ706" s="121"/>
      <c r="BLA706" s="121"/>
      <c r="BLB706" s="121"/>
      <c r="BLC706" s="121"/>
      <c r="BLD706" s="121"/>
      <c r="BLE706" s="121"/>
      <c r="BLF706" s="121"/>
      <c r="BLG706" s="121"/>
      <c r="BLH706" s="121"/>
      <c r="BLI706" s="121"/>
      <c r="BLJ706" s="121"/>
      <c r="BLK706" s="121"/>
      <c r="BLL706" s="121"/>
      <c r="BLM706" s="121"/>
      <c r="BLN706" s="121"/>
      <c r="BLO706" s="121"/>
      <c r="BLP706" s="121"/>
      <c r="BLQ706" s="121"/>
      <c r="BLR706" s="121"/>
      <c r="BLS706" s="121"/>
      <c r="BLT706" s="121"/>
      <c r="BLU706" s="121"/>
      <c r="BLV706" s="121"/>
      <c r="BLW706" s="121"/>
      <c r="BLX706" s="121"/>
      <c r="BLY706" s="121"/>
      <c r="BLZ706" s="121"/>
      <c r="BMA706" s="121"/>
      <c r="BMB706" s="121"/>
      <c r="BMC706" s="121"/>
      <c r="BMD706" s="121"/>
      <c r="BME706" s="121"/>
      <c r="BMF706" s="121"/>
      <c r="BMG706" s="121"/>
      <c r="BMH706" s="121"/>
      <c r="BMI706" s="121"/>
      <c r="BMJ706" s="121"/>
      <c r="BMK706" s="121"/>
      <c r="BML706" s="121"/>
      <c r="BMM706" s="121"/>
      <c r="BMN706" s="121"/>
      <c r="BMO706" s="121"/>
      <c r="BMP706" s="121"/>
      <c r="BMQ706" s="121"/>
      <c r="BMR706" s="121"/>
      <c r="BMS706" s="121"/>
      <c r="BMT706" s="121"/>
      <c r="BMU706" s="121"/>
      <c r="BMV706" s="121"/>
      <c r="BMW706" s="121"/>
      <c r="BMX706" s="121"/>
      <c r="BMY706" s="121"/>
      <c r="BMZ706" s="121"/>
      <c r="BNA706" s="121"/>
      <c r="BNB706" s="121"/>
      <c r="BNC706" s="121"/>
      <c r="BND706" s="121"/>
      <c r="BNE706" s="121"/>
      <c r="BNF706" s="121"/>
      <c r="BNG706" s="121"/>
      <c r="BNH706" s="121"/>
      <c r="BNI706" s="121"/>
      <c r="BNJ706" s="121"/>
      <c r="BNK706" s="121"/>
      <c r="BNL706" s="121"/>
      <c r="BNM706" s="121"/>
      <c r="BNN706" s="121"/>
      <c r="BNO706" s="121"/>
      <c r="BNP706" s="121"/>
      <c r="BNQ706" s="121"/>
      <c r="BNR706" s="121"/>
      <c r="BNS706" s="121"/>
      <c r="BNT706" s="121"/>
      <c r="BNU706" s="121"/>
      <c r="BNV706" s="121"/>
      <c r="BNW706" s="121"/>
      <c r="BNX706" s="121"/>
      <c r="BNY706" s="121"/>
      <c r="BNZ706" s="121"/>
      <c r="BOA706" s="121"/>
      <c r="BOB706" s="121"/>
      <c r="BOC706" s="121"/>
      <c r="BOD706" s="121"/>
      <c r="BOE706" s="121"/>
      <c r="BOF706" s="121"/>
      <c r="BOG706" s="121"/>
      <c r="BOH706" s="121"/>
      <c r="BOI706" s="121"/>
      <c r="BOJ706" s="121"/>
      <c r="BOK706" s="121"/>
      <c r="BOL706" s="121"/>
      <c r="BOM706" s="121"/>
      <c r="BON706" s="121"/>
      <c r="BOO706" s="121"/>
      <c r="BOP706" s="121"/>
      <c r="BOQ706" s="121"/>
      <c r="BOR706" s="121"/>
      <c r="BOS706" s="121"/>
      <c r="BOT706" s="121"/>
      <c r="BOU706" s="121"/>
      <c r="BOV706" s="121"/>
      <c r="BOW706" s="121"/>
      <c r="BOX706" s="121"/>
      <c r="BOY706" s="121"/>
      <c r="BOZ706" s="121"/>
      <c r="BPA706" s="121"/>
      <c r="BPB706" s="121"/>
      <c r="BPC706" s="121"/>
      <c r="BPD706" s="121"/>
      <c r="BPE706" s="121"/>
      <c r="BPF706" s="121"/>
      <c r="BPG706" s="121"/>
      <c r="BPH706" s="121"/>
      <c r="BPI706" s="121"/>
      <c r="BPJ706" s="121"/>
      <c r="BPK706" s="121"/>
      <c r="BPL706" s="121"/>
      <c r="BPM706" s="121"/>
      <c r="BPN706" s="121"/>
      <c r="BPO706" s="121"/>
      <c r="BPP706" s="121"/>
      <c r="BPQ706" s="121"/>
      <c r="BPR706" s="121"/>
      <c r="BPS706" s="121"/>
      <c r="BPT706" s="121"/>
      <c r="BPU706" s="121"/>
      <c r="BPV706" s="121"/>
      <c r="BPW706" s="121"/>
      <c r="BPX706" s="121"/>
      <c r="BPY706" s="121"/>
      <c r="BPZ706" s="121"/>
      <c r="BQA706" s="121"/>
      <c r="BQB706" s="121"/>
      <c r="BQC706" s="121"/>
      <c r="BQD706" s="121"/>
      <c r="BQE706" s="121"/>
      <c r="BQF706" s="121"/>
      <c r="BQG706" s="121"/>
      <c r="BQH706" s="121"/>
      <c r="BQI706" s="121"/>
      <c r="BQJ706" s="121"/>
      <c r="BQK706" s="121"/>
      <c r="BQL706" s="121"/>
      <c r="BQM706" s="121"/>
      <c r="BQN706" s="121"/>
      <c r="BQO706" s="121"/>
      <c r="BQP706" s="121"/>
      <c r="BQQ706" s="121"/>
      <c r="BQR706" s="121"/>
      <c r="BQS706" s="121"/>
      <c r="BQT706" s="121"/>
      <c r="BQU706" s="121"/>
      <c r="BQV706" s="121"/>
      <c r="BQW706" s="121"/>
      <c r="BQX706" s="121"/>
      <c r="BQY706" s="121"/>
      <c r="BQZ706" s="121"/>
      <c r="BRA706" s="121"/>
      <c r="BRB706" s="121"/>
      <c r="BRC706" s="121"/>
      <c r="BRD706" s="121"/>
      <c r="BRE706" s="121"/>
      <c r="BRF706" s="121"/>
      <c r="BRG706" s="121"/>
      <c r="BRH706" s="121"/>
      <c r="BRI706" s="121"/>
      <c r="BRJ706" s="121"/>
      <c r="BRK706" s="121"/>
      <c r="BRL706" s="121"/>
      <c r="BRM706" s="121"/>
      <c r="BRN706" s="121"/>
      <c r="BRO706" s="121"/>
      <c r="BRP706" s="121"/>
      <c r="BRQ706" s="121"/>
      <c r="BRR706" s="121"/>
      <c r="BRS706" s="121"/>
      <c r="BRT706" s="121"/>
      <c r="BRU706" s="121"/>
      <c r="BRV706" s="121"/>
      <c r="BRW706" s="121"/>
      <c r="BRX706" s="121"/>
      <c r="BRY706" s="121"/>
      <c r="BRZ706" s="121"/>
      <c r="BSA706" s="121"/>
      <c r="BSB706" s="121"/>
      <c r="BSC706" s="121"/>
      <c r="BSD706" s="121"/>
      <c r="BSE706" s="121"/>
      <c r="BSF706" s="121"/>
      <c r="BSG706" s="121"/>
      <c r="BSH706" s="121"/>
      <c r="BSI706" s="121"/>
      <c r="BSJ706" s="121"/>
      <c r="BSK706" s="121"/>
      <c r="BSL706" s="121"/>
      <c r="BSM706" s="121"/>
      <c r="BSN706" s="121"/>
      <c r="BSO706" s="121"/>
      <c r="BSP706" s="121"/>
      <c r="BSQ706" s="121"/>
      <c r="BSR706" s="121"/>
      <c r="BSS706" s="121"/>
      <c r="BST706" s="121"/>
      <c r="BSU706" s="121"/>
      <c r="BSV706" s="121"/>
      <c r="BSW706" s="121"/>
      <c r="BSX706" s="121"/>
      <c r="BSY706" s="121"/>
      <c r="BSZ706" s="121"/>
      <c r="BTA706" s="121"/>
      <c r="BTB706" s="121"/>
      <c r="BTC706" s="121"/>
      <c r="BTD706" s="121"/>
      <c r="BTE706" s="121"/>
      <c r="BTF706" s="121"/>
      <c r="BTG706" s="121"/>
      <c r="BTH706" s="121"/>
      <c r="BTI706" s="121"/>
      <c r="BTJ706" s="121"/>
      <c r="BTK706" s="121"/>
      <c r="BTL706" s="121"/>
      <c r="BTM706" s="121"/>
      <c r="BTN706" s="121"/>
      <c r="BTO706" s="121"/>
      <c r="BTP706" s="121"/>
      <c r="BTQ706" s="121"/>
      <c r="BTR706" s="121"/>
      <c r="BTS706" s="121"/>
      <c r="BTT706" s="121"/>
      <c r="BTU706" s="121"/>
      <c r="BTV706" s="121"/>
      <c r="BTW706" s="121"/>
      <c r="BTX706" s="121"/>
      <c r="BTY706" s="121"/>
      <c r="BTZ706" s="121"/>
      <c r="BUA706" s="121"/>
      <c r="BUB706" s="121"/>
      <c r="BUC706" s="121"/>
      <c r="BUD706" s="121"/>
      <c r="BUE706" s="121"/>
      <c r="BUF706" s="121"/>
      <c r="BUG706" s="121"/>
      <c r="BUH706" s="121"/>
      <c r="BUI706" s="121"/>
      <c r="BUJ706" s="121"/>
      <c r="BUK706" s="121"/>
      <c r="BUL706" s="121"/>
      <c r="BUM706" s="121"/>
      <c r="BUN706" s="121"/>
      <c r="BUO706" s="121"/>
      <c r="BUP706" s="121"/>
      <c r="BUQ706" s="121"/>
      <c r="BUR706" s="121"/>
      <c r="BUS706" s="121"/>
      <c r="BUT706" s="121"/>
      <c r="BUU706" s="121"/>
      <c r="BUV706" s="121"/>
      <c r="BUW706" s="121"/>
      <c r="BUX706" s="121"/>
      <c r="BUY706" s="121"/>
      <c r="BUZ706" s="121"/>
      <c r="BVA706" s="121"/>
      <c r="BVB706" s="121"/>
      <c r="BVC706" s="121"/>
      <c r="BVD706" s="121"/>
      <c r="BVE706" s="121"/>
      <c r="BVF706" s="121"/>
      <c r="BVG706" s="121"/>
      <c r="BVH706" s="121"/>
      <c r="BVI706" s="121"/>
      <c r="BVJ706" s="121"/>
      <c r="BVK706" s="121"/>
      <c r="BVL706" s="121"/>
      <c r="BVM706" s="121"/>
      <c r="BVN706" s="121"/>
      <c r="BVO706" s="121"/>
      <c r="BVP706" s="121"/>
      <c r="BVQ706" s="121"/>
      <c r="BVR706" s="121"/>
      <c r="BVS706" s="121"/>
      <c r="BVT706" s="121"/>
      <c r="BVU706" s="121"/>
      <c r="BVV706" s="121"/>
      <c r="BVW706" s="121"/>
      <c r="BVX706" s="121"/>
      <c r="BVY706" s="121"/>
      <c r="BVZ706" s="121"/>
      <c r="BWA706" s="121"/>
      <c r="BWB706" s="121"/>
      <c r="BWC706" s="121"/>
      <c r="BWD706" s="121"/>
      <c r="BWE706" s="121"/>
      <c r="BWF706" s="121"/>
      <c r="BWG706" s="121"/>
      <c r="BWH706" s="121"/>
      <c r="BWI706" s="121"/>
      <c r="BWJ706" s="121"/>
      <c r="BWK706" s="121"/>
      <c r="BWL706" s="121"/>
      <c r="BWM706" s="121"/>
      <c r="BWN706" s="121"/>
      <c r="BWO706" s="121"/>
      <c r="BWP706" s="121"/>
      <c r="BWQ706" s="121"/>
      <c r="BWR706" s="121"/>
      <c r="BWS706" s="121"/>
      <c r="BWT706" s="121"/>
      <c r="BWU706" s="121"/>
      <c r="BWV706" s="121"/>
      <c r="BWW706" s="121"/>
      <c r="BWX706" s="121"/>
      <c r="BWY706" s="121"/>
      <c r="BWZ706" s="121"/>
      <c r="BXA706" s="121"/>
      <c r="BXB706" s="121"/>
      <c r="BXC706" s="121"/>
      <c r="BXD706" s="121"/>
      <c r="BXE706" s="121"/>
      <c r="BXF706" s="121"/>
      <c r="BXG706" s="121"/>
      <c r="BXH706" s="121"/>
      <c r="BXI706" s="121"/>
      <c r="BXJ706" s="121"/>
      <c r="BXK706" s="121"/>
      <c r="BXL706" s="121"/>
      <c r="BXM706" s="121"/>
      <c r="BXN706" s="121"/>
      <c r="BXO706" s="121"/>
      <c r="BXP706" s="121"/>
      <c r="BXQ706" s="121"/>
      <c r="BXR706" s="121"/>
      <c r="BXS706" s="121"/>
      <c r="BXT706" s="121"/>
      <c r="BXU706" s="121"/>
      <c r="BXV706" s="121"/>
      <c r="BXW706" s="121"/>
      <c r="BXX706" s="121"/>
      <c r="BXY706" s="121"/>
      <c r="BXZ706" s="121"/>
      <c r="BYA706" s="121"/>
      <c r="BYB706" s="121"/>
      <c r="BYC706" s="121"/>
      <c r="BYD706" s="121"/>
      <c r="BYE706" s="121"/>
      <c r="BYF706" s="121"/>
      <c r="BYG706" s="121"/>
      <c r="BYH706" s="121"/>
      <c r="BYI706" s="121"/>
      <c r="BYJ706" s="121"/>
      <c r="BYK706" s="121"/>
      <c r="BYL706" s="121"/>
      <c r="BYM706" s="121"/>
      <c r="BYN706" s="121"/>
      <c r="BYO706" s="121"/>
      <c r="BYP706" s="121"/>
      <c r="BYQ706" s="121"/>
      <c r="BYR706" s="121"/>
      <c r="BYS706" s="121"/>
      <c r="BYT706" s="121"/>
      <c r="BYU706" s="121"/>
      <c r="BYV706" s="121"/>
      <c r="BYW706" s="121"/>
      <c r="BYX706" s="121"/>
      <c r="BYY706" s="121"/>
      <c r="BYZ706" s="121"/>
      <c r="BZA706" s="121"/>
      <c r="BZB706" s="121"/>
      <c r="BZC706" s="121"/>
      <c r="BZD706" s="121"/>
      <c r="BZE706" s="121"/>
      <c r="BZF706" s="121"/>
      <c r="BZG706" s="121"/>
      <c r="BZH706" s="121"/>
      <c r="BZI706" s="121"/>
      <c r="BZJ706" s="121"/>
      <c r="BZK706" s="121"/>
      <c r="BZL706" s="121"/>
      <c r="BZM706" s="121"/>
      <c r="BZN706" s="121"/>
      <c r="BZO706" s="121"/>
      <c r="BZP706" s="121"/>
      <c r="BZQ706" s="121"/>
      <c r="BZR706" s="121"/>
      <c r="BZS706" s="121"/>
      <c r="BZT706" s="121"/>
      <c r="BZU706" s="121"/>
      <c r="BZV706" s="121"/>
      <c r="BZW706" s="121"/>
      <c r="BZX706" s="121"/>
      <c r="BZY706" s="121"/>
      <c r="BZZ706" s="121"/>
      <c r="CAA706" s="121"/>
      <c r="CAB706" s="121"/>
      <c r="CAC706" s="121"/>
      <c r="CAD706" s="121"/>
      <c r="CAE706" s="121"/>
      <c r="CAF706" s="121"/>
      <c r="CAG706" s="121"/>
      <c r="CAH706" s="121"/>
      <c r="CAI706" s="121"/>
      <c r="CAJ706" s="121"/>
      <c r="CAK706" s="121"/>
      <c r="CAL706" s="121"/>
      <c r="CAM706" s="121"/>
      <c r="CAN706" s="121"/>
      <c r="CAO706" s="121"/>
      <c r="CAP706" s="121"/>
      <c r="CAQ706" s="121"/>
      <c r="CAR706" s="121"/>
      <c r="CAS706" s="121"/>
      <c r="CAT706" s="121"/>
      <c r="CAU706" s="121"/>
      <c r="CAV706" s="121"/>
      <c r="CAW706" s="121"/>
      <c r="CAX706" s="121"/>
      <c r="CAY706" s="121"/>
      <c r="CAZ706" s="121"/>
      <c r="CBA706" s="121"/>
      <c r="CBB706" s="121"/>
      <c r="CBC706" s="121"/>
      <c r="CBD706" s="121"/>
      <c r="CBE706" s="121"/>
      <c r="CBF706" s="121"/>
      <c r="CBG706" s="121"/>
      <c r="CBH706" s="121"/>
      <c r="CBI706" s="121"/>
      <c r="CBJ706" s="121"/>
      <c r="CBK706" s="121"/>
      <c r="CBL706" s="121"/>
      <c r="CBM706" s="121"/>
      <c r="CBN706" s="121"/>
      <c r="CBO706" s="121"/>
      <c r="CBP706" s="121"/>
      <c r="CBQ706" s="121"/>
      <c r="CBR706" s="121"/>
      <c r="CBS706" s="121"/>
      <c r="CBT706" s="121"/>
      <c r="CBU706" s="121"/>
      <c r="CBV706" s="121"/>
      <c r="CBW706" s="121"/>
      <c r="CBX706" s="121"/>
      <c r="CBY706" s="121"/>
      <c r="CBZ706" s="121"/>
      <c r="CCA706" s="121"/>
      <c r="CCB706" s="121"/>
      <c r="CCC706" s="121"/>
      <c r="CCD706" s="121"/>
      <c r="CCE706" s="121"/>
      <c r="CCF706" s="121"/>
      <c r="CCG706" s="121"/>
      <c r="CCH706" s="121"/>
      <c r="CCI706" s="121"/>
      <c r="CCJ706" s="121"/>
      <c r="CCK706" s="121"/>
      <c r="CCL706" s="121"/>
      <c r="CCM706" s="121"/>
      <c r="CCN706" s="121"/>
      <c r="CCO706" s="121"/>
      <c r="CCP706" s="121"/>
      <c r="CCQ706" s="121"/>
      <c r="CCR706" s="121"/>
      <c r="CCS706" s="121"/>
      <c r="CCT706" s="121"/>
      <c r="CCU706" s="121"/>
      <c r="CCV706" s="121"/>
      <c r="CCW706" s="121"/>
      <c r="CCX706" s="121"/>
      <c r="CCY706" s="121"/>
      <c r="CCZ706" s="121"/>
      <c r="CDA706" s="121"/>
      <c r="CDB706" s="121"/>
      <c r="CDC706" s="121"/>
      <c r="CDD706" s="121"/>
      <c r="CDE706" s="121"/>
      <c r="CDF706" s="121"/>
      <c r="CDG706" s="121"/>
      <c r="CDH706" s="121"/>
      <c r="CDI706" s="121"/>
      <c r="CDJ706" s="121"/>
      <c r="CDK706" s="121"/>
      <c r="CDL706" s="121"/>
      <c r="CDM706" s="121"/>
      <c r="CDN706" s="121"/>
      <c r="CDO706" s="121"/>
      <c r="CDP706" s="121"/>
      <c r="CDQ706" s="121"/>
      <c r="CDR706" s="121"/>
      <c r="CDS706" s="121"/>
      <c r="CDT706" s="121"/>
      <c r="CDU706" s="121"/>
      <c r="CDV706" s="121"/>
      <c r="CDW706" s="121"/>
      <c r="CDX706" s="121"/>
      <c r="CDY706" s="121"/>
      <c r="CDZ706" s="121"/>
      <c r="CEA706" s="121"/>
      <c r="CEB706" s="121"/>
      <c r="CEC706" s="121"/>
      <c r="CED706" s="121"/>
      <c r="CEE706" s="121"/>
      <c r="CEF706" s="121"/>
      <c r="CEG706" s="121"/>
      <c r="CEH706" s="121"/>
      <c r="CEI706" s="121"/>
      <c r="CEJ706" s="121"/>
      <c r="CEK706" s="121"/>
      <c r="CEL706" s="121"/>
      <c r="CEM706" s="121"/>
      <c r="CEN706" s="121"/>
      <c r="CEO706" s="121"/>
      <c r="CEP706" s="121"/>
      <c r="CEQ706" s="121"/>
      <c r="CER706" s="121"/>
      <c r="CES706" s="121"/>
      <c r="CET706" s="121"/>
      <c r="CEU706" s="121"/>
      <c r="CEV706" s="121"/>
      <c r="CEW706" s="121"/>
      <c r="CEX706" s="121"/>
      <c r="CEY706" s="121"/>
      <c r="CEZ706" s="121"/>
      <c r="CFA706" s="121"/>
      <c r="CFB706" s="121"/>
      <c r="CFC706" s="121"/>
      <c r="CFD706" s="121"/>
      <c r="CFE706" s="121"/>
      <c r="CFF706" s="121"/>
      <c r="CFG706" s="121"/>
      <c r="CFH706" s="121"/>
      <c r="CFI706" s="121"/>
      <c r="CFJ706" s="121"/>
      <c r="CFK706" s="121"/>
      <c r="CFL706" s="121"/>
      <c r="CFM706" s="121"/>
      <c r="CFN706" s="121"/>
      <c r="CFO706" s="121"/>
      <c r="CFP706" s="121"/>
      <c r="CFQ706" s="121"/>
      <c r="CFR706" s="121"/>
      <c r="CFS706" s="121"/>
      <c r="CFT706" s="121"/>
      <c r="CFU706" s="121"/>
      <c r="CFV706" s="121"/>
      <c r="CFW706" s="121"/>
      <c r="CFX706" s="121"/>
      <c r="CFY706" s="121"/>
      <c r="CFZ706" s="121"/>
      <c r="CGA706" s="121"/>
      <c r="CGB706" s="121"/>
      <c r="CGC706" s="121"/>
      <c r="CGD706" s="121"/>
      <c r="CGE706" s="121"/>
      <c r="CGF706" s="121"/>
      <c r="CGG706" s="121"/>
      <c r="CGH706" s="121"/>
      <c r="CGI706" s="121"/>
      <c r="CGJ706" s="121"/>
      <c r="CGK706" s="121"/>
      <c r="CGL706" s="121"/>
      <c r="CGM706" s="121"/>
      <c r="CGN706" s="121"/>
      <c r="CGO706" s="121"/>
      <c r="CGP706" s="121"/>
      <c r="CGQ706" s="121"/>
      <c r="CGR706" s="121"/>
      <c r="CGS706" s="121"/>
      <c r="CGT706" s="121"/>
      <c r="CGU706" s="121"/>
      <c r="CGV706" s="121"/>
      <c r="CGW706" s="121"/>
      <c r="CGX706" s="121"/>
      <c r="CGY706" s="121"/>
      <c r="CGZ706" s="121"/>
      <c r="CHA706" s="121"/>
      <c r="CHB706" s="121"/>
      <c r="CHC706" s="121"/>
      <c r="CHD706" s="121"/>
      <c r="CHE706" s="121"/>
      <c r="CHF706" s="121"/>
      <c r="CHG706" s="121"/>
      <c r="CHH706" s="121"/>
      <c r="CHI706" s="121"/>
      <c r="CHJ706" s="121"/>
      <c r="CHK706" s="121"/>
      <c r="CHL706" s="121"/>
      <c r="CHM706" s="121"/>
      <c r="CHN706" s="121"/>
      <c r="CHO706" s="121"/>
      <c r="CHP706" s="121"/>
      <c r="CHQ706" s="121"/>
      <c r="CHR706" s="121"/>
      <c r="CHS706" s="121"/>
      <c r="CHT706" s="121"/>
      <c r="CHU706" s="121"/>
      <c r="CHV706" s="121"/>
      <c r="CHW706" s="121"/>
      <c r="CHX706" s="121"/>
      <c r="CHY706" s="121"/>
      <c r="CHZ706" s="121"/>
      <c r="CIA706" s="121"/>
      <c r="CIB706" s="121"/>
      <c r="CIC706" s="121"/>
      <c r="CID706" s="121"/>
      <c r="CIE706" s="121"/>
      <c r="CIF706" s="121"/>
      <c r="CIG706" s="121"/>
      <c r="CIH706" s="121"/>
      <c r="CII706" s="121"/>
      <c r="CIJ706" s="121"/>
      <c r="CIK706" s="121"/>
      <c r="CIL706" s="121"/>
      <c r="CIM706" s="121"/>
      <c r="CIN706" s="121"/>
      <c r="CIO706" s="121"/>
      <c r="CIP706" s="121"/>
      <c r="CIQ706" s="121"/>
      <c r="CIR706" s="121"/>
      <c r="CIS706" s="121"/>
      <c r="CIT706" s="121"/>
      <c r="CIU706" s="121"/>
      <c r="CIV706" s="121"/>
      <c r="CIW706" s="121"/>
      <c r="CIX706" s="121"/>
      <c r="CIY706" s="121"/>
      <c r="CIZ706" s="121"/>
      <c r="CJA706" s="121"/>
      <c r="CJB706" s="121"/>
      <c r="CJC706" s="121"/>
      <c r="CJD706" s="121"/>
      <c r="CJE706" s="121"/>
      <c r="CJF706" s="121"/>
      <c r="CJG706" s="121"/>
      <c r="CJH706" s="121"/>
      <c r="CJI706" s="121"/>
      <c r="CJJ706" s="121"/>
      <c r="CJK706" s="121"/>
      <c r="CJL706" s="121"/>
      <c r="CJM706" s="121"/>
      <c r="CJN706" s="121"/>
      <c r="CJO706" s="121"/>
      <c r="CJP706" s="121"/>
      <c r="CJQ706" s="121"/>
      <c r="CJR706" s="121"/>
      <c r="CJS706" s="121"/>
      <c r="CJT706" s="121"/>
      <c r="CJU706" s="121"/>
      <c r="CJV706" s="121"/>
      <c r="CJW706" s="121"/>
      <c r="CJX706" s="121"/>
      <c r="CJY706" s="121"/>
      <c r="CJZ706" s="121"/>
      <c r="CKA706" s="121"/>
      <c r="CKB706" s="121"/>
      <c r="CKC706" s="121"/>
      <c r="CKD706" s="121"/>
      <c r="CKE706" s="121"/>
      <c r="CKF706" s="121"/>
      <c r="CKG706" s="121"/>
      <c r="CKH706" s="121"/>
      <c r="CKI706" s="121"/>
      <c r="CKJ706" s="121"/>
      <c r="CKK706" s="121"/>
      <c r="CKL706" s="121"/>
      <c r="CKM706" s="121"/>
      <c r="CKN706" s="121"/>
      <c r="CKO706" s="121"/>
      <c r="CKP706" s="121"/>
      <c r="CKQ706" s="121"/>
      <c r="CKR706" s="121"/>
      <c r="CKS706" s="121"/>
      <c r="CKT706" s="121"/>
      <c r="CKU706" s="121"/>
      <c r="CKV706" s="121"/>
      <c r="CKW706" s="121"/>
      <c r="CKX706" s="121"/>
      <c r="CKY706" s="121"/>
      <c r="CKZ706" s="121"/>
      <c r="CLA706" s="121"/>
      <c r="CLB706" s="121"/>
      <c r="CLC706" s="121"/>
      <c r="CLD706" s="121"/>
      <c r="CLE706" s="121"/>
      <c r="CLF706" s="121"/>
      <c r="CLG706" s="121"/>
      <c r="CLH706" s="121"/>
      <c r="CLI706" s="121"/>
      <c r="CLJ706" s="121"/>
      <c r="CLK706" s="121"/>
      <c r="CLL706" s="121"/>
      <c r="CLM706" s="121"/>
      <c r="CLN706" s="121"/>
      <c r="CLO706" s="121"/>
      <c r="CLP706" s="121"/>
      <c r="CLQ706" s="121"/>
      <c r="CLR706" s="121"/>
      <c r="CLS706" s="121"/>
      <c r="CLT706" s="121"/>
      <c r="CLU706" s="121"/>
      <c r="CLV706" s="121"/>
      <c r="CLW706" s="121"/>
      <c r="CLX706" s="121"/>
      <c r="CLY706" s="121"/>
      <c r="CLZ706" s="121"/>
      <c r="CMA706" s="121"/>
      <c r="CMB706" s="121"/>
      <c r="CMC706" s="121"/>
      <c r="CMD706" s="121"/>
      <c r="CME706" s="121"/>
      <c r="CMF706" s="121"/>
      <c r="CMG706" s="121"/>
      <c r="CMH706" s="121"/>
      <c r="CMI706" s="121"/>
      <c r="CMJ706" s="121"/>
      <c r="CMK706" s="121"/>
      <c r="CML706" s="121"/>
      <c r="CMM706" s="121"/>
      <c r="CMN706" s="121"/>
      <c r="CMO706" s="121"/>
      <c r="CMP706" s="121"/>
      <c r="CMQ706" s="121"/>
      <c r="CMR706" s="121"/>
      <c r="CMS706" s="121"/>
      <c r="CMT706" s="121"/>
      <c r="CMU706" s="121"/>
      <c r="CMV706" s="121"/>
      <c r="CMW706" s="121"/>
      <c r="CMX706" s="121"/>
      <c r="CMY706" s="121"/>
      <c r="CMZ706" s="121"/>
      <c r="CNA706" s="121"/>
      <c r="CNB706" s="121"/>
      <c r="CNC706" s="121"/>
      <c r="CND706" s="121"/>
      <c r="CNE706" s="121"/>
      <c r="CNF706" s="121"/>
      <c r="CNG706" s="121"/>
      <c r="CNH706" s="121"/>
      <c r="CNI706" s="121"/>
      <c r="CNJ706" s="121"/>
      <c r="CNK706" s="121"/>
      <c r="CNL706" s="121"/>
      <c r="CNM706" s="121"/>
      <c r="CNN706" s="121"/>
      <c r="CNO706" s="121"/>
      <c r="CNP706" s="121"/>
      <c r="CNQ706" s="121"/>
      <c r="CNR706" s="121"/>
      <c r="CNS706" s="121"/>
      <c r="CNT706" s="121"/>
      <c r="CNU706" s="121"/>
      <c r="CNV706" s="121"/>
      <c r="CNW706" s="121"/>
      <c r="CNX706" s="121"/>
      <c r="CNY706" s="121"/>
      <c r="CNZ706" s="121"/>
      <c r="COA706" s="121"/>
      <c r="COB706" s="121"/>
      <c r="COC706" s="121"/>
      <c r="COD706" s="121"/>
      <c r="COE706" s="121"/>
      <c r="COF706" s="121"/>
      <c r="COG706" s="121"/>
      <c r="COH706" s="121"/>
      <c r="COI706" s="121"/>
      <c r="COJ706" s="121"/>
      <c r="COK706" s="121"/>
      <c r="COL706" s="121"/>
      <c r="COM706" s="121"/>
      <c r="CON706" s="121"/>
      <c r="COO706" s="121"/>
      <c r="COP706" s="121"/>
      <c r="COQ706" s="121"/>
      <c r="COR706" s="121"/>
      <c r="COS706" s="121"/>
      <c r="COT706" s="121"/>
      <c r="COU706" s="121"/>
      <c r="COV706" s="121"/>
      <c r="COW706" s="121"/>
      <c r="COX706" s="121"/>
      <c r="COY706" s="121"/>
      <c r="COZ706" s="121"/>
      <c r="CPA706" s="121"/>
      <c r="CPB706" s="121"/>
      <c r="CPC706" s="121"/>
      <c r="CPD706" s="121"/>
      <c r="CPE706" s="121"/>
      <c r="CPF706" s="121"/>
      <c r="CPG706" s="121"/>
      <c r="CPH706" s="121"/>
      <c r="CPI706" s="121"/>
      <c r="CPJ706" s="121"/>
      <c r="CPK706" s="121"/>
      <c r="CPL706" s="121"/>
      <c r="CPM706" s="121"/>
      <c r="CPN706" s="121"/>
      <c r="CPO706" s="121"/>
      <c r="CPP706" s="121"/>
      <c r="CPQ706" s="121"/>
      <c r="CPR706" s="121"/>
      <c r="CPS706" s="121"/>
      <c r="CPT706" s="121"/>
      <c r="CPU706" s="121"/>
      <c r="CPV706" s="121"/>
      <c r="CPW706" s="121"/>
      <c r="CPX706" s="121"/>
      <c r="CPY706" s="121"/>
      <c r="CPZ706" s="121"/>
      <c r="CQA706" s="121"/>
      <c r="CQB706" s="121"/>
      <c r="CQC706" s="121"/>
      <c r="CQD706" s="121"/>
      <c r="CQE706" s="121"/>
      <c r="CQF706" s="121"/>
      <c r="CQG706" s="121"/>
      <c r="CQH706" s="121"/>
      <c r="CQI706" s="121"/>
      <c r="CQJ706" s="121"/>
      <c r="CQK706" s="121"/>
      <c r="CQL706" s="121"/>
      <c r="CQM706" s="121"/>
      <c r="CQN706" s="121"/>
      <c r="CQO706" s="121"/>
      <c r="CQP706" s="121"/>
      <c r="CQQ706" s="121"/>
      <c r="CQR706" s="121"/>
      <c r="CQS706" s="121"/>
      <c r="CQT706" s="121"/>
      <c r="CQU706" s="121"/>
      <c r="CQV706" s="121"/>
      <c r="CQW706" s="121"/>
      <c r="CQX706" s="121"/>
      <c r="CQY706" s="121"/>
      <c r="CQZ706" s="121"/>
      <c r="CRA706" s="121"/>
      <c r="CRB706" s="121"/>
      <c r="CRC706" s="121"/>
      <c r="CRD706" s="121"/>
      <c r="CRE706" s="121"/>
      <c r="CRF706" s="121"/>
      <c r="CRG706" s="121"/>
      <c r="CRH706" s="121"/>
      <c r="CRI706" s="121"/>
      <c r="CRJ706" s="121"/>
      <c r="CRK706" s="121"/>
      <c r="CRL706" s="121"/>
      <c r="CRM706" s="121"/>
      <c r="CRN706" s="121"/>
      <c r="CRO706" s="121"/>
      <c r="CRP706" s="121"/>
      <c r="CRQ706" s="121"/>
      <c r="CRR706" s="121"/>
      <c r="CRS706" s="121"/>
      <c r="CRT706" s="121"/>
      <c r="CRU706" s="121"/>
      <c r="CRV706" s="121"/>
      <c r="CRW706" s="121"/>
      <c r="CRX706" s="121"/>
      <c r="CRY706" s="121"/>
      <c r="CRZ706" s="121"/>
      <c r="CSA706" s="121"/>
      <c r="CSB706" s="121"/>
      <c r="CSC706" s="121"/>
      <c r="CSD706" s="121"/>
      <c r="CSE706" s="121"/>
      <c r="CSF706" s="121"/>
      <c r="CSG706" s="121"/>
      <c r="CSH706" s="121"/>
      <c r="CSI706" s="121"/>
      <c r="CSJ706" s="121"/>
      <c r="CSK706" s="121"/>
      <c r="CSL706" s="121"/>
      <c r="CSM706" s="121"/>
      <c r="CSN706" s="121"/>
      <c r="CSO706" s="121"/>
      <c r="CSP706" s="121"/>
      <c r="CSQ706" s="121"/>
      <c r="CSR706" s="121"/>
      <c r="CSS706" s="121"/>
      <c r="CST706" s="121"/>
      <c r="CSU706" s="121"/>
      <c r="CSV706" s="121"/>
      <c r="CSW706" s="121"/>
      <c r="CSX706" s="121"/>
      <c r="CSY706" s="121"/>
      <c r="CSZ706" s="121"/>
      <c r="CTA706" s="121"/>
      <c r="CTB706" s="121"/>
      <c r="CTC706" s="121"/>
      <c r="CTD706" s="121"/>
      <c r="CTE706" s="121"/>
      <c r="CTF706" s="121"/>
      <c r="CTG706" s="121"/>
      <c r="CTH706" s="121"/>
      <c r="CTI706" s="121"/>
      <c r="CTJ706" s="121"/>
      <c r="CTK706" s="121"/>
      <c r="CTL706" s="121"/>
      <c r="CTM706" s="121"/>
      <c r="CTN706" s="121"/>
      <c r="CTO706" s="121"/>
      <c r="CTP706" s="121"/>
      <c r="CTQ706" s="121"/>
      <c r="CTR706" s="121"/>
      <c r="CTS706" s="121"/>
      <c r="CTT706" s="121"/>
      <c r="CTU706" s="121"/>
      <c r="CTV706" s="121"/>
      <c r="CTW706" s="121"/>
      <c r="CTX706" s="121"/>
      <c r="CTY706" s="121"/>
      <c r="CTZ706" s="121"/>
      <c r="CUA706" s="121"/>
      <c r="CUB706" s="121"/>
      <c r="CUC706" s="121"/>
      <c r="CUD706" s="121"/>
      <c r="CUE706" s="121"/>
      <c r="CUF706" s="121"/>
      <c r="CUG706" s="121"/>
      <c r="CUH706" s="121"/>
      <c r="CUI706" s="121"/>
      <c r="CUJ706" s="121"/>
      <c r="CUK706" s="121"/>
      <c r="CUL706" s="121"/>
      <c r="CUM706" s="121"/>
      <c r="CUN706" s="121"/>
      <c r="CUO706" s="121"/>
      <c r="CUP706" s="121"/>
      <c r="CUQ706" s="121"/>
      <c r="CUR706" s="121"/>
      <c r="CUS706" s="121"/>
      <c r="CUT706" s="121"/>
      <c r="CUU706" s="121"/>
      <c r="CUV706" s="121"/>
      <c r="CUW706" s="121"/>
      <c r="CUX706" s="121"/>
      <c r="CUY706" s="121"/>
      <c r="CUZ706" s="121"/>
      <c r="CVA706" s="121"/>
      <c r="CVB706" s="121"/>
      <c r="CVC706" s="121"/>
      <c r="CVD706" s="121"/>
      <c r="CVE706" s="121"/>
      <c r="CVF706" s="121"/>
      <c r="CVG706" s="121"/>
      <c r="CVH706" s="121"/>
      <c r="CVI706" s="121"/>
      <c r="CVJ706" s="121"/>
      <c r="CVK706" s="121"/>
      <c r="CVL706" s="121"/>
      <c r="CVM706" s="121"/>
      <c r="CVN706" s="121"/>
      <c r="CVO706" s="121"/>
      <c r="CVP706" s="121"/>
      <c r="CVQ706" s="121"/>
      <c r="CVR706" s="121"/>
      <c r="CVS706" s="121"/>
      <c r="CVT706" s="121"/>
      <c r="CVU706" s="121"/>
      <c r="CVV706" s="121"/>
      <c r="CVW706" s="121"/>
      <c r="CVX706" s="121"/>
      <c r="CVY706" s="121"/>
      <c r="CVZ706" s="121"/>
      <c r="CWA706" s="121"/>
      <c r="CWB706" s="121"/>
      <c r="CWC706" s="121"/>
      <c r="CWD706" s="121"/>
      <c r="CWE706" s="121"/>
      <c r="CWF706" s="121"/>
      <c r="CWG706" s="121"/>
      <c r="CWH706" s="121"/>
      <c r="CWI706" s="121"/>
      <c r="CWJ706" s="121"/>
      <c r="CWK706" s="121"/>
      <c r="CWL706" s="121"/>
      <c r="CWM706" s="121"/>
      <c r="CWN706" s="121"/>
      <c r="CWO706" s="121"/>
      <c r="CWP706" s="121"/>
      <c r="CWQ706" s="121"/>
      <c r="CWR706" s="121"/>
      <c r="CWS706" s="121"/>
      <c r="CWT706" s="121"/>
      <c r="CWU706" s="121"/>
      <c r="CWV706" s="121"/>
      <c r="CWW706" s="121"/>
      <c r="CWX706" s="121"/>
      <c r="CWY706" s="121"/>
      <c r="CWZ706" s="121"/>
      <c r="CXA706" s="121"/>
      <c r="CXB706" s="121"/>
      <c r="CXC706" s="121"/>
      <c r="CXD706" s="121"/>
      <c r="CXE706" s="121"/>
      <c r="CXF706" s="121"/>
      <c r="CXG706" s="121"/>
      <c r="CXH706" s="121"/>
      <c r="CXI706" s="121"/>
      <c r="CXJ706" s="121"/>
      <c r="CXK706" s="121"/>
      <c r="CXL706" s="121"/>
      <c r="CXM706" s="121"/>
      <c r="CXN706" s="121"/>
      <c r="CXO706" s="121"/>
      <c r="CXP706" s="121"/>
      <c r="CXQ706" s="121"/>
      <c r="CXR706" s="121"/>
      <c r="CXS706" s="121"/>
      <c r="CXT706" s="121"/>
      <c r="CXU706" s="121"/>
      <c r="CXV706" s="121"/>
      <c r="CXW706" s="121"/>
      <c r="CXX706" s="121"/>
      <c r="CXY706" s="121"/>
      <c r="CXZ706" s="121"/>
      <c r="CYA706" s="121"/>
      <c r="CYB706" s="121"/>
      <c r="CYC706" s="121"/>
      <c r="CYD706" s="121"/>
      <c r="CYE706" s="121"/>
      <c r="CYF706" s="121"/>
      <c r="CYG706" s="121"/>
      <c r="CYH706" s="121"/>
      <c r="CYI706" s="121"/>
      <c r="CYJ706" s="121"/>
      <c r="CYK706" s="121"/>
      <c r="CYL706" s="121"/>
      <c r="CYM706" s="121"/>
      <c r="CYN706" s="121"/>
      <c r="CYO706" s="121"/>
      <c r="CYP706" s="121"/>
      <c r="CYQ706" s="121"/>
      <c r="CYR706" s="121"/>
      <c r="CYS706" s="121"/>
      <c r="CYT706" s="121"/>
      <c r="CYU706" s="121"/>
      <c r="CYV706" s="121"/>
      <c r="CYW706" s="121"/>
      <c r="CYX706" s="121"/>
      <c r="CYY706" s="121"/>
      <c r="CYZ706" s="121"/>
      <c r="CZA706" s="121"/>
      <c r="CZB706" s="121"/>
      <c r="CZC706" s="121"/>
      <c r="CZD706" s="121"/>
      <c r="CZE706" s="121"/>
      <c r="CZF706" s="121"/>
      <c r="CZG706" s="121"/>
      <c r="CZH706" s="121"/>
      <c r="CZI706" s="121"/>
      <c r="CZJ706" s="121"/>
      <c r="CZK706" s="121"/>
      <c r="CZL706" s="121"/>
      <c r="CZM706" s="121"/>
      <c r="CZN706" s="121"/>
      <c r="CZO706" s="121"/>
      <c r="CZP706" s="121"/>
      <c r="CZQ706" s="121"/>
      <c r="CZR706" s="121"/>
      <c r="CZS706" s="121"/>
      <c r="CZT706" s="121"/>
      <c r="CZU706" s="121"/>
      <c r="CZV706" s="121"/>
      <c r="CZW706" s="121"/>
      <c r="CZX706" s="121"/>
      <c r="CZY706" s="121"/>
      <c r="CZZ706" s="121"/>
      <c r="DAA706" s="121"/>
      <c r="DAB706" s="121"/>
      <c r="DAC706" s="121"/>
      <c r="DAD706" s="121"/>
      <c r="DAE706" s="121"/>
      <c r="DAF706" s="121"/>
      <c r="DAG706" s="121"/>
      <c r="DAH706" s="121"/>
      <c r="DAI706" s="121"/>
      <c r="DAJ706" s="121"/>
      <c r="DAK706" s="121"/>
      <c r="DAL706" s="121"/>
      <c r="DAM706" s="121"/>
      <c r="DAN706" s="121"/>
      <c r="DAO706" s="121"/>
      <c r="DAP706" s="121"/>
      <c r="DAQ706" s="121"/>
      <c r="DAR706" s="121"/>
      <c r="DAS706" s="121"/>
      <c r="DAT706" s="121"/>
      <c r="DAU706" s="121"/>
      <c r="DAV706" s="121"/>
      <c r="DAW706" s="121"/>
      <c r="DAX706" s="121"/>
      <c r="DAY706" s="121"/>
      <c r="DAZ706" s="121"/>
      <c r="DBA706" s="121"/>
      <c r="DBB706" s="121"/>
      <c r="DBC706" s="121"/>
      <c r="DBD706" s="121"/>
      <c r="DBE706" s="121"/>
      <c r="DBF706" s="121"/>
      <c r="DBG706" s="121"/>
      <c r="DBH706" s="121"/>
      <c r="DBI706" s="121"/>
      <c r="DBJ706" s="121"/>
      <c r="DBK706" s="121"/>
      <c r="DBL706" s="121"/>
      <c r="DBM706" s="121"/>
      <c r="DBN706" s="121"/>
      <c r="DBO706" s="121"/>
      <c r="DBP706" s="121"/>
      <c r="DBQ706" s="121"/>
      <c r="DBR706" s="121"/>
      <c r="DBS706" s="121"/>
      <c r="DBT706" s="121"/>
      <c r="DBU706" s="121"/>
      <c r="DBV706" s="121"/>
      <c r="DBW706" s="121"/>
      <c r="DBX706" s="121"/>
      <c r="DBY706" s="121"/>
      <c r="DBZ706" s="121"/>
      <c r="DCA706" s="121"/>
      <c r="DCB706" s="121"/>
      <c r="DCC706" s="121"/>
      <c r="DCD706" s="121"/>
      <c r="DCE706" s="121"/>
      <c r="DCF706" s="121"/>
      <c r="DCG706" s="121"/>
      <c r="DCH706" s="121"/>
      <c r="DCI706" s="121"/>
      <c r="DCJ706" s="121"/>
      <c r="DCK706" s="121"/>
      <c r="DCL706" s="121"/>
      <c r="DCM706" s="121"/>
      <c r="DCN706" s="121"/>
      <c r="DCO706" s="121"/>
      <c r="DCP706" s="121"/>
      <c r="DCQ706" s="121"/>
      <c r="DCR706" s="121"/>
      <c r="DCS706" s="121"/>
      <c r="DCT706" s="121"/>
      <c r="DCU706" s="121"/>
      <c r="DCV706" s="121"/>
      <c r="DCW706" s="121"/>
      <c r="DCX706" s="121"/>
      <c r="DCY706" s="121"/>
      <c r="DCZ706" s="121"/>
      <c r="DDA706" s="121"/>
      <c r="DDB706" s="121"/>
      <c r="DDC706" s="121"/>
      <c r="DDD706" s="121"/>
      <c r="DDE706" s="121"/>
      <c r="DDF706" s="121"/>
      <c r="DDG706" s="121"/>
      <c r="DDH706" s="121"/>
      <c r="DDI706" s="121"/>
      <c r="DDJ706" s="121"/>
      <c r="DDK706" s="121"/>
      <c r="DDL706" s="121"/>
      <c r="DDM706" s="121"/>
      <c r="DDN706" s="121"/>
      <c r="DDO706" s="121"/>
      <c r="DDP706" s="121"/>
      <c r="DDQ706" s="121"/>
      <c r="DDR706" s="121"/>
      <c r="DDS706" s="121"/>
      <c r="DDT706" s="121"/>
      <c r="DDU706" s="121"/>
      <c r="DDV706" s="121"/>
      <c r="DDW706" s="121"/>
      <c r="DDX706" s="121"/>
      <c r="DDY706" s="121"/>
      <c r="DDZ706" s="121"/>
      <c r="DEA706" s="121"/>
      <c r="DEB706" s="121"/>
      <c r="DEC706" s="121"/>
      <c r="DED706" s="121"/>
      <c r="DEE706" s="121"/>
      <c r="DEF706" s="121"/>
      <c r="DEG706" s="121"/>
      <c r="DEH706" s="121"/>
      <c r="DEI706" s="121"/>
      <c r="DEJ706" s="121"/>
      <c r="DEK706" s="121"/>
      <c r="DEL706" s="121"/>
      <c r="DEM706" s="121"/>
      <c r="DEN706" s="121"/>
      <c r="DEO706" s="121"/>
      <c r="DEP706" s="121"/>
      <c r="DEQ706" s="121"/>
      <c r="DER706" s="121"/>
      <c r="DES706" s="121"/>
      <c r="DET706" s="121"/>
      <c r="DEU706" s="121"/>
      <c r="DEV706" s="121"/>
      <c r="DEW706" s="121"/>
      <c r="DEX706" s="121"/>
      <c r="DEY706" s="121"/>
      <c r="DEZ706" s="121"/>
      <c r="DFA706" s="121"/>
      <c r="DFB706" s="121"/>
      <c r="DFC706" s="121"/>
      <c r="DFD706" s="121"/>
      <c r="DFE706" s="121"/>
      <c r="DFF706" s="121"/>
      <c r="DFG706" s="121"/>
      <c r="DFH706" s="121"/>
      <c r="DFI706" s="121"/>
      <c r="DFJ706" s="121"/>
      <c r="DFK706" s="121"/>
      <c r="DFL706" s="121"/>
      <c r="DFM706" s="121"/>
      <c r="DFN706" s="121"/>
      <c r="DFO706" s="121"/>
      <c r="DFP706" s="121"/>
      <c r="DFQ706" s="121"/>
      <c r="DFR706" s="121"/>
      <c r="DFS706" s="121"/>
      <c r="DFT706" s="121"/>
      <c r="DFU706" s="121"/>
      <c r="DFV706" s="121"/>
      <c r="DFW706" s="121"/>
      <c r="DFX706" s="121"/>
      <c r="DFY706" s="121"/>
      <c r="DFZ706" s="121"/>
      <c r="DGA706" s="121"/>
      <c r="DGB706" s="121"/>
      <c r="DGC706" s="121"/>
      <c r="DGD706" s="121"/>
      <c r="DGE706" s="121"/>
      <c r="DGF706" s="121"/>
      <c r="DGG706" s="121"/>
      <c r="DGH706" s="121"/>
      <c r="DGI706" s="121"/>
      <c r="DGJ706" s="121"/>
      <c r="DGK706" s="121"/>
      <c r="DGL706" s="121"/>
      <c r="DGM706" s="121"/>
      <c r="DGN706" s="121"/>
      <c r="DGO706" s="121"/>
      <c r="DGP706" s="121"/>
      <c r="DGQ706" s="121"/>
      <c r="DGR706" s="121"/>
      <c r="DGS706" s="121"/>
      <c r="DGT706" s="121"/>
      <c r="DGU706" s="121"/>
      <c r="DGV706" s="121"/>
      <c r="DGW706" s="121"/>
      <c r="DGX706" s="121"/>
      <c r="DGY706" s="121"/>
      <c r="DGZ706" s="121"/>
      <c r="DHA706" s="121"/>
      <c r="DHB706" s="121"/>
      <c r="DHC706" s="121"/>
      <c r="DHD706" s="121"/>
      <c r="DHE706" s="121"/>
      <c r="DHF706" s="121"/>
      <c r="DHG706" s="121"/>
      <c r="DHH706" s="121"/>
      <c r="DHI706" s="121"/>
      <c r="DHJ706" s="121"/>
      <c r="DHK706" s="121"/>
      <c r="DHL706" s="121"/>
      <c r="DHM706" s="121"/>
      <c r="DHN706" s="121"/>
      <c r="DHO706" s="121"/>
      <c r="DHP706" s="121"/>
      <c r="DHQ706" s="121"/>
      <c r="DHR706" s="121"/>
      <c r="DHS706" s="121"/>
      <c r="DHT706" s="121"/>
      <c r="DHU706" s="121"/>
      <c r="DHV706" s="121"/>
      <c r="DHW706" s="121"/>
      <c r="DHX706" s="121"/>
      <c r="DHY706" s="121"/>
      <c r="DHZ706" s="121"/>
      <c r="DIA706" s="121"/>
      <c r="DIB706" s="121"/>
      <c r="DIC706" s="121"/>
      <c r="DID706" s="121"/>
      <c r="DIE706" s="121"/>
      <c r="DIF706" s="121"/>
      <c r="DIG706" s="121"/>
      <c r="DIH706" s="121"/>
      <c r="DII706" s="121"/>
      <c r="DIJ706" s="121"/>
      <c r="DIK706" s="121"/>
      <c r="DIL706" s="121"/>
      <c r="DIM706" s="121"/>
      <c r="DIN706" s="121"/>
      <c r="DIO706" s="121"/>
      <c r="DIP706" s="121"/>
      <c r="DIQ706" s="121"/>
      <c r="DIR706" s="121"/>
      <c r="DIS706" s="121"/>
      <c r="DIT706" s="121"/>
      <c r="DIU706" s="121"/>
      <c r="DIV706" s="121"/>
      <c r="DIW706" s="121"/>
      <c r="DIX706" s="121"/>
      <c r="DIY706" s="121"/>
      <c r="DIZ706" s="121"/>
      <c r="DJA706" s="121"/>
      <c r="DJB706" s="121"/>
      <c r="DJC706" s="121"/>
      <c r="DJD706" s="121"/>
      <c r="DJE706" s="121"/>
      <c r="DJF706" s="121"/>
      <c r="DJG706" s="121"/>
      <c r="DJH706" s="121"/>
      <c r="DJI706" s="121"/>
      <c r="DJJ706" s="121"/>
      <c r="DJK706" s="121"/>
      <c r="DJL706" s="121"/>
      <c r="DJM706" s="121"/>
      <c r="DJN706" s="121"/>
      <c r="DJO706" s="121"/>
      <c r="DJP706" s="121"/>
      <c r="DJQ706" s="121"/>
      <c r="DJR706" s="121"/>
      <c r="DJS706" s="121"/>
      <c r="DJT706" s="121"/>
      <c r="DJU706" s="121"/>
      <c r="DJV706" s="121"/>
      <c r="DJW706" s="121"/>
      <c r="DJX706" s="121"/>
      <c r="DJY706" s="121"/>
      <c r="DJZ706" s="121"/>
      <c r="DKA706" s="121"/>
      <c r="DKB706" s="121"/>
      <c r="DKC706" s="121"/>
      <c r="DKD706" s="121"/>
      <c r="DKE706" s="121"/>
      <c r="DKF706" s="121"/>
      <c r="DKG706" s="121"/>
      <c r="DKH706" s="121"/>
      <c r="DKI706" s="121"/>
      <c r="DKJ706" s="121"/>
      <c r="DKK706" s="121"/>
      <c r="DKL706" s="121"/>
      <c r="DKM706" s="121"/>
      <c r="DKN706" s="121"/>
      <c r="DKO706" s="121"/>
      <c r="DKP706" s="121"/>
      <c r="DKQ706" s="121"/>
      <c r="DKR706" s="121"/>
      <c r="DKS706" s="121"/>
      <c r="DKT706" s="121"/>
      <c r="DKU706" s="121"/>
      <c r="DKV706" s="121"/>
      <c r="DKW706" s="121"/>
      <c r="DKX706" s="121"/>
      <c r="DKY706" s="121"/>
      <c r="DKZ706" s="121"/>
      <c r="DLA706" s="121"/>
      <c r="DLB706" s="121"/>
      <c r="DLC706" s="121"/>
      <c r="DLD706" s="121"/>
      <c r="DLE706" s="121"/>
      <c r="DLF706" s="121"/>
      <c r="DLG706" s="121"/>
      <c r="DLH706" s="121"/>
      <c r="DLI706" s="121"/>
      <c r="DLJ706" s="121"/>
      <c r="DLK706" s="121"/>
      <c r="DLL706" s="121"/>
      <c r="DLM706" s="121"/>
      <c r="DLN706" s="121"/>
      <c r="DLO706" s="121"/>
      <c r="DLP706" s="121"/>
      <c r="DLQ706" s="121"/>
      <c r="DLR706" s="121"/>
      <c r="DLS706" s="121"/>
      <c r="DLT706" s="121"/>
      <c r="DLU706" s="121"/>
      <c r="DLV706" s="121"/>
      <c r="DLW706" s="121"/>
      <c r="DLX706" s="121"/>
      <c r="DLY706" s="121"/>
      <c r="DLZ706" s="121"/>
      <c r="DMA706" s="121"/>
      <c r="DMB706" s="121"/>
      <c r="DMC706" s="121"/>
      <c r="DMD706" s="121"/>
      <c r="DME706" s="121"/>
      <c r="DMF706" s="121"/>
      <c r="DMG706" s="121"/>
      <c r="DMH706" s="121"/>
      <c r="DMI706" s="121"/>
      <c r="DMJ706" s="121"/>
      <c r="DMK706" s="121"/>
      <c r="DML706" s="121"/>
      <c r="DMM706" s="121"/>
      <c r="DMN706" s="121"/>
      <c r="DMO706" s="121"/>
      <c r="DMP706" s="121"/>
      <c r="DMQ706" s="121"/>
      <c r="DMR706" s="121"/>
      <c r="DMS706" s="121"/>
      <c r="DMT706" s="121"/>
      <c r="DMU706" s="121"/>
      <c r="DMV706" s="121"/>
      <c r="DMW706" s="121"/>
      <c r="DMX706" s="121"/>
      <c r="DMY706" s="121"/>
      <c r="DMZ706" s="121"/>
      <c r="DNA706" s="121"/>
      <c r="DNB706" s="121"/>
      <c r="DNC706" s="121"/>
      <c r="DND706" s="121"/>
      <c r="DNE706" s="121"/>
      <c r="DNF706" s="121"/>
      <c r="DNG706" s="121"/>
      <c r="DNH706" s="121"/>
      <c r="DNI706" s="121"/>
      <c r="DNJ706" s="121"/>
      <c r="DNK706" s="121"/>
      <c r="DNL706" s="121"/>
      <c r="DNM706" s="121"/>
      <c r="DNN706" s="121"/>
      <c r="DNO706" s="121"/>
      <c r="DNP706" s="121"/>
      <c r="DNQ706" s="121"/>
      <c r="DNR706" s="121"/>
      <c r="DNS706" s="121"/>
      <c r="DNT706" s="121"/>
      <c r="DNU706" s="121"/>
      <c r="DNV706" s="121"/>
      <c r="DNW706" s="121"/>
      <c r="DNX706" s="121"/>
      <c r="DNY706" s="121"/>
      <c r="DNZ706" s="121"/>
      <c r="DOA706" s="121"/>
      <c r="DOB706" s="121"/>
      <c r="DOC706" s="121"/>
      <c r="DOD706" s="121"/>
      <c r="DOE706" s="121"/>
      <c r="DOF706" s="121"/>
      <c r="DOG706" s="121"/>
      <c r="DOH706" s="121"/>
      <c r="DOI706" s="121"/>
      <c r="DOJ706" s="121"/>
      <c r="DOK706" s="121"/>
      <c r="DOL706" s="121"/>
      <c r="DOM706" s="121"/>
      <c r="DON706" s="121"/>
      <c r="DOO706" s="121"/>
      <c r="DOP706" s="121"/>
      <c r="DOQ706" s="121"/>
      <c r="DOR706" s="121"/>
      <c r="DOS706" s="121"/>
      <c r="DOT706" s="121"/>
      <c r="DOU706" s="121"/>
      <c r="DOV706" s="121"/>
      <c r="DOW706" s="121"/>
      <c r="DOX706" s="121"/>
      <c r="DOY706" s="121"/>
      <c r="DOZ706" s="121"/>
      <c r="DPA706" s="121"/>
      <c r="DPB706" s="121"/>
      <c r="DPC706" s="121"/>
      <c r="DPD706" s="121"/>
      <c r="DPE706" s="121"/>
      <c r="DPF706" s="121"/>
      <c r="DPG706" s="121"/>
      <c r="DPH706" s="121"/>
      <c r="DPI706" s="121"/>
      <c r="DPJ706" s="121"/>
      <c r="DPK706" s="121"/>
      <c r="DPL706" s="121"/>
      <c r="DPM706" s="121"/>
      <c r="DPN706" s="121"/>
      <c r="DPO706" s="121"/>
      <c r="DPP706" s="121"/>
      <c r="DPQ706" s="121"/>
      <c r="DPR706" s="121"/>
      <c r="DPS706" s="121"/>
      <c r="DPT706" s="121"/>
      <c r="DPU706" s="121"/>
      <c r="DPV706" s="121"/>
      <c r="DPW706" s="121"/>
      <c r="DPX706" s="121"/>
      <c r="DPY706" s="121"/>
      <c r="DPZ706" s="121"/>
      <c r="DQA706" s="121"/>
      <c r="DQB706" s="121"/>
      <c r="DQC706" s="121"/>
      <c r="DQD706" s="121"/>
      <c r="DQE706" s="121"/>
      <c r="DQF706" s="121"/>
      <c r="DQG706" s="121"/>
      <c r="DQH706" s="121"/>
      <c r="DQI706" s="121"/>
      <c r="DQJ706" s="121"/>
      <c r="DQK706" s="121"/>
      <c r="DQL706" s="121"/>
      <c r="DQM706" s="121"/>
      <c r="DQN706" s="121"/>
      <c r="DQO706" s="121"/>
      <c r="DQP706" s="121"/>
      <c r="DQQ706" s="121"/>
      <c r="DQR706" s="121"/>
      <c r="DQS706" s="121"/>
      <c r="DQT706" s="121"/>
      <c r="DQU706" s="121"/>
      <c r="DQV706" s="121"/>
      <c r="DQW706" s="121"/>
      <c r="DQX706" s="121"/>
      <c r="DQY706" s="121"/>
      <c r="DQZ706" s="121"/>
      <c r="DRA706" s="121"/>
      <c r="DRB706" s="121"/>
      <c r="DRC706" s="121"/>
      <c r="DRD706" s="121"/>
      <c r="DRE706" s="121"/>
      <c r="DRF706" s="121"/>
      <c r="DRG706" s="121"/>
      <c r="DRH706" s="121"/>
      <c r="DRI706" s="121"/>
      <c r="DRJ706" s="121"/>
      <c r="DRK706" s="121"/>
      <c r="DRL706" s="121"/>
      <c r="DRM706" s="121"/>
      <c r="DRN706" s="121"/>
      <c r="DRO706" s="121"/>
      <c r="DRP706" s="121"/>
      <c r="DRQ706" s="121"/>
      <c r="DRR706" s="121"/>
      <c r="DRS706" s="121"/>
      <c r="DRT706" s="121"/>
      <c r="DRU706" s="121"/>
      <c r="DRV706" s="121"/>
      <c r="DRW706" s="121"/>
      <c r="DRX706" s="121"/>
      <c r="DRY706" s="121"/>
      <c r="DRZ706" s="121"/>
      <c r="DSA706" s="121"/>
      <c r="DSB706" s="121"/>
      <c r="DSC706" s="121"/>
      <c r="DSD706" s="121"/>
      <c r="DSE706" s="121"/>
      <c r="DSF706" s="121"/>
      <c r="DSG706" s="121"/>
      <c r="DSH706" s="121"/>
      <c r="DSI706" s="121"/>
      <c r="DSJ706" s="121"/>
      <c r="DSK706" s="121"/>
      <c r="DSL706" s="121"/>
      <c r="DSM706" s="121"/>
      <c r="DSN706" s="121"/>
      <c r="DSO706" s="121"/>
      <c r="DSP706" s="121"/>
      <c r="DSQ706" s="121"/>
      <c r="DSR706" s="121"/>
      <c r="DSS706" s="121"/>
      <c r="DST706" s="121"/>
      <c r="DSU706" s="121"/>
      <c r="DSV706" s="121"/>
      <c r="DSW706" s="121"/>
      <c r="DSX706" s="121"/>
      <c r="DSY706" s="121"/>
      <c r="DSZ706" s="121"/>
      <c r="DTA706" s="121"/>
      <c r="DTB706" s="121"/>
      <c r="DTC706" s="121"/>
      <c r="DTD706" s="121"/>
      <c r="DTE706" s="121"/>
      <c r="DTF706" s="121"/>
      <c r="DTG706" s="121"/>
      <c r="DTH706" s="121"/>
      <c r="DTI706" s="121"/>
      <c r="DTJ706" s="121"/>
      <c r="DTK706" s="121"/>
      <c r="DTL706" s="121"/>
      <c r="DTM706" s="121"/>
      <c r="DTN706" s="121"/>
      <c r="DTO706" s="121"/>
      <c r="DTP706" s="121"/>
      <c r="DTQ706" s="121"/>
      <c r="DTR706" s="121"/>
      <c r="DTS706" s="121"/>
      <c r="DTT706" s="121"/>
      <c r="DTU706" s="121"/>
      <c r="DTV706" s="121"/>
      <c r="DTW706" s="121"/>
      <c r="DTX706" s="121"/>
      <c r="DTY706" s="121"/>
      <c r="DTZ706" s="121"/>
      <c r="DUA706" s="121"/>
      <c r="DUB706" s="121"/>
      <c r="DUC706" s="121"/>
      <c r="DUD706" s="121"/>
      <c r="DUE706" s="121"/>
      <c r="DUF706" s="121"/>
      <c r="DUG706" s="121"/>
      <c r="DUH706" s="121"/>
      <c r="DUI706" s="121"/>
      <c r="DUJ706" s="121"/>
      <c r="DUK706" s="121"/>
      <c r="DUL706" s="121"/>
      <c r="DUM706" s="121"/>
      <c r="DUN706" s="121"/>
      <c r="DUO706" s="121"/>
      <c r="DUP706" s="121"/>
      <c r="DUQ706" s="121"/>
      <c r="DUR706" s="121"/>
      <c r="DUS706" s="121"/>
      <c r="DUT706" s="121"/>
      <c r="DUU706" s="121"/>
      <c r="DUV706" s="121"/>
      <c r="DUW706" s="121"/>
      <c r="DUX706" s="121"/>
      <c r="DUY706" s="121"/>
      <c r="DUZ706" s="121"/>
      <c r="DVA706" s="121"/>
      <c r="DVB706" s="121"/>
      <c r="DVC706" s="121"/>
      <c r="DVD706" s="121"/>
      <c r="DVE706" s="121"/>
      <c r="DVF706" s="121"/>
      <c r="DVG706" s="121"/>
      <c r="DVH706" s="121"/>
      <c r="DVI706" s="121"/>
      <c r="DVJ706" s="121"/>
      <c r="DVK706" s="121"/>
      <c r="DVL706" s="121"/>
      <c r="DVM706" s="121"/>
      <c r="DVN706" s="121"/>
      <c r="DVO706" s="121"/>
      <c r="DVP706" s="121"/>
      <c r="DVQ706" s="121"/>
      <c r="DVR706" s="121"/>
      <c r="DVS706" s="121"/>
      <c r="DVT706" s="121"/>
      <c r="DVU706" s="121"/>
      <c r="DVV706" s="121"/>
      <c r="DVW706" s="121"/>
      <c r="DVX706" s="121"/>
      <c r="DVY706" s="121"/>
      <c r="DVZ706" s="121"/>
      <c r="DWA706" s="121"/>
      <c r="DWB706" s="121"/>
      <c r="DWC706" s="121"/>
      <c r="DWD706" s="121"/>
      <c r="DWE706" s="121"/>
      <c r="DWF706" s="121"/>
      <c r="DWG706" s="121"/>
      <c r="DWH706" s="121"/>
      <c r="DWI706" s="121"/>
      <c r="DWJ706" s="121"/>
      <c r="DWK706" s="121"/>
      <c r="DWL706" s="121"/>
      <c r="DWM706" s="121"/>
      <c r="DWN706" s="121"/>
      <c r="DWO706" s="121"/>
      <c r="DWP706" s="121"/>
      <c r="DWQ706" s="121"/>
      <c r="DWR706" s="121"/>
      <c r="DWS706" s="121"/>
      <c r="DWT706" s="121"/>
      <c r="DWU706" s="121"/>
      <c r="DWV706" s="121"/>
      <c r="DWW706" s="121"/>
      <c r="DWX706" s="121"/>
      <c r="DWY706" s="121"/>
      <c r="DWZ706" s="121"/>
      <c r="DXA706" s="121"/>
      <c r="DXB706" s="121"/>
      <c r="DXC706" s="121"/>
      <c r="DXD706" s="121"/>
      <c r="DXE706" s="121"/>
      <c r="DXF706" s="121"/>
      <c r="DXG706" s="121"/>
      <c r="DXH706" s="121"/>
      <c r="DXI706" s="121"/>
      <c r="DXJ706" s="121"/>
      <c r="DXK706" s="121"/>
      <c r="DXL706" s="121"/>
      <c r="DXM706" s="121"/>
      <c r="DXN706" s="121"/>
      <c r="DXO706" s="121"/>
      <c r="DXP706" s="121"/>
      <c r="DXQ706" s="121"/>
      <c r="DXR706" s="121"/>
      <c r="DXS706" s="121"/>
      <c r="DXT706" s="121"/>
      <c r="DXU706" s="121"/>
      <c r="DXV706" s="121"/>
      <c r="DXW706" s="121"/>
      <c r="DXX706" s="121"/>
      <c r="DXY706" s="121"/>
      <c r="DXZ706" s="121"/>
      <c r="DYA706" s="121"/>
      <c r="DYB706" s="121"/>
      <c r="DYC706" s="121"/>
      <c r="DYD706" s="121"/>
      <c r="DYE706" s="121"/>
      <c r="DYF706" s="121"/>
      <c r="DYG706" s="121"/>
      <c r="DYH706" s="121"/>
      <c r="DYI706" s="121"/>
      <c r="DYJ706" s="121"/>
      <c r="DYK706" s="121"/>
      <c r="DYL706" s="121"/>
      <c r="DYM706" s="121"/>
      <c r="DYN706" s="121"/>
      <c r="DYO706" s="121"/>
      <c r="DYP706" s="121"/>
      <c r="DYQ706" s="121"/>
      <c r="DYR706" s="121"/>
      <c r="DYS706" s="121"/>
      <c r="DYT706" s="121"/>
      <c r="DYU706" s="121"/>
      <c r="DYV706" s="121"/>
      <c r="DYW706" s="121"/>
      <c r="DYX706" s="121"/>
      <c r="DYY706" s="121"/>
      <c r="DYZ706" s="121"/>
      <c r="DZA706" s="121"/>
      <c r="DZB706" s="121"/>
      <c r="DZC706" s="121"/>
      <c r="DZD706" s="121"/>
      <c r="DZE706" s="121"/>
      <c r="DZF706" s="121"/>
      <c r="DZG706" s="121"/>
      <c r="DZH706" s="121"/>
      <c r="DZI706" s="121"/>
      <c r="DZJ706" s="121"/>
      <c r="DZK706" s="121"/>
      <c r="DZL706" s="121"/>
      <c r="DZM706" s="121"/>
      <c r="DZN706" s="121"/>
      <c r="DZO706" s="121"/>
      <c r="DZP706" s="121"/>
      <c r="DZQ706" s="121"/>
      <c r="DZR706" s="121"/>
      <c r="DZS706" s="121"/>
      <c r="DZT706" s="121"/>
      <c r="DZU706" s="121"/>
      <c r="DZV706" s="121"/>
      <c r="DZW706" s="121"/>
      <c r="DZX706" s="121"/>
      <c r="DZY706" s="121"/>
      <c r="DZZ706" s="121"/>
      <c r="EAA706" s="121"/>
      <c r="EAB706" s="121"/>
      <c r="EAC706" s="121"/>
      <c r="EAD706" s="121"/>
      <c r="EAE706" s="121"/>
      <c r="EAF706" s="121"/>
      <c r="EAG706" s="121"/>
      <c r="EAH706" s="121"/>
      <c r="EAI706" s="121"/>
      <c r="EAJ706" s="121"/>
      <c r="EAK706" s="121"/>
      <c r="EAL706" s="121"/>
      <c r="EAM706" s="121"/>
      <c r="EAN706" s="121"/>
      <c r="EAO706" s="121"/>
      <c r="EAP706" s="121"/>
      <c r="EAQ706" s="121"/>
      <c r="EAR706" s="121"/>
      <c r="EAS706" s="121"/>
      <c r="EAT706" s="121"/>
      <c r="EAU706" s="121"/>
      <c r="EAV706" s="121"/>
      <c r="EAW706" s="121"/>
      <c r="EAX706" s="121"/>
      <c r="EAY706" s="121"/>
      <c r="EAZ706" s="121"/>
      <c r="EBA706" s="121"/>
      <c r="EBB706" s="121"/>
      <c r="EBC706" s="121"/>
      <c r="EBD706" s="121"/>
      <c r="EBE706" s="121"/>
      <c r="EBF706" s="121"/>
      <c r="EBG706" s="121"/>
      <c r="EBH706" s="121"/>
      <c r="EBI706" s="121"/>
      <c r="EBJ706" s="121"/>
      <c r="EBK706" s="121"/>
      <c r="EBL706" s="121"/>
      <c r="EBM706" s="121"/>
      <c r="EBN706" s="121"/>
      <c r="EBO706" s="121"/>
      <c r="EBP706" s="121"/>
      <c r="EBQ706" s="121"/>
      <c r="EBR706" s="121"/>
      <c r="EBS706" s="121"/>
      <c r="EBT706" s="121"/>
      <c r="EBU706" s="121"/>
      <c r="EBV706" s="121"/>
      <c r="EBW706" s="121"/>
      <c r="EBX706" s="121"/>
      <c r="EBY706" s="121"/>
      <c r="EBZ706" s="121"/>
      <c r="ECA706" s="121"/>
      <c r="ECB706" s="121"/>
      <c r="ECC706" s="121"/>
      <c r="ECD706" s="121"/>
      <c r="ECE706" s="121"/>
      <c r="ECF706" s="121"/>
      <c r="ECG706" s="121"/>
      <c r="ECH706" s="121"/>
      <c r="ECI706" s="121"/>
      <c r="ECJ706" s="121"/>
      <c r="ECK706" s="121"/>
      <c r="ECL706" s="121"/>
      <c r="ECM706" s="121"/>
      <c r="ECN706" s="121"/>
      <c r="ECO706" s="121"/>
      <c r="ECP706" s="121"/>
      <c r="ECQ706" s="121"/>
      <c r="ECR706" s="121"/>
      <c r="ECS706" s="121"/>
      <c r="ECT706" s="121"/>
      <c r="ECU706" s="121"/>
      <c r="ECV706" s="121"/>
      <c r="ECW706" s="121"/>
      <c r="ECX706" s="121"/>
      <c r="ECY706" s="121"/>
      <c r="ECZ706" s="121"/>
      <c r="EDA706" s="121"/>
      <c r="EDB706" s="121"/>
      <c r="EDC706" s="121"/>
      <c r="EDD706" s="121"/>
      <c r="EDE706" s="121"/>
      <c r="EDF706" s="121"/>
      <c r="EDG706" s="121"/>
      <c r="EDH706" s="121"/>
      <c r="EDI706" s="121"/>
      <c r="EDJ706" s="121"/>
      <c r="EDK706" s="121"/>
      <c r="EDL706" s="121"/>
      <c r="EDM706" s="121"/>
      <c r="EDN706" s="121"/>
      <c r="EDO706" s="121"/>
      <c r="EDP706" s="121"/>
      <c r="EDQ706" s="121"/>
      <c r="EDR706" s="121"/>
      <c r="EDS706" s="121"/>
      <c r="EDT706" s="121"/>
      <c r="EDU706" s="121"/>
      <c r="EDV706" s="121"/>
      <c r="EDW706" s="121"/>
      <c r="EDX706" s="121"/>
      <c r="EDY706" s="121"/>
      <c r="EDZ706" s="121"/>
      <c r="EEA706" s="121"/>
      <c r="EEB706" s="121"/>
      <c r="EEC706" s="121"/>
      <c r="EED706" s="121"/>
      <c r="EEE706" s="121"/>
      <c r="EEF706" s="121"/>
      <c r="EEG706" s="121"/>
      <c r="EEH706" s="121"/>
      <c r="EEI706" s="121"/>
      <c r="EEJ706" s="121"/>
      <c r="EEK706" s="121"/>
      <c r="EEL706" s="121"/>
      <c r="EEM706" s="121"/>
      <c r="EEN706" s="121"/>
      <c r="EEO706" s="121"/>
      <c r="EEP706" s="121"/>
      <c r="EEQ706" s="121"/>
      <c r="EER706" s="121"/>
      <c r="EES706" s="121"/>
      <c r="EET706" s="121"/>
      <c r="EEU706" s="121"/>
      <c r="EEV706" s="121"/>
      <c r="EEW706" s="121"/>
      <c r="EEX706" s="121"/>
      <c r="EEY706" s="121"/>
      <c r="EEZ706" s="121"/>
      <c r="EFA706" s="121"/>
      <c r="EFB706" s="121"/>
      <c r="EFC706" s="121"/>
      <c r="EFD706" s="121"/>
      <c r="EFE706" s="121"/>
      <c r="EFF706" s="121"/>
      <c r="EFG706" s="121"/>
      <c r="EFH706" s="121"/>
      <c r="EFI706" s="121"/>
      <c r="EFJ706" s="121"/>
      <c r="EFK706" s="121"/>
      <c r="EFL706" s="121"/>
      <c r="EFM706" s="121"/>
      <c r="EFN706" s="121"/>
      <c r="EFO706" s="121"/>
      <c r="EFP706" s="121"/>
      <c r="EFQ706" s="121"/>
      <c r="EFR706" s="121"/>
      <c r="EFS706" s="121"/>
      <c r="EFT706" s="121"/>
      <c r="EFU706" s="121"/>
      <c r="EFV706" s="121"/>
      <c r="EFW706" s="121"/>
      <c r="EFX706" s="121"/>
      <c r="EFY706" s="121"/>
      <c r="EFZ706" s="121"/>
      <c r="EGA706" s="121"/>
      <c r="EGB706" s="121"/>
      <c r="EGC706" s="121"/>
      <c r="EGD706" s="121"/>
      <c r="EGE706" s="121"/>
      <c r="EGF706" s="121"/>
      <c r="EGG706" s="121"/>
      <c r="EGH706" s="121"/>
      <c r="EGI706" s="121"/>
      <c r="EGJ706" s="121"/>
      <c r="EGK706" s="121"/>
      <c r="EGL706" s="121"/>
      <c r="EGM706" s="121"/>
      <c r="EGN706" s="121"/>
      <c r="EGO706" s="121"/>
      <c r="EGP706" s="121"/>
      <c r="EGQ706" s="121"/>
      <c r="EGR706" s="121"/>
      <c r="EGS706" s="121"/>
      <c r="EGT706" s="121"/>
      <c r="EGU706" s="121"/>
      <c r="EGV706" s="121"/>
      <c r="EGW706" s="121"/>
      <c r="EGX706" s="121"/>
      <c r="EGY706" s="121"/>
      <c r="EGZ706" s="121"/>
      <c r="EHA706" s="121"/>
      <c r="EHB706" s="121"/>
      <c r="EHC706" s="121"/>
      <c r="EHD706" s="121"/>
      <c r="EHE706" s="121"/>
      <c r="EHF706" s="121"/>
      <c r="EHG706" s="121"/>
      <c r="EHH706" s="121"/>
      <c r="EHI706" s="121"/>
      <c r="EHJ706" s="121"/>
      <c r="EHK706" s="121"/>
      <c r="EHL706" s="121"/>
      <c r="EHM706" s="121"/>
      <c r="EHN706" s="121"/>
      <c r="EHO706" s="121"/>
      <c r="EHP706" s="121"/>
      <c r="EHQ706" s="121"/>
      <c r="EHR706" s="121"/>
      <c r="EHS706" s="121"/>
      <c r="EHT706" s="121"/>
      <c r="EHU706" s="121"/>
      <c r="EHV706" s="121"/>
      <c r="EHW706" s="121"/>
      <c r="EHX706" s="121"/>
      <c r="EHY706" s="121"/>
      <c r="EHZ706" s="121"/>
      <c r="EIA706" s="121"/>
      <c r="EIB706" s="121"/>
      <c r="EIC706" s="121"/>
      <c r="EID706" s="121"/>
      <c r="EIE706" s="121"/>
      <c r="EIF706" s="121"/>
      <c r="EIG706" s="121"/>
      <c r="EIH706" s="121"/>
      <c r="EII706" s="121"/>
      <c r="EIJ706" s="121"/>
      <c r="EIK706" s="121"/>
      <c r="EIL706" s="121"/>
      <c r="EIM706" s="121"/>
      <c r="EIN706" s="121"/>
      <c r="EIO706" s="121"/>
      <c r="EIP706" s="121"/>
      <c r="EIQ706" s="121"/>
      <c r="EIR706" s="121"/>
      <c r="EIS706" s="121"/>
      <c r="EIT706" s="121"/>
      <c r="EIU706" s="121"/>
      <c r="EIV706" s="121"/>
      <c r="EIW706" s="121"/>
      <c r="EIX706" s="121"/>
      <c r="EIY706" s="121"/>
      <c r="EIZ706" s="121"/>
      <c r="EJA706" s="121"/>
      <c r="EJB706" s="121"/>
      <c r="EJC706" s="121"/>
      <c r="EJD706" s="121"/>
      <c r="EJE706" s="121"/>
      <c r="EJF706" s="121"/>
      <c r="EJG706" s="121"/>
      <c r="EJH706" s="121"/>
      <c r="EJI706" s="121"/>
      <c r="EJJ706" s="121"/>
      <c r="EJK706" s="121"/>
      <c r="EJL706" s="121"/>
      <c r="EJM706" s="121"/>
      <c r="EJN706" s="121"/>
      <c r="EJO706" s="121"/>
      <c r="EJP706" s="121"/>
      <c r="EJQ706" s="121"/>
      <c r="EJR706" s="121"/>
      <c r="EJS706" s="121"/>
      <c r="EJT706" s="121"/>
      <c r="EJU706" s="121"/>
      <c r="EJV706" s="121"/>
      <c r="EJW706" s="121"/>
      <c r="EJX706" s="121"/>
      <c r="EJY706" s="121"/>
      <c r="EJZ706" s="121"/>
      <c r="EKA706" s="121"/>
      <c r="EKB706" s="121"/>
      <c r="EKC706" s="121"/>
      <c r="EKD706" s="121"/>
      <c r="EKE706" s="121"/>
      <c r="EKF706" s="121"/>
      <c r="EKG706" s="121"/>
      <c r="EKH706" s="121"/>
      <c r="EKI706" s="121"/>
      <c r="EKJ706" s="121"/>
      <c r="EKK706" s="121"/>
      <c r="EKL706" s="121"/>
      <c r="EKM706" s="121"/>
      <c r="EKN706" s="121"/>
      <c r="EKO706" s="121"/>
      <c r="EKP706" s="121"/>
      <c r="EKQ706" s="121"/>
      <c r="EKR706" s="121"/>
      <c r="EKS706" s="121"/>
      <c r="EKT706" s="121"/>
      <c r="EKU706" s="121"/>
      <c r="EKV706" s="121"/>
      <c r="EKW706" s="121"/>
      <c r="EKX706" s="121"/>
      <c r="EKY706" s="121"/>
      <c r="EKZ706" s="121"/>
      <c r="ELA706" s="121"/>
      <c r="ELB706" s="121"/>
      <c r="ELC706" s="121"/>
      <c r="ELD706" s="121"/>
      <c r="ELE706" s="121"/>
      <c r="ELF706" s="121"/>
      <c r="ELG706" s="121"/>
      <c r="ELH706" s="121"/>
      <c r="ELI706" s="121"/>
      <c r="ELJ706" s="121"/>
      <c r="ELK706" s="121"/>
      <c r="ELL706" s="121"/>
      <c r="ELM706" s="121"/>
      <c r="ELN706" s="121"/>
      <c r="ELO706" s="121"/>
      <c r="ELP706" s="121"/>
      <c r="ELQ706" s="121"/>
      <c r="ELR706" s="121"/>
      <c r="ELS706" s="121"/>
      <c r="ELT706" s="121"/>
      <c r="ELU706" s="121"/>
      <c r="ELV706" s="121"/>
      <c r="ELW706" s="121"/>
      <c r="ELX706" s="121"/>
      <c r="ELY706" s="121"/>
      <c r="ELZ706" s="121"/>
      <c r="EMA706" s="121"/>
      <c r="EMB706" s="121"/>
      <c r="EMC706" s="121"/>
      <c r="EMD706" s="121"/>
      <c r="EME706" s="121"/>
      <c r="EMF706" s="121"/>
      <c r="EMG706" s="121"/>
      <c r="EMH706" s="121"/>
      <c r="EMI706" s="121"/>
      <c r="EMJ706" s="121"/>
      <c r="EMK706" s="121"/>
      <c r="EML706" s="121"/>
      <c r="EMM706" s="121"/>
      <c r="EMN706" s="121"/>
      <c r="EMO706" s="121"/>
      <c r="EMP706" s="121"/>
      <c r="EMQ706" s="121"/>
      <c r="EMR706" s="121"/>
      <c r="EMS706" s="121"/>
      <c r="EMT706" s="121"/>
      <c r="EMU706" s="121"/>
      <c r="EMV706" s="121"/>
      <c r="EMW706" s="121"/>
      <c r="EMX706" s="121"/>
      <c r="EMY706" s="121"/>
      <c r="EMZ706" s="121"/>
      <c r="ENA706" s="121"/>
      <c r="ENB706" s="121"/>
      <c r="ENC706" s="121"/>
      <c r="END706" s="121"/>
      <c r="ENE706" s="121"/>
      <c r="ENF706" s="121"/>
      <c r="ENG706" s="121"/>
      <c r="ENH706" s="121"/>
      <c r="ENI706" s="121"/>
      <c r="ENJ706" s="121"/>
      <c r="ENK706" s="121"/>
      <c r="ENL706" s="121"/>
      <c r="ENM706" s="121"/>
      <c r="ENN706" s="121"/>
      <c r="ENO706" s="121"/>
      <c r="ENP706" s="121"/>
      <c r="ENQ706" s="121"/>
      <c r="ENR706" s="121"/>
      <c r="ENS706" s="121"/>
      <c r="ENT706" s="121"/>
      <c r="ENU706" s="121"/>
      <c r="ENV706" s="121"/>
      <c r="ENW706" s="121"/>
      <c r="ENX706" s="121"/>
      <c r="ENY706" s="121"/>
      <c r="ENZ706" s="121"/>
      <c r="EOA706" s="121"/>
      <c r="EOB706" s="121"/>
      <c r="EOC706" s="121"/>
      <c r="EOD706" s="121"/>
      <c r="EOE706" s="121"/>
      <c r="EOF706" s="121"/>
      <c r="EOG706" s="121"/>
      <c r="EOH706" s="121"/>
      <c r="EOI706" s="121"/>
      <c r="EOJ706" s="121"/>
      <c r="EOK706" s="121"/>
      <c r="EOL706" s="121"/>
      <c r="EOM706" s="121"/>
      <c r="EON706" s="121"/>
      <c r="EOO706" s="121"/>
      <c r="EOP706" s="121"/>
      <c r="EOQ706" s="121"/>
      <c r="EOR706" s="121"/>
      <c r="EOS706" s="121"/>
      <c r="EOT706" s="121"/>
      <c r="EOU706" s="121"/>
      <c r="EOV706" s="121"/>
      <c r="EOW706" s="121"/>
      <c r="EOX706" s="121"/>
      <c r="EOY706" s="121"/>
      <c r="EOZ706" s="121"/>
      <c r="EPA706" s="121"/>
      <c r="EPB706" s="121"/>
      <c r="EPC706" s="121"/>
      <c r="EPD706" s="121"/>
      <c r="EPE706" s="121"/>
      <c r="EPF706" s="121"/>
      <c r="EPG706" s="121"/>
      <c r="EPH706" s="121"/>
      <c r="EPI706" s="121"/>
      <c r="EPJ706" s="121"/>
      <c r="EPK706" s="121"/>
      <c r="EPL706" s="121"/>
      <c r="EPM706" s="121"/>
      <c r="EPN706" s="121"/>
      <c r="EPO706" s="121"/>
      <c r="EPP706" s="121"/>
      <c r="EPQ706" s="121"/>
      <c r="EPR706" s="121"/>
      <c r="EPS706" s="121"/>
      <c r="EPT706" s="121"/>
      <c r="EPU706" s="121"/>
      <c r="EPV706" s="121"/>
      <c r="EPW706" s="121"/>
      <c r="EPX706" s="121"/>
      <c r="EPY706" s="121"/>
      <c r="EPZ706" s="121"/>
      <c r="EQA706" s="121"/>
      <c r="EQB706" s="121"/>
      <c r="EQC706" s="121"/>
      <c r="EQD706" s="121"/>
      <c r="EQE706" s="121"/>
      <c r="EQF706" s="121"/>
      <c r="EQG706" s="121"/>
      <c r="EQH706" s="121"/>
      <c r="EQI706" s="121"/>
      <c r="EQJ706" s="121"/>
      <c r="EQK706" s="121"/>
      <c r="EQL706" s="121"/>
      <c r="EQM706" s="121"/>
      <c r="EQN706" s="121"/>
      <c r="EQO706" s="121"/>
      <c r="EQP706" s="121"/>
      <c r="EQQ706" s="121"/>
      <c r="EQR706" s="121"/>
      <c r="EQS706" s="121"/>
      <c r="EQT706" s="121"/>
      <c r="EQU706" s="121"/>
      <c r="EQV706" s="121"/>
      <c r="EQW706" s="121"/>
      <c r="EQX706" s="121"/>
      <c r="EQY706" s="121"/>
      <c r="EQZ706" s="121"/>
      <c r="ERA706" s="121"/>
      <c r="ERB706" s="121"/>
      <c r="ERC706" s="121"/>
      <c r="ERD706" s="121"/>
      <c r="ERE706" s="121"/>
      <c r="ERF706" s="121"/>
      <c r="ERG706" s="121"/>
      <c r="ERH706" s="121"/>
      <c r="ERI706" s="121"/>
      <c r="ERJ706" s="121"/>
      <c r="ERK706" s="121"/>
      <c r="ERL706" s="121"/>
      <c r="ERM706" s="121"/>
      <c r="ERN706" s="121"/>
      <c r="ERO706" s="121"/>
      <c r="ERP706" s="121"/>
      <c r="ERQ706" s="121"/>
      <c r="ERR706" s="121"/>
      <c r="ERS706" s="121"/>
      <c r="ERT706" s="121"/>
      <c r="ERU706" s="121"/>
      <c r="ERV706" s="121"/>
      <c r="ERW706" s="121"/>
      <c r="ERX706" s="121"/>
      <c r="ERY706" s="121"/>
      <c r="ERZ706" s="121"/>
      <c r="ESA706" s="121"/>
      <c r="ESB706" s="121"/>
      <c r="ESC706" s="121"/>
      <c r="ESD706" s="121"/>
      <c r="ESE706" s="121"/>
      <c r="ESF706" s="121"/>
      <c r="ESG706" s="121"/>
      <c r="ESH706" s="121"/>
      <c r="ESI706" s="121"/>
      <c r="ESJ706" s="121"/>
      <c r="ESK706" s="121"/>
      <c r="ESL706" s="121"/>
      <c r="ESM706" s="121"/>
      <c r="ESN706" s="121"/>
      <c r="ESO706" s="121"/>
      <c r="ESP706" s="121"/>
      <c r="ESQ706" s="121"/>
      <c r="ESR706" s="121"/>
      <c r="ESS706" s="121"/>
      <c r="EST706" s="121"/>
      <c r="ESU706" s="121"/>
      <c r="ESV706" s="121"/>
      <c r="ESW706" s="121"/>
      <c r="ESX706" s="121"/>
      <c r="ESY706" s="121"/>
      <c r="ESZ706" s="121"/>
      <c r="ETA706" s="121"/>
      <c r="ETB706" s="121"/>
      <c r="ETC706" s="121"/>
      <c r="ETD706" s="121"/>
      <c r="ETE706" s="121"/>
      <c r="ETF706" s="121"/>
      <c r="ETG706" s="121"/>
      <c r="ETH706" s="121"/>
      <c r="ETI706" s="121"/>
      <c r="ETJ706" s="121"/>
      <c r="ETK706" s="121"/>
      <c r="ETL706" s="121"/>
      <c r="ETM706" s="121"/>
      <c r="ETN706" s="121"/>
      <c r="ETO706" s="121"/>
      <c r="ETP706" s="121"/>
      <c r="ETQ706" s="121"/>
      <c r="ETR706" s="121"/>
      <c r="ETS706" s="121"/>
      <c r="ETT706" s="121"/>
      <c r="ETU706" s="121"/>
      <c r="ETV706" s="121"/>
      <c r="ETW706" s="121"/>
      <c r="ETX706" s="121"/>
      <c r="ETY706" s="121"/>
      <c r="ETZ706" s="121"/>
      <c r="EUA706" s="121"/>
      <c r="EUB706" s="121"/>
      <c r="EUC706" s="121"/>
      <c r="EUD706" s="121"/>
      <c r="EUE706" s="121"/>
      <c r="EUF706" s="121"/>
      <c r="EUG706" s="121"/>
      <c r="EUH706" s="121"/>
      <c r="EUI706" s="121"/>
      <c r="EUJ706" s="121"/>
      <c r="EUK706" s="121"/>
      <c r="EUL706" s="121"/>
      <c r="EUM706" s="121"/>
      <c r="EUN706" s="121"/>
      <c r="EUO706" s="121"/>
      <c r="EUP706" s="121"/>
      <c r="EUQ706" s="121"/>
      <c r="EUR706" s="121"/>
      <c r="EUS706" s="121"/>
      <c r="EUT706" s="121"/>
      <c r="EUU706" s="121"/>
      <c r="EUV706" s="121"/>
      <c r="EUW706" s="121"/>
      <c r="EUX706" s="121"/>
      <c r="EUY706" s="121"/>
      <c r="EUZ706" s="121"/>
      <c r="EVA706" s="121"/>
      <c r="EVB706" s="121"/>
      <c r="EVC706" s="121"/>
      <c r="EVD706" s="121"/>
      <c r="EVE706" s="121"/>
      <c r="EVF706" s="121"/>
      <c r="EVG706" s="121"/>
      <c r="EVH706" s="121"/>
      <c r="EVI706" s="121"/>
      <c r="EVJ706" s="121"/>
      <c r="EVK706" s="121"/>
      <c r="EVL706" s="121"/>
      <c r="EVM706" s="121"/>
      <c r="EVN706" s="121"/>
      <c r="EVO706" s="121"/>
      <c r="EVP706" s="121"/>
      <c r="EVQ706" s="121"/>
      <c r="EVR706" s="121"/>
      <c r="EVS706" s="121"/>
      <c r="EVT706" s="121"/>
      <c r="EVU706" s="121"/>
      <c r="EVV706" s="121"/>
      <c r="EVW706" s="121"/>
      <c r="EVX706" s="121"/>
      <c r="EVY706" s="121"/>
      <c r="EVZ706" s="121"/>
      <c r="EWA706" s="121"/>
      <c r="EWB706" s="121"/>
      <c r="EWC706" s="121"/>
      <c r="EWD706" s="121"/>
      <c r="EWE706" s="121"/>
      <c r="EWF706" s="121"/>
      <c r="EWG706" s="121"/>
      <c r="EWH706" s="121"/>
      <c r="EWI706" s="121"/>
      <c r="EWJ706" s="121"/>
      <c r="EWK706" s="121"/>
      <c r="EWL706" s="121"/>
      <c r="EWM706" s="121"/>
      <c r="EWN706" s="121"/>
      <c r="EWO706" s="121"/>
      <c r="EWP706" s="121"/>
      <c r="EWQ706" s="121"/>
      <c r="EWR706" s="121"/>
      <c r="EWS706" s="121"/>
      <c r="EWT706" s="121"/>
      <c r="EWU706" s="121"/>
      <c r="EWV706" s="121"/>
      <c r="EWW706" s="121"/>
      <c r="EWX706" s="121"/>
      <c r="EWY706" s="121"/>
      <c r="EWZ706" s="121"/>
      <c r="EXA706" s="121"/>
      <c r="EXB706" s="121"/>
      <c r="EXC706" s="121"/>
      <c r="EXD706" s="121"/>
      <c r="EXE706" s="121"/>
      <c r="EXF706" s="121"/>
      <c r="EXG706" s="121"/>
      <c r="EXH706" s="121"/>
      <c r="EXI706" s="121"/>
      <c r="EXJ706" s="121"/>
      <c r="EXK706" s="121"/>
      <c r="EXL706" s="121"/>
      <c r="EXM706" s="121"/>
      <c r="EXN706" s="121"/>
      <c r="EXO706" s="121"/>
      <c r="EXP706" s="121"/>
      <c r="EXQ706" s="121"/>
      <c r="EXR706" s="121"/>
      <c r="EXS706" s="121"/>
      <c r="EXT706" s="121"/>
      <c r="EXU706" s="121"/>
      <c r="EXV706" s="121"/>
      <c r="EXW706" s="121"/>
      <c r="EXX706" s="121"/>
      <c r="EXY706" s="121"/>
      <c r="EXZ706" s="121"/>
      <c r="EYA706" s="121"/>
      <c r="EYB706" s="121"/>
      <c r="EYC706" s="121"/>
      <c r="EYD706" s="121"/>
      <c r="EYE706" s="121"/>
      <c r="EYF706" s="121"/>
      <c r="EYG706" s="121"/>
      <c r="EYH706" s="121"/>
      <c r="EYI706" s="121"/>
      <c r="EYJ706" s="121"/>
      <c r="EYK706" s="121"/>
      <c r="EYL706" s="121"/>
      <c r="EYM706" s="121"/>
      <c r="EYN706" s="121"/>
      <c r="EYO706" s="121"/>
      <c r="EYP706" s="121"/>
      <c r="EYQ706" s="121"/>
      <c r="EYR706" s="121"/>
      <c r="EYS706" s="121"/>
      <c r="EYT706" s="121"/>
      <c r="EYU706" s="121"/>
      <c r="EYV706" s="121"/>
      <c r="EYW706" s="121"/>
      <c r="EYX706" s="121"/>
      <c r="EYY706" s="121"/>
      <c r="EYZ706" s="121"/>
      <c r="EZA706" s="121"/>
      <c r="EZB706" s="121"/>
      <c r="EZC706" s="121"/>
      <c r="EZD706" s="121"/>
      <c r="EZE706" s="121"/>
      <c r="EZF706" s="121"/>
      <c r="EZG706" s="121"/>
      <c r="EZH706" s="121"/>
      <c r="EZI706" s="121"/>
      <c r="EZJ706" s="121"/>
      <c r="EZK706" s="121"/>
      <c r="EZL706" s="121"/>
      <c r="EZM706" s="121"/>
      <c r="EZN706" s="121"/>
      <c r="EZO706" s="121"/>
      <c r="EZP706" s="121"/>
      <c r="EZQ706" s="121"/>
      <c r="EZR706" s="121"/>
      <c r="EZS706" s="121"/>
      <c r="EZT706" s="121"/>
      <c r="EZU706" s="121"/>
      <c r="EZV706" s="121"/>
      <c r="EZW706" s="121"/>
      <c r="EZX706" s="121"/>
      <c r="EZY706" s="121"/>
      <c r="EZZ706" s="121"/>
      <c r="FAA706" s="121"/>
      <c r="FAB706" s="121"/>
      <c r="FAC706" s="121"/>
      <c r="FAD706" s="121"/>
      <c r="FAE706" s="121"/>
      <c r="FAF706" s="121"/>
      <c r="FAG706" s="121"/>
      <c r="FAH706" s="121"/>
      <c r="FAI706" s="121"/>
      <c r="FAJ706" s="121"/>
      <c r="FAK706" s="121"/>
      <c r="FAL706" s="121"/>
      <c r="FAM706" s="121"/>
      <c r="FAN706" s="121"/>
      <c r="FAO706" s="121"/>
      <c r="FAP706" s="121"/>
      <c r="FAQ706" s="121"/>
      <c r="FAR706" s="121"/>
      <c r="FAS706" s="121"/>
      <c r="FAT706" s="121"/>
      <c r="FAU706" s="121"/>
      <c r="FAV706" s="121"/>
      <c r="FAW706" s="121"/>
      <c r="FAX706" s="121"/>
      <c r="FAY706" s="121"/>
      <c r="FAZ706" s="121"/>
      <c r="FBA706" s="121"/>
      <c r="FBB706" s="121"/>
      <c r="FBC706" s="121"/>
      <c r="FBD706" s="121"/>
      <c r="FBE706" s="121"/>
      <c r="FBF706" s="121"/>
      <c r="FBG706" s="121"/>
      <c r="FBH706" s="121"/>
      <c r="FBI706" s="121"/>
      <c r="FBJ706" s="121"/>
      <c r="FBK706" s="121"/>
      <c r="FBL706" s="121"/>
      <c r="FBM706" s="121"/>
      <c r="FBN706" s="121"/>
      <c r="FBO706" s="121"/>
      <c r="FBP706" s="121"/>
      <c r="FBQ706" s="121"/>
      <c r="FBR706" s="121"/>
      <c r="FBS706" s="121"/>
      <c r="FBT706" s="121"/>
      <c r="FBU706" s="121"/>
      <c r="FBV706" s="121"/>
      <c r="FBW706" s="121"/>
      <c r="FBX706" s="121"/>
      <c r="FBY706" s="121"/>
      <c r="FBZ706" s="121"/>
      <c r="FCA706" s="121"/>
      <c r="FCB706" s="121"/>
      <c r="FCC706" s="121"/>
      <c r="FCD706" s="121"/>
      <c r="FCE706" s="121"/>
      <c r="FCF706" s="121"/>
      <c r="FCG706" s="121"/>
      <c r="FCH706" s="121"/>
      <c r="FCI706" s="121"/>
      <c r="FCJ706" s="121"/>
      <c r="FCK706" s="121"/>
      <c r="FCL706" s="121"/>
      <c r="FCM706" s="121"/>
      <c r="FCN706" s="121"/>
      <c r="FCO706" s="121"/>
      <c r="FCP706" s="121"/>
      <c r="FCQ706" s="121"/>
      <c r="FCR706" s="121"/>
      <c r="FCS706" s="121"/>
      <c r="FCT706" s="121"/>
      <c r="FCU706" s="121"/>
      <c r="FCV706" s="121"/>
      <c r="FCW706" s="121"/>
      <c r="FCX706" s="121"/>
      <c r="FCY706" s="121"/>
      <c r="FCZ706" s="121"/>
      <c r="FDA706" s="121"/>
      <c r="FDB706" s="121"/>
      <c r="FDC706" s="121"/>
      <c r="FDD706" s="121"/>
      <c r="FDE706" s="121"/>
      <c r="FDF706" s="121"/>
      <c r="FDG706" s="121"/>
      <c r="FDH706" s="121"/>
      <c r="FDI706" s="121"/>
      <c r="FDJ706" s="121"/>
      <c r="FDK706" s="121"/>
      <c r="FDL706" s="121"/>
      <c r="FDM706" s="121"/>
      <c r="FDN706" s="121"/>
      <c r="FDO706" s="121"/>
      <c r="FDP706" s="121"/>
      <c r="FDQ706" s="121"/>
      <c r="FDR706" s="121"/>
      <c r="FDS706" s="121"/>
      <c r="FDT706" s="121"/>
      <c r="FDU706" s="121"/>
      <c r="FDV706" s="121"/>
      <c r="FDW706" s="121"/>
      <c r="FDX706" s="121"/>
      <c r="FDY706" s="121"/>
      <c r="FDZ706" s="121"/>
      <c r="FEA706" s="121"/>
      <c r="FEB706" s="121"/>
      <c r="FEC706" s="121"/>
      <c r="FED706" s="121"/>
      <c r="FEE706" s="121"/>
      <c r="FEF706" s="121"/>
      <c r="FEG706" s="121"/>
      <c r="FEH706" s="121"/>
      <c r="FEI706" s="121"/>
      <c r="FEJ706" s="121"/>
      <c r="FEK706" s="121"/>
      <c r="FEL706" s="121"/>
      <c r="FEM706" s="121"/>
      <c r="FEN706" s="121"/>
      <c r="FEO706" s="121"/>
      <c r="FEP706" s="121"/>
      <c r="FEQ706" s="121"/>
      <c r="FER706" s="121"/>
      <c r="FES706" s="121"/>
      <c r="FET706" s="121"/>
      <c r="FEU706" s="121"/>
      <c r="FEV706" s="121"/>
      <c r="FEW706" s="121"/>
      <c r="FEX706" s="121"/>
      <c r="FEY706" s="121"/>
      <c r="FEZ706" s="121"/>
      <c r="FFA706" s="121"/>
      <c r="FFB706" s="121"/>
      <c r="FFC706" s="121"/>
      <c r="FFD706" s="121"/>
      <c r="FFE706" s="121"/>
      <c r="FFF706" s="121"/>
      <c r="FFG706" s="121"/>
      <c r="FFH706" s="121"/>
      <c r="FFI706" s="121"/>
      <c r="FFJ706" s="121"/>
      <c r="FFK706" s="121"/>
      <c r="FFL706" s="121"/>
      <c r="FFM706" s="121"/>
      <c r="FFN706" s="121"/>
      <c r="FFO706" s="121"/>
      <c r="FFP706" s="121"/>
      <c r="FFQ706" s="121"/>
      <c r="FFR706" s="121"/>
      <c r="FFS706" s="121"/>
      <c r="FFT706" s="121"/>
      <c r="FFU706" s="121"/>
      <c r="FFV706" s="121"/>
      <c r="FFW706" s="121"/>
      <c r="FFX706" s="121"/>
      <c r="FFY706" s="121"/>
      <c r="FFZ706" s="121"/>
      <c r="FGA706" s="121"/>
      <c r="FGB706" s="121"/>
      <c r="FGC706" s="121"/>
      <c r="FGD706" s="121"/>
      <c r="FGE706" s="121"/>
      <c r="FGF706" s="121"/>
      <c r="FGG706" s="121"/>
      <c r="FGH706" s="121"/>
      <c r="FGI706" s="121"/>
      <c r="FGJ706" s="121"/>
      <c r="FGK706" s="121"/>
      <c r="FGL706" s="121"/>
      <c r="FGM706" s="121"/>
      <c r="FGN706" s="121"/>
      <c r="FGO706" s="121"/>
      <c r="FGP706" s="121"/>
      <c r="FGQ706" s="121"/>
      <c r="FGR706" s="121"/>
      <c r="FGS706" s="121"/>
      <c r="FGT706" s="121"/>
      <c r="FGU706" s="121"/>
      <c r="FGV706" s="121"/>
      <c r="FGW706" s="121"/>
      <c r="FGX706" s="121"/>
      <c r="FGY706" s="121"/>
      <c r="FGZ706" s="121"/>
      <c r="FHA706" s="121"/>
      <c r="FHB706" s="121"/>
      <c r="FHC706" s="121"/>
      <c r="FHD706" s="121"/>
      <c r="FHE706" s="121"/>
      <c r="FHF706" s="121"/>
      <c r="FHG706" s="121"/>
      <c r="FHH706" s="121"/>
      <c r="FHI706" s="121"/>
      <c r="FHJ706" s="121"/>
      <c r="FHK706" s="121"/>
      <c r="FHL706" s="121"/>
      <c r="FHM706" s="121"/>
      <c r="FHN706" s="121"/>
      <c r="FHO706" s="121"/>
      <c r="FHP706" s="121"/>
      <c r="FHQ706" s="121"/>
      <c r="FHR706" s="121"/>
      <c r="FHS706" s="121"/>
      <c r="FHT706" s="121"/>
      <c r="FHU706" s="121"/>
      <c r="FHV706" s="121"/>
      <c r="FHW706" s="121"/>
      <c r="FHX706" s="121"/>
      <c r="FHY706" s="121"/>
      <c r="FHZ706" s="121"/>
      <c r="FIA706" s="121"/>
      <c r="FIB706" s="121"/>
      <c r="FIC706" s="121"/>
      <c r="FID706" s="121"/>
      <c r="FIE706" s="121"/>
      <c r="FIF706" s="121"/>
      <c r="FIG706" s="121"/>
      <c r="FIH706" s="121"/>
      <c r="FII706" s="121"/>
      <c r="FIJ706" s="121"/>
      <c r="FIK706" s="121"/>
      <c r="FIL706" s="121"/>
      <c r="FIM706" s="121"/>
      <c r="FIN706" s="121"/>
      <c r="FIO706" s="121"/>
      <c r="FIP706" s="121"/>
      <c r="FIQ706" s="121"/>
      <c r="FIR706" s="121"/>
      <c r="FIS706" s="121"/>
      <c r="FIT706" s="121"/>
      <c r="FIU706" s="121"/>
      <c r="FIV706" s="121"/>
      <c r="FIW706" s="121"/>
      <c r="FIX706" s="121"/>
      <c r="FIY706" s="121"/>
      <c r="FIZ706" s="121"/>
      <c r="FJA706" s="121"/>
      <c r="FJB706" s="121"/>
      <c r="FJC706" s="121"/>
      <c r="FJD706" s="121"/>
      <c r="FJE706" s="121"/>
      <c r="FJF706" s="121"/>
      <c r="FJG706" s="121"/>
      <c r="FJH706" s="121"/>
      <c r="FJI706" s="121"/>
      <c r="FJJ706" s="121"/>
      <c r="FJK706" s="121"/>
      <c r="FJL706" s="121"/>
      <c r="FJM706" s="121"/>
      <c r="FJN706" s="121"/>
      <c r="FJO706" s="121"/>
      <c r="FJP706" s="121"/>
      <c r="FJQ706" s="121"/>
      <c r="FJR706" s="121"/>
      <c r="FJS706" s="121"/>
      <c r="FJT706" s="121"/>
      <c r="FJU706" s="121"/>
      <c r="FJV706" s="121"/>
      <c r="FJW706" s="121"/>
      <c r="FJX706" s="121"/>
      <c r="FJY706" s="121"/>
      <c r="FJZ706" s="121"/>
      <c r="FKA706" s="121"/>
      <c r="FKB706" s="121"/>
      <c r="FKC706" s="121"/>
      <c r="FKD706" s="121"/>
      <c r="FKE706" s="121"/>
      <c r="FKF706" s="121"/>
      <c r="FKG706" s="121"/>
      <c r="FKH706" s="121"/>
      <c r="FKI706" s="121"/>
      <c r="FKJ706" s="121"/>
      <c r="FKK706" s="121"/>
      <c r="FKL706" s="121"/>
      <c r="FKM706" s="121"/>
      <c r="FKN706" s="121"/>
      <c r="FKO706" s="121"/>
      <c r="FKP706" s="121"/>
      <c r="FKQ706" s="121"/>
      <c r="FKR706" s="121"/>
      <c r="FKS706" s="121"/>
      <c r="FKT706" s="121"/>
      <c r="FKU706" s="121"/>
      <c r="FKV706" s="121"/>
      <c r="FKW706" s="121"/>
      <c r="FKX706" s="121"/>
      <c r="FKY706" s="121"/>
      <c r="FKZ706" s="121"/>
      <c r="FLA706" s="121"/>
      <c r="FLB706" s="121"/>
      <c r="FLC706" s="121"/>
      <c r="FLD706" s="121"/>
      <c r="FLE706" s="121"/>
      <c r="FLF706" s="121"/>
      <c r="FLG706" s="121"/>
      <c r="FLH706" s="121"/>
      <c r="FLI706" s="121"/>
      <c r="FLJ706" s="121"/>
      <c r="FLK706" s="121"/>
      <c r="FLL706" s="121"/>
      <c r="FLM706" s="121"/>
      <c r="FLN706" s="121"/>
      <c r="FLO706" s="121"/>
      <c r="FLP706" s="121"/>
      <c r="FLQ706" s="121"/>
      <c r="FLR706" s="121"/>
      <c r="FLS706" s="121"/>
      <c r="FLT706" s="121"/>
      <c r="FLU706" s="121"/>
      <c r="FLV706" s="121"/>
      <c r="FLW706" s="121"/>
      <c r="FLX706" s="121"/>
      <c r="FLY706" s="121"/>
      <c r="FLZ706" s="121"/>
      <c r="FMA706" s="121"/>
      <c r="FMB706" s="121"/>
      <c r="FMC706" s="121"/>
      <c r="FMD706" s="121"/>
      <c r="FME706" s="121"/>
      <c r="FMF706" s="121"/>
      <c r="FMG706" s="121"/>
      <c r="FMH706" s="121"/>
      <c r="FMI706" s="121"/>
      <c r="FMJ706" s="121"/>
      <c r="FMK706" s="121"/>
      <c r="FML706" s="121"/>
      <c r="FMM706" s="121"/>
      <c r="FMN706" s="121"/>
      <c r="FMO706" s="121"/>
      <c r="FMP706" s="121"/>
      <c r="FMQ706" s="121"/>
      <c r="FMR706" s="121"/>
      <c r="FMS706" s="121"/>
      <c r="FMT706" s="121"/>
      <c r="FMU706" s="121"/>
      <c r="FMV706" s="121"/>
      <c r="FMW706" s="121"/>
      <c r="FMX706" s="121"/>
      <c r="FMY706" s="121"/>
      <c r="FMZ706" s="121"/>
      <c r="FNA706" s="121"/>
      <c r="FNB706" s="121"/>
      <c r="FNC706" s="121"/>
      <c r="FND706" s="121"/>
      <c r="FNE706" s="121"/>
      <c r="FNF706" s="121"/>
      <c r="FNG706" s="121"/>
      <c r="FNH706" s="121"/>
      <c r="FNI706" s="121"/>
      <c r="FNJ706" s="121"/>
      <c r="FNK706" s="121"/>
      <c r="FNL706" s="121"/>
      <c r="FNM706" s="121"/>
      <c r="FNN706" s="121"/>
      <c r="FNO706" s="121"/>
      <c r="FNP706" s="121"/>
      <c r="FNQ706" s="121"/>
      <c r="FNR706" s="121"/>
      <c r="FNS706" s="121"/>
      <c r="FNT706" s="121"/>
      <c r="FNU706" s="121"/>
      <c r="FNV706" s="121"/>
      <c r="FNW706" s="121"/>
      <c r="FNX706" s="121"/>
      <c r="FNY706" s="121"/>
      <c r="FNZ706" s="121"/>
      <c r="FOA706" s="121"/>
      <c r="FOB706" s="121"/>
      <c r="FOC706" s="121"/>
      <c r="FOD706" s="121"/>
      <c r="FOE706" s="121"/>
      <c r="FOF706" s="121"/>
      <c r="FOG706" s="121"/>
      <c r="FOH706" s="121"/>
      <c r="FOI706" s="121"/>
      <c r="FOJ706" s="121"/>
      <c r="FOK706" s="121"/>
      <c r="FOL706" s="121"/>
      <c r="FOM706" s="121"/>
      <c r="FON706" s="121"/>
      <c r="FOO706" s="121"/>
      <c r="FOP706" s="121"/>
      <c r="FOQ706" s="121"/>
      <c r="FOR706" s="121"/>
      <c r="FOS706" s="121"/>
      <c r="FOT706" s="121"/>
      <c r="FOU706" s="121"/>
      <c r="FOV706" s="121"/>
      <c r="FOW706" s="121"/>
      <c r="FOX706" s="121"/>
      <c r="FOY706" s="121"/>
      <c r="FOZ706" s="121"/>
      <c r="FPA706" s="121"/>
      <c r="FPB706" s="121"/>
      <c r="FPC706" s="121"/>
      <c r="FPD706" s="121"/>
      <c r="FPE706" s="121"/>
      <c r="FPF706" s="121"/>
      <c r="FPG706" s="121"/>
      <c r="FPH706" s="121"/>
      <c r="FPI706" s="121"/>
      <c r="FPJ706" s="121"/>
      <c r="FPK706" s="121"/>
      <c r="FPL706" s="121"/>
      <c r="FPM706" s="121"/>
      <c r="FPN706" s="121"/>
      <c r="FPO706" s="121"/>
      <c r="FPP706" s="121"/>
      <c r="FPQ706" s="121"/>
      <c r="FPR706" s="121"/>
      <c r="FPS706" s="121"/>
      <c r="FPT706" s="121"/>
      <c r="FPU706" s="121"/>
      <c r="FPV706" s="121"/>
      <c r="FPW706" s="121"/>
      <c r="FPX706" s="121"/>
      <c r="FPY706" s="121"/>
      <c r="FPZ706" s="121"/>
      <c r="FQA706" s="121"/>
      <c r="FQB706" s="121"/>
      <c r="FQC706" s="121"/>
      <c r="FQD706" s="121"/>
      <c r="FQE706" s="121"/>
      <c r="FQF706" s="121"/>
      <c r="FQG706" s="121"/>
      <c r="FQH706" s="121"/>
      <c r="FQI706" s="121"/>
      <c r="FQJ706" s="121"/>
      <c r="FQK706" s="121"/>
      <c r="FQL706" s="121"/>
      <c r="FQM706" s="121"/>
      <c r="FQN706" s="121"/>
      <c r="FQO706" s="121"/>
      <c r="FQP706" s="121"/>
      <c r="FQQ706" s="121"/>
      <c r="FQR706" s="121"/>
      <c r="FQS706" s="121"/>
      <c r="FQT706" s="121"/>
      <c r="FQU706" s="121"/>
      <c r="FQV706" s="121"/>
      <c r="FQW706" s="121"/>
      <c r="FQX706" s="121"/>
      <c r="FQY706" s="121"/>
      <c r="FQZ706" s="121"/>
      <c r="FRA706" s="121"/>
      <c r="FRB706" s="121"/>
      <c r="FRC706" s="121"/>
      <c r="FRD706" s="121"/>
      <c r="FRE706" s="121"/>
      <c r="FRF706" s="121"/>
      <c r="FRG706" s="121"/>
      <c r="FRH706" s="121"/>
      <c r="FRI706" s="121"/>
      <c r="FRJ706" s="121"/>
      <c r="FRK706" s="121"/>
      <c r="FRL706" s="121"/>
      <c r="FRM706" s="121"/>
      <c r="FRN706" s="121"/>
      <c r="FRO706" s="121"/>
      <c r="FRP706" s="121"/>
      <c r="FRQ706" s="121"/>
      <c r="FRR706" s="121"/>
      <c r="FRS706" s="121"/>
      <c r="FRT706" s="121"/>
      <c r="FRU706" s="121"/>
      <c r="FRV706" s="121"/>
      <c r="FRW706" s="121"/>
      <c r="FRX706" s="121"/>
      <c r="FRY706" s="121"/>
      <c r="FRZ706" s="121"/>
      <c r="FSA706" s="121"/>
      <c r="FSB706" s="121"/>
      <c r="FSC706" s="121"/>
      <c r="FSD706" s="121"/>
      <c r="FSE706" s="121"/>
      <c r="FSF706" s="121"/>
      <c r="FSG706" s="121"/>
      <c r="FSH706" s="121"/>
      <c r="FSI706" s="121"/>
      <c r="FSJ706" s="121"/>
      <c r="FSK706" s="121"/>
      <c r="FSL706" s="121"/>
      <c r="FSM706" s="121"/>
      <c r="FSN706" s="121"/>
      <c r="FSO706" s="121"/>
      <c r="FSP706" s="121"/>
      <c r="FSQ706" s="121"/>
      <c r="FSR706" s="121"/>
      <c r="FSS706" s="121"/>
      <c r="FST706" s="121"/>
      <c r="FSU706" s="121"/>
      <c r="FSV706" s="121"/>
      <c r="FSW706" s="121"/>
      <c r="FSX706" s="121"/>
      <c r="FSY706" s="121"/>
      <c r="FSZ706" s="121"/>
      <c r="FTA706" s="121"/>
      <c r="FTB706" s="121"/>
      <c r="FTC706" s="121"/>
      <c r="FTD706" s="121"/>
      <c r="FTE706" s="121"/>
      <c r="FTF706" s="121"/>
      <c r="FTG706" s="121"/>
      <c r="FTH706" s="121"/>
      <c r="FTI706" s="121"/>
      <c r="FTJ706" s="121"/>
      <c r="FTK706" s="121"/>
      <c r="FTL706" s="121"/>
      <c r="FTM706" s="121"/>
      <c r="FTN706" s="121"/>
      <c r="FTO706" s="121"/>
      <c r="FTP706" s="121"/>
      <c r="FTQ706" s="121"/>
      <c r="FTR706" s="121"/>
      <c r="FTS706" s="121"/>
      <c r="FTT706" s="121"/>
      <c r="FTU706" s="121"/>
      <c r="FTV706" s="121"/>
      <c r="FTW706" s="121"/>
      <c r="FTX706" s="121"/>
      <c r="FTY706" s="121"/>
      <c r="FTZ706" s="121"/>
      <c r="FUA706" s="121"/>
      <c r="FUB706" s="121"/>
      <c r="FUC706" s="121"/>
      <c r="FUD706" s="121"/>
      <c r="FUE706" s="121"/>
      <c r="FUF706" s="121"/>
      <c r="FUG706" s="121"/>
      <c r="FUH706" s="121"/>
      <c r="FUI706" s="121"/>
      <c r="FUJ706" s="121"/>
      <c r="FUK706" s="121"/>
      <c r="FUL706" s="121"/>
      <c r="FUM706" s="121"/>
      <c r="FUN706" s="121"/>
      <c r="FUO706" s="121"/>
      <c r="FUP706" s="121"/>
      <c r="FUQ706" s="121"/>
      <c r="FUR706" s="121"/>
      <c r="FUS706" s="121"/>
      <c r="FUT706" s="121"/>
      <c r="FUU706" s="121"/>
      <c r="FUV706" s="121"/>
      <c r="FUW706" s="121"/>
      <c r="FUX706" s="121"/>
      <c r="FUY706" s="121"/>
      <c r="FUZ706" s="121"/>
      <c r="FVA706" s="121"/>
      <c r="FVB706" s="121"/>
      <c r="FVC706" s="121"/>
      <c r="FVD706" s="121"/>
      <c r="FVE706" s="121"/>
      <c r="FVF706" s="121"/>
      <c r="FVG706" s="121"/>
      <c r="FVH706" s="121"/>
      <c r="FVI706" s="121"/>
      <c r="FVJ706" s="121"/>
      <c r="FVK706" s="121"/>
      <c r="FVL706" s="121"/>
      <c r="FVM706" s="121"/>
      <c r="FVN706" s="121"/>
      <c r="FVO706" s="121"/>
      <c r="FVP706" s="121"/>
      <c r="FVQ706" s="121"/>
      <c r="FVR706" s="121"/>
      <c r="FVS706" s="121"/>
      <c r="FVT706" s="121"/>
      <c r="FVU706" s="121"/>
      <c r="FVV706" s="121"/>
      <c r="FVW706" s="121"/>
      <c r="FVX706" s="121"/>
      <c r="FVY706" s="121"/>
      <c r="FVZ706" s="121"/>
      <c r="FWA706" s="121"/>
      <c r="FWB706" s="121"/>
      <c r="FWC706" s="121"/>
      <c r="FWD706" s="121"/>
      <c r="FWE706" s="121"/>
      <c r="FWF706" s="121"/>
      <c r="FWG706" s="121"/>
      <c r="FWH706" s="121"/>
      <c r="FWI706" s="121"/>
      <c r="FWJ706" s="121"/>
      <c r="FWK706" s="121"/>
      <c r="FWL706" s="121"/>
      <c r="FWM706" s="121"/>
      <c r="FWN706" s="121"/>
      <c r="FWO706" s="121"/>
      <c r="FWP706" s="121"/>
      <c r="FWQ706" s="121"/>
      <c r="FWR706" s="121"/>
      <c r="FWS706" s="121"/>
      <c r="FWT706" s="121"/>
      <c r="FWU706" s="121"/>
      <c r="FWV706" s="121"/>
      <c r="FWW706" s="121"/>
      <c r="FWX706" s="121"/>
      <c r="FWY706" s="121"/>
      <c r="FWZ706" s="121"/>
      <c r="FXA706" s="121"/>
      <c r="FXB706" s="121"/>
      <c r="FXC706" s="121"/>
      <c r="FXD706" s="121"/>
      <c r="FXE706" s="121"/>
      <c r="FXF706" s="121"/>
      <c r="FXG706" s="121"/>
      <c r="FXH706" s="121"/>
      <c r="FXI706" s="121"/>
      <c r="FXJ706" s="121"/>
      <c r="FXK706" s="121"/>
      <c r="FXL706" s="121"/>
      <c r="FXM706" s="121"/>
      <c r="FXN706" s="121"/>
      <c r="FXO706" s="121"/>
      <c r="FXP706" s="121"/>
      <c r="FXQ706" s="121"/>
      <c r="FXR706" s="121"/>
      <c r="FXS706" s="121"/>
      <c r="FXT706" s="121"/>
      <c r="FXU706" s="121"/>
      <c r="FXV706" s="121"/>
      <c r="FXW706" s="121"/>
      <c r="FXX706" s="121"/>
      <c r="FXY706" s="121"/>
      <c r="FXZ706" s="121"/>
      <c r="FYA706" s="121"/>
      <c r="FYB706" s="121"/>
      <c r="FYC706" s="121"/>
      <c r="FYD706" s="121"/>
      <c r="FYE706" s="121"/>
      <c r="FYF706" s="121"/>
      <c r="FYG706" s="121"/>
      <c r="FYH706" s="121"/>
      <c r="FYI706" s="121"/>
      <c r="FYJ706" s="121"/>
      <c r="FYK706" s="121"/>
      <c r="FYL706" s="121"/>
      <c r="FYM706" s="121"/>
      <c r="FYN706" s="121"/>
      <c r="FYO706" s="121"/>
      <c r="FYP706" s="121"/>
      <c r="FYQ706" s="121"/>
      <c r="FYR706" s="121"/>
      <c r="FYS706" s="121"/>
      <c r="FYT706" s="121"/>
      <c r="FYU706" s="121"/>
      <c r="FYV706" s="121"/>
      <c r="FYW706" s="121"/>
      <c r="FYX706" s="121"/>
      <c r="FYY706" s="121"/>
      <c r="FYZ706" s="121"/>
      <c r="FZA706" s="121"/>
      <c r="FZB706" s="121"/>
      <c r="FZC706" s="121"/>
      <c r="FZD706" s="121"/>
      <c r="FZE706" s="121"/>
      <c r="FZF706" s="121"/>
      <c r="FZG706" s="121"/>
      <c r="FZH706" s="121"/>
      <c r="FZI706" s="121"/>
      <c r="FZJ706" s="121"/>
      <c r="FZK706" s="121"/>
      <c r="FZL706" s="121"/>
      <c r="FZM706" s="121"/>
      <c r="FZN706" s="121"/>
      <c r="FZO706" s="121"/>
      <c r="FZP706" s="121"/>
      <c r="FZQ706" s="121"/>
      <c r="FZR706" s="121"/>
      <c r="FZS706" s="121"/>
      <c r="FZT706" s="121"/>
      <c r="FZU706" s="121"/>
      <c r="FZV706" s="121"/>
      <c r="FZW706" s="121"/>
      <c r="FZX706" s="121"/>
      <c r="FZY706" s="121"/>
      <c r="FZZ706" s="121"/>
      <c r="GAA706" s="121"/>
      <c r="GAB706" s="121"/>
      <c r="GAC706" s="121"/>
      <c r="GAD706" s="121"/>
      <c r="GAE706" s="121"/>
      <c r="GAF706" s="121"/>
      <c r="GAG706" s="121"/>
      <c r="GAH706" s="121"/>
      <c r="GAI706" s="121"/>
      <c r="GAJ706" s="121"/>
      <c r="GAK706" s="121"/>
      <c r="GAL706" s="121"/>
      <c r="GAM706" s="121"/>
      <c r="GAN706" s="121"/>
      <c r="GAO706" s="121"/>
      <c r="GAP706" s="121"/>
      <c r="GAQ706" s="121"/>
      <c r="GAR706" s="121"/>
      <c r="GAS706" s="121"/>
      <c r="GAT706" s="121"/>
      <c r="GAU706" s="121"/>
      <c r="GAV706" s="121"/>
      <c r="GAW706" s="121"/>
      <c r="GAX706" s="121"/>
      <c r="GAY706" s="121"/>
      <c r="GAZ706" s="121"/>
      <c r="GBA706" s="121"/>
      <c r="GBB706" s="121"/>
      <c r="GBC706" s="121"/>
      <c r="GBD706" s="121"/>
      <c r="GBE706" s="121"/>
      <c r="GBF706" s="121"/>
      <c r="GBG706" s="121"/>
      <c r="GBH706" s="121"/>
      <c r="GBI706" s="121"/>
      <c r="GBJ706" s="121"/>
      <c r="GBK706" s="121"/>
      <c r="GBL706" s="121"/>
      <c r="GBM706" s="121"/>
      <c r="GBN706" s="121"/>
      <c r="GBO706" s="121"/>
      <c r="GBP706" s="121"/>
      <c r="GBQ706" s="121"/>
      <c r="GBR706" s="121"/>
      <c r="GBS706" s="121"/>
      <c r="GBT706" s="121"/>
      <c r="GBU706" s="121"/>
      <c r="GBV706" s="121"/>
      <c r="GBW706" s="121"/>
      <c r="GBX706" s="121"/>
      <c r="GBY706" s="121"/>
      <c r="GBZ706" s="121"/>
      <c r="GCA706" s="121"/>
      <c r="GCB706" s="121"/>
      <c r="GCC706" s="121"/>
      <c r="GCD706" s="121"/>
      <c r="GCE706" s="121"/>
      <c r="GCF706" s="121"/>
      <c r="GCG706" s="121"/>
      <c r="GCH706" s="121"/>
      <c r="GCI706" s="121"/>
      <c r="GCJ706" s="121"/>
      <c r="GCK706" s="121"/>
      <c r="GCL706" s="121"/>
      <c r="GCM706" s="121"/>
      <c r="GCN706" s="121"/>
      <c r="GCO706" s="121"/>
      <c r="GCP706" s="121"/>
      <c r="GCQ706" s="121"/>
      <c r="GCR706" s="121"/>
      <c r="GCS706" s="121"/>
      <c r="GCT706" s="121"/>
      <c r="GCU706" s="121"/>
      <c r="GCV706" s="121"/>
      <c r="GCW706" s="121"/>
      <c r="GCX706" s="121"/>
      <c r="GCY706" s="121"/>
      <c r="GCZ706" s="121"/>
      <c r="GDA706" s="121"/>
      <c r="GDB706" s="121"/>
      <c r="GDC706" s="121"/>
      <c r="GDD706" s="121"/>
      <c r="GDE706" s="121"/>
      <c r="GDF706" s="121"/>
      <c r="GDG706" s="121"/>
      <c r="GDH706" s="121"/>
      <c r="GDI706" s="121"/>
      <c r="GDJ706" s="121"/>
      <c r="GDK706" s="121"/>
      <c r="GDL706" s="121"/>
      <c r="GDM706" s="121"/>
      <c r="GDN706" s="121"/>
      <c r="GDO706" s="121"/>
      <c r="GDP706" s="121"/>
      <c r="GDQ706" s="121"/>
      <c r="GDR706" s="121"/>
      <c r="GDS706" s="121"/>
      <c r="GDT706" s="121"/>
      <c r="GDU706" s="121"/>
      <c r="GDV706" s="121"/>
      <c r="GDW706" s="121"/>
      <c r="GDX706" s="121"/>
      <c r="GDY706" s="121"/>
      <c r="GDZ706" s="121"/>
      <c r="GEA706" s="121"/>
      <c r="GEB706" s="121"/>
      <c r="GEC706" s="121"/>
      <c r="GED706" s="121"/>
      <c r="GEE706" s="121"/>
      <c r="GEF706" s="121"/>
      <c r="GEG706" s="121"/>
      <c r="GEH706" s="121"/>
      <c r="GEI706" s="121"/>
      <c r="GEJ706" s="121"/>
      <c r="GEK706" s="121"/>
      <c r="GEL706" s="121"/>
      <c r="GEM706" s="121"/>
      <c r="GEN706" s="121"/>
      <c r="GEO706" s="121"/>
      <c r="GEP706" s="121"/>
      <c r="GEQ706" s="121"/>
      <c r="GER706" s="121"/>
      <c r="GES706" s="121"/>
      <c r="GET706" s="121"/>
      <c r="GEU706" s="121"/>
      <c r="GEV706" s="121"/>
      <c r="GEW706" s="121"/>
      <c r="GEX706" s="121"/>
      <c r="GEY706" s="121"/>
      <c r="GEZ706" s="121"/>
      <c r="GFA706" s="121"/>
      <c r="GFB706" s="121"/>
      <c r="GFC706" s="121"/>
      <c r="GFD706" s="121"/>
      <c r="GFE706" s="121"/>
      <c r="GFF706" s="121"/>
      <c r="GFG706" s="121"/>
      <c r="GFH706" s="121"/>
      <c r="GFI706" s="121"/>
      <c r="GFJ706" s="121"/>
      <c r="GFK706" s="121"/>
      <c r="GFL706" s="121"/>
      <c r="GFM706" s="121"/>
      <c r="GFN706" s="121"/>
      <c r="GFO706" s="121"/>
      <c r="GFP706" s="121"/>
      <c r="GFQ706" s="121"/>
      <c r="GFR706" s="121"/>
      <c r="GFS706" s="121"/>
      <c r="GFT706" s="121"/>
      <c r="GFU706" s="121"/>
      <c r="GFV706" s="121"/>
      <c r="GFW706" s="121"/>
      <c r="GFX706" s="121"/>
      <c r="GFY706" s="121"/>
      <c r="GFZ706" s="121"/>
      <c r="GGA706" s="121"/>
      <c r="GGB706" s="121"/>
      <c r="GGC706" s="121"/>
      <c r="GGD706" s="121"/>
      <c r="GGE706" s="121"/>
      <c r="GGF706" s="121"/>
      <c r="GGG706" s="121"/>
      <c r="GGH706" s="121"/>
      <c r="GGI706" s="121"/>
      <c r="GGJ706" s="121"/>
      <c r="GGK706" s="121"/>
      <c r="GGL706" s="121"/>
      <c r="GGM706" s="121"/>
      <c r="GGN706" s="121"/>
      <c r="GGO706" s="121"/>
      <c r="GGP706" s="121"/>
      <c r="GGQ706" s="121"/>
      <c r="GGR706" s="121"/>
      <c r="GGS706" s="121"/>
      <c r="GGT706" s="121"/>
      <c r="GGU706" s="121"/>
      <c r="GGV706" s="121"/>
      <c r="GGW706" s="121"/>
      <c r="GGX706" s="121"/>
      <c r="GGY706" s="121"/>
      <c r="GGZ706" s="121"/>
      <c r="GHA706" s="121"/>
      <c r="GHB706" s="121"/>
      <c r="GHC706" s="121"/>
      <c r="GHD706" s="121"/>
      <c r="GHE706" s="121"/>
      <c r="GHF706" s="121"/>
      <c r="GHG706" s="121"/>
      <c r="GHH706" s="121"/>
      <c r="GHI706" s="121"/>
      <c r="GHJ706" s="121"/>
      <c r="GHK706" s="121"/>
      <c r="GHL706" s="121"/>
      <c r="GHM706" s="121"/>
      <c r="GHN706" s="121"/>
      <c r="GHO706" s="121"/>
      <c r="GHP706" s="121"/>
      <c r="GHQ706" s="121"/>
      <c r="GHR706" s="121"/>
      <c r="GHS706" s="121"/>
      <c r="GHT706" s="121"/>
      <c r="GHU706" s="121"/>
      <c r="GHV706" s="121"/>
      <c r="GHW706" s="121"/>
      <c r="GHX706" s="121"/>
      <c r="GHY706" s="121"/>
      <c r="GHZ706" s="121"/>
      <c r="GIA706" s="121"/>
      <c r="GIB706" s="121"/>
      <c r="GIC706" s="121"/>
      <c r="GID706" s="121"/>
      <c r="GIE706" s="121"/>
      <c r="GIF706" s="121"/>
      <c r="GIG706" s="121"/>
      <c r="GIH706" s="121"/>
      <c r="GII706" s="121"/>
      <c r="GIJ706" s="121"/>
      <c r="GIK706" s="121"/>
      <c r="GIL706" s="121"/>
      <c r="GIM706" s="121"/>
      <c r="GIN706" s="121"/>
      <c r="GIO706" s="121"/>
      <c r="GIP706" s="121"/>
      <c r="GIQ706" s="121"/>
      <c r="GIR706" s="121"/>
      <c r="GIS706" s="121"/>
      <c r="GIT706" s="121"/>
      <c r="GIU706" s="121"/>
      <c r="GIV706" s="121"/>
      <c r="GIW706" s="121"/>
      <c r="GIX706" s="121"/>
      <c r="GIY706" s="121"/>
      <c r="GIZ706" s="121"/>
      <c r="GJA706" s="121"/>
      <c r="GJB706" s="121"/>
      <c r="GJC706" s="121"/>
      <c r="GJD706" s="121"/>
      <c r="GJE706" s="121"/>
      <c r="GJF706" s="121"/>
      <c r="GJG706" s="121"/>
      <c r="GJH706" s="121"/>
      <c r="GJI706" s="121"/>
      <c r="GJJ706" s="121"/>
      <c r="GJK706" s="121"/>
      <c r="GJL706" s="121"/>
      <c r="GJM706" s="121"/>
      <c r="GJN706" s="121"/>
      <c r="GJO706" s="121"/>
      <c r="GJP706" s="121"/>
      <c r="GJQ706" s="121"/>
      <c r="GJR706" s="121"/>
      <c r="GJS706" s="121"/>
      <c r="GJT706" s="121"/>
      <c r="GJU706" s="121"/>
      <c r="GJV706" s="121"/>
      <c r="GJW706" s="121"/>
      <c r="GJX706" s="121"/>
      <c r="GJY706" s="121"/>
      <c r="GJZ706" s="121"/>
      <c r="GKA706" s="121"/>
      <c r="GKB706" s="121"/>
      <c r="GKC706" s="121"/>
      <c r="GKD706" s="121"/>
      <c r="GKE706" s="121"/>
      <c r="GKF706" s="121"/>
      <c r="GKG706" s="121"/>
      <c r="GKH706" s="121"/>
      <c r="GKI706" s="121"/>
      <c r="GKJ706" s="121"/>
      <c r="GKK706" s="121"/>
      <c r="GKL706" s="121"/>
      <c r="GKM706" s="121"/>
      <c r="GKN706" s="121"/>
      <c r="GKO706" s="121"/>
      <c r="GKP706" s="121"/>
      <c r="GKQ706" s="121"/>
      <c r="GKR706" s="121"/>
      <c r="GKS706" s="121"/>
      <c r="GKT706" s="121"/>
      <c r="GKU706" s="121"/>
      <c r="GKV706" s="121"/>
      <c r="GKW706" s="121"/>
      <c r="GKX706" s="121"/>
      <c r="GKY706" s="121"/>
      <c r="GKZ706" s="121"/>
      <c r="GLA706" s="121"/>
      <c r="GLB706" s="121"/>
      <c r="GLC706" s="121"/>
      <c r="GLD706" s="121"/>
      <c r="GLE706" s="121"/>
      <c r="GLF706" s="121"/>
      <c r="GLG706" s="121"/>
      <c r="GLH706" s="121"/>
      <c r="GLI706" s="121"/>
      <c r="GLJ706" s="121"/>
      <c r="GLK706" s="121"/>
      <c r="GLL706" s="121"/>
      <c r="GLM706" s="121"/>
      <c r="GLN706" s="121"/>
      <c r="GLO706" s="121"/>
      <c r="GLP706" s="121"/>
      <c r="GLQ706" s="121"/>
      <c r="GLR706" s="121"/>
      <c r="GLS706" s="121"/>
      <c r="GLT706" s="121"/>
      <c r="GLU706" s="121"/>
      <c r="GLV706" s="121"/>
      <c r="GLW706" s="121"/>
      <c r="GLX706" s="121"/>
      <c r="GLY706" s="121"/>
      <c r="GLZ706" s="121"/>
      <c r="GMA706" s="121"/>
      <c r="GMB706" s="121"/>
      <c r="GMC706" s="121"/>
      <c r="GMD706" s="121"/>
      <c r="GME706" s="121"/>
      <c r="GMF706" s="121"/>
      <c r="GMG706" s="121"/>
      <c r="GMH706" s="121"/>
      <c r="GMI706" s="121"/>
      <c r="GMJ706" s="121"/>
      <c r="GMK706" s="121"/>
      <c r="GML706" s="121"/>
      <c r="GMM706" s="121"/>
      <c r="GMN706" s="121"/>
      <c r="GMO706" s="121"/>
      <c r="GMP706" s="121"/>
      <c r="GMQ706" s="121"/>
      <c r="GMR706" s="121"/>
      <c r="GMS706" s="121"/>
      <c r="GMT706" s="121"/>
      <c r="GMU706" s="121"/>
      <c r="GMV706" s="121"/>
      <c r="GMW706" s="121"/>
      <c r="GMX706" s="121"/>
      <c r="GMY706" s="121"/>
      <c r="GMZ706" s="121"/>
      <c r="GNA706" s="121"/>
      <c r="GNB706" s="121"/>
      <c r="GNC706" s="121"/>
      <c r="GND706" s="121"/>
      <c r="GNE706" s="121"/>
      <c r="GNF706" s="121"/>
      <c r="GNG706" s="121"/>
      <c r="GNH706" s="121"/>
      <c r="GNI706" s="121"/>
      <c r="GNJ706" s="121"/>
      <c r="GNK706" s="121"/>
      <c r="GNL706" s="121"/>
      <c r="GNM706" s="121"/>
      <c r="GNN706" s="121"/>
      <c r="GNO706" s="121"/>
      <c r="GNP706" s="121"/>
      <c r="GNQ706" s="121"/>
      <c r="GNR706" s="121"/>
      <c r="GNS706" s="121"/>
      <c r="GNT706" s="121"/>
      <c r="GNU706" s="121"/>
      <c r="GNV706" s="121"/>
      <c r="GNW706" s="121"/>
      <c r="GNX706" s="121"/>
      <c r="GNY706" s="121"/>
      <c r="GNZ706" s="121"/>
      <c r="GOA706" s="121"/>
      <c r="GOB706" s="121"/>
      <c r="GOC706" s="121"/>
      <c r="GOD706" s="121"/>
      <c r="GOE706" s="121"/>
      <c r="GOF706" s="121"/>
      <c r="GOG706" s="121"/>
      <c r="GOH706" s="121"/>
      <c r="GOI706" s="121"/>
      <c r="GOJ706" s="121"/>
      <c r="GOK706" s="121"/>
      <c r="GOL706" s="121"/>
      <c r="GOM706" s="121"/>
      <c r="GON706" s="121"/>
      <c r="GOO706" s="121"/>
      <c r="GOP706" s="121"/>
      <c r="GOQ706" s="121"/>
      <c r="GOR706" s="121"/>
      <c r="GOS706" s="121"/>
      <c r="GOT706" s="121"/>
      <c r="GOU706" s="121"/>
      <c r="GOV706" s="121"/>
      <c r="GOW706" s="121"/>
      <c r="GOX706" s="121"/>
      <c r="GOY706" s="121"/>
      <c r="GOZ706" s="121"/>
      <c r="GPA706" s="121"/>
      <c r="GPB706" s="121"/>
      <c r="GPC706" s="121"/>
      <c r="GPD706" s="121"/>
      <c r="GPE706" s="121"/>
      <c r="GPF706" s="121"/>
      <c r="GPG706" s="121"/>
      <c r="GPH706" s="121"/>
      <c r="GPI706" s="121"/>
      <c r="GPJ706" s="121"/>
      <c r="GPK706" s="121"/>
      <c r="GPL706" s="121"/>
      <c r="GPM706" s="121"/>
      <c r="GPN706" s="121"/>
      <c r="GPO706" s="121"/>
      <c r="GPP706" s="121"/>
      <c r="GPQ706" s="121"/>
      <c r="GPR706" s="121"/>
      <c r="GPS706" s="121"/>
      <c r="GPT706" s="121"/>
      <c r="GPU706" s="121"/>
      <c r="GPV706" s="121"/>
      <c r="GPW706" s="121"/>
      <c r="GPX706" s="121"/>
      <c r="GPY706" s="121"/>
      <c r="GPZ706" s="121"/>
      <c r="GQA706" s="121"/>
      <c r="GQB706" s="121"/>
      <c r="GQC706" s="121"/>
      <c r="GQD706" s="121"/>
      <c r="GQE706" s="121"/>
      <c r="GQF706" s="121"/>
      <c r="GQG706" s="121"/>
      <c r="GQH706" s="121"/>
      <c r="GQI706" s="121"/>
      <c r="GQJ706" s="121"/>
      <c r="GQK706" s="121"/>
      <c r="GQL706" s="121"/>
      <c r="GQM706" s="121"/>
      <c r="GQN706" s="121"/>
      <c r="GQO706" s="121"/>
      <c r="GQP706" s="121"/>
      <c r="GQQ706" s="121"/>
      <c r="GQR706" s="121"/>
      <c r="GQS706" s="121"/>
      <c r="GQT706" s="121"/>
      <c r="GQU706" s="121"/>
      <c r="GQV706" s="121"/>
      <c r="GQW706" s="121"/>
      <c r="GQX706" s="121"/>
      <c r="GQY706" s="121"/>
      <c r="GQZ706" s="121"/>
      <c r="GRA706" s="121"/>
      <c r="GRB706" s="121"/>
      <c r="GRC706" s="121"/>
      <c r="GRD706" s="121"/>
      <c r="GRE706" s="121"/>
      <c r="GRF706" s="121"/>
      <c r="GRG706" s="121"/>
      <c r="GRH706" s="121"/>
      <c r="GRI706" s="121"/>
      <c r="GRJ706" s="121"/>
      <c r="GRK706" s="121"/>
      <c r="GRL706" s="121"/>
      <c r="GRM706" s="121"/>
      <c r="GRN706" s="121"/>
      <c r="GRO706" s="121"/>
      <c r="GRP706" s="121"/>
      <c r="GRQ706" s="121"/>
      <c r="GRR706" s="121"/>
      <c r="GRS706" s="121"/>
      <c r="GRT706" s="121"/>
      <c r="GRU706" s="121"/>
      <c r="GRV706" s="121"/>
      <c r="GRW706" s="121"/>
      <c r="GRX706" s="121"/>
      <c r="GRY706" s="121"/>
      <c r="GRZ706" s="121"/>
      <c r="GSA706" s="121"/>
      <c r="GSB706" s="121"/>
      <c r="GSC706" s="121"/>
      <c r="GSD706" s="121"/>
      <c r="GSE706" s="121"/>
      <c r="GSF706" s="121"/>
      <c r="GSG706" s="121"/>
      <c r="GSH706" s="121"/>
      <c r="GSI706" s="121"/>
      <c r="GSJ706" s="121"/>
      <c r="GSK706" s="121"/>
      <c r="GSL706" s="121"/>
      <c r="GSM706" s="121"/>
      <c r="GSN706" s="121"/>
      <c r="GSO706" s="121"/>
      <c r="GSP706" s="121"/>
      <c r="GSQ706" s="121"/>
      <c r="GSR706" s="121"/>
      <c r="GSS706" s="121"/>
      <c r="GST706" s="121"/>
      <c r="GSU706" s="121"/>
      <c r="GSV706" s="121"/>
      <c r="GSW706" s="121"/>
      <c r="GSX706" s="121"/>
      <c r="GSY706" s="121"/>
      <c r="GSZ706" s="121"/>
      <c r="GTA706" s="121"/>
      <c r="GTB706" s="121"/>
      <c r="GTC706" s="121"/>
      <c r="GTD706" s="121"/>
      <c r="GTE706" s="121"/>
      <c r="GTF706" s="121"/>
      <c r="GTG706" s="121"/>
      <c r="GTH706" s="121"/>
      <c r="GTI706" s="121"/>
      <c r="GTJ706" s="121"/>
      <c r="GTK706" s="121"/>
      <c r="GTL706" s="121"/>
      <c r="GTM706" s="121"/>
      <c r="GTN706" s="121"/>
      <c r="GTO706" s="121"/>
      <c r="GTP706" s="121"/>
      <c r="GTQ706" s="121"/>
      <c r="GTR706" s="121"/>
      <c r="GTS706" s="121"/>
      <c r="GTT706" s="121"/>
      <c r="GTU706" s="121"/>
      <c r="GTV706" s="121"/>
      <c r="GTW706" s="121"/>
      <c r="GTX706" s="121"/>
      <c r="GTY706" s="121"/>
      <c r="GTZ706" s="121"/>
      <c r="GUA706" s="121"/>
      <c r="GUB706" s="121"/>
      <c r="GUC706" s="121"/>
      <c r="GUD706" s="121"/>
      <c r="GUE706" s="121"/>
      <c r="GUF706" s="121"/>
      <c r="GUG706" s="121"/>
      <c r="GUH706" s="121"/>
      <c r="GUI706" s="121"/>
      <c r="GUJ706" s="121"/>
      <c r="GUK706" s="121"/>
      <c r="GUL706" s="121"/>
      <c r="GUM706" s="121"/>
      <c r="GUN706" s="121"/>
      <c r="GUO706" s="121"/>
      <c r="GUP706" s="121"/>
      <c r="GUQ706" s="121"/>
      <c r="GUR706" s="121"/>
      <c r="GUS706" s="121"/>
      <c r="GUT706" s="121"/>
      <c r="GUU706" s="121"/>
      <c r="GUV706" s="121"/>
      <c r="GUW706" s="121"/>
      <c r="GUX706" s="121"/>
      <c r="GUY706" s="121"/>
      <c r="GUZ706" s="121"/>
      <c r="GVA706" s="121"/>
      <c r="GVB706" s="121"/>
      <c r="GVC706" s="121"/>
      <c r="GVD706" s="121"/>
      <c r="GVE706" s="121"/>
      <c r="GVF706" s="121"/>
      <c r="GVG706" s="121"/>
      <c r="GVH706" s="121"/>
      <c r="GVI706" s="121"/>
      <c r="GVJ706" s="121"/>
      <c r="GVK706" s="121"/>
      <c r="GVL706" s="121"/>
      <c r="GVM706" s="121"/>
      <c r="GVN706" s="121"/>
      <c r="GVO706" s="121"/>
      <c r="GVP706" s="121"/>
      <c r="GVQ706" s="121"/>
      <c r="GVR706" s="121"/>
      <c r="GVS706" s="121"/>
      <c r="GVT706" s="121"/>
      <c r="GVU706" s="121"/>
      <c r="GVV706" s="121"/>
      <c r="GVW706" s="121"/>
      <c r="GVX706" s="121"/>
      <c r="GVY706" s="121"/>
      <c r="GVZ706" s="121"/>
      <c r="GWA706" s="121"/>
      <c r="GWB706" s="121"/>
      <c r="GWC706" s="121"/>
      <c r="GWD706" s="121"/>
      <c r="GWE706" s="121"/>
      <c r="GWF706" s="121"/>
      <c r="GWG706" s="121"/>
      <c r="GWH706" s="121"/>
      <c r="GWI706" s="121"/>
      <c r="GWJ706" s="121"/>
      <c r="GWK706" s="121"/>
      <c r="GWL706" s="121"/>
      <c r="GWM706" s="121"/>
      <c r="GWN706" s="121"/>
      <c r="GWO706" s="121"/>
      <c r="GWP706" s="121"/>
      <c r="GWQ706" s="121"/>
      <c r="GWR706" s="121"/>
      <c r="GWS706" s="121"/>
      <c r="GWT706" s="121"/>
      <c r="GWU706" s="121"/>
      <c r="GWV706" s="121"/>
      <c r="GWW706" s="121"/>
      <c r="GWX706" s="121"/>
      <c r="GWY706" s="121"/>
      <c r="GWZ706" s="121"/>
      <c r="GXA706" s="121"/>
      <c r="GXB706" s="121"/>
      <c r="GXC706" s="121"/>
      <c r="GXD706" s="121"/>
      <c r="GXE706" s="121"/>
      <c r="GXF706" s="121"/>
      <c r="GXG706" s="121"/>
      <c r="GXH706" s="121"/>
      <c r="GXI706" s="121"/>
      <c r="GXJ706" s="121"/>
      <c r="GXK706" s="121"/>
      <c r="GXL706" s="121"/>
      <c r="GXM706" s="121"/>
      <c r="GXN706" s="121"/>
      <c r="GXO706" s="121"/>
      <c r="GXP706" s="121"/>
      <c r="GXQ706" s="121"/>
      <c r="GXR706" s="121"/>
      <c r="GXS706" s="121"/>
      <c r="GXT706" s="121"/>
      <c r="GXU706" s="121"/>
      <c r="GXV706" s="121"/>
      <c r="GXW706" s="121"/>
      <c r="GXX706" s="121"/>
      <c r="GXY706" s="121"/>
      <c r="GXZ706" s="121"/>
      <c r="GYA706" s="121"/>
      <c r="GYB706" s="121"/>
      <c r="GYC706" s="121"/>
      <c r="GYD706" s="121"/>
      <c r="GYE706" s="121"/>
      <c r="GYF706" s="121"/>
      <c r="GYG706" s="121"/>
      <c r="GYH706" s="121"/>
      <c r="GYI706" s="121"/>
      <c r="GYJ706" s="121"/>
      <c r="GYK706" s="121"/>
      <c r="GYL706" s="121"/>
      <c r="GYM706" s="121"/>
      <c r="GYN706" s="121"/>
      <c r="GYO706" s="121"/>
      <c r="GYP706" s="121"/>
      <c r="GYQ706" s="121"/>
      <c r="GYR706" s="121"/>
      <c r="GYS706" s="121"/>
      <c r="GYT706" s="121"/>
      <c r="GYU706" s="121"/>
      <c r="GYV706" s="121"/>
      <c r="GYW706" s="121"/>
      <c r="GYX706" s="121"/>
      <c r="GYY706" s="121"/>
      <c r="GYZ706" s="121"/>
      <c r="GZA706" s="121"/>
      <c r="GZB706" s="121"/>
      <c r="GZC706" s="121"/>
      <c r="GZD706" s="121"/>
      <c r="GZE706" s="121"/>
      <c r="GZF706" s="121"/>
      <c r="GZG706" s="121"/>
      <c r="GZH706" s="121"/>
      <c r="GZI706" s="121"/>
      <c r="GZJ706" s="121"/>
      <c r="GZK706" s="121"/>
      <c r="GZL706" s="121"/>
      <c r="GZM706" s="121"/>
      <c r="GZN706" s="121"/>
      <c r="GZO706" s="121"/>
      <c r="GZP706" s="121"/>
      <c r="GZQ706" s="121"/>
      <c r="GZR706" s="121"/>
      <c r="GZS706" s="121"/>
      <c r="GZT706" s="121"/>
      <c r="GZU706" s="121"/>
      <c r="GZV706" s="121"/>
      <c r="GZW706" s="121"/>
      <c r="GZX706" s="121"/>
      <c r="GZY706" s="121"/>
      <c r="GZZ706" s="121"/>
      <c r="HAA706" s="121"/>
      <c r="HAB706" s="121"/>
      <c r="HAC706" s="121"/>
      <c r="HAD706" s="121"/>
      <c r="HAE706" s="121"/>
      <c r="HAF706" s="121"/>
      <c r="HAG706" s="121"/>
      <c r="HAH706" s="121"/>
      <c r="HAI706" s="121"/>
      <c r="HAJ706" s="121"/>
      <c r="HAK706" s="121"/>
      <c r="HAL706" s="121"/>
      <c r="HAM706" s="121"/>
      <c r="HAN706" s="121"/>
      <c r="HAO706" s="121"/>
      <c r="HAP706" s="121"/>
      <c r="HAQ706" s="121"/>
      <c r="HAR706" s="121"/>
      <c r="HAS706" s="121"/>
      <c r="HAT706" s="121"/>
      <c r="HAU706" s="121"/>
      <c r="HAV706" s="121"/>
      <c r="HAW706" s="121"/>
      <c r="HAX706" s="121"/>
      <c r="HAY706" s="121"/>
      <c r="HAZ706" s="121"/>
      <c r="HBA706" s="121"/>
      <c r="HBB706" s="121"/>
      <c r="HBC706" s="121"/>
      <c r="HBD706" s="121"/>
      <c r="HBE706" s="121"/>
      <c r="HBF706" s="121"/>
      <c r="HBG706" s="121"/>
      <c r="HBH706" s="121"/>
      <c r="HBI706" s="121"/>
      <c r="HBJ706" s="121"/>
      <c r="HBK706" s="121"/>
      <c r="HBL706" s="121"/>
      <c r="HBM706" s="121"/>
      <c r="HBN706" s="121"/>
      <c r="HBO706" s="121"/>
      <c r="HBP706" s="121"/>
      <c r="HBQ706" s="121"/>
      <c r="HBR706" s="121"/>
      <c r="HBS706" s="121"/>
      <c r="HBT706" s="121"/>
      <c r="HBU706" s="121"/>
      <c r="HBV706" s="121"/>
      <c r="HBW706" s="121"/>
      <c r="HBX706" s="121"/>
      <c r="HBY706" s="121"/>
      <c r="HBZ706" s="121"/>
      <c r="HCA706" s="121"/>
      <c r="HCB706" s="121"/>
      <c r="HCC706" s="121"/>
      <c r="HCD706" s="121"/>
      <c r="HCE706" s="121"/>
      <c r="HCF706" s="121"/>
      <c r="HCG706" s="121"/>
      <c r="HCH706" s="121"/>
      <c r="HCI706" s="121"/>
      <c r="HCJ706" s="121"/>
      <c r="HCK706" s="121"/>
      <c r="HCL706" s="121"/>
      <c r="HCM706" s="121"/>
      <c r="HCN706" s="121"/>
      <c r="HCO706" s="121"/>
      <c r="HCP706" s="121"/>
      <c r="HCQ706" s="121"/>
      <c r="HCR706" s="121"/>
      <c r="HCS706" s="121"/>
      <c r="HCT706" s="121"/>
      <c r="HCU706" s="121"/>
      <c r="HCV706" s="121"/>
      <c r="HCW706" s="121"/>
      <c r="HCX706" s="121"/>
      <c r="HCY706" s="121"/>
      <c r="HCZ706" s="121"/>
      <c r="HDA706" s="121"/>
      <c r="HDB706" s="121"/>
      <c r="HDC706" s="121"/>
      <c r="HDD706" s="121"/>
      <c r="HDE706" s="121"/>
      <c r="HDF706" s="121"/>
      <c r="HDG706" s="121"/>
      <c r="HDH706" s="121"/>
      <c r="HDI706" s="121"/>
      <c r="HDJ706" s="121"/>
      <c r="HDK706" s="121"/>
      <c r="HDL706" s="121"/>
      <c r="HDM706" s="121"/>
      <c r="HDN706" s="121"/>
      <c r="HDO706" s="121"/>
      <c r="HDP706" s="121"/>
      <c r="HDQ706" s="121"/>
      <c r="HDR706" s="121"/>
      <c r="HDS706" s="121"/>
      <c r="HDT706" s="121"/>
      <c r="HDU706" s="121"/>
      <c r="HDV706" s="121"/>
      <c r="HDW706" s="121"/>
      <c r="HDX706" s="121"/>
      <c r="HDY706" s="121"/>
      <c r="HDZ706" s="121"/>
      <c r="HEA706" s="121"/>
      <c r="HEB706" s="121"/>
      <c r="HEC706" s="121"/>
      <c r="HED706" s="121"/>
      <c r="HEE706" s="121"/>
      <c r="HEF706" s="121"/>
      <c r="HEG706" s="121"/>
      <c r="HEH706" s="121"/>
      <c r="HEI706" s="121"/>
      <c r="HEJ706" s="121"/>
      <c r="HEK706" s="121"/>
      <c r="HEL706" s="121"/>
      <c r="HEM706" s="121"/>
      <c r="HEN706" s="121"/>
      <c r="HEO706" s="121"/>
      <c r="HEP706" s="121"/>
      <c r="HEQ706" s="121"/>
      <c r="HER706" s="121"/>
      <c r="HES706" s="121"/>
      <c r="HET706" s="121"/>
      <c r="HEU706" s="121"/>
      <c r="HEV706" s="121"/>
      <c r="HEW706" s="121"/>
      <c r="HEX706" s="121"/>
      <c r="HEY706" s="121"/>
      <c r="HEZ706" s="121"/>
      <c r="HFA706" s="121"/>
      <c r="HFB706" s="121"/>
      <c r="HFC706" s="121"/>
      <c r="HFD706" s="121"/>
      <c r="HFE706" s="121"/>
      <c r="HFF706" s="121"/>
      <c r="HFG706" s="121"/>
      <c r="HFH706" s="121"/>
      <c r="HFI706" s="121"/>
      <c r="HFJ706" s="121"/>
      <c r="HFK706" s="121"/>
      <c r="HFL706" s="121"/>
      <c r="HFM706" s="121"/>
      <c r="HFN706" s="121"/>
      <c r="HFO706" s="121"/>
      <c r="HFP706" s="121"/>
      <c r="HFQ706" s="121"/>
      <c r="HFR706" s="121"/>
      <c r="HFS706" s="121"/>
      <c r="HFT706" s="121"/>
      <c r="HFU706" s="121"/>
      <c r="HFV706" s="121"/>
      <c r="HFW706" s="121"/>
      <c r="HFX706" s="121"/>
      <c r="HFY706" s="121"/>
      <c r="HFZ706" s="121"/>
      <c r="HGA706" s="121"/>
      <c r="HGB706" s="121"/>
      <c r="HGC706" s="121"/>
      <c r="HGD706" s="121"/>
      <c r="HGE706" s="121"/>
      <c r="HGF706" s="121"/>
      <c r="HGG706" s="121"/>
      <c r="HGH706" s="121"/>
      <c r="HGI706" s="121"/>
      <c r="HGJ706" s="121"/>
      <c r="HGK706" s="121"/>
      <c r="HGL706" s="121"/>
      <c r="HGM706" s="121"/>
      <c r="HGN706" s="121"/>
      <c r="HGO706" s="121"/>
      <c r="HGP706" s="121"/>
      <c r="HGQ706" s="121"/>
      <c r="HGR706" s="121"/>
      <c r="HGS706" s="121"/>
      <c r="HGT706" s="121"/>
      <c r="HGU706" s="121"/>
      <c r="HGV706" s="121"/>
      <c r="HGW706" s="121"/>
      <c r="HGX706" s="121"/>
      <c r="HGY706" s="121"/>
      <c r="HGZ706" s="121"/>
      <c r="HHA706" s="121"/>
      <c r="HHB706" s="121"/>
      <c r="HHC706" s="121"/>
      <c r="HHD706" s="121"/>
      <c r="HHE706" s="121"/>
      <c r="HHF706" s="121"/>
      <c r="HHG706" s="121"/>
      <c r="HHH706" s="121"/>
      <c r="HHI706" s="121"/>
      <c r="HHJ706" s="121"/>
      <c r="HHK706" s="121"/>
      <c r="HHL706" s="121"/>
      <c r="HHM706" s="121"/>
      <c r="HHN706" s="121"/>
      <c r="HHO706" s="121"/>
      <c r="HHP706" s="121"/>
      <c r="HHQ706" s="121"/>
      <c r="HHR706" s="121"/>
      <c r="HHS706" s="121"/>
      <c r="HHT706" s="121"/>
      <c r="HHU706" s="121"/>
      <c r="HHV706" s="121"/>
      <c r="HHW706" s="121"/>
      <c r="HHX706" s="121"/>
      <c r="HHY706" s="121"/>
      <c r="HHZ706" s="121"/>
      <c r="HIA706" s="121"/>
      <c r="HIB706" s="121"/>
      <c r="HIC706" s="121"/>
      <c r="HID706" s="121"/>
      <c r="HIE706" s="121"/>
      <c r="HIF706" s="121"/>
      <c r="HIG706" s="121"/>
      <c r="HIH706" s="121"/>
      <c r="HII706" s="121"/>
      <c r="HIJ706" s="121"/>
      <c r="HIK706" s="121"/>
      <c r="HIL706" s="121"/>
      <c r="HIM706" s="121"/>
      <c r="HIN706" s="121"/>
      <c r="HIO706" s="121"/>
      <c r="HIP706" s="121"/>
      <c r="HIQ706" s="121"/>
      <c r="HIR706" s="121"/>
      <c r="HIS706" s="121"/>
      <c r="HIT706" s="121"/>
      <c r="HIU706" s="121"/>
      <c r="HIV706" s="121"/>
      <c r="HIW706" s="121"/>
      <c r="HIX706" s="121"/>
      <c r="HIY706" s="121"/>
      <c r="HIZ706" s="121"/>
      <c r="HJA706" s="121"/>
      <c r="HJB706" s="121"/>
      <c r="HJC706" s="121"/>
      <c r="HJD706" s="121"/>
      <c r="HJE706" s="121"/>
      <c r="HJF706" s="121"/>
      <c r="HJG706" s="121"/>
      <c r="HJH706" s="121"/>
      <c r="HJI706" s="121"/>
      <c r="HJJ706" s="121"/>
      <c r="HJK706" s="121"/>
      <c r="HJL706" s="121"/>
      <c r="HJM706" s="121"/>
      <c r="HJN706" s="121"/>
      <c r="HJO706" s="121"/>
      <c r="HJP706" s="121"/>
      <c r="HJQ706" s="121"/>
      <c r="HJR706" s="121"/>
      <c r="HJS706" s="121"/>
      <c r="HJT706" s="121"/>
      <c r="HJU706" s="121"/>
      <c r="HJV706" s="121"/>
      <c r="HJW706" s="121"/>
      <c r="HJX706" s="121"/>
      <c r="HJY706" s="121"/>
      <c r="HJZ706" s="121"/>
      <c r="HKA706" s="121"/>
      <c r="HKB706" s="121"/>
      <c r="HKC706" s="121"/>
      <c r="HKD706" s="121"/>
      <c r="HKE706" s="121"/>
      <c r="HKF706" s="121"/>
      <c r="HKG706" s="121"/>
      <c r="HKH706" s="121"/>
      <c r="HKI706" s="121"/>
      <c r="HKJ706" s="121"/>
      <c r="HKK706" s="121"/>
      <c r="HKL706" s="121"/>
      <c r="HKM706" s="121"/>
      <c r="HKN706" s="121"/>
      <c r="HKO706" s="121"/>
      <c r="HKP706" s="121"/>
      <c r="HKQ706" s="121"/>
      <c r="HKR706" s="121"/>
      <c r="HKS706" s="121"/>
      <c r="HKT706" s="121"/>
      <c r="HKU706" s="121"/>
      <c r="HKV706" s="121"/>
      <c r="HKW706" s="121"/>
      <c r="HKX706" s="121"/>
      <c r="HKY706" s="121"/>
      <c r="HKZ706" s="121"/>
      <c r="HLA706" s="121"/>
      <c r="HLB706" s="121"/>
      <c r="HLC706" s="121"/>
      <c r="HLD706" s="121"/>
      <c r="HLE706" s="121"/>
      <c r="HLF706" s="121"/>
      <c r="HLG706" s="121"/>
      <c r="HLH706" s="121"/>
      <c r="HLI706" s="121"/>
      <c r="HLJ706" s="121"/>
      <c r="HLK706" s="121"/>
      <c r="HLL706" s="121"/>
      <c r="HLM706" s="121"/>
      <c r="HLN706" s="121"/>
      <c r="HLO706" s="121"/>
      <c r="HLP706" s="121"/>
      <c r="HLQ706" s="121"/>
      <c r="HLR706" s="121"/>
      <c r="HLS706" s="121"/>
      <c r="HLT706" s="121"/>
      <c r="HLU706" s="121"/>
      <c r="HLV706" s="121"/>
      <c r="HLW706" s="121"/>
      <c r="HLX706" s="121"/>
      <c r="HLY706" s="121"/>
      <c r="HLZ706" s="121"/>
      <c r="HMA706" s="121"/>
      <c r="HMB706" s="121"/>
      <c r="HMC706" s="121"/>
      <c r="HMD706" s="121"/>
      <c r="HME706" s="121"/>
      <c r="HMF706" s="121"/>
      <c r="HMG706" s="121"/>
      <c r="HMH706" s="121"/>
      <c r="HMI706" s="121"/>
      <c r="HMJ706" s="121"/>
      <c r="HMK706" s="121"/>
      <c r="HML706" s="121"/>
      <c r="HMM706" s="121"/>
      <c r="HMN706" s="121"/>
      <c r="HMO706" s="121"/>
      <c r="HMP706" s="121"/>
      <c r="HMQ706" s="121"/>
      <c r="HMR706" s="121"/>
      <c r="HMS706" s="121"/>
      <c r="HMT706" s="121"/>
      <c r="HMU706" s="121"/>
      <c r="HMV706" s="121"/>
      <c r="HMW706" s="121"/>
      <c r="HMX706" s="121"/>
      <c r="HMY706" s="121"/>
      <c r="HMZ706" s="121"/>
      <c r="HNA706" s="121"/>
      <c r="HNB706" s="121"/>
      <c r="HNC706" s="121"/>
      <c r="HND706" s="121"/>
      <c r="HNE706" s="121"/>
      <c r="HNF706" s="121"/>
      <c r="HNG706" s="121"/>
      <c r="HNH706" s="121"/>
      <c r="HNI706" s="121"/>
      <c r="HNJ706" s="121"/>
      <c r="HNK706" s="121"/>
      <c r="HNL706" s="121"/>
      <c r="HNM706" s="121"/>
      <c r="HNN706" s="121"/>
      <c r="HNO706" s="121"/>
      <c r="HNP706" s="121"/>
      <c r="HNQ706" s="121"/>
      <c r="HNR706" s="121"/>
      <c r="HNS706" s="121"/>
      <c r="HNT706" s="121"/>
      <c r="HNU706" s="121"/>
      <c r="HNV706" s="121"/>
      <c r="HNW706" s="121"/>
      <c r="HNX706" s="121"/>
      <c r="HNY706" s="121"/>
      <c r="HNZ706" s="121"/>
      <c r="HOA706" s="121"/>
      <c r="HOB706" s="121"/>
      <c r="HOC706" s="121"/>
      <c r="HOD706" s="121"/>
      <c r="HOE706" s="121"/>
      <c r="HOF706" s="121"/>
      <c r="HOG706" s="121"/>
      <c r="HOH706" s="121"/>
      <c r="HOI706" s="121"/>
      <c r="HOJ706" s="121"/>
      <c r="HOK706" s="121"/>
      <c r="HOL706" s="121"/>
      <c r="HOM706" s="121"/>
      <c r="HON706" s="121"/>
      <c r="HOO706" s="121"/>
      <c r="HOP706" s="121"/>
      <c r="HOQ706" s="121"/>
      <c r="HOR706" s="121"/>
      <c r="HOS706" s="121"/>
      <c r="HOT706" s="121"/>
      <c r="HOU706" s="121"/>
      <c r="HOV706" s="121"/>
      <c r="HOW706" s="121"/>
      <c r="HOX706" s="121"/>
      <c r="HOY706" s="121"/>
      <c r="HOZ706" s="121"/>
      <c r="HPA706" s="121"/>
      <c r="HPB706" s="121"/>
      <c r="HPC706" s="121"/>
      <c r="HPD706" s="121"/>
      <c r="HPE706" s="121"/>
      <c r="HPF706" s="121"/>
      <c r="HPG706" s="121"/>
      <c r="HPH706" s="121"/>
      <c r="HPI706" s="121"/>
      <c r="HPJ706" s="121"/>
      <c r="HPK706" s="121"/>
      <c r="HPL706" s="121"/>
      <c r="HPM706" s="121"/>
      <c r="HPN706" s="121"/>
      <c r="HPO706" s="121"/>
      <c r="HPP706" s="121"/>
      <c r="HPQ706" s="121"/>
      <c r="HPR706" s="121"/>
      <c r="HPS706" s="121"/>
      <c r="HPT706" s="121"/>
      <c r="HPU706" s="121"/>
      <c r="HPV706" s="121"/>
      <c r="HPW706" s="121"/>
      <c r="HPX706" s="121"/>
      <c r="HPY706" s="121"/>
      <c r="HPZ706" s="121"/>
      <c r="HQA706" s="121"/>
      <c r="HQB706" s="121"/>
      <c r="HQC706" s="121"/>
      <c r="HQD706" s="121"/>
      <c r="HQE706" s="121"/>
      <c r="HQF706" s="121"/>
      <c r="HQG706" s="121"/>
      <c r="HQH706" s="121"/>
      <c r="HQI706" s="121"/>
      <c r="HQJ706" s="121"/>
      <c r="HQK706" s="121"/>
      <c r="HQL706" s="121"/>
      <c r="HQM706" s="121"/>
      <c r="HQN706" s="121"/>
      <c r="HQO706" s="121"/>
      <c r="HQP706" s="121"/>
      <c r="HQQ706" s="121"/>
      <c r="HQR706" s="121"/>
      <c r="HQS706" s="121"/>
      <c r="HQT706" s="121"/>
      <c r="HQU706" s="121"/>
      <c r="HQV706" s="121"/>
      <c r="HQW706" s="121"/>
      <c r="HQX706" s="121"/>
      <c r="HQY706" s="121"/>
      <c r="HQZ706" s="121"/>
      <c r="HRA706" s="121"/>
      <c r="HRB706" s="121"/>
      <c r="HRC706" s="121"/>
      <c r="HRD706" s="121"/>
      <c r="HRE706" s="121"/>
      <c r="HRF706" s="121"/>
      <c r="HRG706" s="121"/>
      <c r="HRH706" s="121"/>
      <c r="HRI706" s="121"/>
      <c r="HRJ706" s="121"/>
      <c r="HRK706" s="121"/>
      <c r="HRL706" s="121"/>
      <c r="HRM706" s="121"/>
      <c r="HRN706" s="121"/>
      <c r="HRO706" s="121"/>
      <c r="HRP706" s="121"/>
      <c r="HRQ706" s="121"/>
      <c r="HRR706" s="121"/>
      <c r="HRS706" s="121"/>
      <c r="HRT706" s="121"/>
      <c r="HRU706" s="121"/>
      <c r="HRV706" s="121"/>
      <c r="HRW706" s="121"/>
      <c r="HRX706" s="121"/>
      <c r="HRY706" s="121"/>
      <c r="HRZ706" s="121"/>
      <c r="HSA706" s="121"/>
      <c r="HSB706" s="121"/>
      <c r="HSC706" s="121"/>
      <c r="HSD706" s="121"/>
      <c r="HSE706" s="121"/>
      <c r="HSF706" s="121"/>
      <c r="HSG706" s="121"/>
      <c r="HSH706" s="121"/>
      <c r="HSI706" s="121"/>
      <c r="HSJ706" s="121"/>
      <c r="HSK706" s="121"/>
      <c r="HSL706" s="121"/>
      <c r="HSM706" s="121"/>
      <c r="HSN706" s="121"/>
      <c r="HSO706" s="121"/>
      <c r="HSP706" s="121"/>
      <c r="HSQ706" s="121"/>
      <c r="HSR706" s="121"/>
      <c r="HSS706" s="121"/>
      <c r="HST706" s="121"/>
      <c r="HSU706" s="121"/>
      <c r="HSV706" s="121"/>
      <c r="HSW706" s="121"/>
      <c r="HSX706" s="121"/>
      <c r="HSY706" s="121"/>
      <c r="HSZ706" s="121"/>
      <c r="HTA706" s="121"/>
      <c r="HTB706" s="121"/>
      <c r="HTC706" s="121"/>
      <c r="HTD706" s="121"/>
      <c r="HTE706" s="121"/>
      <c r="HTF706" s="121"/>
      <c r="HTG706" s="121"/>
      <c r="HTH706" s="121"/>
      <c r="HTI706" s="121"/>
      <c r="HTJ706" s="121"/>
      <c r="HTK706" s="121"/>
      <c r="HTL706" s="121"/>
      <c r="HTM706" s="121"/>
      <c r="HTN706" s="121"/>
      <c r="HTO706" s="121"/>
      <c r="HTP706" s="121"/>
      <c r="HTQ706" s="121"/>
      <c r="HTR706" s="121"/>
      <c r="HTS706" s="121"/>
      <c r="HTT706" s="121"/>
      <c r="HTU706" s="121"/>
      <c r="HTV706" s="121"/>
      <c r="HTW706" s="121"/>
      <c r="HTX706" s="121"/>
      <c r="HTY706" s="121"/>
      <c r="HTZ706" s="121"/>
      <c r="HUA706" s="121"/>
      <c r="HUB706" s="121"/>
      <c r="HUC706" s="121"/>
      <c r="HUD706" s="121"/>
      <c r="HUE706" s="121"/>
      <c r="HUF706" s="121"/>
      <c r="HUG706" s="121"/>
      <c r="HUH706" s="121"/>
      <c r="HUI706" s="121"/>
      <c r="HUJ706" s="121"/>
      <c r="HUK706" s="121"/>
      <c r="HUL706" s="121"/>
      <c r="HUM706" s="121"/>
      <c r="HUN706" s="121"/>
      <c r="HUO706" s="121"/>
      <c r="HUP706" s="121"/>
      <c r="HUQ706" s="121"/>
      <c r="HUR706" s="121"/>
      <c r="HUS706" s="121"/>
      <c r="HUT706" s="121"/>
      <c r="HUU706" s="121"/>
      <c r="HUV706" s="121"/>
      <c r="HUW706" s="121"/>
      <c r="HUX706" s="121"/>
      <c r="HUY706" s="121"/>
      <c r="HUZ706" s="121"/>
      <c r="HVA706" s="121"/>
      <c r="HVB706" s="121"/>
      <c r="HVC706" s="121"/>
      <c r="HVD706" s="121"/>
      <c r="HVE706" s="121"/>
      <c r="HVF706" s="121"/>
      <c r="HVG706" s="121"/>
      <c r="HVH706" s="121"/>
      <c r="HVI706" s="121"/>
      <c r="HVJ706" s="121"/>
      <c r="HVK706" s="121"/>
      <c r="HVL706" s="121"/>
      <c r="HVM706" s="121"/>
      <c r="HVN706" s="121"/>
      <c r="HVO706" s="121"/>
      <c r="HVP706" s="121"/>
      <c r="HVQ706" s="121"/>
      <c r="HVR706" s="121"/>
      <c r="HVS706" s="121"/>
      <c r="HVT706" s="121"/>
      <c r="HVU706" s="121"/>
      <c r="HVV706" s="121"/>
      <c r="HVW706" s="121"/>
      <c r="HVX706" s="121"/>
      <c r="HVY706" s="121"/>
      <c r="HVZ706" s="121"/>
      <c r="HWA706" s="121"/>
      <c r="HWB706" s="121"/>
      <c r="HWC706" s="121"/>
      <c r="HWD706" s="121"/>
      <c r="HWE706" s="121"/>
      <c r="HWF706" s="121"/>
      <c r="HWG706" s="121"/>
      <c r="HWH706" s="121"/>
      <c r="HWI706" s="121"/>
      <c r="HWJ706" s="121"/>
      <c r="HWK706" s="121"/>
      <c r="HWL706" s="121"/>
      <c r="HWM706" s="121"/>
      <c r="HWN706" s="121"/>
      <c r="HWO706" s="121"/>
      <c r="HWP706" s="121"/>
      <c r="HWQ706" s="121"/>
      <c r="HWR706" s="121"/>
      <c r="HWS706" s="121"/>
      <c r="HWT706" s="121"/>
      <c r="HWU706" s="121"/>
      <c r="HWV706" s="121"/>
      <c r="HWW706" s="121"/>
      <c r="HWX706" s="121"/>
      <c r="HWY706" s="121"/>
      <c r="HWZ706" s="121"/>
      <c r="HXA706" s="121"/>
      <c r="HXB706" s="121"/>
      <c r="HXC706" s="121"/>
      <c r="HXD706" s="121"/>
      <c r="HXE706" s="121"/>
      <c r="HXF706" s="121"/>
      <c r="HXG706" s="121"/>
      <c r="HXH706" s="121"/>
      <c r="HXI706" s="121"/>
      <c r="HXJ706" s="121"/>
      <c r="HXK706" s="121"/>
      <c r="HXL706" s="121"/>
      <c r="HXM706" s="121"/>
      <c r="HXN706" s="121"/>
      <c r="HXO706" s="121"/>
      <c r="HXP706" s="121"/>
      <c r="HXQ706" s="121"/>
      <c r="HXR706" s="121"/>
      <c r="HXS706" s="121"/>
      <c r="HXT706" s="121"/>
      <c r="HXU706" s="121"/>
      <c r="HXV706" s="121"/>
      <c r="HXW706" s="121"/>
      <c r="HXX706" s="121"/>
      <c r="HXY706" s="121"/>
      <c r="HXZ706" s="121"/>
      <c r="HYA706" s="121"/>
      <c r="HYB706" s="121"/>
      <c r="HYC706" s="121"/>
      <c r="HYD706" s="121"/>
      <c r="HYE706" s="121"/>
      <c r="HYF706" s="121"/>
      <c r="HYG706" s="121"/>
      <c r="HYH706" s="121"/>
      <c r="HYI706" s="121"/>
      <c r="HYJ706" s="121"/>
      <c r="HYK706" s="121"/>
      <c r="HYL706" s="121"/>
      <c r="HYM706" s="121"/>
      <c r="HYN706" s="121"/>
      <c r="HYO706" s="121"/>
      <c r="HYP706" s="121"/>
      <c r="HYQ706" s="121"/>
      <c r="HYR706" s="121"/>
      <c r="HYS706" s="121"/>
      <c r="HYT706" s="121"/>
      <c r="HYU706" s="121"/>
      <c r="HYV706" s="121"/>
      <c r="HYW706" s="121"/>
      <c r="HYX706" s="121"/>
      <c r="HYY706" s="121"/>
      <c r="HYZ706" s="121"/>
      <c r="HZA706" s="121"/>
      <c r="HZB706" s="121"/>
      <c r="HZC706" s="121"/>
      <c r="HZD706" s="121"/>
      <c r="HZE706" s="121"/>
      <c r="HZF706" s="121"/>
      <c r="HZG706" s="121"/>
      <c r="HZH706" s="121"/>
      <c r="HZI706" s="121"/>
      <c r="HZJ706" s="121"/>
      <c r="HZK706" s="121"/>
      <c r="HZL706" s="121"/>
      <c r="HZM706" s="121"/>
      <c r="HZN706" s="121"/>
      <c r="HZO706" s="121"/>
      <c r="HZP706" s="121"/>
      <c r="HZQ706" s="121"/>
      <c r="HZR706" s="121"/>
      <c r="HZS706" s="121"/>
      <c r="HZT706" s="121"/>
      <c r="HZU706" s="121"/>
      <c r="HZV706" s="121"/>
      <c r="HZW706" s="121"/>
      <c r="HZX706" s="121"/>
      <c r="HZY706" s="121"/>
      <c r="HZZ706" s="121"/>
      <c r="IAA706" s="121"/>
      <c r="IAB706" s="121"/>
      <c r="IAC706" s="121"/>
      <c r="IAD706" s="121"/>
      <c r="IAE706" s="121"/>
      <c r="IAF706" s="121"/>
      <c r="IAG706" s="121"/>
      <c r="IAH706" s="121"/>
      <c r="IAI706" s="121"/>
      <c r="IAJ706" s="121"/>
      <c r="IAK706" s="121"/>
      <c r="IAL706" s="121"/>
      <c r="IAM706" s="121"/>
      <c r="IAN706" s="121"/>
      <c r="IAO706" s="121"/>
      <c r="IAP706" s="121"/>
      <c r="IAQ706" s="121"/>
      <c r="IAR706" s="121"/>
      <c r="IAS706" s="121"/>
      <c r="IAT706" s="121"/>
      <c r="IAU706" s="121"/>
      <c r="IAV706" s="121"/>
      <c r="IAW706" s="121"/>
      <c r="IAX706" s="121"/>
      <c r="IAY706" s="121"/>
      <c r="IAZ706" s="121"/>
      <c r="IBA706" s="121"/>
      <c r="IBB706" s="121"/>
      <c r="IBC706" s="121"/>
      <c r="IBD706" s="121"/>
      <c r="IBE706" s="121"/>
      <c r="IBF706" s="121"/>
      <c r="IBG706" s="121"/>
      <c r="IBH706" s="121"/>
      <c r="IBI706" s="121"/>
      <c r="IBJ706" s="121"/>
      <c r="IBK706" s="121"/>
      <c r="IBL706" s="121"/>
      <c r="IBM706" s="121"/>
      <c r="IBN706" s="121"/>
      <c r="IBO706" s="121"/>
      <c r="IBP706" s="121"/>
      <c r="IBQ706" s="121"/>
      <c r="IBR706" s="121"/>
      <c r="IBS706" s="121"/>
      <c r="IBT706" s="121"/>
      <c r="IBU706" s="121"/>
      <c r="IBV706" s="121"/>
      <c r="IBW706" s="121"/>
      <c r="IBX706" s="121"/>
      <c r="IBY706" s="121"/>
      <c r="IBZ706" s="121"/>
      <c r="ICA706" s="121"/>
      <c r="ICB706" s="121"/>
      <c r="ICC706" s="121"/>
      <c r="ICD706" s="121"/>
      <c r="ICE706" s="121"/>
      <c r="ICF706" s="121"/>
      <c r="ICG706" s="121"/>
      <c r="ICH706" s="121"/>
      <c r="ICI706" s="121"/>
      <c r="ICJ706" s="121"/>
      <c r="ICK706" s="121"/>
      <c r="ICL706" s="121"/>
      <c r="ICM706" s="121"/>
      <c r="ICN706" s="121"/>
      <c r="ICO706" s="121"/>
      <c r="ICP706" s="121"/>
      <c r="ICQ706" s="121"/>
      <c r="ICR706" s="121"/>
      <c r="ICS706" s="121"/>
      <c r="ICT706" s="121"/>
      <c r="ICU706" s="121"/>
      <c r="ICV706" s="121"/>
      <c r="ICW706" s="121"/>
      <c r="ICX706" s="121"/>
      <c r="ICY706" s="121"/>
      <c r="ICZ706" s="121"/>
      <c r="IDA706" s="121"/>
      <c r="IDB706" s="121"/>
      <c r="IDC706" s="121"/>
      <c r="IDD706" s="121"/>
      <c r="IDE706" s="121"/>
      <c r="IDF706" s="121"/>
      <c r="IDG706" s="121"/>
      <c r="IDH706" s="121"/>
      <c r="IDI706" s="121"/>
      <c r="IDJ706" s="121"/>
      <c r="IDK706" s="121"/>
      <c r="IDL706" s="121"/>
      <c r="IDM706" s="121"/>
      <c r="IDN706" s="121"/>
      <c r="IDO706" s="121"/>
      <c r="IDP706" s="121"/>
      <c r="IDQ706" s="121"/>
      <c r="IDR706" s="121"/>
      <c r="IDS706" s="121"/>
      <c r="IDT706" s="121"/>
      <c r="IDU706" s="121"/>
      <c r="IDV706" s="121"/>
      <c r="IDW706" s="121"/>
      <c r="IDX706" s="121"/>
      <c r="IDY706" s="121"/>
      <c r="IDZ706" s="121"/>
      <c r="IEA706" s="121"/>
      <c r="IEB706" s="121"/>
      <c r="IEC706" s="121"/>
      <c r="IED706" s="121"/>
      <c r="IEE706" s="121"/>
      <c r="IEF706" s="121"/>
      <c r="IEG706" s="121"/>
      <c r="IEH706" s="121"/>
      <c r="IEI706" s="121"/>
      <c r="IEJ706" s="121"/>
      <c r="IEK706" s="121"/>
      <c r="IEL706" s="121"/>
      <c r="IEM706" s="121"/>
      <c r="IEN706" s="121"/>
      <c r="IEO706" s="121"/>
      <c r="IEP706" s="121"/>
      <c r="IEQ706" s="121"/>
      <c r="IER706" s="121"/>
      <c r="IES706" s="121"/>
      <c r="IET706" s="121"/>
      <c r="IEU706" s="121"/>
      <c r="IEV706" s="121"/>
      <c r="IEW706" s="121"/>
      <c r="IEX706" s="121"/>
      <c r="IEY706" s="121"/>
      <c r="IEZ706" s="121"/>
      <c r="IFA706" s="121"/>
      <c r="IFB706" s="121"/>
      <c r="IFC706" s="121"/>
      <c r="IFD706" s="121"/>
      <c r="IFE706" s="121"/>
      <c r="IFF706" s="121"/>
      <c r="IFG706" s="121"/>
      <c r="IFH706" s="121"/>
      <c r="IFI706" s="121"/>
      <c r="IFJ706" s="121"/>
      <c r="IFK706" s="121"/>
      <c r="IFL706" s="121"/>
      <c r="IFM706" s="121"/>
      <c r="IFN706" s="121"/>
      <c r="IFO706" s="121"/>
      <c r="IFP706" s="121"/>
      <c r="IFQ706" s="121"/>
      <c r="IFR706" s="121"/>
      <c r="IFS706" s="121"/>
      <c r="IFT706" s="121"/>
      <c r="IFU706" s="121"/>
      <c r="IFV706" s="121"/>
      <c r="IFW706" s="121"/>
      <c r="IFX706" s="121"/>
      <c r="IFY706" s="121"/>
      <c r="IFZ706" s="121"/>
      <c r="IGA706" s="121"/>
      <c r="IGB706" s="121"/>
      <c r="IGC706" s="121"/>
      <c r="IGD706" s="121"/>
      <c r="IGE706" s="121"/>
      <c r="IGF706" s="121"/>
      <c r="IGG706" s="121"/>
      <c r="IGH706" s="121"/>
      <c r="IGI706" s="121"/>
      <c r="IGJ706" s="121"/>
      <c r="IGK706" s="121"/>
      <c r="IGL706" s="121"/>
      <c r="IGM706" s="121"/>
      <c r="IGN706" s="121"/>
      <c r="IGO706" s="121"/>
      <c r="IGP706" s="121"/>
      <c r="IGQ706" s="121"/>
      <c r="IGR706" s="121"/>
      <c r="IGS706" s="121"/>
      <c r="IGT706" s="121"/>
      <c r="IGU706" s="121"/>
      <c r="IGV706" s="121"/>
      <c r="IGW706" s="121"/>
      <c r="IGX706" s="121"/>
      <c r="IGY706" s="121"/>
      <c r="IGZ706" s="121"/>
      <c r="IHA706" s="121"/>
      <c r="IHB706" s="121"/>
      <c r="IHC706" s="121"/>
      <c r="IHD706" s="121"/>
      <c r="IHE706" s="121"/>
      <c r="IHF706" s="121"/>
      <c r="IHG706" s="121"/>
      <c r="IHH706" s="121"/>
      <c r="IHI706" s="121"/>
      <c r="IHJ706" s="121"/>
      <c r="IHK706" s="121"/>
      <c r="IHL706" s="121"/>
      <c r="IHM706" s="121"/>
      <c r="IHN706" s="121"/>
      <c r="IHO706" s="121"/>
      <c r="IHP706" s="121"/>
      <c r="IHQ706" s="121"/>
      <c r="IHR706" s="121"/>
      <c r="IHS706" s="121"/>
      <c r="IHT706" s="121"/>
      <c r="IHU706" s="121"/>
      <c r="IHV706" s="121"/>
      <c r="IHW706" s="121"/>
      <c r="IHX706" s="121"/>
      <c r="IHY706" s="121"/>
      <c r="IHZ706" s="121"/>
      <c r="IIA706" s="121"/>
      <c r="IIB706" s="121"/>
      <c r="IIC706" s="121"/>
      <c r="IID706" s="121"/>
      <c r="IIE706" s="121"/>
      <c r="IIF706" s="121"/>
      <c r="IIG706" s="121"/>
      <c r="IIH706" s="121"/>
      <c r="III706" s="121"/>
      <c r="IIJ706" s="121"/>
      <c r="IIK706" s="121"/>
      <c r="IIL706" s="121"/>
      <c r="IIM706" s="121"/>
      <c r="IIN706" s="121"/>
      <c r="IIO706" s="121"/>
      <c r="IIP706" s="121"/>
      <c r="IIQ706" s="121"/>
      <c r="IIR706" s="121"/>
      <c r="IIS706" s="121"/>
      <c r="IIT706" s="121"/>
      <c r="IIU706" s="121"/>
      <c r="IIV706" s="121"/>
      <c r="IIW706" s="121"/>
      <c r="IIX706" s="121"/>
      <c r="IIY706" s="121"/>
      <c r="IIZ706" s="121"/>
      <c r="IJA706" s="121"/>
      <c r="IJB706" s="121"/>
      <c r="IJC706" s="121"/>
      <c r="IJD706" s="121"/>
      <c r="IJE706" s="121"/>
      <c r="IJF706" s="121"/>
      <c r="IJG706" s="121"/>
      <c r="IJH706" s="121"/>
      <c r="IJI706" s="121"/>
      <c r="IJJ706" s="121"/>
      <c r="IJK706" s="121"/>
      <c r="IJL706" s="121"/>
      <c r="IJM706" s="121"/>
      <c r="IJN706" s="121"/>
      <c r="IJO706" s="121"/>
      <c r="IJP706" s="121"/>
      <c r="IJQ706" s="121"/>
      <c r="IJR706" s="121"/>
      <c r="IJS706" s="121"/>
      <c r="IJT706" s="121"/>
      <c r="IJU706" s="121"/>
      <c r="IJV706" s="121"/>
      <c r="IJW706" s="121"/>
      <c r="IJX706" s="121"/>
      <c r="IJY706" s="121"/>
      <c r="IJZ706" s="121"/>
      <c r="IKA706" s="121"/>
      <c r="IKB706" s="121"/>
      <c r="IKC706" s="121"/>
      <c r="IKD706" s="121"/>
      <c r="IKE706" s="121"/>
      <c r="IKF706" s="121"/>
      <c r="IKG706" s="121"/>
      <c r="IKH706" s="121"/>
      <c r="IKI706" s="121"/>
      <c r="IKJ706" s="121"/>
      <c r="IKK706" s="121"/>
      <c r="IKL706" s="121"/>
      <c r="IKM706" s="121"/>
      <c r="IKN706" s="121"/>
      <c r="IKO706" s="121"/>
      <c r="IKP706" s="121"/>
      <c r="IKQ706" s="121"/>
      <c r="IKR706" s="121"/>
      <c r="IKS706" s="121"/>
      <c r="IKT706" s="121"/>
      <c r="IKU706" s="121"/>
      <c r="IKV706" s="121"/>
      <c r="IKW706" s="121"/>
      <c r="IKX706" s="121"/>
      <c r="IKY706" s="121"/>
      <c r="IKZ706" s="121"/>
      <c r="ILA706" s="121"/>
      <c r="ILB706" s="121"/>
      <c r="ILC706" s="121"/>
      <c r="ILD706" s="121"/>
      <c r="ILE706" s="121"/>
      <c r="ILF706" s="121"/>
      <c r="ILG706" s="121"/>
      <c r="ILH706" s="121"/>
      <c r="ILI706" s="121"/>
      <c r="ILJ706" s="121"/>
      <c r="ILK706" s="121"/>
      <c r="ILL706" s="121"/>
      <c r="ILM706" s="121"/>
      <c r="ILN706" s="121"/>
      <c r="ILO706" s="121"/>
      <c r="ILP706" s="121"/>
      <c r="ILQ706" s="121"/>
      <c r="ILR706" s="121"/>
      <c r="ILS706" s="121"/>
      <c r="ILT706" s="121"/>
      <c r="ILU706" s="121"/>
      <c r="ILV706" s="121"/>
      <c r="ILW706" s="121"/>
      <c r="ILX706" s="121"/>
      <c r="ILY706" s="121"/>
      <c r="ILZ706" s="121"/>
      <c r="IMA706" s="121"/>
      <c r="IMB706" s="121"/>
      <c r="IMC706" s="121"/>
      <c r="IMD706" s="121"/>
      <c r="IME706" s="121"/>
      <c r="IMF706" s="121"/>
      <c r="IMG706" s="121"/>
      <c r="IMH706" s="121"/>
      <c r="IMI706" s="121"/>
      <c r="IMJ706" s="121"/>
      <c r="IMK706" s="121"/>
      <c r="IML706" s="121"/>
      <c r="IMM706" s="121"/>
      <c r="IMN706" s="121"/>
      <c r="IMO706" s="121"/>
      <c r="IMP706" s="121"/>
      <c r="IMQ706" s="121"/>
      <c r="IMR706" s="121"/>
      <c r="IMS706" s="121"/>
      <c r="IMT706" s="121"/>
      <c r="IMU706" s="121"/>
      <c r="IMV706" s="121"/>
      <c r="IMW706" s="121"/>
      <c r="IMX706" s="121"/>
      <c r="IMY706" s="121"/>
      <c r="IMZ706" s="121"/>
      <c r="INA706" s="121"/>
      <c r="INB706" s="121"/>
      <c r="INC706" s="121"/>
      <c r="IND706" s="121"/>
      <c r="INE706" s="121"/>
      <c r="INF706" s="121"/>
      <c r="ING706" s="121"/>
      <c r="INH706" s="121"/>
      <c r="INI706" s="121"/>
      <c r="INJ706" s="121"/>
      <c r="INK706" s="121"/>
      <c r="INL706" s="121"/>
      <c r="INM706" s="121"/>
      <c r="INN706" s="121"/>
      <c r="INO706" s="121"/>
      <c r="INP706" s="121"/>
      <c r="INQ706" s="121"/>
      <c r="INR706" s="121"/>
      <c r="INS706" s="121"/>
      <c r="INT706" s="121"/>
      <c r="INU706" s="121"/>
      <c r="INV706" s="121"/>
      <c r="INW706" s="121"/>
      <c r="INX706" s="121"/>
      <c r="INY706" s="121"/>
      <c r="INZ706" s="121"/>
      <c r="IOA706" s="121"/>
      <c r="IOB706" s="121"/>
      <c r="IOC706" s="121"/>
      <c r="IOD706" s="121"/>
      <c r="IOE706" s="121"/>
      <c r="IOF706" s="121"/>
      <c r="IOG706" s="121"/>
      <c r="IOH706" s="121"/>
      <c r="IOI706" s="121"/>
      <c r="IOJ706" s="121"/>
      <c r="IOK706" s="121"/>
      <c r="IOL706" s="121"/>
      <c r="IOM706" s="121"/>
      <c r="ION706" s="121"/>
      <c r="IOO706" s="121"/>
      <c r="IOP706" s="121"/>
      <c r="IOQ706" s="121"/>
      <c r="IOR706" s="121"/>
      <c r="IOS706" s="121"/>
      <c r="IOT706" s="121"/>
      <c r="IOU706" s="121"/>
      <c r="IOV706" s="121"/>
      <c r="IOW706" s="121"/>
      <c r="IOX706" s="121"/>
      <c r="IOY706" s="121"/>
      <c r="IOZ706" s="121"/>
      <c r="IPA706" s="121"/>
      <c r="IPB706" s="121"/>
      <c r="IPC706" s="121"/>
      <c r="IPD706" s="121"/>
      <c r="IPE706" s="121"/>
      <c r="IPF706" s="121"/>
      <c r="IPG706" s="121"/>
      <c r="IPH706" s="121"/>
      <c r="IPI706" s="121"/>
      <c r="IPJ706" s="121"/>
      <c r="IPK706" s="121"/>
      <c r="IPL706" s="121"/>
      <c r="IPM706" s="121"/>
      <c r="IPN706" s="121"/>
      <c r="IPO706" s="121"/>
      <c r="IPP706" s="121"/>
      <c r="IPQ706" s="121"/>
      <c r="IPR706" s="121"/>
      <c r="IPS706" s="121"/>
      <c r="IPT706" s="121"/>
      <c r="IPU706" s="121"/>
      <c r="IPV706" s="121"/>
      <c r="IPW706" s="121"/>
      <c r="IPX706" s="121"/>
      <c r="IPY706" s="121"/>
      <c r="IPZ706" s="121"/>
      <c r="IQA706" s="121"/>
      <c r="IQB706" s="121"/>
      <c r="IQC706" s="121"/>
      <c r="IQD706" s="121"/>
      <c r="IQE706" s="121"/>
      <c r="IQF706" s="121"/>
      <c r="IQG706" s="121"/>
      <c r="IQH706" s="121"/>
      <c r="IQI706" s="121"/>
      <c r="IQJ706" s="121"/>
      <c r="IQK706" s="121"/>
      <c r="IQL706" s="121"/>
      <c r="IQM706" s="121"/>
      <c r="IQN706" s="121"/>
      <c r="IQO706" s="121"/>
      <c r="IQP706" s="121"/>
      <c r="IQQ706" s="121"/>
      <c r="IQR706" s="121"/>
      <c r="IQS706" s="121"/>
      <c r="IQT706" s="121"/>
      <c r="IQU706" s="121"/>
      <c r="IQV706" s="121"/>
      <c r="IQW706" s="121"/>
      <c r="IQX706" s="121"/>
      <c r="IQY706" s="121"/>
      <c r="IQZ706" s="121"/>
      <c r="IRA706" s="121"/>
      <c r="IRB706" s="121"/>
      <c r="IRC706" s="121"/>
      <c r="IRD706" s="121"/>
      <c r="IRE706" s="121"/>
      <c r="IRF706" s="121"/>
      <c r="IRG706" s="121"/>
      <c r="IRH706" s="121"/>
      <c r="IRI706" s="121"/>
      <c r="IRJ706" s="121"/>
      <c r="IRK706" s="121"/>
      <c r="IRL706" s="121"/>
      <c r="IRM706" s="121"/>
      <c r="IRN706" s="121"/>
      <c r="IRO706" s="121"/>
      <c r="IRP706" s="121"/>
      <c r="IRQ706" s="121"/>
      <c r="IRR706" s="121"/>
      <c r="IRS706" s="121"/>
      <c r="IRT706" s="121"/>
      <c r="IRU706" s="121"/>
      <c r="IRV706" s="121"/>
      <c r="IRW706" s="121"/>
      <c r="IRX706" s="121"/>
      <c r="IRY706" s="121"/>
      <c r="IRZ706" s="121"/>
      <c r="ISA706" s="121"/>
      <c r="ISB706" s="121"/>
      <c r="ISC706" s="121"/>
      <c r="ISD706" s="121"/>
      <c r="ISE706" s="121"/>
      <c r="ISF706" s="121"/>
      <c r="ISG706" s="121"/>
      <c r="ISH706" s="121"/>
      <c r="ISI706" s="121"/>
      <c r="ISJ706" s="121"/>
      <c r="ISK706" s="121"/>
      <c r="ISL706" s="121"/>
      <c r="ISM706" s="121"/>
      <c r="ISN706" s="121"/>
      <c r="ISO706" s="121"/>
      <c r="ISP706" s="121"/>
      <c r="ISQ706" s="121"/>
      <c r="ISR706" s="121"/>
      <c r="ISS706" s="121"/>
      <c r="IST706" s="121"/>
      <c r="ISU706" s="121"/>
      <c r="ISV706" s="121"/>
      <c r="ISW706" s="121"/>
      <c r="ISX706" s="121"/>
      <c r="ISY706" s="121"/>
      <c r="ISZ706" s="121"/>
      <c r="ITA706" s="121"/>
      <c r="ITB706" s="121"/>
      <c r="ITC706" s="121"/>
      <c r="ITD706" s="121"/>
      <c r="ITE706" s="121"/>
      <c r="ITF706" s="121"/>
      <c r="ITG706" s="121"/>
      <c r="ITH706" s="121"/>
      <c r="ITI706" s="121"/>
      <c r="ITJ706" s="121"/>
      <c r="ITK706" s="121"/>
      <c r="ITL706" s="121"/>
      <c r="ITM706" s="121"/>
      <c r="ITN706" s="121"/>
      <c r="ITO706" s="121"/>
      <c r="ITP706" s="121"/>
      <c r="ITQ706" s="121"/>
      <c r="ITR706" s="121"/>
      <c r="ITS706" s="121"/>
      <c r="ITT706" s="121"/>
      <c r="ITU706" s="121"/>
      <c r="ITV706" s="121"/>
      <c r="ITW706" s="121"/>
      <c r="ITX706" s="121"/>
      <c r="ITY706" s="121"/>
      <c r="ITZ706" s="121"/>
      <c r="IUA706" s="121"/>
      <c r="IUB706" s="121"/>
      <c r="IUC706" s="121"/>
      <c r="IUD706" s="121"/>
      <c r="IUE706" s="121"/>
      <c r="IUF706" s="121"/>
      <c r="IUG706" s="121"/>
      <c r="IUH706" s="121"/>
      <c r="IUI706" s="121"/>
      <c r="IUJ706" s="121"/>
      <c r="IUK706" s="121"/>
      <c r="IUL706" s="121"/>
      <c r="IUM706" s="121"/>
      <c r="IUN706" s="121"/>
      <c r="IUO706" s="121"/>
      <c r="IUP706" s="121"/>
      <c r="IUQ706" s="121"/>
      <c r="IUR706" s="121"/>
      <c r="IUS706" s="121"/>
      <c r="IUT706" s="121"/>
      <c r="IUU706" s="121"/>
      <c r="IUV706" s="121"/>
      <c r="IUW706" s="121"/>
      <c r="IUX706" s="121"/>
      <c r="IUY706" s="121"/>
      <c r="IUZ706" s="121"/>
      <c r="IVA706" s="121"/>
      <c r="IVB706" s="121"/>
      <c r="IVC706" s="121"/>
      <c r="IVD706" s="121"/>
      <c r="IVE706" s="121"/>
      <c r="IVF706" s="121"/>
      <c r="IVG706" s="121"/>
      <c r="IVH706" s="121"/>
      <c r="IVI706" s="121"/>
      <c r="IVJ706" s="121"/>
      <c r="IVK706" s="121"/>
      <c r="IVL706" s="121"/>
      <c r="IVM706" s="121"/>
      <c r="IVN706" s="121"/>
      <c r="IVO706" s="121"/>
      <c r="IVP706" s="121"/>
      <c r="IVQ706" s="121"/>
      <c r="IVR706" s="121"/>
      <c r="IVS706" s="121"/>
      <c r="IVT706" s="121"/>
      <c r="IVU706" s="121"/>
      <c r="IVV706" s="121"/>
      <c r="IVW706" s="121"/>
      <c r="IVX706" s="121"/>
      <c r="IVY706" s="121"/>
      <c r="IVZ706" s="121"/>
      <c r="IWA706" s="121"/>
      <c r="IWB706" s="121"/>
      <c r="IWC706" s="121"/>
      <c r="IWD706" s="121"/>
      <c r="IWE706" s="121"/>
      <c r="IWF706" s="121"/>
      <c r="IWG706" s="121"/>
      <c r="IWH706" s="121"/>
      <c r="IWI706" s="121"/>
      <c r="IWJ706" s="121"/>
      <c r="IWK706" s="121"/>
      <c r="IWL706" s="121"/>
      <c r="IWM706" s="121"/>
      <c r="IWN706" s="121"/>
      <c r="IWO706" s="121"/>
      <c r="IWP706" s="121"/>
      <c r="IWQ706" s="121"/>
      <c r="IWR706" s="121"/>
      <c r="IWS706" s="121"/>
      <c r="IWT706" s="121"/>
      <c r="IWU706" s="121"/>
      <c r="IWV706" s="121"/>
      <c r="IWW706" s="121"/>
      <c r="IWX706" s="121"/>
      <c r="IWY706" s="121"/>
      <c r="IWZ706" s="121"/>
      <c r="IXA706" s="121"/>
      <c r="IXB706" s="121"/>
      <c r="IXC706" s="121"/>
      <c r="IXD706" s="121"/>
      <c r="IXE706" s="121"/>
      <c r="IXF706" s="121"/>
      <c r="IXG706" s="121"/>
      <c r="IXH706" s="121"/>
      <c r="IXI706" s="121"/>
      <c r="IXJ706" s="121"/>
      <c r="IXK706" s="121"/>
      <c r="IXL706" s="121"/>
      <c r="IXM706" s="121"/>
      <c r="IXN706" s="121"/>
      <c r="IXO706" s="121"/>
      <c r="IXP706" s="121"/>
      <c r="IXQ706" s="121"/>
      <c r="IXR706" s="121"/>
      <c r="IXS706" s="121"/>
      <c r="IXT706" s="121"/>
      <c r="IXU706" s="121"/>
      <c r="IXV706" s="121"/>
      <c r="IXW706" s="121"/>
      <c r="IXX706" s="121"/>
      <c r="IXY706" s="121"/>
      <c r="IXZ706" s="121"/>
      <c r="IYA706" s="121"/>
      <c r="IYB706" s="121"/>
      <c r="IYC706" s="121"/>
      <c r="IYD706" s="121"/>
      <c r="IYE706" s="121"/>
      <c r="IYF706" s="121"/>
      <c r="IYG706" s="121"/>
      <c r="IYH706" s="121"/>
      <c r="IYI706" s="121"/>
      <c r="IYJ706" s="121"/>
      <c r="IYK706" s="121"/>
      <c r="IYL706" s="121"/>
      <c r="IYM706" s="121"/>
      <c r="IYN706" s="121"/>
      <c r="IYO706" s="121"/>
      <c r="IYP706" s="121"/>
      <c r="IYQ706" s="121"/>
      <c r="IYR706" s="121"/>
      <c r="IYS706" s="121"/>
      <c r="IYT706" s="121"/>
      <c r="IYU706" s="121"/>
      <c r="IYV706" s="121"/>
      <c r="IYW706" s="121"/>
      <c r="IYX706" s="121"/>
      <c r="IYY706" s="121"/>
      <c r="IYZ706" s="121"/>
      <c r="IZA706" s="121"/>
      <c r="IZB706" s="121"/>
      <c r="IZC706" s="121"/>
      <c r="IZD706" s="121"/>
      <c r="IZE706" s="121"/>
      <c r="IZF706" s="121"/>
      <c r="IZG706" s="121"/>
      <c r="IZH706" s="121"/>
      <c r="IZI706" s="121"/>
      <c r="IZJ706" s="121"/>
      <c r="IZK706" s="121"/>
      <c r="IZL706" s="121"/>
      <c r="IZM706" s="121"/>
      <c r="IZN706" s="121"/>
      <c r="IZO706" s="121"/>
      <c r="IZP706" s="121"/>
      <c r="IZQ706" s="121"/>
      <c r="IZR706" s="121"/>
      <c r="IZS706" s="121"/>
      <c r="IZT706" s="121"/>
      <c r="IZU706" s="121"/>
      <c r="IZV706" s="121"/>
      <c r="IZW706" s="121"/>
      <c r="IZX706" s="121"/>
      <c r="IZY706" s="121"/>
      <c r="IZZ706" s="121"/>
      <c r="JAA706" s="121"/>
      <c r="JAB706" s="121"/>
      <c r="JAC706" s="121"/>
      <c r="JAD706" s="121"/>
      <c r="JAE706" s="121"/>
      <c r="JAF706" s="121"/>
      <c r="JAG706" s="121"/>
      <c r="JAH706" s="121"/>
      <c r="JAI706" s="121"/>
      <c r="JAJ706" s="121"/>
      <c r="JAK706" s="121"/>
      <c r="JAL706" s="121"/>
      <c r="JAM706" s="121"/>
      <c r="JAN706" s="121"/>
      <c r="JAO706" s="121"/>
      <c r="JAP706" s="121"/>
      <c r="JAQ706" s="121"/>
      <c r="JAR706" s="121"/>
      <c r="JAS706" s="121"/>
      <c r="JAT706" s="121"/>
      <c r="JAU706" s="121"/>
      <c r="JAV706" s="121"/>
      <c r="JAW706" s="121"/>
      <c r="JAX706" s="121"/>
      <c r="JAY706" s="121"/>
      <c r="JAZ706" s="121"/>
      <c r="JBA706" s="121"/>
      <c r="JBB706" s="121"/>
      <c r="JBC706" s="121"/>
      <c r="JBD706" s="121"/>
      <c r="JBE706" s="121"/>
      <c r="JBF706" s="121"/>
      <c r="JBG706" s="121"/>
      <c r="JBH706" s="121"/>
      <c r="JBI706" s="121"/>
      <c r="JBJ706" s="121"/>
      <c r="JBK706" s="121"/>
      <c r="JBL706" s="121"/>
      <c r="JBM706" s="121"/>
      <c r="JBN706" s="121"/>
      <c r="JBO706" s="121"/>
      <c r="JBP706" s="121"/>
      <c r="JBQ706" s="121"/>
      <c r="JBR706" s="121"/>
      <c r="JBS706" s="121"/>
      <c r="JBT706" s="121"/>
      <c r="JBU706" s="121"/>
      <c r="JBV706" s="121"/>
      <c r="JBW706" s="121"/>
      <c r="JBX706" s="121"/>
      <c r="JBY706" s="121"/>
      <c r="JBZ706" s="121"/>
      <c r="JCA706" s="121"/>
      <c r="JCB706" s="121"/>
      <c r="JCC706" s="121"/>
      <c r="JCD706" s="121"/>
      <c r="JCE706" s="121"/>
      <c r="JCF706" s="121"/>
      <c r="JCG706" s="121"/>
      <c r="JCH706" s="121"/>
      <c r="JCI706" s="121"/>
      <c r="JCJ706" s="121"/>
      <c r="JCK706" s="121"/>
      <c r="JCL706" s="121"/>
      <c r="JCM706" s="121"/>
      <c r="JCN706" s="121"/>
      <c r="JCO706" s="121"/>
      <c r="JCP706" s="121"/>
      <c r="JCQ706" s="121"/>
      <c r="JCR706" s="121"/>
      <c r="JCS706" s="121"/>
      <c r="JCT706" s="121"/>
      <c r="JCU706" s="121"/>
      <c r="JCV706" s="121"/>
      <c r="JCW706" s="121"/>
      <c r="JCX706" s="121"/>
      <c r="JCY706" s="121"/>
      <c r="JCZ706" s="121"/>
      <c r="JDA706" s="121"/>
      <c r="JDB706" s="121"/>
      <c r="JDC706" s="121"/>
      <c r="JDD706" s="121"/>
      <c r="JDE706" s="121"/>
      <c r="JDF706" s="121"/>
      <c r="JDG706" s="121"/>
      <c r="JDH706" s="121"/>
      <c r="JDI706" s="121"/>
      <c r="JDJ706" s="121"/>
      <c r="JDK706" s="121"/>
      <c r="JDL706" s="121"/>
      <c r="JDM706" s="121"/>
      <c r="JDN706" s="121"/>
      <c r="JDO706" s="121"/>
      <c r="JDP706" s="121"/>
      <c r="JDQ706" s="121"/>
      <c r="JDR706" s="121"/>
      <c r="JDS706" s="121"/>
      <c r="JDT706" s="121"/>
      <c r="JDU706" s="121"/>
      <c r="JDV706" s="121"/>
      <c r="JDW706" s="121"/>
      <c r="JDX706" s="121"/>
      <c r="JDY706" s="121"/>
      <c r="JDZ706" s="121"/>
      <c r="JEA706" s="121"/>
      <c r="JEB706" s="121"/>
      <c r="JEC706" s="121"/>
      <c r="JED706" s="121"/>
      <c r="JEE706" s="121"/>
      <c r="JEF706" s="121"/>
      <c r="JEG706" s="121"/>
      <c r="JEH706" s="121"/>
      <c r="JEI706" s="121"/>
      <c r="JEJ706" s="121"/>
      <c r="JEK706" s="121"/>
      <c r="JEL706" s="121"/>
      <c r="JEM706" s="121"/>
      <c r="JEN706" s="121"/>
      <c r="JEO706" s="121"/>
      <c r="JEP706" s="121"/>
      <c r="JEQ706" s="121"/>
      <c r="JER706" s="121"/>
      <c r="JES706" s="121"/>
      <c r="JET706" s="121"/>
      <c r="JEU706" s="121"/>
      <c r="JEV706" s="121"/>
      <c r="JEW706" s="121"/>
      <c r="JEX706" s="121"/>
      <c r="JEY706" s="121"/>
      <c r="JEZ706" s="121"/>
      <c r="JFA706" s="121"/>
      <c r="JFB706" s="121"/>
      <c r="JFC706" s="121"/>
      <c r="JFD706" s="121"/>
      <c r="JFE706" s="121"/>
      <c r="JFF706" s="121"/>
      <c r="JFG706" s="121"/>
      <c r="JFH706" s="121"/>
      <c r="JFI706" s="121"/>
      <c r="JFJ706" s="121"/>
      <c r="JFK706" s="121"/>
      <c r="JFL706" s="121"/>
      <c r="JFM706" s="121"/>
      <c r="JFN706" s="121"/>
      <c r="JFO706" s="121"/>
      <c r="JFP706" s="121"/>
      <c r="JFQ706" s="121"/>
      <c r="JFR706" s="121"/>
      <c r="JFS706" s="121"/>
      <c r="JFT706" s="121"/>
      <c r="JFU706" s="121"/>
      <c r="JFV706" s="121"/>
      <c r="JFW706" s="121"/>
      <c r="JFX706" s="121"/>
      <c r="JFY706" s="121"/>
      <c r="JFZ706" s="121"/>
      <c r="JGA706" s="121"/>
      <c r="JGB706" s="121"/>
      <c r="JGC706" s="121"/>
      <c r="JGD706" s="121"/>
      <c r="JGE706" s="121"/>
      <c r="JGF706" s="121"/>
      <c r="JGG706" s="121"/>
      <c r="JGH706" s="121"/>
      <c r="JGI706" s="121"/>
      <c r="JGJ706" s="121"/>
      <c r="JGK706" s="121"/>
      <c r="JGL706" s="121"/>
      <c r="JGM706" s="121"/>
      <c r="JGN706" s="121"/>
      <c r="JGO706" s="121"/>
      <c r="JGP706" s="121"/>
      <c r="JGQ706" s="121"/>
      <c r="JGR706" s="121"/>
      <c r="JGS706" s="121"/>
      <c r="JGT706" s="121"/>
      <c r="JGU706" s="121"/>
      <c r="JGV706" s="121"/>
      <c r="JGW706" s="121"/>
      <c r="JGX706" s="121"/>
      <c r="JGY706" s="121"/>
      <c r="JGZ706" s="121"/>
      <c r="JHA706" s="121"/>
      <c r="JHB706" s="121"/>
      <c r="JHC706" s="121"/>
      <c r="JHD706" s="121"/>
      <c r="JHE706" s="121"/>
      <c r="JHF706" s="121"/>
      <c r="JHG706" s="121"/>
      <c r="JHH706" s="121"/>
      <c r="JHI706" s="121"/>
      <c r="JHJ706" s="121"/>
      <c r="JHK706" s="121"/>
      <c r="JHL706" s="121"/>
      <c r="JHM706" s="121"/>
      <c r="JHN706" s="121"/>
      <c r="JHO706" s="121"/>
      <c r="JHP706" s="121"/>
      <c r="JHQ706" s="121"/>
      <c r="JHR706" s="121"/>
      <c r="JHS706" s="121"/>
      <c r="JHT706" s="121"/>
      <c r="JHU706" s="121"/>
      <c r="JHV706" s="121"/>
      <c r="JHW706" s="121"/>
      <c r="JHX706" s="121"/>
      <c r="JHY706" s="121"/>
      <c r="JHZ706" s="121"/>
      <c r="JIA706" s="121"/>
      <c r="JIB706" s="121"/>
      <c r="JIC706" s="121"/>
      <c r="JID706" s="121"/>
      <c r="JIE706" s="121"/>
      <c r="JIF706" s="121"/>
      <c r="JIG706" s="121"/>
      <c r="JIH706" s="121"/>
      <c r="JII706" s="121"/>
      <c r="JIJ706" s="121"/>
      <c r="JIK706" s="121"/>
      <c r="JIL706" s="121"/>
      <c r="JIM706" s="121"/>
      <c r="JIN706" s="121"/>
      <c r="JIO706" s="121"/>
      <c r="JIP706" s="121"/>
      <c r="JIQ706" s="121"/>
      <c r="JIR706" s="121"/>
      <c r="JIS706" s="121"/>
      <c r="JIT706" s="121"/>
      <c r="JIU706" s="121"/>
      <c r="JIV706" s="121"/>
      <c r="JIW706" s="121"/>
      <c r="JIX706" s="121"/>
      <c r="JIY706" s="121"/>
      <c r="JIZ706" s="121"/>
      <c r="JJA706" s="121"/>
      <c r="JJB706" s="121"/>
      <c r="JJC706" s="121"/>
      <c r="JJD706" s="121"/>
      <c r="JJE706" s="121"/>
      <c r="JJF706" s="121"/>
      <c r="JJG706" s="121"/>
      <c r="JJH706" s="121"/>
      <c r="JJI706" s="121"/>
      <c r="JJJ706" s="121"/>
      <c r="JJK706" s="121"/>
      <c r="JJL706" s="121"/>
      <c r="JJM706" s="121"/>
      <c r="JJN706" s="121"/>
      <c r="JJO706" s="121"/>
      <c r="JJP706" s="121"/>
      <c r="JJQ706" s="121"/>
      <c r="JJR706" s="121"/>
      <c r="JJS706" s="121"/>
      <c r="JJT706" s="121"/>
      <c r="JJU706" s="121"/>
      <c r="JJV706" s="121"/>
      <c r="JJW706" s="121"/>
      <c r="JJX706" s="121"/>
      <c r="JJY706" s="121"/>
      <c r="JJZ706" s="121"/>
      <c r="JKA706" s="121"/>
      <c r="JKB706" s="121"/>
      <c r="JKC706" s="121"/>
      <c r="JKD706" s="121"/>
      <c r="JKE706" s="121"/>
      <c r="JKF706" s="121"/>
      <c r="JKG706" s="121"/>
      <c r="JKH706" s="121"/>
      <c r="JKI706" s="121"/>
      <c r="JKJ706" s="121"/>
      <c r="JKK706" s="121"/>
      <c r="JKL706" s="121"/>
      <c r="JKM706" s="121"/>
      <c r="JKN706" s="121"/>
      <c r="JKO706" s="121"/>
      <c r="JKP706" s="121"/>
      <c r="JKQ706" s="121"/>
      <c r="JKR706" s="121"/>
      <c r="JKS706" s="121"/>
      <c r="JKT706" s="121"/>
      <c r="JKU706" s="121"/>
      <c r="JKV706" s="121"/>
      <c r="JKW706" s="121"/>
      <c r="JKX706" s="121"/>
      <c r="JKY706" s="121"/>
      <c r="JKZ706" s="121"/>
      <c r="JLA706" s="121"/>
      <c r="JLB706" s="121"/>
      <c r="JLC706" s="121"/>
      <c r="JLD706" s="121"/>
      <c r="JLE706" s="121"/>
      <c r="JLF706" s="121"/>
      <c r="JLG706" s="121"/>
      <c r="JLH706" s="121"/>
      <c r="JLI706" s="121"/>
      <c r="JLJ706" s="121"/>
      <c r="JLK706" s="121"/>
      <c r="JLL706" s="121"/>
      <c r="JLM706" s="121"/>
      <c r="JLN706" s="121"/>
      <c r="JLO706" s="121"/>
      <c r="JLP706" s="121"/>
      <c r="JLQ706" s="121"/>
      <c r="JLR706" s="121"/>
      <c r="JLS706" s="121"/>
      <c r="JLT706" s="121"/>
      <c r="JLU706" s="121"/>
      <c r="JLV706" s="121"/>
      <c r="JLW706" s="121"/>
      <c r="JLX706" s="121"/>
      <c r="JLY706" s="121"/>
      <c r="JLZ706" s="121"/>
      <c r="JMA706" s="121"/>
      <c r="JMB706" s="121"/>
      <c r="JMC706" s="121"/>
      <c r="JMD706" s="121"/>
      <c r="JME706" s="121"/>
      <c r="JMF706" s="121"/>
      <c r="JMG706" s="121"/>
      <c r="JMH706" s="121"/>
      <c r="JMI706" s="121"/>
      <c r="JMJ706" s="121"/>
      <c r="JMK706" s="121"/>
      <c r="JML706" s="121"/>
      <c r="JMM706" s="121"/>
      <c r="JMN706" s="121"/>
      <c r="JMO706" s="121"/>
      <c r="JMP706" s="121"/>
      <c r="JMQ706" s="121"/>
      <c r="JMR706" s="121"/>
      <c r="JMS706" s="121"/>
      <c r="JMT706" s="121"/>
      <c r="JMU706" s="121"/>
      <c r="JMV706" s="121"/>
      <c r="JMW706" s="121"/>
      <c r="JMX706" s="121"/>
      <c r="JMY706" s="121"/>
      <c r="JMZ706" s="121"/>
      <c r="JNA706" s="121"/>
      <c r="JNB706" s="121"/>
      <c r="JNC706" s="121"/>
      <c r="JND706" s="121"/>
      <c r="JNE706" s="121"/>
      <c r="JNF706" s="121"/>
      <c r="JNG706" s="121"/>
      <c r="JNH706" s="121"/>
      <c r="JNI706" s="121"/>
      <c r="JNJ706" s="121"/>
      <c r="JNK706" s="121"/>
      <c r="JNL706" s="121"/>
      <c r="JNM706" s="121"/>
      <c r="JNN706" s="121"/>
      <c r="JNO706" s="121"/>
      <c r="JNP706" s="121"/>
      <c r="JNQ706" s="121"/>
      <c r="JNR706" s="121"/>
      <c r="JNS706" s="121"/>
      <c r="JNT706" s="121"/>
      <c r="JNU706" s="121"/>
      <c r="JNV706" s="121"/>
      <c r="JNW706" s="121"/>
      <c r="JNX706" s="121"/>
      <c r="JNY706" s="121"/>
      <c r="JNZ706" s="121"/>
      <c r="JOA706" s="121"/>
      <c r="JOB706" s="121"/>
      <c r="JOC706" s="121"/>
      <c r="JOD706" s="121"/>
      <c r="JOE706" s="121"/>
      <c r="JOF706" s="121"/>
      <c r="JOG706" s="121"/>
      <c r="JOH706" s="121"/>
      <c r="JOI706" s="121"/>
      <c r="JOJ706" s="121"/>
      <c r="JOK706" s="121"/>
      <c r="JOL706" s="121"/>
      <c r="JOM706" s="121"/>
      <c r="JON706" s="121"/>
      <c r="JOO706" s="121"/>
      <c r="JOP706" s="121"/>
      <c r="JOQ706" s="121"/>
      <c r="JOR706" s="121"/>
      <c r="JOS706" s="121"/>
      <c r="JOT706" s="121"/>
      <c r="JOU706" s="121"/>
      <c r="JOV706" s="121"/>
      <c r="JOW706" s="121"/>
      <c r="JOX706" s="121"/>
      <c r="JOY706" s="121"/>
      <c r="JOZ706" s="121"/>
      <c r="JPA706" s="121"/>
      <c r="JPB706" s="121"/>
      <c r="JPC706" s="121"/>
      <c r="JPD706" s="121"/>
      <c r="JPE706" s="121"/>
      <c r="JPF706" s="121"/>
      <c r="JPG706" s="121"/>
      <c r="JPH706" s="121"/>
      <c r="JPI706" s="121"/>
      <c r="JPJ706" s="121"/>
      <c r="JPK706" s="121"/>
      <c r="JPL706" s="121"/>
      <c r="JPM706" s="121"/>
      <c r="JPN706" s="121"/>
      <c r="JPO706" s="121"/>
      <c r="JPP706" s="121"/>
      <c r="JPQ706" s="121"/>
      <c r="JPR706" s="121"/>
      <c r="JPS706" s="121"/>
      <c r="JPT706" s="121"/>
      <c r="JPU706" s="121"/>
      <c r="JPV706" s="121"/>
      <c r="JPW706" s="121"/>
      <c r="JPX706" s="121"/>
      <c r="JPY706" s="121"/>
      <c r="JPZ706" s="121"/>
      <c r="JQA706" s="121"/>
      <c r="JQB706" s="121"/>
      <c r="JQC706" s="121"/>
      <c r="JQD706" s="121"/>
      <c r="JQE706" s="121"/>
      <c r="JQF706" s="121"/>
      <c r="JQG706" s="121"/>
      <c r="JQH706" s="121"/>
      <c r="JQI706" s="121"/>
      <c r="JQJ706" s="121"/>
      <c r="JQK706" s="121"/>
      <c r="JQL706" s="121"/>
      <c r="JQM706" s="121"/>
      <c r="JQN706" s="121"/>
      <c r="JQO706" s="121"/>
      <c r="JQP706" s="121"/>
      <c r="JQQ706" s="121"/>
      <c r="JQR706" s="121"/>
      <c r="JQS706" s="121"/>
      <c r="JQT706" s="121"/>
      <c r="JQU706" s="121"/>
      <c r="JQV706" s="121"/>
      <c r="JQW706" s="121"/>
      <c r="JQX706" s="121"/>
      <c r="JQY706" s="121"/>
      <c r="JQZ706" s="121"/>
      <c r="JRA706" s="121"/>
      <c r="JRB706" s="121"/>
      <c r="JRC706" s="121"/>
      <c r="JRD706" s="121"/>
      <c r="JRE706" s="121"/>
      <c r="JRF706" s="121"/>
      <c r="JRG706" s="121"/>
      <c r="JRH706" s="121"/>
      <c r="JRI706" s="121"/>
      <c r="JRJ706" s="121"/>
      <c r="JRK706" s="121"/>
      <c r="JRL706" s="121"/>
      <c r="JRM706" s="121"/>
      <c r="JRN706" s="121"/>
      <c r="JRO706" s="121"/>
      <c r="JRP706" s="121"/>
      <c r="JRQ706" s="121"/>
      <c r="JRR706" s="121"/>
      <c r="JRS706" s="121"/>
      <c r="JRT706" s="121"/>
      <c r="JRU706" s="121"/>
      <c r="JRV706" s="121"/>
      <c r="JRW706" s="121"/>
      <c r="JRX706" s="121"/>
      <c r="JRY706" s="121"/>
      <c r="JRZ706" s="121"/>
      <c r="JSA706" s="121"/>
      <c r="JSB706" s="121"/>
      <c r="JSC706" s="121"/>
      <c r="JSD706" s="121"/>
      <c r="JSE706" s="121"/>
      <c r="JSF706" s="121"/>
      <c r="JSG706" s="121"/>
      <c r="JSH706" s="121"/>
      <c r="JSI706" s="121"/>
      <c r="JSJ706" s="121"/>
      <c r="JSK706" s="121"/>
      <c r="JSL706" s="121"/>
      <c r="JSM706" s="121"/>
      <c r="JSN706" s="121"/>
      <c r="JSO706" s="121"/>
      <c r="JSP706" s="121"/>
      <c r="JSQ706" s="121"/>
      <c r="JSR706" s="121"/>
      <c r="JSS706" s="121"/>
      <c r="JST706" s="121"/>
      <c r="JSU706" s="121"/>
      <c r="JSV706" s="121"/>
      <c r="JSW706" s="121"/>
      <c r="JSX706" s="121"/>
      <c r="JSY706" s="121"/>
      <c r="JSZ706" s="121"/>
      <c r="JTA706" s="121"/>
      <c r="JTB706" s="121"/>
      <c r="JTC706" s="121"/>
      <c r="JTD706" s="121"/>
      <c r="JTE706" s="121"/>
      <c r="JTF706" s="121"/>
      <c r="JTG706" s="121"/>
      <c r="JTH706" s="121"/>
      <c r="JTI706" s="121"/>
      <c r="JTJ706" s="121"/>
      <c r="JTK706" s="121"/>
      <c r="JTL706" s="121"/>
      <c r="JTM706" s="121"/>
      <c r="JTN706" s="121"/>
      <c r="JTO706" s="121"/>
      <c r="JTP706" s="121"/>
      <c r="JTQ706" s="121"/>
      <c r="JTR706" s="121"/>
      <c r="JTS706" s="121"/>
      <c r="JTT706" s="121"/>
      <c r="JTU706" s="121"/>
      <c r="JTV706" s="121"/>
      <c r="JTW706" s="121"/>
      <c r="JTX706" s="121"/>
      <c r="JTY706" s="121"/>
      <c r="JTZ706" s="121"/>
      <c r="JUA706" s="121"/>
      <c r="JUB706" s="121"/>
      <c r="JUC706" s="121"/>
      <c r="JUD706" s="121"/>
      <c r="JUE706" s="121"/>
      <c r="JUF706" s="121"/>
      <c r="JUG706" s="121"/>
      <c r="JUH706" s="121"/>
      <c r="JUI706" s="121"/>
      <c r="JUJ706" s="121"/>
      <c r="JUK706" s="121"/>
      <c r="JUL706" s="121"/>
      <c r="JUM706" s="121"/>
      <c r="JUN706" s="121"/>
      <c r="JUO706" s="121"/>
      <c r="JUP706" s="121"/>
      <c r="JUQ706" s="121"/>
      <c r="JUR706" s="121"/>
      <c r="JUS706" s="121"/>
      <c r="JUT706" s="121"/>
      <c r="JUU706" s="121"/>
      <c r="JUV706" s="121"/>
      <c r="JUW706" s="121"/>
      <c r="JUX706" s="121"/>
      <c r="JUY706" s="121"/>
      <c r="JUZ706" s="121"/>
      <c r="JVA706" s="121"/>
      <c r="JVB706" s="121"/>
      <c r="JVC706" s="121"/>
      <c r="JVD706" s="121"/>
      <c r="JVE706" s="121"/>
      <c r="JVF706" s="121"/>
      <c r="JVG706" s="121"/>
      <c r="JVH706" s="121"/>
      <c r="JVI706" s="121"/>
      <c r="JVJ706" s="121"/>
      <c r="JVK706" s="121"/>
      <c r="JVL706" s="121"/>
      <c r="JVM706" s="121"/>
      <c r="JVN706" s="121"/>
      <c r="JVO706" s="121"/>
      <c r="JVP706" s="121"/>
      <c r="JVQ706" s="121"/>
      <c r="JVR706" s="121"/>
      <c r="JVS706" s="121"/>
      <c r="JVT706" s="121"/>
      <c r="JVU706" s="121"/>
      <c r="JVV706" s="121"/>
      <c r="JVW706" s="121"/>
      <c r="JVX706" s="121"/>
      <c r="JVY706" s="121"/>
      <c r="JVZ706" s="121"/>
      <c r="JWA706" s="121"/>
      <c r="JWB706" s="121"/>
      <c r="JWC706" s="121"/>
      <c r="JWD706" s="121"/>
      <c r="JWE706" s="121"/>
      <c r="JWF706" s="121"/>
      <c r="JWG706" s="121"/>
      <c r="JWH706" s="121"/>
      <c r="JWI706" s="121"/>
      <c r="JWJ706" s="121"/>
      <c r="JWK706" s="121"/>
      <c r="JWL706" s="121"/>
      <c r="JWM706" s="121"/>
      <c r="JWN706" s="121"/>
      <c r="JWO706" s="121"/>
      <c r="JWP706" s="121"/>
      <c r="JWQ706" s="121"/>
      <c r="JWR706" s="121"/>
      <c r="JWS706" s="121"/>
      <c r="JWT706" s="121"/>
      <c r="JWU706" s="121"/>
      <c r="JWV706" s="121"/>
      <c r="JWW706" s="121"/>
      <c r="JWX706" s="121"/>
      <c r="JWY706" s="121"/>
      <c r="JWZ706" s="121"/>
      <c r="JXA706" s="121"/>
      <c r="JXB706" s="121"/>
      <c r="JXC706" s="121"/>
      <c r="JXD706" s="121"/>
      <c r="JXE706" s="121"/>
      <c r="JXF706" s="121"/>
      <c r="JXG706" s="121"/>
      <c r="JXH706" s="121"/>
      <c r="JXI706" s="121"/>
      <c r="JXJ706" s="121"/>
      <c r="JXK706" s="121"/>
      <c r="JXL706" s="121"/>
      <c r="JXM706" s="121"/>
      <c r="JXN706" s="121"/>
      <c r="JXO706" s="121"/>
      <c r="JXP706" s="121"/>
      <c r="JXQ706" s="121"/>
      <c r="JXR706" s="121"/>
      <c r="JXS706" s="121"/>
      <c r="JXT706" s="121"/>
      <c r="JXU706" s="121"/>
      <c r="JXV706" s="121"/>
      <c r="JXW706" s="121"/>
      <c r="JXX706" s="121"/>
      <c r="JXY706" s="121"/>
      <c r="JXZ706" s="121"/>
      <c r="JYA706" s="121"/>
      <c r="JYB706" s="121"/>
      <c r="JYC706" s="121"/>
      <c r="JYD706" s="121"/>
      <c r="JYE706" s="121"/>
      <c r="JYF706" s="121"/>
      <c r="JYG706" s="121"/>
      <c r="JYH706" s="121"/>
      <c r="JYI706" s="121"/>
      <c r="JYJ706" s="121"/>
      <c r="JYK706" s="121"/>
      <c r="JYL706" s="121"/>
      <c r="JYM706" s="121"/>
      <c r="JYN706" s="121"/>
      <c r="JYO706" s="121"/>
      <c r="JYP706" s="121"/>
      <c r="JYQ706" s="121"/>
      <c r="JYR706" s="121"/>
      <c r="JYS706" s="121"/>
      <c r="JYT706" s="121"/>
      <c r="JYU706" s="121"/>
      <c r="JYV706" s="121"/>
      <c r="JYW706" s="121"/>
      <c r="JYX706" s="121"/>
      <c r="JYY706" s="121"/>
      <c r="JYZ706" s="121"/>
      <c r="JZA706" s="121"/>
      <c r="JZB706" s="121"/>
      <c r="JZC706" s="121"/>
      <c r="JZD706" s="121"/>
      <c r="JZE706" s="121"/>
      <c r="JZF706" s="121"/>
      <c r="JZG706" s="121"/>
      <c r="JZH706" s="121"/>
      <c r="JZI706" s="121"/>
      <c r="JZJ706" s="121"/>
      <c r="JZK706" s="121"/>
      <c r="JZL706" s="121"/>
      <c r="JZM706" s="121"/>
      <c r="JZN706" s="121"/>
      <c r="JZO706" s="121"/>
      <c r="JZP706" s="121"/>
      <c r="JZQ706" s="121"/>
      <c r="JZR706" s="121"/>
      <c r="JZS706" s="121"/>
      <c r="JZT706" s="121"/>
      <c r="JZU706" s="121"/>
      <c r="JZV706" s="121"/>
      <c r="JZW706" s="121"/>
      <c r="JZX706" s="121"/>
      <c r="JZY706" s="121"/>
      <c r="JZZ706" s="121"/>
      <c r="KAA706" s="121"/>
      <c r="KAB706" s="121"/>
      <c r="KAC706" s="121"/>
      <c r="KAD706" s="121"/>
      <c r="KAE706" s="121"/>
      <c r="KAF706" s="121"/>
      <c r="KAG706" s="121"/>
      <c r="KAH706" s="121"/>
      <c r="KAI706" s="121"/>
      <c r="KAJ706" s="121"/>
      <c r="KAK706" s="121"/>
      <c r="KAL706" s="121"/>
      <c r="KAM706" s="121"/>
      <c r="KAN706" s="121"/>
      <c r="KAO706" s="121"/>
      <c r="KAP706" s="121"/>
      <c r="KAQ706" s="121"/>
      <c r="KAR706" s="121"/>
      <c r="KAS706" s="121"/>
      <c r="KAT706" s="121"/>
      <c r="KAU706" s="121"/>
      <c r="KAV706" s="121"/>
      <c r="KAW706" s="121"/>
      <c r="KAX706" s="121"/>
      <c r="KAY706" s="121"/>
      <c r="KAZ706" s="121"/>
      <c r="KBA706" s="121"/>
      <c r="KBB706" s="121"/>
      <c r="KBC706" s="121"/>
      <c r="KBD706" s="121"/>
      <c r="KBE706" s="121"/>
      <c r="KBF706" s="121"/>
      <c r="KBG706" s="121"/>
      <c r="KBH706" s="121"/>
      <c r="KBI706" s="121"/>
      <c r="KBJ706" s="121"/>
      <c r="KBK706" s="121"/>
      <c r="KBL706" s="121"/>
      <c r="KBM706" s="121"/>
      <c r="KBN706" s="121"/>
      <c r="KBO706" s="121"/>
      <c r="KBP706" s="121"/>
      <c r="KBQ706" s="121"/>
      <c r="KBR706" s="121"/>
      <c r="KBS706" s="121"/>
      <c r="KBT706" s="121"/>
      <c r="KBU706" s="121"/>
      <c r="KBV706" s="121"/>
      <c r="KBW706" s="121"/>
      <c r="KBX706" s="121"/>
      <c r="KBY706" s="121"/>
      <c r="KBZ706" s="121"/>
      <c r="KCA706" s="121"/>
      <c r="KCB706" s="121"/>
      <c r="KCC706" s="121"/>
      <c r="KCD706" s="121"/>
      <c r="KCE706" s="121"/>
      <c r="KCF706" s="121"/>
      <c r="KCG706" s="121"/>
      <c r="KCH706" s="121"/>
      <c r="KCI706" s="121"/>
      <c r="KCJ706" s="121"/>
      <c r="KCK706" s="121"/>
      <c r="KCL706" s="121"/>
      <c r="KCM706" s="121"/>
      <c r="KCN706" s="121"/>
      <c r="KCO706" s="121"/>
      <c r="KCP706" s="121"/>
      <c r="KCQ706" s="121"/>
      <c r="KCR706" s="121"/>
      <c r="KCS706" s="121"/>
      <c r="KCT706" s="121"/>
      <c r="KCU706" s="121"/>
      <c r="KCV706" s="121"/>
      <c r="KCW706" s="121"/>
      <c r="KCX706" s="121"/>
      <c r="KCY706" s="121"/>
      <c r="KCZ706" s="121"/>
      <c r="KDA706" s="121"/>
      <c r="KDB706" s="121"/>
      <c r="KDC706" s="121"/>
      <c r="KDD706" s="121"/>
      <c r="KDE706" s="121"/>
      <c r="KDF706" s="121"/>
      <c r="KDG706" s="121"/>
      <c r="KDH706" s="121"/>
      <c r="KDI706" s="121"/>
      <c r="KDJ706" s="121"/>
      <c r="KDK706" s="121"/>
      <c r="KDL706" s="121"/>
      <c r="KDM706" s="121"/>
      <c r="KDN706" s="121"/>
      <c r="KDO706" s="121"/>
      <c r="KDP706" s="121"/>
      <c r="KDQ706" s="121"/>
      <c r="KDR706" s="121"/>
      <c r="KDS706" s="121"/>
      <c r="KDT706" s="121"/>
      <c r="KDU706" s="121"/>
      <c r="KDV706" s="121"/>
      <c r="KDW706" s="121"/>
      <c r="KDX706" s="121"/>
      <c r="KDY706" s="121"/>
      <c r="KDZ706" s="121"/>
      <c r="KEA706" s="121"/>
      <c r="KEB706" s="121"/>
      <c r="KEC706" s="121"/>
      <c r="KED706" s="121"/>
      <c r="KEE706" s="121"/>
      <c r="KEF706" s="121"/>
      <c r="KEG706" s="121"/>
      <c r="KEH706" s="121"/>
      <c r="KEI706" s="121"/>
      <c r="KEJ706" s="121"/>
      <c r="KEK706" s="121"/>
      <c r="KEL706" s="121"/>
      <c r="KEM706" s="121"/>
      <c r="KEN706" s="121"/>
      <c r="KEO706" s="121"/>
      <c r="KEP706" s="121"/>
      <c r="KEQ706" s="121"/>
      <c r="KER706" s="121"/>
      <c r="KES706" s="121"/>
      <c r="KET706" s="121"/>
      <c r="KEU706" s="121"/>
      <c r="KEV706" s="121"/>
      <c r="KEW706" s="121"/>
      <c r="KEX706" s="121"/>
      <c r="KEY706" s="121"/>
      <c r="KEZ706" s="121"/>
      <c r="KFA706" s="121"/>
      <c r="KFB706" s="121"/>
      <c r="KFC706" s="121"/>
      <c r="KFD706" s="121"/>
      <c r="KFE706" s="121"/>
      <c r="KFF706" s="121"/>
      <c r="KFG706" s="121"/>
      <c r="KFH706" s="121"/>
      <c r="KFI706" s="121"/>
      <c r="KFJ706" s="121"/>
      <c r="KFK706" s="121"/>
      <c r="KFL706" s="121"/>
      <c r="KFM706" s="121"/>
      <c r="KFN706" s="121"/>
      <c r="KFO706" s="121"/>
      <c r="KFP706" s="121"/>
      <c r="KFQ706" s="121"/>
      <c r="KFR706" s="121"/>
      <c r="KFS706" s="121"/>
      <c r="KFT706" s="121"/>
      <c r="KFU706" s="121"/>
      <c r="KFV706" s="121"/>
      <c r="KFW706" s="121"/>
      <c r="KFX706" s="121"/>
      <c r="KFY706" s="121"/>
      <c r="KFZ706" s="121"/>
      <c r="KGA706" s="121"/>
      <c r="KGB706" s="121"/>
      <c r="KGC706" s="121"/>
      <c r="KGD706" s="121"/>
      <c r="KGE706" s="121"/>
      <c r="KGF706" s="121"/>
      <c r="KGG706" s="121"/>
      <c r="KGH706" s="121"/>
      <c r="KGI706" s="121"/>
      <c r="KGJ706" s="121"/>
      <c r="KGK706" s="121"/>
      <c r="KGL706" s="121"/>
      <c r="KGM706" s="121"/>
      <c r="KGN706" s="121"/>
      <c r="KGO706" s="121"/>
      <c r="KGP706" s="121"/>
      <c r="KGQ706" s="121"/>
      <c r="KGR706" s="121"/>
      <c r="KGS706" s="121"/>
      <c r="KGT706" s="121"/>
      <c r="KGU706" s="121"/>
      <c r="KGV706" s="121"/>
      <c r="KGW706" s="121"/>
      <c r="KGX706" s="121"/>
      <c r="KGY706" s="121"/>
      <c r="KGZ706" s="121"/>
      <c r="KHA706" s="121"/>
      <c r="KHB706" s="121"/>
      <c r="KHC706" s="121"/>
      <c r="KHD706" s="121"/>
      <c r="KHE706" s="121"/>
      <c r="KHF706" s="121"/>
      <c r="KHG706" s="121"/>
      <c r="KHH706" s="121"/>
      <c r="KHI706" s="121"/>
      <c r="KHJ706" s="121"/>
      <c r="KHK706" s="121"/>
      <c r="KHL706" s="121"/>
      <c r="KHM706" s="121"/>
      <c r="KHN706" s="121"/>
      <c r="KHO706" s="121"/>
      <c r="KHP706" s="121"/>
      <c r="KHQ706" s="121"/>
      <c r="KHR706" s="121"/>
      <c r="KHS706" s="121"/>
      <c r="KHT706" s="121"/>
      <c r="KHU706" s="121"/>
      <c r="KHV706" s="121"/>
      <c r="KHW706" s="121"/>
      <c r="KHX706" s="121"/>
      <c r="KHY706" s="121"/>
      <c r="KHZ706" s="121"/>
      <c r="KIA706" s="121"/>
      <c r="KIB706" s="121"/>
      <c r="KIC706" s="121"/>
      <c r="KID706" s="121"/>
      <c r="KIE706" s="121"/>
      <c r="KIF706" s="121"/>
      <c r="KIG706" s="121"/>
      <c r="KIH706" s="121"/>
      <c r="KII706" s="121"/>
      <c r="KIJ706" s="121"/>
      <c r="KIK706" s="121"/>
      <c r="KIL706" s="121"/>
      <c r="KIM706" s="121"/>
      <c r="KIN706" s="121"/>
      <c r="KIO706" s="121"/>
      <c r="KIP706" s="121"/>
      <c r="KIQ706" s="121"/>
      <c r="KIR706" s="121"/>
      <c r="KIS706" s="121"/>
      <c r="KIT706" s="121"/>
      <c r="KIU706" s="121"/>
      <c r="KIV706" s="121"/>
      <c r="KIW706" s="121"/>
      <c r="KIX706" s="121"/>
      <c r="KIY706" s="121"/>
      <c r="KIZ706" s="121"/>
      <c r="KJA706" s="121"/>
      <c r="KJB706" s="121"/>
      <c r="KJC706" s="121"/>
      <c r="KJD706" s="121"/>
      <c r="KJE706" s="121"/>
      <c r="KJF706" s="121"/>
      <c r="KJG706" s="121"/>
      <c r="KJH706" s="121"/>
      <c r="KJI706" s="121"/>
      <c r="KJJ706" s="121"/>
      <c r="KJK706" s="121"/>
      <c r="KJL706" s="121"/>
      <c r="KJM706" s="121"/>
      <c r="KJN706" s="121"/>
      <c r="KJO706" s="121"/>
      <c r="KJP706" s="121"/>
      <c r="KJQ706" s="121"/>
      <c r="KJR706" s="121"/>
      <c r="KJS706" s="121"/>
      <c r="KJT706" s="121"/>
      <c r="KJU706" s="121"/>
      <c r="KJV706" s="121"/>
      <c r="KJW706" s="121"/>
      <c r="KJX706" s="121"/>
      <c r="KJY706" s="121"/>
      <c r="KJZ706" s="121"/>
      <c r="KKA706" s="121"/>
      <c r="KKB706" s="121"/>
      <c r="KKC706" s="121"/>
      <c r="KKD706" s="121"/>
      <c r="KKE706" s="121"/>
      <c r="KKF706" s="121"/>
      <c r="KKG706" s="121"/>
      <c r="KKH706" s="121"/>
      <c r="KKI706" s="121"/>
      <c r="KKJ706" s="121"/>
      <c r="KKK706" s="121"/>
      <c r="KKL706" s="121"/>
      <c r="KKM706" s="121"/>
      <c r="KKN706" s="121"/>
      <c r="KKO706" s="121"/>
      <c r="KKP706" s="121"/>
      <c r="KKQ706" s="121"/>
      <c r="KKR706" s="121"/>
      <c r="KKS706" s="121"/>
      <c r="KKT706" s="121"/>
      <c r="KKU706" s="121"/>
      <c r="KKV706" s="121"/>
      <c r="KKW706" s="121"/>
      <c r="KKX706" s="121"/>
      <c r="KKY706" s="121"/>
      <c r="KKZ706" s="121"/>
      <c r="KLA706" s="121"/>
      <c r="KLB706" s="121"/>
      <c r="KLC706" s="121"/>
      <c r="KLD706" s="121"/>
      <c r="KLE706" s="121"/>
      <c r="KLF706" s="121"/>
      <c r="KLG706" s="121"/>
      <c r="KLH706" s="121"/>
      <c r="KLI706" s="121"/>
      <c r="KLJ706" s="121"/>
      <c r="KLK706" s="121"/>
      <c r="KLL706" s="121"/>
      <c r="KLM706" s="121"/>
      <c r="KLN706" s="121"/>
      <c r="KLO706" s="121"/>
      <c r="KLP706" s="121"/>
      <c r="KLQ706" s="121"/>
      <c r="KLR706" s="121"/>
      <c r="KLS706" s="121"/>
      <c r="KLT706" s="121"/>
      <c r="KLU706" s="121"/>
      <c r="KLV706" s="121"/>
      <c r="KLW706" s="121"/>
      <c r="KLX706" s="121"/>
      <c r="KLY706" s="121"/>
      <c r="KLZ706" s="121"/>
      <c r="KMA706" s="121"/>
      <c r="KMB706" s="121"/>
      <c r="KMC706" s="121"/>
      <c r="KMD706" s="121"/>
      <c r="KME706" s="121"/>
      <c r="KMF706" s="121"/>
      <c r="KMG706" s="121"/>
      <c r="KMH706" s="121"/>
      <c r="KMI706" s="121"/>
      <c r="KMJ706" s="121"/>
      <c r="KMK706" s="121"/>
      <c r="KML706" s="121"/>
      <c r="KMM706" s="121"/>
      <c r="KMN706" s="121"/>
      <c r="KMO706" s="121"/>
      <c r="KMP706" s="121"/>
      <c r="KMQ706" s="121"/>
      <c r="KMR706" s="121"/>
      <c r="KMS706" s="121"/>
      <c r="KMT706" s="121"/>
      <c r="KMU706" s="121"/>
      <c r="KMV706" s="121"/>
      <c r="KMW706" s="121"/>
      <c r="KMX706" s="121"/>
      <c r="KMY706" s="121"/>
      <c r="KMZ706" s="121"/>
      <c r="KNA706" s="121"/>
      <c r="KNB706" s="121"/>
      <c r="KNC706" s="121"/>
      <c r="KND706" s="121"/>
      <c r="KNE706" s="121"/>
      <c r="KNF706" s="121"/>
      <c r="KNG706" s="121"/>
      <c r="KNH706" s="121"/>
      <c r="KNI706" s="121"/>
      <c r="KNJ706" s="121"/>
      <c r="KNK706" s="121"/>
      <c r="KNL706" s="121"/>
      <c r="KNM706" s="121"/>
      <c r="KNN706" s="121"/>
      <c r="KNO706" s="121"/>
      <c r="KNP706" s="121"/>
      <c r="KNQ706" s="121"/>
      <c r="KNR706" s="121"/>
      <c r="KNS706" s="121"/>
      <c r="KNT706" s="121"/>
      <c r="KNU706" s="121"/>
      <c r="KNV706" s="121"/>
      <c r="KNW706" s="121"/>
      <c r="KNX706" s="121"/>
      <c r="KNY706" s="121"/>
      <c r="KNZ706" s="121"/>
      <c r="KOA706" s="121"/>
      <c r="KOB706" s="121"/>
      <c r="KOC706" s="121"/>
      <c r="KOD706" s="121"/>
      <c r="KOE706" s="121"/>
      <c r="KOF706" s="121"/>
      <c r="KOG706" s="121"/>
      <c r="KOH706" s="121"/>
      <c r="KOI706" s="121"/>
      <c r="KOJ706" s="121"/>
      <c r="KOK706" s="121"/>
      <c r="KOL706" s="121"/>
      <c r="KOM706" s="121"/>
      <c r="KON706" s="121"/>
      <c r="KOO706" s="121"/>
      <c r="KOP706" s="121"/>
      <c r="KOQ706" s="121"/>
      <c r="KOR706" s="121"/>
      <c r="KOS706" s="121"/>
      <c r="KOT706" s="121"/>
      <c r="KOU706" s="121"/>
      <c r="KOV706" s="121"/>
      <c r="KOW706" s="121"/>
      <c r="KOX706" s="121"/>
      <c r="KOY706" s="121"/>
      <c r="KOZ706" s="121"/>
      <c r="KPA706" s="121"/>
      <c r="KPB706" s="121"/>
      <c r="KPC706" s="121"/>
      <c r="KPD706" s="121"/>
      <c r="KPE706" s="121"/>
      <c r="KPF706" s="121"/>
      <c r="KPG706" s="121"/>
      <c r="KPH706" s="121"/>
      <c r="KPI706" s="121"/>
      <c r="KPJ706" s="121"/>
      <c r="KPK706" s="121"/>
      <c r="KPL706" s="121"/>
      <c r="KPM706" s="121"/>
      <c r="KPN706" s="121"/>
      <c r="KPO706" s="121"/>
      <c r="KPP706" s="121"/>
      <c r="KPQ706" s="121"/>
      <c r="KPR706" s="121"/>
      <c r="KPS706" s="121"/>
      <c r="KPT706" s="121"/>
      <c r="KPU706" s="121"/>
      <c r="KPV706" s="121"/>
      <c r="KPW706" s="121"/>
      <c r="KPX706" s="121"/>
      <c r="KPY706" s="121"/>
      <c r="KPZ706" s="121"/>
      <c r="KQA706" s="121"/>
      <c r="KQB706" s="121"/>
      <c r="KQC706" s="121"/>
      <c r="KQD706" s="121"/>
      <c r="KQE706" s="121"/>
      <c r="KQF706" s="121"/>
      <c r="KQG706" s="121"/>
      <c r="KQH706" s="121"/>
      <c r="KQI706" s="121"/>
      <c r="KQJ706" s="121"/>
      <c r="KQK706" s="121"/>
      <c r="KQL706" s="121"/>
      <c r="KQM706" s="121"/>
      <c r="KQN706" s="121"/>
      <c r="KQO706" s="121"/>
      <c r="KQP706" s="121"/>
      <c r="KQQ706" s="121"/>
      <c r="KQR706" s="121"/>
      <c r="KQS706" s="121"/>
      <c r="KQT706" s="121"/>
      <c r="KQU706" s="121"/>
      <c r="KQV706" s="121"/>
      <c r="KQW706" s="121"/>
      <c r="KQX706" s="121"/>
      <c r="KQY706" s="121"/>
      <c r="KQZ706" s="121"/>
      <c r="KRA706" s="121"/>
      <c r="KRB706" s="121"/>
      <c r="KRC706" s="121"/>
      <c r="KRD706" s="121"/>
      <c r="KRE706" s="121"/>
      <c r="KRF706" s="121"/>
      <c r="KRG706" s="121"/>
      <c r="KRH706" s="121"/>
      <c r="KRI706" s="121"/>
      <c r="KRJ706" s="121"/>
      <c r="KRK706" s="121"/>
      <c r="KRL706" s="121"/>
      <c r="KRM706" s="121"/>
      <c r="KRN706" s="121"/>
      <c r="KRO706" s="121"/>
      <c r="KRP706" s="121"/>
      <c r="KRQ706" s="121"/>
      <c r="KRR706" s="121"/>
      <c r="KRS706" s="121"/>
      <c r="KRT706" s="121"/>
      <c r="KRU706" s="121"/>
      <c r="KRV706" s="121"/>
      <c r="KRW706" s="121"/>
      <c r="KRX706" s="121"/>
      <c r="KRY706" s="121"/>
      <c r="KRZ706" s="121"/>
      <c r="KSA706" s="121"/>
      <c r="KSB706" s="121"/>
      <c r="KSC706" s="121"/>
      <c r="KSD706" s="121"/>
      <c r="KSE706" s="121"/>
      <c r="KSF706" s="121"/>
      <c r="KSG706" s="121"/>
      <c r="KSH706" s="121"/>
      <c r="KSI706" s="121"/>
      <c r="KSJ706" s="121"/>
      <c r="KSK706" s="121"/>
      <c r="KSL706" s="121"/>
      <c r="KSM706" s="121"/>
      <c r="KSN706" s="121"/>
      <c r="KSO706" s="121"/>
      <c r="KSP706" s="121"/>
      <c r="KSQ706" s="121"/>
      <c r="KSR706" s="121"/>
      <c r="KSS706" s="121"/>
      <c r="KST706" s="121"/>
      <c r="KSU706" s="121"/>
      <c r="KSV706" s="121"/>
      <c r="KSW706" s="121"/>
      <c r="KSX706" s="121"/>
      <c r="KSY706" s="121"/>
      <c r="KSZ706" s="121"/>
      <c r="KTA706" s="121"/>
      <c r="KTB706" s="121"/>
      <c r="KTC706" s="121"/>
      <c r="KTD706" s="121"/>
      <c r="KTE706" s="121"/>
      <c r="KTF706" s="121"/>
      <c r="KTG706" s="121"/>
      <c r="KTH706" s="121"/>
      <c r="KTI706" s="121"/>
      <c r="KTJ706" s="121"/>
      <c r="KTK706" s="121"/>
      <c r="KTL706" s="121"/>
      <c r="KTM706" s="121"/>
      <c r="KTN706" s="121"/>
      <c r="KTO706" s="121"/>
      <c r="KTP706" s="121"/>
      <c r="KTQ706" s="121"/>
      <c r="KTR706" s="121"/>
      <c r="KTS706" s="121"/>
      <c r="KTT706" s="121"/>
      <c r="KTU706" s="121"/>
      <c r="KTV706" s="121"/>
      <c r="KTW706" s="121"/>
      <c r="KTX706" s="121"/>
      <c r="KTY706" s="121"/>
      <c r="KTZ706" s="121"/>
      <c r="KUA706" s="121"/>
      <c r="KUB706" s="121"/>
      <c r="KUC706" s="121"/>
      <c r="KUD706" s="121"/>
      <c r="KUE706" s="121"/>
      <c r="KUF706" s="121"/>
      <c r="KUG706" s="121"/>
      <c r="KUH706" s="121"/>
      <c r="KUI706" s="121"/>
      <c r="KUJ706" s="121"/>
      <c r="KUK706" s="121"/>
      <c r="KUL706" s="121"/>
      <c r="KUM706" s="121"/>
      <c r="KUN706" s="121"/>
      <c r="KUO706" s="121"/>
      <c r="KUP706" s="121"/>
      <c r="KUQ706" s="121"/>
      <c r="KUR706" s="121"/>
      <c r="KUS706" s="121"/>
      <c r="KUT706" s="121"/>
      <c r="KUU706" s="121"/>
      <c r="KUV706" s="121"/>
      <c r="KUW706" s="121"/>
      <c r="KUX706" s="121"/>
      <c r="KUY706" s="121"/>
      <c r="KUZ706" s="121"/>
      <c r="KVA706" s="121"/>
      <c r="KVB706" s="121"/>
      <c r="KVC706" s="121"/>
      <c r="KVD706" s="121"/>
      <c r="KVE706" s="121"/>
      <c r="KVF706" s="121"/>
      <c r="KVG706" s="121"/>
      <c r="KVH706" s="121"/>
      <c r="KVI706" s="121"/>
      <c r="KVJ706" s="121"/>
      <c r="KVK706" s="121"/>
      <c r="KVL706" s="121"/>
      <c r="KVM706" s="121"/>
      <c r="KVN706" s="121"/>
      <c r="KVO706" s="121"/>
      <c r="KVP706" s="121"/>
      <c r="KVQ706" s="121"/>
      <c r="KVR706" s="121"/>
      <c r="KVS706" s="121"/>
      <c r="KVT706" s="121"/>
      <c r="KVU706" s="121"/>
      <c r="KVV706" s="121"/>
      <c r="KVW706" s="121"/>
      <c r="KVX706" s="121"/>
      <c r="KVY706" s="121"/>
      <c r="KVZ706" s="121"/>
      <c r="KWA706" s="121"/>
      <c r="KWB706" s="121"/>
      <c r="KWC706" s="121"/>
      <c r="KWD706" s="121"/>
      <c r="KWE706" s="121"/>
      <c r="KWF706" s="121"/>
      <c r="KWG706" s="121"/>
      <c r="KWH706" s="121"/>
      <c r="KWI706" s="121"/>
      <c r="KWJ706" s="121"/>
      <c r="KWK706" s="121"/>
      <c r="KWL706" s="121"/>
      <c r="KWM706" s="121"/>
      <c r="KWN706" s="121"/>
      <c r="KWO706" s="121"/>
      <c r="KWP706" s="121"/>
      <c r="KWQ706" s="121"/>
      <c r="KWR706" s="121"/>
      <c r="KWS706" s="121"/>
      <c r="KWT706" s="121"/>
      <c r="KWU706" s="121"/>
      <c r="KWV706" s="121"/>
      <c r="KWW706" s="121"/>
      <c r="KWX706" s="121"/>
      <c r="KWY706" s="121"/>
      <c r="KWZ706" s="121"/>
      <c r="KXA706" s="121"/>
      <c r="KXB706" s="121"/>
      <c r="KXC706" s="121"/>
      <c r="KXD706" s="121"/>
      <c r="KXE706" s="121"/>
      <c r="KXF706" s="121"/>
      <c r="KXG706" s="121"/>
      <c r="KXH706" s="121"/>
      <c r="KXI706" s="121"/>
      <c r="KXJ706" s="121"/>
      <c r="KXK706" s="121"/>
      <c r="KXL706" s="121"/>
      <c r="KXM706" s="121"/>
      <c r="KXN706" s="121"/>
      <c r="KXO706" s="121"/>
      <c r="KXP706" s="121"/>
      <c r="KXQ706" s="121"/>
      <c r="KXR706" s="121"/>
      <c r="KXS706" s="121"/>
      <c r="KXT706" s="121"/>
      <c r="KXU706" s="121"/>
      <c r="KXV706" s="121"/>
      <c r="KXW706" s="121"/>
      <c r="KXX706" s="121"/>
      <c r="KXY706" s="121"/>
      <c r="KXZ706" s="121"/>
      <c r="KYA706" s="121"/>
      <c r="KYB706" s="121"/>
      <c r="KYC706" s="121"/>
      <c r="KYD706" s="121"/>
      <c r="KYE706" s="121"/>
      <c r="KYF706" s="121"/>
      <c r="KYG706" s="121"/>
      <c r="KYH706" s="121"/>
      <c r="KYI706" s="121"/>
      <c r="KYJ706" s="121"/>
      <c r="KYK706" s="121"/>
      <c r="KYL706" s="121"/>
      <c r="KYM706" s="121"/>
      <c r="KYN706" s="121"/>
      <c r="KYO706" s="121"/>
      <c r="KYP706" s="121"/>
      <c r="KYQ706" s="121"/>
      <c r="KYR706" s="121"/>
      <c r="KYS706" s="121"/>
      <c r="KYT706" s="121"/>
      <c r="KYU706" s="121"/>
      <c r="KYV706" s="121"/>
      <c r="KYW706" s="121"/>
      <c r="KYX706" s="121"/>
      <c r="KYY706" s="121"/>
      <c r="KYZ706" s="121"/>
      <c r="KZA706" s="121"/>
      <c r="KZB706" s="121"/>
      <c r="KZC706" s="121"/>
      <c r="KZD706" s="121"/>
      <c r="KZE706" s="121"/>
      <c r="KZF706" s="121"/>
      <c r="KZG706" s="121"/>
      <c r="KZH706" s="121"/>
      <c r="KZI706" s="121"/>
      <c r="KZJ706" s="121"/>
      <c r="KZK706" s="121"/>
      <c r="KZL706" s="121"/>
      <c r="KZM706" s="121"/>
      <c r="KZN706" s="121"/>
      <c r="KZO706" s="121"/>
      <c r="KZP706" s="121"/>
      <c r="KZQ706" s="121"/>
      <c r="KZR706" s="121"/>
      <c r="KZS706" s="121"/>
      <c r="KZT706" s="121"/>
      <c r="KZU706" s="121"/>
      <c r="KZV706" s="121"/>
      <c r="KZW706" s="121"/>
      <c r="KZX706" s="121"/>
      <c r="KZY706" s="121"/>
      <c r="KZZ706" s="121"/>
      <c r="LAA706" s="121"/>
      <c r="LAB706" s="121"/>
      <c r="LAC706" s="121"/>
      <c r="LAD706" s="121"/>
      <c r="LAE706" s="121"/>
      <c r="LAF706" s="121"/>
      <c r="LAG706" s="121"/>
      <c r="LAH706" s="121"/>
      <c r="LAI706" s="121"/>
      <c r="LAJ706" s="121"/>
      <c r="LAK706" s="121"/>
      <c r="LAL706" s="121"/>
      <c r="LAM706" s="121"/>
      <c r="LAN706" s="121"/>
      <c r="LAO706" s="121"/>
      <c r="LAP706" s="121"/>
      <c r="LAQ706" s="121"/>
      <c r="LAR706" s="121"/>
      <c r="LAS706" s="121"/>
      <c r="LAT706" s="121"/>
      <c r="LAU706" s="121"/>
      <c r="LAV706" s="121"/>
      <c r="LAW706" s="121"/>
      <c r="LAX706" s="121"/>
      <c r="LAY706" s="121"/>
      <c r="LAZ706" s="121"/>
      <c r="LBA706" s="121"/>
      <c r="LBB706" s="121"/>
      <c r="LBC706" s="121"/>
      <c r="LBD706" s="121"/>
      <c r="LBE706" s="121"/>
      <c r="LBF706" s="121"/>
      <c r="LBG706" s="121"/>
      <c r="LBH706" s="121"/>
      <c r="LBI706" s="121"/>
      <c r="LBJ706" s="121"/>
      <c r="LBK706" s="121"/>
      <c r="LBL706" s="121"/>
      <c r="LBM706" s="121"/>
      <c r="LBN706" s="121"/>
      <c r="LBO706" s="121"/>
      <c r="LBP706" s="121"/>
      <c r="LBQ706" s="121"/>
      <c r="LBR706" s="121"/>
      <c r="LBS706" s="121"/>
      <c r="LBT706" s="121"/>
      <c r="LBU706" s="121"/>
      <c r="LBV706" s="121"/>
      <c r="LBW706" s="121"/>
      <c r="LBX706" s="121"/>
      <c r="LBY706" s="121"/>
      <c r="LBZ706" s="121"/>
      <c r="LCA706" s="121"/>
      <c r="LCB706" s="121"/>
      <c r="LCC706" s="121"/>
      <c r="LCD706" s="121"/>
      <c r="LCE706" s="121"/>
      <c r="LCF706" s="121"/>
      <c r="LCG706" s="121"/>
      <c r="LCH706" s="121"/>
      <c r="LCI706" s="121"/>
      <c r="LCJ706" s="121"/>
      <c r="LCK706" s="121"/>
      <c r="LCL706" s="121"/>
      <c r="LCM706" s="121"/>
      <c r="LCN706" s="121"/>
      <c r="LCO706" s="121"/>
      <c r="LCP706" s="121"/>
      <c r="LCQ706" s="121"/>
      <c r="LCR706" s="121"/>
      <c r="LCS706" s="121"/>
      <c r="LCT706" s="121"/>
      <c r="LCU706" s="121"/>
      <c r="LCV706" s="121"/>
      <c r="LCW706" s="121"/>
      <c r="LCX706" s="121"/>
      <c r="LCY706" s="121"/>
      <c r="LCZ706" s="121"/>
      <c r="LDA706" s="121"/>
      <c r="LDB706" s="121"/>
      <c r="LDC706" s="121"/>
      <c r="LDD706" s="121"/>
      <c r="LDE706" s="121"/>
      <c r="LDF706" s="121"/>
      <c r="LDG706" s="121"/>
      <c r="LDH706" s="121"/>
      <c r="LDI706" s="121"/>
      <c r="LDJ706" s="121"/>
      <c r="LDK706" s="121"/>
      <c r="LDL706" s="121"/>
      <c r="LDM706" s="121"/>
      <c r="LDN706" s="121"/>
      <c r="LDO706" s="121"/>
      <c r="LDP706" s="121"/>
      <c r="LDQ706" s="121"/>
      <c r="LDR706" s="121"/>
      <c r="LDS706" s="121"/>
      <c r="LDT706" s="121"/>
      <c r="LDU706" s="121"/>
      <c r="LDV706" s="121"/>
      <c r="LDW706" s="121"/>
      <c r="LDX706" s="121"/>
      <c r="LDY706" s="121"/>
      <c r="LDZ706" s="121"/>
      <c r="LEA706" s="121"/>
      <c r="LEB706" s="121"/>
      <c r="LEC706" s="121"/>
      <c r="LED706" s="121"/>
      <c r="LEE706" s="121"/>
      <c r="LEF706" s="121"/>
      <c r="LEG706" s="121"/>
      <c r="LEH706" s="121"/>
      <c r="LEI706" s="121"/>
      <c r="LEJ706" s="121"/>
      <c r="LEK706" s="121"/>
      <c r="LEL706" s="121"/>
      <c r="LEM706" s="121"/>
      <c r="LEN706" s="121"/>
      <c r="LEO706" s="121"/>
      <c r="LEP706" s="121"/>
      <c r="LEQ706" s="121"/>
      <c r="LER706" s="121"/>
      <c r="LES706" s="121"/>
      <c r="LET706" s="121"/>
      <c r="LEU706" s="121"/>
      <c r="LEV706" s="121"/>
      <c r="LEW706" s="121"/>
      <c r="LEX706" s="121"/>
      <c r="LEY706" s="121"/>
      <c r="LEZ706" s="121"/>
      <c r="LFA706" s="121"/>
      <c r="LFB706" s="121"/>
      <c r="LFC706" s="121"/>
      <c r="LFD706" s="121"/>
      <c r="LFE706" s="121"/>
      <c r="LFF706" s="121"/>
      <c r="LFG706" s="121"/>
      <c r="LFH706" s="121"/>
      <c r="LFI706" s="121"/>
      <c r="LFJ706" s="121"/>
      <c r="LFK706" s="121"/>
      <c r="LFL706" s="121"/>
      <c r="LFM706" s="121"/>
      <c r="LFN706" s="121"/>
      <c r="LFO706" s="121"/>
      <c r="LFP706" s="121"/>
      <c r="LFQ706" s="121"/>
      <c r="LFR706" s="121"/>
      <c r="LFS706" s="121"/>
      <c r="LFT706" s="121"/>
      <c r="LFU706" s="121"/>
      <c r="LFV706" s="121"/>
      <c r="LFW706" s="121"/>
      <c r="LFX706" s="121"/>
      <c r="LFY706" s="121"/>
      <c r="LFZ706" s="121"/>
      <c r="LGA706" s="121"/>
      <c r="LGB706" s="121"/>
      <c r="LGC706" s="121"/>
      <c r="LGD706" s="121"/>
      <c r="LGE706" s="121"/>
      <c r="LGF706" s="121"/>
      <c r="LGG706" s="121"/>
      <c r="LGH706" s="121"/>
      <c r="LGI706" s="121"/>
      <c r="LGJ706" s="121"/>
      <c r="LGK706" s="121"/>
      <c r="LGL706" s="121"/>
      <c r="LGM706" s="121"/>
      <c r="LGN706" s="121"/>
      <c r="LGO706" s="121"/>
      <c r="LGP706" s="121"/>
      <c r="LGQ706" s="121"/>
      <c r="LGR706" s="121"/>
      <c r="LGS706" s="121"/>
      <c r="LGT706" s="121"/>
      <c r="LGU706" s="121"/>
      <c r="LGV706" s="121"/>
      <c r="LGW706" s="121"/>
      <c r="LGX706" s="121"/>
      <c r="LGY706" s="121"/>
      <c r="LGZ706" s="121"/>
      <c r="LHA706" s="121"/>
      <c r="LHB706" s="121"/>
      <c r="LHC706" s="121"/>
      <c r="LHD706" s="121"/>
      <c r="LHE706" s="121"/>
      <c r="LHF706" s="121"/>
      <c r="LHG706" s="121"/>
      <c r="LHH706" s="121"/>
      <c r="LHI706" s="121"/>
      <c r="LHJ706" s="121"/>
      <c r="LHK706" s="121"/>
      <c r="LHL706" s="121"/>
      <c r="LHM706" s="121"/>
      <c r="LHN706" s="121"/>
      <c r="LHO706" s="121"/>
      <c r="LHP706" s="121"/>
      <c r="LHQ706" s="121"/>
      <c r="LHR706" s="121"/>
      <c r="LHS706" s="121"/>
      <c r="LHT706" s="121"/>
      <c r="LHU706" s="121"/>
      <c r="LHV706" s="121"/>
      <c r="LHW706" s="121"/>
      <c r="LHX706" s="121"/>
      <c r="LHY706" s="121"/>
      <c r="LHZ706" s="121"/>
      <c r="LIA706" s="121"/>
      <c r="LIB706" s="121"/>
      <c r="LIC706" s="121"/>
      <c r="LID706" s="121"/>
      <c r="LIE706" s="121"/>
      <c r="LIF706" s="121"/>
      <c r="LIG706" s="121"/>
      <c r="LIH706" s="121"/>
      <c r="LII706" s="121"/>
      <c r="LIJ706" s="121"/>
      <c r="LIK706" s="121"/>
      <c r="LIL706" s="121"/>
      <c r="LIM706" s="121"/>
      <c r="LIN706" s="121"/>
      <c r="LIO706" s="121"/>
      <c r="LIP706" s="121"/>
      <c r="LIQ706" s="121"/>
      <c r="LIR706" s="121"/>
      <c r="LIS706" s="121"/>
      <c r="LIT706" s="121"/>
      <c r="LIU706" s="121"/>
      <c r="LIV706" s="121"/>
      <c r="LIW706" s="121"/>
      <c r="LIX706" s="121"/>
      <c r="LIY706" s="121"/>
      <c r="LIZ706" s="121"/>
      <c r="LJA706" s="121"/>
      <c r="LJB706" s="121"/>
      <c r="LJC706" s="121"/>
      <c r="LJD706" s="121"/>
      <c r="LJE706" s="121"/>
      <c r="LJF706" s="121"/>
      <c r="LJG706" s="121"/>
      <c r="LJH706" s="121"/>
      <c r="LJI706" s="121"/>
      <c r="LJJ706" s="121"/>
      <c r="LJK706" s="121"/>
      <c r="LJL706" s="121"/>
      <c r="LJM706" s="121"/>
      <c r="LJN706" s="121"/>
      <c r="LJO706" s="121"/>
      <c r="LJP706" s="121"/>
      <c r="LJQ706" s="121"/>
      <c r="LJR706" s="121"/>
      <c r="LJS706" s="121"/>
      <c r="LJT706" s="121"/>
      <c r="LJU706" s="121"/>
      <c r="LJV706" s="121"/>
      <c r="LJW706" s="121"/>
      <c r="LJX706" s="121"/>
      <c r="LJY706" s="121"/>
      <c r="LJZ706" s="121"/>
      <c r="LKA706" s="121"/>
      <c r="LKB706" s="121"/>
      <c r="LKC706" s="121"/>
      <c r="LKD706" s="121"/>
      <c r="LKE706" s="121"/>
      <c r="LKF706" s="121"/>
      <c r="LKG706" s="121"/>
      <c r="LKH706" s="121"/>
      <c r="LKI706" s="121"/>
      <c r="LKJ706" s="121"/>
      <c r="LKK706" s="121"/>
      <c r="LKL706" s="121"/>
      <c r="LKM706" s="121"/>
      <c r="LKN706" s="121"/>
      <c r="LKO706" s="121"/>
      <c r="LKP706" s="121"/>
      <c r="LKQ706" s="121"/>
      <c r="LKR706" s="121"/>
      <c r="LKS706" s="121"/>
      <c r="LKT706" s="121"/>
      <c r="LKU706" s="121"/>
      <c r="LKV706" s="121"/>
      <c r="LKW706" s="121"/>
      <c r="LKX706" s="121"/>
      <c r="LKY706" s="121"/>
      <c r="LKZ706" s="121"/>
      <c r="LLA706" s="121"/>
      <c r="LLB706" s="121"/>
      <c r="LLC706" s="121"/>
      <c r="LLD706" s="121"/>
      <c r="LLE706" s="121"/>
      <c r="LLF706" s="121"/>
      <c r="LLG706" s="121"/>
      <c r="LLH706" s="121"/>
      <c r="LLI706" s="121"/>
      <c r="LLJ706" s="121"/>
      <c r="LLK706" s="121"/>
      <c r="LLL706" s="121"/>
      <c r="LLM706" s="121"/>
      <c r="LLN706" s="121"/>
      <c r="LLO706" s="121"/>
      <c r="LLP706" s="121"/>
      <c r="LLQ706" s="121"/>
      <c r="LLR706" s="121"/>
      <c r="LLS706" s="121"/>
      <c r="LLT706" s="121"/>
      <c r="LLU706" s="121"/>
      <c r="LLV706" s="121"/>
      <c r="LLW706" s="121"/>
      <c r="LLX706" s="121"/>
      <c r="LLY706" s="121"/>
      <c r="LLZ706" s="121"/>
      <c r="LMA706" s="121"/>
      <c r="LMB706" s="121"/>
      <c r="LMC706" s="121"/>
      <c r="LMD706" s="121"/>
      <c r="LME706" s="121"/>
      <c r="LMF706" s="121"/>
      <c r="LMG706" s="121"/>
      <c r="LMH706" s="121"/>
      <c r="LMI706" s="121"/>
      <c r="LMJ706" s="121"/>
      <c r="LMK706" s="121"/>
      <c r="LML706" s="121"/>
      <c r="LMM706" s="121"/>
      <c r="LMN706" s="121"/>
      <c r="LMO706" s="121"/>
      <c r="LMP706" s="121"/>
      <c r="LMQ706" s="121"/>
      <c r="LMR706" s="121"/>
      <c r="LMS706" s="121"/>
      <c r="LMT706" s="121"/>
      <c r="LMU706" s="121"/>
      <c r="LMV706" s="121"/>
      <c r="LMW706" s="121"/>
      <c r="LMX706" s="121"/>
      <c r="LMY706" s="121"/>
      <c r="LMZ706" s="121"/>
      <c r="LNA706" s="121"/>
      <c r="LNB706" s="121"/>
      <c r="LNC706" s="121"/>
      <c r="LND706" s="121"/>
      <c r="LNE706" s="121"/>
      <c r="LNF706" s="121"/>
      <c r="LNG706" s="121"/>
      <c r="LNH706" s="121"/>
      <c r="LNI706" s="121"/>
      <c r="LNJ706" s="121"/>
      <c r="LNK706" s="121"/>
      <c r="LNL706" s="121"/>
      <c r="LNM706" s="121"/>
      <c r="LNN706" s="121"/>
      <c r="LNO706" s="121"/>
      <c r="LNP706" s="121"/>
      <c r="LNQ706" s="121"/>
      <c r="LNR706" s="121"/>
      <c r="LNS706" s="121"/>
      <c r="LNT706" s="121"/>
      <c r="LNU706" s="121"/>
      <c r="LNV706" s="121"/>
      <c r="LNW706" s="121"/>
      <c r="LNX706" s="121"/>
      <c r="LNY706" s="121"/>
      <c r="LNZ706" s="121"/>
      <c r="LOA706" s="121"/>
      <c r="LOB706" s="121"/>
      <c r="LOC706" s="121"/>
      <c r="LOD706" s="121"/>
      <c r="LOE706" s="121"/>
      <c r="LOF706" s="121"/>
      <c r="LOG706" s="121"/>
      <c r="LOH706" s="121"/>
      <c r="LOI706" s="121"/>
      <c r="LOJ706" s="121"/>
      <c r="LOK706" s="121"/>
      <c r="LOL706" s="121"/>
      <c r="LOM706" s="121"/>
      <c r="LON706" s="121"/>
      <c r="LOO706" s="121"/>
      <c r="LOP706" s="121"/>
      <c r="LOQ706" s="121"/>
      <c r="LOR706" s="121"/>
      <c r="LOS706" s="121"/>
      <c r="LOT706" s="121"/>
      <c r="LOU706" s="121"/>
      <c r="LOV706" s="121"/>
      <c r="LOW706" s="121"/>
      <c r="LOX706" s="121"/>
      <c r="LOY706" s="121"/>
      <c r="LOZ706" s="121"/>
      <c r="LPA706" s="121"/>
      <c r="LPB706" s="121"/>
      <c r="LPC706" s="121"/>
      <c r="LPD706" s="121"/>
      <c r="LPE706" s="121"/>
      <c r="LPF706" s="121"/>
      <c r="LPG706" s="121"/>
      <c r="LPH706" s="121"/>
      <c r="LPI706" s="121"/>
      <c r="LPJ706" s="121"/>
      <c r="LPK706" s="121"/>
      <c r="LPL706" s="121"/>
      <c r="LPM706" s="121"/>
      <c r="LPN706" s="121"/>
      <c r="LPO706" s="121"/>
      <c r="LPP706" s="121"/>
      <c r="LPQ706" s="121"/>
      <c r="LPR706" s="121"/>
      <c r="LPS706" s="121"/>
      <c r="LPT706" s="121"/>
      <c r="LPU706" s="121"/>
      <c r="LPV706" s="121"/>
      <c r="LPW706" s="121"/>
      <c r="LPX706" s="121"/>
      <c r="LPY706" s="121"/>
      <c r="LPZ706" s="121"/>
      <c r="LQA706" s="121"/>
      <c r="LQB706" s="121"/>
      <c r="LQC706" s="121"/>
      <c r="LQD706" s="121"/>
      <c r="LQE706" s="121"/>
      <c r="LQF706" s="121"/>
      <c r="LQG706" s="121"/>
      <c r="LQH706" s="121"/>
      <c r="LQI706" s="121"/>
      <c r="LQJ706" s="121"/>
      <c r="LQK706" s="121"/>
      <c r="LQL706" s="121"/>
      <c r="LQM706" s="121"/>
      <c r="LQN706" s="121"/>
      <c r="LQO706" s="121"/>
      <c r="LQP706" s="121"/>
      <c r="LQQ706" s="121"/>
      <c r="LQR706" s="121"/>
      <c r="LQS706" s="121"/>
      <c r="LQT706" s="121"/>
      <c r="LQU706" s="121"/>
      <c r="LQV706" s="121"/>
      <c r="LQW706" s="121"/>
      <c r="LQX706" s="121"/>
      <c r="LQY706" s="121"/>
      <c r="LQZ706" s="121"/>
      <c r="LRA706" s="121"/>
      <c r="LRB706" s="121"/>
      <c r="LRC706" s="121"/>
      <c r="LRD706" s="121"/>
      <c r="LRE706" s="121"/>
      <c r="LRF706" s="121"/>
      <c r="LRG706" s="121"/>
      <c r="LRH706" s="121"/>
      <c r="LRI706" s="121"/>
      <c r="LRJ706" s="121"/>
      <c r="LRK706" s="121"/>
      <c r="LRL706" s="121"/>
      <c r="LRM706" s="121"/>
      <c r="LRN706" s="121"/>
      <c r="LRO706" s="121"/>
      <c r="LRP706" s="121"/>
      <c r="LRQ706" s="121"/>
      <c r="LRR706" s="121"/>
      <c r="LRS706" s="121"/>
      <c r="LRT706" s="121"/>
      <c r="LRU706" s="121"/>
      <c r="LRV706" s="121"/>
      <c r="LRW706" s="121"/>
      <c r="LRX706" s="121"/>
      <c r="LRY706" s="121"/>
      <c r="LRZ706" s="121"/>
      <c r="LSA706" s="121"/>
      <c r="LSB706" s="121"/>
      <c r="LSC706" s="121"/>
      <c r="LSD706" s="121"/>
      <c r="LSE706" s="121"/>
      <c r="LSF706" s="121"/>
      <c r="LSG706" s="121"/>
      <c r="LSH706" s="121"/>
      <c r="LSI706" s="121"/>
      <c r="LSJ706" s="121"/>
      <c r="LSK706" s="121"/>
      <c r="LSL706" s="121"/>
      <c r="LSM706" s="121"/>
      <c r="LSN706" s="121"/>
      <c r="LSO706" s="121"/>
      <c r="LSP706" s="121"/>
      <c r="LSQ706" s="121"/>
      <c r="LSR706" s="121"/>
      <c r="LSS706" s="121"/>
      <c r="LST706" s="121"/>
      <c r="LSU706" s="121"/>
      <c r="LSV706" s="121"/>
      <c r="LSW706" s="121"/>
      <c r="LSX706" s="121"/>
      <c r="LSY706" s="121"/>
      <c r="LSZ706" s="121"/>
      <c r="LTA706" s="121"/>
      <c r="LTB706" s="121"/>
      <c r="LTC706" s="121"/>
      <c r="LTD706" s="121"/>
      <c r="LTE706" s="121"/>
      <c r="LTF706" s="121"/>
      <c r="LTG706" s="121"/>
      <c r="LTH706" s="121"/>
      <c r="LTI706" s="121"/>
      <c r="LTJ706" s="121"/>
      <c r="LTK706" s="121"/>
      <c r="LTL706" s="121"/>
      <c r="LTM706" s="121"/>
      <c r="LTN706" s="121"/>
      <c r="LTO706" s="121"/>
      <c r="LTP706" s="121"/>
      <c r="LTQ706" s="121"/>
      <c r="LTR706" s="121"/>
      <c r="LTS706" s="121"/>
      <c r="LTT706" s="121"/>
      <c r="LTU706" s="121"/>
      <c r="LTV706" s="121"/>
      <c r="LTW706" s="121"/>
      <c r="LTX706" s="121"/>
      <c r="LTY706" s="121"/>
      <c r="LTZ706" s="121"/>
      <c r="LUA706" s="121"/>
      <c r="LUB706" s="121"/>
      <c r="LUC706" s="121"/>
      <c r="LUD706" s="121"/>
      <c r="LUE706" s="121"/>
      <c r="LUF706" s="121"/>
      <c r="LUG706" s="121"/>
      <c r="LUH706" s="121"/>
      <c r="LUI706" s="121"/>
      <c r="LUJ706" s="121"/>
      <c r="LUK706" s="121"/>
      <c r="LUL706" s="121"/>
      <c r="LUM706" s="121"/>
      <c r="LUN706" s="121"/>
      <c r="LUO706" s="121"/>
      <c r="LUP706" s="121"/>
      <c r="LUQ706" s="121"/>
      <c r="LUR706" s="121"/>
      <c r="LUS706" s="121"/>
      <c r="LUT706" s="121"/>
      <c r="LUU706" s="121"/>
      <c r="LUV706" s="121"/>
      <c r="LUW706" s="121"/>
      <c r="LUX706" s="121"/>
      <c r="LUY706" s="121"/>
      <c r="LUZ706" s="121"/>
      <c r="LVA706" s="121"/>
      <c r="LVB706" s="121"/>
      <c r="LVC706" s="121"/>
      <c r="LVD706" s="121"/>
      <c r="LVE706" s="121"/>
      <c r="LVF706" s="121"/>
      <c r="LVG706" s="121"/>
      <c r="LVH706" s="121"/>
      <c r="LVI706" s="121"/>
      <c r="LVJ706" s="121"/>
      <c r="LVK706" s="121"/>
      <c r="LVL706" s="121"/>
      <c r="LVM706" s="121"/>
      <c r="LVN706" s="121"/>
      <c r="LVO706" s="121"/>
      <c r="LVP706" s="121"/>
      <c r="LVQ706" s="121"/>
      <c r="LVR706" s="121"/>
      <c r="LVS706" s="121"/>
      <c r="LVT706" s="121"/>
      <c r="LVU706" s="121"/>
      <c r="LVV706" s="121"/>
      <c r="LVW706" s="121"/>
      <c r="LVX706" s="121"/>
      <c r="LVY706" s="121"/>
      <c r="LVZ706" s="121"/>
      <c r="LWA706" s="121"/>
      <c r="LWB706" s="121"/>
      <c r="LWC706" s="121"/>
      <c r="LWD706" s="121"/>
      <c r="LWE706" s="121"/>
      <c r="LWF706" s="121"/>
      <c r="LWG706" s="121"/>
      <c r="LWH706" s="121"/>
      <c r="LWI706" s="121"/>
      <c r="LWJ706" s="121"/>
      <c r="LWK706" s="121"/>
      <c r="LWL706" s="121"/>
      <c r="LWM706" s="121"/>
      <c r="LWN706" s="121"/>
      <c r="LWO706" s="121"/>
      <c r="LWP706" s="121"/>
      <c r="LWQ706" s="121"/>
      <c r="LWR706" s="121"/>
      <c r="LWS706" s="121"/>
      <c r="LWT706" s="121"/>
      <c r="LWU706" s="121"/>
      <c r="LWV706" s="121"/>
      <c r="LWW706" s="121"/>
      <c r="LWX706" s="121"/>
      <c r="LWY706" s="121"/>
      <c r="LWZ706" s="121"/>
      <c r="LXA706" s="121"/>
      <c r="LXB706" s="121"/>
      <c r="LXC706" s="121"/>
      <c r="LXD706" s="121"/>
      <c r="LXE706" s="121"/>
      <c r="LXF706" s="121"/>
      <c r="LXG706" s="121"/>
      <c r="LXH706" s="121"/>
      <c r="LXI706" s="121"/>
      <c r="LXJ706" s="121"/>
      <c r="LXK706" s="121"/>
      <c r="LXL706" s="121"/>
      <c r="LXM706" s="121"/>
      <c r="LXN706" s="121"/>
      <c r="LXO706" s="121"/>
      <c r="LXP706" s="121"/>
      <c r="LXQ706" s="121"/>
      <c r="LXR706" s="121"/>
      <c r="LXS706" s="121"/>
      <c r="LXT706" s="121"/>
      <c r="LXU706" s="121"/>
      <c r="LXV706" s="121"/>
      <c r="LXW706" s="121"/>
      <c r="LXX706" s="121"/>
      <c r="LXY706" s="121"/>
      <c r="LXZ706" s="121"/>
      <c r="LYA706" s="121"/>
      <c r="LYB706" s="121"/>
      <c r="LYC706" s="121"/>
      <c r="LYD706" s="121"/>
      <c r="LYE706" s="121"/>
      <c r="LYF706" s="121"/>
      <c r="LYG706" s="121"/>
      <c r="LYH706" s="121"/>
      <c r="LYI706" s="121"/>
      <c r="LYJ706" s="121"/>
      <c r="LYK706" s="121"/>
      <c r="LYL706" s="121"/>
      <c r="LYM706" s="121"/>
      <c r="LYN706" s="121"/>
      <c r="LYO706" s="121"/>
      <c r="LYP706" s="121"/>
      <c r="LYQ706" s="121"/>
      <c r="LYR706" s="121"/>
      <c r="LYS706" s="121"/>
      <c r="LYT706" s="121"/>
      <c r="LYU706" s="121"/>
      <c r="LYV706" s="121"/>
      <c r="LYW706" s="121"/>
      <c r="LYX706" s="121"/>
      <c r="LYY706" s="121"/>
      <c r="LYZ706" s="121"/>
      <c r="LZA706" s="121"/>
      <c r="LZB706" s="121"/>
      <c r="LZC706" s="121"/>
      <c r="LZD706" s="121"/>
      <c r="LZE706" s="121"/>
      <c r="LZF706" s="121"/>
      <c r="LZG706" s="121"/>
      <c r="LZH706" s="121"/>
      <c r="LZI706" s="121"/>
      <c r="LZJ706" s="121"/>
      <c r="LZK706" s="121"/>
      <c r="LZL706" s="121"/>
      <c r="LZM706" s="121"/>
      <c r="LZN706" s="121"/>
      <c r="LZO706" s="121"/>
      <c r="LZP706" s="121"/>
      <c r="LZQ706" s="121"/>
      <c r="LZR706" s="121"/>
      <c r="LZS706" s="121"/>
      <c r="LZT706" s="121"/>
      <c r="LZU706" s="121"/>
      <c r="LZV706" s="121"/>
      <c r="LZW706" s="121"/>
      <c r="LZX706" s="121"/>
      <c r="LZY706" s="121"/>
      <c r="LZZ706" s="121"/>
      <c r="MAA706" s="121"/>
      <c r="MAB706" s="121"/>
      <c r="MAC706" s="121"/>
      <c r="MAD706" s="121"/>
      <c r="MAE706" s="121"/>
      <c r="MAF706" s="121"/>
      <c r="MAG706" s="121"/>
      <c r="MAH706" s="121"/>
      <c r="MAI706" s="121"/>
      <c r="MAJ706" s="121"/>
      <c r="MAK706" s="121"/>
      <c r="MAL706" s="121"/>
      <c r="MAM706" s="121"/>
      <c r="MAN706" s="121"/>
      <c r="MAO706" s="121"/>
      <c r="MAP706" s="121"/>
      <c r="MAQ706" s="121"/>
      <c r="MAR706" s="121"/>
      <c r="MAS706" s="121"/>
      <c r="MAT706" s="121"/>
      <c r="MAU706" s="121"/>
      <c r="MAV706" s="121"/>
      <c r="MAW706" s="121"/>
      <c r="MAX706" s="121"/>
      <c r="MAY706" s="121"/>
      <c r="MAZ706" s="121"/>
      <c r="MBA706" s="121"/>
      <c r="MBB706" s="121"/>
      <c r="MBC706" s="121"/>
      <c r="MBD706" s="121"/>
      <c r="MBE706" s="121"/>
      <c r="MBF706" s="121"/>
      <c r="MBG706" s="121"/>
      <c r="MBH706" s="121"/>
      <c r="MBI706" s="121"/>
      <c r="MBJ706" s="121"/>
      <c r="MBK706" s="121"/>
      <c r="MBL706" s="121"/>
      <c r="MBM706" s="121"/>
      <c r="MBN706" s="121"/>
      <c r="MBO706" s="121"/>
      <c r="MBP706" s="121"/>
      <c r="MBQ706" s="121"/>
      <c r="MBR706" s="121"/>
      <c r="MBS706" s="121"/>
      <c r="MBT706" s="121"/>
      <c r="MBU706" s="121"/>
      <c r="MBV706" s="121"/>
      <c r="MBW706" s="121"/>
      <c r="MBX706" s="121"/>
      <c r="MBY706" s="121"/>
      <c r="MBZ706" s="121"/>
      <c r="MCA706" s="121"/>
      <c r="MCB706" s="121"/>
      <c r="MCC706" s="121"/>
      <c r="MCD706" s="121"/>
      <c r="MCE706" s="121"/>
      <c r="MCF706" s="121"/>
      <c r="MCG706" s="121"/>
      <c r="MCH706" s="121"/>
      <c r="MCI706" s="121"/>
      <c r="MCJ706" s="121"/>
      <c r="MCK706" s="121"/>
      <c r="MCL706" s="121"/>
      <c r="MCM706" s="121"/>
      <c r="MCN706" s="121"/>
      <c r="MCO706" s="121"/>
      <c r="MCP706" s="121"/>
      <c r="MCQ706" s="121"/>
      <c r="MCR706" s="121"/>
      <c r="MCS706" s="121"/>
      <c r="MCT706" s="121"/>
      <c r="MCU706" s="121"/>
      <c r="MCV706" s="121"/>
      <c r="MCW706" s="121"/>
      <c r="MCX706" s="121"/>
      <c r="MCY706" s="121"/>
      <c r="MCZ706" s="121"/>
      <c r="MDA706" s="121"/>
      <c r="MDB706" s="121"/>
      <c r="MDC706" s="121"/>
      <c r="MDD706" s="121"/>
      <c r="MDE706" s="121"/>
      <c r="MDF706" s="121"/>
      <c r="MDG706" s="121"/>
      <c r="MDH706" s="121"/>
      <c r="MDI706" s="121"/>
      <c r="MDJ706" s="121"/>
      <c r="MDK706" s="121"/>
      <c r="MDL706" s="121"/>
      <c r="MDM706" s="121"/>
      <c r="MDN706" s="121"/>
      <c r="MDO706" s="121"/>
      <c r="MDP706" s="121"/>
      <c r="MDQ706" s="121"/>
      <c r="MDR706" s="121"/>
      <c r="MDS706" s="121"/>
      <c r="MDT706" s="121"/>
      <c r="MDU706" s="121"/>
      <c r="MDV706" s="121"/>
      <c r="MDW706" s="121"/>
      <c r="MDX706" s="121"/>
      <c r="MDY706" s="121"/>
      <c r="MDZ706" s="121"/>
      <c r="MEA706" s="121"/>
      <c r="MEB706" s="121"/>
      <c r="MEC706" s="121"/>
      <c r="MED706" s="121"/>
      <c r="MEE706" s="121"/>
      <c r="MEF706" s="121"/>
      <c r="MEG706" s="121"/>
      <c r="MEH706" s="121"/>
      <c r="MEI706" s="121"/>
      <c r="MEJ706" s="121"/>
      <c r="MEK706" s="121"/>
      <c r="MEL706" s="121"/>
      <c r="MEM706" s="121"/>
      <c r="MEN706" s="121"/>
      <c r="MEO706" s="121"/>
      <c r="MEP706" s="121"/>
      <c r="MEQ706" s="121"/>
      <c r="MER706" s="121"/>
      <c r="MES706" s="121"/>
      <c r="MET706" s="121"/>
      <c r="MEU706" s="121"/>
      <c r="MEV706" s="121"/>
      <c r="MEW706" s="121"/>
      <c r="MEX706" s="121"/>
      <c r="MEY706" s="121"/>
      <c r="MEZ706" s="121"/>
      <c r="MFA706" s="121"/>
      <c r="MFB706" s="121"/>
      <c r="MFC706" s="121"/>
      <c r="MFD706" s="121"/>
      <c r="MFE706" s="121"/>
      <c r="MFF706" s="121"/>
      <c r="MFG706" s="121"/>
      <c r="MFH706" s="121"/>
      <c r="MFI706" s="121"/>
      <c r="MFJ706" s="121"/>
      <c r="MFK706" s="121"/>
      <c r="MFL706" s="121"/>
      <c r="MFM706" s="121"/>
      <c r="MFN706" s="121"/>
      <c r="MFO706" s="121"/>
      <c r="MFP706" s="121"/>
      <c r="MFQ706" s="121"/>
      <c r="MFR706" s="121"/>
      <c r="MFS706" s="121"/>
      <c r="MFT706" s="121"/>
      <c r="MFU706" s="121"/>
      <c r="MFV706" s="121"/>
      <c r="MFW706" s="121"/>
      <c r="MFX706" s="121"/>
      <c r="MFY706" s="121"/>
      <c r="MFZ706" s="121"/>
      <c r="MGA706" s="121"/>
      <c r="MGB706" s="121"/>
      <c r="MGC706" s="121"/>
      <c r="MGD706" s="121"/>
      <c r="MGE706" s="121"/>
      <c r="MGF706" s="121"/>
      <c r="MGG706" s="121"/>
      <c r="MGH706" s="121"/>
      <c r="MGI706" s="121"/>
      <c r="MGJ706" s="121"/>
      <c r="MGK706" s="121"/>
      <c r="MGL706" s="121"/>
      <c r="MGM706" s="121"/>
      <c r="MGN706" s="121"/>
      <c r="MGO706" s="121"/>
      <c r="MGP706" s="121"/>
      <c r="MGQ706" s="121"/>
      <c r="MGR706" s="121"/>
      <c r="MGS706" s="121"/>
      <c r="MGT706" s="121"/>
      <c r="MGU706" s="121"/>
      <c r="MGV706" s="121"/>
      <c r="MGW706" s="121"/>
      <c r="MGX706" s="121"/>
      <c r="MGY706" s="121"/>
      <c r="MGZ706" s="121"/>
      <c r="MHA706" s="121"/>
      <c r="MHB706" s="121"/>
      <c r="MHC706" s="121"/>
      <c r="MHD706" s="121"/>
      <c r="MHE706" s="121"/>
      <c r="MHF706" s="121"/>
      <c r="MHG706" s="121"/>
      <c r="MHH706" s="121"/>
      <c r="MHI706" s="121"/>
      <c r="MHJ706" s="121"/>
      <c r="MHK706" s="121"/>
      <c r="MHL706" s="121"/>
      <c r="MHM706" s="121"/>
      <c r="MHN706" s="121"/>
      <c r="MHO706" s="121"/>
      <c r="MHP706" s="121"/>
      <c r="MHQ706" s="121"/>
      <c r="MHR706" s="121"/>
      <c r="MHS706" s="121"/>
      <c r="MHT706" s="121"/>
      <c r="MHU706" s="121"/>
      <c r="MHV706" s="121"/>
      <c r="MHW706" s="121"/>
      <c r="MHX706" s="121"/>
      <c r="MHY706" s="121"/>
      <c r="MHZ706" s="121"/>
      <c r="MIA706" s="121"/>
      <c r="MIB706" s="121"/>
      <c r="MIC706" s="121"/>
      <c r="MID706" s="121"/>
      <c r="MIE706" s="121"/>
      <c r="MIF706" s="121"/>
      <c r="MIG706" s="121"/>
      <c r="MIH706" s="121"/>
      <c r="MII706" s="121"/>
      <c r="MIJ706" s="121"/>
      <c r="MIK706" s="121"/>
      <c r="MIL706" s="121"/>
      <c r="MIM706" s="121"/>
      <c r="MIN706" s="121"/>
      <c r="MIO706" s="121"/>
      <c r="MIP706" s="121"/>
      <c r="MIQ706" s="121"/>
      <c r="MIR706" s="121"/>
      <c r="MIS706" s="121"/>
      <c r="MIT706" s="121"/>
      <c r="MIU706" s="121"/>
      <c r="MIV706" s="121"/>
      <c r="MIW706" s="121"/>
      <c r="MIX706" s="121"/>
      <c r="MIY706" s="121"/>
      <c r="MIZ706" s="121"/>
      <c r="MJA706" s="121"/>
      <c r="MJB706" s="121"/>
      <c r="MJC706" s="121"/>
      <c r="MJD706" s="121"/>
      <c r="MJE706" s="121"/>
      <c r="MJF706" s="121"/>
      <c r="MJG706" s="121"/>
      <c r="MJH706" s="121"/>
      <c r="MJI706" s="121"/>
      <c r="MJJ706" s="121"/>
      <c r="MJK706" s="121"/>
      <c r="MJL706" s="121"/>
      <c r="MJM706" s="121"/>
      <c r="MJN706" s="121"/>
      <c r="MJO706" s="121"/>
      <c r="MJP706" s="121"/>
      <c r="MJQ706" s="121"/>
      <c r="MJR706" s="121"/>
      <c r="MJS706" s="121"/>
      <c r="MJT706" s="121"/>
      <c r="MJU706" s="121"/>
      <c r="MJV706" s="121"/>
      <c r="MJW706" s="121"/>
      <c r="MJX706" s="121"/>
      <c r="MJY706" s="121"/>
      <c r="MJZ706" s="121"/>
      <c r="MKA706" s="121"/>
      <c r="MKB706" s="121"/>
      <c r="MKC706" s="121"/>
      <c r="MKD706" s="121"/>
      <c r="MKE706" s="121"/>
      <c r="MKF706" s="121"/>
      <c r="MKG706" s="121"/>
      <c r="MKH706" s="121"/>
      <c r="MKI706" s="121"/>
      <c r="MKJ706" s="121"/>
      <c r="MKK706" s="121"/>
      <c r="MKL706" s="121"/>
      <c r="MKM706" s="121"/>
      <c r="MKN706" s="121"/>
      <c r="MKO706" s="121"/>
      <c r="MKP706" s="121"/>
      <c r="MKQ706" s="121"/>
      <c r="MKR706" s="121"/>
      <c r="MKS706" s="121"/>
      <c r="MKT706" s="121"/>
      <c r="MKU706" s="121"/>
      <c r="MKV706" s="121"/>
      <c r="MKW706" s="121"/>
      <c r="MKX706" s="121"/>
      <c r="MKY706" s="121"/>
      <c r="MKZ706" s="121"/>
      <c r="MLA706" s="121"/>
      <c r="MLB706" s="121"/>
      <c r="MLC706" s="121"/>
      <c r="MLD706" s="121"/>
      <c r="MLE706" s="121"/>
      <c r="MLF706" s="121"/>
      <c r="MLG706" s="121"/>
      <c r="MLH706" s="121"/>
      <c r="MLI706" s="121"/>
      <c r="MLJ706" s="121"/>
      <c r="MLK706" s="121"/>
      <c r="MLL706" s="121"/>
      <c r="MLM706" s="121"/>
      <c r="MLN706" s="121"/>
      <c r="MLO706" s="121"/>
      <c r="MLP706" s="121"/>
      <c r="MLQ706" s="121"/>
      <c r="MLR706" s="121"/>
      <c r="MLS706" s="121"/>
      <c r="MLT706" s="121"/>
      <c r="MLU706" s="121"/>
      <c r="MLV706" s="121"/>
      <c r="MLW706" s="121"/>
      <c r="MLX706" s="121"/>
      <c r="MLY706" s="121"/>
      <c r="MLZ706" s="121"/>
      <c r="MMA706" s="121"/>
      <c r="MMB706" s="121"/>
      <c r="MMC706" s="121"/>
      <c r="MMD706" s="121"/>
      <c r="MME706" s="121"/>
      <c r="MMF706" s="121"/>
      <c r="MMG706" s="121"/>
      <c r="MMH706" s="121"/>
      <c r="MMI706" s="121"/>
      <c r="MMJ706" s="121"/>
      <c r="MMK706" s="121"/>
      <c r="MML706" s="121"/>
      <c r="MMM706" s="121"/>
      <c r="MMN706" s="121"/>
      <c r="MMO706" s="121"/>
      <c r="MMP706" s="121"/>
      <c r="MMQ706" s="121"/>
      <c r="MMR706" s="121"/>
      <c r="MMS706" s="121"/>
      <c r="MMT706" s="121"/>
      <c r="MMU706" s="121"/>
      <c r="MMV706" s="121"/>
      <c r="MMW706" s="121"/>
      <c r="MMX706" s="121"/>
      <c r="MMY706" s="121"/>
      <c r="MMZ706" s="121"/>
      <c r="MNA706" s="121"/>
      <c r="MNB706" s="121"/>
      <c r="MNC706" s="121"/>
      <c r="MND706" s="121"/>
      <c r="MNE706" s="121"/>
      <c r="MNF706" s="121"/>
      <c r="MNG706" s="121"/>
      <c r="MNH706" s="121"/>
      <c r="MNI706" s="121"/>
      <c r="MNJ706" s="121"/>
      <c r="MNK706" s="121"/>
      <c r="MNL706" s="121"/>
      <c r="MNM706" s="121"/>
      <c r="MNN706" s="121"/>
      <c r="MNO706" s="121"/>
      <c r="MNP706" s="121"/>
      <c r="MNQ706" s="121"/>
      <c r="MNR706" s="121"/>
      <c r="MNS706" s="121"/>
      <c r="MNT706" s="121"/>
      <c r="MNU706" s="121"/>
      <c r="MNV706" s="121"/>
      <c r="MNW706" s="121"/>
      <c r="MNX706" s="121"/>
      <c r="MNY706" s="121"/>
      <c r="MNZ706" s="121"/>
      <c r="MOA706" s="121"/>
      <c r="MOB706" s="121"/>
      <c r="MOC706" s="121"/>
      <c r="MOD706" s="121"/>
      <c r="MOE706" s="121"/>
      <c r="MOF706" s="121"/>
      <c r="MOG706" s="121"/>
      <c r="MOH706" s="121"/>
      <c r="MOI706" s="121"/>
      <c r="MOJ706" s="121"/>
      <c r="MOK706" s="121"/>
      <c r="MOL706" s="121"/>
      <c r="MOM706" s="121"/>
      <c r="MON706" s="121"/>
      <c r="MOO706" s="121"/>
      <c r="MOP706" s="121"/>
      <c r="MOQ706" s="121"/>
      <c r="MOR706" s="121"/>
      <c r="MOS706" s="121"/>
      <c r="MOT706" s="121"/>
      <c r="MOU706" s="121"/>
      <c r="MOV706" s="121"/>
      <c r="MOW706" s="121"/>
      <c r="MOX706" s="121"/>
      <c r="MOY706" s="121"/>
      <c r="MOZ706" s="121"/>
      <c r="MPA706" s="121"/>
      <c r="MPB706" s="121"/>
      <c r="MPC706" s="121"/>
      <c r="MPD706" s="121"/>
      <c r="MPE706" s="121"/>
      <c r="MPF706" s="121"/>
      <c r="MPG706" s="121"/>
      <c r="MPH706" s="121"/>
      <c r="MPI706" s="121"/>
      <c r="MPJ706" s="121"/>
      <c r="MPK706" s="121"/>
      <c r="MPL706" s="121"/>
      <c r="MPM706" s="121"/>
      <c r="MPN706" s="121"/>
      <c r="MPO706" s="121"/>
      <c r="MPP706" s="121"/>
      <c r="MPQ706" s="121"/>
      <c r="MPR706" s="121"/>
      <c r="MPS706" s="121"/>
      <c r="MPT706" s="121"/>
      <c r="MPU706" s="121"/>
      <c r="MPV706" s="121"/>
      <c r="MPW706" s="121"/>
      <c r="MPX706" s="121"/>
      <c r="MPY706" s="121"/>
      <c r="MPZ706" s="121"/>
      <c r="MQA706" s="121"/>
      <c r="MQB706" s="121"/>
      <c r="MQC706" s="121"/>
      <c r="MQD706" s="121"/>
      <c r="MQE706" s="121"/>
      <c r="MQF706" s="121"/>
      <c r="MQG706" s="121"/>
      <c r="MQH706" s="121"/>
      <c r="MQI706" s="121"/>
      <c r="MQJ706" s="121"/>
      <c r="MQK706" s="121"/>
      <c r="MQL706" s="121"/>
      <c r="MQM706" s="121"/>
      <c r="MQN706" s="121"/>
      <c r="MQO706" s="121"/>
      <c r="MQP706" s="121"/>
      <c r="MQQ706" s="121"/>
      <c r="MQR706" s="121"/>
      <c r="MQS706" s="121"/>
      <c r="MQT706" s="121"/>
      <c r="MQU706" s="121"/>
      <c r="MQV706" s="121"/>
      <c r="MQW706" s="121"/>
      <c r="MQX706" s="121"/>
      <c r="MQY706" s="121"/>
      <c r="MQZ706" s="121"/>
      <c r="MRA706" s="121"/>
      <c r="MRB706" s="121"/>
      <c r="MRC706" s="121"/>
      <c r="MRD706" s="121"/>
      <c r="MRE706" s="121"/>
      <c r="MRF706" s="121"/>
      <c r="MRG706" s="121"/>
      <c r="MRH706" s="121"/>
      <c r="MRI706" s="121"/>
      <c r="MRJ706" s="121"/>
      <c r="MRK706" s="121"/>
      <c r="MRL706" s="121"/>
      <c r="MRM706" s="121"/>
      <c r="MRN706" s="121"/>
      <c r="MRO706" s="121"/>
      <c r="MRP706" s="121"/>
      <c r="MRQ706" s="121"/>
      <c r="MRR706" s="121"/>
      <c r="MRS706" s="121"/>
      <c r="MRT706" s="121"/>
      <c r="MRU706" s="121"/>
      <c r="MRV706" s="121"/>
      <c r="MRW706" s="121"/>
      <c r="MRX706" s="121"/>
      <c r="MRY706" s="121"/>
      <c r="MRZ706" s="121"/>
      <c r="MSA706" s="121"/>
      <c r="MSB706" s="121"/>
      <c r="MSC706" s="121"/>
      <c r="MSD706" s="121"/>
      <c r="MSE706" s="121"/>
      <c r="MSF706" s="121"/>
      <c r="MSG706" s="121"/>
      <c r="MSH706" s="121"/>
      <c r="MSI706" s="121"/>
      <c r="MSJ706" s="121"/>
      <c r="MSK706" s="121"/>
      <c r="MSL706" s="121"/>
      <c r="MSM706" s="121"/>
      <c r="MSN706" s="121"/>
      <c r="MSO706" s="121"/>
      <c r="MSP706" s="121"/>
      <c r="MSQ706" s="121"/>
      <c r="MSR706" s="121"/>
      <c r="MSS706" s="121"/>
      <c r="MST706" s="121"/>
      <c r="MSU706" s="121"/>
      <c r="MSV706" s="121"/>
      <c r="MSW706" s="121"/>
      <c r="MSX706" s="121"/>
      <c r="MSY706" s="121"/>
      <c r="MSZ706" s="121"/>
      <c r="MTA706" s="121"/>
      <c r="MTB706" s="121"/>
      <c r="MTC706" s="121"/>
      <c r="MTD706" s="121"/>
      <c r="MTE706" s="121"/>
      <c r="MTF706" s="121"/>
      <c r="MTG706" s="121"/>
      <c r="MTH706" s="121"/>
      <c r="MTI706" s="121"/>
      <c r="MTJ706" s="121"/>
      <c r="MTK706" s="121"/>
      <c r="MTL706" s="121"/>
      <c r="MTM706" s="121"/>
      <c r="MTN706" s="121"/>
      <c r="MTO706" s="121"/>
      <c r="MTP706" s="121"/>
      <c r="MTQ706" s="121"/>
      <c r="MTR706" s="121"/>
      <c r="MTS706" s="121"/>
      <c r="MTT706" s="121"/>
      <c r="MTU706" s="121"/>
      <c r="MTV706" s="121"/>
      <c r="MTW706" s="121"/>
      <c r="MTX706" s="121"/>
      <c r="MTY706" s="121"/>
      <c r="MTZ706" s="121"/>
      <c r="MUA706" s="121"/>
      <c r="MUB706" s="121"/>
      <c r="MUC706" s="121"/>
      <c r="MUD706" s="121"/>
      <c r="MUE706" s="121"/>
      <c r="MUF706" s="121"/>
      <c r="MUG706" s="121"/>
      <c r="MUH706" s="121"/>
      <c r="MUI706" s="121"/>
      <c r="MUJ706" s="121"/>
      <c r="MUK706" s="121"/>
      <c r="MUL706" s="121"/>
      <c r="MUM706" s="121"/>
      <c r="MUN706" s="121"/>
      <c r="MUO706" s="121"/>
      <c r="MUP706" s="121"/>
      <c r="MUQ706" s="121"/>
      <c r="MUR706" s="121"/>
      <c r="MUS706" s="121"/>
      <c r="MUT706" s="121"/>
      <c r="MUU706" s="121"/>
      <c r="MUV706" s="121"/>
      <c r="MUW706" s="121"/>
      <c r="MUX706" s="121"/>
      <c r="MUY706" s="121"/>
      <c r="MUZ706" s="121"/>
      <c r="MVA706" s="121"/>
      <c r="MVB706" s="121"/>
      <c r="MVC706" s="121"/>
      <c r="MVD706" s="121"/>
      <c r="MVE706" s="121"/>
      <c r="MVF706" s="121"/>
      <c r="MVG706" s="121"/>
      <c r="MVH706" s="121"/>
      <c r="MVI706" s="121"/>
      <c r="MVJ706" s="121"/>
      <c r="MVK706" s="121"/>
      <c r="MVL706" s="121"/>
      <c r="MVM706" s="121"/>
      <c r="MVN706" s="121"/>
      <c r="MVO706" s="121"/>
      <c r="MVP706" s="121"/>
      <c r="MVQ706" s="121"/>
      <c r="MVR706" s="121"/>
      <c r="MVS706" s="121"/>
      <c r="MVT706" s="121"/>
      <c r="MVU706" s="121"/>
      <c r="MVV706" s="121"/>
      <c r="MVW706" s="121"/>
      <c r="MVX706" s="121"/>
      <c r="MVY706" s="121"/>
      <c r="MVZ706" s="121"/>
      <c r="MWA706" s="121"/>
      <c r="MWB706" s="121"/>
      <c r="MWC706" s="121"/>
      <c r="MWD706" s="121"/>
      <c r="MWE706" s="121"/>
      <c r="MWF706" s="121"/>
      <c r="MWG706" s="121"/>
      <c r="MWH706" s="121"/>
      <c r="MWI706" s="121"/>
      <c r="MWJ706" s="121"/>
      <c r="MWK706" s="121"/>
      <c r="MWL706" s="121"/>
      <c r="MWM706" s="121"/>
      <c r="MWN706" s="121"/>
      <c r="MWO706" s="121"/>
      <c r="MWP706" s="121"/>
      <c r="MWQ706" s="121"/>
      <c r="MWR706" s="121"/>
      <c r="MWS706" s="121"/>
      <c r="MWT706" s="121"/>
      <c r="MWU706" s="121"/>
      <c r="MWV706" s="121"/>
      <c r="MWW706" s="121"/>
      <c r="MWX706" s="121"/>
      <c r="MWY706" s="121"/>
      <c r="MWZ706" s="121"/>
      <c r="MXA706" s="121"/>
      <c r="MXB706" s="121"/>
      <c r="MXC706" s="121"/>
      <c r="MXD706" s="121"/>
      <c r="MXE706" s="121"/>
      <c r="MXF706" s="121"/>
      <c r="MXG706" s="121"/>
      <c r="MXH706" s="121"/>
      <c r="MXI706" s="121"/>
      <c r="MXJ706" s="121"/>
      <c r="MXK706" s="121"/>
      <c r="MXL706" s="121"/>
      <c r="MXM706" s="121"/>
      <c r="MXN706" s="121"/>
      <c r="MXO706" s="121"/>
      <c r="MXP706" s="121"/>
      <c r="MXQ706" s="121"/>
      <c r="MXR706" s="121"/>
      <c r="MXS706" s="121"/>
      <c r="MXT706" s="121"/>
      <c r="MXU706" s="121"/>
      <c r="MXV706" s="121"/>
      <c r="MXW706" s="121"/>
      <c r="MXX706" s="121"/>
      <c r="MXY706" s="121"/>
      <c r="MXZ706" s="121"/>
      <c r="MYA706" s="121"/>
      <c r="MYB706" s="121"/>
      <c r="MYC706" s="121"/>
      <c r="MYD706" s="121"/>
      <c r="MYE706" s="121"/>
      <c r="MYF706" s="121"/>
      <c r="MYG706" s="121"/>
      <c r="MYH706" s="121"/>
      <c r="MYI706" s="121"/>
      <c r="MYJ706" s="121"/>
      <c r="MYK706" s="121"/>
      <c r="MYL706" s="121"/>
      <c r="MYM706" s="121"/>
      <c r="MYN706" s="121"/>
      <c r="MYO706" s="121"/>
      <c r="MYP706" s="121"/>
      <c r="MYQ706" s="121"/>
      <c r="MYR706" s="121"/>
      <c r="MYS706" s="121"/>
      <c r="MYT706" s="121"/>
      <c r="MYU706" s="121"/>
      <c r="MYV706" s="121"/>
      <c r="MYW706" s="121"/>
      <c r="MYX706" s="121"/>
      <c r="MYY706" s="121"/>
      <c r="MYZ706" s="121"/>
      <c r="MZA706" s="121"/>
      <c r="MZB706" s="121"/>
      <c r="MZC706" s="121"/>
      <c r="MZD706" s="121"/>
      <c r="MZE706" s="121"/>
      <c r="MZF706" s="121"/>
      <c r="MZG706" s="121"/>
      <c r="MZH706" s="121"/>
      <c r="MZI706" s="121"/>
      <c r="MZJ706" s="121"/>
      <c r="MZK706" s="121"/>
      <c r="MZL706" s="121"/>
      <c r="MZM706" s="121"/>
      <c r="MZN706" s="121"/>
      <c r="MZO706" s="121"/>
      <c r="MZP706" s="121"/>
      <c r="MZQ706" s="121"/>
      <c r="MZR706" s="121"/>
      <c r="MZS706" s="121"/>
      <c r="MZT706" s="121"/>
      <c r="MZU706" s="121"/>
      <c r="MZV706" s="121"/>
      <c r="MZW706" s="121"/>
      <c r="MZX706" s="121"/>
      <c r="MZY706" s="121"/>
      <c r="MZZ706" s="121"/>
      <c r="NAA706" s="121"/>
      <c r="NAB706" s="121"/>
      <c r="NAC706" s="121"/>
      <c r="NAD706" s="121"/>
      <c r="NAE706" s="121"/>
      <c r="NAF706" s="121"/>
      <c r="NAG706" s="121"/>
      <c r="NAH706" s="121"/>
      <c r="NAI706" s="121"/>
      <c r="NAJ706" s="121"/>
      <c r="NAK706" s="121"/>
      <c r="NAL706" s="121"/>
      <c r="NAM706" s="121"/>
      <c r="NAN706" s="121"/>
      <c r="NAO706" s="121"/>
      <c r="NAP706" s="121"/>
      <c r="NAQ706" s="121"/>
      <c r="NAR706" s="121"/>
      <c r="NAS706" s="121"/>
      <c r="NAT706" s="121"/>
      <c r="NAU706" s="121"/>
      <c r="NAV706" s="121"/>
      <c r="NAW706" s="121"/>
      <c r="NAX706" s="121"/>
      <c r="NAY706" s="121"/>
      <c r="NAZ706" s="121"/>
      <c r="NBA706" s="121"/>
      <c r="NBB706" s="121"/>
      <c r="NBC706" s="121"/>
      <c r="NBD706" s="121"/>
      <c r="NBE706" s="121"/>
      <c r="NBF706" s="121"/>
      <c r="NBG706" s="121"/>
      <c r="NBH706" s="121"/>
      <c r="NBI706" s="121"/>
      <c r="NBJ706" s="121"/>
      <c r="NBK706" s="121"/>
      <c r="NBL706" s="121"/>
      <c r="NBM706" s="121"/>
      <c r="NBN706" s="121"/>
      <c r="NBO706" s="121"/>
      <c r="NBP706" s="121"/>
      <c r="NBQ706" s="121"/>
      <c r="NBR706" s="121"/>
      <c r="NBS706" s="121"/>
      <c r="NBT706" s="121"/>
      <c r="NBU706" s="121"/>
      <c r="NBV706" s="121"/>
      <c r="NBW706" s="121"/>
      <c r="NBX706" s="121"/>
      <c r="NBY706" s="121"/>
      <c r="NBZ706" s="121"/>
      <c r="NCA706" s="121"/>
      <c r="NCB706" s="121"/>
      <c r="NCC706" s="121"/>
      <c r="NCD706" s="121"/>
      <c r="NCE706" s="121"/>
      <c r="NCF706" s="121"/>
      <c r="NCG706" s="121"/>
      <c r="NCH706" s="121"/>
      <c r="NCI706" s="121"/>
      <c r="NCJ706" s="121"/>
      <c r="NCK706" s="121"/>
      <c r="NCL706" s="121"/>
      <c r="NCM706" s="121"/>
      <c r="NCN706" s="121"/>
      <c r="NCO706" s="121"/>
      <c r="NCP706" s="121"/>
      <c r="NCQ706" s="121"/>
      <c r="NCR706" s="121"/>
      <c r="NCS706" s="121"/>
      <c r="NCT706" s="121"/>
      <c r="NCU706" s="121"/>
      <c r="NCV706" s="121"/>
      <c r="NCW706" s="121"/>
      <c r="NCX706" s="121"/>
      <c r="NCY706" s="121"/>
      <c r="NCZ706" s="121"/>
      <c r="NDA706" s="121"/>
      <c r="NDB706" s="121"/>
      <c r="NDC706" s="121"/>
      <c r="NDD706" s="121"/>
      <c r="NDE706" s="121"/>
      <c r="NDF706" s="121"/>
      <c r="NDG706" s="121"/>
      <c r="NDH706" s="121"/>
      <c r="NDI706" s="121"/>
      <c r="NDJ706" s="121"/>
      <c r="NDK706" s="121"/>
      <c r="NDL706" s="121"/>
      <c r="NDM706" s="121"/>
      <c r="NDN706" s="121"/>
      <c r="NDO706" s="121"/>
      <c r="NDP706" s="121"/>
      <c r="NDQ706" s="121"/>
      <c r="NDR706" s="121"/>
      <c r="NDS706" s="121"/>
      <c r="NDT706" s="121"/>
      <c r="NDU706" s="121"/>
      <c r="NDV706" s="121"/>
      <c r="NDW706" s="121"/>
      <c r="NDX706" s="121"/>
      <c r="NDY706" s="121"/>
      <c r="NDZ706" s="121"/>
      <c r="NEA706" s="121"/>
      <c r="NEB706" s="121"/>
      <c r="NEC706" s="121"/>
      <c r="NED706" s="121"/>
      <c r="NEE706" s="121"/>
      <c r="NEF706" s="121"/>
      <c r="NEG706" s="121"/>
      <c r="NEH706" s="121"/>
      <c r="NEI706" s="121"/>
      <c r="NEJ706" s="121"/>
      <c r="NEK706" s="121"/>
      <c r="NEL706" s="121"/>
      <c r="NEM706" s="121"/>
      <c r="NEN706" s="121"/>
      <c r="NEO706" s="121"/>
      <c r="NEP706" s="121"/>
      <c r="NEQ706" s="121"/>
      <c r="NER706" s="121"/>
      <c r="NES706" s="121"/>
      <c r="NET706" s="121"/>
      <c r="NEU706" s="121"/>
      <c r="NEV706" s="121"/>
      <c r="NEW706" s="121"/>
      <c r="NEX706" s="121"/>
      <c r="NEY706" s="121"/>
      <c r="NEZ706" s="121"/>
      <c r="NFA706" s="121"/>
      <c r="NFB706" s="121"/>
      <c r="NFC706" s="121"/>
      <c r="NFD706" s="121"/>
      <c r="NFE706" s="121"/>
      <c r="NFF706" s="121"/>
      <c r="NFG706" s="121"/>
      <c r="NFH706" s="121"/>
      <c r="NFI706" s="121"/>
      <c r="NFJ706" s="121"/>
      <c r="NFK706" s="121"/>
      <c r="NFL706" s="121"/>
      <c r="NFM706" s="121"/>
      <c r="NFN706" s="121"/>
      <c r="NFO706" s="121"/>
      <c r="NFP706" s="121"/>
      <c r="NFQ706" s="121"/>
      <c r="NFR706" s="121"/>
      <c r="NFS706" s="121"/>
      <c r="NFT706" s="121"/>
      <c r="NFU706" s="121"/>
      <c r="NFV706" s="121"/>
      <c r="NFW706" s="121"/>
      <c r="NFX706" s="121"/>
      <c r="NFY706" s="121"/>
      <c r="NFZ706" s="121"/>
      <c r="NGA706" s="121"/>
      <c r="NGB706" s="121"/>
      <c r="NGC706" s="121"/>
      <c r="NGD706" s="121"/>
      <c r="NGE706" s="121"/>
      <c r="NGF706" s="121"/>
      <c r="NGG706" s="121"/>
      <c r="NGH706" s="121"/>
      <c r="NGI706" s="121"/>
      <c r="NGJ706" s="121"/>
      <c r="NGK706" s="121"/>
      <c r="NGL706" s="121"/>
      <c r="NGM706" s="121"/>
      <c r="NGN706" s="121"/>
      <c r="NGO706" s="121"/>
      <c r="NGP706" s="121"/>
      <c r="NGQ706" s="121"/>
      <c r="NGR706" s="121"/>
      <c r="NGS706" s="121"/>
      <c r="NGT706" s="121"/>
      <c r="NGU706" s="121"/>
      <c r="NGV706" s="121"/>
      <c r="NGW706" s="121"/>
      <c r="NGX706" s="121"/>
      <c r="NGY706" s="121"/>
      <c r="NGZ706" s="121"/>
      <c r="NHA706" s="121"/>
      <c r="NHB706" s="121"/>
      <c r="NHC706" s="121"/>
      <c r="NHD706" s="121"/>
      <c r="NHE706" s="121"/>
      <c r="NHF706" s="121"/>
      <c r="NHG706" s="121"/>
      <c r="NHH706" s="121"/>
      <c r="NHI706" s="121"/>
      <c r="NHJ706" s="121"/>
      <c r="NHK706" s="121"/>
      <c r="NHL706" s="121"/>
      <c r="NHM706" s="121"/>
      <c r="NHN706" s="121"/>
      <c r="NHO706" s="121"/>
      <c r="NHP706" s="121"/>
      <c r="NHQ706" s="121"/>
      <c r="NHR706" s="121"/>
      <c r="NHS706" s="121"/>
      <c r="NHT706" s="121"/>
      <c r="NHU706" s="121"/>
      <c r="NHV706" s="121"/>
      <c r="NHW706" s="121"/>
      <c r="NHX706" s="121"/>
      <c r="NHY706" s="121"/>
      <c r="NHZ706" s="121"/>
      <c r="NIA706" s="121"/>
      <c r="NIB706" s="121"/>
      <c r="NIC706" s="121"/>
      <c r="NID706" s="121"/>
      <c r="NIE706" s="121"/>
      <c r="NIF706" s="121"/>
      <c r="NIG706" s="121"/>
      <c r="NIH706" s="121"/>
      <c r="NII706" s="121"/>
      <c r="NIJ706" s="121"/>
      <c r="NIK706" s="121"/>
      <c r="NIL706" s="121"/>
      <c r="NIM706" s="121"/>
      <c r="NIN706" s="121"/>
      <c r="NIO706" s="121"/>
      <c r="NIP706" s="121"/>
      <c r="NIQ706" s="121"/>
      <c r="NIR706" s="121"/>
      <c r="NIS706" s="121"/>
      <c r="NIT706" s="121"/>
      <c r="NIU706" s="121"/>
      <c r="NIV706" s="121"/>
      <c r="NIW706" s="121"/>
      <c r="NIX706" s="121"/>
      <c r="NIY706" s="121"/>
      <c r="NIZ706" s="121"/>
      <c r="NJA706" s="121"/>
      <c r="NJB706" s="121"/>
      <c r="NJC706" s="121"/>
      <c r="NJD706" s="121"/>
      <c r="NJE706" s="121"/>
      <c r="NJF706" s="121"/>
      <c r="NJG706" s="121"/>
      <c r="NJH706" s="121"/>
      <c r="NJI706" s="121"/>
      <c r="NJJ706" s="121"/>
      <c r="NJK706" s="121"/>
      <c r="NJL706" s="121"/>
      <c r="NJM706" s="121"/>
      <c r="NJN706" s="121"/>
      <c r="NJO706" s="121"/>
      <c r="NJP706" s="121"/>
      <c r="NJQ706" s="121"/>
      <c r="NJR706" s="121"/>
      <c r="NJS706" s="121"/>
      <c r="NJT706" s="121"/>
      <c r="NJU706" s="121"/>
      <c r="NJV706" s="121"/>
      <c r="NJW706" s="121"/>
      <c r="NJX706" s="121"/>
      <c r="NJY706" s="121"/>
      <c r="NJZ706" s="121"/>
      <c r="NKA706" s="121"/>
      <c r="NKB706" s="121"/>
      <c r="NKC706" s="121"/>
      <c r="NKD706" s="121"/>
      <c r="NKE706" s="121"/>
      <c r="NKF706" s="121"/>
      <c r="NKG706" s="121"/>
      <c r="NKH706" s="121"/>
      <c r="NKI706" s="121"/>
      <c r="NKJ706" s="121"/>
      <c r="NKK706" s="121"/>
      <c r="NKL706" s="121"/>
      <c r="NKM706" s="121"/>
      <c r="NKN706" s="121"/>
      <c r="NKO706" s="121"/>
      <c r="NKP706" s="121"/>
      <c r="NKQ706" s="121"/>
      <c r="NKR706" s="121"/>
      <c r="NKS706" s="121"/>
      <c r="NKT706" s="121"/>
      <c r="NKU706" s="121"/>
      <c r="NKV706" s="121"/>
      <c r="NKW706" s="121"/>
      <c r="NKX706" s="121"/>
      <c r="NKY706" s="121"/>
      <c r="NKZ706" s="121"/>
      <c r="NLA706" s="121"/>
      <c r="NLB706" s="121"/>
      <c r="NLC706" s="121"/>
      <c r="NLD706" s="121"/>
      <c r="NLE706" s="121"/>
      <c r="NLF706" s="121"/>
      <c r="NLG706" s="121"/>
      <c r="NLH706" s="121"/>
      <c r="NLI706" s="121"/>
      <c r="NLJ706" s="121"/>
      <c r="NLK706" s="121"/>
      <c r="NLL706" s="121"/>
      <c r="NLM706" s="121"/>
      <c r="NLN706" s="121"/>
      <c r="NLO706" s="121"/>
      <c r="NLP706" s="121"/>
      <c r="NLQ706" s="121"/>
      <c r="NLR706" s="121"/>
      <c r="NLS706" s="121"/>
      <c r="NLT706" s="121"/>
      <c r="NLU706" s="121"/>
      <c r="NLV706" s="121"/>
      <c r="NLW706" s="121"/>
      <c r="NLX706" s="121"/>
      <c r="NLY706" s="121"/>
      <c r="NLZ706" s="121"/>
      <c r="NMA706" s="121"/>
      <c r="NMB706" s="121"/>
      <c r="NMC706" s="121"/>
      <c r="NMD706" s="121"/>
      <c r="NME706" s="121"/>
      <c r="NMF706" s="121"/>
      <c r="NMG706" s="121"/>
      <c r="NMH706" s="121"/>
      <c r="NMI706" s="121"/>
      <c r="NMJ706" s="121"/>
      <c r="NMK706" s="121"/>
      <c r="NML706" s="121"/>
      <c r="NMM706" s="121"/>
      <c r="NMN706" s="121"/>
      <c r="NMO706" s="121"/>
      <c r="NMP706" s="121"/>
      <c r="NMQ706" s="121"/>
      <c r="NMR706" s="121"/>
      <c r="NMS706" s="121"/>
      <c r="NMT706" s="121"/>
      <c r="NMU706" s="121"/>
      <c r="NMV706" s="121"/>
      <c r="NMW706" s="121"/>
      <c r="NMX706" s="121"/>
      <c r="NMY706" s="121"/>
      <c r="NMZ706" s="121"/>
      <c r="NNA706" s="121"/>
      <c r="NNB706" s="121"/>
      <c r="NNC706" s="121"/>
      <c r="NND706" s="121"/>
      <c r="NNE706" s="121"/>
      <c r="NNF706" s="121"/>
      <c r="NNG706" s="121"/>
      <c r="NNH706" s="121"/>
      <c r="NNI706" s="121"/>
      <c r="NNJ706" s="121"/>
      <c r="NNK706" s="121"/>
      <c r="NNL706" s="121"/>
      <c r="NNM706" s="121"/>
      <c r="NNN706" s="121"/>
      <c r="NNO706" s="121"/>
      <c r="NNP706" s="121"/>
      <c r="NNQ706" s="121"/>
      <c r="NNR706" s="121"/>
      <c r="NNS706" s="121"/>
      <c r="NNT706" s="121"/>
      <c r="NNU706" s="121"/>
      <c r="NNV706" s="121"/>
      <c r="NNW706" s="121"/>
      <c r="NNX706" s="121"/>
      <c r="NNY706" s="121"/>
      <c r="NNZ706" s="121"/>
      <c r="NOA706" s="121"/>
      <c r="NOB706" s="121"/>
      <c r="NOC706" s="121"/>
      <c r="NOD706" s="121"/>
      <c r="NOE706" s="121"/>
      <c r="NOF706" s="121"/>
      <c r="NOG706" s="121"/>
      <c r="NOH706" s="121"/>
      <c r="NOI706" s="121"/>
      <c r="NOJ706" s="121"/>
      <c r="NOK706" s="121"/>
      <c r="NOL706" s="121"/>
      <c r="NOM706" s="121"/>
      <c r="NON706" s="121"/>
      <c r="NOO706" s="121"/>
      <c r="NOP706" s="121"/>
      <c r="NOQ706" s="121"/>
      <c r="NOR706" s="121"/>
      <c r="NOS706" s="121"/>
      <c r="NOT706" s="121"/>
      <c r="NOU706" s="121"/>
      <c r="NOV706" s="121"/>
      <c r="NOW706" s="121"/>
      <c r="NOX706" s="121"/>
      <c r="NOY706" s="121"/>
      <c r="NOZ706" s="121"/>
      <c r="NPA706" s="121"/>
      <c r="NPB706" s="121"/>
      <c r="NPC706" s="121"/>
      <c r="NPD706" s="121"/>
      <c r="NPE706" s="121"/>
      <c r="NPF706" s="121"/>
      <c r="NPG706" s="121"/>
      <c r="NPH706" s="121"/>
      <c r="NPI706" s="121"/>
      <c r="NPJ706" s="121"/>
      <c r="NPK706" s="121"/>
      <c r="NPL706" s="121"/>
      <c r="NPM706" s="121"/>
      <c r="NPN706" s="121"/>
      <c r="NPO706" s="121"/>
      <c r="NPP706" s="121"/>
      <c r="NPQ706" s="121"/>
      <c r="NPR706" s="121"/>
      <c r="NPS706" s="121"/>
      <c r="NPT706" s="121"/>
      <c r="NPU706" s="121"/>
      <c r="NPV706" s="121"/>
      <c r="NPW706" s="121"/>
      <c r="NPX706" s="121"/>
      <c r="NPY706" s="121"/>
      <c r="NPZ706" s="121"/>
      <c r="NQA706" s="121"/>
      <c r="NQB706" s="121"/>
      <c r="NQC706" s="121"/>
      <c r="NQD706" s="121"/>
      <c r="NQE706" s="121"/>
      <c r="NQF706" s="121"/>
      <c r="NQG706" s="121"/>
      <c r="NQH706" s="121"/>
      <c r="NQI706" s="121"/>
      <c r="NQJ706" s="121"/>
      <c r="NQK706" s="121"/>
      <c r="NQL706" s="121"/>
      <c r="NQM706" s="121"/>
      <c r="NQN706" s="121"/>
      <c r="NQO706" s="121"/>
      <c r="NQP706" s="121"/>
      <c r="NQQ706" s="121"/>
      <c r="NQR706" s="121"/>
      <c r="NQS706" s="121"/>
      <c r="NQT706" s="121"/>
      <c r="NQU706" s="121"/>
      <c r="NQV706" s="121"/>
      <c r="NQW706" s="121"/>
      <c r="NQX706" s="121"/>
      <c r="NQY706" s="121"/>
      <c r="NQZ706" s="121"/>
      <c r="NRA706" s="121"/>
      <c r="NRB706" s="121"/>
      <c r="NRC706" s="121"/>
      <c r="NRD706" s="121"/>
      <c r="NRE706" s="121"/>
      <c r="NRF706" s="121"/>
      <c r="NRG706" s="121"/>
      <c r="NRH706" s="121"/>
      <c r="NRI706" s="121"/>
      <c r="NRJ706" s="121"/>
      <c r="NRK706" s="121"/>
      <c r="NRL706" s="121"/>
      <c r="NRM706" s="121"/>
      <c r="NRN706" s="121"/>
      <c r="NRO706" s="121"/>
      <c r="NRP706" s="121"/>
      <c r="NRQ706" s="121"/>
      <c r="NRR706" s="121"/>
      <c r="NRS706" s="121"/>
      <c r="NRT706" s="121"/>
      <c r="NRU706" s="121"/>
      <c r="NRV706" s="121"/>
      <c r="NRW706" s="121"/>
      <c r="NRX706" s="121"/>
      <c r="NRY706" s="121"/>
      <c r="NRZ706" s="121"/>
      <c r="NSA706" s="121"/>
      <c r="NSB706" s="121"/>
      <c r="NSC706" s="121"/>
      <c r="NSD706" s="121"/>
      <c r="NSE706" s="121"/>
      <c r="NSF706" s="121"/>
      <c r="NSG706" s="121"/>
      <c r="NSH706" s="121"/>
      <c r="NSI706" s="121"/>
      <c r="NSJ706" s="121"/>
      <c r="NSK706" s="121"/>
      <c r="NSL706" s="121"/>
      <c r="NSM706" s="121"/>
      <c r="NSN706" s="121"/>
      <c r="NSO706" s="121"/>
      <c r="NSP706" s="121"/>
      <c r="NSQ706" s="121"/>
      <c r="NSR706" s="121"/>
      <c r="NSS706" s="121"/>
      <c r="NST706" s="121"/>
      <c r="NSU706" s="121"/>
      <c r="NSV706" s="121"/>
      <c r="NSW706" s="121"/>
      <c r="NSX706" s="121"/>
      <c r="NSY706" s="121"/>
      <c r="NSZ706" s="121"/>
      <c r="NTA706" s="121"/>
      <c r="NTB706" s="121"/>
      <c r="NTC706" s="121"/>
      <c r="NTD706" s="121"/>
      <c r="NTE706" s="121"/>
      <c r="NTF706" s="121"/>
      <c r="NTG706" s="121"/>
      <c r="NTH706" s="121"/>
      <c r="NTI706" s="121"/>
      <c r="NTJ706" s="121"/>
      <c r="NTK706" s="121"/>
      <c r="NTL706" s="121"/>
      <c r="NTM706" s="121"/>
      <c r="NTN706" s="121"/>
      <c r="NTO706" s="121"/>
      <c r="NTP706" s="121"/>
      <c r="NTQ706" s="121"/>
      <c r="NTR706" s="121"/>
      <c r="NTS706" s="121"/>
      <c r="NTT706" s="121"/>
      <c r="NTU706" s="121"/>
      <c r="NTV706" s="121"/>
      <c r="NTW706" s="121"/>
      <c r="NTX706" s="121"/>
      <c r="NTY706" s="121"/>
      <c r="NTZ706" s="121"/>
      <c r="NUA706" s="121"/>
      <c r="NUB706" s="121"/>
      <c r="NUC706" s="121"/>
      <c r="NUD706" s="121"/>
      <c r="NUE706" s="121"/>
      <c r="NUF706" s="121"/>
      <c r="NUG706" s="121"/>
      <c r="NUH706" s="121"/>
      <c r="NUI706" s="121"/>
      <c r="NUJ706" s="121"/>
      <c r="NUK706" s="121"/>
      <c r="NUL706" s="121"/>
      <c r="NUM706" s="121"/>
      <c r="NUN706" s="121"/>
      <c r="NUO706" s="121"/>
      <c r="NUP706" s="121"/>
      <c r="NUQ706" s="121"/>
      <c r="NUR706" s="121"/>
      <c r="NUS706" s="121"/>
      <c r="NUT706" s="121"/>
      <c r="NUU706" s="121"/>
      <c r="NUV706" s="121"/>
      <c r="NUW706" s="121"/>
      <c r="NUX706" s="121"/>
      <c r="NUY706" s="121"/>
      <c r="NUZ706" s="121"/>
      <c r="NVA706" s="121"/>
      <c r="NVB706" s="121"/>
      <c r="NVC706" s="121"/>
      <c r="NVD706" s="121"/>
      <c r="NVE706" s="121"/>
      <c r="NVF706" s="121"/>
      <c r="NVG706" s="121"/>
      <c r="NVH706" s="121"/>
      <c r="NVI706" s="121"/>
      <c r="NVJ706" s="121"/>
      <c r="NVK706" s="121"/>
      <c r="NVL706" s="121"/>
      <c r="NVM706" s="121"/>
      <c r="NVN706" s="121"/>
      <c r="NVO706" s="121"/>
      <c r="NVP706" s="121"/>
      <c r="NVQ706" s="121"/>
      <c r="NVR706" s="121"/>
      <c r="NVS706" s="121"/>
      <c r="NVT706" s="121"/>
      <c r="NVU706" s="121"/>
      <c r="NVV706" s="121"/>
      <c r="NVW706" s="121"/>
      <c r="NVX706" s="121"/>
      <c r="NVY706" s="121"/>
      <c r="NVZ706" s="121"/>
      <c r="NWA706" s="121"/>
      <c r="NWB706" s="121"/>
      <c r="NWC706" s="121"/>
      <c r="NWD706" s="121"/>
      <c r="NWE706" s="121"/>
      <c r="NWF706" s="121"/>
      <c r="NWG706" s="121"/>
      <c r="NWH706" s="121"/>
      <c r="NWI706" s="121"/>
      <c r="NWJ706" s="121"/>
      <c r="NWK706" s="121"/>
      <c r="NWL706" s="121"/>
      <c r="NWM706" s="121"/>
      <c r="NWN706" s="121"/>
      <c r="NWO706" s="121"/>
      <c r="NWP706" s="121"/>
      <c r="NWQ706" s="121"/>
      <c r="NWR706" s="121"/>
      <c r="NWS706" s="121"/>
      <c r="NWT706" s="121"/>
      <c r="NWU706" s="121"/>
      <c r="NWV706" s="121"/>
      <c r="NWW706" s="121"/>
      <c r="NWX706" s="121"/>
      <c r="NWY706" s="121"/>
      <c r="NWZ706" s="121"/>
      <c r="NXA706" s="121"/>
      <c r="NXB706" s="121"/>
      <c r="NXC706" s="121"/>
      <c r="NXD706" s="121"/>
      <c r="NXE706" s="121"/>
      <c r="NXF706" s="121"/>
      <c r="NXG706" s="121"/>
      <c r="NXH706" s="121"/>
      <c r="NXI706" s="121"/>
      <c r="NXJ706" s="121"/>
      <c r="NXK706" s="121"/>
      <c r="NXL706" s="121"/>
      <c r="NXM706" s="121"/>
      <c r="NXN706" s="121"/>
      <c r="NXO706" s="121"/>
      <c r="NXP706" s="121"/>
      <c r="NXQ706" s="121"/>
      <c r="NXR706" s="121"/>
      <c r="NXS706" s="121"/>
      <c r="NXT706" s="121"/>
      <c r="NXU706" s="121"/>
      <c r="NXV706" s="121"/>
      <c r="NXW706" s="121"/>
      <c r="NXX706" s="121"/>
      <c r="NXY706" s="121"/>
      <c r="NXZ706" s="121"/>
      <c r="NYA706" s="121"/>
      <c r="NYB706" s="121"/>
      <c r="NYC706" s="121"/>
      <c r="NYD706" s="121"/>
      <c r="NYE706" s="121"/>
      <c r="NYF706" s="121"/>
      <c r="NYG706" s="121"/>
      <c r="NYH706" s="121"/>
      <c r="NYI706" s="121"/>
      <c r="NYJ706" s="121"/>
      <c r="NYK706" s="121"/>
      <c r="NYL706" s="121"/>
      <c r="NYM706" s="121"/>
      <c r="NYN706" s="121"/>
      <c r="NYO706" s="121"/>
      <c r="NYP706" s="121"/>
      <c r="NYQ706" s="121"/>
      <c r="NYR706" s="121"/>
      <c r="NYS706" s="121"/>
      <c r="NYT706" s="121"/>
      <c r="NYU706" s="121"/>
      <c r="NYV706" s="121"/>
      <c r="NYW706" s="121"/>
      <c r="NYX706" s="121"/>
      <c r="NYY706" s="121"/>
      <c r="NYZ706" s="121"/>
      <c r="NZA706" s="121"/>
      <c r="NZB706" s="121"/>
      <c r="NZC706" s="121"/>
      <c r="NZD706" s="121"/>
      <c r="NZE706" s="121"/>
      <c r="NZF706" s="121"/>
      <c r="NZG706" s="121"/>
      <c r="NZH706" s="121"/>
      <c r="NZI706" s="121"/>
      <c r="NZJ706" s="121"/>
      <c r="NZK706" s="121"/>
      <c r="NZL706" s="121"/>
      <c r="NZM706" s="121"/>
      <c r="NZN706" s="121"/>
      <c r="NZO706" s="121"/>
      <c r="NZP706" s="121"/>
      <c r="NZQ706" s="121"/>
      <c r="NZR706" s="121"/>
      <c r="NZS706" s="121"/>
      <c r="NZT706" s="121"/>
      <c r="NZU706" s="121"/>
      <c r="NZV706" s="121"/>
      <c r="NZW706" s="121"/>
      <c r="NZX706" s="121"/>
      <c r="NZY706" s="121"/>
      <c r="NZZ706" s="121"/>
      <c r="OAA706" s="121"/>
      <c r="OAB706" s="121"/>
      <c r="OAC706" s="121"/>
      <c r="OAD706" s="121"/>
      <c r="OAE706" s="121"/>
      <c r="OAF706" s="121"/>
      <c r="OAG706" s="121"/>
      <c r="OAH706" s="121"/>
      <c r="OAI706" s="121"/>
      <c r="OAJ706" s="121"/>
      <c r="OAK706" s="121"/>
      <c r="OAL706" s="121"/>
      <c r="OAM706" s="121"/>
      <c r="OAN706" s="121"/>
      <c r="OAO706" s="121"/>
      <c r="OAP706" s="121"/>
      <c r="OAQ706" s="121"/>
      <c r="OAR706" s="121"/>
      <c r="OAS706" s="121"/>
      <c r="OAT706" s="121"/>
      <c r="OAU706" s="121"/>
      <c r="OAV706" s="121"/>
      <c r="OAW706" s="121"/>
      <c r="OAX706" s="121"/>
      <c r="OAY706" s="121"/>
      <c r="OAZ706" s="121"/>
      <c r="OBA706" s="121"/>
      <c r="OBB706" s="121"/>
      <c r="OBC706" s="121"/>
      <c r="OBD706" s="121"/>
      <c r="OBE706" s="121"/>
      <c r="OBF706" s="121"/>
      <c r="OBG706" s="121"/>
      <c r="OBH706" s="121"/>
      <c r="OBI706" s="121"/>
      <c r="OBJ706" s="121"/>
      <c r="OBK706" s="121"/>
      <c r="OBL706" s="121"/>
      <c r="OBM706" s="121"/>
      <c r="OBN706" s="121"/>
      <c r="OBO706" s="121"/>
      <c r="OBP706" s="121"/>
      <c r="OBQ706" s="121"/>
      <c r="OBR706" s="121"/>
      <c r="OBS706" s="121"/>
      <c r="OBT706" s="121"/>
      <c r="OBU706" s="121"/>
      <c r="OBV706" s="121"/>
      <c r="OBW706" s="121"/>
      <c r="OBX706" s="121"/>
      <c r="OBY706" s="121"/>
      <c r="OBZ706" s="121"/>
      <c r="OCA706" s="121"/>
      <c r="OCB706" s="121"/>
      <c r="OCC706" s="121"/>
      <c r="OCD706" s="121"/>
      <c r="OCE706" s="121"/>
      <c r="OCF706" s="121"/>
      <c r="OCG706" s="121"/>
      <c r="OCH706" s="121"/>
      <c r="OCI706" s="121"/>
      <c r="OCJ706" s="121"/>
      <c r="OCK706" s="121"/>
      <c r="OCL706" s="121"/>
      <c r="OCM706" s="121"/>
      <c r="OCN706" s="121"/>
      <c r="OCO706" s="121"/>
      <c r="OCP706" s="121"/>
      <c r="OCQ706" s="121"/>
      <c r="OCR706" s="121"/>
      <c r="OCS706" s="121"/>
      <c r="OCT706" s="121"/>
      <c r="OCU706" s="121"/>
      <c r="OCV706" s="121"/>
      <c r="OCW706" s="121"/>
      <c r="OCX706" s="121"/>
      <c r="OCY706" s="121"/>
      <c r="OCZ706" s="121"/>
      <c r="ODA706" s="121"/>
      <c r="ODB706" s="121"/>
      <c r="ODC706" s="121"/>
      <c r="ODD706" s="121"/>
      <c r="ODE706" s="121"/>
      <c r="ODF706" s="121"/>
      <c r="ODG706" s="121"/>
      <c r="ODH706" s="121"/>
      <c r="ODI706" s="121"/>
      <c r="ODJ706" s="121"/>
      <c r="ODK706" s="121"/>
      <c r="ODL706" s="121"/>
      <c r="ODM706" s="121"/>
      <c r="ODN706" s="121"/>
      <c r="ODO706" s="121"/>
      <c r="ODP706" s="121"/>
      <c r="ODQ706" s="121"/>
      <c r="ODR706" s="121"/>
      <c r="ODS706" s="121"/>
      <c r="ODT706" s="121"/>
      <c r="ODU706" s="121"/>
      <c r="ODV706" s="121"/>
      <c r="ODW706" s="121"/>
      <c r="ODX706" s="121"/>
      <c r="ODY706" s="121"/>
      <c r="ODZ706" s="121"/>
      <c r="OEA706" s="121"/>
      <c r="OEB706" s="121"/>
      <c r="OEC706" s="121"/>
      <c r="OED706" s="121"/>
      <c r="OEE706" s="121"/>
      <c r="OEF706" s="121"/>
      <c r="OEG706" s="121"/>
      <c r="OEH706" s="121"/>
      <c r="OEI706" s="121"/>
      <c r="OEJ706" s="121"/>
      <c r="OEK706" s="121"/>
      <c r="OEL706" s="121"/>
      <c r="OEM706" s="121"/>
      <c r="OEN706" s="121"/>
      <c r="OEO706" s="121"/>
      <c r="OEP706" s="121"/>
      <c r="OEQ706" s="121"/>
      <c r="OER706" s="121"/>
      <c r="OES706" s="121"/>
      <c r="OET706" s="121"/>
      <c r="OEU706" s="121"/>
      <c r="OEV706" s="121"/>
      <c r="OEW706" s="121"/>
      <c r="OEX706" s="121"/>
      <c r="OEY706" s="121"/>
      <c r="OEZ706" s="121"/>
      <c r="OFA706" s="121"/>
      <c r="OFB706" s="121"/>
      <c r="OFC706" s="121"/>
      <c r="OFD706" s="121"/>
      <c r="OFE706" s="121"/>
      <c r="OFF706" s="121"/>
      <c r="OFG706" s="121"/>
      <c r="OFH706" s="121"/>
      <c r="OFI706" s="121"/>
      <c r="OFJ706" s="121"/>
      <c r="OFK706" s="121"/>
      <c r="OFL706" s="121"/>
      <c r="OFM706" s="121"/>
      <c r="OFN706" s="121"/>
      <c r="OFO706" s="121"/>
      <c r="OFP706" s="121"/>
      <c r="OFQ706" s="121"/>
      <c r="OFR706" s="121"/>
      <c r="OFS706" s="121"/>
      <c r="OFT706" s="121"/>
      <c r="OFU706" s="121"/>
      <c r="OFV706" s="121"/>
      <c r="OFW706" s="121"/>
      <c r="OFX706" s="121"/>
      <c r="OFY706" s="121"/>
      <c r="OFZ706" s="121"/>
      <c r="OGA706" s="121"/>
      <c r="OGB706" s="121"/>
      <c r="OGC706" s="121"/>
      <c r="OGD706" s="121"/>
      <c r="OGE706" s="121"/>
      <c r="OGF706" s="121"/>
      <c r="OGG706" s="121"/>
      <c r="OGH706" s="121"/>
      <c r="OGI706" s="121"/>
      <c r="OGJ706" s="121"/>
      <c r="OGK706" s="121"/>
      <c r="OGL706" s="121"/>
      <c r="OGM706" s="121"/>
      <c r="OGN706" s="121"/>
      <c r="OGO706" s="121"/>
      <c r="OGP706" s="121"/>
      <c r="OGQ706" s="121"/>
      <c r="OGR706" s="121"/>
      <c r="OGS706" s="121"/>
      <c r="OGT706" s="121"/>
      <c r="OGU706" s="121"/>
      <c r="OGV706" s="121"/>
      <c r="OGW706" s="121"/>
      <c r="OGX706" s="121"/>
      <c r="OGY706" s="121"/>
      <c r="OGZ706" s="121"/>
      <c r="OHA706" s="121"/>
      <c r="OHB706" s="121"/>
      <c r="OHC706" s="121"/>
      <c r="OHD706" s="121"/>
      <c r="OHE706" s="121"/>
      <c r="OHF706" s="121"/>
      <c r="OHG706" s="121"/>
      <c r="OHH706" s="121"/>
      <c r="OHI706" s="121"/>
      <c r="OHJ706" s="121"/>
      <c r="OHK706" s="121"/>
      <c r="OHL706" s="121"/>
      <c r="OHM706" s="121"/>
      <c r="OHN706" s="121"/>
      <c r="OHO706" s="121"/>
      <c r="OHP706" s="121"/>
      <c r="OHQ706" s="121"/>
      <c r="OHR706" s="121"/>
      <c r="OHS706" s="121"/>
      <c r="OHT706" s="121"/>
      <c r="OHU706" s="121"/>
      <c r="OHV706" s="121"/>
      <c r="OHW706" s="121"/>
      <c r="OHX706" s="121"/>
      <c r="OHY706" s="121"/>
      <c r="OHZ706" s="121"/>
      <c r="OIA706" s="121"/>
      <c r="OIB706" s="121"/>
      <c r="OIC706" s="121"/>
      <c r="OID706" s="121"/>
      <c r="OIE706" s="121"/>
      <c r="OIF706" s="121"/>
      <c r="OIG706" s="121"/>
      <c r="OIH706" s="121"/>
      <c r="OII706" s="121"/>
      <c r="OIJ706" s="121"/>
      <c r="OIK706" s="121"/>
      <c r="OIL706" s="121"/>
      <c r="OIM706" s="121"/>
      <c r="OIN706" s="121"/>
      <c r="OIO706" s="121"/>
      <c r="OIP706" s="121"/>
      <c r="OIQ706" s="121"/>
      <c r="OIR706" s="121"/>
      <c r="OIS706" s="121"/>
      <c r="OIT706" s="121"/>
      <c r="OIU706" s="121"/>
      <c r="OIV706" s="121"/>
      <c r="OIW706" s="121"/>
      <c r="OIX706" s="121"/>
      <c r="OIY706" s="121"/>
      <c r="OIZ706" s="121"/>
      <c r="OJA706" s="121"/>
      <c r="OJB706" s="121"/>
      <c r="OJC706" s="121"/>
      <c r="OJD706" s="121"/>
      <c r="OJE706" s="121"/>
      <c r="OJF706" s="121"/>
      <c r="OJG706" s="121"/>
      <c r="OJH706" s="121"/>
      <c r="OJI706" s="121"/>
      <c r="OJJ706" s="121"/>
      <c r="OJK706" s="121"/>
      <c r="OJL706" s="121"/>
      <c r="OJM706" s="121"/>
      <c r="OJN706" s="121"/>
      <c r="OJO706" s="121"/>
      <c r="OJP706" s="121"/>
      <c r="OJQ706" s="121"/>
      <c r="OJR706" s="121"/>
      <c r="OJS706" s="121"/>
      <c r="OJT706" s="121"/>
      <c r="OJU706" s="121"/>
      <c r="OJV706" s="121"/>
      <c r="OJW706" s="121"/>
      <c r="OJX706" s="121"/>
      <c r="OJY706" s="121"/>
      <c r="OJZ706" s="121"/>
      <c r="OKA706" s="121"/>
      <c r="OKB706" s="121"/>
      <c r="OKC706" s="121"/>
      <c r="OKD706" s="121"/>
      <c r="OKE706" s="121"/>
      <c r="OKF706" s="121"/>
      <c r="OKG706" s="121"/>
      <c r="OKH706" s="121"/>
      <c r="OKI706" s="121"/>
      <c r="OKJ706" s="121"/>
      <c r="OKK706" s="121"/>
      <c r="OKL706" s="121"/>
      <c r="OKM706" s="121"/>
      <c r="OKN706" s="121"/>
      <c r="OKO706" s="121"/>
      <c r="OKP706" s="121"/>
      <c r="OKQ706" s="121"/>
      <c r="OKR706" s="121"/>
      <c r="OKS706" s="121"/>
      <c r="OKT706" s="121"/>
      <c r="OKU706" s="121"/>
      <c r="OKV706" s="121"/>
      <c r="OKW706" s="121"/>
      <c r="OKX706" s="121"/>
      <c r="OKY706" s="121"/>
      <c r="OKZ706" s="121"/>
      <c r="OLA706" s="121"/>
      <c r="OLB706" s="121"/>
      <c r="OLC706" s="121"/>
      <c r="OLD706" s="121"/>
      <c r="OLE706" s="121"/>
      <c r="OLF706" s="121"/>
      <c r="OLG706" s="121"/>
      <c r="OLH706" s="121"/>
      <c r="OLI706" s="121"/>
      <c r="OLJ706" s="121"/>
      <c r="OLK706" s="121"/>
      <c r="OLL706" s="121"/>
      <c r="OLM706" s="121"/>
      <c r="OLN706" s="121"/>
      <c r="OLO706" s="121"/>
      <c r="OLP706" s="121"/>
      <c r="OLQ706" s="121"/>
      <c r="OLR706" s="121"/>
      <c r="OLS706" s="121"/>
      <c r="OLT706" s="121"/>
      <c r="OLU706" s="121"/>
      <c r="OLV706" s="121"/>
      <c r="OLW706" s="121"/>
      <c r="OLX706" s="121"/>
      <c r="OLY706" s="121"/>
      <c r="OLZ706" s="121"/>
      <c r="OMA706" s="121"/>
      <c r="OMB706" s="121"/>
      <c r="OMC706" s="121"/>
      <c r="OMD706" s="121"/>
      <c r="OME706" s="121"/>
      <c r="OMF706" s="121"/>
      <c r="OMG706" s="121"/>
      <c r="OMH706" s="121"/>
      <c r="OMI706" s="121"/>
      <c r="OMJ706" s="121"/>
      <c r="OMK706" s="121"/>
      <c r="OML706" s="121"/>
      <c r="OMM706" s="121"/>
      <c r="OMN706" s="121"/>
      <c r="OMO706" s="121"/>
      <c r="OMP706" s="121"/>
      <c r="OMQ706" s="121"/>
      <c r="OMR706" s="121"/>
      <c r="OMS706" s="121"/>
      <c r="OMT706" s="121"/>
      <c r="OMU706" s="121"/>
      <c r="OMV706" s="121"/>
      <c r="OMW706" s="121"/>
      <c r="OMX706" s="121"/>
      <c r="OMY706" s="121"/>
      <c r="OMZ706" s="121"/>
      <c r="ONA706" s="121"/>
      <c r="ONB706" s="121"/>
      <c r="ONC706" s="121"/>
      <c r="OND706" s="121"/>
      <c r="ONE706" s="121"/>
      <c r="ONF706" s="121"/>
      <c r="ONG706" s="121"/>
      <c r="ONH706" s="121"/>
      <c r="ONI706" s="121"/>
      <c r="ONJ706" s="121"/>
      <c r="ONK706" s="121"/>
      <c r="ONL706" s="121"/>
      <c r="ONM706" s="121"/>
      <c r="ONN706" s="121"/>
      <c r="ONO706" s="121"/>
      <c r="ONP706" s="121"/>
      <c r="ONQ706" s="121"/>
      <c r="ONR706" s="121"/>
      <c r="ONS706" s="121"/>
      <c r="ONT706" s="121"/>
      <c r="ONU706" s="121"/>
      <c r="ONV706" s="121"/>
      <c r="ONW706" s="121"/>
      <c r="ONX706" s="121"/>
      <c r="ONY706" s="121"/>
      <c r="ONZ706" s="121"/>
      <c r="OOA706" s="121"/>
      <c r="OOB706" s="121"/>
      <c r="OOC706" s="121"/>
      <c r="OOD706" s="121"/>
      <c r="OOE706" s="121"/>
      <c r="OOF706" s="121"/>
      <c r="OOG706" s="121"/>
      <c r="OOH706" s="121"/>
      <c r="OOI706" s="121"/>
      <c r="OOJ706" s="121"/>
      <c r="OOK706" s="121"/>
      <c r="OOL706" s="121"/>
      <c r="OOM706" s="121"/>
      <c r="OON706" s="121"/>
      <c r="OOO706" s="121"/>
      <c r="OOP706" s="121"/>
      <c r="OOQ706" s="121"/>
      <c r="OOR706" s="121"/>
      <c r="OOS706" s="121"/>
      <c r="OOT706" s="121"/>
      <c r="OOU706" s="121"/>
      <c r="OOV706" s="121"/>
      <c r="OOW706" s="121"/>
      <c r="OOX706" s="121"/>
      <c r="OOY706" s="121"/>
      <c r="OOZ706" s="121"/>
      <c r="OPA706" s="121"/>
      <c r="OPB706" s="121"/>
      <c r="OPC706" s="121"/>
      <c r="OPD706" s="121"/>
      <c r="OPE706" s="121"/>
      <c r="OPF706" s="121"/>
      <c r="OPG706" s="121"/>
      <c r="OPH706" s="121"/>
      <c r="OPI706" s="121"/>
      <c r="OPJ706" s="121"/>
      <c r="OPK706" s="121"/>
      <c r="OPL706" s="121"/>
      <c r="OPM706" s="121"/>
      <c r="OPN706" s="121"/>
      <c r="OPO706" s="121"/>
      <c r="OPP706" s="121"/>
      <c r="OPQ706" s="121"/>
      <c r="OPR706" s="121"/>
      <c r="OPS706" s="121"/>
      <c r="OPT706" s="121"/>
      <c r="OPU706" s="121"/>
      <c r="OPV706" s="121"/>
      <c r="OPW706" s="121"/>
      <c r="OPX706" s="121"/>
      <c r="OPY706" s="121"/>
      <c r="OPZ706" s="121"/>
      <c r="OQA706" s="121"/>
      <c r="OQB706" s="121"/>
      <c r="OQC706" s="121"/>
      <c r="OQD706" s="121"/>
      <c r="OQE706" s="121"/>
      <c r="OQF706" s="121"/>
      <c r="OQG706" s="121"/>
      <c r="OQH706" s="121"/>
      <c r="OQI706" s="121"/>
      <c r="OQJ706" s="121"/>
      <c r="OQK706" s="121"/>
      <c r="OQL706" s="121"/>
      <c r="OQM706" s="121"/>
      <c r="OQN706" s="121"/>
      <c r="OQO706" s="121"/>
      <c r="OQP706" s="121"/>
      <c r="OQQ706" s="121"/>
      <c r="OQR706" s="121"/>
      <c r="OQS706" s="121"/>
      <c r="OQT706" s="121"/>
      <c r="OQU706" s="121"/>
      <c r="OQV706" s="121"/>
      <c r="OQW706" s="121"/>
      <c r="OQX706" s="121"/>
      <c r="OQY706" s="121"/>
      <c r="OQZ706" s="121"/>
      <c r="ORA706" s="121"/>
      <c r="ORB706" s="121"/>
      <c r="ORC706" s="121"/>
      <c r="ORD706" s="121"/>
      <c r="ORE706" s="121"/>
      <c r="ORF706" s="121"/>
      <c r="ORG706" s="121"/>
      <c r="ORH706" s="121"/>
      <c r="ORI706" s="121"/>
      <c r="ORJ706" s="121"/>
      <c r="ORK706" s="121"/>
      <c r="ORL706" s="121"/>
      <c r="ORM706" s="121"/>
      <c r="ORN706" s="121"/>
      <c r="ORO706" s="121"/>
      <c r="ORP706" s="121"/>
      <c r="ORQ706" s="121"/>
      <c r="ORR706" s="121"/>
      <c r="ORS706" s="121"/>
      <c r="ORT706" s="121"/>
      <c r="ORU706" s="121"/>
      <c r="ORV706" s="121"/>
      <c r="ORW706" s="121"/>
      <c r="ORX706" s="121"/>
      <c r="ORY706" s="121"/>
      <c r="ORZ706" s="121"/>
      <c r="OSA706" s="121"/>
      <c r="OSB706" s="121"/>
      <c r="OSC706" s="121"/>
      <c r="OSD706" s="121"/>
      <c r="OSE706" s="121"/>
      <c r="OSF706" s="121"/>
      <c r="OSG706" s="121"/>
      <c r="OSH706" s="121"/>
      <c r="OSI706" s="121"/>
      <c r="OSJ706" s="121"/>
      <c r="OSK706" s="121"/>
      <c r="OSL706" s="121"/>
      <c r="OSM706" s="121"/>
      <c r="OSN706" s="121"/>
      <c r="OSO706" s="121"/>
      <c r="OSP706" s="121"/>
      <c r="OSQ706" s="121"/>
      <c r="OSR706" s="121"/>
      <c r="OSS706" s="121"/>
      <c r="OST706" s="121"/>
      <c r="OSU706" s="121"/>
      <c r="OSV706" s="121"/>
      <c r="OSW706" s="121"/>
      <c r="OSX706" s="121"/>
      <c r="OSY706" s="121"/>
      <c r="OSZ706" s="121"/>
      <c r="OTA706" s="121"/>
      <c r="OTB706" s="121"/>
      <c r="OTC706" s="121"/>
      <c r="OTD706" s="121"/>
      <c r="OTE706" s="121"/>
      <c r="OTF706" s="121"/>
      <c r="OTG706" s="121"/>
      <c r="OTH706" s="121"/>
      <c r="OTI706" s="121"/>
      <c r="OTJ706" s="121"/>
      <c r="OTK706" s="121"/>
      <c r="OTL706" s="121"/>
      <c r="OTM706" s="121"/>
      <c r="OTN706" s="121"/>
      <c r="OTO706" s="121"/>
      <c r="OTP706" s="121"/>
      <c r="OTQ706" s="121"/>
      <c r="OTR706" s="121"/>
      <c r="OTS706" s="121"/>
      <c r="OTT706" s="121"/>
      <c r="OTU706" s="121"/>
      <c r="OTV706" s="121"/>
      <c r="OTW706" s="121"/>
      <c r="OTX706" s="121"/>
      <c r="OTY706" s="121"/>
      <c r="OTZ706" s="121"/>
      <c r="OUA706" s="121"/>
      <c r="OUB706" s="121"/>
      <c r="OUC706" s="121"/>
      <c r="OUD706" s="121"/>
      <c r="OUE706" s="121"/>
      <c r="OUF706" s="121"/>
      <c r="OUG706" s="121"/>
      <c r="OUH706" s="121"/>
      <c r="OUI706" s="121"/>
      <c r="OUJ706" s="121"/>
      <c r="OUK706" s="121"/>
      <c r="OUL706" s="121"/>
      <c r="OUM706" s="121"/>
      <c r="OUN706" s="121"/>
      <c r="OUO706" s="121"/>
      <c r="OUP706" s="121"/>
      <c r="OUQ706" s="121"/>
      <c r="OUR706" s="121"/>
      <c r="OUS706" s="121"/>
      <c r="OUT706" s="121"/>
      <c r="OUU706" s="121"/>
      <c r="OUV706" s="121"/>
      <c r="OUW706" s="121"/>
      <c r="OUX706" s="121"/>
      <c r="OUY706" s="121"/>
      <c r="OUZ706" s="121"/>
      <c r="OVA706" s="121"/>
      <c r="OVB706" s="121"/>
      <c r="OVC706" s="121"/>
      <c r="OVD706" s="121"/>
      <c r="OVE706" s="121"/>
      <c r="OVF706" s="121"/>
      <c r="OVG706" s="121"/>
      <c r="OVH706" s="121"/>
      <c r="OVI706" s="121"/>
      <c r="OVJ706" s="121"/>
      <c r="OVK706" s="121"/>
      <c r="OVL706" s="121"/>
      <c r="OVM706" s="121"/>
      <c r="OVN706" s="121"/>
      <c r="OVO706" s="121"/>
      <c r="OVP706" s="121"/>
      <c r="OVQ706" s="121"/>
      <c r="OVR706" s="121"/>
      <c r="OVS706" s="121"/>
      <c r="OVT706" s="121"/>
      <c r="OVU706" s="121"/>
      <c r="OVV706" s="121"/>
      <c r="OVW706" s="121"/>
      <c r="OVX706" s="121"/>
      <c r="OVY706" s="121"/>
      <c r="OVZ706" s="121"/>
      <c r="OWA706" s="121"/>
      <c r="OWB706" s="121"/>
      <c r="OWC706" s="121"/>
      <c r="OWD706" s="121"/>
      <c r="OWE706" s="121"/>
      <c r="OWF706" s="121"/>
      <c r="OWG706" s="121"/>
      <c r="OWH706" s="121"/>
      <c r="OWI706" s="121"/>
      <c r="OWJ706" s="121"/>
      <c r="OWK706" s="121"/>
      <c r="OWL706" s="121"/>
      <c r="OWM706" s="121"/>
      <c r="OWN706" s="121"/>
      <c r="OWO706" s="121"/>
      <c r="OWP706" s="121"/>
      <c r="OWQ706" s="121"/>
      <c r="OWR706" s="121"/>
      <c r="OWS706" s="121"/>
      <c r="OWT706" s="121"/>
      <c r="OWU706" s="121"/>
      <c r="OWV706" s="121"/>
      <c r="OWW706" s="121"/>
      <c r="OWX706" s="121"/>
      <c r="OWY706" s="121"/>
      <c r="OWZ706" s="121"/>
      <c r="OXA706" s="121"/>
      <c r="OXB706" s="121"/>
      <c r="OXC706" s="121"/>
      <c r="OXD706" s="121"/>
      <c r="OXE706" s="121"/>
      <c r="OXF706" s="121"/>
      <c r="OXG706" s="121"/>
      <c r="OXH706" s="121"/>
      <c r="OXI706" s="121"/>
      <c r="OXJ706" s="121"/>
      <c r="OXK706" s="121"/>
      <c r="OXL706" s="121"/>
      <c r="OXM706" s="121"/>
      <c r="OXN706" s="121"/>
      <c r="OXO706" s="121"/>
      <c r="OXP706" s="121"/>
      <c r="OXQ706" s="121"/>
      <c r="OXR706" s="121"/>
      <c r="OXS706" s="121"/>
      <c r="OXT706" s="121"/>
      <c r="OXU706" s="121"/>
      <c r="OXV706" s="121"/>
      <c r="OXW706" s="121"/>
      <c r="OXX706" s="121"/>
      <c r="OXY706" s="121"/>
      <c r="OXZ706" s="121"/>
      <c r="OYA706" s="121"/>
      <c r="OYB706" s="121"/>
      <c r="OYC706" s="121"/>
      <c r="OYD706" s="121"/>
      <c r="OYE706" s="121"/>
      <c r="OYF706" s="121"/>
      <c r="OYG706" s="121"/>
      <c r="OYH706" s="121"/>
      <c r="OYI706" s="121"/>
      <c r="OYJ706" s="121"/>
      <c r="OYK706" s="121"/>
      <c r="OYL706" s="121"/>
      <c r="OYM706" s="121"/>
      <c r="OYN706" s="121"/>
      <c r="OYO706" s="121"/>
      <c r="OYP706" s="121"/>
      <c r="OYQ706" s="121"/>
      <c r="OYR706" s="121"/>
      <c r="OYS706" s="121"/>
      <c r="OYT706" s="121"/>
      <c r="OYU706" s="121"/>
      <c r="OYV706" s="121"/>
      <c r="OYW706" s="121"/>
      <c r="OYX706" s="121"/>
      <c r="OYY706" s="121"/>
      <c r="OYZ706" s="121"/>
      <c r="OZA706" s="121"/>
      <c r="OZB706" s="121"/>
      <c r="OZC706" s="121"/>
      <c r="OZD706" s="121"/>
      <c r="OZE706" s="121"/>
      <c r="OZF706" s="121"/>
      <c r="OZG706" s="121"/>
      <c r="OZH706" s="121"/>
      <c r="OZI706" s="121"/>
      <c r="OZJ706" s="121"/>
      <c r="OZK706" s="121"/>
      <c r="OZL706" s="121"/>
      <c r="OZM706" s="121"/>
      <c r="OZN706" s="121"/>
      <c r="OZO706" s="121"/>
      <c r="OZP706" s="121"/>
      <c r="OZQ706" s="121"/>
      <c r="OZR706" s="121"/>
      <c r="OZS706" s="121"/>
      <c r="OZT706" s="121"/>
      <c r="OZU706" s="121"/>
      <c r="OZV706" s="121"/>
      <c r="OZW706" s="121"/>
      <c r="OZX706" s="121"/>
      <c r="OZY706" s="121"/>
      <c r="OZZ706" s="121"/>
      <c r="PAA706" s="121"/>
      <c r="PAB706" s="121"/>
      <c r="PAC706" s="121"/>
      <c r="PAD706" s="121"/>
      <c r="PAE706" s="121"/>
      <c r="PAF706" s="121"/>
      <c r="PAG706" s="121"/>
      <c r="PAH706" s="121"/>
      <c r="PAI706" s="121"/>
      <c r="PAJ706" s="121"/>
      <c r="PAK706" s="121"/>
      <c r="PAL706" s="121"/>
      <c r="PAM706" s="121"/>
      <c r="PAN706" s="121"/>
      <c r="PAO706" s="121"/>
      <c r="PAP706" s="121"/>
      <c r="PAQ706" s="121"/>
      <c r="PAR706" s="121"/>
      <c r="PAS706" s="121"/>
      <c r="PAT706" s="121"/>
      <c r="PAU706" s="121"/>
      <c r="PAV706" s="121"/>
      <c r="PAW706" s="121"/>
      <c r="PAX706" s="121"/>
      <c r="PAY706" s="121"/>
      <c r="PAZ706" s="121"/>
      <c r="PBA706" s="121"/>
      <c r="PBB706" s="121"/>
      <c r="PBC706" s="121"/>
      <c r="PBD706" s="121"/>
      <c r="PBE706" s="121"/>
      <c r="PBF706" s="121"/>
      <c r="PBG706" s="121"/>
      <c r="PBH706" s="121"/>
      <c r="PBI706" s="121"/>
      <c r="PBJ706" s="121"/>
      <c r="PBK706" s="121"/>
      <c r="PBL706" s="121"/>
      <c r="PBM706" s="121"/>
      <c r="PBN706" s="121"/>
      <c r="PBO706" s="121"/>
      <c r="PBP706" s="121"/>
      <c r="PBQ706" s="121"/>
      <c r="PBR706" s="121"/>
      <c r="PBS706" s="121"/>
      <c r="PBT706" s="121"/>
      <c r="PBU706" s="121"/>
      <c r="PBV706" s="121"/>
      <c r="PBW706" s="121"/>
      <c r="PBX706" s="121"/>
      <c r="PBY706" s="121"/>
      <c r="PBZ706" s="121"/>
      <c r="PCA706" s="121"/>
      <c r="PCB706" s="121"/>
      <c r="PCC706" s="121"/>
      <c r="PCD706" s="121"/>
      <c r="PCE706" s="121"/>
      <c r="PCF706" s="121"/>
      <c r="PCG706" s="121"/>
      <c r="PCH706" s="121"/>
      <c r="PCI706" s="121"/>
      <c r="PCJ706" s="121"/>
      <c r="PCK706" s="121"/>
      <c r="PCL706" s="121"/>
      <c r="PCM706" s="121"/>
      <c r="PCN706" s="121"/>
      <c r="PCO706" s="121"/>
      <c r="PCP706" s="121"/>
      <c r="PCQ706" s="121"/>
      <c r="PCR706" s="121"/>
      <c r="PCS706" s="121"/>
      <c r="PCT706" s="121"/>
      <c r="PCU706" s="121"/>
      <c r="PCV706" s="121"/>
      <c r="PCW706" s="121"/>
      <c r="PCX706" s="121"/>
      <c r="PCY706" s="121"/>
      <c r="PCZ706" s="121"/>
      <c r="PDA706" s="121"/>
      <c r="PDB706" s="121"/>
      <c r="PDC706" s="121"/>
      <c r="PDD706" s="121"/>
      <c r="PDE706" s="121"/>
      <c r="PDF706" s="121"/>
      <c r="PDG706" s="121"/>
      <c r="PDH706" s="121"/>
      <c r="PDI706" s="121"/>
      <c r="PDJ706" s="121"/>
      <c r="PDK706" s="121"/>
      <c r="PDL706" s="121"/>
      <c r="PDM706" s="121"/>
      <c r="PDN706" s="121"/>
      <c r="PDO706" s="121"/>
      <c r="PDP706" s="121"/>
      <c r="PDQ706" s="121"/>
      <c r="PDR706" s="121"/>
      <c r="PDS706" s="121"/>
      <c r="PDT706" s="121"/>
      <c r="PDU706" s="121"/>
      <c r="PDV706" s="121"/>
      <c r="PDW706" s="121"/>
      <c r="PDX706" s="121"/>
      <c r="PDY706" s="121"/>
      <c r="PDZ706" s="121"/>
      <c r="PEA706" s="121"/>
      <c r="PEB706" s="121"/>
      <c r="PEC706" s="121"/>
      <c r="PED706" s="121"/>
      <c r="PEE706" s="121"/>
      <c r="PEF706" s="121"/>
      <c r="PEG706" s="121"/>
      <c r="PEH706" s="121"/>
      <c r="PEI706" s="121"/>
      <c r="PEJ706" s="121"/>
      <c r="PEK706" s="121"/>
      <c r="PEL706" s="121"/>
      <c r="PEM706" s="121"/>
      <c r="PEN706" s="121"/>
      <c r="PEO706" s="121"/>
      <c r="PEP706" s="121"/>
      <c r="PEQ706" s="121"/>
      <c r="PER706" s="121"/>
      <c r="PES706" s="121"/>
      <c r="PET706" s="121"/>
      <c r="PEU706" s="121"/>
      <c r="PEV706" s="121"/>
      <c r="PEW706" s="121"/>
      <c r="PEX706" s="121"/>
      <c r="PEY706" s="121"/>
      <c r="PEZ706" s="121"/>
      <c r="PFA706" s="121"/>
      <c r="PFB706" s="121"/>
      <c r="PFC706" s="121"/>
      <c r="PFD706" s="121"/>
      <c r="PFE706" s="121"/>
      <c r="PFF706" s="121"/>
      <c r="PFG706" s="121"/>
      <c r="PFH706" s="121"/>
      <c r="PFI706" s="121"/>
      <c r="PFJ706" s="121"/>
      <c r="PFK706" s="121"/>
      <c r="PFL706" s="121"/>
      <c r="PFM706" s="121"/>
      <c r="PFN706" s="121"/>
      <c r="PFO706" s="121"/>
      <c r="PFP706" s="121"/>
      <c r="PFQ706" s="121"/>
      <c r="PFR706" s="121"/>
      <c r="PFS706" s="121"/>
      <c r="PFT706" s="121"/>
      <c r="PFU706" s="121"/>
      <c r="PFV706" s="121"/>
      <c r="PFW706" s="121"/>
      <c r="PFX706" s="121"/>
      <c r="PFY706" s="121"/>
      <c r="PFZ706" s="121"/>
      <c r="PGA706" s="121"/>
      <c r="PGB706" s="121"/>
      <c r="PGC706" s="121"/>
      <c r="PGD706" s="121"/>
      <c r="PGE706" s="121"/>
      <c r="PGF706" s="121"/>
      <c r="PGG706" s="121"/>
      <c r="PGH706" s="121"/>
      <c r="PGI706" s="121"/>
      <c r="PGJ706" s="121"/>
      <c r="PGK706" s="121"/>
      <c r="PGL706" s="121"/>
      <c r="PGM706" s="121"/>
      <c r="PGN706" s="121"/>
      <c r="PGO706" s="121"/>
      <c r="PGP706" s="121"/>
      <c r="PGQ706" s="121"/>
      <c r="PGR706" s="121"/>
      <c r="PGS706" s="121"/>
      <c r="PGT706" s="121"/>
      <c r="PGU706" s="121"/>
      <c r="PGV706" s="121"/>
      <c r="PGW706" s="121"/>
      <c r="PGX706" s="121"/>
      <c r="PGY706" s="121"/>
      <c r="PGZ706" s="121"/>
      <c r="PHA706" s="121"/>
      <c r="PHB706" s="121"/>
      <c r="PHC706" s="121"/>
      <c r="PHD706" s="121"/>
      <c r="PHE706" s="121"/>
      <c r="PHF706" s="121"/>
      <c r="PHG706" s="121"/>
      <c r="PHH706" s="121"/>
      <c r="PHI706" s="121"/>
      <c r="PHJ706" s="121"/>
      <c r="PHK706" s="121"/>
      <c r="PHL706" s="121"/>
      <c r="PHM706" s="121"/>
      <c r="PHN706" s="121"/>
      <c r="PHO706" s="121"/>
      <c r="PHP706" s="121"/>
      <c r="PHQ706" s="121"/>
      <c r="PHR706" s="121"/>
      <c r="PHS706" s="121"/>
      <c r="PHT706" s="121"/>
      <c r="PHU706" s="121"/>
      <c r="PHV706" s="121"/>
      <c r="PHW706" s="121"/>
      <c r="PHX706" s="121"/>
      <c r="PHY706" s="121"/>
      <c r="PHZ706" s="121"/>
      <c r="PIA706" s="121"/>
      <c r="PIB706" s="121"/>
      <c r="PIC706" s="121"/>
      <c r="PID706" s="121"/>
      <c r="PIE706" s="121"/>
      <c r="PIF706" s="121"/>
      <c r="PIG706" s="121"/>
      <c r="PIH706" s="121"/>
      <c r="PII706" s="121"/>
      <c r="PIJ706" s="121"/>
      <c r="PIK706" s="121"/>
      <c r="PIL706" s="121"/>
      <c r="PIM706" s="121"/>
      <c r="PIN706" s="121"/>
      <c r="PIO706" s="121"/>
      <c r="PIP706" s="121"/>
      <c r="PIQ706" s="121"/>
      <c r="PIR706" s="121"/>
      <c r="PIS706" s="121"/>
      <c r="PIT706" s="121"/>
      <c r="PIU706" s="121"/>
      <c r="PIV706" s="121"/>
      <c r="PIW706" s="121"/>
      <c r="PIX706" s="121"/>
      <c r="PIY706" s="121"/>
      <c r="PIZ706" s="121"/>
      <c r="PJA706" s="121"/>
      <c r="PJB706" s="121"/>
      <c r="PJC706" s="121"/>
      <c r="PJD706" s="121"/>
      <c r="PJE706" s="121"/>
      <c r="PJF706" s="121"/>
      <c r="PJG706" s="121"/>
      <c r="PJH706" s="121"/>
      <c r="PJI706" s="121"/>
      <c r="PJJ706" s="121"/>
      <c r="PJK706" s="121"/>
      <c r="PJL706" s="121"/>
      <c r="PJM706" s="121"/>
      <c r="PJN706" s="121"/>
      <c r="PJO706" s="121"/>
      <c r="PJP706" s="121"/>
      <c r="PJQ706" s="121"/>
      <c r="PJR706" s="121"/>
      <c r="PJS706" s="121"/>
      <c r="PJT706" s="121"/>
      <c r="PJU706" s="121"/>
      <c r="PJV706" s="121"/>
      <c r="PJW706" s="121"/>
      <c r="PJX706" s="121"/>
      <c r="PJY706" s="121"/>
      <c r="PJZ706" s="121"/>
      <c r="PKA706" s="121"/>
      <c r="PKB706" s="121"/>
      <c r="PKC706" s="121"/>
      <c r="PKD706" s="121"/>
      <c r="PKE706" s="121"/>
      <c r="PKF706" s="121"/>
      <c r="PKG706" s="121"/>
      <c r="PKH706" s="121"/>
      <c r="PKI706" s="121"/>
      <c r="PKJ706" s="121"/>
      <c r="PKK706" s="121"/>
      <c r="PKL706" s="121"/>
      <c r="PKM706" s="121"/>
      <c r="PKN706" s="121"/>
      <c r="PKO706" s="121"/>
      <c r="PKP706" s="121"/>
      <c r="PKQ706" s="121"/>
      <c r="PKR706" s="121"/>
      <c r="PKS706" s="121"/>
      <c r="PKT706" s="121"/>
      <c r="PKU706" s="121"/>
      <c r="PKV706" s="121"/>
      <c r="PKW706" s="121"/>
      <c r="PKX706" s="121"/>
      <c r="PKY706" s="121"/>
      <c r="PKZ706" s="121"/>
      <c r="PLA706" s="121"/>
      <c r="PLB706" s="121"/>
      <c r="PLC706" s="121"/>
      <c r="PLD706" s="121"/>
      <c r="PLE706" s="121"/>
      <c r="PLF706" s="121"/>
      <c r="PLG706" s="121"/>
      <c r="PLH706" s="121"/>
      <c r="PLI706" s="121"/>
      <c r="PLJ706" s="121"/>
      <c r="PLK706" s="121"/>
      <c r="PLL706" s="121"/>
      <c r="PLM706" s="121"/>
      <c r="PLN706" s="121"/>
      <c r="PLO706" s="121"/>
      <c r="PLP706" s="121"/>
      <c r="PLQ706" s="121"/>
      <c r="PLR706" s="121"/>
      <c r="PLS706" s="121"/>
      <c r="PLT706" s="121"/>
      <c r="PLU706" s="121"/>
      <c r="PLV706" s="121"/>
      <c r="PLW706" s="121"/>
      <c r="PLX706" s="121"/>
      <c r="PLY706" s="121"/>
      <c r="PLZ706" s="121"/>
      <c r="PMA706" s="121"/>
      <c r="PMB706" s="121"/>
      <c r="PMC706" s="121"/>
      <c r="PMD706" s="121"/>
      <c r="PME706" s="121"/>
      <c r="PMF706" s="121"/>
      <c r="PMG706" s="121"/>
      <c r="PMH706" s="121"/>
      <c r="PMI706" s="121"/>
      <c r="PMJ706" s="121"/>
      <c r="PMK706" s="121"/>
      <c r="PML706" s="121"/>
      <c r="PMM706" s="121"/>
      <c r="PMN706" s="121"/>
      <c r="PMO706" s="121"/>
      <c r="PMP706" s="121"/>
      <c r="PMQ706" s="121"/>
      <c r="PMR706" s="121"/>
      <c r="PMS706" s="121"/>
      <c r="PMT706" s="121"/>
      <c r="PMU706" s="121"/>
      <c r="PMV706" s="121"/>
      <c r="PMW706" s="121"/>
      <c r="PMX706" s="121"/>
      <c r="PMY706" s="121"/>
      <c r="PMZ706" s="121"/>
      <c r="PNA706" s="121"/>
      <c r="PNB706" s="121"/>
      <c r="PNC706" s="121"/>
      <c r="PND706" s="121"/>
      <c r="PNE706" s="121"/>
      <c r="PNF706" s="121"/>
      <c r="PNG706" s="121"/>
      <c r="PNH706" s="121"/>
      <c r="PNI706" s="121"/>
      <c r="PNJ706" s="121"/>
      <c r="PNK706" s="121"/>
      <c r="PNL706" s="121"/>
      <c r="PNM706" s="121"/>
      <c r="PNN706" s="121"/>
      <c r="PNO706" s="121"/>
      <c r="PNP706" s="121"/>
      <c r="PNQ706" s="121"/>
      <c r="PNR706" s="121"/>
      <c r="PNS706" s="121"/>
      <c r="PNT706" s="121"/>
      <c r="PNU706" s="121"/>
      <c r="PNV706" s="121"/>
      <c r="PNW706" s="121"/>
      <c r="PNX706" s="121"/>
      <c r="PNY706" s="121"/>
      <c r="PNZ706" s="121"/>
      <c r="POA706" s="121"/>
      <c r="POB706" s="121"/>
      <c r="POC706" s="121"/>
      <c r="POD706" s="121"/>
      <c r="POE706" s="121"/>
      <c r="POF706" s="121"/>
      <c r="POG706" s="121"/>
      <c r="POH706" s="121"/>
      <c r="POI706" s="121"/>
      <c r="POJ706" s="121"/>
      <c r="POK706" s="121"/>
      <c r="POL706" s="121"/>
      <c r="POM706" s="121"/>
      <c r="PON706" s="121"/>
      <c r="POO706" s="121"/>
      <c r="POP706" s="121"/>
      <c r="POQ706" s="121"/>
      <c r="POR706" s="121"/>
      <c r="POS706" s="121"/>
      <c r="POT706" s="121"/>
      <c r="POU706" s="121"/>
      <c r="POV706" s="121"/>
      <c r="POW706" s="121"/>
      <c r="POX706" s="121"/>
      <c r="POY706" s="121"/>
      <c r="POZ706" s="121"/>
      <c r="PPA706" s="121"/>
      <c r="PPB706" s="121"/>
      <c r="PPC706" s="121"/>
      <c r="PPD706" s="121"/>
      <c r="PPE706" s="121"/>
      <c r="PPF706" s="121"/>
      <c r="PPG706" s="121"/>
      <c r="PPH706" s="121"/>
      <c r="PPI706" s="121"/>
      <c r="PPJ706" s="121"/>
      <c r="PPK706" s="121"/>
      <c r="PPL706" s="121"/>
      <c r="PPM706" s="121"/>
      <c r="PPN706" s="121"/>
      <c r="PPO706" s="121"/>
      <c r="PPP706" s="121"/>
      <c r="PPQ706" s="121"/>
      <c r="PPR706" s="121"/>
      <c r="PPS706" s="121"/>
      <c r="PPT706" s="121"/>
      <c r="PPU706" s="121"/>
      <c r="PPV706" s="121"/>
      <c r="PPW706" s="121"/>
      <c r="PPX706" s="121"/>
      <c r="PPY706" s="121"/>
      <c r="PPZ706" s="121"/>
      <c r="PQA706" s="121"/>
      <c r="PQB706" s="121"/>
      <c r="PQC706" s="121"/>
      <c r="PQD706" s="121"/>
      <c r="PQE706" s="121"/>
      <c r="PQF706" s="121"/>
      <c r="PQG706" s="121"/>
      <c r="PQH706" s="121"/>
      <c r="PQI706" s="121"/>
      <c r="PQJ706" s="121"/>
      <c r="PQK706" s="121"/>
      <c r="PQL706" s="121"/>
      <c r="PQM706" s="121"/>
      <c r="PQN706" s="121"/>
      <c r="PQO706" s="121"/>
      <c r="PQP706" s="121"/>
      <c r="PQQ706" s="121"/>
      <c r="PQR706" s="121"/>
      <c r="PQS706" s="121"/>
      <c r="PQT706" s="121"/>
      <c r="PQU706" s="121"/>
      <c r="PQV706" s="121"/>
      <c r="PQW706" s="121"/>
      <c r="PQX706" s="121"/>
      <c r="PQY706" s="121"/>
      <c r="PQZ706" s="121"/>
      <c r="PRA706" s="121"/>
      <c r="PRB706" s="121"/>
      <c r="PRC706" s="121"/>
      <c r="PRD706" s="121"/>
      <c r="PRE706" s="121"/>
      <c r="PRF706" s="121"/>
      <c r="PRG706" s="121"/>
      <c r="PRH706" s="121"/>
      <c r="PRI706" s="121"/>
      <c r="PRJ706" s="121"/>
      <c r="PRK706" s="121"/>
      <c r="PRL706" s="121"/>
      <c r="PRM706" s="121"/>
      <c r="PRN706" s="121"/>
      <c r="PRO706" s="121"/>
      <c r="PRP706" s="121"/>
      <c r="PRQ706" s="121"/>
      <c r="PRR706" s="121"/>
      <c r="PRS706" s="121"/>
      <c r="PRT706" s="121"/>
      <c r="PRU706" s="121"/>
      <c r="PRV706" s="121"/>
      <c r="PRW706" s="121"/>
      <c r="PRX706" s="121"/>
      <c r="PRY706" s="121"/>
      <c r="PRZ706" s="121"/>
      <c r="PSA706" s="121"/>
      <c r="PSB706" s="121"/>
      <c r="PSC706" s="121"/>
      <c r="PSD706" s="121"/>
      <c r="PSE706" s="121"/>
      <c r="PSF706" s="121"/>
      <c r="PSG706" s="121"/>
      <c r="PSH706" s="121"/>
      <c r="PSI706" s="121"/>
      <c r="PSJ706" s="121"/>
      <c r="PSK706" s="121"/>
      <c r="PSL706" s="121"/>
      <c r="PSM706" s="121"/>
      <c r="PSN706" s="121"/>
      <c r="PSO706" s="121"/>
      <c r="PSP706" s="121"/>
      <c r="PSQ706" s="121"/>
      <c r="PSR706" s="121"/>
      <c r="PSS706" s="121"/>
      <c r="PST706" s="121"/>
      <c r="PSU706" s="121"/>
      <c r="PSV706" s="121"/>
      <c r="PSW706" s="121"/>
      <c r="PSX706" s="121"/>
      <c r="PSY706" s="121"/>
      <c r="PSZ706" s="121"/>
      <c r="PTA706" s="121"/>
      <c r="PTB706" s="121"/>
      <c r="PTC706" s="121"/>
      <c r="PTD706" s="121"/>
      <c r="PTE706" s="121"/>
      <c r="PTF706" s="121"/>
      <c r="PTG706" s="121"/>
      <c r="PTH706" s="121"/>
      <c r="PTI706" s="121"/>
      <c r="PTJ706" s="121"/>
      <c r="PTK706" s="121"/>
      <c r="PTL706" s="121"/>
      <c r="PTM706" s="121"/>
      <c r="PTN706" s="121"/>
      <c r="PTO706" s="121"/>
      <c r="PTP706" s="121"/>
      <c r="PTQ706" s="121"/>
      <c r="PTR706" s="121"/>
      <c r="PTS706" s="121"/>
      <c r="PTT706" s="121"/>
      <c r="PTU706" s="121"/>
      <c r="PTV706" s="121"/>
      <c r="PTW706" s="121"/>
      <c r="PTX706" s="121"/>
      <c r="PTY706" s="121"/>
      <c r="PTZ706" s="121"/>
      <c r="PUA706" s="121"/>
      <c r="PUB706" s="121"/>
      <c r="PUC706" s="121"/>
      <c r="PUD706" s="121"/>
      <c r="PUE706" s="121"/>
      <c r="PUF706" s="121"/>
      <c r="PUG706" s="121"/>
      <c r="PUH706" s="121"/>
      <c r="PUI706" s="121"/>
      <c r="PUJ706" s="121"/>
      <c r="PUK706" s="121"/>
      <c r="PUL706" s="121"/>
      <c r="PUM706" s="121"/>
      <c r="PUN706" s="121"/>
      <c r="PUO706" s="121"/>
      <c r="PUP706" s="121"/>
      <c r="PUQ706" s="121"/>
      <c r="PUR706" s="121"/>
      <c r="PUS706" s="121"/>
      <c r="PUT706" s="121"/>
      <c r="PUU706" s="121"/>
      <c r="PUV706" s="121"/>
      <c r="PUW706" s="121"/>
      <c r="PUX706" s="121"/>
      <c r="PUY706" s="121"/>
      <c r="PUZ706" s="121"/>
      <c r="PVA706" s="121"/>
      <c r="PVB706" s="121"/>
      <c r="PVC706" s="121"/>
      <c r="PVD706" s="121"/>
      <c r="PVE706" s="121"/>
      <c r="PVF706" s="121"/>
      <c r="PVG706" s="121"/>
      <c r="PVH706" s="121"/>
      <c r="PVI706" s="121"/>
      <c r="PVJ706" s="121"/>
      <c r="PVK706" s="121"/>
      <c r="PVL706" s="121"/>
      <c r="PVM706" s="121"/>
      <c r="PVN706" s="121"/>
      <c r="PVO706" s="121"/>
      <c r="PVP706" s="121"/>
      <c r="PVQ706" s="121"/>
      <c r="PVR706" s="121"/>
      <c r="PVS706" s="121"/>
      <c r="PVT706" s="121"/>
      <c r="PVU706" s="121"/>
      <c r="PVV706" s="121"/>
      <c r="PVW706" s="121"/>
      <c r="PVX706" s="121"/>
      <c r="PVY706" s="121"/>
      <c r="PVZ706" s="121"/>
      <c r="PWA706" s="121"/>
      <c r="PWB706" s="121"/>
      <c r="PWC706" s="121"/>
      <c r="PWD706" s="121"/>
      <c r="PWE706" s="121"/>
      <c r="PWF706" s="121"/>
      <c r="PWG706" s="121"/>
      <c r="PWH706" s="121"/>
      <c r="PWI706" s="121"/>
      <c r="PWJ706" s="121"/>
      <c r="PWK706" s="121"/>
      <c r="PWL706" s="121"/>
      <c r="PWM706" s="121"/>
      <c r="PWN706" s="121"/>
      <c r="PWO706" s="121"/>
      <c r="PWP706" s="121"/>
      <c r="PWQ706" s="121"/>
      <c r="PWR706" s="121"/>
      <c r="PWS706" s="121"/>
      <c r="PWT706" s="121"/>
      <c r="PWU706" s="121"/>
      <c r="PWV706" s="121"/>
      <c r="PWW706" s="121"/>
      <c r="PWX706" s="121"/>
      <c r="PWY706" s="121"/>
      <c r="PWZ706" s="121"/>
      <c r="PXA706" s="121"/>
      <c r="PXB706" s="121"/>
      <c r="PXC706" s="121"/>
      <c r="PXD706" s="121"/>
      <c r="PXE706" s="121"/>
      <c r="PXF706" s="121"/>
      <c r="PXG706" s="121"/>
      <c r="PXH706" s="121"/>
      <c r="PXI706" s="121"/>
      <c r="PXJ706" s="121"/>
      <c r="PXK706" s="121"/>
      <c r="PXL706" s="121"/>
      <c r="PXM706" s="121"/>
      <c r="PXN706" s="121"/>
      <c r="PXO706" s="121"/>
      <c r="PXP706" s="121"/>
      <c r="PXQ706" s="121"/>
      <c r="PXR706" s="121"/>
      <c r="PXS706" s="121"/>
      <c r="PXT706" s="121"/>
      <c r="PXU706" s="121"/>
      <c r="PXV706" s="121"/>
      <c r="PXW706" s="121"/>
      <c r="PXX706" s="121"/>
      <c r="PXY706" s="121"/>
      <c r="PXZ706" s="121"/>
      <c r="PYA706" s="121"/>
      <c r="PYB706" s="121"/>
      <c r="PYC706" s="121"/>
      <c r="PYD706" s="121"/>
      <c r="PYE706" s="121"/>
      <c r="PYF706" s="121"/>
      <c r="PYG706" s="121"/>
      <c r="PYH706" s="121"/>
      <c r="PYI706" s="121"/>
      <c r="PYJ706" s="121"/>
      <c r="PYK706" s="121"/>
      <c r="PYL706" s="121"/>
      <c r="PYM706" s="121"/>
      <c r="PYN706" s="121"/>
      <c r="PYO706" s="121"/>
      <c r="PYP706" s="121"/>
      <c r="PYQ706" s="121"/>
      <c r="PYR706" s="121"/>
      <c r="PYS706" s="121"/>
      <c r="PYT706" s="121"/>
      <c r="PYU706" s="121"/>
      <c r="PYV706" s="121"/>
      <c r="PYW706" s="121"/>
      <c r="PYX706" s="121"/>
      <c r="PYY706" s="121"/>
      <c r="PYZ706" s="121"/>
      <c r="PZA706" s="121"/>
      <c r="PZB706" s="121"/>
      <c r="PZC706" s="121"/>
      <c r="PZD706" s="121"/>
      <c r="PZE706" s="121"/>
      <c r="PZF706" s="121"/>
      <c r="PZG706" s="121"/>
      <c r="PZH706" s="121"/>
      <c r="PZI706" s="121"/>
      <c r="PZJ706" s="121"/>
      <c r="PZK706" s="121"/>
      <c r="PZL706" s="121"/>
      <c r="PZM706" s="121"/>
      <c r="PZN706" s="121"/>
      <c r="PZO706" s="121"/>
      <c r="PZP706" s="121"/>
      <c r="PZQ706" s="121"/>
      <c r="PZR706" s="121"/>
      <c r="PZS706" s="121"/>
      <c r="PZT706" s="121"/>
      <c r="PZU706" s="121"/>
      <c r="PZV706" s="121"/>
      <c r="PZW706" s="121"/>
      <c r="PZX706" s="121"/>
      <c r="PZY706" s="121"/>
      <c r="PZZ706" s="121"/>
      <c r="QAA706" s="121"/>
      <c r="QAB706" s="121"/>
      <c r="QAC706" s="121"/>
      <c r="QAD706" s="121"/>
      <c r="QAE706" s="121"/>
      <c r="QAF706" s="121"/>
      <c r="QAG706" s="121"/>
      <c r="QAH706" s="121"/>
      <c r="QAI706" s="121"/>
      <c r="QAJ706" s="121"/>
      <c r="QAK706" s="121"/>
      <c r="QAL706" s="121"/>
      <c r="QAM706" s="121"/>
      <c r="QAN706" s="121"/>
      <c r="QAO706" s="121"/>
      <c r="QAP706" s="121"/>
      <c r="QAQ706" s="121"/>
      <c r="QAR706" s="121"/>
      <c r="QAS706" s="121"/>
      <c r="QAT706" s="121"/>
      <c r="QAU706" s="121"/>
      <c r="QAV706" s="121"/>
      <c r="QAW706" s="121"/>
      <c r="QAX706" s="121"/>
      <c r="QAY706" s="121"/>
      <c r="QAZ706" s="121"/>
      <c r="QBA706" s="121"/>
      <c r="QBB706" s="121"/>
      <c r="QBC706" s="121"/>
      <c r="QBD706" s="121"/>
      <c r="QBE706" s="121"/>
      <c r="QBF706" s="121"/>
      <c r="QBG706" s="121"/>
      <c r="QBH706" s="121"/>
      <c r="QBI706" s="121"/>
      <c r="QBJ706" s="121"/>
      <c r="QBK706" s="121"/>
      <c r="QBL706" s="121"/>
      <c r="QBM706" s="121"/>
      <c r="QBN706" s="121"/>
      <c r="QBO706" s="121"/>
      <c r="QBP706" s="121"/>
      <c r="QBQ706" s="121"/>
      <c r="QBR706" s="121"/>
      <c r="QBS706" s="121"/>
      <c r="QBT706" s="121"/>
      <c r="QBU706" s="121"/>
      <c r="QBV706" s="121"/>
      <c r="QBW706" s="121"/>
      <c r="QBX706" s="121"/>
      <c r="QBY706" s="121"/>
      <c r="QBZ706" s="121"/>
      <c r="QCA706" s="121"/>
      <c r="QCB706" s="121"/>
      <c r="QCC706" s="121"/>
      <c r="QCD706" s="121"/>
      <c r="QCE706" s="121"/>
      <c r="QCF706" s="121"/>
      <c r="QCG706" s="121"/>
      <c r="QCH706" s="121"/>
      <c r="QCI706" s="121"/>
      <c r="QCJ706" s="121"/>
      <c r="QCK706" s="121"/>
      <c r="QCL706" s="121"/>
      <c r="QCM706" s="121"/>
      <c r="QCN706" s="121"/>
      <c r="QCO706" s="121"/>
      <c r="QCP706" s="121"/>
      <c r="QCQ706" s="121"/>
      <c r="QCR706" s="121"/>
      <c r="QCS706" s="121"/>
      <c r="QCT706" s="121"/>
      <c r="QCU706" s="121"/>
      <c r="QCV706" s="121"/>
      <c r="QCW706" s="121"/>
      <c r="QCX706" s="121"/>
      <c r="QCY706" s="121"/>
      <c r="QCZ706" s="121"/>
      <c r="QDA706" s="121"/>
      <c r="QDB706" s="121"/>
      <c r="QDC706" s="121"/>
      <c r="QDD706" s="121"/>
      <c r="QDE706" s="121"/>
      <c r="QDF706" s="121"/>
      <c r="QDG706" s="121"/>
      <c r="QDH706" s="121"/>
      <c r="QDI706" s="121"/>
      <c r="QDJ706" s="121"/>
      <c r="QDK706" s="121"/>
      <c r="QDL706" s="121"/>
      <c r="QDM706" s="121"/>
      <c r="QDN706" s="121"/>
      <c r="QDO706" s="121"/>
      <c r="QDP706" s="121"/>
      <c r="QDQ706" s="121"/>
      <c r="QDR706" s="121"/>
      <c r="QDS706" s="121"/>
      <c r="QDT706" s="121"/>
      <c r="QDU706" s="121"/>
      <c r="QDV706" s="121"/>
      <c r="QDW706" s="121"/>
      <c r="QDX706" s="121"/>
      <c r="QDY706" s="121"/>
      <c r="QDZ706" s="121"/>
      <c r="QEA706" s="121"/>
      <c r="QEB706" s="121"/>
      <c r="QEC706" s="121"/>
      <c r="QED706" s="121"/>
      <c r="QEE706" s="121"/>
      <c r="QEF706" s="121"/>
      <c r="QEG706" s="121"/>
      <c r="QEH706" s="121"/>
      <c r="QEI706" s="121"/>
      <c r="QEJ706" s="121"/>
      <c r="QEK706" s="121"/>
      <c r="QEL706" s="121"/>
      <c r="QEM706" s="121"/>
      <c r="QEN706" s="121"/>
      <c r="QEO706" s="121"/>
      <c r="QEP706" s="121"/>
      <c r="QEQ706" s="121"/>
      <c r="QER706" s="121"/>
      <c r="QES706" s="121"/>
      <c r="QET706" s="121"/>
      <c r="QEU706" s="121"/>
      <c r="QEV706" s="121"/>
      <c r="QEW706" s="121"/>
      <c r="QEX706" s="121"/>
      <c r="QEY706" s="121"/>
      <c r="QEZ706" s="121"/>
      <c r="QFA706" s="121"/>
      <c r="QFB706" s="121"/>
      <c r="QFC706" s="121"/>
      <c r="QFD706" s="121"/>
      <c r="QFE706" s="121"/>
      <c r="QFF706" s="121"/>
      <c r="QFG706" s="121"/>
      <c r="QFH706" s="121"/>
      <c r="QFI706" s="121"/>
      <c r="QFJ706" s="121"/>
      <c r="QFK706" s="121"/>
      <c r="QFL706" s="121"/>
      <c r="QFM706" s="121"/>
      <c r="QFN706" s="121"/>
      <c r="QFO706" s="121"/>
      <c r="QFP706" s="121"/>
      <c r="QFQ706" s="121"/>
      <c r="QFR706" s="121"/>
      <c r="QFS706" s="121"/>
      <c r="QFT706" s="121"/>
      <c r="QFU706" s="121"/>
      <c r="QFV706" s="121"/>
      <c r="QFW706" s="121"/>
      <c r="QFX706" s="121"/>
      <c r="QFY706" s="121"/>
      <c r="QFZ706" s="121"/>
      <c r="QGA706" s="121"/>
      <c r="QGB706" s="121"/>
      <c r="QGC706" s="121"/>
      <c r="QGD706" s="121"/>
      <c r="QGE706" s="121"/>
      <c r="QGF706" s="121"/>
      <c r="QGG706" s="121"/>
      <c r="QGH706" s="121"/>
      <c r="QGI706" s="121"/>
      <c r="QGJ706" s="121"/>
      <c r="QGK706" s="121"/>
      <c r="QGL706" s="121"/>
      <c r="QGM706" s="121"/>
      <c r="QGN706" s="121"/>
      <c r="QGO706" s="121"/>
      <c r="QGP706" s="121"/>
      <c r="QGQ706" s="121"/>
      <c r="QGR706" s="121"/>
      <c r="QGS706" s="121"/>
      <c r="QGT706" s="121"/>
      <c r="QGU706" s="121"/>
      <c r="QGV706" s="121"/>
      <c r="QGW706" s="121"/>
      <c r="QGX706" s="121"/>
      <c r="QGY706" s="121"/>
      <c r="QGZ706" s="121"/>
      <c r="QHA706" s="121"/>
      <c r="QHB706" s="121"/>
      <c r="QHC706" s="121"/>
      <c r="QHD706" s="121"/>
      <c r="QHE706" s="121"/>
      <c r="QHF706" s="121"/>
      <c r="QHG706" s="121"/>
      <c r="QHH706" s="121"/>
      <c r="QHI706" s="121"/>
      <c r="QHJ706" s="121"/>
      <c r="QHK706" s="121"/>
      <c r="QHL706" s="121"/>
      <c r="QHM706" s="121"/>
      <c r="QHN706" s="121"/>
      <c r="QHO706" s="121"/>
      <c r="QHP706" s="121"/>
      <c r="QHQ706" s="121"/>
      <c r="QHR706" s="121"/>
      <c r="QHS706" s="121"/>
      <c r="QHT706" s="121"/>
      <c r="QHU706" s="121"/>
      <c r="QHV706" s="121"/>
      <c r="QHW706" s="121"/>
      <c r="QHX706" s="121"/>
      <c r="QHY706" s="121"/>
      <c r="QHZ706" s="121"/>
      <c r="QIA706" s="121"/>
      <c r="QIB706" s="121"/>
      <c r="QIC706" s="121"/>
      <c r="QID706" s="121"/>
      <c r="QIE706" s="121"/>
      <c r="QIF706" s="121"/>
      <c r="QIG706" s="121"/>
      <c r="QIH706" s="121"/>
      <c r="QII706" s="121"/>
      <c r="QIJ706" s="121"/>
      <c r="QIK706" s="121"/>
      <c r="QIL706" s="121"/>
      <c r="QIM706" s="121"/>
      <c r="QIN706" s="121"/>
      <c r="QIO706" s="121"/>
      <c r="QIP706" s="121"/>
      <c r="QIQ706" s="121"/>
      <c r="QIR706" s="121"/>
      <c r="QIS706" s="121"/>
      <c r="QIT706" s="121"/>
      <c r="QIU706" s="121"/>
      <c r="QIV706" s="121"/>
      <c r="QIW706" s="121"/>
      <c r="QIX706" s="121"/>
      <c r="QIY706" s="121"/>
      <c r="QIZ706" s="121"/>
      <c r="QJA706" s="121"/>
      <c r="QJB706" s="121"/>
      <c r="QJC706" s="121"/>
      <c r="QJD706" s="121"/>
      <c r="QJE706" s="121"/>
      <c r="QJF706" s="121"/>
      <c r="QJG706" s="121"/>
      <c r="QJH706" s="121"/>
      <c r="QJI706" s="121"/>
      <c r="QJJ706" s="121"/>
      <c r="QJK706" s="121"/>
      <c r="QJL706" s="121"/>
      <c r="QJM706" s="121"/>
      <c r="QJN706" s="121"/>
      <c r="QJO706" s="121"/>
      <c r="QJP706" s="121"/>
      <c r="QJQ706" s="121"/>
      <c r="QJR706" s="121"/>
      <c r="QJS706" s="121"/>
      <c r="QJT706" s="121"/>
      <c r="QJU706" s="121"/>
      <c r="QJV706" s="121"/>
      <c r="QJW706" s="121"/>
      <c r="QJX706" s="121"/>
      <c r="QJY706" s="121"/>
      <c r="QJZ706" s="121"/>
      <c r="QKA706" s="121"/>
      <c r="QKB706" s="121"/>
      <c r="QKC706" s="121"/>
      <c r="QKD706" s="121"/>
      <c r="QKE706" s="121"/>
      <c r="QKF706" s="121"/>
      <c r="QKG706" s="121"/>
      <c r="QKH706" s="121"/>
      <c r="QKI706" s="121"/>
      <c r="QKJ706" s="121"/>
      <c r="QKK706" s="121"/>
      <c r="QKL706" s="121"/>
      <c r="QKM706" s="121"/>
      <c r="QKN706" s="121"/>
      <c r="QKO706" s="121"/>
      <c r="QKP706" s="121"/>
      <c r="QKQ706" s="121"/>
      <c r="QKR706" s="121"/>
      <c r="QKS706" s="121"/>
      <c r="QKT706" s="121"/>
      <c r="QKU706" s="121"/>
      <c r="QKV706" s="121"/>
      <c r="QKW706" s="121"/>
      <c r="QKX706" s="121"/>
      <c r="QKY706" s="121"/>
      <c r="QKZ706" s="121"/>
      <c r="QLA706" s="121"/>
      <c r="QLB706" s="121"/>
      <c r="QLC706" s="121"/>
      <c r="QLD706" s="121"/>
      <c r="QLE706" s="121"/>
      <c r="QLF706" s="121"/>
      <c r="QLG706" s="121"/>
      <c r="QLH706" s="121"/>
      <c r="QLI706" s="121"/>
      <c r="QLJ706" s="121"/>
      <c r="QLK706" s="121"/>
      <c r="QLL706" s="121"/>
      <c r="QLM706" s="121"/>
      <c r="QLN706" s="121"/>
      <c r="QLO706" s="121"/>
      <c r="QLP706" s="121"/>
      <c r="QLQ706" s="121"/>
      <c r="QLR706" s="121"/>
      <c r="QLS706" s="121"/>
      <c r="QLT706" s="121"/>
      <c r="QLU706" s="121"/>
      <c r="QLV706" s="121"/>
      <c r="QLW706" s="121"/>
      <c r="QLX706" s="121"/>
      <c r="QLY706" s="121"/>
      <c r="QLZ706" s="121"/>
      <c r="QMA706" s="121"/>
      <c r="QMB706" s="121"/>
      <c r="QMC706" s="121"/>
      <c r="QMD706" s="121"/>
      <c r="QME706" s="121"/>
      <c r="QMF706" s="121"/>
      <c r="QMG706" s="121"/>
      <c r="QMH706" s="121"/>
      <c r="QMI706" s="121"/>
      <c r="QMJ706" s="121"/>
      <c r="QMK706" s="121"/>
      <c r="QML706" s="121"/>
      <c r="QMM706" s="121"/>
      <c r="QMN706" s="121"/>
      <c r="QMO706" s="121"/>
      <c r="QMP706" s="121"/>
      <c r="QMQ706" s="121"/>
      <c r="QMR706" s="121"/>
      <c r="QMS706" s="121"/>
      <c r="QMT706" s="121"/>
      <c r="QMU706" s="121"/>
      <c r="QMV706" s="121"/>
      <c r="QMW706" s="121"/>
      <c r="QMX706" s="121"/>
      <c r="QMY706" s="121"/>
      <c r="QMZ706" s="121"/>
      <c r="QNA706" s="121"/>
      <c r="QNB706" s="121"/>
      <c r="QNC706" s="121"/>
      <c r="QND706" s="121"/>
      <c r="QNE706" s="121"/>
      <c r="QNF706" s="121"/>
      <c r="QNG706" s="121"/>
      <c r="QNH706" s="121"/>
      <c r="QNI706" s="121"/>
      <c r="QNJ706" s="121"/>
      <c r="QNK706" s="121"/>
      <c r="QNL706" s="121"/>
      <c r="QNM706" s="121"/>
      <c r="QNN706" s="121"/>
      <c r="QNO706" s="121"/>
      <c r="QNP706" s="121"/>
      <c r="QNQ706" s="121"/>
      <c r="QNR706" s="121"/>
      <c r="QNS706" s="121"/>
      <c r="QNT706" s="121"/>
      <c r="QNU706" s="121"/>
      <c r="QNV706" s="121"/>
      <c r="QNW706" s="121"/>
      <c r="QNX706" s="121"/>
      <c r="QNY706" s="121"/>
      <c r="QNZ706" s="121"/>
      <c r="QOA706" s="121"/>
      <c r="QOB706" s="121"/>
      <c r="QOC706" s="121"/>
      <c r="QOD706" s="121"/>
      <c r="QOE706" s="121"/>
      <c r="QOF706" s="121"/>
      <c r="QOG706" s="121"/>
      <c r="QOH706" s="121"/>
      <c r="QOI706" s="121"/>
      <c r="QOJ706" s="121"/>
      <c r="QOK706" s="121"/>
      <c r="QOL706" s="121"/>
      <c r="QOM706" s="121"/>
      <c r="QON706" s="121"/>
      <c r="QOO706" s="121"/>
      <c r="QOP706" s="121"/>
      <c r="QOQ706" s="121"/>
      <c r="QOR706" s="121"/>
      <c r="QOS706" s="121"/>
      <c r="QOT706" s="121"/>
      <c r="QOU706" s="121"/>
      <c r="QOV706" s="121"/>
      <c r="QOW706" s="121"/>
      <c r="QOX706" s="121"/>
      <c r="QOY706" s="121"/>
      <c r="QOZ706" s="121"/>
      <c r="QPA706" s="121"/>
      <c r="QPB706" s="121"/>
      <c r="QPC706" s="121"/>
      <c r="QPD706" s="121"/>
      <c r="QPE706" s="121"/>
      <c r="QPF706" s="121"/>
      <c r="QPG706" s="121"/>
      <c r="QPH706" s="121"/>
      <c r="QPI706" s="121"/>
      <c r="QPJ706" s="121"/>
      <c r="QPK706" s="121"/>
      <c r="QPL706" s="121"/>
      <c r="QPM706" s="121"/>
      <c r="QPN706" s="121"/>
      <c r="QPO706" s="121"/>
      <c r="QPP706" s="121"/>
      <c r="QPQ706" s="121"/>
      <c r="QPR706" s="121"/>
      <c r="QPS706" s="121"/>
      <c r="QPT706" s="121"/>
      <c r="QPU706" s="121"/>
      <c r="QPV706" s="121"/>
      <c r="QPW706" s="121"/>
      <c r="QPX706" s="121"/>
      <c r="QPY706" s="121"/>
      <c r="QPZ706" s="121"/>
      <c r="QQA706" s="121"/>
      <c r="QQB706" s="121"/>
      <c r="QQC706" s="121"/>
      <c r="QQD706" s="121"/>
      <c r="QQE706" s="121"/>
      <c r="QQF706" s="121"/>
      <c r="QQG706" s="121"/>
      <c r="QQH706" s="121"/>
      <c r="QQI706" s="121"/>
      <c r="QQJ706" s="121"/>
      <c r="QQK706" s="121"/>
      <c r="QQL706" s="121"/>
      <c r="QQM706" s="121"/>
      <c r="QQN706" s="121"/>
      <c r="QQO706" s="121"/>
      <c r="QQP706" s="121"/>
      <c r="QQQ706" s="121"/>
      <c r="QQR706" s="121"/>
      <c r="QQS706" s="121"/>
      <c r="QQT706" s="121"/>
      <c r="QQU706" s="121"/>
      <c r="QQV706" s="121"/>
      <c r="QQW706" s="121"/>
      <c r="QQX706" s="121"/>
      <c r="QQY706" s="121"/>
      <c r="QQZ706" s="121"/>
      <c r="QRA706" s="121"/>
      <c r="QRB706" s="121"/>
      <c r="QRC706" s="121"/>
      <c r="QRD706" s="121"/>
      <c r="QRE706" s="121"/>
      <c r="QRF706" s="121"/>
      <c r="QRG706" s="121"/>
      <c r="QRH706" s="121"/>
      <c r="QRI706" s="121"/>
      <c r="QRJ706" s="121"/>
      <c r="QRK706" s="121"/>
      <c r="QRL706" s="121"/>
      <c r="QRM706" s="121"/>
      <c r="QRN706" s="121"/>
      <c r="QRO706" s="121"/>
      <c r="QRP706" s="121"/>
      <c r="QRQ706" s="121"/>
      <c r="QRR706" s="121"/>
      <c r="QRS706" s="121"/>
      <c r="QRT706" s="121"/>
      <c r="QRU706" s="121"/>
      <c r="QRV706" s="121"/>
      <c r="QRW706" s="121"/>
      <c r="QRX706" s="121"/>
      <c r="QRY706" s="121"/>
      <c r="QRZ706" s="121"/>
      <c r="QSA706" s="121"/>
      <c r="QSB706" s="121"/>
      <c r="QSC706" s="121"/>
      <c r="QSD706" s="121"/>
      <c r="QSE706" s="121"/>
      <c r="QSF706" s="121"/>
      <c r="QSG706" s="121"/>
      <c r="QSH706" s="121"/>
      <c r="QSI706" s="121"/>
      <c r="QSJ706" s="121"/>
      <c r="QSK706" s="121"/>
      <c r="QSL706" s="121"/>
      <c r="QSM706" s="121"/>
      <c r="QSN706" s="121"/>
      <c r="QSO706" s="121"/>
      <c r="QSP706" s="121"/>
      <c r="QSQ706" s="121"/>
      <c r="QSR706" s="121"/>
      <c r="QSS706" s="121"/>
      <c r="QST706" s="121"/>
      <c r="QSU706" s="121"/>
      <c r="QSV706" s="121"/>
      <c r="QSW706" s="121"/>
      <c r="QSX706" s="121"/>
      <c r="QSY706" s="121"/>
      <c r="QSZ706" s="121"/>
      <c r="QTA706" s="121"/>
      <c r="QTB706" s="121"/>
      <c r="QTC706" s="121"/>
      <c r="QTD706" s="121"/>
      <c r="QTE706" s="121"/>
      <c r="QTF706" s="121"/>
      <c r="QTG706" s="121"/>
      <c r="QTH706" s="121"/>
      <c r="QTI706" s="121"/>
      <c r="QTJ706" s="121"/>
      <c r="QTK706" s="121"/>
      <c r="QTL706" s="121"/>
      <c r="QTM706" s="121"/>
      <c r="QTN706" s="121"/>
      <c r="QTO706" s="121"/>
      <c r="QTP706" s="121"/>
      <c r="QTQ706" s="121"/>
      <c r="QTR706" s="121"/>
      <c r="QTS706" s="121"/>
      <c r="QTT706" s="121"/>
      <c r="QTU706" s="121"/>
      <c r="QTV706" s="121"/>
      <c r="QTW706" s="121"/>
      <c r="QTX706" s="121"/>
      <c r="QTY706" s="121"/>
      <c r="QTZ706" s="121"/>
      <c r="QUA706" s="121"/>
      <c r="QUB706" s="121"/>
      <c r="QUC706" s="121"/>
      <c r="QUD706" s="121"/>
      <c r="QUE706" s="121"/>
      <c r="QUF706" s="121"/>
      <c r="QUG706" s="121"/>
      <c r="QUH706" s="121"/>
      <c r="QUI706" s="121"/>
      <c r="QUJ706" s="121"/>
      <c r="QUK706" s="121"/>
      <c r="QUL706" s="121"/>
      <c r="QUM706" s="121"/>
      <c r="QUN706" s="121"/>
      <c r="QUO706" s="121"/>
      <c r="QUP706" s="121"/>
      <c r="QUQ706" s="121"/>
      <c r="QUR706" s="121"/>
      <c r="QUS706" s="121"/>
      <c r="QUT706" s="121"/>
      <c r="QUU706" s="121"/>
      <c r="QUV706" s="121"/>
      <c r="QUW706" s="121"/>
      <c r="QUX706" s="121"/>
      <c r="QUY706" s="121"/>
      <c r="QUZ706" s="121"/>
      <c r="QVA706" s="121"/>
      <c r="QVB706" s="121"/>
      <c r="QVC706" s="121"/>
      <c r="QVD706" s="121"/>
      <c r="QVE706" s="121"/>
      <c r="QVF706" s="121"/>
      <c r="QVG706" s="121"/>
      <c r="QVH706" s="121"/>
      <c r="QVI706" s="121"/>
      <c r="QVJ706" s="121"/>
      <c r="QVK706" s="121"/>
      <c r="QVL706" s="121"/>
      <c r="QVM706" s="121"/>
      <c r="QVN706" s="121"/>
      <c r="QVO706" s="121"/>
      <c r="QVP706" s="121"/>
      <c r="QVQ706" s="121"/>
      <c r="QVR706" s="121"/>
      <c r="QVS706" s="121"/>
      <c r="QVT706" s="121"/>
      <c r="QVU706" s="121"/>
      <c r="QVV706" s="121"/>
      <c r="QVW706" s="121"/>
      <c r="QVX706" s="121"/>
      <c r="QVY706" s="121"/>
      <c r="QVZ706" s="121"/>
      <c r="QWA706" s="121"/>
      <c r="QWB706" s="121"/>
      <c r="QWC706" s="121"/>
      <c r="QWD706" s="121"/>
      <c r="QWE706" s="121"/>
      <c r="QWF706" s="121"/>
      <c r="QWG706" s="121"/>
      <c r="QWH706" s="121"/>
      <c r="QWI706" s="121"/>
      <c r="QWJ706" s="121"/>
      <c r="QWK706" s="121"/>
      <c r="QWL706" s="121"/>
      <c r="QWM706" s="121"/>
      <c r="QWN706" s="121"/>
      <c r="QWO706" s="121"/>
      <c r="QWP706" s="121"/>
      <c r="QWQ706" s="121"/>
      <c r="QWR706" s="121"/>
      <c r="QWS706" s="121"/>
      <c r="QWT706" s="121"/>
      <c r="QWU706" s="121"/>
      <c r="QWV706" s="121"/>
      <c r="QWW706" s="121"/>
      <c r="QWX706" s="121"/>
      <c r="QWY706" s="121"/>
      <c r="QWZ706" s="121"/>
      <c r="QXA706" s="121"/>
      <c r="QXB706" s="121"/>
      <c r="QXC706" s="121"/>
      <c r="QXD706" s="121"/>
      <c r="QXE706" s="121"/>
      <c r="QXF706" s="121"/>
      <c r="QXG706" s="121"/>
      <c r="QXH706" s="121"/>
      <c r="QXI706" s="121"/>
      <c r="QXJ706" s="121"/>
      <c r="QXK706" s="121"/>
      <c r="QXL706" s="121"/>
      <c r="QXM706" s="121"/>
      <c r="QXN706" s="121"/>
      <c r="QXO706" s="121"/>
      <c r="QXP706" s="121"/>
      <c r="QXQ706" s="121"/>
      <c r="QXR706" s="121"/>
      <c r="QXS706" s="121"/>
      <c r="QXT706" s="121"/>
      <c r="QXU706" s="121"/>
      <c r="QXV706" s="121"/>
      <c r="QXW706" s="121"/>
      <c r="QXX706" s="121"/>
      <c r="QXY706" s="121"/>
      <c r="QXZ706" s="121"/>
      <c r="QYA706" s="121"/>
      <c r="QYB706" s="121"/>
      <c r="QYC706" s="121"/>
      <c r="QYD706" s="121"/>
      <c r="QYE706" s="121"/>
      <c r="QYF706" s="121"/>
      <c r="QYG706" s="121"/>
      <c r="QYH706" s="121"/>
      <c r="QYI706" s="121"/>
      <c r="QYJ706" s="121"/>
      <c r="QYK706" s="121"/>
      <c r="QYL706" s="121"/>
      <c r="QYM706" s="121"/>
      <c r="QYN706" s="121"/>
      <c r="QYO706" s="121"/>
      <c r="QYP706" s="121"/>
      <c r="QYQ706" s="121"/>
      <c r="QYR706" s="121"/>
      <c r="QYS706" s="121"/>
      <c r="QYT706" s="121"/>
      <c r="QYU706" s="121"/>
      <c r="QYV706" s="121"/>
      <c r="QYW706" s="121"/>
      <c r="QYX706" s="121"/>
      <c r="QYY706" s="121"/>
      <c r="QYZ706" s="121"/>
      <c r="QZA706" s="121"/>
      <c r="QZB706" s="121"/>
      <c r="QZC706" s="121"/>
      <c r="QZD706" s="121"/>
      <c r="QZE706" s="121"/>
      <c r="QZF706" s="121"/>
      <c r="QZG706" s="121"/>
      <c r="QZH706" s="121"/>
      <c r="QZI706" s="121"/>
      <c r="QZJ706" s="121"/>
      <c r="QZK706" s="121"/>
      <c r="QZL706" s="121"/>
      <c r="QZM706" s="121"/>
      <c r="QZN706" s="121"/>
      <c r="QZO706" s="121"/>
      <c r="QZP706" s="121"/>
      <c r="QZQ706" s="121"/>
      <c r="QZR706" s="121"/>
      <c r="QZS706" s="121"/>
      <c r="QZT706" s="121"/>
      <c r="QZU706" s="121"/>
      <c r="QZV706" s="121"/>
      <c r="QZW706" s="121"/>
      <c r="QZX706" s="121"/>
      <c r="QZY706" s="121"/>
      <c r="QZZ706" s="121"/>
      <c r="RAA706" s="121"/>
      <c r="RAB706" s="121"/>
      <c r="RAC706" s="121"/>
      <c r="RAD706" s="121"/>
      <c r="RAE706" s="121"/>
      <c r="RAF706" s="121"/>
      <c r="RAG706" s="121"/>
      <c r="RAH706" s="121"/>
      <c r="RAI706" s="121"/>
      <c r="RAJ706" s="121"/>
      <c r="RAK706" s="121"/>
      <c r="RAL706" s="121"/>
      <c r="RAM706" s="121"/>
      <c r="RAN706" s="121"/>
      <c r="RAO706" s="121"/>
      <c r="RAP706" s="121"/>
      <c r="RAQ706" s="121"/>
      <c r="RAR706" s="121"/>
      <c r="RAS706" s="121"/>
      <c r="RAT706" s="121"/>
      <c r="RAU706" s="121"/>
      <c r="RAV706" s="121"/>
      <c r="RAW706" s="121"/>
      <c r="RAX706" s="121"/>
      <c r="RAY706" s="121"/>
      <c r="RAZ706" s="121"/>
      <c r="RBA706" s="121"/>
      <c r="RBB706" s="121"/>
      <c r="RBC706" s="121"/>
      <c r="RBD706" s="121"/>
      <c r="RBE706" s="121"/>
      <c r="RBF706" s="121"/>
      <c r="RBG706" s="121"/>
      <c r="RBH706" s="121"/>
      <c r="RBI706" s="121"/>
      <c r="RBJ706" s="121"/>
      <c r="RBK706" s="121"/>
      <c r="RBL706" s="121"/>
      <c r="RBM706" s="121"/>
      <c r="RBN706" s="121"/>
      <c r="RBO706" s="121"/>
      <c r="RBP706" s="121"/>
      <c r="RBQ706" s="121"/>
      <c r="RBR706" s="121"/>
      <c r="RBS706" s="121"/>
      <c r="RBT706" s="121"/>
      <c r="RBU706" s="121"/>
      <c r="RBV706" s="121"/>
      <c r="RBW706" s="121"/>
      <c r="RBX706" s="121"/>
      <c r="RBY706" s="121"/>
      <c r="RBZ706" s="121"/>
      <c r="RCA706" s="121"/>
      <c r="RCB706" s="121"/>
      <c r="RCC706" s="121"/>
      <c r="RCD706" s="121"/>
      <c r="RCE706" s="121"/>
      <c r="RCF706" s="121"/>
      <c r="RCG706" s="121"/>
      <c r="RCH706" s="121"/>
      <c r="RCI706" s="121"/>
      <c r="RCJ706" s="121"/>
      <c r="RCK706" s="121"/>
      <c r="RCL706" s="121"/>
      <c r="RCM706" s="121"/>
      <c r="RCN706" s="121"/>
      <c r="RCO706" s="121"/>
      <c r="RCP706" s="121"/>
      <c r="RCQ706" s="121"/>
      <c r="RCR706" s="121"/>
      <c r="RCS706" s="121"/>
      <c r="RCT706" s="121"/>
      <c r="RCU706" s="121"/>
      <c r="RCV706" s="121"/>
      <c r="RCW706" s="121"/>
      <c r="RCX706" s="121"/>
      <c r="RCY706" s="121"/>
      <c r="RCZ706" s="121"/>
      <c r="RDA706" s="121"/>
      <c r="RDB706" s="121"/>
      <c r="RDC706" s="121"/>
      <c r="RDD706" s="121"/>
      <c r="RDE706" s="121"/>
      <c r="RDF706" s="121"/>
      <c r="RDG706" s="121"/>
      <c r="RDH706" s="121"/>
      <c r="RDI706" s="121"/>
      <c r="RDJ706" s="121"/>
      <c r="RDK706" s="121"/>
      <c r="RDL706" s="121"/>
      <c r="RDM706" s="121"/>
      <c r="RDN706" s="121"/>
      <c r="RDO706" s="121"/>
      <c r="RDP706" s="121"/>
      <c r="RDQ706" s="121"/>
      <c r="RDR706" s="121"/>
      <c r="RDS706" s="121"/>
      <c r="RDT706" s="121"/>
      <c r="RDU706" s="121"/>
      <c r="RDV706" s="121"/>
      <c r="RDW706" s="121"/>
      <c r="RDX706" s="121"/>
      <c r="RDY706" s="121"/>
      <c r="RDZ706" s="121"/>
      <c r="REA706" s="121"/>
      <c r="REB706" s="121"/>
      <c r="REC706" s="121"/>
      <c r="RED706" s="121"/>
      <c r="REE706" s="121"/>
      <c r="REF706" s="121"/>
      <c r="REG706" s="121"/>
      <c r="REH706" s="121"/>
      <c r="REI706" s="121"/>
      <c r="REJ706" s="121"/>
      <c r="REK706" s="121"/>
      <c r="REL706" s="121"/>
      <c r="REM706" s="121"/>
      <c r="REN706" s="121"/>
      <c r="REO706" s="121"/>
      <c r="REP706" s="121"/>
      <c r="REQ706" s="121"/>
      <c r="RER706" s="121"/>
      <c r="RES706" s="121"/>
      <c r="RET706" s="121"/>
      <c r="REU706" s="121"/>
      <c r="REV706" s="121"/>
      <c r="REW706" s="121"/>
      <c r="REX706" s="121"/>
      <c r="REY706" s="121"/>
      <c r="REZ706" s="121"/>
      <c r="RFA706" s="121"/>
      <c r="RFB706" s="121"/>
      <c r="RFC706" s="121"/>
      <c r="RFD706" s="121"/>
      <c r="RFE706" s="121"/>
      <c r="RFF706" s="121"/>
      <c r="RFG706" s="121"/>
      <c r="RFH706" s="121"/>
      <c r="RFI706" s="121"/>
      <c r="RFJ706" s="121"/>
      <c r="RFK706" s="121"/>
      <c r="RFL706" s="121"/>
      <c r="RFM706" s="121"/>
      <c r="RFN706" s="121"/>
      <c r="RFO706" s="121"/>
      <c r="RFP706" s="121"/>
      <c r="RFQ706" s="121"/>
      <c r="RFR706" s="121"/>
      <c r="RFS706" s="121"/>
      <c r="RFT706" s="121"/>
      <c r="RFU706" s="121"/>
      <c r="RFV706" s="121"/>
      <c r="RFW706" s="121"/>
      <c r="RFX706" s="121"/>
      <c r="RFY706" s="121"/>
      <c r="RFZ706" s="121"/>
      <c r="RGA706" s="121"/>
      <c r="RGB706" s="121"/>
      <c r="RGC706" s="121"/>
      <c r="RGD706" s="121"/>
      <c r="RGE706" s="121"/>
      <c r="RGF706" s="121"/>
      <c r="RGG706" s="121"/>
      <c r="RGH706" s="121"/>
      <c r="RGI706" s="121"/>
      <c r="RGJ706" s="121"/>
      <c r="RGK706" s="121"/>
      <c r="RGL706" s="121"/>
      <c r="RGM706" s="121"/>
      <c r="RGN706" s="121"/>
      <c r="RGO706" s="121"/>
      <c r="RGP706" s="121"/>
      <c r="RGQ706" s="121"/>
      <c r="RGR706" s="121"/>
      <c r="RGS706" s="121"/>
      <c r="RGT706" s="121"/>
      <c r="RGU706" s="121"/>
      <c r="RGV706" s="121"/>
      <c r="RGW706" s="121"/>
      <c r="RGX706" s="121"/>
      <c r="RGY706" s="121"/>
      <c r="RGZ706" s="121"/>
      <c r="RHA706" s="121"/>
      <c r="RHB706" s="121"/>
      <c r="RHC706" s="121"/>
      <c r="RHD706" s="121"/>
      <c r="RHE706" s="121"/>
      <c r="RHF706" s="121"/>
      <c r="RHG706" s="121"/>
      <c r="RHH706" s="121"/>
      <c r="RHI706" s="121"/>
      <c r="RHJ706" s="121"/>
      <c r="RHK706" s="121"/>
      <c r="RHL706" s="121"/>
      <c r="RHM706" s="121"/>
      <c r="RHN706" s="121"/>
      <c r="RHO706" s="121"/>
      <c r="RHP706" s="121"/>
      <c r="RHQ706" s="121"/>
      <c r="RHR706" s="121"/>
      <c r="RHS706" s="121"/>
      <c r="RHT706" s="121"/>
      <c r="RHU706" s="121"/>
      <c r="RHV706" s="121"/>
      <c r="RHW706" s="121"/>
      <c r="RHX706" s="121"/>
      <c r="RHY706" s="121"/>
      <c r="RHZ706" s="121"/>
      <c r="RIA706" s="121"/>
      <c r="RIB706" s="121"/>
      <c r="RIC706" s="121"/>
      <c r="RID706" s="121"/>
      <c r="RIE706" s="121"/>
      <c r="RIF706" s="121"/>
      <c r="RIG706" s="121"/>
      <c r="RIH706" s="121"/>
      <c r="RII706" s="121"/>
      <c r="RIJ706" s="121"/>
      <c r="RIK706" s="121"/>
      <c r="RIL706" s="121"/>
      <c r="RIM706" s="121"/>
      <c r="RIN706" s="121"/>
      <c r="RIO706" s="121"/>
      <c r="RIP706" s="121"/>
      <c r="RIQ706" s="121"/>
      <c r="RIR706" s="121"/>
      <c r="RIS706" s="121"/>
      <c r="RIT706" s="121"/>
      <c r="RIU706" s="121"/>
      <c r="RIV706" s="121"/>
      <c r="RIW706" s="121"/>
      <c r="RIX706" s="121"/>
      <c r="RIY706" s="121"/>
      <c r="RIZ706" s="121"/>
      <c r="RJA706" s="121"/>
      <c r="RJB706" s="121"/>
      <c r="RJC706" s="121"/>
      <c r="RJD706" s="121"/>
      <c r="RJE706" s="121"/>
      <c r="RJF706" s="121"/>
      <c r="RJG706" s="121"/>
      <c r="RJH706" s="121"/>
      <c r="RJI706" s="121"/>
      <c r="RJJ706" s="121"/>
      <c r="RJK706" s="121"/>
      <c r="RJL706" s="121"/>
      <c r="RJM706" s="121"/>
      <c r="RJN706" s="121"/>
      <c r="RJO706" s="121"/>
      <c r="RJP706" s="121"/>
      <c r="RJQ706" s="121"/>
      <c r="RJR706" s="121"/>
      <c r="RJS706" s="121"/>
      <c r="RJT706" s="121"/>
      <c r="RJU706" s="121"/>
      <c r="RJV706" s="121"/>
      <c r="RJW706" s="121"/>
      <c r="RJX706" s="121"/>
      <c r="RJY706" s="121"/>
      <c r="RJZ706" s="121"/>
      <c r="RKA706" s="121"/>
      <c r="RKB706" s="121"/>
      <c r="RKC706" s="121"/>
      <c r="RKD706" s="121"/>
      <c r="RKE706" s="121"/>
      <c r="RKF706" s="121"/>
      <c r="RKG706" s="121"/>
      <c r="RKH706" s="121"/>
      <c r="RKI706" s="121"/>
      <c r="RKJ706" s="121"/>
      <c r="RKK706" s="121"/>
      <c r="RKL706" s="121"/>
      <c r="RKM706" s="121"/>
      <c r="RKN706" s="121"/>
      <c r="RKO706" s="121"/>
      <c r="RKP706" s="121"/>
      <c r="RKQ706" s="121"/>
      <c r="RKR706" s="121"/>
      <c r="RKS706" s="121"/>
      <c r="RKT706" s="121"/>
      <c r="RKU706" s="121"/>
      <c r="RKV706" s="121"/>
      <c r="RKW706" s="121"/>
      <c r="RKX706" s="121"/>
      <c r="RKY706" s="121"/>
      <c r="RKZ706" s="121"/>
      <c r="RLA706" s="121"/>
      <c r="RLB706" s="121"/>
      <c r="RLC706" s="121"/>
      <c r="RLD706" s="121"/>
      <c r="RLE706" s="121"/>
      <c r="RLF706" s="121"/>
      <c r="RLG706" s="121"/>
      <c r="RLH706" s="121"/>
      <c r="RLI706" s="121"/>
      <c r="RLJ706" s="121"/>
      <c r="RLK706" s="121"/>
      <c r="RLL706" s="121"/>
      <c r="RLM706" s="121"/>
      <c r="RLN706" s="121"/>
      <c r="RLO706" s="121"/>
      <c r="RLP706" s="121"/>
      <c r="RLQ706" s="121"/>
      <c r="RLR706" s="121"/>
      <c r="RLS706" s="121"/>
      <c r="RLT706" s="121"/>
      <c r="RLU706" s="121"/>
      <c r="RLV706" s="121"/>
      <c r="RLW706" s="121"/>
      <c r="RLX706" s="121"/>
      <c r="RLY706" s="121"/>
      <c r="RLZ706" s="121"/>
      <c r="RMA706" s="121"/>
      <c r="RMB706" s="121"/>
      <c r="RMC706" s="121"/>
      <c r="RMD706" s="121"/>
      <c r="RME706" s="121"/>
      <c r="RMF706" s="121"/>
      <c r="RMG706" s="121"/>
      <c r="RMH706" s="121"/>
      <c r="RMI706" s="121"/>
      <c r="RMJ706" s="121"/>
      <c r="RMK706" s="121"/>
      <c r="RML706" s="121"/>
      <c r="RMM706" s="121"/>
      <c r="RMN706" s="121"/>
      <c r="RMO706" s="121"/>
      <c r="RMP706" s="121"/>
      <c r="RMQ706" s="121"/>
      <c r="RMR706" s="121"/>
      <c r="RMS706" s="121"/>
      <c r="RMT706" s="121"/>
      <c r="RMU706" s="121"/>
      <c r="RMV706" s="121"/>
      <c r="RMW706" s="121"/>
      <c r="RMX706" s="121"/>
      <c r="RMY706" s="121"/>
      <c r="RMZ706" s="121"/>
      <c r="RNA706" s="121"/>
      <c r="RNB706" s="121"/>
      <c r="RNC706" s="121"/>
      <c r="RND706" s="121"/>
      <c r="RNE706" s="121"/>
      <c r="RNF706" s="121"/>
      <c r="RNG706" s="121"/>
      <c r="RNH706" s="121"/>
      <c r="RNI706" s="121"/>
      <c r="RNJ706" s="121"/>
      <c r="RNK706" s="121"/>
      <c r="RNL706" s="121"/>
      <c r="RNM706" s="121"/>
      <c r="RNN706" s="121"/>
      <c r="RNO706" s="121"/>
      <c r="RNP706" s="121"/>
      <c r="RNQ706" s="121"/>
      <c r="RNR706" s="121"/>
      <c r="RNS706" s="121"/>
      <c r="RNT706" s="121"/>
      <c r="RNU706" s="121"/>
      <c r="RNV706" s="121"/>
      <c r="RNW706" s="121"/>
      <c r="RNX706" s="121"/>
      <c r="RNY706" s="121"/>
      <c r="RNZ706" s="121"/>
      <c r="ROA706" s="121"/>
      <c r="ROB706" s="121"/>
      <c r="ROC706" s="121"/>
      <c r="ROD706" s="121"/>
      <c r="ROE706" s="121"/>
      <c r="ROF706" s="121"/>
      <c r="ROG706" s="121"/>
      <c r="ROH706" s="121"/>
      <c r="ROI706" s="121"/>
      <c r="ROJ706" s="121"/>
      <c r="ROK706" s="121"/>
      <c r="ROL706" s="121"/>
      <c r="ROM706" s="121"/>
      <c r="RON706" s="121"/>
      <c r="ROO706" s="121"/>
      <c r="ROP706" s="121"/>
      <c r="ROQ706" s="121"/>
      <c r="ROR706" s="121"/>
      <c r="ROS706" s="121"/>
      <c r="ROT706" s="121"/>
      <c r="ROU706" s="121"/>
      <c r="ROV706" s="121"/>
      <c r="ROW706" s="121"/>
      <c r="ROX706" s="121"/>
      <c r="ROY706" s="121"/>
      <c r="ROZ706" s="121"/>
      <c r="RPA706" s="121"/>
      <c r="RPB706" s="121"/>
      <c r="RPC706" s="121"/>
      <c r="RPD706" s="121"/>
      <c r="RPE706" s="121"/>
      <c r="RPF706" s="121"/>
      <c r="RPG706" s="121"/>
      <c r="RPH706" s="121"/>
      <c r="RPI706" s="121"/>
      <c r="RPJ706" s="121"/>
      <c r="RPK706" s="121"/>
      <c r="RPL706" s="121"/>
      <c r="RPM706" s="121"/>
      <c r="RPN706" s="121"/>
      <c r="RPO706" s="121"/>
      <c r="RPP706" s="121"/>
      <c r="RPQ706" s="121"/>
      <c r="RPR706" s="121"/>
      <c r="RPS706" s="121"/>
      <c r="RPT706" s="121"/>
      <c r="RPU706" s="121"/>
      <c r="RPV706" s="121"/>
      <c r="RPW706" s="121"/>
      <c r="RPX706" s="121"/>
      <c r="RPY706" s="121"/>
      <c r="RPZ706" s="121"/>
      <c r="RQA706" s="121"/>
      <c r="RQB706" s="121"/>
      <c r="RQC706" s="121"/>
      <c r="RQD706" s="121"/>
      <c r="RQE706" s="121"/>
      <c r="RQF706" s="121"/>
      <c r="RQG706" s="121"/>
      <c r="RQH706" s="121"/>
      <c r="RQI706" s="121"/>
      <c r="RQJ706" s="121"/>
      <c r="RQK706" s="121"/>
      <c r="RQL706" s="121"/>
      <c r="RQM706" s="121"/>
      <c r="RQN706" s="121"/>
      <c r="RQO706" s="121"/>
      <c r="RQP706" s="121"/>
      <c r="RQQ706" s="121"/>
      <c r="RQR706" s="121"/>
      <c r="RQS706" s="121"/>
      <c r="RQT706" s="121"/>
      <c r="RQU706" s="121"/>
      <c r="RQV706" s="121"/>
      <c r="RQW706" s="121"/>
      <c r="RQX706" s="121"/>
      <c r="RQY706" s="121"/>
      <c r="RQZ706" s="121"/>
      <c r="RRA706" s="121"/>
      <c r="RRB706" s="121"/>
      <c r="RRC706" s="121"/>
      <c r="RRD706" s="121"/>
      <c r="RRE706" s="121"/>
      <c r="RRF706" s="121"/>
      <c r="RRG706" s="121"/>
      <c r="RRH706" s="121"/>
      <c r="RRI706" s="121"/>
      <c r="RRJ706" s="121"/>
      <c r="RRK706" s="121"/>
      <c r="RRL706" s="121"/>
      <c r="RRM706" s="121"/>
      <c r="RRN706" s="121"/>
      <c r="RRO706" s="121"/>
      <c r="RRP706" s="121"/>
      <c r="RRQ706" s="121"/>
      <c r="RRR706" s="121"/>
      <c r="RRS706" s="121"/>
      <c r="RRT706" s="121"/>
      <c r="RRU706" s="121"/>
      <c r="RRV706" s="121"/>
      <c r="RRW706" s="121"/>
      <c r="RRX706" s="121"/>
      <c r="RRY706" s="121"/>
      <c r="RRZ706" s="121"/>
      <c r="RSA706" s="121"/>
      <c r="RSB706" s="121"/>
      <c r="RSC706" s="121"/>
      <c r="RSD706" s="121"/>
      <c r="RSE706" s="121"/>
      <c r="RSF706" s="121"/>
      <c r="RSG706" s="121"/>
      <c r="RSH706" s="121"/>
      <c r="RSI706" s="121"/>
      <c r="RSJ706" s="121"/>
      <c r="RSK706" s="121"/>
      <c r="RSL706" s="121"/>
      <c r="RSM706" s="121"/>
      <c r="RSN706" s="121"/>
      <c r="RSO706" s="121"/>
      <c r="RSP706" s="121"/>
      <c r="RSQ706" s="121"/>
      <c r="RSR706" s="121"/>
      <c r="RSS706" s="121"/>
      <c r="RST706" s="121"/>
      <c r="RSU706" s="121"/>
      <c r="RSV706" s="121"/>
      <c r="RSW706" s="121"/>
      <c r="RSX706" s="121"/>
      <c r="RSY706" s="121"/>
      <c r="RSZ706" s="121"/>
      <c r="RTA706" s="121"/>
      <c r="RTB706" s="121"/>
      <c r="RTC706" s="121"/>
      <c r="RTD706" s="121"/>
      <c r="RTE706" s="121"/>
      <c r="RTF706" s="121"/>
      <c r="RTG706" s="121"/>
      <c r="RTH706" s="121"/>
      <c r="RTI706" s="121"/>
      <c r="RTJ706" s="121"/>
      <c r="RTK706" s="121"/>
      <c r="RTL706" s="121"/>
      <c r="RTM706" s="121"/>
      <c r="RTN706" s="121"/>
      <c r="RTO706" s="121"/>
      <c r="RTP706" s="121"/>
      <c r="RTQ706" s="121"/>
      <c r="RTR706" s="121"/>
      <c r="RTS706" s="121"/>
      <c r="RTT706" s="121"/>
      <c r="RTU706" s="121"/>
      <c r="RTV706" s="121"/>
      <c r="RTW706" s="121"/>
      <c r="RTX706" s="121"/>
      <c r="RTY706" s="121"/>
      <c r="RTZ706" s="121"/>
      <c r="RUA706" s="121"/>
      <c r="RUB706" s="121"/>
      <c r="RUC706" s="121"/>
      <c r="RUD706" s="121"/>
      <c r="RUE706" s="121"/>
      <c r="RUF706" s="121"/>
      <c r="RUG706" s="121"/>
      <c r="RUH706" s="121"/>
      <c r="RUI706" s="121"/>
      <c r="RUJ706" s="121"/>
      <c r="RUK706" s="121"/>
      <c r="RUL706" s="121"/>
      <c r="RUM706" s="121"/>
      <c r="RUN706" s="121"/>
      <c r="RUO706" s="121"/>
      <c r="RUP706" s="121"/>
      <c r="RUQ706" s="121"/>
      <c r="RUR706" s="121"/>
      <c r="RUS706" s="121"/>
      <c r="RUT706" s="121"/>
      <c r="RUU706" s="121"/>
      <c r="RUV706" s="121"/>
      <c r="RUW706" s="121"/>
      <c r="RUX706" s="121"/>
      <c r="RUY706" s="121"/>
      <c r="RUZ706" s="121"/>
      <c r="RVA706" s="121"/>
      <c r="RVB706" s="121"/>
      <c r="RVC706" s="121"/>
      <c r="RVD706" s="121"/>
      <c r="RVE706" s="121"/>
      <c r="RVF706" s="121"/>
      <c r="RVG706" s="121"/>
      <c r="RVH706" s="121"/>
      <c r="RVI706" s="121"/>
      <c r="RVJ706" s="121"/>
      <c r="RVK706" s="121"/>
      <c r="RVL706" s="121"/>
      <c r="RVM706" s="121"/>
      <c r="RVN706" s="121"/>
      <c r="RVO706" s="121"/>
      <c r="RVP706" s="121"/>
      <c r="RVQ706" s="121"/>
      <c r="RVR706" s="121"/>
      <c r="RVS706" s="121"/>
      <c r="RVT706" s="121"/>
      <c r="RVU706" s="121"/>
      <c r="RVV706" s="121"/>
      <c r="RVW706" s="121"/>
      <c r="RVX706" s="121"/>
      <c r="RVY706" s="121"/>
      <c r="RVZ706" s="121"/>
      <c r="RWA706" s="121"/>
      <c r="RWB706" s="121"/>
      <c r="RWC706" s="121"/>
      <c r="RWD706" s="121"/>
      <c r="RWE706" s="121"/>
      <c r="RWF706" s="121"/>
      <c r="RWG706" s="121"/>
      <c r="RWH706" s="121"/>
      <c r="RWI706" s="121"/>
      <c r="RWJ706" s="121"/>
      <c r="RWK706" s="121"/>
      <c r="RWL706" s="121"/>
      <c r="RWM706" s="121"/>
      <c r="RWN706" s="121"/>
      <c r="RWO706" s="121"/>
      <c r="RWP706" s="121"/>
      <c r="RWQ706" s="121"/>
      <c r="RWR706" s="121"/>
      <c r="RWS706" s="121"/>
      <c r="RWT706" s="121"/>
      <c r="RWU706" s="121"/>
      <c r="RWV706" s="121"/>
      <c r="RWW706" s="121"/>
      <c r="RWX706" s="121"/>
      <c r="RWY706" s="121"/>
      <c r="RWZ706" s="121"/>
      <c r="RXA706" s="121"/>
      <c r="RXB706" s="121"/>
      <c r="RXC706" s="121"/>
      <c r="RXD706" s="121"/>
      <c r="RXE706" s="121"/>
      <c r="RXF706" s="121"/>
      <c r="RXG706" s="121"/>
      <c r="RXH706" s="121"/>
      <c r="RXI706" s="121"/>
      <c r="RXJ706" s="121"/>
      <c r="RXK706" s="121"/>
      <c r="RXL706" s="121"/>
      <c r="RXM706" s="121"/>
      <c r="RXN706" s="121"/>
      <c r="RXO706" s="121"/>
      <c r="RXP706" s="121"/>
      <c r="RXQ706" s="121"/>
      <c r="RXR706" s="121"/>
      <c r="RXS706" s="121"/>
      <c r="RXT706" s="121"/>
      <c r="RXU706" s="121"/>
      <c r="RXV706" s="121"/>
      <c r="RXW706" s="121"/>
      <c r="RXX706" s="121"/>
      <c r="RXY706" s="121"/>
      <c r="RXZ706" s="121"/>
      <c r="RYA706" s="121"/>
      <c r="RYB706" s="121"/>
      <c r="RYC706" s="121"/>
      <c r="RYD706" s="121"/>
      <c r="RYE706" s="121"/>
      <c r="RYF706" s="121"/>
      <c r="RYG706" s="121"/>
      <c r="RYH706" s="121"/>
      <c r="RYI706" s="121"/>
      <c r="RYJ706" s="121"/>
      <c r="RYK706" s="121"/>
      <c r="RYL706" s="121"/>
      <c r="RYM706" s="121"/>
      <c r="RYN706" s="121"/>
      <c r="RYO706" s="121"/>
      <c r="RYP706" s="121"/>
      <c r="RYQ706" s="121"/>
      <c r="RYR706" s="121"/>
      <c r="RYS706" s="121"/>
      <c r="RYT706" s="121"/>
      <c r="RYU706" s="121"/>
      <c r="RYV706" s="121"/>
      <c r="RYW706" s="121"/>
      <c r="RYX706" s="121"/>
      <c r="RYY706" s="121"/>
      <c r="RYZ706" s="121"/>
      <c r="RZA706" s="121"/>
      <c r="RZB706" s="121"/>
      <c r="RZC706" s="121"/>
      <c r="RZD706" s="121"/>
      <c r="RZE706" s="121"/>
      <c r="RZF706" s="121"/>
      <c r="RZG706" s="121"/>
      <c r="RZH706" s="121"/>
      <c r="RZI706" s="121"/>
      <c r="RZJ706" s="121"/>
      <c r="RZK706" s="121"/>
      <c r="RZL706" s="121"/>
      <c r="RZM706" s="121"/>
      <c r="RZN706" s="121"/>
      <c r="RZO706" s="121"/>
      <c r="RZP706" s="121"/>
      <c r="RZQ706" s="121"/>
      <c r="RZR706" s="121"/>
      <c r="RZS706" s="121"/>
      <c r="RZT706" s="121"/>
      <c r="RZU706" s="121"/>
      <c r="RZV706" s="121"/>
      <c r="RZW706" s="121"/>
      <c r="RZX706" s="121"/>
      <c r="RZY706" s="121"/>
      <c r="RZZ706" s="121"/>
      <c r="SAA706" s="121"/>
      <c r="SAB706" s="121"/>
      <c r="SAC706" s="121"/>
      <c r="SAD706" s="121"/>
      <c r="SAE706" s="121"/>
      <c r="SAF706" s="121"/>
      <c r="SAG706" s="121"/>
      <c r="SAH706" s="121"/>
      <c r="SAI706" s="121"/>
      <c r="SAJ706" s="121"/>
      <c r="SAK706" s="121"/>
      <c r="SAL706" s="121"/>
      <c r="SAM706" s="121"/>
      <c r="SAN706" s="121"/>
      <c r="SAO706" s="121"/>
      <c r="SAP706" s="121"/>
      <c r="SAQ706" s="121"/>
      <c r="SAR706" s="121"/>
      <c r="SAS706" s="121"/>
      <c r="SAT706" s="121"/>
      <c r="SAU706" s="121"/>
      <c r="SAV706" s="121"/>
      <c r="SAW706" s="121"/>
      <c r="SAX706" s="121"/>
      <c r="SAY706" s="121"/>
      <c r="SAZ706" s="121"/>
      <c r="SBA706" s="121"/>
      <c r="SBB706" s="121"/>
      <c r="SBC706" s="121"/>
      <c r="SBD706" s="121"/>
      <c r="SBE706" s="121"/>
      <c r="SBF706" s="121"/>
      <c r="SBG706" s="121"/>
      <c r="SBH706" s="121"/>
      <c r="SBI706" s="121"/>
      <c r="SBJ706" s="121"/>
      <c r="SBK706" s="121"/>
      <c r="SBL706" s="121"/>
      <c r="SBM706" s="121"/>
      <c r="SBN706" s="121"/>
      <c r="SBO706" s="121"/>
      <c r="SBP706" s="121"/>
      <c r="SBQ706" s="121"/>
      <c r="SBR706" s="121"/>
      <c r="SBS706" s="121"/>
      <c r="SBT706" s="121"/>
      <c r="SBU706" s="121"/>
      <c r="SBV706" s="121"/>
      <c r="SBW706" s="121"/>
      <c r="SBX706" s="121"/>
      <c r="SBY706" s="121"/>
      <c r="SBZ706" s="121"/>
      <c r="SCA706" s="121"/>
      <c r="SCB706" s="121"/>
      <c r="SCC706" s="121"/>
      <c r="SCD706" s="121"/>
      <c r="SCE706" s="121"/>
      <c r="SCF706" s="121"/>
      <c r="SCG706" s="121"/>
      <c r="SCH706" s="121"/>
      <c r="SCI706" s="121"/>
      <c r="SCJ706" s="121"/>
      <c r="SCK706" s="121"/>
      <c r="SCL706" s="121"/>
      <c r="SCM706" s="121"/>
      <c r="SCN706" s="121"/>
      <c r="SCO706" s="121"/>
      <c r="SCP706" s="121"/>
      <c r="SCQ706" s="121"/>
      <c r="SCR706" s="121"/>
      <c r="SCS706" s="121"/>
      <c r="SCT706" s="121"/>
      <c r="SCU706" s="121"/>
      <c r="SCV706" s="121"/>
      <c r="SCW706" s="121"/>
      <c r="SCX706" s="121"/>
      <c r="SCY706" s="121"/>
      <c r="SCZ706" s="121"/>
      <c r="SDA706" s="121"/>
      <c r="SDB706" s="121"/>
      <c r="SDC706" s="121"/>
      <c r="SDD706" s="121"/>
      <c r="SDE706" s="121"/>
      <c r="SDF706" s="121"/>
      <c r="SDG706" s="121"/>
      <c r="SDH706" s="121"/>
      <c r="SDI706" s="121"/>
      <c r="SDJ706" s="121"/>
      <c r="SDK706" s="121"/>
      <c r="SDL706" s="121"/>
      <c r="SDM706" s="121"/>
      <c r="SDN706" s="121"/>
      <c r="SDO706" s="121"/>
      <c r="SDP706" s="121"/>
      <c r="SDQ706" s="121"/>
      <c r="SDR706" s="121"/>
      <c r="SDS706" s="121"/>
      <c r="SDT706" s="121"/>
      <c r="SDU706" s="121"/>
      <c r="SDV706" s="121"/>
      <c r="SDW706" s="121"/>
      <c r="SDX706" s="121"/>
      <c r="SDY706" s="121"/>
      <c r="SDZ706" s="121"/>
      <c r="SEA706" s="121"/>
      <c r="SEB706" s="121"/>
      <c r="SEC706" s="121"/>
      <c r="SED706" s="121"/>
      <c r="SEE706" s="121"/>
      <c r="SEF706" s="121"/>
      <c r="SEG706" s="121"/>
      <c r="SEH706" s="121"/>
      <c r="SEI706" s="121"/>
      <c r="SEJ706" s="121"/>
      <c r="SEK706" s="121"/>
      <c r="SEL706" s="121"/>
      <c r="SEM706" s="121"/>
      <c r="SEN706" s="121"/>
      <c r="SEO706" s="121"/>
      <c r="SEP706" s="121"/>
      <c r="SEQ706" s="121"/>
      <c r="SER706" s="121"/>
      <c r="SES706" s="121"/>
      <c r="SET706" s="121"/>
      <c r="SEU706" s="121"/>
      <c r="SEV706" s="121"/>
      <c r="SEW706" s="121"/>
      <c r="SEX706" s="121"/>
      <c r="SEY706" s="121"/>
      <c r="SEZ706" s="121"/>
      <c r="SFA706" s="121"/>
      <c r="SFB706" s="121"/>
      <c r="SFC706" s="121"/>
      <c r="SFD706" s="121"/>
      <c r="SFE706" s="121"/>
      <c r="SFF706" s="121"/>
      <c r="SFG706" s="121"/>
      <c r="SFH706" s="121"/>
      <c r="SFI706" s="121"/>
      <c r="SFJ706" s="121"/>
      <c r="SFK706" s="121"/>
      <c r="SFL706" s="121"/>
      <c r="SFM706" s="121"/>
      <c r="SFN706" s="121"/>
      <c r="SFO706" s="121"/>
      <c r="SFP706" s="121"/>
      <c r="SFQ706" s="121"/>
      <c r="SFR706" s="121"/>
      <c r="SFS706" s="121"/>
      <c r="SFT706" s="121"/>
      <c r="SFU706" s="121"/>
      <c r="SFV706" s="121"/>
      <c r="SFW706" s="121"/>
      <c r="SFX706" s="121"/>
      <c r="SFY706" s="121"/>
      <c r="SFZ706" s="121"/>
      <c r="SGA706" s="121"/>
      <c r="SGB706" s="121"/>
      <c r="SGC706" s="121"/>
      <c r="SGD706" s="121"/>
      <c r="SGE706" s="121"/>
      <c r="SGF706" s="121"/>
      <c r="SGG706" s="121"/>
      <c r="SGH706" s="121"/>
      <c r="SGI706" s="121"/>
      <c r="SGJ706" s="121"/>
      <c r="SGK706" s="121"/>
      <c r="SGL706" s="121"/>
      <c r="SGM706" s="121"/>
      <c r="SGN706" s="121"/>
      <c r="SGO706" s="121"/>
      <c r="SGP706" s="121"/>
      <c r="SGQ706" s="121"/>
      <c r="SGR706" s="121"/>
      <c r="SGS706" s="121"/>
      <c r="SGT706" s="121"/>
      <c r="SGU706" s="121"/>
      <c r="SGV706" s="121"/>
      <c r="SGW706" s="121"/>
      <c r="SGX706" s="121"/>
      <c r="SGY706" s="121"/>
      <c r="SGZ706" s="121"/>
      <c r="SHA706" s="121"/>
      <c r="SHB706" s="121"/>
      <c r="SHC706" s="121"/>
      <c r="SHD706" s="121"/>
      <c r="SHE706" s="121"/>
      <c r="SHF706" s="121"/>
      <c r="SHG706" s="121"/>
      <c r="SHH706" s="121"/>
      <c r="SHI706" s="121"/>
      <c r="SHJ706" s="121"/>
      <c r="SHK706" s="121"/>
      <c r="SHL706" s="121"/>
      <c r="SHM706" s="121"/>
      <c r="SHN706" s="121"/>
      <c r="SHO706" s="121"/>
      <c r="SHP706" s="121"/>
      <c r="SHQ706" s="121"/>
      <c r="SHR706" s="121"/>
      <c r="SHS706" s="121"/>
      <c r="SHT706" s="121"/>
      <c r="SHU706" s="121"/>
      <c r="SHV706" s="121"/>
      <c r="SHW706" s="121"/>
      <c r="SHX706" s="121"/>
      <c r="SHY706" s="121"/>
      <c r="SHZ706" s="121"/>
      <c r="SIA706" s="121"/>
      <c r="SIB706" s="121"/>
      <c r="SIC706" s="121"/>
      <c r="SID706" s="121"/>
      <c r="SIE706" s="121"/>
      <c r="SIF706" s="121"/>
      <c r="SIG706" s="121"/>
      <c r="SIH706" s="121"/>
      <c r="SII706" s="121"/>
      <c r="SIJ706" s="121"/>
      <c r="SIK706" s="121"/>
      <c r="SIL706" s="121"/>
      <c r="SIM706" s="121"/>
      <c r="SIN706" s="121"/>
      <c r="SIO706" s="121"/>
      <c r="SIP706" s="121"/>
      <c r="SIQ706" s="121"/>
      <c r="SIR706" s="121"/>
      <c r="SIS706" s="121"/>
      <c r="SIT706" s="121"/>
      <c r="SIU706" s="121"/>
      <c r="SIV706" s="121"/>
      <c r="SIW706" s="121"/>
      <c r="SIX706" s="121"/>
      <c r="SIY706" s="121"/>
      <c r="SIZ706" s="121"/>
      <c r="SJA706" s="121"/>
      <c r="SJB706" s="121"/>
      <c r="SJC706" s="121"/>
      <c r="SJD706" s="121"/>
      <c r="SJE706" s="121"/>
      <c r="SJF706" s="121"/>
      <c r="SJG706" s="121"/>
      <c r="SJH706" s="121"/>
      <c r="SJI706" s="121"/>
      <c r="SJJ706" s="121"/>
      <c r="SJK706" s="121"/>
      <c r="SJL706" s="121"/>
      <c r="SJM706" s="121"/>
      <c r="SJN706" s="121"/>
      <c r="SJO706" s="121"/>
      <c r="SJP706" s="121"/>
      <c r="SJQ706" s="121"/>
      <c r="SJR706" s="121"/>
      <c r="SJS706" s="121"/>
      <c r="SJT706" s="121"/>
      <c r="SJU706" s="121"/>
      <c r="SJV706" s="121"/>
      <c r="SJW706" s="121"/>
      <c r="SJX706" s="121"/>
      <c r="SJY706" s="121"/>
      <c r="SJZ706" s="121"/>
      <c r="SKA706" s="121"/>
      <c r="SKB706" s="121"/>
      <c r="SKC706" s="121"/>
      <c r="SKD706" s="121"/>
      <c r="SKE706" s="121"/>
      <c r="SKF706" s="121"/>
      <c r="SKG706" s="121"/>
      <c r="SKH706" s="121"/>
      <c r="SKI706" s="121"/>
      <c r="SKJ706" s="121"/>
      <c r="SKK706" s="121"/>
      <c r="SKL706" s="121"/>
      <c r="SKM706" s="121"/>
      <c r="SKN706" s="121"/>
      <c r="SKO706" s="121"/>
      <c r="SKP706" s="121"/>
      <c r="SKQ706" s="121"/>
      <c r="SKR706" s="121"/>
      <c r="SKS706" s="121"/>
      <c r="SKT706" s="121"/>
      <c r="SKU706" s="121"/>
      <c r="SKV706" s="121"/>
      <c r="SKW706" s="121"/>
      <c r="SKX706" s="121"/>
      <c r="SKY706" s="121"/>
      <c r="SKZ706" s="121"/>
      <c r="SLA706" s="121"/>
      <c r="SLB706" s="121"/>
      <c r="SLC706" s="121"/>
      <c r="SLD706" s="121"/>
      <c r="SLE706" s="121"/>
      <c r="SLF706" s="121"/>
      <c r="SLG706" s="121"/>
      <c r="SLH706" s="121"/>
      <c r="SLI706" s="121"/>
      <c r="SLJ706" s="121"/>
      <c r="SLK706" s="121"/>
      <c r="SLL706" s="121"/>
      <c r="SLM706" s="121"/>
      <c r="SLN706" s="121"/>
      <c r="SLO706" s="121"/>
      <c r="SLP706" s="121"/>
      <c r="SLQ706" s="121"/>
      <c r="SLR706" s="121"/>
      <c r="SLS706" s="121"/>
      <c r="SLT706" s="121"/>
      <c r="SLU706" s="121"/>
      <c r="SLV706" s="121"/>
      <c r="SLW706" s="121"/>
      <c r="SLX706" s="121"/>
      <c r="SLY706" s="121"/>
      <c r="SLZ706" s="121"/>
      <c r="SMA706" s="121"/>
      <c r="SMB706" s="121"/>
      <c r="SMC706" s="121"/>
      <c r="SMD706" s="121"/>
      <c r="SME706" s="121"/>
      <c r="SMF706" s="121"/>
      <c r="SMG706" s="121"/>
      <c r="SMH706" s="121"/>
      <c r="SMI706" s="121"/>
      <c r="SMJ706" s="121"/>
      <c r="SMK706" s="121"/>
      <c r="SML706" s="121"/>
      <c r="SMM706" s="121"/>
      <c r="SMN706" s="121"/>
      <c r="SMO706" s="121"/>
      <c r="SMP706" s="121"/>
      <c r="SMQ706" s="121"/>
      <c r="SMR706" s="121"/>
      <c r="SMS706" s="121"/>
      <c r="SMT706" s="121"/>
      <c r="SMU706" s="121"/>
      <c r="SMV706" s="121"/>
      <c r="SMW706" s="121"/>
      <c r="SMX706" s="121"/>
      <c r="SMY706" s="121"/>
      <c r="SMZ706" s="121"/>
      <c r="SNA706" s="121"/>
      <c r="SNB706" s="121"/>
      <c r="SNC706" s="121"/>
      <c r="SND706" s="121"/>
      <c r="SNE706" s="121"/>
      <c r="SNF706" s="121"/>
      <c r="SNG706" s="121"/>
      <c r="SNH706" s="121"/>
      <c r="SNI706" s="121"/>
      <c r="SNJ706" s="121"/>
      <c r="SNK706" s="121"/>
      <c r="SNL706" s="121"/>
      <c r="SNM706" s="121"/>
      <c r="SNN706" s="121"/>
      <c r="SNO706" s="121"/>
      <c r="SNP706" s="121"/>
      <c r="SNQ706" s="121"/>
      <c r="SNR706" s="121"/>
      <c r="SNS706" s="121"/>
      <c r="SNT706" s="121"/>
      <c r="SNU706" s="121"/>
      <c r="SNV706" s="121"/>
      <c r="SNW706" s="121"/>
      <c r="SNX706" s="121"/>
      <c r="SNY706" s="121"/>
      <c r="SNZ706" s="121"/>
      <c r="SOA706" s="121"/>
      <c r="SOB706" s="121"/>
      <c r="SOC706" s="121"/>
      <c r="SOD706" s="121"/>
      <c r="SOE706" s="121"/>
      <c r="SOF706" s="121"/>
      <c r="SOG706" s="121"/>
      <c r="SOH706" s="121"/>
      <c r="SOI706" s="121"/>
      <c r="SOJ706" s="121"/>
      <c r="SOK706" s="121"/>
      <c r="SOL706" s="121"/>
      <c r="SOM706" s="121"/>
      <c r="SON706" s="121"/>
      <c r="SOO706" s="121"/>
      <c r="SOP706" s="121"/>
      <c r="SOQ706" s="121"/>
      <c r="SOR706" s="121"/>
      <c r="SOS706" s="121"/>
      <c r="SOT706" s="121"/>
      <c r="SOU706" s="121"/>
      <c r="SOV706" s="121"/>
      <c r="SOW706" s="121"/>
      <c r="SOX706" s="121"/>
      <c r="SOY706" s="121"/>
      <c r="SOZ706" s="121"/>
      <c r="SPA706" s="121"/>
      <c r="SPB706" s="121"/>
      <c r="SPC706" s="121"/>
      <c r="SPD706" s="121"/>
      <c r="SPE706" s="121"/>
      <c r="SPF706" s="121"/>
      <c r="SPG706" s="121"/>
      <c r="SPH706" s="121"/>
      <c r="SPI706" s="121"/>
      <c r="SPJ706" s="121"/>
      <c r="SPK706" s="121"/>
      <c r="SPL706" s="121"/>
      <c r="SPM706" s="121"/>
      <c r="SPN706" s="121"/>
      <c r="SPO706" s="121"/>
      <c r="SPP706" s="121"/>
      <c r="SPQ706" s="121"/>
      <c r="SPR706" s="121"/>
      <c r="SPS706" s="121"/>
      <c r="SPT706" s="121"/>
      <c r="SPU706" s="121"/>
      <c r="SPV706" s="121"/>
      <c r="SPW706" s="121"/>
      <c r="SPX706" s="121"/>
      <c r="SPY706" s="121"/>
      <c r="SPZ706" s="121"/>
      <c r="SQA706" s="121"/>
      <c r="SQB706" s="121"/>
      <c r="SQC706" s="121"/>
      <c r="SQD706" s="121"/>
      <c r="SQE706" s="121"/>
      <c r="SQF706" s="121"/>
      <c r="SQG706" s="121"/>
      <c r="SQH706" s="121"/>
      <c r="SQI706" s="121"/>
      <c r="SQJ706" s="121"/>
      <c r="SQK706" s="121"/>
      <c r="SQL706" s="121"/>
      <c r="SQM706" s="121"/>
      <c r="SQN706" s="121"/>
      <c r="SQO706" s="121"/>
      <c r="SQP706" s="121"/>
      <c r="SQQ706" s="121"/>
      <c r="SQR706" s="121"/>
      <c r="SQS706" s="121"/>
      <c r="SQT706" s="121"/>
      <c r="SQU706" s="121"/>
      <c r="SQV706" s="121"/>
      <c r="SQW706" s="121"/>
      <c r="SQX706" s="121"/>
      <c r="SQY706" s="121"/>
      <c r="SQZ706" s="121"/>
      <c r="SRA706" s="121"/>
      <c r="SRB706" s="121"/>
      <c r="SRC706" s="121"/>
      <c r="SRD706" s="121"/>
      <c r="SRE706" s="121"/>
      <c r="SRF706" s="121"/>
      <c r="SRG706" s="121"/>
      <c r="SRH706" s="121"/>
      <c r="SRI706" s="121"/>
      <c r="SRJ706" s="121"/>
      <c r="SRK706" s="121"/>
      <c r="SRL706" s="121"/>
      <c r="SRM706" s="121"/>
      <c r="SRN706" s="121"/>
      <c r="SRO706" s="121"/>
      <c r="SRP706" s="121"/>
      <c r="SRQ706" s="121"/>
      <c r="SRR706" s="121"/>
      <c r="SRS706" s="121"/>
      <c r="SRT706" s="121"/>
      <c r="SRU706" s="121"/>
      <c r="SRV706" s="121"/>
      <c r="SRW706" s="121"/>
      <c r="SRX706" s="121"/>
      <c r="SRY706" s="121"/>
      <c r="SRZ706" s="121"/>
      <c r="SSA706" s="121"/>
      <c r="SSB706" s="121"/>
      <c r="SSC706" s="121"/>
      <c r="SSD706" s="121"/>
      <c r="SSE706" s="121"/>
      <c r="SSF706" s="121"/>
      <c r="SSG706" s="121"/>
      <c r="SSH706" s="121"/>
      <c r="SSI706" s="121"/>
      <c r="SSJ706" s="121"/>
      <c r="SSK706" s="121"/>
      <c r="SSL706" s="121"/>
      <c r="SSM706" s="121"/>
      <c r="SSN706" s="121"/>
      <c r="SSO706" s="121"/>
      <c r="SSP706" s="121"/>
      <c r="SSQ706" s="121"/>
      <c r="SSR706" s="121"/>
      <c r="SSS706" s="121"/>
      <c r="SST706" s="121"/>
      <c r="SSU706" s="121"/>
      <c r="SSV706" s="121"/>
      <c r="SSW706" s="121"/>
      <c r="SSX706" s="121"/>
      <c r="SSY706" s="121"/>
      <c r="SSZ706" s="121"/>
      <c r="STA706" s="121"/>
      <c r="STB706" s="121"/>
      <c r="STC706" s="121"/>
      <c r="STD706" s="121"/>
      <c r="STE706" s="121"/>
      <c r="STF706" s="121"/>
      <c r="STG706" s="121"/>
      <c r="STH706" s="121"/>
      <c r="STI706" s="121"/>
      <c r="STJ706" s="121"/>
      <c r="STK706" s="121"/>
      <c r="STL706" s="121"/>
      <c r="STM706" s="121"/>
      <c r="STN706" s="121"/>
      <c r="STO706" s="121"/>
      <c r="STP706" s="121"/>
      <c r="STQ706" s="121"/>
      <c r="STR706" s="121"/>
      <c r="STS706" s="121"/>
      <c r="STT706" s="121"/>
      <c r="STU706" s="121"/>
      <c r="STV706" s="121"/>
      <c r="STW706" s="121"/>
      <c r="STX706" s="121"/>
      <c r="STY706" s="121"/>
      <c r="STZ706" s="121"/>
      <c r="SUA706" s="121"/>
      <c r="SUB706" s="121"/>
      <c r="SUC706" s="121"/>
      <c r="SUD706" s="121"/>
      <c r="SUE706" s="121"/>
      <c r="SUF706" s="121"/>
      <c r="SUG706" s="121"/>
      <c r="SUH706" s="121"/>
      <c r="SUI706" s="121"/>
      <c r="SUJ706" s="121"/>
      <c r="SUK706" s="121"/>
      <c r="SUL706" s="121"/>
      <c r="SUM706" s="121"/>
      <c r="SUN706" s="121"/>
      <c r="SUO706" s="121"/>
      <c r="SUP706" s="121"/>
      <c r="SUQ706" s="121"/>
      <c r="SUR706" s="121"/>
      <c r="SUS706" s="121"/>
      <c r="SUT706" s="121"/>
      <c r="SUU706" s="121"/>
      <c r="SUV706" s="121"/>
      <c r="SUW706" s="121"/>
      <c r="SUX706" s="121"/>
      <c r="SUY706" s="121"/>
      <c r="SUZ706" s="121"/>
      <c r="SVA706" s="121"/>
      <c r="SVB706" s="121"/>
      <c r="SVC706" s="121"/>
      <c r="SVD706" s="121"/>
      <c r="SVE706" s="121"/>
      <c r="SVF706" s="121"/>
      <c r="SVG706" s="121"/>
      <c r="SVH706" s="121"/>
      <c r="SVI706" s="121"/>
      <c r="SVJ706" s="121"/>
      <c r="SVK706" s="121"/>
      <c r="SVL706" s="121"/>
      <c r="SVM706" s="121"/>
      <c r="SVN706" s="121"/>
      <c r="SVO706" s="121"/>
      <c r="SVP706" s="121"/>
      <c r="SVQ706" s="121"/>
      <c r="SVR706" s="121"/>
      <c r="SVS706" s="121"/>
      <c r="SVT706" s="121"/>
      <c r="SVU706" s="121"/>
      <c r="SVV706" s="121"/>
      <c r="SVW706" s="121"/>
      <c r="SVX706" s="121"/>
      <c r="SVY706" s="121"/>
      <c r="SVZ706" s="121"/>
      <c r="SWA706" s="121"/>
      <c r="SWB706" s="121"/>
      <c r="SWC706" s="121"/>
      <c r="SWD706" s="121"/>
      <c r="SWE706" s="121"/>
      <c r="SWF706" s="121"/>
      <c r="SWG706" s="121"/>
      <c r="SWH706" s="121"/>
      <c r="SWI706" s="121"/>
      <c r="SWJ706" s="121"/>
      <c r="SWK706" s="121"/>
      <c r="SWL706" s="121"/>
      <c r="SWM706" s="121"/>
      <c r="SWN706" s="121"/>
      <c r="SWO706" s="121"/>
      <c r="SWP706" s="121"/>
      <c r="SWQ706" s="121"/>
      <c r="SWR706" s="121"/>
      <c r="SWS706" s="121"/>
      <c r="SWT706" s="121"/>
      <c r="SWU706" s="121"/>
      <c r="SWV706" s="121"/>
      <c r="SWW706" s="121"/>
      <c r="SWX706" s="121"/>
      <c r="SWY706" s="121"/>
      <c r="SWZ706" s="121"/>
      <c r="SXA706" s="121"/>
      <c r="SXB706" s="121"/>
      <c r="SXC706" s="121"/>
      <c r="SXD706" s="121"/>
      <c r="SXE706" s="121"/>
      <c r="SXF706" s="121"/>
      <c r="SXG706" s="121"/>
      <c r="SXH706" s="121"/>
      <c r="SXI706" s="121"/>
      <c r="SXJ706" s="121"/>
      <c r="SXK706" s="121"/>
      <c r="SXL706" s="121"/>
      <c r="SXM706" s="121"/>
      <c r="SXN706" s="121"/>
      <c r="SXO706" s="121"/>
      <c r="SXP706" s="121"/>
      <c r="SXQ706" s="121"/>
      <c r="SXR706" s="121"/>
      <c r="SXS706" s="121"/>
      <c r="SXT706" s="121"/>
      <c r="SXU706" s="121"/>
      <c r="SXV706" s="121"/>
      <c r="SXW706" s="121"/>
      <c r="SXX706" s="121"/>
      <c r="SXY706" s="121"/>
      <c r="SXZ706" s="121"/>
      <c r="SYA706" s="121"/>
      <c r="SYB706" s="121"/>
      <c r="SYC706" s="121"/>
      <c r="SYD706" s="121"/>
      <c r="SYE706" s="121"/>
      <c r="SYF706" s="121"/>
      <c r="SYG706" s="121"/>
      <c r="SYH706" s="121"/>
      <c r="SYI706" s="121"/>
      <c r="SYJ706" s="121"/>
      <c r="SYK706" s="121"/>
      <c r="SYL706" s="121"/>
      <c r="SYM706" s="121"/>
      <c r="SYN706" s="121"/>
      <c r="SYO706" s="121"/>
      <c r="SYP706" s="121"/>
      <c r="SYQ706" s="121"/>
      <c r="SYR706" s="121"/>
      <c r="SYS706" s="121"/>
      <c r="SYT706" s="121"/>
      <c r="SYU706" s="121"/>
      <c r="SYV706" s="121"/>
      <c r="SYW706" s="121"/>
      <c r="SYX706" s="121"/>
      <c r="SYY706" s="121"/>
      <c r="SYZ706" s="121"/>
      <c r="SZA706" s="121"/>
      <c r="SZB706" s="121"/>
      <c r="SZC706" s="121"/>
      <c r="SZD706" s="121"/>
      <c r="SZE706" s="121"/>
      <c r="SZF706" s="121"/>
      <c r="SZG706" s="121"/>
      <c r="SZH706" s="121"/>
      <c r="SZI706" s="121"/>
      <c r="SZJ706" s="121"/>
      <c r="SZK706" s="121"/>
      <c r="SZL706" s="121"/>
      <c r="SZM706" s="121"/>
      <c r="SZN706" s="121"/>
      <c r="SZO706" s="121"/>
      <c r="SZP706" s="121"/>
      <c r="SZQ706" s="121"/>
      <c r="SZR706" s="121"/>
      <c r="SZS706" s="121"/>
      <c r="SZT706" s="121"/>
      <c r="SZU706" s="121"/>
      <c r="SZV706" s="121"/>
      <c r="SZW706" s="121"/>
      <c r="SZX706" s="121"/>
      <c r="SZY706" s="121"/>
      <c r="SZZ706" s="121"/>
      <c r="TAA706" s="121"/>
      <c r="TAB706" s="121"/>
      <c r="TAC706" s="121"/>
      <c r="TAD706" s="121"/>
      <c r="TAE706" s="121"/>
      <c r="TAF706" s="121"/>
      <c r="TAG706" s="121"/>
      <c r="TAH706" s="121"/>
      <c r="TAI706" s="121"/>
      <c r="TAJ706" s="121"/>
      <c r="TAK706" s="121"/>
      <c r="TAL706" s="121"/>
      <c r="TAM706" s="121"/>
      <c r="TAN706" s="121"/>
      <c r="TAO706" s="121"/>
      <c r="TAP706" s="121"/>
      <c r="TAQ706" s="121"/>
      <c r="TAR706" s="121"/>
      <c r="TAS706" s="121"/>
      <c r="TAT706" s="121"/>
      <c r="TAU706" s="121"/>
      <c r="TAV706" s="121"/>
      <c r="TAW706" s="121"/>
      <c r="TAX706" s="121"/>
      <c r="TAY706" s="121"/>
      <c r="TAZ706" s="121"/>
      <c r="TBA706" s="121"/>
      <c r="TBB706" s="121"/>
      <c r="TBC706" s="121"/>
      <c r="TBD706" s="121"/>
      <c r="TBE706" s="121"/>
      <c r="TBF706" s="121"/>
      <c r="TBG706" s="121"/>
      <c r="TBH706" s="121"/>
      <c r="TBI706" s="121"/>
      <c r="TBJ706" s="121"/>
      <c r="TBK706" s="121"/>
      <c r="TBL706" s="121"/>
      <c r="TBM706" s="121"/>
      <c r="TBN706" s="121"/>
      <c r="TBO706" s="121"/>
      <c r="TBP706" s="121"/>
      <c r="TBQ706" s="121"/>
      <c r="TBR706" s="121"/>
      <c r="TBS706" s="121"/>
      <c r="TBT706" s="121"/>
      <c r="TBU706" s="121"/>
      <c r="TBV706" s="121"/>
      <c r="TBW706" s="121"/>
      <c r="TBX706" s="121"/>
      <c r="TBY706" s="121"/>
      <c r="TBZ706" s="121"/>
      <c r="TCA706" s="121"/>
      <c r="TCB706" s="121"/>
      <c r="TCC706" s="121"/>
      <c r="TCD706" s="121"/>
      <c r="TCE706" s="121"/>
      <c r="TCF706" s="121"/>
      <c r="TCG706" s="121"/>
      <c r="TCH706" s="121"/>
      <c r="TCI706" s="121"/>
      <c r="TCJ706" s="121"/>
      <c r="TCK706" s="121"/>
      <c r="TCL706" s="121"/>
      <c r="TCM706" s="121"/>
      <c r="TCN706" s="121"/>
      <c r="TCO706" s="121"/>
      <c r="TCP706" s="121"/>
      <c r="TCQ706" s="121"/>
      <c r="TCR706" s="121"/>
      <c r="TCS706" s="121"/>
      <c r="TCT706" s="121"/>
      <c r="TCU706" s="121"/>
      <c r="TCV706" s="121"/>
      <c r="TCW706" s="121"/>
      <c r="TCX706" s="121"/>
      <c r="TCY706" s="121"/>
      <c r="TCZ706" s="121"/>
      <c r="TDA706" s="121"/>
      <c r="TDB706" s="121"/>
      <c r="TDC706" s="121"/>
      <c r="TDD706" s="121"/>
      <c r="TDE706" s="121"/>
      <c r="TDF706" s="121"/>
      <c r="TDG706" s="121"/>
      <c r="TDH706" s="121"/>
      <c r="TDI706" s="121"/>
      <c r="TDJ706" s="121"/>
      <c r="TDK706" s="121"/>
      <c r="TDL706" s="121"/>
      <c r="TDM706" s="121"/>
      <c r="TDN706" s="121"/>
      <c r="TDO706" s="121"/>
      <c r="TDP706" s="121"/>
      <c r="TDQ706" s="121"/>
      <c r="TDR706" s="121"/>
      <c r="TDS706" s="121"/>
      <c r="TDT706" s="121"/>
      <c r="TDU706" s="121"/>
      <c r="TDV706" s="121"/>
      <c r="TDW706" s="121"/>
      <c r="TDX706" s="121"/>
      <c r="TDY706" s="121"/>
      <c r="TDZ706" s="121"/>
      <c r="TEA706" s="121"/>
      <c r="TEB706" s="121"/>
      <c r="TEC706" s="121"/>
      <c r="TED706" s="121"/>
      <c r="TEE706" s="121"/>
      <c r="TEF706" s="121"/>
      <c r="TEG706" s="121"/>
      <c r="TEH706" s="121"/>
      <c r="TEI706" s="121"/>
      <c r="TEJ706" s="121"/>
      <c r="TEK706" s="121"/>
      <c r="TEL706" s="121"/>
      <c r="TEM706" s="121"/>
      <c r="TEN706" s="121"/>
      <c r="TEO706" s="121"/>
      <c r="TEP706" s="121"/>
      <c r="TEQ706" s="121"/>
      <c r="TER706" s="121"/>
      <c r="TES706" s="121"/>
      <c r="TET706" s="121"/>
      <c r="TEU706" s="121"/>
      <c r="TEV706" s="121"/>
      <c r="TEW706" s="121"/>
      <c r="TEX706" s="121"/>
      <c r="TEY706" s="121"/>
      <c r="TEZ706" s="121"/>
      <c r="TFA706" s="121"/>
      <c r="TFB706" s="121"/>
      <c r="TFC706" s="121"/>
      <c r="TFD706" s="121"/>
      <c r="TFE706" s="121"/>
      <c r="TFF706" s="121"/>
      <c r="TFG706" s="121"/>
      <c r="TFH706" s="121"/>
      <c r="TFI706" s="121"/>
      <c r="TFJ706" s="121"/>
      <c r="TFK706" s="121"/>
      <c r="TFL706" s="121"/>
      <c r="TFM706" s="121"/>
      <c r="TFN706" s="121"/>
      <c r="TFO706" s="121"/>
      <c r="TFP706" s="121"/>
      <c r="TFQ706" s="121"/>
      <c r="TFR706" s="121"/>
      <c r="TFS706" s="121"/>
      <c r="TFT706" s="121"/>
      <c r="TFU706" s="121"/>
      <c r="TFV706" s="121"/>
      <c r="TFW706" s="121"/>
      <c r="TFX706" s="121"/>
      <c r="TFY706" s="121"/>
      <c r="TFZ706" s="121"/>
      <c r="TGA706" s="121"/>
      <c r="TGB706" s="121"/>
      <c r="TGC706" s="121"/>
      <c r="TGD706" s="121"/>
      <c r="TGE706" s="121"/>
      <c r="TGF706" s="121"/>
      <c r="TGG706" s="121"/>
      <c r="TGH706" s="121"/>
      <c r="TGI706" s="121"/>
      <c r="TGJ706" s="121"/>
      <c r="TGK706" s="121"/>
      <c r="TGL706" s="121"/>
      <c r="TGM706" s="121"/>
      <c r="TGN706" s="121"/>
      <c r="TGO706" s="121"/>
      <c r="TGP706" s="121"/>
      <c r="TGQ706" s="121"/>
      <c r="TGR706" s="121"/>
      <c r="TGS706" s="121"/>
      <c r="TGT706" s="121"/>
      <c r="TGU706" s="121"/>
      <c r="TGV706" s="121"/>
      <c r="TGW706" s="121"/>
      <c r="TGX706" s="121"/>
      <c r="TGY706" s="121"/>
      <c r="TGZ706" s="121"/>
      <c r="THA706" s="121"/>
      <c r="THB706" s="121"/>
      <c r="THC706" s="121"/>
      <c r="THD706" s="121"/>
      <c r="THE706" s="121"/>
      <c r="THF706" s="121"/>
      <c r="THG706" s="121"/>
      <c r="THH706" s="121"/>
      <c r="THI706" s="121"/>
      <c r="THJ706" s="121"/>
      <c r="THK706" s="121"/>
      <c r="THL706" s="121"/>
      <c r="THM706" s="121"/>
      <c r="THN706" s="121"/>
      <c r="THO706" s="121"/>
      <c r="THP706" s="121"/>
      <c r="THQ706" s="121"/>
      <c r="THR706" s="121"/>
      <c r="THS706" s="121"/>
      <c r="THT706" s="121"/>
      <c r="THU706" s="121"/>
      <c r="THV706" s="121"/>
      <c r="THW706" s="121"/>
      <c r="THX706" s="121"/>
      <c r="THY706" s="121"/>
      <c r="THZ706" s="121"/>
      <c r="TIA706" s="121"/>
      <c r="TIB706" s="121"/>
      <c r="TIC706" s="121"/>
      <c r="TID706" s="121"/>
      <c r="TIE706" s="121"/>
      <c r="TIF706" s="121"/>
      <c r="TIG706" s="121"/>
      <c r="TIH706" s="121"/>
      <c r="TII706" s="121"/>
      <c r="TIJ706" s="121"/>
      <c r="TIK706" s="121"/>
      <c r="TIL706" s="121"/>
      <c r="TIM706" s="121"/>
      <c r="TIN706" s="121"/>
      <c r="TIO706" s="121"/>
      <c r="TIP706" s="121"/>
      <c r="TIQ706" s="121"/>
      <c r="TIR706" s="121"/>
      <c r="TIS706" s="121"/>
      <c r="TIT706" s="121"/>
      <c r="TIU706" s="121"/>
      <c r="TIV706" s="121"/>
      <c r="TIW706" s="121"/>
      <c r="TIX706" s="121"/>
      <c r="TIY706" s="121"/>
      <c r="TIZ706" s="121"/>
      <c r="TJA706" s="121"/>
      <c r="TJB706" s="121"/>
      <c r="TJC706" s="121"/>
      <c r="TJD706" s="121"/>
      <c r="TJE706" s="121"/>
      <c r="TJF706" s="121"/>
      <c r="TJG706" s="121"/>
      <c r="TJH706" s="121"/>
      <c r="TJI706" s="121"/>
      <c r="TJJ706" s="121"/>
      <c r="TJK706" s="121"/>
      <c r="TJL706" s="121"/>
      <c r="TJM706" s="121"/>
      <c r="TJN706" s="121"/>
      <c r="TJO706" s="121"/>
      <c r="TJP706" s="121"/>
      <c r="TJQ706" s="121"/>
      <c r="TJR706" s="121"/>
      <c r="TJS706" s="121"/>
      <c r="TJT706" s="121"/>
      <c r="TJU706" s="121"/>
      <c r="TJV706" s="121"/>
      <c r="TJW706" s="121"/>
      <c r="TJX706" s="121"/>
      <c r="TJY706" s="121"/>
      <c r="TJZ706" s="121"/>
      <c r="TKA706" s="121"/>
      <c r="TKB706" s="121"/>
      <c r="TKC706" s="121"/>
      <c r="TKD706" s="121"/>
      <c r="TKE706" s="121"/>
      <c r="TKF706" s="121"/>
      <c r="TKG706" s="121"/>
      <c r="TKH706" s="121"/>
      <c r="TKI706" s="121"/>
      <c r="TKJ706" s="121"/>
      <c r="TKK706" s="121"/>
      <c r="TKL706" s="121"/>
      <c r="TKM706" s="121"/>
      <c r="TKN706" s="121"/>
      <c r="TKO706" s="121"/>
      <c r="TKP706" s="121"/>
      <c r="TKQ706" s="121"/>
      <c r="TKR706" s="121"/>
      <c r="TKS706" s="121"/>
      <c r="TKT706" s="121"/>
      <c r="TKU706" s="121"/>
      <c r="TKV706" s="121"/>
      <c r="TKW706" s="121"/>
      <c r="TKX706" s="121"/>
      <c r="TKY706" s="121"/>
      <c r="TKZ706" s="121"/>
      <c r="TLA706" s="121"/>
      <c r="TLB706" s="121"/>
      <c r="TLC706" s="121"/>
      <c r="TLD706" s="121"/>
      <c r="TLE706" s="121"/>
      <c r="TLF706" s="121"/>
      <c r="TLG706" s="121"/>
      <c r="TLH706" s="121"/>
      <c r="TLI706" s="121"/>
      <c r="TLJ706" s="121"/>
      <c r="TLK706" s="121"/>
      <c r="TLL706" s="121"/>
      <c r="TLM706" s="121"/>
      <c r="TLN706" s="121"/>
      <c r="TLO706" s="121"/>
      <c r="TLP706" s="121"/>
      <c r="TLQ706" s="121"/>
      <c r="TLR706" s="121"/>
      <c r="TLS706" s="121"/>
      <c r="TLT706" s="121"/>
      <c r="TLU706" s="121"/>
      <c r="TLV706" s="121"/>
      <c r="TLW706" s="121"/>
      <c r="TLX706" s="121"/>
      <c r="TLY706" s="121"/>
      <c r="TLZ706" s="121"/>
      <c r="TMA706" s="121"/>
      <c r="TMB706" s="121"/>
      <c r="TMC706" s="121"/>
      <c r="TMD706" s="121"/>
      <c r="TME706" s="121"/>
      <c r="TMF706" s="121"/>
      <c r="TMG706" s="121"/>
      <c r="TMH706" s="121"/>
      <c r="TMI706" s="121"/>
      <c r="TMJ706" s="121"/>
      <c r="TMK706" s="121"/>
      <c r="TML706" s="121"/>
      <c r="TMM706" s="121"/>
      <c r="TMN706" s="121"/>
      <c r="TMO706" s="121"/>
      <c r="TMP706" s="121"/>
      <c r="TMQ706" s="121"/>
      <c r="TMR706" s="121"/>
      <c r="TMS706" s="121"/>
      <c r="TMT706" s="121"/>
      <c r="TMU706" s="121"/>
      <c r="TMV706" s="121"/>
      <c r="TMW706" s="121"/>
      <c r="TMX706" s="121"/>
      <c r="TMY706" s="121"/>
      <c r="TMZ706" s="121"/>
      <c r="TNA706" s="121"/>
      <c r="TNB706" s="121"/>
      <c r="TNC706" s="121"/>
      <c r="TND706" s="121"/>
      <c r="TNE706" s="121"/>
      <c r="TNF706" s="121"/>
      <c r="TNG706" s="121"/>
      <c r="TNH706" s="121"/>
      <c r="TNI706" s="121"/>
      <c r="TNJ706" s="121"/>
      <c r="TNK706" s="121"/>
      <c r="TNL706" s="121"/>
      <c r="TNM706" s="121"/>
      <c r="TNN706" s="121"/>
      <c r="TNO706" s="121"/>
      <c r="TNP706" s="121"/>
      <c r="TNQ706" s="121"/>
      <c r="TNR706" s="121"/>
      <c r="TNS706" s="121"/>
      <c r="TNT706" s="121"/>
      <c r="TNU706" s="121"/>
      <c r="TNV706" s="121"/>
      <c r="TNW706" s="121"/>
      <c r="TNX706" s="121"/>
      <c r="TNY706" s="121"/>
      <c r="TNZ706" s="121"/>
      <c r="TOA706" s="121"/>
      <c r="TOB706" s="121"/>
      <c r="TOC706" s="121"/>
      <c r="TOD706" s="121"/>
      <c r="TOE706" s="121"/>
      <c r="TOF706" s="121"/>
      <c r="TOG706" s="121"/>
      <c r="TOH706" s="121"/>
      <c r="TOI706" s="121"/>
      <c r="TOJ706" s="121"/>
      <c r="TOK706" s="121"/>
      <c r="TOL706" s="121"/>
      <c r="TOM706" s="121"/>
      <c r="TON706" s="121"/>
      <c r="TOO706" s="121"/>
      <c r="TOP706" s="121"/>
      <c r="TOQ706" s="121"/>
      <c r="TOR706" s="121"/>
      <c r="TOS706" s="121"/>
      <c r="TOT706" s="121"/>
      <c r="TOU706" s="121"/>
      <c r="TOV706" s="121"/>
      <c r="TOW706" s="121"/>
      <c r="TOX706" s="121"/>
      <c r="TOY706" s="121"/>
      <c r="TOZ706" s="121"/>
      <c r="TPA706" s="121"/>
      <c r="TPB706" s="121"/>
      <c r="TPC706" s="121"/>
      <c r="TPD706" s="121"/>
      <c r="TPE706" s="121"/>
      <c r="TPF706" s="121"/>
      <c r="TPG706" s="121"/>
      <c r="TPH706" s="121"/>
      <c r="TPI706" s="121"/>
      <c r="TPJ706" s="121"/>
      <c r="TPK706" s="121"/>
      <c r="TPL706" s="121"/>
      <c r="TPM706" s="121"/>
      <c r="TPN706" s="121"/>
      <c r="TPO706" s="121"/>
      <c r="TPP706" s="121"/>
      <c r="TPQ706" s="121"/>
      <c r="TPR706" s="121"/>
      <c r="TPS706" s="121"/>
      <c r="TPT706" s="121"/>
      <c r="TPU706" s="121"/>
      <c r="TPV706" s="121"/>
      <c r="TPW706" s="121"/>
      <c r="TPX706" s="121"/>
      <c r="TPY706" s="121"/>
      <c r="TPZ706" s="121"/>
      <c r="TQA706" s="121"/>
      <c r="TQB706" s="121"/>
      <c r="TQC706" s="121"/>
      <c r="TQD706" s="121"/>
      <c r="TQE706" s="121"/>
      <c r="TQF706" s="121"/>
      <c r="TQG706" s="121"/>
      <c r="TQH706" s="121"/>
      <c r="TQI706" s="121"/>
      <c r="TQJ706" s="121"/>
      <c r="TQK706" s="121"/>
      <c r="TQL706" s="121"/>
      <c r="TQM706" s="121"/>
      <c r="TQN706" s="121"/>
      <c r="TQO706" s="121"/>
      <c r="TQP706" s="121"/>
      <c r="TQQ706" s="121"/>
      <c r="TQR706" s="121"/>
      <c r="TQS706" s="121"/>
      <c r="TQT706" s="121"/>
      <c r="TQU706" s="121"/>
      <c r="TQV706" s="121"/>
      <c r="TQW706" s="121"/>
      <c r="TQX706" s="121"/>
      <c r="TQY706" s="121"/>
      <c r="TQZ706" s="121"/>
      <c r="TRA706" s="121"/>
      <c r="TRB706" s="121"/>
      <c r="TRC706" s="121"/>
      <c r="TRD706" s="121"/>
      <c r="TRE706" s="121"/>
      <c r="TRF706" s="121"/>
      <c r="TRG706" s="121"/>
      <c r="TRH706" s="121"/>
      <c r="TRI706" s="121"/>
      <c r="TRJ706" s="121"/>
      <c r="TRK706" s="121"/>
      <c r="TRL706" s="121"/>
      <c r="TRM706" s="121"/>
      <c r="TRN706" s="121"/>
      <c r="TRO706" s="121"/>
      <c r="TRP706" s="121"/>
      <c r="TRQ706" s="121"/>
      <c r="TRR706" s="121"/>
      <c r="TRS706" s="121"/>
      <c r="TRT706" s="121"/>
      <c r="TRU706" s="121"/>
      <c r="TRV706" s="121"/>
      <c r="TRW706" s="121"/>
      <c r="TRX706" s="121"/>
      <c r="TRY706" s="121"/>
      <c r="TRZ706" s="121"/>
      <c r="TSA706" s="121"/>
      <c r="TSB706" s="121"/>
      <c r="TSC706" s="121"/>
      <c r="TSD706" s="121"/>
      <c r="TSE706" s="121"/>
      <c r="TSF706" s="121"/>
      <c r="TSG706" s="121"/>
      <c r="TSH706" s="121"/>
      <c r="TSI706" s="121"/>
      <c r="TSJ706" s="121"/>
      <c r="TSK706" s="121"/>
      <c r="TSL706" s="121"/>
      <c r="TSM706" s="121"/>
      <c r="TSN706" s="121"/>
      <c r="TSO706" s="121"/>
      <c r="TSP706" s="121"/>
      <c r="TSQ706" s="121"/>
      <c r="TSR706" s="121"/>
      <c r="TSS706" s="121"/>
      <c r="TST706" s="121"/>
      <c r="TSU706" s="121"/>
      <c r="TSV706" s="121"/>
      <c r="TSW706" s="121"/>
      <c r="TSX706" s="121"/>
      <c r="TSY706" s="121"/>
      <c r="TSZ706" s="121"/>
      <c r="TTA706" s="121"/>
      <c r="TTB706" s="121"/>
      <c r="TTC706" s="121"/>
      <c r="TTD706" s="121"/>
      <c r="TTE706" s="121"/>
      <c r="TTF706" s="121"/>
      <c r="TTG706" s="121"/>
      <c r="TTH706" s="121"/>
      <c r="TTI706" s="121"/>
      <c r="TTJ706" s="121"/>
      <c r="TTK706" s="121"/>
      <c r="TTL706" s="121"/>
      <c r="TTM706" s="121"/>
      <c r="TTN706" s="121"/>
      <c r="TTO706" s="121"/>
      <c r="TTP706" s="121"/>
      <c r="TTQ706" s="121"/>
      <c r="TTR706" s="121"/>
      <c r="TTS706" s="121"/>
      <c r="TTT706" s="121"/>
      <c r="TTU706" s="121"/>
      <c r="TTV706" s="121"/>
      <c r="TTW706" s="121"/>
      <c r="TTX706" s="121"/>
      <c r="TTY706" s="121"/>
      <c r="TTZ706" s="121"/>
      <c r="TUA706" s="121"/>
      <c r="TUB706" s="121"/>
      <c r="TUC706" s="121"/>
      <c r="TUD706" s="121"/>
      <c r="TUE706" s="121"/>
      <c r="TUF706" s="121"/>
      <c r="TUG706" s="121"/>
      <c r="TUH706" s="121"/>
      <c r="TUI706" s="121"/>
      <c r="TUJ706" s="121"/>
      <c r="TUK706" s="121"/>
      <c r="TUL706" s="121"/>
      <c r="TUM706" s="121"/>
      <c r="TUN706" s="121"/>
      <c r="TUO706" s="121"/>
      <c r="TUP706" s="121"/>
      <c r="TUQ706" s="121"/>
      <c r="TUR706" s="121"/>
      <c r="TUS706" s="121"/>
      <c r="TUT706" s="121"/>
      <c r="TUU706" s="121"/>
      <c r="TUV706" s="121"/>
      <c r="TUW706" s="121"/>
      <c r="TUX706" s="121"/>
      <c r="TUY706" s="121"/>
      <c r="TUZ706" s="121"/>
      <c r="TVA706" s="121"/>
      <c r="TVB706" s="121"/>
      <c r="TVC706" s="121"/>
      <c r="TVD706" s="121"/>
      <c r="TVE706" s="121"/>
      <c r="TVF706" s="121"/>
      <c r="TVG706" s="121"/>
      <c r="TVH706" s="121"/>
      <c r="TVI706" s="121"/>
      <c r="TVJ706" s="121"/>
      <c r="TVK706" s="121"/>
      <c r="TVL706" s="121"/>
      <c r="TVM706" s="121"/>
      <c r="TVN706" s="121"/>
      <c r="TVO706" s="121"/>
      <c r="TVP706" s="121"/>
      <c r="TVQ706" s="121"/>
      <c r="TVR706" s="121"/>
      <c r="TVS706" s="121"/>
      <c r="TVT706" s="121"/>
      <c r="TVU706" s="121"/>
      <c r="TVV706" s="121"/>
      <c r="TVW706" s="121"/>
      <c r="TVX706" s="121"/>
      <c r="TVY706" s="121"/>
      <c r="TVZ706" s="121"/>
      <c r="TWA706" s="121"/>
      <c r="TWB706" s="121"/>
      <c r="TWC706" s="121"/>
      <c r="TWD706" s="121"/>
      <c r="TWE706" s="121"/>
      <c r="TWF706" s="121"/>
      <c r="TWG706" s="121"/>
      <c r="TWH706" s="121"/>
      <c r="TWI706" s="121"/>
      <c r="TWJ706" s="121"/>
      <c r="TWK706" s="121"/>
      <c r="TWL706" s="121"/>
      <c r="TWM706" s="121"/>
      <c r="TWN706" s="121"/>
      <c r="TWO706" s="121"/>
      <c r="TWP706" s="121"/>
      <c r="TWQ706" s="121"/>
      <c r="TWR706" s="121"/>
      <c r="TWS706" s="121"/>
      <c r="TWT706" s="121"/>
      <c r="TWU706" s="121"/>
      <c r="TWV706" s="121"/>
      <c r="TWW706" s="121"/>
      <c r="TWX706" s="121"/>
      <c r="TWY706" s="121"/>
      <c r="TWZ706" s="121"/>
      <c r="TXA706" s="121"/>
      <c r="TXB706" s="121"/>
      <c r="TXC706" s="121"/>
      <c r="TXD706" s="121"/>
      <c r="TXE706" s="121"/>
      <c r="TXF706" s="121"/>
      <c r="TXG706" s="121"/>
      <c r="TXH706" s="121"/>
      <c r="TXI706" s="121"/>
      <c r="TXJ706" s="121"/>
      <c r="TXK706" s="121"/>
      <c r="TXL706" s="121"/>
      <c r="TXM706" s="121"/>
      <c r="TXN706" s="121"/>
      <c r="TXO706" s="121"/>
      <c r="TXP706" s="121"/>
      <c r="TXQ706" s="121"/>
      <c r="TXR706" s="121"/>
      <c r="TXS706" s="121"/>
      <c r="TXT706" s="121"/>
      <c r="TXU706" s="121"/>
      <c r="TXV706" s="121"/>
      <c r="TXW706" s="121"/>
      <c r="TXX706" s="121"/>
      <c r="TXY706" s="121"/>
      <c r="TXZ706" s="121"/>
      <c r="TYA706" s="121"/>
      <c r="TYB706" s="121"/>
      <c r="TYC706" s="121"/>
      <c r="TYD706" s="121"/>
      <c r="TYE706" s="121"/>
      <c r="TYF706" s="121"/>
      <c r="TYG706" s="121"/>
      <c r="TYH706" s="121"/>
      <c r="TYI706" s="121"/>
      <c r="TYJ706" s="121"/>
      <c r="TYK706" s="121"/>
      <c r="TYL706" s="121"/>
      <c r="TYM706" s="121"/>
      <c r="TYN706" s="121"/>
      <c r="TYO706" s="121"/>
      <c r="TYP706" s="121"/>
      <c r="TYQ706" s="121"/>
      <c r="TYR706" s="121"/>
      <c r="TYS706" s="121"/>
      <c r="TYT706" s="121"/>
      <c r="TYU706" s="121"/>
      <c r="TYV706" s="121"/>
      <c r="TYW706" s="121"/>
      <c r="TYX706" s="121"/>
      <c r="TYY706" s="121"/>
      <c r="TYZ706" s="121"/>
      <c r="TZA706" s="121"/>
      <c r="TZB706" s="121"/>
      <c r="TZC706" s="121"/>
      <c r="TZD706" s="121"/>
      <c r="TZE706" s="121"/>
      <c r="TZF706" s="121"/>
      <c r="TZG706" s="121"/>
      <c r="TZH706" s="121"/>
      <c r="TZI706" s="121"/>
      <c r="TZJ706" s="121"/>
      <c r="TZK706" s="121"/>
      <c r="TZL706" s="121"/>
      <c r="TZM706" s="121"/>
      <c r="TZN706" s="121"/>
      <c r="TZO706" s="121"/>
      <c r="TZP706" s="121"/>
      <c r="TZQ706" s="121"/>
      <c r="TZR706" s="121"/>
      <c r="TZS706" s="121"/>
      <c r="TZT706" s="121"/>
      <c r="TZU706" s="121"/>
      <c r="TZV706" s="121"/>
      <c r="TZW706" s="121"/>
      <c r="TZX706" s="121"/>
      <c r="TZY706" s="121"/>
      <c r="TZZ706" s="121"/>
      <c r="UAA706" s="121"/>
      <c r="UAB706" s="121"/>
      <c r="UAC706" s="121"/>
      <c r="UAD706" s="121"/>
      <c r="UAE706" s="121"/>
      <c r="UAF706" s="121"/>
      <c r="UAG706" s="121"/>
      <c r="UAH706" s="121"/>
      <c r="UAI706" s="121"/>
      <c r="UAJ706" s="121"/>
      <c r="UAK706" s="121"/>
      <c r="UAL706" s="121"/>
      <c r="UAM706" s="121"/>
      <c r="UAN706" s="121"/>
      <c r="UAO706" s="121"/>
      <c r="UAP706" s="121"/>
      <c r="UAQ706" s="121"/>
      <c r="UAR706" s="121"/>
      <c r="UAS706" s="121"/>
      <c r="UAT706" s="121"/>
      <c r="UAU706" s="121"/>
      <c r="UAV706" s="121"/>
      <c r="UAW706" s="121"/>
      <c r="UAX706" s="121"/>
      <c r="UAY706" s="121"/>
      <c r="UAZ706" s="121"/>
      <c r="UBA706" s="121"/>
      <c r="UBB706" s="121"/>
      <c r="UBC706" s="121"/>
      <c r="UBD706" s="121"/>
      <c r="UBE706" s="121"/>
      <c r="UBF706" s="121"/>
      <c r="UBG706" s="121"/>
      <c r="UBH706" s="121"/>
      <c r="UBI706" s="121"/>
      <c r="UBJ706" s="121"/>
      <c r="UBK706" s="121"/>
      <c r="UBL706" s="121"/>
      <c r="UBM706" s="121"/>
      <c r="UBN706" s="121"/>
      <c r="UBO706" s="121"/>
      <c r="UBP706" s="121"/>
      <c r="UBQ706" s="121"/>
      <c r="UBR706" s="121"/>
      <c r="UBS706" s="121"/>
      <c r="UBT706" s="121"/>
      <c r="UBU706" s="121"/>
      <c r="UBV706" s="121"/>
      <c r="UBW706" s="121"/>
      <c r="UBX706" s="121"/>
      <c r="UBY706" s="121"/>
      <c r="UBZ706" s="121"/>
      <c r="UCA706" s="121"/>
      <c r="UCB706" s="121"/>
      <c r="UCC706" s="121"/>
      <c r="UCD706" s="121"/>
      <c r="UCE706" s="121"/>
      <c r="UCF706" s="121"/>
      <c r="UCG706" s="121"/>
      <c r="UCH706" s="121"/>
      <c r="UCI706" s="121"/>
      <c r="UCJ706" s="121"/>
      <c r="UCK706" s="121"/>
      <c r="UCL706" s="121"/>
      <c r="UCM706" s="121"/>
      <c r="UCN706" s="121"/>
      <c r="UCO706" s="121"/>
      <c r="UCP706" s="121"/>
      <c r="UCQ706" s="121"/>
      <c r="UCR706" s="121"/>
      <c r="UCS706" s="121"/>
      <c r="UCT706" s="121"/>
      <c r="UCU706" s="121"/>
      <c r="UCV706" s="121"/>
      <c r="UCW706" s="121"/>
      <c r="UCX706" s="121"/>
      <c r="UCY706" s="121"/>
      <c r="UCZ706" s="121"/>
      <c r="UDA706" s="121"/>
      <c r="UDB706" s="121"/>
      <c r="UDC706" s="121"/>
      <c r="UDD706" s="121"/>
      <c r="UDE706" s="121"/>
      <c r="UDF706" s="121"/>
      <c r="UDG706" s="121"/>
      <c r="UDH706" s="121"/>
      <c r="UDI706" s="121"/>
      <c r="UDJ706" s="121"/>
      <c r="UDK706" s="121"/>
      <c r="UDL706" s="121"/>
      <c r="UDM706" s="121"/>
      <c r="UDN706" s="121"/>
      <c r="UDO706" s="121"/>
      <c r="UDP706" s="121"/>
      <c r="UDQ706" s="121"/>
      <c r="UDR706" s="121"/>
      <c r="UDS706" s="121"/>
      <c r="UDT706" s="121"/>
      <c r="UDU706" s="121"/>
      <c r="UDV706" s="121"/>
      <c r="UDW706" s="121"/>
      <c r="UDX706" s="121"/>
      <c r="UDY706" s="121"/>
      <c r="UDZ706" s="121"/>
      <c r="UEA706" s="121"/>
      <c r="UEB706" s="121"/>
      <c r="UEC706" s="121"/>
      <c r="UED706" s="121"/>
      <c r="UEE706" s="121"/>
      <c r="UEF706" s="121"/>
      <c r="UEG706" s="121"/>
      <c r="UEH706" s="121"/>
      <c r="UEI706" s="121"/>
      <c r="UEJ706" s="121"/>
      <c r="UEK706" s="121"/>
      <c r="UEL706" s="121"/>
      <c r="UEM706" s="121"/>
      <c r="UEN706" s="121"/>
      <c r="UEO706" s="121"/>
      <c r="UEP706" s="121"/>
      <c r="UEQ706" s="121"/>
      <c r="UER706" s="121"/>
      <c r="UES706" s="121"/>
      <c r="UET706" s="121"/>
      <c r="UEU706" s="121"/>
      <c r="UEV706" s="121"/>
      <c r="UEW706" s="121"/>
      <c r="UEX706" s="121"/>
      <c r="UEY706" s="121"/>
      <c r="UEZ706" s="121"/>
      <c r="UFA706" s="121"/>
      <c r="UFB706" s="121"/>
      <c r="UFC706" s="121"/>
      <c r="UFD706" s="121"/>
      <c r="UFE706" s="121"/>
      <c r="UFF706" s="121"/>
      <c r="UFG706" s="121"/>
      <c r="UFH706" s="121"/>
      <c r="UFI706" s="121"/>
      <c r="UFJ706" s="121"/>
      <c r="UFK706" s="121"/>
      <c r="UFL706" s="121"/>
      <c r="UFM706" s="121"/>
      <c r="UFN706" s="121"/>
      <c r="UFO706" s="121"/>
      <c r="UFP706" s="121"/>
      <c r="UFQ706" s="121"/>
      <c r="UFR706" s="121"/>
      <c r="UFS706" s="121"/>
      <c r="UFT706" s="121"/>
      <c r="UFU706" s="121"/>
      <c r="UFV706" s="121"/>
      <c r="UFW706" s="121"/>
      <c r="UFX706" s="121"/>
      <c r="UFY706" s="121"/>
      <c r="UFZ706" s="121"/>
      <c r="UGA706" s="121"/>
      <c r="UGB706" s="121"/>
      <c r="UGC706" s="121"/>
      <c r="UGD706" s="121"/>
      <c r="UGE706" s="121"/>
      <c r="UGF706" s="121"/>
      <c r="UGG706" s="121"/>
      <c r="UGH706" s="121"/>
      <c r="UGI706" s="121"/>
      <c r="UGJ706" s="121"/>
      <c r="UGK706" s="121"/>
      <c r="UGL706" s="121"/>
      <c r="UGM706" s="121"/>
      <c r="UGN706" s="121"/>
      <c r="UGO706" s="121"/>
      <c r="UGP706" s="121"/>
      <c r="UGQ706" s="121"/>
      <c r="UGR706" s="121"/>
      <c r="UGS706" s="121"/>
      <c r="UGT706" s="121"/>
      <c r="UGU706" s="121"/>
      <c r="UGV706" s="121"/>
      <c r="UGW706" s="121"/>
      <c r="UGX706" s="121"/>
      <c r="UGY706" s="121"/>
      <c r="UGZ706" s="121"/>
      <c r="UHA706" s="121"/>
      <c r="UHB706" s="121"/>
      <c r="UHC706" s="121"/>
      <c r="UHD706" s="121"/>
      <c r="UHE706" s="121"/>
      <c r="UHF706" s="121"/>
      <c r="UHG706" s="121"/>
      <c r="UHH706" s="121"/>
      <c r="UHI706" s="121"/>
      <c r="UHJ706" s="121"/>
      <c r="UHK706" s="121"/>
      <c r="UHL706" s="121"/>
      <c r="UHM706" s="121"/>
      <c r="UHN706" s="121"/>
      <c r="UHO706" s="121"/>
      <c r="UHP706" s="121"/>
      <c r="UHQ706" s="121"/>
      <c r="UHR706" s="121"/>
      <c r="UHS706" s="121"/>
      <c r="UHT706" s="121"/>
      <c r="UHU706" s="121"/>
      <c r="UHV706" s="121"/>
      <c r="UHW706" s="121"/>
      <c r="UHX706" s="121"/>
      <c r="UHY706" s="121"/>
      <c r="UHZ706" s="121"/>
      <c r="UIA706" s="121"/>
      <c r="UIB706" s="121"/>
      <c r="UIC706" s="121"/>
      <c r="UID706" s="121"/>
      <c r="UIE706" s="121"/>
      <c r="UIF706" s="121"/>
      <c r="UIG706" s="121"/>
      <c r="UIH706" s="121"/>
      <c r="UII706" s="121"/>
      <c r="UIJ706" s="121"/>
      <c r="UIK706" s="121"/>
      <c r="UIL706" s="121"/>
      <c r="UIM706" s="121"/>
      <c r="UIN706" s="121"/>
      <c r="UIO706" s="121"/>
      <c r="UIP706" s="121"/>
      <c r="UIQ706" s="121"/>
      <c r="UIR706" s="121"/>
      <c r="UIS706" s="121"/>
      <c r="UIT706" s="121"/>
      <c r="UIU706" s="121"/>
      <c r="UIV706" s="121"/>
      <c r="UIW706" s="121"/>
      <c r="UIX706" s="121"/>
      <c r="UIY706" s="121"/>
      <c r="UIZ706" s="121"/>
      <c r="UJA706" s="121"/>
      <c r="UJB706" s="121"/>
      <c r="UJC706" s="121"/>
      <c r="UJD706" s="121"/>
      <c r="UJE706" s="121"/>
      <c r="UJF706" s="121"/>
      <c r="UJG706" s="121"/>
      <c r="UJH706" s="121"/>
      <c r="UJI706" s="121"/>
      <c r="UJJ706" s="121"/>
      <c r="UJK706" s="121"/>
      <c r="UJL706" s="121"/>
      <c r="UJM706" s="121"/>
      <c r="UJN706" s="121"/>
      <c r="UJO706" s="121"/>
      <c r="UJP706" s="121"/>
      <c r="UJQ706" s="121"/>
      <c r="UJR706" s="121"/>
      <c r="UJS706" s="121"/>
      <c r="UJT706" s="121"/>
      <c r="UJU706" s="121"/>
      <c r="UJV706" s="121"/>
      <c r="UJW706" s="121"/>
      <c r="UJX706" s="121"/>
      <c r="UJY706" s="121"/>
      <c r="UJZ706" s="121"/>
      <c r="UKA706" s="121"/>
      <c r="UKB706" s="121"/>
      <c r="UKC706" s="121"/>
      <c r="UKD706" s="121"/>
      <c r="UKE706" s="121"/>
      <c r="UKF706" s="121"/>
      <c r="UKG706" s="121"/>
      <c r="UKH706" s="121"/>
      <c r="UKI706" s="121"/>
      <c r="UKJ706" s="121"/>
      <c r="UKK706" s="121"/>
      <c r="UKL706" s="121"/>
      <c r="UKM706" s="121"/>
      <c r="UKN706" s="121"/>
      <c r="UKO706" s="121"/>
      <c r="UKP706" s="121"/>
      <c r="UKQ706" s="121"/>
      <c r="UKR706" s="121"/>
      <c r="UKS706" s="121"/>
      <c r="UKT706" s="121"/>
      <c r="UKU706" s="121"/>
      <c r="UKV706" s="121"/>
      <c r="UKW706" s="121"/>
      <c r="UKX706" s="121"/>
      <c r="UKY706" s="121"/>
      <c r="UKZ706" s="121"/>
      <c r="ULA706" s="121"/>
      <c r="ULB706" s="121"/>
      <c r="ULC706" s="121"/>
      <c r="ULD706" s="121"/>
      <c r="ULE706" s="121"/>
      <c r="ULF706" s="121"/>
      <c r="ULG706" s="121"/>
      <c r="ULH706" s="121"/>
      <c r="ULI706" s="121"/>
      <c r="ULJ706" s="121"/>
      <c r="ULK706" s="121"/>
      <c r="ULL706" s="121"/>
      <c r="ULM706" s="121"/>
      <c r="ULN706" s="121"/>
      <c r="ULO706" s="121"/>
      <c r="ULP706" s="121"/>
      <c r="ULQ706" s="121"/>
      <c r="ULR706" s="121"/>
      <c r="ULS706" s="121"/>
      <c r="ULT706" s="121"/>
      <c r="ULU706" s="121"/>
      <c r="ULV706" s="121"/>
      <c r="ULW706" s="121"/>
      <c r="ULX706" s="121"/>
      <c r="ULY706" s="121"/>
      <c r="ULZ706" s="121"/>
      <c r="UMA706" s="121"/>
      <c r="UMB706" s="121"/>
      <c r="UMC706" s="121"/>
      <c r="UMD706" s="121"/>
      <c r="UME706" s="121"/>
      <c r="UMF706" s="121"/>
      <c r="UMG706" s="121"/>
      <c r="UMH706" s="121"/>
      <c r="UMI706" s="121"/>
      <c r="UMJ706" s="121"/>
      <c r="UMK706" s="121"/>
      <c r="UML706" s="121"/>
      <c r="UMM706" s="121"/>
      <c r="UMN706" s="121"/>
      <c r="UMO706" s="121"/>
      <c r="UMP706" s="121"/>
      <c r="UMQ706" s="121"/>
      <c r="UMR706" s="121"/>
      <c r="UMS706" s="121"/>
      <c r="UMT706" s="121"/>
      <c r="UMU706" s="121"/>
      <c r="UMV706" s="121"/>
      <c r="UMW706" s="121"/>
      <c r="UMX706" s="121"/>
      <c r="UMY706" s="121"/>
      <c r="UMZ706" s="121"/>
      <c r="UNA706" s="121"/>
      <c r="UNB706" s="121"/>
      <c r="UNC706" s="121"/>
      <c r="UND706" s="121"/>
      <c r="UNE706" s="121"/>
      <c r="UNF706" s="121"/>
      <c r="UNG706" s="121"/>
      <c r="UNH706" s="121"/>
      <c r="UNI706" s="121"/>
      <c r="UNJ706" s="121"/>
      <c r="UNK706" s="121"/>
      <c r="UNL706" s="121"/>
      <c r="UNM706" s="121"/>
      <c r="UNN706" s="121"/>
      <c r="UNO706" s="121"/>
      <c r="UNP706" s="121"/>
      <c r="UNQ706" s="121"/>
      <c r="UNR706" s="121"/>
      <c r="UNS706" s="121"/>
      <c r="UNT706" s="121"/>
      <c r="UNU706" s="121"/>
      <c r="UNV706" s="121"/>
      <c r="UNW706" s="121"/>
      <c r="UNX706" s="121"/>
      <c r="UNY706" s="121"/>
      <c r="UNZ706" s="121"/>
      <c r="UOA706" s="121"/>
      <c r="UOB706" s="121"/>
      <c r="UOC706" s="121"/>
      <c r="UOD706" s="121"/>
      <c r="UOE706" s="121"/>
      <c r="UOF706" s="121"/>
      <c r="UOG706" s="121"/>
      <c r="UOH706" s="121"/>
      <c r="UOI706" s="121"/>
      <c r="UOJ706" s="121"/>
      <c r="UOK706" s="121"/>
      <c r="UOL706" s="121"/>
      <c r="UOM706" s="121"/>
      <c r="UON706" s="121"/>
      <c r="UOO706" s="121"/>
      <c r="UOP706" s="121"/>
      <c r="UOQ706" s="121"/>
      <c r="UOR706" s="121"/>
      <c r="UOS706" s="121"/>
      <c r="UOT706" s="121"/>
      <c r="UOU706" s="121"/>
      <c r="UOV706" s="121"/>
      <c r="UOW706" s="121"/>
      <c r="UOX706" s="121"/>
      <c r="UOY706" s="121"/>
      <c r="UOZ706" s="121"/>
      <c r="UPA706" s="121"/>
      <c r="UPB706" s="121"/>
      <c r="UPC706" s="121"/>
      <c r="UPD706" s="121"/>
      <c r="UPE706" s="121"/>
      <c r="UPF706" s="121"/>
      <c r="UPG706" s="121"/>
      <c r="UPH706" s="121"/>
      <c r="UPI706" s="121"/>
      <c r="UPJ706" s="121"/>
      <c r="UPK706" s="121"/>
      <c r="UPL706" s="121"/>
      <c r="UPM706" s="121"/>
      <c r="UPN706" s="121"/>
      <c r="UPO706" s="121"/>
      <c r="UPP706" s="121"/>
      <c r="UPQ706" s="121"/>
      <c r="UPR706" s="121"/>
      <c r="UPS706" s="121"/>
      <c r="UPT706" s="121"/>
      <c r="UPU706" s="121"/>
      <c r="UPV706" s="121"/>
      <c r="UPW706" s="121"/>
      <c r="UPX706" s="121"/>
      <c r="UPY706" s="121"/>
      <c r="UPZ706" s="121"/>
      <c r="UQA706" s="121"/>
      <c r="UQB706" s="121"/>
      <c r="UQC706" s="121"/>
      <c r="UQD706" s="121"/>
      <c r="UQE706" s="121"/>
      <c r="UQF706" s="121"/>
      <c r="UQG706" s="121"/>
      <c r="UQH706" s="121"/>
      <c r="UQI706" s="121"/>
      <c r="UQJ706" s="121"/>
      <c r="UQK706" s="121"/>
      <c r="UQL706" s="121"/>
      <c r="UQM706" s="121"/>
      <c r="UQN706" s="121"/>
      <c r="UQO706" s="121"/>
      <c r="UQP706" s="121"/>
      <c r="UQQ706" s="121"/>
      <c r="UQR706" s="121"/>
      <c r="UQS706" s="121"/>
      <c r="UQT706" s="121"/>
      <c r="UQU706" s="121"/>
      <c r="UQV706" s="121"/>
      <c r="UQW706" s="121"/>
      <c r="UQX706" s="121"/>
      <c r="UQY706" s="121"/>
      <c r="UQZ706" s="121"/>
      <c r="URA706" s="121"/>
      <c r="URB706" s="121"/>
      <c r="URC706" s="121"/>
      <c r="URD706" s="121"/>
      <c r="URE706" s="121"/>
      <c r="URF706" s="121"/>
      <c r="URG706" s="121"/>
      <c r="URH706" s="121"/>
      <c r="URI706" s="121"/>
      <c r="URJ706" s="121"/>
      <c r="URK706" s="121"/>
      <c r="URL706" s="121"/>
      <c r="URM706" s="121"/>
      <c r="URN706" s="121"/>
      <c r="URO706" s="121"/>
      <c r="URP706" s="121"/>
      <c r="URQ706" s="121"/>
      <c r="URR706" s="121"/>
      <c r="URS706" s="121"/>
      <c r="URT706" s="121"/>
      <c r="URU706" s="121"/>
      <c r="URV706" s="121"/>
      <c r="URW706" s="121"/>
      <c r="URX706" s="121"/>
      <c r="URY706" s="121"/>
      <c r="URZ706" s="121"/>
      <c r="USA706" s="121"/>
      <c r="USB706" s="121"/>
      <c r="USC706" s="121"/>
      <c r="USD706" s="121"/>
      <c r="USE706" s="121"/>
      <c r="USF706" s="121"/>
      <c r="USG706" s="121"/>
      <c r="USH706" s="121"/>
      <c r="USI706" s="121"/>
      <c r="USJ706" s="121"/>
      <c r="USK706" s="121"/>
      <c r="USL706" s="121"/>
      <c r="USM706" s="121"/>
      <c r="USN706" s="121"/>
      <c r="USO706" s="121"/>
      <c r="USP706" s="121"/>
      <c r="USQ706" s="121"/>
      <c r="USR706" s="121"/>
      <c r="USS706" s="121"/>
      <c r="UST706" s="121"/>
      <c r="USU706" s="121"/>
      <c r="USV706" s="121"/>
      <c r="USW706" s="121"/>
      <c r="USX706" s="121"/>
      <c r="USY706" s="121"/>
      <c r="USZ706" s="121"/>
      <c r="UTA706" s="121"/>
      <c r="UTB706" s="121"/>
      <c r="UTC706" s="121"/>
      <c r="UTD706" s="121"/>
      <c r="UTE706" s="121"/>
      <c r="UTF706" s="121"/>
      <c r="UTG706" s="121"/>
      <c r="UTH706" s="121"/>
      <c r="UTI706" s="121"/>
      <c r="UTJ706" s="121"/>
      <c r="UTK706" s="121"/>
      <c r="UTL706" s="121"/>
      <c r="UTM706" s="121"/>
      <c r="UTN706" s="121"/>
      <c r="UTO706" s="121"/>
      <c r="UTP706" s="121"/>
      <c r="UTQ706" s="121"/>
      <c r="UTR706" s="121"/>
      <c r="UTS706" s="121"/>
      <c r="UTT706" s="121"/>
      <c r="UTU706" s="121"/>
      <c r="UTV706" s="121"/>
      <c r="UTW706" s="121"/>
      <c r="UTX706" s="121"/>
      <c r="UTY706" s="121"/>
      <c r="UTZ706" s="121"/>
      <c r="UUA706" s="121"/>
      <c r="UUB706" s="121"/>
      <c r="UUC706" s="121"/>
      <c r="UUD706" s="121"/>
      <c r="UUE706" s="121"/>
      <c r="UUF706" s="121"/>
      <c r="UUG706" s="121"/>
      <c r="UUH706" s="121"/>
      <c r="UUI706" s="121"/>
      <c r="UUJ706" s="121"/>
      <c r="UUK706" s="121"/>
      <c r="UUL706" s="121"/>
      <c r="UUM706" s="121"/>
      <c r="UUN706" s="121"/>
      <c r="UUO706" s="121"/>
      <c r="UUP706" s="121"/>
      <c r="UUQ706" s="121"/>
      <c r="UUR706" s="121"/>
      <c r="UUS706" s="121"/>
      <c r="UUT706" s="121"/>
      <c r="UUU706" s="121"/>
      <c r="UUV706" s="121"/>
      <c r="UUW706" s="121"/>
      <c r="UUX706" s="121"/>
      <c r="UUY706" s="121"/>
      <c r="UUZ706" s="121"/>
      <c r="UVA706" s="121"/>
      <c r="UVB706" s="121"/>
      <c r="UVC706" s="121"/>
      <c r="UVD706" s="121"/>
      <c r="UVE706" s="121"/>
      <c r="UVF706" s="121"/>
      <c r="UVG706" s="121"/>
      <c r="UVH706" s="121"/>
      <c r="UVI706" s="121"/>
      <c r="UVJ706" s="121"/>
      <c r="UVK706" s="121"/>
      <c r="UVL706" s="121"/>
      <c r="UVM706" s="121"/>
      <c r="UVN706" s="121"/>
      <c r="UVO706" s="121"/>
      <c r="UVP706" s="121"/>
      <c r="UVQ706" s="121"/>
      <c r="UVR706" s="121"/>
      <c r="UVS706" s="121"/>
      <c r="UVT706" s="121"/>
      <c r="UVU706" s="121"/>
      <c r="UVV706" s="121"/>
      <c r="UVW706" s="121"/>
      <c r="UVX706" s="121"/>
      <c r="UVY706" s="121"/>
      <c r="UVZ706" s="121"/>
      <c r="UWA706" s="121"/>
      <c r="UWB706" s="121"/>
      <c r="UWC706" s="121"/>
      <c r="UWD706" s="121"/>
      <c r="UWE706" s="121"/>
      <c r="UWF706" s="121"/>
      <c r="UWG706" s="121"/>
      <c r="UWH706" s="121"/>
      <c r="UWI706" s="121"/>
      <c r="UWJ706" s="121"/>
      <c r="UWK706" s="121"/>
      <c r="UWL706" s="121"/>
      <c r="UWM706" s="121"/>
      <c r="UWN706" s="121"/>
      <c r="UWO706" s="121"/>
      <c r="UWP706" s="121"/>
      <c r="UWQ706" s="121"/>
      <c r="UWR706" s="121"/>
      <c r="UWS706" s="121"/>
      <c r="UWT706" s="121"/>
      <c r="UWU706" s="121"/>
      <c r="UWV706" s="121"/>
      <c r="UWW706" s="121"/>
      <c r="UWX706" s="121"/>
      <c r="UWY706" s="121"/>
      <c r="UWZ706" s="121"/>
      <c r="UXA706" s="121"/>
      <c r="UXB706" s="121"/>
      <c r="UXC706" s="121"/>
      <c r="UXD706" s="121"/>
      <c r="UXE706" s="121"/>
      <c r="UXF706" s="121"/>
      <c r="UXG706" s="121"/>
      <c r="UXH706" s="121"/>
      <c r="UXI706" s="121"/>
      <c r="UXJ706" s="121"/>
      <c r="UXK706" s="121"/>
      <c r="UXL706" s="121"/>
      <c r="UXM706" s="121"/>
      <c r="UXN706" s="121"/>
      <c r="UXO706" s="121"/>
      <c r="UXP706" s="121"/>
      <c r="UXQ706" s="121"/>
      <c r="UXR706" s="121"/>
      <c r="UXS706" s="121"/>
      <c r="UXT706" s="121"/>
      <c r="UXU706" s="121"/>
      <c r="UXV706" s="121"/>
      <c r="UXW706" s="121"/>
      <c r="UXX706" s="121"/>
      <c r="UXY706" s="121"/>
      <c r="UXZ706" s="121"/>
      <c r="UYA706" s="121"/>
      <c r="UYB706" s="121"/>
      <c r="UYC706" s="121"/>
      <c r="UYD706" s="121"/>
      <c r="UYE706" s="121"/>
      <c r="UYF706" s="121"/>
      <c r="UYG706" s="121"/>
      <c r="UYH706" s="121"/>
      <c r="UYI706" s="121"/>
      <c r="UYJ706" s="121"/>
      <c r="UYK706" s="121"/>
      <c r="UYL706" s="121"/>
      <c r="UYM706" s="121"/>
      <c r="UYN706" s="121"/>
      <c r="UYO706" s="121"/>
      <c r="UYP706" s="121"/>
      <c r="UYQ706" s="121"/>
      <c r="UYR706" s="121"/>
      <c r="UYS706" s="121"/>
      <c r="UYT706" s="121"/>
      <c r="UYU706" s="121"/>
      <c r="UYV706" s="121"/>
      <c r="UYW706" s="121"/>
      <c r="UYX706" s="121"/>
      <c r="UYY706" s="121"/>
      <c r="UYZ706" s="121"/>
      <c r="UZA706" s="121"/>
      <c r="UZB706" s="121"/>
      <c r="UZC706" s="121"/>
      <c r="UZD706" s="121"/>
      <c r="UZE706" s="121"/>
      <c r="UZF706" s="121"/>
      <c r="UZG706" s="121"/>
      <c r="UZH706" s="121"/>
      <c r="UZI706" s="121"/>
      <c r="UZJ706" s="121"/>
      <c r="UZK706" s="121"/>
      <c r="UZL706" s="121"/>
      <c r="UZM706" s="121"/>
      <c r="UZN706" s="121"/>
      <c r="UZO706" s="121"/>
      <c r="UZP706" s="121"/>
      <c r="UZQ706" s="121"/>
      <c r="UZR706" s="121"/>
      <c r="UZS706" s="121"/>
      <c r="UZT706" s="121"/>
      <c r="UZU706" s="121"/>
      <c r="UZV706" s="121"/>
      <c r="UZW706" s="121"/>
      <c r="UZX706" s="121"/>
      <c r="UZY706" s="121"/>
      <c r="UZZ706" s="121"/>
      <c r="VAA706" s="121"/>
      <c r="VAB706" s="121"/>
      <c r="VAC706" s="121"/>
      <c r="VAD706" s="121"/>
      <c r="VAE706" s="121"/>
      <c r="VAF706" s="121"/>
      <c r="VAG706" s="121"/>
      <c r="VAH706" s="121"/>
      <c r="VAI706" s="121"/>
      <c r="VAJ706" s="121"/>
      <c r="VAK706" s="121"/>
      <c r="VAL706" s="121"/>
      <c r="VAM706" s="121"/>
      <c r="VAN706" s="121"/>
      <c r="VAO706" s="121"/>
      <c r="VAP706" s="121"/>
      <c r="VAQ706" s="121"/>
      <c r="VAR706" s="121"/>
      <c r="VAS706" s="121"/>
      <c r="VAT706" s="121"/>
      <c r="VAU706" s="121"/>
      <c r="VAV706" s="121"/>
      <c r="VAW706" s="121"/>
      <c r="VAX706" s="121"/>
      <c r="VAY706" s="121"/>
      <c r="VAZ706" s="121"/>
      <c r="VBA706" s="121"/>
      <c r="VBB706" s="121"/>
      <c r="VBC706" s="121"/>
      <c r="VBD706" s="121"/>
      <c r="VBE706" s="121"/>
      <c r="VBF706" s="121"/>
      <c r="VBG706" s="121"/>
      <c r="VBH706" s="121"/>
      <c r="VBI706" s="121"/>
      <c r="VBJ706" s="121"/>
      <c r="VBK706" s="121"/>
      <c r="VBL706" s="121"/>
      <c r="VBM706" s="121"/>
      <c r="VBN706" s="121"/>
      <c r="VBO706" s="121"/>
      <c r="VBP706" s="121"/>
      <c r="VBQ706" s="121"/>
      <c r="VBR706" s="121"/>
      <c r="VBS706" s="121"/>
      <c r="VBT706" s="121"/>
      <c r="VBU706" s="121"/>
      <c r="VBV706" s="121"/>
      <c r="VBW706" s="121"/>
      <c r="VBX706" s="121"/>
      <c r="VBY706" s="121"/>
      <c r="VBZ706" s="121"/>
      <c r="VCA706" s="121"/>
      <c r="VCB706" s="121"/>
      <c r="VCC706" s="121"/>
      <c r="VCD706" s="121"/>
      <c r="VCE706" s="121"/>
      <c r="VCF706" s="121"/>
      <c r="VCG706" s="121"/>
      <c r="VCH706" s="121"/>
      <c r="VCI706" s="121"/>
      <c r="VCJ706" s="121"/>
      <c r="VCK706" s="121"/>
      <c r="VCL706" s="121"/>
      <c r="VCM706" s="121"/>
      <c r="VCN706" s="121"/>
      <c r="VCO706" s="121"/>
      <c r="VCP706" s="121"/>
      <c r="VCQ706" s="121"/>
      <c r="VCR706" s="121"/>
      <c r="VCS706" s="121"/>
      <c r="VCT706" s="121"/>
      <c r="VCU706" s="121"/>
      <c r="VCV706" s="121"/>
      <c r="VCW706" s="121"/>
      <c r="VCX706" s="121"/>
      <c r="VCY706" s="121"/>
      <c r="VCZ706" s="121"/>
      <c r="VDA706" s="121"/>
      <c r="VDB706" s="121"/>
      <c r="VDC706" s="121"/>
      <c r="VDD706" s="121"/>
      <c r="VDE706" s="121"/>
      <c r="VDF706" s="121"/>
      <c r="VDG706" s="121"/>
      <c r="VDH706" s="121"/>
      <c r="VDI706" s="121"/>
      <c r="VDJ706" s="121"/>
      <c r="VDK706" s="121"/>
      <c r="VDL706" s="121"/>
      <c r="VDM706" s="121"/>
      <c r="VDN706" s="121"/>
      <c r="VDO706" s="121"/>
      <c r="VDP706" s="121"/>
      <c r="VDQ706" s="121"/>
      <c r="VDR706" s="121"/>
      <c r="VDS706" s="121"/>
      <c r="VDT706" s="121"/>
      <c r="VDU706" s="121"/>
      <c r="VDV706" s="121"/>
      <c r="VDW706" s="121"/>
      <c r="VDX706" s="121"/>
      <c r="VDY706" s="121"/>
      <c r="VDZ706" s="121"/>
      <c r="VEA706" s="121"/>
      <c r="VEB706" s="121"/>
      <c r="VEC706" s="121"/>
      <c r="VED706" s="121"/>
      <c r="VEE706" s="121"/>
      <c r="VEF706" s="121"/>
      <c r="VEG706" s="121"/>
      <c r="VEH706" s="121"/>
      <c r="VEI706" s="121"/>
      <c r="VEJ706" s="121"/>
      <c r="VEK706" s="121"/>
      <c r="VEL706" s="121"/>
      <c r="VEM706" s="121"/>
      <c r="VEN706" s="121"/>
      <c r="VEO706" s="121"/>
      <c r="VEP706" s="121"/>
      <c r="VEQ706" s="121"/>
      <c r="VER706" s="121"/>
      <c r="VES706" s="121"/>
      <c r="VET706" s="121"/>
      <c r="VEU706" s="121"/>
      <c r="VEV706" s="121"/>
      <c r="VEW706" s="121"/>
      <c r="VEX706" s="121"/>
      <c r="VEY706" s="121"/>
      <c r="VEZ706" s="121"/>
      <c r="VFA706" s="121"/>
      <c r="VFB706" s="121"/>
      <c r="VFC706" s="121"/>
      <c r="VFD706" s="121"/>
      <c r="VFE706" s="121"/>
      <c r="VFF706" s="121"/>
      <c r="VFG706" s="121"/>
      <c r="VFH706" s="121"/>
      <c r="VFI706" s="121"/>
      <c r="VFJ706" s="121"/>
      <c r="VFK706" s="121"/>
      <c r="VFL706" s="121"/>
      <c r="VFM706" s="121"/>
      <c r="VFN706" s="121"/>
      <c r="VFO706" s="121"/>
      <c r="VFP706" s="121"/>
      <c r="VFQ706" s="121"/>
      <c r="VFR706" s="121"/>
      <c r="VFS706" s="121"/>
      <c r="VFT706" s="121"/>
      <c r="VFU706" s="121"/>
      <c r="VFV706" s="121"/>
      <c r="VFW706" s="121"/>
      <c r="VFX706" s="121"/>
      <c r="VFY706" s="121"/>
      <c r="VFZ706" s="121"/>
      <c r="VGA706" s="121"/>
      <c r="VGB706" s="121"/>
      <c r="VGC706" s="121"/>
      <c r="VGD706" s="121"/>
      <c r="VGE706" s="121"/>
      <c r="VGF706" s="121"/>
      <c r="VGG706" s="121"/>
      <c r="VGH706" s="121"/>
      <c r="VGI706" s="121"/>
      <c r="VGJ706" s="121"/>
      <c r="VGK706" s="121"/>
      <c r="VGL706" s="121"/>
      <c r="VGM706" s="121"/>
      <c r="VGN706" s="121"/>
      <c r="VGO706" s="121"/>
      <c r="VGP706" s="121"/>
      <c r="VGQ706" s="121"/>
      <c r="VGR706" s="121"/>
      <c r="VGS706" s="121"/>
      <c r="VGT706" s="121"/>
      <c r="VGU706" s="121"/>
      <c r="VGV706" s="121"/>
      <c r="VGW706" s="121"/>
      <c r="VGX706" s="121"/>
      <c r="VGY706" s="121"/>
      <c r="VGZ706" s="121"/>
      <c r="VHA706" s="121"/>
      <c r="VHB706" s="121"/>
      <c r="VHC706" s="121"/>
      <c r="VHD706" s="121"/>
      <c r="VHE706" s="121"/>
      <c r="VHF706" s="121"/>
      <c r="VHG706" s="121"/>
      <c r="VHH706" s="121"/>
      <c r="VHI706" s="121"/>
      <c r="VHJ706" s="121"/>
      <c r="VHK706" s="121"/>
      <c r="VHL706" s="121"/>
      <c r="VHM706" s="121"/>
      <c r="VHN706" s="121"/>
      <c r="VHO706" s="121"/>
      <c r="VHP706" s="121"/>
      <c r="VHQ706" s="121"/>
      <c r="VHR706" s="121"/>
      <c r="VHS706" s="121"/>
      <c r="VHT706" s="121"/>
      <c r="VHU706" s="121"/>
      <c r="VHV706" s="121"/>
      <c r="VHW706" s="121"/>
      <c r="VHX706" s="121"/>
      <c r="VHY706" s="121"/>
      <c r="VHZ706" s="121"/>
      <c r="VIA706" s="121"/>
      <c r="VIB706" s="121"/>
      <c r="VIC706" s="121"/>
      <c r="VID706" s="121"/>
      <c r="VIE706" s="121"/>
      <c r="VIF706" s="121"/>
      <c r="VIG706" s="121"/>
      <c r="VIH706" s="121"/>
      <c r="VII706" s="121"/>
      <c r="VIJ706" s="121"/>
      <c r="VIK706" s="121"/>
      <c r="VIL706" s="121"/>
      <c r="VIM706" s="121"/>
      <c r="VIN706" s="121"/>
      <c r="VIO706" s="121"/>
      <c r="VIP706" s="121"/>
      <c r="VIQ706" s="121"/>
      <c r="VIR706" s="121"/>
      <c r="VIS706" s="121"/>
      <c r="VIT706" s="121"/>
      <c r="VIU706" s="121"/>
      <c r="VIV706" s="121"/>
      <c r="VIW706" s="121"/>
      <c r="VIX706" s="121"/>
      <c r="VIY706" s="121"/>
      <c r="VIZ706" s="121"/>
      <c r="VJA706" s="121"/>
      <c r="VJB706" s="121"/>
      <c r="VJC706" s="121"/>
      <c r="VJD706" s="121"/>
      <c r="VJE706" s="121"/>
      <c r="VJF706" s="121"/>
      <c r="VJG706" s="121"/>
      <c r="VJH706" s="121"/>
      <c r="VJI706" s="121"/>
      <c r="VJJ706" s="121"/>
      <c r="VJK706" s="121"/>
      <c r="VJL706" s="121"/>
      <c r="VJM706" s="121"/>
      <c r="VJN706" s="121"/>
      <c r="VJO706" s="121"/>
      <c r="VJP706" s="121"/>
      <c r="VJQ706" s="121"/>
      <c r="VJR706" s="121"/>
      <c r="VJS706" s="121"/>
      <c r="VJT706" s="121"/>
      <c r="VJU706" s="121"/>
      <c r="VJV706" s="121"/>
      <c r="VJW706" s="121"/>
      <c r="VJX706" s="121"/>
      <c r="VJY706" s="121"/>
      <c r="VJZ706" s="121"/>
      <c r="VKA706" s="121"/>
      <c r="VKB706" s="121"/>
      <c r="VKC706" s="121"/>
      <c r="VKD706" s="121"/>
      <c r="VKE706" s="121"/>
      <c r="VKF706" s="121"/>
      <c r="VKG706" s="121"/>
      <c r="VKH706" s="121"/>
      <c r="VKI706" s="121"/>
      <c r="VKJ706" s="121"/>
      <c r="VKK706" s="121"/>
      <c r="VKL706" s="121"/>
      <c r="VKM706" s="121"/>
      <c r="VKN706" s="121"/>
      <c r="VKO706" s="121"/>
      <c r="VKP706" s="121"/>
      <c r="VKQ706" s="121"/>
      <c r="VKR706" s="121"/>
      <c r="VKS706" s="121"/>
      <c r="VKT706" s="121"/>
      <c r="VKU706" s="121"/>
      <c r="VKV706" s="121"/>
      <c r="VKW706" s="121"/>
      <c r="VKX706" s="121"/>
      <c r="VKY706" s="121"/>
      <c r="VKZ706" s="121"/>
      <c r="VLA706" s="121"/>
      <c r="VLB706" s="121"/>
      <c r="VLC706" s="121"/>
      <c r="VLD706" s="121"/>
      <c r="VLE706" s="121"/>
      <c r="VLF706" s="121"/>
      <c r="VLG706" s="121"/>
      <c r="VLH706" s="121"/>
      <c r="VLI706" s="121"/>
      <c r="VLJ706" s="121"/>
      <c r="VLK706" s="121"/>
      <c r="VLL706" s="121"/>
      <c r="VLM706" s="121"/>
      <c r="VLN706" s="121"/>
      <c r="VLO706" s="121"/>
      <c r="VLP706" s="121"/>
      <c r="VLQ706" s="121"/>
      <c r="VLR706" s="121"/>
      <c r="VLS706" s="121"/>
      <c r="VLT706" s="121"/>
      <c r="VLU706" s="121"/>
      <c r="VLV706" s="121"/>
      <c r="VLW706" s="121"/>
      <c r="VLX706" s="121"/>
      <c r="VLY706" s="121"/>
      <c r="VLZ706" s="121"/>
      <c r="VMA706" s="121"/>
      <c r="VMB706" s="121"/>
      <c r="VMC706" s="121"/>
      <c r="VMD706" s="121"/>
      <c r="VME706" s="121"/>
      <c r="VMF706" s="121"/>
      <c r="VMG706" s="121"/>
      <c r="VMH706" s="121"/>
      <c r="VMI706" s="121"/>
      <c r="VMJ706" s="121"/>
      <c r="VMK706" s="121"/>
      <c r="VML706" s="121"/>
      <c r="VMM706" s="121"/>
      <c r="VMN706" s="121"/>
      <c r="VMO706" s="121"/>
      <c r="VMP706" s="121"/>
      <c r="VMQ706" s="121"/>
      <c r="VMR706" s="121"/>
      <c r="VMS706" s="121"/>
      <c r="VMT706" s="121"/>
      <c r="VMU706" s="121"/>
      <c r="VMV706" s="121"/>
      <c r="VMW706" s="121"/>
      <c r="VMX706" s="121"/>
      <c r="VMY706" s="121"/>
      <c r="VMZ706" s="121"/>
      <c r="VNA706" s="121"/>
      <c r="VNB706" s="121"/>
      <c r="VNC706" s="121"/>
      <c r="VND706" s="121"/>
      <c r="VNE706" s="121"/>
      <c r="VNF706" s="121"/>
      <c r="VNG706" s="121"/>
      <c r="VNH706" s="121"/>
      <c r="VNI706" s="121"/>
      <c r="VNJ706" s="121"/>
      <c r="VNK706" s="121"/>
      <c r="VNL706" s="121"/>
      <c r="VNM706" s="121"/>
      <c r="VNN706" s="121"/>
      <c r="VNO706" s="121"/>
      <c r="VNP706" s="121"/>
      <c r="VNQ706" s="121"/>
      <c r="VNR706" s="121"/>
      <c r="VNS706" s="121"/>
      <c r="VNT706" s="121"/>
      <c r="VNU706" s="121"/>
      <c r="VNV706" s="121"/>
      <c r="VNW706" s="121"/>
      <c r="VNX706" s="121"/>
      <c r="VNY706" s="121"/>
      <c r="VNZ706" s="121"/>
      <c r="VOA706" s="121"/>
      <c r="VOB706" s="121"/>
      <c r="VOC706" s="121"/>
      <c r="VOD706" s="121"/>
      <c r="VOE706" s="121"/>
      <c r="VOF706" s="121"/>
      <c r="VOG706" s="121"/>
      <c r="VOH706" s="121"/>
      <c r="VOI706" s="121"/>
      <c r="VOJ706" s="121"/>
      <c r="VOK706" s="121"/>
      <c r="VOL706" s="121"/>
      <c r="VOM706" s="121"/>
      <c r="VON706" s="121"/>
      <c r="VOO706" s="121"/>
      <c r="VOP706" s="121"/>
      <c r="VOQ706" s="121"/>
      <c r="VOR706" s="121"/>
      <c r="VOS706" s="121"/>
      <c r="VOT706" s="121"/>
      <c r="VOU706" s="121"/>
      <c r="VOV706" s="121"/>
      <c r="VOW706" s="121"/>
      <c r="VOX706" s="121"/>
      <c r="VOY706" s="121"/>
      <c r="VOZ706" s="121"/>
      <c r="VPA706" s="121"/>
      <c r="VPB706" s="121"/>
      <c r="VPC706" s="121"/>
      <c r="VPD706" s="121"/>
      <c r="VPE706" s="121"/>
      <c r="VPF706" s="121"/>
      <c r="VPG706" s="121"/>
      <c r="VPH706" s="121"/>
      <c r="VPI706" s="121"/>
      <c r="VPJ706" s="121"/>
      <c r="VPK706" s="121"/>
      <c r="VPL706" s="121"/>
      <c r="VPM706" s="121"/>
      <c r="VPN706" s="121"/>
      <c r="VPO706" s="121"/>
      <c r="VPP706" s="121"/>
      <c r="VPQ706" s="121"/>
      <c r="VPR706" s="121"/>
      <c r="VPS706" s="121"/>
      <c r="VPT706" s="121"/>
      <c r="VPU706" s="121"/>
      <c r="VPV706" s="121"/>
      <c r="VPW706" s="121"/>
      <c r="VPX706" s="121"/>
      <c r="VPY706" s="121"/>
      <c r="VPZ706" s="121"/>
      <c r="VQA706" s="121"/>
      <c r="VQB706" s="121"/>
      <c r="VQC706" s="121"/>
      <c r="VQD706" s="121"/>
      <c r="VQE706" s="121"/>
      <c r="VQF706" s="121"/>
      <c r="VQG706" s="121"/>
      <c r="VQH706" s="121"/>
      <c r="VQI706" s="121"/>
      <c r="VQJ706" s="121"/>
      <c r="VQK706" s="121"/>
      <c r="VQL706" s="121"/>
      <c r="VQM706" s="121"/>
      <c r="VQN706" s="121"/>
      <c r="VQO706" s="121"/>
      <c r="VQP706" s="121"/>
      <c r="VQQ706" s="121"/>
      <c r="VQR706" s="121"/>
      <c r="VQS706" s="121"/>
      <c r="VQT706" s="121"/>
      <c r="VQU706" s="121"/>
      <c r="VQV706" s="121"/>
      <c r="VQW706" s="121"/>
      <c r="VQX706" s="121"/>
      <c r="VQY706" s="121"/>
      <c r="VQZ706" s="121"/>
      <c r="VRA706" s="121"/>
      <c r="VRB706" s="121"/>
      <c r="VRC706" s="121"/>
      <c r="VRD706" s="121"/>
      <c r="VRE706" s="121"/>
      <c r="VRF706" s="121"/>
      <c r="VRG706" s="121"/>
      <c r="VRH706" s="121"/>
      <c r="VRI706" s="121"/>
      <c r="VRJ706" s="121"/>
      <c r="VRK706" s="121"/>
      <c r="VRL706" s="121"/>
      <c r="VRM706" s="121"/>
      <c r="VRN706" s="121"/>
      <c r="VRO706" s="121"/>
      <c r="VRP706" s="121"/>
      <c r="VRQ706" s="121"/>
      <c r="VRR706" s="121"/>
      <c r="VRS706" s="121"/>
      <c r="VRT706" s="121"/>
      <c r="VRU706" s="121"/>
      <c r="VRV706" s="121"/>
      <c r="VRW706" s="121"/>
      <c r="VRX706" s="121"/>
      <c r="VRY706" s="121"/>
      <c r="VRZ706" s="121"/>
      <c r="VSA706" s="121"/>
      <c r="VSB706" s="121"/>
      <c r="VSC706" s="121"/>
      <c r="VSD706" s="121"/>
      <c r="VSE706" s="121"/>
      <c r="VSF706" s="121"/>
      <c r="VSG706" s="121"/>
      <c r="VSH706" s="121"/>
      <c r="VSI706" s="121"/>
      <c r="VSJ706" s="121"/>
      <c r="VSK706" s="121"/>
      <c r="VSL706" s="121"/>
      <c r="VSM706" s="121"/>
      <c r="VSN706" s="121"/>
      <c r="VSO706" s="121"/>
      <c r="VSP706" s="121"/>
      <c r="VSQ706" s="121"/>
      <c r="VSR706" s="121"/>
      <c r="VSS706" s="121"/>
      <c r="VST706" s="121"/>
      <c r="VSU706" s="121"/>
      <c r="VSV706" s="121"/>
      <c r="VSW706" s="121"/>
      <c r="VSX706" s="121"/>
      <c r="VSY706" s="121"/>
      <c r="VSZ706" s="121"/>
      <c r="VTA706" s="121"/>
      <c r="VTB706" s="121"/>
      <c r="VTC706" s="121"/>
      <c r="VTD706" s="121"/>
      <c r="VTE706" s="121"/>
      <c r="VTF706" s="121"/>
      <c r="VTG706" s="121"/>
      <c r="VTH706" s="121"/>
      <c r="VTI706" s="121"/>
      <c r="VTJ706" s="121"/>
      <c r="VTK706" s="121"/>
      <c r="VTL706" s="121"/>
      <c r="VTM706" s="121"/>
      <c r="VTN706" s="121"/>
      <c r="VTO706" s="121"/>
      <c r="VTP706" s="121"/>
      <c r="VTQ706" s="121"/>
      <c r="VTR706" s="121"/>
      <c r="VTS706" s="121"/>
      <c r="VTT706" s="121"/>
      <c r="VTU706" s="121"/>
      <c r="VTV706" s="121"/>
      <c r="VTW706" s="121"/>
      <c r="VTX706" s="121"/>
      <c r="VTY706" s="121"/>
      <c r="VTZ706" s="121"/>
      <c r="VUA706" s="121"/>
      <c r="VUB706" s="121"/>
      <c r="VUC706" s="121"/>
      <c r="VUD706" s="121"/>
      <c r="VUE706" s="121"/>
      <c r="VUF706" s="121"/>
      <c r="VUG706" s="121"/>
      <c r="VUH706" s="121"/>
      <c r="VUI706" s="121"/>
      <c r="VUJ706" s="121"/>
      <c r="VUK706" s="121"/>
      <c r="VUL706" s="121"/>
      <c r="VUM706" s="121"/>
      <c r="VUN706" s="121"/>
      <c r="VUO706" s="121"/>
      <c r="VUP706" s="121"/>
      <c r="VUQ706" s="121"/>
      <c r="VUR706" s="121"/>
      <c r="VUS706" s="121"/>
      <c r="VUT706" s="121"/>
      <c r="VUU706" s="121"/>
      <c r="VUV706" s="121"/>
      <c r="VUW706" s="121"/>
      <c r="VUX706" s="121"/>
      <c r="VUY706" s="121"/>
      <c r="VUZ706" s="121"/>
      <c r="VVA706" s="121"/>
      <c r="VVB706" s="121"/>
      <c r="VVC706" s="121"/>
      <c r="VVD706" s="121"/>
      <c r="VVE706" s="121"/>
      <c r="VVF706" s="121"/>
      <c r="VVG706" s="121"/>
      <c r="VVH706" s="121"/>
      <c r="VVI706" s="121"/>
      <c r="VVJ706" s="121"/>
      <c r="VVK706" s="121"/>
      <c r="VVL706" s="121"/>
      <c r="VVM706" s="121"/>
      <c r="VVN706" s="121"/>
      <c r="VVO706" s="121"/>
      <c r="VVP706" s="121"/>
      <c r="VVQ706" s="121"/>
      <c r="VVR706" s="121"/>
      <c r="VVS706" s="121"/>
      <c r="VVT706" s="121"/>
      <c r="VVU706" s="121"/>
      <c r="VVV706" s="121"/>
      <c r="VVW706" s="121"/>
      <c r="VVX706" s="121"/>
      <c r="VVY706" s="121"/>
      <c r="VVZ706" s="121"/>
      <c r="VWA706" s="121"/>
      <c r="VWB706" s="121"/>
      <c r="VWC706" s="121"/>
      <c r="VWD706" s="121"/>
      <c r="VWE706" s="121"/>
      <c r="VWF706" s="121"/>
      <c r="VWG706" s="121"/>
      <c r="VWH706" s="121"/>
      <c r="VWI706" s="121"/>
      <c r="VWJ706" s="121"/>
      <c r="VWK706" s="121"/>
      <c r="VWL706" s="121"/>
      <c r="VWM706" s="121"/>
      <c r="VWN706" s="121"/>
      <c r="VWO706" s="121"/>
      <c r="VWP706" s="121"/>
      <c r="VWQ706" s="121"/>
      <c r="VWR706" s="121"/>
      <c r="VWS706" s="121"/>
      <c r="VWT706" s="121"/>
      <c r="VWU706" s="121"/>
      <c r="VWV706" s="121"/>
      <c r="VWW706" s="121"/>
      <c r="VWX706" s="121"/>
      <c r="VWY706" s="121"/>
      <c r="VWZ706" s="121"/>
      <c r="VXA706" s="121"/>
      <c r="VXB706" s="121"/>
      <c r="VXC706" s="121"/>
      <c r="VXD706" s="121"/>
      <c r="VXE706" s="121"/>
      <c r="VXF706" s="121"/>
      <c r="VXG706" s="121"/>
      <c r="VXH706" s="121"/>
      <c r="VXI706" s="121"/>
      <c r="VXJ706" s="121"/>
      <c r="VXK706" s="121"/>
      <c r="VXL706" s="121"/>
      <c r="VXM706" s="121"/>
      <c r="VXN706" s="121"/>
      <c r="VXO706" s="121"/>
      <c r="VXP706" s="121"/>
      <c r="VXQ706" s="121"/>
      <c r="VXR706" s="121"/>
      <c r="VXS706" s="121"/>
      <c r="VXT706" s="121"/>
      <c r="VXU706" s="121"/>
      <c r="VXV706" s="121"/>
      <c r="VXW706" s="121"/>
      <c r="VXX706" s="121"/>
      <c r="VXY706" s="121"/>
      <c r="VXZ706" s="121"/>
      <c r="VYA706" s="121"/>
      <c r="VYB706" s="121"/>
      <c r="VYC706" s="121"/>
      <c r="VYD706" s="121"/>
      <c r="VYE706" s="121"/>
      <c r="VYF706" s="121"/>
      <c r="VYG706" s="121"/>
      <c r="VYH706" s="121"/>
      <c r="VYI706" s="121"/>
      <c r="VYJ706" s="121"/>
      <c r="VYK706" s="121"/>
      <c r="VYL706" s="121"/>
      <c r="VYM706" s="121"/>
      <c r="VYN706" s="121"/>
      <c r="VYO706" s="121"/>
      <c r="VYP706" s="121"/>
      <c r="VYQ706" s="121"/>
      <c r="VYR706" s="121"/>
      <c r="VYS706" s="121"/>
      <c r="VYT706" s="121"/>
      <c r="VYU706" s="121"/>
      <c r="VYV706" s="121"/>
      <c r="VYW706" s="121"/>
      <c r="VYX706" s="121"/>
      <c r="VYY706" s="121"/>
      <c r="VYZ706" s="121"/>
      <c r="VZA706" s="121"/>
      <c r="VZB706" s="121"/>
      <c r="VZC706" s="121"/>
      <c r="VZD706" s="121"/>
      <c r="VZE706" s="121"/>
      <c r="VZF706" s="121"/>
      <c r="VZG706" s="121"/>
      <c r="VZH706" s="121"/>
      <c r="VZI706" s="121"/>
      <c r="VZJ706" s="121"/>
      <c r="VZK706" s="121"/>
      <c r="VZL706" s="121"/>
      <c r="VZM706" s="121"/>
      <c r="VZN706" s="121"/>
      <c r="VZO706" s="121"/>
      <c r="VZP706" s="121"/>
      <c r="VZQ706" s="121"/>
      <c r="VZR706" s="121"/>
      <c r="VZS706" s="121"/>
      <c r="VZT706" s="121"/>
      <c r="VZU706" s="121"/>
      <c r="VZV706" s="121"/>
      <c r="VZW706" s="121"/>
      <c r="VZX706" s="121"/>
      <c r="VZY706" s="121"/>
      <c r="VZZ706" s="121"/>
      <c r="WAA706" s="121"/>
      <c r="WAB706" s="121"/>
      <c r="WAC706" s="121"/>
      <c r="WAD706" s="121"/>
      <c r="WAE706" s="121"/>
      <c r="WAF706" s="121"/>
      <c r="WAG706" s="121"/>
      <c r="WAH706" s="121"/>
      <c r="WAI706" s="121"/>
      <c r="WAJ706" s="121"/>
      <c r="WAK706" s="121"/>
      <c r="WAL706" s="121"/>
      <c r="WAM706" s="121"/>
      <c r="WAN706" s="121"/>
      <c r="WAO706" s="121"/>
      <c r="WAP706" s="121"/>
      <c r="WAQ706" s="121"/>
      <c r="WAR706" s="121"/>
      <c r="WAS706" s="121"/>
      <c r="WAT706" s="121"/>
      <c r="WAU706" s="121"/>
      <c r="WAV706" s="121"/>
      <c r="WAW706" s="121"/>
      <c r="WAX706" s="121"/>
      <c r="WAY706" s="121"/>
      <c r="WAZ706" s="121"/>
      <c r="WBA706" s="121"/>
      <c r="WBB706" s="121"/>
      <c r="WBC706" s="121"/>
      <c r="WBD706" s="121"/>
      <c r="WBE706" s="121"/>
      <c r="WBF706" s="121"/>
      <c r="WBG706" s="121"/>
      <c r="WBH706" s="121"/>
      <c r="WBI706" s="121"/>
      <c r="WBJ706" s="121"/>
      <c r="WBK706" s="121"/>
      <c r="WBL706" s="121"/>
      <c r="WBM706" s="121"/>
      <c r="WBN706" s="121"/>
      <c r="WBO706" s="121"/>
      <c r="WBP706" s="121"/>
      <c r="WBQ706" s="121"/>
      <c r="WBR706" s="121"/>
      <c r="WBS706" s="121"/>
      <c r="WBT706" s="121"/>
      <c r="WBU706" s="121"/>
      <c r="WBV706" s="121"/>
      <c r="WBW706" s="121"/>
      <c r="WBX706" s="121"/>
      <c r="WBY706" s="121"/>
      <c r="WBZ706" s="121"/>
      <c r="WCA706" s="121"/>
      <c r="WCB706" s="121"/>
      <c r="WCC706" s="121"/>
      <c r="WCD706" s="121"/>
      <c r="WCE706" s="121"/>
      <c r="WCF706" s="121"/>
      <c r="WCG706" s="121"/>
      <c r="WCH706" s="121"/>
      <c r="WCI706" s="121"/>
      <c r="WCJ706" s="121"/>
      <c r="WCK706" s="121"/>
      <c r="WCL706" s="121"/>
      <c r="WCM706" s="121"/>
      <c r="WCN706" s="121"/>
      <c r="WCO706" s="121"/>
      <c r="WCP706" s="121"/>
      <c r="WCQ706" s="121"/>
      <c r="WCR706" s="121"/>
      <c r="WCS706" s="121"/>
      <c r="WCT706" s="121"/>
      <c r="WCU706" s="121"/>
      <c r="WCV706" s="121"/>
      <c r="WCW706" s="121"/>
      <c r="WCX706" s="121"/>
      <c r="WCY706" s="121"/>
      <c r="WCZ706" s="121"/>
      <c r="WDA706" s="121"/>
      <c r="WDB706" s="121"/>
      <c r="WDC706" s="121"/>
      <c r="WDD706" s="121"/>
      <c r="WDE706" s="121"/>
      <c r="WDF706" s="121"/>
      <c r="WDG706" s="121"/>
      <c r="WDH706" s="121"/>
      <c r="WDI706" s="121"/>
      <c r="WDJ706" s="121"/>
      <c r="WDK706" s="121"/>
      <c r="WDL706" s="121"/>
      <c r="WDM706" s="121"/>
      <c r="WDN706" s="121"/>
      <c r="WDO706" s="121"/>
      <c r="WDP706" s="121"/>
      <c r="WDQ706" s="121"/>
      <c r="WDR706" s="121"/>
      <c r="WDS706" s="121"/>
      <c r="WDT706" s="121"/>
      <c r="WDU706" s="121"/>
      <c r="WDV706" s="121"/>
      <c r="WDW706" s="121"/>
      <c r="WDX706" s="121"/>
      <c r="WDY706" s="121"/>
      <c r="WDZ706" s="121"/>
      <c r="WEA706" s="121"/>
      <c r="WEB706" s="121"/>
      <c r="WEC706" s="121"/>
      <c r="WED706" s="121"/>
      <c r="WEE706" s="121"/>
      <c r="WEF706" s="121"/>
      <c r="WEG706" s="121"/>
      <c r="WEH706" s="121"/>
      <c r="WEI706" s="121"/>
      <c r="WEJ706" s="121"/>
      <c r="WEK706" s="121"/>
      <c r="WEL706" s="121"/>
      <c r="WEM706" s="121"/>
      <c r="WEN706" s="121"/>
      <c r="WEO706" s="121"/>
      <c r="WEP706" s="121"/>
      <c r="WEQ706" s="121"/>
      <c r="WER706" s="121"/>
      <c r="WES706" s="121"/>
      <c r="WET706" s="121"/>
      <c r="WEU706" s="121"/>
      <c r="WEV706" s="121"/>
      <c r="WEW706" s="121"/>
      <c r="WEX706" s="121"/>
      <c r="WEY706" s="121"/>
      <c r="WEZ706" s="121"/>
      <c r="WFA706" s="121"/>
      <c r="WFB706" s="121"/>
      <c r="WFC706" s="121"/>
      <c r="WFD706" s="121"/>
      <c r="WFE706" s="121"/>
      <c r="WFF706" s="121"/>
      <c r="WFG706" s="121"/>
      <c r="WFH706" s="121"/>
      <c r="WFI706" s="121"/>
      <c r="WFJ706" s="121"/>
      <c r="WFK706" s="121"/>
      <c r="WFL706" s="121"/>
      <c r="WFM706" s="121"/>
      <c r="WFN706" s="121"/>
      <c r="WFO706" s="121"/>
      <c r="WFP706" s="121"/>
      <c r="WFQ706" s="121"/>
      <c r="WFR706" s="121"/>
      <c r="WFS706" s="121"/>
      <c r="WFT706" s="121"/>
      <c r="WFU706" s="121"/>
      <c r="WFV706" s="121"/>
      <c r="WFW706" s="121"/>
      <c r="WFX706" s="121"/>
      <c r="WFY706" s="121"/>
      <c r="WFZ706" s="121"/>
      <c r="WGA706" s="121"/>
      <c r="WGB706" s="121"/>
      <c r="WGC706" s="121"/>
      <c r="WGD706" s="121"/>
      <c r="WGE706" s="121"/>
      <c r="WGF706" s="121"/>
      <c r="WGG706" s="121"/>
      <c r="WGH706" s="121"/>
      <c r="WGI706" s="121"/>
      <c r="WGJ706" s="121"/>
      <c r="WGK706" s="121"/>
      <c r="WGL706" s="121"/>
      <c r="WGM706" s="121"/>
      <c r="WGN706" s="121"/>
      <c r="WGO706" s="121"/>
      <c r="WGP706" s="121"/>
      <c r="WGQ706" s="121"/>
      <c r="WGR706" s="121"/>
      <c r="WGS706" s="121"/>
      <c r="WGT706" s="121"/>
      <c r="WGU706" s="121"/>
      <c r="WGV706" s="121"/>
      <c r="WGW706" s="121"/>
      <c r="WGX706" s="121"/>
      <c r="WGY706" s="121"/>
      <c r="WGZ706" s="121"/>
      <c r="WHA706" s="121"/>
      <c r="WHB706" s="121"/>
      <c r="WHC706" s="121"/>
      <c r="WHD706" s="121"/>
      <c r="WHE706" s="121"/>
      <c r="WHF706" s="121"/>
      <c r="WHG706" s="121"/>
      <c r="WHH706" s="121"/>
      <c r="WHI706" s="121"/>
      <c r="WHJ706" s="121"/>
      <c r="WHK706" s="121"/>
      <c r="WHL706" s="121"/>
      <c r="WHM706" s="121"/>
      <c r="WHN706" s="121"/>
      <c r="WHO706" s="121"/>
      <c r="WHP706" s="121"/>
      <c r="WHQ706" s="121"/>
      <c r="WHR706" s="121"/>
      <c r="WHS706" s="121"/>
      <c r="WHT706" s="121"/>
      <c r="WHU706" s="121"/>
      <c r="WHV706" s="121"/>
      <c r="WHW706" s="121"/>
      <c r="WHX706" s="121"/>
      <c r="WHY706" s="121"/>
      <c r="WHZ706" s="121"/>
      <c r="WIA706" s="121"/>
      <c r="WIB706" s="121"/>
      <c r="WIC706" s="121"/>
      <c r="WID706" s="121"/>
      <c r="WIE706" s="121"/>
      <c r="WIF706" s="121"/>
      <c r="WIG706" s="121"/>
      <c r="WIH706" s="121"/>
      <c r="WII706" s="121"/>
      <c r="WIJ706" s="121"/>
      <c r="WIK706" s="121"/>
      <c r="WIL706" s="121"/>
      <c r="WIM706" s="121"/>
      <c r="WIN706" s="121"/>
      <c r="WIO706" s="121"/>
      <c r="WIP706" s="121"/>
      <c r="WIQ706" s="121"/>
      <c r="WIR706" s="121"/>
      <c r="WIS706" s="121"/>
      <c r="WIT706" s="121"/>
      <c r="WIU706" s="121"/>
      <c r="WIV706" s="121"/>
      <c r="WIW706" s="121"/>
      <c r="WIX706" s="121"/>
      <c r="WIY706" s="121"/>
      <c r="WIZ706" s="121"/>
      <c r="WJA706" s="121"/>
      <c r="WJB706" s="121"/>
      <c r="WJC706" s="121"/>
      <c r="WJD706" s="121"/>
      <c r="WJE706" s="121"/>
      <c r="WJF706" s="121"/>
      <c r="WJG706" s="121"/>
      <c r="WJH706" s="121"/>
      <c r="WJI706" s="121"/>
      <c r="WJJ706" s="121"/>
      <c r="WJK706" s="121"/>
      <c r="WJL706" s="121"/>
      <c r="WJM706" s="121"/>
      <c r="WJN706" s="121"/>
      <c r="WJO706" s="121"/>
      <c r="WJP706" s="121"/>
      <c r="WJQ706" s="121"/>
      <c r="WJR706" s="121"/>
      <c r="WJS706" s="121"/>
      <c r="WJT706" s="121"/>
      <c r="WJU706" s="121"/>
      <c r="WJV706" s="121"/>
      <c r="WJW706" s="121"/>
      <c r="WJX706" s="121"/>
      <c r="WJY706" s="121"/>
      <c r="WJZ706" s="121"/>
      <c r="WKA706" s="121"/>
      <c r="WKB706" s="121"/>
      <c r="WKC706" s="121"/>
      <c r="WKD706" s="121"/>
      <c r="WKE706" s="121"/>
      <c r="WKF706" s="121"/>
      <c r="WKG706" s="121"/>
      <c r="WKH706" s="121"/>
      <c r="WKI706" s="121"/>
      <c r="WKJ706" s="121"/>
      <c r="WKK706" s="121"/>
      <c r="WKL706" s="121"/>
      <c r="WKM706" s="121"/>
      <c r="WKN706" s="121"/>
      <c r="WKO706" s="121"/>
      <c r="WKP706" s="121"/>
      <c r="WKQ706" s="121"/>
      <c r="WKR706" s="121"/>
      <c r="WKS706" s="121"/>
      <c r="WKT706" s="121"/>
      <c r="WKU706" s="121"/>
      <c r="WKV706" s="121"/>
      <c r="WKW706" s="121"/>
      <c r="WKX706" s="121"/>
      <c r="WKY706" s="121"/>
      <c r="WKZ706" s="121"/>
      <c r="WLA706" s="121"/>
      <c r="WLB706" s="121"/>
      <c r="WLC706" s="121"/>
      <c r="WLD706" s="121"/>
      <c r="WLE706" s="121"/>
      <c r="WLF706" s="121"/>
      <c r="WLG706" s="121"/>
      <c r="WLH706" s="121"/>
      <c r="WLI706" s="121"/>
      <c r="WLJ706" s="121"/>
      <c r="WLK706" s="121"/>
      <c r="WLL706" s="121"/>
      <c r="WLM706" s="121"/>
      <c r="WLN706" s="121"/>
      <c r="WLO706" s="121"/>
      <c r="WLP706" s="121"/>
      <c r="WLQ706" s="121"/>
      <c r="WLR706" s="121"/>
      <c r="WLS706" s="121"/>
      <c r="WLT706" s="121"/>
      <c r="WLU706" s="121"/>
      <c r="WLV706" s="121"/>
      <c r="WLW706" s="121"/>
      <c r="WLX706" s="121"/>
      <c r="WLY706" s="121"/>
      <c r="WLZ706" s="121"/>
      <c r="WMA706" s="121"/>
      <c r="WMB706" s="121"/>
      <c r="WMC706" s="121"/>
      <c r="WMD706" s="121"/>
      <c r="WME706" s="121"/>
      <c r="WMF706" s="121"/>
      <c r="WMG706" s="121"/>
      <c r="WMH706" s="121"/>
      <c r="WMI706" s="121"/>
      <c r="WMJ706" s="121"/>
      <c r="WMK706" s="121"/>
      <c r="WML706" s="121"/>
      <c r="WMM706" s="121"/>
      <c r="WMN706" s="121"/>
      <c r="WMO706" s="121"/>
      <c r="WMP706" s="121"/>
      <c r="WMQ706" s="121"/>
      <c r="WMR706" s="121"/>
      <c r="WMS706" s="121"/>
      <c r="WMT706" s="121"/>
      <c r="WMU706" s="121"/>
      <c r="WMV706" s="121"/>
      <c r="WMW706" s="121"/>
      <c r="WMX706" s="121"/>
      <c r="WMY706" s="121"/>
      <c r="WMZ706" s="121"/>
      <c r="WNA706" s="121"/>
      <c r="WNB706" s="121"/>
      <c r="WNC706" s="121"/>
      <c r="WND706" s="121"/>
      <c r="WNE706" s="121"/>
      <c r="WNF706" s="121"/>
      <c r="WNG706" s="121"/>
      <c r="WNH706" s="121"/>
      <c r="WNI706" s="121"/>
      <c r="WNJ706" s="121"/>
      <c r="WNK706" s="121"/>
      <c r="WNL706" s="121"/>
      <c r="WNM706" s="121"/>
      <c r="WNN706" s="121"/>
      <c r="WNO706" s="121"/>
      <c r="WNP706" s="121"/>
      <c r="WNQ706" s="121"/>
      <c r="WNR706" s="121"/>
      <c r="WNS706" s="121"/>
      <c r="WNT706" s="121"/>
      <c r="WNU706" s="121"/>
      <c r="WNV706" s="121"/>
      <c r="WNW706" s="121"/>
      <c r="WNX706" s="121"/>
      <c r="WNY706" s="121"/>
      <c r="WNZ706" s="121"/>
      <c r="WOA706" s="121"/>
      <c r="WOB706" s="121"/>
      <c r="WOC706" s="121"/>
      <c r="WOD706" s="121"/>
      <c r="WOE706" s="121"/>
      <c r="WOF706" s="121"/>
      <c r="WOG706" s="121"/>
      <c r="WOH706" s="121"/>
      <c r="WOI706" s="121"/>
      <c r="WOJ706" s="121"/>
      <c r="WOK706" s="121"/>
      <c r="WOL706" s="121"/>
      <c r="WOM706" s="121"/>
      <c r="WON706" s="121"/>
      <c r="WOO706" s="121"/>
      <c r="WOP706" s="121"/>
      <c r="WOQ706" s="121"/>
      <c r="WOR706" s="121"/>
      <c r="WOS706" s="121"/>
      <c r="WOT706" s="121"/>
      <c r="WOU706" s="121"/>
      <c r="WOV706" s="121"/>
      <c r="WOW706" s="121"/>
      <c r="WOX706" s="121"/>
      <c r="WOY706" s="121"/>
      <c r="WOZ706" s="121"/>
      <c r="WPA706" s="121"/>
      <c r="WPB706" s="121"/>
      <c r="WPC706" s="121"/>
      <c r="WPD706" s="121"/>
      <c r="WPE706" s="121"/>
      <c r="WPF706" s="121"/>
      <c r="WPG706" s="121"/>
      <c r="WPH706" s="121"/>
      <c r="WPI706" s="121"/>
      <c r="WPJ706" s="121"/>
      <c r="WPK706" s="121"/>
      <c r="WPL706" s="121"/>
      <c r="WPM706" s="121"/>
      <c r="WPN706" s="121"/>
      <c r="WPO706" s="121"/>
      <c r="WPP706" s="121"/>
      <c r="WPQ706" s="121"/>
      <c r="WPR706" s="121"/>
      <c r="WPS706" s="121"/>
      <c r="WPT706" s="121"/>
      <c r="WPU706" s="121"/>
      <c r="WPV706" s="121"/>
      <c r="WPW706" s="121"/>
      <c r="WPX706" s="121"/>
      <c r="WPY706" s="121"/>
      <c r="WPZ706" s="121"/>
      <c r="WQA706" s="121"/>
      <c r="WQB706" s="121"/>
      <c r="WQC706" s="121"/>
      <c r="WQD706" s="121"/>
      <c r="WQE706" s="121"/>
      <c r="WQF706" s="121"/>
      <c r="WQG706" s="121"/>
      <c r="WQH706" s="121"/>
      <c r="WQI706" s="121"/>
      <c r="WQJ706" s="121"/>
      <c r="WQK706" s="121"/>
      <c r="WQL706" s="121"/>
      <c r="WQM706" s="121"/>
      <c r="WQN706" s="121"/>
      <c r="WQO706" s="121"/>
      <c r="WQP706" s="121"/>
      <c r="WQQ706" s="121"/>
      <c r="WQR706" s="121"/>
      <c r="WQS706" s="121"/>
      <c r="WQT706" s="121"/>
      <c r="WQU706" s="121"/>
      <c r="WQV706" s="121"/>
      <c r="WQW706" s="121"/>
      <c r="WQX706" s="121"/>
      <c r="WQY706" s="121"/>
      <c r="WQZ706" s="121"/>
      <c r="WRA706" s="121"/>
      <c r="WRB706" s="121"/>
      <c r="WRC706" s="121"/>
      <c r="WRD706" s="121"/>
      <c r="WRE706" s="121"/>
      <c r="WRF706" s="121"/>
      <c r="WRG706" s="121"/>
      <c r="WRH706" s="121"/>
      <c r="WRI706" s="121"/>
      <c r="WRJ706" s="121"/>
      <c r="WRK706" s="121"/>
      <c r="WRL706" s="121"/>
      <c r="WRM706" s="121"/>
      <c r="WRN706" s="121"/>
      <c r="WRO706" s="121"/>
      <c r="WRP706" s="121"/>
      <c r="WRQ706" s="121"/>
      <c r="WRR706" s="121"/>
      <c r="WRS706" s="121"/>
      <c r="WRT706" s="121"/>
      <c r="WRU706" s="121"/>
      <c r="WRV706" s="121"/>
      <c r="WRW706" s="121"/>
      <c r="WRX706" s="121"/>
      <c r="WRY706" s="121"/>
      <c r="WRZ706" s="121"/>
      <c r="WSA706" s="121"/>
      <c r="WSB706" s="121"/>
      <c r="WSC706" s="121"/>
      <c r="WSD706" s="121"/>
      <c r="WSE706" s="121"/>
      <c r="WSF706" s="121"/>
      <c r="WSG706" s="121"/>
      <c r="WSH706" s="121"/>
      <c r="WSI706" s="121"/>
      <c r="WSJ706" s="121"/>
      <c r="WSK706" s="121"/>
      <c r="WSL706" s="121"/>
      <c r="WSM706" s="121"/>
      <c r="WSN706" s="121"/>
      <c r="WSO706" s="121"/>
      <c r="WSP706" s="121"/>
      <c r="WSQ706" s="121"/>
      <c r="WSR706" s="121"/>
      <c r="WSS706" s="121"/>
      <c r="WST706" s="121"/>
      <c r="WSU706" s="121"/>
      <c r="WSV706" s="121"/>
      <c r="WSW706" s="121"/>
      <c r="WSX706" s="121"/>
      <c r="WSY706" s="121"/>
      <c r="WSZ706" s="121"/>
      <c r="WTA706" s="121"/>
      <c r="WTB706" s="121"/>
      <c r="WTC706" s="121"/>
      <c r="WTD706" s="121"/>
      <c r="WTE706" s="121"/>
      <c r="WTF706" s="121"/>
      <c r="WTG706" s="121"/>
      <c r="WTH706" s="121"/>
      <c r="WTI706" s="121"/>
      <c r="WTJ706" s="121"/>
      <c r="WTK706" s="121"/>
      <c r="WTL706" s="121"/>
      <c r="WTM706" s="121"/>
      <c r="WTN706" s="121"/>
      <c r="WTO706" s="121"/>
      <c r="WTP706" s="121"/>
      <c r="WTQ706" s="121"/>
      <c r="WTR706" s="121"/>
      <c r="WTS706" s="121"/>
      <c r="WTT706" s="121"/>
      <c r="WTU706" s="121"/>
      <c r="WTV706" s="121"/>
      <c r="WTW706" s="121"/>
      <c r="WTX706" s="121"/>
      <c r="WTY706" s="121"/>
      <c r="WTZ706" s="121"/>
      <c r="WUA706" s="121"/>
      <c r="WUB706" s="121"/>
      <c r="WUC706" s="121"/>
      <c r="WUD706" s="121"/>
      <c r="WUE706" s="121"/>
      <c r="WUF706" s="121"/>
      <c r="WUG706" s="121"/>
      <c r="WUH706" s="121"/>
      <c r="WUI706" s="121"/>
      <c r="WUJ706" s="121"/>
      <c r="WUK706" s="121"/>
      <c r="WUL706" s="121"/>
      <c r="WUM706" s="121"/>
      <c r="WUN706" s="121"/>
      <c r="WUO706" s="121"/>
      <c r="WUP706" s="121"/>
      <c r="WUQ706" s="121"/>
      <c r="WUR706" s="121"/>
      <c r="WUS706" s="121"/>
      <c r="WUT706" s="121"/>
      <c r="WUU706" s="121"/>
      <c r="WUV706" s="121"/>
      <c r="WUW706" s="121"/>
      <c r="WUX706" s="121"/>
      <c r="WUY706" s="121"/>
      <c r="WUZ706" s="121"/>
      <c r="WVA706" s="121"/>
      <c r="WVB706" s="121"/>
      <c r="WVC706" s="121"/>
      <c r="WVD706" s="121"/>
      <c r="WVE706" s="121"/>
      <c r="WVF706" s="121"/>
      <c r="WVG706" s="121"/>
      <c r="WVH706" s="121"/>
      <c r="WVI706" s="121"/>
      <c r="WVJ706" s="121"/>
      <c r="WVK706" s="121"/>
      <c r="WVL706" s="121"/>
      <c r="WVM706" s="121"/>
      <c r="WVN706" s="121"/>
      <c r="WVO706" s="121"/>
      <c r="WVP706" s="121"/>
      <c r="WVQ706" s="121"/>
      <c r="WVR706" s="121"/>
      <c r="WVS706" s="121"/>
      <c r="WVT706" s="121"/>
      <c r="WVU706" s="121"/>
      <c r="WVV706" s="121"/>
      <c r="WVW706" s="121"/>
      <c r="WVX706" s="121"/>
      <c r="WVY706" s="121"/>
      <c r="WVZ706" s="121"/>
      <c r="WWA706" s="121"/>
      <c r="WWB706" s="121"/>
      <c r="WWC706" s="121"/>
      <c r="WWD706" s="121"/>
      <c r="WWE706" s="121"/>
      <c r="WWF706" s="121"/>
      <c r="WWG706" s="121"/>
      <c r="WWH706" s="121"/>
      <c r="WWI706" s="121"/>
      <c r="WWJ706" s="121"/>
      <c r="WWK706" s="121"/>
      <c r="WWL706" s="121"/>
      <c r="WWM706" s="121"/>
      <c r="WWN706" s="121"/>
      <c r="WWO706" s="121"/>
      <c r="WWP706" s="121"/>
      <c r="WWQ706" s="121"/>
      <c r="WWR706" s="121"/>
      <c r="WWS706" s="121"/>
      <c r="WWT706" s="121"/>
      <c r="WWU706" s="121"/>
      <c r="WWV706" s="121"/>
      <c r="WWW706" s="121"/>
      <c r="WWX706" s="121"/>
      <c r="WWY706" s="121"/>
      <c r="WWZ706" s="121"/>
      <c r="WXA706" s="121"/>
      <c r="WXB706" s="121"/>
      <c r="WXC706" s="121"/>
      <c r="WXD706" s="121"/>
      <c r="WXE706" s="121"/>
      <c r="WXF706" s="121"/>
      <c r="WXG706" s="121"/>
      <c r="WXH706" s="121"/>
      <c r="WXI706" s="121"/>
      <c r="WXJ706" s="121"/>
      <c r="WXK706" s="121"/>
      <c r="WXL706" s="121"/>
      <c r="WXM706" s="121"/>
      <c r="WXN706" s="121"/>
      <c r="WXO706" s="121"/>
      <c r="WXP706" s="121"/>
      <c r="WXQ706" s="121"/>
      <c r="WXR706" s="121"/>
      <c r="WXS706" s="121"/>
      <c r="WXT706" s="121"/>
      <c r="WXU706" s="121"/>
      <c r="WXV706" s="121"/>
      <c r="WXW706" s="121"/>
      <c r="WXX706" s="121"/>
      <c r="WXY706" s="121"/>
      <c r="WXZ706" s="121"/>
      <c r="WYA706" s="121"/>
      <c r="WYB706" s="121"/>
      <c r="WYC706" s="121"/>
      <c r="WYD706" s="121"/>
      <c r="WYE706" s="121"/>
      <c r="WYF706" s="121"/>
      <c r="WYG706" s="121"/>
      <c r="WYH706" s="121"/>
      <c r="WYI706" s="121"/>
      <c r="WYJ706" s="121"/>
      <c r="WYK706" s="121"/>
      <c r="WYL706" s="121"/>
      <c r="WYM706" s="121"/>
      <c r="WYN706" s="121"/>
      <c r="WYO706" s="121"/>
      <c r="WYP706" s="121"/>
      <c r="WYQ706" s="121"/>
      <c r="WYR706" s="121"/>
      <c r="WYS706" s="121"/>
      <c r="WYT706" s="121"/>
      <c r="WYU706" s="121"/>
      <c r="WYV706" s="121"/>
      <c r="WYW706" s="121"/>
      <c r="WYX706" s="121"/>
      <c r="WYY706" s="121"/>
      <c r="WYZ706" s="121"/>
      <c r="WZA706" s="121"/>
      <c r="WZB706" s="121"/>
      <c r="WZC706" s="121"/>
      <c r="WZD706" s="121"/>
      <c r="WZE706" s="121"/>
      <c r="WZF706" s="121"/>
      <c r="WZG706" s="121"/>
      <c r="WZH706" s="121"/>
      <c r="WZI706" s="121"/>
      <c r="WZJ706" s="121"/>
      <c r="WZK706" s="121"/>
      <c r="WZL706" s="121"/>
      <c r="WZM706" s="121"/>
      <c r="WZN706" s="121"/>
      <c r="WZO706" s="121"/>
      <c r="WZP706" s="121"/>
      <c r="WZQ706" s="121"/>
      <c r="WZR706" s="121"/>
      <c r="WZS706" s="121"/>
      <c r="WZT706" s="121"/>
      <c r="WZU706" s="121"/>
      <c r="WZV706" s="121"/>
      <c r="WZW706" s="121"/>
      <c r="WZX706" s="121"/>
      <c r="WZY706" s="121"/>
      <c r="WZZ706" s="121"/>
      <c r="XAA706" s="121"/>
      <c r="XAB706" s="121"/>
      <c r="XAC706" s="121"/>
      <c r="XAD706" s="121"/>
      <c r="XAE706" s="121"/>
      <c r="XAF706" s="121"/>
      <c r="XAG706" s="121"/>
      <c r="XAH706" s="121"/>
      <c r="XAI706" s="121"/>
      <c r="XAJ706" s="121"/>
      <c r="XAK706" s="121"/>
      <c r="XAL706" s="121"/>
      <c r="XAM706" s="121"/>
      <c r="XAN706" s="121"/>
      <c r="XAO706" s="121"/>
      <c r="XAP706" s="121"/>
      <c r="XAQ706" s="121"/>
      <c r="XAR706" s="121"/>
      <c r="XAS706" s="121"/>
      <c r="XAT706" s="121"/>
      <c r="XAU706" s="121"/>
      <c r="XAV706" s="121"/>
      <c r="XAW706" s="121"/>
      <c r="XAX706" s="121"/>
      <c r="XAY706" s="121"/>
      <c r="XAZ706" s="121"/>
      <c r="XBA706" s="121"/>
      <c r="XBB706" s="121"/>
      <c r="XBC706" s="121"/>
      <c r="XBD706" s="121"/>
      <c r="XBE706" s="121"/>
      <c r="XBF706" s="121"/>
      <c r="XBG706" s="121"/>
      <c r="XBH706" s="121"/>
      <c r="XBI706" s="121"/>
      <c r="XBJ706" s="121"/>
      <c r="XBK706" s="121"/>
      <c r="XBL706" s="121"/>
      <c r="XBM706" s="121"/>
      <c r="XBN706" s="121"/>
      <c r="XBO706" s="121"/>
      <c r="XBP706" s="121"/>
      <c r="XBQ706" s="121"/>
      <c r="XBR706" s="121"/>
      <c r="XBS706" s="121"/>
      <c r="XBT706" s="121"/>
      <c r="XBU706" s="121"/>
      <c r="XBV706" s="121"/>
      <c r="XBW706" s="121"/>
      <c r="XBX706" s="121"/>
      <c r="XBY706" s="121"/>
      <c r="XBZ706" s="121"/>
      <c r="XCA706" s="121"/>
      <c r="XCB706" s="121"/>
      <c r="XCC706" s="121"/>
      <c r="XCD706" s="121"/>
      <c r="XCE706" s="121"/>
      <c r="XCF706" s="121"/>
      <c r="XCG706" s="121"/>
      <c r="XCH706" s="121"/>
      <c r="XCI706" s="121"/>
      <c r="XCJ706" s="121"/>
      <c r="XCK706" s="121"/>
      <c r="XCL706" s="121"/>
      <c r="XCM706" s="121"/>
      <c r="XCN706" s="121"/>
      <c r="XCO706" s="121"/>
      <c r="XCP706" s="121"/>
      <c r="XCQ706" s="121"/>
      <c r="XCR706" s="121"/>
      <c r="XCS706" s="121"/>
      <c r="XCT706" s="121"/>
      <c r="XCU706" s="121"/>
      <c r="XCV706" s="121"/>
      <c r="XCW706" s="121"/>
      <c r="XCX706" s="121"/>
      <c r="XCY706" s="121"/>
      <c r="XCZ706" s="121"/>
      <c r="XDA706" s="121"/>
      <c r="XDB706" s="121"/>
      <c r="XDC706" s="121"/>
      <c r="XDD706" s="121"/>
      <c r="XDE706" s="121"/>
      <c r="XDF706" s="121"/>
      <c r="XDG706" s="121"/>
      <c r="XDH706" s="121"/>
      <c r="XDI706" s="121"/>
      <c r="XDJ706" s="121"/>
      <c r="XDK706" s="121"/>
      <c r="XDL706" s="121"/>
      <c r="XDM706" s="121"/>
      <c r="XDN706" s="121"/>
      <c r="XDO706" s="121"/>
      <c r="XDP706" s="121"/>
      <c r="XDQ706" s="121"/>
      <c r="XDR706" s="121"/>
      <c r="XDS706" s="121"/>
      <c r="XDT706" s="121"/>
      <c r="XDU706" s="121"/>
      <c r="XDV706" s="121"/>
      <c r="XDW706" s="121"/>
      <c r="XDX706" s="121"/>
      <c r="XDY706" s="121"/>
      <c r="XDZ706" s="121"/>
      <c r="XEA706" s="121"/>
      <c r="XEB706" s="121"/>
      <c r="XEC706" s="121"/>
      <c r="XED706" s="121"/>
      <c r="XEE706" s="121"/>
      <c r="XEF706" s="121"/>
      <c r="XEG706" s="121"/>
      <c r="XEH706" s="121"/>
      <c r="XEI706" s="121"/>
      <c r="XEJ706" s="121"/>
      <c r="XEK706" s="121"/>
      <c r="XEL706" s="121"/>
      <c r="XEM706" s="121"/>
      <c r="XEN706" s="121"/>
      <c r="XEO706" s="121"/>
      <c r="XEP706" s="121"/>
      <c r="XEQ706" s="121"/>
      <c r="XER706" s="121"/>
      <c r="XES706" s="121"/>
      <c r="XET706" s="121"/>
      <c r="XEU706" s="121"/>
      <c r="XEV706" s="121"/>
      <c r="XEW706" s="121"/>
      <c r="XEX706" s="121"/>
      <c r="XEY706" s="121"/>
      <c r="XEZ706" s="121"/>
      <c r="XFA706" s="121"/>
      <c r="XFB706" s="121"/>
      <c r="XFC706" s="121"/>
      <c r="XFD706" s="121"/>
    </row>
    <row r="707" spans="1:16384" ht="9" customHeight="1" x14ac:dyDescent="0.15">
      <c r="A707" s="41" t="s">
        <v>36</v>
      </c>
      <c r="B707" s="41">
        <f t="shared" si="37"/>
        <v>2</v>
      </c>
      <c r="C707" s="41">
        <v>2</v>
      </c>
      <c r="D707" s="41">
        <v>0</v>
      </c>
      <c r="E707" s="41"/>
      <c r="F707" s="41">
        <v>7</v>
      </c>
      <c r="G707" s="41"/>
      <c r="H707" s="262">
        <f t="shared" si="38"/>
        <v>76</v>
      </c>
      <c r="I707" s="117">
        <v>8</v>
      </c>
      <c r="J707" s="117">
        <v>62</v>
      </c>
      <c r="K707" s="117">
        <v>6</v>
      </c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  <c r="CA707" s="121"/>
      <c r="CB707" s="121"/>
      <c r="CC707" s="121"/>
      <c r="CD707" s="121"/>
      <c r="CE707" s="121"/>
      <c r="CF707" s="121"/>
      <c r="CG707" s="121"/>
      <c r="CH707" s="121"/>
      <c r="CI707" s="121"/>
      <c r="CJ707" s="121"/>
      <c r="CK707" s="121"/>
      <c r="CL707" s="121"/>
      <c r="CM707" s="121"/>
      <c r="CN707" s="121"/>
      <c r="CO707" s="121"/>
      <c r="CP707" s="121"/>
      <c r="CQ707" s="121"/>
      <c r="CR707" s="121"/>
      <c r="CS707" s="121"/>
      <c r="CT707" s="121"/>
      <c r="CU707" s="121"/>
      <c r="CV707" s="121"/>
      <c r="CW707" s="121"/>
      <c r="CX707" s="121"/>
      <c r="CY707" s="121"/>
      <c r="CZ707" s="121"/>
      <c r="DA707" s="121"/>
      <c r="DB707" s="121"/>
      <c r="DC707" s="121"/>
      <c r="DD707" s="121"/>
      <c r="DE707" s="121"/>
      <c r="DF707" s="121"/>
      <c r="DG707" s="121"/>
      <c r="DH707" s="121"/>
      <c r="DI707" s="121"/>
      <c r="DJ707" s="121"/>
      <c r="DK707" s="121"/>
      <c r="DL707" s="121"/>
      <c r="DM707" s="121"/>
      <c r="DN707" s="121"/>
      <c r="DO707" s="121"/>
      <c r="DP707" s="121"/>
      <c r="DQ707" s="121"/>
      <c r="DR707" s="121"/>
      <c r="DS707" s="121"/>
      <c r="DT707" s="121"/>
      <c r="DU707" s="121"/>
      <c r="DV707" s="121"/>
      <c r="DW707" s="121"/>
      <c r="DX707" s="121"/>
      <c r="DY707" s="121"/>
      <c r="DZ707" s="121"/>
      <c r="EA707" s="121"/>
      <c r="EB707" s="121"/>
      <c r="EC707" s="121"/>
      <c r="ED707" s="121"/>
      <c r="EE707" s="121"/>
      <c r="EF707" s="121"/>
      <c r="EG707" s="121"/>
      <c r="EH707" s="121"/>
      <c r="EI707" s="121"/>
      <c r="EJ707" s="121"/>
      <c r="EK707" s="121"/>
      <c r="EL707" s="121"/>
      <c r="EM707" s="121"/>
      <c r="EN707" s="121"/>
      <c r="EO707" s="121"/>
      <c r="EP707" s="121"/>
      <c r="EQ707" s="121"/>
      <c r="ER707" s="121"/>
      <c r="ES707" s="121"/>
      <c r="ET707" s="121"/>
      <c r="EU707" s="121"/>
      <c r="EV707" s="121"/>
      <c r="EW707" s="121"/>
      <c r="EX707" s="121"/>
      <c r="EY707" s="121"/>
      <c r="EZ707" s="121"/>
      <c r="FA707" s="121"/>
      <c r="FB707" s="121"/>
      <c r="FC707" s="121"/>
      <c r="FD707" s="121"/>
      <c r="FE707" s="121"/>
      <c r="FF707" s="121"/>
      <c r="FG707" s="121"/>
      <c r="FH707" s="121"/>
      <c r="FI707" s="121"/>
      <c r="FJ707" s="121"/>
      <c r="FK707" s="121"/>
      <c r="FL707" s="121"/>
      <c r="FM707" s="121"/>
      <c r="FN707" s="121"/>
      <c r="FO707" s="121"/>
      <c r="FP707" s="121"/>
      <c r="FQ707" s="121"/>
      <c r="FR707" s="121"/>
      <c r="FS707" s="121"/>
      <c r="FT707" s="121"/>
      <c r="FU707" s="121"/>
      <c r="FV707" s="121"/>
      <c r="FW707" s="121"/>
      <c r="FX707" s="121"/>
      <c r="FY707" s="121"/>
      <c r="FZ707" s="121"/>
      <c r="GA707" s="121"/>
      <c r="GB707" s="121"/>
      <c r="GC707" s="121"/>
      <c r="GD707" s="121"/>
      <c r="GE707" s="121"/>
      <c r="GF707" s="121"/>
      <c r="GG707" s="121"/>
      <c r="GH707" s="121"/>
      <c r="GI707" s="121"/>
      <c r="GJ707" s="121"/>
      <c r="GK707" s="121"/>
      <c r="GL707" s="121"/>
      <c r="GM707" s="121"/>
      <c r="GN707" s="121"/>
      <c r="GO707" s="121"/>
      <c r="GP707" s="121"/>
      <c r="GQ707" s="121"/>
      <c r="GR707" s="121"/>
      <c r="GS707" s="121"/>
      <c r="GT707" s="121"/>
      <c r="GU707" s="121"/>
      <c r="GV707" s="121"/>
      <c r="GW707" s="121"/>
      <c r="GX707" s="121"/>
      <c r="GY707" s="121"/>
      <c r="GZ707" s="121"/>
      <c r="HA707" s="121"/>
      <c r="HB707" s="121"/>
      <c r="HC707" s="121"/>
      <c r="HD707" s="121"/>
      <c r="HE707" s="121"/>
      <c r="HF707" s="121"/>
      <c r="HG707" s="121"/>
      <c r="HH707" s="121"/>
      <c r="HI707" s="121"/>
      <c r="HJ707" s="121"/>
      <c r="HK707" s="121"/>
      <c r="HL707" s="121"/>
      <c r="HM707" s="121"/>
      <c r="HN707" s="121"/>
      <c r="HO707" s="121"/>
      <c r="HP707" s="121"/>
      <c r="HQ707" s="121"/>
      <c r="HR707" s="121"/>
      <c r="HS707" s="121"/>
      <c r="HT707" s="121"/>
      <c r="HU707" s="121"/>
      <c r="HV707" s="121"/>
      <c r="HW707" s="121"/>
      <c r="HX707" s="121"/>
      <c r="HY707" s="121"/>
      <c r="HZ707" s="121"/>
      <c r="IA707" s="121"/>
      <c r="IB707" s="121"/>
      <c r="IC707" s="121"/>
      <c r="ID707" s="121"/>
      <c r="IE707" s="121"/>
      <c r="IF707" s="121"/>
      <c r="IG707" s="121"/>
      <c r="IH707" s="121"/>
      <c r="II707" s="121"/>
      <c r="IJ707" s="121"/>
      <c r="IK707" s="121"/>
      <c r="IL707" s="121"/>
      <c r="IM707" s="121"/>
      <c r="IN707" s="121"/>
      <c r="IO707" s="121"/>
      <c r="IP707" s="121"/>
      <c r="IQ707" s="121"/>
      <c r="IR707" s="121"/>
      <c r="IS707" s="121"/>
      <c r="IT707" s="121"/>
      <c r="IU707" s="121"/>
      <c r="IV707" s="121"/>
      <c r="IW707" s="121"/>
      <c r="IX707" s="121"/>
      <c r="IY707" s="121"/>
      <c r="IZ707" s="121"/>
      <c r="JA707" s="121"/>
      <c r="JB707" s="121"/>
      <c r="JC707" s="121"/>
      <c r="JD707" s="121"/>
      <c r="JE707" s="121"/>
      <c r="JF707" s="121"/>
      <c r="JG707" s="121"/>
      <c r="JH707" s="121"/>
      <c r="JI707" s="121"/>
      <c r="JJ707" s="121"/>
      <c r="JK707" s="121"/>
      <c r="JL707" s="121"/>
      <c r="JM707" s="121"/>
      <c r="JN707" s="121"/>
      <c r="JO707" s="121"/>
      <c r="JP707" s="121"/>
      <c r="JQ707" s="121"/>
      <c r="JR707" s="121"/>
      <c r="JS707" s="121"/>
      <c r="JT707" s="121"/>
      <c r="JU707" s="121"/>
      <c r="JV707" s="121"/>
      <c r="JW707" s="121"/>
      <c r="JX707" s="121"/>
      <c r="JY707" s="121"/>
      <c r="JZ707" s="121"/>
      <c r="KA707" s="121"/>
      <c r="KB707" s="121"/>
      <c r="KC707" s="121"/>
      <c r="KD707" s="121"/>
      <c r="KE707" s="121"/>
      <c r="KF707" s="121"/>
      <c r="KG707" s="121"/>
      <c r="KH707" s="121"/>
      <c r="KI707" s="121"/>
      <c r="KJ707" s="121"/>
      <c r="KK707" s="121"/>
      <c r="KL707" s="121"/>
      <c r="KM707" s="121"/>
      <c r="KN707" s="121"/>
      <c r="KO707" s="121"/>
      <c r="KP707" s="121"/>
      <c r="KQ707" s="121"/>
      <c r="KR707" s="121"/>
      <c r="KS707" s="121"/>
      <c r="KT707" s="121"/>
      <c r="KU707" s="121"/>
      <c r="KV707" s="121"/>
      <c r="KW707" s="121"/>
      <c r="KX707" s="121"/>
      <c r="KY707" s="121"/>
      <c r="KZ707" s="121"/>
      <c r="LA707" s="121"/>
      <c r="LB707" s="121"/>
      <c r="LC707" s="121"/>
      <c r="LD707" s="121"/>
      <c r="LE707" s="121"/>
      <c r="LF707" s="121"/>
      <c r="LG707" s="121"/>
      <c r="LH707" s="121"/>
      <c r="LI707" s="121"/>
      <c r="LJ707" s="121"/>
      <c r="LK707" s="121"/>
      <c r="LL707" s="121"/>
      <c r="LM707" s="121"/>
      <c r="LN707" s="121"/>
      <c r="LO707" s="121"/>
      <c r="LP707" s="121"/>
      <c r="LQ707" s="121"/>
      <c r="LR707" s="121"/>
      <c r="LS707" s="121"/>
      <c r="LT707" s="121"/>
      <c r="LU707" s="121"/>
      <c r="LV707" s="121"/>
      <c r="LW707" s="121"/>
      <c r="LX707" s="121"/>
      <c r="LY707" s="121"/>
      <c r="LZ707" s="121"/>
      <c r="MA707" s="121"/>
      <c r="MB707" s="121"/>
      <c r="MC707" s="121"/>
      <c r="MD707" s="121"/>
      <c r="ME707" s="121"/>
      <c r="MF707" s="121"/>
      <c r="MG707" s="121"/>
      <c r="MH707" s="121"/>
      <c r="MI707" s="121"/>
      <c r="MJ707" s="121"/>
      <c r="MK707" s="121"/>
      <c r="ML707" s="121"/>
      <c r="MM707" s="121"/>
      <c r="MN707" s="121"/>
      <c r="MO707" s="121"/>
      <c r="MP707" s="121"/>
      <c r="MQ707" s="121"/>
      <c r="MR707" s="121"/>
      <c r="MS707" s="121"/>
      <c r="MT707" s="121"/>
      <c r="MU707" s="121"/>
      <c r="MV707" s="121"/>
      <c r="MW707" s="121"/>
      <c r="MX707" s="121"/>
      <c r="MY707" s="121"/>
      <c r="MZ707" s="121"/>
      <c r="NA707" s="121"/>
      <c r="NB707" s="121"/>
      <c r="NC707" s="121"/>
      <c r="ND707" s="121"/>
      <c r="NE707" s="121"/>
      <c r="NF707" s="121"/>
      <c r="NG707" s="121"/>
      <c r="NH707" s="121"/>
      <c r="NI707" s="121"/>
      <c r="NJ707" s="121"/>
      <c r="NK707" s="121"/>
      <c r="NL707" s="121"/>
      <c r="NM707" s="121"/>
      <c r="NN707" s="121"/>
      <c r="NO707" s="121"/>
      <c r="NP707" s="121"/>
      <c r="NQ707" s="121"/>
      <c r="NR707" s="121"/>
      <c r="NS707" s="121"/>
      <c r="NT707" s="121"/>
      <c r="NU707" s="121"/>
      <c r="NV707" s="121"/>
      <c r="NW707" s="121"/>
      <c r="NX707" s="121"/>
      <c r="NY707" s="121"/>
      <c r="NZ707" s="121"/>
      <c r="OA707" s="121"/>
      <c r="OB707" s="121"/>
      <c r="OC707" s="121"/>
      <c r="OD707" s="121"/>
      <c r="OE707" s="121"/>
      <c r="OF707" s="121"/>
      <c r="OG707" s="121"/>
      <c r="OH707" s="121"/>
      <c r="OI707" s="121"/>
      <c r="OJ707" s="121"/>
      <c r="OK707" s="121"/>
      <c r="OL707" s="121"/>
      <c r="OM707" s="121"/>
      <c r="ON707" s="121"/>
      <c r="OO707" s="121"/>
      <c r="OP707" s="121"/>
      <c r="OQ707" s="121"/>
      <c r="OR707" s="121"/>
      <c r="OS707" s="121"/>
      <c r="OT707" s="121"/>
      <c r="OU707" s="121"/>
      <c r="OV707" s="121"/>
      <c r="OW707" s="121"/>
      <c r="OX707" s="121"/>
      <c r="OY707" s="121"/>
      <c r="OZ707" s="121"/>
      <c r="PA707" s="121"/>
      <c r="PB707" s="121"/>
      <c r="PC707" s="121"/>
      <c r="PD707" s="121"/>
      <c r="PE707" s="121"/>
      <c r="PF707" s="121"/>
      <c r="PG707" s="121"/>
      <c r="PH707" s="121"/>
      <c r="PI707" s="121"/>
      <c r="PJ707" s="121"/>
      <c r="PK707" s="121"/>
      <c r="PL707" s="121"/>
      <c r="PM707" s="121"/>
      <c r="PN707" s="121"/>
      <c r="PO707" s="121"/>
      <c r="PP707" s="121"/>
      <c r="PQ707" s="121"/>
      <c r="PR707" s="121"/>
      <c r="PS707" s="121"/>
      <c r="PT707" s="121"/>
      <c r="PU707" s="121"/>
      <c r="PV707" s="121"/>
      <c r="PW707" s="121"/>
      <c r="PX707" s="121"/>
      <c r="PY707" s="121"/>
      <c r="PZ707" s="121"/>
      <c r="QA707" s="121"/>
      <c r="QB707" s="121"/>
      <c r="QC707" s="121"/>
      <c r="QD707" s="121"/>
      <c r="QE707" s="121"/>
      <c r="QF707" s="121"/>
      <c r="QG707" s="121"/>
      <c r="QH707" s="121"/>
      <c r="QI707" s="121"/>
      <c r="QJ707" s="121"/>
      <c r="QK707" s="121"/>
      <c r="QL707" s="121"/>
      <c r="QM707" s="121"/>
      <c r="QN707" s="121"/>
      <c r="QO707" s="121"/>
      <c r="QP707" s="121"/>
      <c r="QQ707" s="121"/>
      <c r="QR707" s="121"/>
      <c r="QS707" s="121"/>
      <c r="QT707" s="121"/>
      <c r="QU707" s="121"/>
      <c r="QV707" s="121"/>
      <c r="QW707" s="121"/>
      <c r="QX707" s="121"/>
      <c r="QY707" s="121"/>
      <c r="QZ707" s="121"/>
      <c r="RA707" s="121"/>
      <c r="RB707" s="121"/>
      <c r="RC707" s="121"/>
      <c r="RD707" s="121"/>
      <c r="RE707" s="121"/>
      <c r="RF707" s="121"/>
      <c r="RG707" s="121"/>
      <c r="RH707" s="121"/>
      <c r="RI707" s="121"/>
      <c r="RJ707" s="121"/>
      <c r="RK707" s="121"/>
      <c r="RL707" s="121"/>
      <c r="RM707" s="121"/>
      <c r="RN707" s="121"/>
      <c r="RO707" s="121"/>
      <c r="RP707" s="121"/>
      <c r="RQ707" s="121"/>
      <c r="RR707" s="121"/>
      <c r="RS707" s="121"/>
      <c r="RT707" s="121"/>
      <c r="RU707" s="121"/>
      <c r="RV707" s="121"/>
      <c r="RW707" s="121"/>
      <c r="RX707" s="121"/>
      <c r="RY707" s="121"/>
      <c r="RZ707" s="121"/>
      <c r="SA707" s="121"/>
      <c r="SB707" s="121"/>
      <c r="SC707" s="121"/>
      <c r="SD707" s="121"/>
      <c r="SE707" s="121"/>
      <c r="SF707" s="121"/>
      <c r="SG707" s="121"/>
      <c r="SH707" s="121"/>
      <c r="SI707" s="121"/>
      <c r="SJ707" s="121"/>
      <c r="SK707" s="121"/>
      <c r="SL707" s="121"/>
      <c r="SM707" s="121"/>
      <c r="SN707" s="121"/>
      <c r="SO707" s="121"/>
      <c r="SP707" s="121"/>
      <c r="SQ707" s="121"/>
      <c r="SR707" s="121"/>
      <c r="SS707" s="121"/>
      <c r="ST707" s="121"/>
      <c r="SU707" s="121"/>
      <c r="SV707" s="121"/>
      <c r="SW707" s="121"/>
      <c r="SX707" s="121"/>
      <c r="SY707" s="121"/>
      <c r="SZ707" s="121"/>
      <c r="TA707" s="121"/>
      <c r="TB707" s="121"/>
      <c r="TC707" s="121"/>
      <c r="TD707" s="121"/>
      <c r="TE707" s="121"/>
      <c r="TF707" s="121"/>
      <c r="TG707" s="121"/>
      <c r="TH707" s="121"/>
      <c r="TI707" s="121"/>
      <c r="TJ707" s="121"/>
      <c r="TK707" s="121"/>
      <c r="TL707" s="121"/>
      <c r="TM707" s="121"/>
      <c r="TN707" s="121"/>
      <c r="TO707" s="121"/>
      <c r="TP707" s="121"/>
      <c r="TQ707" s="121"/>
      <c r="TR707" s="121"/>
      <c r="TS707" s="121"/>
      <c r="TT707" s="121"/>
      <c r="TU707" s="121"/>
      <c r="TV707" s="121"/>
      <c r="TW707" s="121"/>
      <c r="TX707" s="121"/>
      <c r="TY707" s="121"/>
      <c r="TZ707" s="121"/>
      <c r="UA707" s="121"/>
      <c r="UB707" s="121"/>
      <c r="UC707" s="121"/>
      <c r="UD707" s="121"/>
      <c r="UE707" s="121"/>
      <c r="UF707" s="121"/>
      <c r="UG707" s="121"/>
      <c r="UH707" s="121"/>
      <c r="UI707" s="121"/>
      <c r="UJ707" s="121"/>
      <c r="UK707" s="121"/>
      <c r="UL707" s="121"/>
      <c r="UM707" s="121"/>
      <c r="UN707" s="121"/>
      <c r="UO707" s="121"/>
      <c r="UP707" s="121"/>
      <c r="UQ707" s="121"/>
      <c r="UR707" s="121"/>
      <c r="US707" s="121"/>
      <c r="UT707" s="121"/>
      <c r="UU707" s="121"/>
      <c r="UV707" s="121"/>
      <c r="UW707" s="121"/>
      <c r="UX707" s="121"/>
      <c r="UY707" s="121"/>
      <c r="UZ707" s="121"/>
      <c r="VA707" s="121"/>
      <c r="VB707" s="121"/>
      <c r="VC707" s="121"/>
      <c r="VD707" s="121"/>
      <c r="VE707" s="121"/>
      <c r="VF707" s="121"/>
      <c r="VG707" s="121"/>
      <c r="VH707" s="121"/>
      <c r="VI707" s="121"/>
      <c r="VJ707" s="121"/>
      <c r="VK707" s="121"/>
      <c r="VL707" s="121"/>
      <c r="VM707" s="121"/>
      <c r="VN707" s="121"/>
      <c r="VO707" s="121"/>
      <c r="VP707" s="121"/>
      <c r="VQ707" s="121"/>
      <c r="VR707" s="121"/>
      <c r="VS707" s="121"/>
      <c r="VT707" s="121"/>
      <c r="VU707" s="121"/>
      <c r="VV707" s="121"/>
      <c r="VW707" s="121"/>
      <c r="VX707" s="121"/>
      <c r="VY707" s="121"/>
      <c r="VZ707" s="121"/>
      <c r="WA707" s="121"/>
      <c r="WB707" s="121"/>
      <c r="WC707" s="121"/>
      <c r="WD707" s="121"/>
      <c r="WE707" s="121"/>
      <c r="WF707" s="121"/>
      <c r="WG707" s="121"/>
      <c r="WH707" s="121"/>
      <c r="WI707" s="121"/>
      <c r="WJ707" s="121"/>
      <c r="WK707" s="121"/>
      <c r="WL707" s="121"/>
      <c r="WM707" s="121"/>
      <c r="WN707" s="121"/>
      <c r="WO707" s="121"/>
      <c r="WP707" s="121"/>
      <c r="WQ707" s="121"/>
      <c r="WR707" s="121"/>
      <c r="WS707" s="121"/>
      <c r="WT707" s="121"/>
      <c r="WU707" s="121"/>
      <c r="WV707" s="121"/>
      <c r="WW707" s="121"/>
      <c r="WX707" s="121"/>
      <c r="WY707" s="121"/>
      <c r="WZ707" s="121"/>
      <c r="XA707" s="121"/>
      <c r="XB707" s="121"/>
      <c r="XC707" s="121"/>
      <c r="XD707" s="121"/>
      <c r="XE707" s="121"/>
      <c r="XF707" s="121"/>
      <c r="XG707" s="121"/>
      <c r="XH707" s="121"/>
      <c r="XI707" s="121"/>
      <c r="XJ707" s="121"/>
      <c r="XK707" s="121"/>
      <c r="XL707" s="121"/>
      <c r="XM707" s="121"/>
      <c r="XN707" s="121"/>
      <c r="XO707" s="121"/>
      <c r="XP707" s="121"/>
      <c r="XQ707" s="121"/>
      <c r="XR707" s="121"/>
      <c r="XS707" s="121"/>
      <c r="XT707" s="121"/>
      <c r="XU707" s="121"/>
      <c r="XV707" s="121"/>
      <c r="XW707" s="121"/>
      <c r="XX707" s="121"/>
      <c r="XY707" s="121"/>
      <c r="XZ707" s="121"/>
      <c r="YA707" s="121"/>
      <c r="YB707" s="121"/>
      <c r="YC707" s="121"/>
      <c r="YD707" s="121"/>
      <c r="YE707" s="121"/>
      <c r="YF707" s="121"/>
      <c r="YG707" s="121"/>
      <c r="YH707" s="121"/>
      <c r="YI707" s="121"/>
      <c r="YJ707" s="121"/>
      <c r="YK707" s="121"/>
      <c r="YL707" s="121"/>
      <c r="YM707" s="121"/>
      <c r="YN707" s="121"/>
      <c r="YO707" s="121"/>
      <c r="YP707" s="121"/>
      <c r="YQ707" s="121"/>
      <c r="YR707" s="121"/>
      <c r="YS707" s="121"/>
      <c r="YT707" s="121"/>
      <c r="YU707" s="121"/>
      <c r="YV707" s="121"/>
      <c r="YW707" s="121"/>
      <c r="YX707" s="121"/>
      <c r="YY707" s="121"/>
      <c r="YZ707" s="121"/>
      <c r="ZA707" s="121"/>
      <c r="ZB707" s="121"/>
      <c r="ZC707" s="121"/>
      <c r="ZD707" s="121"/>
      <c r="ZE707" s="121"/>
      <c r="ZF707" s="121"/>
      <c r="ZG707" s="121"/>
      <c r="ZH707" s="121"/>
      <c r="ZI707" s="121"/>
      <c r="ZJ707" s="121"/>
      <c r="ZK707" s="121"/>
      <c r="ZL707" s="121"/>
      <c r="ZM707" s="121"/>
      <c r="ZN707" s="121"/>
      <c r="ZO707" s="121"/>
      <c r="ZP707" s="121"/>
      <c r="ZQ707" s="121"/>
      <c r="ZR707" s="121"/>
      <c r="ZS707" s="121"/>
      <c r="ZT707" s="121"/>
      <c r="ZU707" s="121"/>
      <c r="ZV707" s="121"/>
      <c r="ZW707" s="121"/>
      <c r="ZX707" s="121"/>
      <c r="ZY707" s="121"/>
      <c r="ZZ707" s="121"/>
      <c r="AAA707" s="121"/>
      <c r="AAB707" s="121"/>
      <c r="AAC707" s="121"/>
      <c r="AAD707" s="121"/>
      <c r="AAE707" s="121"/>
      <c r="AAF707" s="121"/>
      <c r="AAG707" s="121"/>
      <c r="AAH707" s="121"/>
      <c r="AAI707" s="121"/>
      <c r="AAJ707" s="121"/>
      <c r="AAK707" s="121"/>
      <c r="AAL707" s="121"/>
      <c r="AAM707" s="121"/>
      <c r="AAN707" s="121"/>
      <c r="AAO707" s="121"/>
      <c r="AAP707" s="121"/>
      <c r="AAQ707" s="121"/>
      <c r="AAR707" s="121"/>
      <c r="AAS707" s="121"/>
      <c r="AAT707" s="121"/>
      <c r="AAU707" s="121"/>
      <c r="AAV707" s="121"/>
      <c r="AAW707" s="121"/>
      <c r="AAX707" s="121"/>
      <c r="AAY707" s="121"/>
      <c r="AAZ707" s="121"/>
      <c r="ABA707" s="121"/>
      <c r="ABB707" s="121"/>
      <c r="ABC707" s="121"/>
      <c r="ABD707" s="121"/>
      <c r="ABE707" s="121"/>
      <c r="ABF707" s="121"/>
      <c r="ABG707" s="121"/>
      <c r="ABH707" s="121"/>
      <c r="ABI707" s="121"/>
      <c r="ABJ707" s="121"/>
      <c r="ABK707" s="121"/>
      <c r="ABL707" s="121"/>
      <c r="ABM707" s="121"/>
      <c r="ABN707" s="121"/>
      <c r="ABO707" s="121"/>
      <c r="ABP707" s="121"/>
      <c r="ABQ707" s="121"/>
      <c r="ABR707" s="121"/>
      <c r="ABS707" s="121"/>
      <c r="ABT707" s="121"/>
      <c r="ABU707" s="121"/>
      <c r="ABV707" s="121"/>
      <c r="ABW707" s="121"/>
      <c r="ABX707" s="121"/>
      <c r="ABY707" s="121"/>
      <c r="ABZ707" s="121"/>
      <c r="ACA707" s="121"/>
      <c r="ACB707" s="121"/>
      <c r="ACC707" s="121"/>
      <c r="ACD707" s="121"/>
      <c r="ACE707" s="121"/>
      <c r="ACF707" s="121"/>
      <c r="ACG707" s="121"/>
      <c r="ACH707" s="121"/>
      <c r="ACI707" s="121"/>
      <c r="ACJ707" s="121"/>
      <c r="ACK707" s="121"/>
      <c r="ACL707" s="121"/>
      <c r="ACM707" s="121"/>
      <c r="ACN707" s="121"/>
      <c r="ACO707" s="121"/>
      <c r="ACP707" s="121"/>
      <c r="ACQ707" s="121"/>
      <c r="ACR707" s="121"/>
      <c r="ACS707" s="121"/>
      <c r="ACT707" s="121"/>
      <c r="ACU707" s="121"/>
      <c r="ACV707" s="121"/>
      <c r="ACW707" s="121"/>
      <c r="ACX707" s="121"/>
      <c r="ACY707" s="121"/>
      <c r="ACZ707" s="121"/>
      <c r="ADA707" s="121"/>
      <c r="ADB707" s="121"/>
      <c r="ADC707" s="121"/>
      <c r="ADD707" s="121"/>
      <c r="ADE707" s="121"/>
      <c r="ADF707" s="121"/>
      <c r="ADG707" s="121"/>
      <c r="ADH707" s="121"/>
      <c r="ADI707" s="121"/>
      <c r="ADJ707" s="121"/>
      <c r="ADK707" s="121"/>
      <c r="ADL707" s="121"/>
      <c r="ADM707" s="121"/>
      <c r="ADN707" s="121"/>
      <c r="ADO707" s="121"/>
      <c r="ADP707" s="121"/>
      <c r="ADQ707" s="121"/>
      <c r="ADR707" s="121"/>
      <c r="ADS707" s="121"/>
      <c r="ADT707" s="121"/>
      <c r="ADU707" s="121"/>
      <c r="ADV707" s="121"/>
      <c r="ADW707" s="121"/>
      <c r="ADX707" s="121"/>
      <c r="ADY707" s="121"/>
      <c r="ADZ707" s="121"/>
      <c r="AEA707" s="121"/>
      <c r="AEB707" s="121"/>
      <c r="AEC707" s="121"/>
      <c r="AED707" s="121"/>
      <c r="AEE707" s="121"/>
      <c r="AEF707" s="121"/>
      <c r="AEG707" s="121"/>
      <c r="AEH707" s="121"/>
      <c r="AEI707" s="121"/>
      <c r="AEJ707" s="121"/>
      <c r="AEK707" s="121"/>
      <c r="AEL707" s="121"/>
      <c r="AEM707" s="121"/>
      <c r="AEN707" s="121"/>
      <c r="AEO707" s="121"/>
      <c r="AEP707" s="121"/>
      <c r="AEQ707" s="121"/>
      <c r="AER707" s="121"/>
      <c r="AES707" s="121"/>
      <c r="AET707" s="121"/>
      <c r="AEU707" s="121"/>
      <c r="AEV707" s="121"/>
      <c r="AEW707" s="121"/>
      <c r="AEX707" s="121"/>
      <c r="AEY707" s="121"/>
      <c r="AEZ707" s="121"/>
      <c r="AFA707" s="121"/>
      <c r="AFB707" s="121"/>
      <c r="AFC707" s="121"/>
      <c r="AFD707" s="121"/>
      <c r="AFE707" s="121"/>
      <c r="AFF707" s="121"/>
      <c r="AFG707" s="121"/>
      <c r="AFH707" s="121"/>
      <c r="AFI707" s="121"/>
      <c r="AFJ707" s="121"/>
      <c r="AFK707" s="121"/>
      <c r="AFL707" s="121"/>
      <c r="AFM707" s="121"/>
      <c r="AFN707" s="121"/>
      <c r="AFO707" s="121"/>
      <c r="AFP707" s="121"/>
      <c r="AFQ707" s="121"/>
      <c r="AFR707" s="121"/>
      <c r="AFS707" s="121"/>
      <c r="AFT707" s="121"/>
      <c r="AFU707" s="121"/>
      <c r="AFV707" s="121"/>
      <c r="AFW707" s="121"/>
      <c r="AFX707" s="121"/>
      <c r="AFY707" s="121"/>
      <c r="AFZ707" s="121"/>
      <c r="AGA707" s="121"/>
      <c r="AGB707" s="121"/>
      <c r="AGC707" s="121"/>
      <c r="AGD707" s="121"/>
      <c r="AGE707" s="121"/>
      <c r="AGF707" s="121"/>
      <c r="AGG707" s="121"/>
      <c r="AGH707" s="121"/>
      <c r="AGI707" s="121"/>
      <c r="AGJ707" s="121"/>
      <c r="AGK707" s="121"/>
      <c r="AGL707" s="121"/>
      <c r="AGM707" s="121"/>
      <c r="AGN707" s="121"/>
      <c r="AGO707" s="121"/>
      <c r="AGP707" s="121"/>
      <c r="AGQ707" s="121"/>
      <c r="AGR707" s="121"/>
      <c r="AGS707" s="121"/>
      <c r="AGT707" s="121"/>
      <c r="AGU707" s="121"/>
      <c r="AGV707" s="121"/>
      <c r="AGW707" s="121"/>
      <c r="AGX707" s="121"/>
      <c r="AGY707" s="121"/>
      <c r="AGZ707" s="121"/>
      <c r="AHA707" s="121"/>
      <c r="AHB707" s="121"/>
      <c r="AHC707" s="121"/>
      <c r="AHD707" s="121"/>
      <c r="AHE707" s="121"/>
      <c r="AHF707" s="121"/>
      <c r="AHG707" s="121"/>
      <c r="AHH707" s="121"/>
      <c r="AHI707" s="121"/>
      <c r="AHJ707" s="121"/>
      <c r="AHK707" s="121"/>
      <c r="AHL707" s="121"/>
      <c r="AHM707" s="121"/>
      <c r="AHN707" s="121"/>
      <c r="AHO707" s="121"/>
      <c r="AHP707" s="121"/>
      <c r="AHQ707" s="121"/>
      <c r="AHR707" s="121"/>
      <c r="AHS707" s="121"/>
      <c r="AHT707" s="121"/>
      <c r="AHU707" s="121"/>
      <c r="AHV707" s="121"/>
      <c r="AHW707" s="121"/>
      <c r="AHX707" s="121"/>
      <c r="AHY707" s="121"/>
      <c r="AHZ707" s="121"/>
      <c r="AIA707" s="121"/>
      <c r="AIB707" s="121"/>
      <c r="AIC707" s="121"/>
      <c r="AID707" s="121"/>
      <c r="AIE707" s="121"/>
      <c r="AIF707" s="121"/>
      <c r="AIG707" s="121"/>
      <c r="AIH707" s="121"/>
      <c r="AII707" s="121"/>
      <c r="AIJ707" s="121"/>
      <c r="AIK707" s="121"/>
      <c r="AIL707" s="121"/>
      <c r="AIM707" s="121"/>
      <c r="AIN707" s="121"/>
      <c r="AIO707" s="121"/>
      <c r="AIP707" s="121"/>
      <c r="AIQ707" s="121"/>
      <c r="AIR707" s="121"/>
      <c r="AIS707" s="121"/>
      <c r="AIT707" s="121"/>
      <c r="AIU707" s="121"/>
      <c r="AIV707" s="121"/>
      <c r="AIW707" s="121"/>
      <c r="AIX707" s="121"/>
      <c r="AIY707" s="121"/>
      <c r="AIZ707" s="121"/>
      <c r="AJA707" s="121"/>
      <c r="AJB707" s="121"/>
      <c r="AJC707" s="121"/>
      <c r="AJD707" s="121"/>
      <c r="AJE707" s="121"/>
      <c r="AJF707" s="121"/>
      <c r="AJG707" s="121"/>
      <c r="AJH707" s="121"/>
      <c r="AJI707" s="121"/>
      <c r="AJJ707" s="121"/>
      <c r="AJK707" s="121"/>
      <c r="AJL707" s="121"/>
      <c r="AJM707" s="121"/>
      <c r="AJN707" s="121"/>
      <c r="AJO707" s="121"/>
      <c r="AJP707" s="121"/>
      <c r="AJQ707" s="121"/>
      <c r="AJR707" s="121"/>
      <c r="AJS707" s="121"/>
      <c r="AJT707" s="121"/>
      <c r="AJU707" s="121"/>
      <c r="AJV707" s="121"/>
      <c r="AJW707" s="121"/>
      <c r="AJX707" s="121"/>
      <c r="AJY707" s="121"/>
      <c r="AJZ707" s="121"/>
      <c r="AKA707" s="121"/>
      <c r="AKB707" s="121"/>
      <c r="AKC707" s="121"/>
      <c r="AKD707" s="121"/>
      <c r="AKE707" s="121"/>
      <c r="AKF707" s="121"/>
      <c r="AKG707" s="121"/>
      <c r="AKH707" s="121"/>
      <c r="AKI707" s="121"/>
      <c r="AKJ707" s="121"/>
      <c r="AKK707" s="121"/>
      <c r="AKL707" s="121"/>
      <c r="AKM707" s="121"/>
      <c r="AKN707" s="121"/>
      <c r="AKO707" s="121"/>
      <c r="AKP707" s="121"/>
      <c r="AKQ707" s="121"/>
      <c r="AKR707" s="121"/>
      <c r="AKS707" s="121"/>
      <c r="AKT707" s="121"/>
      <c r="AKU707" s="121"/>
      <c r="AKV707" s="121"/>
      <c r="AKW707" s="121"/>
      <c r="AKX707" s="121"/>
      <c r="AKY707" s="121"/>
      <c r="AKZ707" s="121"/>
      <c r="ALA707" s="121"/>
      <c r="ALB707" s="121"/>
      <c r="ALC707" s="121"/>
      <c r="ALD707" s="121"/>
      <c r="ALE707" s="121"/>
      <c r="ALF707" s="121"/>
      <c r="ALG707" s="121"/>
      <c r="ALH707" s="121"/>
      <c r="ALI707" s="121"/>
      <c r="ALJ707" s="121"/>
      <c r="ALK707" s="121"/>
      <c r="ALL707" s="121"/>
      <c r="ALM707" s="121"/>
      <c r="ALN707" s="121"/>
      <c r="ALO707" s="121"/>
      <c r="ALP707" s="121"/>
      <c r="ALQ707" s="121"/>
      <c r="ALR707" s="121"/>
      <c r="ALS707" s="121"/>
      <c r="ALT707" s="121"/>
      <c r="ALU707" s="121"/>
      <c r="ALV707" s="121"/>
      <c r="ALW707" s="121"/>
      <c r="ALX707" s="121"/>
      <c r="ALY707" s="121"/>
      <c r="ALZ707" s="121"/>
      <c r="AMA707" s="121"/>
      <c r="AMB707" s="121"/>
      <c r="AMC707" s="121"/>
      <c r="AMD707" s="121"/>
      <c r="AME707" s="121"/>
      <c r="AMF707" s="121"/>
      <c r="AMG707" s="121"/>
      <c r="AMH707" s="121"/>
      <c r="AMI707" s="121"/>
      <c r="AMJ707" s="121"/>
      <c r="AMK707" s="121"/>
      <c r="AML707" s="121"/>
      <c r="AMM707" s="121"/>
      <c r="AMN707" s="121"/>
      <c r="AMO707" s="121"/>
      <c r="AMP707" s="121"/>
      <c r="AMQ707" s="121"/>
      <c r="AMR707" s="121"/>
      <c r="AMS707" s="121"/>
      <c r="AMT707" s="121"/>
      <c r="AMU707" s="121"/>
      <c r="AMV707" s="121"/>
      <c r="AMW707" s="121"/>
      <c r="AMX707" s="121"/>
      <c r="AMY707" s="121"/>
      <c r="AMZ707" s="121"/>
      <c r="ANA707" s="121"/>
      <c r="ANB707" s="121"/>
      <c r="ANC707" s="121"/>
      <c r="AND707" s="121"/>
      <c r="ANE707" s="121"/>
      <c r="ANF707" s="121"/>
      <c r="ANG707" s="121"/>
      <c r="ANH707" s="121"/>
      <c r="ANI707" s="121"/>
      <c r="ANJ707" s="121"/>
      <c r="ANK707" s="121"/>
      <c r="ANL707" s="121"/>
      <c r="ANM707" s="121"/>
      <c r="ANN707" s="121"/>
      <c r="ANO707" s="121"/>
      <c r="ANP707" s="121"/>
      <c r="ANQ707" s="121"/>
      <c r="ANR707" s="121"/>
      <c r="ANS707" s="121"/>
      <c r="ANT707" s="121"/>
      <c r="ANU707" s="121"/>
      <c r="ANV707" s="121"/>
      <c r="ANW707" s="121"/>
      <c r="ANX707" s="121"/>
      <c r="ANY707" s="121"/>
      <c r="ANZ707" s="121"/>
      <c r="AOA707" s="121"/>
      <c r="AOB707" s="121"/>
      <c r="AOC707" s="121"/>
      <c r="AOD707" s="121"/>
      <c r="AOE707" s="121"/>
      <c r="AOF707" s="121"/>
      <c r="AOG707" s="121"/>
      <c r="AOH707" s="121"/>
      <c r="AOI707" s="121"/>
      <c r="AOJ707" s="121"/>
      <c r="AOK707" s="121"/>
      <c r="AOL707" s="121"/>
      <c r="AOM707" s="121"/>
      <c r="AON707" s="121"/>
      <c r="AOO707" s="121"/>
      <c r="AOP707" s="121"/>
      <c r="AOQ707" s="121"/>
      <c r="AOR707" s="121"/>
      <c r="AOS707" s="121"/>
      <c r="AOT707" s="121"/>
      <c r="AOU707" s="121"/>
      <c r="AOV707" s="121"/>
      <c r="AOW707" s="121"/>
      <c r="AOX707" s="121"/>
      <c r="AOY707" s="121"/>
      <c r="AOZ707" s="121"/>
      <c r="APA707" s="121"/>
      <c r="APB707" s="121"/>
      <c r="APC707" s="121"/>
      <c r="APD707" s="121"/>
      <c r="APE707" s="121"/>
      <c r="APF707" s="121"/>
      <c r="APG707" s="121"/>
      <c r="APH707" s="121"/>
      <c r="API707" s="121"/>
      <c r="APJ707" s="121"/>
      <c r="APK707" s="121"/>
      <c r="APL707" s="121"/>
      <c r="APM707" s="121"/>
      <c r="APN707" s="121"/>
      <c r="APO707" s="121"/>
      <c r="APP707" s="121"/>
      <c r="APQ707" s="121"/>
      <c r="APR707" s="121"/>
      <c r="APS707" s="121"/>
      <c r="APT707" s="121"/>
      <c r="APU707" s="121"/>
      <c r="APV707" s="121"/>
      <c r="APW707" s="121"/>
      <c r="APX707" s="121"/>
      <c r="APY707" s="121"/>
      <c r="APZ707" s="121"/>
      <c r="AQA707" s="121"/>
      <c r="AQB707" s="121"/>
      <c r="AQC707" s="121"/>
      <c r="AQD707" s="121"/>
      <c r="AQE707" s="121"/>
      <c r="AQF707" s="121"/>
      <c r="AQG707" s="121"/>
      <c r="AQH707" s="121"/>
      <c r="AQI707" s="121"/>
      <c r="AQJ707" s="121"/>
      <c r="AQK707" s="121"/>
      <c r="AQL707" s="121"/>
      <c r="AQM707" s="121"/>
      <c r="AQN707" s="121"/>
      <c r="AQO707" s="121"/>
      <c r="AQP707" s="121"/>
      <c r="AQQ707" s="121"/>
      <c r="AQR707" s="121"/>
      <c r="AQS707" s="121"/>
      <c r="AQT707" s="121"/>
      <c r="AQU707" s="121"/>
      <c r="AQV707" s="121"/>
      <c r="AQW707" s="121"/>
      <c r="AQX707" s="121"/>
      <c r="AQY707" s="121"/>
      <c r="AQZ707" s="121"/>
      <c r="ARA707" s="121"/>
      <c r="ARB707" s="121"/>
      <c r="ARC707" s="121"/>
      <c r="ARD707" s="121"/>
      <c r="ARE707" s="121"/>
      <c r="ARF707" s="121"/>
      <c r="ARG707" s="121"/>
      <c r="ARH707" s="121"/>
      <c r="ARI707" s="121"/>
      <c r="ARJ707" s="121"/>
      <c r="ARK707" s="121"/>
      <c r="ARL707" s="121"/>
      <c r="ARM707" s="121"/>
      <c r="ARN707" s="121"/>
      <c r="ARO707" s="121"/>
      <c r="ARP707" s="121"/>
      <c r="ARQ707" s="121"/>
      <c r="ARR707" s="121"/>
      <c r="ARS707" s="121"/>
      <c r="ART707" s="121"/>
      <c r="ARU707" s="121"/>
      <c r="ARV707" s="121"/>
      <c r="ARW707" s="121"/>
      <c r="ARX707" s="121"/>
      <c r="ARY707" s="121"/>
      <c r="ARZ707" s="121"/>
      <c r="ASA707" s="121"/>
      <c r="ASB707" s="121"/>
      <c r="ASC707" s="121"/>
      <c r="ASD707" s="121"/>
      <c r="ASE707" s="121"/>
      <c r="ASF707" s="121"/>
      <c r="ASG707" s="121"/>
      <c r="ASH707" s="121"/>
      <c r="ASI707" s="121"/>
      <c r="ASJ707" s="121"/>
      <c r="ASK707" s="121"/>
      <c r="ASL707" s="121"/>
      <c r="ASM707" s="121"/>
      <c r="ASN707" s="121"/>
      <c r="ASO707" s="121"/>
      <c r="ASP707" s="121"/>
      <c r="ASQ707" s="121"/>
      <c r="ASR707" s="121"/>
      <c r="ASS707" s="121"/>
      <c r="AST707" s="121"/>
      <c r="ASU707" s="121"/>
      <c r="ASV707" s="121"/>
      <c r="ASW707" s="121"/>
      <c r="ASX707" s="121"/>
      <c r="ASY707" s="121"/>
      <c r="ASZ707" s="121"/>
      <c r="ATA707" s="121"/>
      <c r="ATB707" s="121"/>
      <c r="ATC707" s="121"/>
      <c r="ATD707" s="121"/>
      <c r="ATE707" s="121"/>
      <c r="ATF707" s="121"/>
      <c r="ATG707" s="121"/>
      <c r="ATH707" s="121"/>
      <c r="ATI707" s="121"/>
      <c r="ATJ707" s="121"/>
      <c r="ATK707" s="121"/>
      <c r="ATL707" s="121"/>
      <c r="ATM707" s="121"/>
      <c r="ATN707" s="121"/>
      <c r="ATO707" s="121"/>
      <c r="ATP707" s="121"/>
      <c r="ATQ707" s="121"/>
      <c r="ATR707" s="121"/>
      <c r="ATS707" s="121"/>
      <c r="ATT707" s="121"/>
      <c r="ATU707" s="121"/>
      <c r="ATV707" s="121"/>
      <c r="ATW707" s="121"/>
      <c r="ATX707" s="121"/>
      <c r="ATY707" s="121"/>
      <c r="ATZ707" s="121"/>
      <c r="AUA707" s="121"/>
      <c r="AUB707" s="121"/>
      <c r="AUC707" s="121"/>
      <c r="AUD707" s="121"/>
      <c r="AUE707" s="121"/>
      <c r="AUF707" s="121"/>
      <c r="AUG707" s="121"/>
      <c r="AUH707" s="121"/>
      <c r="AUI707" s="121"/>
      <c r="AUJ707" s="121"/>
      <c r="AUK707" s="121"/>
      <c r="AUL707" s="121"/>
      <c r="AUM707" s="121"/>
      <c r="AUN707" s="121"/>
      <c r="AUO707" s="121"/>
      <c r="AUP707" s="121"/>
      <c r="AUQ707" s="121"/>
      <c r="AUR707" s="121"/>
      <c r="AUS707" s="121"/>
      <c r="AUT707" s="121"/>
      <c r="AUU707" s="121"/>
      <c r="AUV707" s="121"/>
      <c r="AUW707" s="121"/>
      <c r="AUX707" s="121"/>
      <c r="AUY707" s="121"/>
      <c r="AUZ707" s="121"/>
      <c r="AVA707" s="121"/>
      <c r="AVB707" s="121"/>
      <c r="AVC707" s="121"/>
      <c r="AVD707" s="121"/>
      <c r="AVE707" s="121"/>
      <c r="AVF707" s="121"/>
      <c r="AVG707" s="121"/>
      <c r="AVH707" s="121"/>
      <c r="AVI707" s="121"/>
      <c r="AVJ707" s="121"/>
      <c r="AVK707" s="121"/>
      <c r="AVL707" s="121"/>
      <c r="AVM707" s="121"/>
      <c r="AVN707" s="121"/>
      <c r="AVO707" s="121"/>
      <c r="AVP707" s="121"/>
      <c r="AVQ707" s="121"/>
      <c r="AVR707" s="121"/>
      <c r="AVS707" s="121"/>
      <c r="AVT707" s="121"/>
      <c r="AVU707" s="121"/>
      <c r="AVV707" s="121"/>
      <c r="AVW707" s="121"/>
      <c r="AVX707" s="121"/>
      <c r="AVY707" s="121"/>
      <c r="AVZ707" s="121"/>
      <c r="AWA707" s="121"/>
      <c r="AWB707" s="121"/>
      <c r="AWC707" s="121"/>
      <c r="AWD707" s="121"/>
      <c r="AWE707" s="121"/>
      <c r="AWF707" s="121"/>
      <c r="AWG707" s="121"/>
      <c r="AWH707" s="121"/>
      <c r="AWI707" s="121"/>
      <c r="AWJ707" s="121"/>
      <c r="AWK707" s="121"/>
      <c r="AWL707" s="121"/>
      <c r="AWM707" s="121"/>
      <c r="AWN707" s="121"/>
      <c r="AWO707" s="121"/>
      <c r="AWP707" s="121"/>
      <c r="AWQ707" s="121"/>
      <c r="AWR707" s="121"/>
      <c r="AWS707" s="121"/>
      <c r="AWT707" s="121"/>
      <c r="AWU707" s="121"/>
      <c r="AWV707" s="121"/>
      <c r="AWW707" s="121"/>
      <c r="AWX707" s="121"/>
      <c r="AWY707" s="121"/>
      <c r="AWZ707" s="121"/>
      <c r="AXA707" s="121"/>
      <c r="AXB707" s="121"/>
      <c r="AXC707" s="121"/>
      <c r="AXD707" s="121"/>
      <c r="AXE707" s="121"/>
      <c r="AXF707" s="121"/>
      <c r="AXG707" s="121"/>
      <c r="AXH707" s="121"/>
      <c r="AXI707" s="121"/>
      <c r="AXJ707" s="121"/>
      <c r="AXK707" s="121"/>
      <c r="AXL707" s="121"/>
      <c r="AXM707" s="121"/>
      <c r="AXN707" s="121"/>
      <c r="AXO707" s="121"/>
      <c r="AXP707" s="121"/>
      <c r="AXQ707" s="121"/>
      <c r="AXR707" s="121"/>
      <c r="AXS707" s="121"/>
      <c r="AXT707" s="121"/>
      <c r="AXU707" s="121"/>
      <c r="AXV707" s="121"/>
      <c r="AXW707" s="121"/>
      <c r="AXX707" s="121"/>
      <c r="AXY707" s="121"/>
      <c r="AXZ707" s="121"/>
      <c r="AYA707" s="121"/>
      <c r="AYB707" s="121"/>
      <c r="AYC707" s="121"/>
      <c r="AYD707" s="121"/>
      <c r="AYE707" s="121"/>
      <c r="AYF707" s="121"/>
      <c r="AYG707" s="121"/>
      <c r="AYH707" s="121"/>
      <c r="AYI707" s="121"/>
      <c r="AYJ707" s="121"/>
      <c r="AYK707" s="121"/>
      <c r="AYL707" s="121"/>
      <c r="AYM707" s="121"/>
      <c r="AYN707" s="121"/>
      <c r="AYO707" s="121"/>
      <c r="AYP707" s="121"/>
      <c r="AYQ707" s="121"/>
      <c r="AYR707" s="121"/>
      <c r="AYS707" s="121"/>
      <c r="AYT707" s="121"/>
      <c r="AYU707" s="121"/>
      <c r="AYV707" s="121"/>
      <c r="AYW707" s="121"/>
      <c r="AYX707" s="121"/>
      <c r="AYY707" s="121"/>
      <c r="AYZ707" s="121"/>
      <c r="AZA707" s="121"/>
      <c r="AZB707" s="121"/>
      <c r="AZC707" s="121"/>
      <c r="AZD707" s="121"/>
      <c r="AZE707" s="121"/>
      <c r="AZF707" s="121"/>
      <c r="AZG707" s="121"/>
      <c r="AZH707" s="121"/>
      <c r="AZI707" s="121"/>
      <c r="AZJ707" s="121"/>
      <c r="AZK707" s="121"/>
      <c r="AZL707" s="121"/>
      <c r="AZM707" s="121"/>
      <c r="AZN707" s="121"/>
      <c r="AZO707" s="121"/>
      <c r="AZP707" s="121"/>
      <c r="AZQ707" s="121"/>
      <c r="AZR707" s="121"/>
      <c r="AZS707" s="121"/>
      <c r="AZT707" s="121"/>
      <c r="AZU707" s="121"/>
      <c r="AZV707" s="121"/>
      <c r="AZW707" s="121"/>
      <c r="AZX707" s="121"/>
      <c r="AZY707" s="121"/>
      <c r="AZZ707" s="121"/>
      <c r="BAA707" s="121"/>
      <c r="BAB707" s="121"/>
      <c r="BAC707" s="121"/>
      <c r="BAD707" s="121"/>
      <c r="BAE707" s="121"/>
      <c r="BAF707" s="121"/>
      <c r="BAG707" s="121"/>
      <c r="BAH707" s="121"/>
      <c r="BAI707" s="121"/>
      <c r="BAJ707" s="121"/>
      <c r="BAK707" s="121"/>
      <c r="BAL707" s="121"/>
      <c r="BAM707" s="121"/>
      <c r="BAN707" s="121"/>
      <c r="BAO707" s="121"/>
      <c r="BAP707" s="121"/>
      <c r="BAQ707" s="121"/>
      <c r="BAR707" s="121"/>
      <c r="BAS707" s="121"/>
      <c r="BAT707" s="121"/>
      <c r="BAU707" s="121"/>
      <c r="BAV707" s="121"/>
      <c r="BAW707" s="121"/>
      <c r="BAX707" s="121"/>
      <c r="BAY707" s="121"/>
      <c r="BAZ707" s="121"/>
      <c r="BBA707" s="121"/>
      <c r="BBB707" s="121"/>
      <c r="BBC707" s="121"/>
      <c r="BBD707" s="121"/>
      <c r="BBE707" s="121"/>
      <c r="BBF707" s="121"/>
      <c r="BBG707" s="121"/>
      <c r="BBH707" s="121"/>
      <c r="BBI707" s="121"/>
      <c r="BBJ707" s="121"/>
      <c r="BBK707" s="121"/>
      <c r="BBL707" s="121"/>
      <c r="BBM707" s="121"/>
      <c r="BBN707" s="121"/>
      <c r="BBO707" s="121"/>
      <c r="BBP707" s="121"/>
      <c r="BBQ707" s="121"/>
      <c r="BBR707" s="121"/>
      <c r="BBS707" s="121"/>
      <c r="BBT707" s="121"/>
      <c r="BBU707" s="121"/>
      <c r="BBV707" s="121"/>
      <c r="BBW707" s="121"/>
      <c r="BBX707" s="121"/>
      <c r="BBY707" s="121"/>
      <c r="BBZ707" s="121"/>
      <c r="BCA707" s="121"/>
      <c r="BCB707" s="121"/>
      <c r="BCC707" s="121"/>
      <c r="BCD707" s="121"/>
      <c r="BCE707" s="121"/>
      <c r="BCF707" s="121"/>
      <c r="BCG707" s="121"/>
      <c r="BCH707" s="121"/>
      <c r="BCI707" s="121"/>
      <c r="BCJ707" s="121"/>
      <c r="BCK707" s="121"/>
      <c r="BCL707" s="121"/>
      <c r="BCM707" s="121"/>
      <c r="BCN707" s="121"/>
      <c r="BCO707" s="121"/>
      <c r="BCP707" s="121"/>
      <c r="BCQ707" s="121"/>
      <c r="BCR707" s="121"/>
      <c r="BCS707" s="121"/>
      <c r="BCT707" s="121"/>
      <c r="BCU707" s="121"/>
      <c r="BCV707" s="121"/>
      <c r="BCW707" s="121"/>
      <c r="BCX707" s="121"/>
      <c r="BCY707" s="121"/>
      <c r="BCZ707" s="121"/>
      <c r="BDA707" s="121"/>
      <c r="BDB707" s="121"/>
      <c r="BDC707" s="121"/>
      <c r="BDD707" s="121"/>
      <c r="BDE707" s="121"/>
      <c r="BDF707" s="121"/>
      <c r="BDG707" s="121"/>
      <c r="BDH707" s="121"/>
      <c r="BDI707" s="121"/>
      <c r="BDJ707" s="121"/>
      <c r="BDK707" s="121"/>
      <c r="BDL707" s="121"/>
      <c r="BDM707" s="121"/>
      <c r="BDN707" s="121"/>
      <c r="BDO707" s="121"/>
      <c r="BDP707" s="121"/>
      <c r="BDQ707" s="121"/>
      <c r="BDR707" s="121"/>
      <c r="BDS707" s="121"/>
      <c r="BDT707" s="121"/>
      <c r="BDU707" s="121"/>
      <c r="BDV707" s="121"/>
      <c r="BDW707" s="121"/>
      <c r="BDX707" s="121"/>
      <c r="BDY707" s="121"/>
      <c r="BDZ707" s="121"/>
      <c r="BEA707" s="121"/>
      <c r="BEB707" s="121"/>
      <c r="BEC707" s="121"/>
      <c r="BED707" s="121"/>
      <c r="BEE707" s="121"/>
      <c r="BEF707" s="121"/>
      <c r="BEG707" s="121"/>
      <c r="BEH707" s="121"/>
      <c r="BEI707" s="121"/>
      <c r="BEJ707" s="121"/>
      <c r="BEK707" s="121"/>
      <c r="BEL707" s="121"/>
      <c r="BEM707" s="121"/>
      <c r="BEN707" s="121"/>
      <c r="BEO707" s="121"/>
      <c r="BEP707" s="121"/>
      <c r="BEQ707" s="121"/>
      <c r="BER707" s="121"/>
      <c r="BES707" s="121"/>
      <c r="BET707" s="121"/>
      <c r="BEU707" s="121"/>
      <c r="BEV707" s="121"/>
      <c r="BEW707" s="121"/>
      <c r="BEX707" s="121"/>
      <c r="BEY707" s="121"/>
      <c r="BEZ707" s="121"/>
      <c r="BFA707" s="121"/>
      <c r="BFB707" s="121"/>
      <c r="BFC707" s="121"/>
      <c r="BFD707" s="121"/>
      <c r="BFE707" s="121"/>
      <c r="BFF707" s="121"/>
      <c r="BFG707" s="121"/>
      <c r="BFH707" s="121"/>
      <c r="BFI707" s="121"/>
      <c r="BFJ707" s="121"/>
      <c r="BFK707" s="121"/>
      <c r="BFL707" s="121"/>
      <c r="BFM707" s="121"/>
      <c r="BFN707" s="121"/>
      <c r="BFO707" s="121"/>
      <c r="BFP707" s="121"/>
      <c r="BFQ707" s="121"/>
      <c r="BFR707" s="121"/>
      <c r="BFS707" s="121"/>
      <c r="BFT707" s="121"/>
      <c r="BFU707" s="121"/>
      <c r="BFV707" s="121"/>
      <c r="BFW707" s="121"/>
      <c r="BFX707" s="121"/>
      <c r="BFY707" s="121"/>
      <c r="BFZ707" s="121"/>
      <c r="BGA707" s="121"/>
      <c r="BGB707" s="121"/>
      <c r="BGC707" s="121"/>
      <c r="BGD707" s="121"/>
      <c r="BGE707" s="121"/>
      <c r="BGF707" s="121"/>
      <c r="BGG707" s="121"/>
      <c r="BGH707" s="121"/>
      <c r="BGI707" s="121"/>
      <c r="BGJ707" s="121"/>
      <c r="BGK707" s="121"/>
      <c r="BGL707" s="121"/>
      <c r="BGM707" s="121"/>
      <c r="BGN707" s="121"/>
      <c r="BGO707" s="121"/>
      <c r="BGP707" s="121"/>
      <c r="BGQ707" s="121"/>
      <c r="BGR707" s="121"/>
      <c r="BGS707" s="121"/>
      <c r="BGT707" s="121"/>
      <c r="BGU707" s="121"/>
      <c r="BGV707" s="121"/>
      <c r="BGW707" s="121"/>
      <c r="BGX707" s="121"/>
      <c r="BGY707" s="121"/>
      <c r="BGZ707" s="121"/>
      <c r="BHA707" s="121"/>
      <c r="BHB707" s="121"/>
      <c r="BHC707" s="121"/>
      <c r="BHD707" s="121"/>
      <c r="BHE707" s="121"/>
      <c r="BHF707" s="121"/>
      <c r="BHG707" s="121"/>
      <c r="BHH707" s="121"/>
      <c r="BHI707" s="121"/>
      <c r="BHJ707" s="121"/>
      <c r="BHK707" s="121"/>
      <c r="BHL707" s="121"/>
      <c r="BHM707" s="121"/>
      <c r="BHN707" s="121"/>
      <c r="BHO707" s="121"/>
      <c r="BHP707" s="121"/>
      <c r="BHQ707" s="121"/>
      <c r="BHR707" s="121"/>
      <c r="BHS707" s="121"/>
      <c r="BHT707" s="121"/>
      <c r="BHU707" s="121"/>
      <c r="BHV707" s="121"/>
      <c r="BHW707" s="121"/>
      <c r="BHX707" s="121"/>
      <c r="BHY707" s="121"/>
      <c r="BHZ707" s="121"/>
      <c r="BIA707" s="121"/>
      <c r="BIB707" s="121"/>
      <c r="BIC707" s="121"/>
      <c r="BID707" s="121"/>
      <c r="BIE707" s="121"/>
      <c r="BIF707" s="121"/>
      <c r="BIG707" s="121"/>
      <c r="BIH707" s="121"/>
      <c r="BII707" s="121"/>
      <c r="BIJ707" s="121"/>
      <c r="BIK707" s="121"/>
      <c r="BIL707" s="121"/>
      <c r="BIM707" s="121"/>
      <c r="BIN707" s="121"/>
      <c r="BIO707" s="121"/>
      <c r="BIP707" s="121"/>
      <c r="BIQ707" s="121"/>
      <c r="BIR707" s="121"/>
      <c r="BIS707" s="121"/>
      <c r="BIT707" s="121"/>
      <c r="BIU707" s="121"/>
      <c r="BIV707" s="121"/>
      <c r="BIW707" s="121"/>
      <c r="BIX707" s="121"/>
      <c r="BIY707" s="121"/>
      <c r="BIZ707" s="121"/>
      <c r="BJA707" s="121"/>
      <c r="BJB707" s="121"/>
      <c r="BJC707" s="121"/>
      <c r="BJD707" s="121"/>
      <c r="BJE707" s="121"/>
      <c r="BJF707" s="121"/>
      <c r="BJG707" s="121"/>
      <c r="BJH707" s="121"/>
      <c r="BJI707" s="121"/>
      <c r="BJJ707" s="121"/>
      <c r="BJK707" s="121"/>
      <c r="BJL707" s="121"/>
      <c r="BJM707" s="121"/>
      <c r="BJN707" s="121"/>
      <c r="BJO707" s="121"/>
      <c r="BJP707" s="121"/>
      <c r="BJQ707" s="121"/>
      <c r="BJR707" s="121"/>
      <c r="BJS707" s="121"/>
      <c r="BJT707" s="121"/>
      <c r="BJU707" s="121"/>
      <c r="BJV707" s="121"/>
      <c r="BJW707" s="121"/>
      <c r="BJX707" s="121"/>
      <c r="BJY707" s="121"/>
      <c r="BJZ707" s="121"/>
      <c r="BKA707" s="121"/>
      <c r="BKB707" s="121"/>
      <c r="BKC707" s="121"/>
      <c r="BKD707" s="121"/>
      <c r="BKE707" s="121"/>
      <c r="BKF707" s="121"/>
      <c r="BKG707" s="121"/>
      <c r="BKH707" s="121"/>
      <c r="BKI707" s="121"/>
      <c r="BKJ707" s="121"/>
      <c r="BKK707" s="121"/>
      <c r="BKL707" s="121"/>
      <c r="BKM707" s="121"/>
      <c r="BKN707" s="121"/>
      <c r="BKO707" s="121"/>
      <c r="BKP707" s="121"/>
      <c r="BKQ707" s="121"/>
      <c r="BKR707" s="121"/>
      <c r="BKS707" s="121"/>
      <c r="BKT707" s="121"/>
      <c r="BKU707" s="121"/>
      <c r="BKV707" s="121"/>
      <c r="BKW707" s="121"/>
      <c r="BKX707" s="121"/>
      <c r="BKY707" s="121"/>
      <c r="BKZ707" s="121"/>
      <c r="BLA707" s="121"/>
      <c r="BLB707" s="121"/>
      <c r="BLC707" s="121"/>
      <c r="BLD707" s="121"/>
      <c r="BLE707" s="121"/>
      <c r="BLF707" s="121"/>
      <c r="BLG707" s="121"/>
      <c r="BLH707" s="121"/>
      <c r="BLI707" s="121"/>
      <c r="BLJ707" s="121"/>
      <c r="BLK707" s="121"/>
      <c r="BLL707" s="121"/>
      <c r="BLM707" s="121"/>
      <c r="BLN707" s="121"/>
      <c r="BLO707" s="121"/>
      <c r="BLP707" s="121"/>
      <c r="BLQ707" s="121"/>
      <c r="BLR707" s="121"/>
      <c r="BLS707" s="121"/>
      <c r="BLT707" s="121"/>
      <c r="BLU707" s="121"/>
      <c r="BLV707" s="121"/>
      <c r="BLW707" s="121"/>
      <c r="BLX707" s="121"/>
      <c r="BLY707" s="121"/>
      <c r="BLZ707" s="121"/>
      <c r="BMA707" s="121"/>
      <c r="BMB707" s="121"/>
      <c r="BMC707" s="121"/>
      <c r="BMD707" s="121"/>
      <c r="BME707" s="121"/>
      <c r="BMF707" s="121"/>
      <c r="BMG707" s="121"/>
      <c r="BMH707" s="121"/>
      <c r="BMI707" s="121"/>
      <c r="BMJ707" s="121"/>
      <c r="BMK707" s="121"/>
      <c r="BML707" s="121"/>
      <c r="BMM707" s="121"/>
      <c r="BMN707" s="121"/>
      <c r="BMO707" s="121"/>
      <c r="BMP707" s="121"/>
      <c r="BMQ707" s="121"/>
      <c r="BMR707" s="121"/>
      <c r="BMS707" s="121"/>
      <c r="BMT707" s="121"/>
      <c r="BMU707" s="121"/>
      <c r="BMV707" s="121"/>
      <c r="BMW707" s="121"/>
      <c r="BMX707" s="121"/>
      <c r="BMY707" s="121"/>
      <c r="BMZ707" s="121"/>
      <c r="BNA707" s="121"/>
      <c r="BNB707" s="121"/>
      <c r="BNC707" s="121"/>
      <c r="BND707" s="121"/>
      <c r="BNE707" s="121"/>
      <c r="BNF707" s="121"/>
      <c r="BNG707" s="121"/>
      <c r="BNH707" s="121"/>
      <c r="BNI707" s="121"/>
      <c r="BNJ707" s="121"/>
      <c r="BNK707" s="121"/>
      <c r="BNL707" s="121"/>
      <c r="BNM707" s="121"/>
      <c r="BNN707" s="121"/>
      <c r="BNO707" s="121"/>
      <c r="BNP707" s="121"/>
      <c r="BNQ707" s="121"/>
      <c r="BNR707" s="121"/>
      <c r="BNS707" s="121"/>
      <c r="BNT707" s="121"/>
      <c r="BNU707" s="121"/>
      <c r="BNV707" s="121"/>
      <c r="BNW707" s="121"/>
      <c r="BNX707" s="121"/>
      <c r="BNY707" s="121"/>
      <c r="BNZ707" s="121"/>
      <c r="BOA707" s="121"/>
      <c r="BOB707" s="121"/>
      <c r="BOC707" s="121"/>
      <c r="BOD707" s="121"/>
      <c r="BOE707" s="121"/>
      <c r="BOF707" s="121"/>
      <c r="BOG707" s="121"/>
      <c r="BOH707" s="121"/>
      <c r="BOI707" s="121"/>
      <c r="BOJ707" s="121"/>
      <c r="BOK707" s="121"/>
      <c r="BOL707" s="121"/>
      <c r="BOM707" s="121"/>
      <c r="BON707" s="121"/>
      <c r="BOO707" s="121"/>
      <c r="BOP707" s="121"/>
      <c r="BOQ707" s="121"/>
      <c r="BOR707" s="121"/>
      <c r="BOS707" s="121"/>
      <c r="BOT707" s="121"/>
      <c r="BOU707" s="121"/>
      <c r="BOV707" s="121"/>
      <c r="BOW707" s="121"/>
      <c r="BOX707" s="121"/>
      <c r="BOY707" s="121"/>
      <c r="BOZ707" s="121"/>
      <c r="BPA707" s="121"/>
      <c r="BPB707" s="121"/>
      <c r="BPC707" s="121"/>
      <c r="BPD707" s="121"/>
      <c r="BPE707" s="121"/>
      <c r="BPF707" s="121"/>
      <c r="BPG707" s="121"/>
      <c r="BPH707" s="121"/>
      <c r="BPI707" s="121"/>
      <c r="BPJ707" s="121"/>
      <c r="BPK707" s="121"/>
      <c r="BPL707" s="121"/>
      <c r="BPM707" s="121"/>
      <c r="BPN707" s="121"/>
      <c r="BPO707" s="121"/>
      <c r="BPP707" s="121"/>
      <c r="BPQ707" s="121"/>
      <c r="BPR707" s="121"/>
      <c r="BPS707" s="121"/>
      <c r="BPT707" s="121"/>
      <c r="BPU707" s="121"/>
      <c r="BPV707" s="121"/>
      <c r="BPW707" s="121"/>
      <c r="BPX707" s="121"/>
      <c r="BPY707" s="121"/>
      <c r="BPZ707" s="121"/>
      <c r="BQA707" s="121"/>
      <c r="BQB707" s="121"/>
      <c r="BQC707" s="121"/>
      <c r="BQD707" s="121"/>
      <c r="BQE707" s="121"/>
      <c r="BQF707" s="121"/>
      <c r="BQG707" s="121"/>
      <c r="BQH707" s="121"/>
      <c r="BQI707" s="121"/>
      <c r="BQJ707" s="121"/>
      <c r="BQK707" s="121"/>
      <c r="BQL707" s="121"/>
      <c r="BQM707" s="121"/>
      <c r="BQN707" s="121"/>
      <c r="BQO707" s="121"/>
      <c r="BQP707" s="121"/>
      <c r="BQQ707" s="121"/>
      <c r="BQR707" s="121"/>
      <c r="BQS707" s="121"/>
      <c r="BQT707" s="121"/>
      <c r="BQU707" s="121"/>
      <c r="BQV707" s="121"/>
      <c r="BQW707" s="121"/>
      <c r="BQX707" s="121"/>
      <c r="BQY707" s="121"/>
      <c r="BQZ707" s="121"/>
      <c r="BRA707" s="121"/>
      <c r="BRB707" s="121"/>
      <c r="BRC707" s="121"/>
      <c r="BRD707" s="121"/>
      <c r="BRE707" s="121"/>
      <c r="BRF707" s="121"/>
      <c r="BRG707" s="121"/>
      <c r="BRH707" s="121"/>
      <c r="BRI707" s="121"/>
      <c r="BRJ707" s="121"/>
      <c r="BRK707" s="121"/>
      <c r="BRL707" s="121"/>
      <c r="BRM707" s="121"/>
      <c r="BRN707" s="121"/>
      <c r="BRO707" s="121"/>
      <c r="BRP707" s="121"/>
      <c r="BRQ707" s="121"/>
      <c r="BRR707" s="121"/>
      <c r="BRS707" s="121"/>
      <c r="BRT707" s="121"/>
      <c r="BRU707" s="121"/>
      <c r="BRV707" s="121"/>
      <c r="BRW707" s="121"/>
      <c r="BRX707" s="121"/>
      <c r="BRY707" s="121"/>
      <c r="BRZ707" s="121"/>
      <c r="BSA707" s="121"/>
      <c r="BSB707" s="121"/>
      <c r="BSC707" s="121"/>
      <c r="BSD707" s="121"/>
      <c r="BSE707" s="121"/>
      <c r="BSF707" s="121"/>
      <c r="BSG707" s="121"/>
      <c r="BSH707" s="121"/>
      <c r="BSI707" s="121"/>
      <c r="BSJ707" s="121"/>
      <c r="BSK707" s="121"/>
      <c r="BSL707" s="121"/>
      <c r="BSM707" s="121"/>
      <c r="BSN707" s="121"/>
      <c r="BSO707" s="121"/>
      <c r="BSP707" s="121"/>
      <c r="BSQ707" s="121"/>
      <c r="BSR707" s="121"/>
      <c r="BSS707" s="121"/>
      <c r="BST707" s="121"/>
      <c r="BSU707" s="121"/>
      <c r="BSV707" s="121"/>
      <c r="BSW707" s="121"/>
      <c r="BSX707" s="121"/>
      <c r="BSY707" s="121"/>
      <c r="BSZ707" s="121"/>
      <c r="BTA707" s="121"/>
      <c r="BTB707" s="121"/>
      <c r="BTC707" s="121"/>
      <c r="BTD707" s="121"/>
      <c r="BTE707" s="121"/>
      <c r="BTF707" s="121"/>
      <c r="BTG707" s="121"/>
      <c r="BTH707" s="121"/>
      <c r="BTI707" s="121"/>
      <c r="BTJ707" s="121"/>
      <c r="BTK707" s="121"/>
      <c r="BTL707" s="121"/>
      <c r="BTM707" s="121"/>
      <c r="BTN707" s="121"/>
      <c r="BTO707" s="121"/>
      <c r="BTP707" s="121"/>
      <c r="BTQ707" s="121"/>
      <c r="BTR707" s="121"/>
      <c r="BTS707" s="121"/>
      <c r="BTT707" s="121"/>
      <c r="BTU707" s="121"/>
      <c r="BTV707" s="121"/>
      <c r="BTW707" s="121"/>
      <c r="BTX707" s="121"/>
      <c r="BTY707" s="121"/>
      <c r="BTZ707" s="121"/>
      <c r="BUA707" s="121"/>
      <c r="BUB707" s="121"/>
      <c r="BUC707" s="121"/>
      <c r="BUD707" s="121"/>
      <c r="BUE707" s="121"/>
      <c r="BUF707" s="121"/>
      <c r="BUG707" s="121"/>
      <c r="BUH707" s="121"/>
      <c r="BUI707" s="121"/>
      <c r="BUJ707" s="121"/>
      <c r="BUK707" s="121"/>
      <c r="BUL707" s="121"/>
      <c r="BUM707" s="121"/>
      <c r="BUN707" s="121"/>
      <c r="BUO707" s="121"/>
      <c r="BUP707" s="121"/>
      <c r="BUQ707" s="121"/>
      <c r="BUR707" s="121"/>
      <c r="BUS707" s="121"/>
      <c r="BUT707" s="121"/>
      <c r="BUU707" s="121"/>
      <c r="BUV707" s="121"/>
      <c r="BUW707" s="121"/>
      <c r="BUX707" s="121"/>
      <c r="BUY707" s="121"/>
      <c r="BUZ707" s="121"/>
      <c r="BVA707" s="121"/>
      <c r="BVB707" s="121"/>
      <c r="BVC707" s="121"/>
      <c r="BVD707" s="121"/>
      <c r="BVE707" s="121"/>
      <c r="BVF707" s="121"/>
      <c r="BVG707" s="121"/>
      <c r="BVH707" s="121"/>
      <c r="BVI707" s="121"/>
      <c r="BVJ707" s="121"/>
      <c r="BVK707" s="121"/>
      <c r="BVL707" s="121"/>
      <c r="BVM707" s="121"/>
      <c r="BVN707" s="121"/>
      <c r="BVO707" s="121"/>
      <c r="BVP707" s="121"/>
      <c r="BVQ707" s="121"/>
      <c r="BVR707" s="121"/>
      <c r="BVS707" s="121"/>
      <c r="BVT707" s="121"/>
      <c r="BVU707" s="121"/>
      <c r="BVV707" s="121"/>
      <c r="BVW707" s="121"/>
      <c r="BVX707" s="121"/>
      <c r="BVY707" s="121"/>
      <c r="BVZ707" s="121"/>
      <c r="BWA707" s="121"/>
      <c r="BWB707" s="121"/>
      <c r="BWC707" s="121"/>
      <c r="BWD707" s="121"/>
      <c r="BWE707" s="121"/>
      <c r="BWF707" s="121"/>
      <c r="BWG707" s="121"/>
      <c r="BWH707" s="121"/>
      <c r="BWI707" s="121"/>
      <c r="BWJ707" s="121"/>
      <c r="BWK707" s="121"/>
      <c r="BWL707" s="121"/>
      <c r="BWM707" s="121"/>
      <c r="BWN707" s="121"/>
      <c r="BWO707" s="121"/>
      <c r="BWP707" s="121"/>
      <c r="BWQ707" s="121"/>
      <c r="BWR707" s="121"/>
      <c r="BWS707" s="121"/>
      <c r="BWT707" s="121"/>
      <c r="BWU707" s="121"/>
      <c r="BWV707" s="121"/>
      <c r="BWW707" s="121"/>
      <c r="BWX707" s="121"/>
      <c r="BWY707" s="121"/>
      <c r="BWZ707" s="121"/>
      <c r="BXA707" s="121"/>
      <c r="BXB707" s="121"/>
      <c r="BXC707" s="121"/>
      <c r="BXD707" s="121"/>
      <c r="BXE707" s="121"/>
      <c r="BXF707" s="121"/>
      <c r="BXG707" s="121"/>
      <c r="BXH707" s="121"/>
      <c r="BXI707" s="121"/>
      <c r="BXJ707" s="121"/>
      <c r="BXK707" s="121"/>
      <c r="BXL707" s="121"/>
      <c r="BXM707" s="121"/>
      <c r="BXN707" s="121"/>
      <c r="BXO707" s="121"/>
      <c r="BXP707" s="121"/>
      <c r="BXQ707" s="121"/>
      <c r="BXR707" s="121"/>
      <c r="BXS707" s="121"/>
      <c r="BXT707" s="121"/>
      <c r="BXU707" s="121"/>
      <c r="BXV707" s="121"/>
      <c r="BXW707" s="121"/>
      <c r="BXX707" s="121"/>
      <c r="BXY707" s="121"/>
      <c r="BXZ707" s="121"/>
      <c r="BYA707" s="121"/>
      <c r="BYB707" s="121"/>
      <c r="BYC707" s="121"/>
      <c r="BYD707" s="121"/>
      <c r="BYE707" s="121"/>
      <c r="BYF707" s="121"/>
      <c r="BYG707" s="121"/>
      <c r="BYH707" s="121"/>
      <c r="BYI707" s="121"/>
      <c r="BYJ707" s="121"/>
      <c r="BYK707" s="121"/>
      <c r="BYL707" s="121"/>
      <c r="BYM707" s="121"/>
      <c r="BYN707" s="121"/>
      <c r="BYO707" s="121"/>
      <c r="BYP707" s="121"/>
      <c r="BYQ707" s="121"/>
      <c r="BYR707" s="121"/>
      <c r="BYS707" s="121"/>
      <c r="BYT707" s="121"/>
      <c r="BYU707" s="121"/>
      <c r="BYV707" s="121"/>
      <c r="BYW707" s="121"/>
      <c r="BYX707" s="121"/>
      <c r="BYY707" s="121"/>
      <c r="BYZ707" s="121"/>
      <c r="BZA707" s="121"/>
      <c r="BZB707" s="121"/>
      <c r="BZC707" s="121"/>
      <c r="BZD707" s="121"/>
      <c r="BZE707" s="121"/>
      <c r="BZF707" s="121"/>
      <c r="BZG707" s="121"/>
      <c r="BZH707" s="121"/>
      <c r="BZI707" s="121"/>
      <c r="BZJ707" s="121"/>
      <c r="BZK707" s="121"/>
      <c r="BZL707" s="121"/>
      <c r="BZM707" s="121"/>
      <c r="BZN707" s="121"/>
      <c r="BZO707" s="121"/>
      <c r="BZP707" s="121"/>
      <c r="BZQ707" s="121"/>
      <c r="BZR707" s="121"/>
      <c r="BZS707" s="121"/>
      <c r="BZT707" s="121"/>
      <c r="BZU707" s="121"/>
      <c r="BZV707" s="121"/>
      <c r="BZW707" s="121"/>
      <c r="BZX707" s="121"/>
      <c r="BZY707" s="121"/>
      <c r="BZZ707" s="121"/>
      <c r="CAA707" s="121"/>
      <c r="CAB707" s="121"/>
      <c r="CAC707" s="121"/>
      <c r="CAD707" s="121"/>
      <c r="CAE707" s="121"/>
      <c r="CAF707" s="121"/>
      <c r="CAG707" s="121"/>
      <c r="CAH707" s="121"/>
      <c r="CAI707" s="121"/>
      <c r="CAJ707" s="121"/>
      <c r="CAK707" s="121"/>
      <c r="CAL707" s="121"/>
      <c r="CAM707" s="121"/>
      <c r="CAN707" s="121"/>
      <c r="CAO707" s="121"/>
      <c r="CAP707" s="121"/>
      <c r="CAQ707" s="121"/>
      <c r="CAR707" s="121"/>
      <c r="CAS707" s="121"/>
      <c r="CAT707" s="121"/>
      <c r="CAU707" s="121"/>
      <c r="CAV707" s="121"/>
      <c r="CAW707" s="121"/>
      <c r="CAX707" s="121"/>
      <c r="CAY707" s="121"/>
      <c r="CAZ707" s="121"/>
      <c r="CBA707" s="121"/>
      <c r="CBB707" s="121"/>
      <c r="CBC707" s="121"/>
      <c r="CBD707" s="121"/>
      <c r="CBE707" s="121"/>
      <c r="CBF707" s="121"/>
      <c r="CBG707" s="121"/>
      <c r="CBH707" s="121"/>
      <c r="CBI707" s="121"/>
      <c r="CBJ707" s="121"/>
      <c r="CBK707" s="121"/>
      <c r="CBL707" s="121"/>
      <c r="CBM707" s="121"/>
      <c r="CBN707" s="121"/>
      <c r="CBO707" s="121"/>
      <c r="CBP707" s="121"/>
      <c r="CBQ707" s="121"/>
      <c r="CBR707" s="121"/>
      <c r="CBS707" s="121"/>
      <c r="CBT707" s="121"/>
      <c r="CBU707" s="121"/>
      <c r="CBV707" s="121"/>
      <c r="CBW707" s="121"/>
      <c r="CBX707" s="121"/>
      <c r="CBY707" s="121"/>
      <c r="CBZ707" s="121"/>
      <c r="CCA707" s="121"/>
      <c r="CCB707" s="121"/>
      <c r="CCC707" s="121"/>
      <c r="CCD707" s="121"/>
      <c r="CCE707" s="121"/>
      <c r="CCF707" s="121"/>
      <c r="CCG707" s="121"/>
      <c r="CCH707" s="121"/>
      <c r="CCI707" s="121"/>
      <c r="CCJ707" s="121"/>
      <c r="CCK707" s="121"/>
      <c r="CCL707" s="121"/>
      <c r="CCM707" s="121"/>
      <c r="CCN707" s="121"/>
      <c r="CCO707" s="121"/>
      <c r="CCP707" s="121"/>
      <c r="CCQ707" s="121"/>
      <c r="CCR707" s="121"/>
      <c r="CCS707" s="121"/>
      <c r="CCT707" s="121"/>
      <c r="CCU707" s="121"/>
      <c r="CCV707" s="121"/>
      <c r="CCW707" s="121"/>
      <c r="CCX707" s="121"/>
      <c r="CCY707" s="121"/>
      <c r="CCZ707" s="121"/>
      <c r="CDA707" s="121"/>
      <c r="CDB707" s="121"/>
      <c r="CDC707" s="121"/>
      <c r="CDD707" s="121"/>
      <c r="CDE707" s="121"/>
      <c r="CDF707" s="121"/>
      <c r="CDG707" s="121"/>
      <c r="CDH707" s="121"/>
      <c r="CDI707" s="121"/>
      <c r="CDJ707" s="121"/>
      <c r="CDK707" s="121"/>
      <c r="CDL707" s="121"/>
      <c r="CDM707" s="121"/>
      <c r="CDN707" s="121"/>
      <c r="CDO707" s="121"/>
      <c r="CDP707" s="121"/>
      <c r="CDQ707" s="121"/>
      <c r="CDR707" s="121"/>
      <c r="CDS707" s="121"/>
      <c r="CDT707" s="121"/>
      <c r="CDU707" s="121"/>
      <c r="CDV707" s="121"/>
      <c r="CDW707" s="121"/>
      <c r="CDX707" s="121"/>
      <c r="CDY707" s="121"/>
      <c r="CDZ707" s="121"/>
      <c r="CEA707" s="121"/>
      <c r="CEB707" s="121"/>
      <c r="CEC707" s="121"/>
      <c r="CED707" s="121"/>
      <c r="CEE707" s="121"/>
      <c r="CEF707" s="121"/>
      <c r="CEG707" s="121"/>
      <c r="CEH707" s="121"/>
      <c r="CEI707" s="121"/>
      <c r="CEJ707" s="121"/>
      <c r="CEK707" s="121"/>
      <c r="CEL707" s="121"/>
      <c r="CEM707" s="121"/>
      <c r="CEN707" s="121"/>
      <c r="CEO707" s="121"/>
      <c r="CEP707" s="121"/>
      <c r="CEQ707" s="121"/>
      <c r="CER707" s="121"/>
      <c r="CES707" s="121"/>
      <c r="CET707" s="121"/>
      <c r="CEU707" s="121"/>
      <c r="CEV707" s="121"/>
      <c r="CEW707" s="121"/>
      <c r="CEX707" s="121"/>
      <c r="CEY707" s="121"/>
      <c r="CEZ707" s="121"/>
      <c r="CFA707" s="121"/>
      <c r="CFB707" s="121"/>
      <c r="CFC707" s="121"/>
      <c r="CFD707" s="121"/>
      <c r="CFE707" s="121"/>
      <c r="CFF707" s="121"/>
      <c r="CFG707" s="121"/>
      <c r="CFH707" s="121"/>
      <c r="CFI707" s="121"/>
      <c r="CFJ707" s="121"/>
      <c r="CFK707" s="121"/>
      <c r="CFL707" s="121"/>
      <c r="CFM707" s="121"/>
      <c r="CFN707" s="121"/>
      <c r="CFO707" s="121"/>
      <c r="CFP707" s="121"/>
      <c r="CFQ707" s="121"/>
      <c r="CFR707" s="121"/>
      <c r="CFS707" s="121"/>
      <c r="CFT707" s="121"/>
      <c r="CFU707" s="121"/>
      <c r="CFV707" s="121"/>
      <c r="CFW707" s="121"/>
      <c r="CFX707" s="121"/>
      <c r="CFY707" s="121"/>
      <c r="CFZ707" s="121"/>
      <c r="CGA707" s="121"/>
      <c r="CGB707" s="121"/>
      <c r="CGC707" s="121"/>
      <c r="CGD707" s="121"/>
      <c r="CGE707" s="121"/>
      <c r="CGF707" s="121"/>
      <c r="CGG707" s="121"/>
      <c r="CGH707" s="121"/>
      <c r="CGI707" s="121"/>
      <c r="CGJ707" s="121"/>
      <c r="CGK707" s="121"/>
      <c r="CGL707" s="121"/>
      <c r="CGM707" s="121"/>
      <c r="CGN707" s="121"/>
      <c r="CGO707" s="121"/>
      <c r="CGP707" s="121"/>
      <c r="CGQ707" s="121"/>
      <c r="CGR707" s="121"/>
      <c r="CGS707" s="121"/>
      <c r="CGT707" s="121"/>
      <c r="CGU707" s="121"/>
      <c r="CGV707" s="121"/>
      <c r="CGW707" s="121"/>
      <c r="CGX707" s="121"/>
      <c r="CGY707" s="121"/>
      <c r="CGZ707" s="121"/>
      <c r="CHA707" s="121"/>
      <c r="CHB707" s="121"/>
      <c r="CHC707" s="121"/>
      <c r="CHD707" s="121"/>
      <c r="CHE707" s="121"/>
      <c r="CHF707" s="121"/>
      <c r="CHG707" s="121"/>
      <c r="CHH707" s="121"/>
      <c r="CHI707" s="121"/>
      <c r="CHJ707" s="121"/>
      <c r="CHK707" s="121"/>
      <c r="CHL707" s="121"/>
      <c r="CHM707" s="121"/>
      <c r="CHN707" s="121"/>
      <c r="CHO707" s="121"/>
      <c r="CHP707" s="121"/>
      <c r="CHQ707" s="121"/>
      <c r="CHR707" s="121"/>
      <c r="CHS707" s="121"/>
      <c r="CHT707" s="121"/>
      <c r="CHU707" s="121"/>
      <c r="CHV707" s="121"/>
      <c r="CHW707" s="121"/>
      <c r="CHX707" s="121"/>
      <c r="CHY707" s="121"/>
      <c r="CHZ707" s="121"/>
      <c r="CIA707" s="121"/>
      <c r="CIB707" s="121"/>
      <c r="CIC707" s="121"/>
      <c r="CID707" s="121"/>
      <c r="CIE707" s="121"/>
      <c r="CIF707" s="121"/>
      <c r="CIG707" s="121"/>
      <c r="CIH707" s="121"/>
      <c r="CII707" s="121"/>
      <c r="CIJ707" s="121"/>
      <c r="CIK707" s="121"/>
      <c r="CIL707" s="121"/>
      <c r="CIM707" s="121"/>
      <c r="CIN707" s="121"/>
      <c r="CIO707" s="121"/>
      <c r="CIP707" s="121"/>
      <c r="CIQ707" s="121"/>
      <c r="CIR707" s="121"/>
      <c r="CIS707" s="121"/>
      <c r="CIT707" s="121"/>
      <c r="CIU707" s="121"/>
      <c r="CIV707" s="121"/>
      <c r="CIW707" s="121"/>
      <c r="CIX707" s="121"/>
      <c r="CIY707" s="121"/>
      <c r="CIZ707" s="121"/>
      <c r="CJA707" s="121"/>
      <c r="CJB707" s="121"/>
      <c r="CJC707" s="121"/>
      <c r="CJD707" s="121"/>
      <c r="CJE707" s="121"/>
      <c r="CJF707" s="121"/>
      <c r="CJG707" s="121"/>
      <c r="CJH707" s="121"/>
      <c r="CJI707" s="121"/>
      <c r="CJJ707" s="121"/>
      <c r="CJK707" s="121"/>
      <c r="CJL707" s="121"/>
      <c r="CJM707" s="121"/>
      <c r="CJN707" s="121"/>
      <c r="CJO707" s="121"/>
      <c r="CJP707" s="121"/>
      <c r="CJQ707" s="121"/>
      <c r="CJR707" s="121"/>
      <c r="CJS707" s="121"/>
      <c r="CJT707" s="121"/>
      <c r="CJU707" s="121"/>
      <c r="CJV707" s="121"/>
      <c r="CJW707" s="121"/>
      <c r="CJX707" s="121"/>
      <c r="CJY707" s="121"/>
      <c r="CJZ707" s="121"/>
      <c r="CKA707" s="121"/>
      <c r="CKB707" s="121"/>
      <c r="CKC707" s="121"/>
      <c r="CKD707" s="121"/>
      <c r="CKE707" s="121"/>
      <c r="CKF707" s="121"/>
      <c r="CKG707" s="121"/>
      <c r="CKH707" s="121"/>
      <c r="CKI707" s="121"/>
      <c r="CKJ707" s="121"/>
      <c r="CKK707" s="121"/>
      <c r="CKL707" s="121"/>
      <c r="CKM707" s="121"/>
      <c r="CKN707" s="121"/>
      <c r="CKO707" s="121"/>
      <c r="CKP707" s="121"/>
      <c r="CKQ707" s="121"/>
      <c r="CKR707" s="121"/>
      <c r="CKS707" s="121"/>
      <c r="CKT707" s="121"/>
      <c r="CKU707" s="121"/>
      <c r="CKV707" s="121"/>
      <c r="CKW707" s="121"/>
      <c r="CKX707" s="121"/>
      <c r="CKY707" s="121"/>
      <c r="CKZ707" s="121"/>
      <c r="CLA707" s="121"/>
      <c r="CLB707" s="121"/>
      <c r="CLC707" s="121"/>
      <c r="CLD707" s="121"/>
      <c r="CLE707" s="121"/>
      <c r="CLF707" s="121"/>
      <c r="CLG707" s="121"/>
      <c r="CLH707" s="121"/>
      <c r="CLI707" s="121"/>
      <c r="CLJ707" s="121"/>
      <c r="CLK707" s="121"/>
      <c r="CLL707" s="121"/>
      <c r="CLM707" s="121"/>
      <c r="CLN707" s="121"/>
      <c r="CLO707" s="121"/>
      <c r="CLP707" s="121"/>
      <c r="CLQ707" s="121"/>
      <c r="CLR707" s="121"/>
      <c r="CLS707" s="121"/>
      <c r="CLT707" s="121"/>
      <c r="CLU707" s="121"/>
      <c r="CLV707" s="121"/>
      <c r="CLW707" s="121"/>
      <c r="CLX707" s="121"/>
      <c r="CLY707" s="121"/>
      <c r="CLZ707" s="121"/>
      <c r="CMA707" s="121"/>
      <c r="CMB707" s="121"/>
      <c r="CMC707" s="121"/>
      <c r="CMD707" s="121"/>
      <c r="CME707" s="121"/>
      <c r="CMF707" s="121"/>
      <c r="CMG707" s="121"/>
      <c r="CMH707" s="121"/>
      <c r="CMI707" s="121"/>
      <c r="CMJ707" s="121"/>
      <c r="CMK707" s="121"/>
      <c r="CML707" s="121"/>
      <c r="CMM707" s="121"/>
      <c r="CMN707" s="121"/>
      <c r="CMO707" s="121"/>
      <c r="CMP707" s="121"/>
      <c r="CMQ707" s="121"/>
      <c r="CMR707" s="121"/>
      <c r="CMS707" s="121"/>
      <c r="CMT707" s="121"/>
      <c r="CMU707" s="121"/>
      <c r="CMV707" s="121"/>
      <c r="CMW707" s="121"/>
      <c r="CMX707" s="121"/>
      <c r="CMY707" s="121"/>
      <c r="CMZ707" s="121"/>
      <c r="CNA707" s="121"/>
      <c r="CNB707" s="121"/>
      <c r="CNC707" s="121"/>
      <c r="CND707" s="121"/>
      <c r="CNE707" s="121"/>
      <c r="CNF707" s="121"/>
      <c r="CNG707" s="121"/>
      <c r="CNH707" s="121"/>
      <c r="CNI707" s="121"/>
      <c r="CNJ707" s="121"/>
      <c r="CNK707" s="121"/>
      <c r="CNL707" s="121"/>
      <c r="CNM707" s="121"/>
      <c r="CNN707" s="121"/>
      <c r="CNO707" s="121"/>
      <c r="CNP707" s="121"/>
      <c r="CNQ707" s="121"/>
      <c r="CNR707" s="121"/>
      <c r="CNS707" s="121"/>
      <c r="CNT707" s="121"/>
      <c r="CNU707" s="121"/>
      <c r="CNV707" s="121"/>
      <c r="CNW707" s="121"/>
      <c r="CNX707" s="121"/>
      <c r="CNY707" s="121"/>
      <c r="CNZ707" s="121"/>
      <c r="COA707" s="121"/>
      <c r="COB707" s="121"/>
      <c r="COC707" s="121"/>
      <c r="COD707" s="121"/>
      <c r="COE707" s="121"/>
      <c r="COF707" s="121"/>
      <c r="COG707" s="121"/>
      <c r="COH707" s="121"/>
      <c r="COI707" s="121"/>
      <c r="COJ707" s="121"/>
      <c r="COK707" s="121"/>
      <c r="COL707" s="121"/>
      <c r="COM707" s="121"/>
      <c r="CON707" s="121"/>
      <c r="COO707" s="121"/>
      <c r="COP707" s="121"/>
      <c r="COQ707" s="121"/>
      <c r="COR707" s="121"/>
      <c r="COS707" s="121"/>
      <c r="COT707" s="121"/>
      <c r="COU707" s="121"/>
      <c r="COV707" s="121"/>
      <c r="COW707" s="121"/>
      <c r="COX707" s="121"/>
      <c r="COY707" s="121"/>
      <c r="COZ707" s="121"/>
      <c r="CPA707" s="121"/>
      <c r="CPB707" s="121"/>
      <c r="CPC707" s="121"/>
      <c r="CPD707" s="121"/>
      <c r="CPE707" s="121"/>
      <c r="CPF707" s="121"/>
      <c r="CPG707" s="121"/>
      <c r="CPH707" s="121"/>
      <c r="CPI707" s="121"/>
      <c r="CPJ707" s="121"/>
      <c r="CPK707" s="121"/>
      <c r="CPL707" s="121"/>
      <c r="CPM707" s="121"/>
      <c r="CPN707" s="121"/>
      <c r="CPO707" s="121"/>
      <c r="CPP707" s="121"/>
      <c r="CPQ707" s="121"/>
      <c r="CPR707" s="121"/>
      <c r="CPS707" s="121"/>
      <c r="CPT707" s="121"/>
      <c r="CPU707" s="121"/>
      <c r="CPV707" s="121"/>
      <c r="CPW707" s="121"/>
      <c r="CPX707" s="121"/>
      <c r="CPY707" s="121"/>
      <c r="CPZ707" s="121"/>
      <c r="CQA707" s="121"/>
      <c r="CQB707" s="121"/>
      <c r="CQC707" s="121"/>
      <c r="CQD707" s="121"/>
      <c r="CQE707" s="121"/>
      <c r="CQF707" s="121"/>
      <c r="CQG707" s="121"/>
      <c r="CQH707" s="121"/>
      <c r="CQI707" s="121"/>
      <c r="CQJ707" s="121"/>
      <c r="CQK707" s="121"/>
      <c r="CQL707" s="121"/>
      <c r="CQM707" s="121"/>
      <c r="CQN707" s="121"/>
      <c r="CQO707" s="121"/>
      <c r="CQP707" s="121"/>
      <c r="CQQ707" s="121"/>
      <c r="CQR707" s="121"/>
      <c r="CQS707" s="121"/>
      <c r="CQT707" s="121"/>
      <c r="CQU707" s="121"/>
      <c r="CQV707" s="121"/>
      <c r="CQW707" s="121"/>
      <c r="CQX707" s="121"/>
      <c r="CQY707" s="121"/>
      <c r="CQZ707" s="121"/>
      <c r="CRA707" s="121"/>
      <c r="CRB707" s="121"/>
      <c r="CRC707" s="121"/>
      <c r="CRD707" s="121"/>
      <c r="CRE707" s="121"/>
      <c r="CRF707" s="121"/>
      <c r="CRG707" s="121"/>
      <c r="CRH707" s="121"/>
      <c r="CRI707" s="121"/>
      <c r="CRJ707" s="121"/>
      <c r="CRK707" s="121"/>
      <c r="CRL707" s="121"/>
      <c r="CRM707" s="121"/>
      <c r="CRN707" s="121"/>
      <c r="CRO707" s="121"/>
      <c r="CRP707" s="121"/>
      <c r="CRQ707" s="121"/>
      <c r="CRR707" s="121"/>
      <c r="CRS707" s="121"/>
      <c r="CRT707" s="121"/>
      <c r="CRU707" s="121"/>
      <c r="CRV707" s="121"/>
      <c r="CRW707" s="121"/>
      <c r="CRX707" s="121"/>
      <c r="CRY707" s="121"/>
      <c r="CRZ707" s="121"/>
      <c r="CSA707" s="121"/>
      <c r="CSB707" s="121"/>
      <c r="CSC707" s="121"/>
      <c r="CSD707" s="121"/>
      <c r="CSE707" s="121"/>
      <c r="CSF707" s="121"/>
      <c r="CSG707" s="121"/>
      <c r="CSH707" s="121"/>
      <c r="CSI707" s="121"/>
      <c r="CSJ707" s="121"/>
      <c r="CSK707" s="121"/>
      <c r="CSL707" s="121"/>
      <c r="CSM707" s="121"/>
      <c r="CSN707" s="121"/>
      <c r="CSO707" s="121"/>
      <c r="CSP707" s="121"/>
      <c r="CSQ707" s="121"/>
      <c r="CSR707" s="121"/>
      <c r="CSS707" s="121"/>
      <c r="CST707" s="121"/>
      <c r="CSU707" s="121"/>
      <c r="CSV707" s="121"/>
      <c r="CSW707" s="121"/>
      <c r="CSX707" s="121"/>
      <c r="CSY707" s="121"/>
      <c r="CSZ707" s="121"/>
      <c r="CTA707" s="121"/>
      <c r="CTB707" s="121"/>
      <c r="CTC707" s="121"/>
      <c r="CTD707" s="121"/>
      <c r="CTE707" s="121"/>
      <c r="CTF707" s="121"/>
      <c r="CTG707" s="121"/>
      <c r="CTH707" s="121"/>
      <c r="CTI707" s="121"/>
      <c r="CTJ707" s="121"/>
      <c r="CTK707" s="121"/>
      <c r="CTL707" s="121"/>
      <c r="CTM707" s="121"/>
      <c r="CTN707" s="121"/>
      <c r="CTO707" s="121"/>
      <c r="CTP707" s="121"/>
      <c r="CTQ707" s="121"/>
      <c r="CTR707" s="121"/>
      <c r="CTS707" s="121"/>
      <c r="CTT707" s="121"/>
      <c r="CTU707" s="121"/>
      <c r="CTV707" s="121"/>
      <c r="CTW707" s="121"/>
      <c r="CTX707" s="121"/>
      <c r="CTY707" s="121"/>
      <c r="CTZ707" s="121"/>
      <c r="CUA707" s="121"/>
      <c r="CUB707" s="121"/>
      <c r="CUC707" s="121"/>
      <c r="CUD707" s="121"/>
      <c r="CUE707" s="121"/>
      <c r="CUF707" s="121"/>
      <c r="CUG707" s="121"/>
      <c r="CUH707" s="121"/>
      <c r="CUI707" s="121"/>
      <c r="CUJ707" s="121"/>
      <c r="CUK707" s="121"/>
      <c r="CUL707" s="121"/>
      <c r="CUM707" s="121"/>
      <c r="CUN707" s="121"/>
      <c r="CUO707" s="121"/>
      <c r="CUP707" s="121"/>
      <c r="CUQ707" s="121"/>
      <c r="CUR707" s="121"/>
      <c r="CUS707" s="121"/>
      <c r="CUT707" s="121"/>
      <c r="CUU707" s="121"/>
      <c r="CUV707" s="121"/>
      <c r="CUW707" s="121"/>
      <c r="CUX707" s="121"/>
      <c r="CUY707" s="121"/>
      <c r="CUZ707" s="121"/>
      <c r="CVA707" s="121"/>
      <c r="CVB707" s="121"/>
      <c r="CVC707" s="121"/>
      <c r="CVD707" s="121"/>
      <c r="CVE707" s="121"/>
      <c r="CVF707" s="121"/>
      <c r="CVG707" s="121"/>
      <c r="CVH707" s="121"/>
      <c r="CVI707" s="121"/>
      <c r="CVJ707" s="121"/>
      <c r="CVK707" s="121"/>
      <c r="CVL707" s="121"/>
      <c r="CVM707" s="121"/>
      <c r="CVN707" s="121"/>
      <c r="CVO707" s="121"/>
      <c r="CVP707" s="121"/>
      <c r="CVQ707" s="121"/>
      <c r="CVR707" s="121"/>
      <c r="CVS707" s="121"/>
      <c r="CVT707" s="121"/>
      <c r="CVU707" s="121"/>
      <c r="CVV707" s="121"/>
      <c r="CVW707" s="121"/>
      <c r="CVX707" s="121"/>
      <c r="CVY707" s="121"/>
      <c r="CVZ707" s="121"/>
      <c r="CWA707" s="121"/>
      <c r="CWB707" s="121"/>
      <c r="CWC707" s="121"/>
      <c r="CWD707" s="121"/>
      <c r="CWE707" s="121"/>
      <c r="CWF707" s="121"/>
      <c r="CWG707" s="121"/>
      <c r="CWH707" s="121"/>
      <c r="CWI707" s="121"/>
      <c r="CWJ707" s="121"/>
      <c r="CWK707" s="121"/>
      <c r="CWL707" s="121"/>
      <c r="CWM707" s="121"/>
      <c r="CWN707" s="121"/>
      <c r="CWO707" s="121"/>
      <c r="CWP707" s="121"/>
      <c r="CWQ707" s="121"/>
      <c r="CWR707" s="121"/>
      <c r="CWS707" s="121"/>
      <c r="CWT707" s="121"/>
      <c r="CWU707" s="121"/>
      <c r="CWV707" s="121"/>
      <c r="CWW707" s="121"/>
      <c r="CWX707" s="121"/>
      <c r="CWY707" s="121"/>
      <c r="CWZ707" s="121"/>
      <c r="CXA707" s="121"/>
      <c r="CXB707" s="121"/>
      <c r="CXC707" s="121"/>
      <c r="CXD707" s="121"/>
      <c r="CXE707" s="121"/>
      <c r="CXF707" s="121"/>
      <c r="CXG707" s="121"/>
      <c r="CXH707" s="121"/>
      <c r="CXI707" s="121"/>
      <c r="CXJ707" s="121"/>
      <c r="CXK707" s="121"/>
      <c r="CXL707" s="121"/>
      <c r="CXM707" s="121"/>
      <c r="CXN707" s="121"/>
      <c r="CXO707" s="121"/>
      <c r="CXP707" s="121"/>
      <c r="CXQ707" s="121"/>
      <c r="CXR707" s="121"/>
      <c r="CXS707" s="121"/>
      <c r="CXT707" s="121"/>
      <c r="CXU707" s="121"/>
      <c r="CXV707" s="121"/>
      <c r="CXW707" s="121"/>
      <c r="CXX707" s="121"/>
      <c r="CXY707" s="121"/>
      <c r="CXZ707" s="121"/>
      <c r="CYA707" s="121"/>
      <c r="CYB707" s="121"/>
      <c r="CYC707" s="121"/>
      <c r="CYD707" s="121"/>
      <c r="CYE707" s="121"/>
      <c r="CYF707" s="121"/>
      <c r="CYG707" s="121"/>
      <c r="CYH707" s="121"/>
      <c r="CYI707" s="121"/>
      <c r="CYJ707" s="121"/>
      <c r="CYK707" s="121"/>
      <c r="CYL707" s="121"/>
      <c r="CYM707" s="121"/>
      <c r="CYN707" s="121"/>
      <c r="CYO707" s="121"/>
      <c r="CYP707" s="121"/>
      <c r="CYQ707" s="121"/>
      <c r="CYR707" s="121"/>
      <c r="CYS707" s="121"/>
      <c r="CYT707" s="121"/>
      <c r="CYU707" s="121"/>
      <c r="CYV707" s="121"/>
      <c r="CYW707" s="121"/>
      <c r="CYX707" s="121"/>
      <c r="CYY707" s="121"/>
      <c r="CYZ707" s="121"/>
      <c r="CZA707" s="121"/>
      <c r="CZB707" s="121"/>
      <c r="CZC707" s="121"/>
      <c r="CZD707" s="121"/>
      <c r="CZE707" s="121"/>
      <c r="CZF707" s="121"/>
      <c r="CZG707" s="121"/>
      <c r="CZH707" s="121"/>
      <c r="CZI707" s="121"/>
      <c r="CZJ707" s="121"/>
      <c r="CZK707" s="121"/>
      <c r="CZL707" s="121"/>
      <c r="CZM707" s="121"/>
      <c r="CZN707" s="121"/>
      <c r="CZO707" s="121"/>
      <c r="CZP707" s="121"/>
      <c r="CZQ707" s="121"/>
      <c r="CZR707" s="121"/>
      <c r="CZS707" s="121"/>
      <c r="CZT707" s="121"/>
      <c r="CZU707" s="121"/>
      <c r="CZV707" s="121"/>
      <c r="CZW707" s="121"/>
      <c r="CZX707" s="121"/>
      <c r="CZY707" s="121"/>
      <c r="CZZ707" s="121"/>
      <c r="DAA707" s="121"/>
      <c r="DAB707" s="121"/>
      <c r="DAC707" s="121"/>
      <c r="DAD707" s="121"/>
      <c r="DAE707" s="121"/>
      <c r="DAF707" s="121"/>
      <c r="DAG707" s="121"/>
      <c r="DAH707" s="121"/>
      <c r="DAI707" s="121"/>
      <c r="DAJ707" s="121"/>
      <c r="DAK707" s="121"/>
      <c r="DAL707" s="121"/>
      <c r="DAM707" s="121"/>
      <c r="DAN707" s="121"/>
      <c r="DAO707" s="121"/>
      <c r="DAP707" s="121"/>
      <c r="DAQ707" s="121"/>
      <c r="DAR707" s="121"/>
      <c r="DAS707" s="121"/>
      <c r="DAT707" s="121"/>
      <c r="DAU707" s="121"/>
      <c r="DAV707" s="121"/>
      <c r="DAW707" s="121"/>
      <c r="DAX707" s="121"/>
      <c r="DAY707" s="121"/>
      <c r="DAZ707" s="121"/>
      <c r="DBA707" s="121"/>
      <c r="DBB707" s="121"/>
      <c r="DBC707" s="121"/>
      <c r="DBD707" s="121"/>
      <c r="DBE707" s="121"/>
      <c r="DBF707" s="121"/>
      <c r="DBG707" s="121"/>
      <c r="DBH707" s="121"/>
      <c r="DBI707" s="121"/>
      <c r="DBJ707" s="121"/>
      <c r="DBK707" s="121"/>
      <c r="DBL707" s="121"/>
      <c r="DBM707" s="121"/>
      <c r="DBN707" s="121"/>
      <c r="DBO707" s="121"/>
      <c r="DBP707" s="121"/>
      <c r="DBQ707" s="121"/>
      <c r="DBR707" s="121"/>
      <c r="DBS707" s="121"/>
      <c r="DBT707" s="121"/>
      <c r="DBU707" s="121"/>
      <c r="DBV707" s="121"/>
      <c r="DBW707" s="121"/>
      <c r="DBX707" s="121"/>
      <c r="DBY707" s="121"/>
      <c r="DBZ707" s="121"/>
      <c r="DCA707" s="121"/>
      <c r="DCB707" s="121"/>
      <c r="DCC707" s="121"/>
      <c r="DCD707" s="121"/>
      <c r="DCE707" s="121"/>
      <c r="DCF707" s="121"/>
      <c r="DCG707" s="121"/>
      <c r="DCH707" s="121"/>
      <c r="DCI707" s="121"/>
      <c r="DCJ707" s="121"/>
      <c r="DCK707" s="121"/>
      <c r="DCL707" s="121"/>
      <c r="DCM707" s="121"/>
      <c r="DCN707" s="121"/>
      <c r="DCO707" s="121"/>
      <c r="DCP707" s="121"/>
      <c r="DCQ707" s="121"/>
      <c r="DCR707" s="121"/>
      <c r="DCS707" s="121"/>
      <c r="DCT707" s="121"/>
      <c r="DCU707" s="121"/>
      <c r="DCV707" s="121"/>
      <c r="DCW707" s="121"/>
      <c r="DCX707" s="121"/>
      <c r="DCY707" s="121"/>
      <c r="DCZ707" s="121"/>
      <c r="DDA707" s="121"/>
      <c r="DDB707" s="121"/>
      <c r="DDC707" s="121"/>
      <c r="DDD707" s="121"/>
      <c r="DDE707" s="121"/>
      <c r="DDF707" s="121"/>
      <c r="DDG707" s="121"/>
      <c r="DDH707" s="121"/>
      <c r="DDI707" s="121"/>
      <c r="DDJ707" s="121"/>
      <c r="DDK707" s="121"/>
      <c r="DDL707" s="121"/>
      <c r="DDM707" s="121"/>
      <c r="DDN707" s="121"/>
      <c r="DDO707" s="121"/>
      <c r="DDP707" s="121"/>
      <c r="DDQ707" s="121"/>
      <c r="DDR707" s="121"/>
      <c r="DDS707" s="121"/>
      <c r="DDT707" s="121"/>
      <c r="DDU707" s="121"/>
      <c r="DDV707" s="121"/>
      <c r="DDW707" s="121"/>
      <c r="DDX707" s="121"/>
      <c r="DDY707" s="121"/>
      <c r="DDZ707" s="121"/>
      <c r="DEA707" s="121"/>
      <c r="DEB707" s="121"/>
      <c r="DEC707" s="121"/>
      <c r="DED707" s="121"/>
      <c r="DEE707" s="121"/>
      <c r="DEF707" s="121"/>
      <c r="DEG707" s="121"/>
      <c r="DEH707" s="121"/>
      <c r="DEI707" s="121"/>
      <c r="DEJ707" s="121"/>
      <c r="DEK707" s="121"/>
      <c r="DEL707" s="121"/>
      <c r="DEM707" s="121"/>
      <c r="DEN707" s="121"/>
      <c r="DEO707" s="121"/>
      <c r="DEP707" s="121"/>
      <c r="DEQ707" s="121"/>
      <c r="DER707" s="121"/>
      <c r="DES707" s="121"/>
      <c r="DET707" s="121"/>
      <c r="DEU707" s="121"/>
      <c r="DEV707" s="121"/>
      <c r="DEW707" s="121"/>
      <c r="DEX707" s="121"/>
      <c r="DEY707" s="121"/>
      <c r="DEZ707" s="121"/>
      <c r="DFA707" s="121"/>
      <c r="DFB707" s="121"/>
      <c r="DFC707" s="121"/>
      <c r="DFD707" s="121"/>
      <c r="DFE707" s="121"/>
      <c r="DFF707" s="121"/>
      <c r="DFG707" s="121"/>
      <c r="DFH707" s="121"/>
      <c r="DFI707" s="121"/>
      <c r="DFJ707" s="121"/>
      <c r="DFK707" s="121"/>
      <c r="DFL707" s="121"/>
      <c r="DFM707" s="121"/>
      <c r="DFN707" s="121"/>
      <c r="DFO707" s="121"/>
      <c r="DFP707" s="121"/>
      <c r="DFQ707" s="121"/>
      <c r="DFR707" s="121"/>
      <c r="DFS707" s="121"/>
      <c r="DFT707" s="121"/>
      <c r="DFU707" s="121"/>
      <c r="DFV707" s="121"/>
      <c r="DFW707" s="121"/>
      <c r="DFX707" s="121"/>
      <c r="DFY707" s="121"/>
      <c r="DFZ707" s="121"/>
      <c r="DGA707" s="121"/>
      <c r="DGB707" s="121"/>
      <c r="DGC707" s="121"/>
      <c r="DGD707" s="121"/>
      <c r="DGE707" s="121"/>
      <c r="DGF707" s="121"/>
      <c r="DGG707" s="121"/>
      <c r="DGH707" s="121"/>
      <c r="DGI707" s="121"/>
      <c r="DGJ707" s="121"/>
      <c r="DGK707" s="121"/>
      <c r="DGL707" s="121"/>
      <c r="DGM707" s="121"/>
      <c r="DGN707" s="121"/>
      <c r="DGO707" s="121"/>
      <c r="DGP707" s="121"/>
      <c r="DGQ707" s="121"/>
      <c r="DGR707" s="121"/>
      <c r="DGS707" s="121"/>
      <c r="DGT707" s="121"/>
      <c r="DGU707" s="121"/>
      <c r="DGV707" s="121"/>
      <c r="DGW707" s="121"/>
      <c r="DGX707" s="121"/>
      <c r="DGY707" s="121"/>
      <c r="DGZ707" s="121"/>
      <c r="DHA707" s="121"/>
      <c r="DHB707" s="121"/>
      <c r="DHC707" s="121"/>
      <c r="DHD707" s="121"/>
      <c r="DHE707" s="121"/>
      <c r="DHF707" s="121"/>
      <c r="DHG707" s="121"/>
      <c r="DHH707" s="121"/>
      <c r="DHI707" s="121"/>
      <c r="DHJ707" s="121"/>
      <c r="DHK707" s="121"/>
      <c r="DHL707" s="121"/>
      <c r="DHM707" s="121"/>
      <c r="DHN707" s="121"/>
      <c r="DHO707" s="121"/>
      <c r="DHP707" s="121"/>
      <c r="DHQ707" s="121"/>
      <c r="DHR707" s="121"/>
      <c r="DHS707" s="121"/>
      <c r="DHT707" s="121"/>
      <c r="DHU707" s="121"/>
      <c r="DHV707" s="121"/>
      <c r="DHW707" s="121"/>
      <c r="DHX707" s="121"/>
      <c r="DHY707" s="121"/>
      <c r="DHZ707" s="121"/>
      <c r="DIA707" s="121"/>
      <c r="DIB707" s="121"/>
      <c r="DIC707" s="121"/>
      <c r="DID707" s="121"/>
      <c r="DIE707" s="121"/>
      <c r="DIF707" s="121"/>
      <c r="DIG707" s="121"/>
      <c r="DIH707" s="121"/>
      <c r="DII707" s="121"/>
      <c r="DIJ707" s="121"/>
      <c r="DIK707" s="121"/>
      <c r="DIL707" s="121"/>
      <c r="DIM707" s="121"/>
      <c r="DIN707" s="121"/>
      <c r="DIO707" s="121"/>
      <c r="DIP707" s="121"/>
      <c r="DIQ707" s="121"/>
      <c r="DIR707" s="121"/>
      <c r="DIS707" s="121"/>
      <c r="DIT707" s="121"/>
      <c r="DIU707" s="121"/>
      <c r="DIV707" s="121"/>
      <c r="DIW707" s="121"/>
      <c r="DIX707" s="121"/>
      <c r="DIY707" s="121"/>
      <c r="DIZ707" s="121"/>
      <c r="DJA707" s="121"/>
      <c r="DJB707" s="121"/>
      <c r="DJC707" s="121"/>
      <c r="DJD707" s="121"/>
      <c r="DJE707" s="121"/>
      <c r="DJF707" s="121"/>
      <c r="DJG707" s="121"/>
      <c r="DJH707" s="121"/>
      <c r="DJI707" s="121"/>
      <c r="DJJ707" s="121"/>
      <c r="DJK707" s="121"/>
      <c r="DJL707" s="121"/>
      <c r="DJM707" s="121"/>
      <c r="DJN707" s="121"/>
      <c r="DJO707" s="121"/>
      <c r="DJP707" s="121"/>
      <c r="DJQ707" s="121"/>
      <c r="DJR707" s="121"/>
      <c r="DJS707" s="121"/>
      <c r="DJT707" s="121"/>
      <c r="DJU707" s="121"/>
      <c r="DJV707" s="121"/>
      <c r="DJW707" s="121"/>
      <c r="DJX707" s="121"/>
      <c r="DJY707" s="121"/>
      <c r="DJZ707" s="121"/>
      <c r="DKA707" s="121"/>
      <c r="DKB707" s="121"/>
      <c r="DKC707" s="121"/>
      <c r="DKD707" s="121"/>
      <c r="DKE707" s="121"/>
      <c r="DKF707" s="121"/>
      <c r="DKG707" s="121"/>
      <c r="DKH707" s="121"/>
      <c r="DKI707" s="121"/>
      <c r="DKJ707" s="121"/>
      <c r="DKK707" s="121"/>
      <c r="DKL707" s="121"/>
      <c r="DKM707" s="121"/>
      <c r="DKN707" s="121"/>
      <c r="DKO707" s="121"/>
      <c r="DKP707" s="121"/>
      <c r="DKQ707" s="121"/>
      <c r="DKR707" s="121"/>
      <c r="DKS707" s="121"/>
      <c r="DKT707" s="121"/>
      <c r="DKU707" s="121"/>
      <c r="DKV707" s="121"/>
      <c r="DKW707" s="121"/>
      <c r="DKX707" s="121"/>
      <c r="DKY707" s="121"/>
      <c r="DKZ707" s="121"/>
      <c r="DLA707" s="121"/>
      <c r="DLB707" s="121"/>
      <c r="DLC707" s="121"/>
      <c r="DLD707" s="121"/>
      <c r="DLE707" s="121"/>
      <c r="DLF707" s="121"/>
      <c r="DLG707" s="121"/>
      <c r="DLH707" s="121"/>
      <c r="DLI707" s="121"/>
      <c r="DLJ707" s="121"/>
      <c r="DLK707" s="121"/>
      <c r="DLL707" s="121"/>
      <c r="DLM707" s="121"/>
      <c r="DLN707" s="121"/>
      <c r="DLO707" s="121"/>
      <c r="DLP707" s="121"/>
      <c r="DLQ707" s="121"/>
      <c r="DLR707" s="121"/>
      <c r="DLS707" s="121"/>
      <c r="DLT707" s="121"/>
      <c r="DLU707" s="121"/>
      <c r="DLV707" s="121"/>
      <c r="DLW707" s="121"/>
      <c r="DLX707" s="121"/>
      <c r="DLY707" s="121"/>
      <c r="DLZ707" s="121"/>
      <c r="DMA707" s="121"/>
      <c r="DMB707" s="121"/>
      <c r="DMC707" s="121"/>
      <c r="DMD707" s="121"/>
      <c r="DME707" s="121"/>
      <c r="DMF707" s="121"/>
      <c r="DMG707" s="121"/>
      <c r="DMH707" s="121"/>
      <c r="DMI707" s="121"/>
      <c r="DMJ707" s="121"/>
      <c r="DMK707" s="121"/>
      <c r="DML707" s="121"/>
      <c r="DMM707" s="121"/>
      <c r="DMN707" s="121"/>
      <c r="DMO707" s="121"/>
      <c r="DMP707" s="121"/>
      <c r="DMQ707" s="121"/>
      <c r="DMR707" s="121"/>
      <c r="DMS707" s="121"/>
      <c r="DMT707" s="121"/>
      <c r="DMU707" s="121"/>
      <c r="DMV707" s="121"/>
      <c r="DMW707" s="121"/>
      <c r="DMX707" s="121"/>
      <c r="DMY707" s="121"/>
      <c r="DMZ707" s="121"/>
      <c r="DNA707" s="121"/>
      <c r="DNB707" s="121"/>
      <c r="DNC707" s="121"/>
      <c r="DND707" s="121"/>
      <c r="DNE707" s="121"/>
      <c r="DNF707" s="121"/>
      <c r="DNG707" s="121"/>
      <c r="DNH707" s="121"/>
      <c r="DNI707" s="121"/>
      <c r="DNJ707" s="121"/>
      <c r="DNK707" s="121"/>
      <c r="DNL707" s="121"/>
      <c r="DNM707" s="121"/>
      <c r="DNN707" s="121"/>
      <c r="DNO707" s="121"/>
      <c r="DNP707" s="121"/>
      <c r="DNQ707" s="121"/>
      <c r="DNR707" s="121"/>
      <c r="DNS707" s="121"/>
      <c r="DNT707" s="121"/>
      <c r="DNU707" s="121"/>
      <c r="DNV707" s="121"/>
      <c r="DNW707" s="121"/>
      <c r="DNX707" s="121"/>
      <c r="DNY707" s="121"/>
      <c r="DNZ707" s="121"/>
      <c r="DOA707" s="121"/>
      <c r="DOB707" s="121"/>
      <c r="DOC707" s="121"/>
      <c r="DOD707" s="121"/>
      <c r="DOE707" s="121"/>
      <c r="DOF707" s="121"/>
      <c r="DOG707" s="121"/>
      <c r="DOH707" s="121"/>
      <c r="DOI707" s="121"/>
      <c r="DOJ707" s="121"/>
      <c r="DOK707" s="121"/>
      <c r="DOL707" s="121"/>
      <c r="DOM707" s="121"/>
      <c r="DON707" s="121"/>
      <c r="DOO707" s="121"/>
      <c r="DOP707" s="121"/>
      <c r="DOQ707" s="121"/>
      <c r="DOR707" s="121"/>
      <c r="DOS707" s="121"/>
      <c r="DOT707" s="121"/>
      <c r="DOU707" s="121"/>
      <c r="DOV707" s="121"/>
      <c r="DOW707" s="121"/>
      <c r="DOX707" s="121"/>
      <c r="DOY707" s="121"/>
      <c r="DOZ707" s="121"/>
      <c r="DPA707" s="121"/>
      <c r="DPB707" s="121"/>
      <c r="DPC707" s="121"/>
      <c r="DPD707" s="121"/>
      <c r="DPE707" s="121"/>
      <c r="DPF707" s="121"/>
      <c r="DPG707" s="121"/>
      <c r="DPH707" s="121"/>
      <c r="DPI707" s="121"/>
      <c r="DPJ707" s="121"/>
      <c r="DPK707" s="121"/>
      <c r="DPL707" s="121"/>
      <c r="DPM707" s="121"/>
      <c r="DPN707" s="121"/>
      <c r="DPO707" s="121"/>
      <c r="DPP707" s="121"/>
      <c r="DPQ707" s="121"/>
      <c r="DPR707" s="121"/>
      <c r="DPS707" s="121"/>
      <c r="DPT707" s="121"/>
      <c r="DPU707" s="121"/>
      <c r="DPV707" s="121"/>
      <c r="DPW707" s="121"/>
      <c r="DPX707" s="121"/>
      <c r="DPY707" s="121"/>
      <c r="DPZ707" s="121"/>
      <c r="DQA707" s="121"/>
      <c r="DQB707" s="121"/>
      <c r="DQC707" s="121"/>
      <c r="DQD707" s="121"/>
      <c r="DQE707" s="121"/>
      <c r="DQF707" s="121"/>
      <c r="DQG707" s="121"/>
      <c r="DQH707" s="121"/>
      <c r="DQI707" s="121"/>
      <c r="DQJ707" s="121"/>
      <c r="DQK707" s="121"/>
      <c r="DQL707" s="121"/>
      <c r="DQM707" s="121"/>
      <c r="DQN707" s="121"/>
      <c r="DQO707" s="121"/>
      <c r="DQP707" s="121"/>
      <c r="DQQ707" s="121"/>
      <c r="DQR707" s="121"/>
      <c r="DQS707" s="121"/>
      <c r="DQT707" s="121"/>
      <c r="DQU707" s="121"/>
      <c r="DQV707" s="121"/>
      <c r="DQW707" s="121"/>
      <c r="DQX707" s="121"/>
      <c r="DQY707" s="121"/>
      <c r="DQZ707" s="121"/>
      <c r="DRA707" s="121"/>
      <c r="DRB707" s="121"/>
      <c r="DRC707" s="121"/>
      <c r="DRD707" s="121"/>
      <c r="DRE707" s="121"/>
      <c r="DRF707" s="121"/>
      <c r="DRG707" s="121"/>
      <c r="DRH707" s="121"/>
      <c r="DRI707" s="121"/>
      <c r="DRJ707" s="121"/>
      <c r="DRK707" s="121"/>
      <c r="DRL707" s="121"/>
      <c r="DRM707" s="121"/>
      <c r="DRN707" s="121"/>
      <c r="DRO707" s="121"/>
      <c r="DRP707" s="121"/>
      <c r="DRQ707" s="121"/>
      <c r="DRR707" s="121"/>
      <c r="DRS707" s="121"/>
      <c r="DRT707" s="121"/>
      <c r="DRU707" s="121"/>
      <c r="DRV707" s="121"/>
      <c r="DRW707" s="121"/>
      <c r="DRX707" s="121"/>
      <c r="DRY707" s="121"/>
      <c r="DRZ707" s="121"/>
      <c r="DSA707" s="121"/>
      <c r="DSB707" s="121"/>
      <c r="DSC707" s="121"/>
      <c r="DSD707" s="121"/>
      <c r="DSE707" s="121"/>
      <c r="DSF707" s="121"/>
      <c r="DSG707" s="121"/>
      <c r="DSH707" s="121"/>
      <c r="DSI707" s="121"/>
      <c r="DSJ707" s="121"/>
      <c r="DSK707" s="121"/>
      <c r="DSL707" s="121"/>
      <c r="DSM707" s="121"/>
      <c r="DSN707" s="121"/>
      <c r="DSO707" s="121"/>
      <c r="DSP707" s="121"/>
      <c r="DSQ707" s="121"/>
      <c r="DSR707" s="121"/>
      <c r="DSS707" s="121"/>
      <c r="DST707" s="121"/>
      <c r="DSU707" s="121"/>
      <c r="DSV707" s="121"/>
      <c r="DSW707" s="121"/>
      <c r="DSX707" s="121"/>
      <c r="DSY707" s="121"/>
      <c r="DSZ707" s="121"/>
      <c r="DTA707" s="121"/>
      <c r="DTB707" s="121"/>
      <c r="DTC707" s="121"/>
      <c r="DTD707" s="121"/>
      <c r="DTE707" s="121"/>
      <c r="DTF707" s="121"/>
      <c r="DTG707" s="121"/>
      <c r="DTH707" s="121"/>
      <c r="DTI707" s="121"/>
      <c r="DTJ707" s="121"/>
      <c r="DTK707" s="121"/>
      <c r="DTL707" s="121"/>
      <c r="DTM707" s="121"/>
      <c r="DTN707" s="121"/>
      <c r="DTO707" s="121"/>
      <c r="DTP707" s="121"/>
      <c r="DTQ707" s="121"/>
      <c r="DTR707" s="121"/>
      <c r="DTS707" s="121"/>
      <c r="DTT707" s="121"/>
      <c r="DTU707" s="121"/>
      <c r="DTV707" s="121"/>
      <c r="DTW707" s="121"/>
      <c r="DTX707" s="121"/>
      <c r="DTY707" s="121"/>
      <c r="DTZ707" s="121"/>
      <c r="DUA707" s="121"/>
      <c r="DUB707" s="121"/>
      <c r="DUC707" s="121"/>
      <c r="DUD707" s="121"/>
      <c r="DUE707" s="121"/>
      <c r="DUF707" s="121"/>
      <c r="DUG707" s="121"/>
      <c r="DUH707" s="121"/>
      <c r="DUI707" s="121"/>
      <c r="DUJ707" s="121"/>
      <c r="DUK707" s="121"/>
      <c r="DUL707" s="121"/>
      <c r="DUM707" s="121"/>
      <c r="DUN707" s="121"/>
      <c r="DUO707" s="121"/>
      <c r="DUP707" s="121"/>
      <c r="DUQ707" s="121"/>
      <c r="DUR707" s="121"/>
      <c r="DUS707" s="121"/>
      <c r="DUT707" s="121"/>
      <c r="DUU707" s="121"/>
      <c r="DUV707" s="121"/>
      <c r="DUW707" s="121"/>
      <c r="DUX707" s="121"/>
      <c r="DUY707" s="121"/>
      <c r="DUZ707" s="121"/>
      <c r="DVA707" s="121"/>
      <c r="DVB707" s="121"/>
      <c r="DVC707" s="121"/>
      <c r="DVD707" s="121"/>
      <c r="DVE707" s="121"/>
      <c r="DVF707" s="121"/>
      <c r="DVG707" s="121"/>
      <c r="DVH707" s="121"/>
      <c r="DVI707" s="121"/>
      <c r="DVJ707" s="121"/>
      <c r="DVK707" s="121"/>
      <c r="DVL707" s="121"/>
      <c r="DVM707" s="121"/>
      <c r="DVN707" s="121"/>
      <c r="DVO707" s="121"/>
      <c r="DVP707" s="121"/>
      <c r="DVQ707" s="121"/>
      <c r="DVR707" s="121"/>
      <c r="DVS707" s="121"/>
      <c r="DVT707" s="121"/>
      <c r="DVU707" s="121"/>
      <c r="DVV707" s="121"/>
      <c r="DVW707" s="121"/>
      <c r="DVX707" s="121"/>
      <c r="DVY707" s="121"/>
      <c r="DVZ707" s="121"/>
      <c r="DWA707" s="121"/>
      <c r="DWB707" s="121"/>
      <c r="DWC707" s="121"/>
      <c r="DWD707" s="121"/>
      <c r="DWE707" s="121"/>
      <c r="DWF707" s="121"/>
      <c r="DWG707" s="121"/>
      <c r="DWH707" s="121"/>
      <c r="DWI707" s="121"/>
      <c r="DWJ707" s="121"/>
      <c r="DWK707" s="121"/>
      <c r="DWL707" s="121"/>
      <c r="DWM707" s="121"/>
      <c r="DWN707" s="121"/>
      <c r="DWO707" s="121"/>
      <c r="DWP707" s="121"/>
      <c r="DWQ707" s="121"/>
      <c r="DWR707" s="121"/>
      <c r="DWS707" s="121"/>
      <c r="DWT707" s="121"/>
      <c r="DWU707" s="121"/>
      <c r="DWV707" s="121"/>
      <c r="DWW707" s="121"/>
      <c r="DWX707" s="121"/>
      <c r="DWY707" s="121"/>
      <c r="DWZ707" s="121"/>
      <c r="DXA707" s="121"/>
      <c r="DXB707" s="121"/>
      <c r="DXC707" s="121"/>
      <c r="DXD707" s="121"/>
      <c r="DXE707" s="121"/>
      <c r="DXF707" s="121"/>
      <c r="DXG707" s="121"/>
      <c r="DXH707" s="121"/>
      <c r="DXI707" s="121"/>
      <c r="DXJ707" s="121"/>
      <c r="DXK707" s="121"/>
      <c r="DXL707" s="121"/>
      <c r="DXM707" s="121"/>
      <c r="DXN707" s="121"/>
      <c r="DXO707" s="121"/>
      <c r="DXP707" s="121"/>
      <c r="DXQ707" s="121"/>
      <c r="DXR707" s="121"/>
      <c r="DXS707" s="121"/>
      <c r="DXT707" s="121"/>
      <c r="DXU707" s="121"/>
      <c r="DXV707" s="121"/>
      <c r="DXW707" s="121"/>
      <c r="DXX707" s="121"/>
      <c r="DXY707" s="121"/>
      <c r="DXZ707" s="121"/>
      <c r="DYA707" s="121"/>
      <c r="DYB707" s="121"/>
      <c r="DYC707" s="121"/>
      <c r="DYD707" s="121"/>
      <c r="DYE707" s="121"/>
      <c r="DYF707" s="121"/>
      <c r="DYG707" s="121"/>
      <c r="DYH707" s="121"/>
      <c r="DYI707" s="121"/>
      <c r="DYJ707" s="121"/>
      <c r="DYK707" s="121"/>
      <c r="DYL707" s="121"/>
      <c r="DYM707" s="121"/>
      <c r="DYN707" s="121"/>
      <c r="DYO707" s="121"/>
      <c r="DYP707" s="121"/>
      <c r="DYQ707" s="121"/>
      <c r="DYR707" s="121"/>
      <c r="DYS707" s="121"/>
      <c r="DYT707" s="121"/>
      <c r="DYU707" s="121"/>
      <c r="DYV707" s="121"/>
      <c r="DYW707" s="121"/>
      <c r="DYX707" s="121"/>
      <c r="DYY707" s="121"/>
      <c r="DYZ707" s="121"/>
      <c r="DZA707" s="121"/>
      <c r="DZB707" s="121"/>
      <c r="DZC707" s="121"/>
      <c r="DZD707" s="121"/>
      <c r="DZE707" s="121"/>
      <c r="DZF707" s="121"/>
      <c r="DZG707" s="121"/>
      <c r="DZH707" s="121"/>
      <c r="DZI707" s="121"/>
      <c r="DZJ707" s="121"/>
      <c r="DZK707" s="121"/>
      <c r="DZL707" s="121"/>
      <c r="DZM707" s="121"/>
      <c r="DZN707" s="121"/>
      <c r="DZO707" s="121"/>
      <c r="DZP707" s="121"/>
      <c r="DZQ707" s="121"/>
      <c r="DZR707" s="121"/>
      <c r="DZS707" s="121"/>
      <c r="DZT707" s="121"/>
      <c r="DZU707" s="121"/>
      <c r="DZV707" s="121"/>
      <c r="DZW707" s="121"/>
      <c r="DZX707" s="121"/>
      <c r="DZY707" s="121"/>
      <c r="DZZ707" s="121"/>
      <c r="EAA707" s="121"/>
      <c r="EAB707" s="121"/>
      <c r="EAC707" s="121"/>
      <c r="EAD707" s="121"/>
      <c r="EAE707" s="121"/>
      <c r="EAF707" s="121"/>
      <c r="EAG707" s="121"/>
      <c r="EAH707" s="121"/>
      <c r="EAI707" s="121"/>
      <c r="EAJ707" s="121"/>
      <c r="EAK707" s="121"/>
      <c r="EAL707" s="121"/>
      <c r="EAM707" s="121"/>
      <c r="EAN707" s="121"/>
      <c r="EAO707" s="121"/>
      <c r="EAP707" s="121"/>
      <c r="EAQ707" s="121"/>
      <c r="EAR707" s="121"/>
      <c r="EAS707" s="121"/>
      <c r="EAT707" s="121"/>
      <c r="EAU707" s="121"/>
      <c r="EAV707" s="121"/>
      <c r="EAW707" s="121"/>
      <c r="EAX707" s="121"/>
      <c r="EAY707" s="121"/>
      <c r="EAZ707" s="121"/>
      <c r="EBA707" s="121"/>
      <c r="EBB707" s="121"/>
      <c r="EBC707" s="121"/>
      <c r="EBD707" s="121"/>
      <c r="EBE707" s="121"/>
      <c r="EBF707" s="121"/>
      <c r="EBG707" s="121"/>
      <c r="EBH707" s="121"/>
      <c r="EBI707" s="121"/>
      <c r="EBJ707" s="121"/>
      <c r="EBK707" s="121"/>
      <c r="EBL707" s="121"/>
      <c r="EBM707" s="121"/>
      <c r="EBN707" s="121"/>
      <c r="EBO707" s="121"/>
      <c r="EBP707" s="121"/>
      <c r="EBQ707" s="121"/>
      <c r="EBR707" s="121"/>
      <c r="EBS707" s="121"/>
      <c r="EBT707" s="121"/>
      <c r="EBU707" s="121"/>
      <c r="EBV707" s="121"/>
      <c r="EBW707" s="121"/>
      <c r="EBX707" s="121"/>
      <c r="EBY707" s="121"/>
      <c r="EBZ707" s="121"/>
      <c r="ECA707" s="121"/>
      <c r="ECB707" s="121"/>
      <c r="ECC707" s="121"/>
      <c r="ECD707" s="121"/>
      <c r="ECE707" s="121"/>
      <c r="ECF707" s="121"/>
      <c r="ECG707" s="121"/>
      <c r="ECH707" s="121"/>
      <c r="ECI707" s="121"/>
      <c r="ECJ707" s="121"/>
      <c r="ECK707" s="121"/>
      <c r="ECL707" s="121"/>
      <c r="ECM707" s="121"/>
      <c r="ECN707" s="121"/>
      <c r="ECO707" s="121"/>
      <c r="ECP707" s="121"/>
      <c r="ECQ707" s="121"/>
      <c r="ECR707" s="121"/>
      <c r="ECS707" s="121"/>
      <c r="ECT707" s="121"/>
      <c r="ECU707" s="121"/>
      <c r="ECV707" s="121"/>
      <c r="ECW707" s="121"/>
      <c r="ECX707" s="121"/>
      <c r="ECY707" s="121"/>
      <c r="ECZ707" s="121"/>
      <c r="EDA707" s="121"/>
      <c r="EDB707" s="121"/>
      <c r="EDC707" s="121"/>
      <c r="EDD707" s="121"/>
      <c r="EDE707" s="121"/>
      <c r="EDF707" s="121"/>
      <c r="EDG707" s="121"/>
      <c r="EDH707" s="121"/>
      <c r="EDI707" s="121"/>
      <c r="EDJ707" s="121"/>
      <c r="EDK707" s="121"/>
      <c r="EDL707" s="121"/>
      <c r="EDM707" s="121"/>
      <c r="EDN707" s="121"/>
      <c r="EDO707" s="121"/>
      <c r="EDP707" s="121"/>
      <c r="EDQ707" s="121"/>
      <c r="EDR707" s="121"/>
      <c r="EDS707" s="121"/>
      <c r="EDT707" s="121"/>
      <c r="EDU707" s="121"/>
      <c r="EDV707" s="121"/>
      <c r="EDW707" s="121"/>
      <c r="EDX707" s="121"/>
      <c r="EDY707" s="121"/>
      <c r="EDZ707" s="121"/>
      <c r="EEA707" s="121"/>
      <c r="EEB707" s="121"/>
      <c r="EEC707" s="121"/>
      <c r="EED707" s="121"/>
      <c r="EEE707" s="121"/>
      <c r="EEF707" s="121"/>
      <c r="EEG707" s="121"/>
      <c r="EEH707" s="121"/>
      <c r="EEI707" s="121"/>
      <c r="EEJ707" s="121"/>
      <c r="EEK707" s="121"/>
      <c r="EEL707" s="121"/>
      <c r="EEM707" s="121"/>
      <c r="EEN707" s="121"/>
      <c r="EEO707" s="121"/>
      <c r="EEP707" s="121"/>
      <c r="EEQ707" s="121"/>
      <c r="EER707" s="121"/>
      <c r="EES707" s="121"/>
      <c r="EET707" s="121"/>
      <c r="EEU707" s="121"/>
      <c r="EEV707" s="121"/>
      <c r="EEW707" s="121"/>
      <c r="EEX707" s="121"/>
      <c r="EEY707" s="121"/>
      <c r="EEZ707" s="121"/>
      <c r="EFA707" s="121"/>
      <c r="EFB707" s="121"/>
      <c r="EFC707" s="121"/>
      <c r="EFD707" s="121"/>
      <c r="EFE707" s="121"/>
      <c r="EFF707" s="121"/>
      <c r="EFG707" s="121"/>
      <c r="EFH707" s="121"/>
      <c r="EFI707" s="121"/>
      <c r="EFJ707" s="121"/>
      <c r="EFK707" s="121"/>
      <c r="EFL707" s="121"/>
      <c r="EFM707" s="121"/>
      <c r="EFN707" s="121"/>
      <c r="EFO707" s="121"/>
      <c r="EFP707" s="121"/>
      <c r="EFQ707" s="121"/>
      <c r="EFR707" s="121"/>
      <c r="EFS707" s="121"/>
      <c r="EFT707" s="121"/>
      <c r="EFU707" s="121"/>
      <c r="EFV707" s="121"/>
      <c r="EFW707" s="121"/>
      <c r="EFX707" s="121"/>
      <c r="EFY707" s="121"/>
      <c r="EFZ707" s="121"/>
      <c r="EGA707" s="121"/>
      <c r="EGB707" s="121"/>
      <c r="EGC707" s="121"/>
      <c r="EGD707" s="121"/>
      <c r="EGE707" s="121"/>
      <c r="EGF707" s="121"/>
      <c r="EGG707" s="121"/>
      <c r="EGH707" s="121"/>
      <c r="EGI707" s="121"/>
      <c r="EGJ707" s="121"/>
      <c r="EGK707" s="121"/>
      <c r="EGL707" s="121"/>
      <c r="EGM707" s="121"/>
      <c r="EGN707" s="121"/>
      <c r="EGO707" s="121"/>
      <c r="EGP707" s="121"/>
      <c r="EGQ707" s="121"/>
      <c r="EGR707" s="121"/>
      <c r="EGS707" s="121"/>
      <c r="EGT707" s="121"/>
      <c r="EGU707" s="121"/>
      <c r="EGV707" s="121"/>
      <c r="EGW707" s="121"/>
      <c r="EGX707" s="121"/>
      <c r="EGY707" s="121"/>
      <c r="EGZ707" s="121"/>
      <c r="EHA707" s="121"/>
      <c r="EHB707" s="121"/>
      <c r="EHC707" s="121"/>
      <c r="EHD707" s="121"/>
      <c r="EHE707" s="121"/>
      <c r="EHF707" s="121"/>
      <c r="EHG707" s="121"/>
      <c r="EHH707" s="121"/>
      <c r="EHI707" s="121"/>
      <c r="EHJ707" s="121"/>
      <c r="EHK707" s="121"/>
      <c r="EHL707" s="121"/>
      <c r="EHM707" s="121"/>
      <c r="EHN707" s="121"/>
      <c r="EHO707" s="121"/>
      <c r="EHP707" s="121"/>
      <c r="EHQ707" s="121"/>
      <c r="EHR707" s="121"/>
      <c r="EHS707" s="121"/>
      <c r="EHT707" s="121"/>
      <c r="EHU707" s="121"/>
      <c r="EHV707" s="121"/>
      <c r="EHW707" s="121"/>
      <c r="EHX707" s="121"/>
      <c r="EHY707" s="121"/>
      <c r="EHZ707" s="121"/>
      <c r="EIA707" s="121"/>
      <c r="EIB707" s="121"/>
      <c r="EIC707" s="121"/>
      <c r="EID707" s="121"/>
      <c r="EIE707" s="121"/>
      <c r="EIF707" s="121"/>
      <c r="EIG707" s="121"/>
      <c r="EIH707" s="121"/>
      <c r="EII707" s="121"/>
      <c r="EIJ707" s="121"/>
      <c r="EIK707" s="121"/>
      <c r="EIL707" s="121"/>
      <c r="EIM707" s="121"/>
      <c r="EIN707" s="121"/>
      <c r="EIO707" s="121"/>
      <c r="EIP707" s="121"/>
      <c r="EIQ707" s="121"/>
      <c r="EIR707" s="121"/>
      <c r="EIS707" s="121"/>
      <c r="EIT707" s="121"/>
      <c r="EIU707" s="121"/>
      <c r="EIV707" s="121"/>
      <c r="EIW707" s="121"/>
      <c r="EIX707" s="121"/>
      <c r="EIY707" s="121"/>
      <c r="EIZ707" s="121"/>
      <c r="EJA707" s="121"/>
      <c r="EJB707" s="121"/>
      <c r="EJC707" s="121"/>
      <c r="EJD707" s="121"/>
      <c r="EJE707" s="121"/>
      <c r="EJF707" s="121"/>
      <c r="EJG707" s="121"/>
      <c r="EJH707" s="121"/>
      <c r="EJI707" s="121"/>
      <c r="EJJ707" s="121"/>
      <c r="EJK707" s="121"/>
      <c r="EJL707" s="121"/>
      <c r="EJM707" s="121"/>
      <c r="EJN707" s="121"/>
      <c r="EJO707" s="121"/>
      <c r="EJP707" s="121"/>
      <c r="EJQ707" s="121"/>
      <c r="EJR707" s="121"/>
      <c r="EJS707" s="121"/>
      <c r="EJT707" s="121"/>
      <c r="EJU707" s="121"/>
      <c r="EJV707" s="121"/>
      <c r="EJW707" s="121"/>
      <c r="EJX707" s="121"/>
      <c r="EJY707" s="121"/>
      <c r="EJZ707" s="121"/>
      <c r="EKA707" s="121"/>
      <c r="EKB707" s="121"/>
      <c r="EKC707" s="121"/>
      <c r="EKD707" s="121"/>
      <c r="EKE707" s="121"/>
      <c r="EKF707" s="121"/>
      <c r="EKG707" s="121"/>
      <c r="EKH707" s="121"/>
      <c r="EKI707" s="121"/>
      <c r="EKJ707" s="121"/>
      <c r="EKK707" s="121"/>
      <c r="EKL707" s="121"/>
      <c r="EKM707" s="121"/>
      <c r="EKN707" s="121"/>
      <c r="EKO707" s="121"/>
      <c r="EKP707" s="121"/>
      <c r="EKQ707" s="121"/>
      <c r="EKR707" s="121"/>
      <c r="EKS707" s="121"/>
      <c r="EKT707" s="121"/>
      <c r="EKU707" s="121"/>
      <c r="EKV707" s="121"/>
      <c r="EKW707" s="121"/>
      <c r="EKX707" s="121"/>
      <c r="EKY707" s="121"/>
      <c r="EKZ707" s="121"/>
      <c r="ELA707" s="121"/>
      <c r="ELB707" s="121"/>
      <c r="ELC707" s="121"/>
      <c r="ELD707" s="121"/>
      <c r="ELE707" s="121"/>
      <c r="ELF707" s="121"/>
      <c r="ELG707" s="121"/>
      <c r="ELH707" s="121"/>
      <c r="ELI707" s="121"/>
      <c r="ELJ707" s="121"/>
      <c r="ELK707" s="121"/>
      <c r="ELL707" s="121"/>
      <c r="ELM707" s="121"/>
      <c r="ELN707" s="121"/>
      <c r="ELO707" s="121"/>
      <c r="ELP707" s="121"/>
      <c r="ELQ707" s="121"/>
      <c r="ELR707" s="121"/>
      <c r="ELS707" s="121"/>
      <c r="ELT707" s="121"/>
      <c r="ELU707" s="121"/>
      <c r="ELV707" s="121"/>
      <c r="ELW707" s="121"/>
      <c r="ELX707" s="121"/>
      <c r="ELY707" s="121"/>
      <c r="ELZ707" s="121"/>
      <c r="EMA707" s="121"/>
      <c r="EMB707" s="121"/>
      <c r="EMC707" s="121"/>
      <c r="EMD707" s="121"/>
      <c r="EME707" s="121"/>
      <c r="EMF707" s="121"/>
      <c r="EMG707" s="121"/>
      <c r="EMH707" s="121"/>
      <c r="EMI707" s="121"/>
      <c r="EMJ707" s="121"/>
      <c r="EMK707" s="121"/>
      <c r="EML707" s="121"/>
      <c r="EMM707" s="121"/>
      <c r="EMN707" s="121"/>
      <c r="EMO707" s="121"/>
      <c r="EMP707" s="121"/>
      <c r="EMQ707" s="121"/>
      <c r="EMR707" s="121"/>
      <c r="EMS707" s="121"/>
      <c r="EMT707" s="121"/>
      <c r="EMU707" s="121"/>
      <c r="EMV707" s="121"/>
      <c r="EMW707" s="121"/>
      <c r="EMX707" s="121"/>
      <c r="EMY707" s="121"/>
      <c r="EMZ707" s="121"/>
      <c r="ENA707" s="121"/>
      <c r="ENB707" s="121"/>
      <c r="ENC707" s="121"/>
      <c r="END707" s="121"/>
      <c r="ENE707" s="121"/>
      <c r="ENF707" s="121"/>
      <c r="ENG707" s="121"/>
      <c r="ENH707" s="121"/>
      <c r="ENI707" s="121"/>
      <c r="ENJ707" s="121"/>
      <c r="ENK707" s="121"/>
      <c r="ENL707" s="121"/>
      <c r="ENM707" s="121"/>
      <c r="ENN707" s="121"/>
      <c r="ENO707" s="121"/>
      <c r="ENP707" s="121"/>
      <c r="ENQ707" s="121"/>
      <c r="ENR707" s="121"/>
      <c r="ENS707" s="121"/>
      <c r="ENT707" s="121"/>
      <c r="ENU707" s="121"/>
      <c r="ENV707" s="121"/>
      <c r="ENW707" s="121"/>
      <c r="ENX707" s="121"/>
      <c r="ENY707" s="121"/>
      <c r="ENZ707" s="121"/>
      <c r="EOA707" s="121"/>
      <c r="EOB707" s="121"/>
      <c r="EOC707" s="121"/>
      <c r="EOD707" s="121"/>
      <c r="EOE707" s="121"/>
      <c r="EOF707" s="121"/>
      <c r="EOG707" s="121"/>
      <c r="EOH707" s="121"/>
      <c r="EOI707" s="121"/>
      <c r="EOJ707" s="121"/>
      <c r="EOK707" s="121"/>
      <c r="EOL707" s="121"/>
      <c r="EOM707" s="121"/>
      <c r="EON707" s="121"/>
      <c r="EOO707" s="121"/>
      <c r="EOP707" s="121"/>
      <c r="EOQ707" s="121"/>
      <c r="EOR707" s="121"/>
      <c r="EOS707" s="121"/>
      <c r="EOT707" s="121"/>
      <c r="EOU707" s="121"/>
      <c r="EOV707" s="121"/>
      <c r="EOW707" s="121"/>
      <c r="EOX707" s="121"/>
      <c r="EOY707" s="121"/>
      <c r="EOZ707" s="121"/>
      <c r="EPA707" s="121"/>
      <c r="EPB707" s="121"/>
      <c r="EPC707" s="121"/>
      <c r="EPD707" s="121"/>
      <c r="EPE707" s="121"/>
      <c r="EPF707" s="121"/>
      <c r="EPG707" s="121"/>
      <c r="EPH707" s="121"/>
      <c r="EPI707" s="121"/>
      <c r="EPJ707" s="121"/>
      <c r="EPK707" s="121"/>
      <c r="EPL707" s="121"/>
      <c r="EPM707" s="121"/>
      <c r="EPN707" s="121"/>
      <c r="EPO707" s="121"/>
      <c r="EPP707" s="121"/>
      <c r="EPQ707" s="121"/>
      <c r="EPR707" s="121"/>
      <c r="EPS707" s="121"/>
      <c r="EPT707" s="121"/>
      <c r="EPU707" s="121"/>
      <c r="EPV707" s="121"/>
      <c r="EPW707" s="121"/>
      <c r="EPX707" s="121"/>
      <c r="EPY707" s="121"/>
      <c r="EPZ707" s="121"/>
      <c r="EQA707" s="121"/>
      <c r="EQB707" s="121"/>
      <c r="EQC707" s="121"/>
      <c r="EQD707" s="121"/>
      <c r="EQE707" s="121"/>
      <c r="EQF707" s="121"/>
      <c r="EQG707" s="121"/>
      <c r="EQH707" s="121"/>
      <c r="EQI707" s="121"/>
      <c r="EQJ707" s="121"/>
      <c r="EQK707" s="121"/>
      <c r="EQL707" s="121"/>
      <c r="EQM707" s="121"/>
      <c r="EQN707" s="121"/>
      <c r="EQO707" s="121"/>
      <c r="EQP707" s="121"/>
      <c r="EQQ707" s="121"/>
      <c r="EQR707" s="121"/>
      <c r="EQS707" s="121"/>
      <c r="EQT707" s="121"/>
      <c r="EQU707" s="121"/>
      <c r="EQV707" s="121"/>
      <c r="EQW707" s="121"/>
      <c r="EQX707" s="121"/>
      <c r="EQY707" s="121"/>
      <c r="EQZ707" s="121"/>
      <c r="ERA707" s="121"/>
      <c r="ERB707" s="121"/>
      <c r="ERC707" s="121"/>
      <c r="ERD707" s="121"/>
      <c r="ERE707" s="121"/>
      <c r="ERF707" s="121"/>
      <c r="ERG707" s="121"/>
      <c r="ERH707" s="121"/>
      <c r="ERI707" s="121"/>
      <c r="ERJ707" s="121"/>
      <c r="ERK707" s="121"/>
      <c r="ERL707" s="121"/>
      <c r="ERM707" s="121"/>
      <c r="ERN707" s="121"/>
      <c r="ERO707" s="121"/>
      <c r="ERP707" s="121"/>
      <c r="ERQ707" s="121"/>
      <c r="ERR707" s="121"/>
      <c r="ERS707" s="121"/>
      <c r="ERT707" s="121"/>
      <c r="ERU707" s="121"/>
      <c r="ERV707" s="121"/>
      <c r="ERW707" s="121"/>
      <c r="ERX707" s="121"/>
      <c r="ERY707" s="121"/>
      <c r="ERZ707" s="121"/>
      <c r="ESA707" s="121"/>
      <c r="ESB707" s="121"/>
      <c r="ESC707" s="121"/>
      <c r="ESD707" s="121"/>
      <c r="ESE707" s="121"/>
      <c r="ESF707" s="121"/>
      <c r="ESG707" s="121"/>
      <c r="ESH707" s="121"/>
      <c r="ESI707" s="121"/>
      <c r="ESJ707" s="121"/>
      <c r="ESK707" s="121"/>
      <c r="ESL707" s="121"/>
      <c r="ESM707" s="121"/>
      <c r="ESN707" s="121"/>
      <c r="ESO707" s="121"/>
      <c r="ESP707" s="121"/>
      <c r="ESQ707" s="121"/>
      <c r="ESR707" s="121"/>
      <c r="ESS707" s="121"/>
      <c r="EST707" s="121"/>
      <c r="ESU707" s="121"/>
      <c r="ESV707" s="121"/>
      <c r="ESW707" s="121"/>
      <c r="ESX707" s="121"/>
      <c r="ESY707" s="121"/>
      <c r="ESZ707" s="121"/>
      <c r="ETA707" s="121"/>
      <c r="ETB707" s="121"/>
      <c r="ETC707" s="121"/>
      <c r="ETD707" s="121"/>
      <c r="ETE707" s="121"/>
      <c r="ETF707" s="121"/>
      <c r="ETG707" s="121"/>
      <c r="ETH707" s="121"/>
      <c r="ETI707" s="121"/>
      <c r="ETJ707" s="121"/>
      <c r="ETK707" s="121"/>
      <c r="ETL707" s="121"/>
      <c r="ETM707" s="121"/>
      <c r="ETN707" s="121"/>
      <c r="ETO707" s="121"/>
      <c r="ETP707" s="121"/>
      <c r="ETQ707" s="121"/>
      <c r="ETR707" s="121"/>
      <c r="ETS707" s="121"/>
      <c r="ETT707" s="121"/>
      <c r="ETU707" s="121"/>
      <c r="ETV707" s="121"/>
      <c r="ETW707" s="121"/>
      <c r="ETX707" s="121"/>
      <c r="ETY707" s="121"/>
      <c r="ETZ707" s="121"/>
      <c r="EUA707" s="121"/>
      <c r="EUB707" s="121"/>
      <c r="EUC707" s="121"/>
      <c r="EUD707" s="121"/>
      <c r="EUE707" s="121"/>
      <c r="EUF707" s="121"/>
      <c r="EUG707" s="121"/>
      <c r="EUH707" s="121"/>
      <c r="EUI707" s="121"/>
      <c r="EUJ707" s="121"/>
      <c r="EUK707" s="121"/>
      <c r="EUL707" s="121"/>
      <c r="EUM707" s="121"/>
      <c r="EUN707" s="121"/>
      <c r="EUO707" s="121"/>
      <c r="EUP707" s="121"/>
      <c r="EUQ707" s="121"/>
      <c r="EUR707" s="121"/>
      <c r="EUS707" s="121"/>
      <c r="EUT707" s="121"/>
      <c r="EUU707" s="121"/>
      <c r="EUV707" s="121"/>
      <c r="EUW707" s="121"/>
      <c r="EUX707" s="121"/>
      <c r="EUY707" s="121"/>
      <c r="EUZ707" s="121"/>
      <c r="EVA707" s="121"/>
      <c r="EVB707" s="121"/>
      <c r="EVC707" s="121"/>
      <c r="EVD707" s="121"/>
      <c r="EVE707" s="121"/>
      <c r="EVF707" s="121"/>
      <c r="EVG707" s="121"/>
      <c r="EVH707" s="121"/>
      <c r="EVI707" s="121"/>
      <c r="EVJ707" s="121"/>
      <c r="EVK707" s="121"/>
      <c r="EVL707" s="121"/>
      <c r="EVM707" s="121"/>
      <c r="EVN707" s="121"/>
      <c r="EVO707" s="121"/>
      <c r="EVP707" s="121"/>
      <c r="EVQ707" s="121"/>
      <c r="EVR707" s="121"/>
      <c r="EVS707" s="121"/>
      <c r="EVT707" s="121"/>
      <c r="EVU707" s="121"/>
      <c r="EVV707" s="121"/>
      <c r="EVW707" s="121"/>
      <c r="EVX707" s="121"/>
      <c r="EVY707" s="121"/>
      <c r="EVZ707" s="121"/>
      <c r="EWA707" s="121"/>
      <c r="EWB707" s="121"/>
      <c r="EWC707" s="121"/>
      <c r="EWD707" s="121"/>
      <c r="EWE707" s="121"/>
      <c r="EWF707" s="121"/>
      <c r="EWG707" s="121"/>
      <c r="EWH707" s="121"/>
      <c r="EWI707" s="121"/>
      <c r="EWJ707" s="121"/>
      <c r="EWK707" s="121"/>
      <c r="EWL707" s="121"/>
      <c r="EWM707" s="121"/>
      <c r="EWN707" s="121"/>
      <c r="EWO707" s="121"/>
      <c r="EWP707" s="121"/>
      <c r="EWQ707" s="121"/>
      <c r="EWR707" s="121"/>
      <c r="EWS707" s="121"/>
      <c r="EWT707" s="121"/>
      <c r="EWU707" s="121"/>
      <c r="EWV707" s="121"/>
      <c r="EWW707" s="121"/>
      <c r="EWX707" s="121"/>
      <c r="EWY707" s="121"/>
      <c r="EWZ707" s="121"/>
      <c r="EXA707" s="121"/>
      <c r="EXB707" s="121"/>
      <c r="EXC707" s="121"/>
      <c r="EXD707" s="121"/>
      <c r="EXE707" s="121"/>
      <c r="EXF707" s="121"/>
      <c r="EXG707" s="121"/>
      <c r="EXH707" s="121"/>
      <c r="EXI707" s="121"/>
      <c r="EXJ707" s="121"/>
      <c r="EXK707" s="121"/>
      <c r="EXL707" s="121"/>
      <c r="EXM707" s="121"/>
      <c r="EXN707" s="121"/>
      <c r="EXO707" s="121"/>
      <c r="EXP707" s="121"/>
      <c r="EXQ707" s="121"/>
      <c r="EXR707" s="121"/>
      <c r="EXS707" s="121"/>
      <c r="EXT707" s="121"/>
      <c r="EXU707" s="121"/>
      <c r="EXV707" s="121"/>
      <c r="EXW707" s="121"/>
      <c r="EXX707" s="121"/>
      <c r="EXY707" s="121"/>
      <c r="EXZ707" s="121"/>
      <c r="EYA707" s="121"/>
      <c r="EYB707" s="121"/>
      <c r="EYC707" s="121"/>
      <c r="EYD707" s="121"/>
      <c r="EYE707" s="121"/>
      <c r="EYF707" s="121"/>
      <c r="EYG707" s="121"/>
      <c r="EYH707" s="121"/>
      <c r="EYI707" s="121"/>
      <c r="EYJ707" s="121"/>
      <c r="EYK707" s="121"/>
      <c r="EYL707" s="121"/>
      <c r="EYM707" s="121"/>
      <c r="EYN707" s="121"/>
      <c r="EYO707" s="121"/>
      <c r="EYP707" s="121"/>
      <c r="EYQ707" s="121"/>
      <c r="EYR707" s="121"/>
      <c r="EYS707" s="121"/>
      <c r="EYT707" s="121"/>
      <c r="EYU707" s="121"/>
      <c r="EYV707" s="121"/>
      <c r="EYW707" s="121"/>
      <c r="EYX707" s="121"/>
      <c r="EYY707" s="121"/>
      <c r="EYZ707" s="121"/>
      <c r="EZA707" s="121"/>
      <c r="EZB707" s="121"/>
      <c r="EZC707" s="121"/>
      <c r="EZD707" s="121"/>
      <c r="EZE707" s="121"/>
      <c r="EZF707" s="121"/>
      <c r="EZG707" s="121"/>
      <c r="EZH707" s="121"/>
      <c r="EZI707" s="121"/>
      <c r="EZJ707" s="121"/>
      <c r="EZK707" s="121"/>
      <c r="EZL707" s="121"/>
      <c r="EZM707" s="121"/>
      <c r="EZN707" s="121"/>
      <c r="EZO707" s="121"/>
      <c r="EZP707" s="121"/>
      <c r="EZQ707" s="121"/>
      <c r="EZR707" s="121"/>
      <c r="EZS707" s="121"/>
      <c r="EZT707" s="121"/>
      <c r="EZU707" s="121"/>
      <c r="EZV707" s="121"/>
      <c r="EZW707" s="121"/>
      <c r="EZX707" s="121"/>
      <c r="EZY707" s="121"/>
      <c r="EZZ707" s="121"/>
      <c r="FAA707" s="121"/>
      <c r="FAB707" s="121"/>
      <c r="FAC707" s="121"/>
      <c r="FAD707" s="121"/>
      <c r="FAE707" s="121"/>
      <c r="FAF707" s="121"/>
      <c r="FAG707" s="121"/>
      <c r="FAH707" s="121"/>
      <c r="FAI707" s="121"/>
      <c r="FAJ707" s="121"/>
      <c r="FAK707" s="121"/>
      <c r="FAL707" s="121"/>
      <c r="FAM707" s="121"/>
      <c r="FAN707" s="121"/>
      <c r="FAO707" s="121"/>
      <c r="FAP707" s="121"/>
      <c r="FAQ707" s="121"/>
      <c r="FAR707" s="121"/>
      <c r="FAS707" s="121"/>
      <c r="FAT707" s="121"/>
      <c r="FAU707" s="121"/>
      <c r="FAV707" s="121"/>
      <c r="FAW707" s="121"/>
      <c r="FAX707" s="121"/>
      <c r="FAY707" s="121"/>
      <c r="FAZ707" s="121"/>
      <c r="FBA707" s="121"/>
      <c r="FBB707" s="121"/>
      <c r="FBC707" s="121"/>
      <c r="FBD707" s="121"/>
      <c r="FBE707" s="121"/>
      <c r="FBF707" s="121"/>
      <c r="FBG707" s="121"/>
      <c r="FBH707" s="121"/>
      <c r="FBI707" s="121"/>
      <c r="FBJ707" s="121"/>
      <c r="FBK707" s="121"/>
      <c r="FBL707" s="121"/>
      <c r="FBM707" s="121"/>
      <c r="FBN707" s="121"/>
      <c r="FBO707" s="121"/>
      <c r="FBP707" s="121"/>
      <c r="FBQ707" s="121"/>
      <c r="FBR707" s="121"/>
      <c r="FBS707" s="121"/>
      <c r="FBT707" s="121"/>
      <c r="FBU707" s="121"/>
      <c r="FBV707" s="121"/>
      <c r="FBW707" s="121"/>
      <c r="FBX707" s="121"/>
      <c r="FBY707" s="121"/>
      <c r="FBZ707" s="121"/>
      <c r="FCA707" s="121"/>
      <c r="FCB707" s="121"/>
      <c r="FCC707" s="121"/>
      <c r="FCD707" s="121"/>
      <c r="FCE707" s="121"/>
      <c r="FCF707" s="121"/>
      <c r="FCG707" s="121"/>
      <c r="FCH707" s="121"/>
      <c r="FCI707" s="121"/>
      <c r="FCJ707" s="121"/>
      <c r="FCK707" s="121"/>
      <c r="FCL707" s="121"/>
      <c r="FCM707" s="121"/>
      <c r="FCN707" s="121"/>
      <c r="FCO707" s="121"/>
      <c r="FCP707" s="121"/>
      <c r="FCQ707" s="121"/>
      <c r="FCR707" s="121"/>
      <c r="FCS707" s="121"/>
      <c r="FCT707" s="121"/>
      <c r="FCU707" s="121"/>
      <c r="FCV707" s="121"/>
      <c r="FCW707" s="121"/>
      <c r="FCX707" s="121"/>
      <c r="FCY707" s="121"/>
      <c r="FCZ707" s="121"/>
      <c r="FDA707" s="121"/>
      <c r="FDB707" s="121"/>
      <c r="FDC707" s="121"/>
      <c r="FDD707" s="121"/>
      <c r="FDE707" s="121"/>
      <c r="FDF707" s="121"/>
      <c r="FDG707" s="121"/>
      <c r="FDH707" s="121"/>
      <c r="FDI707" s="121"/>
      <c r="FDJ707" s="121"/>
      <c r="FDK707" s="121"/>
      <c r="FDL707" s="121"/>
      <c r="FDM707" s="121"/>
      <c r="FDN707" s="121"/>
      <c r="FDO707" s="121"/>
      <c r="FDP707" s="121"/>
      <c r="FDQ707" s="121"/>
      <c r="FDR707" s="121"/>
      <c r="FDS707" s="121"/>
      <c r="FDT707" s="121"/>
      <c r="FDU707" s="121"/>
      <c r="FDV707" s="121"/>
      <c r="FDW707" s="121"/>
      <c r="FDX707" s="121"/>
      <c r="FDY707" s="121"/>
      <c r="FDZ707" s="121"/>
      <c r="FEA707" s="121"/>
      <c r="FEB707" s="121"/>
      <c r="FEC707" s="121"/>
      <c r="FED707" s="121"/>
      <c r="FEE707" s="121"/>
      <c r="FEF707" s="121"/>
      <c r="FEG707" s="121"/>
      <c r="FEH707" s="121"/>
      <c r="FEI707" s="121"/>
      <c r="FEJ707" s="121"/>
      <c r="FEK707" s="121"/>
      <c r="FEL707" s="121"/>
      <c r="FEM707" s="121"/>
      <c r="FEN707" s="121"/>
      <c r="FEO707" s="121"/>
      <c r="FEP707" s="121"/>
      <c r="FEQ707" s="121"/>
      <c r="FER707" s="121"/>
      <c r="FES707" s="121"/>
      <c r="FET707" s="121"/>
      <c r="FEU707" s="121"/>
      <c r="FEV707" s="121"/>
      <c r="FEW707" s="121"/>
      <c r="FEX707" s="121"/>
      <c r="FEY707" s="121"/>
      <c r="FEZ707" s="121"/>
      <c r="FFA707" s="121"/>
      <c r="FFB707" s="121"/>
      <c r="FFC707" s="121"/>
      <c r="FFD707" s="121"/>
      <c r="FFE707" s="121"/>
      <c r="FFF707" s="121"/>
      <c r="FFG707" s="121"/>
      <c r="FFH707" s="121"/>
      <c r="FFI707" s="121"/>
      <c r="FFJ707" s="121"/>
      <c r="FFK707" s="121"/>
      <c r="FFL707" s="121"/>
      <c r="FFM707" s="121"/>
      <c r="FFN707" s="121"/>
      <c r="FFO707" s="121"/>
      <c r="FFP707" s="121"/>
      <c r="FFQ707" s="121"/>
      <c r="FFR707" s="121"/>
      <c r="FFS707" s="121"/>
      <c r="FFT707" s="121"/>
      <c r="FFU707" s="121"/>
      <c r="FFV707" s="121"/>
      <c r="FFW707" s="121"/>
      <c r="FFX707" s="121"/>
      <c r="FFY707" s="121"/>
      <c r="FFZ707" s="121"/>
      <c r="FGA707" s="121"/>
      <c r="FGB707" s="121"/>
      <c r="FGC707" s="121"/>
      <c r="FGD707" s="121"/>
      <c r="FGE707" s="121"/>
      <c r="FGF707" s="121"/>
      <c r="FGG707" s="121"/>
      <c r="FGH707" s="121"/>
      <c r="FGI707" s="121"/>
      <c r="FGJ707" s="121"/>
      <c r="FGK707" s="121"/>
      <c r="FGL707" s="121"/>
      <c r="FGM707" s="121"/>
      <c r="FGN707" s="121"/>
      <c r="FGO707" s="121"/>
      <c r="FGP707" s="121"/>
      <c r="FGQ707" s="121"/>
      <c r="FGR707" s="121"/>
      <c r="FGS707" s="121"/>
      <c r="FGT707" s="121"/>
      <c r="FGU707" s="121"/>
      <c r="FGV707" s="121"/>
      <c r="FGW707" s="121"/>
      <c r="FGX707" s="121"/>
      <c r="FGY707" s="121"/>
      <c r="FGZ707" s="121"/>
      <c r="FHA707" s="121"/>
      <c r="FHB707" s="121"/>
      <c r="FHC707" s="121"/>
      <c r="FHD707" s="121"/>
      <c r="FHE707" s="121"/>
      <c r="FHF707" s="121"/>
      <c r="FHG707" s="121"/>
      <c r="FHH707" s="121"/>
      <c r="FHI707" s="121"/>
      <c r="FHJ707" s="121"/>
      <c r="FHK707" s="121"/>
      <c r="FHL707" s="121"/>
      <c r="FHM707" s="121"/>
      <c r="FHN707" s="121"/>
      <c r="FHO707" s="121"/>
      <c r="FHP707" s="121"/>
      <c r="FHQ707" s="121"/>
      <c r="FHR707" s="121"/>
      <c r="FHS707" s="121"/>
      <c r="FHT707" s="121"/>
      <c r="FHU707" s="121"/>
      <c r="FHV707" s="121"/>
      <c r="FHW707" s="121"/>
      <c r="FHX707" s="121"/>
      <c r="FHY707" s="121"/>
      <c r="FHZ707" s="121"/>
      <c r="FIA707" s="121"/>
      <c r="FIB707" s="121"/>
      <c r="FIC707" s="121"/>
      <c r="FID707" s="121"/>
      <c r="FIE707" s="121"/>
      <c r="FIF707" s="121"/>
      <c r="FIG707" s="121"/>
      <c r="FIH707" s="121"/>
      <c r="FII707" s="121"/>
      <c r="FIJ707" s="121"/>
      <c r="FIK707" s="121"/>
      <c r="FIL707" s="121"/>
      <c r="FIM707" s="121"/>
      <c r="FIN707" s="121"/>
      <c r="FIO707" s="121"/>
      <c r="FIP707" s="121"/>
      <c r="FIQ707" s="121"/>
      <c r="FIR707" s="121"/>
      <c r="FIS707" s="121"/>
      <c r="FIT707" s="121"/>
      <c r="FIU707" s="121"/>
      <c r="FIV707" s="121"/>
      <c r="FIW707" s="121"/>
      <c r="FIX707" s="121"/>
      <c r="FIY707" s="121"/>
      <c r="FIZ707" s="121"/>
      <c r="FJA707" s="121"/>
      <c r="FJB707" s="121"/>
      <c r="FJC707" s="121"/>
      <c r="FJD707" s="121"/>
      <c r="FJE707" s="121"/>
      <c r="FJF707" s="121"/>
      <c r="FJG707" s="121"/>
      <c r="FJH707" s="121"/>
      <c r="FJI707" s="121"/>
      <c r="FJJ707" s="121"/>
      <c r="FJK707" s="121"/>
      <c r="FJL707" s="121"/>
      <c r="FJM707" s="121"/>
      <c r="FJN707" s="121"/>
      <c r="FJO707" s="121"/>
      <c r="FJP707" s="121"/>
      <c r="FJQ707" s="121"/>
      <c r="FJR707" s="121"/>
      <c r="FJS707" s="121"/>
      <c r="FJT707" s="121"/>
      <c r="FJU707" s="121"/>
      <c r="FJV707" s="121"/>
      <c r="FJW707" s="121"/>
      <c r="FJX707" s="121"/>
      <c r="FJY707" s="121"/>
      <c r="FJZ707" s="121"/>
      <c r="FKA707" s="121"/>
      <c r="FKB707" s="121"/>
      <c r="FKC707" s="121"/>
      <c r="FKD707" s="121"/>
      <c r="FKE707" s="121"/>
      <c r="FKF707" s="121"/>
      <c r="FKG707" s="121"/>
      <c r="FKH707" s="121"/>
      <c r="FKI707" s="121"/>
      <c r="FKJ707" s="121"/>
      <c r="FKK707" s="121"/>
      <c r="FKL707" s="121"/>
      <c r="FKM707" s="121"/>
      <c r="FKN707" s="121"/>
      <c r="FKO707" s="121"/>
      <c r="FKP707" s="121"/>
      <c r="FKQ707" s="121"/>
      <c r="FKR707" s="121"/>
      <c r="FKS707" s="121"/>
      <c r="FKT707" s="121"/>
      <c r="FKU707" s="121"/>
      <c r="FKV707" s="121"/>
      <c r="FKW707" s="121"/>
      <c r="FKX707" s="121"/>
      <c r="FKY707" s="121"/>
      <c r="FKZ707" s="121"/>
      <c r="FLA707" s="121"/>
      <c r="FLB707" s="121"/>
      <c r="FLC707" s="121"/>
      <c r="FLD707" s="121"/>
      <c r="FLE707" s="121"/>
      <c r="FLF707" s="121"/>
      <c r="FLG707" s="121"/>
      <c r="FLH707" s="121"/>
      <c r="FLI707" s="121"/>
      <c r="FLJ707" s="121"/>
      <c r="FLK707" s="121"/>
      <c r="FLL707" s="121"/>
      <c r="FLM707" s="121"/>
      <c r="FLN707" s="121"/>
      <c r="FLO707" s="121"/>
      <c r="FLP707" s="121"/>
      <c r="FLQ707" s="121"/>
      <c r="FLR707" s="121"/>
      <c r="FLS707" s="121"/>
      <c r="FLT707" s="121"/>
      <c r="FLU707" s="121"/>
      <c r="FLV707" s="121"/>
      <c r="FLW707" s="121"/>
      <c r="FLX707" s="121"/>
      <c r="FLY707" s="121"/>
      <c r="FLZ707" s="121"/>
      <c r="FMA707" s="121"/>
      <c r="FMB707" s="121"/>
      <c r="FMC707" s="121"/>
      <c r="FMD707" s="121"/>
      <c r="FME707" s="121"/>
      <c r="FMF707" s="121"/>
      <c r="FMG707" s="121"/>
      <c r="FMH707" s="121"/>
      <c r="FMI707" s="121"/>
      <c r="FMJ707" s="121"/>
      <c r="FMK707" s="121"/>
      <c r="FML707" s="121"/>
      <c r="FMM707" s="121"/>
      <c r="FMN707" s="121"/>
      <c r="FMO707" s="121"/>
      <c r="FMP707" s="121"/>
      <c r="FMQ707" s="121"/>
      <c r="FMR707" s="121"/>
      <c r="FMS707" s="121"/>
      <c r="FMT707" s="121"/>
      <c r="FMU707" s="121"/>
      <c r="FMV707" s="121"/>
      <c r="FMW707" s="121"/>
      <c r="FMX707" s="121"/>
      <c r="FMY707" s="121"/>
      <c r="FMZ707" s="121"/>
      <c r="FNA707" s="121"/>
      <c r="FNB707" s="121"/>
      <c r="FNC707" s="121"/>
      <c r="FND707" s="121"/>
      <c r="FNE707" s="121"/>
      <c r="FNF707" s="121"/>
      <c r="FNG707" s="121"/>
      <c r="FNH707" s="121"/>
      <c r="FNI707" s="121"/>
      <c r="FNJ707" s="121"/>
      <c r="FNK707" s="121"/>
      <c r="FNL707" s="121"/>
      <c r="FNM707" s="121"/>
      <c r="FNN707" s="121"/>
      <c r="FNO707" s="121"/>
      <c r="FNP707" s="121"/>
      <c r="FNQ707" s="121"/>
      <c r="FNR707" s="121"/>
      <c r="FNS707" s="121"/>
      <c r="FNT707" s="121"/>
      <c r="FNU707" s="121"/>
      <c r="FNV707" s="121"/>
      <c r="FNW707" s="121"/>
      <c r="FNX707" s="121"/>
      <c r="FNY707" s="121"/>
      <c r="FNZ707" s="121"/>
      <c r="FOA707" s="121"/>
      <c r="FOB707" s="121"/>
      <c r="FOC707" s="121"/>
      <c r="FOD707" s="121"/>
      <c r="FOE707" s="121"/>
      <c r="FOF707" s="121"/>
      <c r="FOG707" s="121"/>
      <c r="FOH707" s="121"/>
      <c r="FOI707" s="121"/>
      <c r="FOJ707" s="121"/>
      <c r="FOK707" s="121"/>
      <c r="FOL707" s="121"/>
      <c r="FOM707" s="121"/>
      <c r="FON707" s="121"/>
      <c r="FOO707" s="121"/>
      <c r="FOP707" s="121"/>
      <c r="FOQ707" s="121"/>
      <c r="FOR707" s="121"/>
      <c r="FOS707" s="121"/>
      <c r="FOT707" s="121"/>
      <c r="FOU707" s="121"/>
      <c r="FOV707" s="121"/>
      <c r="FOW707" s="121"/>
      <c r="FOX707" s="121"/>
      <c r="FOY707" s="121"/>
      <c r="FOZ707" s="121"/>
      <c r="FPA707" s="121"/>
      <c r="FPB707" s="121"/>
      <c r="FPC707" s="121"/>
      <c r="FPD707" s="121"/>
      <c r="FPE707" s="121"/>
      <c r="FPF707" s="121"/>
      <c r="FPG707" s="121"/>
      <c r="FPH707" s="121"/>
      <c r="FPI707" s="121"/>
      <c r="FPJ707" s="121"/>
      <c r="FPK707" s="121"/>
      <c r="FPL707" s="121"/>
      <c r="FPM707" s="121"/>
      <c r="FPN707" s="121"/>
      <c r="FPO707" s="121"/>
      <c r="FPP707" s="121"/>
      <c r="FPQ707" s="121"/>
      <c r="FPR707" s="121"/>
      <c r="FPS707" s="121"/>
      <c r="FPT707" s="121"/>
      <c r="FPU707" s="121"/>
      <c r="FPV707" s="121"/>
      <c r="FPW707" s="121"/>
      <c r="FPX707" s="121"/>
      <c r="FPY707" s="121"/>
      <c r="FPZ707" s="121"/>
      <c r="FQA707" s="121"/>
      <c r="FQB707" s="121"/>
      <c r="FQC707" s="121"/>
      <c r="FQD707" s="121"/>
      <c r="FQE707" s="121"/>
      <c r="FQF707" s="121"/>
      <c r="FQG707" s="121"/>
      <c r="FQH707" s="121"/>
      <c r="FQI707" s="121"/>
      <c r="FQJ707" s="121"/>
      <c r="FQK707" s="121"/>
      <c r="FQL707" s="121"/>
      <c r="FQM707" s="121"/>
      <c r="FQN707" s="121"/>
      <c r="FQO707" s="121"/>
      <c r="FQP707" s="121"/>
      <c r="FQQ707" s="121"/>
      <c r="FQR707" s="121"/>
      <c r="FQS707" s="121"/>
      <c r="FQT707" s="121"/>
      <c r="FQU707" s="121"/>
      <c r="FQV707" s="121"/>
      <c r="FQW707" s="121"/>
      <c r="FQX707" s="121"/>
      <c r="FQY707" s="121"/>
      <c r="FQZ707" s="121"/>
      <c r="FRA707" s="121"/>
      <c r="FRB707" s="121"/>
      <c r="FRC707" s="121"/>
      <c r="FRD707" s="121"/>
      <c r="FRE707" s="121"/>
      <c r="FRF707" s="121"/>
      <c r="FRG707" s="121"/>
      <c r="FRH707" s="121"/>
      <c r="FRI707" s="121"/>
      <c r="FRJ707" s="121"/>
      <c r="FRK707" s="121"/>
      <c r="FRL707" s="121"/>
      <c r="FRM707" s="121"/>
      <c r="FRN707" s="121"/>
      <c r="FRO707" s="121"/>
      <c r="FRP707" s="121"/>
      <c r="FRQ707" s="121"/>
      <c r="FRR707" s="121"/>
      <c r="FRS707" s="121"/>
      <c r="FRT707" s="121"/>
      <c r="FRU707" s="121"/>
      <c r="FRV707" s="121"/>
      <c r="FRW707" s="121"/>
      <c r="FRX707" s="121"/>
      <c r="FRY707" s="121"/>
      <c r="FRZ707" s="121"/>
      <c r="FSA707" s="121"/>
      <c r="FSB707" s="121"/>
      <c r="FSC707" s="121"/>
      <c r="FSD707" s="121"/>
      <c r="FSE707" s="121"/>
      <c r="FSF707" s="121"/>
      <c r="FSG707" s="121"/>
      <c r="FSH707" s="121"/>
      <c r="FSI707" s="121"/>
      <c r="FSJ707" s="121"/>
      <c r="FSK707" s="121"/>
      <c r="FSL707" s="121"/>
      <c r="FSM707" s="121"/>
      <c r="FSN707" s="121"/>
      <c r="FSO707" s="121"/>
      <c r="FSP707" s="121"/>
      <c r="FSQ707" s="121"/>
      <c r="FSR707" s="121"/>
      <c r="FSS707" s="121"/>
      <c r="FST707" s="121"/>
      <c r="FSU707" s="121"/>
      <c r="FSV707" s="121"/>
      <c r="FSW707" s="121"/>
      <c r="FSX707" s="121"/>
      <c r="FSY707" s="121"/>
      <c r="FSZ707" s="121"/>
      <c r="FTA707" s="121"/>
      <c r="FTB707" s="121"/>
      <c r="FTC707" s="121"/>
      <c r="FTD707" s="121"/>
      <c r="FTE707" s="121"/>
      <c r="FTF707" s="121"/>
      <c r="FTG707" s="121"/>
      <c r="FTH707" s="121"/>
      <c r="FTI707" s="121"/>
      <c r="FTJ707" s="121"/>
      <c r="FTK707" s="121"/>
      <c r="FTL707" s="121"/>
      <c r="FTM707" s="121"/>
      <c r="FTN707" s="121"/>
      <c r="FTO707" s="121"/>
      <c r="FTP707" s="121"/>
      <c r="FTQ707" s="121"/>
      <c r="FTR707" s="121"/>
      <c r="FTS707" s="121"/>
      <c r="FTT707" s="121"/>
      <c r="FTU707" s="121"/>
      <c r="FTV707" s="121"/>
      <c r="FTW707" s="121"/>
      <c r="FTX707" s="121"/>
      <c r="FTY707" s="121"/>
      <c r="FTZ707" s="121"/>
      <c r="FUA707" s="121"/>
      <c r="FUB707" s="121"/>
      <c r="FUC707" s="121"/>
      <c r="FUD707" s="121"/>
      <c r="FUE707" s="121"/>
      <c r="FUF707" s="121"/>
      <c r="FUG707" s="121"/>
      <c r="FUH707" s="121"/>
      <c r="FUI707" s="121"/>
      <c r="FUJ707" s="121"/>
      <c r="FUK707" s="121"/>
      <c r="FUL707" s="121"/>
      <c r="FUM707" s="121"/>
      <c r="FUN707" s="121"/>
      <c r="FUO707" s="121"/>
      <c r="FUP707" s="121"/>
      <c r="FUQ707" s="121"/>
      <c r="FUR707" s="121"/>
      <c r="FUS707" s="121"/>
      <c r="FUT707" s="121"/>
      <c r="FUU707" s="121"/>
      <c r="FUV707" s="121"/>
      <c r="FUW707" s="121"/>
      <c r="FUX707" s="121"/>
      <c r="FUY707" s="121"/>
      <c r="FUZ707" s="121"/>
      <c r="FVA707" s="121"/>
      <c r="FVB707" s="121"/>
      <c r="FVC707" s="121"/>
      <c r="FVD707" s="121"/>
      <c r="FVE707" s="121"/>
      <c r="FVF707" s="121"/>
      <c r="FVG707" s="121"/>
      <c r="FVH707" s="121"/>
      <c r="FVI707" s="121"/>
      <c r="FVJ707" s="121"/>
      <c r="FVK707" s="121"/>
      <c r="FVL707" s="121"/>
      <c r="FVM707" s="121"/>
      <c r="FVN707" s="121"/>
      <c r="FVO707" s="121"/>
      <c r="FVP707" s="121"/>
      <c r="FVQ707" s="121"/>
      <c r="FVR707" s="121"/>
      <c r="FVS707" s="121"/>
      <c r="FVT707" s="121"/>
      <c r="FVU707" s="121"/>
      <c r="FVV707" s="121"/>
      <c r="FVW707" s="121"/>
      <c r="FVX707" s="121"/>
      <c r="FVY707" s="121"/>
      <c r="FVZ707" s="121"/>
      <c r="FWA707" s="121"/>
      <c r="FWB707" s="121"/>
      <c r="FWC707" s="121"/>
      <c r="FWD707" s="121"/>
      <c r="FWE707" s="121"/>
      <c r="FWF707" s="121"/>
      <c r="FWG707" s="121"/>
      <c r="FWH707" s="121"/>
      <c r="FWI707" s="121"/>
      <c r="FWJ707" s="121"/>
      <c r="FWK707" s="121"/>
      <c r="FWL707" s="121"/>
      <c r="FWM707" s="121"/>
      <c r="FWN707" s="121"/>
      <c r="FWO707" s="121"/>
      <c r="FWP707" s="121"/>
      <c r="FWQ707" s="121"/>
      <c r="FWR707" s="121"/>
      <c r="FWS707" s="121"/>
      <c r="FWT707" s="121"/>
      <c r="FWU707" s="121"/>
      <c r="FWV707" s="121"/>
      <c r="FWW707" s="121"/>
      <c r="FWX707" s="121"/>
      <c r="FWY707" s="121"/>
      <c r="FWZ707" s="121"/>
      <c r="FXA707" s="121"/>
      <c r="FXB707" s="121"/>
      <c r="FXC707" s="121"/>
      <c r="FXD707" s="121"/>
      <c r="FXE707" s="121"/>
      <c r="FXF707" s="121"/>
      <c r="FXG707" s="121"/>
      <c r="FXH707" s="121"/>
      <c r="FXI707" s="121"/>
      <c r="FXJ707" s="121"/>
      <c r="FXK707" s="121"/>
      <c r="FXL707" s="121"/>
      <c r="FXM707" s="121"/>
      <c r="FXN707" s="121"/>
      <c r="FXO707" s="121"/>
      <c r="FXP707" s="121"/>
      <c r="FXQ707" s="121"/>
      <c r="FXR707" s="121"/>
      <c r="FXS707" s="121"/>
      <c r="FXT707" s="121"/>
      <c r="FXU707" s="121"/>
      <c r="FXV707" s="121"/>
      <c r="FXW707" s="121"/>
      <c r="FXX707" s="121"/>
      <c r="FXY707" s="121"/>
      <c r="FXZ707" s="121"/>
      <c r="FYA707" s="121"/>
      <c r="FYB707" s="121"/>
      <c r="FYC707" s="121"/>
      <c r="FYD707" s="121"/>
      <c r="FYE707" s="121"/>
      <c r="FYF707" s="121"/>
      <c r="FYG707" s="121"/>
      <c r="FYH707" s="121"/>
      <c r="FYI707" s="121"/>
      <c r="FYJ707" s="121"/>
      <c r="FYK707" s="121"/>
      <c r="FYL707" s="121"/>
      <c r="FYM707" s="121"/>
      <c r="FYN707" s="121"/>
      <c r="FYO707" s="121"/>
      <c r="FYP707" s="121"/>
      <c r="FYQ707" s="121"/>
      <c r="FYR707" s="121"/>
      <c r="FYS707" s="121"/>
      <c r="FYT707" s="121"/>
      <c r="FYU707" s="121"/>
      <c r="FYV707" s="121"/>
      <c r="FYW707" s="121"/>
      <c r="FYX707" s="121"/>
      <c r="FYY707" s="121"/>
      <c r="FYZ707" s="121"/>
      <c r="FZA707" s="121"/>
      <c r="FZB707" s="121"/>
      <c r="FZC707" s="121"/>
      <c r="FZD707" s="121"/>
      <c r="FZE707" s="121"/>
      <c r="FZF707" s="121"/>
      <c r="FZG707" s="121"/>
      <c r="FZH707" s="121"/>
      <c r="FZI707" s="121"/>
      <c r="FZJ707" s="121"/>
      <c r="FZK707" s="121"/>
      <c r="FZL707" s="121"/>
      <c r="FZM707" s="121"/>
      <c r="FZN707" s="121"/>
      <c r="FZO707" s="121"/>
      <c r="FZP707" s="121"/>
      <c r="FZQ707" s="121"/>
      <c r="FZR707" s="121"/>
      <c r="FZS707" s="121"/>
      <c r="FZT707" s="121"/>
      <c r="FZU707" s="121"/>
      <c r="FZV707" s="121"/>
      <c r="FZW707" s="121"/>
      <c r="FZX707" s="121"/>
      <c r="FZY707" s="121"/>
      <c r="FZZ707" s="121"/>
      <c r="GAA707" s="121"/>
      <c r="GAB707" s="121"/>
      <c r="GAC707" s="121"/>
      <c r="GAD707" s="121"/>
      <c r="GAE707" s="121"/>
      <c r="GAF707" s="121"/>
      <c r="GAG707" s="121"/>
      <c r="GAH707" s="121"/>
      <c r="GAI707" s="121"/>
      <c r="GAJ707" s="121"/>
      <c r="GAK707" s="121"/>
      <c r="GAL707" s="121"/>
      <c r="GAM707" s="121"/>
      <c r="GAN707" s="121"/>
      <c r="GAO707" s="121"/>
      <c r="GAP707" s="121"/>
      <c r="GAQ707" s="121"/>
      <c r="GAR707" s="121"/>
      <c r="GAS707" s="121"/>
      <c r="GAT707" s="121"/>
      <c r="GAU707" s="121"/>
      <c r="GAV707" s="121"/>
      <c r="GAW707" s="121"/>
      <c r="GAX707" s="121"/>
      <c r="GAY707" s="121"/>
      <c r="GAZ707" s="121"/>
      <c r="GBA707" s="121"/>
      <c r="GBB707" s="121"/>
      <c r="GBC707" s="121"/>
      <c r="GBD707" s="121"/>
      <c r="GBE707" s="121"/>
      <c r="GBF707" s="121"/>
      <c r="GBG707" s="121"/>
      <c r="GBH707" s="121"/>
      <c r="GBI707" s="121"/>
      <c r="GBJ707" s="121"/>
      <c r="GBK707" s="121"/>
      <c r="GBL707" s="121"/>
      <c r="GBM707" s="121"/>
      <c r="GBN707" s="121"/>
      <c r="GBO707" s="121"/>
      <c r="GBP707" s="121"/>
      <c r="GBQ707" s="121"/>
      <c r="GBR707" s="121"/>
      <c r="GBS707" s="121"/>
      <c r="GBT707" s="121"/>
      <c r="GBU707" s="121"/>
      <c r="GBV707" s="121"/>
      <c r="GBW707" s="121"/>
      <c r="GBX707" s="121"/>
      <c r="GBY707" s="121"/>
      <c r="GBZ707" s="121"/>
      <c r="GCA707" s="121"/>
      <c r="GCB707" s="121"/>
      <c r="GCC707" s="121"/>
      <c r="GCD707" s="121"/>
      <c r="GCE707" s="121"/>
      <c r="GCF707" s="121"/>
      <c r="GCG707" s="121"/>
      <c r="GCH707" s="121"/>
      <c r="GCI707" s="121"/>
      <c r="GCJ707" s="121"/>
      <c r="GCK707" s="121"/>
      <c r="GCL707" s="121"/>
      <c r="GCM707" s="121"/>
      <c r="GCN707" s="121"/>
      <c r="GCO707" s="121"/>
      <c r="GCP707" s="121"/>
      <c r="GCQ707" s="121"/>
      <c r="GCR707" s="121"/>
      <c r="GCS707" s="121"/>
      <c r="GCT707" s="121"/>
      <c r="GCU707" s="121"/>
      <c r="GCV707" s="121"/>
      <c r="GCW707" s="121"/>
      <c r="GCX707" s="121"/>
      <c r="GCY707" s="121"/>
      <c r="GCZ707" s="121"/>
      <c r="GDA707" s="121"/>
      <c r="GDB707" s="121"/>
      <c r="GDC707" s="121"/>
      <c r="GDD707" s="121"/>
      <c r="GDE707" s="121"/>
      <c r="GDF707" s="121"/>
      <c r="GDG707" s="121"/>
      <c r="GDH707" s="121"/>
      <c r="GDI707" s="121"/>
      <c r="GDJ707" s="121"/>
      <c r="GDK707" s="121"/>
      <c r="GDL707" s="121"/>
      <c r="GDM707" s="121"/>
      <c r="GDN707" s="121"/>
      <c r="GDO707" s="121"/>
      <c r="GDP707" s="121"/>
      <c r="GDQ707" s="121"/>
      <c r="GDR707" s="121"/>
      <c r="GDS707" s="121"/>
      <c r="GDT707" s="121"/>
      <c r="GDU707" s="121"/>
      <c r="GDV707" s="121"/>
      <c r="GDW707" s="121"/>
      <c r="GDX707" s="121"/>
      <c r="GDY707" s="121"/>
      <c r="GDZ707" s="121"/>
      <c r="GEA707" s="121"/>
      <c r="GEB707" s="121"/>
      <c r="GEC707" s="121"/>
      <c r="GED707" s="121"/>
      <c r="GEE707" s="121"/>
      <c r="GEF707" s="121"/>
      <c r="GEG707" s="121"/>
      <c r="GEH707" s="121"/>
      <c r="GEI707" s="121"/>
      <c r="GEJ707" s="121"/>
      <c r="GEK707" s="121"/>
      <c r="GEL707" s="121"/>
      <c r="GEM707" s="121"/>
      <c r="GEN707" s="121"/>
      <c r="GEO707" s="121"/>
      <c r="GEP707" s="121"/>
      <c r="GEQ707" s="121"/>
      <c r="GER707" s="121"/>
      <c r="GES707" s="121"/>
      <c r="GET707" s="121"/>
      <c r="GEU707" s="121"/>
      <c r="GEV707" s="121"/>
      <c r="GEW707" s="121"/>
      <c r="GEX707" s="121"/>
      <c r="GEY707" s="121"/>
      <c r="GEZ707" s="121"/>
      <c r="GFA707" s="121"/>
      <c r="GFB707" s="121"/>
      <c r="GFC707" s="121"/>
      <c r="GFD707" s="121"/>
      <c r="GFE707" s="121"/>
      <c r="GFF707" s="121"/>
      <c r="GFG707" s="121"/>
      <c r="GFH707" s="121"/>
      <c r="GFI707" s="121"/>
      <c r="GFJ707" s="121"/>
      <c r="GFK707" s="121"/>
      <c r="GFL707" s="121"/>
      <c r="GFM707" s="121"/>
      <c r="GFN707" s="121"/>
      <c r="GFO707" s="121"/>
      <c r="GFP707" s="121"/>
      <c r="GFQ707" s="121"/>
      <c r="GFR707" s="121"/>
      <c r="GFS707" s="121"/>
      <c r="GFT707" s="121"/>
      <c r="GFU707" s="121"/>
      <c r="GFV707" s="121"/>
      <c r="GFW707" s="121"/>
      <c r="GFX707" s="121"/>
      <c r="GFY707" s="121"/>
      <c r="GFZ707" s="121"/>
      <c r="GGA707" s="121"/>
      <c r="GGB707" s="121"/>
      <c r="GGC707" s="121"/>
      <c r="GGD707" s="121"/>
      <c r="GGE707" s="121"/>
      <c r="GGF707" s="121"/>
      <c r="GGG707" s="121"/>
      <c r="GGH707" s="121"/>
      <c r="GGI707" s="121"/>
      <c r="GGJ707" s="121"/>
      <c r="GGK707" s="121"/>
      <c r="GGL707" s="121"/>
      <c r="GGM707" s="121"/>
      <c r="GGN707" s="121"/>
      <c r="GGO707" s="121"/>
      <c r="GGP707" s="121"/>
      <c r="GGQ707" s="121"/>
      <c r="GGR707" s="121"/>
      <c r="GGS707" s="121"/>
      <c r="GGT707" s="121"/>
      <c r="GGU707" s="121"/>
      <c r="GGV707" s="121"/>
      <c r="GGW707" s="121"/>
      <c r="GGX707" s="121"/>
      <c r="GGY707" s="121"/>
      <c r="GGZ707" s="121"/>
      <c r="GHA707" s="121"/>
      <c r="GHB707" s="121"/>
      <c r="GHC707" s="121"/>
      <c r="GHD707" s="121"/>
      <c r="GHE707" s="121"/>
      <c r="GHF707" s="121"/>
      <c r="GHG707" s="121"/>
      <c r="GHH707" s="121"/>
      <c r="GHI707" s="121"/>
      <c r="GHJ707" s="121"/>
      <c r="GHK707" s="121"/>
      <c r="GHL707" s="121"/>
      <c r="GHM707" s="121"/>
      <c r="GHN707" s="121"/>
      <c r="GHO707" s="121"/>
      <c r="GHP707" s="121"/>
      <c r="GHQ707" s="121"/>
      <c r="GHR707" s="121"/>
      <c r="GHS707" s="121"/>
      <c r="GHT707" s="121"/>
      <c r="GHU707" s="121"/>
      <c r="GHV707" s="121"/>
      <c r="GHW707" s="121"/>
      <c r="GHX707" s="121"/>
      <c r="GHY707" s="121"/>
      <c r="GHZ707" s="121"/>
      <c r="GIA707" s="121"/>
      <c r="GIB707" s="121"/>
      <c r="GIC707" s="121"/>
      <c r="GID707" s="121"/>
      <c r="GIE707" s="121"/>
      <c r="GIF707" s="121"/>
      <c r="GIG707" s="121"/>
      <c r="GIH707" s="121"/>
      <c r="GII707" s="121"/>
      <c r="GIJ707" s="121"/>
      <c r="GIK707" s="121"/>
      <c r="GIL707" s="121"/>
      <c r="GIM707" s="121"/>
      <c r="GIN707" s="121"/>
      <c r="GIO707" s="121"/>
      <c r="GIP707" s="121"/>
      <c r="GIQ707" s="121"/>
      <c r="GIR707" s="121"/>
      <c r="GIS707" s="121"/>
      <c r="GIT707" s="121"/>
      <c r="GIU707" s="121"/>
      <c r="GIV707" s="121"/>
      <c r="GIW707" s="121"/>
      <c r="GIX707" s="121"/>
      <c r="GIY707" s="121"/>
      <c r="GIZ707" s="121"/>
      <c r="GJA707" s="121"/>
      <c r="GJB707" s="121"/>
      <c r="GJC707" s="121"/>
      <c r="GJD707" s="121"/>
      <c r="GJE707" s="121"/>
      <c r="GJF707" s="121"/>
      <c r="GJG707" s="121"/>
      <c r="GJH707" s="121"/>
      <c r="GJI707" s="121"/>
      <c r="GJJ707" s="121"/>
      <c r="GJK707" s="121"/>
      <c r="GJL707" s="121"/>
      <c r="GJM707" s="121"/>
      <c r="GJN707" s="121"/>
      <c r="GJO707" s="121"/>
      <c r="GJP707" s="121"/>
      <c r="GJQ707" s="121"/>
      <c r="GJR707" s="121"/>
      <c r="GJS707" s="121"/>
      <c r="GJT707" s="121"/>
      <c r="GJU707" s="121"/>
      <c r="GJV707" s="121"/>
      <c r="GJW707" s="121"/>
      <c r="GJX707" s="121"/>
      <c r="GJY707" s="121"/>
      <c r="GJZ707" s="121"/>
      <c r="GKA707" s="121"/>
      <c r="GKB707" s="121"/>
      <c r="GKC707" s="121"/>
      <c r="GKD707" s="121"/>
      <c r="GKE707" s="121"/>
      <c r="GKF707" s="121"/>
      <c r="GKG707" s="121"/>
      <c r="GKH707" s="121"/>
      <c r="GKI707" s="121"/>
      <c r="GKJ707" s="121"/>
      <c r="GKK707" s="121"/>
      <c r="GKL707" s="121"/>
      <c r="GKM707" s="121"/>
      <c r="GKN707" s="121"/>
      <c r="GKO707" s="121"/>
      <c r="GKP707" s="121"/>
      <c r="GKQ707" s="121"/>
      <c r="GKR707" s="121"/>
      <c r="GKS707" s="121"/>
      <c r="GKT707" s="121"/>
      <c r="GKU707" s="121"/>
      <c r="GKV707" s="121"/>
      <c r="GKW707" s="121"/>
      <c r="GKX707" s="121"/>
      <c r="GKY707" s="121"/>
      <c r="GKZ707" s="121"/>
      <c r="GLA707" s="121"/>
      <c r="GLB707" s="121"/>
      <c r="GLC707" s="121"/>
      <c r="GLD707" s="121"/>
      <c r="GLE707" s="121"/>
      <c r="GLF707" s="121"/>
      <c r="GLG707" s="121"/>
      <c r="GLH707" s="121"/>
      <c r="GLI707" s="121"/>
      <c r="GLJ707" s="121"/>
      <c r="GLK707" s="121"/>
      <c r="GLL707" s="121"/>
      <c r="GLM707" s="121"/>
      <c r="GLN707" s="121"/>
      <c r="GLO707" s="121"/>
      <c r="GLP707" s="121"/>
      <c r="GLQ707" s="121"/>
      <c r="GLR707" s="121"/>
      <c r="GLS707" s="121"/>
      <c r="GLT707" s="121"/>
      <c r="GLU707" s="121"/>
      <c r="GLV707" s="121"/>
      <c r="GLW707" s="121"/>
      <c r="GLX707" s="121"/>
      <c r="GLY707" s="121"/>
      <c r="GLZ707" s="121"/>
      <c r="GMA707" s="121"/>
      <c r="GMB707" s="121"/>
      <c r="GMC707" s="121"/>
      <c r="GMD707" s="121"/>
      <c r="GME707" s="121"/>
      <c r="GMF707" s="121"/>
      <c r="GMG707" s="121"/>
      <c r="GMH707" s="121"/>
      <c r="GMI707" s="121"/>
      <c r="GMJ707" s="121"/>
      <c r="GMK707" s="121"/>
      <c r="GML707" s="121"/>
      <c r="GMM707" s="121"/>
      <c r="GMN707" s="121"/>
      <c r="GMO707" s="121"/>
      <c r="GMP707" s="121"/>
      <c r="GMQ707" s="121"/>
      <c r="GMR707" s="121"/>
      <c r="GMS707" s="121"/>
      <c r="GMT707" s="121"/>
      <c r="GMU707" s="121"/>
      <c r="GMV707" s="121"/>
      <c r="GMW707" s="121"/>
      <c r="GMX707" s="121"/>
      <c r="GMY707" s="121"/>
      <c r="GMZ707" s="121"/>
      <c r="GNA707" s="121"/>
      <c r="GNB707" s="121"/>
      <c r="GNC707" s="121"/>
      <c r="GND707" s="121"/>
      <c r="GNE707" s="121"/>
      <c r="GNF707" s="121"/>
      <c r="GNG707" s="121"/>
      <c r="GNH707" s="121"/>
      <c r="GNI707" s="121"/>
      <c r="GNJ707" s="121"/>
      <c r="GNK707" s="121"/>
      <c r="GNL707" s="121"/>
      <c r="GNM707" s="121"/>
      <c r="GNN707" s="121"/>
      <c r="GNO707" s="121"/>
      <c r="GNP707" s="121"/>
      <c r="GNQ707" s="121"/>
      <c r="GNR707" s="121"/>
      <c r="GNS707" s="121"/>
      <c r="GNT707" s="121"/>
      <c r="GNU707" s="121"/>
      <c r="GNV707" s="121"/>
      <c r="GNW707" s="121"/>
      <c r="GNX707" s="121"/>
      <c r="GNY707" s="121"/>
      <c r="GNZ707" s="121"/>
      <c r="GOA707" s="121"/>
      <c r="GOB707" s="121"/>
      <c r="GOC707" s="121"/>
      <c r="GOD707" s="121"/>
      <c r="GOE707" s="121"/>
      <c r="GOF707" s="121"/>
      <c r="GOG707" s="121"/>
      <c r="GOH707" s="121"/>
      <c r="GOI707" s="121"/>
      <c r="GOJ707" s="121"/>
      <c r="GOK707" s="121"/>
      <c r="GOL707" s="121"/>
      <c r="GOM707" s="121"/>
      <c r="GON707" s="121"/>
      <c r="GOO707" s="121"/>
      <c r="GOP707" s="121"/>
      <c r="GOQ707" s="121"/>
      <c r="GOR707" s="121"/>
      <c r="GOS707" s="121"/>
      <c r="GOT707" s="121"/>
      <c r="GOU707" s="121"/>
      <c r="GOV707" s="121"/>
      <c r="GOW707" s="121"/>
      <c r="GOX707" s="121"/>
      <c r="GOY707" s="121"/>
      <c r="GOZ707" s="121"/>
      <c r="GPA707" s="121"/>
      <c r="GPB707" s="121"/>
      <c r="GPC707" s="121"/>
      <c r="GPD707" s="121"/>
      <c r="GPE707" s="121"/>
      <c r="GPF707" s="121"/>
      <c r="GPG707" s="121"/>
      <c r="GPH707" s="121"/>
      <c r="GPI707" s="121"/>
      <c r="GPJ707" s="121"/>
      <c r="GPK707" s="121"/>
      <c r="GPL707" s="121"/>
      <c r="GPM707" s="121"/>
      <c r="GPN707" s="121"/>
      <c r="GPO707" s="121"/>
      <c r="GPP707" s="121"/>
      <c r="GPQ707" s="121"/>
      <c r="GPR707" s="121"/>
      <c r="GPS707" s="121"/>
      <c r="GPT707" s="121"/>
      <c r="GPU707" s="121"/>
      <c r="GPV707" s="121"/>
      <c r="GPW707" s="121"/>
      <c r="GPX707" s="121"/>
      <c r="GPY707" s="121"/>
      <c r="GPZ707" s="121"/>
      <c r="GQA707" s="121"/>
      <c r="GQB707" s="121"/>
      <c r="GQC707" s="121"/>
      <c r="GQD707" s="121"/>
      <c r="GQE707" s="121"/>
      <c r="GQF707" s="121"/>
      <c r="GQG707" s="121"/>
      <c r="GQH707" s="121"/>
      <c r="GQI707" s="121"/>
      <c r="GQJ707" s="121"/>
      <c r="GQK707" s="121"/>
      <c r="GQL707" s="121"/>
      <c r="GQM707" s="121"/>
      <c r="GQN707" s="121"/>
      <c r="GQO707" s="121"/>
      <c r="GQP707" s="121"/>
      <c r="GQQ707" s="121"/>
      <c r="GQR707" s="121"/>
      <c r="GQS707" s="121"/>
      <c r="GQT707" s="121"/>
      <c r="GQU707" s="121"/>
      <c r="GQV707" s="121"/>
      <c r="GQW707" s="121"/>
      <c r="GQX707" s="121"/>
      <c r="GQY707" s="121"/>
      <c r="GQZ707" s="121"/>
      <c r="GRA707" s="121"/>
      <c r="GRB707" s="121"/>
      <c r="GRC707" s="121"/>
      <c r="GRD707" s="121"/>
      <c r="GRE707" s="121"/>
      <c r="GRF707" s="121"/>
      <c r="GRG707" s="121"/>
      <c r="GRH707" s="121"/>
      <c r="GRI707" s="121"/>
      <c r="GRJ707" s="121"/>
      <c r="GRK707" s="121"/>
      <c r="GRL707" s="121"/>
      <c r="GRM707" s="121"/>
      <c r="GRN707" s="121"/>
      <c r="GRO707" s="121"/>
      <c r="GRP707" s="121"/>
      <c r="GRQ707" s="121"/>
      <c r="GRR707" s="121"/>
      <c r="GRS707" s="121"/>
      <c r="GRT707" s="121"/>
      <c r="GRU707" s="121"/>
      <c r="GRV707" s="121"/>
      <c r="GRW707" s="121"/>
      <c r="GRX707" s="121"/>
      <c r="GRY707" s="121"/>
      <c r="GRZ707" s="121"/>
      <c r="GSA707" s="121"/>
      <c r="GSB707" s="121"/>
      <c r="GSC707" s="121"/>
      <c r="GSD707" s="121"/>
      <c r="GSE707" s="121"/>
      <c r="GSF707" s="121"/>
      <c r="GSG707" s="121"/>
      <c r="GSH707" s="121"/>
      <c r="GSI707" s="121"/>
      <c r="GSJ707" s="121"/>
      <c r="GSK707" s="121"/>
      <c r="GSL707" s="121"/>
      <c r="GSM707" s="121"/>
      <c r="GSN707" s="121"/>
      <c r="GSO707" s="121"/>
      <c r="GSP707" s="121"/>
      <c r="GSQ707" s="121"/>
      <c r="GSR707" s="121"/>
      <c r="GSS707" s="121"/>
      <c r="GST707" s="121"/>
      <c r="GSU707" s="121"/>
      <c r="GSV707" s="121"/>
      <c r="GSW707" s="121"/>
      <c r="GSX707" s="121"/>
      <c r="GSY707" s="121"/>
      <c r="GSZ707" s="121"/>
      <c r="GTA707" s="121"/>
      <c r="GTB707" s="121"/>
      <c r="GTC707" s="121"/>
      <c r="GTD707" s="121"/>
      <c r="GTE707" s="121"/>
      <c r="GTF707" s="121"/>
      <c r="GTG707" s="121"/>
      <c r="GTH707" s="121"/>
      <c r="GTI707" s="121"/>
      <c r="GTJ707" s="121"/>
      <c r="GTK707" s="121"/>
      <c r="GTL707" s="121"/>
      <c r="GTM707" s="121"/>
      <c r="GTN707" s="121"/>
      <c r="GTO707" s="121"/>
      <c r="GTP707" s="121"/>
      <c r="GTQ707" s="121"/>
      <c r="GTR707" s="121"/>
      <c r="GTS707" s="121"/>
      <c r="GTT707" s="121"/>
      <c r="GTU707" s="121"/>
      <c r="GTV707" s="121"/>
      <c r="GTW707" s="121"/>
      <c r="GTX707" s="121"/>
      <c r="GTY707" s="121"/>
      <c r="GTZ707" s="121"/>
      <c r="GUA707" s="121"/>
      <c r="GUB707" s="121"/>
      <c r="GUC707" s="121"/>
      <c r="GUD707" s="121"/>
      <c r="GUE707" s="121"/>
      <c r="GUF707" s="121"/>
      <c r="GUG707" s="121"/>
      <c r="GUH707" s="121"/>
      <c r="GUI707" s="121"/>
      <c r="GUJ707" s="121"/>
      <c r="GUK707" s="121"/>
      <c r="GUL707" s="121"/>
      <c r="GUM707" s="121"/>
      <c r="GUN707" s="121"/>
      <c r="GUO707" s="121"/>
      <c r="GUP707" s="121"/>
      <c r="GUQ707" s="121"/>
      <c r="GUR707" s="121"/>
      <c r="GUS707" s="121"/>
      <c r="GUT707" s="121"/>
      <c r="GUU707" s="121"/>
      <c r="GUV707" s="121"/>
      <c r="GUW707" s="121"/>
      <c r="GUX707" s="121"/>
      <c r="GUY707" s="121"/>
      <c r="GUZ707" s="121"/>
      <c r="GVA707" s="121"/>
      <c r="GVB707" s="121"/>
      <c r="GVC707" s="121"/>
      <c r="GVD707" s="121"/>
      <c r="GVE707" s="121"/>
      <c r="GVF707" s="121"/>
      <c r="GVG707" s="121"/>
      <c r="GVH707" s="121"/>
      <c r="GVI707" s="121"/>
      <c r="GVJ707" s="121"/>
      <c r="GVK707" s="121"/>
      <c r="GVL707" s="121"/>
      <c r="GVM707" s="121"/>
      <c r="GVN707" s="121"/>
      <c r="GVO707" s="121"/>
      <c r="GVP707" s="121"/>
      <c r="GVQ707" s="121"/>
      <c r="GVR707" s="121"/>
      <c r="GVS707" s="121"/>
      <c r="GVT707" s="121"/>
      <c r="GVU707" s="121"/>
      <c r="GVV707" s="121"/>
      <c r="GVW707" s="121"/>
      <c r="GVX707" s="121"/>
      <c r="GVY707" s="121"/>
      <c r="GVZ707" s="121"/>
      <c r="GWA707" s="121"/>
      <c r="GWB707" s="121"/>
      <c r="GWC707" s="121"/>
      <c r="GWD707" s="121"/>
      <c r="GWE707" s="121"/>
      <c r="GWF707" s="121"/>
      <c r="GWG707" s="121"/>
      <c r="GWH707" s="121"/>
      <c r="GWI707" s="121"/>
      <c r="GWJ707" s="121"/>
      <c r="GWK707" s="121"/>
      <c r="GWL707" s="121"/>
      <c r="GWM707" s="121"/>
      <c r="GWN707" s="121"/>
      <c r="GWO707" s="121"/>
      <c r="GWP707" s="121"/>
      <c r="GWQ707" s="121"/>
      <c r="GWR707" s="121"/>
      <c r="GWS707" s="121"/>
      <c r="GWT707" s="121"/>
      <c r="GWU707" s="121"/>
      <c r="GWV707" s="121"/>
      <c r="GWW707" s="121"/>
      <c r="GWX707" s="121"/>
      <c r="GWY707" s="121"/>
      <c r="GWZ707" s="121"/>
      <c r="GXA707" s="121"/>
      <c r="GXB707" s="121"/>
      <c r="GXC707" s="121"/>
      <c r="GXD707" s="121"/>
      <c r="GXE707" s="121"/>
      <c r="GXF707" s="121"/>
      <c r="GXG707" s="121"/>
      <c r="GXH707" s="121"/>
      <c r="GXI707" s="121"/>
      <c r="GXJ707" s="121"/>
      <c r="GXK707" s="121"/>
      <c r="GXL707" s="121"/>
      <c r="GXM707" s="121"/>
      <c r="GXN707" s="121"/>
      <c r="GXO707" s="121"/>
      <c r="GXP707" s="121"/>
      <c r="GXQ707" s="121"/>
      <c r="GXR707" s="121"/>
      <c r="GXS707" s="121"/>
      <c r="GXT707" s="121"/>
      <c r="GXU707" s="121"/>
      <c r="GXV707" s="121"/>
      <c r="GXW707" s="121"/>
      <c r="GXX707" s="121"/>
      <c r="GXY707" s="121"/>
      <c r="GXZ707" s="121"/>
      <c r="GYA707" s="121"/>
      <c r="GYB707" s="121"/>
      <c r="GYC707" s="121"/>
      <c r="GYD707" s="121"/>
      <c r="GYE707" s="121"/>
      <c r="GYF707" s="121"/>
      <c r="GYG707" s="121"/>
      <c r="GYH707" s="121"/>
      <c r="GYI707" s="121"/>
      <c r="GYJ707" s="121"/>
      <c r="GYK707" s="121"/>
      <c r="GYL707" s="121"/>
      <c r="GYM707" s="121"/>
      <c r="GYN707" s="121"/>
      <c r="GYO707" s="121"/>
      <c r="GYP707" s="121"/>
      <c r="GYQ707" s="121"/>
      <c r="GYR707" s="121"/>
      <c r="GYS707" s="121"/>
      <c r="GYT707" s="121"/>
      <c r="GYU707" s="121"/>
      <c r="GYV707" s="121"/>
      <c r="GYW707" s="121"/>
      <c r="GYX707" s="121"/>
      <c r="GYY707" s="121"/>
      <c r="GYZ707" s="121"/>
      <c r="GZA707" s="121"/>
      <c r="GZB707" s="121"/>
      <c r="GZC707" s="121"/>
      <c r="GZD707" s="121"/>
      <c r="GZE707" s="121"/>
      <c r="GZF707" s="121"/>
      <c r="GZG707" s="121"/>
      <c r="GZH707" s="121"/>
      <c r="GZI707" s="121"/>
      <c r="GZJ707" s="121"/>
      <c r="GZK707" s="121"/>
      <c r="GZL707" s="121"/>
      <c r="GZM707" s="121"/>
      <c r="GZN707" s="121"/>
      <c r="GZO707" s="121"/>
      <c r="GZP707" s="121"/>
      <c r="GZQ707" s="121"/>
      <c r="GZR707" s="121"/>
      <c r="GZS707" s="121"/>
      <c r="GZT707" s="121"/>
      <c r="GZU707" s="121"/>
      <c r="GZV707" s="121"/>
      <c r="GZW707" s="121"/>
      <c r="GZX707" s="121"/>
      <c r="GZY707" s="121"/>
      <c r="GZZ707" s="121"/>
      <c r="HAA707" s="121"/>
      <c r="HAB707" s="121"/>
      <c r="HAC707" s="121"/>
      <c r="HAD707" s="121"/>
      <c r="HAE707" s="121"/>
      <c r="HAF707" s="121"/>
      <c r="HAG707" s="121"/>
      <c r="HAH707" s="121"/>
      <c r="HAI707" s="121"/>
      <c r="HAJ707" s="121"/>
      <c r="HAK707" s="121"/>
      <c r="HAL707" s="121"/>
      <c r="HAM707" s="121"/>
      <c r="HAN707" s="121"/>
      <c r="HAO707" s="121"/>
      <c r="HAP707" s="121"/>
      <c r="HAQ707" s="121"/>
      <c r="HAR707" s="121"/>
      <c r="HAS707" s="121"/>
      <c r="HAT707" s="121"/>
      <c r="HAU707" s="121"/>
      <c r="HAV707" s="121"/>
      <c r="HAW707" s="121"/>
      <c r="HAX707" s="121"/>
      <c r="HAY707" s="121"/>
      <c r="HAZ707" s="121"/>
      <c r="HBA707" s="121"/>
      <c r="HBB707" s="121"/>
      <c r="HBC707" s="121"/>
      <c r="HBD707" s="121"/>
      <c r="HBE707" s="121"/>
      <c r="HBF707" s="121"/>
      <c r="HBG707" s="121"/>
      <c r="HBH707" s="121"/>
      <c r="HBI707" s="121"/>
      <c r="HBJ707" s="121"/>
      <c r="HBK707" s="121"/>
      <c r="HBL707" s="121"/>
      <c r="HBM707" s="121"/>
      <c r="HBN707" s="121"/>
      <c r="HBO707" s="121"/>
      <c r="HBP707" s="121"/>
      <c r="HBQ707" s="121"/>
      <c r="HBR707" s="121"/>
      <c r="HBS707" s="121"/>
      <c r="HBT707" s="121"/>
      <c r="HBU707" s="121"/>
      <c r="HBV707" s="121"/>
      <c r="HBW707" s="121"/>
      <c r="HBX707" s="121"/>
      <c r="HBY707" s="121"/>
      <c r="HBZ707" s="121"/>
      <c r="HCA707" s="121"/>
      <c r="HCB707" s="121"/>
      <c r="HCC707" s="121"/>
      <c r="HCD707" s="121"/>
      <c r="HCE707" s="121"/>
      <c r="HCF707" s="121"/>
      <c r="HCG707" s="121"/>
      <c r="HCH707" s="121"/>
      <c r="HCI707" s="121"/>
      <c r="HCJ707" s="121"/>
      <c r="HCK707" s="121"/>
      <c r="HCL707" s="121"/>
      <c r="HCM707" s="121"/>
      <c r="HCN707" s="121"/>
      <c r="HCO707" s="121"/>
      <c r="HCP707" s="121"/>
      <c r="HCQ707" s="121"/>
      <c r="HCR707" s="121"/>
      <c r="HCS707" s="121"/>
      <c r="HCT707" s="121"/>
      <c r="HCU707" s="121"/>
      <c r="HCV707" s="121"/>
      <c r="HCW707" s="121"/>
      <c r="HCX707" s="121"/>
      <c r="HCY707" s="121"/>
      <c r="HCZ707" s="121"/>
      <c r="HDA707" s="121"/>
      <c r="HDB707" s="121"/>
      <c r="HDC707" s="121"/>
      <c r="HDD707" s="121"/>
      <c r="HDE707" s="121"/>
      <c r="HDF707" s="121"/>
      <c r="HDG707" s="121"/>
      <c r="HDH707" s="121"/>
      <c r="HDI707" s="121"/>
      <c r="HDJ707" s="121"/>
      <c r="HDK707" s="121"/>
      <c r="HDL707" s="121"/>
      <c r="HDM707" s="121"/>
      <c r="HDN707" s="121"/>
      <c r="HDO707" s="121"/>
      <c r="HDP707" s="121"/>
      <c r="HDQ707" s="121"/>
      <c r="HDR707" s="121"/>
      <c r="HDS707" s="121"/>
      <c r="HDT707" s="121"/>
      <c r="HDU707" s="121"/>
      <c r="HDV707" s="121"/>
      <c r="HDW707" s="121"/>
      <c r="HDX707" s="121"/>
      <c r="HDY707" s="121"/>
      <c r="HDZ707" s="121"/>
      <c r="HEA707" s="121"/>
      <c r="HEB707" s="121"/>
      <c r="HEC707" s="121"/>
      <c r="HED707" s="121"/>
      <c r="HEE707" s="121"/>
      <c r="HEF707" s="121"/>
      <c r="HEG707" s="121"/>
      <c r="HEH707" s="121"/>
      <c r="HEI707" s="121"/>
      <c r="HEJ707" s="121"/>
      <c r="HEK707" s="121"/>
      <c r="HEL707" s="121"/>
      <c r="HEM707" s="121"/>
      <c r="HEN707" s="121"/>
      <c r="HEO707" s="121"/>
      <c r="HEP707" s="121"/>
      <c r="HEQ707" s="121"/>
      <c r="HER707" s="121"/>
      <c r="HES707" s="121"/>
      <c r="HET707" s="121"/>
      <c r="HEU707" s="121"/>
      <c r="HEV707" s="121"/>
      <c r="HEW707" s="121"/>
      <c r="HEX707" s="121"/>
      <c r="HEY707" s="121"/>
      <c r="HEZ707" s="121"/>
      <c r="HFA707" s="121"/>
      <c r="HFB707" s="121"/>
      <c r="HFC707" s="121"/>
      <c r="HFD707" s="121"/>
      <c r="HFE707" s="121"/>
      <c r="HFF707" s="121"/>
      <c r="HFG707" s="121"/>
      <c r="HFH707" s="121"/>
      <c r="HFI707" s="121"/>
      <c r="HFJ707" s="121"/>
      <c r="HFK707" s="121"/>
      <c r="HFL707" s="121"/>
      <c r="HFM707" s="121"/>
      <c r="HFN707" s="121"/>
      <c r="HFO707" s="121"/>
      <c r="HFP707" s="121"/>
      <c r="HFQ707" s="121"/>
      <c r="HFR707" s="121"/>
      <c r="HFS707" s="121"/>
      <c r="HFT707" s="121"/>
      <c r="HFU707" s="121"/>
      <c r="HFV707" s="121"/>
      <c r="HFW707" s="121"/>
      <c r="HFX707" s="121"/>
      <c r="HFY707" s="121"/>
      <c r="HFZ707" s="121"/>
      <c r="HGA707" s="121"/>
      <c r="HGB707" s="121"/>
      <c r="HGC707" s="121"/>
      <c r="HGD707" s="121"/>
      <c r="HGE707" s="121"/>
      <c r="HGF707" s="121"/>
      <c r="HGG707" s="121"/>
      <c r="HGH707" s="121"/>
      <c r="HGI707" s="121"/>
      <c r="HGJ707" s="121"/>
      <c r="HGK707" s="121"/>
      <c r="HGL707" s="121"/>
      <c r="HGM707" s="121"/>
      <c r="HGN707" s="121"/>
      <c r="HGO707" s="121"/>
      <c r="HGP707" s="121"/>
      <c r="HGQ707" s="121"/>
      <c r="HGR707" s="121"/>
      <c r="HGS707" s="121"/>
      <c r="HGT707" s="121"/>
      <c r="HGU707" s="121"/>
      <c r="HGV707" s="121"/>
      <c r="HGW707" s="121"/>
      <c r="HGX707" s="121"/>
      <c r="HGY707" s="121"/>
      <c r="HGZ707" s="121"/>
      <c r="HHA707" s="121"/>
      <c r="HHB707" s="121"/>
      <c r="HHC707" s="121"/>
      <c r="HHD707" s="121"/>
      <c r="HHE707" s="121"/>
      <c r="HHF707" s="121"/>
      <c r="HHG707" s="121"/>
      <c r="HHH707" s="121"/>
      <c r="HHI707" s="121"/>
      <c r="HHJ707" s="121"/>
      <c r="HHK707" s="121"/>
      <c r="HHL707" s="121"/>
      <c r="HHM707" s="121"/>
      <c r="HHN707" s="121"/>
      <c r="HHO707" s="121"/>
      <c r="HHP707" s="121"/>
      <c r="HHQ707" s="121"/>
      <c r="HHR707" s="121"/>
      <c r="HHS707" s="121"/>
      <c r="HHT707" s="121"/>
      <c r="HHU707" s="121"/>
      <c r="HHV707" s="121"/>
      <c r="HHW707" s="121"/>
      <c r="HHX707" s="121"/>
      <c r="HHY707" s="121"/>
      <c r="HHZ707" s="121"/>
      <c r="HIA707" s="121"/>
      <c r="HIB707" s="121"/>
      <c r="HIC707" s="121"/>
      <c r="HID707" s="121"/>
      <c r="HIE707" s="121"/>
      <c r="HIF707" s="121"/>
      <c r="HIG707" s="121"/>
      <c r="HIH707" s="121"/>
      <c r="HII707" s="121"/>
      <c r="HIJ707" s="121"/>
      <c r="HIK707" s="121"/>
      <c r="HIL707" s="121"/>
      <c r="HIM707" s="121"/>
      <c r="HIN707" s="121"/>
      <c r="HIO707" s="121"/>
      <c r="HIP707" s="121"/>
      <c r="HIQ707" s="121"/>
      <c r="HIR707" s="121"/>
      <c r="HIS707" s="121"/>
      <c r="HIT707" s="121"/>
      <c r="HIU707" s="121"/>
      <c r="HIV707" s="121"/>
      <c r="HIW707" s="121"/>
      <c r="HIX707" s="121"/>
      <c r="HIY707" s="121"/>
      <c r="HIZ707" s="121"/>
      <c r="HJA707" s="121"/>
      <c r="HJB707" s="121"/>
      <c r="HJC707" s="121"/>
      <c r="HJD707" s="121"/>
      <c r="HJE707" s="121"/>
      <c r="HJF707" s="121"/>
      <c r="HJG707" s="121"/>
      <c r="HJH707" s="121"/>
      <c r="HJI707" s="121"/>
      <c r="HJJ707" s="121"/>
      <c r="HJK707" s="121"/>
      <c r="HJL707" s="121"/>
      <c r="HJM707" s="121"/>
      <c r="HJN707" s="121"/>
      <c r="HJO707" s="121"/>
      <c r="HJP707" s="121"/>
      <c r="HJQ707" s="121"/>
      <c r="HJR707" s="121"/>
      <c r="HJS707" s="121"/>
      <c r="HJT707" s="121"/>
      <c r="HJU707" s="121"/>
      <c r="HJV707" s="121"/>
      <c r="HJW707" s="121"/>
      <c r="HJX707" s="121"/>
      <c r="HJY707" s="121"/>
      <c r="HJZ707" s="121"/>
      <c r="HKA707" s="121"/>
      <c r="HKB707" s="121"/>
      <c r="HKC707" s="121"/>
      <c r="HKD707" s="121"/>
      <c r="HKE707" s="121"/>
      <c r="HKF707" s="121"/>
      <c r="HKG707" s="121"/>
      <c r="HKH707" s="121"/>
      <c r="HKI707" s="121"/>
      <c r="HKJ707" s="121"/>
      <c r="HKK707" s="121"/>
      <c r="HKL707" s="121"/>
      <c r="HKM707" s="121"/>
      <c r="HKN707" s="121"/>
      <c r="HKO707" s="121"/>
      <c r="HKP707" s="121"/>
      <c r="HKQ707" s="121"/>
      <c r="HKR707" s="121"/>
      <c r="HKS707" s="121"/>
      <c r="HKT707" s="121"/>
      <c r="HKU707" s="121"/>
      <c r="HKV707" s="121"/>
      <c r="HKW707" s="121"/>
      <c r="HKX707" s="121"/>
      <c r="HKY707" s="121"/>
      <c r="HKZ707" s="121"/>
      <c r="HLA707" s="121"/>
      <c r="HLB707" s="121"/>
      <c r="HLC707" s="121"/>
      <c r="HLD707" s="121"/>
      <c r="HLE707" s="121"/>
      <c r="HLF707" s="121"/>
      <c r="HLG707" s="121"/>
      <c r="HLH707" s="121"/>
      <c r="HLI707" s="121"/>
      <c r="HLJ707" s="121"/>
      <c r="HLK707" s="121"/>
      <c r="HLL707" s="121"/>
      <c r="HLM707" s="121"/>
      <c r="HLN707" s="121"/>
      <c r="HLO707" s="121"/>
      <c r="HLP707" s="121"/>
      <c r="HLQ707" s="121"/>
      <c r="HLR707" s="121"/>
      <c r="HLS707" s="121"/>
      <c r="HLT707" s="121"/>
      <c r="HLU707" s="121"/>
      <c r="HLV707" s="121"/>
      <c r="HLW707" s="121"/>
      <c r="HLX707" s="121"/>
      <c r="HLY707" s="121"/>
      <c r="HLZ707" s="121"/>
      <c r="HMA707" s="121"/>
      <c r="HMB707" s="121"/>
      <c r="HMC707" s="121"/>
      <c r="HMD707" s="121"/>
      <c r="HME707" s="121"/>
      <c r="HMF707" s="121"/>
      <c r="HMG707" s="121"/>
      <c r="HMH707" s="121"/>
      <c r="HMI707" s="121"/>
      <c r="HMJ707" s="121"/>
      <c r="HMK707" s="121"/>
      <c r="HML707" s="121"/>
      <c r="HMM707" s="121"/>
      <c r="HMN707" s="121"/>
      <c r="HMO707" s="121"/>
      <c r="HMP707" s="121"/>
      <c r="HMQ707" s="121"/>
      <c r="HMR707" s="121"/>
      <c r="HMS707" s="121"/>
      <c r="HMT707" s="121"/>
      <c r="HMU707" s="121"/>
      <c r="HMV707" s="121"/>
      <c r="HMW707" s="121"/>
      <c r="HMX707" s="121"/>
      <c r="HMY707" s="121"/>
      <c r="HMZ707" s="121"/>
      <c r="HNA707" s="121"/>
      <c r="HNB707" s="121"/>
      <c r="HNC707" s="121"/>
      <c r="HND707" s="121"/>
      <c r="HNE707" s="121"/>
      <c r="HNF707" s="121"/>
      <c r="HNG707" s="121"/>
      <c r="HNH707" s="121"/>
      <c r="HNI707" s="121"/>
      <c r="HNJ707" s="121"/>
      <c r="HNK707" s="121"/>
      <c r="HNL707" s="121"/>
      <c r="HNM707" s="121"/>
      <c r="HNN707" s="121"/>
      <c r="HNO707" s="121"/>
      <c r="HNP707" s="121"/>
      <c r="HNQ707" s="121"/>
      <c r="HNR707" s="121"/>
      <c r="HNS707" s="121"/>
      <c r="HNT707" s="121"/>
      <c r="HNU707" s="121"/>
      <c r="HNV707" s="121"/>
      <c r="HNW707" s="121"/>
      <c r="HNX707" s="121"/>
      <c r="HNY707" s="121"/>
      <c r="HNZ707" s="121"/>
      <c r="HOA707" s="121"/>
      <c r="HOB707" s="121"/>
      <c r="HOC707" s="121"/>
      <c r="HOD707" s="121"/>
      <c r="HOE707" s="121"/>
      <c r="HOF707" s="121"/>
      <c r="HOG707" s="121"/>
      <c r="HOH707" s="121"/>
      <c r="HOI707" s="121"/>
      <c r="HOJ707" s="121"/>
      <c r="HOK707" s="121"/>
      <c r="HOL707" s="121"/>
      <c r="HOM707" s="121"/>
      <c r="HON707" s="121"/>
      <c r="HOO707" s="121"/>
      <c r="HOP707" s="121"/>
      <c r="HOQ707" s="121"/>
      <c r="HOR707" s="121"/>
      <c r="HOS707" s="121"/>
      <c r="HOT707" s="121"/>
      <c r="HOU707" s="121"/>
      <c r="HOV707" s="121"/>
      <c r="HOW707" s="121"/>
      <c r="HOX707" s="121"/>
      <c r="HOY707" s="121"/>
      <c r="HOZ707" s="121"/>
      <c r="HPA707" s="121"/>
      <c r="HPB707" s="121"/>
      <c r="HPC707" s="121"/>
      <c r="HPD707" s="121"/>
      <c r="HPE707" s="121"/>
      <c r="HPF707" s="121"/>
      <c r="HPG707" s="121"/>
      <c r="HPH707" s="121"/>
      <c r="HPI707" s="121"/>
      <c r="HPJ707" s="121"/>
      <c r="HPK707" s="121"/>
      <c r="HPL707" s="121"/>
      <c r="HPM707" s="121"/>
      <c r="HPN707" s="121"/>
      <c r="HPO707" s="121"/>
      <c r="HPP707" s="121"/>
      <c r="HPQ707" s="121"/>
      <c r="HPR707" s="121"/>
      <c r="HPS707" s="121"/>
      <c r="HPT707" s="121"/>
      <c r="HPU707" s="121"/>
      <c r="HPV707" s="121"/>
      <c r="HPW707" s="121"/>
      <c r="HPX707" s="121"/>
      <c r="HPY707" s="121"/>
      <c r="HPZ707" s="121"/>
      <c r="HQA707" s="121"/>
      <c r="HQB707" s="121"/>
      <c r="HQC707" s="121"/>
      <c r="HQD707" s="121"/>
      <c r="HQE707" s="121"/>
      <c r="HQF707" s="121"/>
      <c r="HQG707" s="121"/>
      <c r="HQH707" s="121"/>
      <c r="HQI707" s="121"/>
      <c r="HQJ707" s="121"/>
      <c r="HQK707" s="121"/>
      <c r="HQL707" s="121"/>
      <c r="HQM707" s="121"/>
      <c r="HQN707" s="121"/>
      <c r="HQO707" s="121"/>
      <c r="HQP707" s="121"/>
      <c r="HQQ707" s="121"/>
      <c r="HQR707" s="121"/>
      <c r="HQS707" s="121"/>
      <c r="HQT707" s="121"/>
      <c r="HQU707" s="121"/>
      <c r="HQV707" s="121"/>
      <c r="HQW707" s="121"/>
      <c r="HQX707" s="121"/>
      <c r="HQY707" s="121"/>
      <c r="HQZ707" s="121"/>
      <c r="HRA707" s="121"/>
      <c r="HRB707" s="121"/>
      <c r="HRC707" s="121"/>
      <c r="HRD707" s="121"/>
      <c r="HRE707" s="121"/>
      <c r="HRF707" s="121"/>
      <c r="HRG707" s="121"/>
      <c r="HRH707" s="121"/>
      <c r="HRI707" s="121"/>
      <c r="HRJ707" s="121"/>
      <c r="HRK707" s="121"/>
      <c r="HRL707" s="121"/>
      <c r="HRM707" s="121"/>
      <c r="HRN707" s="121"/>
      <c r="HRO707" s="121"/>
      <c r="HRP707" s="121"/>
      <c r="HRQ707" s="121"/>
      <c r="HRR707" s="121"/>
      <c r="HRS707" s="121"/>
      <c r="HRT707" s="121"/>
      <c r="HRU707" s="121"/>
      <c r="HRV707" s="121"/>
      <c r="HRW707" s="121"/>
      <c r="HRX707" s="121"/>
      <c r="HRY707" s="121"/>
      <c r="HRZ707" s="121"/>
      <c r="HSA707" s="121"/>
      <c r="HSB707" s="121"/>
      <c r="HSC707" s="121"/>
      <c r="HSD707" s="121"/>
      <c r="HSE707" s="121"/>
      <c r="HSF707" s="121"/>
      <c r="HSG707" s="121"/>
      <c r="HSH707" s="121"/>
      <c r="HSI707" s="121"/>
      <c r="HSJ707" s="121"/>
      <c r="HSK707" s="121"/>
      <c r="HSL707" s="121"/>
      <c r="HSM707" s="121"/>
      <c r="HSN707" s="121"/>
      <c r="HSO707" s="121"/>
      <c r="HSP707" s="121"/>
      <c r="HSQ707" s="121"/>
      <c r="HSR707" s="121"/>
      <c r="HSS707" s="121"/>
      <c r="HST707" s="121"/>
      <c r="HSU707" s="121"/>
      <c r="HSV707" s="121"/>
      <c r="HSW707" s="121"/>
      <c r="HSX707" s="121"/>
      <c r="HSY707" s="121"/>
      <c r="HSZ707" s="121"/>
      <c r="HTA707" s="121"/>
      <c r="HTB707" s="121"/>
      <c r="HTC707" s="121"/>
      <c r="HTD707" s="121"/>
      <c r="HTE707" s="121"/>
      <c r="HTF707" s="121"/>
      <c r="HTG707" s="121"/>
      <c r="HTH707" s="121"/>
      <c r="HTI707" s="121"/>
      <c r="HTJ707" s="121"/>
      <c r="HTK707" s="121"/>
      <c r="HTL707" s="121"/>
      <c r="HTM707" s="121"/>
      <c r="HTN707" s="121"/>
      <c r="HTO707" s="121"/>
      <c r="HTP707" s="121"/>
      <c r="HTQ707" s="121"/>
      <c r="HTR707" s="121"/>
      <c r="HTS707" s="121"/>
      <c r="HTT707" s="121"/>
      <c r="HTU707" s="121"/>
      <c r="HTV707" s="121"/>
      <c r="HTW707" s="121"/>
      <c r="HTX707" s="121"/>
      <c r="HTY707" s="121"/>
      <c r="HTZ707" s="121"/>
      <c r="HUA707" s="121"/>
      <c r="HUB707" s="121"/>
      <c r="HUC707" s="121"/>
      <c r="HUD707" s="121"/>
      <c r="HUE707" s="121"/>
      <c r="HUF707" s="121"/>
      <c r="HUG707" s="121"/>
      <c r="HUH707" s="121"/>
      <c r="HUI707" s="121"/>
      <c r="HUJ707" s="121"/>
      <c r="HUK707" s="121"/>
      <c r="HUL707" s="121"/>
      <c r="HUM707" s="121"/>
      <c r="HUN707" s="121"/>
      <c r="HUO707" s="121"/>
      <c r="HUP707" s="121"/>
      <c r="HUQ707" s="121"/>
      <c r="HUR707" s="121"/>
      <c r="HUS707" s="121"/>
      <c r="HUT707" s="121"/>
      <c r="HUU707" s="121"/>
      <c r="HUV707" s="121"/>
      <c r="HUW707" s="121"/>
      <c r="HUX707" s="121"/>
      <c r="HUY707" s="121"/>
      <c r="HUZ707" s="121"/>
      <c r="HVA707" s="121"/>
      <c r="HVB707" s="121"/>
      <c r="HVC707" s="121"/>
      <c r="HVD707" s="121"/>
      <c r="HVE707" s="121"/>
      <c r="HVF707" s="121"/>
      <c r="HVG707" s="121"/>
      <c r="HVH707" s="121"/>
      <c r="HVI707" s="121"/>
      <c r="HVJ707" s="121"/>
      <c r="HVK707" s="121"/>
      <c r="HVL707" s="121"/>
      <c r="HVM707" s="121"/>
      <c r="HVN707" s="121"/>
      <c r="HVO707" s="121"/>
      <c r="HVP707" s="121"/>
      <c r="HVQ707" s="121"/>
      <c r="HVR707" s="121"/>
      <c r="HVS707" s="121"/>
      <c r="HVT707" s="121"/>
      <c r="HVU707" s="121"/>
      <c r="HVV707" s="121"/>
      <c r="HVW707" s="121"/>
      <c r="HVX707" s="121"/>
      <c r="HVY707" s="121"/>
      <c r="HVZ707" s="121"/>
      <c r="HWA707" s="121"/>
      <c r="HWB707" s="121"/>
      <c r="HWC707" s="121"/>
      <c r="HWD707" s="121"/>
      <c r="HWE707" s="121"/>
      <c r="HWF707" s="121"/>
      <c r="HWG707" s="121"/>
      <c r="HWH707" s="121"/>
      <c r="HWI707" s="121"/>
      <c r="HWJ707" s="121"/>
      <c r="HWK707" s="121"/>
      <c r="HWL707" s="121"/>
      <c r="HWM707" s="121"/>
      <c r="HWN707" s="121"/>
      <c r="HWO707" s="121"/>
      <c r="HWP707" s="121"/>
      <c r="HWQ707" s="121"/>
      <c r="HWR707" s="121"/>
      <c r="HWS707" s="121"/>
      <c r="HWT707" s="121"/>
      <c r="HWU707" s="121"/>
      <c r="HWV707" s="121"/>
      <c r="HWW707" s="121"/>
      <c r="HWX707" s="121"/>
      <c r="HWY707" s="121"/>
      <c r="HWZ707" s="121"/>
      <c r="HXA707" s="121"/>
      <c r="HXB707" s="121"/>
      <c r="HXC707" s="121"/>
      <c r="HXD707" s="121"/>
      <c r="HXE707" s="121"/>
      <c r="HXF707" s="121"/>
      <c r="HXG707" s="121"/>
      <c r="HXH707" s="121"/>
      <c r="HXI707" s="121"/>
      <c r="HXJ707" s="121"/>
      <c r="HXK707" s="121"/>
      <c r="HXL707" s="121"/>
      <c r="HXM707" s="121"/>
      <c r="HXN707" s="121"/>
      <c r="HXO707" s="121"/>
      <c r="HXP707" s="121"/>
      <c r="HXQ707" s="121"/>
      <c r="HXR707" s="121"/>
      <c r="HXS707" s="121"/>
      <c r="HXT707" s="121"/>
      <c r="HXU707" s="121"/>
      <c r="HXV707" s="121"/>
      <c r="HXW707" s="121"/>
      <c r="HXX707" s="121"/>
      <c r="HXY707" s="121"/>
      <c r="HXZ707" s="121"/>
      <c r="HYA707" s="121"/>
      <c r="HYB707" s="121"/>
      <c r="HYC707" s="121"/>
      <c r="HYD707" s="121"/>
      <c r="HYE707" s="121"/>
      <c r="HYF707" s="121"/>
      <c r="HYG707" s="121"/>
      <c r="HYH707" s="121"/>
      <c r="HYI707" s="121"/>
      <c r="HYJ707" s="121"/>
      <c r="HYK707" s="121"/>
      <c r="HYL707" s="121"/>
      <c r="HYM707" s="121"/>
      <c r="HYN707" s="121"/>
      <c r="HYO707" s="121"/>
      <c r="HYP707" s="121"/>
      <c r="HYQ707" s="121"/>
      <c r="HYR707" s="121"/>
      <c r="HYS707" s="121"/>
      <c r="HYT707" s="121"/>
      <c r="HYU707" s="121"/>
      <c r="HYV707" s="121"/>
      <c r="HYW707" s="121"/>
      <c r="HYX707" s="121"/>
      <c r="HYY707" s="121"/>
      <c r="HYZ707" s="121"/>
      <c r="HZA707" s="121"/>
      <c r="HZB707" s="121"/>
      <c r="HZC707" s="121"/>
      <c r="HZD707" s="121"/>
      <c r="HZE707" s="121"/>
      <c r="HZF707" s="121"/>
      <c r="HZG707" s="121"/>
      <c r="HZH707" s="121"/>
      <c r="HZI707" s="121"/>
      <c r="HZJ707" s="121"/>
      <c r="HZK707" s="121"/>
      <c r="HZL707" s="121"/>
      <c r="HZM707" s="121"/>
      <c r="HZN707" s="121"/>
      <c r="HZO707" s="121"/>
      <c r="HZP707" s="121"/>
      <c r="HZQ707" s="121"/>
      <c r="HZR707" s="121"/>
      <c r="HZS707" s="121"/>
      <c r="HZT707" s="121"/>
      <c r="HZU707" s="121"/>
      <c r="HZV707" s="121"/>
      <c r="HZW707" s="121"/>
      <c r="HZX707" s="121"/>
      <c r="HZY707" s="121"/>
      <c r="HZZ707" s="121"/>
      <c r="IAA707" s="121"/>
      <c r="IAB707" s="121"/>
      <c r="IAC707" s="121"/>
      <c r="IAD707" s="121"/>
      <c r="IAE707" s="121"/>
      <c r="IAF707" s="121"/>
      <c r="IAG707" s="121"/>
      <c r="IAH707" s="121"/>
      <c r="IAI707" s="121"/>
      <c r="IAJ707" s="121"/>
      <c r="IAK707" s="121"/>
      <c r="IAL707" s="121"/>
      <c r="IAM707" s="121"/>
      <c r="IAN707" s="121"/>
      <c r="IAO707" s="121"/>
      <c r="IAP707" s="121"/>
      <c r="IAQ707" s="121"/>
      <c r="IAR707" s="121"/>
      <c r="IAS707" s="121"/>
      <c r="IAT707" s="121"/>
      <c r="IAU707" s="121"/>
      <c r="IAV707" s="121"/>
      <c r="IAW707" s="121"/>
      <c r="IAX707" s="121"/>
      <c r="IAY707" s="121"/>
      <c r="IAZ707" s="121"/>
      <c r="IBA707" s="121"/>
      <c r="IBB707" s="121"/>
      <c r="IBC707" s="121"/>
      <c r="IBD707" s="121"/>
      <c r="IBE707" s="121"/>
      <c r="IBF707" s="121"/>
      <c r="IBG707" s="121"/>
      <c r="IBH707" s="121"/>
      <c r="IBI707" s="121"/>
      <c r="IBJ707" s="121"/>
      <c r="IBK707" s="121"/>
      <c r="IBL707" s="121"/>
      <c r="IBM707" s="121"/>
      <c r="IBN707" s="121"/>
      <c r="IBO707" s="121"/>
      <c r="IBP707" s="121"/>
      <c r="IBQ707" s="121"/>
      <c r="IBR707" s="121"/>
      <c r="IBS707" s="121"/>
      <c r="IBT707" s="121"/>
      <c r="IBU707" s="121"/>
      <c r="IBV707" s="121"/>
      <c r="IBW707" s="121"/>
      <c r="IBX707" s="121"/>
      <c r="IBY707" s="121"/>
      <c r="IBZ707" s="121"/>
      <c r="ICA707" s="121"/>
      <c r="ICB707" s="121"/>
      <c r="ICC707" s="121"/>
      <c r="ICD707" s="121"/>
      <c r="ICE707" s="121"/>
      <c r="ICF707" s="121"/>
      <c r="ICG707" s="121"/>
      <c r="ICH707" s="121"/>
      <c r="ICI707" s="121"/>
      <c r="ICJ707" s="121"/>
      <c r="ICK707" s="121"/>
      <c r="ICL707" s="121"/>
      <c r="ICM707" s="121"/>
      <c r="ICN707" s="121"/>
      <c r="ICO707" s="121"/>
      <c r="ICP707" s="121"/>
      <c r="ICQ707" s="121"/>
      <c r="ICR707" s="121"/>
      <c r="ICS707" s="121"/>
      <c r="ICT707" s="121"/>
      <c r="ICU707" s="121"/>
      <c r="ICV707" s="121"/>
      <c r="ICW707" s="121"/>
      <c r="ICX707" s="121"/>
      <c r="ICY707" s="121"/>
      <c r="ICZ707" s="121"/>
      <c r="IDA707" s="121"/>
      <c r="IDB707" s="121"/>
      <c r="IDC707" s="121"/>
      <c r="IDD707" s="121"/>
      <c r="IDE707" s="121"/>
      <c r="IDF707" s="121"/>
      <c r="IDG707" s="121"/>
      <c r="IDH707" s="121"/>
      <c r="IDI707" s="121"/>
      <c r="IDJ707" s="121"/>
      <c r="IDK707" s="121"/>
      <c r="IDL707" s="121"/>
      <c r="IDM707" s="121"/>
      <c r="IDN707" s="121"/>
      <c r="IDO707" s="121"/>
      <c r="IDP707" s="121"/>
      <c r="IDQ707" s="121"/>
      <c r="IDR707" s="121"/>
      <c r="IDS707" s="121"/>
      <c r="IDT707" s="121"/>
      <c r="IDU707" s="121"/>
      <c r="IDV707" s="121"/>
      <c r="IDW707" s="121"/>
      <c r="IDX707" s="121"/>
      <c r="IDY707" s="121"/>
      <c r="IDZ707" s="121"/>
      <c r="IEA707" s="121"/>
      <c r="IEB707" s="121"/>
      <c r="IEC707" s="121"/>
      <c r="IED707" s="121"/>
      <c r="IEE707" s="121"/>
      <c r="IEF707" s="121"/>
      <c r="IEG707" s="121"/>
      <c r="IEH707" s="121"/>
      <c r="IEI707" s="121"/>
      <c r="IEJ707" s="121"/>
      <c r="IEK707" s="121"/>
      <c r="IEL707" s="121"/>
      <c r="IEM707" s="121"/>
      <c r="IEN707" s="121"/>
      <c r="IEO707" s="121"/>
      <c r="IEP707" s="121"/>
      <c r="IEQ707" s="121"/>
      <c r="IER707" s="121"/>
      <c r="IES707" s="121"/>
      <c r="IET707" s="121"/>
      <c r="IEU707" s="121"/>
      <c r="IEV707" s="121"/>
      <c r="IEW707" s="121"/>
      <c r="IEX707" s="121"/>
      <c r="IEY707" s="121"/>
      <c r="IEZ707" s="121"/>
      <c r="IFA707" s="121"/>
      <c r="IFB707" s="121"/>
      <c r="IFC707" s="121"/>
      <c r="IFD707" s="121"/>
      <c r="IFE707" s="121"/>
      <c r="IFF707" s="121"/>
      <c r="IFG707" s="121"/>
      <c r="IFH707" s="121"/>
      <c r="IFI707" s="121"/>
      <c r="IFJ707" s="121"/>
      <c r="IFK707" s="121"/>
      <c r="IFL707" s="121"/>
      <c r="IFM707" s="121"/>
      <c r="IFN707" s="121"/>
      <c r="IFO707" s="121"/>
      <c r="IFP707" s="121"/>
      <c r="IFQ707" s="121"/>
      <c r="IFR707" s="121"/>
      <c r="IFS707" s="121"/>
      <c r="IFT707" s="121"/>
      <c r="IFU707" s="121"/>
      <c r="IFV707" s="121"/>
      <c r="IFW707" s="121"/>
      <c r="IFX707" s="121"/>
      <c r="IFY707" s="121"/>
      <c r="IFZ707" s="121"/>
      <c r="IGA707" s="121"/>
      <c r="IGB707" s="121"/>
      <c r="IGC707" s="121"/>
      <c r="IGD707" s="121"/>
      <c r="IGE707" s="121"/>
      <c r="IGF707" s="121"/>
      <c r="IGG707" s="121"/>
      <c r="IGH707" s="121"/>
      <c r="IGI707" s="121"/>
      <c r="IGJ707" s="121"/>
      <c r="IGK707" s="121"/>
      <c r="IGL707" s="121"/>
      <c r="IGM707" s="121"/>
      <c r="IGN707" s="121"/>
      <c r="IGO707" s="121"/>
      <c r="IGP707" s="121"/>
      <c r="IGQ707" s="121"/>
      <c r="IGR707" s="121"/>
      <c r="IGS707" s="121"/>
      <c r="IGT707" s="121"/>
      <c r="IGU707" s="121"/>
      <c r="IGV707" s="121"/>
      <c r="IGW707" s="121"/>
      <c r="IGX707" s="121"/>
      <c r="IGY707" s="121"/>
      <c r="IGZ707" s="121"/>
      <c r="IHA707" s="121"/>
      <c r="IHB707" s="121"/>
      <c r="IHC707" s="121"/>
      <c r="IHD707" s="121"/>
      <c r="IHE707" s="121"/>
      <c r="IHF707" s="121"/>
      <c r="IHG707" s="121"/>
      <c r="IHH707" s="121"/>
      <c r="IHI707" s="121"/>
      <c r="IHJ707" s="121"/>
      <c r="IHK707" s="121"/>
      <c r="IHL707" s="121"/>
      <c r="IHM707" s="121"/>
      <c r="IHN707" s="121"/>
      <c r="IHO707" s="121"/>
      <c r="IHP707" s="121"/>
      <c r="IHQ707" s="121"/>
      <c r="IHR707" s="121"/>
      <c r="IHS707" s="121"/>
      <c r="IHT707" s="121"/>
      <c r="IHU707" s="121"/>
      <c r="IHV707" s="121"/>
      <c r="IHW707" s="121"/>
      <c r="IHX707" s="121"/>
      <c r="IHY707" s="121"/>
      <c r="IHZ707" s="121"/>
      <c r="IIA707" s="121"/>
      <c r="IIB707" s="121"/>
      <c r="IIC707" s="121"/>
      <c r="IID707" s="121"/>
      <c r="IIE707" s="121"/>
      <c r="IIF707" s="121"/>
      <c r="IIG707" s="121"/>
      <c r="IIH707" s="121"/>
      <c r="III707" s="121"/>
      <c r="IIJ707" s="121"/>
      <c r="IIK707" s="121"/>
      <c r="IIL707" s="121"/>
      <c r="IIM707" s="121"/>
      <c r="IIN707" s="121"/>
      <c r="IIO707" s="121"/>
      <c r="IIP707" s="121"/>
      <c r="IIQ707" s="121"/>
      <c r="IIR707" s="121"/>
      <c r="IIS707" s="121"/>
      <c r="IIT707" s="121"/>
      <c r="IIU707" s="121"/>
      <c r="IIV707" s="121"/>
      <c r="IIW707" s="121"/>
      <c r="IIX707" s="121"/>
      <c r="IIY707" s="121"/>
      <c r="IIZ707" s="121"/>
      <c r="IJA707" s="121"/>
      <c r="IJB707" s="121"/>
      <c r="IJC707" s="121"/>
      <c r="IJD707" s="121"/>
      <c r="IJE707" s="121"/>
      <c r="IJF707" s="121"/>
      <c r="IJG707" s="121"/>
      <c r="IJH707" s="121"/>
      <c r="IJI707" s="121"/>
      <c r="IJJ707" s="121"/>
      <c r="IJK707" s="121"/>
      <c r="IJL707" s="121"/>
      <c r="IJM707" s="121"/>
      <c r="IJN707" s="121"/>
      <c r="IJO707" s="121"/>
      <c r="IJP707" s="121"/>
      <c r="IJQ707" s="121"/>
      <c r="IJR707" s="121"/>
      <c r="IJS707" s="121"/>
      <c r="IJT707" s="121"/>
      <c r="IJU707" s="121"/>
      <c r="IJV707" s="121"/>
      <c r="IJW707" s="121"/>
      <c r="IJX707" s="121"/>
      <c r="IJY707" s="121"/>
      <c r="IJZ707" s="121"/>
      <c r="IKA707" s="121"/>
      <c r="IKB707" s="121"/>
      <c r="IKC707" s="121"/>
      <c r="IKD707" s="121"/>
      <c r="IKE707" s="121"/>
      <c r="IKF707" s="121"/>
      <c r="IKG707" s="121"/>
      <c r="IKH707" s="121"/>
      <c r="IKI707" s="121"/>
      <c r="IKJ707" s="121"/>
      <c r="IKK707" s="121"/>
      <c r="IKL707" s="121"/>
      <c r="IKM707" s="121"/>
      <c r="IKN707" s="121"/>
      <c r="IKO707" s="121"/>
      <c r="IKP707" s="121"/>
      <c r="IKQ707" s="121"/>
      <c r="IKR707" s="121"/>
      <c r="IKS707" s="121"/>
      <c r="IKT707" s="121"/>
      <c r="IKU707" s="121"/>
      <c r="IKV707" s="121"/>
      <c r="IKW707" s="121"/>
      <c r="IKX707" s="121"/>
      <c r="IKY707" s="121"/>
      <c r="IKZ707" s="121"/>
      <c r="ILA707" s="121"/>
      <c r="ILB707" s="121"/>
      <c r="ILC707" s="121"/>
      <c r="ILD707" s="121"/>
      <c r="ILE707" s="121"/>
      <c r="ILF707" s="121"/>
      <c r="ILG707" s="121"/>
      <c r="ILH707" s="121"/>
      <c r="ILI707" s="121"/>
      <c r="ILJ707" s="121"/>
      <c r="ILK707" s="121"/>
      <c r="ILL707" s="121"/>
      <c r="ILM707" s="121"/>
      <c r="ILN707" s="121"/>
      <c r="ILO707" s="121"/>
      <c r="ILP707" s="121"/>
      <c r="ILQ707" s="121"/>
      <c r="ILR707" s="121"/>
      <c r="ILS707" s="121"/>
      <c r="ILT707" s="121"/>
      <c r="ILU707" s="121"/>
      <c r="ILV707" s="121"/>
      <c r="ILW707" s="121"/>
      <c r="ILX707" s="121"/>
      <c r="ILY707" s="121"/>
      <c r="ILZ707" s="121"/>
      <c r="IMA707" s="121"/>
      <c r="IMB707" s="121"/>
      <c r="IMC707" s="121"/>
      <c r="IMD707" s="121"/>
      <c r="IME707" s="121"/>
      <c r="IMF707" s="121"/>
      <c r="IMG707" s="121"/>
      <c r="IMH707" s="121"/>
      <c r="IMI707" s="121"/>
      <c r="IMJ707" s="121"/>
      <c r="IMK707" s="121"/>
      <c r="IML707" s="121"/>
      <c r="IMM707" s="121"/>
      <c r="IMN707" s="121"/>
      <c r="IMO707" s="121"/>
      <c r="IMP707" s="121"/>
      <c r="IMQ707" s="121"/>
      <c r="IMR707" s="121"/>
      <c r="IMS707" s="121"/>
      <c r="IMT707" s="121"/>
      <c r="IMU707" s="121"/>
      <c r="IMV707" s="121"/>
      <c r="IMW707" s="121"/>
      <c r="IMX707" s="121"/>
      <c r="IMY707" s="121"/>
      <c r="IMZ707" s="121"/>
      <c r="INA707" s="121"/>
      <c r="INB707" s="121"/>
      <c r="INC707" s="121"/>
      <c r="IND707" s="121"/>
      <c r="INE707" s="121"/>
      <c r="INF707" s="121"/>
      <c r="ING707" s="121"/>
      <c r="INH707" s="121"/>
      <c r="INI707" s="121"/>
      <c r="INJ707" s="121"/>
      <c r="INK707" s="121"/>
      <c r="INL707" s="121"/>
      <c r="INM707" s="121"/>
      <c r="INN707" s="121"/>
      <c r="INO707" s="121"/>
      <c r="INP707" s="121"/>
      <c r="INQ707" s="121"/>
      <c r="INR707" s="121"/>
      <c r="INS707" s="121"/>
      <c r="INT707" s="121"/>
      <c r="INU707" s="121"/>
      <c r="INV707" s="121"/>
      <c r="INW707" s="121"/>
      <c r="INX707" s="121"/>
      <c r="INY707" s="121"/>
      <c r="INZ707" s="121"/>
      <c r="IOA707" s="121"/>
      <c r="IOB707" s="121"/>
      <c r="IOC707" s="121"/>
      <c r="IOD707" s="121"/>
      <c r="IOE707" s="121"/>
      <c r="IOF707" s="121"/>
      <c r="IOG707" s="121"/>
      <c r="IOH707" s="121"/>
      <c r="IOI707" s="121"/>
      <c r="IOJ707" s="121"/>
      <c r="IOK707" s="121"/>
      <c r="IOL707" s="121"/>
      <c r="IOM707" s="121"/>
      <c r="ION707" s="121"/>
      <c r="IOO707" s="121"/>
      <c r="IOP707" s="121"/>
      <c r="IOQ707" s="121"/>
      <c r="IOR707" s="121"/>
      <c r="IOS707" s="121"/>
      <c r="IOT707" s="121"/>
      <c r="IOU707" s="121"/>
      <c r="IOV707" s="121"/>
      <c r="IOW707" s="121"/>
      <c r="IOX707" s="121"/>
      <c r="IOY707" s="121"/>
      <c r="IOZ707" s="121"/>
      <c r="IPA707" s="121"/>
      <c r="IPB707" s="121"/>
      <c r="IPC707" s="121"/>
      <c r="IPD707" s="121"/>
      <c r="IPE707" s="121"/>
      <c r="IPF707" s="121"/>
      <c r="IPG707" s="121"/>
      <c r="IPH707" s="121"/>
      <c r="IPI707" s="121"/>
      <c r="IPJ707" s="121"/>
      <c r="IPK707" s="121"/>
      <c r="IPL707" s="121"/>
      <c r="IPM707" s="121"/>
      <c r="IPN707" s="121"/>
      <c r="IPO707" s="121"/>
      <c r="IPP707" s="121"/>
      <c r="IPQ707" s="121"/>
      <c r="IPR707" s="121"/>
      <c r="IPS707" s="121"/>
      <c r="IPT707" s="121"/>
      <c r="IPU707" s="121"/>
      <c r="IPV707" s="121"/>
      <c r="IPW707" s="121"/>
      <c r="IPX707" s="121"/>
      <c r="IPY707" s="121"/>
      <c r="IPZ707" s="121"/>
      <c r="IQA707" s="121"/>
      <c r="IQB707" s="121"/>
      <c r="IQC707" s="121"/>
      <c r="IQD707" s="121"/>
      <c r="IQE707" s="121"/>
      <c r="IQF707" s="121"/>
      <c r="IQG707" s="121"/>
      <c r="IQH707" s="121"/>
      <c r="IQI707" s="121"/>
      <c r="IQJ707" s="121"/>
      <c r="IQK707" s="121"/>
      <c r="IQL707" s="121"/>
      <c r="IQM707" s="121"/>
      <c r="IQN707" s="121"/>
      <c r="IQO707" s="121"/>
      <c r="IQP707" s="121"/>
      <c r="IQQ707" s="121"/>
      <c r="IQR707" s="121"/>
      <c r="IQS707" s="121"/>
      <c r="IQT707" s="121"/>
      <c r="IQU707" s="121"/>
      <c r="IQV707" s="121"/>
      <c r="IQW707" s="121"/>
      <c r="IQX707" s="121"/>
      <c r="IQY707" s="121"/>
      <c r="IQZ707" s="121"/>
      <c r="IRA707" s="121"/>
      <c r="IRB707" s="121"/>
      <c r="IRC707" s="121"/>
      <c r="IRD707" s="121"/>
      <c r="IRE707" s="121"/>
      <c r="IRF707" s="121"/>
      <c r="IRG707" s="121"/>
      <c r="IRH707" s="121"/>
      <c r="IRI707" s="121"/>
      <c r="IRJ707" s="121"/>
      <c r="IRK707" s="121"/>
      <c r="IRL707" s="121"/>
      <c r="IRM707" s="121"/>
      <c r="IRN707" s="121"/>
      <c r="IRO707" s="121"/>
      <c r="IRP707" s="121"/>
      <c r="IRQ707" s="121"/>
      <c r="IRR707" s="121"/>
      <c r="IRS707" s="121"/>
      <c r="IRT707" s="121"/>
      <c r="IRU707" s="121"/>
      <c r="IRV707" s="121"/>
      <c r="IRW707" s="121"/>
      <c r="IRX707" s="121"/>
      <c r="IRY707" s="121"/>
      <c r="IRZ707" s="121"/>
      <c r="ISA707" s="121"/>
      <c r="ISB707" s="121"/>
      <c r="ISC707" s="121"/>
      <c r="ISD707" s="121"/>
      <c r="ISE707" s="121"/>
      <c r="ISF707" s="121"/>
      <c r="ISG707" s="121"/>
      <c r="ISH707" s="121"/>
      <c r="ISI707" s="121"/>
      <c r="ISJ707" s="121"/>
      <c r="ISK707" s="121"/>
      <c r="ISL707" s="121"/>
      <c r="ISM707" s="121"/>
      <c r="ISN707" s="121"/>
      <c r="ISO707" s="121"/>
      <c r="ISP707" s="121"/>
      <c r="ISQ707" s="121"/>
      <c r="ISR707" s="121"/>
      <c r="ISS707" s="121"/>
      <c r="IST707" s="121"/>
      <c r="ISU707" s="121"/>
      <c r="ISV707" s="121"/>
      <c r="ISW707" s="121"/>
      <c r="ISX707" s="121"/>
      <c r="ISY707" s="121"/>
      <c r="ISZ707" s="121"/>
      <c r="ITA707" s="121"/>
      <c r="ITB707" s="121"/>
      <c r="ITC707" s="121"/>
      <c r="ITD707" s="121"/>
      <c r="ITE707" s="121"/>
      <c r="ITF707" s="121"/>
      <c r="ITG707" s="121"/>
      <c r="ITH707" s="121"/>
      <c r="ITI707" s="121"/>
      <c r="ITJ707" s="121"/>
      <c r="ITK707" s="121"/>
      <c r="ITL707" s="121"/>
      <c r="ITM707" s="121"/>
      <c r="ITN707" s="121"/>
      <c r="ITO707" s="121"/>
      <c r="ITP707" s="121"/>
      <c r="ITQ707" s="121"/>
      <c r="ITR707" s="121"/>
      <c r="ITS707" s="121"/>
      <c r="ITT707" s="121"/>
      <c r="ITU707" s="121"/>
      <c r="ITV707" s="121"/>
      <c r="ITW707" s="121"/>
      <c r="ITX707" s="121"/>
      <c r="ITY707" s="121"/>
      <c r="ITZ707" s="121"/>
      <c r="IUA707" s="121"/>
      <c r="IUB707" s="121"/>
      <c r="IUC707" s="121"/>
      <c r="IUD707" s="121"/>
      <c r="IUE707" s="121"/>
      <c r="IUF707" s="121"/>
      <c r="IUG707" s="121"/>
      <c r="IUH707" s="121"/>
      <c r="IUI707" s="121"/>
      <c r="IUJ707" s="121"/>
      <c r="IUK707" s="121"/>
      <c r="IUL707" s="121"/>
      <c r="IUM707" s="121"/>
      <c r="IUN707" s="121"/>
      <c r="IUO707" s="121"/>
      <c r="IUP707" s="121"/>
      <c r="IUQ707" s="121"/>
      <c r="IUR707" s="121"/>
      <c r="IUS707" s="121"/>
      <c r="IUT707" s="121"/>
      <c r="IUU707" s="121"/>
      <c r="IUV707" s="121"/>
      <c r="IUW707" s="121"/>
      <c r="IUX707" s="121"/>
      <c r="IUY707" s="121"/>
      <c r="IUZ707" s="121"/>
      <c r="IVA707" s="121"/>
      <c r="IVB707" s="121"/>
      <c r="IVC707" s="121"/>
      <c r="IVD707" s="121"/>
      <c r="IVE707" s="121"/>
      <c r="IVF707" s="121"/>
      <c r="IVG707" s="121"/>
      <c r="IVH707" s="121"/>
      <c r="IVI707" s="121"/>
      <c r="IVJ707" s="121"/>
      <c r="IVK707" s="121"/>
      <c r="IVL707" s="121"/>
      <c r="IVM707" s="121"/>
      <c r="IVN707" s="121"/>
      <c r="IVO707" s="121"/>
      <c r="IVP707" s="121"/>
      <c r="IVQ707" s="121"/>
      <c r="IVR707" s="121"/>
      <c r="IVS707" s="121"/>
      <c r="IVT707" s="121"/>
      <c r="IVU707" s="121"/>
      <c r="IVV707" s="121"/>
      <c r="IVW707" s="121"/>
      <c r="IVX707" s="121"/>
      <c r="IVY707" s="121"/>
      <c r="IVZ707" s="121"/>
      <c r="IWA707" s="121"/>
      <c r="IWB707" s="121"/>
      <c r="IWC707" s="121"/>
      <c r="IWD707" s="121"/>
      <c r="IWE707" s="121"/>
      <c r="IWF707" s="121"/>
      <c r="IWG707" s="121"/>
      <c r="IWH707" s="121"/>
      <c r="IWI707" s="121"/>
      <c r="IWJ707" s="121"/>
      <c r="IWK707" s="121"/>
      <c r="IWL707" s="121"/>
      <c r="IWM707" s="121"/>
      <c r="IWN707" s="121"/>
      <c r="IWO707" s="121"/>
      <c r="IWP707" s="121"/>
      <c r="IWQ707" s="121"/>
      <c r="IWR707" s="121"/>
      <c r="IWS707" s="121"/>
      <c r="IWT707" s="121"/>
      <c r="IWU707" s="121"/>
      <c r="IWV707" s="121"/>
      <c r="IWW707" s="121"/>
      <c r="IWX707" s="121"/>
      <c r="IWY707" s="121"/>
      <c r="IWZ707" s="121"/>
      <c r="IXA707" s="121"/>
      <c r="IXB707" s="121"/>
      <c r="IXC707" s="121"/>
      <c r="IXD707" s="121"/>
      <c r="IXE707" s="121"/>
      <c r="IXF707" s="121"/>
      <c r="IXG707" s="121"/>
      <c r="IXH707" s="121"/>
      <c r="IXI707" s="121"/>
      <c r="IXJ707" s="121"/>
      <c r="IXK707" s="121"/>
      <c r="IXL707" s="121"/>
      <c r="IXM707" s="121"/>
      <c r="IXN707" s="121"/>
      <c r="IXO707" s="121"/>
      <c r="IXP707" s="121"/>
      <c r="IXQ707" s="121"/>
      <c r="IXR707" s="121"/>
      <c r="IXS707" s="121"/>
      <c r="IXT707" s="121"/>
      <c r="IXU707" s="121"/>
      <c r="IXV707" s="121"/>
      <c r="IXW707" s="121"/>
      <c r="IXX707" s="121"/>
      <c r="IXY707" s="121"/>
      <c r="IXZ707" s="121"/>
      <c r="IYA707" s="121"/>
      <c r="IYB707" s="121"/>
      <c r="IYC707" s="121"/>
      <c r="IYD707" s="121"/>
      <c r="IYE707" s="121"/>
      <c r="IYF707" s="121"/>
      <c r="IYG707" s="121"/>
      <c r="IYH707" s="121"/>
      <c r="IYI707" s="121"/>
      <c r="IYJ707" s="121"/>
      <c r="IYK707" s="121"/>
      <c r="IYL707" s="121"/>
      <c r="IYM707" s="121"/>
      <c r="IYN707" s="121"/>
      <c r="IYO707" s="121"/>
      <c r="IYP707" s="121"/>
      <c r="IYQ707" s="121"/>
      <c r="IYR707" s="121"/>
      <c r="IYS707" s="121"/>
      <c r="IYT707" s="121"/>
      <c r="IYU707" s="121"/>
      <c r="IYV707" s="121"/>
      <c r="IYW707" s="121"/>
      <c r="IYX707" s="121"/>
      <c r="IYY707" s="121"/>
      <c r="IYZ707" s="121"/>
      <c r="IZA707" s="121"/>
      <c r="IZB707" s="121"/>
      <c r="IZC707" s="121"/>
      <c r="IZD707" s="121"/>
      <c r="IZE707" s="121"/>
      <c r="IZF707" s="121"/>
      <c r="IZG707" s="121"/>
      <c r="IZH707" s="121"/>
      <c r="IZI707" s="121"/>
      <c r="IZJ707" s="121"/>
      <c r="IZK707" s="121"/>
      <c r="IZL707" s="121"/>
      <c r="IZM707" s="121"/>
      <c r="IZN707" s="121"/>
      <c r="IZO707" s="121"/>
      <c r="IZP707" s="121"/>
      <c r="IZQ707" s="121"/>
      <c r="IZR707" s="121"/>
      <c r="IZS707" s="121"/>
      <c r="IZT707" s="121"/>
      <c r="IZU707" s="121"/>
      <c r="IZV707" s="121"/>
      <c r="IZW707" s="121"/>
      <c r="IZX707" s="121"/>
      <c r="IZY707" s="121"/>
      <c r="IZZ707" s="121"/>
      <c r="JAA707" s="121"/>
      <c r="JAB707" s="121"/>
      <c r="JAC707" s="121"/>
      <c r="JAD707" s="121"/>
      <c r="JAE707" s="121"/>
      <c r="JAF707" s="121"/>
      <c r="JAG707" s="121"/>
      <c r="JAH707" s="121"/>
      <c r="JAI707" s="121"/>
      <c r="JAJ707" s="121"/>
      <c r="JAK707" s="121"/>
      <c r="JAL707" s="121"/>
      <c r="JAM707" s="121"/>
      <c r="JAN707" s="121"/>
      <c r="JAO707" s="121"/>
      <c r="JAP707" s="121"/>
      <c r="JAQ707" s="121"/>
      <c r="JAR707" s="121"/>
      <c r="JAS707" s="121"/>
      <c r="JAT707" s="121"/>
      <c r="JAU707" s="121"/>
      <c r="JAV707" s="121"/>
      <c r="JAW707" s="121"/>
      <c r="JAX707" s="121"/>
      <c r="JAY707" s="121"/>
      <c r="JAZ707" s="121"/>
      <c r="JBA707" s="121"/>
      <c r="JBB707" s="121"/>
      <c r="JBC707" s="121"/>
      <c r="JBD707" s="121"/>
      <c r="JBE707" s="121"/>
      <c r="JBF707" s="121"/>
      <c r="JBG707" s="121"/>
      <c r="JBH707" s="121"/>
      <c r="JBI707" s="121"/>
      <c r="JBJ707" s="121"/>
      <c r="JBK707" s="121"/>
      <c r="JBL707" s="121"/>
      <c r="JBM707" s="121"/>
      <c r="JBN707" s="121"/>
      <c r="JBO707" s="121"/>
      <c r="JBP707" s="121"/>
      <c r="JBQ707" s="121"/>
      <c r="JBR707" s="121"/>
      <c r="JBS707" s="121"/>
      <c r="JBT707" s="121"/>
      <c r="JBU707" s="121"/>
      <c r="JBV707" s="121"/>
      <c r="JBW707" s="121"/>
      <c r="JBX707" s="121"/>
      <c r="JBY707" s="121"/>
      <c r="JBZ707" s="121"/>
      <c r="JCA707" s="121"/>
      <c r="JCB707" s="121"/>
      <c r="JCC707" s="121"/>
      <c r="JCD707" s="121"/>
      <c r="JCE707" s="121"/>
      <c r="JCF707" s="121"/>
      <c r="JCG707" s="121"/>
      <c r="JCH707" s="121"/>
      <c r="JCI707" s="121"/>
      <c r="JCJ707" s="121"/>
      <c r="JCK707" s="121"/>
      <c r="JCL707" s="121"/>
      <c r="JCM707" s="121"/>
      <c r="JCN707" s="121"/>
      <c r="JCO707" s="121"/>
      <c r="JCP707" s="121"/>
      <c r="JCQ707" s="121"/>
      <c r="JCR707" s="121"/>
      <c r="JCS707" s="121"/>
      <c r="JCT707" s="121"/>
      <c r="JCU707" s="121"/>
      <c r="JCV707" s="121"/>
      <c r="JCW707" s="121"/>
      <c r="JCX707" s="121"/>
      <c r="JCY707" s="121"/>
      <c r="JCZ707" s="121"/>
      <c r="JDA707" s="121"/>
      <c r="JDB707" s="121"/>
      <c r="JDC707" s="121"/>
      <c r="JDD707" s="121"/>
      <c r="JDE707" s="121"/>
      <c r="JDF707" s="121"/>
      <c r="JDG707" s="121"/>
      <c r="JDH707" s="121"/>
      <c r="JDI707" s="121"/>
      <c r="JDJ707" s="121"/>
      <c r="JDK707" s="121"/>
      <c r="JDL707" s="121"/>
      <c r="JDM707" s="121"/>
      <c r="JDN707" s="121"/>
      <c r="JDO707" s="121"/>
      <c r="JDP707" s="121"/>
      <c r="JDQ707" s="121"/>
      <c r="JDR707" s="121"/>
      <c r="JDS707" s="121"/>
      <c r="JDT707" s="121"/>
      <c r="JDU707" s="121"/>
      <c r="JDV707" s="121"/>
      <c r="JDW707" s="121"/>
      <c r="JDX707" s="121"/>
      <c r="JDY707" s="121"/>
      <c r="JDZ707" s="121"/>
      <c r="JEA707" s="121"/>
      <c r="JEB707" s="121"/>
      <c r="JEC707" s="121"/>
      <c r="JED707" s="121"/>
      <c r="JEE707" s="121"/>
      <c r="JEF707" s="121"/>
      <c r="JEG707" s="121"/>
      <c r="JEH707" s="121"/>
      <c r="JEI707" s="121"/>
      <c r="JEJ707" s="121"/>
      <c r="JEK707" s="121"/>
      <c r="JEL707" s="121"/>
      <c r="JEM707" s="121"/>
      <c r="JEN707" s="121"/>
      <c r="JEO707" s="121"/>
      <c r="JEP707" s="121"/>
      <c r="JEQ707" s="121"/>
      <c r="JER707" s="121"/>
      <c r="JES707" s="121"/>
      <c r="JET707" s="121"/>
      <c r="JEU707" s="121"/>
      <c r="JEV707" s="121"/>
      <c r="JEW707" s="121"/>
      <c r="JEX707" s="121"/>
      <c r="JEY707" s="121"/>
      <c r="JEZ707" s="121"/>
      <c r="JFA707" s="121"/>
      <c r="JFB707" s="121"/>
      <c r="JFC707" s="121"/>
      <c r="JFD707" s="121"/>
      <c r="JFE707" s="121"/>
      <c r="JFF707" s="121"/>
      <c r="JFG707" s="121"/>
      <c r="JFH707" s="121"/>
      <c r="JFI707" s="121"/>
      <c r="JFJ707" s="121"/>
      <c r="JFK707" s="121"/>
      <c r="JFL707" s="121"/>
      <c r="JFM707" s="121"/>
      <c r="JFN707" s="121"/>
      <c r="JFO707" s="121"/>
      <c r="JFP707" s="121"/>
      <c r="JFQ707" s="121"/>
      <c r="JFR707" s="121"/>
      <c r="JFS707" s="121"/>
      <c r="JFT707" s="121"/>
      <c r="JFU707" s="121"/>
      <c r="JFV707" s="121"/>
      <c r="JFW707" s="121"/>
      <c r="JFX707" s="121"/>
      <c r="JFY707" s="121"/>
      <c r="JFZ707" s="121"/>
      <c r="JGA707" s="121"/>
      <c r="JGB707" s="121"/>
      <c r="JGC707" s="121"/>
      <c r="JGD707" s="121"/>
      <c r="JGE707" s="121"/>
      <c r="JGF707" s="121"/>
      <c r="JGG707" s="121"/>
      <c r="JGH707" s="121"/>
      <c r="JGI707" s="121"/>
      <c r="JGJ707" s="121"/>
      <c r="JGK707" s="121"/>
      <c r="JGL707" s="121"/>
      <c r="JGM707" s="121"/>
      <c r="JGN707" s="121"/>
      <c r="JGO707" s="121"/>
      <c r="JGP707" s="121"/>
      <c r="JGQ707" s="121"/>
      <c r="JGR707" s="121"/>
      <c r="JGS707" s="121"/>
      <c r="JGT707" s="121"/>
      <c r="JGU707" s="121"/>
      <c r="JGV707" s="121"/>
      <c r="JGW707" s="121"/>
      <c r="JGX707" s="121"/>
      <c r="JGY707" s="121"/>
      <c r="JGZ707" s="121"/>
      <c r="JHA707" s="121"/>
      <c r="JHB707" s="121"/>
      <c r="JHC707" s="121"/>
      <c r="JHD707" s="121"/>
      <c r="JHE707" s="121"/>
      <c r="JHF707" s="121"/>
      <c r="JHG707" s="121"/>
      <c r="JHH707" s="121"/>
      <c r="JHI707" s="121"/>
      <c r="JHJ707" s="121"/>
      <c r="JHK707" s="121"/>
      <c r="JHL707" s="121"/>
      <c r="JHM707" s="121"/>
      <c r="JHN707" s="121"/>
      <c r="JHO707" s="121"/>
      <c r="JHP707" s="121"/>
      <c r="JHQ707" s="121"/>
      <c r="JHR707" s="121"/>
      <c r="JHS707" s="121"/>
      <c r="JHT707" s="121"/>
      <c r="JHU707" s="121"/>
      <c r="JHV707" s="121"/>
      <c r="JHW707" s="121"/>
      <c r="JHX707" s="121"/>
      <c r="JHY707" s="121"/>
      <c r="JHZ707" s="121"/>
      <c r="JIA707" s="121"/>
      <c r="JIB707" s="121"/>
      <c r="JIC707" s="121"/>
      <c r="JID707" s="121"/>
      <c r="JIE707" s="121"/>
      <c r="JIF707" s="121"/>
      <c r="JIG707" s="121"/>
      <c r="JIH707" s="121"/>
      <c r="JII707" s="121"/>
      <c r="JIJ707" s="121"/>
      <c r="JIK707" s="121"/>
      <c r="JIL707" s="121"/>
      <c r="JIM707" s="121"/>
      <c r="JIN707" s="121"/>
      <c r="JIO707" s="121"/>
      <c r="JIP707" s="121"/>
      <c r="JIQ707" s="121"/>
      <c r="JIR707" s="121"/>
      <c r="JIS707" s="121"/>
      <c r="JIT707" s="121"/>
      <c r="JIU707" s="121"/>
      <c r="JIV707" s="121"/>
      <c r="JIW707" s="121"/>
      <c r="JIX707" s="121"/>
      <c r="JIY707" s="121"/>
      <c r="JIZ707" s="121"/>
      <c r="JJA707" s="121"/>
      <c r="JJB707" s="121"/>
      <c r="JJC707" s="121"/>
      <c r="JJD707" s="121"/>
      <c r="JJE707" s="121"/>
      <c r="JJF707" s="121"/>
      <c r="JJG707" s="121"/>
      <c r="JJH707" s="121"/>
      <c r="JJI707" s="121"/>
      <c r="JJJ707" s="121"/>
      <c r="JJK707" s="121"/>
      <c r="JJL707" s="121"/>
      <c r="JJM707" s="121"/>
      <c r="JJN707" s="121"/>
      <c r="JJO707" s="121"/>
      <c r="JJP707" s="121"/>
      <c r="JJQ707" s="121"/>
      <c r="JJR707" s="121"/>
      <c r="JJS707" s="121"/>
      <c r="JJT707" s="121"/>
      <c r="JJU707" s="121"/>
      <c r="JJV707" s="121"/>
      <c r="JJW707" s="121"/>
      <c r="JJX707" s="121"/>
      <c r="JJY707" s="121"/>
      <c r="JJZ707" s="121"/>
      <c r="JKA707" s="121"/>
      <c r="JKB707" s="121"/>
      <c r="JKC707" s="121"/>
      <c r="JKD707" s="121"/>
      <c r="JKE707" s="121"/>
      <c r="JKF707" s="121"/>
      <c r="JKG707" s="121"/>
      <c r="JKH707" s="121"/>
      <c r="JKI707" s="121"/>
      <c r="JKJ707" s="121"/>
      <c r="JKK707" s="121"/>
      <c r="JKL707" s="121"/>
      <c r="JKM707" s="121"/>
      <c r="JKN707" s="121"/>
      <c r="JKO707" s="121"/>
      <c r="JKP707" s="121"/>
      <c r="JKQ707" s="121"/>
      <c r="JKR707" s="121"/>
      <c r="JKS707" s="121"/>
      <c r="JKT707" s="121"/>
      <c r="JKU707" s="121"/>
      <c r="JKV707" s="121"/>
      <c r="JKW707" s="121"/>
      <c r="JKX707" s="121"/>
      <c r="JKY707" s="121"/>
      <c r="JKZ707" s="121"/>
      <c r="JLA707" s="121"/>
      <c r="JLB707" s="121"/>
      <c r="JLC707" s="121"/>
      <c r="JLD707" s="121"/>
      <c r="JLE707" s="121"/>
      <c r="JLF707" s="121"/>
      <c r="JLG707" s="121"/>
      <c r="JLH707" s="121"/>
      <c r="JLI707" s="121"/>
      <c r="JLJ707" s="121"/>
      <c r="JLK707" s="121"/>
      <c r="JLL707" s="121"/>
      <c r="JLM707" s="121"/>
      <c r="JLN707" s="121"/>
      <c r="JLO707" s="121"/>
      <c r="JLP707" s="121"/>
      <c r="JLQ707" s="121"/>
      <c r="JLR707" s="121"/>
      <c r="JLS707" s="121"/>
      <c r="JLT707" s="121"/>
      <c r="JLU707" s="121"/>
      <c r="JLV707" s="121"/>
      <c r="JLW707" s="121"/>
      <c r="JLX707" s="121"/>
      <c r="JLY707" s="121"/>
      <c r="JLZ707" s="121"/>
      <c r="JMA707" s="121"/>
      <c r="JMB707" s="121"/>
      <c r="JMC707" s="121"/>
      <c r="JMD707" s="121"/>
      <c r="JME707" s="121"/>
      <c r="JMF707" s="121"/>
      <c r="JMG707" s="121"/>
      <c r="JMH707" s="121"/>
      <c r="JMI707" s="121"/>
      <c r="JMJ707" s="121"/>
      <c r="JMK707" s="121"/>
      <c r="JML707" s="121"/>
      <c r="JMM707" s="121"/>
      <c r="JMN707" s="121"/>
      <c r="JMO707" s="121"/>
      <c r="JMP707" s="121"/>
      <c r="JMQ707" s="121"/>
      <c r="JMR707" s="121"/>
      <c r="JMS707" s="121"/>
      <c r="JMT707" s="121"/>
      <c r="JMU707" s="121"/>
      <c r="JMV707" s="121"/>
      <c r="JMW707" s="121"/>
      <c r="JMX707" s="121"/>
      <c r="JMY707" s="121"/>
      <c r="JMZ707" s="121"/>
      <c r="JNA707" s="121"/>
      <c r="JNB707" s="121"/>
      <c r="JNC707" s="121"/>
      <c r="JND707" s="121"/>
      <c r="JNE707" s="121"/>
      <c r="JNF707" s="121"/>
      <c r="JNG707" s="121"/>
      <c r="JNH707" s="121"/>
      <c r="JNI707" s="121"/>
      <c r="JNJ707" s="121"/>
      <c r="JNK707" s="121"/>
      <c r="JNL707" s="121"/>
      <c r="JNM707" s="121"/>
      <c r="JNN707" s="121"/>
      <c r="JNO707" s="121"/>
      <c r="JNP707" s="121"/>
      <c r="JNQ707" s="121"/>
      <c r="JNR707" s="121"/>
      <c r="JNS707" s="121"/>
      <c r="JNT707" s="121"/>
      <c r="JNU707" s="121"/>
      <c r="JNV707" s="121"/>
      <c r="JNW707" s="121"/>
      <c r="JNX707" s="121"/>
      <c r="JNY707" s="121"/>
      <c r="JNZ707" s="121"/>
      <c r="JOA707" s="121"/>
      <c r="JOB707" s="121"/>
      <c r="JOC707" s="121"/>
      <c r="JOD707" s="121"/>
      <c r="JOE707" s="121"/>
      <c r="JOF707" s="121"/>
      <c r="JOG707" s="121"/>
      <c r="JOH707" s="121"/>
      <c r="JOI707" s="121"/>
      <c r="JOJ707" s="121"/>
      <c r="JOK707" s="121"/>
      <c r="JOL707" s="121"/>
      <c r="JOM707" s="121"/>
      <c r="JON707" s="121"/>
      <c r="JOO707" s="121"/>
      <c r="JOP707" s="121"/>
      <c r="JOQ707" s="121"/>
      <c r="JOR707" s="121"/>
      <c r="JOS707" s="121"/>
      <c r="JOT707" s="121"/>
      <c r="JOU707" s="121"/>
      <c r="JOV707" s="121"/>
      <c r="JOW707" s="121"/>
      <c r="JOX707" s="121"/>
      <c r="JOY707" s="121"/>
      <c r="JOZ707" s="121"/>
      <c r="JPA707" s="121"/>
      <c r="JPB707" s="121"/>
      <c r="JPC707" s="121"/>
      <c r="JPD707" s="121"/>
      <c r="JPE707" s="121"/>
      <c r="JPF707" s="121"/>
      <c r="JPG707" s="121"/>
      <c r="JPH707" s="121"/>
      <c r="JPI707" s="121"/>
      <c r="JPJ707" s="121"/>
      <c r="JPK707" s="121"/>
      <c r="JPL707" s="121"/>
      <c r="JPM707" s="121"/>
      <c r="JPN707" s="121"/>
      <c r="JPO707" s="121"/>
      <c r="JPP707" s="121"/>
      <c r="JPQ707" s="121"/>
      <c r="JPR707" s="121"/>
      <c r="JPS707" s="121"/>
      <c r="JPT707" s="121"/>
      <c r="JPU707" s="121"/>
      <c r="JPV707" s="121"/>
      <c r="JPW707" s="121"/>
      <c r="JPX707" s="121"/>
      <c r="JPY707" s="121"/>
      <c r="JPZ707" s="121"/>
      <c r="JQA707" s="121"/>
      <c r="JQB707" s="121"/>
      <c r="JQC707" s="121"/>
      <c r="JQD707" s="121"/>
      <c r="JQE707" s="121"/>
      <c r="JQF707" s="121"/>
      <c r="JQG707" s="121"/>
      <c r="JQH707" s="121"/>
      <c r="JQI707" s="121"/>
      <c r="JQJ707" s="121"/>
      <c r="JQK707" s="121"/>
      <c r="JQL707" s="121"/>
      <c r="JQM707" s="121"/>
      <c r="JQN707" s="121"/>
      <c r="JQO707" s="121"/>
      <c r="JQP707" s="121"/>
      <c r="JQQ707" s="121"/>
      <c r="JQR707" s="121"/>
      <c r="JQS707" s="121"/>
      <c r="JQT707" s="121"/>
      <c r="JQU707" s="121"/>
      <c r="JQV707" s="121"/>
      <c r="JQW707" s="121"/>
      <c r="JQX707" s="121"/>
      <c r="JQY707" s="121"/>
      <c r="JQZ707" s="121"/>
      <c r="JRA707" s="121"/>
      <c r="JRB707" s="121"/>
      <c r="JRC707" s="121"/>
      <c r="JRD707" s="121"/>
      <c r="JRE707" s="121"/>
      <c r="JRF707" s="121"/>
      <c r="JRG707" s="121"/>
      <c r="JRH707" s="121"/>
      <c r="JRI707" s="121"/>
      <c r="JRJ707" s="121"/>
      <c r="JRK707" s="121"/>
      <c r="JRL707" s="121"/>
      <c r="JRM707" s="121"/>
      <c r="JRN707" s="121"/>
      <c r="JRO707" s="121"/>
      <c r="JRP707" s="121"/>
      <c r="JRQ707" s="121"/>
      <c r="JRR707" s="121"/>
      <c r="JRS707" s="121"/>
      <c r="JRT707" s="121"/>
      <c r="JRU707" s="121"/>
      <c r="JRV707" s="121"/>
      <c r="JRW707" s="121"/>
      <c r="JRX707" s="121"/>
      <c r="JRY707" s="121"/>
      <c r="JRZ707" s="121"/>
      <c r="JSA707" s="121"/>
      <c r="JSB707" s="121"/>
      <c r="JSC707" s="121"/>
      <c r="JSD707" s="121"/>
      <c r="JSE707" s="121"/>
      <c r="JSF707" s="121"/>
      <c r="JSG707" s="121"/>
      <c r="JSH707" s="121"/>
      <c r="JSI707" s="121"/>
      <c r="JSJ707" s="121"/>
      <c r="JSK707" s="121"/>
      <c r="JSL707" s="121"/>
      <c r="JSM707" s="121"/>
      <c r="JSN707" s="121"/>
      <c r="JSO707" s="121"/>
      <c r="JSP707" s="121"/>
      <c r="JSQ707" s="121"/>
      <c r="JSR707" s="121"/>
      <c r="JSS707" s="121"/>
      <c r="JST707" s="121"/>
      <c r="JSU707" s="121"/>
      <c r="JSV707" s="121"/>
      <c r="JSW707" s="121"/>
      <c r="JSX707" s="121"/>
      <c r="JSY707" s="121"/>
      <c r="JSZ707" s="121"/>
      <c r="JTA707" s="121"/>
      <c r="JTB707" s="121"/>
      <c r="JTC707" s="121"/>
      <c r="JTD707" s="121"/>
      <c r="JTE707" s="121"/>
      <c r="JTF707" s="121"/>
      <c r="JTG707" s="121"/>
      <c r="JTH707" s="121"/>
      <c r="JTI707" s="121"/>
      <c r="JTJ707" s="121"/>
      <c r="JTK707" s="121"/>
      <c r="JTL707" s="121"/>
      <c r="JTM707" s="121"/>
      <c r="JTN707" s="121"/>
      <c r="JTO707" s="121"/>
      <c r="JTP707" s="121"/>
      <c r="JTQ707" s="121"/>
      <c r="JTR707" s="121"/>
      <c r="JTS707" s="121"/>
      <c r="JTT707" s="121"/>
      <c r="JTU707" s="121"/>
      <c r="JTV707" s="121"/>
      <c r="JTW707" s="121"/>
      <c r="JTX707" s="121"/>
      <c r="JTY707" s="121"/>
      <c r="JTZ707" s="121"/>
      <c r="JUA707" s="121"/>
      <c r="JUB707" s="121"/>
      <c r="JUC707" s="121"/>
      <c r="JUD707" s="121"/>
      <c r="JUE707" s="121"/>
      <c r="JUF707" s="121"/>
      <c r="JUG707" s="121"/>
      <c r="JUH707" s="121"/>
      <c r="JUI707" s="121"/>
      <c r="JUJ707" s="121"/>
      <c r="JUK707" s="121"/>
      <c r="JUL707" s="121"/>
      <c r="JUM707" s="121"/>
      <c r="JUN707" s="121"/>
      <c r="JUO707" s="121"/>
      <c r="JUP707" s="121"/>
      <c r="JUQ707" s="121"/>
      <c r="JUR707" s="121"/>
      <c r="JUS707" s="121"/>
      <c r="JUT707" s="121"/>
      <c r="JUU707" s="121"/>
      <c r="JUV707" s="121"/>
      <c r="JUW707" s="121"/>
      <c r="JUX707" s="121"/>
      <c r="JUY707" s="121"/>
      <c r="JUZ707" s="121"/>
      <c r="JVA707" s="121"/>
      <c r="JVB707" s="121"/>
      <c r="JVC707" s="121"/>
      <c r="JVD707" s="121"/>
      <c r="JVE707" s="121"/>
      <c r="JVF707" s="121"/>
      <c r="JVG707" s="121"/>
      <c r="JVH707" s="121"/>
      <c r="JVI707" s="121"/>
      <c r="JVJ707" s="121"/>
      <c r="JVK707" s="121"/>
      <c r="JVL707" s="121"/>
      <c r="JVM707" s="121"/>
      <c r="JVN707" s="121"/>
      <c r="JVO707" s="121"/>
      <c r="JVP707" s="121"/>
      <c r="JVQ707" s="121"/>
      <c r="JVR707" s="121"/>
      <c r="JVS707" s="121"/>
      <c r="JVT707" s="121"/>
      <c r="JVU707" s="121"/>
      <c r="JVV707" s="121"/>
      <c r="JVW707" s="121"/>
      <c r="JVX707" s="121"/>
      <c r="JVY707" s="121"/>
      <c r="JVZ707" s="121"/>
      <c r="JWA707" s="121"/>
      <c r="JWB707" s="121"/>
      <c r="JWC707" s="121"/>
      <c r="JWD707" s="121"/>
      <c r="JWE707" s="121"/>
      <c r="JWF707" s="121"/>
      <c r="JWG707" s="121"/>
      <c r="JWH707" s="121"/>
      <c r="JWI707" s="121"/>
      <c r="JWJ707" s="121"/>
      <c r="JWK707" s="121"/>
      <c r="JWL707" s="121"/>
      <c r="JWM707" s="121"/>
      <c r="JWN707" s="121"/>
      <c r="JWO707" s="121"/>
      <c r="JWP707" s="121"/>
      <c r="JWQ707" s="121"/>
      <c r="JWR707" s="121"/>
      <c r="JWS707" s="121"/>
      <c r="JWT707" s="121"/>
      <c r="JWU707" s="121"/>
      <c r="JWV707" s="121"/>
      <c r="JWW707" s="121"/>
      <c r="JWX707" s="121"/>
      <c r="JWY707" s="121"/>
      <c r="JWZ707" s="121"/>
      <c r="JXA707" s="121"/>
      <c r="JXB707" s="121"/>
      <c r="JXC707" s="121"/>
      <c r="JXD707" s="121"/>
      <c r="JXE707" s="121"/>
      <c r="JXF707" s="121"/>
      <c r="JXG707" s="121"/>
      <c r="JXH707" s="121"/>
      <c r="JXI707" s="121"/>
      <c r="JXJ707" s="121"/>
      <c r="JXK707" s="121"/>
      <c r="JXL707" s="121"/>
      <c r="JXM707" s="121"/>
      <c r="JXN707" s="121"/>
      <c r="JXO707" s="121"/>
      <c r="JXP707" s="121"/>
      <c r="JXQ707" s="121"/>
      <c r="JXR707" s="121"/>
      <c r="JXS707" s="121"/>
      <c r="JXT707" s="121"/>
      <c r="JXU707" s="121"/>
      <c r="JXV707" s="121"/>
      <c r="JXW707" s="121"/>
      <c r="JXX707" s="121"/>
      <c r="JXY707" s="121"/>
      <c r="JXZ707" s="121"/>
      <c r="JYA707" s="121"/>
      <c r="JYB707" s="121"/>
      <c r="JYC707" s="121"/>
      <c r="JYD707" s="121"/>
      <c r="JYE707" s="121"/>
      <c r="JYF707" s="121"/>
      <c r="JYG707" s="121"/>
      <c r="JYH707" s="121"/>
      <c r="JYI707" s="121"/>
      <c r="JYJ707" s="121"/>
      <c r="JYK707" s="121"/>
      <c r="JYL707" s="121"/>
      <c r="JYM707" s="121"/>
      <c r="JYN707" s="121"/>
      <c r="JYO707" s="121"/>
      <c r="JYP707" s="121"/>
      <c r="JYQ707" s="121"/>
      <c r="JYR707" s="121"/>
      <c r="JYS707" s="121"/>
      <c r="JYT707" s="121"/>
      <c r="JYU707" s="121"/>
      <c r="JYV707" s="121"/>
      <c r="JYW707" s="121"/>
      <c r="JYX707" s="121"/>
      <c r="JYY707" s="121"/>
      <c r="JYZ707" s="121"/>
      <c r="JZA707" s="121"/>
      <c r="JZB707" s="121"/>
      <c r="JZC707" s="121"/>
      <c r="JZD707" s="121"/>
      <c r="JZE707" s="121"/>
      <c r="JZF707" s="121"/>
      <c r="JZG707" s="121"/>
      <c r="JZH707" s="121"/>
      <c r="JZI707" s="121"/>
      <c r="JZJ707" s="121"/>
      <c r="JZK707" s="121"/>
      <c r="JZL707" s="121"/>
      <c r="JZM707" s="121"/>
      <c r="JZN707" s="121"/>
      <c r="JZO707" s="121"/>
      <c r="JZP707" s="121"/>
      <c r="JZQ707" s="121"/>
      <c r="JZR707" s="121"/>
      <c r="JZS707" s="121"/>
      <c r="JZT707" s="121"/>
      <c r="JZU707" s="121"/>
      <c r="JZV707" s="121"/>
      <c r="JZW707" s="121"/>
      <c r="JZX707" s="121"/>
      <c r="JZY707" s="121"/>
      <c r="JZZ707" s="121"/>
      <c r="KAA707" s="121"/>
      <c r="KAB707" s="121"/>
      <c r="KAC707" s="121"/>
      <c r="KAD707" s="121"/>
      <c r="KAE707" s="121"/>
      <c r="KAF707" s="121"/>
      <c r="KAG707" s="121"/>
      <c r="KAH707" s="121"/>
      <c r="KAI707" s="121"/>
      <c r="KAJ707" s="121"/>
      <c r="KAK707" s="121"/>
      <c r="KAL707" s="121"/>
      <c r="KAM707" s="121"/>
      <c r="KAN707" s="121"/>
      <c r="KAO707" s="121"/>
      <c r="KAP707" s="121"/>
      <c r="KAQ707" s="121"/>
      <c r="KAR707" s="121"/>
      <c r="KAS707" s="121"/>
      <c r="KAT707" s="121"/>
      <c r="KAU707" s="121"/>
      <c r="KAV707" s="121"/>
      <c r="KAW707" s="121"/>
      <c r="KAX707" s="121"/>
      <c r="KAY707" s="121"/>
      <c r="KAZ707" s="121"/>
      <c r="KBA707" s="121"/>
      <c r="KBB707" s="121"/>
      <c r="KBC707" s="121"/>
      <c r="KBD707" s="121"/>
      <c r="KBE707" s="121"/>
      <c r="KBF707" s="121"/>
      <c r="KBG707" s="121"/>
      <c r="KBH707" s="121"/>
      <c r="KBI707" s="121"/>
      <c r="KBJ707" s="121"/>
      <c r="KBK707" s="121"/>
      <c r="KBL707" s="121"/>
      <c r="KBM707" s="121"/>
      <c r="KBN707" s="121"/>
      <c r="KBO707" s="121"/>
      <c r="KBP707" s="121"/>
      <c r="KBQ707" s="121"/>
      <c r="KBR707" s="121"/>
      <c r="KBS707" s="121"/>
      <c r="KBT707" s="121"/>
      <c r="KBU707" s="121"/>
      <c r="KBV707" s="121"/>
      <c r="KBW707" s="121"/>
      <c r="KBX707" s="121"/>
      <c r="KBY707" s="121"/>
      <c r="KBZ707" s="121"/>
      <c r="KCA707" s="121"/>
      <c r="KCB707" s="121"/>
      <c r="KCC707" s="121"/>
      <c r="KCD707" s="121"/>
      <c r="KCE707" s="121"/>
      <c r="KCF707" s="121"/>
      <c r="KCG707" s="121"/>
      <c r="KCH707" s="121"/>
      <c r="KCI707" s="121"/>
      <c r="KCJ707" s="121"/>
      <c r="KCK707" s="121"/>
      <c r="KCL707" s="121"/>
      <c r="KCM707" s="121"/>
      <c r="KCN707" s="121"/>
      <c r="KCO707" s="121"/>
      <c r="KCP707" s="121"/>
      <c r="KCQ707" s="121"/>
      <c r="KCR707" s="121"/>
      <c r="KCS707" s="121"/>
      <c r="KCT707" s="121"/>
      <c r="KCU707" s="121"/>
      <c r="KCV707" s="121"/>
      <c r="KCW707" s="121"/>
      <c r="KCX707" s="121"/>
      <c r="KCY707" s="121"/>
      <c r="KCZ707" s="121"/>
      <c r="KDA707" s="121"/>
      <c r="KDB707" s="121"/>
      <c r="KDC707" s="121"/>
      <c r="KDD707" s="121"/>
      <c r="KDE707" s="121"/>
      <c r="KDF707" s="121"/>
      <c r="KDG707" s="121"/>
      <c r="KDH707" s="121"/>
      <c r="KDI707" s="121"/>
      <c r="KDJ707" s="121"/>
      <c r="KDK707" s="121"/>
      <c r="KDL707" s="121"/>
      <c r="KDM707" s="121"/>
      <c r="KDN707" s="121"/>
      <c r="KDO707" s="121"/>
      <c r="KDP707" s="121"/>
      <c r="KDQ707" s="121"/>
      <c r="KDR707" s="121"/>
      <c r="KDS707" s="121"/>
      <c r="KDT707" s="121"/>
      <c r="KDU707" s="121"/>
      <c r="KDV707" s="121"/>
      <c r="KDW707" s="121"/>
      <c r="KDX707" s="121"/>
      <c r="KDY707" s="121"/>
      <c r="KDZ707" s="121"/>
      <c r="KEA707" s="121"/>
      <c r="KEB707" s="121"/>
      <c r="KEC707" s="121"/>
      <c r="KED707" s="121"/>
      <c r="KEE707" s="121"/>
      <c r="KEF707" s="121"/>
      <c r="KEG707" s="121"/>
      <c r="KEH707" s="121"/>
      <c r="KEI707" s="121"/>
      <c r="KEJ707" s="121"/>
      <c r="KEK707" s="121"/>
      <c r="KEL707" s="121"/>
      <c r="KEM707" s="121"/>
      <c r="KEN707" s="121"/>
      <c r="KEO707" s="121"/>
      <c r="KEP707" s="121"/>
      <c r="KEQ707" s="121"/>
      <c r="KER707" s="121"/>
      <c r="KES707" s="121"/>
      <c r="KET707" s="121"/>
      <c r="KEU707" s="121"/>
      <c r="KEV707" s="121"/>
      <c r="KEW707" s="121"/>
      <c r="KEX707" s="121"/>
      <c r="KEY707" s="121"/>
      <c r="KEZ707" s="121"/>
      <c r="KFA707" s="121"/>
      <c r="KFB707" s="121"/>
      <c r="KFC707" s="121"/>
      <c r="KFD707" s="121"/>
      <c r="KFE707" s="121"/>
      <c r="KFF707" s="121"/>
      <c r="KFG707" s="121"/>
      <c r="KFH707" s="121"/>
      <c r="KFI707" s="121"/>
      <c r="KFJ707" s="121"/>
      <c r="KFK707" s="121"/>
      <c r="KFL707" s="121"/>
      <c r="KFM707" s="121"/>
      <c r="KFN707" s="121"/>
      <c r="KFO707" s="121"/>
      <c r="KFP707" s="121"/>
      <c r="KFQ707" s="121"/>
      <c r="KFR707" s="121"/>
      <c r="KFS707" s="121"/>
      <c r="KFT707" s="121"/>
      <c r="KFU707" s="121"/>
      <c r="KFV707" s="121"/>
      <c r="KFW707" s="121"/>
      <c r="KFX707" s="121"/>
      <c r="KFY707" s="121"/>
      <c r="KFZ707" s="121"/>
      <c r="KGA707" s="121"/>
      <c r="KGB707" s="121"/>
      <c r="KGC707" s="121"/>
      <c r="KGD707" s="121"/>
      <c r="KGE707" s="121"/>
      <c r="KGF707" s="121"/>
      <c r="KGG707" s="121"/>
      <c r="KGH707" s="121"/>
      <c r="KGI707" s="121"/>
      <c r="KGJ707" s="121"/>
      <c r="KGK707" s="121"/>
      <c r="KGL707" s="121"/>
      <c r="KGM707" s="121"/>
      <c r="KGN707" s="121"/>
      <c r="KGO707" s="121"/>
      <c r="KGP707" s="121"/>
      <c r="KGQ707" s="121"/>
      <c r="KGR707" s="121"/>
      <c r="KGS707" s="121"/>
      <c r="KGT707" s="121"/>
      <c r="KGU707" s="121"/>
      <c r="KGV707" s="121"/>
      <c r="KGW707" s="121"/>
      <c r="KGX707" s="121"/>
      <c r="KGY707" s="121"/>
      <c r="KGZ707" s="121"/>
      <c r="KHA707" s="121"/>
      <c r="KHB707" s="121"/>
      <c r="KHC707" s="121"/>
      <c r="KHD707" s="121"/>
      <c r="KHE707" s="121"/>
      <c r="KHF707" s="121"/>
      <c r="KHG707" s="121"/>
      <c r="KHH707" s="121"/>
      <c r="KHI707" s="121"/>
      <c r="KHJ707" s="121"/>
      <c r="KHK707" s="121"/>
      <c r="KHL707" s="121"/>
      <c r="KHM707" s="121"/>
      <c r="KHN707" s="121"/>
      <c r="KHO707" s="121"/>
      <c r="KHP707" s="121"/>
      <c r="KHQ707" s="121"/>
      <c r="KHR707" s="121"/>
      <c r="KHS707" s="121"/>
      <c r="KHT707" s="121"/>
      <c r="KHU707" s="121"/>
      <c r="KHV707" s="121"/>
      <c r="KHW707" s="121"/>
      <c r="KHX707" s="121"/>
      <c r="KHY707" s="121"/>
      <c r="KHZ707" s="121"/>
      <c r="KIA707" s="121"/>
      <c r="KIB707" s="121"/>
      <c r="KIC707" s="121"/>
      <c r="KID707" s="121"/>
      <c r="KIE707" s="121"/>
      <c r="KIF707" s="121"/>
      <c r="KIG707" s="121"/>
      <c r="KIH707" s="121"/>
      <c r="KII707" s="121"/>
      <c r="KIJ707" s="121"/>
      <c r="KIK707" s="121"/>
      <c r="KIL707" s="121"/>
      <c r="KIM707" s="121"/>
      <c r="KIN707" s="121"/>
      <c r="KIO707" s="121"/>
      <c r="KIP707" s="121"/>
      <c r="KIQ707" s="121"/>
      <c r="KIR707" s="121"/>
      <c r="KIS707" s="121"/>
      <c r="KIT707" s="121"/>
      <c r="KIU707" s="121"/>
      <c r="KIV707" s="121"/>
      <c r="KIW707" s="121"/>
      <c r="KIX707" s="121"/>
      <c r="KIY707" s="121"/>
      <c r="KIZ707" s="121"/>
      <c r="KJA707" s="121"/>
      <c r="KJB707" s="121"/>
      <c r="KJC707" s="121"/>
      <c r="KJD707" s="121"/>
      <c r="KJE707" s="121"/>
      <c r="KJF707" s="121"/>
      <c r="KJG707" s="121"/>
      <c r="KJH707" s="121"/>
      <c r="KJI707" s="121"/>
      <c r="KJJ707" s="121"/>
      <c r="KJK707" s="121"/>
      <c r="KJL707" s="121"/>
      <c r="KJM707" s="121"/>
      <c r="KJN707" s="121"/>
      <c r="KJO707" s="121"/>
      <c r="KJP707" s="121"/>
      <c r="KJQ707" s="121"/>
      <c r="KJR707" s="121"/>
      <c r="KJS707" s="121"/>
      <c r="KJT707" s="121"/>
      <c r="KJU707" s="121"/>
      <c r="KJV707" s="121"/>
      <c r="KJW707" s="121"/>
      <c r="KJX707" s="121"/>
      <c r="KJY707" s="121"/>
      <c r="KJZ707" s="121"/>
      <c r="KKA707" s="121"/>
      <c r="KKB707" s="121"/>
      <c r="KKC707" s="121"/>
      <c r="KKD707" s="121"/>
      <c r="KKE707" s="121"/>
      <c r="KKF707" s="121"/>
      <c r="KKG707" s="121"/>
      <c r="KKH707" s="121"/>
      <c r="KKI707" s="121"/>
      <c r="KKJ707" s="121"/>
      <c r="KKK707" s="121"/>
      <c r="KKL707" s="121"/>
      <c r="KKM707" s="121"/>
      <c r="KKN707" s="121"/>
      <c r="KKO707" s="121"/>
      <c r="KKP707" s="121"/>
      <c r="KKQ707" s="121"/>
      <c r="KKR707" s="121"/>
      <c r="KKS707" s="121"/>
      <c r="KKT707" s="121"/>
      <c r="KKU707" s="121"/>
      <c r="KKV707" s="121"/>
      <c r="KKW707" s="121"/>
      <c r="KKX707" s="121"/>
      <c r="KKY707" s="121"/>
      <c r="KKZ707" s="121"/>
      <c r="KLA707" s="121"/>
      <c r="KLB707" s="121"/>
      <c r="KLC707" s="121"/>
      <c r="KLD707" s="121"/>
      <c r="KLE707" s="121"/>
      <c r="KLF707" s="121"/>
      <c r="KLG707" s="121"/>
      <c r="KLH707" s="121"/>
      <c r="KLI707" s="121"/>
      <c r="KLJ707" s="121"/>
      <c r="KLK707" s="121"/>
      <c r="KLL707" s="121"/>
      <c r="KLM707" s="121"/>
      <c r="KLN707" s="121"/>
      <c r="KLO707" s="121"/>
      <c r="KLP707" s="121"/>
      <c r="KLQ707" s="121"/>
      <c r="KLR707" s="121"/>
      <c r="KLS707" s="121"/>
      <c r="KLT707" s="121"/>
      <c r="KLU707" s="121"/>
      <c r="KLV707" s="121"/>
      <c r="KLW707" s="121"/>
      <c r="KLX707" s="121"/>
      <c r="KLY707" s="121"/>
      <c r="KLZ707" s="121"/>
      <c r="KMA707" s="121"/>
      <c r="KMB707" s="121"/>
      <c r="KMC707" s="121"/>
      <c r="KMD707" s="121"/>
      <c r="KME707" s="121"/>
      <c r="KMF707" s="121"/>
      <c r="KMG707" s="121"/>
      <c r="KMH707" s="121"/>
      <c r="KMI707" s="121"/>
      <c r="KMJ707" s="121"/>
      <c r="KMK707" s="121"/>
      <c r="KML707" s="121"/>
      <c r="KMM707" s="121"/>
      <c r="KMN707" s="121"/>
      <c r="KMO707" s="121"/>
      <c r="KMP707" s="121"/>
      <c r="KMQ707" s="121"/>
      <c r="KMR707" s="121"/>
      <c r="KMS707" s="121"/>
      <c r="KMT707" s="121"/>
      <c r="KMU707" s="121"/>
      <c r="KMV707" s="121"/>
      <c r="KMW707" s="121"/>
      <c r="KMX707" s="121"/>
      <c r="KMY707" s="121"/>
      <c r="KMZ707" s="121"/>
      <c r="KNA707" s="121"/>
      <c r="KNB707" s="121"/>
      <c r="KNC707" s="121"/>
      <c r="KND707" s="121"/>
      <c r="KNE707" s="121"/>
      <c r="KNF707" s="121"/>
      <c r="KNG707" s="121"/>
      <c r="KNH707" s="121"/>
      <c r="KNI707" s="121"/>
      <c r="KNJ707" s="121"/>
      <c r="KNK707" s="121"/>
      <c r="KNL707" s="121"/>
      <c r="KNM707" s="121"/>
      <c r="KNN707" s="121"/>
      <c r="KNO707" s="121"/>
      <c r="KNP707" s="121"/>
      <c r="KNQ707" s="121"/>
      <c r="KNR707" s="121"/>
      <c r="KNS707" s="121"/>
      <c r="KNT707" s="121"/>
      <c r="KNU707" s="121"/>
      <c r="KNV707" s="121"/>
      <c r="KNW707" s="121"/>
      <c r="KNX707" s="121"/>
      <c r="KNY707" s="121"/>
      <c r="KNZ707" s="121"/>
      <c r="KOA707" s="121"/>
      <c r="KOB707" s="121"/>
      <c r="KOC707" s="121"/>
      <c r="KOD707" s="121"/>
      <c r="KOE707" s="121"/>
      <c r="KOF707" s="121"/>
      <c r="KOG707" s="121"/>
      <c r="KOH707" s="121"/>
      <c r="KOI707" s="121"/>
      <c r="KOJ707" s="121"/>
      <c r="KOK707" s="121"/>
      <c r="KOL707" s="121"/>
      <c r="KOM707" s="121"/>
      <c r="KON707" s="121"/>
      <c r="KOO707" s="121"/>
      <c r="KOP707" s="121"/>
      <c r="KOQ707" s="121"/>
      <c r="KOR707" s="121"/>
      <c r="KOS707" s="121"/>
      <c r="KOT707" s="121"/>
      <c r="KOU707" s="121"/>
      <c r="KOV707" s="121"/>
      <c r="KOW707" s="121"/>
      <c r="KOX707" s="121"/>
      <c r="KOY707" s="121"/>
      <c r="KOZ707" s="121"/>
      <c r="KPA707" s="121"/>
      <c r="KPB707" s="121"/>
      <c r="KPC707" s="121"/>
      <c r="KPD707" s="121"/>
      <c r="KPE707" s="121"/>
      <c r="KPF707" s="121"/>
      <c r="KPG707" s="121"/>
      <c r="KPH707" s="121"/>
      <c r="KPI707" s="121"/>
      <c r="KPJ707" s="121"/>
      <c r="KPK707" s="121"/>
      <c r="KPL707" s="121"/>
      <c r="KPM707" s="121"/>
      <c r="KPN707" s="121"/>
      <c r="KPO707" s="121"/>
      <c r="KPP707" s="121"/>
      <c r="KPQ707" s="121"/>
      <c r="KPR707" s="121"/>
      <c r="KPS707" s="121"/>
      <c r="KPT707" s="121"/>
      <c r="KPU707" s="121"/>
      <c r="KPV707" s="121"/>
      <c r="KPW707" s="121"/>
      <c r="KPX707" s="121"/>
      <c r="KPY707" s="121"/>
      <c r="KPZ707" s="121"/>
      <c r="KQA707" s="121"/>
      <c r="KQB707" s="121"/>
      <c r="KQC707" s="121"/>
      <c r="KQD707" s="121"/>
      <c r="KQE707" s="121"/>
      <c r="KQF707" s="121"/>
      <c r="KQG707" s="121"/>
      <c r="KQH707" s="121"/>
      <c r="KQI707" s="121"/>
      <c r="KQJ707" s="121"/>
      <c r="KQK707" s="121"/>
      <c r="KQL707" s="121"/>
      <c r="KQM707" s="121"/>
      <c r="KQN707" s="121"/>
      <c r="KQO707" s="121"/>
      <c r="KQP707" s="121"/>
      <c r="KQQ707" s="121"/>
      <c r="KQR707" s="121"/>
      <c r="KQS707" s="121"/>
      <c r="KQT707" s="121"/>
      <c r="KQU707" s="121"/>
      <c r="KQV707" s="121"/>
      <c r="KQW707" s="121"/>
      <c r="KQX707" s="121"/>
      <c r="KQY707" s="121"/>
      <c r="KQZ707" s="121"/>
      <c r="KRA707" s="121"/>
      <c r="KRB707" s="121"/>
      <c r="KRC707" s="121"/>
      <c r="KRD707" s="121"/>
      <c r="KRE707" s="121"/>
      <c r="KRF707" s="121"/>
      <c r="KRG707" s="121"/>
      <c r="KRH707" s="121"/>
      <c r="KRI707" s="121"/>
      <c r="KRJ707" s="121"/>
      <c r="KRK707" s="121"/>
      <c r="KRL707" s="121"/>
      <c r="KRM707" s="121"/>
      <c r="KRN707" s="121"/>
      <c r="KRO707" s="121"/>
      <c r="KRP707" s="121"/>
      <c r="KRQ707" s="121"/>
      <c r="KRR707" s="121"/>
      <c r="KRS707" s="121"/>
      <c r="KRT707" s="121"/>
      <c r="KRU707" s="121"/>
      <c r="KRV707" s="121"/>
      <c r="KRW707" s="121"/>
      <c r="KRX707" s="121"/>
      <c r="KRY707" s="121"/>
      <c r="KRZ707" s="121"/>
      <c r="KSA707" s="121"/>
      <c r="KSB707" s="121"/>
      <c r="KSC707" s="121"/>
      <c r="KSD707" s="121"/>
      <c r="KSE707" s="121"/>
      <c r="KSF707" s="121"/>
      <c r="KSG707" s="121"/>
      <c r="KSH707" s="121"/>
      <c r="KSI707" s="121"/>
      <c r="KSJ707" s="121"/>
      <c r="KSK707" s="121"/>
      <c r="KSL707" s="121"/>
      <c r="KSM707" s="121"/>
      <c r="KSN707" s="121"/>
      <c r="KSO707" s="121"/>
      <c r="KSP707" s="121"/>
      <c r="KSQ707" s="121"/>
      <c r="KSR707" s="121"/>
      <c r="KSS707" s="121"/>
      <c r="KST707" s="121"/>
      <c r="KSU707" s="121"/>
      <c r="KSV707" s="121"/>
      <c r="KSW707" s="121"/>
      <c r="KSX707" s="121"/>
      <c r="KSY707" s="121"/>
      <c r="KSZ707" s="121"/>
      <c r="KTA707" s="121"/>
      <c r="KTB707" s="121"/>
      <c r="KTC707" s="121"/>
      <c r="KTD707" s="121"/>
      <c r="KTE707" s="121"/>
      <c r="KTF707" s="121"/>
      <c r="KTG707" s="121"/>
      <c r="KTH707" s="121"/>
      <c r="KTI707" s="121"/>
      <c r="KTJ707" s="121"/>
      <c r="KTK707" s="121"/>
      <c r="KTL707" s="121"/>
      <c r="KTM707" s="121"/>
      <c r="KTN707" s="121"/>
      <c r="KTO707" s="121"/>
      <c r="KTP707" s="121"/>
      <c r="KTQ707" s="121"/>
      <c r="KTR707" s="121"/>
      <c r="KTS707" s="121"/>
      <c r="KTT707" s="121"/>
      <c r="KTU707" s="121"/>
      <c r="KTV707" s="121"/>
      <c r="KTW707" s="121"/>
      <c r="KTX707" s="121"/>
      <c r="KTY707" s="121"/>
      <c r="KTZ707" s="121"/>
      <c r="KUA707" s="121"/>
      <c r="KUB707" s="121"/>
      <c r="KUC707" s="121"/>
      <c r="KUD707" s="121"/>
      <c r="KUE707" s="121"/>
      <c r="KUF707" s="121"/>
      <c r="KUG707" s="121"/>
      <c r="KUH707" s="121"/>
      <c r="KUI707" s="121"/>
      <c r="KUJ707" s="121"/>
      <c r="KUK707" s="121"/>
      <c r="KUL707" s="121"/>
      <c r="KUM707" s="121"/>
      <c r="KUN707" s="121"/>
      <c r="KUO707" s="121"/>
      <c r="KUP707" s="121"/>
      <c r="KUQ707" s="121"/>
      <c r="KUR707" s="121"/>
      <c r="KUS707" s="121"/>
      <c r="KUT707" s="121"/>
      <c r="KUU707" s="121"/>
      <c r="KUV707" s="121"/>
      <c r="KUW707" s="121"/>
      <c r="KUX707" s="121"/>
      <c r="KUY707" s="121"/>
      <c r="KUZ707" s="121"/>
      <c r="KVA707" s="121"/>
      <c r="KVB707" s="121"/>
      <c r="KVC707" s="121"/>
      <c r="KVD707" s="121"/>
      <c r="KVE707" s="121"/>
      <c r="KVF707" s="121"/>
      <c r="KVG707" s="121"/>
      <c r="KVH707" s="121"/>
      <c r="KVI707" s="121"/>
      <c r="KVJ707" s="121"/>
      <c r="KVK707" s="121"/>
      <c r="KVL707" s="121"/>
      <c r="KVM707" s="121"/>
      <c r="KVN707" s="121"/>
      <c r="KVO707" s="121"/>
      <c r="KVP707" s="121"/>
      <c r="KVQ707" s="121"/>
      <c r="KVR707" s="121"/>
      <c r="KVS707" s="121"/>
      <c r="KVT707" s="121"/>
      <c r="KVU707" s="121"/>
      <c r="KVV707" s="121"/>
      <c r="KVW707" s="121"/>
      <c r="KVX707" s="121"/>
      <c r="KVY707" s="121"/>
      <c r="KVZ707" s="121"/>
      <c r="KWA707" s="121"/>
      <c r="KWB707" s="121"/>
      <c r="KWC707" s="121"/>
      <c r="KWD707" s="121"/>
      <c r="KWE707" s="121"/>
      <c r="KWF707" s="121"/>
      <c r="KWG707" s="121"/>
      <c r="KWH707" s="121"/>
      <c r="KWI707" s="121"/>
      <c r="KWJ707" s="121"/>
      <c r="KWK707" s="121"/>
      <c r="KWL707" s="121"/>
      <c r="KWM707" s="121"/>
      <c r="KWN707" s="121"/>
      <c r="KWO707" s="121"/>
      <c r="KWP707" s="121"/>
      <c r="KWQ707" s="121"/>
      <c r="KWR707" s="121"/>
      <c r="KWS707" s="121"/>
      <c r="KWT707" s="121"/>
      <c r="KWU707" s="121"/>
      <c r="KWV707" s="121"/>
      <c r="KWW707" s="121"/>
      <c r="KWX707" s="121"/>
      <c r="KWY707" s="121"/>
      <c r="KWZ707" s="121"/>
      <c r="KXA707" s="121"/>
      <c r="KXB707" s="121"/>
      <c r="KXC707" s="121"/>
      <c r="KXD707" s="121"/>
      <c r="KXE707" s="121"/>
      <c r="KXF707" s="121"/>
      <c r="KXG707" s="121"/>
      <c r="KXH707" s="121"/>
      <c r="KXI707" s="121"/>
      <c r="KXJ707" s="121"/>
      <c r="KXK707" s="121"/>
      <c r="KXL707" s="121"/>
      <c r="KXM707" s="121"/>
      <c r="KXN707" s="121"/>
      <c r="KXO707" s="121"/>
      <c r="KXP707" s="121"/>
      <c r="KXQ707" s="121"/>
      <c r="KXR707" s="121"/>
      <c r="KXS707" s="121"/>
      <c r="KXT707" s="121"/>
      <c r="KXU707" s="121"/>
      <c r="KXV707" s="121"/>
      <c r="KXW707" s="121"/>
      <c r="KXX707" s="121"/>
      <c r="KXY707" s="121"/>
      <c r="KXZ707" s="121"/>
      <c r="KYA707" s="121"/>
      <c r="KYB707" s="121"/>
      <c r="KYC707" s="121"/>
      <c r="KYD707" s="121"/>
      <c r="KYE707" s="121"/>
      <c r="KYF707" s="121"/>
      <c r="KYG707" s="121"/>
      <c r="KYH707" s="121"/>
      <c r="KYI707" s="121"/>
      <c r="KYJ707" s="121"/>
      <c r="KYK707" s="121"/>
      <c r="KYL707" s="121"/>
      <c r="KYM707" s="121"/>
      <c r="KYN707" s="121"/>
      <c r="KYO707" s="121"/>
      <c r="KYP707" s="121"/>
      <c r="KYQ707" s="121"/>
      <c r="KYR707" s="121"/>
      <c r="KYS707" s="121"/>
      <c r="KYT707" s="121"/>
      <c r="KYU707" s="121"/>
      <c r="KYV707" s="121"/>
      <c r="KYW707" s="121"/>
      <c r="KYX707" s="121"/>
      <c r="KYY707" s="121"/>
      <c r="KYZ707" s="121"/>
      <c r="KZA707" s="121"/>
      <c r="KZB707" s="121"/>
      <c r="KZC707" s="121"/>
      <c r="KZD707" s="121"/>
      <c r="KZE707" s="121"/>
      <c r="KZF707" s="121"/>
      <c r="KZG707" s="121"/>
      <c r="KZH707" s="121"/>
      <c r="KZI707" s="121"/>
      <c r="KZJ707" s="121"/>
      <c r="KZK707" s="121"/>
      <c r="KZL707" s="121"/>
      <c r="KZM707" s="121"/>
      <c r="KZN707" s="121"/>
      <c r="KZO707" s="121"/>
      <c r="KZP707" s="121"/>
      <c r="KZQ707" s="121"/>
      <c r="KZR707" s="121"/>
      <c r="KZS707" s="121"/>
      <c r="KZT707" s="121"/>
      <c r="KZU707" s="121"/>
      <c r="KZV707" s="121"/>
      <c r="KZW707" s="121"/>
      <c r="KZX707" s="121"/>
      <c r="KZY707" s="121"/>
      <c r="KZZ707" s="121"/>
      <c r="LAA707" s="121"/>
      <c r="LAB707" s="121"/>
      <c r="LAC707" s="121"/>
      <c r="LAD707" s="121"/>
      <c r="LAE707" s="121"/>
      <c r="LAF707" s="121"/>
      <c r="LAG707" s="121"/>
      <c r="LAH707" s="121"/>
      <c r="LAI707" s="121"/>
      <c r="LAJ707" s="121"/>
      <c r="LAK707" s="121"/>
      <c r="LAL707" s="121"/>
      <c r="LAM707" s="121"/>
      <c r="LAN707" s="121"/>
      <c r="LAO707" s="121"/>
      <c r="LAP707" s="121"/>
      <c r="LAQ707" s="121"/>
      <c r="LAR707" s="121"/>
      <c r="LAS707" s="121"/>
      <c r="LAT707" s="121"/>
      <c r="LAU707" s="121"/>
      <c r="LAV707" s="121"/>
      <c r="LAW707" s="121"/>
      <c r="LAX707" s="121"/>
      <c r="LAY707" s="121"/>
      <c r="LAZ707" s="121"/>
      <c r="LBA707" s="121"/>
      <c r="LBB707" s="121"/>
      <c r="LBC707" s="121"/>
      <c r="LBD707" s="121"/>
      <c r="LBE707" s="121"/>
      <c r="LBF707" s="121"/>
      <c r="LBG707" s="121"/>
      <c r="LBH707" s="121"/>
      <c r="LBI707" s="121"/>
      <c r="LBJ707" s="121"/>
      <c r="LBK707" s="121"/>
      <c r="LBL707" s="121"/>
      <c r="LBM707" s="121"/>
      <c r="LBN707" s="121"/>
      <c r="LBO707" s="121"/>
      <c r="LBP707" s="121"/>
      <c r="LBQ707" s="121"/>
      <c r="LBR707" s="121"/>
      <c r="LBS707" s="121"/>
      <c r="LBT707" s="121"/>
      <c r="LBU707" s="121"/>
      <c r="LBV707" s="121"/>
      <c r="LBW707" s="121"/>
      <c r="LBX707" s="121"/>
      <c r="LBY707" s="121"/>
      <c r="LBZ707" s="121"/>
      <c r="LCA707" s="121"/>
      <c r="LCB707" s="121"/>
      <c r="LCC707" s="121"/>
      <c r="LCD707" s="121"/>
      <c r="LCE707" s="121"/>
      <c r="LCF707" s="121"/>
      <c r="LCG707" s="121"/>
      <c r="LCH707" s="121"/>
      <c r="LCI707" s="121"/>
      <c r="LCJ707" s="121"/>
      <c r="LCK707" s="121"/>
      <c r="LCL707" s="121"/>
      <c r="LCM707" s="121"/>
      <c r="LCN707" s="121"/>
      <c r="LCO707" s="121"/>
      <c r="LCP707" s="121"/>
      <c r="LCQ707" s="121"/>
      <c r="LCR707" s="121"/>
      <c r="LCS707" s="121"/>
      <c r="LCT707" s="121"/>
      <c r="LCU707" s="121"/>
      <c r="LCV707" s="121"/>
      <c r="LCW707" s="121"/>
      <c r="LCX707" s="121"/>
      <c r="LCY707" s="121"/>
      <c r="LCZ707" s="121"/>
      <c r="LDA707" s="121"/>
      <c r="LDB707" s="121"/>
      <c r="LDC707" s="121"/>
      <c r="LDD707" s="121"/>
      <c r="LDE707" s="121"/>
      <c r="LDF707" s="121"/>
      <c r="LDG707" s="121"/>
      <c r="LDH707" s="121"/>
      <c r="LDI707" s="121"/>
      <c r="LDJ707" s="121"/>
      <c r="LDK707" s="121"/>
      <c r="LDL707" s="121"/>
      <c r="LDM707" s="121"/>
      <c r="LDN707" s="121"/>
      <c r="LDO707" s="121"/>
      <c r="LDP707" s="121"/>
      <c r="LDQ707" s="121"/>
      <c r="LDR707" s="121"/>
      <c r="LDS707" s="121"/>
      <c r="LDT707" s="121"/>
      <c r="LDU707" s="121"/>
      <c r="LDV707" s="121"/>
      <c r="LDW707" s="121"/>
      <c r="LDX707" s="121"/>
      <c r="LDY707" s="121"/>
      <c r="LDZ707" s="121"/>
      <c r="LEA707" s="121"/>
      <c r="LEB707" s="121"/>
      <c r="LEC707" s="121"/>
      <c r="LED707" s="121"/>
      <c r="LEE707" s="121"/>
      <c r="LEF707" s="121"/>
      <c r="LEG707" s="121"/>
      <c r="LEH707" s="121"/>
      <c r="LEI707" s="121"/>
      <c r="LEJ707" s="121"/>
      <c r="LEK707" s="121"/>
      <c r="LEL707" s="121"/>
      <c r="LEM707" s="121"/>
      <c r="LEN707" s="121"/>
      <c r="LEO707" s="121"/>
      <c r="LEP707" s="121"/>
      <c r="LEQ707" s="121"/>
      <c r="LER707" s="121"/>
      <c r="LES707" s="121"/>
      <c r="LET707" s="121"/>
      <c r="LEU707" s="121"/>
      <c r="LEV707" s="121"/>
      <c r="LEW707" s="121"/>
      <c r="LEX707" s="121"/>
      <c r="LEY707" s="121"/>
      <c r="LEZ707" s="121"/>
      <c r="LFA707" s="121"/>
      <c r="LFB707" s="121"/>
      <c r="LFC707" s="121"/>
      <c r="LFD707" s="121"/>
      <c r="LFE707" s="121"/>
      <c r="LFF707" s="121"/>
      <c r="LFG707" s="121"/>
      <c r="LFH707" s="121"/>
      <c r="LFI707" s="121"/>
      <c r="LFJ707" s="121"/>
      <c r="LFK707" s="121"/>
      <c r="LFL707" s="121"/>
      <c r="LFM707" s="121"/>
      <c r="LFN707" s="121"/>
      <c r="LFO707" s="121"/>
      <c r="LFP707" s="121"/>
      <c r="LFQ707" s="121"/>
      <c r="LFR707" s="121"/>
      <c r="LFS707" s="121"/>
      <c r="LFT707" s="121"/>
      <c r="LFU707" s="121"/>
      <c r="LFV707" s="121"/>
      <c r="LFW707" s="121"/>
      <c r="LFX707" s="121"/>
      <c r="LFY707" s="121"/>
      <c r="LFZ707" s="121"/>
      <c r="LGA707" s="121"/>
      <c r="LGB707" s="121"/>
      <c r="LGC707" s="121"/>
      <c r="LGD707" s="121"/>
      <c r="LGE707" s="121"/>
      <c r="LGF707" s="121"/>
      <c r="LGG707" s="121"/>
      <c r="LGH707" s="121"/>
      <c r="LGI707" s="121"/>
      <c r="LGJ707" s="121"/>
      <c r="LGK707" s="121"/>
      <c r="LGL707" s="121"/>
      <c r="LGM707" s="121"/>
      <c r="LGN707" s="121"/>
      <c r="LGO707" s="121"/>
      <c r="LGP707" s="121"/>
      <c r="LGQ707" s="121"/>
      <c r="LGR707" s="121"/>
      <c r="LGS707" s="121"/>
      <c r="LGT707" s="121"/>
      <c r="LGU707" s="121"/>
      <c r="LGV707" s="121"/>
      <c r="LGW707" s="121"/>
      <c r="LGX707" s="121"/>
      <c r="LGY707" s="121"/>
      <c r="LGZ707" s="121"/>
      <c r="LHA707" s="121"/>
      <c r="LHB707" s="121"/>
      <c r="LHC707" s="121"/>
      <c r="LHD707" s="121"/>
      <c r="LHE707" s="121"/>
      <c r="LHF707" s="121"/>
      <c r="LHG707" s="121"/>
      <c r="LHH707" s="121"/>
      <c r="LHI707" s="121"/>
      <c r="LHJ707" s="121"/>
      <c r="LHK707" s="121"/>
      <c r="LHL707" s="121"/>
      <c r="LHM707" s="121"/>
      <c r="LHN707" s="121"/>
      <c r="LHO707" s="121"/>
      <c r="LHP707" s="121"/>
      <c r="LHQ707" s="121"/>
      <c r="LHR707" s="121"/>
      <c r="LHS707" s="121"/>
      <c r="LHT707" s="121"/>
      <c r="LHU707" s="121"/>
      <c r="LHV707" s="121"/>
      <c r="LHW707" s="121"/>
      <c r="LHX707" s="121"/>
      <c r="LHY707" s="121"/>
      <c r="LHZ707" s="121"/>
      <c r="LIA707" s="121"/>
      <c r="LIB707" s="121"/>
      <c r="LIC707" s="121"/>
      <c r="LID707" s="121"/>
      <c r="LIE707" s="121"/>
      <c r="LIF707" s="121"/>
      <c r="LIG707" s="121"/>
      <c r="LIH707" s="121"/>
      <c r="LII707" s="121"/>
      <c r="LIJ707" s="121"/>
      <c r="LIK707" s="121"/>
      <c r="LIL707" s="121"/>
      <c r="LIM707" s="121"/>
      <c r="LIN707" s="121"/>
      <c r="LIO707" s="121"/>
      <c r="LIP707" s="121"/>
      <c r="LIQ707" s="121"/>
      <c r="LIR707" s="121"/>
      <c r="LIS707" s="121"/>
      <c r="LIT707" s="121"/>
      <c r="LIU707" s="121"/>
      <c r="LIV707" s="121"/>
      <c r="LIW707" s="121"/>
      <c r="LIX707" s="121"/>
      <c r="LIY707" s="121"/>
      <c r="LIZ707" s="121"/>
      <c r="LJA707" s="121"/>
      <c r="LJB707" s="121"/>
      <c r="LJC707" s="121"/>
      <c r="LJD707" s="121"/>
      <c r="LJE707" s="121"/>
      <c r="LJF707" s="121"/>
      <c r="LJG707" s="121"/>
      <c r="LJH707" s="121"/>
      <c r="LJI707" s="121"/>
      <c r="LJJ707" s="121"/>
      <c r="LJK707" s="121"/>
      <c r="LJL707" s="121"/>
      <c r="LJM707" s="121"/>
      <c r="LJN707" s="121"/>
      <c r="LJO707" s="121"/>
      <c r="LJP707" s="121"/>
      <c r="LJQ707" s="121"/>
      <c r="LJR707" s="121"/>
      <c r="LJS707" s="121"/>
      <c r="LJT707" s="121"/>
      <c r="LJU707" s="121"/>
      <c r="LJV707" s="121"/>
      <c r="LJW707" s="121"/>
      <c r="LJX707" s="121"/>
      <c r="LJY707" s="121"/>
      <c r="LJZ707" s="121"/>
      <c r="LKA707" s="121"/>
      <c r="LKB707" s="121"/>
      <c r="LKC707" s="121"/>
      <c r="LKD707" s="121"/>
      <c r="LKE707" s="121"/>
      <c r="LKF707" s="121"/>
      <c r="LKG707" s="121"/>
      <c r="LKH707" s="121"/>
      <c r="LKI707" s="121"/>
      <c r="LKJ707" s="121"/>
      <c r="LKK707" s="121"/>
      <c r="LKL707" s="121"/>
      <c r="LKM707" s="121"/>
      <c r="LKN707" s="121"/>
      <c r="LKO707" s="121"/>
      <c r="LKP707" s="121"/>
      <c r="LKQ707" s="121"/>
      <c r="LKR707" s="121"/>
      <c r="LKS707" s="121"/>
      <c r="LKT707" s="121"/>
      <c r="LKU707" s="121"/>
      <c r="LKV707" s="121"/>
      <c r="LKW707" s="121"/>
      <c r="LKX707" s="121"/>
      <c r="LKY707" s="121"/>
      <c r="LKZ707" s="121"/>
      <c r="LLA707" s="121"/>
      <c r="LLB707" s="121"/>
      <c r="LLC707" s="121"/>
      <c r="LLD707" s="121"/>
      <c r="LLE707" s="121"/>
      <c r="LLF707" s="121"/>
      <c r="LLG707" s="121"/>
      <c r="LLH707" s="121"/>
      <c r="LLI707" s="121"/>
      <c r="LLJ707" s="121"/>
      <c r="LLK707" s="121"/>
      <c r="LLL707" s="121"/>
      <c r="LLM707" s="121"/>
      <c r="LLN707" s="121"/>
      <c r="LLO707" s="121"/>
      <c r="LLP707" s="121"/>
      <c r="LLQ707" s="121"/>
      <c r="LLR707" s="121"/>
      <c r="LLS707" s="121"/>
      <c r="LLT707" s="121"/>
      <c r="LLU707" s="121"/>
      <c r="LLV707" s="121"/>
      <c r="LLW707" s="121"/>
      <c r="LLX707" s="121"/>
      <c r="LLY707" s="121"/>
      <c r="LLZ707" s="121"/>
      <c r="LMA707" s="121"/>
      <c r="LMB707" s="121"/>
      <c r="LMC707" s="121"/>
      <c r="LMD707" s="121"/>
      <c r="LME707" s="121"/>
      <c r="LMF707" s="121"/>
      <c r="LMG707" s="121"/>
      <c r="LMH707" s="121"/>
      <c r="LMI707" s="121"/>
      <c r="LMJ707" s="121"/>
      <c r="LMK707" s="121"/>
      <c r="LML707" s="121"/>
      <c r="LMM707" s="121"/>
      <c r="LMN707" s="121"/>
      <c r="LMO707" s="121"/>
      <c r="LMP707" s="121"/>
      <c r="LMQ707" s="121"/>
      <c r="LMR707" s="121"/>
      <c r="LMS707" s="121"/>
      <c r="LMT707" s="121"/>
      <c r="LMU707" s="121"/>
      <c r="LMV707" s="121"/>
      <c r="LMW707" s="121"/>
      <c r="LMX707" s="121"/>
      <c r="LMY707" s="121"/>
      <c r="LMZ707" s="121"/>
      <c r="LNA707" s="121"/>
      <c r="LNB707" s="121"/>
      <c r="LNC707" s="121"/>
      <c r="LND707" s="121"/>
      <c r="LNE707" s="121"/>
      <c r="LNF707" s="121"/>
      <c r="LNG707" s="121"/>
      <c r="LNH707" s="121"/>
      <c r="LNI707" s="121"/>
      <c r="LNJ707" s="121"/>
      <c r="LNK707" s="121"/>
      <c r="LNL707" s="121"/>
      <c r="LNM707" s="121"/>
      <c r="LNN707" s="121"/>
      <c r="LNO707" s="121"/>
      <c r="LNP707" s="121"/>
      <c r="LNQ707" s="121"/>
      <c r="LNR707" s="121"/>
      <c r="LNS707" s="121"/>
      <c r="LNT707" s="121"/>
      <c r="LNU707" s="121"/>
      <c r="LNV707" s="121"/>
      <c r="LNW707" s="121"/>
      <c r="LNX707" s="121"/>
      <c r="LNY707" s="121"/>
      <c r="LNZ707" s="121"/>
      <c r="LOA707" s="121"/>
      <c r="LOB707" s="121"/>
      <c r="LOC707" s="121"/>
      <c r="LOD707" s="121"/>
      <c r="LOE707" s="121"/>
      <c r="LOF707" s="121"/>
      <c r="LOG707" s="121"/>
      <c r="LOH707" s="121"/>
      <c r="LOI707" s="121"/>
      <c r="LOJ707" s="121"/>
      <c r="LOK707" s="121"/>
      <c r="LOL707" s="121"/>
      <c r="LOM707" s="121"/>
      <c r="LON707" s="121"/>
      <c r="LOO707" s="121"/>
      <c r="LOP707" s="121"/>
      <c r="LOQ707" s="121"/>
      <c r="LOR707" s="121"/>
      <c r="LOS707" s="121"/>
      <c r="LOT707" s="121"/>
      <c r="LOU707" s="121"/>
      <c r="LOV707" s="121"/>
      <c r="LOW707" s="121"/>
      <c r="LOX707" s="121"/>
      <c r="LOY707" s="121"/>
      <c r="LOZ707" s="121"/>
      <c r="LPA707" s="121"/>
      <c r="LPB707" s="121"/>
      <c r="LPC707" s="121"/>
      <c r="LPD707" s="121"/>
      <c r="LPE707" s="121"/>
      <c r="LPF707" s="121"/>
      <c r="LPG707" s="121"/>
      <c r="LPH707" s="121"/>
      <c r="LPI707" s="121"/>
      <c r="LPJ707" s="121"/>
      <c r="LPK707" s="121"/>
      <c r="LPL707" s="121"/>
      <c r="LPM707" s="121"/>
      <c r="LPN707" s="121"/>
      <c r="LPO707" s="121"/>
      <c r="LPP707" s="121"/>
      <c r="LPQ707" s="121"/>
      <c r="LPR707" s="121"/>
      <c r="LPS707" s="121"/>
      <c r="LPT707" s="121"/>
      <c r="LPU707" s="121"/>
      <c r="LPV707" s="121"/>
      <c r="LPW707" s="121"/>
      <c r="LPX707" s="121"/>
      <c r="LPY707" s="121"/>
      <c r="LPZ707" s="121"/>
      <c r="LQA707" s="121"/>
      <c r="LQB707" s="121"/>
      <c r="LQC707" s="121"/>
      <c r="LQD707" s="121"/>
      <c r="LQE707" s="121"/>
      <c r="LQF707" s="121"/>
      <c r="LQG707" s="121"/>
      <c r="LQH707" s="121"/>
      <c r="LQI707" s="121"/>
      <c r="LQJ707" s="121"/>
      <c r="LQK707" s="121"/>
      <c r="LQL707" s="121"/>
      <c r="LQM707" s="121"/>
      <c r="LQN707" s="121"/>
      <c r="LQO707" s="121"/>
      <c r="LQP707" s="121"/>
      <c r="LQQ707" s="121"/>
      <c r="LQR707" s="121"/>
      <c r="LQS707" s="121"/>
      <c r="LQT707" s="121"/>
      <c r="LQU707" s="121"/>
      <c r="LQV707" s="121"/>
      <c r="LQW707" s="121"/>
      <c r="LQX707" s="121"/>
      <c r="LQY707" s="121"/>
      <c r="LQZ707" s="121"/>
      <c r="LRA707" s="121"/>
      <c r="LRB707" s="121"/>
      <c r="LRC707" s="121"/>
      <c r="LRD707" s="121"/>
      <c r="LRE707" s="121"/>
      <c r="LRF707" s="121"/>
      <c r="LRG707" s="121"/>
      <c r="LRH707" s="121"/>
      <c r="LRI707" s="121"/>
      <c r="LRJ707" s="121"/>
      <c r="LRK707" s="121"/>
      <c r="LRL707" s="121"/>
      <c r="LRM707" s="121"/>
      <c r="LRN707" s="121"/>
      <c r="LRO707" s="121"/>
      <c r="LRP707" s="121"/>
      <c r="LRQ707" s="121"/>
      <c r="LRR707" s="121"/>
      <c r="LRS707" s="121"/>
      <c r="LRT707" s="121"/>
      <c r="LRU707" s="121"/>
      <c r="LRV707" s="121"/>
      <c r="LRW707" s="121"/>
      <c r="LRX707" s="121"/>
      <c r="LRY707" s="121"/>
      <c r="LRZ707" s="121"/>
      <c r="LSA707" s="121"/>
      <c r="LSB707" s="121"/>
      <c r="LSC707" s="121"/>
      <c r="LSD707" s="121"/>
      <c r="LSE707" s="121"/>
      <c r="LSF707" s="121"/>
      <c r="LSG707" s="121"/>
      <c r="LSH707" s="121"/>
      <c r="LSI707" s="121"/>
      <c r="LSJ707" s="121"/>
      <c r="LSK707" s="121"/>
      <c r="LSL707" s="121"/>
      <c r="LSM707" s="121"/>
      <c r="LSN707" s="121"/>
      <c r="LSO707" s="121"/>
      <c r="LSP707" s="121"/>
      <c r="LSQ707" s="121"/>
      <c r="LSR707" s="121"/>
      <c r="LSS707" s="121"/>
      <c r="LST707" s="121"/>
      <c r="LSU707" s="121"/>
      <c r="LSV707" s="121"/>
      <c r="LSW707" s="121"/>
      <c r="LSX707" s="121"/>
      <c r="LSY707" s="121"/>
      <c r="LSZ707" s="121"/>
      <c r="LTA707" s="121"/>
      <c r="LTB707" s="121"/>
      <c r="LTC707" s="121"/>
      <c r="LTD707" s="121"/>
      <c r="LTE707" s="121"/>
      <c r="LTF707" s="121"/>
      <c r="LTG707" s="121"/>
      <c r="LTH707" s="121"/>
      <c r="LTI707" s="121"/>
      <c r="LTJ707" s="121"/>
      <c r="LTK707" s="121"/>
      <c r="LTL707" s="121"/>
      <c r="LTM707" s="121"/>
      <c r="LTN707" s="121"/>
      <c r="LTO707" s="121"/>
      <c r="LTP707" s="121"/>
      <c r="LTQ707" s="121"/>
      <c r="LTR707" s="121"/>
      <c r="LTS707" s="121"/>
      <c r="LTT707" s="121"/>
      <c r="LTU707" s="121"/>
      <c r="LTV707" s="121"/>
      <c r="LTW707" s="121"/>
      <c r="LTX707" s="121"/>
      <c r="LTY707" s="121"/>
      <c r="LTZ707" s="121"/>
      <c r="LUA707" s="121"/>
      <c r="LUB707" s="121"/>
      <c r="LUC707" s="121"/>
      <c r="LUD707" s="121"/>
      <c r="LUE707" s="121"/>
      <c r="LUF707" s="121"/>
      <c r="LUG707" s="121"/>
      <c r="LUH707" s="121"/>
      <c r="LUI707" s="121"/>
      <c r="LUJ707" s="121"/>
      <c r="LUK707" s="121"/>
      <c r="LUL707" s="121"/>
      <c r="LUM707" s="121"/>
      <c r="LUN707" s="121"/>
      <c r="LUO707" s="121"/>
      <c r="LUP707" s="121"/>
      <c r="LUQ707" s="121"/>
      <c r="LUR707" s="121"/>
      <c r="LUS707" s="121"/>
      <c r="LUT707" s="121"/>
      <c r="LUU707" s="121"/>
      <c r="LUV707" s="121"/>
      <c r="LUW707" s="121"/>
      <c r="LUX707" s="121"/>
      <c r="LUY707" s="121"/>
      <c r="LUZ707" s="121"/>
      <c r="LVA707" s="121"/>
      <c r="LVB707" s="121"/>
      <c r="LVC707" s="121"/>
      <c r="LVD707" s="121"/>
      <c r="LVE707" s="121"/>
      <c r="LVF707" s="121"/>
      <c r="LVG707" s="121"/>
      <c r="LVH707" s="121"/>
      <c r="LVI707" s="121"/>
      <c r="LVJ707" s="121"/>
      <c r="LVK707" s="121"/>
      <c r="LVL707" s="121"/>
      <c r="LVM707" s="121"/>
      <c r="LVN707" s="121"/>
      <c r="LVO707" s="121"/>
      <c r="LVP707" s="121"/>
      <c r="LVQ707" s="121"/>
      <c r="LVR707" s="121"/>
      <c r="LVS707" s="121"/>
      <c r="LVT707" s="121"/>
      <c r="LVU707" s="121"/>
      <c r="LVV707" s="121"/>
      <c r="LVW707" s="121"/>
      <c r="LVX707" s="121"/>
      <c r="LVY707" s="121"/>
      <c r="LVZ707" s="121"/>
      <c r="LWA707" s="121"/>
      <c r="LWB707" s="121"/>
      <c r="LWC707" s="121"/>
      <c r="LWD707" s="121"/>
      <c r="LWE707" s="121"/>
      <c r="LWF707" s="121"/>
      <c r="LWG707" s="121"/>
      <c r="LWH707" s="121"/>
      <c r="LWI707" s="121"/>
      <c r="LWJ707" s="121"/>
      <c r="LWK707" s="121"/>
      <c r="LWL707" s="121"/>
      <c r="LWM707" s="121"/>
      <c r="LWN707" s="121"/>
      <c r="LWO707" s="121"/>
      <c r="LWP707" s="121"/>
      <c r="LWQ707" s="121"/>
      <c r="LWR707" s="121"/>
      <c r="LWS707" s="121"/>
      <c r="LWT707" s="121"/>
      <c r="LWU707" s="121"/>
      <c r="LWV707" s="121"/>
      <c r="LWW707" s="121"/>
      <c r="LWX707" s="121"/>
      <c r="LWY707" s="121"/>
      <c r="LWZ707" s="121"/>
      <c r="LXA707" s="121"/>
      <c r="LXB707" s="121"/>
      <c r="LXC707" s="121"/>
      <c r="LXD707" s="121"/>
      <c r="LXE707" s="121"/>
      <c r="LXF707" s="121"/>
      <c r="LXG707" s="121"/>
      <c r="LXH707" s="121"/>
      <c r="LXI707" s="121"/>
      <c r="LXJ707" s="121"/>
      <c r="LXK707" s="121"/>
      <c r="LXL707" s="121"/>
      <c r="LXM707" s="121"/>
      <c r="LXN707" s="121"/>
      <c r="LXO707" s="121"/>
      <c r="LXP707" s="121"/>
      <c r="LXQ707" s="121"/>
      <c r="LXR707" s="121"/>
      <c r="LXS707" s="121"/>
      <c r="LXT707" s="121"/>
      <c r="LXU707" s="121"/>
      <c r="LXV707" s="121"/>
      <c r="LXW707" s="121"/>
      <c r="LXX707" s="121"/>
      <c r="LXY707" s="121"/>
      <c r="LXZ707" s="121"/>
      <c r="LYA707" s="121"/>
      <c r="LYB707" s="121"/>
      <c r="LYC707" s="121"/>
      <c r="LYD707" s="121"/>
      <c r="LYE707" s="121"/>
      <c r="LYF707" s="121"/>
      <c r="LYG707" s="121"/>
      <c r="LYH707" s="121"/>
      <c r="LYI707" s="121"/>
      <c r="LYJ707" s="121"/>
      <c r="LYK707" s="121"/>
      <c r="LYL707" s="121"/>
      <c r="LYM707" s="121"/>
      <c r="LYN707" s="121"/>
      <c r="LYO707" s="121"/>
      <c r="LYP707" s="121"/>
      <c r="LYQ707" s="121"/>
      <c r="LYR707" s="121"/>
      <c r="LYS707" s="121"/>
      <c r="LYT707" s="121"/>
      <c r="LYU707" s="121"/>
      <c r="LYV707" s="121"/>
      <c r="LYW707" s="121"/>
      <c r="LYX707" s="121"/>
      <c r="LYY707" s="121"/>
      <c r="LYZ707" s="121"/>
      <c r="LZA707" s="121"/>
      <c r="LZB707" s="121"/>
      <c r="LZC707" s="121"/>
      <c r="LZD707" s="121"/>
      <c r="LZE707" s="121"/>
      <c r="LZF707" s="121"/>
      <c r="LZG707" s="121"/>
      <c r="LZH707" s="121"/>
      <c r="LZI707" s="121"/>
      <c r="LZJ707" s="121"/>
      <c r="LZK707" s="121"/>
      <c r="LZL707" s="121"/>
      <c r="LZM707" s="121"/>
      <c r="LZN707" s="121"/>
      <c r="LZO707" s="121"/>
      <c r="LZP707" s="121"/>
      <c r="LZQ707" s="121"/>
      <c r="LZR707" s="121"/>
      <c r="LZS707" s="121"/>
      <c r="LZT707" s="121"/>
      <c r="LZU707" s="121"/>
      <c r="LZV707" s="121"/>
      <c r="LZW707" s="121"/>
      <c r="LZX707" s="121"/>
      <c r="LZY707" s="121"/>
      <c r="LZZ707" s="121"/>
      <c r="MAA707" s="121"/>
      <c r="MAB707" s="121"/>
      <c r="MAC707" s="121"/>
      <c r="MAD707" s="121"/>
      <c r="MAE707" s="121"/>
      <c r="MAF707" s="121"/>
      <c r="MAG707" s="121"/>
      <c r="MAH707" s="121"/>
      <c r="MAI707" s="121"/>
      <c r="MAJ707" s="121"/>
      <c r="MAK707" s="121"/>
      <c r="MAL707" s="121"/>
      <c r="MAM707" s="121"/>
      <c r="MAN707" s="121"/>
      <c r="MAO707" s="121"/>
      <c r="MAP707" s="121"/>
      <c r="MAQ707" s="121"/>
      <c r="MAR707" s="121"/>
      <c r="MAS707" s="121"/>
      <c r="MAT707" s="121"/>
      <c r="MAU707" s="121"/>
      <c r="MAV707" s="121"/>
      <c r="MAW707" s="121"/>
      <c r="MAX707" s="121"/>
      <c r="MAY707" s="121"/>
      <c r="MAZ707" s="121"/>
      <c r="MBA707" s="121"/>
      <c r="MBB707" s="121"/>
      <c r="MBC707" s="121"/>
      <c r="MBD707" s="121"/>
      <c r="MBE707" s="121"/>
      <c r="MBF707" s="121"/>
      <c r="MBG707" s="121"/>
      <c r="MBH707" s="121"/>
      <c r="MBI707" s="121"/>
      <c r="MBJ707" s="121"/>
      <c r="MBK707" s="121"/>
      <c r="MBL707" s="121"/>
      <c r="MBM707" s="121"/>
      <c r="MBN707" s="121"/>
      <c r="MBO707" s="121"/>
      <c r="MBP707" s="121"/>
      <c r="MBQ707" s="121"/>
      <c r="MBR707" s="121"/>
      <c r="MBS707" s="121"/>
      <c r="MBT707" s="121"/>
      <c r="MBU707" s="121"/>
      <c r="MBV707" s="121"/>
      <c r="MBW707" s="121"/>
      <c r="MBX707" s="121"/>
      <c r="MBY707" s="121"/>
      <c r="MBZ707" s="121"/>
      <c r="MCA707" s="121"/>
      <c r="MCB707" s="121"/>
      <c r="MCC707" s="121"/>
      <c r="MCD707" s="121"/>
      <c r="MCE707" s="121"/>
      <c r="MCF707" s="121"/>
      <c r="MCG707" s="121"/>
      <c r="MCH707" s="121"/>
      <c r="MCI707" s="121"/>
      <c r="MCJ707" s="121"/>
      <c r="MCK707" s="121"/>
      <c r="MCL707" s="121"/>
      <c r="MCM707" s="121"/>
      <c r="MCN707" s="121"/>
      <c r="MCO707" s="121"/>
      <c r="MCP707" s="121"/>
      <c r="MCQ707" s="121"/>
      <c r="MCR707" s="121"/>
      <c r="MCS707" s="121"/>
      <c r="MCT707" s="121"/>
      <c r="MCU707" s="121"/>
      <c r="MCV707" s="121"/>
      <c r="MCW707" s="121"/>
      <c r="MCX707" s="121"/>
      <c r="MCY707" s="121"/>
      <c r="MCZ707" s="121"/>
      <c r="MDA707" s="121"/>
      <c r="MDB707" s="121"/>
      <c r="MDC707" s="121"/>
      <c r="MDD707" s="121"/>
      <c r="MDE707" s="121"/>
      <c r="MDF707" s="121"/>
      <c r="MDG707" s="121"/>
      <c r="MDH707" s="121"/>
      <c r="MDI707" s="121"/>
      <c r="MDJ707" s="121"/>
      <c r="MDK707" s="121"/>
      <c r="MDL707" s="121"/>
      <c r="MDM707" s="121"/>
      <c r="MDN707" s="121"/>
      <c r="MDO707" s="121"/>
      <c r="MDP707" s="121"/>
      <c r="MDQ707" s="121"/>
      <c r="MDR707" s="121"/>
      <c r="MDS707" s="121"/>
      <c r="MDT707" s="121"/>
      <c r="MDU707" s="121"/>
      <c r="MDV707" s="121"/>
      <c r="MDW707" s="121"/>
      <c r="MDX707" s="121"/>
      <c r="MDY707" s="121"/>
      <c r="MDZ707" s="121"/>
      <c r="MEA707" s="121"/>
      <c r="MEB707" s="121"/>
      <c r="MEC707" s="121"/>
      <c r="MED707" s="121"/>
      <c r="MEE707" s="121"/>
      <c r="MEF707" s="121"/>
      <c r="MEG707" s="121"/>
      <c r="MEH707" s="121"/>
      <c r="MEI707" s="121"/>
      <c r="MEJ707" s="121"/>
      <c r="MEK707" s="121"/>
      <c r="MEL707" s="121"/>
      <c r="MEM707" s="121"/>
      <c r="MEN707" s="121"/>
      <c r="MEO707" s="121"/>
      <c r="MEP707" s="121"/>
      <c r="MEQ707" s="121"/>
      <c r="MER707" s="121"/>
      <c r="MES707" s="121"/>
      <c r="MET707" s="121"/>
      <c r="MEU707" s="121"/>
      <c r="MEV707" s="121"/>
      <c r="MEW707" s="121"/>
      <c r="MEX707" s="121"/>
      <c r="MEY707" s="121"/>
      <c r="MEZ707" s="121"/>
      <c r="MFA707" s="121"/>
      <c r="MFB707" s="121"/>
      <c r="MFC707" s="121"/>
      <c r="MFD707" s="121"/>
      <c r="MFE707" s="121"/>
      <c r="MFF707" s="121"/>
      <c r="MFG707" s="121"/>
      <c r="MFH707" s="121"/>
      <c r="MFI707" s="121"/>
      <c r="MFJ707" s="121"/>
      <c r="MFK707" s="121"/>
      <c r="MFL707" s="121"/>
      <c r="MFM707" s="121"/>
      <c r="MFN707" s="121"/>
      <c r="MFO707" s="121"/>
      <c r="MFP707" s="121"/>
      <c r="MFQ707" s="121"/>
      <c r="MFR707" s="121"/>
      <c r="MFS707" s="121"/>
      <c r="MFT707" s="121"/>
      <c r="MFU707" s="121"/>
      <c r="MFV707" s="121"/>
      <c r="MFW707" s="121"/>
      <c r="MFX707" s="121"/>
      <c r="MFY707" s="121"/>
      <c r="MFZ707" s="121"/>
      <c r="MGA707" s="121"/>
      <c r="MGB707" s="121"/>
      <c r="MGC707" s="121"/>
      <c r="MGD707" s="121"/>
      <c r="MGE707" s="121"/>
      <c r="MGF707" s="121"/>
      <c r="MGG707" s="121"/>
      <c r="MGH707" s="121"/>
      <c r="MGI707" s="121"/>
      <c r="MGJ707" s="121"/>
      <c r="MGK707" s="121"/>
      <c r="MGL707" s="121"/>
      <c r="MGM707" s="121"/>
      <c r="MGN707" s="121"/>
      <c r="MGO707" s="121"/>
      <c r="MGP707" s="121"/>
      <c r="MGQ707" s="121"/>
      <c r="MGR707" s="121"/>
      <c r="MGS707" s="121"/>
      <c r="MGT707" s="121"/>
      <c r="MGU707" s="121"/>
      <c r="MGV707" s="121"/>
      <c r="MGW707" s="121"/>
      <c r="MGX707" s="121"/>
      <c r="MGY707" s="121"/>
      <c r="MGZ707" s="121"/>
      <c r="MHA707" s="121"/>
      <c r="MHB707" s="121"/>
      <c r="MHC707" s="121"/>
      <c r="MHD707" s="121"/>
      <c r="MHE707" s="121"/>
      <c r="MHF707" s="121"/>
      <c r="MHG707" s="121"/>
      <c r="MHH707" s="121"/>
      <c r="MHI707" s="121"/>
      <c r="MHJ707" s="121"/>
      <c r="MHK707" s="121"/>
      <c r="MHL707" s="121"/>
      <c r="MHM707" s="121"/>
      <c r="MHN707" s="121"/>
      <c r="MHO707" s="121"/>
      <c r="MHP707" s="121"/>
      <c r="MHQ707" s="121"/>
      <c r="MHR707" s="121"/>
      <c r="MHS707" s="121"/>
      <c r="MHT707" s="121"/>
      <c r="MHU707" s="121"/>
      <c r="MHV707" s="121"/>
      <c r="MHW707" s="121"/>
      <c r="MHX707" s="121"/>
      <c r="MHY707" s="121"/>
      <c r="MHZ707" s="121"/>
      <c r="MIA707" s="121"/>
      <c r="MIB707" s="121"/>
      <c r="MIC707" s="121"/>
      <c r="MID707" s="121"/>
      <c r="MIE707" s="121"/>
      <c r="MIF707" s="121"/>
      <c r="MIG707" s="121"/>
      <c r="MIH707" s="121"/>
      <c r="MII707" s="121"/>
      <c r="MIJ707" s="121"/>
      <c r="MIK707" s="121"/>
      <c r="MIL707" s="121"/>
      <c r="MIM707" s="121"/>
      <c r="MIN707" s="121"/>
      <c r="MIO707" s="121"/>
      <c r="MIP707" s="121"/>
      <c r="MIQ707" s="121"/>
      <c r="MIR707" s="121"/>
      <c r="MIS707" s="121"/>
      <c r="MIT707" s="121"/>
      <c r="MIU707" s="121"/>
      <c r="MIV707" s="121"/>
      <c r="MIW707" s="121"/>
      <c r="MIX707" s="121"/>
      <c r="MIY707" s="121"/>
      <c r="MIZ707" s="121"/>
      <c r="MJA707" s="121"/>
      <c r="MJB707" s="121"/>
      <c r="MJC707" s="121"/>
      <c r="MJD707" s="121"/>
      <c r="MJE707" s="121"/>
      <c r="MJF707" s="121"/>
      <c r="MJG707" s="121"/>
      <c r="MJH707" s="121"/>
      <c r="MJI707" s="121"/>
      <c r="MJJ707" s="121"/>
      <c r="MJK707" s="121"/>
      <c r="MJL707" s="121"/>
      <c r="MJM707" s="121"/>
      <c r="MJN707" s="121"/>
      <c r="MJO707" s="121"/>
      <c r="MJP707" s="121"/>
      <c r="MJQ707" s="121"/>
      <c r="MJR707" s="121"/>
      <c r="MJS707" s="121"/>
      <c r="MJT707" s="121"/>
      <c r="MJU707" s="121"/>
      <c r="MJV707" s="121"/>
      <c r="MJW707" s="121"/>
      <c r="MJX707" s="121"/>
      <c r="MJY707" s="121"/>
      <c r="MJZ707" s="121"/>
      <c r="MKA707" s="121"/>
      <c r="MKB707" s="121"/>
      <c r="MKC707" s="121"/>
      <c r="MKD707" s="121"/>
      <c r="MKE707" s="121"/>
      <c r="MKF707" s="121"/>
      <c r="MKG707" s="121"/>
      <c r="MKH707" s="121"/>
      <c r="MKI707" s="121"/>
      <c r="MKJ707" s="121"/>
      <c r="MKK707" s="121"/>
      <c r="MKL707" s="121"/>
      <c r="MKM707" s="121"/>
      <c r="MKN707" s="121"/>
      <c r="MKO707" s="121"/>
      <c r="MKP707" s="121"/>
      <c r="MKQ707" s="121"/>
      <c r="MKR707" s="121"/>
      <c r="MKS707" s="121"/>
      <c r="MKT707" s="121"/>
      <c r="MKU707" s="121"/>
      <c r="MKV707" s="121"/>
      <c r="MKW707" s="121"/>
      <c r="MKX707" s="121"/>
      <c r="MKY707" s="121"/>
      <c r="MKZ707" s="121"/>
      <c r="MLA707" s="121"/>
      <c r="MLB707" s="121"/>
      <c r="MLC707" s="121"/>
      <c r="MLD707" s="121"/>
      <c r="MLE707" s="121"/>
      <c r="MLF707" s="121"/>
      <c r="MLG707" s="121"/>
      <c r="MLH707" s="121"/>
      <c r="MLI707" s="121"/>
      <c r="MLJ707" s="121"/>
      <c r="MLK707" s="121"/>
      <c r="MLL707" s="121"/>
      <c r="MLM707" s="121"/>
      <c r="MLN707" s="121"/>
      <c r="MLO707" s="121"/>
      <c r="MLP707" s="121"/>
      <c r="MLQ707" s="121"/>
      <c r="MLR707" s="121"/>
      <c r="MLS707" s="121"/>
      <c r="MLT707" s="121"/>
      <c r="MLU707" s="121"/>
      <c r="MLV707" s="121"/>
      <c r="MLW707" s="121"/>
      <c r="MLX707" s="121"/>
      <c r="MLY707" s="121"/>
      <c r="MLZ707" s="121"/>
      <c r="MMA707" s="121"/>
      <c r="MMB707" s="121"/>
      <c r="MMC707" s="121"/>
      <c r="MMD707" s="121"/>
      <c r="MME707" s="121"/>
      <c r="MMF707" s="121"/>
      <c r="MMG707" s="121"/>
      <c r="MMH707" s="121"/>
      <c r="MMI707" s="121"/>
      <c r="MMJ707" s="121"/>
      <c r="MMK707" s="121"/>
      <c r="MML707" s="121"/>
      <c r="MMM707" s="121"/>
      <c r="MMN707" s="121"/>
      <c r="MMO707" s="121"/>
      <c r="MMP707" s="121"/>
      <c r="MMQ707" s="121"/>
      <c r="MMR707" s="121"/>
      <c r="MMS707" s="121"/>
      <c r="MMT707" s="121"/>
      <c r="MMU707" s="121"/>
      <c r="MMV707" s="121"/>
      <c r="MMW707" s="121"/>
      <c r="MMX707" s="121"/>
      <c r="MMY707" s="121"/>
      <c r="MMZ707" s="121"/>
      <c r="MNA707" s="121"/>
      <c r="MNB707" s="121"/>
      <c r="MNC707" s="121"/>
      <c r="MND707" s="121"/>
      <c r="MNE707" s="121"/>
      <c r="MNF707" s="121"/>
      <c r="MNG707" s="121"/>
      <c r="MNH707" s="121"/>
      <c r="MNI707" s="121"/>
      <c r="MNJ707" s="121"/>
      <c r="MNK707" s="121"/>
      <c r="MNL707" s="121"/>
      <c r="MNM707" s="121"/>
      <c r="MNN707" s="121"/>
      <c r="MNO707" s="121"/>
      <c r="MNP707" s="121"/>
      <c r="MNQ707" s="121"/>
      <c r="MNR707" s="121"/>
      <c r="MNS707" s="121"/>
      <c r="MNT707" s="121"/>
      <c r="MNU707" s="121"/>
      <c r="MNV707" s="121"/>
      <c r="MNW707" s="121"/>
      <c r="MNX707" s="121"/>
      <c r="MNY707" s="121"/>
      <c r="MNZ707" s="121"/>
      <c r="MOA707" s="121"/>
      <c r="MOB707" s="121"/>
      <c r="MOC707" s="121"/>
      <c r="MOD707" s="121"/>
      <c r="MOE707" s="121"/>
      <c r="MOF707" s="121"/>
      <c r="MOG707" s="121"/>
      <c r="MOH707" s="121"/>
      <c r="MOI707" s="121"/>
      <c r="MOJ707" s="121"/>
      <c r="MOK707" s="121"/>
      <c r="MOL707" s="121"/>
      <c r="MOM707" s="121"/>
      <c r="MON707" s="121"/>
      <c r="MOO707" s="121"/>
      <c r="MOP707" s="121"/>
      <c r="MOQ707" s="121"/>
      <c r="MOR707" s="121"/>
      <c r="MOS707" s="121"/>
      <c r="MOT707" s="121"/>
      <c r="MOU707" s="121"/>
      <c r="MOV707" s="121"/>
      <c r="MOW707" s="121"/>
      <c r="MOX707" s="121"/>
      <c r="MOY707" s="121"/>
      <c r="MOZ707" s="121"/>
      <c r="MPA707" s="121"/>
      <c r="MPB707" s="121"/>
      <c r="MPC707" s="121"/>
      <c r="MPD707" s="121"/>
      <c r="MPE707" s="121"/>
      <c r="MPF707" s="121"/>
      <c r="MPG707" s="121"/>
      <c r="MPH707" s="121"/>
      <c r="MPI707" s="121"/>
      <c r="MPJ707" s="121"/>
      <c r="MPK707" s="121"/>
      <c r="MPL707" s="121"/>
      <c r="MPM707" s="121"/>
      <c r="MPN707" s="121"/>
      <c r="MPO707" s="121"/>
      <c r="MPP707" s="121"/>
      <c r="MPQ707" s="121"/>
      <c r="MPR707" s="121"/>
      <c r="MPS707" s="121"/>
      <c r="MPT707" s="121"/>
      <c r="MPU707" s="121"/>
      <c r="MPV707" s="121"/>
      <c r="MPW707" s="121"/>
      <c r="MPX707" s="121"/>
      <c r="MPY707" s="121"/>
      <c r="MPZ707" s="121"/>
      <c r="MQA707" s="121"/>
      <c r="MQB707" s="121"/>
      <c r="MQC707" s="121"/>
      <c r="MQD707" s="121"/>
      <c r="MQE707" s="121"/>
      <c r="MQF707" s="121"/>
      <c r="MQG707" s="121"/>
      <c r="MQH707" s="121"/>
      <c r="MQI707" s="121"/>
      <c r="MQJ707" s="121"/>
      <c r="MQK707" s="121"/>
      <c r="MQL707" s="121"/>
      <c r="MQM707" s="121"/>
      <c r="MQN707" s="121"/>
      <c r="MQO707" s="121"/>
      <c r="MQP707" s="121"/>
      <c r="MQQ707" s="121"/>
      <c r="MQR707" s="121"/>
      <c r="MQS707" s="121"/>
      <c r="MQT707" s="121"/>
      <c r="MQU707" s="121"/>
      <c r="MQV707" s="121"/>
      <c r="MQW707" s="121"/>
      <c r="MQX707" s="121"/>
      <c r="MQY707" s="121"/>
      <c r="MQZ707" s="121"/>
      <c r="MRA707" s="121"/>
      <c r="MRB707" s="121"/>
      <c r="MRC707" s="121"/>
      <c r="MRD707" s="121"/>
      <c r="MRE707" s="121"/>
      <c r="MRF707" s="121"/>
      <c r="MRG707" s="121"/>
      <c r="MRH707" s="121"/>
      <c r="MRI707" s="121"/>
      <c r="MRJ707" s="121"/>
      <c r="MRK707" s="121"/>
      <c r="MRL707" s="121"/>
      <c r="MRM707" s="121"/>
      <c r="MRN707" s="121"/>
      <c r="MRO707" s="121"/>
      <c r="MRP707" s="121"/>
      <c r="MRQ707" s="121"/>
      <c r="MRR707" s="121"/>
      <c r="MRS707" s="121"/>
      <c r="MRT707" s="121"/>
      <c r="MRU707" s="121"/>
      <c r="MRV707" s="121"/>
      <c r="MRW707" s="121"/>
      <c r="MRX707" s="121"/>
      <c r="MRY707" s="121"/>
      <c r="MRZ707" s="121"/>
      <c r="MSA707" s="121"/>
      <c r="MSB707" s="121"/>
      <c r="MSC707" s="121"/>
      <c r="MSD707" s="121"/>
      <c r="MSE707" s="121"/>
      <c r="MSF707" s="121"/>
      <c r="MSG707" s="121"/>
      <c r="MSH707" s="121"/>
      <c r="MSI707" s="121"/>
      <c r="MSJ707" s="121"/>
      <c r="MSK707" s="121"/>
      <c r="MSL707" s="121"/>
      <c r="MSM707" s="121"/>
      <c r="MSN707" s="121"/>
      <c r="MSO707" s="121"/>
      <c r="MSP707" s="121"/>
      <c r="MSQ707" s="121"/>
      <c r="MSR707" s="121"/>
      <c r="MSS707" s="121"/>
      <c r="MST707" s="121"/>
      <c r="MSU707" s="121"/>
      <c r="MSV707" s="121"/>
      <c r="MSW707" s="121"/>
      <c r="MSX707" s="121"/>
      <c r="MSY707" s="121"/>
      <c r="MSZ707" s="121"/>
      <c r="MTA707" s="121"/>
      <c r="MTB707" s="121"/>
      <c r="MTC707" s="121"/>
      <c r="MTD707" s="121"/>
      <c r="MTE707" s="121"/>
      <c r="MTF707" s="121"/>
      <c r="MTG707" s="121"/>
      <c r="MTH707" s="121"/>
      <c r="MTI707" s="121"/>
      <c r="MTJ707" s="121"/>
      <c r="MTK707" s="121"/>
      <c r="MTL707" s="121"/>
      <c r="MTM707" s="121"/>
      <c r="MTN707" s="121"/>
      <c r="MTO707" s="121"/>
      <c r="MTP707" s="121"/>
      <c r="MTQ707" s="121"/>
      <c r="MTR707" s="121"/>
      <c r="MTS707" s="121"/>
      <c r="MTT707" s="121"/>
      <c r="MTU707" s="121"/>
      <c r="MTV707" s="121"/>
      <c r="MTW707" s="121"/>
      <c r="MTX707" s="121"/>
      <c r="MTY707" s="121"/>
      <c r="MTZ707" s="121"/>
      <c r="MUA707" s="121"/>
      <c r="MUB707" s="121"/>
      <c r="MUC707" s="121"/>
      <c r="MUD707" s="121"/>
      <c r="MUE707" s="121"/>
      <c r="MUF707" s="121"/>
      <c r="MUG707" s="121"/>
      <c r="MUH707" s="121"/>
      <c r="MUI707" s="121"/>
      <c r="MUJ707" s="121"/>
      <c r="MUK707" s="121"/>
      <c r="MUL707" s="121"/>
      <c r="MUM707" s="121"/>
      <c r="MUN707" s="121"/>
      <c r="MUO707" s="121"/>
      <c r="MUP707" s="121"/>
      <c r="MUQ707" s="121"/>
      <c r="MUR707" s="121"/>
      <c r="MUS707" s="121"/>
      <c r="MUT707" s="121"/>
      <c r="MUU707" s="121"/>
      <c r="MUV707" s="121"/>
      <c r="MUW707" s="121"/>
      <c r="MUX707" s="121"/>
      <c r="MUY707" s="121"/>
      <c r="MUZ707" s="121"/>
      <c r="MVA707" s="121"/>
      <c r="MVB707" s="121"/>
      <c r="MVC707" s="121"/>
      <c r="MVD707" s="121"/>
      <c r="MVE707" s="121"/>
      <c r="MVF707" s="121"/>
      <c r="MVG707" s="121"/>
      <c r="MVH707" s="121"/>
      <c r="MVI707" s="121"/>
      <c r="MVJ707" s="121"/>
      <c r="MVK707" s="121"/>
      <c r="MVL707" s="121"/>
      <c r="MVM707" s="121"/>
      <c r="MVN707" s="121"/>
      <c r="MVO707" s="121"/>
      <c r="MVP707" s="121"/>
      <c r="MVQ707" s="121"/>
      <c r="MVR707" s="121"/>
      <c r="MVS707" s="121"/>
      <c r="MVT707" s="121"/>
      <c r="MVU707" s="121"/>
      <c r="MVV707" s="121"/>
      <c r="MVW707" s="121"/>
      <c r="MVX707" s="121"/>
      <c r="MVY707" s="121"/>
      <c r="MVZ707" s="121"/>
      <c r="MWA707" s="121"/>
      <c r="MWB707" s="121"/>
      <c r="MWC707" s="121"/>
      <c r="MWD707" s="121"/>
      <c r="MWE707" s="121"/>
      <c r="MWF707" s="121"/>
      <c r="MWG707" s="121"/>
      <c r="MWH707" s="121"/>
      <c r="MWI707" s="121"/>
      <c r="MWJ707" s="121"/>
      <c r="MWK707" s="121"/>
      <c r="MWL707" s="121"/>
      <c r="MWM707" s="121"/>
      <c r="MWN707" s="121"/>
      <c r="MWO707" s="121"/>
      <c r="MWP707" s="121"/>
      <c r="MWQ707" s="121"/>
      <c r="MWR707" s="121"/>
      <c r="MWS707" s="121"/>
      <c r="MWT707" s="121"/>
      <c r="MWU707" s="121"/>
      <c r="MWV707" s="121"/>
      <c r="MWW707" s="121"/>
      <c r="MWX707" s="121"/>
      <c r="MWY707" s="121"/>
      <c r="MWZ707" s="121"/>
      <c r="MXA707" s="121"/>
      <c r="MXB707" s="121"/>
      <c r="MXC707" s="121"/>
      <c r="MXD707" s="121"/>
      <c r="MXE707" s="121"/>
      <c r="MXF707" s="121"/>
      <c r="MXG707" s="121"/>
      <c r="MXH707" s="121"/>
      <c r="MXI707" s="121"/>
      <c r="MXJ707" s="121"/>
      <c r="MXK707" s="121"/>
      <c r="MXL707" s="121"/>
      <c r="MXM707" s="121"/>
      <c r="MXN707" s="121"/>
      <c r="MXO707" s="121"/>
      <c r="MXP707" s="121"/>
      <c r="MXQ707" s="121"/>
      <c r="MXR707" s="121"/>
      <c r="MXS707" s="121"/>
      <c r="MXT707" s="121"/>
      <c r="MXU707" s="121"/>
      <c r="MXV707" s="121"/>
      <c r="MXW707" s="121"/>
      <c r="MXX707" s="121"/>
      <c r="MXY707" s="121"/>
      <c r="MXZ707" s="121"/>
      <c r="MYA707" s="121"/>
      <c r="MYB707" s="121"/>
      <c r="MYC707" s="121"/>
      <c r="MYD707" s="121"/>
      <c r="MYE707" s="121"/>
      <c r="MYF707" s="121"/>
      <c r="MYG707" s="121"/>
      <c r="MYH707" s="121"/>
      <c r="MYI707" s="121"/>
      <c r="MYJ707" s="121"/>
      <c r="MYK707" s="121"/>
      <c r="MYL707" s="121"/>
      <c r="MYM707" s="121"/>
      <c r="MYN707" s="121"/>
      <c r="MYO707" s="121"/>
      <c r="MYP707" s="121"/>
      <c r="MYQ707" s="121"/>
      <c r="MYR707" s="121"/>
      <c r="MYS707" s="121"/>
      <c r="MYT707" s="121"/>
      <c r="MYU707" s="121"/>
      <c r="MYV707" s="121"/>
      <c r="MYW707" s="121"/>
      <c r="MYX707" s="121"/>
      <c r="MYY707" s="121"/>
      <c r="MYZ707" s="121"/>
      <c r="MZA707" s="121"/>
      <c r="MZB707" s="121"/>
      <c r="MZC707" s="121"/>
      <c r="MZD707" s="121"/>
      <c r="MZE707" s="121"/>
      <c r="MZF707" s="121"/>
      <c r="MZG707" s="121"/>
      <c r="MZH707" s="121"/>
      <c r="MZI707" s="121"/>
      <c r="MZJ707" s="121"/>
      <c r="MZK707" s="121"/>
      <c r="MZL707" s="121"/>
      <c r="MZM707" s="121"/>
      <c r="MZN707" s="121"/>
      <c r="MZO707" s="121"/>
      <c r="MZP707" s="121"/>
      <c r="MZQ707" s="121"/>
      <c r="MZR707" s="121"/>
      <c r="MZS707" s="121"/>
      <c r="MZT707" s="121"/>
      <c r="MZU707" s="121"/>
      <c r="MZV707" s="121"/>
      <c r="MZW707" s="121"/>
      <c r="MZX707" s="121"/>
      <c r="MZY707" s="121"/>
      <c r="MZZ707" s="121"/>
      <c r="NAA707" s="121"/>
      <c r="NAB707" s="121"/>
      <c r="NAC707" s="121"/>
      <c r="NAD707" s="121"/>
      <c r="NAE707" s="121"/>
      <c r="NAF707" s="121"/>
      <c r="NAG707" s="121"/>
      <c r="NAH707" s="121"/>
      <c r="NAI707" s="121"/>
      <c r="NAJ707" s="121"/>
      <c r="NAK707" s="121"/>
      <c r="NAL707" s="121"/>
      <c r="NAM707" s="121"/>
      <c r="NAN707" s="121"/>
      <c r="NAO707" s="121"/>
      <c r="NAP707" s="121"/>
      <c r="NAQ707" s="121"/>
      <c r="NAR707" s="121"/>
      <c r="NAS707" s="121"/>
      <c r="NAT707" s="121"/>
      <c r="NAU707" s="121"/>
      <c r="NAV707" s="121"/>
      <c r="NAW707" s="121"/>
      <c r="NAX707" s="121"/>
      <c r="NAY707" s="121"/>
      <c r="NAZ707" s="121"/>
      <c r="NBA707" s="121"/>
      <c r="NBB707" s="121"/>
      <c r="NBC707" s="121"/>
      <c r="NBD707" s="121"/>
      <c r="NBE707" s="121"/>
      <c r="NBF707" s="121"/>
      <c r="NBG707" s="121"/>
      <c r="NBH707" s="121"/>
      <c r="NBI707" s="121"/>
      <c r="NBJ707" s="121"/>
      <c r="NBK707" s="121"/>
      <c r="NBL707" s="121"/>
      <c r="NBM707" s="121"/>
      <c r="NBN707" s="121"/>
      <c r="NBO707" s="121"/>
      <c r="NBP707" s="121"/>
      <c r="NBQ707" s="121"/>
      <c r="NBR707" s="121"/>
      <c r="NBS707" s="121"/>
      <c r="NBT707" s="121"/>
      <c r="NBU707" s="121"/>
      <c r="NBV707" s="121"/>
      <c r="NBW707" s="121"/>
      <c r="NBX707" s="121"/>
      <c r="NBY707" s="121"/>
      <c r="NBZ707" s="121"/>
      <c r="NCA707" s="121"/>
      <c r="NCB707" s="121"/>
      <c r="NCC707" s="121"/>
      <c r="NCD707" s="121"/>
      <c r="NCE707" s="121"/>
      <c r="NCF707" s="121"/>
      <c r="NCG707" s="121"/>
      <c r="NCH707" s="121"/>
      <c r="NCI707" s="121"/>
      <c r="NCJ707" s="121"/>
      <c r="NCK707" s="121"/>
      <c r="NCL707" s="121"/>
      <c r="NCM707" s="121"/>
      <c r="NCN707" s="121"/>
      <c r="NCO707" s="121"/>
      <c r="NCP707" s="121"/>
      <c r="NCQ707" s="121"/>
      <c r="NCR707" s="121"/>
      <c r="NCS707" s="121"/>
      <c r="NCT707" s="121"/>
      <c r="NCU707" s="121"/>
      <c r="NCV707" s="121"/>
      <c r="NCW707" s="121"/>
      <c r="NCX707" s="121"/>
      <c r="NCY707" s="121"/>
      <c r="NCZ707" s="121"/>
      <c r="NDA707" s="121"/>
      <c r="NDB707" s="121"/>
      <c r="NDC707" s="121"/>
      <c r="NDD707" s="121"/>
      <c r="NDE707" s="121"/>
      <c r="NDF707" s="121"/>
      <c r="NDG707" s="121"/>
      <c r="NDH707" s="121"/>
      <c r="NDI707" s="121"/>
      <c r="NDJ707" s="121"/>
      <c r="NDK707" s="121"/>
      <c r="NDL707" s="121"/>
      <c r="NDM707" s="121"/>
      <c r="NDN707" s="121"/>
      <c r="NDO707" s="121"/>
      <c r="NDP707" s="121"/>
      <c r="NDQ707" s="121"/>
      <c r="NDR707" s="121"/>
      <c r="NDS707" s="121"/>
      <c r="NDT707" s="121"/>
      <c r="NDU707" s="121"/>
      <c r="NDV707" s="121"/>
      <c r="NDW707" s="121"/>
      <c r="NDX707" s="121"/>
      <c r="NDY707" s="121"/>
      <c r="NDZ707" s="121"/>
      <c r="NEA707" s="121"/>
      <c r="NEB707" s="121"/>
      <c r="NEC707" s="121"/>
      <c r="NED707" s="121"/>
      <c r="NEE707" s="121"/>
      <c r="NEF707" s="121"/>
      <c r="NEG707" s="121"/>
      <c r="NEH707" s="121"/>
      <c r="NEI707" s="121"/>
      <c r="NEJ707" s="121"/>
      <c r="NEK707" s="121"/>
      <c r="NEL707" s="121"/>
      <c r="NEM707" s="121"/>
      <c r="NEN707" s="121"/>
      <c r="NEO707" s="121"/>
      <c r="NEP707" s="121"/>
      <c r="NEQ707" s="121"/>
      <c r="NER707" s="121"/>
      <c r="NES707" s="121"/>
      <c r="NET707" s="121"/>
      <c r="NEU707" s="121"/>
      <c r="NEV707" s="121"/>
      <c r="NEW707" s="121"/>
      <c r="NEX707" s="121"/>
      <c r="NEY707" s="121"/>
      <c r="NEZ707" s="121"/>
      <c r="NFA707" s="121"/>
      <c r="NFB707" s="121"/>
      <c r="NFC707" s="121"/>
      <c r="NFD707" s="121"/>
      <c r="NFE707" s="121"/>
      <c r="NFF707" s="121"/>
      <c r="NFG707" s="121"/>
      <c r="NFH707" s="121"/>
      <c r="NFI707" s="121"/>
      <c r="NFJ707" s="121"/>
      <c r="NFK707" s="121"/>
      <c r="NFL707" s="121"/>
      <c r="NFM707" s="121"/>
      <c r="NFN707" s="121"/>
      <c r="NFO707" s="121"/>
      <c r="NFP707" s="121"/>
      <c r="NFQ707" s="121"/>
      <c r="NFR707" s="121"/>
      <c r="NFS707" s="121"/>
      <c r="NFT707" s="121"/>
      <c r="NFU707" s="121"/>
      <c r="NFV707" s="121"/>
      <c r="NFW707" s="121"/>
      <c r="NFX707" s="121"/>
      <c r="NFY707" s="121"/>
      <c r="NFZ707" s="121"/>
      <c r="NGA707" s="121"/>
      <c r="NGB707" s="121"/>
      <c r="NGC707" s="121"/>
      <c r="NGD707" s="121"/>
      <c r="NGE707" s="121"/>
      <c r="NGF707" s="121"/>
      <c r="NGG707" s="121"/>
      <c r="NGH707" s="121"/>
      <c r="NGI707" s="121"/>
      <c r="NGJ707" s="121"/>
      <c r="NGK707" s="121"/>
      <c r="NGL707" s="121"/>
      <c r="NGM707" s="121"/>
      <c r="NGN707" s="121"/>
      <c r="NGO707" s="121"/>
      <c r="NGP707" s="121"/>
      <c r="NGQ707" s="121"/>
      <c r="NGR707" s="121"/>
      <c r="NGS707" s="121"/>
      <c r="NGT707" s="121"/>
      <c r="NGU707" s="121"/>
      <c r="NGV707" s="121"/>
      <c r="NGW707" s="121"/>
      <c r="NGX707" s="121"/>
      <c r="NGY707" s="121"/>
      <c r="NGZ707" s="121"/>
      <c r="NHA707" s="121"/>
      <c r="NHB707" s="121"/>
      <c r="NHC707" s="121"/>
      <c r="NHD707" s="121"/>
      <c r="NHE707" s="121"/>
      <c r="NHF707" s="121"/>
      <c r="NHG707" s="121"/>
      <c r="NHH707" s="121"/>
      <c r="NHI707" s="121"/>
      <c r="NHJ707" s="121"/>
      <c r="NHK707" s="121"/>
      <c r="NHL707" s="121"/>
      <c r="NHM707" s="121"/>
      <c r="NHN707" s="121"/>
      <c r="NHO707" s="121"/>
      <c r="NHP707" s="121"/>
      <c r="NHQ707" s="121"/>
      <c r="NHR707" s="121"/>
      <c r="NHS707" s="121"/>
      <c r="NHT707" s="121"/>
      <c r="NHU707" s="121"/>
      <c r="NHV707" s="121"/>
      <c r="NHW707" s="121"/>
      <c r="NHX707" s="121"/>
      <c r="NHY707" s="121"/>
      <c r="NHZ707" s="121"/>
      <c r="NIA707" s="121"/>
      <c r="NIB707" s="121"/>
      <c r="NIC707" s="121"/>
      <c r="NID707" s="121"/>
      <c r="NIE707" s="121"/>
      <c r="NIF707" s="121"/>
      <c r="NIG707" s="121"/>
      <c r="NIH707" s="121"/>
      <c r="NII707" s="121"/>
      <c r="NIJ707" s="121"/>
      <c r="NIK707" s="121"/>
      <c r="NIL707" s="121"/>
      <c r="NIM707" s="121"/>
      <c r="NIN707" s="121"/>
      <c r="NIO707" s="121"/>
      <c r="NIP707" s="121"/>
      <c r="NIQ707" s="121"/>
      <c r="NIR707" s="121"/>
      <c r="NIS707" s="121"/>
      <c r="NIT707" s="121"/>
      <c r="NIU707" s="121"/>
      <c r="NIV707" s="121"/>
      <c r="NIW707" s="121"/>
      <c r="NIX707" s="121"/>
      <c r="NIY707" s="121"/>
      <c r="NIZ707" s="121"/>
      <c r="NJA707" s="121"/>
      <c r="NJB707" s="121"/>
      <c r="NJC707" s="121"/>
      <c r="NJD707" s="121"/>
      <c r="NJE707" s="121"/>
      <c r="NJF707" s="121"/>
      <c r="NJG707" s="121"/>
      <c r="NJH707" s="121"/>
      <c r="NJI707" s="121"/>
      <c r="NJJ707" s="121"/>
      <c r="NJK707" s="121"/>
      <c r="NJL707" s="121"/>
      <c r="NJM707" s="121"/>
      <c r="NJN707" s="121"/>
      <c r="NJO707" s="121"/>
      <c r="NJP707" s="121"/>
      <c r="NJQ707" s="121"/>
      <c r="NJR707" s="121"/>
      <c r="NJS707" s="121"/>
      <c r="NJT707" s="121"/>
      <c r="NJU707" s="121"/>
      <c r="NJV707" s="121"/>
      <c r="NJW707" s="121"/>
      <c r="NJX707" s="121"/>
      <c r="NJY707" s="121"/>
      <c r="NJZ707" s="121"/>
      <c r="NKA707" s="121"/>
      <c r="NKB707" s="121"/>
      <c r="NKC707" s="121"/>
      <c r="NKD707" s="121"/>
      <c r="NKE707" s="121"/>
      <c r="NKF707" s="121"/>
      <c r="NKG707" s="121"/>
      <c r="NKH707" s="121"/>
      <c r="NKI707" s="121"/>
      <c r="NKJ707" s="121"/>
      <c r="NKK707" s="121"/>
      <c r="NKL707" s="121"/>
      <c r="NKM707" s="121"/>
      <c r="NKN707" s="121"/>
      <c r="NKO707" s="121"/>
      <c r="NKP707" s="121"/>
      <c r="NKQ707" s="121"/>
      <c r="NKR707" s="121"/>
      <c r="NKS707" s="121"/>
      <c r="NKT707" s="121"/>
      <c r="NKU707" s="121"/>
      <c r="NKV707" s="121"/>
      <c r="NKW707" s="121"/>
      <c r="NKX707" s="121"/>
      <c r="NKY707" s="121"/>
      <c r="NKZ707" s="121"/>
      <c r="NLA707" s="121"/>
      <c r="NLB707" s="121"/>
      <c r="NLC707" s="121"/>
      <c r="NLD707" s="121"/>
      <c r="NLE707" s="121"/>
      <c r="NLF707" s="121"/>
      <c r="NLG707" s="121"/>
      <c r="NLH707" s="121"/>
      <c r="NLI707" s="121"/>
      <c r="NLJ707" s="121"/>
      <c r="NLK707" s="121"/>
      <c r="NLL707" s="121"/>
      <c r="NLM707" s="121"/>
      <c r="NLN707" s="121"/>
      <c r="NLO707" s="121"/>
      <c r="NLP707" s="121"/>
      <c r="NLQ707" s="121"/>
      <c r="NLR707" s="121"/>
      <c r="NLS707" s="121"/>
      <c r="NLT707" s="121"/>
      <c r="NLU707" s="121"/>
      <c r="NLV707" s="121"/>
      <c r="NLW707" s="121"/>
      <c r="NLX707" s="121"/>
      <c r="NLY707" s="121"/>
      <c r="NLZ707" s="121"/>
      <c r="NMA707" s="121"/>
      <c r="NMB707" s="121"/>
      <c r="NMC707" s="121"/>
      <c r="NMD707" s="121"/>
      <c r="NME707" s="121"/>
      <c r="NMF707" s="121"/>
      <c r="NMG707" s="121"/>
      <c r="NMH707" s="121"/>
      <c r="NMI707" s="121"/>
      <c r="NMJ707" s="121"/>
      <c r="NMK707" s="121"/>
      <c r="NML707" s="121"/>
      <c r="NMM707" s="121"/>
      <c r="NMN707" s="121"/>
      <c r="NMO707" s="121"/>
      <c r="NMP707" s="121"/>
      <c r="NMQ707" s="121"/>
      <c r="NMR707" s="121"/>
      <c r="NMS707" s="121"/>
      <c r="NMT707" s="121"/>
      <c r="NMU707" s="121"/>
      <c r="NMV707" s="121"/>
      <c r="NMW707" s="121"/>
      <c r="NMX707" s="121"/>
      <c r="NMY707" s="121"/>
      <c r="NMZ707" s="121"/>
      <c r="NNA707" s="121"/>
      <c r="NNB707" s="121"/>
      <c r="NNC707" s="121"/>
      <c r="NND707" s="121"/>
      <c r="NNE707" s="121"/>
      <c r="NNF707" s="121"/>
      <c r="NNG707" s="121"/>
      <c r="NNH707" s="121"/>
      <c r="NNI707" s="121"/>
      <c r="NNJ707" s="121"/>
      <c r="NNK707" s="121"/>
      <c r="NNL707" s="121"/>
      <c r="NNM707" s="121"/>
      <c r="NNN707" s="121"/>
      <c r="NNO707" s="121"/>
      <c r="NNP707" s="121"/>
      <c r="NNQ707" s="121"/>
      <c r="NNR707" s="121"/>
      <c r="NNS707" s="121"/>
      <c r="NNT707" s="121"/>
      <c r="NNU707" s="121"/>
      <c r="NNV707" s="121"/>
      <c r="NNW707" s="121"/>
      <c r="NNX707" s="121"/>
      <c r="NNY707" s="121"/>
      <c r="NNZ707" s="121"/>
      <c r="NOA707" s="121"/>
      <c r="NOB707" s="121"/>
      <c r="NOC707" s="121"/>
      <c r="NOD707" s="121"/>
      <c r="NOE707" s="121"/>
      <c r="NOF707" s="121"/>
      <c r="NOG707" s="121"/>
      <c r="NOH707" s="121"/>
      <c r="NOI707" s="121"/>
      <c r="NOJ707" s="121"/>
      <c r="NOK707" s="121"/>
      <c r="NOL707" s="121"/>
      <c r="NOM707" s="121"/>
      <c r="NON707" s="121"/>
      <c r="NOO707" s="121"/>
      <c r="NOP707" s="121"/>
      <c r="NOQ707" s="121"/>
      <c r="NOR707" s="121"/>
      <c r="NOS707" s="121"/>
      <c r="NOT707" s="121"/>
      <c r="NOU707" s="121"/>
      <c r="NOV707" s="121"/>
      <c r="NOW707" s="121"/>
      <c r="NOX707" s="121"/>
      <c r="NOY707" s="121"/>
      <c r="NOZ707" s="121"/>
      <c r="NPA707" s="121"/>
      <c r="NPB707" s="121"/>
      <c r="NPC707" s="121"/>
      <c r="NPD707" s="121"/>
      <c r="NPE707" s="121"/>
      <c r="NPF707" s="121"/>
      <c r="NPG707" s="121"/>
      <c r="NPH707" s="121"/>
      <c r="NPI707" s="121"/>
      <c r="NPJ707" s="121"/>
      <c r="NPK707" s="121"/>
      <c r="NPL707" s="121"/>
      <c r="NPM707" s="121"/>
      <c r="NPN707" s="121"/>
      <c r="NPO707" s="121"/>
      <c r="NPP707" s="121"/>
      <c r="NPQ707" s="121"/>
      <c r="NPR707" s="121"/>
      <c r="NPS707" s="121"/>
      <c r="NPT707" s="121"/>
      <c r="NPU707" s="121"/>
      <c r="NPV707" s="121"/>
      <c r="NPW707" s="121"/>
      <c r="NPX707" s="121"/>
      <c r="NPY707" s="121"/>
      <c r="NPZ707" s="121"/>
      <c r="NQA707" s="121"/>
      <c r="NQB707" s="121"/>
      <c r="NQC707" s="121"/>
      <c r="NQD707" s="121"/>
      <c r="NQE707" s="121"/>
      <c r="NQF707" s="121"/>
      <c r="NQG707" s="121"/>
      <c r="NQH707" s="121"/>
      <c r="NQI707" s="121"/>
      <c r="NQJ707" s="121"/>
      <c r="NQK707" s="121"/>
      <c r="NQL707" s="121"/>
      <c r="NQM707" s="121"/>
      <c r="NQN707" s="121"/>
      <c r="NQO707" s="121"/>
      <c r="NQP707" s="121"/>
      <c r="NQQ707" s="121"/>
      <c r="NQR707" s="121"/>
      <c r="NQS707" s="121"/>
      <c r="NQT707" s="121"/>
      <c r="NQU707" s="121"/>
      <c r="NQV707" s="121"/>
      <c r="NQW707" s="121"/>
      <c r="NQX707" s="121"/>
      <c r="NQY707" s="121"/>
      <c r="NQZ707" s="121"/>
      <c r="NRA707" s="121"/>
      <c r="NRB707" s="121"/>
      <c r="NRC707" s="121"/>
      <c r="NRD707" s="121"/>
      <c r="NRE707" s="121"/>
      <c r="NRF707" s="121"/>
      <c r="NRG707" s="121"/>
      <c r="NRH707" s="121"/>
      <c r="NRI707" s="121"/>
      <c r="NRJ707" s="121"/>
      <c r="NRK707" s="121"/>
      <c r="NRL707" s="121"/>
      <c r="NRM707" s="121"/>
      <c r="NRN707" s="121"/>
      <c r="NRO707" s="121"/>
      <c r="NRP707" s="121"/>
      <c r="NRQ707" s="121"/>
      <c r="NRR707" s="121"/>
      <c r="NRS707" s="121"/>
      <c r="NRT707" s="121"/>
      <c r="NRU707" s="121"/>
      <c r="NRV707" s="121"/>
      <c r="NRW707" s="121"/>
      <c r="NRX707" s="121"/>
      <c r="NRY707" s="121"/>
      <c r="NRZ707" s="121"/>
      <c r="NSA707" s="121"/>
      <c r="NSB707" s="121"/>
      <c r="NSC707" s="121"/>
      <c r="NSD707" s="121"/>
      <c r="NSE707" s="121"/>
      <c r="NSF707" s="121"/>
      <c r="NSG707" s="121"/>
      <c r="NSH707" s="121"/>
      <c r="NSI707" s="121"/>
      <c r="NSJ707" s="121"/>
      <c r="NSK707" s="121"/>
      <c r="NSL707" s="121"/>
      <c r="NSM707" s="121"/>
      <c r="NSN707" s="121"/>
      <c r="NSO707" s="121"/>
      <c r="NSP707" s="121"/>
      <c r="NSQ707" s="121"/>
      <c r="NSR707" s="121"/>
      <c r="NSS707" s="121"/>
      <c r="NST707" s="121"/>
      <c r="NSU707" s="121"/>
      <c r="NSV707" s="121"/>
      <c r="NSW707" s="121"/>
      <c r="NSX707" s="121"/>
      <c r="NSY707" s="121"/>
      <c r="NSZ707" s="121"/>
      <c r="NTA707" s="121"/>
      <c r="NTB707" s="121"/>
      <c r="NTC707" s="121"/>
      <c r="NTD707" s="121"/>
      <c r="NTE707" s="121"/>
      <c r="NTF707" s="121"/>
      <c r="NTG707" s="121"/>
      <c r="NTH707" s="121"/>
      <c r="NTI707" s="121"/>
      <c r="NTJ707" s="121"/>
      <c r="NTK707" s="121"/>
      <c r="NTL707" s="121"/>
      <c r="NTM707" s="121"/>
      <c r="NTN707" s="121"/>
      <c r="NTO707" s="121"/>
      <c r="NTP707" s="121"/>
      <c r="NTQ707" s="121"/>
      <c r="NTR707" s="121"/>
      <c r="NTS707" s="121"/>
      <c r="NTT707" s="121"/>
      <c r="NTU707" s="121"/>
      <c r="NTV707" s="121"/>
      <c r="NTW707" s="121"/>
      <c r="NTX707" s="121"/>
      <c r="NTY707" s="121"/>
      <c r="NTZ707" s="121"/>
      <c r="NUA707" s="121"/>
      <c r="NUB707" s="121"/>
      <c r="NUC707" s="121"/>
      <c r="NUD707" s="121"/>
      <c r="NUE707" s="121"/>
      <c r="NUF707" s="121"/>
      <c r="NUG707" s="121"/>
      <c r="NUH707" s="121"/>
      <c r="NUI707" s="121"/>
      <c r="NUJ707" s="121"/>
      <c r="NUK707" s="121"/>
      <c r="NUL707" s="121"/>
      <c r="NUM707" s="121"/>
      <c r="NUN707" s="121"/>
      <c r="NUO707" s="121"/>
      <c r="NUP707" s="121"/>
      <c r="NUQ707" s="121"/>
      <c r="NUR707" s="121"/>
      <c r="NUS707" s="121"/>
      <c r="NUT707" s="121"/>
      <c r="NUU707" s="121"/>
      <c r="NUV707" s="121"/>
      <c r="NUW707" s="121"/>
      <c r="NUX707" s="121"/>
      <c r="NUY707" s="121"/>
      <c r="NUZ707" s="121"/>
      <c r="NVA707" s="121"/>
      <c r="NVB707" s="121"/>
      <c r="NVC707" s="121"/>
      <c r="NVD707" s="121"/>
      <c r="NVE707" s="121"/>
      <c r="NVF707" s="121"/>
      <c r="NVG707" s="121"/>
      <c r="NVH707" s="121"/>
      <c r="NVI707" s="121"/>
      <c r="NVJ707" s="121"/>
      <c r="NVK707" s="121"/>
      <c r="NVL707" s="121"/>
      <c r="NVM707" s="121"/>
      <c r="NVN707" s="121"/>
      <c r="NVO707" s="121"/>
      <c r="NVP707" s="121"/>
      <c r="NVQ707" s="121"/>
      <c r="NVR707" s="121"/>
      <c r="NVS707" s="121"/>
      <c r="NVT707" s="121"/>
      <c r="NVU707" s="121"/>
      <c r="NVV707" s="121"/>
      <c r="NVW707" s="121"/>
      <c r="NVX707" s="121"/>
      <c r="NVY707" s="121"/>
      <c r="NVZ707" s="121"/>
      <c r="NWA707" s="121"/>
      <c r="NWB707" s="121"/>
      <c r="NWC707" s="121"/>
      <c r="NWD707" s="121"/>
      <c r="NWE707" s="121"/>
      <c r="NWF707" s="121"/>
      <c r="NWG707" s="121"/>
      <c r="NWH707" s="121"/>
      <c r="NWI707" s="121"/>
      <c r="NWJ707" s="121"/>
      <c r="NWK707" s="121"/>
      <c r="NWL707" s="121"/>
      <c r="NWM707" s="121"/>
      <c r="NWN707" s="121"/>
      <c r="NWO707" s="121"/>
      <c r="NWP707" s="121"/>
      <c r="NWQ707" s="121"/>
      <c r="NWR707" s="121"/>
      <c r="NWS707" s="121"/>
      <c r="NWT707" s="121"/>
      <c r="NWU707" s="121"/>
      <c r="NWV707" s="121"/>
      <c r="NWW707" s="121"/>
      <c r="NWX707" s="121"/>
      <c r="NWY707" s="121"/>
      <c r="NWZ707" s="121"/>
      <c r="NXA707" s="121"/>
      <c r="NXB707" s="121"/>
      <c r="NXC707" s="121"/>
      <c r="NXD707" s="121"/>
      <c r="NXE707" s="121"/>
      <c r="NXF707" s="121"/>
      <c r="NXG707" s="121"/>
      <c r="NXH707" s="121"/>
      <c r="NXI707" s="121"/>
      <c r="NXJ707" s="121"/>
      <c r="NXK707" s="121"/>
      <c r="NXL707" s="121"/>
      <c r="NXM707" s="121"/>
      <c r="NXN707" s="121"/>
      <c r="NXO707" s="121"/>
      <c r="NXP707" s="121"/>
      <c r="NXQ707" s="121"/>
      <c r="NXR707" s="121"/>
      <c r="NXS707" s="121"/>
      <c r="NXT707" s="121"/>
      <c r="NXU707" s="121"/>
      <c r="NXV707" s="121"/>
      <c r="NXW707" s="121"/>
      <c r="NXX707" s="121"/>
      <c r="NXY707" s="121"/>
      <c r="NXZ707" s="121"/>
      <c r="NYA707" s="121"/>
      <c r="NYB707" s="121"/>
      <c r="NYC707" s="121"/>
      <c r="NYD707" s="121"/>
      <c r="NYE707" s="121"/>
      <c r="NYF707" s="121"/>
      <c r="NYG707" s="121"/>
      <c r="NYH707" s="121"/>
      <c r="NYI707" s="121"/>
      <c r="NYJ707" s="121"/>
      <c r="NYK707" s="121"/>
      <c r="NYL707" s="121"/>
      <c r="NYM707" s="121"/>
      <c r="NYN707" s="121"/>
      <c r="NYO707" s="121"/>
      <c r="NYP707" s="121"/>
      <c r="NYQ707" s="121"/>
      <c r="NYR707" s="121"/>
      <c r="NYS707" s="121"/>
      <c r="NYT707" s="121"/>
      <c r="NYU707" s="121"/>
      <c r="NYV707" s="121"/>
      <c r="NYW707" s="121"/>
      <c r="NYX707" s="121"/>
      <c r="NYY707" s="121"/>
      <c r="NYZ707" s="121"/>
      <c r="NZA707" s="121"/>
      <c r="NZB707" s="121"/>
      <c r="NZC707" s="121"/>
      <c r="NZD707" s="121"/>
      <c r="NZE707" s="121"/>
      <c r="NZF707" s="121"/>
      <c r="NZG707" s="121"/>
      <c r="NZH707" s="121"/>
      <c r="NZI707" s="121"/>
      <c r="NZJ707" s="121"/>
      <c r="NZK707" s="121"/>
      <c r="NZL707" s="121"/>
      <c r="NZM707" s="121"/>
      <c r="NZN707" s="121"/>
      <c r="NZO707" s="121"/>
      <c r="NZP707" s="121"/>
      <c r="NZQ707" s="121"/>
      <c r="NZR707" s="121"/>
      <c r="NZS707" s="121"/>
      <c r="NZT707" s="121"/>
      <c r="NZU707" s="121"/>
      <c r="NZV707" s="121"/>
      <c r="NZW707" s="121"/>
      <c r="NZX707" s="121"/>
      <c r="NZY707" s="121"/>
      <c r="NZZ707" s="121"/>
      <c r="OAA707" s="121"/>
      <c r="OAB707" s="121"/>
      <c r="OAC707" s="121"/>
      <c r="OAD707" s="121"/>
      <c r="OAE707" s="121"/>
      <c r="OAF707" s="121"/>
      <c r="OAG707" s="121"/>
      <c r="OAH707" s="121"/>
      <c r="OAI707" s="121"/>
      <c r="OAJ707" s="121"/>
      <c r="OAK707" s="121"/>
      <c r="OAL707" s="121"/>
      <c r="OAM707" s="121"/>
      <c r="OAN707" s="121"/>
      <c r="OAO707" s="121"/>
      <c r="OAP707" s="121"/>
      <c r="OAQ707" s="121"/>
      <c r="OAR707" s="121"/>
      <c r="OAS707" s="121"/>
      <c r="OAT707" s="121"/>
      <c r="OAU707" s="121"/>
      <c r="OAV707" s="121"/>
      <c r="OAW707" s="121"/>
      <c r="OAX707" s="121"/>
      <c r="OAY707" s="121"/>
      <c r="OAZ707" s="121"/>
      <c r="OBA707" s="121"/>
      <c r="OBB707" s="121"/>
      <c r="OBC707" s="121"/>
      <c r="OBD707" s="121"/>
      <c r="OBE707" s="121"/>
      <c r="OBF707" s="121"/>
      <c r="OBG707" s="121"/>
      <c r="OBH707" s="121"/>
      <c r="OBI707" s="121"/>
      <c r="OBJ707" s="121"/>
      <c r="OBK707" s="121"/>
      <c r="OBL707" s="121"/>
      <c r="OBM707" s="121"/>
      <c r="OBN707" s="121"/>
      <c r="OBO707" s="121"/>
      <c r="OBP707" s="121"/>
      <c r="OBQ707" s="121"/>
      <c r="OBR707" s="121"/>
      <c r="OBS707" s="121"/>
      <c r="OBT707" s="121"/>
      <c r="OBU707" s="121"/>
      <c r="OBV707" s="121"/>
      <c r="OBW707" s="121"/>
      <c r="OBX707" s="121"/>
      <c r="OBY707" s="121"/>
      <c r="OBZ707" s="121"/>
      <c r="OCA707" s="121"/>
      <c r="OCB707" s="121"/>
      <c r="OCC707" s="121"/>
      <c r="OCD707" s="121"/>
      <c r="OCE707" s="121"/>
      <c r="OCF707" s="121"/>
      <c r="OCG707" s="121"/>
      <c r="OCH707" s="121"/>
      <c r="OCI707" s="121"/>
      <c r="OCJ707" s="121"/>
      <c r="OCK707" s="121"/>
      <c r="OCL707" s="121"/>
      <c r="OCM707" s="121"/>
      <c r="OCN707" s="121"/>
      <c r="OCO707" s="121"/>
      <c r="OCP707" s="121"/>
      <c r="OCQ707" s="121"/>
      <c r="OCR707" s="121"/>
      <c r="OCS707" s="121"/>
      <c r="OCT707" s="121"/>
      <c r="OCU707" s="121"/>
      <c r="OCV707" s="121"/>
      <c r="OCW707" s="121"/>
      <c r="OCX707" s="121"/>
      <c r="OCY707" s="121"/>
      <c r="OCZ707" s="121"/>
      <c r="ODA707" s="121"/>
      <c r="ODB707" s="121"/>
      <c r="ODC707" s="121"/>
      <c r="ODD707" s="121"/>
      <c r="ODE707" s="121"/>
      <c r="ODF707" s="121"/>
      <c r="ODG707" s="121"/>
      <c r="ODH707" s="121"/>
      <c r="ODI707" s="121"/>
      <c r="ODJ707" s="121"/>
      <c r="ODK707" s="121"/>
      <c r="ODL707" s="121"/>
      <c r="ODM707" s="121"/>
      <c r="ODN707" s="121"/>
      <c r="ODO707" s="121"/>
      <c r="ODP707" s="121"/>
      <c r="ODQ707" s="121"/>
      <c r="ODR707" s="121"/>
      <c r="ODS707" s="121"/>
      <c r="ODT707" s="121"/>
      <c r="ODU707" s="121"/>
      <c r="ODV707" s="121"/>
      <c r="ODW707" s="121"/>
      <c r="ODX707" s="121"/>
      <c r="ODY707" s="121"/>
      <c r="ODZ707" s="121"/>
      <c r="OEA707" s="121"/>
      <c r="OEB707" s="121"/>
      <c r="OEC707" s="121"/>
      <c r="OED707" s="121"/>
      <c r="OEE707" s="121"/>
      <c r="OEF707" s="121"/>
      <c r="OEG707" s="121"/>
      <c r="OEH707" s="121"/>
      <c r="OEI707" s="121"/>
      <c r="OEJ707" s="121"/>
      <c r="OEK707" s="121"/>
      <c r="OEL707" s="121"/>
      <c r="OEM707" s="121"/>
      <c r="OEN707" s="121"/>
      <c r="OEO707" s="121"/>
      <c r="OEP707" s="121"/>
      <c r="OEQ707" s="121"/>
      <c r="OER707" s="121"/>
      <c r="OES707" s="121"/>
      <c r="OET707" s="121"/>
      <c r="OEU707" s="121"/>
      <c r="OEV707" s="121"/>
      <c r="OEW707" s="121"/>
      <c r="OEX707" s="121"/>
      <c r="OEY707" s="121"/>
      <c r="OEZ707" s="121"/>
      <c r="OFA707" s="121"/>
      <c r="OFB707" s="121"/>
      <c r="OFC707" s="121"/>
      <c r="OFD707" s="121"/>
      <c r="OFE707" s="121"/>
      <c r="OFF707" s="121"/>
      <c r="OFG707" s="121"/>
      <c r="OFH707" s="121"/>
      <c r="OFI707" s="121"/>
      <c r="OFJ707" s="121"/>
      <c r="OFK707" s="121"/>
      <c r="OFL707" s="121"/>
      <c r="OFM707" s="121"/>
      <c r="OFN707" s="121"/>
      <c r="OFO707" s="121"/>
      <c r="OFP707" s="121"/>
      <c r="OFQ707" s="121"/>
      <c r="OFR707" s="121"/>
      <c r="OFS707" s="121"/>
      <c r="OFT707" s="121"/>
      <c r="OFU707" s="121"/>
      <c r="OFV707" s="121"/>
      <c r="OFW707" s="121"/>
      <c r="OFX707" s="121"/>
      <c r="OFY707" s="121"/>
      <c r="OFZ707" s="121"/>
      <c r="OGA707" s="121"/>
      <c r="OGB707" s="121"/>
      <c r="OGC707" s="121"/>
      <c r="OGD707" s="121"/>
      <c r="OGE707" s="121"/>
      <c r="OGF707" s="121"/>
      <c r="OGG707" s="121"/>
      <c r="OGH707" s="121"/>
      <c r="OGI707" s="121"/>
      <c r="OGJ707" s="121"/>
      <c r="OGK707" s="121"/>
      <c r="OGL707" s="121"/>
      <c r="OGM707" s="121"/>
      <c r="OGN707" s="121"/>
      <c r="OGO707" s="121"/>
      <c r="OGP707" s="121"/>
      <c r="OGQ707" s="121"/>
      <c r="OGR707" s="121"/>
      <c r="OGS707" s="121"/>
      <c r="OGT707" s="121"/>
      <c r="OGU707" s="121"/>
      <c r="OGV707" s="121"/>
      <c r="OGW707" s="121"/>
      <c r="OGX707" s="121"/>
      <c r="OGY707" s="121"/>
      <c r="OGZ707" s="121"/>
      <c r="OHA707" s="121"/>
      <c r="OHB707" s="121"/>
      <c r="OHC707" s="121"/>
      <c r="OHD707" s="121"/>
      <c r="OHE707" s="121"/>
      <c r="OHF707" s="121"/>
      <c r="OHG707" s="121"/>
      <c r="OHH707" s="121"/>
      <c r="OHI707" s="121"/>
      <c r="OHJ707" s="121"/>
      <c r="OHK707" s="121"/>
      <c r="OHL707" s="121"/>
      <c r="OHM707" s="121"/>
      <c r="OHN707" s="121"/>
      <c r="OHO707" s="121"/>
      <c r="OHP707" s="121"/>
      <c r="OHQ707" s="121"/>
      <c r="OHR707" s="121"/>
      <c r="OHS707" s="121"/>
      <c r="OHT707" s="121"/>
      <c r="OHU707" s="121"/>
      <c r="OHV707" s="121"/>
      <c r="OHW707" s="121"/>
      <c r="OHX707" s="121"/>
      <c r="OHY707" s="121"/>
      <c r="OHZ707" s="121"/>
      <c r="OIA707" s="121"/>
      <c r="OIB707" s="121"/>
      <c r="OIC707" s="121"/>
      <c r="OID707" s="121"/>
      <c r="OIE707" s="121"/>
      <c r="OIF707" s="121"/>
      <c r="OIG707" s="121"/>
      <c r="OIH707" s="121"/>
      <c r="OII707" s="121"/>
      <c r="OIJ707" s="121"/>
      <c r="OIK707" s="121"/>
      <c r="OIL707" s="121"/>
      <c r="OIM707" s="121"/>
      <c r="OIN707" s="121"/>
      <c r="OIO707" s="121"/>
      <c r="OIP707" s="121"/>
      <c r="OIQ707" s="121"/>
      <c r="OIR707" s="121"/>
      <c r="OIS707" s="121"/>
      <c r="OIT707" s="121"/>
      <c r="OIU707" s="121"/>
      <c r="OIV707" s="121"/>
      <c r="OIW707" s="121"/>
      <c r="OIX707" s="121"/>
      <c r="OIY707" s="121"/>
      <c r="OIZ707" s="121"/>
      <c r="OJA707" s="121"/>
      <c r="OJB707" s="121"/>
      <c r="OJC707" s="121"/>
      <c r="OJD707" s="121"/>
      <c r="OJE707" s="121"/>
      <c r="OJF707" s="121"/>
      <c r="OJG707" s="121"/>
      <c r="OJH707" s="121"/>
      <c r="OJI707" s="121"/>
      <c r="OJJ707" s="121"/>
      <c r="OJK707" s="121"/>
      <c r="OJL707" s="121"/>
      <c r="OJM707" s="121"/>
      <c r="OJN707" s="121"/>
      <c r="OJO707" s="121"/>
      <c r="OJP707" s="121"/>
      <c r="OJQ707" s="121"/>
      <c r="OJR707" s="121"/>
      <c r="OJS707" s="121"/>
      <c r="OJT707" s="121"/>
      <c r="OJU707" s="121"/>
      <c r="OJV707" s="121"/>
      <c r="OJW707" s="121"/>
      <c r="OJX707" s="121"/>
      <c r="OJY707" s="121"/>
      <c r="OJZ707" s="121"/>
      <c r="OKA707" s="121"/>
      <c r="OKB707" s="121"/>
      <c r="OKC707" s="121"/>
      <c r="OKD707" s="121"/>
      <c r="OKE707" s="121"/>
      <c r="OKF707" s="121"/>
      <c r="OKG707" s="121"/>
      <c r="OKH707" s="121"/>
      <c r="OKI707" s="121"/>
      <c r="OKJ707" s="121"/>
      <c r="OKK707" s="121"/>
      <c r="OKL707" s="121"/>
      <c r="OKM707" s="121"/>
      <c r="OKN707" s="121"/>
      <c r="OKO707" s="121"/>
      <c r="OKP707" s="121"/>
      <c r="OKQ707" s="121"/>
      <c r="OKR707" s="121"/>
      <c r="OKS707" s="121"/>
      <c r="OKT707" s="121"/>
      <c r="OKU707" s="121"/>
      <c r="OKV707" s="121"/>
      <c r="OKW707" s="121"/>
      <c r="OKX707" s="121"/>
      <c r="OKY707" s="121"/>
      <c r="OKZ707" s="121"/>
      <c r="OLA707" s="121"/>
      <c r="OLB707" s="121"/>
      <c r="OLC707" s="121"/>
      <c r="OLD707" s="121"/>
      <c r="OLE707" s="121"/>
      <c r="OLF707" s="121"/>
      <c r="OLG707" s="121"/>
      <c r="OLH707" s="121"/>
      <c r="OLI707" s="121"/>
      <c r="OLJ707" s="121"/>
      <c r="OLK707" s="121"/>
      <c r="OLL707" s="121"/>
      <c r="OLM707" s="121"/>
      <c r="OLN707" s="121"/>
      <c r="OLO707" s="121"/>
      <c r="OLP707" s="121"/>
      <c r="OLQ707" s="121"/>
      <c r="OLR707" s="121"/>
      <c r="OLS707" s="121"/>
      <c r="OLT707" s="121"/>
      <c r="OLU707" s="121"/>
      <c r="OLV707" s="121"/>
      <c r="OLW707" s="121"/>
      <c r="OLX707" s="121"/>
      <c r="OLY707" s="121"/>
      <c r="OLZ707" s="121"/>
      <c r="OMA707" s="121"/>
      <c r="OMB707" s="121"/>
      <c r="OMC707" s="121"/>
      <c r="OMD707" s="121"/>
      <c r="OME707" s="121"/>
      <c r="OMF707" s="121"/>
      <c r="OMG707" s="121"/>
      <c r="OMH707" s="121"/>
      <c r="OMI707" s="121"/>
      <c r="OMJ707" s="121"/>
      <c r="OMK707" s="121"/>
      <c r="OML707" s="121"/>
      <c r="OMM707" s="121"/>
      <c r="OMN707" s="121"/>
      <c r="OMO707" s="121"/>
      <c r="OMP707" s="121"/>
      <c r="OMQ707" s="121"/>
      <c r="OMR707" s="121"/>
      <c r="OMS707" s="121"/>
      <c r="OMT707" s="121"/>
      <c r="OMU707" s="121"/>
      <c r="OMV707" s="121"/>
      <c r="OMW707" s="121"/>
      <c r="OMX707" s="121"/>
      <c r="OMY707" s="121"/>
      <c r="OMZ707" s="121"/>
      <c r="ONA707" s="121"/>
      <c r="ONB707" s="121"/>
      <c r="ONC707" s="121"/>
      <c r="OND707" s="121"/>
      <c r="ONE707" s="121"/>
      <c r="ONF707" s="121"/>
      <c r="ONG707" s="121"/>
      <c r="ONH707" s="121"/>
      <c r="ONI707" s="121"/>
      <c r="ONJ707" s="121"/>
      <c r="ONK707" s="121"/>
      <c r="ONL707" s="121"/>
      <c r="ONM707" s="121"/>
      <c r="ONN707" s="121"/>
      <c r="ONO707" s="121"/>
      <c r="ONP707" s="121"/>
      <c r="ONQ707" s="121"/>
      <c r="ONR707" s="121"/>
      <c r="ONS707" s="121"/>
      <c r="ONT707" s="121"/>
      <c r="ONU707" s="121"/>
      <c r="ONV707" s="121"/>
      <c r="ONW707" s="121"/>
      <c r="ONX707" s="121"/>
      <c r="ONY707" s="121"/>
      <c r="ONZ707" s="121"/>
      <c r="OOA707" s="121"/>
      <c r="OOB707" s="121"/>
      <c r="OOC707" s="121"/>
      <c r="OOD707" s="121"/>
      <c r="OOE707" s="121"/>
      <c r="OOF707" s="121"/>
      <c r="OOG707" s="121"/>
      <c r="OOH707" s="121"/>
      <c r="OOI707" s="121"/>
      <c r="OOJ707" s="121"/>
      <c r="OOK707" s="121"/>
      <c r="OOL707" s="121"/>
      <c r="OOM707" s="121"/>
      <c r="OON707" s="121"/>
      <c r="OOO707" s="121"/>
      <c r="OOP707" s="121"/>
      <c r="OOQ707" s="121"/>
      <c r="OOR707" s="121"/>
      <c r="OOS707" s="121"/>
      <c r="OOT707" s="121"/>
      <c r="OOU707" s="121"/>
      <c r="OOV707" s="121"/>
      <c r="OOW707" s="121"/>
      <c r="OOX707" s="121"/>
      <c r="OOY707" s="121"/>
      <c r="OOZ707" s="121"/>
      <c r="OPA707" s="121"/>
      <c r="OPB707" s="121"/>
      <c r="OPC707" s="121"/>
      <c r="OPD707" s="121"/>
      <c r="OPE707" s="121"/>
      <c r="OPF707" s="121"/>
      <c r="OPG707" s="121"/>
      <c r="OPH707" s="121"/>
      <c r="OPI707" s="121"/>
      <c r="OPJ707" s="121"/>
      <c r="OPK707" s="121"/>
      <c r="OPL707" s="121"/>
      <c r="OPM707" s="121"/>
      <c r="OPN707" s="121"/>
      <c r="OPO707" s="121"/>
      <c r="OPP707" s="121"/>
      <c r="OPQ707" s="121"/>
      <c r="OPR707" s="121"/>
      <c r="OPS707" s="121"/>
      <c r="OPT707" s="121"/>
      <c r="OPU707" s="121"/>
      <c r="OPV707" s="121"/>
      <c r="OPW707" s="121"/>
      <c r="OPX707" s="121"/>
      <c r="OPY707" s="121"/>
      <c r="OPZ707" s="121"/>
      <c r="OQA707" s="121"/>
      <c r="OQB707" s="121"/>
      <c r="OQC707" s="121"/>
      <c r="OQD707" s="121"/>
      <c r="OQE707" s="121"/>
      <c r="OQF707" s="121"/>
      <c r="OQG707" s="121"/>
      <c r="OQH707" s="121"/>
      <c r="OQI707" s="121"/>
      <c r="OQJ707" s="121"/>
      <c r="OQK707" s="121"/>
      <c r="OQL707" s="121"/>
      <c r="OQM707" s="121"/>
      <c r="OQN707" s="121"/>
      <c r="OQO707" s="121"/>
      <c r="OQP707" s="121"/>
      <c r="OQQ707" s="121"/>
      <c r="OQR707" s="121"/>
      <c r="OQS707" s="121"/>
      <c r="OQT707" s="121"/>
      <c r="OQU707" s="121"/>
      <c r="OQV707" s="121"/>
      <c r="OQW707" s="121"/>
      <c r="OQX707" s="121"/>
      <c r="OQY707" s="121"/>
      <c r="OQZ707" s="121"/>
      <c r="ORA707" s="121"/>
      <c r="ORB707" s="121"/>
      <c r="ORC707" s="121"/>
      <c r="ORD707" s="121"/>
      <c r="ORE707" s="121"/>
      <c r="ORF707" s="121"/>
      <c r="ORG707" s="121"/>
      <c r="ORH707" s="121"/>
      <c r="ORI707" s="121"/>
      <c r="ORJ707" s="121"/>
      <c r="ORK707" s="121"/>
      <c r="ORL707" s="121"/>
      <c r="ORM707" s="121"/>
      <c r="ORN707" s="121"/>
      <c r="ORO707" s="121"/>
      <c r="ORP707" s="121"/>
      <c r="ORQ707" s="121"/>
      <c r="ORR707" s="121"/>
      <c r="ORS707" s="121"/>
      <c r="ORT707" s="121"/>
      <c r="ORU707" s="121"/>
      <c r="ORV707" s="121"/>
      <c r="ORW707" s="121"/>
      <c r="ORX707" s="121"/>
      <c r="ORY707" s="121"/>
      <c r="ORZ707" s="121"/>
      <c r="OSA707" s="121"/>
      <c r="OSB707" s="121"/>
      <c r="OSC707" s="121"/>
      <c r="OSD707" s="121"/>
      <c r="OSE707" s="121"/>
      <c r="OSF707" s="121"/>
      <c r="OSG707" s="121"/>
      <c r="OSH707" s="121"/>
      <c r="OSI707" s="121"/>
      <c r="OSJ707" s="121"/>
      <c r="OSK707" s="121"/>
      <c r="OSL707" s="121"/>
      <c r="OSM707" s="121"/>
      <c r="OSN707" s="121"/>
      <c r="OSO707" s="121"/>
      <c r="OSP707" s="121"/>
      <c r="OSQ707" s="121"/>
      <c r="OSR707" s="121"/>
      <c r="OSS707" s="121"/>
      <c r="OST707" s="121"/>
      <c r="OSU707" s="121"/>
      <c r="OSV707" s="121"/>
      <c r="OSW707" s="121"/>
      <c r="OSX707" s="121"/>
      <c r="OSY707" s="121"/>
      <c r="OSZ707" s="121"/>
      <c r="OTA707" s="121"/>
      <c r="OTB707" s="121"/>
      <c r="OTC707" s="121"/>
      <c r="OTD707" s="121"/>
      <c r="OTE707" s="121"/>
      <c r="OTF707" s="121"/>
      <c r="OTG707" s="121"/>
      <c r="OTH707" s="121"/>
      <c r="OTI707" s="121"/>
      <c r="OTJ707" s="121"/>
      <c r="OTK707" s="121"/>
      <c r="OTL707" s="121"/>
      <c r="OTM707" s="121"/>
      <c r="OTN707" s="121"/>
      <c r="OTO707" s="121"/>
      <c r="OTP707" s="121"/>
      <c r="OTQ707" s="121"/>
      <c r="OTR707" s="121"/>
      <c r="OTS707" s="121"/>
      <c r="OTT707" s="121"/>
      <c r="OTU707" s="121"/>
      <c r="OTV707" s="121"/>
      <c r="OTW707" s="121"/>
      <c r="OTX707" s="121"/>
      <c r="OTY707" s="121"/>
      <c r="OTZ707" s="121"/>
      <c r="OUA707" s="121"/>
      <c r="OUB707" s="121"/>
      <c r="OUC707" s="121"/>
      <c r="OUD707" s="121"/>
      <c r="OUE707" s="121"/>
      <c r="OUF707" s="121"/>
      <c r="OUG707" s="121"/>
      <c r="OUH707" s="121"/>
      <c r="OUI707" s="121"/>
      <c r="OUJ707" s="121"/>
      <c r="OUK707" s="121"/>
      <c r="OUL707" s="121"/>
      <c r="OUM707" s="121"/>
      <c r="OUN707" s="121"/>
      <c r="OUO707" s="121"/>
      <c r="OUP707" s="121"/>
      <c r="OUQ707" s="121"/>
      <c r="OUR707" s="121"/>
      <c r="OUS707" s="121"/>
      <c r="OUT707" s="121"/>
      <c r="OUU707" s="121"/>
      <c r="OUV707" s="121"/>
      <c r="OUW707" s="121"/>
      <c r="OUX707" s="121"/>
      <c r="OUY707" s="121"/>
      <c r="OUZ707" s="121"/>
      <c r="OVA707" s="121"/>
      <c r="OVB707" s="121"/>
      <c r="OVC707" s="121"/>
      <c r="OVD707" s="121"/>
      <c r="OVE707" s="121"/>
      <c r="OVF707" s="121"/>
      <c r="OVG707" s="121"/>
      <c r="OVH707" s="121"/>
      <c r="OVI707" s="121"/>
      <c r="OVJ707" s="121"/>
      <c r="OVK707" s="121"/>
      <c r="OVL707" s="121"/>
      <c r="OVM707" s="121"/>
      <c r="OVN707" s="121"/>
      <c r="OVO707" s="121"/>
      <c r="OVP707" s="121"/>
      <c r="OVQ707" s="121"/>
      <c r="OVR707" s="121"/>
      <c r="OVS707" s="121"/>
      <c r="OVT707" s="121"/>
      <c r="OVU707" s="121"/>
      <c r="OVV707" s="121"/>
      <c r="OVW707" s="121"/>
      <c r="OVX707" s="121"/>
      <c r="OVY707" s="121"/>
      <c r="OVZ707" s="121"/>
      <c r="OWA707" s="121"/>
      <c r="OWB707" s="121"/>
      <c r="OWC707" s="121"/>
      <c r="OWD707" s="121"/>
      <c r="OWE707" s="121"/>
      <c r="OWF707" s="121"/>
      <c r="OWG707" s="121"/>
      <c r="OWH707" s="121"/>
      <c r="OWI707" s="121"/>
      <c r="OWJ707" s="121"/>
      <c r="OWK707" s="121"/>
      <c r="OWL707" s="121"/>
      <c r="OWM707" s="121"/>
      <c r="OWN707" s="121"/>
      <c r="OWO707" s="121"/>
      <c r="OWP707" s="121"/>
      <c r="OWQ707" s="121"/>
      <c r="OWR707" s="121"/>
      <c r="OWS707" s="121"/>
      <c r="OWT707" s="121"/>
      <c r="OWU707" s="121"/>
      <c r="OWV707" s="121"/>
      <c r="OWW707" s="121"/>
      <c r="OWX707" s="121"/>
      <c r="OWY707" s="121"/>
      <c r="OWZ707" s="121"/>
      <c r="OXA707" s="121"/>
      <c r="OXB707" s="121"/>
      <c r="OXC707" s="121"/>
      <c r="OXD707" s="121"/>
      <c r="OXE707" s="121"/>
      <c r="OXF707" s="121"/>
      <c r="OXG707" s="121"/>
      <c r="OXH707" s="121"/>
      <c r="OXI707" s="121"/>
      <c r="OXJ707" s="121"/>
      <c r="OXK707" s="121"/>
      <c r="OXL707" s="121"/>
      <c r="OXM707" s="121"/>
      <c r="OXN707" s="121"/>
      <c r="OXO707" s="121"/>
      <c r="OXP707" s="121"/>
      <c r="OXQ707" s="121"/>
      <c r="OXR707" s="121"/>
      <c r="OXS707" s="121"/>
      <c r="OXT707" s="121"/>
      <c r="OXU707" s="121"/>
      <c r="OXV707" s="121"/>
      <c r="OXW707" s="121"/>
      <c r="OXX707" s="121"/>
      <c r="OXY707" s="121"/>
      <c r="OXZ707" s="121"/>
      <c r="OYA707" s="121"/>
      <c r="OYB707" s="121"/>
      <c r="OYC707" s="121"/>
      <c r="OYD707" s="121"/>
      <c r="OYE707" s="121"/>
      <c r="OYF707" s="121"/>
      <c r="OYG707" s="121"/>
      <c r="OYH707" s="121"/>
      <c r="OYI707" s="121"/>
      <c r="OYJ707" s="121"/>
      <c r="OYK707" s="121"/>
      <c r="OYL707" s="121"/>
      <c r="OYM707" s="121"/>
      <c r="OYN707" s="121"/>
      <c r="OYO707" s="121"/>
      <c r="OYP707" s="121"/>
      <c r="OYQ707" s="121"/>
      <c r="OYR707" s="121"/>
      <c r="OYS707" s="121"/>
      <c r="OYT707" s="121"/>
      <c r="OYU707" s="121"/>
      <c r="OYV707" s="121"/>
      <c r="OYW707" s="121"/>
      <c r="OYX707" s="121"/>
      <c r="OYY707" s="121"/>
      <c r="OYZ707" s="121"/>
      <c r="OZA707" s="121"/>
      <c r="OZB707" s="121"/>
      <c r="OZC707" s="121"/>
      <c r="OZD707" s="121"/>
      <c r="OZE707" s="121"/>
      <c r="OZF707" s="121"/>
      <c r="OZG707" s="121"/>
      <c r="OZH707" s="121"/>
      <c r="OZI707" s="121"/>
      <c r="OZJ707" s="121"/>
      <c r="OZK707" s="121"/>
      <c r="OZL707" s="121"/>
      <c r="OZM707" s="121"/>
      <c r="OZN707" s="121"/>
      <c r="OZO707" s="121"/>
      <c r="OZP707" s="121"/>
      <c r="OZQ707" s="121"/>
      <c r="OZR707" s="121"/>
      <c r="OZS707" s="121"/>
      <c r="OZT707" s="121"/>
      <c r="OZU707" s="121"/>
      <c r="OZV707" s="121"/>
      <c r="OZW707" s="121"/>
      <c r="OZX707" s="121"/>
      <c r="OZY707" s="121"/>
      <c r="OZZ707" s="121"/>
      <c r="PAA707" s="121"/>
      <c r="PAB707" s="121"/>
      <c r="PAC707" s="121"/>
      <c r="PAD707" s="121"/>
      <c r="PAE707" s="121"/>
      <c r="PAF707" s="121"/>
      <c r="PAG707" s="121"/>
      <c r="PAH707" s="121"/>
      <c r="PAI707" s="121"/>
      <c r="PAJ707" s="121"/>
      <c r="PAK707" s="121"/>
      <c r="PAL707" s="121"/>
      <c r="PAM707" s="121"/>
      <c r="PAN707" s="121"/>
      <c r="PAO707" s="121"/>
      <c r="PAP707" s="121"/>
      <c r="PAQ707" s="121"/>
      <c r="PAR707" s="121"/>
      <c r="PAS707" s="121"/>
      <c r="PAT707" s="121"/>
      <c r="PAU707" s="121"/>
      <c r="PAV707" s="121"/>
      <c r="PAW707" s="121"/>
      <c r="PAX707" s="121"/>
      <c r="PAY707" s="121"/>
      <c r="PAZ707" s="121"/>
      <c r="PBA707" s="121"/>
      <c r="PBB707" s="121"/>
      <c r="PBC707" s="121"/>
      <c r="PBD707" s="121"/>
      <c r="PBE707" s="121"/>
      <c r="PBF707" s="121"/>
      <c r="PBG707" s="121"/>
      <c r="PBH707" s="121"/>
      <c r="PBI707" s="121"/>
      <c r="PBJ707" s="121"/>
      <c r="PBK707" s="121"/>
      <c r="PBL707" s="121"/>
      <c r="PBM707" s="121"/>
      <c r="PBN707" s="121"/>
      <c r="PBO707" s="121"/>
      <c r="PBP707" s="121"/>
      <c r="PBQ707" s="121"/>
      <c r="PBR707" s="121"/>
      <c r="PBS707" s="121"/>
      <c r="PBT707" s="121"/>
      <c r="PBU707" s="121"/>
      <c r="PBV707" s="121"/>
      <c r="PBW707" s="121"/>
      <c r="PBX707" s="121"/>
      <c r="PBY707" s="121"/>
      <c r="PBZ707" s="121"/>
      <c r="PCA707" s="121"/>
      <c r="PCB707" s="121"/>
      <c r="PCC707" s="121"/>
      <c r="PCD707" s="121"/>
      <c r="PCE707" s="121"/>
      <c r="PCF707" s="121"/>
      <c r="PCG707" s="121"/>
      <c r="PCH707" s="121"/>
      <c r="PCI707" s="121"/>
      <c r="PCJ707" s="121"/>
      <c r="PCK707" s="121"/>
      <c r="PCL707" s="121"/>
      <c r="PCM707" s="121"/>
      <c r="PCN707" s="121"/>
      <c r="PCO707" s="121"/>
      <c r="PCP707" s="121"/>
      <c r="PCQ707" s="121"/>
      <c r="PCR707" s="121"/>
      <c r="PCS707" s="121"/>
      <c r="PCT707" s="121"/>
      <c r="PCU707" s="121"/>
      <c r="PCV707" s="121"/>
      <c r="PCW707" s="121"/>
      <c r="PCX707" s="121"/>
      <c r="PCY707" s="121"/>
      <c r="PCZ707" s="121"/>
      <c r="PDA707" s="121"/>
      <c r="PDB707" s="121"/>
      <c r="PDC707" s="121"/>
      <c r="PDD707" s="121"/>
      <c r="PDE707" s="121"/>
      <c r="PDF707" s="121"/>
      <c r="PDG707" s="121"/>
      <c r="PDH707" s="121"/>
      <c r="PDI707" s="121"/>
      <c r="PDJ707" s="121"/>
      <c r="PDK707" s="121"/>
      <c r="PDL707" s="121"/>
      <c r="PDM707" s="121"/>
      <c r="PDN707" s="121"/>
      <c r="PDO707" s="121"/>
      <c r="PDP707" s="121"/>
      <c r="PDQ707" s="121"/>
      <c r="PDR707" s="121"/>
      <c r="PDS707" s="121"/>
      <c r="PDT707" s="121"/>
      <c r="PDU707" s="121"/>
      <c r="PDV707" s="121"/>
      <c r="PDW707" s="121"/>
      <c r="PDX707" s="121"/>
      <c r="PDY707" s="121"/>
      <c r="PDZ707" s="121"/>
      <c r="PEA707" s="121"/>
      <c r="PEB707" s="121"/>
      <c r="PEC707" s="121"/>
      <c r="PED707" s="121"/>
      <c r="PEE707" s="121"/>
      <c r="PEF707" s="121"/>
      <c r="PEG707" s="121"/>
      <c r="PEH707" s="121"/>
      <c r="PEI707" s="121"/>
      <c r="PEJ707" s="121"/>
      <c r="PEK707" s="121"/>
      <c r="PEL707" s="121"/>
      <c r="PEM707" s="121"/>
      <c r="PEN707" s="121"/>
      <c r="PEO707" s="121"/>
      <c r="PEP707" s="121"/>
      <c r="PEQ707" s="121"/>
      <c r="PER707" s="121"/>
      <c r="PES707" s="121"/>
      <c r="PET707" s="121"/>
      <c r="PEU707" s="121"/>
      <c r="PEV707" s="121"/>
      <c r="PEW707" s="121"/>
      <c r="PEX707" s="121"/>
      <c r="PEY707" s="121"/>
      <c r="PEZ707" s="121"/>
      <c r="PFA707" s="121"/>
      <c r="PFB707" s="121"/>
      <c r="PFC707" s="121"/>
      <c r="PFD707" s="121"/>
      <c r="PFE707" s="121"/>
      <c r="PFF707" s="121"/>
      <c r="PFG707" s="121"/>
      <c r="PFH707" s="121"/>
      <c r="PFI707" s="121"/>
      <c r="PFJ707" s="121"/>
      <c r="PFK707" s="121"/>
      <c r="PFL707" s="121"/>
      <c r="PFM707" s="121"/>
      <c r="PFN707" s="121"/>
      <c r="PFO707" s="121"/>
      <c r="PFP707" s="121"/>
      <c r="PFQ707" s="121"/>
      <c r="PFR707" s="121"/>
      <c r="PFS707" s="121"/>
      <c r="PFT707" s="121"/>
      <c r="PFU707" s="121"/>
      <c r="PFV707" s="121"/>
      <c r="PFW707" s="121"/>
      <c r="PFX707" s="121"/>
      <c r="PFY707" s="121"/>
      <c r="PFZ707" s="121"/>
      <c r="PGA707" s="121"/>
      <c r="PGB707" s="121"/>
      <c r="PGC707" s="121"/>
      <c r="PGD707" s="121"/>
      <c r="PGE707" s="121"/>
      <c r="PGF707" s="121"/>
      <c r="PGG707" s="121"/>
      <c r="PGH707" s="121"/>
      <c r="PGI707" s="121"/>
      <c r="PGJ707" s="121"/>
      <c r="PGK707" s="121"/>
      <c r="PGL707" s="121"/>
      <c r="PGM707" s="121"/>
      <c r="PGN707" s="121"/>
      <c r="PGO707" s="121"/>
      <c r="PGP707" s="121"/>
      <c r="PGQ707" s="121"/>
      <c r="PGR707" s="121"/>
      <c r="PGS707" s="121"/>
      <c r="PGT707" s="121"/>
      <c r="PGU707" s="121"/>
      <c r="PGV707" s="121"/>
      <c r="PGW707" s="121"/>
      <c r="PGX707" s="121"/>
      <c r="PGY707" s="121"/>
      <c r="PGZ707" s="121"/>
      <c r="PHA707" s="121"/>
      <c r="PHB707" s="121"/>
      <c r="PHC707" s="121"/>
      <c r="PHD707" s="121"/>
      <c r="PHE707" s="121"/>
      <c r="PHF707" s="121"/>
      <c r="PHG707" s="121"/>
      <c r="PHH707" s="121"/>
      <c r="PHI707" s="121"/>
      <c r="PHJ707" s="121"/>
      <c r="PHK707" s="121"/>
      <c r="PHL707" s="121"/>
      <c r="PHM707" s="121"/>
      <c r="PHN707" s="121"/>
      <c r="PHO707" s="121"/>
      <c r="PHP707" s="121"/>
      <c r="PHQ707" s="121"/>
      <c r="PHR707" s="121"/>
      <c r="PHS707" s="121"/>
      <c r="PHT707" s="121"/>
      <c r="PHU707" s="121"/>
      <c r="PHV707" s="121"/>
      <c r="PHW707" s="121"/>
      <c r="PHX707" s="121"/>
      <c r="PHY707" s="121"/>
      <c r="PHZ707" s="121"/>
      <c r="PIA707" s="121"/>
      <c r="PIB707" s="121"/>
      <c r="PIC707" s="121"/>
      <c r="PID707" s="121"/>
      <c r="PIE707" s="121"/>
      <c r="PIF707" s="121"/>
      <c r="PIG707" s="121"/>
      <c r="PIH707" s="121"/>
      <c r="PII707" s="121"/>
      <c r="PIJ707" s="121"/>
      <c r="PIK707" s="121"/>
      <c r="PIL707" s="121"/>
      <c r="PIM707" s="121"/>
      <c r="PIN707" s="121"/>
      <c r="PIO707" s="121"/>
      <c r="PIP707" s="121"/>
      <c r="PIQ707" s="121"/>
      <c r="PIR707" s="121"/>
      <c r="PIS707" s="121"/>
      <c r="PIT707" s="121"/>
      <c r="PIU707" s="121"/>
      <c r="PIV707" s="121"/>
      <c r="PIW707" s="121"/>
      <c r="PIX707" s="121"/>
      <c r="PIY707" s="121"/>
      <c r="PIZ707" s="121"/>
      <c r="PJA707" s="121"/>
      <c r="PJB707" s="121"/>
      <c r="PJC707" s="121"/>
      <c r="PJD707" s="121"/>
      <c r="PJE707" s="121"/>
      <c r="PJF707" s="121"/>
      <c r="PJG707" s="121"/>
      <c r="PJH707" s="121"/>
      <c r="PJI707" s="121"/>
      <c r="PJJ707" s="121"/>
      <c r="PJK707" s="121"/>
      <c r="PJL707" s="121"/>
      <c r="PJM707" s="121"/>
      <c r="PJN707" s="121"/>
      <c r="PJO707" s="121"/>
      <c r="PJP707" s="121"/>
      <c r="PJQ707" s="121"/>
      <c r="PJR707" s="121"/>
      <c r="PJS707" s="121"/>
      <c r="PJT707" s="121"/>
      <c r="PJU707" s="121"/>
      <c r="PJV707" s="121"/>
      <c r="PJW707" s="121"/>
      <c r="PJX707" s="121"/>
      <c r="PJY707" s="121"/>
      <c r="PJZ707" s="121"/>
      <c r="PKA707" s="121"/>
      <c r="PKB707" s="121"/>
      <c r="PKC707" s="121"/>
      <c r="PKD707" s="121"/>
      <c r="PKE707" s="121"/>
      <c r="PKF707" s="121"/>
      <c r="PKG707" s="121"/>
      <c r="PKH707" s="121"/>
      <c r="PKI707" s="121"/>
      <c r="PKJ707" s="121"/>
      <c r="PKK707" s="121"/>
      <c r="PKL707" s="121"/>
      <c r="PKM707" s="121"/>
      <c r="PKN707" s="121"/>
      <c r="PKO707" s="121"/>
      <c r="PKP707" s="121"/>
      <c r="PKQ707" s="121"/>
      <c r="PKR707" s="121"/>
      <c r="PKS707" s="121"/>
      <c r="PKT707" s="121"/>
      <c r="PKU707" s="121"/>
      <c r="PKV707" s="121"/>
      <c r="PKW707" s="121"/>
      <c r="PKX707" s="121"/>
      <c r="PKY707" s="121"/>
      <c r="PKZ707" s="121"/>
      <c r="PLA707" s="121"/>
      <c r="PLB707" s="121"/>
      <c r="PLC707" s="121"/>
      <c r="PLD707" s="121"/>
      <c r="PLE707" s="121"/>
      <c r="PLF707" s="121"/>
      <c r="PLG707" s="121"/>
      <c r="PLH707" s="121"/>
      <c r="PLI707" s="121"/>
      <c r="PLJ707" s="121"/>
      <c r="PLK707" s="121"/>
      <c r="PLL707" s="121"/>
      <c r="PLM707" s="121"/>
      <c r="PLN707" s="121"/>
      <c r="PLO707" s="121"/>
      <c r="PLP707" s="121"/>
      <c r="PLQ707" s="121"/>
      <c r="PLR707" s="121"/>
      <c r="PLS707" s="121"/>
      <c r="PLT707" s="121"/>
      <c r="PLU707" s="121"/>
      <c r="PLV707" s="121"/>
      <c r="PLW707" s="121"/>
      <c r="PLX707" s="121"/>
      <c r="PLY707" s="121"/>
      <c r="PLZ707" s="121"/>
      <c r="PMA707" s="121"/>
      <c r="PMB707" s="121"/>
      <c r="PMC707" s="121"/>
      <c r="PMD707" s="121"/>
      <c r="PME707" s="121"/>
      <c r="PMF707" s="121"/>
      <c r="PMG707" s="121"/>
      <c r="PMH707" s="121"/>
      <c r="PMI707" s="121"/>
      <c r="PMJ707" s="121"/>
      <c r="PMK707" s="121"/>
      <c r="PML707" s="121"/>
      <c r="PMM707" s="121"/>
      <c r="PMN707" s="121"/>
      <c r="PMO707" s="121"/>
      <c r="PMP707" s="121"/>
      <c r="PMQ707" s="121"/>
      <c r="PMR707" s="121"/>
      <c r="PMS707" s="121"/>
      <c r="PMT707" s="121"/>
      <c r="PMU707" s="121"/>
      <c r="PMV707" s="121"/>
      <c r="PMW707" s="121"/>
      <c r="PMX707" s="121"/>
      <c r="PMY707" s="121"/>
      <c r="PMZ707" s="121"/>
      <c r="PNA707" s="121"/>
      <c r="PNB707" s="121"/>
      <c r="PNC707" s="121"/>
      <c r="PND707" s="121"/>
      <c r="PNE707" s="121"/>
      <c r="PNF707" s="121"/>
      <c r="PNG707" s="121"/>
      <c r="PNH707" s="121"/>
      <c r="PNI707" s="121"/>
      <c r="PNJ707" s="121"/>
      <c r="PNK707" s="121"/>
      <c r="PNL707" s="121"/>
      <c r="PNM707" s="121"/>
      <c r="PNN707" s="121"/>
      <c r="PNO707" s="121"/>
      <c r="PNP707" s="121"/>
      <c r="PNQ707" s="121"/>
      <c r="PNR707" s="121"/>
      <c r="PNS707" s="121"/>
      <c r="PNT707" s="121"/>
      <c r="PNU707" s="121"/>
      <c r="PNV707" s="121"/>
      <c r="PNW707" s="121"/>
      <c r="PNX707" s="121"/>
      <c r="PNY707" s="121"/>
      <c r="PNZ707" s="121"/>
      <c r="POA707" s="121"/>
      <c r="POB707" s="121"/>
      <c r="POC707" s="121"/>
      <c r="POD707" s="121"/>
      <c r="POE707" s="121"/>
      <c r="POF707" s="121"/>
      <c r="POG707" s="121"/>
      <c r="POH707" s="121"/>
      <c r="POI707" s="121"/>
      <c r="POJ707" s="121"/>
      <c r="POK707" s="121"/>
      <c r="POL707" s="121"/>
      <c r="POM707" s="121"/>
      <c r="PON707" s="121"/>
      <c r="POO707" s="121"/>
      <c r="POP707" s="121"/>
      <c r="POQ707" s="121"/>
      <c r="POR707" s="121"/>
      <c r="POS707" s="121"/>
      <c r="POT707" s="121"/>
      <c r="POU707" s="121"/>
      <c r="POV707" s="121"/>
      <c r="POW707" s="121"/>
      <c r="POX707" s="121"/>
      <c r="POY707" s="121"/>
      <c r="POZ707" s="121"/>
      <c r="PPA707" s="121"/>
      <c r="PPB707" s="121"/>
      <c r="PPC707" s="121"/>
      <c r="PPD707" s="121"/>
      <c r="PPE707" s="121"/>
      <c r="PPF707" s="121"/>
      <c r="PPG707" s="121"/>
      <c r="PPH707" s="121"/>
      <c r="PPI707" s="121"/>
      <c r="PPJ707" s="121"/>
      <c r="PPK707" s="121"/>
      <c r="PPL707" s="121"/>
      <c r="PPM707" s="121"/>
      <c r="PPN707" s="121"/>
      <c r="PPO707" s="121"/>
      <c r="PPP707" s="121"/>
      <c r="PPQ707" s="121"/>
      <c r="PPR707" s="121"/>
      <c r="PPS707" s="121"/>
      <c r="PPT707" s="121"/>
      <c r="PPU707" s="121"/>
      <c r="PPV707" s="121"/>
      <c r="PPW707" s="121"/>
      <c r="PPX707" s="121"/>
      <c r="PPY707" s="121"/>
      <c r="PPZ707" s="121"/>
      <c r="PQA707" s="121"/>
      <c r="PQB707" s="121"/>
      <c r="PQC707" s="121"/>
      <c r="PQD707" s="121"/>
      <c r="PQE707" s="121"/>
      <c r="PQF707" s="121"/>
      <c r="PQG707" s="121"/>
      <c r="PQH707" s="121"/>
      <c r="PQI707" s="121"/>
      <c r="PQJ707" s="121"/>
      <c r="PQK707" s="121"/>
      <c r="PQL707" s="121"/>
      <c r="PQM707" s="121"/>
      <c r="PQN707" s="121"/>
      <c r="PQO707" s="121"/>
      <c r="PQP707" s="121"/>
      <c r="PQQ707" s="121"/>
      <c r="PQR707" s="121"/>
      <c r="PQS707" s="121"/>
      <c r="PQT707" s="121"/>
      <c r="PQU707" s="121"/>
      <c r="PQV707" s="121"/>
      <c r="PQW707" s="121"/>
      <c r="PQX707" s="121"/>
      <c r="PQY707" s="121"/>
      <c r="PQZ707" s="121"/>
      <c r="PRA707" s="121"/>
      <c r="PRB707" s="121"/>
      <c r="PRC707" s="121"/>
      <c r="PRD707" s="121"/>
      <c r="PRE707" s="121"/>
      <c r="PRF707" s="121"/>
      <c r="PRG707" s="121"/>
      <c r="PRH707" s="121"/>
      <c r="PRI707" s="121"/>
      <c r="PRJ707" s="121"/>
      <c r="PRK707" s="121"/>
      <c r="PRL707" s="121"/>
      <c r="PRM707" s="121"/>
      <c r="PRN707" s="121"/>
      <c r="PRO707" s="121"/>
      <c r="PRP707" s="121"/>
      <c r="PRQ707" s="121"/>
      <c r="PRR707" s="121"/>
      <c r="PRS707" s="121"/>
      <c r="PRT707" s="121"/>
      <c r="PRU707" s="121"/>
      <c r="PRV707" s="121"/>
      <c r="PRW707" s="121"/>
      <c r="PRX707" s="121"/>
      <c r="PRY707" s="121"/>
      <c r="PRZ707" s="121"/>
      <c r="PSA707" s="121"/>
      <c r="PSB707" s="121"/>
      <c r="PSC707" s="121"/>
      <c r="PSD707" s="121"/>
      <c r="PSE707" s="121"/>
      <c r="PSF707" s="121"/>
      <c r="PSG707" s="121"/>
      <c r="PSH707" s="121"/>
      <c r="PSI707" s="121"/>
      <c r="PSJ707" s="121"/>
      <c r="PSK707" s="121"/>
      <c r="PSL707" s="121"/>
      <c r="PSM707" s="121"/>
      <c r="PSN707" s="121"/>
      <c r="PSO707" s="121"/>
      <c r="PSP707" s="121"/>
      <c r="PSQ707" s="121"/>
      <c r="PSR707" s="121"/>
      <c r="PSS707" s="121"/>
      <c r="PST707" s="121"/>
      <c r="PSU707" s="121"/>
      <c r="PSV707" s="121"/>
      <c r="PSW707" s="121"/>
      <c r="PSX707" s="121"/>
      <c r="PSY707" s="121"/>
      <c r="PSZ707" s="121"/>
      <c r="PTA707" s="121"/>
      <c r="PTB707" s="121"/>
      <c r="PTC707" s="121"/>
      <c r="PTD707" s="121"/>
      <c r="PTE707" s="121"/>
      <c r="PTF707" s="121"/>
      <c r="PTG707" s="121"/>
      <c r="PTH707" s="121"/>
      <c r="PTI707" s="121"/>
      <c r="PTJ707" s="121"/>
      <c r="PTK707" s="121"/>
      <c r="PTL707" s="121"/>
      <c r="PTM707" s="121"/>
      <c r="PTN707" s="121"/>
      <c r="PTO707" s="121"/>
      <c r="PTP707" s="121"/>
      <c r="PTQ707" s="121"/>
      <c r="PTR707" s="121"/>
      <c r="PTS707" s="121"/>
      <c r="PTT707" s="121"/>
      <c r="PTU707" s="121"/>
      <c r="PTV707" s="121"/>
      <c r="PTW707" s="121"/>
      <c r="PTX707" s="121"/>
      <c r="PTY707" s="121"/>
      <c r="PTZ707" s="121"/>
      <c r="PUA707" s="121"/>
      <c r="PUB707" s="121"/>
      <c r="PUC707" s="121"/>
      <c r="PUD707" s="121"/>
      <c r="PUE707" s="121"/>
      <c r="PUF707" s="121"/>
      <c r="PUG707" s="121"/>
      <c r="PUH707" s="121"/>
      <c r="PUI707" s="121"/>
      <c r="PUJ707" s="121"/>
      <c r="PUK707" s="121"/>
      <c r="PUL707" s="121"/>
      <c r="PUM707" s="121"/>
      <c r="PUN707" s="121"/>
      <c r="PUO707" s="121"/>
      <c r="PUP707" s="121"/>
      <c r="PUQ707" s="121"/>
      <c r="PUR707" s="121"/>
      <c r="PUS707" s="121"/>
      <c r="PUT707" s="121"/>
      <c r="PUU707" s="121"/>
      <c r="PUV707" s="121"/>
      <c r="PUW707" s="121"/>
      <c r="PUX707" s="121"/>
      <c r="PUY707" s="121"/>
      <c r="PUZ707" s="121"/>
      <c r="PVA707" s="121"/>
      <c r="PVB707" s="121"/>
      <c r="PVC707" s="121"/>
      <c r="PVD707" s="121"/>
      <c r="PVE707" s="121"/>
      <c r="PVF707" s="121"/>
      <c r="PVG707" s="121"/>
      <c r="PVH707" s="121"/>
      <c r="PVI707" s="121"/>
      <c r="PVJ707" s="121"/>
      <c r="PVK707" s="121"/>
      <c r="PVL707" s="121"/>
      <c r="PVM707" s="121"/>
      <c r="PVN707" s="121"/>
      <c r="PVO707" s="121"/>
      <c r="PVP707" s="121"/>
      <c r="PVQ707" s="121"/>
      <c r="PVR707" s="121"/>
      <c r="PVS707" s="121"/>
      <c r="PVT707" s="121"/>
      <c r="PVU707" s="121"/>
      <c r="PVV707" s="121"/>
      <c r="PVW707" s="121"/>
      <c r="PVX707" s="121"/>
      <c r="PVY707" s="121"/>
      <c r="PVZ707" s="121"/>
      <c r="PWA707" s="121"/>
      <c r="PWB707" s="121"/>
      <c r="PWC707" s="121"/>
      <c r="PWD707" s="121"/>
      <c r="PWE707" s="121"/>
      <c r="PWF707" s="121"/>
      <c r="PWG707" s="121"/>
      <c r="PWH707" s="121"/>
      <c r="PWI707" s="121"/>
      <c r="PWJ707" s="121"/>
      <c r="PWK707" s="121"/>
      <c r="PWL707" s="121"/>
      <c r="PWM707" s="121"/>
      <c r="PWN707" s="121"/>
      <c r="PWO707" s="121"/>
      <c r="PWP707" s="121"/>
      <c r="PWQ707" s="121"/>
      <c r="PWR707" s="121"/>
      <c r="PWS707" s="121"/>
      <c r="PWT707" s="121"/>
      <c r="PWU707" s="121"/>
      <c r="PWV707" s="121"/>
      <c r="PWW707" s="121"/>
      <c r="PWX707" s="121"/>
      <c r="PWY707" s="121"/>
      <c r="PWZ707" s="121"/>
      <c r="PXA707" s="121"/>
      <c r="PXB707" s="121"/>
      <c r="PXC707" s="121"/>
      <c r="PXD707" s="121"/>
      <c r="PXE707" s="121"/>
      <c r="PXF707" s="121"/>
      <c r="PXG707" s="121"/>
      <c r="PXH707" s="121"/>
      <c r="PXI707" s="121"/>
      <c r="PXJ707" s="121"/>
      <c r="PXK707" s="121"/>
      <c r="PXL707" s="121"/>
      <c r="PXM707" s="121"/>
      <c r="PXN707" s="121"/>
      <c r="PXO707" s="121"/>
      <c r="PXP707" s="121"/>
      <c r="PXQ707" s="121"/>
      <c r="PXR707" s="121"/>
      <c r="PXS707" s="121"/>
      <c r="PXT707" s="121"/>
      <c r="PXU707" s="121"/>
      <c r="PXV707" s="121"/>
      <c r="PXW707" s="121"/>
      <c r="PXX707" s="121"/>
      <c r="PXY707" s="121"/>
      <c r="PXZ707" s="121"/>
      <c r="PYA707" s="121"/>
      <c r="PYB707" s="121"/>
      <c r="PYC707" s="121"/>
      <c r="PYD707" s="121"/>
      <c r="PYE707" s="121"/>
      <c r="PYF707" s="121"/>
      <c r="PYG707" s="121"/>
      <c r="PYH707" s="121"/>
      <c r="PYI707" s="121"/>
      <c r="PYJ707" s="121"/>
      <c r="PYK707" s="121"/>
      <c r="PYL707" s="121"/>
      <c r="PYM707" s="121"/>
      <c r="PYN707" s="121"/>
      <c r="PYO707" s="121"/>
      <c r="PYP707" s="121"/>
      <c r="PYQ707" s="121"/>
      <c r="PYR707" s="121"/>
      <c r="PYS707" s="121"/>
      <c r="PYT707" s="121"/>
      <c r="PYU707" s="121"/>
      <c r="PYV707" s="121"/>
      <c r="PYW707" s="121"/>
      <c r="PYX707" s="121"/>
      <c r="PYY707" s="121"/>
      <c r="PYZ707" s="121"/>
      <c r="PZA707" s="121"/>
      <c r="PZB707" s="121"/>
      <c r="PZC707" s="121"/>
      <c r="PZD707" s="121"/>
      <c r="PZE707" s="121"/>
      <c r="PZF707" s="121"/>
      <c r="PZG707" s="121"/>
      <c r="PZH707" s="121"/>
      <c r="PZI707" s="121"/>
      <c r="PZJ707" s="121"/>
      <c r="PZK707" s="121"/>
      <c r="PZL707" s="121"/>
      <c r="PZM707" s="121"/>
      <c r="PZN707" s="121"/>
      <c r="PZO707" s="121"/>
      <c r="PZP707" s="121"/>
      <c r="PZQ707" s="121"/>
      <c r="PZR707" s="121"/>
      <c r="PZS707" s="121"/>
      <c r="PZT707" s="121"/>
      <c r="PZU707" s="121"/>
      <c r="PZV707" s="121"/>
      <c r="PZW707" s="121"/>
      <c r="PZX707" s="121"/>
      <c r="PZY707" s="121"/>
      <c r="PZZ707" s="121"/>
      <c r="QAA707" s="121"/>
      <c r="QAB707" s="121"/>
      <c r="QAC707" s="121"/>
      <c r="QAD707" s="121"/>
      <c r="QAE707" s="121"/>
      <c r="QAF707" s="121"/>
      <c r="QAG707" s="121"/>
      <c r="QAH707" s="121"/>
      <c r="QAI707" s="121"/>
      <c r="QAJ707" s="121"/>
      <c r="QAK707" s="121"/>
      <c r="QAL707" s="121"/>
      <c r="QAM707" s="121"/>
      <c r="QAN707" s="121"/>
      <c r="QAO707" s="121"/>
      <c r="QAP707" s="121"/>
      <c r="QAQ707" s="121"/>
      <c r="QAR707" s="121"/>
      <c r="QAS707" s="121"/>
      <c r="QAT707" s="121"/>
      <c r="QAU707" s="121"/>
      <c r="QAV707" s="121"/>
      <c r="QAW707" s="121"/>
      <c r="QAX707" s="121"/>
      <c r="QAY707" s="121"/>
      <c r="QAZ707" s="121"/>
      <c r="QBA707" s="121"/>
      <c r="QBB707" s="121"/>
      <c r="QBC707" s="121"/>
      <c r="QBD707" s="121"/>
      <c r="QBE707" s="121"/>
      <c r="QBF707" s="121"/>
      <c r="QBG707" s="121"/>
      <c r="QBH707" s="121"/>
      <c r="QBI707" s="121"/>
      <c r="QBJ707" s="121"/>
      <c r="QBK707" s="121"/>
      <c r="QBL707" s="121"/>
      <c r="QBM707" s="121"/>
      <c r="QBN707" s="121"/>
      <c r="QBO707" s="121"/>
      <c r="QBP707" s="121"/>
      <c r="QBQ707" s="121"/>
      <c r="QBR707" s="121"/>
      <c r="QBS707" s="121"/>
      <c r="QBT707" s="121"/>
      <c r="QBU707" s="121"/>
      <c r="QBV707" s="121"/>
      <c r="QBW707" s="121"/>
      <c r="QBX707" s="121"/>
      <c r="QBY707" s="121"/>
      <c r="QBZ707" s="121"/>
      <c r="QCA707" s="121"/>
      <c r="QCB707" s="121"/>
      <c r="QCC707" s="121"/>
      <c r="QCD707" s="121"/>
      <c r="QCE707" s="121"/>
      <c r="QCF707" s="121"/>
      <c r="QCG707" s="121"/>
      <c r="QCH707" s="121"/>
      <c r="QCI707" s="121"/>
      <c r="QCJ707" s="121"/>
      <c r="QCK707" s="121"/>
      <c r="QCL707" s="121"/>
      <c r="QCM707" s="121"/>
      <c r="QCN707" s="121"/>
      <c r="QCO707" s="121"/>
      <c r="QCP707" s="121"/>
      <c r="QCQ707" s="121"/>
      <c r="QCR707" s="121"/>
      <c r="QCS707" s="121"/>
      <c r="QCT707" s="121"/>
      <c r="QCU707" s="121"/>
      <c r="QCV707" s="121"/>
      <c r="QCW707" s="121"/>
      <c r="QCX707" s="121"/>
      <c r="QCY707" s="121"/>
      <c r="QCZ707" s="121"/>
      <c r="QDA707" s="121"/>
      <c r="QDB707" s="121"/>
      <c r="QDC707" s="121"/>
      <c r="QDD707" s="121"/>
      <c r="QDE707" s="121"/>
      <c r="QDF707" s="121"/>
      <c r="QDG707" s="121"/>
      <c r="QDH707" s="121"/>
      <c r="QDI707" s="121"/>
      <c r="QDJ707" s="121"/>
      <c r="QDK707" s="121"/>
      <c r="QDL707" s="121"/>
      <c r="QDM707" s="121"/>
      <c r="QDN707" s="121"/>
      <c r="QDO707" s="121"/>
      <c r="QDP707" s="121"/>
      <c r="QDQ707" s="121"/>
      <c r="QDR707" s="121"/>
      <c r="QDS707" s="121"/>
      <c r="QDT707" s="121"/>
      <c r="QDU707" s="121"/>
      <c r="QDV707" s="121"/>
      <c r="QDW707" s="121"/>
      <c r="QDX707" s="121"/>
      <c r="QDY707" s="121"/>
      <c r="QDZ707" s="121"/>
      <c r="QEA707" s="121"/>
      <c r="QEB707" s="121"/>
      <c r="QEC707" s="121"/>
      <c r="QED707" s="121"/>
      <c r="QEE707" s="121"/>
      <c r="QEF707" s="121"/>
      <c r="QEG707" s="121"/>
      <c r="QEH707" s="121"/>
      <c r="QEI707" s="121"/>
      <c r="QEJ707" s="121"/>
      <c r="QEK707" s="121"/>
      <c r="QEL707" s="121"/>
      <c r="QEM707" s="121"/>
      <c r="QEN707" s="121"/>
      <c r="QEO707" s="121"/>
      <c r="QEP707" s="121"/>
      <c r="QEQ707" s="121"/>
      <c r="QER707" s="121"/>
      <c r="QES707" s="121"/>
      <c r="QET707" s="121"/>
      <c r="QEU707" s="121"/>
      <c r="QEV707" s="121"/>
      <c r="QEW707" s="121"/>
      <c r="QEX707" s="121"/>
      <c r="QEY707" s="121"/>
      <c r="QEZ707" s="121"/>
      <c r="QFA707" s="121"/>
      <c r="QFB707" s="121"/>
      <c r="QFC707" s="121"/>
      <c r="QFD707" s="121"/>
      <c r="QFE707" s="121"/>
      <c r="QFF707" s="121"/>
      <c r="QFG707" s="121"/>
      <c r="QFH707" s="121"/>
      <c r="QFI707" s="121"/>
      <c r="QFJ707" s="121"/>
      <c r="QFK707" s="121"/>
      <c r="QFL707" s="121"/>
      <c r="QFM707" s="121"/>
      <c r="QFN707" s="121"/>
      <c r="QFO707" s="121"/>
      <c r="QFP707" s="121"/>
      <c r="QFQ707" s="121"/>
      <c r="QFR707" s="121"/>
      <c r="QFS707" s="121"/>
      <c r="QFT707" s="121"/>
      <c r="QFU707" s="121"/>
      <c r="QFV707" s="121"/>
      <c r="QFW707" s="121"/>
      <c r="QFX707" s="121"/>
      <c r="QFY707" s="121"/>
      <c r="QFZ707" s="121"/>
      <c r="QGA707" s="121"/>
      <c r="QGB707" s="121"/>
      <c r="QGC707" s="121"/>
      <c r="QGD707" s="121"/>
      <c r="QGE707" s="121"/>
      <c r="QGF707" s="121"/>
      <c r="QGG707" s="121"/>
      <c r="QGH707" s="121"/>
      <c r="QGI707" s="121"/>
      <c r="QGJ707" s="121"/>
      <c r="QGK707" s="121"/>
      <c r="QGL707" s="121"/>
      <c r="QGM707" s="121"/>
      <c r="QGN707" s="121"/>
      <c r="QGO707" s="121"/>
      <c r="QGP707" s="121"/>
      <c r="QGQ707" s="121"/>
      <c r="QGR707" s="121"/>
      <c r="QGS707" s="121"/>
      <c r="QGT707" s="121"/>
      <c r="QGU707" s="121"/>
      <c r="QGV707" s="121"/>
      <c r="QGW707" s="121"/>
      <c r="QGX707" s="121"/>
      <c r="QGY707" s="121"/>
      <c r="QGZ707" s="121"/>
      <c r="QHA707" s="121"/>
      <c r="QHB707" s="121"/>
      <c r="QHC707" s="121"/>
      <c r="QHD707" s="121"/>
      <c r="QHE707" s="121"/>
      <c r="QHF707" s="121"/>
      <c r="QHG707" s="121"/>
      <c r="QHH707" s="121"/>
      <c r="QHI707" s="121"/>
      <c r="QHJ707" s="121"/>
      <c r="QHK707" s="121"/>
      <c r="QHL707" s="121"/>
      <c r="QHM707" s="121"/>
      <c r="QHN707" s="121"/>
      <c r="QHO707" s="121"/>
      <c r="QHP707" s="121"/>
      <c r="QHQ707" s="121"/>
      <c r="QHR707" s="121"/>
      <c r="QHS707" s="121"/>
      <c r="QHT707" s="121"/>
      <c r="QHU707" s="121"/>
      <c r="QHV707" s="121"/>
      <c r="QHW707" s="121"/>
      <c r="QHX707" s="121"/>
      <c r="QHY707" s="121"/>
      <c r="QHZ707" s="121"/>
      <c r="QIA707" s="121"/>
      <c r="QIB707" s="121"/>
      <c r="QIC707" s="121"/>
      <c r="QID707" s="121"/>
      <c r="QIE707" s="121"/>
      <c r="QIF707" s="121"/>
      <c r="QIG707" s="121"/>
      <c r="QIH707" s="121"/>
      <c r="QII707" s="121"/>
      <c r="QIJ707" s="121"/>
      <c r="QIK707" s="121"/>
      <c r="QIL707" s="121"/>
      <c r="QIM707" s="121"/>
      <c r="QIN707" s="121"/>
      <c r="QIO707" s="121"/>
      <c r="QIP707" s="121"/>
      <c r="QIQ707" s="121"/>
      <c r="QIR707" s="121"/>
      <c r="QIS707" s="121"/>
      <c r="QIT707" s="121"/>
      <c r="QIU707" s="121"/>
      <c r="QIV707" s="121"/>
      <c r="QIW707" s="121"/>
      <c r="QIX707" s="121"/>
      <c r="QIY707" s="121"/>
      <c r="QIZ707" s="121"/>
      <c r="QJA707" s="121"/>
      <c r="QJB707" s="121"/>
      <c r="QJC707" s="121"/>
      <c r="QJD707" s="121"/>
      <c r="QJE707" s="121"/>
      <c r="QJF707" s="121"/>
      <c r="QJG707" s="121"/>
      <c r="QJH707" s="121"/>
      <c r="QJI707" s="121"/>
      <c r="QJJ707" s="121"/>
      <c r="QJK707" s="121"/>
      <c r="QJL707" s="121"/>
      <c r="QJM707" s="121"/>
      <c r="QJN707" s="121"/>
      <c r="QJO707" s="121"/>
      <c r="QJP707" s="121"/>
      <c r="QJQ707" s="121"/>
      <c r="QJR707" s="121"/>
      <c r="QJS707" s="121"/>
      <c r="QJT707" s="121"/>
      <c r="QJU707" s="121"/>
      <c r="QJV707" s="121"/>
      <c r="QJW707" s="121"/>
      <c r="QJX707" s="121"/>
      <c r="QJY707" s="121"/>
      <c r="QJZ707" s="121"/>
      <c r="QKA707" s="121"/>
      <c r="QKB707" s="121"/>
      <c r="QKC707" s="121"/>
      <c r="QKD707" s="121"/>
      <c r="QKE707" s="121"/>
      <c r="QKF707" s="121"/>
      <c r="QKG707" s="121"/>
      <c r="QKH707" s="121"/>
      <c r="QKI707" s="121"/>
      <c r="QKJ707" s="121"/>
      <c r="QKK707" s="121"/>
      <c r="QKL707" s="121"/>
      <c r="QKM707" s="121"/>
      <c r="QKN707" s="121"/>
      <c r="QKO707" s="121"/>
      <c r="QKP707" s="121"/>
      <c r="QKQ707" s="121"/>
      <c r="QKR707" s="121"/>
      <c r="QKS707" s="121"/>
      <c r="QKT707" s="121"/>
      <c r="QKU707" s="121"/>
      <c r="QKV707" s="121"/>
      <c r="QKW707" s="121"/>
      <c r="QKX707" s="121"/>
      <c r="QKY707" s="121"/>
      <c r="QKZ707" s="121"/>
      <c r="QLA707" s="121"/>
      <c r="QLB707" s="121"/>
      <c r="QLC707" s="121"/>
      <c r="QLD707" s="121"/>
      <c r="QLE707" s="121"/>
      <c r="QLF707" s="121"/>
      <c r="QLG707" s="121"/>
      <c r="QLH707" s="121"/>
      <c r="QLI707" s="121"/>
      <c r="QLJ707" s="121"/>
      <c r="QLK707" s="121"/>
      <c r="QLL707" s="121"/>
      <c r="QLM707" s="121"/>
      <c r="QLN707" s="121"/>
      <c r="QLO707" s="121"/>
      <c r="QLP707" s="121"/>
      <c r="QLQ707" s="121"/>
      <c r="QLR707" s="121"/>
      <c r="QLS707" s="121"/>
      <c r="QLT707" s="121"/>
      <c r="QLU707" s="121"/>
      <c r="QLV707" s="121"/>
      <c r="QLW707" s="121"/>
      <c r="QLX707" s="121"/>
      <c r="QLY707" s="121"/>
      <c r="QLZ707" s="121"/>
      <c r="QMA707" s="121"/>
      <c r="QMB707" s="121"/>
      <c r="QMC707" s="121"/>
      <c r="QMD707" s="121"/>
      <c r="QME707" s="121"/>
      <c r="QMF707" s="121"/>
      <c r="QMG707" s="121"/>
      <c r="QMH707" s="121"/>
      <c r="QMI707" s="121"/>
      <c r="QMJ707" s="121"/>
      <c r="QMK707" s="121"/>
      <c r="QML707" s="121"/>
      <c r="QMM707" s="121"/>
      <c r="QMN707" s="121"/>
      <c r="QMO707" s="121"/>
      <c r="QMP707" s="121"/>
      <c r="QMQ707" s="121"/>
      <c r="QMR707" s="121"/>
      <c r="QMS707" s="121"/>
      <c r="QMT707" s="121"/>
      <c r="QMU707" s="121"/>
      <c r="QMV707" s="121"/>
      <c r="QMW707" s="121"/>
      <c r="QMX707" s="121"/>
      <c r="QMY707" s="121"/>
      <c r="QMZ707" s="121"/>
      <c r="QNA707" s="121"/>
      <c r="QNB707" s="121"/>
      <c r="QNC707" s="121"/>
      <c r="QND707" s="121"/>
      <c r="QNE707" s="121"/>
      <c r="QNF707" s="121"/>
      <c r="QNG707" s="121"/>
      <c r="QNH707" s="121"/>
      <c r="QNI707" s="121"/>
      <c r="QNJ707" s="121"/>
      <c r="QNK707" s="121"/>
      <c r="QNL707" s="121"/>
      <c r="QNM707" s="121"/>
      <c r="QNN707" s="121"/>
      <c r="QNO707" s="121"/>
      <c r="QNP707" s="121"/>
      <c r="QNQ707" s="121"/>
      <c r="QNR707" s="121"/>
      <c r="QNS707" s="121"/>
      <c r="QNT707" s="121"/>
      <c r="QNU707" s="121"/>
      <c r="QNV707" s="121"/>
      <c r="QNW707" s="121"/>
      <c r="QNX707" s="121"/>
      <c r="QNY707" s="121"/>
      <c r="QNZ707" s="121"/>
      <c r="QOA707" s="121"/>
      <c r="QOB707" s="121"/>
      <c r="QOC707" s="121"/>
      <c r="QOD707" s="121"/>
      <c r="QOE707" s="121"/>
      <c r="QOF707" s="121"/>
      <c r="QOG707" s="121"/>
      <c r="QOH707" s="121"/>
      <c r="QOI707" s="121"/>
      <c r="QOJ707" s="121"/>
      <c r="QOK707" s="121"/>
      <c r="QOL707" s="121"/>
      <c r="QOM707" s="121"/>
      <c r="QON707" s="121"/>
      <c r="QOO707" s="121"/>
      <c r="QOP707" s="121"/>
      <c r="QOQ707" s="121"/>
      <c r="QOR707" s="121"/>
      <c r="QOS707" s="121"/>
      <c r="QOT707" s="121"/>
      <c r="QOU707" s="121"/>
      <c r="QOV707" s="121"/>
      <c r="QOW707" s="121"/>
      <c r="QOX707" s="121"/>
      <c r="QOY707" s="121"/>
      <c r="QOZ707" s="121"/>
      <c r="QPA707" s="121"/>
      <c r="QPB707" s="121"/>
      <c r="QPC707" s="121"/>
      <c r="QPD707" s="121"/>
      <c r="QPE707" s="121"/>
      <c r="QPF707" s="121"/>
      <c r="QPG707" s="121"/>
      <c r="QPH707" s="121"/>
      <c r="QPI707" s="121"/>
      <c r="QPJ707" s="121"/>
      <c r="QPK707" s="121"/>
      <c r="QPL707" s="121"/>
      <c r="QPM707" s="121"/>
      <c r="QPN707" s="121"/>
      <c r="QPO707" s="121"/>
      <c r="QPP707" s="121"/>
      <c r="QPQ707" s="121"/>
      <c r="QPR707" s="121"/>
      <c r="QPS707" s="121"/>
      <c r="QPT707" s="121"/>
      <c r="QPU707" s="121"/>
      <c r="QPV707" s="121"/>
      <c r="QPW707" s="121"/>
      <c r="QPX707" s="121"/>
      <c r="QPY707" s="121"/>
      <c r="QPZ707" s="121"/>
      <c r="QQA707" s="121"/>
      <c r="QQB707" s="121"/>
      <c r="QQC707" s="121"/>
      <c r="QQD707" s="121"/>
      <c r="QQE707" s="121"/>
      <c r="QQF707" s="121"/>
      <c r="QQG707" s="121"/>
      <c r="QQH707" s="121"/>
      <c r="QQI707" s="121"/>
      <c r="QQJ707" s="121"/>
      <c r="QQK707" s="121"/>
      <c r="QQL707" s="121"/>
      <c r="QQM707" s="121"/>
      <c r="QQN707" s="121"/>
      <c r="QQO707" s="121"/>
      <c r="QQP707" s="121"/>
      <c r="QQQ707" s="121"/>
      <c r="QQR707" s="121"/>
      <c r="QQS707" s="121"/>
      <c r="QQT707" s="121"/>
      <c r="QQU707" s="121"/>
      <c r="QQV707" s="121"/>
      <c r="QQW707" s="121"/>
      <c r="QQX707" s="121"/>
      <c r="QQY707" s="121"/>
      <c r="QQZ707" s="121"/>
      <c r="QRA707" s="121"/>
      <c r="QRB707" s="121"/>
      <c r="QRC707" s="121"/>
      <c r="QRD707" s="121"/>
      <c r="QRE707" s="121"/>
      <c r="QRF707" s="121"/>
      <c r="QRG707" s="121"/>
      <c r="QRH707" s="121"/>
      <c r="QRI707" s="121"/>
      <c r="QRJ707" s="121"/>
      <c r="QRK707" s="121"/>
      <c r="QRL707" s="121"/>
      <c r="QRM707" s="121"/>
      <c r="QRN707" s="121"/>
      <c r="QRO707" s="121"/>
      <c r="QRP707" s="121"/>
      <c r="QRQ707" s="121"/>
      <c r="QRR707" s="121"/>
      <c r="QRS707" s="121"/>
      <c r="QRT707" s="121"/>
      <c r="QRU707" s="121"/>
      <c r="QRV707" s="121"/>
      <c r="QRW707" s="121"/>
      <c r="QRX707" s="121"/>
      <c r="QRY707" s="121"/>
      <c r="QRZ707" s="121"/>
      <c r="QSA707" s="121"/>
      <c r="QSB707" s="121"/>
      <c r="QSC707" s="121"/>
      <c r="QSD707" s="121"/>
      <c r="QSE707" s="121"/>
      <c r="QSF707" s="121"/>
      <c r="QSG707" s="121"/>
      <c r="QSH707" s="121"/>
      <c r="QSI707" s="121"/>
      <c r="QSJ707" s="121"/>
      <c r="QSK707" s="121"/>
      <c r="QSL707" s="121"/>
      <c r="QSM707" s="121"/>
      <c r="QSN707" s="121"/>
      <c r="QSO707" s="121"/>
      <c r="QSP707" s="121"/>
      <c r="QSQ707" s="121"/>
      <c r="QSR707" s="121"/>
      <c r="QSS707" s="121"/>
      <c r="QST707" s="121"/>
      <c r="QSU707" s="121"/>
      <c r="QSV707" s="121"/>
      <c r="QSW707" s="121"/>
      <c r="QSX707" s="121"/>
      <c r="QSY707" s="121"/>
      <c r="QSZ707" s="121"/>
      <c r="QTA707" s="121"/>
      <c r="QTB707" s="121"/>
      <c r="QTC707" s="121"/>
      <c r="QTD707" s="121"/>
      <c r="QTE707" s="121"/>
      <c r="QTF707" s="121"/>
      <c r="QTG707" s="121"/>
      <c r="QTH707" s="121"/>
      <c r="QTI707" s="121"/>
      <c r="QTJ707" s="121"/>
      <c r="QTK707" s="121"/>
      <c r="QTL707" s="121"/>
      <c r="QTM707" s="121"/>
      <c r="QTN707" s="121"/>
      <c r="QTO707" s="121"/>
      <c r="QTP707" s="121"/>
      <c r="QTQ707" s="121"/>
      <c r="QTR707" s="121"/>
      <c r="QTS707" s="121"/>
      <c r="QTT707" s="121"/>
      <c r="QTU707" s="121"/>
      <c r="QTV707" s="121"/>
      <c r="QTW707" s="121"/>
      <c r="QTX707" s="121"/>
      <c r="QTY707" s="121"/>
      <c r="QTZ707" s="121"/>
      <c r="QUA707" s="121"/>
      <c r="QUB707" s="121"/>
      <c r="QUC707" s="121"/>
      <c r="QUD707" s="121"/>
      <c r="QUE707" s="121"/>
      <c r="QUF707" s="121"/>
      <c r="QUG707" s="121"/>
      <c r="QUH707" s="121"/>
      <c r="QUI707" s="121"/>
      <c r="QUJ707" s="121"/>
      <c r="QUK707" s="121"/>
      <c r="QUL707" s="121"/>
      <c r="QUM707" s="121"/>
      <c r="QUN707" s="121"/>
      <c r="QUO707" s="121"/>
      <c r="QUP707" s="121"/>
      <c r="QUQ707" s="121"/>
      <c r="QUR707" s="121"/>
      <c r="QUS707" s="121"/>
      <c r="QUT707" s="121"/>
      <c r="QUU707" s="121"/>
      <c r="QUV707" s="121"/>
      <c r="QUW707" s="121"/>
      <c r="QUX707" s="121"/>
      <c r="QUY707" s="121"/>
      <c r="QUZ707" s="121"/>
      <c r="QVA707" s="121"/>
      <c r="QVB707" s="121"/>
      <c r="QVC707" s="121"/>
      <c r="QVD707" s="121"/>
      <c r="QVE707" s="121"/>
      <c r="QVF707" s="121"/>
      <c r="QVG707" s="121"/>
      <c r="QVH707" s="121"/>
      <c r="QVI707" s="121"/>
      <c r="QVJ707" s="121"/>
      <c r="QVK707" s="121"/>
      <c r="QVL707" s="121"/>
      <c r="QVM707" s="121"/>
      <c r="QVN707" s="121"/>
      <c r="QVO707" s="121"/>
      <c r="QVP707" s="121"/>
      <c r="QVQ707" s="121"/>
      <c r="QVR707" s="121"/>
      <c r="QVS707" s="121"/>
      <c r="QVT707" s="121"/>
      <c r="QVU707" s="121"/>
      <c r="QVV707" s="121"/>
      <c r="QVW707" s="121"/>
      <c r="QVX707" s="121"/>
      <c r="QVY707" s="121"/>
      <c r="QVZ707" s="121"/>
      <c r="QWA707" s="121"/>
      <c r="QWB707" s="121"/>
      <c r="QWC707" s="121"/>
      <c r="QWD707" s="121"/>
      <c r="QWE707" s="121"/>
      <c r="QWF707" s="121"/>
      <c r="QWG707" s="121"/>
      <c r="QWH707" s="121"/>
      <c r="QWI707" s="121"/>
      <c r="QWJ707" s="121"/>
      <c r="QWK707" s="121"/>
      <c r="QWL707" s="121"/>
      <c r="QWM707" s="121"/>
      <c r="QWN707" s="121"/>
      <c r="QWO707" s="121"/>
      <c r="QWP707" s="121"/>
      <c r="QWQ707" s="121"/>
      <c r="QWR707" s="121"/>
      <c r="QWS707" s="121"/>
      <c r="QWT707" s="121"/>
      <c r="QWU707" s="121"/>
      <c r="QWV707" s="121"/>
      <c r="QWW707" s="121"/>
      <c r="QWX707" s="121"/>
      <c r="QWY707" s="121"/>
      <c r="QWZ707" s="121"/>
      <c r="QXA707" s="121"/>
      <c r="QXB707" s="121"/>
      <c r="QXC707" s="121"/>
      <c r="QXD707" s="121"/>
      <c r="QXE707" s="121"/>
      <c r="QXF707" s="121"/>
      <c r="QXG707" s="121"/>
      <c r="QXH707" s="121"/>
      <c r="QXI707" s="121"/>
      <c r="QXJ707" s="121"/>
      <c r="QXK707" s="121"/>
      <c r="QXL707" s="121"/>
      <c r="QXM707" s="121"/>
      <c r="QXN707" s="121"/>
      <c r="QXO707" s="121"/>
      <c r="QXP707" s="121"/>
      <c r="QXQ707" s="121"/>
      <c r="QXR707" s="121"/>
      <c r="QXS707" s="121"/>
      <c r="QXT707" s="121"/>
      <c r="QXU707" s="121"/>
      <c r="QXV707" s="121"/>
      <c r="QXW707" s="121"/>
      <c r="QXX707" s="121"/>
      <c r="QXY707" s="121"/>
      <c r="QXZ707" s="121"/>
      <c r="QYA707" s="121"/>
      <c r="QYB707" s="121"/>
      <c r="QYC707" s="121"/>
      <c r="QYD707" s="121"/>
      <c r="QYE707" s="121"/>
      <c r="QYF707" s="121"/>
      <c r="QYG707" s="121"/>
      <c r="QYH707" s="121"/>
      <c r="QYI707" s="121"/>
      <c r="QYJ707" s="121"/>
      <c r="QYK707" s="121"/>
      <c r="QYL707" s="121"/>
      <c r="QYM707" s="121"/>
      <c r="QYN707" s="121"/>
      <c r="QYO707" s="121"/>
      <c r="QYP707" s="121"/>
      <c r="QYQ707" s="121"/>
      <c r="QYR707" s="121"/>
      <c r="QYS707" s="121"/>
      <c r="QYT707" s="121"/>
      <c r="QYU707" s="121"/>
      <c r="QYV707" s="121"/>
      <c r="QYW707" s="121"/>
      <c r="QYX707" s="121"/>
      <c r="QYY707" s="121"/>
      <c r="QYZ707" s="121"/>
      <c r="QZA707" s="121"/>
      <c r="QZB707" s="121"/>
      <c r="QZC707" s="121"/>
      <c r="QZD707" s="121"/>
      <c r="QZE707" s="121"/>
      <c r="QZF707" s="121"/>
      <c r="QZG707" s="121"/>
      <c r="QZH707" s="121"/>
      <c r="QZI707" s="121"/>
      <c r="QZJ707" s="121"/>
      <c r="QZK707" s="121"/>
      <c r="QZL707" s="121"/>
      <c r="QZM707" s="121"/>
      <c r="QZN707" s="121"/>
      <c r="QZO707" s="121"/>
      <c r="QZP707" s="121"/>
      <c r="QZQ707" s="121"/>
      <c r="QZR707" s="121"/>
      <c r="QZS707" s="121"/>
      <c r="QZT707" s="121"/>
      <c r="QZU707" s="121"/>
      <c r="QZV707" s="121"/>
      <c r="QZW707" s="121"/>
      <c r="QZX707" s="121"/>
      <c r="QZY707" s="121"/>
      <c r="QZZ707" s="121"/>
      <c r="RAA707" s="121"/>
      <c r="RAB707" s="121"/>
      <c r="RAC707" s="121"/>
      <c r="RAD707" s="121"/>
      <c r="RAE707" s="121"/>
      <c r="RAF707" s="121"/>
      <c r="RAG707" s="121"/>
      <c r="RAH707" s="121"/>
      <c r="RAI707" s="121"/>
      <c r="RAJ707" s="121"/>
      <c r="RAK707" s="121"/>
      <c r="RAL707" s="121"/>
      <c r="RAM707" s="121"/>
      <c r="RAN707" s="121"/>
      <c r="RAO707" s="121"/>
      <c r="RAP707" s="121"/>
      <c r="RAQ707" s="121"/>
      <c r="RAR707" s="121"/>
      <c r="RAS707" s="121"/>
      <c r="RAT707" s="121"/>
      <c r="RAU707" s="121"/>
      <c r="RAV707" s="121"/>
      <c r="RAW707" s="121"/>
      <c r="RAX707" s="121"/>
      <c r="RAY707" s="121"/>
      <c r="RAZ707" s="121"/>
      <c r="RBA707" s="121"/>
      <c r="RBB707" s="121"/>
      <c r="RBC707" s="121"/>
      <c r="RBD707" s="121"/>
      <c r="RBE707" s="121"/>
      <c r="RBF707" s="121"/>
      <c r="RBG707" s="121"/>
      <c r="RBH707" s="121"/>
      <c r="RBI707" s="121"/>
      <c r="RBJ707" s="121"/>
      <c r="RBK707" s="121"/>
      <c r="RBL707" s="121"/>
      <c r="RBM707" s="121"/>
      <c r="RBN707" s="121"/>
      <c r="RBO707" s="121"/>
      <c r="RBP707" s="121"/>
      <c r="RBQ707" s="121"/>
      <c r="RBR707" s="121"/>
      <c r="RBS707" s="121"/>
      <c r="RBT707" s="121"/>
      <c r="RBU707" s="121"/>
      <c r="RBV707" s="121"/>
      <c r="RBW707" s="121"/>
      <c r="RBX707" s="121"/>
      <c r="RBY707" s="121"/>
      <c r="RBZ707" s="121"/>
      <c r="RCA707" s="121"/>
      <c r="RCB707" s="121"/>
      <c r="RCC707" s="121"/>
      <c r="RCD707" s="121"/>
      <c r="RCE707" s="121"/>
      <c r="RCF707" s="121"/>
      <c r="RCG707" s="121"/>
      <c r="RCH707" s="121"/>
      <c r="RCI707" s="121"/>
      <c r="RCJ707" s="121"/>
      <c r="RCK707" s="121"/>
      <c r="RCL707" s="121"/>
      <c r="RCM707" s="121"/>
      <c r="RCN707" s="121"/>
      <c r="RCO707" s="121"/>
      <c r="RCP707" s="121"/>
      <c r="RCQ707" s="121"/>
      <c r="RCR707" s="121"/>
      <c r="RCS707" s="121"/>
      <c r="RCT707" s="121"/>
      <c r="RCU707" s="121"/>
      <c r="RCV707" s="121"/>
      <c r="RCW707" s="121"/>
      <c r="RCX707" s="121"/>
      <c r="RCY707" s="121"/>
      <c r="RCZ707" s="121"/>
      <c r="RDA707" s="121"/>
      <c r="RDB707" s="121"/>
      <c r="RDC707" s="121"/>
      <c r="RDD707" s="121"/>
      <c r="RDE707" s="121"/>
      <c r="RDF707" s="121"/>
      <c r="RDG707" s="121"/>
      <c r="RDH707" s="121"/>
      <c r="RDI707" s="121"/>
      <c r="RDJ707" s="121"/>
      <c r="RDK707" s="121"/>
      <c r="RDL707" s="121"/>
      <c r="RDM707" s="121"/>
      <c r="RDN707" s="121"/>
      <c r="RDO707" s="121"/>
      <c r="RDP707" s="121"/>
      <c r="RDQ707" s="121"/>
      <c r="RDR707" s="121"/>
      <c r="RDS707" s="121"/>
      <c r="RDT707" s="121"/>
      <c r="RDU707" s="121"/>
      <c r="RDV707" s="121"/>
      <c r="RDW707" s="121"/>
      <c r="RDX707" s="121"/>
      <c r="RDY707" s="121"/>
      <c r="RDZ707" s="121"/>
      <c r="REA707" s="121"/>
      <c r="REB707" s="121"/>
      <c r="REC707" s="121"/>
      <c r="RED707" s="121"/>
      <c r="REE707" s="121"/>
      <c r="REF707" s="121"/>
      <c r="REG707" s="121"/>
      <c r="REH707" s="121"/>
      <c r="REI707" s="121"/>
      <c r="REJ707" s="121"/>
      <c r="REK707" s="121"/>
      <c r="REL707" s="121"/>
      <c r="REM707" s="121"/>
      <c r="REN707" s="121"/>
      <c r="REO707" s="121"/>
      <c r="REP707" s="121"/>
      <c r="REQ707" s="121"/>
      <c r="RER707" s="121"/>
      <c r="RES707" s="121"/>
      <c r="RET707" s="121"/>
      <c r="REU707" s="121"/>
      <c r="REV707" s="121"/>
      <c r="REW707" s="121"/>
      <c r="REX707" s="121"/>
      <c r="REY707" s="121"/>
      <c r="REZ707" s="121"/>
      <c r="RFA707" s="121"/>
      <c r="RFB707" s="121"/>
      <c r="RFC707" s="121"/>
      <c r="RFD707" s="121"/>
      <c r="RFE707" s="121"/>
      <c r="RFF707" s="121"/>
      <c r="RFG707" s="121"/>
      <c r="RFH707" s="121"/>
      <c r="RFI707" s="121"/>
      <c r="RFJ707" s="121"/>
      <c r="RFK707" s="121"/>
      <c r="RFL707" s="121"/>
      <c r="RFM707" s="121"/>
      <c r="RFN707" s="121"/>
      <c r="RFO707" s="121"/>
      <c r="RFP707" s="121"/>
      <c r="RFQ707" s="121"/>
      <c r="RFR707" s="121"/>
      <c r="RFS707" s="121"/>
      <c r="RFT707" s="121"/>
      <c r="RFU707" s="121"/>
      <c r="RFV707" s="121"/>
      <c r="RFW707" s="121"/>
      <c r="RFX707" s="121"/>
      <c r="RFY707" s="121"/>
      <c r="RFZ707" s="121"/>
      <c r="RGA707" s="121"/>
      <c r="RGB707" s="121"/>
      <c r="RGC707" s="121"/>
      <c r="RGD707" s="121"/>
      <c r="RGE707" s="121"/>
      <c r="RGF707" s="121"/>
      <c r="RGG707" s="121"/>
      <c r="RGH707" s="121"/>
      <c r="RGI707" s="121"/>
      <c r="RGJ707" s="121"/>
      <c r="RGK707" s="121"/>
      <c r="RGL707" s="121"/>
      <c r="RGM707" s="121"/>
      <c r="RGN707" s="121"/>
      <c r="RGO707" s="121"/>
      <c r="RGP707" s="121"/>
      <c r="RGQ707" s="121"/>
      <c r="RGR707" s="121"/>
      <c r="RGS707" s="121"/>
      <c r="RGT707" s="121"/>
      <c r="RGU707" s="121"/>
      <c r="RGV707" s="121"/>
      <c r="RGW707" s="121"/>
      <c r="RGX707" s="121"/>
      <c r="RGY707" s="121"/>
      <c r="RGZ707" s="121"/>
      <c r="RHA707" s="121"/>
      <c r="RHB707" s="121"/>
      <c r="RHC707" s="121"/>
      <c r="RHD707" s="121"/>
      <c r="RHE707" s="121"/>
      <c r="RHF707" s="121"/>
      <c r="RHG707" s="121"/>
      <c r="RHH707" s="121"/>
      <c r="RHI707" s="121"/>
      <c r="RHJ707" s="121"/>
      <c r="RHK707" s="121"/>
      <c r="RHL707" s="121"/>
      <c r="RHM707" s="121"/>
      <c r="RHN707" s="121"/>
      <c r="RHO707" s="121"/>
      <c r="RHP707" s="121"/>
      <c r="RHQ707" s="121"/>
      <c r="RHR707" s="121"/>
      <c r="RHS707" s="121"/>
      <c r="RHT707" s="121"/>
      <c r="RHU707" s="121"/>
      <c r="RHV707" s="121"/>
      <c r="RHW707" s="121"/>
      <c r="RHX707" s="121"/>
      <c r="RHY707" s="121"/>
      <c r="RHZ707" s="121"/>
      <c r="RIA707" s="121"/>
      <c r="RIB707" s="121"/>
      <c r="RIC707" s="121"/>
      <c r="RID707" s="121"/>
      <c r="RIE707" s="121"/>
      <c r="RIF707" s="121"/>
      <c r="RIG707" s="121"/>
      <c r="RIH707" s="121"/>
      <c r="RII707" s="121"/>
      <c r="RIJ707" s="121"/>
      <c r="RIK707" s="121"/>
      <c r="RIL707" s="121"/>
      <c r="RIM707" s="121"/>
      <c r="RIN707" s="121"/>
      <c r="RIO707" s="121"/>
      <c r="RIP707" s="121"/>
      <c r="RIQ707" s="121"/>
      <c r="RIR707" s="121"/>
      <c r="RIS707" s="121"/>
      <c r="RIT707" s="121"/>
      <c r="RIU707" s="121"/>
      <c r="RIV707" s="121"/>
      <c r="RIW707" s="121"/>
      <c r="RIX707" s="121"/>
      <c r="RIY707" s="121"/>
      <c r="RIZ707" s="121"/>
      <c r="RJA707" s="121"/>
      <c r="RJB707" s="121"/>
      <c r="RJC707" s="121"/>
      <c r="RJD707" s="121"/>
      <c r="RJE707" s="121"/>
      <c r="RJF707" s="121"/>
      <c r="RJG707" s="121"/>
      <c r="RJH707" s="121"/>
      <c r="RJI707" s="121"/>
      <c r="RJJ707" s="121"/>
      <c r="RJK707" s="121"/>
      <c r="RJL707" s="121"/>
      <c r="RJM707" s="121"/>
      <c r="RJN707" s="121"/>
      <c r="RJO707" s="121"/>
      <c r="RJP707" s="121"/>
      <c r="RJQ707" s="121"/>
      <c r="RJR707" s="121"/>
      <c r="RJS707" s="121"/>
      <c r="RJT707" s="121"/>
      <c r="RJU707" s="121"/>
      <c r="RJV707" s="121"/>
      <c r="RJW707" s="121"/>
      <c r="RJX707" s="121"/>
      <c r="RJY707" s="121"/>
      <c r="RJZ707" s="121"/>
      <c r="RKA707" s="121"/>
      <c r="RKB707" s="121"/>
      <c r="RKC707" s="121"/>
      <c r="RKD707" s="121"/>
      <c r="RKE707" s="121"/>
      <c r="RKF707" s="121"/>
      <c r="RKG707" s="121"/>
      <c r="RKH707" s="121"/>
      <c r="RKI707" s="121"/>
      <c r="RKJ707" s="121"/>
      <c r="RKK707" s="121"/>
      <c r="RKL707" s="121"/>
      <c r="RKM707" s="121"/>
      <c r="RKN707" s="121"/>
      <c r="RKO707" s="121"/>
      <c r="RKP707" s="121"/>
      <c r="RKQ707" s="121"/>
      <c r="RKR707" s="121"/>
      <c r="RKS707" s="121"/>
      <c r="RKT707" s="121"/>
      <c r="RKU707" s="121"/>
      <c r="RKV707" s="121"/>
      <c r="RKW707" s="121"/>
      <c r="RKX707" s="121"/>
      <c r="RKY707" s="121"/>
      <c r="RKZ707" s="121"/>
      <c r="RLA707" s="121"/>
      <c r="RLB707" s="121"/>
      <c r="RLC707" s="121"/>
      <c r="RLD707" s="121"/>
      <c r="RLE707" s="121"/>
      <c r="RLF707" s="121"/>
      <c r="RLG707" s="121"/>
      <c r="RLH707" s="121"/>
      <c r="RLI707" s="121"/>
      <c r="RLJ707" s="121"/>
      <c r="RLK707" s="121"/>
      <c r="RLL707" s="121"/>
      <c r="RLM707" s="121"/>
      <c r="RLN707" s="121"/>
      <c r="RLO707" s="121"/>
      <c r="RLP707" s="121"/>
      <c r="RLQ707" s="121"/>
      <c r="RLR707" s="121"/>
      <c r="RLS707" s="121"/>
      <c r="RLT707" s="121"/>
      <c r="RLU707" s="121"/>
      <c r="RLV707" s="121"/>
      <c r="RLW707" s="121"/>
      <c r="RLX707" s="121"/>
      <c r="RLY707" s="121"/>
      <c r="RLZ707" s="121"/>
      <c r="RMA707" s="121"/>
      <c r="RMB707" s="121"/>
      <c r="RMC707" s="121"/>
      <c r="RMD707" s="121"/>
      <c r="RME707" s="121"/>
      <c r="RMF707" s="121"/>
      <c r="RMG707" s="121"/>
      <c r="RMH707" s="121"/>
      <c r="RMI707" s="121"/>
      <c r="RMJ707" s="121"/>
      <c r="RMK707" s="121"/>
      <c r="RML707" s="121"/>
      <c r="RMM707" s="121"/>
      <c r="RMN707" s="121"/>
      <c r="RMO707" s="121"/>
      <c r="RMP707" s="121"/>
      <c r="RMQ707" s="121"/>
      <c r="RMR707" s="121"/>
      <c r="RMS707" s="121"/>
      <c r="RMT707" s="121"/>
      <c r="RMU707" s="121"/>
      <c r="RMV707" s="121"/>
      <c r="RMW707" s="121"/>
      <c r="RMX707" s="121"/>
      <c r="RMY707" s="121"/>
      <c r="RMZ707" s="121"/>
      <c r="RNA707" s="121"/>
      <c r="RNB707" s="121"/>
      <c r="RNC707" s="121"/>
      <c r="RND707" s="121"/>
      <c r="RNE707" s="121"/>
      <c r="RNF707" s="121"/>
      <c r="RNG707" s="121"/>
      <c r="RNH707" s="121"/>
      <c r="RNI707" s="121"/>
      <c r="RNJ707" s="121"/>
      <c r="RNK707" s="121"/>
      <c r="RNL707" s="121"/>
      <c r="RNM707" s="121"/>
      <c r="RNN707" s="121"/>
      <c r="RNO707" s="121"/>
      <c r="RNP707" s="121"/>
      <c r="RNQ707" s="121"/>
      <c r="RNR707" s="121"/>
      <c r="RNS707" s="121"/>
      <c r="RNT707" s="121"/>
      <c r="RNU707" s="121"/>
      <c r="RNV707" s="121"/>
      <c r="RNW707" s="121"/>
      <c r="RNX707" s="121"/>
      <c r="RNY707" s="121"/>
      <c r="RNZ707" s="121"/>
      <c r="ROA707" s="121"/>
      <c r="ROB707" s="121"/>
      <c r="ROC707" s="121"/>
      <c r="ROD707" s="121"/>
      <c r="ROE707" s="121"/>
      <c r="ROF707" s="121"/>
      <c r="ROG707" s="121"/>
      <c r="ROH707" s="121"/>
      <c r="ROI707" s="121"/>
      <c r="ROJ707" s="121"/>
      <c r="ROK707" s="121"/>
      <c r="ROL707" s="121"/>
      <c r="ROM707" s="121"/>
      <c r="RON707" s="121"/>
      <c r="ROO707" s="121"/>
      <c r="ROP707" s="121"/>
      <c r="ROQ707" s="121"/>
      <c r="ROR707" s="121"/>
      <c r="ROS707" s="121"/>
      <c r="ROT707" s="121"/>
      <c r="ROU707" s="121"/>
      <c r="ROV707" s="121"/>
      <c r="ROW707" s="121"/>
      <c r="ROX707" s="121"/>
      <c r="ROY707" s="121"/>
      <c r="ROZ707" s="121"/>
      <c r="RPA707" s="121"/>
      <c r="RPB707" s="121"/>
      <c r="RPC707" s="121"/>
      <c r="RPD707" s="121"/>
      <c r="RPE707" s="121"/>
      <c r="RPF707" s="121"/>
      <c r="RPG707" s="121"/>
      <c r="RPH707" s="121"/>
      <c r="RPI707" s="121"/>
      <c r="RPJ707" s="121"/>
      <c r="RPK707" s="121"/>
      <c r="RPL707" s="121"/>
      <c r="RPM707" s="121"/>
      <c r="RPN707" s="121"/>
      <c r="RPO707" s="121"/>
      <c r="RPP707" s="121"/>
      <c r="RPQ707" s="121"/>
      <c r="RPR707" s="121"/>
      <c r="RPS707" s="121"/>
      <c r="RPT707" s="121"/>
      <c r="RPU707" s="121"/>
      <c r="RPV707" s="121"/>
      <c r="RPW707" s="121"/>
      <c r="RPX707" s="121"/>
      <c r="RPY707" s="121"/>
      <c r="RPZ707" s="121"/>
      <c r="RQA707" s="121"/>
      <c r="RQB707" s="121"/>
      <c r="RQC707" s="121"/>
      <c r="RQD707" s="121"/>
      <c r="RQE707" s="121"/>
      <c r="RQF707" s="121"/>
      <c r="RQG707" s="121"/>
      <c r="RQH707" s="121"/>
      <c r="RQI707" s="121"/>
      <c r="RQJ707" s="121"/>
      <c r="RQK707" s="121"/>
      <c r="RQL707" s="121"/>
      <c r="RQM707" s="121"/>
      <c r="RQN707" s="121"/>
      <c r="RQO707" s="121"/>
      <c r="RQP707" s="121"/>
      <c r="RQQ707" s="121"/>
      <c r="RQR707" s="121"/>
      <c r="RQS707" s="121"/>
      <c r="RQT707" s="121"/>
      <c r="RQU707" s="121"/>
      <c r="RQV707" s="121"/>
      <c r="RQW707" s="121"/>
      <c r="RQX707" s="121"/>
      <c r="RQY707" s="121"/>
      <c r="RQZ707" s="121"/>
      <c r="RRA707" s="121"/>
      <c r="RRB707" s="121"/>
      <c r="RRC707" s="121"/>
      <c r="RRD707" s="121"/>
      <c r="RRE707" s="121"/>
      <c r="RRF707" s="121"/>
      <c r="RRG707" s="121"/>
      <c r="RRH707" s="121"/>
      <c r="RRI707" s="121"/>
      <c r="RRJ707" s="121"/>
      <c r="RRK707" s="121"/>
      <c r="RRL707" s="121"/>
      <c r="RRM707" s="121"/>
      <c r="RRN707" s="121"/>
      <c r="RRO707" s="121"/>
      <c r="RRP707" s="121"/>
      <c r="RRQ707" s="121"/>
      <c r="RRR707" s="121"/>
      <c r="RRS707" s="121"/>
      <c r="RRT707" s="121"/>
      <c r="RRU707" s="121"/>
      <c r="RRV707" s="121"/>
      <c r="RRW707" s="121"/>
      <c r="RRX707" s="121"/>
      <c r="RRY707" s="121"/>
      <c r="RRZ707" s="121"/>
      <c r="RSA707" s="121"/>
      <c r="RSB707" s="121"/>
      <c r="RSC707" s="121"/>
      <c r="RSD707" s="121"/>
      <c r="RSE707" s="121"/>
      <c r="RSF707" s="121"/>
      <c r="RSG707" s="121"/>
      <c r="RSH707" s="121"/>
      <c r="RSI707" s="121"/>
      <c r="RSJ707" s="121"/>
      <c r="RSK707" s="121"/>
      <c r="RSL707" s="121"/>
      <c r="RSM707" s="121"/>
      <c r="RSN707" s="121"/>
      <c r="RSO707" s="121"/>
      <c r="RSP707" s="121"/>
      <c r="RSQ707" s="121"/>
      <c r="RSR707" s="121"/>
      <c r="RSS707" s="121"/>
      <c r="RST707" s="121"/>
      <c r="RSU707" s="121"/>
      <c r="RSV707" s="121"/>
      <c r="RSW707" s="121"/>
      <c r="RSX707" s="121"/>
      <c r="RSY707" s="121"/>
      <c r="RSZ707" s="121"/>
      <c r="RTA707" s="121"/>
      <c r="RTB707" s="121"/>
      <c r="RTC707" s="121"/>
      <c r="RTD707" s="121"/>
      <c r="RTE707" s="121"/>
      <c r="RTF707" s="121"/>
      <c r="RTG707" s="121"/>
      <c r="RTH707" s="121"/>
      <c r="RTI707" s="121"/>
      <c r="RTJ707" s="121"/>
      <c r="RTK707" s="121"/>
      <c r="RTL707" s="121"/>
      <c r="RTM707" s="121"/>
      <c r="RTN707" s="121"/>
      <c r="RTO707" s="121"/>
      <c r="RTP707" s="121"/>
      <c r="RTQ707" s="121"/>
      <c r="RTR707" s="121"/>
      <c r="RTS707" s="121"/>
      <c r="RTT707" s="121"/>
      <c r="RTU707" s="121"/>
      <c r="RTV707" s="121"/>
      <c r="RTW707" s="121"/>
      <c r="RTX707" s="121"/>
      <c r="RTY707" s="121"/>
      <c r="RTZ707" s="121"/>
      <c r="RUA707" s="121"/>
      <c r="RUB707" s="121"/>
      <c r="RUC707" s="121"/>
      <c r="RUD707" s="121"/>
      <c r="RUE707" s="121"/>
      <c r="RUF707" s="121"/>
      <c r="RUG707" s="121"/>
      <c r="RUH707" s="121"/>
      <c r="RUI707" s="121"/>
      <c r="RUJ707" s="121"/>
      <c r="RUK707" s="121"/>
      <c r="RUL707" s="121"/>
      <c r="RUM707" s="121"/>
      <c r="RUN707" s="121"/>
      <c r="RUO707" s="121"/>
      <c r="RUP707" s="121"/>
      <c r="RUQ707" s="121"/>
      <c r="RUR707" s="121"/>
      <c r="RUS707" s="121"/>
      <c r="RUT707" s="121"/>
      <c r="RUU707" s="121"/>
      <c r="RUV707" s="121"/>
      <c r="RUW707" s="121"/>
      <c r="RUX707" s="121"/>
      <c r="RUY707" s="121"/>
      <c r="RUZ707" s="121"/>
      <c r="RVA707" s="121"/>
      <c r="RVB707" s="121"/>
      <c r="RVC707" s="121"/>
      <c r="RVD707" s="121"/>
      <c r="RVE707" s="121"/>
      <c r="RVF707" s="121"/>
      <c r="RVG707" s="121"/>
      <c r="RVH707" s="121"/>
      <c r="RVI707" s="121"/>
      <c r="RVJ707" s="121"/>
      <c r="RVK707" s="121"/>
      <c r="RVL707" s="121"/>
      <c r="RVM707" s="121"/>
      <c r="RVN707" s="121"/>
      <c r="RVO707" s="121"/>
      <c r="RVP707" s="121"/>
      <c r="RVQ707" s="121"/>
      <c r="RVR707" s="121"/>
      <c r="RVS707" s="121"/>
      <c r="RVT707" s="121"/>
      <c r="RVU707" s="121"/>
      <c r="RVV707" s="121"/>
      <c r="RVW707" s="121"/>
      <c r="RVX707" s="121"/>
      <c r="RVY707" s="121"/>
      <c r="RVZ707" s="121"/>
      <c r="RWA707" s="121"/>
      <c r="RWB707" s="121"/>
      <c r="RWC707" s="121"/>
      <c r="RWD707" s="121"/>
      <c r="RWE707" s="121"/>
      <c r="RWF707" s="121"/>
      <c r="RWG707" s="121"/>
      <c r="RWH707" s="121"/>
      <c r="RWI707" s="121"/>
      <c r="RWJ707" s="121"/>
      <c r="RWK707" s="121"/>
      <c r="RWL707" s="121"/>
      <c r="RWM707" s="121"/>
      <c r="RWN707" s="121"/>
      <c r="RWO707" s="121"/>
      <c r="RWP707" s="121"/>
      <c r="RWQ707" s="121"/>
      <c r="RWR707" s="121"/>
      <c r="RWS707" s="121"/>
      <c r="RWT707" s="121"/>
      <c r="RWU707" s="121"/>
      <c r="RWV707" s="121"/>
      <c r="RWW707" s="121"/>
      <c r="RWX707" s="121"/>
      <c r="RWY707" s="121"/>
      <c r="RWZ707" s="121"/>
      <c r="RXA707" s="121"/>
      <c r="RXB707" s="121"/>
      <c r="RXC707" s="121"/>
      <c r="RXD707" s="121"/>
      <c r="RXE707" s="121"/>
      <c r="RXF707" s="121"/>
      <c r="RXG707" s="121"/>
      <c r="RXH707" s="121"/>
      <c r="RXI707" s="121"/>
      <c r="RXJ707" s="121"/>
      <c r="RXK707" s="121"/>
      <c r="RXL707" s="121"/>
      <c r="RXM707" s="121"/>
      <c r="RXN707" s="121"/>
      <c r="RXO707" s="121"/>
      <c r="RXP707" s="121"/>
      <c r="RXQ707" s="121"/>
      <c r="RXR707" s="121"/>
      <c r="RXS707" s="121"/>
      <c r="RXT707" s="121"/>
      <c r="RXU707" s="121"/>
      <c r="RXV707" s="121"/>
      <c r="RXW707" s="121"/>
      <c r="RXX707" s="121"/>
      <c r="RXY707" s="121"/>
      <c r="RXZ707" s="121"/>
      <c r="RYA707" s="121"/>
      <c r="RYB707" s="121"/>
      <c r="RYC707" s="121"/>
      <c r="RYD707" s="121"/>
      <c r="RYE707" s="121"/>
      <c r="RYF707" s="121"/>
      <c r="RYG707" s="121"/>
      <c r="RYH707" s="121"/>
      <c r="RYI707" s="121"/>
      <c r="RYJ707" s="121"/>
      <c r="RYK707" s="121"/>
      <c r="RYL707" s="121"/>
      <c r="RYM707" s="121"/>
      <c r="RYN707" s="121"/>
      <c r="RYO707" s="121"/>
      <c r="RYP707" s="121"/>
      <c r="RYQ707" s="121"/>
      <c r="RYR707" s="121"/>
      <c r="RYS707" s="121"/>
      <c r="RYT707" s="121"/>
      <c r="RYU707" s="121"/>
      <c r="RYV707" s="121"/>
      <c r="RYW707" s="121"/>
      <c r="RYX707" s="121"/>
      <c r="RYY707" s="121"/>
      <c r="RYZ707" s="121"/>
      <c r="RZA707" s="121"/>
      <c r="RZB707" s="121"/>
      <c r="RZC707" s="121"/>
      <c r="RZD707" s="121"/>
      <c r="RZE707" s="121"/>
      <c r="RZF707" s="121"/>
      <c r="RZG707" s="121"/>
      <c r="RZH707" s="121"/>
      <c r="RZI707" s="121"/>
      <c r="RZJ707" s="121"/>
      <c r="RZK707" s="121"/>
      <c r="RZL707" s="121"/>
      <c r="RZM707" s="121"/>
      <c r="RZN707" s="121"/>
      <c r="RZO707" s="121"/>
      <c r="RZP707" s="121"/>
      <c r="RZQ707" s="121"/>
      <c r="RZR707" s="121"/>
      <c r="RZS707" s="121"/>
      <c r="RZT707" s="121"/>
      <c r="RZU707" s="121"/>
      <c r="RZV707" s="121"/>
      <c r="RZW707" s="121"/>
      <c r="RZX707" s="121"/>
      <c r="RZY707" s="121"/>
      <c r="RZZ707" s="121"/>
      <c r="SAA707" s="121"/>
      <c r="SAB707" s="121"/>
      <c r="SAC707" s="121"/>
      <c r="SAD707" s="121"/>
      <c r="SAE707" s="121"/>
      <c r="SAF707" s="121"/>
      <c r="SAG707" s="121"/>
      <c r="SAH707" s="121"/>
      <c r="SAI707" s="121"/>
      <c r="SAJ707" s="121"/>
      <c r="SAK707" s="121"/>
      <c r="SAL707" s="121"/>
      <c r="SAM707" s="121"/>
      <c r="SAN707" s="121"/>
      <c r="SAO707" s="121"/>
      <c r="SAP707" s="121"/>
      <c r="SAQ707" s="121"/>
      <c r="SAR707" s="121"/>
      <c r="SAS707" s="121"/>
      <c r="SAT707" s="121"/>
      <c r="SAU707" s="121"/>
      <c r="SAV707" s="121"/>
      <c r="SAW707" s="121"/>
      <c r="SAX707" s="121"/>
      <c r="SAY707" s="121"/>
      <c r="SAZ707" s="121"/>
      <c r="SBA707" s="121"/>
      <c r="SBB707" s="121"/>
      <c r="SBC707" s="121"/>
      <c r="SBD707" s="121"/>
      <c r="SBE707" s="121"/>
      <c r="SBF707" s="121"/>
      <c r="SBG707" s="121"/>
      <c r="SBH707" s="121"/>
      <c r="SBI707" s="121"/>
      <c r="SBJ707" s="121"/>
      <c r="SBK707" s="121"/>
      <c r="SBL707" s="121"/>
      <c r="SBM707" s="121"/>
      <c r="SBN707" s="121"/>
      <c r="SBO707" s="121"/>
      <c r="SBP707" s="121"/>
      <c r="SBQ707" s="121"/>
      <c r="SBR707" s="121"/>
      <c r="SBS707" s="121"/>
      <c r="SBT707" s="121"/>
      <c r="SBU707" s="121"/>
      <c r="SBV707" s="121"/>
      <c r="SBW707" s="121"/>
      <c r="SBX707" s="121"/>
      <c r="SBY707" s="121"/>
      <c r="SBZ707" s="121"/>
      <c r="SCA707" s="121"/>
      <c r="SCB707" s="121"/>
      <c r="SCC707" s="121"/>
      <c r="SCD707" s="121"/>
      <c r="SCE707" s="121"/>
      <c r="SCF707" s="121"/>
      <c r="SCG707" s="121"/>
      <c r="SCH707" s="121"/>
      <c r="SCI707" s="121"/>
      <c r="SCJ707" s="121"/>
      <c r="SCK707" s="121"/>
      <c r="SCL707" s="121"/>
      <c r="SCM707" s="121"/>
      <c r="SCN707" s="121"/>
      <c r="SCO707" s="121"/>
      <c r="SCP707" s="121"/>
      <c r="SCQ707" s="121"/>
      <c r="SCR707" s="121"/>
      <c r="SCS707" s="121"/>
      <c r="SCT707" s="121"/>
      <c r="SCU707" s="121"/>
      <c r="SCV707" s="121"/>
      <c r="SCW707" s="121"/>
      <c r="SCX707" s="121"/>
      <c r="SCY707" s="121"/>
      <c r="SCZ707" s="121"/>
      <c r="SDA707" s="121"/>
      <c r="SDB707" s="121"/>
      <c r="SDC707" s="121"/>
      <c r="SDD707" s="121"/>
      <c r="SDE707" s="121"/>
      <c r="SDF707" s="121"/>
      <c r="SDG707" s="121"/>
      <c r="SDH707" s="121"/>
      <c r="SDI707" s="121"/>
      <c r="SDJ707" s="121"/>
      <c r="SDK707" s="121"/>
      <c r="SDL707" s="121"/>
      <c r="SDM707" s="121"/>
      <c r="SDN707" s="121"/>
      <c r="SDO707" s="121"/>
      <c r="SDP707" s="121"/>
      <c r="SDQ707" s="121"/>
      <c r="SDR707" s="121"/>
      <c r="SDS707" s="121"/>
      <c r="SDT707" s="121"/>
      <c r="SDU707" s="121"/>
      <c r="SDV707" s="121"/>
      <c r="SDW707" s="121"/>
      <c r="SDX707" s="121"/>
      <c r="SDY707" s="121"/>
      <c r="SDZ707" s="121"/>
      <c r="SEA707" s="121"/>
      <c r="SEB707" s="121"/>
      <c r="SEC707" s="121"/>
      <c r="SED707" s="121"/>
      <c r="SEE707" s="121"/>
      <c r="SEF707" s="121"/>
      <c r="SEG707" s="121"/>
      <c r="SEH707" s="121"/>
      <c r="SEI707" s="121"/>
      <c r="SEJ707" s="121"/>
      <c r="SEK707" s="121"/>
      <c r="SEL707" s="121"/>
      <c r="SEM707" s="121"/>
      <c r="SEN707" s="121"/>
      <c r="SEO707" s="121"/>
      <c r="SEP707" s="121"/>
      <c r="SEQ707" s="121"/>
      <c r="SER707" s="121"/>
      <c r="SES707" s="121"/>
      <c r="SET707" s="121"/>
      <c r="SEU707" s="121"/>
      <c r="SEV707" s="121"/>
      <c r="SEW707" s="121"/>
      <c r="SEX707" s="121"/>
      <c r="SEY707" s="121"/>
      <c r="SEZ707" s="121"/>
      <c r="SFA707" s="121"/>
      <c r="SFB707" s="121"/>
      <c r="SFC707" s="121"/>
      <c r="SFD707" s="121"/>
      <c r="SFE707" s="121"/>
      <c r="SFF707" s="121"/>
      <c r="SFG707" s="121"/>
      <c r="SFH707" s="121"/>
      <c r="SFI707" s="121"/>
      <c r="SFJ707" s="121"/>
      <c r="SFK707" s="121"/>
      <c r="SFL707" s="121"/>
      <c r="SFM707" s="121"/>
      <c r="SFN707" s="121"/>
      <c r="SFO707" s="121"/>
      <c r="SFP707" s="121"/>
      <c r="SFQ707" s="121"/>
      <c r="SFR707" s="121"/>
      <c r="SFS707" s="121"/>
      <c r="SFT707" s="121"/>
      <c r="SFU707" s="121"/>
      <c r="SFV707" s="121"/>
      <c r="SFW707" s="121"/>
      <c r="SFX707" s="121"/>
      <c r="SFY707" s="121"/>
      <c r="SFZ707" s="121"/>
      <c r="SGA707" s="121"/>
      <c r="SGB707" s="121"/>
      <c r="SGC707" s="121"/>
      <c r="SGD707" s="121"/>
      <c r="SGE707" s="121"/>
      <c r="SGF707" s="121"/>
      <c r="SGG707" s="121"/>
      <c r="SGH707" s="121"/>
      <c r="SGI707" s="121"/>
      <c r="SGJ707" s="121"/>
      <c r="SGK707" s="121"/>
      <c r="SGL707" s="121"/>
      <c r="SGM707" s="121"/>
      <c r="SGN707" s="121"/>
      <c r="SGO707" s="121"/>
      <c r="SGP707" s="121"/>
      <c r="SGQ707" s="121"/>
      <c r="SGR707" s="121"/>
      <c r="SGS707" s="121"/>
      <c r="SGT707" s="121"/>
      <c r="SGU707" s="121"/>
      <c r="SGV707" s="121"/>
      <c r="SGW707" s="121"/>
      <c r="SGX707" s="121"/>
      <c r="SGY707" s="121"/>
      <c r="SGZ707" s="121"/>
      <c r="SHA707" s="121"/>
      <c r="SHB707" s="121"/>
      <c r="SHC707" s="121"/>
      <c r="SHD707" s="121"/>
      <c r="SHE707" s="121"/>
      <c r="SHF707" s="121"/>
      <c r="SHG707" s="121"/>
      <c r="SHH707" s="121"/>
      <c r="SHI707" s="121"/>
      <c r="SHJ707" s="121"/>
      <c r="SHK707" s="121"/>
      <c r="SHL707" s="121"/>
      <c r="SHM707" s="121"/>
      <c r="SHN707" s="121"/>
      <c r="SHO707" s="121"/>
      <c r="SHP707" s="121"/>
      <c r="SHQ707" s="121"/>
      <c r="SHR707" s="121"/>
      <c r="SHS707" s="121"/>
      <c r="SHT707" s="121"/>
      <c r="SHU707" s="121"/>
      <c r="SHV707" s="121"/>
      <c r="SHW707" s="121"/>
      <c r="SHX707" s="121"/>
      <c r="SHY707" s="121"/>
      <c r="SHZ707" s="121"/>
      <c r="SIA707" s="121"/>
      <c r="SIB707" s="121"/>
      <c r="SIC707" s="121"/>
      <c r="SID707" s="121"/>
      <c r="SIE707" s="121"/>
      <c r="SIF707" s="121"/>
      <c r="SIG707" s="121"/>
      <c r="SIH707" s="121"/>
      <c r="SII707" s="121"/>
      <c r="SIJ707" s="121"/>
      <c r="SIK707" s="121"/>
      <c r="SIL707" s="121"/>
      <c r="SIM707" s="121"/>
      <c r="SIN707" s="121"/>
      <c r="SIO707" s="121"/>
      <c r="SIP707" s="121"/>
      <c r="SIQ707" s="121"/>
      <c r="SIR707" s="121"/>
      <c r="SIS707" s="121"/>
      <c r="SIT707" s="121"/>
      <c r="SIU707" s="121"/>
      <c r="SIV707" s="121"/>
      <c r="SIW707" s="121"/>
      <c r="SIX707" s="121"/>
      <c r="SIY707" s="121"/>
      <c r="SIZ707" s="121"/>
      <c r="SJA707" s="121"/>
      <c r="SJB707" s="121"/>
      <c r="SJC707" s="121"/>
      <c r="SJD707" s="121"/>
      <c r="SJE707" s="121"/>
      <c r="SJF707" s="121"/>
      <c r="SJG707" s="121"/>
      <c r="SJH707" s="121"/>
      <c r="SJI707" s="121"/>
      <c r="SJJ707" s="121"/>
      <c r="SJK707" s="121"/>
      <c r="SJL707" s="121"/>
      <c r="SJM707" s="121"/>
      <c r="SJN707" s="121"/>
      <c r="SJO707" s="121"/>
      <c r="SJP707" s="121"/>
      <c r="SJQ707" s="121"/>
      <c r="SJR707" s="121"/>
      <c r="SJS707" s="121"/>
      <c r="SJT707" s="121"/>
      <c r="SJU707" s="121"/>
      <c r="SJV707" s="121"/>
      <c r="SJW707" s="121"/>
      <c r="SJX707" s="121"/>
      <c r="SJY707" s="121"/>
      <c r="SJZ707" s="121"/>
      <c r="SKA707" s="121"/>
      <c r="SKB707" s="121"/>
      <c r="SKC707" s="121"/>
      <c r="SKD707" s="121"/>
      <c r="SKE707" s="121"/>
      <c r="SKF707" s="121"/>
      <c r="SKG707" s="121"/>
      <c r="SKH707" s="121"/>
      <c r="SKI707" s="121"/>
      <c r="SKJ707" s="121"/>
      <c r="SKK707" s="121"/>
      <c r="SKL707" s="121"/>
      <c r="SKM707" s="121"/>
      <c r="SKN707" s="121"/>
      <c r="SKO707" s="121"/>
      <c r="SKP707" s="121"/>
      <c r="SKQ707" s="121"/>
      <c r="SKR707" s="121"/>
      <c r="SKS707" s="121"/>
      <c r="SKT707" s="121"/>
      <c r="SKU707" s="121"/>
      <c r="SKV707" s="121"/>
      <c r="SKW707" s="121"/>
      <c r="SKX707" s="121"/>
      <c r="SKY707" s="121"/>
      <c r="SKZ707" s="121"/>
      <c r="SLA707" s="121"/>
      <c r="SLB707" s="121"/>
      <c r="SLC707" s="121"/>
      <c r="SLD707" s="121"/>
      <c r="SLE707" s="121"/>
      <c r="SLF707" s="121"/>
      <c r="SLG707" s="121"/>
      <c r="SLH707" s="121"/>
      <c r="SLI707" s="121"/>
      <c r="SLJ707" s="121"/>
      <c r="SLK707" s="121"/>
      <c r="SLL707" s="121"/>
      <c r="SLM707" s="121"/>
      <c r="SLN707" s="121"/>
      <c r="SLO707" s="121"/>
      <c r="SLP707" s="121"/>
      <c r="SLQ707" s="121"/>
      <c r="SLR707" s="121"/>
      <c r="SLS707" s="121"/>
      <c r="SLT707" s="121"/>
      <c r="SLU707" s="121"/>
      <c r="SLV707" s="121"/>
      <c r="SLW707" s="121"/>
      <c r="SLX707" s="121"/>
      <c r="SLY707" s="121"/>
      <c r="SLZ707" s="121"/>
      <c r="SMA707" s="121"/>
      <c r="SMB707" s="121"/>
      <c r="SMC707" s="121"/>
      <c r="SMD707" s="121"/>
      <c r="SME707" s="121"/>
      <c r="SMF707" s="121"/>
      <c r="SMG707" s="121"/>
      <c r="SMH707" s="121"/>
      <c r="SMI707" s="121"/>
      <c r="SMJ707" s="121"/>
      <c r="SMK707" s="121"/>
      <c r="SML707" s="121"/>
      <c r="SMM707" s="121"/>
      <c r="SMN707" s="121"/>
      <c r="SMO707" s="121"/>
      <c r="SMP707" s="121"/>
      <c r="SMQ707" s="121"/>
      <c r="SMR707" s="121"/>
      <c r="SMS707" s="121"/>
      <c r="SMT707" s="121"/>
      <c r="SMU707" s="121"/>
      <c r="SMV707" s="121"/>
      <c r="SMW707" s="121"/>
      <c r="SMX707" s="121"/>
      <c r="SMY707" s="121"/>
      <c r="SMZ707" s="121"/>
      <c r="SNA707" s="121"/>
      <c r="SNB707" s="121"/>
      <c r="SNC707" s="121"/>
      <c r="SND707" s="121"/>
      <c r="SNE707" s="121"/>
      <c r="SNF707" s="121"/>
      <c r="SNG707" s="121"/>
      <c r="SNH707" s="121"/>
      <c r="SNI707" s="121"/>
      <c r="SNJ707" s="121"/>
      <c r="SNK707" s="121"/>
      <c r="SNL707" s="121"/>
      <c r="SNM707" s="121"/>
      <c r="SNN707" s="121"/>
      <c r="SNO707" s="121"/>
      <c r="SNP707" s="121"/>
      <c r="SNQ707" s="121"/>
      <c r="SNR707" s="121"/>
      <c r="SNS707" s="121"/>
      <c r="SNT707" s="121"/>
      <c r="SNU707" s="121"/>
      <c r="SNV707" s="121"/>
      <c r="SNW707" s="121"/>
      <c r="SNX707" s="121"/>
      <c r="SNY707" s="121"/>
      <c r="SNZ707" s="121"/>
      <c r="SOA707" s="121"/>
      <c r="SOB707" s="121"/>
      <c r="SOC707" s="121"/>
      <c r="SOD707" s="121"/>
      <c r="SOE707" s="121"/>
      <c r="SOF707" s="121"/>
      <c r="SOG707" s="121"/>
      <c r="SOH707" s="121"/>
      <c r="SOI707" s="121"/>
      <c r="SOJ707" s="121"/>
      <c r="SOK707" s="121"/>
      <c r="SOL707" s="121"/>
      <c r="SOM707" s="121"/>
      <c r="SON707" s="121"/>
      <c r="SOO707" s="121"/>
      <c r="SOP707" s="121"/>
      <c r="SOQ707" s="121"/>
      <c r="SOR707" s="121"/>
      <c r="SOS707" s="121"/>
      <c r="SOT707" s="121"/>
      <c r="SOU707" s="121"/>
      <c r="SOV707" s="121"/>
      <c r="SOW707" s="121"/>
      <c r="SOX707" s="121"/>
      <c r="SOY707" s="121"/>
      <c r="SOZ707" s="121"/>
      <c r="SPA707" s="121"/>
      <c r="SPB707" s="121"/>
      <c r="SPC707" s="121"/>
      <c r="SPD707" s="121"/>
      <c r="SPE707" s="121"/>
      <c r="SPF707" s="121"/>
      <c r="SPG707" s="121"/>
      <c r="SPH707" s="121"/>
      <c r="SPI707" s="121"/>
      <c r="SPJ707" s="121"/>
      <c r="SPK707" s="121"/>
      <c r="SPL707" s="121"/>
      <c r="SPM707" s="121"/>
      <c r="SPN707" s="121"/>
      <c r="SPO707" s="121"/>
      <c r="SPP707" s="121"/>
      <c r="SPQ707" s="121"/>
      <c r="SPR707" s="121"/>
      <c r="SPS707" s="121"/>
      <c r="SPT707" s="121"/>
      <c r="SPU707" s="121"/>
      <c r="SPV707" s="121"/>
      <c r="SPW707" s="121"/>
      <c r="SPX707" s="121"/>
      <c r="SPY707" s="121"/>
      <c r="SPZ707" s="121"/>
      <c r="SQA707" s="121"/>
      <c r="SQB707" s="121"/>
      <c r="SQC707" s="121"/>
      <c r="SQD707" s="121"/>
      <c r="SQE707" s="121"/>
      <c r="SQF707" s="121"/>
      <c r="SQG707" s="121"/>
      <c r="SQH707" s="121"/>
      <c r="SQI707" s="121"/>
      <c r="SQJ707" s="121"/>
      <c r="SQK707" s="121"/>
      <c r="SQL707" s="121"/>
      <c r="SQM707" s="121"/>
      <c r="SQN707" s="121"/>
      <c r="SQO707" s="121"/>
      <c r="SQP707" s="121"/>
      <c r="SQQ707" s="121"/>
      <c r="SQR707" s="121"/>
      <c r="SQS707" s="121"/>
      <c r="SQT707" s="121"/>
      <c r="SQU707" s="121"/>
      <c r="SQV707" s="121"/>
      <c r="SQW707" s="121"/>
      <c r="SQX707" s="121"/>
      <c r="SQY707" s="121"/>
      <c r="SQZ707" s="121"/>
      <c r="SRA707" s="121"/>
      <c r="SRB707" s="121"/>
      <c r="SRC707" s="121"/>
      <c r="SRD707" s="121"/>
      <c r="SRE707" s="121"/>
      <c r="SRF707" s="121"/>
      <c r="SRG707" s="121"/>
      <c r="SRH707" s="121"/>
      <c r="SRI707" s="121"/>
      <c r="SRJ707" s="121"/>
      <c r="SRK707" s="121"/>
      <c r="SRL707" s="121"/>
      <c r="SRM707" s="121"/>
      <c r="SRN707" s="121"/>
      <c r="SRO707" s="121"/>
      <c r="SRP707" s="121"/>
      <c r="SRQ707" s="121"/>
      <c r="SRR707" s="121"/>
      <c r="SRS707" s="121"/>
      <c r="SRT707" s="121"/>
      <c r="SRU707" s="121"/>
      <c r="SRV707" s="121"/>
      <c r="SRW707" s="121"/>
      <c r="SRX707" s="121"/>
      <c r="SRY707" s="121"/>
      <c r="SRZ707" s="121"/>
      <c r="SSA707" s="121"/>
      <c r="SSB707" s="121"/>
      <c r="SSC707" s="121"/>
      <c r="SSD707" s="121"/>
      <c r="SSE707" s="121"/>
      <c r="SSF707" s="121"/>
      <c r="SSG707" s="121"/>
      <c r="SSH707" s="121"/>
      <c r="SSI707" s="121"/>
      <c r="SSJ707" s="121"/>
      <c r="SSK707" s="121"/>
      <c r="SSL707" s="121"/>
      <c r="SSM707" s="121"/>
      <c r="SSN707" s="121"/>
      <c r="SSO707" s="121"/>
      <c r="SSP707" s="121"/>
      <c r="SSQ707" s="121"/>
      <c r="SSR707" s="121"/>
      <c r="SSS707" s="121"/>
      <c r="SST707" s="121"/>
      <c r="SSU707" s="121"/>
      <c r="SSV707" s="121"/>
      <c r="SSW707" s="121"/>
      <c r="SSX707" s="121"/>
      <c r="SSY707" s="121"/>
      <c r="SSZ707" s="121"/>
      <c r="STA707" s="121"/>
      <c r="STB707" s="121"/>
      <c r="STC707" s="121"/>
      <c r="STD707" s="121"/>
      <c r="STE707" s="121"/>
      <c r="STF707" s="121"/>
      <c r="STG707" s="121"/>
      <c r="STH707" s="121"/>
      <c r="STI707" s="121"/>
      <c r="STJ707" s="121"/>
      <c r="STK707" s="121"/>
      <c r="STL707" s="121"/>
      <c r="STM707" s="121"/>
      <c r="STN707" s="121"/>
      <c r="STO707" s="121"/>
      <c r="STP707" s="121"/>
      <c r="STQ707" s="121"/>
      <c r="STR707" s="121"/>
      <c r="STS707" s="121"/>
      <c r="STT707" s="121"/>
      <c r="STU707" s="121"/>
      <c r="STV707" s="121"/>
      <c r="STW707" s="121"/>
      <c r="STX707" s="121"/>
      <c r="STY707" s="121"/>
      <c r="STZ707" s="121"/>
      <c r="SUA707" s="121"/>
      <c r="SUB707" s="121"/>
      <c r="SUC707" s="121"/>
      <c r="SUD707" s="121"/>
      <c r="SUE707" s="121"/>
      <c r="SUF707" s="121"/>
      <c r="SUG707" s="121"/>
      <c r="SUH707" s="121"/>
      <c r="SUI707" s="121"/>
      <c r="SUJ707" s="121"/>
      <c r="SUK707" s="121"/>
      <c r="SUL707" s="121"/>
      <c r="SUM707" s="121"/>
      <c r="SUN707" s="121"/>
      <c r="SUO707" s="121"/>
      <c r="SUP707" s="121"/>
      <c r="SUQ707" s="121"/>
      <c r="SUR707" s="121"/>
      <c r="SUS707" s="121"/>
      <c r="SUT707" s="121"/>
      <c r="SUU707" s="121"/>
      <c r="SUV707" s="121"/>
      <c r="SUW707" s="121"/>
      <c r="SUX707" s="121"/>
      <c r="SUY707" s="121"/>
      <c r="SUZ707" s="121"/>
      <c r="SVA707" s="121"/>
      <c r="SVB707" s="121"/>
      <c r="SVC707" s="121"/>
      <c r="SVD707" s="121"/>
      <c r="SVE707" s="121"/>
      <c r="SVF707" s="121"/>
      <c r="SVG707" s="121"/>
      <c r="SVH707" s="121"/>
      <c r="SVI707" s="121"/>
      <c r="SVJ707" s="121"/>
      <c r="SVK707" s="121"/>
      <c r="SVL707" s="121"/>
      <c r="SVM707" s="121"/>
      <c r="SVN707" s="121"/>
      <c r="SVO707" s="121"/>
      <c r="SVP707" s="121"/>
      <c r="SVQ707" s="121"/>
      <c r="SVR707" s="121"/>
      <c r="SVS707" s="121"/>
      <c r="SVT707" s="121"/>
      <c r="SVU707" s="121"/>
      <c r="SVV707" s="121"/>
      <c r="SVW707" s="121"/>
      <c r="SVX707" s="121"/>
      <c r="SVY707" s="121"/>
      <c r="SVZ707" s="121"/>
      <c r="SWA707" s="121"/>
      <c r="SWB707" s="121"/>
      <c r="SWC707" s="121"/>
      <c r="SWD707" s="121"/>
      <c r="SWE707" s="121"/>
      <c r="SWF707" s="121"/>
      <c r="SWG707" s="121"/>
      <c r="SWH707" s="121"/>
      <c r="SWI707" s="121"/>
      <c r="SWJ707" s="121"/>
      <c r="SWK707" s="121"/>
      <c r="SWL707" s="121"/>
      <c r="SWM707" s="121"/>
      <c r="SWN707" s="121"/>
      <c r="SWO707" s="121"/>
      <c r="SWP707" s="121"/>
      <c r="SWQ707" s="121"/>
      <c r="SWR707" s="121"/>
      <c r="SWS707" s="121"/>
      <c r="SWT707" s="121"/>
      <c r="SWU707" s="121"/>
      <c r="SWV707" s="121"/>
      <c r="SWW707" s="121"/>
      <c r="SWX707" s="121"/>
      <c r="SWY707" s="121"/>
      <c r="SWZ707" s="121"/>
      <c r="SXA707" s="121"/>
      <c r="SXB707" s="121"/>
      <c r="SXC707" s="121"/>
      <c r="SXD707" s="121"/>
      <c r="SXE707" s="121"/>
      <c r="SXF707" s="121"/>
      <c r="SXG707" s="121"/>
      <c r="SXH707" s="121"/>
      <c r="SXI707" s="121"/>
      <c r="SXJ707" s="121"/>
      <c r="SXK707" s="121"/>
      <c r="SXL707" s="121"/>
      <c r="SXM707" s="121"/>
      <c r="SXN707" s="121"/>
      <c r="SXO707" s="121"/>
      <c r="SXP707" s="121"/>
      <c r="SXQ707" s="121"/>
      <c r="SXR707" s="121"/>
      <c r="SXS707" s="121"/>
      <c r="SXT707" s="121"/>
      <c r="SXU707" s="121"/>
      <c r="SXV707" s="121"/>
      <c r="SXW707" s="121"/>
      <c r="SXX707" s="121"/>
      <c r="SXY707" s="121"/>
      <c r="SXZ707" s="121"/>
      <c r="SYA707" s="121"/>
      <c r="SYB707" s="121"/>
      <c r="SYC707" s="121"/>
      <c r="SYD707" s="121"/>
      <c r="SYE707" s="121"/>
      <c r="SYF707" s="121"/>
      <c r="SYG707" s="121"/>
      <c r="SYH707" s="121"/>
      <c r="SYI707" s="121"/>
      <c r="SYJ707" s="121"/>
      <c r="SYK707" s="121"/>
      <c r="SYL707" s="121"/>
      <c r="SYM707" s="121"/>
      <c r="SYN707" s="121"/>
      <c r="SYO707" s="121"/>
      <c r="SYP707" s="121"/>
      <c r="SYQ707" s="121"/>
      <c r="SYR707" s="121"/>
      <c r="SYS707" s="121"/>
      <c r="SYT707" s="121"/>
      <c r="SYU707" s="121"/>
      <c r="SYV707" s="121"/>
      <c r="SYW707" s="121"/>
      <c r="SYX707" s="121"/>
      <c r="SYY707" s="121"/>
      <c r="SYZ707" s="121"/>
      <c r="SZA707" s="121"/>
      <c r="SZB707" s="121"/>
      <c r="SZC707" s="121"/>
      <c r="SZD707" s="121"/>
      <c r="SZE707" s="121"/>
      <c r="SZF707" s="121"/>
      <c r="SZG707" s="121"/>
      <c r="SZH707" s="121"/>
      <c r="SZI707" s="121"/>
      <c r="SZJ707" s="121"/>
      <c r="SZK707" s="121"/>
      <c r="SZL707" s="121"/>
      <c r="SZM707" s="121"/>
      <c r="SZN707" s="121"/>
      <c r="SZO707" s="121"/>
      <c r="SZP707" s="121"/>
      <c r="SZQ707" s="121"/>
      <c r="SZR707" s="121"/>
      <c r="SZS707" s="121"/>
      <c r="SZT707" s="121"/>
      <c r="SZU707" s="121"/>
      <c r="SZV707" s="121"/>
      <c r="SZW707" s="121"/>
      <c r="SZX707" s="121"/>
      <c r="SZY707" s="121"/>
      <c r="SZZ707" s="121"/>
      <c r="TAA707" s="121"/>
      <c r="TAB707" s="121"/>
      <c r="TAC707" s="121"/>
      <c r="TAD707" s="121"/>
      <c r="TAE707" s="121"/>
      <c r="TAF707" s="121"/>
      <c r="TAG707" s="121"/>
      <c r="TAH707" s="121"/>
      <c r="TAI707" s="121"/>
      <c r="TAJ707" s="121"/>
      <c r="TAK707" s="121"/>
      <c r="TAL707" s="121"/>
      <c r="TAM707" s="121"/>
      <c r="TAN707" s="121"/>
      <c r="TAO707" s="121"/>
      <c r="TAP707" s="121"/>
      <c r="TAQ707" s="121"/>
      <c r="TAR707" s="121"/>
      <c r="TAS707" s="121"/>
      <c r="TAT707" s="121"/>
      <c r="TAU707" s="121"/>
      <c r="TAV707" s="121"/>
      <c r="TAW707" s="121"/>
      <c r="TAX707" s="121"/>
      <c r="TAY707" s="121"/>
      <c r="TAZ707" s="121"/>
      <c r="TBA707" s="121"/>
      <c r="TBB707" s="121"/>
      <c r="TBC707" s="121"/>
      <c r="TBD707" s="121"/>
      <c r="TBE707" s="121"/>
      <c r="TBF707" s="121"/>
      <c r="TBG707" s="121"/>
      <c r="TBH707" s="121"/>
      <c r="TBI707" s="121"/>
      <c r="TBJ707" s="121"/>
      <c r="TBK707" s="121"/>
      <c r="TBL707" s="121"/>
      <c r="TBM707" s="121"/>
      <c r="TBN707" s="121"/>
      <c r="TBO707" s="121"/>
      <c r="TBP707" s="121"/>
      <c r="TBQ707" s="121"/>
      <c r="TBR707" s="121"/>
      <c r="TBS707" s="121"/>
      <c r="TBT707" s="121"/>
      <c r="TBU707" s="121"/>
      <c r="TBV707" s="121"/>
      <c r="TBW707" s="121"/>
      <c r="TBX707" s="121"/>
      <c r="TBY707" s="121"/>
      <c r="TBZ707" s="121"/>
      <c r="TCA707" s="121"/>
      <c r="TCB707" s="121"/>
      <c r="TCC707" s="121"/>
      <c r="TCD707" s="121"/>
      <c r="TCE707" s="121"/>
      <c r="TCF707" s="121"/>
      <c r="TCG707" s="121"/>
      <c r="TCH707" s="121"/>
      <c r="TCI707" s="121"/>
      <c r="TCJ707" s="121"/>
      <c r="TCK707" s="121"/>
      <c r="TCL707" s="121"/>
      <c r="TCM707" s="121"/>
      <c r="TCN707" s="121"/>
      <c r="TCO707" s="121"/>
      <c r="TCP707" s="121"/>
      <c r="TCQ707" s="121"/>
      <c r="TCR707" s="121"/>
      <c r="TCS707" s="121"/>
      <c r="TCT707" s="121"/>
      <c r="TCU707" s="121"/>
      <c r="TCV707" s="121"/>
      <c r="TCW707" s="121"/>
      <c r="TCX707" s="121"/>
      <c r="TCY707" s="121"/>
      <c r="TCZ707" s="121"/>
      <c r="TDA707" s="121"/>
      <c r="TDB707" s="121"/>
      <c r="TDC707" s="121"/>
      <c r="TDD707" s="121"/>
      <c r="TDE707" s="121"/>
      <c r="TDF707" s="121"/>
      <c r="TDG707" s="121"/>
      <c r="TDH707" s="121"/>
      <c r="TDI707" s="121"/>
      <c r="TDJ707" s="121"/>
      <c r="TDK707" s="121"/>
      <c r="TDL707" s="121"/>
      <c r="TDM707" s="121"/>
      <c r="TDN707" s="121"/>
      <c r="TDO707" s="121"/>
      <c r="TDP707" s="121"/>
      <c r="TDQ707" s="121"/>
      <c r="TDR707" s="121"/>
      <c r="TDS707" s="121"/>
      <c r="TDT707" s="121"/>
      <c r="TDU707" s="121"/>
      <c r="TDV707" s="121"/>
      <c r="TDW707" s="121"/>
      <c r="TDX707" s="121"/>
      <c r="TDY707" s="121"/>
      <c r="TDZ707" s="121"/>
      <c r="TEA707" s="121"/>
      <c r="TEB707" s="121"/>
      <c r="TEC707" s="121"/>
      <c r="TED707" s="121"/>
      <c r="TEE707" s="121"/>
      <c r="TEF707" s="121"/>
      <c r="TEG707" s="121"/>
      <c r="TEH707" s="121"/>
      <c r="TEI707" s="121"/>
      <c r="TEJ707" s="121"/>
      <c r="TEK707" s="121"/>
      <c r="TEL707" s="121"/>
      <c r="TEM707" s="121"/>
      <c r="TEN707" s="121"/>
      <c r="TEO707" s="121"/>
      <c r="TEP707" s="121"/>
      <c r="TEQ707" s="121"/>
      <c r="TER707" s="121"/>
      <c r="TES707" s="121"/>
      <c r="TET707" s="121"/>
      <c r="TEU707" s="121"/>
      <c r="TEV707" s="121"/>
      <c r="TEW707" s="121"/>
      <c r="TEX707" s="121"/>
      <c r="TEY707" s="121"/>
      <c r="TEZ707" s="121"/>
      <c r="TFA707" s="121"/>
      <c r="TFB707" s="121"/>
      <c r="TFC707" s="121"/>
      <c r="TFD707" s="121"/>
      <c r="TFE707" s="121"/>
      <c r="TFF707" s="121"/>
      <c r="TFG707" s="121"/>
      <c r="TFH707" s="121"/>
      <c r="TFI707" s="121"/>
      <c r="TFJ707" s="121"/>
      <c r="TFK707" s="121"/>
      <c r="TFL707" s="121"/>
      <c r="TFM707" s="121"/>
      <c r="TFN707" s="121"/>
      <c r="TFO707" s="121"/>
      <c r="TFP707" s="121"/>
      <c r="TFQ707" s="121"/>
      <c r="TFR707" s="121"/>
      <c r="TFS707" s="121"/>
      <c r="TFT707" s="121"/>
      <c r="TFU707" s="121"/>
      <c r="TFV707" s="121"/>
      <c r="TFW707" s="121"/>
      <c r="TFX707" s="121"/>
      <c r="TFY707" s="121"/>
      <c r="TFZ707" s="121"/>
      <c r="TGA707" s="121"/>
      <c r="TGB707" s="121"/>
      <c r="TGC707" s="121"/>
      <c r="TGD707" s="121"/>
      <c r="TGE707" s="121"/>
      <c r="TGF707" s="121"/>
      <c r="TGG707" s="121"/>
      <c r="TGH707" s="121"/>
      <c r="TGI707" s="121"/>
      <c r="TGJ707" s="121"/>
      <c r="TGK707" s="121"/>
      <c r="TGL707" s="121"/>
      <c r="TGM707" s="121"/>
      <c r="TGN707" s="121"/>
      <c r="TGO707" s="121"/>
      <c r="TGP707" s="121"/>
      <c r="TGQ707" s="121"/>
      <c r="TGR707" s="121"/>
      <c r="TGS707" s="121"/>
      <c r="TGT707" s="121"/>
      <c r="TGU707" s="121"/>
      <c r="TGV707" s="121"/>
      <c r="TGW707" s="121"/>
      <c r="TGX707" s="121"/>
      <c r="TGY707" s="121"/>
      <c r="TGZ707" s="121"/>
      <c r="THA707" s="121"/>
      <c r="THB707" s="121"/>
      <c r="THC707" s="121"/>
      <c r="THD707" s="121"/>
      <c r="THE707" s="121"/>
      <c r="THF707" s="121"/>
      <c r="THG707" s="121"/>
      <c r="THH707" s="121"/>
      <c r="THI707" s="121"/>
      <c r="THJ707" s="121"/>
      <c r="THK707" s="121"/>
      <c r="THL707" s="121"/>
      <c r="THM707" s="121"/>
      <c r="THN707" s="121"/>
      <c r="THO707" s="121"/>
      <c r="THP707" s="121"/>
      <c r="THQ707" s="121"/>
      <c r="THR707" s="121"/>
      <c r="THS707" s="121"/>
      <c r="THT707" s="121"/>
      <c r="THU707" s="121"/>
      <c r="THV707" s="121"/>
      <c r="THW707" s="121"/>
      <c r="THX707" s="121"/>
      <c r="THY707" s="121"/>
      <c r="THZ707" s="121"/>
      <c r="TIA707" s="121"/>
      <c r="TIB707" s="121"/>
      <c r="TIC707" s="121"/>
      <c r="TID707" s="121"/>
      <c r="TIE707" s="121"/>
      <c r="TIF707" s="121"/>
      <c r="TIG707" s="121"/>
      <c r="TIH707" s="121"/>
      <c r="TII707" s="121"/>
      <c r="TIJ707" s="121"/>
      <c r="TIK707" s="121"/>
      <c r="TIL707" s="121"/>
      <c r="TIM707" s="121"/>
      <c r="TIN707" s="121"/>
      <c r="TIO707" s="121"/>
      <c r="TIP707" s="121"/>
      <c r="TIQ707" s="121"/>
      <c r="TIR707" s="121"/>
      <c r="TIS707" s="121"/>
      <c r="TIT707" s="121"/>
      <c r="TIU707" s="121"/>
      <c r="TIV707" s="121"/>
      <c r="TIW707" s="121"/>
      <c r="TIX707" s="121"/>
      <c r="TIY707" s="121"/>
      <c r="TIZ707" s="121"/>
      <c r="TJA707" s="121"/>
      <c r="TJB707" s="121"/>
      <c r="TJC707" s="121"/>
      <c r="TJD707" s="121"/>
      <c r="TJE707" s="121"/>
      <c r="TJF707" s="121"/>
      <c r="TJG707" s="121"/>
      <c r="TJH707" s="121"/>
      <c r="TJI707" s="121"/>
      <c r="TJJ707" s="121"/>
      <c r="TJK707" s="121"/>
      <c r="TJL707" s="121"/>
      <c r="TJM707" s="121"/>
      <c r="TJN707" s="121"/>
      <c r="TJO707" s="121"/>
      <c r="TJP707" s="121"/>
      <c r="TJQ707" s="121"/>
      <c r="TJR707" s="121"/>
      <c r="TJS707" s="121"/>
      <c r="TJT707" s="121"/>
      <c r="TJU707" s="121"/>
      <c r="TJV707" s="121"/>
      <c r="TJW707" s="121"/>
      <c r="TJX707" s="121"/>
      <c r="TJY707" s="121"/>
      <c r="TJZ707" s="121"/>
      <c r="TKA707" s="121"/>
      <c r="TKB707" s="121"/>
      <c r="TKC707" s="121"/>
      <c r="TKD707" s="121"/>
      <c r="TKE707" s="121"/>
      <c r="TKF707" s="121"/>
      <c r="TKG707" s="121"/>
      <c r="TKH707" s="121"/>
      <c r="TKI707" s="121"/>
      <c r="TKJ707" s="121"/>
      <c r="TKK707" s="121"/>
      <c r="TKL707" s="121"/>
      <c r="TKM707" s="121"/>
      <c r="TKN707" s="121"/>
      <c r="TKO707" s="121"/>
      <c r="TKP707" s="121"/>
      <c r="TKQ707" s="121"/>
      <c r="TKR707" s="121"/>
      <c r="TKS707" s="121"/>
      <c r="TKT707" s="121"/>
      <c r="TKU707" s="121"/>
      <c r="TKV707" s="121"/>
      <c r="TKW707" s="121"/>
      <c r="TKX707" s="121"/>
      <c r="TKY707" s="121"/>
      <c r="TKZ707" s="121"/>
      <c r="TLA707" s="121"/>
      <c r="TLB707" s="121"/>
      <c r="TLC707" s="121"/>
      <c r="TLD707" s="121"/>
      <c r="TLE707" s="121"/>
      <c r="TLF707" s="121"/>
      <c r="TLG707" s="121"/>
      <c r="TLH707" s="121"/>
      <c r="TLI707" s="121"/>
      <c r="TLJ707" s="121"/>
      <c r="TLK707" s="121"/>
      <c r="TLL707" s="121"/>
      <c r="TLM707" s="121"/>
      <c r="TLN707" s="121"/>
      <c r="TLO707" s="121"/>
      <c r="TLP707" s="121"/>
      <c r="TLQ707" s="121"/>
      <c r="TLR707" s="121"/>
      <c r="TLS707" s="121"/>
      <c r="TLT707" s="121"/>
      <c r="TLU707" s="121"/>
      <c r="TLV707" s="121"/>
      <c r="TLW707" s="121"/>
      <c r="TLX707" s="121"/>
      <c r="TLY707" s="121"/>
      <c r="TLZ707" s="121"/>
      <c r="TMA707" s="121"/>
      <c r="TMB707" s="121"/>
      <c r="TMC707" s="121"/>
      <c r="TMD707" s="121"/>
      <c r="TME707" s="121"/>
      <c r="TMF707" s="121"/>
      <c r="TMG707" s="121"/>
      <c r="TMH707" s="121"/>
      <c r="TMI707" s="121"/>
      <c r="TMJ707" s="121"/>
      <c r="TMK707" s="121"/>
      <c r="TML707" s="121"/>
      <c r="TMM707" s="121"/>
      <c r="TMN707" s="121"/>
      <c r="TMO707" s="121"/>
      <c r="TMP707" s="121"/>
      <c r="TMQ707" s="121"/>
      <c r="TMR707" s="121"/>
      <c r="TMS707" s="121"/>
      <c r="TMT707" s="121"/>
      <c r="TMU707" s="121"/>
      <c r="TMV707" s="121"/>
      <c r="TMW707" s="121"/>
      <c r="TMX707" s="121"/>
      <c r="TMY707" s="121"/>
      <c r="TMZ707" s="121"/>
      <c r="TNA707" s="121"/>
      <c r="TNB707" s="121"/>
      <c r="TNC707" s="121"/>
      <c r="TND707" s="121"/>
      <c r="TNE707" s="121"/>
      <c r="TNF707" s="121"/>
      <c r="TNG707" s="121"/>
      <c r="TNH707" s="121"/>
      <c r="TNI707" s="121"/>
      <c r="TNJ707" s="121"/>
      <c r="TNK707" s="121"/>
      <c r="TNL707" s="121"/>
      <c r="TNM707" s="121"/>
      <c r="TNN707" s="121"/>
      <c r="TNO707" s="121"/>
      <c r="TNP707" s="121"/>
      <c r="TNQ707" s="121"/>
      <c r="TNR707" s="121"/>
      <c r="TNS707" s="121"/>
      <c r="TNT707" s="121"/>
      <c r="TNU707" s="121"/>
      <c r="TNV707" s="121"/>
      <c r="TNW707" s="121"/>
      <c r="TNX707" s="121"/>
      <c r="TNY707" s="121"/>
      <c r="TNZ707" s="121"/>
      <c r="TOA707" s="121"/>
      <c r="TOB707" s="121"/>
      <c r="TOC707" s="121"/>
      <c r="TOD707" s="121"/>
      <c r="TOE707" s="121"/>
      <c r="TOF707" s="121"/>
      <c r="TOG707" s="121"/>
      <c r="TOH707" s="121"/>
      <c r="TOI707" s="121"/>
      <c r="TOJ707" s="121"/>
      <c r="TOK707" s="121"/>
      <c r="TOL707" s="121"/>
      <c r="TOM707" s="121"/>
      <c r="TON707" s="121"/>
      <c r="TOO707" s="121"/>
      <c r="TOP707" s="121"/>
      <c r="TOQ707" s="121"/>
      <c r="TOR707" s="121"/>
      <c r="TOS707" s="121"/>
      <c r="TOT707" s="121"/>
      <c r="TOU707" s="121"/>
      <c r="TOV707" s="121"/>
      <c r="TOW707" s="121"/>
      <c r="TOX707" s="121"/>
      <c r="TOY707" s="121"/>
      <c r="TOZ707" s="121"/>
      <c r="TPA707" s="121"/>
      <c r="TPB707" s="121"/>
      <c r="TPC707" s="121"/>
      <c r="TPD707" s="121"/>
      <c r="TPE707" s="121"/>
      <c r="TPF707" s="121"/>
      <c r="TPG707" s="121"/>
      <c r="TPH707" s="121"/>
      <c r="TPI707" s="121"/>
      <c r="TPJ707" s="121"/>
      <c r="TPK707" s="121"/>
      <c r="TPL707" s="121"/>
      <c r="TPM707" s="121"/>
      <c r="TPN707" s="121"/>
      <c r="TPO707" s="121"/>
      <c r="TPP707" s="121"/>
      <c r="TPQ707" s="121"/>
      <c r="TPR707" s="121"/>
      <c r="TPS707" s="121"/>
      <c r="TPT707" s="121"/>
      <c r="TPU707" s="121"/>
      <c r="TPV707" s="121"/>
      <c r="TPW707" s="121"/>
      <c r="TPX707" s="121"/>
      <c r="TPY707" s="121"/>
      <c r="TPZ707" s="121"/>
      <c r="TQA707" s="121"/>
      <c r="TQB707" s="121"/>
      <c r="TQC707" s="121"/>
      <c r="TQD707" s="121"/>
      <c r="TQE707" s="121"/>
      <c r="TQF707" s="121"/>
      <c r="TQG707" s="121"/>
      <c r="TQH707" s="121"/>
      <c r="TQI707" s="121"/>
      <c r="TQJ707" s="121"/>
      <c r="TQK707" s="121"/>
      <c r="TQL707" s="121"/>
      <c r="TQM707" s="121"/>
      <c r="TQN707" s="121"/>
      <c r="TQO707" s="121"/>
      <c r="TQP707" s="121"/>
      <c r="TQQ707" s="121"/>
      <c r="TQR707" s="121"/>
      <c r="TQS707" s="121"/>
      <c r="TQT707" s="121"/>
      <c r="TQU707" s="121"/>
      <c r="TQV707" s="121"/>
      <c r="TQW707" s="121"/>
      <c r="TQX707" s="121"/>
      <c r="TQY707" s="121"/>
      <c r="TQZ707" s="121"/>
      <c r="TRA707" s="121"/>
      <c r="TRB707" s="121"/>
      <c r="TRC707" s="121"/>
      <c r="TRD707" s="121"/>
      <c r="TRE707" s="121"/>
      <c r="TRF707" s="121"/>
      <c r="TRG707" s="121"/>
      <c r="TRH707" s="121"/>
      <c r="TRI707" s="121"/>
      <c r="TRJ707" s="121"/>
      <c r="TRK707" s="121"/>
      <c r="TRL707" s="121"/>
      <c r="TRM707" s="121"/>
      <c r="TRN707" s="121"/>
      <c r="TRO707" s="121"/>
      <c r="TRP707" s="121"/>
      <c r="TRQ707" s="121"/>
      <c r="TRR707" s="121"/>
      <c r="TRS707" s="121"/>
      <c r="TRT707" s="121"/>
      <c r="TRU707" s="121"/>
      <c r="TRV707" s="121"/>
      <c r="TRW707" s="121"/>
      <c r="TRX707" s="121"/>
      <c r="TRY707" s="121"/>
      <c r="TRZ707" s="121"/>
      <c r="TSA707" s="121"/>
      <c r="TSB707" s="121"/>
      <c r="TSC707" s="121"/>
      <c r="TSD707" s="121"/>
      <c r="TSE707" s="121"/>
      <c r="TSF707" s="121"/>
      <c r="TSG707" s="121"/>
      <c r="TSH707" s="121"/>
      <c r="TSI707" s="121"/>
      <c r="TSJ707" s="121"/>
      <c r="TSK707" s="121"/>
      <c r="TSL707" s="121"/>
      <c r="TSM707" s="121"/>
      <c r="TSN707" s="121"/>
      <c r="TSO707" s="121"/>
      <c r="TSP707" s="121"/>
      <c r="TSQ707" s="121"/>
      <c r="TSR707" s="121"/>
      <c r="TSS707" s="121"/>
      <c r="TST707" s="121"/>
      <c r="TSU707" s="121"/>
      <c r="TSV707" s="121"/>
      <c r="TSW707" s="121"/>
      <c r="TSX707" s="121"/>
      <c r="TSY707" s="121"/>
      <c r="TSZ707" s="121"/>
      <c r="TTA707" s="121"/>
      <c r="TTB707" s="121"/>
      <c r="TTC707" s="121"/>
      <c r="TTD707" s="121"/>
      <c r="TTE707" s="121"/>
      <c r="TTF707" s="121"/>
      <c r="TTG707" s="121"/>
      <c r="TTH707" s="121"/>
      <c r="TTI707" s="121"/>
      <c r="TTJ707" s="121"/>
      <c r="TTK707" s="121"/>
      <c r="TTL707" s="121"/>
      <c r="TTM707" s="121"/>
      <c r="TTN707" s="121"/>
      <c r="TTO707" s="121"/>
      <c r="TTP707" s="121"/>
      <c r="TTQ707" s="121"/>
      <c r="TTR707" s="121"/>
      <c r="TTS707" s="121"/>
      <c r="TTT707" s="121"/>
      <c r="TTU707" s="121"/>
      <c r="TTV707" s="121"/>
      <c r="TTW707" s="121"/>
      <c r="TTX707" s="121"/>
      <c r="TTY707" s="121"/>
      <c r="TTZ707" s="121"/>
      <c r="TUA707" s="121"/>
      <c r="TUB707" s="121"/>
      <c r="TUC707" s="121"/>
      <c r="TUD707" s="121"/>
      <c r="TUE707" s="121"/>
      <c r="TUF707" s="121"/>
      <c r="TUG707" s="121"/>
      <c r="TUH707" s="121"/>
      <c r="TUI707" s="121"/>
      <c r="TUJ707" s="121"/>
      <c r="TUK707" s="121"/>
      <c r="TUL707" s="121"/>
      <c r="TUM707" s="121"/>
      <c r="TUN707" s="121"/>
      <c r="TUO707" s="121"/>
      <c r="TUP707" s="121"/>
      <c r="TUQ707" s="121"/>
      <c r="TUR707" s="121"/>
      <c r="TUS707" s="121"/>
      <c r="TUT707" s="121"/>
      <c r="TUU707" s="121"/>
      <c r="TUV707" s="121"/>
      <c r="TUW707" s="121"/>
      <c r="TUX707" s="121"/>
      <c r="TUY707" s="121"/>
      <c r="TUZ707" s="121"/>
      <c r="TVA707" s="121"/>
      <c r="TVB707" s="121"/>
      <c r="TVC707" s="121"/>
      <c r="TVD707" s="121"/>
      <c r="TVE707" s="121"/>
      <c r="TVF707" s="121"/>
      <c r="TVG707" s="121"/>
      <c r="TVH707" s="121"/>
      <c r="TVI707" s="121"/>
      <c r="TVJ707" s="121"/>
      <c r="TVK707" s="121"/>
      <c r="TVL707" s="121"/>
      <c r="TVM707" s="121"/>
      <c r="TVN707" s="121"/>
      <c r="TVO707" s="121"/>
      <c r="TVP707" s="121"/>
      <c r="TVQ707" s="121"/>
      <c r="TVR707" s="121"/>
      <c r="TVS707" s="121"/>
      <c r="TVT707" s="121"/>
      <c r="TVU707" s="121"/>
      <c r="TVV707" s="121"/>
      <c r="TVW707" s="121"/>
      <c r="TVX707" s="121"/>
      <c r="TVY707" s="121"/>
      <c r="TVZ707" s="121"/>
      <c r="TWA707" s="121"/>
      <c r="TWB707" s="121"/>
      <c r="TWC707" s="121"/>
      <c r="TWD707" s="121"/>
      <c r="TWE707" s="121"/>
      <c r="TWF707" s="121"/>
      <c r="TWG707" s="121"/>
      <c r="TWH707" s="121"/>
      <c r="TWI707" s="121"/>
      <c r="TWJ707" s="121"/>
      <c r="TWK707" s="121"/>
      <c r="TWL707" s="121"/>
      <c r="TWM707" s="121"/>
      <c r="TWN707" s="121"/>
      <c r="TWO707" s="121"/>
      <c r="TWP707" s="121"/>
      <c r="TWQ707" s="121"/>
      <c r="TWR707" s="121"/>
      <c r="TWS707" s="121"/>
      <c r="TWT707" s="121"/>
      <c r="TWU707" s="121"/>
      <c r="TWV707" s="121"/>
      <c r="TWW707" s="121"/>
      <c r="TWX707" s="121"/>
      <c r="TWY707" s="121"/>
      <c r="TWZ707" s="121"/>
      <c r="TXA707" s="121"/>
      <c r="TXB707" s="121"/>
      <c r="TXC707" s="121"/>
      <c r="TXD707" s="121"/>
      <c r="TXE707" s="121"/>
      <c r="TXF707" s="121"/>
      <c r="TXG707" s="121"/>
      <c r="TXH707" s="121"/>
      <c r="TXI707" s="121"/>
      <c r="TXJ707" s="121"/>
      <c r="TXK707" s="121"/>
      <c r="TXL707" s="121"/>
      <c r="TXM707" s="121"/>
      <c r="TXN707" s="121"/>
      <c r="TXO707" s="121"/>
      <c r="TXP707" s="121"/>
      <c r="TXQ707" s="121"/>
      <c r="TXR707" s="121"/>
      <c r="TXS707" s="121"/>
      <c r="TXT707" s="121"/>
      <c r="TXU707" s="121"/>
      <c r="TXV707" s="121"/>
      <c r="TXW707" s="121"/>
      <c r="TXX707" s="121"/>
      <c r="TXY707" s="121"/>
      <c r="TXZ707" s="121"/>
      <c r="TYA707" s="121"/>
      <c r="TYB707" s="121"/>
      <c r="TYC707" s="121"/>
      <c r="TYD707" s="121"/>
      <c r="TYE707" s="121"/>
      <c r="TYF707" s="121"/>
      <c r="TYG707" s="121"/>
      <c r="TYH707" s="121"/>
      <c r="TYI707" s="121"/>
      <c r="TYJ707" s="121"/>
      <c r="TYK707" s="121"/>
      <c r="TYL707" s="121"/>
      <c r="TYM707" s="121"/>
      <c r="TYN707" s="121"/>
      <c r="TYO707" s="121"/>
      <c r="TYP707" s="121"/>
      <c r="TYQ707" s="121"/>
      <c r="TYR707" s="121"/>
      <c r="TYS707" s="121"/>
      <c r="TYT707" s="121"/>
      <c r="TYU707" s="121"/>
      <c r="TYV707" s="121"/>
      <c r="TYW707" s="121"/>
      <c r="TYX707" s="121"/>
      <c r="TYY707" s="121"/>
      <c r="TYZ707" s="121"/>
      <c r="TZA707" s="121"/>
      <c r="TZB707" s="121"/>
      <c r="TZC707" s="121"/>
      <c r="TZD707" s="121"/>
      <c r="TZE707" s="121"/>
      <c r="TZF707" s="121"/>
      <c r="TZG707" s="121"/>
      <c r="TZH707" s="121"/>
      <c r="TZI707" s="121"/>
      <c r="TZJ707" s="121"/>
      <c r="TZK707" s="121"/>
      <c r="TZL707" s="121"/>
      <c r="TZM707" s="121"/>
      <c r="TZN707" s="121"/>
      <c r="TZO707" s="121"/>
      <c r="TZP707" s="121"/>
      <c r="TZQ707" s="121"/>
      <c r="TZR707" s="121"/>
      <c r="TZS707" s="121"/>
      <c r="TZT707" s="121"/>
      <c r="TZU707" s="121"/>
      <c r="TZV707" s="121"/>
      <c r="TZW707" s="121"/>
      <c r="TZX707" s="121"/>
      <c r="TZY707" s="121"/>
      <c r="TZZ707" s="121"/>
      <c r="UAA707" s="121"/>
      <c r="UAB707" s="121"/>
      <c r="UAC707" s="121"/>
      <c r="UAD707" s="121"/>
      <c r="UAE707" s="121"/>
      <c r="UAF707" s="121"/>
      <c r="UAG707" s="121"/>
      <c r="UAH707" s="121"/>
      <c r="UAI707" s="121"/>
      <c r="UAJ707" s="121"/>
      <c r="UAK707" s="121"/>
      <c r="UAL707" s="121"/>
      <c r="UAM707" s="121"/>
      <c r="UAN707" s="121"/>
      <c r="UAO707" s="121"/>
      <c r="UAP707" s="121"/>
      <c r="UAQ707" s="121"/>
      <c r="UAR707" s="121"/>
      <c r="UAS707" s="121"/>
      <c r="UAT707" s="121"/>
      <c r="UAU707" s="121"/>
      <c r="UAV707" s="121"/>
      <c r="UAW707" s="121"/>
      <c r="UAX707" s="121"/>
      <c r="UAY707" s="121"/>
      <c r="UAZ707" s="121"/>
      <c r="UBA707" s="121"/>
      <c r="UBB707" s="121"/>
      <c r="UBC707" s="121"/>
      <c r="UBD707" s="121"/>
      <c r="UBE707" s="121"/>
      <c r="UBF707" s="121"/>
      <c r="UBG707" s="121"/>
      <c r="UBH707" s="121"/>
      <c r="UBI707" s="121"/>
      <c r="UBJ707" s="121"/>
      <c r="UBK707" s="121"/>
      <c r="UBL707" s="121"/>
      <c r="UBM707" s="121"/>
      <c r="UBN707" s="121"/>
      <c r="UBO707" s="121"/>
      <c r="UBP707" s="121"/>
      <c r="UBQ707" s="121"/>
      <c r="UBR707" s="121"/>
      <c r="UBS707" s="121"/>
      <c r="UBT707" s="121"/>
      <c r="UBU707" s="121"/>
      <c r="UBV707" s="121"/>
      <c r="UBW707" s="121"/>
      <c r="UBX707" s="121"/>
      <c r="UBY707" s="121"/>
      <c r="UBZ707" s="121"/>
      <c r="UCA707" s="121"/>
      <c r="UCB707" s="121"/>
      <c r="UCC707" s="121"/>
      <c r="UCD707" s="121"/>
      <c r="UCE707" s="121"/>
      <c r="UCF707" s="121"/>
      <c r="UCG707" s="121"/>
      <c r="UCH707" s="121"/>
      <c r="UCI707" s="121"/>
      <c r="UCJ707" s="121"/>
      <c r="UCK707" s="121"/>
      <c r="UCL707" s="121"/>
      <c r="UCM707" s="121"/>
      <c r="UCN707" s="121"/>
      <c r="UCO707" s="121"/>
      <c r="UCP707" s="121"/>
      <c r="UCQ707" s="121"/>
      <c r="UCR707" s="121"/>
      <c r="UCS707" s="121"/>
      <c r="UCT707" s="121"/>
      <c r="UCU707" s="121"/>
      <c r="UCV707" s="121"/>
      <c r="UCW707" s="121"/>
      <c r="UCX707" s="121"/>
      <c r="UCY707" s="121"/>
      <c r="UCZ707" s="121"/>
      <c r="UDA707" s="121"/>
      <c r="UDB707" s="121"/>
      <c r="UDC707" s="121"/>
      <c r="UDD707" s="121"/>
      <c r="UDE707" s="121"/>
      <c r="UDF707" s="121"/>
      <c r="UDG707" s="121"/>
      <c r="UDH707" s="121"/>
      <c r="UDI707" s="121"/>
      <c r="UDJ707" s="121"/>
      <c r="UDK707" s="121"/>
      <c r="UDL707" s="121"/>
      <c r="UDM707" s="121"/>
      <c r="UDN707" s="121"/>
      <c r="UDO707" s="121"/>
      <c r="UDP707" s="121"/>
      <c r="UDQ707" s="121"/>
      <c r="UDR707" s="121"/>
      <c r="UDS707" s="121"/>
      <c r="UDT707" s="121"/>
      <c r="UDU707" s="121"/>
      <c r="UDV707" s="121"/>
      <c r="UDW707" s="121"/>
      <c r="UDX707" s="121"/>
      <c r="UDY707" s="121"/>
      <c r="UDZ707" s="121"/>
      <c r="UEA707" s="121"/>
      <c r="UEB707" s="121"/>
      <c r="UEC707" s="121"/>
      <c r="UED707" s="121"/>
      <c r="UEE707" s="121"/>
      <c r="UEF707" s="121"/>
      <c r="UEG707" s="121"/>
      <c r="UEH707" s="121"/>
      <c r="UEI707" s="121"/>
      <c r="UEJ707" s="121"/>
      <c r="UEK707" s="121"/>
      <c r="UEL707" s="121"/>
      <c r="UEM707" s="121"/>
      <c r="UEN707" s="121"/>
      <c r="UEO707" s="121"/>
      <c r="UEP707" s="121"/>
      <c r="UEQ707" s="121"/>
      <c r="UER707" s="121"/>
      <c r="UES707" s="121"/>
      <c r="UET707" s="121"/>
      <c r="UEU707" s="121"/>
      <c r="UEV707" s="121"/>
      <c r="UEW707" s="121"/>
      <c r="UEX707" s="121"/>
      <c r="UEY707" s="121"/>
      <c r="UEZ707" s="121"/>
      <c r="UFA707" s="121"/>
      <c r="UFB707" s="121"/>
      <c r="UFC707" s="121"/>
      <c r="UFD707" s="121"/>
      <c r="UFE707" s="121"/>
      <c r="UFF707" s="121"/>
      <c r="UFG707" s="121"/>
      <c r="UFH707" s="121"/>
      <c r="UFI707" s="121"/>
      <c r="UFJ707" s="121"/>
      <c r="UFK707" s="121"/>
      <c r="UFL707" s="121"/>
      <c r="UFM707" s="121"/>
      <c r="UFN707" s="121"/>
      <c r="UFO707" s="121"/>
      <c r="UFP707" s="121"/>
      <c r="UFQ707" s="121"/>
      <c r="UFR707" s="121"/>
      <c r="UFS707" s="121"/>
      <c r="UFT707" s="121"/>
      <c r="UFU707" s="121"/>
      <c r="UFV707" s="121"/>
      <c r="UFW707" s="121"/>
      <c r="UFX707" s="121"/>
      <c r="UFY707" s="121"/>
      <c r="UFZ707" s="121"/>
      <c r="UGA707" s="121"/>
      <c r="UGB707" s="121"/>
      <c r="UGC707" s="121"/>
      <c r="UGD707" s="121"/>
      <c r="UGE707" s="121"/>
      <c r="UGF707" s="121"/>
      <c r="UGG707" s="121"/>
      <c r="UGH707" s="121"/>
      <c r="UGI707" s="121"/>
      <c r="UGJ707" s="121"/>
      <c r="UGK707" s="121"/>
      <c r="UGL707" s="121"/>
      <c r="UGM707" s="121"/>
      <c r="UGN707" s="121"/>
      <c r="UGO707" s="121"/>
      <c r="UGP707" s="121"/>
      <c r="UGQ707" s="121"/>
      <c r="UGR707" s="121"/>
      <c r="UGS707" s="121"/>
      <c r="UGT707" s="121"/>
      <c r="UGU707" s="121"/>
      <c r="UGV707" s="121"/>
      <c r="UGW707" s="121"/>
      <c r="UGX707" s="121"/>
      <c r="UGY707" s="121"/>
      <c r="UGZ707" s="121"/>
      <c r="UHA707" s="121"/>
      <c r="UHB707" s="121"/>
      <c r="UHC707" s="121"/>
      <c r="UHD707" s="121"/>
      <c r="UHE707" s="121"/>
      <c r="UHF707" s="121"/>
      <c r="UHG707" s="121"/>
      <c r="UHH707" s="121"/>
      <c r="UHI707" s="121"/>
      <c r="UHJ707" s="121"/>
      <c r="UHK707" s="121"/>
      <c r="UHL707" s="121"/>
      <c r="UHM707" s="121"/>
      <c r="UHN707" s="121"/>
      <c r="UHO707" s="121"/>
      <c r="UHP707" s="121"/>
      <c r="UHQ707" s="121"/>
      <c r="UHR707" s="121"/>
      <c r="UHS707" s="121"/>
      <c r="UHT707" s="121"/>
      <c r="UHU707" s="121"/>
      <c r="UHV707" s="121"/>
      <c r="UHW707" s="121"/>
      <c r="UHX707" s="121"/>
      <c r="UHY707" s="121"/>
      <c r="UHZ707" s="121"/>
      <c r="UIA707" s="121"/>
      <c r="UIB707" s="121"/>
      <c r="UIC707" s="121"/>
      <c r="UID707" s="121"/>
      <c r="UIE707" s="121"/>
      <c r="UIF707" s="121"/>
      <c r="UIG707" s="121"/>
      <c r="UIH707" s="121"/>
      <c r="UII707" s="121"/>
      <c r="UIJ707" s="121"/>
      <c r="UIK707" s="121"/>
      <c r="UIL707" s="121"/>
      <c r="UIM707" s="121"/>
      <c r="UIN707" s="121"/>
      <c r="UIO707" s="121"/>
      <c r="UIP707" s="121"/>
      <c r="UIQ707" s="121"/>
      <c r="UIR707" s="121"/>
      <c r="UIS707" s="121"/>
      <c r="UIT707" s="121"/>
      <c r="UIU707" s="121"/>
      <c r="UIV707" s="121"/>
      <c r="UIW707" s="121"/>
      <c r="UIX707" s="121"/>
      <c r="UIY707" s="121"/>
      <c r="UIZ707" s="121"/>
      <c r="UJA707" s="121"/>
      <c r="UJB707" s="121"/>
      <c r="UJC707" s="121"/>
      <c r="UJD707" s="121"/>
      <c r="UJE707" s="121"/>
      <c r="UJF707" s="121"/>
      <c r="UJG707" s="121"/>
      <c r="UJH707" s="121"/>
      <c r="UJI707" s="121"/>
      <c r="UJJ707" s="121"/>
      <c r="UJK707" s="121"/>
      <c r="UJL707" s="121"/>
      <c r="UJM707" s="121"/>
      <c r="UJN707" s="121"/>
      <c r="UJO707" s="121"/>
      <c r="UJP707" s="121"/>
      <c r="UJQ707" s="121"/>
      <c r="UJR707" s="121"/>
      <c r="UJS707" s="121"/>
      <c r="UJT707" s="121"/>
      <c r="UJU707" s="121"/>
      <c r="UJV707" s="121"/>
      <c r="UJW707" s="121"/>
      <c r="UJX707" s="121"/>
      <c r="UJY707" s="121"/>
      <c r="UJZ707" s="121"/>
      <c r="UKA707" s="121"/>
      <c r="UKB707" s="121"/>
      <c r="UKC707" s="121"/>
      <c r="UKD707" s="121"/>
      <c r="UKE707" s="121"/>
      <c r="UKF707" s="121"/>
      <c r="UKG707" s="121"/>
      <c r="UKH707" s="121"/>
      <c r="UKI707" s="121"/>
      <c r="UKJ707" s="121"/>
      <c r="UKK707" s="121"/>
      <c r="UKL707" s="121"/>
      <c r="UKM707" s="121"/>
      <c r="UKN707" s="121"/>
      <c r="UKO707" s="121"/>
      <c r="UKP707" s="121"/>
      <c r="UKQ707" s="121"/>
      <c r="UKR707" s="121"/>
      <c r="UKS707" s="121"/>
      <c r="UKT707" s="121"/>
      <c r="UKU707" s="121"/>
      <c r="UKV707" s="121"/>
      <c r="UKW707" s="121"/>
      <c r="UKX707" s="121"/>
      <c r="UKY707" s="121"/>
      <c r="UKZ707" s="121"/>
      <c r="ULA707" s="121"/>
      <c r="ULB707" s="121"/>
      <c r="ULC707" s="121"/>
      <c r="ULD707" s="121"/>
      <c r="ULE707" s="121"/>
      <c r="ULF707" s="121"/>
      <c r="ULG707" s="121"/>
      <c r="ULH707" s="121"/>
      <c r="ULI707" s="121"/>
      <c r="ULJ707" s="121"/>
      <c r="ULK707" s="121"/>
      <c r="ULL707" s="121"/>
      <c r="ULM707" s="121"/>
      <c r="ULN707" s="121"/>
      <c r="ULO707" s="121"/>
      <c r="ULP707" s="121"/>
      <c r="ULQ707" s="121"/>
      <c r="ULR707" s="121"/>
      <c r="ULS707" s="121"/>
      <c r="ULT707" s="121"/>
      <c r="ULU707" s="121"/>
      <c r="ULV707" s="121"/>
      <c r="ULW707" s="121"/>
      <c r="ULX707" s="121"/>
      <c r="ULY707" s="121"/>
      <c r="ULZ707" s="121"/>
      <c r="UMA707" s="121"/>
      <c r="UMB707" s="121"/>
      <c r="UMC707" s="121"/>
      <c r="UMD707" s="121"/>
      <c r="UME707" s="121"/>
      <c r="UMF707" s="121"/>
      <c r="UMG707" s="121"/>
      <c r="UMH707" s="121"/>
      <c r="UMI707" s="121"/>
      <c r="UMJ707" s="121"/>
      <c r="UMK707" s="121"/>
      <c r="UML707" s="121"/>
      <c r="UMM707" s="121"/>
      <c r="UMN707" s="121"/>
      <c r="UMO707" s="121"/>
      <c r="UMP707" s="121"/>
      <c r="UMQ707" s="121"/>
      <c r="UMR707" s="121"/>
      <c r="UMS707" s="121"/>
      <c r="UMT707" s="121"/>
      <c r="UMU707" s="121"/>
      <c r="UMV707" s="121"/>
      <c r="UMW707" s="121"/>
      <c r="UMX707" s="121"/>
      <c r="UMY707" s="121"/>
      <c r="UMZ707" s="121"/>
      <c r="UNA707" s="121"/>
      <c r="UNB707" s="121"/>
      <c r="UNC707" s="121"/>
      <c r="UND707" s="121"/>
      <c r="UNE707" s="121"/>
      <c r="UNF707" s="121"/>
      <c r="UNG707" s="121"/>
      <c r="UNH707" s="121"/>
      <c r="UNI707" s="121"/>
      <c r="UNJ707" s="121"/>
      <c r="UNK707" s="121"/>
      <c r="UNL707" s="121"/>
      <c r="UNM707" s="121"/>
      <c r="UNN707" s="121"/>
      <c r="UNO707" s="121"/>
      <c r="UNP707" s="121"/>
      <c r="UNQ707" s="121"/>
      <c r="UNR707" s="121"/>
      <c r="UNS707" s="121"/>
      <c r="UNT707" s="121"/>
      <c r="UNU707" s="121"/>
      <c r="UNV707" s="121"/>
      <c r="UNW707" s="121"/>
      <c r="UNX707" s="121"/>
      <c r="UNY707" s="121"/>
      <c r="UNZ707" s="121"/>
      <c r="UOA707" s="121"/>
      <c r="UOB707" s="121"/>
      <c r="UOC707" s="121"/>
      <c r="UOD707" s="121"/>
      <c r="UOE707" s="121"/>
      <c r="UOF707" s="121"/>
      <c r="UOG707" s="121"/>
      <c r="UOH707" s="121"/>
      <c r="UOI707" s="121"/>
      <c r="UOJ707" s="121"/>
      <c r="UOK707" s="121"/>
      <c r="UOL707" s="121"/>
      <c r="UOM707" s="121"/>
      <c r="UON707" s="121"/>
      <c r="UOO707" s="121"/>
      <c r="UOP707" s="121"/>
      <c r="UOQ707" s="121"/>
      <c r="UOR707" s="121"/>
      <c r="UOS707" s="121"/>
      <c r="UOT707" s="121"/>
      <c r="UOU707" s="121"/>
      <c r="UOV707" s="121"/>
      <c r="UOW707" s="121"/>
      <c r="UOX707" s="121"/>
      <c r="UOY707" s="121"/>
      <c r="UOZ707" s="121"/>
      <c r="UPA707" s="121"/>
      <c r="UPB707" s="121"/>
      <c r="UPC707" s="121"/>
      <c r="UPD707" s="121"/>
      <c r="UPE707" s="121"/>
      <c r="UPF707" s="121"/>
      <c r="UPG707" s="121"/>
      <c r="UPH707" s="121"/>
      <c r="UPI707" s="121"/>
      <c r="UPJ707" s="121"/>
      <c r="UPK707" s="121"/>
      <c r="UPL707" s="121"/>
      <c r="UPM707" s="121"/>
      <c r="UPN707" s="121"/>
      <c r="UPO707" s="121"/>
      <c r="UPP707" s="121"/>
      <c r="UPQ707" s="121"/>
      <c r="UPR707" s="121"/>
      <c r="UPS707" s="121"/>
      <c r="UPT707" s="121"/>
      <c r="UPU707" s="121"/>
      <c r="UPV707" s="121"/>
      <c r="UPW707" s="121"/>
      <c r="UPX707" s="121"/>
      <c r="UPY707" s="121"/>
      <c r="UPZ707" s="121"/>
      <c r="UQA707" s="121"/>
      <c r="UQB707" s="121"/>
      <c r="UQC707" s="121"/>
      <c r="UQD707" s="121"/>
      <c r="UQE707" s="121"/>
      <c r="UQF707" s="121"/>
      <c r="UQG707" s="121"/>
      <c r="UQH707" s="121"/>
      <c r="UQI707" s="121"/>
      <c r="UQJ707" s="121"/>
      <c r="UQK707" s="121"/>
      <c r="UQL707" s="121"/>
      <c r="UQM707" s="121"/>
      <c r="UQN707" s="121"/>
      <c r="UQO707" s="121"/>
      <c r="UQP707" s="121"/>
      <c r="UQQ707" s="121"/>
      <c r="UQR707" s="121"/>
      <c r="UQS707" s="121"/>
      <c r="UQT707" s="121"/>
      <c r="UQU707" s="121"/>
      <c r="UQV707" s="121"/>
      <c r="UQW707" s="121"/>
      <c r="UQX707" s="121"/>
      <c r="UQY707" s="121"/>
      <c r="UQZ707" s="121"/>
      <c r="URA707" s="121"/>
      <c r="URB707" s="121"/>
      <c r="URC707" s="121"/>
      <c r="URD707" s="121"/>
      <c r="URE707" s="121"/>
      <c r="URF707" s="121"/>
      <c r="URG707" s="121"/>
      <c r="URH707" s="121"/>
      <c r="URI707" s="121"/>
      <c r="URJ707" s="121"/>
      <c r="URK707" s="121"/>
      <c r="URL707" s="121"/>
      <c r="URM707" s="121"/>
      <c r="URN707" s="121"/>
      <c r="URO707" s="121"/>
      <c r="URP707" s="121"/>
      <c r="URQ707" s="121"/>
      <c r="URR707" s="121"/>
      <c r="URS707" s="121"/>
      <c r="URT707" s="121"/>
      <c r="URU707" s="121"/>
      <c r="URV707" s="121"/>
      <c r="URW707" s="121"/>
      <c r="URX707" s="121"/>
      <c r="URY707" s="121"/>
      <c r="URZ707" s="121"/>
      <c r="USA707" s="121"/>
      <c r="USB707" s="121"/>
      <c r="USC707" s="121"/>
      <c r="USD707" s="121"/>
      <c r="USE707" s="121"/>
      <c r="USF707" s="121"/>
      <c r="USG707" s="121"/>
      <c r="USH707" s="121"/>
      <c r="USI707" s="121"/>
      <c r="USJ707" s="121"/>
      <c r="USK707" s="121"/>
      <c r="USL707" s="121"/>
      <c r="USM707" s="121"/>
      <c r="USN707" s="121"/>
      <c r="USO707" s="121"/>
      <c r="USP707" s="121"/>
      <c r="USQ707" s="121"/>
      <c r="USR707" s="121"/>
      <c r="USS707" s="121"/>
      <c r="UST707" s="121"/>
      <c r="USU707" s="121"/>
      <c r="USV707" s="121"/>
      <c r="USW707" s="121"/>
      <c r="USX707" s="121"/>
      <c r="USY707" s="121"/>
      <c r="USZ707" s="121"/>
      <c r="UTA707" s="121"/>
      <c r="UTB707" s="121"/>
      <c r="UTC707" s="121"/>
      <c r="UTD707" s="121"/>
      <c r="UTE707" s="121"/>
      <c r="UTF707" s="121"/>
      <c r="UTG707" s="121"/>
      <c r="UTH707" s="121"/>
      <c r="UTI707" s="121"/>
      <c r="UTJ707" s="121"/>
      <c r="UTK707" s="121"/>
      <c r="UTL707" s="121"/>
      <c r="UTM707" s="121"/>
      <c r="UTN707" s="121"/>
      <c r="UTO707" s="121"/>
      <c r="UTP707" s="121"/>
      <c r="UTQ707" s="121"/>
      <c r="UTR707" s="121"/>
      <c r="UTS707" s="121"/>
      <c r="UTT707" s="121"/>
      <c r="UTU707" s="121"/>
      <c r="UTV707" s="121"/>
      <c r="UTW707" s="121"/>
      <c r="UTX707" s="121"/>
      <c r="UTY707" s="121"/>
      <c r="UTZ707" s="121"/>
      <c r="UUA707" s="121"/>
      <c r="UUB707" s="121"/>
      <c r="UUC707" s="121"/>
      <c r="UUD707" s="121"/>
      <c r="UUE707" s="121"/>
      <c r="UUF707" s="121"/>
      <c r="UUG707" s="121"/>
      <c r="UUH707" s="121"/>
      <c r="UUI707" s="121"/>
      <c r="UUJ707" s="121"/>
      <c r="UUK707" s="121"/>
      <c r="UUL707" s="121"/>
      <c r="UUM707" s="121"/>
      <c r="UUN707" s="121"/>
      <c r="UUO707" s="121"/>
      <c r="UUP707" s="121"/>
      <c r="UUQ707" s="121"/>
      <c r="UUR707" s="121"/>
      <c r="UUS707" s="121"/>
      <c r="UUT707" s="121"/>
      <c r="UUU707" s="121"/>
      <c r="UUV707" s="121"/>
      <c r="UUW707" s="121"/>
      <c r="UUX707" s="121"/>
      <c r="UUY707" s="121"/>
      <c r="UUZ707" s="121"/>
      <c r="UVA707" s="121"/>
      <c r="UVB707" s="121"/>
      <c r="UVC707" s="121"/>
      <c r="UVD707" s="121"/>
      <c r="UVE707" s="121"/>
      <c r="UVF707" s="121"/>
      <c r="UVG707" s="121"/>
      <c r="UVH707" s="121"/>
      <c r="UVI707" s="121"/>
      <c r="UVJ707" s="121"/>
      <c r="UVK707" s="121"/>
      <c r="UVL707" s="121"/>
      <c r="UVM707" s="121"/>
      <c r="UVN707" s="121"/>
      <c r="UVO707" s="121"/>
      <c r="UVP707" s="121"/>
      <c r="UVQ707" s="121"/>
      <c r="UVR707" s="121"/>
      <c r="UVS707" s="121"/>
      <c r="UVT707" s="121"/>
      <c r="UVU707" s="121"/>
      <c r="UVV707" s="121"/>
      <c r="UVW707" s="121"/>
      <c r="UVX707" s="121"/>
      <c r="UVY707" s="121"/>
      <c r="UVZ707" s="121"/>
      <c r="UWA707" s="121"/>
      <c r="UWB707" s="121"/>
      <c r="UWC707" s="121"/>
      <c r="UWD707" s="121"/>
      <c r="UWE707" s="121"/>
      <c r="UWF707" s="121"/>
      <c r="UWG707" s="121"/>
      <c r="UWH707" s="121"/>
      <c r="UWI707" s="121"/>
      <c r="UWJ707" s="121"/>
      <c r="UWK707" s="121"/>
      <c r="UWL707" s="121"/>
      <c r="UWM707" s="121"/>
      <c r="UWN707" s="121"/>
      <c r="UWO707" s="121"/>
      <c r="UWP707" s="121"/>
      <c r="UWQ707" s="121"/>
      <c r="UWR707" s="121"/>
      <c r="UWS707" s="121"/>
      <c r="UWT707" s="121"/>
      <c r="UWU707" s="121"/>
      <c r="UWV707" s="121"/>
      <c r="UWW707" s="121"/>
      <c r="UWX707" s="121"/>
      <c r="UWY707" s="121"/>
      <c r="UWZ707" s="121"/>
      <c r="UXA707" s="121"/>
      <c r="UXB707" s="121"/>
      <c r="UXC707" s="121"/>
      <c r="UXD707" s="121"/>
      <c r="UXE707" s="121"/>
      <c r="UXF707" s="121"/>
      <c r="UXG707" s="121"/>
      <c r="UXH707" s="121"/>
      <c r="UXI707" s="121"/>
      <c r="UXJ707" s="121"/>
      <c r="UXK707" s="121"/>
      <c r="UXL707" s="121"/>
      <c r="UXM707" s="121"/>
      <c r="UXN707" s="121"/>
      <c r="UXO707" s="121"/>
      <c r="UXP707" s="121"/>
      <c r="UXQ707" s="121"/>
      <c r="UXR707" s="121"/>
      <c r="UXS707" s="121"/>
      <c r="UXT707" s="121"/>
      <c r="UXU707" s="121"/>
      <c r="UXV707" s="121"/>
      <c r="UXW707" s="121"/>
      <c r="UXX707" s="121"/>
      <c r="UXY707" s="121"/>
      <c r="UXZ707" s="121"/>
      <c r="UYA707" s="121"/>
      <c r="UYB707" s="121"/>
      <c r="UYC707" s="121"/>
      <c r="UYD707" s="121"/>
      <c r="UYE707" s="121"/>
      <c r="UYF707" s="121"/>
      <c r="UYG707" s="121"/>
      <c r="UYH707" s="121"/>
      <c r="UYI707" s="121"/>
      <c r="UYJ707" s="121"/>
      <c r="UYK707" s="121"/>
      <c r="UYL707" s="121"/>
      <c r="UYM707" s="121"/>
      <c r="UYN707" s="121"/>
      <c r="UYO707" s="121"/>
      <c r="UYP707" s="121"/>
      <c r="UYQ707" s="121"/>
      <c r="UYR707" s="121"/>
      <c r="UYS707" s="121"/>
      <c r="UYT707" s="121"/>
      <c r="UYU707" s="121"/>
      <c r="UYV707" s="121"/>
      <c r="UYW707" s="121"/>
      <c r="UYX707" s="121"/>
      <c r="UYY707" s="121"/>
      <c r="UYZ707" s="121"/>
      <c r="UZA707" s="121"/>
      <c r="UZB707" s="121"/>
      <c r="UZC707" s="121"/>
      <c r="UZD707" s="121"/>
      <c r="UZE707" s="121"/>
      <c r="UZF707" s="121"/>
      <c r="UZG707" s="121"/>
      <c r="UZH707" s="121"/>
      <c r="UZI707" s="121"/>
      <c r="UZJ707" s="121"/>
      <c r="UZK707" s="121"/>
      <c r="UZL707" s="121"/>
      <c r="UZM707" s="121"/>
      <c r="UZN707" s="121"/>
      <c r="UZO707" s="121"/>
      <c r="UZP707" s="121"/>
      <c r="UZQ707" s="121"/>
      <c r="UZR707" s="121"/>
      <c r="UZS707" s="121"/>
      <c r="UZT707" s="121"/>
      <c r="UZU707" s="121"/>
      <c r="UZV707" s="121"/>
      <c r="UZW707" s="121"/>
      <c r="UZX707" s="121"/>
      <c r="UZY707" s="121"/>
      <c r="UZZ707" s="121"/>
      <c r="VAA707" s="121"/>
      <c r="VAB707" s="121"/>
      <c r="VAC707" s="121"/>
      <c r="VAD707" s="121"/>
      <c r="VAE707" s="121"/>
      <c r="VAF707" s="121"/>
      <c r="VAG707" s="121"/>
      <c r="VAH707" s="121"/>
      <c r="VAI707" s="121"/>
      <c r="VAJ707" s="121"/>
      <c r="VAK707" s="121"/>
      <c r="VAL707" s="121"/>
      <c r="VAM707" s="121"/>
      <c r="VAN707" s="121"/>
      <c r="VAO707" s="121"/>
      <c r="VAP707" s="121"/>
      <c r="VAQ707" s="121"/>
      <c r="VAR707" s="121"/>
      <c r="VAS707" s="121"/>
      <c r="VAT707" s="121"/>
      <c r="VAU707" s="121"/>
      <c r="VAV707" s="121"/>
      <c r="VAW707" s="121"/>
      <c r="VAX707" s="121"/>
      <c r="VAY707" s="121"/>
      <c r="VAZ707" s="121"/>
      <c r="VBA707" s="121"/>
      <c r="VBB707" s="121"/>
      <c r="VBC707" s="121"/>
      <c r="VBD707" s="121"/>
      <c r="VBE707" s="121"/>
      <c r="VBF707" s="121"/>
      <c r="VBG707" s="121"/>
      <c r="VBH707" s="121"/>
      <c r="VBI707" s="121"/>
      <c r="VBJ707" s="121"/>
      <c r="VBK707" s="121"/>
      <c r="VBL707" s="121"/>
      <c r="VBM707" s="121"/>
      <c r="VBN707" s="121"/>
      <c r="VBO707" s="121"/>
      <c r="VBP707" s="121"/>
      <c r="VBQ707" s="121"/>
      <c r="VBR707" s="121"/>
      <c r="VBS707" s="121"/>
      <c r="VBT707" s="121"/>
      <c r="VBU707" s="121"/>
      <c r="VBV707" s="121"/>
      <c r="VBW707" s="121"/>
      <c r="VBX707" s="121"/>
      <c r="VBY707" s="121"/>
      <c r="VBZ707" s="121"/>
      <c r="VCA707" s="121"/>
      <c r="VCB707" s="121"/>
      <c r="VCC707" s="121"/>
      <c r="VCD707" s="121"/>
      <c r="VCE707" s="121"/>
      <c r="VCF707" s="121"/>
      <c r="VCG707" s="121"/>
      <c r="VCH707" s="121"/>
      <c r="VCI707" s="121"/>
      <c r="VCJ707" s="121"/>
      <c r="VCK707" s="121"/>
      <c r="VCL707" s="121"/>
      <c r="VCM707" s="121"/>
      <c r="VCN707" s="121"/>
      <c r="VCO707" s="121"/>
      <c r="VCP707" s="121"/>
      <c r="VCQ707" s="121"/>
      <c r="VCR707" s="121"/>
      <c r="VCS707" s="121"/>
      <c r="VCT707" s="121"/>
      <c r="VCU707" s="121"/>
      <c r="VCV707" s="121"/>
      <c r="VCW707" s="121"/>
      <c r="VCX707" s="121"/>
      <c r="VCY707" s="121"/>
      <c r="VCZ707" s="121"/>
      <c r="VDA707" s="121"/>
      <c r="VDB707" s="121"/>
      <c r="VDC707" s="121"/>
      <c r="VDD707" s="121"/>
      <c r="VDE707" s="121"/>
      <c r="VDF707" s="121"/>
      <c r="VDG707" s="121"/>
      <c r="VDH707" s="121"/>
      <c r="VDI707" s="121"/>
      <c r="VDJ707" s="121"/>
      <c r="VDK707" s="121"/>
      <c r="VDL707" s="121"/>
      <c r="VDM707" s="121"/>
      <c r="VDN707" s="121"/>
      <c r="VDO707" s="121"/>
      <c r="VDP707" s="121"/>
      <c r="VDQ707" s="121"/>
      <c r="VDR707" s="121"/>
      <c r="VDS707" s="121"/>
      <c r="VDT707" s="121"/>
      <c r="VDU707" s="121"/>
      <c r="VDV707" s="121"/>
      <c r="VDW707" s="121"/>
      <c r="VDX707" s="121"/>
      <c r="VDY707" s="121"/>
      <c r="VDZ707" s="121"/>
      <c r="VEA707" s="121"/>
      <c r="VEB707" s="121"/>
      <c r="VEC707" s="121"/>
      <c r="VED707" s="121"/>
      <c r="VEE707" s="121"/>
      <c r="VEF707" s="121"/>
      <c r="VEG707" s="121"/>
      <c r="VEH707" s="121"/>
      <c r="VEI707" s="121"/>
      <c r="VEJ707" s="121"/>
      <c r="VEK707" s="121"/>
      <c r="VEL707" s="121"/>
      <c r="VEM707" s="121"/>
      <c r="VEN707" s="121"/>
      <c r="VEO707" s="121"/>
      <c r="VEP707" s="121"/>
      <c r="VEQ707" s="121"/>
      <c r="VER707" s="121"/>
      <c r="VES707" s="121"/>
      <c r="VET707" s="121"/>
      <c r="VEU707" s="121"/>
      <c r="VEV707" s="121"/>
      <c r="VEW707" s="121"/>
      <c r="VEX707" s="121"/>
      <c r="VEY707" s="121"/>
      <c r="VEZ707" s="121"/>
      <c r="VFA707" s="121"/>
      <c r="VFB707" s="121"/>
      <c r="VFC707" s="121"/>
      <c r="VFD707" s="121"/>
      <c r="VFE707" s="121"/>
      <c r="VFF707" s="121"/>
      <c r="VFG707" s="121"/>
      <c r="VFH707" s="121"/>
      <c r="VFI707" s="121"/>
      <c r="VFJ707" s="121"/>
      <c r="VFK707" s="121"/>
      <c r="VFL707" s="121"/>
      <c r="VFM707" s="121"/>
      <c r="VFN707" s="121"/>
      <c r="VFO707" s="121"/>
      <c r="VFP707" s="121"/>
      <c r="VFQ707" s="121"/>
      <c r="VFR707" s="121"/>
      <c r="VFS707" s="121"/>
      <c r="VFT707" s="121"/>
      <c r="VFU707" s="121"/>
      <c r="VFV707" s="121"/>
      <c r="VFW707" s="121"/>
      <c r="VFX707" s="121"/>
      <c r="VFY707" s="121"/>
      <c r="VFZ707" s="121"/>
      <c r="VGA707" s="121"/>
      <c r="VGB707" s="121"/>
      <c r="VGC707" s="121"/>
      <c r="VGD707" s="121"/>
      <c r="VGE707" s="121"/>
      <c r="VGF707" s="121"/>
      <c r="VGG707" s="121"/>
      <c r="VGH707" s="121"/>
      <c r="VGI707" s="121"/>
      <c r="VGJ707" s="121"/>
      <c r="VGK707" s="121"/>
      <c r="VGL707" s="121"/>
      <c r="VGM707" s="121"/>
      <c r="VGN707" s="121"/>
      <c r="VGO707" s="121"/>
      <c r="VGP707" s="121"/>
      <c r="VGQ707" s="121"/>
      <c r="VGR707" s="121"/>
      <c r="VGS707" s="121"/>
      <c r="VGT707" s="121"/>
      <c r="VGU707" s="121"/>
      <c r="VGV707" s="121"/>
      <c r="VGW707" s="121"/>
      <c r="VGX707" s="121"/>
      <c r="VGY707" s="121"/>
      <c r="VGZ707" s="121"/>
      <c r="VHA707" s="121"/>
      <c r="VHB707" s="121"/>
      <c r="VHC707" s="121"/>
      <c r="VHD707" s="121"/>
      <c r="VHE707" s="121"/>
      <c r="VHF707" s="121"/>
      <c r="VHG707" s="121"/>
      <c r="VHH707" s="121"/>
      <c r="VHI707" s="121"/>
      <c r="VHJ707" s="121"/>
      <c r="VHK707" s="121"/>
      <c r="VHL707" s="121"/>
      <c r="VHM707" s="121"/>
      <c r="VHN707" s="121"/>
      <c r="VHO707" s="121"/>
      <c r="VHP707" s="121"/>
      <c r="VHQ707" s="121"/>
      <c r="VHR707" s="121"/>
      <c r="VHS707" s="121"/>
      <c r="VHT707" s="121"/>
      <c r="VHU707" s="121"/>
      <c r="VHV707" s="121"/>
      <c r="VHW707" s="121"/>
      <c r="VHX707" s="121"/>
      <c r="VHY707" s="121"/>
      <c r="VHZ707" s="121"/>
      <c r="VIA707" s="121"/>
      <c r="VIB707" s="121"/>
      <c r="VIC707" s="121"/>
      <c r="VID707" s="121"/>
      <c r="VIE707" s="121"/>
      <c r="VIF707" s="121"/>
      <c r="VIG707" s="121"/>
      <c r="VIH707" s="121"/>
      <c r="VII707" s="121"/>
      <c r="VIJ707" s="121"/>
      <c r="VIK707" s="121"/>
      <c r="VIL707" s="121"/>
      <c r="VIM707" s="121"/>
      <c r="VIN707" s="121"/>
      <c r="VIO707" s="121"/>
      <c r="VIP707" s="121"/>
      <c r="VIQ707" s="121"/>
      <c r="VIR707" s="121"/>
      <c r="VIS707" s="121"/>
      <c r="VIT707" s="121"/>
      <c r="VIU707" s="121"/>
      <c r="VIV707" s="121"/>
      <c r="VIW707" s="121"/>
      <c r="VIX707" s="121"/>
      <c r="VIY707" s="121"/>
      <c r="VIZ707" s="121"/>
      <c r="VJA707" s="121"/>
      <c r="VJB707" s="121"/>
      <c r="VJC707" s="121"/>
      <c r="VJD707" s="121"/>
      <c r="VJE707" s="121"/>
      <c r="VJF707" s="121"/>
      <c r="VJG707" s="121"/>
      <c r="VJH707" s="121"/>
      <c r="VJI707" s="121"/>
      <c r="VJJ707" s="121"/>
      <c r="VJK707" s="121"/>
      <c r="VJL707" s="121"/>
      <c r="VJM707" s="121"/>
      <c r="VJN707" s="121"/>
      <c r="VJO707" s="121"/>
      <c r="VJP707" s="121"/>
      <c r="VJQ707" s="121"/>
      <c r="VJR707" s="121"/>
      <c r="VJS707" s="121"/>
      <c r="VJT707" s="121"/>
      <c r="VJU707" s="121"/>
      <c r="VJV707" s="121"/>
      <c r="VJW707" s="121"/>
      <c r="VJX707" s="121"/>
      <c r="VJY707" s="121"/>
      <c r="VJZ707" s="121"/>
      <c r="VKA707" s="121"/>
      <c r="VKB707" s="121"/>
      <c r="VKC707" s="121"/>
      <c r="VKD707" s="121"/>
      <c r="VKE707" s="121"/>
      <c r="VKF707" s="121"/>
      <c r="VKG707" s="121"/>
      <c r="VKH707" s="121"/>
      <c r="VKI707" s="121"/>
      <c r="VKJ707" s="121"/>
      <c r="VKK707" s="121"/>
      <c r="VKL707" s="121"/>
      <c r="VKM707" s="121"/>
      <c r="VKN707" s="121"/>
      <c r="VKO707" s="121"/>
      <c r="VKP707" s="121"/>
      <c r="VKQ707" s="121"/>
      <c r="VKR707" s="121"/>
      <c r="VKS707" s="121"/>
      <c r="VKT707" s="121"/>
      <c r="VKU707" s="121"/>
      <c r="VKV707" s="121"/>
      <c r="VKW707" s="121"/>
      <c r="VKX707" s="121"/>
      <c r="VKY707" s="121"/>
      <c r="VKZ707" s="121"/>
      <c r="VLA707" s="121"/>
      <c r="VLB707" s="121"/>
      <c r="VLC707" s="121"/>
      <c r="VLD707" s="121"/>
      <c r="VLE707" s="121"/>
      <c r="VLF707" s="121"/>
      <c r="VLG707" s="121"/>
      <c r="VLH707" s="121"/>
      <c r="VLI707" s="121"/>
      <c r="VLJ707" s="121"/>
      <c r="VLK707" s="121"/>
      <c r="VLL707" s="121"/>
      <c r="VLM707" s="121"/>
      <c r="VLN707" s="121"/>
      <c r="VLO707" s="121"/>
      <c r="VLP707" s="121"/>
      <c r="VLQ707" s="121"/>
      <c r="VLR707" s="121"/>
      <c r="VLS707" s="121"/>
      <c r="VLT707" s="121"/>
      <c r="VLU707" s="121"/>
      <c r="VLV707" s="121"/>
      <c r="VLW707" s="121"/>
      <c r="VLX707" s="121"/>
      <c r="VLY707" s="121"/>
      <c r="VLZ707" s="121"/>
      <c r="VMA707" s="121"/>
      <c r="VMB707" s="121"/>
      <c r="VMC707" s="121"/>
      <c r="VMD707" s="121"/>
      <c r="VME707" s="121"/>
      <c r="VMF707" s="121"/>
      <c r="VMG707" s="121"/>
      <c r="VMH707" s="121"/>
      <c r="VMI707" s="121"/>
      <c r="VMJ707" s="121"/>
      <c r="VMK707" s="121"/>
      <c r="VML707" s="121"/>
      <c r="VMM707" s="121"/>
      <c r="VMN707" s="121"/>
      <c r="VMO707" s="121"/>
      <c r="VMP707" s="121"/>
      <c r="VMQ707" s="121"/>
      <c r="VMR707" s="121"/>
      <c r="VMS707" s="121"/>
      <c r="VMT707" s="121"/>
      <c r="VMU707" s="121"/>
      <c r="VMV707" s="121"/>
      <c r="VMW707" s="121"/>
      <c r="VMX707" s="121"/>
      <c r="VMY707" s="121"/>
      <c r="VMZ707" s="121"/>
      <c r="VNA707" s="121"/>
      <c r="VNB707" s="121"/>
      <c r="VNC707" s="121"/>
      <c r="VND707" s="121"/>
      <c r="VNE707" s="121"/>
      <c r="VNF707" s="121"/>
      <c r="VNG707" s="121"/>
      <c r="VNH707" s="121"/>
      <c r="VNI707" s="121"/>
      <c r="VNJ707" s="121"/>
      <c r="VNK707" s="121"/>
      <c r="VNL707" s="121"/>
      <c r="VNM707" s="121"/>
      <c r="VNN707" s="121"/>
      <c r="VNO707" s="121"/>
      <c r="VNP707" s="121"/>
      <c r="VNQ707" s="121"/>
      <c r="VNR707" s="121"/>
      <c r="VNS707" s="121"/>
      <c r="VNT707" s="121"/>
      <c r="VNU707" s="121"/>
      <c r="VNV707" s="121"/>
      <c r="VNW707" s="121"/>
      <c r="VNX707" s="121"/>
      <c r="VNY707" s="121"/>
      <c r="VNZ707" s="121"/>
      <c r="VOA707" s="121"/>
      <c r="VOB707" s="121"/>
      <c r="VOC707" s="121"/>
      <c r="VOD707" s="121"/>
      <c r="VOE707" s="121"/>
      <c r="VOF707" s="121"/>
      <c r="VOG707" s="121"/>
      <c r="VOH707" s="121"/>
      <c r="VOI707" s="121"/>
      <c r="VOJ707" s="121"/>
      <c r="VOK707" s="121"/>
      <c r="VOL707" s="121"/>
      <c r="VOM707" s="121"/>
      <c r="VON707" s="121"/>
      <c r="VOO707" s="121"/>
      <c r="VOP707" s="121"/>
      <c r="VOQ707" s="121"/>
      <c r="VOR707" s="121"/>
      <c r="VOS707" s="121"/>
      <c r="VOT707" s="121"/>
      <c r="VOU707" s="121"/>
      <c r="VOV707" s="121"/>
      <c r="VOW707" s="121"/>
      <c r="VOX707" s="121"/>
      <c r="VOY707" s="121"/>
      <c r="VOZ707" s="121"/>
      <c r="VPA707" s="121"/>
      <c r="VPB707" s="121"/>
      <c r="VPC707" s="121"/>
      <c r="VPD707" s="121"/>
      <c r="VPE707" s="121"/>
      <c r="VPF707" s="121"/>
      <c r="VPG707" s="121"/>
      <c r="VPH707" s="121"/>
      <c r="VPI707" s="121"/>
      <c r="VPJ707" s="121"/>
      <c r="VPK707" s="121"/>
      <c r="VPL707" s="121"/>
      <c r="VPM707" s="121"/>
      <c r="VPN707" s="121"/>
      <c r="VPO707" s="121"/>
      <c r="VPP707" s="121"/>
      <c r="VPQ707" s="121"/>
      <c r="VPR707" s="121"/>
      <c r="VPS707" s="121"/>
      <c r="VPT707" s="121"/>
      <c r="VPU707" s="121"/>
      <c r="VPV707" s="121"/>
      <c r="VPW707" s="121"/>
      <c r="VPX707" s="121"/>
      <c r="VPY707" s="121"/>
      <c r="VPZ707" s="121"/>
      <c r="VQA707" s="121"/>
      <c r="VQB707" s="121"/>
      <c r="VQC707" s="121"/>
      <c r="VQD707" s="121"/>
      <c r="VQE707" s="121"/>
      <c r="VQF707" s="121"/>
      <c r="VQG707" s="121"/>
      <c r="VQH707" s="121"/>
      <c r="VQI707" s="121"/>
      <c r="VQJ707" s="121"/>
      <c r="VQK707" s="121"/>
      <c r="VQL707" s="121"/>
      <c r="VQM707" s="121"/>
      <c r="VQN707" s="121"/>
      <c r="VQO707" s="121"/>
      <c r="VQP707" s="121"/>
      <c r="VQQ707" s="121"/>
      <c r="VQR707" s="121"/>
      <c r="VQS707" s="121"/>
      <c r="VQT707" s="121"/>
      <c r="VQU707" s="121"/>
      <c r="VQV707" s="121"/>
      <c r="VQW707" s="121"/>
      <c r="VQX707" s="121"/>
      <c r="VQY707" s="121"/>
      <c r="VQZ707" s="121"/>
      <c r="VRA707" s="121"/>
      <c r="VRB707" s="121"/>
      <c r="VRC707" s="121"/>
      <c r="VRD707" s="121"/>
      <c r="VRE707" s="121"/>
      <c r="VRF707" s="121"/>
      <c r="VRG707" s="121"/>
      <c r="VRH707" s="121"/>
      <c r="VRI707" s="121"/>
      <c r="VRJ707" s="121"/>
      <c r="VRK707" s="121"/>
      <c r="VRL707" s="121"/>
      <c r="VRM707" s="121"/>
      <c r="VRN707" s="121"/>
      <c r="VRO707" s="121"/>
      <c r="VRP707" s="121"/>
      <c r="VRQ707" s="121"/>
      <c r="VRR707" s="121"/>
      <c r="VRS707" s="121"/>
      <c r="VRT707" s="121"/>
      <c r="VRU707" s="121"/>
      <c r="VRV707" s="121"/>
      <c r="VRW707" s="121"/>
      <c r="VRX707" s="121"/>
      <c r="VRY707" s="121"/>
      <c r="VRZ707" s="121"/>
      <c r="VSA707" s="121"/>
      <c r="VSB707" s="121"/>
      <c r="VSC707" s="121"/>
      <c r="VSD707" s="121"/>
      <c r="VSE707" s="121"/>
      <c r="VSF707" s="121"/>
      <c r="VSG707" s="121"/>
      <c r="VSH707" s="121"/>
      <c r="VSI707" s="121"/>
      <c r="VSJ707" s="121"/>
      <c r="VSK707" s="121"/>
      <c r="VSL707" s="121"/>
      <c r="VSM707" s="121"/>
      <c r="VSN707" s="121"/>
      <c r="VSO707" s="121"/>
      <c r="VSP707" s="121"/>
      <c r="VSQ707" s="121"/>
      <c r="VSR707" s="121"/>
      <c r="VSS707" s="121"/>
      <c r="VST707" s="121"/>
      <c r="VSU707" s="121"/>
      <c r="VSV707" s="121"/>
      <c r="VSW707" s="121"/>
      <c r="VSX707" s="121"/>
      <c r="VSY707" s="121"/>
      <c r="VSZ707" s="121"/>
      <c r="VTA707" s="121"/>
      <c r="VTB707" s="121"/>
      <c r="VTC707" s="121"/>
      <c r="VTD707" s="121"/>
      <c r="VTE707" s="121"/>
      <c r="VTF707" s="121"/>
      <c r="VTG707" s="121"/>
      <c r="VTH707" s="121"/>
      <c r="VTI707" s="121"/>
      <c r="VTJ707" s="121"/>
      <c r="VTK707" s="121"/>
      <c r="VTL707" s="121"/>
      <c r="VTM707" s="121"/>
      <c r="VTN707" s="121"/>
      <c r="VTO707" s="121"/>
      <c r="VTP707" s="121"/>
      <c r="VTQ707" s="121"/>
      <c r="VTR707" s="121"/>
      <c r="VTS707" s="121"/>
      <c r="VTT707" s="121"/>
      <c r="VTU707" s="121"/>
      <c r="VTV707" s="121"/>
      <c r="VTW707" s="121"/>
      <c r="VTX707" s="121"/>
      <c r="VTY707" s="121"/>
      <c r="VTZ707" s="121"/>
      <c r="VUA707" s="121"/>
      <c r="VUB707" s="121"/>
      <c r="VUC707" s="121"/>
      <c r="VUD707" s="121"/>
      <c r="VUE707" s="121"/>
      <c r="VUF707" s="121"/>
      <c r="VUG707" s="121"/>
      <c r="VUH707" s="121"/>
      <c r="VUI707" s="121"/>
      <c r="VUJ707" s="121"/>
      <c r="VUK707" s="121"/>
      <c r="VUL707" s="121"/>
      <c r="VUM707" s="121"/>
      <c r="VUN707" s="121"/>
      <c r="VUO707" s="121"/>
      <c r="VUP707" s="121"/>
      <c r="VUQ707" s="121"/>
      <c r="VUR707" s="121"/>
      <c r="VUS707" s="121"/>
      <c r="VUT707" s="121"/>
      <c r="VUU707" s="121"/>
      <c r="VUV707" s="121"/>
      <c r="VUW707" s="121"/>
      <c r="VUX707" s="121"/>
      <c r="VUY707" s="121"/>
      <c r="VUZ707" s="121"/>
      <c r="VVA707" s="121"/>
      <c r="VVB707" s="121"/>
      <c r="VVC707" s="121"/>
      <c r="VVD707" s="121"/>
      <c r="VVE707" s="121"/>
      <c r="VVF707" s="121"/>
      <c r="VVG707" s="121"/>
      <c r="VVH707" s="121"/>
      <c r="VVI707" s="121"/>
      <c r="VVJ707" s="121"/>
      <c r="VVK707" s="121"/>
      <c r="VVL707" s="121"/>
      <c r="VVM707" s="121"/>
      <c r="VVN707" s="121"/>
      <c r="VVO707" s="121"/>
      <c r="VVP707" s="121"/>
      <c r="VVQ707" s="121"/>
      <c r="VVR707" s="121"/>
      <c r="VVS707" s="121"/>
      <c r="VVT707" s="121"/>
      <c r="VVU707" s="121"/>
      <c r="VVV707" s="121"/>
      <c r="VVW707" s="121"/>
      <c r="VVX707" s="121"/>
      <c r="VVY707" s="121"/>
      <c r="VVZ707" s="121"/>
      <c r="VWA707" s="121"/>
      <c r="VWB707" s="121"/>
      <c r="VWC707" s="121"/>
      <c r="VWD707" s="121"/>
      <c r="VWE707" s="121"/>
      <c r="VWF707" s="121"/>
      <c r="VWG707" s="121"/>
      <c r="VWH707" s="121"/>
      <c r="VWI707" s="121"/>
      <c r="VWJ707" s="121"/>
      <c r="VWK707" s="121"/>
      <c r="VWL707" s="121"/>
      <c r="VWM707" s="121"/>
      <c r="VWN707" s="121"/>
      <c r="VWO707" s="121"/>
      <c r="VWP707" s="121"/>
      <c r="VWQ707" s="121"/>
      <c r="VWR707" s="121"/>
      <c r="VWS707" s="121"/>
      <c r="VWT707" s="121"/>
      <c r="VWU707" s="121"/>
      <c r="VWV707" s="121"/>
      <c r="VWW707" s="121"/>
      <c r="VWX707" s="121"/>
      <c r="VWY707" s="121"/>
      <c r="VWZ707" s="121"/>
      <c r="VXA707" s="121"/>
      <c r="VXB707" s="121"/>
      <c r="VXC707" s="121"/>
      <c r="VXD707" s="121"/>
      <c r="VXE707" s="121"/>
      <c r="VXF707" s="121"/>
      <c r="VXG707" s="121"/>
      <c r="VXH707" s="121"/>
      <c r="VXI707" s="121"/>
      <c r="VXJ707" s="121"/>
      <c r="VXK707" s="121"/>
      <c r="VXL707" s="121"/>
      <c r="VXM707" s="121"/>
      <c r="VXN707" s="121"/>
      <c r="VXO707" s="121"/>
      <c r="VXP707" s="121"/>
      <c r="VXQ707" s="121"/>
      <c r="VXR707" s="121"/>
      <c r="VXS707" s="121"/>
      <c r="VXT707" s="121"/>
      <c r="VXU707" s="121"/>
      <c r="VXV707" s="121"/>
      <c r="VXW707" s="121"/>
      <c r="VXX707" s="121"/>
      <c r="VXY707" s="121"/>
      <c r="VXZ707" s="121"/>
      <c r="VYA707" s="121"/>
      <c r="VYB707" s="121"/>
      <c r="VYC707" s="121"/>
      <c r="VYD707" s="121"/>
      <c r="VYE707" s="121"/>
      <c r="VYF707" s="121"/>
      <c r="VYG707" s="121"/>
      <c r="VYH707" s="121"/>
      <c r="VYI707" s="121"/>
      <c r="VYJ707" s="121"/>
      <c r="VYK707" s="121"/>
      <c r="VYL707" s="121"/>
      <c r="VYM707" s="121"/>
      <c r="VYN707" s="121"/>
      <c r="VYO707" s="121"/>
      <c r="VYP707" s="121"/>
      <c r="VYQ707" s="121"/>
      <c r="VYR707" s="121"/>
      <c r="VYS707" s="121"/>
      <c r="VYT707" s="121"/>
      <c r="VYU707" s="121"/>
      <c r="VYV707" s="121"/>
      <c r="VYW707" s="121"/>
      <c r="VYX707" s="121"/>
      <c r="VYY707" s="121"/>
      <c r="VYZ707" s="121"/>
      <c r="VZA707" s="121"/>
      <c r="VZB707" s="121"/>
      <c r="VZC707" s="121"/>
      <c r="VZD707" s="121"/>
      <c r="VZE707" s="121"/>
      <c r="VZF707" s="121"/>
      <c r="VZG707" s="121"/>
      <c r="VZH707" s="121"/>
      <c r="VZI707" s="121"/>
      <c r="VZJ707" s="121"/>
      <c r="VZK707" s="121"/>
      <c r="VZL707" s="121"/>
      <c r="VZM707" s="121"/>
      <c r="VZN707" s="121"/>
      <c r="VZO707" s="121"/>
      <c r="VZP707" s="121"/>
      <c r="VZQ707" s="121"/>
      <c r="VZR707" s="121"/>
      <c r="VZS707" s="121"/>
      <c r="VZT707" s="121"/>
      <c r="VZU707" s="121"/>
      <c r="VZV707" s="121"/>
      <c r="VZW707" s="121"/>
      <c r="VZX707" s="121"/>
      <c r="VZY707" s="121"/>
      <c r="VZZ707" s="121"/>
      <c r="WAA707" s="121"/>
      <c r="WAB707" s="121"/>
      <c r="WAC707" s="121"/>
      <c r="WAD707" s="121"/>
      <c r="WAE707" s="121"/>
      <c r="WAF707" s="121"/>
      <c r="WAG707" s="121"/>
      <c r="WAH707" s="121"/>
      <c r="WAI707" s="121"/>
      <c r="WAJ707" s="121"/>
      <c r="WAK707" s="121"/>
      <c r="WAL707" s="121"/>
      <c r="WAM707" s="121"/>
      <c r="WAN707" s="121"/>
      <c r="WAO707" s="121"/>
      <c r="WAP707" s="121"/>
      <c r="WAQ707" s="121"/>
      <c r="WAR707" s="121"/>
      <c r="WAS707" s="121"/>
      <c r="WAT707" s="121"/>
      <c r="WAU707" s="121"/>
      <c r="WAV707" s="121"/>
      <c r="WAW707" s="121"/>
      <c r="WAX707" s="121"/>
      <c r="WAY707" s="121"/>
      <c r="WAZ707" s="121"/>
      <c r="WBA707" s="121"/>
      <c r="WBB707" s="121"/>
      <c r="WBC707" s="121"/>
      <c r="WBD707" s="121"/>
      <c r="WBE707" s="121"/>
      <c r="WBF707" s="121"/>
      <c r="WBG707" s="121"/>
      <c r="WBH707" s="121"/>
      <c r="WBI707" s="121"/>
      <c r="WBJ707" s="121"/>
      <c r="WBK707" s="121"/>
      <c r="WBL707" s="121"/>
      <c r="WBM707" s="121"/>
      <c r="WBN707" s="121"/>
      <c r="WBO707" s="121"/>
      <c r="WBP707" s="121"/>
      <c r="WBQ707" s="121"/>
      <c r="WBR707" s="121"/>
      <c r="WBS707" s="121"/>
      <c r="WBT707" s="121"/>
      <c r="WBU707" s="121"/>
      <c r="WBV707" s="121"/>
      <c r="WBW707" s="121"/>
      <c r="WBX707" s="121"/>
      <c r="WBY707" s="121"/>
      <c r="WBZ707" s="121"/>
      <c r="WCA707" s="121"/>
      <c r="WCB707" s="121"/>
      <c r="WCC707" s="121"/>
      <c r="WCD707" s="121"/>
      <c r="WCE707" s="121"/>
      <c r="WCF707" s="121"/>
      <c r="WCG707" s="121"/>
      <c r="WCH707" s="121"/>
      <c r="WCI707" s="121"/>
      <c r="WCJ707" s="121"/>
      <c r="WCK707" s="121"/>
      <c r="WCL707" s="121"/>
      <c r="WCM707" s="121"/>
      <c r="WCN707" s="121"/>
      <c r="WCO707" s="121"/>
      <c r="WCP707" s="121"/>
      <c r="WCQ707" s="121"/>
      <c r="WCR707" s="121"/>
      <c r="WCS707" s="121"/>
      <c r="WCT707" s="121"/>
      <c r="WCU707" s="121"/>
      <c r="WCV707" s="121"/>
      <c r="WCW707" s="121"/>
      <c r="WCX707" s="121"/>
      <c r="WCY707" s="121"/>
      <c r="WCZ707" s="121"/>
      <c r="WDA707" s="121"/>
      <c r="WDB707" s="121"/>
      <c r="WDC707" s="121"/>
      <c r="WDD707" s="121"/>
      <c r="WDE707" s="121"/>
      <c r="WDF707" s="121"/>
      <c r="WDG707" s="121"/>
      <c r="WDH707" s="121"/>
      <c r="WDI707" s="121"/>
      <c r="WDJ707" s="121"/>
      <c r="WDK707" s="121"/>
      <c r="WDL707" s="121"/>
      <c r="WDM707" s="121"/>
      <c r="WDN707" s="121"/>
      <c r="WDO707" s="121"/>
      <c r="WDP707" s="121"/>
      <c r="WDQ707" s="121"/>
      <c r="WDR707" s="121"/>
      <c r="WDS707" s="121"/>
      <c r="WDT707" s="121"/>
      <c r="WDU707" s="121"/>
      <c r="WDV707" s="121"/>
      <c r="WDW707" s="121"/>
      <c r="WDX707" s="121"/>
      <c r="WDY707" s="121"/>
      <c r="WDZ707" s="121"/>
      <c r="WEA707" s="121"/>
      <c r="WEB707" s="121"/>
      <c r="WEC707" s="121"/>
      <c r="WED707" s="121"/>
      <c r="WEE707" s="121"/>
      <c r="WEF707" s="121"/>
      <c r="WEG707" s="121"/>
      <c r="WEH707" s="121"/>
      <c r="WEI707" s="121"/>
      <c r="WEJ707" s="121"/>
      <c r="WEK707" s="121"/>
      <c r="WEL707" s="121"/>
      <c r="WEM707" s="121"/>
      <c r="WEN707" s="121"/>
      <c r="WEO707" s="121"/>
      <c r="WEP707" s="121"/>
      <c r="WEQ707" s="121"/>
      <c r="WER707" s="121"/>
      <c r="WES707" s="121"/>
      <c r="WET707" s="121"/>
      <c r="WEU707" s="121"/>
      <c r="WEV707" s="121"/>
      <c r="WEW707" s="121"/>
      <c r="WEX707" s="121"/>
      <c r="WEY707" s="121"/>
      <c r="WEZ707" s="121"/>
      <c r="WFA707" s="121"/>
      <c r="WFB707" s="121"/>
      <c r="WFC707" s="121"/>
      <c r="WFD707" s="121"/>
      <c r="WFE707" s="121"/>
      <c r="WFF707" s="121"/>
      <c r="WFG707" s="121"/>
      <c r="WFH707" s="121"/>
      <c r="WFI707" s="121"/>
      <c r="WFJ707" s="121"/>
      <c r="WFK707" s="121"/>
      <c r="WFL707" s="121"/>
      <c r="WFM707" s="121"/>
      <c r="WFN707" s="121"/>
      <c r="WFO707" s="121"/>
      <c r="WFP707" s="121"/>
      <c r="WFQ707" s="121"/>
      <c r="WFR707" s="121"/>
      <c r="WFS707" s="121"/>
      <c r="WFT707" s="121"/>
      <c r="WFU707" s="121"/>
      <c r="WFV707" s="121"/>
      <c r="WFW707" s="121"/>
      <c r="WFX707" s="121"/>
      <c r="WFY707" s="121"/>
      <c r="WFZ707" s="121"/>
      <c r="WGA707" s="121"/>
      <c r="WGB707" s="121"/>
      <c r="WGC707" s="121"/>
      <c r="WGD707" s="121"/>
      <c r="WGE707" s="121"/>
      <c r="WGF707" s="121"/>
      <c r="WGG707" s="121"/>
      <c r="WGH707" s="121"/>
      <c r="WGI707" s="121"/>
      <c r="WGJ707" s="121"/>
      <c r="WGK707" s="121"/>
      <c r="WGL707" s="121"/>
      <c r="WGM707" s="121"/>
      <c r="WGN707" s="121"/>
      <c r="WGO707" s="121"/>
      <c r="WGP707" s="121"/>
      <c r="WGQ707" s="121"/>
      <c r="WGR707" s="121"/>
      <c r="WGS707" s="121"/>
      <c r="WGT707" s="121"/>
      <c r="WGU707" s="121"/>
      <c r="WGV707" s="121"/>
      <c r="WGW707" s="121"/>
      <c r="WGX707" s="121"/>
      <c r="WGY707" s="121"/>
      <c r="WGZ707" s="121"/>
      <c r="WHA707" s="121"/>
      <c r="WHB707" s="121"/>
      <c r="WHC707" s="121"/>
      <c r="WHD707" s="121"/>
      <c r="WHE707" s="121"/>
      <c r="WHF707" s="121"/>
      <c r="WHG707" s="121"/>
      <c r="WHH707" s="121"/>
      <c r="WHI707" s="121"/>
      <c r="WHJ707" s="121"/>
      <c r="WHK707" s="121"/>
      <c r="WHL707" s="121"/>
      <c r="WHM707" s="121"/>
      <c r="WHN707" s="121"/>
      <c r="WHO707" s="121"/>
      <c r="WHP707" s="121"/>
      <c r="WHQ707" s="121"/>
      <c r="WHR707" s="121"/>
      <c r="WHS707" s="121"/>
      <c r="WHT707" s="121"/>
      <c r="WHU707" s="121"/>
      <c r="WHV707" s="121"/>
      <c r="WHW707" s="121"/>
      <c r="WHX707" s="121"/>
      <c r="WHY707" s="121"/>
      <c r="WHZ707" s="121"/>
      <c r="WIA707" s="121"/>
      <c r="WIB707" s="121"/>
      <c r="WIC707" s="121"/>
      <c r="WID707" s="121"/>
      <c r="WIE707" s="121"/>
      <c r="WIF707" s="121"/>
      <c r="WIG707" s="121"/>
      <c r="WIH707" s="121"/>
      <c r="WII707" s="121"/>
      <c r="WIJ707" s="121"/>
      <c r="WIK707" s="121"/>
      <c r="WIL707" s="121"/>
      <c r="WIM707" s="121"/>
      <c r="WIN707" s="121"/>
      <c r="WIO707" s="121"/>
      <c r="WIP707" s="121"/>
      <c r="WIQ707" s="121"/>
      <c r="WIR707" s="121"/>
      <c r="WIS707" s="121"/>
      <c r="WIT707" s="121"/>
      <c r="WIU707" s="121"/>
      <c r="WIV707" s="121"/>
      <c r="WIW707" s="121"/>
      <c r="WIX707" s="121"/>
      <c r="WIY707" s="121"/>
      <c r="WIZ707" s="121"/>
      <c r="WJA707" s="121"/>
      <c r="WJB707" s="121"/>
      <c r="WJC707" s="121"/>
      <c r="WJD707" s="121"/>
      <c r="WJE707" s="121"/>
      <c r="WJF707" s="121"/>
      <c r="WJG707" s="121"/>
      <c r="WJH707" s="121"/>
      <c r="WJI707" s="121"/>
      <c r="WJJ707" s="121"/>
      <c r="WJK707" s="121"/>
      <c r="WJL707" s="121"/>
      <c r="WJM707" s="121"/>
      <c r="WJN707" s="121"/>
      <c r="WJO707" s="121"/>
      <c r="WJP707" s="121"/>
      <c r="WJQ707" s="121"/>
      <c r="WJR707" s="121"/>
      <c r="WJS707" s="121"/>
      <c r="WJT707" s="121"/>
      <c r="WJU707" s="121"/>
      <c r="WJV707" s="121"/>
      <c r="WJW707" s="121"/>
      <c r="WJX707" s="121"/>
      <c r="WJY707" s="121"/>
      <c r="WJZ707" s="121"/>
      <c r="WKA707" s="121"/>
      <c r="WKB707" s="121"/>
      <c r="WKC707" s="121"/>
      <c r="WKD707" s="121"/>
      <c r="WKE707" s="121"/>
      <c r="WKF707" s="121"/>
      <c r="WKG707" s="121"/>
      <c r="WKH707" s="121"/>
      <c r="WKI707" s="121"/>
      <c r="WKJ707" s="121"/>
      <c r="WKK707" s="121"/>
      <c r="WKL707" s="121"/>
      <c r="WKM707" s="121"/>
      <c r="WKN707" s="121"/>
      <c r="WKO707" s="121"/>
      <c r="WKP707" s="121"/>
      <c r="WKQ707" s="121"/>
      <c r="WKR707" s="121"/>
      <c r="WKS707" s="121"/>
      <c r="WKT707" s="121"/>
      <c r="WKU707" s="121"/>
      <c r="WKV707" s="121"/>
      <c r="WKW707" s="121"/>
      <c r="WKX707" s="121"/>
      <c r="WKY707" s="121"/>
      <c r="WKZ707" s="121"/>
      <c r="WLA707" s="121"/>
      <c r="WLB707" s="121"/>
      <c r="WLC707" s="121"/>
      <c r="WLD707" s="121"/>
      <c r="WLE707" s="121"/>
      <c r="WLF707" s="121"/>
      <c r="WLG707" s="121"/>
      <c r="WLH707" s="121"/>
      <c r="WLI707" s="121"/>
      <c r="WLJ707" s="121"/>
      <c r="WLK707" s="121"/>
      <c r="WLL707" s="121"/>
      <c r="WLM707" s="121"/>
      <c r="WLN707" s="121"/>
      <c r="WLO707" s="121"/>
      <c r="WLP707" s="121"/>
      <c r="WLQ707" s="121"/>
      <c r="WLR707" s="121"/>
      <c r="WLS707" s="121"/>
      <c r="WLT707" s="121"/>
      <c r="WLU707" s="121"/>
      <c r="WLV707" s="121"/>
      <c r="WLW707" s="121"/>
      <c r="WLX707" s="121"/>
      <c r="WLY707" s="121"/>
      <c r="WLZ707" s="121"/>
      <c r="WMA707" s="121"/>
      <c r="WMB707" s="121"/>
      <c r="WMC707" s="121"/>
      <c r="WMD707" s="121"/>
      <c r="WME707" s="121"/>
      <c r="WMF707" s="121"/>
      <c r="WMG707" s="121"/>
      <c r="WMH707" s="121"/>
      <c r="WMI707" s="121"/>
      <c r="WMJ707" s="121"/>
      <c r="WMK707" s="121"/>
      <c r="WML707" s="121"/>
      <c r="WMM707" s="121"/>
      <c r="WMN707" s="121"/>
      <c r="WMO707" s="121"/>
      <c r="WMP707" s="121"/>
      <c r="WMQ707" s="121"/>
      <c r="WMR707" s="121"/>
      <c r="WMS707" s="121"/>
      <c r="WMT707" s="121"/>
      <c r="WMU707" s="121"/>
      <c r="WMV707" s="121"/>
      <c r="WMW707" s="121"/>
      <c r="WMX707" s="121"/>
      <c r="WMY707" s="121"/>
      <c r="WMZ707" s="121"/>
      <c r="WNA707" s="121"/>
      <c r="WNB707" s="121"/>
      <c r="WNC707" s="121"/>
      <c r="WND707" s="121"/>
      <c r="WNE707" s="121"/>
      <c r="WNF707" s="121"/>
      <c r="WNG707" s="121"/>
      <c r="WNH707" s="121"/>
      <c r="WNI707" s="121"/>
      <c r="WNJ707" s="121"/>
      <c r="WNK707" s="121"/>
      <c r="WNL707" s="121"/>
      <c r="WNM707" s="121"/>
      <c r="WNN707" s="121"/>
      <c r="WNO707" s="121"/>
      <c r="WNP707" s="121"/>
      <c r="WNQ707" s="121"/>
      <c r="WNR707" s="121"/>
      <c r="WNS707" s="121"/>
      <c r="WNT707" s="121"/>
      <c r="WNU707" s="121"/>
      <c r="WNV707" s="121"/>
      <c r="WNW707" s="121"/>
      <c r="WNX707" s="121"/>
      <c r="WNY707" s="121"/>
      <c r="WNZ707" s="121"/>
      <c r="WOA707" s="121"/>
      <c r="WOB707" s="121"/>
      <c r="WOC707" s="121"/>
      <c r="WOD707" s="121"/>
      <c r="WOE707" s="121"/>
      <c r="WOF707" s="121"/>
      <c r="WOG707" s="121"/>
      <c r="WOH707" s="121"/>
      <c r="WOI707" s="121"/>
      <c r="WOJ707" s="121"/>
      <c r="WOK707" s="121"/>
      <c r="WOL707" s="121"/>
      <c r="WOM707" s="121"/>
      <c r="WON707" s="121"/>
      <c r="WOO707" s="121"/>
      <c r="WOP707" s="121"/>
      <c r="WOQ707" s="121"/>
      <c r="WOR707" s="121"/>
      <c r="WOS707" s="121"/>
      <c r="WOT707" s="121"/>
      <c r="WOU707" s="121"/>
      <c r="WOV707" s="121"/>
      <c r="WOW707" s="121"/>
      <c r="WOX707" s="121"/>
      <c r="WOY707" s="121"/>
      <c r="WOZ707" s="121"/>
      <c r="WPA707" s="121"/>
      <c r="WPB707" s="121"/>
      <c r="WPC707" s="121"/>
      <c r="WPD707" s="121"/>
      <c r="WPE707" s="121"/>
      <c r="WPF707" s="121"/>
      <c r="WPG707" s="121"/>
      <c r="WPH707" s="121"/>
      <c r="WPI707" s="121"/>
      <c r="WPJ707" s="121"/>
      <c r="WPK707" s="121"/>
      <c r="WPL707" s="121"/>
      <c r="WPM707" s="121"/>
      <c r="WPN707" s="121"/>
      <c r="WPO707" s="121"/>
      <c r="WPP707" s="121"/>
      <c r="WPQ707" s="121"/>
      <c r="WPR707" s="121"/>
      <c r="WPS707" s="121"/>
      <c r="WPT707" s="121"/>
      <c r="WPU707" s="121"/>
      <c r="WPV707" s="121"/>
      <c r="WPW707" s="121"/>
      <c r="WPX707" s="121"/>
      <c r="WPY707" s="121"/>
      <c r="WPZ707" s="121"/>
      <c r="WQA707" s="121"/>
      <c r="WQB707" s="121"/>
      <c r="WQC707" s="121"/>
      <c r="WQD707" s="121"/>
      <c r="WQE707" s="121"/>
      <c r="WQF707" s="121"/>
      <c r="WQG707" s="121"/>
      <c r="WQH707" s="121"/>
      <c r="WQI707" s="121"/>
      <c r="WQJ707" s="121"/>
      <c r="WQK707" s="121"/>
      <c r="WQL707" s="121"/>
      <c r="WQM707" s="121"/>
      <c r="WQN707" s="121"/>
      <c r="WQO707" s="121"/>
      <c r="WQP707" s="121"/>
      <c r="WQQ707" s="121"/>
      <c r="WQR707" s="121"/>
      <c r="WQS707" s="121"/>
      <c r="WQT707" s="121"/>
      <c r="WQU707" s="121"/>
      <c r="WQV707" s="121"/>
      <c r="WQW707" s="121"/>
      <c r="WQX707" s="121"/>
      <c r="WQY707" s="121"/>
      <c r="WQZ707" s="121"/>
      <c r="WRA707" s="121"/>
      <c r="WRB707" s="121"/>
      <c r="WRC707" s="121"/>
      <c r="WRD707" s="121"/>
      <c r="WRE707" s="121"/>
      <c r="WRF707" s="121"/>
      <c r="WRG707" s="121"/>
      <c r="WRH707" s="121"/>
      <c r="WRI707" s="121"/>
      <c r="WRJ707" s="121"/>
      <c r="WRK707" s="121"/>
      <c r="WRL707" s="121"/>
      <c r="WRM707" s="121"/>
      <c r="WRN707" s="121"/>
      <c r="WRO707" s="121"/>
      <c r="WRP707" s="121"/>
      <c r="WRQ707" s="121"/>
      <c r="WRR707" s="121"/>
      <c r="WRS707" s="121"/>
      <c r="WRT707" s="121"/>
      <c r="WRU707" s="121"/>
      <c r="WRV707" s="121"/>
      <c r="WRW707" s="121"/>
      <c r="WRX707" s="121"/>
      <c r="WRY707" s="121"/>
      <c r="WRZ707" s="121"/>
      <c r="WSA707" s="121"/>
      <c r="WSB707" s="121"/>
      <c r="WSC707" s="121"/>
      <c r="WSD707" s="121"/>
      <c r="WSE707" s="121"/>
      <c r="WSF707" s="121"/>
      <c r="WSG707" s="121"/>
      <c r="WSH707" s="121"/>
      <c r="WSI707" s="121"/>
      <c r="WSJ707" s="121"/>
      <c r="WSK707" s="121"/>
      <c r="WSL707" s="121"/>
      <c r="WSM707" s="121"/>
      <c r="WSN707" s="121"/>
      <c r="WSO707" s="121"/>
      <c r="WSP707" s="121"/>
      <c r="WSQ707" s="121"/>
      <c r="WSR707" s="121"/>
      <c r="WSS707" s="121"/>
      <c r="WST707" s="121"/>
      <c r="WSU707" s="121"/>
      <c r="WSV707" s="121"/>
      <c r="WSW707" s="121"/>
      <c r="WSX707" s="121"/>
      <c r="WSY707" s="121"/>
      <c r="WSZ707" s="121"/>
      <c r="WTA707" s="121"/>
      <c r="WTB707" s="121"/>
      <c r="WTC707" s="121"/>
      <c r="WTD707" s="121"/>
      <c r="WTE707" s="121"/>
      <c r="WTF707" s="121"/>
      <c r="WTG707" s="121"/>
      <c r="WTH707" s="121"/>
      <c r="WTI707" s="121"/>
      <c r="WTJ707" s="121"/>
      <c r="WTK707" s="121"/>
      <c r="WTL707" s="121"/>
      <c r="WTM707" s="121"/>
      <c r="WTN707" s="121"/>
      <c r="WTO707" s="121"/>
      <c r="WTP707" s="121"/>
      <c r="WTQ707" s="121"/>
      <c r="WTR707" s="121"/>
      <c r="WTS707" s="121"/>
      <c r="WTT707" s="121"/>
      <c r="WTU707" s="121"/>
      <c r="WTV707" s="121"/>
      <c r="WTW707" s="121"/>
      <c r="WTX707" s="121"/>
      <c r="WTY707" s="121"/>
      <c r="WTZ707" s="121"/>
      <c r="WUA707" s="121"/>
      <c r="WUB707" s="121"/>
      <c r="WUC707" s="121"/>
      <c r="WUD707" s="121"/>
      <c r="WUE707" s="121"/>
      <c r="WUF707" s="121"/>
      <c r="WUG707" s="121"/>
      <c r="WUH707" s="121"/>
      <c r="WUI707" s="121"/>
      <c r="WUJ707" s="121"/>
      <c r="WUK707" s="121"/>
      <c r="WUL707" s="121"/>
      <c r="WUM707" s="121"/>
      <c r="WUN707" s="121"/>
      <c r="WUO707" s="121"/>
      <c r="WUP707" s="121"/>
      <c r="WUQ707" s="121"/>
      <c r="WUR707" s="121"/>
      <c r="WUS707" s="121"/>
      <c r="WUT707" s="121"/>
      <c r="WUU707" s="121"/>
      <c r="WUV707" s="121"/>
      <c r="WUW707" s="121"/>
      <c r="WUX707" s="121"/>
      <c r="WUY707" s="121"/>
      <c r="WUZ707" s="121"/>
      <c r="WVA707" s="121"/>
      <c r="WVB707" s="121"/>
      <c r="WVC707" s="121"/>
      <c r="WVD707" s="121"/>
      <c r="WVE707" s="121"/>
      <c r="WVF707" s="121"/>
      <c r="WVG707" s="121"/>
      <c r="WVH707" s="121"/>
      <c r="WVI707" s="121"/>
      <c r="WVJ707" s="121"/>
      <c r="WVK707" s="121"/>
      <c r="WVL707" s="121"/>
      <c r="WVM707" s="121"/>
      <c r="WVN707" s="121"/>
      <c r="WVO707" s="121"/>
      <c r="WVP707" s="121"/>
      <c r="WVQ707" s="121"/>
      <c r="WVR707" s="121"/>
      <c r="WVS707" s="121"/>
      <c r="WVT707" s="121"/>
      <c r="WVU707" s="121"/>
      <c r="WVV707" s="121"/>
      <c r="WVW707" s="121"/>
      <c r="WVX707" s="121"/>
      <c r="WVY707" s="121"/>
      <c r="WVZ707" s="121"/>
      <c r="WWA707" s="121"/>
      <c r="WWB707" s="121"/>
      <c r="WWC707" s="121"/>
      <c r="WWD707" s="121"/>
      <c r="WWE707" s="121"/>
      <c r="WWF707" s="121"/>
      <c r="WWG707" s="121"/>
      <c r="WWH707" s="121"/>
      <c r="WWI707" s="121"/>
      <c r="WWJ707" s="121"/>
      <c r="WWK707" s="121"/>
      <c r="WWL707" s="121"/>
      <c r="WWM707" s="121"/>
      <c r="WWN707" s="121"/>
      <c r="WWO707" s="121"/>
      <c r="WWP707" s="121"/>
      <c r="WWQ707" s="121"/>
      <c r="WWR707" s="121"/>
      <c r="WWS707" s="121"/>
      <c r="WWT707" s="121"/>
      <c r="WWU707" s="121"/>
      <c r="WWV707" s="121"/>
      <c r="WWW707" s="121"/>
      <c r="WWX707" s="121"/>
      <c r="WWY707" s="121"/>
      <c r="WWZ707" s="121"/>
      <c r="WXA707" s="121"/>
      <c r="WXB707" s="121"/>
      <c r="WXC707" s="121"/>
      <c r="WXD707" s="121"/>
      <c r="WXE707" s="121"/>
      <c r="WXF707" s="121"/>
      <c r="WXG707" s="121"/>
      <c r="WXH707" s="121"/>
      <c r="WXI707" s="121"/>
      <c r="WXJ707" s="121"/>
      <c r="WXK707" s="121"/>
      <c r="WXL707" s="121"/>
      <c r="WXM707" s="121"/>
      <c r="WXN707" s="121"/>
      <c r="WXO707" s="121"/>
      <c r="WXP707" s="121"/>
      <c r="WXQ707" s="121"/>
      <c r="WXR707" s="121"/>
      <c r="WXS707" s="121"/>
      <c r="WXT707" s="121"/>
      <c r="WXU707" s="121"/>
      <c r="WXV707" s="121"/>
      <c r="WXW707" s="121"/>
      <c r="WXX707" s="121"/>
      <c r="WXY707" s="121"/>
      <c r="WXZ707" s="121"/>
      <c r="WYA707" s="121"/>
      <c r="WYB707" s="121"/>
      <c r="WYC707" s="121"/>
      <c r="WYD707" s="121"/>
      <c r="WYE707" s="121"/>
      <c r="WYF707" s="121"/>
      <c r="WYG707" s="121"/>
      <c r="WYH707" s="121"/>
      <c r="WYI707" s="121"/>
      <c r="WYJ707" s="121"/>
      <c r="WYK707" s="121"/>
      <c r="WYL707" s="121"/>
      <c r="WYM707" s="121"/>
      <c r="WYN707" s="121"/>
      <c r="WYO707" s="121"/>
      <c r="WYP707" s="121"/>
      <c r="WYQ707" s="121"/>
      <c r="WYR707" s="121"/>
      <c r="WYS707" s="121"/>
      <c r="WYT707" s="121"/>
      <c r="WYU707" s="121"/>
      <c r="WYV707" s="121"/>
      <c r="WYW707" s="121"/>
      <c r="WYX707" s="121"/>
      <c r="WYY707" s="121"/>
      <c r="WYZ707" s="121"/>
      <c r="WZA707" s="121"/>
      <c r="WZB707" s="121"/>
      <c r="WZC707" s="121"/>
      <c r="WZD707" s="121"/>
      <c r="WZE707" s="121"/>
      <c r="WZF707" s="121"/>
      <c r="WZG707" s="121"/>
      <c r="WZH707" s="121"/>
      <c r="WZI707" s="121"/>
      <c r="WZJ707" s="121"/>
      <c r="WZK707" s="121"/>
      <c r="WZL707" s="121"/>
      <c r="WZM707" s="121"/>
      <c r="WZN707" s="121"/>
      <c r="WZO707" s="121"/>
      <c r="WZP707" s="121"/>
      <c r="WZQ707" s="121"/>
      <c r="WZR707" s="121"/>
      <c r="WZS707" s="121"/>
      <c r="WZT707" s="121"/>
      <c r="WZU707" s="121"/>
      <c r="WZV707" s="121"/>
      <c r="WZW707" s="121"/>
      <c r="WZX707" s="121"/>
      <c r="WZY707" s="121"/>
      <c r="WZZ707" s="121"/>
      <c r="XAA707" s="121"/>
      <c r="XAB707" s="121"/>
      <c r="XAC707" s="121"/>
      <c r="XAD707" s="121"/>
      <c r="XAE707" s="121"/>
      <c r="XAF707" s="121"/>
      <c r="XAG707" s="121"/>
      <c r="XAH707" s="121"/>
      <c r="XAI707" s="121"/>
      <c r="XAJ707" s="121"/>
      <c r="XAK707" s="121"/>
      <c r="XAL707" s="121"/>
      <c r="XAM707" s="121"/>
      <c r="XAN707" s="121"/>
      <c r="XAO707" s="121"/>
      <c r="XAP707" s="121"/>
      <c r="XAQ707" s="121"/>
      <c r="XAR707" s="121"/>
      <c r="XAS707" s="121"/>
      <c r="XAT707" s="121"/>
      <c r="XAU707" s="121"/>
      <c r="XAV707" s="121"/>
      <c r="XAW707" s="121"/>
      <c r="XAX707" s="121"/>
      <c r="XAY707" s="121"/>
      <c r="XAZ707" s="121"/>
      <c r="XBA707" s="121"/>
      <c r="XBB707" s="121"/>
      <c r="XBC707" s="121"/>
      <c r="XBD707" s="121"/>
      <c r="XBE707" s="121"/>
      <c r="XBF707" s="121"/>
      <c r="XBG707" s="121"/>
      <c r="XBH707" s="121"/>
      <c r="XBI707" s="121"/>
      <c r="XBJ707" s="121"/>
      <c r="XBK707" s="121"/>
      <c r="XBL707" s="121"/>
      <c r="XBM707" s="121"/>
      <c r="XBN707" s="121"/>
      <c r="XBO707" s="121"/>
      <c r="XBP707" s="121"/>
      <c r="XBQ707" s="121"/>
      <c r="XBR707" s="121"/>
      <c r="XBS707" s="121"/>
      <c r="XBT707" s="121"/>
      <c r="XBU707" s="121"/>
      <c r="XBV707" s="121"/>
      <c r="XBW707" s="121"/>
      <c r="XBX707" s="121"/>
      <c r="XBY707" s="121"/>
      <c r="XBZ707" s="121"/>
      <c r="XCA707" s="121"/>
      <c r="XCB707" s="121"/>
      <c r="XCC707" s="121"/>
      <c r="XCD707" s="121"/>
      <c r="XCE707" s="121"/>
      <c r="XCF707" s="121"/>
      <c r="XCG707" s="121"/>
      <c r="XCH707" s="121"/>
      <c r="XCI707" s="121"/>
      <c r="XCJ707" s="121"/>
      <c r="XCK707" s="121"/>
      <c r="XCL707" s="121"/>
      <c r="XCM707" s="121"/>
      <c r="XCN707" s="121"/>
      <c r="XCO707" s="121"/>
      <c r="XCP707" s="121"/>
      <c r="XCQ707" s="121"/>
      <c r="XCR707" s="121"/>
      <c r="XCS707" s="121"/>
      <c r="XCT707" s="121"/>
      <c r="XCU707" s="121"/>
      <c r="XCV707" s="121"/>
      <c r="XCW707" s="121"/>
      <c r="XCX707" s="121"/>
      <c r="XCY707" s="121"/>
      <c r="XCZ707" s="121"/>
      <c r="XDA707" s="121"/>
      <c r="XDB707" s="121"/>
      <c r="XDC707" s="121"/>
      <c r="XDD707" s="121"/>
      <c r="XDE707" s="121"/>
      <c r="XDF707" s="121"/>
      <c r="XDG707" s="121"/>
      <c r="XDH707" s="121"/>
      <c r="XDI707" s="121"/>
      <c r="XDJ707" s="121"/>
      <c r="XDK707" s="121"/>
      <c r="XDL707" s="121"/>
      <c r="XDM707" s="121"/>
      <c r="XDN707" s="121"/>
      <c r="XDO707" s="121"/>
      <c r="XDP707" s="121"/>
      <c r="XDQ707" s="121"/>
      <c r="XDR707" s="121"/>
      <c r="XDS707" s="121"/>
      <c r="XDT707" s="121"/>
      <c r="XDU707" s="121"/>
      <c r="XDV707" s="121"/>
      <c r="XDW707" s="121"/>
      <c r="XDX707" s="121"/>
      <c r="XDY707" s="121"/>
      <c r="XDZ707" s="121"/>
      <c r="XEA707" s="121"/>
      <c r="XEB707" s="121"/>
      <c r="XEC707" s="121"/>
      <c r="XED707" s="121"/>
      <c r="XEE707" s="121"/>
      <c r="XEF707" s="121"/>
      <c r="XEG707" s="121"/>
      <c r="XEH707" s="121"/>
      <c r="XEI707" s="121"/>
      <c r="XEJ707" s="121"/>
      <c r="XEK707" s="121"/>
      <c r="XEL707" s="121"/>
      <c r="XEM707" s="121"/>
      <c r="XEN707" s="121"/>
      <c r="XEO707" s="121"/>
      <c r="XEP707" s="121"/>
      <c r="XEQ707" s="121"/>
      <c r="XER707" s="121"/>
      <c r="XES707" s="121"/>
      <c r="XET707" s="121"/>
      <c r="XEU707" s="121"/>
      <c r="XEV707" s="121"/>
      <c r="XEW707" s="121"/>
      <c r="XEX707" s="121"/>
      <c r="XEY707" s="121"/>
      <c r="XEZ707" s="121"/>
      <c r="XFA707" s="121"/>
      <c r="XFB707" s="121"/>
      <c r="XFC707" s="121"/>
      <c r="XFD707" s="121"/>
    </row>
    <row r="708" spans="1:16384" ht="9" customHeight="1" x14ac:dyDescent="0.15">
      <c r="A708" s="28" t="s">
        <v>130</v>
      </c>
      <c r="B708" s="28">
        <f t="shared" si="37"/>
        <v>1</v>
      </c>
      <c r="C708" s="28">
        <v>0</v>
      </c>
      <c r="D708" s="37">
        <v>1</v>
      </c>
      <c r="E708" s="28"/>
      <c r="F708" s="37">
        <v>2</v>
      </c>
      <c r="G708" s="28"/>
      <c r="H708" s="197">
        <f t="shared" si="38"/>
        <v>84</v>
      </c>
      <c r="I708" s="186">
        <v>8</v>
      </c>
      <c r="J708" s="186">
        <v>65</v>
      </c>
      <c r="K708" s="186">
        <v>11</v>
      </c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  <c r="CA708" s="121"/>
      <c r="CB708" s="121"/>
      <c r="CC708" s="121"/>
      <c r="CD708" s="121"/>
      <c r="CE708" s="121"/>
      <c r="CF708" s="121"/>
      <c r="CG708" s="121"/>
      <c r="CH708" s="121"/>
      <c r="CI708" s="121"/>
      <c r="CJ708" s="121"/>
      <c r="CK708" s="121"/>
      <c r="CL708" s="121"/>
      <c r="CM708" s="121"/>
      <c r="CN708" s="121"/>
      <c r="CO708" s="121"/>
      <c r="CP708" s="121"/>
      <c r="CQ708" s="121"/>
      <c r="CR708" s="121"/>
      <c r="CS708" s="121"/>
      <c r="CT708" s="121"/>
      <c r="CU708" s="121"/>
      <c r="CV708" s="121"/>
      <c r="CW708" s="121"/>
      <c r="CX708" s="121"/>
      <c r="CY708" s="121"/>
      <c r="CZ708" s="121"/>
      <c r="DA708" s="121"/>
      <c r="DB708" s="121"/>
      <c r="DC708" s="121"/>
      <c r="DD708" s="121"/>
      <c r="DE708" s="121"/>
      <c r="DF708" s="121"/>
      <c r="DG708" s="121"/>
      <c r="DH708" s="121"/>
      <c r="DI708" s="121"/>
      <c r="DJ708" s="121"/>
      <c r="DK708" s="121"/>
      <c r="DL708" s="121"/>
      <c r="DM708" s="121"/>
      <c r="DN708" s="121"/>
      <c r="DO708" s="121"/>
      <c r="DP708" s="121"/>
      <c r="DQ708" s="121"/>
      <c r="DR708" s="121"/>
      <c r="DS708" s="121"/>
      <c r="DT708" s="121"/>
      <c r="DU708" s="121"/>
      <c r="DV708" s="121"/>
      <c r="DW708" s="121"/>
      <c r="DX708" s="121"/>
      <c r="DY708" s="121"/>
      <c r="DZ708" s="121"/>
      <c r="EA708" s="121"/>
      <c r="EB708" s="121"/>
      <c r="EC708" s="121"/>
      <c r="ED708" s="121"/>
      <c r="EE708" s="121"/>
      <c r="EF708" s="121"/>
      <c r="EG708" s="121"/>
      <c r="EH708" s="121"/>
      <c r="EI708" s="121"/>
      <c r="EJ708" s="121"/>
      <c r="EK708" s="121"/>
      <c r="EL708" s="121"/>
      <c r="EM708" s="121"/>
      <c r="EN708" s="121"/>
      <c r="EO708" s="121"/>
      <c r="EP708" s="121"/>
      <c r="EQ708" s="121"/>
      <c r="ER708" s="121"/>
      <c r="ES708" s="121"/>
      <c r="ET708" s="121"/>
      <c r="EU708" s="121"/>
      <c r="EV708" s="121"/>
      <c r="EW708" s="121"/>
      <c r="EX708" s="121"/>
      <c r="EY708" s="121"/>
      <c r="EZ708" s="121"/>
      <c r="FA708" s="121"/>
      <c r="FB708" s="121"/>
      <c r="FC708" s="121"/>
      <c r="FD708" s="121"/>
      <c r="FE708" s="121"/>
      <c r="FF708" s="121"/>
      <c r="FG708" s="121"/>
      <c r="FH708" s="121"/>
      <c r="FI708" s="121"/>
      <c r="FJ708" s="121"/>
      <c r="FK708" s="121"/>
      <c r="FL708" s="121"/>
      <c r="FM708" s="121"/>
      <c r="FN708" s="121"/>
      <c r="FO708" s="121"/>
      <c r="FP708" s="121"/>
      <c r="FQ708" s="121"/>
      <c r="FR708" s="121"/>
      <c r="FS708" s="121"/>
      <c r="FT708" s="121"/>
      <c r="FU708" s="121"/>
      <c r="FV708" s="121"/>
      <c r="FW708" s="121"/>
      <c r="FX708" s="121"/>
      <c r="FY708" s="121"/>
      <c r="FZ708" s="121"/>
      <c r="GA708" s="121"/>
      <c r="GB708" s="121"/>
      <c r="GC708" s="121"/>
      <c r="GD708" s="121"/>
      <c r="GE708" s="121"/>
      <c r="GF708" s="121"/>
      <c r="GG708" s="121"/>
      <c r="GH708" s="121"/>
      <c r="GI708" s="121"/>
      <c r="GJ708" s="121"/>
      <c r="GK708" s="121"/>
      <c r="GL708" s="121"/>
      <c r="GM708" s="121"/>
      <c r="GN708" s="121"/>
      <c r="GO708" s="121"/>
      <c r="GP708" s="121"/>
      <c r="GQ708" s="121"/>
      <c r="GR708" s="121"/>
      <c r="GS708" s="121"/>
      <c r="GT708" s="121"/>
      <c r="GU708" s="121"/>
      <c r="GV708" s="121"/>
      <c r="GW708" s="121"/>
      <c r="GX708" s="121"/>
      <c r="GY708" s="121"/>
      <c r="GZ708" s="121"/>
      <c r="HA708" s="121"/>
      <c r="HB708" s="121"/>
      <c r="HC708" s="121"/>
      <c r="HD708" s="121"/>
      <c r="HE708" s="121"/>
      <c r="HF708" s="121"/>
      <c r="HG708" s="121"/>
      <c r="HH708" s="121"/>
      <c r="HI708" s="121"/>
      <c r="HJ708" s="121"/>
      <c r="HK708" s="121"/>
      <c r="HL708" s="121"/>
      <c r="HM708" s="121"/>
      <c r="HN708" s="121"/>
      <c r="HO708" s="121"/>
      <c r="HP708" s="121"/>
      <c r="HQ708" s="121"/>
      <c r="HR708" s="121"/>
      <c r="HS708" s="121"/>
      <c r="HT708" s="121"/>
      <c r="HU708" s="121"/>
      <c r="HV708" s="121"/>
      <c r="HW708" s="121"/>
      <c r="HX708" s="121"/>
      <c r="HY708" s="121"/>
      <c r="HZ708" s="121"/>
      <c r="IA708" s="121"/>
      <c r="IB708" s="121"/>
      <c r="IC708" s="121"/>
      <c r="ID708" s="121"/>
      <c r="IE708" s="121"/>
      <c r="IF708" s="121"/>
      <c r="IG708" s="121"/>
      <c r="IH708" s="121"/>
      <c r="II708" s="121"/>
      <c r="IJ708" s="121"/>
      <c r="IK708" s="121"/>
      <c r="IL708" s="121"/>
      <c r="IM708" s="121"/>
      <c r="IN708" s="121"/>
      <c r="IO708" s="121"/>
      <c r="IP708" s="121"/>
      <c r="IQ708" s="121"/>
      <c r="IR708" s="121"/>
      <c r="IS708" s="121"/>
      <c r="IT708" s="121"/>
      <c r="IU708" s="121"/>
      <c r="IV708" s="121"/>
      <c r="IW708" s="121"/>
      <c r="IX708" s="121"/>
      <c r="IY708" s="121"/>
      <c r="IZ708" s="121"/>
      <c r="JA708" s="121"/>
      <c r="JB708" s="121"/>
      <c r="JC708" s="121"/>
      <c r="JD708" s="121"/>
      <c r="JE708" s="121"/>
      <c r="JF708" s="121"/>
      <c r="JG708" s="121"/>
      <c r="JH708" s="121"/>
      <c r="JI708" s="121"/>
      <c r="JJ708" s="121"/>
      <c r="JK708" s="121"/>
      <c r="JL708" s="121"/>
      <c r="JM708" s="121"/>
      <c r="JN708" s="121"/>
      <c r="JO708" s="121"/>
      <c r="JP708" s="121"/>
      <c r="JQ708" s="121"/>
      <c r="JR708" s="121"/>
      <c r="JS708" s="121"/>
      <c r="JT708" s="121"/>
      <c r="JU708" s="121"/>
      <c r="JV708" s="121"/>
      <c r="JW708" s="121"/>
      <c r="JX708" s="121"/>
      <c r="JY708" s="121"/>
      <c r="JZ708" s="121"/>
      <c r="KA708" s="121"/>
      <c r="KB708" s="121"/>
      <c r="KC708" s="121"/>
      <c r="KD708" s="121"/>
      <c r="KE708" s="121"/>
      <c r="KF708" s="121"/>
      <c r="KG708" s="121"/>
      <c r="KH708" s="121"/>
      <c r="KI708" s="121"/>
      <c r="KJ708" s="121"/>
      <c r="KK708" s="121"/>
      <c r="KL708" s="121"/>
      <c r="KM708" s="121"/>
      <c r="KN708" s="121"/>
      <c r="KO708" s="121"/>
      <c r="KP708" s="121"/>
      <c r="KQ708" s="121"/>
      <c r="KR708" s="121"/>
      <c r="KS708" s="121"/>
      <c r="KT708" s="121"/>
      <c r="KU708" s="121"/>
      <c r="KV708" s="121"/>
      <c r="KW708" s="121"/>
      <c r="KX708" s="121"/>
      <c r="KY708" s="121"/>
      <c r="KZ708" s="121"/>
      <c r="LA708" s="121"/>
      <c r="LB708" s="121"/>
      <c r="LC708" s="121"/>
      <c r="LD708" s="121"/>
      <c r="LE708" s="121"/>
      <c r="LF708" s="121"/>
      <c r="LG708" s="121"/>
      <c r="LH708" s="121"/>
      <c r="LI708" s="121"/>
      <c r="LJ708" s="121"/>
      <c r="LK708" s="121"/>
      <c r="LL708" s="121"/>
      <c r="LM708" s="121"/>
      <c r="LN708" s="121"/>
      <c r="LO708" s="121"/>
      <c r="LP708" s="121"/>
      <c r="LQ708" s="121"/>
      <c r="LR708" s="121"/>
      <c r="LS708" s="121"/>
      <c r="LT708" s="121"/>
      <c r="LU708" s="121"/>
      <c r="LV708" s="121"/>
      <c r="LW708" s="121"/>
      <c r="LX708" s="121"/>
      <c r="LY708" s="121"/>
      <c r="LZ708" s="121"/>
      <c r="MA708" s="121"/>
      <c r="MB708" s="121"/>
      <c r="MC708" s="121"/>
      <c r="MD708" s="121"/>
      <c r="ME708" s="121"/>
      <c r="MF708" s="121"/>
      <c r="MG708" s="121"/>
      <c r="MH708" s="121"/>
      <c r="MI708" s="121"/>
      <c r="MJ708" s="121"/>
      <c r="MK708" s="121"/>
      <c r="ML708" s="121"/>
      <c r="MM708" s="121"/>
      <c r="MN708" s="121"/>
      <c r="MO708" s="121"/>
      <c r="MP708" s="121"/>
      <c r="MQ708" s="121"/>
      <c r="MR708" s="121"/>
      <c r="MS708" s="121"/>
      <c r="MT708" s="121"/>
      <c r="MU708" s="121"/>
      <c r="MV708" s="121"/>
      <c r="MW708" s="121"/>
      <c r="MX708" s="121"/>
      <c r="MY708" s="121"/>
      <c r="MZ708" s="121"/>
      <c r="NA708" s="121"/>
      <c r="NB708" s="121"/>
      <c r="NC708" s="121"/>
      <c r="ND708" s="121"/>
      <c r="NE708" s="121"/>
      <c r="NF708" s="121"/>
      <c r="NG708" s="121"/>
      <c r="NH708" s="121"/>
      <c r="NI708" s="121"/>
      <c r="NJ708" s="121"/>
      <c r="NK708" s="121"/>
      <c r="NL708" s="121"/>
      <c r="NM708" s="121"/>
      <c r="NN708" s="121"/>
      <c r="NO708" s="121"/>
      <c r="NP708" s="121"/>
      <c r="NQ708" s="121"/>
      <c r="NR708" s="121"/>
      <c r="NS708" s="121"/>
      <c r="NT708" s="121"/>
      <c r="NU708" s="121"/>
      <c r="NV708" s="121"/>
      <c r="NW708" s="121"/>
      <c r="NX708" s="121"/>
      <c r="NY708" s="121"/>
      <c r="NZ708" s="121"/>
      <c r="OA708" s="121"/>
      <c r="OB708" s="121"/>
      <c r="OC708" s="121"/>
      <c r="OD708" s="121"/>
      <c r="OE708" s="121"/>
      <c r="OF708" s="121"/>
      <c r="OG708" s="121"/>
      <c r="OH708" s="121"/>
      <c r="OI708" s="121"/>
      <c r="OJ708" s="121"/>
      <c r="OK708" s="121"/>
      <c r="OL708" s="121"/>
      <c r="OM708" s="121"/>
      <c r="ON708" s="121"/>
      <c r="OO708" s="121"/>
      <c r="OP708" s="121"/>
      <c r="OQ708" s="121"/>
      <c r="OR708" s="121"/>
      <c r="OS708" s="121"/>
      <c r="OT708" s="121"/>
      <c r="OU708" s="121"/>
      <c r="OV708" s="121"/>
      <c r="OW708" s="121"/>
      <c r="OX708" s="121"/>
      <c r="OY708" s="121"/>
      <c r="OZ708" s="121"/>
      <c r="PA708" s="121"/>
      <c r="PB708" s="121"/>
      <c r="PC708" s="121"/>
      <c r="PD708" s="121"/>
      <c r="PE708" s="121"/>
      <c r="PF708" s="121"/>
      <c r="PG708" s="121"/>
      <c r="PH708" s="121"/>
      <c r="PI708" s="121"/>
      <c r="PJ708" s="121"/>
      <c r="PK708" s="121"/>
      <c r="PL708" s="121"/>
      <c r="PM708" s="121"/>
      <c r="PN708" s="121"/>
      <c r="PO708" s="121"/>
      <c r="PP708" s="121"/>
      <c r="PQ708" s="121"/>
      <c r="PR708" s="121"/>
      <c r="PS708" s="121"/>
      <c r="PT708" s="121"/>
      <c r="PU708" s="121"/>
      <c r="PV708" s="121"/>
      <c r="PW708" s="121"/>
      <c r="PX708" s="121"/>
      <c r="PY708" s="121"/>
      <c r="PZ708" s="121"/>
      <c r="QA708" s="121"/>
      <c r="QB708" s="121"/>
      <c r="QC708" s="121"/>
      <c r="QD708" s="121"/>
      <c r="QE708" s="121"/>
      <c r="QF708" s="121"/>
      <c r="QG708" s="121"/>
      <c r="QH708" s="121"/>
      <c r="QI708" s="121"/>
      <c r="QJ708" s="121"/>
      <c r="QK708" s="121"/>
      <c r="QL708" s="121"/>
      <c r="QM708" s="121"/>
      <c r="QN708" s="121"/>
      <c r="QO708" s="121"/>
      <c r="QP708" s="121"/>
      <c r="QQ708" s="121"/>
      <c r="QR708" s="121"/>
      <c r="QS708" s="121"/>
      <c r="QT708" s="121"/>
      <c r="QU708" s="121"/>
      <c r="QV708" s="121"/>
      <c r="QW708" s="121"/>
      <c r="QX708" s="121"/>
      <c r="QY708" s="121"/>
      <c r="QZ708" s="121"/>
      <c r="RA708" s="121"/>
      <c r="RB708" s="121"/>
      <c r="RC708" s="121"/>
      <c r="RD708" s="121"/>
      <c r="RE708" s="121"/>
      <c r="RF708" s="121"/>
      <c r="RG708" s="121"/>
      <c r="RH708" s="121"/>
      <c r="RI708" s="121"/>
      <c r="RJ708" s="121"/>
      <c r="RK708" s="121"/>
      <c r="RL708" s="121"/>
      <c r="RM708" s="121"/>
      <c r="RN708" s="121"/>
      <c r="RO708" s="121"/>
      <c r="RP708" s="121"/>
      <c r="RQ708" s="121"/>
      <c r="RR708" s="121"/>
      <c r="RS708" s="121"/>
      <c r="RT708" s="121"/>
      <c r="RU708" s="121"/>
      <c r="RV708" s="121"/>
      <c r="RW708" s="121"/>
      <c r="RX708" s="121"/>
      <c r="RY708" s="121"/>
      <c r="RZ708" s="121"/>
      <c r="SA708" s="121"/>
      <c r="SB708" s="121"/>
      <c r="SC708" s="121"/>
      <c r="SD708" s="121"/>
      <c r="SE708" s="121"/>
      <c r="SF708" s="121"/>
      <c r="SG708" s="121"/>
      <c r="SH708" s="121"/>
      <c r="SI708" s="121"/>
      <c r="SJ708" s="121"/>
      <c r="SK708" s="121"/>
      <c r="SL708" s="121"/>
      <c r="SM708" s="121"/>
      <c r="SN708" s="121"/>
      <c r="SO708" s="121"/>
      <c r="SP708" s="121"/>
      <c r="SQ708" s="121"/>
      <c r="SR708" s="121"/>
      <c r="SS708" s="121"/>
      <c r="ST708" s="121"/>
      <c r="SU708" s="121"/>
      <c r="SV708" s="121"/>
      <c r="SW708" s="121"/>
      <c r="SX708" s="121"/>
      <c r="SY708" s="121"/>
      <c r="SZ708" s="121"/>
      <c r="TA708" s="121"/>
      <c r="TB708" s="121"/>
      <c r="TC708" s="121"/>
      <c r="TD708" s="121"/>
      <c r="TE708" s="121"/>
      <c r="TF708" s="121"/>
      <c r="TG708" s="121"/>
      <c r="TH708" s="121"/>
      <c r="TI708" s="121"/>
      <c r="TJ708" s="121"/>
      <c r="TK708" s="121"/>
      <c r="TL708" s="121"/>
      <c r="TM708" s="121"/>
      <c r="TN708" s="121"/>
      <c r="TO708" s="121"/>
      <c r="TP708" s="121"/>
      <c r="TQ708" s="121"/>
      <c r="TR708" s="121"/>
      <c r="TS708" s="121"/>
      <c r="TT708" s="121"/>
      <c r="TU708" s="121"/>
      <c r="TV708" s="121"/>
      <c r="TW708" s="121"/>
      <c r="TX708" s="121"/>
      <c r="TY708" s="121"/>
      <c r="TZ708" s="121"/>
      <c r="UA708" s="121"/>
      <c r="UB708" s="121"/>
      <c r="UC708" s="121"/>
      <c r="UD708" s="121"/>
      <c r="UE708" s="121"/>
      <c r="UF708" s="121"/>
      <c r="UG708" s="121"/>
      <c r="UH708" s="121"/>
      <c r="UI708" s="121"/>
      <c r="UJ708" s="121"/>
      <c r="UK708" s="121"/>
      <c r="UL708" s="121"/>
      <c r="UM708" s="121"/>
      <c r="UN708" s="121"/>
      <c r="UO708" s="121"/>
      <c r="UP708" s="121"/>
      <c r="UQ708" s="121"/>
      <c r="UR708" s="121"/>
      <c r="US708" s="121"/>
      <c r="UT708" s="121"/>
      <c r="UU708" s="121"/>
      <c r="UV708" s="121"/>
      <c r="UW708" s="121"/>
      <c r="UX708" s="121"/>
      <c r="UY708" s="121"/>
      <c r="UZ708" s="121"/>
      <c r="VA708" s="121"/>
      <c r="VB708" s="121"/>
      <c r="VC708" s="121"/>
      <c r="VD708" s="121"/>
      <c r="VE708" s="121"/>
      <c r="VF708" s="121"/>
      <c r="VG708" s="121"/>
      <c r="VH708" s="121"/>
      <c r="VI708" s="121"/>
      <c r="VJ708" s="121"/>
      <c r="VK708" s="121"/>
      <c r="VL708" s="121"/>
      <c r="VM708" s="121"/>
      <c r="VN708" s="121"/>
      <c r="VO708" s="121"/>
      <c r="VP708" s="121"/>
      <c r="VQ708" s="121"/>
      <c r="VR708" s="121"/>
      <c r="VS708" s="121"/>
      <c r="VT708" s="121"/>
      <c r="VU708" s="121"/>
      <c r="VV708" s="121"/>
      <c r="VW708" s="121"/>
      <c r="VX708" s="121"/>
      <c r="VY708" s="121"/>
      <c r="VZ708" s="121"/>
      <c r="WA708" s="121"/>
      <c r="WB708" s="121"/>
      <c r="WC708" s="121"/>
      <c r="WD708" s="121"/>
      <c r="WE708" s="121"/>
      <c r="WF708" s="121"/>
      <c r="WG708" s="121"/>
      <c r="WH708" s="121"/>
      <c r="WI708" s="121"/>
      <c r="WJ708" s="121"/>
      <c r="WK708" s="121"/>
      <c r="WL708" s="121"/>
      <c r="WM708" s="121"/>
      <c r="WN708" s="121"/>
      <c r="WO708" s="121"/>
      <c r="WP708" s="121"/>
      <c r="WQ708" s="121"/>
      <c r="WR708" s="121"/>
      <c r="WS708" s="121"/>
      <c r="WT708" s="121"/>
      <c r="WU708" s="121"/>
      <c r="WV708" s="121"/>
      <c r="WW708" s="121"/>
      <c r="WX708" s="121"/>
      <c r="WY708" s="121"/>
      <c r="WZ708" s="121"/>
      <c r="XA708" s="121"/>
      <c r="XB708" s="121"/>
      <c r="XC708" s="121"/>
      <c r="XD708" s="121"/>
      <c r="XE708" s="121"/>
      <c r="XF708" s="121"/>
      <c r="XG708" s="121"/>
      <c r="XH708" s="121"/>
      <c r="XI708" s="121"/>
      <c r="XJ708" s="121"/>
      <c r="XK708" s="121"/>
      <c r="XL708" s="121"/>
      <c r="XM708" s="121"/>
      <c r="XN708" s="121"/>
      <c r="XO708" s="121"/>
      <c r="XP708" s="121"/>
      <c r="XQ708" s="121"/>
      <c r="XR708" s="121"/>
      <c r="XS708" s="121"/>
      <c r="XT708" s="121"/>
      <c r="XU708" s="121"/>
      <c r="XV708" s="121"/>
      <c r="XW708" s="121"/>
      <c r="XX708" s="121"/>
      <c r="XY708" s="121"/>
      <c r="XZ708" s="121"/>
      <c r="YA708" s="121"/>
      <c r="YB708" s="121"/>
      <c r="YC708" s="121"/>
      <c r="YD708" s="121"/>
      <c r="YE708" s="121"/>
      <c r="YF708" s="121"/>
      <c r="YG708" s="121"/>
      <c r="YH708" s="121"/>
      <c r="YI708" s="121"/>
      <c r="YJ708" s="121"/>
      <c r="YK708" s="121"/>
      <c r="YL708" s="121"/>
      <c r="YM708" s="121"/>
      <c r="YN708" s="121"/>
      <c r="YO708" s="121"/>
      <c r="YP708" s="121"/>
      <c r="YQ708" s="121"/>
      <c r="YR708" s="121"/>
      <c r="YS708" s="121"/>
      <c r="YT708" s="121"/>
      <c r="YU708" s="121"/>
      <c r="YV708" s="121"/>
      <c r="YW708" s="121"/>
      <c r="YX708" s="121"/>
      <c r="YY708" s="121"/>
      <c r="YZ708" s="121"/>
      <c r="ZA708" s="121"/>
      <c r="ZB708" s="121"/>
      <c r="ZC708" s="121"/>
      <c r="ZD708" s="121"/>
      <c r="ZE708" s="121"/>
      <c r="ZF708" s="121"/>
      <c r="ZG708" s="121"/>
      <c r="ZH708" s="121"/>
      <c r="ZI708" s="121"/>
      <c r="ZJ708" s="121"/>
      <c r="ZK708" s="121"/>
      <c r="ZL708" s="121"/>
      <c r="ZM708" s="121"/>
      <c r="ZN708" s="121"/>
      <c r="ZO708" s="121"/>
      <c r="ZP708" s="121"/>
      <c r="ZQ708" s="121"/>
      <c r="ZR708" s="121"/>
      <c r="ZS708" s="121"/>
      <c r="ZT708" s="121"/>
      <c r="ZU708" s="121"/>
      <c r="ZV708" s="121"/>
      <c r="ZW708" s="121"/>
      <c r="ZX708" s="121"/>
      <c r="ZY708" s="121"/>
      <c r="ZZ708" s="121"/>
      <c r="AAA708" s="121"/>
      <c r="AAB708" s="121"/>
      <c r="AAC708" s="121"/>
      <c r="AAD708" s="121"/>
      <c r="AAE708" s="121"/>
      <c r="AAF708" s="121"/>
      <c r="AAG708" s="121"/>
      <c r="AAH708" s="121"/>
      <c r="AAI708" s="121"/>
      <c r="AAJ708" s="121"/>
      <c r="AAK708" s="121"/>
      <c r="AAL708" s="121"/>
      <c r="AAM708" s="121"/>
      <c r="AAN708" s="121"/>
      <c r="AAO708" s="121"/>
      <c r="AAP708" s="121"/>
      <c r="AAQ708" s="121"/>
      <c r="AAR708" s="121"/>
      <c r="AAS708" s="121"/>
      <c r="AAT708" s="121"/>
      <c r="AAU708" s="121"/>
      <c r="AAV708" s="121"/>
      <c r="AAW708" s="121"/>
      <c r="AAX708" s="121"/>
      <c r="AAY708" s="121"/>
      <c r="AAZ708" s="121"/>
      <c r="ABA708" s="121"/>
      <c r="ABB708" s="121"/>
      <c r="ABC708" s="121"/>
      <c r="ABD708" s="121"/>
      <c r="ABE708" s="121"/>
      <c r="ABF708" s="121"/>
      <c r="ABG708" s="121"/>
      <c r="ABH708" s="121"/>
      <c r="ABI708" s="121"/>
      <c r="ABJ708" s="121"/>
      <c r="ABK708" s="121"/>
      <c r="ABL708" s="121"/>
      <c r="ABM708" s="121"/>
      <c r="ABN708" s="121"/>
      <c r="ABO708" s="121"/>
      <c r="ABP708" s="121"/>
      <c r="ABQ708" s="121"/>
      <c r="ABR708" s="121"/>
      <c r="ABS708" s="121"/>
      <c r="ABT708" s="121"/>
      <c r="ABU708" s="121"/>
      <c r="ABV708" s="121"/>
      <c r="ABW708" s="121"/>
      <c r="ABX708" s="121"/>
      <c r="ABY708" s="121"/>
      <c r="ABZ708" s="121"/>
      <c r="ACA708" s="121"/>
      <c r="ACB708" s="121"/>
      <c r="ACC708" s="121"/>
      <c r="ACD708" s="121"/>
      <c r="ACE708" s="121"/>
      <c r="ACF708" s="121"/>
      <c r="ACG708" s="121"/>
      <c r="ACH708" s="121"/>
      <c r="ACI708" s="121"/>
      <c r="ACJ708" s="121"/>
      <c r="ACK708" s="121"/>
      <c r="ACL708" s="121"/>
      <c r="ACM708" s="121"/>
      <c r="ACN708" s="121"/>
      <c r="ACO708" s="121"/>
      <c r="ACP708" s="121"/>
      <c r="ACQ708" s="121"/>
      <c r="ACR708" s="121"/>
      <c r="ACS708" s="121"/>
      <c r="ACT708" s="121"/>
      <c r="ACU708" s="121"/>
      <c r="ACV708" s="121"/>
      <c r="ACW708" s="121"/>
      <c r="ACX708" s="121"/>
      <c r="ACY708" s="121"/>
      <c r="ACZ708" s="121"/>
      <c r="ADA708" s="121"/>
      <c r="ADB708" s="121"/>
      <c r="ADC708" s="121"/>
      <c r="ADD708" s="121"/>
      <c r="ADE708" s="121"/>
      <c r="ADF708" s="121"/>
      <c r="ADG708" s="121"/>
      <c r="ADH708" s="121"/>
      <c r="ADI708" s="121"/>
      <c r="ADJ708" s="121"/>
      <c r="ADK708" s="121"/>
      <c r="ADL708" s="121"/>
      <c r="ADM708" s="121"/>
      <c r="ADN708" s="121"/>
      <c r="ADO708" s="121"/>
      <c r="ADP708" s="121"/>
      <c r="ADQ708" s="121"/>
      <c r="ADR708" s="121"/>
      <c r="ADS708" s="121"/>
      <c r="ADT708" s="121"/>
      <c r="ADU708" s="121"/>
      <c r="ADV708" s="121"/>
      <c r="ADW708" s="121"/>
      <c r="ADX708" s="121"/>
      <c r="ADY708" s="121"/>
      <c r="ADZ708" s="121"/>
      <c r="AEA708" s="121"/>
      <c r="AEB708" s="121"/>
      <c r="AEC708" s="121"/>
      <c r="AED708" s="121"/>
      <c r="AEE708" s="121"/>
      <c r="AEF708" s="121"/>
      <c r="AEG708" s="121"/>
      <c r="AEH708" s="121"/>
      <c r="AEI708" s="121"/>
      <c r="AEJ708" s="121"/>
      <c r="AEK708" s="121"/>
      <c r="AEL708" s="121"/>
      <c r="AEM708" s="121"/>
      <c r="AEN708" s="121"/>
      <c r="AEO708" s="121"/>
      <c r="AEP708" s="121"/>
      <c r="AEQ708" s="121"/>
      <c r="AER708" s="121"/>
      <c r="AES708" s="121"/>
      <c r="AET708" s="121"/>
      <c r="AEU708" s="121"/>
      <c r="AEV708" s="121"/>
      <c r="AEW708" s="121"/>
      <c r="AEX708" s="121"/>
      <c r="AEY708" s="121"/>
      <c r="AEZ708" s="121"/>
      <c r="AFA708" s="121"/>
      <c r="AFB708" s="121"/>
      <c r="AFC708" s="121"/>
      <c r="AFD708" s="121"/>
      <c r="AFE708" s="121"/>
      <c r="AFF708" s="121"/>
      <c r="AFG708" s="121"/>
      <c r="AFH708" s="121"/>
      <c r="AFI708" s="121"/>
      <c r="AFJ708" s="121"/>
      <c r="AFK708" s="121"/>
      <c r="AFL708" s="121"/>
      <c r="AFM708" s="121"/>
      <c r="AFN708" s="121"/>
      <c r="AFO708" s="121"/>
      <c r="AFP708" s="121"/>
      <c r="AFQ708" s="121"/>
      <c r="AFR708" s="121"/>
      <c r="AFS708" s="121"/>
      <c r="AFT708" s="121"/>
      <c r="AFU708" s="121"/>
      <c r="AFV708" s="121"/>
      <c r="AFW708" s="121"/>
      <c r="AFX708" s="121"/>
      <c r="AFY708" s="121"/>
      <c r="AFZ708" s="121"/>
      <c r="AGA708" s="121"/>
      <c r="AGB708" s="121"/>
      <c r="AGC708" s="121"/>
      <c r="AGD708" s="121"/>
      <c r="AGE708" s="121"/>
      <c r="AGF708" s="121"/>
      <c r="AGG708" s="121"/>
      <c r="AGH708" s="121"/>
      <c r="AGI708" s="121"/>
      <c r="AGJ708" s="121"/>
      <c r="AGK708" s="121"/>
      <c r="AGL708" s="121"/>
      <c r="AGM708" s="121"/>
      <c r="AGN708" s="121"/>
      <c r="AGO708" s="121"/>
      <c r="AGP708" s="121"/>
      <c r="AGQ708" s="121"/>
      <c r="AGR708" s="121"/>
      <c r="AGS708" s="121"/>
      <c r="AGT708" s="121"/>
      <c r="AGU708" s="121"/>
      <c r="AGV708" s="121"/>
      <c r="AGW708" s="121"/>
      <c r="AGX708" s="121"/>
      <c r="AGY708" s="121"/>
      <c r="AGZ708" s="121"/>
      <c r="AHA708" s="121"/>
      <c r="AHB708" s="121"/>
      <c r="AHC708" s="121"/>
      <c r="AHD708" s="121"/>
      <c r="AHE708" s="121"/>
      <c r="AHF708" s="121"/>
      <c r="AHG708" s="121"/>
      <c r="AHH708" s="121"/>
      <c r="AHI708" s="121"/>
      <c r="AHJ708" s="121"/>
      <c r="AHK708" s="121"/>
      <c r="AHL708" s="121"/>
      <c r="AHM708" s="121"/>
      <c r="AHN708" s="121"/>
      <c r="AHO708" s="121"/>
      <c r="AHP708" s="121"/>
      <c r="AHQ708" s="121"/>
      <c r="AHR708" s="121"/>
      <c r="AHS708" s="121"/>
      <c r="AHT708" s="121"/>
      <c r="AHU708" s="121"/>
      <c r="AHV708" s="121"/>
      <c r="AHW708" s="121"/>
      <c r="AHX708" s="121"/>
      <c r="AHY708" s="121"/>
      <c r="AHZ708" s="121"/>
      <c r="AIA708" s="121"/>
      <c r="AIB708" s="121"/>
      <c r="AIC708" s="121"/>
      <c r="AID708" s="121"/>
      <c r="AIE708" s="121"/>
      <c r="AIF708" s="121"/>
      <c r="AIG708" s="121"/>
      <c r="AIH708" s="121"/>
      <c r="AII708" s="121"/>
      <c r="AIJ708" s="121"/>
      <c r="AIK708" s="121"/>
      <c r="AIL708" s="121"/>
      <c r="AIM708" s="121"/>
      <c r="AIN708" s="121"/>
      <c r="AIO708" s="121"/>
      <c r="AIP708" s="121"/>
      <c r="AIQ708" s="121"/>
      <c r="AIR708" s="121"/>
      <c r="AIS708" s="121"/>
      <c r="AIT708" s="121"/>
      <c r="AIU708" s="121"/>
      <c r="AIV708" s="121"/>
      <c r="AIW708" s="121"/>
      <c r="AIX708" s="121"/>
      <c r="AIY708" s="121"/>
      <c r="AIZ708" s="121"/>
      <c r="AJA708" s="121"/>
      <c r="AJB708" s="121"/>
      <c r="AJC708" s="121"/>
      <c r="AJD708" s="121"/>
      <c r="AJE708" s="121"/>
      <c r="AJF708" s="121"/>
      <c r="AJG708" s="121"/>
      <c r="AJH708" s="121"/>
      <c r="AJI708" s="121"/>
      <c r="AJJ708" s="121"/>
      <c r="AJK708" s="121"/>
      <c r="AJL708" s="121"/>
      <c r="AJM708" s="121"/>
      <c r="AJN708" s="121"/>
      <c r="AJO708" s="121"/>
      <c r="AJP708" s="121"/>
      <c r="AJQ708" s="121"/>
      <c r="AJR708" s="121"/>
      <c r="AJS708" s="121"/>
      <c r="AJT708" s="121"/>
      <c r="AJU708" s="121"/>
      <c r="AJV708" s="121"/>
      <c r="AJW708" s="121"/>
      <c r="AJX708" s="121"/>
      <c r="AJY708" s="121"/>
      <c r="AJZ708" s="121"/>
      <c r="AKA708" s="121"/>
      <c r="AKB708" s="121"/>
      <c r="AKC708" s="121"/>
      <c r="AKD708" s="121"/>
      <c r="AKE708" s="121"/>
      <c r="AKF708" s="121"/>
      <c r="AKG708" s="121"/>
      <c r="AKH708" s="121"/>
      <c r="AKI708" s="121"/>
      <c r="AKJ708" s="121"/>
      <c r="AKK708" s="121"/>
      <c r="AKL708" s="121"/>
      <c r="AKM708" s="121"/>
      <c r="AKN708" s="121"/>
      <c r="AKO708" s="121"/>
      <c r="AKP708" s="121"/>
      <c r="AKQ708" s="121"/>
      <c r="AKR708" s="121"/>
      <c r="AKS708" s="121"/>
      <c r="AKT708" s="121"/>
      <c r="AKU708" s="121"/>
      <c r="AKV708" s="121"/>
      <c r="AKW708" s="121"/>
      <c r="AKX708" s="121"/>
      <c r="AKY708" s="121"/>
      <c r="AKZ708" s="121"/>
      <c r="ALA708" s="121"/>
      <c r="ALB708" s="121"/>
      <c r="ALC708" s="121"/>
      <c r="ALD708" s="121"/>
      <c r="ALE708" s="121"/>
      <c r="ALF708" s="121"/>
      <c r="ALG708" s="121"/>
      <c r="ALH708" s="121"/>
      <c r="ALI708" s="121"/>
      <c r="ALJ708" s="121"/>
      <c r="ALK708" s="121"/>
      <c r="ALL708" s="121"/>
      <c r="ALM708" s="121"/>
      <c r="ALN708" s="121"/>
      <c r="ALO708" s="121"/>
      <c r="ALP708" s="121"/>
      <c r="ALQ708" s="121"/>
      <c r="ALR708" s="121"/>
      <c r="ALS708" s="121"/>
      <c r="ALT708" s="121"/>
      <c r="ALU708" s="121"/>
      <c r="ALV708" s="121"/>
      <c r="ALW708" s="121"/>
      <c r="ALX708" s="121"/>
      <c r="ALY708" s="121"/>
      <c r="ALZ708" s="121"/>
      <c r="AMA708" s="121"/>
      <c r="AMB708" s="121"/>
      <c r="AMC708" s="121"/>
      <c r="AMD708" s="121"/>
      <c r="AME708" s="121"/>
      <c r="AMF708" s="121"/>
      <c r="AMG708" s="121"/>
      <c r="AMH708" s="121"/>
      <c r="AMI708" s="121"/>
      <c r="AMJ708" s="121"/>
      <c r="AMK708" s="121"/>
      <c r="AML708" s="121"/>
      <c r="AMM708" s="121"/>
      <c r="AMN708" s="121"/>
      <c r="AMO708" s="121"/>
      <c r="AMP708" s="121"/>
      <c r="AMQ708" s="121"/>
      <c r="AMR708" s="121"/>
      <c r="AMS708" s="121"/>
      <c r="AMT708" s="121"/>
      <c r="AMU708" s="121"/>
      <c r="AMV708" s="121"/>
      <c r="AMW708" s="121"/>
      <c r="AMX708" s="121"/>
      <c r="AMY708" s="121"/>
      <c r="AMZ708" s="121"/>
      <c r="ANA708" s="121"/>
      <c r="ANB708" s="121"/>
      <c r="ANC708" s="121"/>
      <c r="AND708" s="121"/>
      <c r="ANE708" s="121"/>
      <c r="ANF708" s="121"/>
      <c r="ANG708" s="121"/>
      <c r="ANH708" s="121"/>
      <c r="ANI708" s="121"/>
      <c r="ANJ708" s="121"/>
      <c r="ANK708" s="121"/>
      <c r="ANL708" s="121"/>
      <c r="ANM708" s="121"/>
      <c r="ANN708" s="121"/>
      <c r="ANO708" s="121"/>
      <c r="ANP708" s="121"/>
      <c r="ANQ708" s="121"/>
      <c r="ANR708" s="121"/>
      <c r="ANS708" s="121"/>
      <c r="ANT708" s="121"/>
      <c r="ANU708" s="121"/>
      <c r="ANV708" s="121"/>
      <c r="ANW708" s="121"/>
      <c r="ANX708" s="121"/>
      <c r="ANY708" s="121"/>
      <c r="ANZ708" s="121"/>
      <c r="AOA708" s="121"/>
      <c r="AOB708" s="121"/>
      <c r="AOC708" s="121"/>
      <c r="AOD708" s="121"/>
      <c r="AOE708" s="121"/>
      <c r="AOF708" s="121"/>
      <c r="AOG708" s="121"/>
      <c r="AOH708" s="121"/>
      <c r="AOI708" s="121"/>
      <c r="AOJ708" s="121"/>
      <c r="AOK708" s="121"/>
      <c r="AOL708" s="121"/>
      <c r="AOM708" s="121"/>
      <c r="AON708" s="121"/>
      <c r="AOO708" s="121"/>
      <c r="AOP708" s="121"/>
      <c r="AOQ708" s="121"/>
      <c r="AOR708" s="121"/>
      <c r="AOS708" s="121"/>
      <c r="AOT708" s="121"/>
      <c r="AOU708" s="121"/>
      <c r="AOV708" s="121"/>
      <c r="AOW708" s="121"/>
      <c r="AOX708" s="121"/>
      <c r="AOY708" s="121"/>
      <c r="AOZ708" s="121"/>
      <c r="APA708" s="121"/>
      <c r="APB708" s="121"/>
      <c r="APC708" s="121"/>
      <c r="APD708" s="121"/>
      <c r="APE708" s="121"/>
      <c r="APF708" s="121"/>
      <c r="APG708" s="121"/>
      <c r="APH708" s="121"/>
      <c r="API708" s="121"/>
      <c r="APJ708" s="121"/>
      <c r="APK708" s="121"/>
      <c r="APL708" s="121"/>
      <c r="APM708" s="121"/>
      <c r="APN708" s="121"/>
      <c r="APO708" s="121"/>
      <c r="APP708" s="121"/>
      <c r="APQ708" s="121"/>
      <c r="APR708" s="121"/>
      <c r="APS708" s="121"/>
      <c r="APT708" s="121"/>
      <c r="APU708" s="121"/>
      <c r="APV708" s="121"/>
      <c r="APW708" s="121"/>
      <c r="APX708" s="121"/>
      <c r="APY708" s="121"/>
      <c r="APZ708" s="121"/>
      <c r="AQA708" s="121"/>
      <c r="AQB708" s="121"/>
      <c r="AQC708" s="121"/>
      <c r="AQD708" s="121"/>
      <c r="AQE708" s="121"/>
      <c r="AQF708" s="121"/>
      <c r="AQG708" s="121"/>
      <c r="AQH708" s="121"/>
      <c r="AQI708" s="121"/>
      <c r="AQJ708" s="121"/>
      <c r="AQK708" s="121"/>
      <c r="AQL708" s="121"/>
      <c r="AQM708" s="121"/>
      <c r="AQN708" s="121"/>
      <c r="AQO708" s="121"/>
      <c r="AQP708" s="121"/>
      <c r="AQQ708" s="121"/>
      <c r="AQR708" s="121"/>
      <c r="AQS708" s="121"/>
      <c r="AQT708" s="121"/>
      <c r="AQU708" s="121"/>
      <c r="AQV708" s="121"/>
      <c r="AQW708" s="121"/>
      <c r="AQX708" s="121"/>
      <c r="AQY708" s="121"/>
      <c r="AQZ708" s="121"/>
      <c r="ARA708" s="121"/>
      <c r="ARB708" s="121"/>
      <c r="ARC708" s="121"/>
      <c r="ARD708" s="121"/>
      <c r="ARE708" s="121"/>
      <c r="ARF708" s="121"/>
      <c r="ARG708" s="121"/>
      <c r="ARH708" s="121"/>
      <c r="ARI708" s="121"/>
      <c r="ARJ708" s="121"/>
      <c r="ARK708" s="121"/>
      <c r="ARL708" s="121"/>
      <c r="ARM708" s="121"/>
      <c r="ARN708" s="121"/>
      <c r="ARO708" s="121"/>
      <c r="ARP708" s="121"/>
      <c r="ARQ708" s="121"/>
      <c r="ARR708" s="121"/>
      <c r="ARS708" s="121"/>
      <c r="ART708" s="121"/>
      <c r="ARU708" s="121"/>
      <c r="ARV708" s="121"/>
      <c r="ARW708" s="121"/>
      <c r="ARX708" s="121"/>
      <c r="ARY708" s="121"/>
      <c r="ARZ708" s="121"/>
      <c r="ASA708" s="121"/>
      <c r="ASB708" s="121"/>
      <c r="ASC708" s="121"/>
      <c r="ASD708" s="121"/>
      <c r="ASE708" s="121"/>
      <c r="ASF708" s="121"/>
      <c r="ASG708" s="121"/>
      <c r="ASH708" s="121"/>
      <c r="ASI708" s="121"/>
      <c r="ASJ708" s="121"/>
      <c r="ASK708" s="121"/>
      <c r="ASL708" s="121"/>
      <c r="ASM708" s="121"/>
      <c r="ASN708" s="121"/>
      <c r="ASO708" s="121"/>
      <c r="ASP708" s="121"/>
      <c r="ASQ708" s="121"/>
      <c r="ASR708" s="121"/>
      <c r="ASS708" s="121"/>
      <c r="AST708" s="121"/>
      <c r="ASU708" s="121"/>
      <c r="ASV708" s="121"/>
      <c r="ASW708" s="121"/>
      <c r="ASX708" s="121"/>
      <c r="ASY708" s="121"/>
      <c r="ASZ708" s="121"/>
      <c r="ATA708" s="121"/>
      <c r="ATB708" s="121"/>
      <c r="ATC708" s="121"/>
      <c r="ATD708" s="121"/>
      <c r="ATE708" s="121"/>
      <c r="ATF708" s="121"/>
      <c r="ATG708" s="121"/>
      <c r="ATH708" s="121"/>
      <c r="ATI708" s="121"/>
      <c r="ATJ708" s="121"/>
      <c r="ATK708" s="121"/>
      <c r="ATL708" s="121"/>
      <c r="ATM708" s="121"/>
      <c r="ATN708" s="121"/>
      <c r="ATO708" s="121"/>
      <c r="ATP708" s="121"/>
      <c r="ATQ708" s="121"/>
      <c r="ATR708" s="121"/>
      <c r="ATS708" s="121"/>
      <c r="ATT708" s="121"/>
      <c r="ATU708" s="121"/>
      <c r="ATV708" s="121"/>
      <c r="ATW708" s="121"/>
      <c r="ATX708" s="121"/>
      <c r="ATY708" s="121"/>
      <c r="ATZ708" s="121"/>
      <c r="AUA708" s="121"/>
      <c r="AUB708" s="121"/>
      <c r="AUC708" s="121"/>
      <c r="AUD708" s="121"/>
      <c r="AUE708" s="121"/>
      <c r="AUF708" s="121"/>
      <c r="AUG708" s="121"/>
      <c r="AUH708" s="121"/>
      <c r="AUI708" s="121"/>
      <c r="AUJ708" s="121"/>
      <c r="AUK708" s="121"/>
      <c r="AUL708" s="121"/>
      <c r="AUM708" s="121"/>
      <c r="AUN708" s="121"/>
      <c r="AUO708" s="121"/>
      <c r="AUP708" s="121"/>
      <c r="AUQ708" s="121"/>
      <c r="AUR708" s="121"/>
      <c r="AUS708" s="121"/>
      <c r="AUT708" s="121"/>
      <c r="AUU708" s="121"/>
      <c r="AUV708" s="121"/>
      <c r="AUW708" s="121"/>
      <c r="AUX708" s="121"/>
      <c r="AUY708" s="121"/>
      <c r="AUZ708" s="121"/>
      <c r="AVA708" s="121"/>
      <c r="AVB708" s="121"/>
      <c r="AVC708" s="121"/>
      <c r="AVD708" s="121"/>
      <c r="AVE708" s="121"/>
      <c r="AVF708" s="121"/>
      <c r="AVG708" s="121"/>
      <c r="AVH708" s="121"/>
      <c r="AVI708" s="121"/>
      <c r="AVJ708" s="121"/>
      <c r="AVK708" s="121"/>
      <c r="AVL708" s="121"/>
      <c r="AVM708" s="121"/>
      <c r="AVN708" s="121"/>
      <c r="AVO708" s="121"/>
      <c r="AVP708" s="121"/>
      <c r="AVQ708" s="121"/>
      <c r="AVR708" s="121"/>
      <c r="AVS708" s="121"/>
      <c r="AVT708" s="121"/>
      <c r="AVU708" s="121"/>
      <c r="AVV708" s="121"/>
      <c r="AVW708" s="121"/>
      <c r="AVX708" s="121"/>
      <c r="AVY708" s="121"/>
      <c r="AVZ708" s="121"/>
      <c r="AWA708" s="121"/>
      <c r="AWB708" s="121"/>
      <c r="AWC708" s="121"/>
      <c r="AWD708" s="121"/>
      <c r="AWE708" s="121"/>
      <c r="AWF708" s="121"/>
      <c r="AWG708" s="121"/>
      <c r="AWH708" s="121"/>
      <c r="AWI708" s="121"/>
      <c r="AWJ708" s="121"/>
      <c r="AWK708" s="121"/>
      <c r="AWL708" s="121"/>
      <c r="AWM708" s="121"/>
      <c r="AWN708" s="121"/>
      <c r="AWO708" s="121"/>
      <c r="AWP708" s="121"/>
      <c r="AWQ708" s="121"/>
      <c r="AWR708" s="121"/>
      <c r="AWS708" s="121"/>
      <c r="AWT708" s="121"/>
      <c r="AWU708" s="121"/>
      <c r="AWV708" s="121"/>
      <c r="AWW708" s="121"/>
      <c r="AWX708" s="121"/>
      <c r="AWY708" s="121"/>
      <c r="AWZ708" s="121"/>
      <c r="AXA708" s="121"/>
      <c r="AXB708" s="121"/>
      <c r="AXC708" s="121"/>
      <c r="AXD708" s="121"/>
      <c r="AXE708" s="121"/>
      <c r="AXF708" s="121"/>
      <c r="AXG708" s="121"/>
      <c r="AXH708" s="121"/>
      <c r="AXI708" s="121"/>
      <c r="AXJ708" s="121"/>
      <c r="AXK708" s="121"/>
      <c r="AXL708" s="121"/>
      <c r="AXM708" s="121"/>
      <c r="AXN708" s="121"/>
      <c r="AXO708" s="121"/>
      <c r="AXP708" s="121"/>
      <c r="AXQ708" s="121"/>
      <c r="AXR708" s="121"/>
      <c r="AXS708" s="121"/>
      <c r="AXT708" s="121"/>
      <c r="AXU708" s="121"/>
      <c r="AXV708" s="121"/>
      <c r="AXW708" s="121"/>
      <c r="AXX708" s="121"/>
      <c r="AXY708" s="121"/>
      <c r="AXZ708" s="121"/>
      <c r="AYA708" s="121"/>
      <c r="AYB708" s="121"/>
      <c r="AYC708" s="121"/>
      <c r="AYD708" s="121"/>
      <c r="AYE708" s="121"/>
      <c r="AYF708" s="121"/>
      <c r="AYG708" s="121"/>
      <c r="AYH708" s="121"/>
      <c r="AYI708" s="121"/>
      <c r="AYJ708" s="121"/>
      <c r="AYK708" s="121"/>
      <c r="AYL708" s="121"/>
      <c r="AYM708" s="121"/>
      <c r="AYN708" s="121"/>
      <c r="AYO708" s="121"/>
      <c r="AYP708" s="121"/>
      <c r="AYQ708" s="121"/>
      <c r="AYR708" s="121"/>
      <c r="AYS708" s="121"/>
      <c r="AYT708" s="121"/>
      <c r="AYU708" s="121"/>
      <c r="AYV708" s="121"/>
      <c r="AYW708" s="121"/>
      <c r="AYX708" s="121"/>
      <c r="AYY708" s="121"/>
      <c r="AYZ708" s="121"/>
      <c r="AZA708" s="121"/>
      <c r="AZB708" s="121"/>
      <c r="AZC708" s="121"/>
      <c r="AZD708" s="121"/>
      <c r="AZE708" s="121"/>
      <c r="AZF708" s="121"/>
      <c r="AZG708" s="121"/>
      <c r="AZH708" s="121"/>
      <c r="AZI708" s="121"/>
      <c r="AZJ708" s="121"/>
      <c r="AZK708" s="121"/>
      <c r="AZL708" s="121"/>
      <c r="AZM708" s="121"/>
      <c r="AZN708" s="121"/>
      <c r="AZO708" s="121"/>
      <c r="AZP708" s="121"/>
      <c r="AZQ708" s="121"/>
      <c r="AZR708" s="121"/>
      <c r="AZS708" s="121"/>
      <c r="AZT708" s="121"/>
      <c r="AZU708" s="121"/>
      <c r="AZV708" s="121"/>
      <c r="AZW708" s="121"/>
      <c r="AZX708" s="121"/>
      <c r="AZY708" s="121"/>
      <c r="AZZ708" s="121"/>
      <c r="BAA708" s="121"/>
      <c r="BAB708" s="121"/>
      <c r="BAC708" s="121"/>
      <c r="BAD708" s="121"/>
      <c r="BAE708" s="121"/>
      <c r="BAF708" s="121"/>
      <c r="BAG708" s="121"/>
      <c r="BAH708" s="121"/>
      <c r="BAI708" s="121"/>
      <c r="BAJ708" s="121"/>
      <c r="BAK708" s="121"/>
      <c r="BAL708" s="121"/>
      <c r="BAM708" s="121"/>
      <c r="BAN708" s="121"/>
      <c r="BAO708" s="121"/>
      <c r="BAP708" s="121"/>
      <c r="BAQ708" s="121"/>
      <c r="BAR708" s="121"/>
      <c r="BAS708" s="121"/>
      <c r="BAT708" s="121"/>
      <c r="BAU708" s="121"/>
      <c r="BAV708" s="121"/>
      <c r="BAW708" s="121"/>
      <c r="BAX708" s="121"/>
      <c r="BAY708" s="121"/>
      <c r="BAZ708" s="121"/>
      <c r="BBA708" s="121"/>
      <c r="BBB708" s="121"/>
      <c r="BBC708" s="121"/>
      <c r="BBD708" s="121"/>
      <c r="BBE708" s="121"/>
      <c r="BBF708" s="121"/>
      <c r="BBG708" s="121"/>
      <c r="BBH708" s="121"/>
      <c r="BBI708" s="121"/>
      <c r="BBJ708" s="121"/>
      <c r="BBK708" s="121"/>
      <c r="BBL708" s="121"/>
      <c r="BBM708" s="121"/>
      <c r="BBN708" s="121"/>
      <c r="BBO708" s="121"/>
      <c r="BBP708" s="121"/>
      <c r="BBQ708" s="121"/>
      <c r="BBR708" s="121"/>
      <c r="BBS708" s="121"/>
      <c r="BBT708" s="121"/>
      <c r="BBU708" s="121"/>
      <c r="BBV708" s="121"/>
      <c r="BBW708" s="121"/>
      <c r="BBX708" s="121"/>
      <c r="BBY708" s="121"/>
      <c r="BBZ708" s="121"/>
      <c r="BCA708" s="121"/>
      <c r="BCB708" s="121"/>
      <c r="BCC708" s="121"/>
      <c r="BCD708" s="121"/>
      <c r="BCE708" s="121"/>
      <c r="BCF708" s="121"/>
      <c r="BCG708" s="121"/>
      <c r="BCH708" s="121"/>
      <c r="BCI708" s="121"/>
      <c r="BCJ708" s="121"/>
      <c r="BCK708" s="121"/>
      <c r="BCL708" s="121"/>
      <c r="BCM708" s="121"/>
      <c r="BCN708" s="121"/>
      <c r="BCO708" s="121"/>
      <c r="BCP708" s="121"/>
      <c r="BCQ708" s="121"/>
      <c r="BCR708" s="121"/>
      <c r="BCS708" s="121"/>
      <c r="BCT708" s="121"/>
      <c r="BCU708" s="121"/>
      <c r="BCV708" s="121"/>
      <c r="BCW708" s="121"/>
      <c r="BCX708" s="121"/>
      <c r="BCY708" s="121"/>
      <c r="BCZ708" s="121"/>
      <c r="BDA708" s="121"/>
      <c r="BDB708" s="121"/>
      <c r="BDC708" s="121"/>
      <c r="BDD708" s="121"/>
      <c r="BDE708" s="121"/>
      <c r="BDF708" s="121"/>
      <c r="BDG708" s="121"/>
      <c r="BDH708" s="121"/>
      <c r="BDI708" s="121"/>
      <c r="BDJ708" s="121"/>
      <c r="BDK708" s="121"/>
      <c r="BDL708" s="121"/>
      <c r="BDM708" s="121"/>
      <c r="BDN708" s="121"/>
      <c r="BDO708" s="121"/>
      <c r="BDP708" s="121"/>
      <c r="BDQ708" s="121"/>
      <c r="BDR708" s="121"/>
      <c r="BDS708" s="121"/>
      <c r="BDT708" s="121"/>
      <c r="BDU708" s="121"/>
      <c r="BDV708" s="121"/>
      <c r="BDW708" s="121"/>
      <c r="BDX708" s="121"/>
      <c r="BDY708" s="121"/>
      <c r="BDZ708" s="121"/>
      <c r="BEA708" s="121"/>
      <c r="BEB708" s="121"/>
      <c r="BEC708" s="121"/>
      <c r="BED708" s="121"/>
      <c r="BEE708" s="121"/>
      <c r="BEF708" s="121"/>
      <c r="BEG708" s="121"/>
      <c r="BEH708" s="121"/>
      <c r="BEI708" s="121"/>
      <c r="BEJ708" s="121"/>
      <c r="BEK708" s="121"/>
      <c r="BEL708" s="121"/>
      <c r="BEM708" s="121"/>
      <c r="BEN708" s="121"/>
      <c r="BEO708" s="121"/>
      <c r="BEP708" s="121"/>
      <c r="BEQ708" s="121"/>
      <c r="BER708" s="121"/>
      <c r="BES708" s="121"/>
      <c r="BET708" s="121"/>
      <c r="BEU708" s="121"/>
      <c r="BEV708" s="121"/>
      <c r="BEW708" s="121"/>
      <c r="BEX708" s="121"/>
      <c r="BEY708" s="121"/>
      <c r="BEZ708" s="121"/>
      <c r="BFA708" s="121"/>
      <c r="BFB708" s="121"/>
      <c r="BFC708" s="121"/>
      <c r="BFD708" s="121"/>
      <c r="BFE708" s="121"/>
      <c r="BFF708" s="121"/>
      <c r="BFG708" s="121"/>
      <c r="BFH708" s="121"/>
      <c r="BFI708" s="121"/>
      <c r="BFJ708" s="121"/>
      <c r="BFK708" s="121"/>
      <c r="BFL708" s="121"/>
      <c r="BFM708" s="121"/>
      <c r="BFN708" s="121"/>
      <c r="BFO708" s="121"/>
      <c r="BFP708" s="121"/>
      <c r="BFQ708" s="121"/>
      <c r="BFR708" s="121"/>
      <c r="BFS708" s="121"/>
      <c r="BFT708" s="121"/>
      <c r="BFU708" s="121"/>
      <c r="BFV708" s="121"/>
      <c r="BFW708" s="121"/>
      <c r="BFX708" s="121"/>
      <c r="BFY708" s="121"/>
      <c r="BFZ708" s="121"/>
      <c r="BGA708" s="121"/>
      <c r="BGB708" s="121"/>
      <c r="BGC708" s="121"/>
      <c r="BGD708" s="121"/>
      <c r="BGE708" s="121"/>
      <c r="BGF708" s="121"/>
      <c r="BGG708" s="121"/>
      <c r="BGH708" s="121"/>
      <c r="BGI708" s="121"/>
      <c r="BGJ708" s="121"/>
      <c r="BGK708" s="121"/>
      <c r="BGL708" s="121"/>
      <c r="BGM708" s="121"/>
      <c r="BGN708" s="121"/>
      <c r="BGO708" s="121"/>
      <c r="BGP708" s="121"/>
      <c r="BGQ708" s="121"/>
      <c r="BGR708" s="121"/>
      <c r="BGS708" s="121"/>
      <c r="BGT708" s="121"/>
      <c r="BGU708" s="121"/>
      <c r="BGV708" s="121"/>
      <c r="BGW708" s="121"/>
      <c r="BGX708" s="121"/>
      <c r="BGY708" s="121"/>
      <c r="BGZ708" s="121"/>
      <c r="BHA708" s="121"/>
      <c r="BHB708" s="121"/>
      <c r="BHC708" s="121"/>
      <c r="BHD708" s="121"/>
      <c r="BHE708" s="121"/>
      <c r="BHF708" s="121"/>
      <c r="BHG708" s="121"/>
      <c r="BHH708" s="121"/>
      <c r="BHI708" s="121"/>
      <c r="BHJ708" s="121"/>
      <c r="BHK708" s="121"/>
      <c r="BHL708" s="121"/>
      <c r="BHM708" s="121"/>
      <c r="BHN708" s="121"/>
      <c r="BHO708" s="121"/>
      <c r="BHP708" s="121"/>
      <c r="BHQ708" s="121"/>
      <c r="BHR708" s="121"/>
      <c r="BHS708" s="121"/>
      <c r="BHT708" s="121"/>
      <c r="BHU708" s="121"/>
      <c r="BHV708" s="121"/>
      <c r="BHW708" s="121"/>
      <c r="BHX708" s="121"/>
      <c r="BHY708" s="121"/>
      <c r="BHZ708" s="121"/>
      <c r="BIA708" s="121"/>
      <c r="BIB708" s="121"/>
      <c r="BIC708" s="121"/>
      <c r="BID708" s="121"/>
      <c r="BIE708" s="121"/>
      <c r="BIF708" s="121"/>
      <c r="BIG708" s="121"/>
      <c r="BIH708" s="121"/>
      <c r="BII708" s="121"/>
      <c r="BIJ708" s="121"/>
      <c r="BIK708" s="121"/>
      <c r="BIL708" s="121"/>
      <c r="BIM708" s="121"/>
      <c r="BIN708" s="121"/>
      <c r="BIO708" s="121"/>
      <c r="BIP708" s="121"/>
      <c r="BIQ708" s="121"/>
      <c r="BIR708" s="121"/>
      <c r="BIS708" s="121"/>
      <c r="BIT708" s="121"/>
      <c r="BIU708" s="121"/>
      <c r="BIV708" s="121"/>
      <c r="BIW708" s="121"/>
      <c r="BIX708" s="121"/>
      <c r="BIY708" s="121"/>
      <c r="BIZ708" s="121"/>
      <c r="BJA708" s="121"/>
      <c r="BJB708" s="121"/>
      <c r="BJC708" s="121"/>
      <c r="BJD708" s="121"/>
      <c r="BJE708" s="121"/>
      <c r="BJF708" s="121"/>
      <c r="BJG708" s="121"/>
      <c r="BJH708" s="121"/>
      <c r="BJI708" s="121"/>
      <c r="BJJ708" s="121"/>
      <c r="BJK708" s="121"/>
      <c r="BJL708" s="121"/>
      <c r="BJM708" s="121"/>
      <c r="BJN708" s="121"/>
      <c r="BJO708" s="121"/>
      <c r="BJP708" s="121"/>
      <c r="BJQ708" s="121"/>
      <c r="BJR708" s="121"/>
      <c r="BJS708" s="121"/>
      <c r="BJT708" s="121"/>
      <c r="BJU708" s="121"/>
      <c r="BJV708" s="121"/>
      <c r="BJW708" s="121"/>
      <c r="BJX708" s="121"/>
      <c r="BJY708" s="121"/>
      <c r="BJZ708" s="121"/>
      <c r="BKA708" s="121"/>
      <c r="BKB708" s="121"/>
      <c r="BKC708" s="121"/>
      <c r="BKD708" s="121"/>
      <c r="BKE708" s="121"/>
      <c r="BKF708" s="121"/>
      <c r="BKG708" s="121"/>
      <c r="BKH708" s="121"/>
      <c r="BKI708" s="121"/>
      <c r="BKJ708" s="121"/>
      <c r="BKK708" s="121"/>
      <c r="BKL708" s="121"/>
      <c r="BKM708" s="121"/>
      <c r="BKN708" s="121"/>
      <c r="BKO708" s="121"/>
      <c r="BKP708" s="121"/>
      <c r="BKQ708" s="121"/>
      <c r="BKR708" s="121"/>
      <c r="BKS708" s="121"/>
      <c r="BKT708" s="121"/>
      <c r="BKU708" s="121"/>
      <c r="BKV708" s="121"/>
      <c r="BKW708" s="121"/>
      <c r="BKX708" s="121"/>
      <c r="BKY708" s="121"/>
      <c r="BKZ708" s="121"/>
      <c r="BLA708" s="121"/>
      <c r="BLB708" s="121"/>
      <c r="BLC708" s="121"/>
      <c r="BLD708" s="121"/>
      <c r="BLE708" s="121"/>
      <c r="BLF708" s="121"/>
      <c r="BLG708" s="121"/>
      <c r="BLH708" s="121"/>
      <c r="BLI708" s="121"/>
      <c r="BLJ708" s="121"/>
      <c r="BLK708" s="121"/>
      <c r="BLL708" s="121"/>
      <c r="BLM708" s="121"/>
      <c r="BLN708" s="121"/>
      <c r="BLO708" s="121"/>
      <c r="BLP708" s="121"/>
      <c r="BLQ708" s="121"/>
      <c r="BLR708" s="121"/>
      <c r="BLS708" s="121"/>
      <c r="BLT708" s="121"/>
      <c r="BLU708" s="121"/>
      <c r="BLV708" s="121"/>
      <c r="BLW708" s="121"/>
      <c r="BLX708" s="121"/>
      <c r="BLY708" s="121"/>
      <c r="BLZ708" s="121"/>
      <c r="BMA708" s="121"/>
      <c r="BMB708" s="121"/>
      <c r="BMC708" s="121"/>
      <c r="BMD708" s="121"/>
      <c r="BME708" s="121"/>
      <c r="BMF708" s="121"/>
      <c r="BMG708" s="121"/>
      <c r="BMH708" s="121"/>
      <c r="BMI708" s="121"/>
      <c r="BMJ708" s="121"/>
      <c r="BMK708" s="121"/>
      <c r="BML708" s="121"/>
      <c r="BMM708" s="121"/>
      <c r="BMN708" s="121"/>
      <c r="BMO708" s="121"/>
      <c r="BMP708" s="121"/>
      <c r="BMQ708" s="121"/>
      <c r="BMR708" s="121"/>
      <c r="BMS708" s="121"/>
      <c r="BMT708" s="121"/>
      <c r="BMU708" s="121"/>
      <c r="BMV708" s="121"/>
      <c r="BMW708" s="121"/>
      <c r="BMX708" s="121"/>
      <c r="BMY708" s="121"/>
      <c r="BMZ708" s="121"/>
      <c r="BNA708" s="121"/>
      <c r="BNB708" s="121"/>
      <c r="BNC708" s="121"/>
      <c r="BND708" s="121"/>
      <c r="BNE708" s="121"/>
      <c r="BNF708" s="121"/>
      <c r="BNG708" s="121"/>
      <c r="BNH708" s="121"/>
      <c r="BNI708" s="121"/>
      <c r="BNJ708" s="121"/>
      <c r="BNK708" s="121"/>
      <c r="BNL708" s="121"/>
      <c r="BNM708" s="121"/>
      <c r="BNN708" s="121"/>
      <c r="BNO708" s="121"/>
      <c r="BNP708" s="121"/>
      <c r="BNQ708" s="121"/>
      <c r="BNR708" s="121"/>
      <c r="BNS708" s="121"/>
      <c r="BNT708" s="121"/>
      <c r="BNU708" s="121"/>
      <c r="BNV708" s="121"/>
      <c r="BNW708" s="121"/>
      <c r="BNX708" s="121"/>
      <c r="BNY708" s="121"/>
      <c r="BNZ708" s="121"/>
      <c r="BOA708" s="121"/>
      <c r="BOB708" s="121"/>
      <c r="BOC708" s="121"/>
      <c r="BOD708" s="121"/>
      <c r="BOE708" s="121"/>
      <c r="BOF708" s="121"/>
      <c r="BOG708" s="121"/>
      <c r="BOH708" s="121"/>
      <c r="BOI708" s="121"/>
      <c r="BOJ708" s="121"/>
      <c r="BOK708" s="121"/>
      <c r="BOL708" s="121"/>
      <c r="BOM708" s="121"/>
      <c r="BON708" s="121"/>
      <c r="BOO708" s="121"/>
      <c r="BOP708" s="121"/>
      <c r="BOQ708" s="121"/>
      <c r="BOR708" s="121"/>
      <c r="BOS708" s="121"/>
      <c r="BOT708" s="121"/>
      <c r="BOU708" s="121"/>
      <c r="BOV708" s="121"/>
      <c r="BOW708" s="121"/>
      <c r="BOX708" s="121"/>
      <c r="BOY708" s="121"/>
      <c r="BOZ708" s="121"/>
      <c r="BPA708" s="121"/>
      <c r="BPB708" s="121"/>
      <c r="BPC708" s="121"/>
      <c r="BPD708" s="121"/>
      <c r="BPE708" s="121"/>
      <c r="BPF708" s="121"/>
      <c r="BPG708" s="121"/>
      <c r="BPH708" s="121"/>
      <c r="BPI708" s="121"/>
      <c r="BPJ708" s="121"/>
      <c r="BPK708" s="121"/>
      <c r="BPL708" s="121"/>
      <c r="BPM708" s="121"/>
      <c r="BPN708" s="121"/>
      <c r="BPO708" s="121"/>
      <c r="BPP708" s="121"/>
      <c r="BPQ708" s="121"/>
      <c r="BPR708" s="121"/>
      <c r="BPS708" s="121"/>
      <c r="BPT708" s="121"/>
      <c r="BPU708" s="121"/>
      <c r="BPV708" s="121"/>
      <c r="BPW708" s="121"/>
      <c r="BPX708" s="121"/>
      <c r="BPY708" s="121"/>
      <c r="BPZ708" s="121"/>
      <c r="BQA708" s="121"/>
      <c r="BQB708" s="121"/>
      <c r="BQC708" s="121"/>
      <c r="BQD708" s="121"/>
      <c r="BQE708" s="121"/>
      <c r="BQF708" s="121"/>
      <c r="BQG708" s="121"/>
      <c r="BQH708" s="121"/>
      <c r="BQI708" s="121"/>
      <c r="BQJ708" s="121"/>
      <c r="BQK708" s="121"/>
      <c r="BQL708" s="121"/>
      <c r="BQM708" s="121"/>
      <c r="BQN708" s="121"/>
      <c r="BQO708" s="121"/>
      <c r="BQP708" s="121"/>
      <c r="BQQ708" s="121"/>
      <c r="BQR708" s="121"/>
      <c r="BQS708" s="121"/>
      <c r="BQT708" s="121"/>
      <c r="BQU708" s="121"/>
      <c r="BQV708" s="121"/>
      <c r="BQW708" s="121"/>
      <c r="BQX708" s="121"/>
      <c r="BQY708" s="121"/>
      <c r="BQZ708" s="121"/>
      <c r="BRA708" s="121"/>
      <c r="BRB708" s="121"/>
      <c r="BRC708" s="121"/>
      <c r="BRD708" s="121"/>
      <c r="BRE708" s="121"/>
      <c r="BRF708" s="121"/>
      <c r="BRG708" s="121"/>
      <c r="BRH708" s="121"/>
      <c r="BRI708" s="121"/>
      <c r="BRJ708" s="121"/>
      <c r="BRK708" s="121"/>
      <c r="BRL708" s="121"/>
      <c r="BRM708" s="121"/>
      <c r="BRN708" s="121"/>
      <c r="BRO708" s="121"/>
      <c r="BRP708" s="121"/>
      <c r="BRQ708" s="121"/>
      <c r="BRR708" s="121"/>
      <c r="BRS708" s="121"/>
      <c r="BRT708" s="121"/>
      <c r="BRU708" s="121"/>
      <c r="BRV708" s="121"/>
      <c r="BRW708" s="121"/>
      <c r="BRX708" s="121"/>
      <c r="BRY708" s="121"/>
      <c r="BRZ708" s="121"/>
      <c r="BSA708" s="121"/>
      <c r="BSB708" s="121"/>
      <c r="BSC708" s="121"/>
      <c r="BSD708" s="121"/>
      <c r="BSE708" s="121"/>
      <c r="BSF708" s="121"/>
      <c r="BSG708" s="121"/>
      <c r="BSH708" s="121"/>
      <c r="BSI708" s="121"/>
      <c r="BSJ708" s="121"/>
      <c r="BSK708" s="121"/>
      <c r="BSL708" s="121"/>
      <c r="BSM708" s="121"/>
      <c r="BSN708" s="121"/>
      <c r="BSO708" s="121"/>
      <c r="BSP708" s="121"/>
      <c r="BSQ708" s="121"/>
      <c r="BSR708" s="121"/>
      <c r="BSS708" s="121"/>
      <c r="BST708" s="121"/>
      <c r="BSU708" s="121"/>
      <c r="BSV708" s="121"/>
      <c r="BSW708" s="121"/>
      <c r="BSX708" s="121"/>
      <c r="BSY708" s="121"/>
      <c r="BSZ708" s="121"/>
      <c r="BTA708" s="121"/>
      <c r="BTB708" s="121"/>
      <c r="BTC708" s="121"/>
      <c r="BTD708" s="121"/>
      <c r="BTE708" s="121"/>
      <c r="BTF708" s="121"/>
      <c r="BTG708" s="121"/>
      <c r="BTH708" s="121"/>
      <c r="BTI708" s="121"/>
      <c r="BTJ708" s="121"/>
      <c r="BTK708" s="121"/>
      <c r="BTL708" s="121"/>
      <c r="BTM708" s="121"/>
      <c r="BTN708" s="121"/>
      <c r="BTO708" s="121"/>
      <c r="BTP708" s="121"/>
      <c r="BTQ708" s="121"/>
      <c r="BTR708" s="121"/>
      <c r="BTS708" s="121"/>
      <c r="BTT708" s="121"/>
      <c r="BTU708" s="121"/>
      <c r="BTV708" s="121"/>
      <c r="BTW708" s="121"/>
      <c r="BTX708" s="121"/>
      <c r="BTY708" s="121"/>
      <c r="BTZ708" s="121"/>
      <c r="BUA708" s="121"/>
      <c r="BUB708" s="121"/>
      <c r="BUC708" s="121"/>
      <c r="BUD708" s="121"/>
      <c r="BUE708" s="121"/>
      <c r="BUF708" s="121"/>
      <c r="BUG708" s="121"/>
      <c r="BUH708" s="121"/>
      <c r="BUI708" s="121"/>
      <c r="BUJ708" s="121"/>
      <c r="BUK708" s="121"/>
      <c r="BUL708" s="121"/>
      <c r="BUM708" s="121"/>
      <c r="BUN708" s="121"/>
      <c r="BUO708" s="121"/>
      <c r="BUP708" s="121"/>
      <c r="BUQ708" s="121"/>
      <c r="BUR708" s="121"/>
      <c r="BUS708" s="121"/>
      <c r="BUT708" s="121"/>
      <c r="BUU708" s="121"/>
      <c r="BUV708" s="121"/>
      <c r="BUW708" s="121"/>
      <c r="BUX708" s="121"/>
      <c r="BUY708" s="121"/>
      <c r="BUZ708" s="121"/>
      <c r="BVA708" s="121"/>
      <c r="BVB708" s="121"/>
      <c r="BVC708" s="121"/>
      <c r="BVD708" s="121"/>
      <c r="BVE708" s="121"/>
      <c r="BVF708" s="121"/>
      <c r="BVG708" s="121"/>
      <c r="BVH708" s="121"/>
      <c r="BVI708" s="121"/>
      <c r="BVJ708" s="121"/>
      <c r="BVK708" s="121"/>
      <c r="BVL708" s="121"/>
      <c r="BVM708" s="121"/>
      <c r="BVN708" s="121"/>
      <c r="BVO708" s="121"/>
      <c r="BVP708" s="121"/>
      <c r="BVQ708" s="121"/>
      <c r="BVR708" s="121"/>
      <c r="BVS708" s="121"/>
      <c r="BVT708" s="121"/>
      <c r="BVU708" s="121"/>
      <c r="BVV708" s="121"/>
      <c r="BVW708" s="121"/>
      <c r="BVX708" s="121"/>
      <c r="BVY708" s="121"/>
      <c r="BVZ708" s="121"/>
      <c r="BWA708" s="121"/>
      <c r="BWB708" s="121"/>
      <c r="BWC708" s="121"/>
      <c r="BWD708" s="121"/>
      <c r="BWE708" s="121"/>
      <c r="BWF708" s="121"/>
      <c r="BWG708" s="121"/>
      <c r="BWH708" s="121"/>
      <c r="BWI708" s="121"/>
      <c r="BWJ708" s="121"/>
      <c r="BWK708" s="121"/>
      <c r="BWL708" s="121"/>
      <c r="BWM708" s="121"/>
      <c r="BWN708" s="121"/>
      <c r="BWO708" s="121"/>
      <c r="BWP708" s="121"/>
      <c r="BWQ708" s="121"/>
      <c r="BWR708" s="121"/>
      <c r="BWS708" s="121"/>
      <c r="BWT708" s="121"/>
      <c r="BWU708" s="121"/>
      <c r="BWV708" s="121"/>
      <c r="BWW708" s="121"/>
      <c r="BWX708" s="121"/>
      <c r="BWY708" s="121"/>
      <c r="BWZ708" s="121"/>
      <c r="BXA708" s="121"/>
      <c r="BXB708" s="121"/>
      <c r="BXC708" s="121"/>
      <c r="BXD708" s="121"/>
      <c r="BXE708" s="121"/>
      <c r="BXF708" s="121"/>
      <c r="BXG708" s="121"/>
      <c r="BXH708" s="121"/>
      <c r="BXI708" s="121"/>
      <c r="BXJ708" s="121"/>
      <c r="BXK708" s="121"/>
      <c r="BXL708" s="121"/>
      <c r="BXM708" s="121"/>
      <c r="BXN708" s="121"/>
      <c r="BXO708" s="121"/>
      <c r="BXP708" s="121"/>
      <c r="BXQ708" s="121"/>
      <c r="BXR708" s="121"/>
      <c r="BXS708" s="121"/>
      <c r="BXT708" s="121"/>
      <c r="BXU708" s="121"/>
      <c r="BXV708" s="121"/>
      <c r="BXW708" s="121"/>
      <c r="BXX708" s="121"/>
      <c r="BXY708" s="121"/>
      <c r="BXZ708" s="121"/>
      <c r="BYA708" s="121"/>
      <c r="BYB708" s="121"/>
      <c r="BYC708" s="121"/>
      <c r="BYD708" s="121"/>
      <c r="BYE708" s="121"/>
      <c r="BYF708" s="121"/>
      <c r="BYG708" s="121"/>
      <c r="BYH708" s="121"/>
      <c r="BYI708" s="121"/>
      <c r="BYJ708" s="121"/>
      <c r="BYK708" s="121"/>
      <c r="BYL708" s="121"/>
      <c r="BYM708" s="121"/>
      <c r="BYN708" s="121"/>
      <c r="BYO708" s="121"/>
      <c r="BYP708" s="121"/>
      <c r="BYQ708" s="121"/>
      <c r="BYR708" s="121"/>
      <c r="BYS708" s="121"/>
      <c r="BYT708" s="121"/>
      <c r="BYU708" s="121"/>
      <c r="BYV708" s="121"/>
      <c r="BYW708" s="121"/>
      <c r="BYX708" s="121"/>
      <c r="BYY708" s="121"/>
      <c r="BYZ708" s="121"/>
      <c r="BZA708" s="121"/>
      <c r="BZB708" s="121"/>
      <c r="BZC708" s="121"/>
      <c r="BZD708" s="121"/>
      <c r="BZE708" s="121"/>
      <c r="BZF708" s="121"/>
      <c r="BZG708" s="121"/>
      <c r="BZH708" s="121"/>
      <c r="BZI708" s="121"/>
      <c r="BZJ708" s="121"/>
      <c r="BZK708" s="121"/>
      <c r="BZL708" s="121"/>
      <c r="BZM708" s="121"/>
      <c r="BZN708" s="121"/>
      <c r="BZO708" s="121"/>
      <c r="BZP708" s="121"/>
      <c r="BZQ708" s="121"/>
      <c r="BZR708" s="121"/>
      <c r="BZS708" s="121"/>
      <c r="BZT708" s="121"/>
      <c r="BZU708" s="121"/>
      <c r="BZV708" s="121"/>
      <c r="BZW708" s="121"/>
      <c r="BZX708" s="121"/>
      <c r="BZY708" s="121"/>
      <c r="BZZ708" s="121"/>
      <c r="CAA708" s="121"/>
      <c r="CAB708" s="121"/>
      <c r="CAC708" s="121"/>
      <c r="CAD708" s="121"/>
      <c r="CAE708" s="121"/>
      <c r="CAF708" s="121"/>
      <c r="CAG708" s="121"/>
      <c r="CAH708" s="121"/>
      <c r="CAI708" s="121"/>
      <c r="CAJ708" s="121"/>
      <c r="CAK708" s="121"/>
      <c r="CAL708" s="121"/>
      <c r="CAM708" s="121"/>
      <c r="CAN708" s="121"/>
      <c r="CAO708" s="121"/>
      <c r="CAP708" s="121"/>
      <c r="CAQ708" s="121"/>
      <c r="CAR708" s="121"/>
      <c r="CAS708" s="121"/>
      <c r="CAT708" s="121"/>
      <c r="CAU708" s="121"/>
      <c r="CAV708" s="121"/>
      <c r="CAW708" s="121"/>
      <c r="CAX708" s="121"/>
      <c r="CAY708" s="121"/>
      <c r="CAZ708" s="121"/>
      <c r="CBA708" s="121"/>
      <c r="CBB708" s="121"/>
      <c r="CBC708" s="121"/>
      <c r="CBD708" s="121"/>
      <c r="CBE708" s="121"/>
      <c r="CBF708" s="121"/>
      <c r="CBG708" s="121"/>
      <c r="CBH708" s="121"/>
      <c r="CBI708" s="121"/>
      <c r="CBJ708" s="121"/>
      <c r="CBK708" s="121"/>
      <c r="CBL708" s="121"/>
      <c r="CBM708" s="121"/>
      <c r="CBN708" s="121"/>
      <c r="CBO708" s="121"/>
      <c r="CBP708" s="121"/>
      <c r="CBQ708" s="121"/>
      <c r="CBR708" s="121"/>
      <c r="CBS708" s="121"/>
      <c r="CBT708" s="121"/>
      <c r="CBU708" s="121"/>
      <c r="CBV708" s="121"/>
      <c r="CBW708" s="121"/>
      <c r="CBX708" s="121"/>
      <c r="CBY708" s="121"/>
      <c r="CBZ708" s="121"/>
      <c r="CCA708" s="121"/>
      <c r="CCB708" s="121"/>
      <c r="CCC708" s="121"/>
      <c r="CCD708" s="121"/>
      <c r="CCE708" s="121"/>
      <c r="CCF708" s="121"/>
      <c r="CCG708" s="121"/>
      <c r="CCH708" s="121"/>
      <c r="CCI708" s="121"/>
      <c r="CCJ708" s="121"/>
      <c r="CCK708" s="121"/>
      <c r="CCL708" s="121"/>
      <c r="CCM708" s="121"/>
      <c r="CCN708" s="121"/>
      <c r="CCO708" s="121"/>
      <c r="CCP708" s="121"/>
      <c r="CCQ708" s="121"/>
      <c r="CCR708" s="121"/>
      <c r="CCS708" s="121"/>
      <c r="CCT708" s="121"/>
      <c r="CCU708" s="121"/>
      <c r="CCV708" s="121"/>
      <c r="CCW708" s="121"/>
      <c r="CCX708" s="121"/>
      <c r="CCY708" s="121"/>
      <c r="CCZ708" s="121"/>
      <c r="CDA708" s="121"/>
      <c r="CDB708" s="121"/>
      <c r="CDC708" s="121"/>
      <c r="CDD708" s="121"/>
      <c r="CDE708" s="121"/>
      <c r="CDF708" s="121"/>
      <c r="CDG708" s="121"/>
      <c r="CDH708" s="121"/>
      <c r="CDI708" s="121"/>
      <c r="CDJ708" s="121"/>
      <c r="CDK708" s="121"/>
      <c r="CDL708" s="121"/>
      <c r="CDM708" s="121"/>
      <c r="CDN708" s="121"/>
      <c r="CDO708" s="121"/>
      <c r="CDP708" s="121"/>
      <c r="CDQ708" s="121"/>
      <c r="CDR708" s="121"/>
      <c r="CDS708" s="121"/>
      <c r="CDT708" s="121"/>
      <c r="CDU708" s="121"/>
      <c r="CDV708" s="121"/>
      <c r="CDW708" s="121"/>
      <c r="CDX708" s="121"/>
      <c r="CDY708" s="121"/>
      <c r="CDZ708" s="121"/>
      <c r="CEA708" s="121"/>
      <c r="CEB708" s="121"/>
      <c r="CEC708" s="121"/>
      <c r="CED708" s="121"/>
      <c r="CEE708" s="121"/>
      <c r="CEF708" s="121"/>
      <c r="CEG708" s="121"/>
      <c r="CEH708" s="121"/>
      <c r="CEI708" s="121"/>
      <c r="CEJ708" s="121"/>
      <c r="CEK708" s="121"/>
      <c r="CEL708" s="121"/>
      <c r="CEM708" s="121"/>
      <c r="CEN708" s="121"/>
      <c r="CEO708" s="121"/>
      <c r="CEP708" s="121"/>
      <c r="CEQ708" s="121"/>
      <c r="CER708" s="121"/>
      <c r="CES708" s="121"/>
      <c r="CET708" s="121"/>
      <c r="CEU708" s="121"/>
      <c r="CEV708" s="121"/>
      <c r="CEW708" s="121"/>
      <c r="CEX708" s="121"/>
      <c r="CEY708" s="121"/>
      <c r="CEZ708" s="121"/>
      <c r="CFA708" s="121"/>
      <c r="CFB708" s="121"/>
      <c r="CFC708" s="121"/>
      <c r="CFD708" s="121"/>
      <c r="CFE708" s="121"/>
      <c r="CFF708" s="121"/>
      <c r="CFG708" s="121"/>
      <c r="CFH708" s="121"/>
      <c r="CFI708" s="121"/>
      <c r="CFJ708" s="121"/>
      <c r="CFK708" s="121"/>
      <c r="CFL708" s="121"/>
      <c r="CFM708" s="121"/>
      <c r="CFN708" s="121"/>
      <c r="CFO708" s="121"/>
      <c r="CFP708" s="121"/>
      <c r="CFQ708" s="121"/>
      <c r="CFR708" s="121"/>
      <c r="CFS708" s="121"/>
      <c r="CFT708" s="121"/>
      <c r="CFU708" s="121"/>
      <c r="CFV708" s="121"/>
      <c r="CFW708" s="121"/>
      <c r="CFX708" s="121"/>
      <c r="CFY708" s="121"/>
      <c r="CFZ708" s="121"/>
      <c r="CGA708" s="121"/>
      <c r="CGB708" s="121"/>
      <c r="CGC708" s="121"/>
      <c r="CGD708" s="121"/>
      <c r="CGE708" s="121"/>
      <c r="CGF708" s="121"/>
      <c r="CGG708" s="121"/>
      <c r="CGH708" s="121"/>
      <c r="CGI708" s="121"/>
      <c r="CGJ708" s="121"/>
      <c r="CGK708" s="121"/>
      <c r="CGL708" s="121"/>
      <c r="CGM708" s="121"/>
      <c r="CGN708" s="121"/>
      <c r="CGO708" s="121"/>
      <c r="CGP708" s="121"/>
      <c r="CGQ708" s="121"/>
      <c r="CGR708" s="121"/>
      <c r="CGS708" s="121"/>
      <c r="CGT708" s="121"/>
      <c r="CGU708" s="121"/>
      <c r="CGV708" s="121"/>
      <c r="CGW708" s="121"/>
      <c r="CGX708" s="121"/>
      <c r="CGY708" s="121"/>
      <c r="CGZ708" s="121"/>
      <c r="CHA708" s="121"/>
      <c r="CHB708" s="121"/>
      <c r="CHC708" s="121"/>
      <c r="CHD708" s="121"/>
      <c r="CHE708" s="121"/>
      <c r="CHF708" s="121"/>
      <c r="CHG708" s="121"/>
      <c r="CHH708" s="121"/>
      <c r="CHI708" s="121"/>
      <c r="CHJ708" s="121"/>
      <c r="CHK708" s="121"/>
      <c r="CHL708" s="121"/>
      <c r="CHM708" s="121"/>
      <c r="CHN708" s="121"/>
      <c r="CHO708" s="121"/>
      <c r="CHP708" s="121"/>
      <c r="CHQ708" s="121"/>
      <c r="CHR708" s="121"/>
      <c r="CHS708" s="121"/>
      <c r="CHT708" s="121"/>
      <c r="CHU708" s="121"/>
      <c r="CHV708" s="121"/>
      <c r="CHW708" s="121"/>
      <c r="CHX708" s="121"/>
      <c r="CHY708" s="121"/>
      <c r="CHZ708" s="121"/>
      <c r="CIA708" s="121"/>
      <c r="CIB708" s="121"/>
      <c r="CIC708" s="121"/>
      <c r="CID708" s="121"/>
      <c r="CIE708" s="121"/>
      <c r="CIF708" s="121"/>
      <c r="CIG708" s="121"/>
      <c r="CIH708" s="121"/>
      <c r="CII708" s="121"/>
      <c r="CIJ708" s="121"/>
      <c r="CIK708" s="121"/>
      <c r="CIL708" s="121"/>
      <c r="CIM708" s="121"/>
      <c r="CIN708" s="121"/>
      <c r="CIO708" s="121"/>
      <c r="CIP708" s="121"/>
      <c r="CIQ708" s="121"/>
      <c r="CIR708" s="121"/>
      <c r="CIS708" s="121"/>
      <c r="CIT708" s="121"/>
      <c r="CIU708" s="121"/>
      <c r="CIV708" s="121"/>
      <c r="CIW708" s="121"/>
      <c r="CIX708" s="121"/>
      <c r="CIY708" s="121"/>
      <c r="CIZ708" s="121"/>
      <c r="CJA708" s="121"/>
      <c r="CJB708" s="121"/>
      <c r="CJC708" s="121"/>
      <c r="CJD708" s="121"/>
      <c r="CJE708" s="121"/>
      <c r="CJF708" s="121"/>
      <c r="CJG708" s="121"/>
      <c r="CJH708" s="121"/>
      <c r="CJI708" s="121"/>
      <c r="CJJ708" s="121"/>
      <c r="CJK708" s="121"/>
      <c r="CJL708" s="121"/>
      <c r="CJM708" s="121"/>
      <c r="CJN708" s="121"/>
      <c r="CJO708" s="121"/>
      <c r="CJP708" s="121"/>
      <c r="CJQ708" s="121"/>
      <c r="CJR708" s="121"/>
      <c r="CJS708" s="121"/>
      <c r="CJT708" s="121"/>
      <c r="CJU708" s="121"/>
      <c r="CJV708" s="121"/>
      <c r="CJW708" s="121"/>
      <c r="CJX708" s="121"/>
      <c r="CJY708" s="121"/>
      <c r="CJZ708" s="121"/>
      <c r="CKA708" s="121"/>
      <c r="CKB708" s="121"/>
      <c r="CKC708" s="121"/>
      <c r="CKD708" s="121"/>
      <c r="CKE708" s="121"/>
      <c r="CKF708" s="121"/>
      <c r="CKG708" s="121"/>
      <c r="CKH708" s="121"/>
      <c r="CKI708" s="121"/>
      <c r="CKJ708" s="121"/>
      <c r="CKK708" s="121"/>
      <c r="CKL708" s="121"/>
      <c r="CKM708" s="121"/>
      <c r="CKN708" s="121"/>
      <c r="CKO708" s="121"/>
      <c r="CKP708" s="121"/>
      <c r="CKQ708" s="121"/>
      <c r="CKR708" s="121"/>
      <c r="CKS708" s="121"/>
      <c r="CKT708" s="121"/>
      <c r="CKU708" s="121"/>
      <c r="CKV708" s="121"/>
      <c r="CKW708" s="121"/>
      <c r="CKX708" s="121"/>
      <c r="CKY708" s="121"/>
      <c r="CKZ708" s="121"/>
      <c r="CLA708" s="121"/>
      <c r="CLB708" s="121"/>
      <c r="CLC708" s="121"/>
      <c r="CLD708" s="121"/>
      <c r="CLE708" s="121"/>
      <c r="CLF708" s="121"/>
      <c r="CLG708" s="121"/>
      <c r="CLH708" s="121"/>
      <c r="CLI708" s="121"/>
      <c r="CLJ708" s="121"/>
      <c r="CLK708" s="121"/>
      <c r="CLL708" s="121"/>
      <c r="CLM708" s="121"/>
      <c r="CLN708" s="121"/>
      <c r="CLO708" s="121"/>
      <c r="CLP708" s="121"/>
      <c r="CLQ708" s="121"/>
      <c r="CLR708" s="121"/>
      <c r="CLS708" s="121"/>
      <c r="CLT708" s="121"/>
      <c r="CLU708" s="121"/>
      <c r="CLV708" s="121"/>
      <c r="CLW708" s="121"/>
      <c r="CLX708" s="121"/>
      <c r="CLY708" s="121"/>
      <c r="CLZ708" s="121"/>
      <c r="CMA708" s="121"/>
      <c r="CMB708" s="121"/>
      <c r="CMC708" s="121"/>
      <c r="CMD708" s="121"/>
      <c r="CME708" s="121"/>
      <c r="CMF708" s="121"/>
      <c r="CMG708" s="121"/>
      <c r="CMH708" s="121"/>
      <c r="CMI708" s="121"/>
      <c r="CMJ708" s="121"/>
      <c r="CMK708" s="121"/>
      <c r="CML708" s="121"/>
      <c r="CMM708" s="121"/>
      <c r="CMN708" s="121"/>
      <c r="CMO708" s="121"/>
      <c r="CMP708" s="121"/>
      <c r="CMQ708" s="121"/>
      <c r="CMR708" s="121"/>
      <c r="CMS708" s="121"/>
      <c r="CMT708" s="121"/>
      <c r="CMU708" s="121"/>
      <c r="CMV708" s="121"/>
      <c r="CMW708" s="121"/>
      <c r="CMX708" s="121"/>
      <c r="CMY708" s="121"/>
      <c r="CMZ708" s="121"/>
      <c r="CNA708" s="121"/>
      <c r="CNB708" s="121"/>
      <c r="CNC708" s="121"/>
      <c r="CND708" s="121"/>
      <c r="CNE708" s="121"/>
      <c r="CNF708" s="121"/>
      <c r="CNG708" s="121"/>
      <c r="CNH708" s="121"/>
      <c r="CNI708" s="121"/>
      <c r="CNJ708" s="121"/>
      <c r="CNK708" s="121"/>
      <c r="CNL708" s="121"/>
      <c r="CNM708" s="121"/>
      <c r="CNN708" s="121"/>
      <c r="CNO708" s="121"/>
      <c r="CNP708" s="121"/>
      <c r="CNQ708" s="121"/>
      <c r="CNR708" s="121"/>
      <c r="CNS708" s="121"/>
      <c r="CNT708" s="121"/>
      <c r="CNU708" s="121"/>
      <c r="CNV708" s="121"/>
      <c r="CNW708" s="121"/>
      <c r="CNX708" s="121"/>
      <c r="CNY708" s="121"/>
      <c r="CNZ708" s="121"/>
      <c r="COA708" s="121"/>
      <c r="COB708" s="121"/>
      <c r="COC708" s="121"/>
      <c r="COD708" s="121"/>
      <c r="COE708" s="121"/>
      <c r="COF708" s="121"/>
      <c r="COG708" s="121"/>
      <c r="COH708" s="121"/>
      <c r="COI708" s="121"/>
      <c r="COJ708" s="121"/>
      <c r="COK708" s="121"/>
      <c r="COL708" s="121"/>
      <c r="COM708" s="121"/>
      <c r="CON708" s="121"/>
      <c r="COO708" s="121"/>
      <c r="COP708" s="121"/>
      <c r="COQ708" s="121"/>
      <c r="COR708" s="121"/>
      <c r="COS708" s="121"/>
      <c r="COT708" s="121"/>
      <c r="COU708" s="121"/>
      <c r="COV708" s="121"/>
      <c r="COW708" s="121"/>
      <c r="COX708" s="121"/>
      <c r="COY708" s="121"/>
      <c r="COZ708" s="121"/>
      <c r="CPA708" s="121"/>
      <c r="CPB708" s="121"/>
      <c r="CPC708" s="121"/>
      <c r="CPD708" s="121"/>
      <c r="CPE708" s="121"/>
      <c r="CPF708" s="121"/>
      <c r="CPG708" s="121"/>
      <c r="CPH708" s="121"/>
      <c r="CPI708" s="121"/>
      <c r="CPJ708" s="121"/>
      <c r="CPK708" s="121"/>
      <c r="CPL708" s="121"/>
      <c r="CPM708" s="121"/>
      <c r="CPN708" s="121"/>
      <c r="CPO708" s="121"/>
      <c r="CPP708" s="121"/>
      <c r="CPQ708" s="121"/>
      <c r="CPR708" s="121"/>
      <c r="CPS708" s="121"/>
      <c r="CPT708" s="121"/>
      <c r="CPU708" s="121"/>
      <c r="CPV708" s="121"/>
      <c r="CPW708" s="121"/>
      <c r="CPX708" s="121"/>
      <c r="CPY708" s="121"/>
      <c r="CPZ708" s="121"/>
      <c r="CQA708" s="121"/>
      <c r="CQB708" s="121"/>
      <c r="CQC708" s="121"/>
      <c r="CQD708" s="121"/>
      <c r="CQE708" s="121"/>
      <c r="CQF708" s="121"/>
      <c r="CQG708" s="121"/>
      <c r="CQH708" s="121"/>
      <c r="CQI708" s="121"/>
      <c r="CQJ708" s="121"/>
      <c r="CQK708" s="121"/>
      <c r="CQL708" s="121"/>
      <c r="CQM708" s="121"/>
      <c r="CQN708" s="121"/>
      <c r="CQO708" s="121"/>
      <c r="CQP708" s="121"/>
      <c r="CQQ708" s="121"/>
      <c r="CQR708" s="121"/>
      <c r="CQS708" s="121"/>
      <c r="CQT708" s="121"/>
      <c r="CQU708" s="121"/>
      <c r="CQV708" s="121"/>
      <c r="CQW708" s="121"/>
      <c r="CQX708" s="121"/>
      <c r="CQY708" s="121"/>
      <c r="CQZ708" s="121"/>
      <c r="CRA708" s="121"/>
      <c r="CRB708" s="121"/>
      <c r="CRC708" s="121"/>
      <c r="CRD708" s="121"/>
      <c r="CRE708" s="121"/>
      <c r="CRF708" s="121"/>
      <c r="CRG708" s="121"/>
      <c r="CRH708" s="121"/>
      <c r="CRI708" s="121"/>
      <c r="CRJ708" s="121"/>
      <c r="CRK708" s="121"/>
      <c r="CRL708" s="121"/>
      <c r="CRM708" s="121"/>
      <c r="CRN708" s="121"/>
      <c r="CRO708" s="121"/>
      <c r="CRP708" s="121"/>
      <c r="CRQ708" s="121"/>
      <c r="CRR708" s="121"/>
      <c r="CRS708" s="121"/>
      <c r="CRT708" s="121"/>
      <c r="CRU708" s="121"/>
      <c r="CRV708" s="121"/>
      <c r="CRW708" s="121"/>
      <c r="CRX708" s="121"/>
      <c r="CRY708" s="121"/>
      <c r="CRZ708" s="121"/>
      <c r="CSA708" s="121"/>
      <c r="CSB708" s="121"/>
      <c r="CSC708" s="121"/>
      <c r="CSD708" s="121"/>
      <c r="CSE708" s="121"/>
      <c r="CSF708" s="121"/>
      <c r="CSG708" s="121"/>
      <c r="CSH708" s="121"/>
      <c r="CSI708" s="121"/>
      <c r="CSJ708" s="121"/>
      <c r="CSK708" s="121"/>
      <c r="CSL708" s="121"/>
      <c r="CSM708" s="121"/>
      <c r="CSN708" s="121"/>
      <c r="CSO708" s="121"/>
      <c r="CSP708" s="121"/>
      <c r="CSQ708" s="121"/>
      <c r="CSR708" s="121"/>
      <c r="CSS708" s="121"/>
      <c r="CST708" s="121"/>
      <c r="CSU708" s="121"/>
      <c r="CSV708" s="121"/>
      <c r="CSW708" s="121"/>
      <c r="CSX708" s="121"/>
      <c r="CSY708" s="121"/>
      <c r="CSZ708" s="121"/>
      <c r="CTA708" s="121"/>
      <c r="CTB708" s="121"/>
      <c r="CTC708" s="121"/>
      <c r="CTD708" s="121"/>
      <c r="CTE708" s="121"/>
      <c r="CTF708" s="121"/>
      <c r="CTG708" s="121"/>
      <c r="CTH708" s="121"/>
      <c r="CTI708" s="121"/>
      <c r="CTJ708" s="121"/>
      <c r="CTK708" s="121"/>
      <c r="CTL708" s="121"/>
      <c r="CTM708" s="121"/>
      <c r="CTN708" s="121"/>
      <c r="CTO708" s="121"/>
      <c r="CTP708" s="121"/>
      <c r="CTQ708" s="121"/>
      <c r="CTR708" s="121"/>
      <c r="CTS708" s="121"/>
      <c r="CTT708" s="121"/>
      <c r="CTU708" s="121"/>
      <c r="CTV708" s="121"/>
      <c r="CTW708" s="121"/>
      <c r="CTX708" s="121"/>
      <c r="CTY708" s="121"/>
      <c r="CTZ708" s="121"/>
      <c r="CUA708" s="121"/>
      <c r="CUB708" s="121"/>
      <c r="CUC708" s="121"/>
      <c r="CUD708" s="121"/>
      <c r="CUE708" s="121"/>
      <c r="CUF708" s="121"/>
      <c r="CUG708" s="121"/>
      <c r="CUH708" s="121"/>
      <c r="CUI708" s="121"/>
      <c r="CUJ708" s="121"/>
      <c r="CUK708" s="121"/>
      <c r="CUL708" s="121"/>
      <c r="CUM708" s="121"/>
      <c r="CUN708" s="121"/>
      <c r="CUO708" s="121"/>
      <c r="CUP708" s="121"/>
      <c r="CUQ708" s="121"/>
      <c r="CUR708" s="121"/>
      <c r="CUS708" s="121"/>
      <c r="CUT708" s="121"/>
      <c r="CUU708" s="121"/>
      <c r="CUV708" s="121"/>
      <c r="CUW708" s="121"/>
      <c r="CUX708" s="121"/>
      <c r="CUY708" s="121"/>
      <c r="CUZ708" s="121"/>
      <c r="CVA708" s="121"/>
      <c r="CVB708" s="121"/>
      <c r="CVC708" s="121"/>
      <c r="CVD708" s="121"/>
      <c r="CVE708" s="121"/>
      <c r="CVF708" s="121"/>
      <c r="CVG708" s="121"/>
      <c r="CVH708" s="121"/>
      <c r="CVI708" s="121"/>
      <c r="CVJ708" s="121"/>
      <c r="CVK708" s="121"/>
      <c r="CVL708" s="121"/>
      <c r="CVM708" s="121"/>
      <c r="CVN708" s="121"/>
      <c r="CVO708" s="121"/>
      <c r="CVP708" s="121"/>
      <c r="CVQ708" s="121"/>
      <c r="CVR708" s="121"/>
      <c r="CVS708" s="121"/>
      <c r="CVT708" s="121"/>
      <c r="CVU708" s="121"/>
      <c r="CVV708" s="121"/>
      <c r="CVW708" s="121"/>
      <c r="CVX708" s="121"/>
      <c r="CVY708" s="121"/>
      <c r="CVZ708" s="121"/>
      <c r="CWA708" s="121"/>
      <c r="CWB708" s="121"/>
      <c r="CWC708" s="121"/>
      <c r="CWD708" s="121"/>
      <c r="CWE708" s="121"/>
      <c r="CWF708" s="121"/>
      <c r="CWG708" s="121"/>
      <c r="CWH708" s="121"/>
      <c r="CWI708" s="121"/>
      <c r="CWJ708" s="121"/>
      <c r="CWK708" s="121"/>
      <c r="CWL708" s="121"/>
      <c r="CWM708" s="121"/>
      <c r="CWN708" s="121"/>
      <c r="CWO708" s="121"/>
      <c r="CWP708" s="121"/>
      <c r="CWQ708" s="121"/>
      <c r="CWR708" s="121"/>
      <c r="CWS708" s="121"/>
      <c r="CWT708" s="121"/>
      <c r="CWU708" s="121"/>
      <c r="CWV708" s="121"/>
      <c r="CWW708" s="121"/>
      <c r="CWX708" s="121"/>
      <c r="CWY708" s="121"/>
      <c r="CWZ708" s="121"/>
      <c r="CXA708" s="121"/>
      <c r="CXB708" s="121"/>
      <c r="CXC708" s="121"/>
      <c r="CXD708" s="121"/>
      <c r="CXE708" s="121"/>
      <c r="CXF708" s="121"/>
      <c r="CXG708" s="121"/>
      <c r="CXH708" s="121"/>
      <c r="CXI708" s="121"/>
      <c r="CXJ708" s="121"/>
      <c r="CXK708" s="121"/>
      <c r="CXL708" s="121"/>
      <c r="CXM708" s="121"/>
      <c r="CXN708" s="121"/>
      <c r="CXO708" s="121"/>
      <c r="CXP708" s="121"/>
      <c r="CXQ708" s="121"/>
      <c r="CXR708" s="121"/>
      <c r="CXS708" s="121"/>
      <c r="CXT708" s="121"/>
      <c r="CXU708" s="121"/>
      <c r="CXV708" s="121"/>
      <c r="CXW708" s="121"/>
      <c r="CXX708" s="121"/>
      <c r="CXY708" s="121"/>
      <c r="CXZ708" s="121"/>
      <c r="CYA708" s="121"/>
      <c r="CYB708" s="121"/>
      <c r="CYC708" s="121"/>
      <c r="CYD708" s="121"/>
      <c r="CYE708" s="121"/>
      <c r="CYF708" s="121"/>
      <c r="CYG708" s="121"/>
      <c r="CYH708" s="121"/>
      <c r="CYI708" s="121"/>
      <c r="CYJ708" s="121"/>
      <c r="CYK708" s="121"/>
      <c r="CYL708" s="121"/>
      <c r="CYM708" s="121"/>
      <c r="CYN708" s="121"/>
      <c r="CYO708" s="121"/>
      <c r="CYP708" s="121"/>
      <c r="CYQ708" s="121"/>
      <c r="CYR708" s="121"/>
      <c r="CYS708" s="121"/>
      <c r="CYT708" s="121"/>
      <c r="CYU708" s="121"/>
      <c r="CYV708" s="121"/>
      <c r="CYW708" s="121"/>
      <c r="CYX708" s="121"/>
      <c r="CYY708" s="121"/>
      <c r="CYZ708" s="121"/>
      <c r="CZA708" s="121"/>
      <c r="CZB708" s="121"/>
      <c r="CZC708" s="121"/>
      <c r="CZD708" s="121"/>
      <c r="CZE708" s="121"/>
      <c r="CZF708" s="121"/>
      <c r="CZG708" s="121"/>
      <c r="CZH708" s="121"/>
      <c r="CZI708" s="121"/>
      <c r="CZJ708" s="121"/>
      <c r="CZK708" s="121"/>
      <c r="CZL708" s="121"/>
      <c r="CZM708" s="121"/>
      <c r="CZN708" s="121"/>
      <c r="CZO708" s="121"/>
      <c r="CZP708" s="121"/>
      <c r="CZQ708" s="121"/>
      <c r="CZR708" s="121"/>
      <c r="CZS708" s="121"/>
      <c r="CZT708" s="121"/>
      <c r="CZU708" s="121"/>
      <c r="CZV708" s="121"/>
      <c r="CZW708" s="121"/>
      <c r="CZX708" s="121"/>
      <c r="CZY708" s="121"/>
      <c r="CZZ708" s="121"/>
      <c r="DAA708" s="121"/>
      <c r="DAB708" s="121"/>
      <c r="DAC708" s="121"/>
      <c r="DAD708" s="121"/>
      <c r="DAE708" s="121"/>
      <c r="DAF708" s="121"/>
      <c r="DAG708" s="121"/>
      <c r="DAH708" s="121"/>
      <c r="DAI708" s="121"/>
      <c r="DAJ708" s="121"/>
      <c r="DAK708" s="121"/>
      <c r="DAL708" s="121"/>
      <c r="DAM708" s="121"/>
      <c r="DAN708" s="121"/>
      <c r="DAO708" s="121"/>
      <c r="DAP708" s="121"/>
      <c r="DAQ708" s="121"/>
      <c r="DAR708" s="121"/>
      <c r="DAS708" s="121"/>
      <c r="DAT708" s="121"/>
      <c r="DAU708" s="121"/>
      <c r="DAV708" s="121"/>
      <c r="DAW708" s="121"/>
      <c r="DAX708" s="121"/>
      <c r="DAY708" s="121"/>
      <c r="DAZ708" s="121"/>
      <c r="DBA708" s="121"/>
      <c r="DBB708" s="121"/>
      <c r="DBC708" s="121"/>
      <c r="DBD708" s="121"/>
      <c r="DBE708" s="121"/>
      <c r="DBF708" s="121"/>
      <c r="DBG708" s="121"/>
      <c r="DBH708" s="121"/>
      <c r="DBI708" s="121"/>
      <c r="DBJ708" s="121"/>
      <c r="DBK708" s="121"/>
      <c r="DBL708" s="121"/>
      <c r="DBM708" s="121"/>
      <c r="DBN708" s="121"/>
      <c r="DBO708" s="121"/>
      <c r="DBP708" s="121"/>
      <c r="DBQ708" s="121"/>
      <c r="DBR708" s="121"/>
      <c r="DBS708" s="121"/>
      <c r="DBT708" s="121"/>
      <c r="DBU708" s="121"/>
      <c r="DBV708" s="121"/>
      <c r="DBW708" s="121"/>
      <c r="DBX708" s="121"/>
      <c r="DBY708" s="121"/>
      <c r="DBZ708" s="121"/>
      <c r="DCA708" s="121"/>
      <c r="DCB708" s="121"/>
      <c r="DCC708" s="121"/>
      <c r="DCD708" s="121"/>
      <c r="DCE708" s="121"/>
      <c r="DCF708" s="121"/>
      <c r="DCG708" s="121"/>
      <c r="DCH708" s="121"/>
      <c r="DCI708" s="121"/>
      <c r="DCJ708" s="121"/>
      <c r="DCK708" s="121"/>
      <c r="DCL708" s="121"/>
      <c r="DCM708" s="121"/>
      <c r="DCN708" s="121"/>
      <c r="DCO708" s="121"/>
      <c r="DCP708" s="121"/>
      <c r="DCQ708" s="121"/>
      <c r="DCR708" s="121"/>
      <c r="DCS708" s="121"/>
      <c r="DCT708" s="121"/>
      <c r="DCU708" s="121"/>
      <c r="DCV708" s="121"/>
      <c r="DCW708" s="121"/>
      <c r="DCX708" s="121"/>
      <c r="DCY708" s="121"/>
      <c r="DCZ708" s="121"/>
      <c r="DDA708" s="121"/>
      <c r="DDB708" s="121"/>
      <c r="DDC708" s="121"/>
      <c r="DDD708" s="121"/>
      <c r="DDE708" s="121"/>
      <c r="DDF708" s="121"/>
      <c r="DDG708" s="121"/>
      <c r="DDH708" s="121"/>
      <c r="DDI708" s="121"/>
      <c r="DDJ708" s="121"/>
      <c r="DDK708" s="121"/>
      <c r="DDL708" s="121"/>
      <c r="DDM708" s="121"/>
      <c r="DDN708" s="121"/>
      <c r="DDO708" s="121"/>
      <c r="DDP708" s="121"/>
      <c r="DDQ708" s="121"/>
      <c r="DDR708" s="121"/>
      <c r="DDS708" s="121"/>
      <c r="DDT708" s="121"/>
      <c r="DDU708" s="121"/>
      <c r="DDV708" s="121"/>
      <c r="DDW708" s="121"/>
      <c r="DDX708" s="121"/>
      <c r="DDY708" s="121"/>
      <c r="DDZ708" s="121"/>
      <c r="DEA708" s="121"/>
      <c r="DEB708" s="121"/>
      <c r="DEC708" s="121"/>
      <c r="DED708" s="121"/>
      <c r="DEE708" s="121"/>
      <c r="DEF708" s="121"/>
      <c r="DEG708" s="121"/>
      <c r="DEH708" s="121"/>
      <c r="DEI708" s="121"/>
      <c r="DEJ708" s="121"/>
      <c r="DEK708" s="121"/>
      <c r="DEL708" s="121"/>
      <c r="DEM708" s="121"/>
      <c r="DEN708" s="121"/>
      <c r="DEO708" s="121"/>
      <c r="DEP708" s="121"/>
      <c r="DEQ708" s="121"/>
      <c r="DER708" s="121"/>
      <c r="DES708" s="121"/>
      <c r="DET708" s="121"/>
      <c r="DEU708" s="121"/>
      <c r="DEV708" s="121"/>
      <c r="DEW708" s="121"/>
      <c r="DEX708" s="121"/>
      <c r="DEY708" s="121"/>
      <c r="DEZ708" s="121"/>
      <c r="DFA708" s="121"/>
      <c r="DFB708" s="121"/>
      <c r="DFC708" s="121"/>
      <c r="DFD708" s="121"/>
      <c r="DFE708" s="121"/>
      <c r="DFF708" s="121"/>
      <c r="DFG708" s="121"/>
      <c r="DFH708" s="121"/>
      <c r="DFI708" s="121"/>
      <c r="DFJ708" s="121"/>
      <c r="DFK708" s="121"/>
      <c r="DFL708" s="121"/>
      <c r="DFM708" s="121"/>
      <c r="DFN708" s="121"/>
      <c r="DFO708" s="121"/>
      <c r="DFP708" s="121"/>
      <c r="DFQ708" s="121"/>
      <c r="DFR708" s="121"/>
      <c r="DFS708" s="121"/>
      <c r="DFT708" s="121"/>
      <c r="DFU708" s="121"/>
      <c r="DFV708" s="121"/>
      <c r="DFW708" s="121"/>
      <c r="DFX708" s="121"/>
      <c r="DFY708" s="121"/>
      <c r="DFZ708" s="121"/>
      <c r="DGA708" s="121"/>
      <c r="DGB708" s="121"/>
      <c r="DGC708" s="121"/>
      <c r="DGD708" s="121"/>
      <c r="DGE708" s="121"/>
      <c r="DGF708" s="121"/>
      <c r="DGG708" s="121"/>
      <c r="DGH708" s="121"/>
      <c r="DGI708" s="121"/>
      <c r="DGJ708" s="121"/>
      <c r="DGK708" s="121"/>
      <c r="DGL708" s="121"/>
      <c r="DGM708" s="121"/>
      <c r="DGN708" s="121"/>
      <c r="DGO708" s="121"/>
      <c r="DGP708" s="121"/>
      <c r="DGQ708" s="121"/>
      <c r="DGR708" s="121"/>
      <c r="DGS708" s="121"/>
      <c r="DGT708" s="121"/>
      <c r="DGU708" s="121"/>
      <c r="DGV708" s="121"/>
      <c r="DGW708" s="121"/>
      <c r="DGX708" s="121"/>
      <c r="DGY708" s="121"/>
      <c r="DGZ708" s="121"/>
      <c r="DHA708" s="121"/>
      <c r="DHB708" s="121"/>
      <c r="DHC708" s="121"/>
      <c r="DHD708" s="121"/>
      <c r="DHE708" s="121"/>
      <c r="DHF708" s="121"/>
      <c r="DHG708" s="121"/>
      <c r="DHH708" s="121"/>
      <c r="DHI708" s="121"/>
      <c r="DHJ708" s="121"/>
      <c r="DHK708" s="121"/>
      <c r="DHL708" s="121"/>
      <c r="DHM708" s="121"/>
      <c r="DHN708" s="121"/>
      <c r="DHO708" s="121"/>
      <c r="DHP708" s="121"/>
      <c r="DHQ708" s="121"/>
      <c r="DHR708" s="121"/>
      <c r="DHS708" s="121"/>
      <c r="DHT708" s="121"/>
      <c r="DHU708" s="121"/>
      <c r="DHV708" s="121"/>
      <c r="DHW708" s="121"/>
      <c r="DHX708" s="121"/>
      <c r="DHY708" s="121"/>
      <c r="DHZ708" s="121"/>
      <c r="DIA708" s="121"/>
      <c r="DIB708" s="121"/>
      <c r="DIC708" s="121"/>
      <c r="DID708" s="121"/>
      <c r="DIE708" s="121"/>
      <c r="DIF708" s="121"/>
      <c r="DIG708" s="121"/>
      <c r="DIH708" s="121"/>
      <c r="DII708" s="121"/>
      <c r="DIJ708" s="121"/>
      <c r="DIK708" s="121"/>
      <c r="DIL708" s="121"/>
      <c r="DIM708" s="121"/>
      <c r="DIN708" s="121"/>
      <c r="DIO708" s="121"/>
      <c r="DIP708" s="121"/>
      <c r="DIQ708" s="121"/>
      <c r="DIR708" s="121"/>
      <c r="DIS708" s="121"/>
      <c r="DIT708" s="121"/>
      <c r="DIU708" s="121"/>
      <c r="DIV708" s="121"/>
      <c r="DIW708" s="121"/>
      <c r="DIX708" s="121"/>
      <c r="DIY708" s="121"/>
      <c r="DIZ708" s="121"/>
      <c r="DJA708" s="121"/>
      <c r="DJB708" s="121"/>
      <c r="DJC708" s="121"/>
      <c r="DJD708" s="121"/>
      <c r="DJE708" s="121"/>
      <c r="DJF708" s="121"/>
      <c r="DJG708" s="121"/>
      <c r="DJH708" s="121"/>
      <c r="DJI708" s="121"/>
      <c r="DJJ708" s="121"/>
      <c r="DJK708" s="121"/>
      <c r="DJL708" s="121"/>
      <c r="DJM708" s="121"/>
      <c r="DJN708" s="121"/>
      <c r="DJO708" s="121"/>
      <c r="DJP708" s="121"/>
      <c r="DJQ708" s="121"/>
      <c r="DJR708" s="121"/>
      <c r="DJS708" s="121"/>
      <c r="DJT708" s="121"/>
      <c r="DJU708" s="121"/>
      <c r="DJV708" s="121"/>
      <c r="DJW708" s="121"/>
      <c r="DJX708" s="121"/>
      <c r="DJY708" s="121"/>
      <c r="DJZ708" s="121"/>
      <c r="DKA708" s="121"/>
      <c r="DKB708" s="121"/>
      <c r="DKC708" s="121"/>
      <c r="DKD708" s="121"/>
      <c r="DKE708" s="121"/>
      <c r="DKF708" s="121"/>
      <c r="DKG708" s="121"/>
      <c r="DKH708" s="121"/>
      <c r="DKI708" s="121"/>
      <c r="DKJ708" s="121"/>
      <c r="DKK708" s="121"/>
      <c r="DKL708" s="121"/>
      <c r="DKM708" s="121"/>
      <c r="DKN708" s="121"/>
      <c r="DKO708" s="121"/>
      <c r="DKP708" s="121"/>
      <c r="DKQ708" s="121"/>
      <c r="DKR708" s="121"/>
      <c r="DKS708" s="121"/>
      <c r="DKT708" s="121"/>
      <c r="DKU708" s="121"/>
      <c r="DKV708" s="121"/>
      <c r="DKW708" s="121"/>
      <c r="DKX708" s="121"/>
      <c r="DKY708" s="121"/>
      <c r="DKZ708" s="121"/>
      <c r="DLA708" s="121"/>
      <c r="DLB708" s="121"/>
      <c r="DLC708" s="121"/>
      <c r="DLD708" s="121"/>
      <c r="DLE708" s="121"/>
      <c r="DLF708" s="121"/>
      <c r="DLG708" s="121"/>
      <c r="DLH708" s="121"/>
      <c r="DLI708" s="121"/>
      <c r="DLJ708" s="121"/>
      <c r="DLK708" s="121"/>
      <c r="DLL708" s="121"/>
      <c r="DLM708" s="121"/>
      <c r="DLN708" s="121"/>
      <c r="DLO708" s="121"/>
      <c r="DLP708" s="121"/>
      <c r="DLQ708" s="121"/>
      <c r="DLR708" s="121"/>
      <c r="DLS708" s="121"/>
      <c r="DLT708" s="121"/>
      <c r="DLU708" s="121"/>
      <c r="DLV708" s="121"/>
      <c r="DLW708" s="121"/>
      <c r="DLX708" s="121"/>
      <c r="DLY708" s="121"/>
      <c r="DLZ708" s="121"/>
      <c r="DMA708" s="121"/>
      <c r="DMB708" s="121"/>
      <c r="DMC708" s="121"/>
      <c r="DMD708" s="121"/>
      <c r="DME708" s="121"/>
      <c r="DMF708" s="121"/>
      <c r="DMG708" s="121"/>
      <c r="DMH708" s="121"/>
      <c r="DMI708" s="121"/>
      <c r="DMJ708" s="121"/>
      <c r="DMK708" s="121"/>
      <c r="DML708" s="121"/>
      <c r="DMM708" s="121"/>
      <c r="DMN708" s="121"/>
      <c r="DMO708" s="121"/>
      <c r="DMP708" s="121"/>
      <c r="DMQ708" s="121"/>
      <c r="DMR708" s="121"/>
      <c r="DMS708" s="121"/>
      <c r="DMT708" s="121"/>
      <c r="DMU708" s="121"/>
      <c r="DMV708" s="121"/>
      <c r="DMW708" s="121"/>
      <c r="DMX708" s="121"/>
      <c r="DMY708" s="121"/>
      <c r="DMZ708" s="121"/>
      <c r="DNA708" s="121"/>
      <c r="DNB708" s="121"/>
      <c r="DNC708" s="121"/>
      <c r="DND708" s="121"/>
      <c r="DNE708" s="121"/>
      <c r="DNF708" s="121"/>
      <c r="DNG708" s="121"/>
      <c r="DNH708" s="121"/>
      <c r="DNI708" s="121"/>
      <c r="DNJ708" s="121"/>
      <c r="DNK708" s="121"/>
      <c r="DNL708" s="121"/>
      <c r="DNM708" s="121"/>
      <c r="DNN708" s="121"/>
      <c r="DNO708" s="121"/>
      <c r="DNP708" s="121"/>
      <c r="DNQ708" s="121"/>
      <c r="DNR708" s="121"/>
      <c r="DNS708" s="121"/>
      <c r="DNT708" s="121"/>
      <c r="DNU708" s="121"/>
      <c r="DNV708" s="121"/>
      <c r="DNW708" s="121"/>
      <c r="DNX708" s="121"/>
      <c r="DNY708" s="121"/>
      <c r="DNZ708" s="121"/>
      <c r="DOA708" s="121"/>
      <c r="DOB708" s="121"/>
      <c r="DOC708" s="121"/>
      <c r="DOD708" s="121"/>
      <c r="DOE708" s="121"/>
      <c r="DOF708" s="121"/>
      <c r="DOG708" s="121"/>
      <c r="DOH708" s="121"/>
      <c r="DOI708" s="121"/>
      <c r="DOJ708" s="121"/>
      <c r="DOK708" s="121"/>
      <c r="DOL708" s="121"/>
      <c r="DOM708" s="121"/>
      <c r="DON708" s="121"/>
      <c r="DOO708" s="121"/>
      <c r="DOP708" s="121"/>
      <c r="DOQ708" s="121"/>
      <c r="DOR708" s="121"/>
      <c r="DOS708" s="121"/>
      <c r="DOT708" s="121"/>
      <c r="DOU708" s="121"/>
      <c r="DOV708" s="121"/>
      <c r="DOW708" s="121"/>
      <c r="DOX708" s="121"/>
      <c r="DOY708" s="121"/>
      <c r="DOZ708" s="121"/>
      <c r="DPA708" s="121"/>
      <c r="DPB708" s="121"/>
      <c r="DPC708" s="121"/>
      <c r="DPD708" s="121"/>
      <c r="DPE708" s="121"/>
      <c r="DPF708" s="121"/>
      <c r="DPG708" s="121"/>
      <c r="DPH708" s="121"/>
      <c r="DPI708" s="121"/>
      <c r="DPJ708" s="121"/>
      <c r="DPK708" s="121"/>
      <c r="DPL708" s="121"/>
      <c r="DPM708" s="121"/>
      <c r="DPN708" s="121"/>
      <c r="DPO708" s="121"/>
      <c r="DPP708" s="121"/>
      <c r="DPQ708" s="121"/>
      <c r="DPR708" s="121"/>
      <c r="DPS708" s="121"/>
      <c r="DPT708" s="121"/>
      <c r="DPU708" s="121"/>
      <c r="DPV708" s="121"/>
      <c r="DPW708" s="121"/>
      <c r="DPX708" s="121"/>
      <c r="DPY708" s="121"/>
      <c r="DPZ708" s="121"/>
      <c r="DQA708" s="121"/>
      <c r="DQB708" s="121"/>
      <c r="DQC708" s="121"/>
      <c r="DQD708" s="121"/>
      <c r="DQE708" s="121"/>
      <c r="DQF708" s="121"/>
      <c r="DQG708" s="121"/>
      <c r="DQH708" s="121"/>
      <c r="DQI708" s="121"/>
      <c r="DQJ708" s="121"/>
      <c r="DQK708" s="121"/>
      <c r="DQL708" s="121"/>
      <c r="DQM708" s="121"/>
      <c r="DQN708" s="121"/>
      <c r="DQO708" s="121"/>
      <c r="DQP708" s="121"/>
      <c r="DQQ708" s="121"/>
      <c r="DQR708" s="121"/>
      <c r="DQS708" s="121"/>
      <c r="DQT708" s="121"/>
      <c r="DQU708" s="121"/>
      <c r="DQV708" s="121"/>
      <c r="DQW708" s="121"/>
      <c r="DQX708" s="121"/>
      <c r="DQY708" s="121"/>
      <c r="DQZ708" s="121"/>
      <c r="DRA708" s="121"/>
      <c r="DRB708" s="121"/>
      <c r="DRC708" s="121"/>
      <c r="DRD708" s="121"/>
      <c r="DRE708" s="121"/>
      <c r="DRF708" s="121"/>
      <c r="DRG708" s="121"/>
      <c r="DRH708" s="121"/>
      <c r="DRI708" s="121"/>
      <c r="DRJ708" s="121"/>
      <c r="DRK708" s="121"/>
      <c r="DRL708" s="121"/>
      <c r="DRM708" s="121"/>
      <c r="DRN708" s="121"/>
      <c r="DRO708" s="121"/>
      <c r="DRP708" s="121"/>
      <c r="DRQ708" s="121"/>
      <c r="DRR708" s="121"/>
      <c r="DRS708" s="121"/>
      <c r="DRT708" s="121"/>
      <c r="DRU708" s="121"/>
      <c r="DRV708" s="121"/>
      <c r="DRW708" s="121"/>
      <c r="DRX708" s="121"/>
      <c r="DRY708" s="121"/>
      <c r="DRZ708" s="121"/>
      <c r="DSA708" s="121"/>
      <c r="DSB708" s="121"/>
      <c r="DSC708" s="121"/>
      <c r="DSD708" s="121"/>
      <c r="DSE708" s="121"/>
      <c r="DSF708" s="121"/>
      <c r="DSG708" s="121"/>
      <c r="DSH708" s="121"/>
      <c r="DSI708" s="121"/>
      <c r="DSJ708" s="121"/>
      <c r="DSK708" s="121"/>
      <c r="DSL708" s="121"/>
      <c r="DSM708" s="121"/>
      <c r="DSN708" s="121"/>
      <c r="DSO708" s="121"/>
      <c r="DSP708" s="121"/>
      <c r="DSQ708" s="121"/>
      <c r="DSR708" s="121"/>
      <c r="DSS708" s="121"/>
      <c r="DST708" s="121"/>
      <c r="DSU708" s="121"/>
      <c r="DSV708" s="121"/>
      <c r="DSW708" s="121"/>
      <c r="DSX708" s="121"/>
      <c r="DSY708" s="121"/>
      <c r="DSZ708" s="121"/>
      <c r="DTA708" s="121"/>
      <c r="DTB708" s="121"/>
      <c r="DTC708" s="121"/>
      <c r="DTD708" s="121"/>
      <c r="DTE708" s="121"/>
      <c r="DTF708" s="121"/>
      <c r="DTG708" s="121"/>
      <c r="DTH708" s="121"/>
      <c r="DTI708" s="121"/>
      <c r="DTJ708" s="121"/>
      <c r="DTK708" s="121"/>
      <c r="DTL708" s="121"/>
      <c r="DTM708" s="121"/>
      <c r="DTN708" s="121"/>
      <c r="DTO708" s="121"/>
      <c r="DTP708" s="121"/>
      <c r="DTQ708" s="121"/>
      <c r="DTR708" s="121"/>
      <c r="DTS708" s="121"/>
      <c r="DTT708" s="121"/>
      <c r="DTU708" s="121"/>
      <c r="DTV708" s="121"/>
      <c r="DTW708" s="121"/>
      <c r="DTX708" s="121"/>
      <c r="DTY708" s="121"/>
      <c r="DTZ708" s="121"/>
      <c r="DUA708" s="121"/>
      <c r="DUB708" s="121"/>
      <c r="DUC708" s="121"/>
      <c r="DUD708" s="121"/>
      <c r="DUE708" s="121"/>
      <c r="DUF708" s="121"/>
      <c r="DUG708" s="121"/>
      <c r="DUH708" s="121"/>
      <c r="DUI708" s="121"/>
      <c r="DUJ708" s="121"/>
      <c r="DUK708" s="121"/>
      <c r="DUL708" s="121"/>
      <c r="DUM708" s="121"/>
      <c r="DUN708" s="121"/>
      <c r="DUO708" s="121"/>
      <c r="DUP708" s="121"/>
      <c r="DUQ708" s="121"/>
      <c r="DUR708" s="121"/>
      <c r="DUS708" s="121"/>
      <c r="DUT708" s="121"/>
      <c r="DUU708" s="121"/>
      <c r="DUV708" s="121"/>
      <c r="DUW708" s="121"/>
      <c r="DUX708" s="121"/>
      <c r="DUY708" s="121"/>
      <c r="DUZ708" s="121"/>
      <c r="DVA708" s="121"/>
      <c r="DVB708" s="121"/>
      <c r="DVC708" s="121"/>
      <c r="DVD708" s="121"/>
      <c r="DVE708" s="121"/>
      <c r="DVF708" s="121"/>
      <c r="DVG708" s="121"/>
      <c r="DVH708" s="121"/>
      <c r="DVI708" s="121"/>
      <c r="DVJ708" s="121"/>
      <c r="DVK708" s="121"/>
      <c r="DVL708" s="121"/>
      <c r="DVM708" s="121"/>
      <c r="DVN708" s="121"/>
      <c r="DVO708" s="121"/>
      <c r="DVP708" s="121"/>
      <c r="DVQ708" s="121"/>
      <c r="DVR708" s="121"/>
      <c r="DVS708" s="121"/>
      <c r="DVT708" s="121"/>
      <c r="DVU708" s="121"/>
      <c r="DVV708" s="121"/>
      <c r="DVW708" s="121"/>
      <c r="DVX708" s="121"/>
      <c r="DVY708" s="121"/>
      <c r="DVZ708" s="121"/>
      <c r="DWA708" s="121"/>
      <c r="DWB708" s="121"/>
      <c r="DWC708" s="121"/>
      <c r="DWD708" s="121"/>
      <c r="DWE708" s="121"/>
      <c r="DWF708" s="121"/>
      <c r="DWG708" s="121"/>
      <c r="DWH708" s="121"/>
      <c r="DWI708" s="121"/>
      <c r="DWJ708" s="121"/>
      <c r="DWK708" s="121"/>
      <c r="DWL708" s="121"/>
      <c r="DWM708" s="121"/>
      <c r="DWN708" s="121"/>
      <c r="DWO708" s="121"/>
      <c r="DWP708" s="121"/>
      <c r="DWQ708" s="121"/>
      <c r="DWR708" s="121"/>
      <c r="DWS708" s="121"/>
      <c r="DWT708" s="121"/>
      <c r="DWU708" s="121"/>
      <c r="DWV708" s="121"/>
      <c r="DWW708" s="121"/>
      <c r="DWX708" s="121"/>
      <c r="DWY708" s="121"/>
      <c r="DWZ708" s="121"/>
      <c r="DXA708" s="121"/>
      <c r="DXB708" s="121"/>
      <c r="DXC708" s="121"/>
      <c r="DXD708" s="121"/>
      <c r="DXE708" s="121"/>
      <c r="DXF708" s="121"/>
      <c r="DXG708" s="121"/>
      <c r="DXH708" s="121"/>
      <c r="DXI708" s="121"/>
      <c r="DXJ708" s="121"/>
      <c r="DXK708" s="121"/>
      <c r="DXL708" s="121"/>
      <c r="DXM708" s="121"/>
      <c r="DXN708" s="121"/>
      <c r="DXO708" s="121"/>
      <c r="DXP708" s="121"/>
      <c r="DXQ708" s="121"/>
      <c r="DXR708" s="121"/>
      <c r="DXS708" s="121"/>
      <c r="DXT708" s="121"/>
      <c r="DXU708" s="121"/>
      <c r="DXV708" s="121"/>
      <c r="DXW708" s="121"/>
      <c r="DXX708" s="121"/>
      <c r="DXY708" s="121"/>
      <c r="DXZ708" s="121"/>
      <c r="DYA708" s="121"/>
      <c r="DYB708" s="121"/>
      <c r="DYC708" s="121"/>
      <c r="DYD708" s="121"/>
      <c r="DYE708" s="121"/>
      <c r="DYF708" s="121"/>
      <c r="DYG708" s="121"/>
      <c r="DYH708" s="121"/>
      <c r="DYI708" s="121"/>
      <c r="DYJ708" s="121"/>
      <c r="DYK708" s="121"/>
      <c r="DYL708" s="121"/>
      <c r="DYM708" s="121"/>
      <c r="DYN708" s="121"/>
      <c r="DYO708" s="121"/>
      <c r="DYP708" s="121"/>
      <c r="DYQ708" s="121"/>
      <c r="DYR708" s="121"/>
      <c r="DYS708" s="121"/>
      <c r="DYT708" s="121"/>
      <c r="DYU708" s="121"/>
      <c r="DYV708" s="121"/>
      <c r="DYW708" s="121"/>
      <c r="DYX708" s="121"/>
      <c r="DYY708" s="121"/>
      <c r="DYZ708" s="121"/>
      <c r="DZA708" s="121"/>
      <c r="DZB708" s="121"/>
      <c r="DZC708" s="121"/>
      <c r="DZD708" s="121"/>
      <c r="DZE708" s="121"/>
      <c r="DZF708" s="121"/>
      <c r="DZG708" s="121"/>
      <c r="DZH708" s="121"/>
      <c r="DZI708" s="121"/>
      <c r="DZJ708" s="121"/>
      <c r="DZK708" s="121"/>
      <c r="DZL708" s="121"/>
      <c r="DZM708" s="121"/>
      <c r="DZN708" s="121"/>
      <c r="DZO708" s="121"/>
      <c r="DZP708" s="121"/>
      <c r="DZQ708" s="121"/>
      <c r="DZR708" s="121"/>
      <c r="DZS708" s="121"/>
      <c r="DZT708" s="121"/>
      <c r="DZU708" s="121"/>
      <c r="DZV708" s="121"/>
      <c r="DZW708" s="121"/>
      <c r="DZX708" s="121"/>
      <c r="DZY708" s="121"/>
      <c r="DZZ708" s="121"/>
      <c r="EAA708" s="121"/>
      <c r="EAB708" s="121"/>
      <c r="EAC708" s="121"/>
      <c r="EAD708" s="121"/>
      <c r="EAE708" s="121"/>
      <c r="EAF708" s="121"/>
      <c r="EAG708" s="121"/>
      <c r="EAH708" s="121"/>
      <c r="EAI708" s="121"/>
      <c r="EAJ708" s="121"/>
      <c r="EAK708" s="121"/>
      <c r="EAL708" s="121"/>
      <c r="EAM708" s="121"/>
      <c r="EAN708" s="121"/>
      <c r="EAO708" s="121"/>
      <c r="EAP708" s="121"/>
      <c r="EAQ708" s="121"/>
      <c r="EAR708" s="121"/>
      <c r="EAS708" s="121"/>
      <c r="EAT708" s="121"/>
      <c r="EAU708" s="121"/>
      <c r="EAV708" s="121"/>
      <c r="EAW708" s="121"/>
      <c r="EAX708" s="121"/>
      <c r="EAY708" s="121"/>
      <c r="EAZ708" s="121"/>
      <c r="EBA708" s="121"/>
      <c r="EBB708" s="121"/>
      <c r="EBC708" s="121"/>
      <c r="EBD708" s="121"/>
      <c r="EBE708" s="121"/>
      <c r="EBF708" s="121"/>
      <c r="EBG708" s="121"/>
      <c r="EBH708" s="121"/>
      <c r="EBI708" s="121"/>
      <c r="EBJ708" s="121"/>
      <c r="EBK708" s="121"/>
      <c r="EBL708" s="121"/>
      <c r="EBM708" s="121"/>
      <c r="EBN708" s="121"/>
      <c r="EBO708" s="121"/>
      <c r="EBP708" s="121"/>
      <c r="EBQ708" s="121"/>
      <c r="EBR708" s="121"/>
      <c r="EBS708" s="121"/>
      <c r="EBT708" s="121"/>
      <c r="EBU708" s="121"/>
      <c r="EBV708" s="121"/>
      <c r="EBW708" s="121"/>
      <c r="EBX708" s="121"/>
      <c r="EBY708" s="121"/>
      <c r="EBZ708" s="121"/>
      <c r="ECA708" s="121"/>
      <c r="ECB708" s="121"/>
      <c r="ECC708" s="121"/>
      <c r="ECD708" s="121"/>
      <c r="ECE708" s="121"/>
      <c r="ECF708" s="121"/>
      <c r="ECG708" s="121"/>
      <c r="ECH708" s="121"/>
      <c r="ECI708" s="121"/>
      <c r="ECJ708" s="121"/>
      <c r="ECK708" s="121"/>
      <c r="ECL708" s="121"/>
      <c r="ECM708" s="121"/>
      <c r="ECN708" s="121"/>
      <c r="ECO708" s="121"/>
      <c r="ECP708" s="121"/>
      <c r="ECQ708" s="121"/>
      <c r="ECR708" s="121"/>
      <c r="ECS708" s="121"/>
      <c r="ECT708" s="121"/>
      <c r="ECU708" s="121"/>
      <c r="ECV708" s="121"/>
      <c r="ECW708" s="121"/>
      <c r="ECX708" s="121"/>
      <c r="ECY708" s="121"/>
      <c r="ECZ708" s="121"/>
      <c r="EDA708" s="121"/>
      <c r="EDB708" s="121"/>
      <c r="EDC708" s="121"/>
      <c r="EDD708" s="121"/>
      <c r="EDE708" s="121"/>
      <c r="EDF708" s="121"/>
      <c r="EDG708" s="121"/>
      <c r="EDH708" s="121"/>
      <c r="EDI708" s="121"/>
      <c r="EDJ708" s="121"/>
      <c r="EDK708" s="121"/>
      <c r="EDL708" s="121"/>
      <c r="EDM708" s="121"/>
      <c r="EDN708" s="121"/>
      <c r="EDO708" s="121"/>
      <c r="EDP708" s="121"/>
      <c r="EDQ708" s="121"/>
      <c r="EDR708" s="121"/>
      <c r="EDS708" s="121"/>
      <c r="EDT708" s="121"/>
      <c r="EDU708" s="121"/>
      <c r="EDV708" s="121"/>
      <c r="EDW708" s="121"/>
      <c r="EDX708" s="121"/>
      <c r="EDY708" s="121"/>
      <c r="EDZ708" s="121"/>
      <c r="EEA708" s="121"/>
      <c r="EEB708" s="121"/>
      <c r="EEC708" s="121"/>
      <c r="EED708" s="121"/>
      <c r="EEE708" s="121"/>
      <c r="EEF708" s="121"/>
      <c r="EEG708" s="121"/>
      <c r="EEH708" s="121"/>
      <c r="EEI708" s="121"/>
      <c r="EEJ708" s="121"/>
      <c r="EEK708" s="121"/>
      <c r="EEL708" s="121"/>
      <c r="EEM708" s="121"/>
      <c r="EEN708" s="121"/>
      <c r="EEO708" s="121"/>
      <c r="EEP708" s="121"/>
      <c r="EEQ708" s="121"/>
      <c r="EER708" s="121"/>
      <c r="EES708" s="121"/>
      <c r="EET708" s="121"/>
      <c r="EEU708" s="121"/>
      <c r="EEV708" s="121"/>
      <c r="EEW708" s="121"/>
      <c r="EEX708" s="121"/>
      <c r="EEY708" s="121"/>
      <c r="EEZ708" s="121"/>
      <c r="EFA708" s="121"/>
      <c r="EFB708" s="121"/>
      <c r="EFC708" s="121"/>
      <c r="EFD708" s="121"/>
      <c r="EFE708" s="121"/>
      <c r="EFF708" s="121"/>
      <c r="EFG708" s="121"/>
      <c r="EFH708" s="121"/>
      <c r="EFI708" s="121"/>
      <c r="EFJ708" s="121"/>
      <c r="EFK708" s="121"/>
      <c r="EFL708" s="121"/>
      <c r="EFM708" s="121"/>
      <c r="EFN708" s="121"/>
      <c r="EFO708" s="121"/>
      <c r="EFP708" s="121"/>
      <c r="EFQ708" s="121"/>
      <c r="EFR708" s="121"/>
      <c r="EFS708" s="121"/>
      <c r="EFT708" s="121"/>
      <c r="EFU708" s="121"/>
      <c r="EFV708" s="121"/>
      <c r="EFW708" s="121"/>
      <c r="EFX708" s="121"/>
      <c r="EFY708" s="121"/>
      <c r="EFZ708" s="121"/>
      <c r="EGA708" s="121"/>
      <c r="EGB708" s="121"/>
      <c r="EGC708" s="121"/>
      <c r="EGD708" s="121"/>
      <c r="EGE708" s="121"/>
      <c r="EGF708" s="121"/>
      <c r="EGG708" s="121"/>
      <c r="EGH708" s="121"/>
      <c r="EGI708" s="121"/>
      <c r="EGJ708" s="121"/>
      <c r="EGK708" s="121"/>
      <c r="EGL708" s="121"/>
      <c r="EGM708" s="121"/>
      <c r="EGN708" s="121"/>
      <c r="EGO708" s="121"/>
      <c r="EGP708" s="121"/>
      <c r="EGQ708" s="121"/>
      <c r="EGR708" s="121"/>
      <c r="EGS708" s="121"/>
      <c r="EGT708" s="121"/>
      <c r="EGU708" s="121"/>
      <c r="EGV708" s="121"/>
      <c r="EGW708" s="121"/>
      <c r="EGX708" s="121"/>
      <c r="EGY708" s="121"/>
      <c r="EGZ708" s="121"/>
      <c r="EHA708" s="121"/>
      <c r="EHB708" s="121"/>
      <c r="EHC708" s="121"/>
      <c r="EHD708" s="121"/>
      <c r="EHE708" s="121"/>
      <c r="EHF708" s="121"/>
      <c r="EHG708" s="121"/>
      <c r="EHH708" s="121"/>
      <c r="EHI708" s="121"/>
      <c r="EHJ708" s="121"/>
      <c r="EHK708" s="121"/>
      <c r="EHL708" s="121"/>
      <c r="EHM708" s="121"/>
      <c r="EHN708" s="121"/>
      <c r="EHO708" s="121"/>
      <c r="EHP708" s="121"/>
      <c r="EHQ708" s="121"/>
      <c r="EHR708" s="121"/>
      <c r="EHS708" s="121"/>
      <c r="EHT708" s="121"/>
      <c r="EHU708" s="121"/>
      <c r="EHV708" s="121"/>
      <c r="EHW708" s="121"/>
      <c r="EHX708" s="121"/>
      <c r="EHY708" s="121"/>
      <c r="EHZ708" s="121"/>
      <c r="EIA708" s="121"/>
      <c r="EIB708" s="121"/>
      <c r="EIC708" s="121"/>
      <c r="EID708" s="121"/>
      <c r="EIE708" s="121"/>
      <c r="EIF708" s="121"/>
      <c r="EIG708" s="121"/>
      <c r="EIH708" s="121"/>
      <c r="EII708" s="121"/>
      <c r="EIJ708" s="121"/>
      <c r="EIK708" s="121"/>
      <c r="EIL708" s="121"/>
      <c r="EIM708" s="121"/>
      <c r="EIN708" s="121"/>
      <c r="EIO708" s="121"/>
      <c r="EIP708" s="121"/>
      <c r="EIQ708" s="121"/>
      <c r="EIR708" s="121"/>
      <c r="EIS708" s="121"/>
      <c r="EIT708" s="121"/>
      <c r="EIU708" s="121"/>
      <c r="EIV708" s="121"/>
      <c r="EIW708" s="121"/>
      <c r="EIX708" s="121"/>
      <c r="EIY708" s="121"/>
      <c r="EIZ708" s="121"/>
      <c r="EJA708" s="121"/>
      <c r="EJB708" s="121"/>
      <c r="EJC708" s="121"/>
      <c r="EJD708" s="121"/>
      <c r="EJE708" s="121"/>
      <c r="EJF708" s="121"/>
      <c r="EJG708" s="121"/>
      <c r="EJH708" s="121"/>
      <c r="EJI708" s="121"/>
      <c r="EJJ708" s="121"/>
      <c r="EJK708" s="121"/>
      <c r="EJL708" s="121"/>
      <c r="EJM708" s="121"/>
      <c r="EJN708" s="121"/>
      <c r="EJO708" s="121"/>
      <c r="EJP708" s="121"/>
      <c r="EJQ708" s="121"/>
      <c r="EJR708" s="121"/>
      <c r="EJS708" s="121"/>
      <c r="EJT708" s="121"/>
      <c r="EJU708" s="121"/>
      <c r="EJV708" s="121"/>
      <c r="EJW708" s="121"/>
      <c r="EJX708" s="121"/>
      <c r="EJY708" s="121"/>
      <c r="EJZ708" s="121"/>
      <c r="EKA708" s="121"/>
      <c r="EKB708" s="121"/>
      <c r="EKC708" s="121"/>
      <c r="EKD708" s="121"/>
      <c r="EKE708" s="121"/>
      <c r="EKF708" s="121"/>
      <c r="EKG708" s="121"/>
      <c r="EKH708" s="121"/>
      <c r="EKI708" s="121"/>
      <c r="EKJ708" s="121"/>
      <c r="EKK708" s="121"/>
      <c r="EKL708" s="121"/>
      <c r="EKM708" s="121"/>
      <c r="EKN708" s="121"/>
      <c r="EKO708" s="121"/>
      <c r="EKP708" s="121"/>
      <c r="EKQ708" s="121"/>
      <c r="EKR708" s="121"/>
      <c r="EKS708" s="121"/>
      <c r="EKT708" s="121"/>
      <c r="EKU708" s="121"/>
      <c r="EKV708" s="121"/>
      <c r="EKW708" s="121"/>
      <c r="EKX708" s="121"/>
      <c r="EKY708" s="121"/>
      <c r="EKZ708" s="121"/>
      <c r="ELA708" s="121"/>
      <c r="ELB708" s="121"/>
      <c r="ELC708" s="121"/>
      <c r="ELD708" s="121"/>
      <c r="ELE708" s="121"/>
      <c r="ELF708" s="121"/>
      <c r="ELG708" s="121"/>
      <c r="ELH708" s="121"/>
      <c r="ELI708" s="121"/>
      <c r="ELJ708" s="121"/>
      <c r="ELK708" s="121"/>
      <c r="ELL708" s="121"/>
      <c r="ELM708" s="121"/>
      <c r="ELN708" s="121"/>
      <c r="ELO708" s="121"/>
      <c r="ELP708" s="121"/>
      <c r="ELQ708" s="121"/>
      <c r="ELR708" s="121"/>
      <c r="ELS708" s="121"/>
      <c r="ELT708" s="121"/>
      <c r="ELU708" s="121"/>
      <c r="ELV708" s="121"/>
      <c r="ELW708" s="121"/>
      <c r="ELX708" s="121"/>
      <c r="ELY708" s="121"/>
      <c r="ELZ708" s="121"/>
      <c r="EMA708" s="121"/>
      <c r="EMB708" s="121"/>
      <c r="EMC708" s="121"/>
      <c r="EMD708" s="121"/>
      <c r="EME708" s="121"/>
      <c r="EMF708" s="121"/>
      <c r="EMG708" s="121"/>
      <c r="EMH708" s="121"/>
      <c r="EMI708" s="121"/>
      <c r="EMJ708" s="121"/>
      <c r="EMK708" s="121"/>
      <c r="EML708" s="121"/>
      <c r="EMM708" s="121"/>
      <c r="EMN708" s="121"/>
      <c r="EMO708" s="121"/>
      <c r="EMP708" s="121"/>
      <c r="EMQ708" s="121"/>
      <c r="EMR708" s="121"/>
      <c r="EMS708" s="121"/>
      <c r="EMT708" s="121"/>
      <c r="EMU708" s="121"/>
      <c r="EMV708" s="121"/>
      <c r="EMW708" s="121"/>
      <c r="EMX708" s="121"/>
      <c r="EMY708" s="121"/>
      <c r="EMZ708" s="121"/>
      <c r="ENA708" s="121"/>
      <c r="ENB708" s="121"/>
      <c r="ENC708" s="121"/>
      <c r="END708" s="121"/>
      <c r="ENE708" s="121"/>
      <c r="ENF708" s="121"/>
      <c r="ENG708" s="121"/>
      <c r="ENH708" s="121"/>
      <c r="ENI708" s="121"/>
      <c r="ENJ708" s="121"/>
      <c r="ENK708" s="121"/>
      <c r="ENL708" s="121"/>
      <c r="ENM708" s="121"/>
      <c r="ENN708" s="121"/>
      <c r="ENO708" s="121"/>
      <c r="ENP708" s="121"/>
      <c r="ENQ708" s="121"/>
      <c r="ENR708" s="121"/>
      <c r="ENS708" s="121"/>
      <c r="ENT708" s="121"/>
      <c r="ENU708" s="121"/>
      <c r="ENV708" s="121"/>
      <c r="ENW708" s="121"/>
      <c r="ENX708" s="121"/>
      <c r="ENY708" s="121"/>
      <c r="ENZ708" s="121"/>
      <c r="EOA708" s="121"/>
      <c r="EOB708" s="121"/>
      <c r="EOC708" s="121"/>
      <c r="EOD708" s="121"/>
      <c r="EOE708" s="121"/>
      <c r="EOF708" s="121"/>
      <c r="EOG708" s="121"/>
      <c r="EOH708" s="121"/>
      <c r="EOI708" s="121"/>
      <c r="EOJ708" s="121"/>
      <c r="EOK708" s="121"/>
      <c r="EOL708" s="121"/>
      <c r="EOM708" s="121"/>
      <c r="EON708" s="121"/>
      <c r="EOO708" s="121"/>
      <c r="EOP708" s="121"/>
      <c r="EOQ708" s="121"/>
      <c r="EOR708" s="121"/>
      <c r="EOS708" s="121"/>
      <c r="EOT708" s="121"/>
      <c r="EOU708" s="121"/>
      <c r="EOV708" s="121"/>
      <c r="EOW708" s="121"/>
      <c r="EOX708" s="121"/>
      <c r="EOY708" s="121"/>
      <c r="EOZ708" s="121"/>
      <c r="EPA708" s="121"/>
      <c r="EPB708" s="121"/>
      <c r="EPC708" s="121"/>
      <c r="EPD708" s="121"/>
      <c r="EPE708" s="121"/>
      <c r="EPF708" s="121"/>
      <c r="EPG708" s="121"/>
      <c r="EPH708" s="121"/>
      <c r="EPI708" s="121"/>
      <c r="EPJ708" s="121"/>
      <c r="EPK708" s="121"/>
      <c r="EPL708" s="121"/>
      <c r="EPM708" s="121"/>
      <c r="EPN708" s="121"/>
      <c r="EPO708" s="121"/>
      <c r="EPP708" s="121"/>
      <c r="EPQ708" s="121"/>
      <c r="EPR708" s="121"/>
      <c r="EPS708" s="121"/>
      <c r="EPT708" s="121"/>
      <c r="EPU708" s="121"/>
      <c r="EPV708" s="121"/>
      <c r="EPW708" s="121"/>
      <c r="EPX708" s="121"/>
      <c r="EPY708" s="121"/>
      <c r="EPZ708" s="121"/>
      <c r="EQA708" s="121"/>
      <c r="EQB708" s="121"/>
      <c r="EQC708" s="121"/>
      <c r="EQD708" s="121"/>
      <c r="EQE708" s="121"/>
      <c r="EQF708" s="121"/>
      <c r="EQG708" s="121"/>
      <c r="EQH708" s="121"/>
      <c r="EQI708" s="121"/>
      <c r="EQJ708" s="121"/>
      <c r="EQK708" s="121"/>
      <c r="EQL708" s="121"/>
      <c r="EQM708" s="121"/>
      <c r="EQN708" s="121"/>
      <c r="EQO708" s="121"/>
      <c r="EQP708" s="121"/>
      <c r="EQQ708" s="121"/>
      <c r="EQR708" s="121"/>
      <c r="EQS708" s="121"/>
      <c r="EQT708" s="121"/>
      <c r="EQU708" s="121"/>
      <c r="EQV708" s="121"/>
      <c r="EQW708" s="121"/>
      <c r="EQX708" s="121"/>
      <c r="EQY708" s="121"/>
      <c r="EQZ708" s="121"/>
      <c r="ERA708" s="121"/>
      <c r="ERB708" s="121"/>
      <c r="ERC708" s="121"/>
      <c r="ERD708" s="121"/>
      <c r="ERE708" s="121"/>
      <c r="ERF708" s="121"/>
      <c r="ERG708" s="121"/>
      <c r="ERH708" s="121"/>
      <c r="ERI708" s="121"/>
      <c r="ERJ708" s="121"/>
      <c r="ERK708" s="121"/>
      <c r="ERL708" s="121"/>
      <c r="ERM708" s="121"/>
      <c r="ERN708" s="121"/>
      <c r="ERO708" s="121"/>
      <c r="ERP708" s="121"/>
      <c r="ERQ708" s="121"/>
      <c r="ERR708" s="121"/>
      <c r="ERS708" s="121"/>
      <c r="ERT708" s="121"/>
      <c r="ERU708" s="121"/>
      <c r="ERV708" s="121"/>
      <c r="ERW708" s="121"/>
      <c r="ERX708" s="121"/>
      <c r="ERY708" s="121"/>
      <c r="ERZ708" s="121"/>
      <c r="ESA708" s="121"/>
      <c r="ESB708" s="121"/>
      <c r="ESC708" s="121"/>
      <c r="ESD708" s="121"/>
      <c r="ESE708" s="121"/>
      <c r="ESF708" s="121"/>
      <c r="ESG708" s="121"/>
      <c r="ESH708" s="121"/>
      <c r="ESI708" s="121"/>
      <c r="ESJ708" s="121"/>
      <c r="ESK708" s="121"/>
      <c r="ESL708" s="121"/>
      <c r="ESM708" s="121"/>
      <c r="ESN708" s="121"/>
      <c r="ESO708" s="121"/>
      <c r="ESP708" s="121"/>
      <c r="ESQ708" s="121"/>
      <c r="ESR708" s="121"/>
      <c r="ESS708" s="121"/>
      <c r="EST708" s="121"/>
      <c r="ESU708" s="121"/>
      <c r="ESV708" s="121"/>
      <c r="ESW708" s="121"/>
      <c r="ESX708" s="121"/>
      <c r="ESY708" s="121"/>
      <c r="ESZ708" s="121"/>
      <c r="ETA708" s="121"/>
      <c r="ETB708" s="121"/>
      <c r="ETC708" s="121"/>
      <c r="ETD708" s="121"/>
      <c r="ETE708" s="121"/>
      <c r="ETF708" s="121"/>
      <c r="ETG708" s="121"/>
      <c r="ETH708" s="121"/>
      <c r="ETI708" s="121"/>
      <c r="ETJ708" s="121"/>
      <c r="ETK708" s="121"/>
      <c r="ETL708" s="121"/>
      <c r="ETM708" s="121"/>
      <c r="ETN708" s="121"/>
      <c r="ETO708" s="121"/>
      <c r="ETP708" s="121"/>
      <c r="ETQ708" s="121"/>
      <c r="ETR708" s="121"/>
      <c r="ETS708" s="121"/>
      <c r="ETT708" s="121"/>
      <c r="ETU708" s="121"/>
      <c r="ETV708" s="121"/>
      <c r="ETW708" s="121"/>
      <c r="ETX708" s="121"/>
      <c r="ETY708" s="121"/>
      <c r="ETZ708" s="121"/>
      <c r="EUA708" s="121"/>
      <c r="EUB708" s="121"/>
      <c r="EUC708" s="121"/>
      <c r="EUD708" s="121"/>
      <c r="EUE708" s="121"/>
      <c r="EUF708" s="121"/>
      <c r="EUG708" s="121"/>
      <c r="EUH708" s="121"/>
      <c r="EUI708" s="121"/>
      <c r="EUJ708" s="121"/>
      <c r="EUK708" s="121"/>
      <c r="EUL708" s="121"/>
      <c r="EUM708" s="121"/>
      <c r="EUN708" s="121"/>
      <c r="EUO708" s="121"/>
      <c r="EUP708" s="121"/>
      <c r="EUQ708" s="121"/>
      <c r="EUR708" s="121"/>
      <c r="EUS708" s="121"/>
      <c r="EUT708" s="121"/>
      <c r="EUU708" s="121"/>
      <c r="EUV708" s="121"/>
      <c r="EUW708" s="121"/>
      <c r="EUX708" s="121"/>
      <c r="EUY708" s="121"/>
      <c r="EUZ708" s="121"/>
      <c r="EVA708" s="121"/>
      <c r="EVB708" s="121"/>
      <c r="EVC708" s="121"/>
      <c r="EVD708" s="121"/>
      <c r="EVE708" s="121"/>
      <c r="EVF708" s="121"/>
      <c r="EVG708" s="121"/>
      <c r="EVH708" s="121"/>
      <c r="EVI708" s="121"/>
      <c r="EVJ708" s="121"/>
      <c r="EVK708" s="121"/>
      <c r="EVL708" s="121"/>
      <c r="EVM708" s="121"/>
      <c r="EVN708" s="121"/>
      <c r="EVO708" s="121"/>
      <c r="EVP708" s="121"/>
      <c r="EVQ708" s="121"/>
      <c r="EVR708" s="121"/>
      <c r="EVS708" s="121"/>
      <c r="EVT708" s="121"/>
      <c r="EVU708" s="121"/>
      <c r="EVV708" s="121"/>
      <c r="EVW708" s="121"/>
      <c r="EVX708" s="121"/>
      <c r="EVY708" s="121"/>
      <c r="EVZ708" s="121"/>
      <c r="EWA708" s="121"/>
      <c r="EWB708" s="121"/>
      <c r="EWC708" s="121"/>
      <c r="EWD708" s="121"/>
      <c r="EWE708" s="121"/>
      <c r="EWF708" s="121"/>
      <c r="EWG708" s="121"/>
      <c r="EWH708" s="121"/>
      <c r="EWI708" s="121"/>
      <c r="EWJ708" s="121"/>
      <c r="EWK708" s="121"/>
      <c r="EWL708" s="121"/>
      <c r="EWM708" s="121"/>
      <c r="EWN708" s="121"/>
      <c r="EWO708" s="121"/>
      <c r="EWP708" s="121"/>
      <c r="EWQ708" s="121"/>
      <c r="EWR708" s="121"/>
      <c r="EWS708" s="121"/>
      <c r="EWT708" s="121"/>
      <c r="EWU708" s="121"/>
      <c r="EWV708" s="121"/>
      <c r="EWW708" s="121"/>
      <c r="EWX708" s="121"/>
      <c r="EWY708" s="121"/>
      <c r="EWZ708" s="121"/>
      <c r="EXA708" s="121"/>
      <c r="EXB708" s="121"/>
      <c r="EXC708" s="121"/>
      <c r="EXD708" s="121"/>
      <c r="EXE708" s="121"/>
      <c r="EXF708" s="121"/>
      <c r="EXG708" s="121"/>
      <c r="EXH708" s="121"/>
      <c r="EXI708" s="121"/>
      <c r="EXJ708" s="121"/>
      <c r="EXK708" s="121"/>
      <c r="EXL708" s="121"/>
      <c r="EXM708" s="121"/>
      <c r="EXN708" s="121"/>
      <c r="EXO708" s="121"/>
      <c r="EXP708" s="121"/>
      <c r="EXQ708" s="121"/>
      <c r="EXR708" s="121"/>
      <c r="EXS708" s="121"/>
      <c r="EXT708" s="121"/>
      <c r="EXU708" s="121"/>
      <c r="EXV708" s="121"/>
      <c r="EXW708" s="121"/>
      <c r="EXX708" s="121"/>
      <c r="EXY708" s="121"/>
      <c r="EXZ708" s="121"/>
      <c r="EYA708" s="121"/>
      <c r="EYB708" s="121"/>
      <c r="EYC708" s="121"/>
      <c r="EYD708" s="121"/>
      <c r="EYE708" s="121"/>
      <c r="EYF708" s="121"/>
      <c r="EYG708" s="121"/>
      <c r="EYH708" s="121"/>
      <c r="EYI708" s="121"/>
      <c r="EYJ708" s="121"/>
      <c r="EYK708" s="121"/>
      <c r="EYL708" s="121"/>
      <c r="EYM708" s="121"/>
      <c r="EYN708" s="121"/>
      <c r="EYO708" s="121"/>
      <c r="EYP708" s="121"/>
      <c r="EYQ708" s="121"/>
      <c r="EYR708" s="121"/>
      <c r="EYS708" s="121"/>
      <c r="EYT708" s="121"/>
      <c r="EYU708" s="121"/>
      <c r="EYV708" s="121"/>
      <c r="EYW708" s="121"/>
      <c r="EYX708" s="121"/>
      <c r="EYY708" s="121"/>
      <c r="EYZ708" s="121"/>
      <c r="EZA708" s="121"/>
      <c r="EZB708" s="121"/>
      <c r="EZC708" s="121"/>
      <c r="EZD708" s="121"/>
      <c r="EZE708" s="121"/>
      <c r="EZF708" s="121"/>
      <c r="EZG708" s="121"/>
      <c r="EZH708" s="121"/>
      <c r="EZI708" s="121"/>
      <c r="EZJ708" s="121"/>
      <c r="EZK708" s="121"/>
      <c r="EZL708" s="121"/>
      <c r="EZM708" s="121"/>
      <c r="EZN708" s="121"/>
      <c r="EZO708" s="121"/>
      <c r="EZP708" s="121"/>
      <c r="EZQ708" s="121"/>
      <c r="EZR708" s="121"/>
      <c r="EZS708" s="121"/>
      <c r="EZT708" s="121"/>
      <c r="EZU708" s="121"/>
      <c r="EZV708" s="121"/>
      <c r="EZW708" s="121"/>
      <c r="EZX708" s="121"/>
      <c r="EZY708" s="121"/>
      <c r="EZZ708" s="121"/>
      <c r="FAA708" s="121"/>
      <c r="FAB708" s="121"/>
      <c r="FAC708" s="121"/>
      <c r="FAD708" s="121"/>
      <c r="FAE708" s="121"/>
      <c r="FAF708" s="121"/>
      <c r="FAG708" s="121"/>
      <c r="FAH708" s="121"/>
      <c r="FAI708" s="121"/>
      <c r="FAJ708" s="121"/>
      <c r="FAK708" s="121"/>
      <c r="FAL708" s="121"/>
      <c r="FAM708" s="121"/>
      <c r="FAN708" s="121"/>
      <c r="FAO708" s="121"/>
      <c r="FAP708" s="121"/>
      <c r="FAQ708" s="121"/>
      <c r="FAR708" s="121"/>
      <c r="FAS708" s="121"/>
      <c r="FAT708" s="121"/>
      <c r="FAU708" s="121"/>
      <c r="FAV708" s="121"/>
      <c r="FAW708" s="121"/>
      <c r="FAX708" s="121"/>
      <c r="FAY708" s="121"/>
      <c r="FAZ708" s="121"/>
      <c r="FBA708" s="121"/>
      <c r="FBB708" s="121"/>
      <c r="FBC708" s="121"/>
      <c r="FBD708" s="121"/>
      <c r="FBE708" s="121"/>
      <c r="FBF708" s="121"/>
      <c r="FBG708" s="121"/>
      <c r="FBH708" s="121"/>
      <c r="FBI708" s="121"/>
      <c r="FBJ708" s="121"/>
      <c r="FBK708" s="121"/>
      <c r="FBL708" s="121"/>
      <c r="FBM708" s="121"/>
      <c r="FBN708" s="121"/>
      <c r="FBO708" s="121"/>
      <c r="FBP708" s="121"/>
      <c r="FBQ708" s="121"/>
      <c r="FBR708" s="121"/>
      <c r="FBS708" s="121"/>
      <c r="FBT708" s="121"/>
      <c r="FBU708" s="121"/>
      <c r="FBV708" s="121"/>
      <c r="FBW708" s="121"/>
      <c r="FBX708" s="121"/>
      <c r="FBY708" s="121"/>
      <c r="FBZ708" s="121"/>
      <c r="FCA708" s="121"/>
      <c r="FCB708" s="121"/>
      <c r="FCC708" s="121"/>
      <c r="FCD708" s="121"/>
      <c r="FCE708" s="121"/>
      <c r="FCF708" s="121"/>
      <c r="FCG708" s="121"/>
      <c r="FCH708" s="121"/>
      <c r="FCI708" s="121"/>
      <c r="FCJ708" s="121"/>
      <c r="FCK708" s="121"/>
      <c r="FCL708" s="121"/>
      <c r="FCM708" s="121"/>
      <c r="FCN708" s="121"/>
      <c r="FCO708" s="121"/>
      <c r="FCP708" s="121"/>
      <c r="FCQ708" s="121"/>
      <c r="FCR708" s="121"/>
      <c r="FCS708" s="121"/>
      <c r="FCT708" s="121"/>
      <c r="FCU708" s="121"/>
      <c r="FCV708" s="121"/>
      <c r="FCW708" s="121"/>
      <c r="FCX708" s="121"/>
      <c r="FCY708" s="121"/>
      <c r="FCZ708" s="121"/>
      <c r="FDA708" s="121"/>
      <c r="FDB708" s="121"/>
      <c r="FDC708" s="121"/>
      <c r="FDD708" s="121"/>
      <c r="FDE708" s="121"/>
      <c r="FDF708" s="121"/>
      <c r="FDG708" s="121"/>
      <c r="FDH708" s="121"/>
      <c r="FDI708" s="121"/>
      <c r="FDJ708" s="121"/>
      <c r="FDK708" s="121"/>
      <c r="FDL708" s="121"/>
      <c r="FDM708" s="121"/>
      <c r="FDN708" s="121"/>
      <c r="FDO708" s="121"/>
      <c r="FDP708" s="121"/>
      <c r="FDQ708" s="121"/>
      <c r="FDR708" s="121"/>
      <c r="FDS708" s="121"/>
      <c r="FDT708" s="121"/>
      <c r="FDU708" s="121"/>
      <c r="FDV708" s="121"/>
      <c r="FDW708" s="121"/>
      <c r="FDX708" s="121"/>
      <c r="FDY708" s="121"/>
      <c r="FDZ708" s="121"/>
      <c r="FEA708" s="121"/>
      <c r="FEB708" s="121"/>
      <c r="FEC708" s="121"/>
      <c r="FED708" s="121"/>
      <c r="FEE708" s="121"/>
      <c r="FEF708" s="121"/>
      <c r="FEG708" s="121"/>
      <c r="FEH708" s="121"/>
      <c r="FEI708" s="121"/>
      <c r="FEJ708" s="121"/>
      <c r="FEK708" s="121"/>
      <c r="FEL708" s="121"/>
      <c r="FEM708" s="121"/>
      <c r="FEN708" s="121"/>
      <c r="FEO708" s="121"/>
      <c r="FEP708" s="121"/>
      <c r="FEQ708" s="121"/>
      <c r="FER708" s="121"/>
      <c r="FES708" s="121"/>
      <c r="FET708" s="121"/>
      <c r="FEU708" s="121"/>
      <c r="FEV708" s="121"/>
      <c r="FEW708" s="121"/>
      <c r="FEX708" s="121"/>
      <c r="FEY708" s="121"/>
      <c r="FEZ708" s="121"/>
      <c r="FFA708" s="121"/>
      <c r="FFB708" s="121"/>
      <c r="FFC708" s="121"/>
      <c r="FFD708" s="121"/>
      <c r="FFE708" s="121"/>
      <c r="FFF708" s="121"/>
      <c r="FFG708" s="121"/>
      <c r="FFH708" s="121"/>
      <c r="FFI708" s="121"/>
      <c r="FFJ708" s="121"/>
      <c r="FFK708" s="121"/>
      <c r="FFL708" s="121"/>
      <c r="FFM708" s="121"/>
      <c r="FFN708" s="121"/>
      <c r="FFO708" s="121"/>
      <c r="FFP708" s="121"/>
      <c r="FFQ708" s="121"/>
      <c r="FFR708" s="121"/>
      <c r="FFS708" s="121"/>
      <c r="FFT708" s="121"/>
      <c r="FFU708" s="121"/>
      <c r="FFV708" s="121"/>
      <c r="FFW708" s="121"/>
      <c r="FFX708" s="121"/>
      <c r="FFY708" s="121"/>
      <c r="FFZ708" s="121"/>
      <c r="FGA708" s="121"/>
      <c r="FGB708" s="121"/>
      <c r="FGC708" s="121"/>
      <c r="FGD708" s="121"/>
      <c r="FGE708" s="121"/>
      <c r="FGF708" s="121"/>
      <c r="FGG708" s="121"/>
      <c r="FGH708" s="121"/>
      <c r="FGI708" s="121"/>
      <c r="FGJ708" s="121"/>
      <c r="FGK708" s="121"/>
      <c r="FGL708" s="121"/>
      <c r="FGM708" s="121"/>
      <c r="FGN708" s="121"/>
      <c r="FGO708" s="121"/>
      <c r="FGP708" s="121"/>
      <c r="FGQ708" s="121"/>
      <c r="FGR708" s="121"/>
      <c r="FGS708" s="121"/>
      <c r="FGT708" s="121"/>
      <c r="FGU708" s="121"/>
      <c r="FGV708" s="121"/>
      <c r="FGW708" s="121"/>
      <c r="FGX708" s="121"/>
      <c r="FGY708" s="121"/>
      <c r="FGZ708" s="121"/>
      <c r="FHA708" s="121"/>
      <c r="FHB708" s="121"/>
      <c r="FHC708" s="121"/>
      <c r="FHD708" s="121"/>
      <c r="FHE708" s="121"/>
      <c r="FHF708" s="121"/>
      <c r="FHG708" s="121"/>
      <c r="FHH708" s="121"/>
      <c r="FHI708" s="121"/>
      <c r="FHJ708" s="121"/>
      <c r="FHK708" s="121"/>
      <c r="FHL708" s="121"/>
      <c r="FHM708" s="121"/>
      <c r="FHN708" s="121"/>
      <c r="FHO708" s="121"/>
      <c r="FHP708" s="121"/>
      <c r="FHQ708" s="121"/>
      <c r="FHR708" s="121"/>
      <c r="FHS708" s="121"/>
      <c r="FHT708" s="121"/>
      <c r="FHU708" s="121"/>
      <c r="FHV708" s="121"/>
      <c r="FHW708" s="121"/>
      <c r="FHX708" s="121"/>
      <c r="FHY708" s="121"/>
      <c r="FHZ708" s="121"/>
      <c r="FIA708" s="121"/>
      <c r="FIB708" s="121"/>
      <c r="FIC708" s="121"/>
      <c r="FID708" s="121"/>
      <c r="FIE708" s="121"/>
      <c r="FIF708" s="121"/>
      <c r="FIG708" s="121"/>
      <c r="FIH708" s="121"/>
      <c r="FII708" s="121"/>
      <c r="FIJ708" s="121"/>
      <c r="FIK708" s="121"/>
      <c r="FIL708" s="121"/>
      <c r="FIM708" s="121"/>
      <c r="FIN708" s="121"/>
      <c r="FIO708" s="121"/>
      <c r="FIP708" s="121"/>
      <c r="FIQ708" s="121"/>
      <c r="FIR708" s="121"/>
      <c r="FIS708" s="121"/>
      <c r="FIT708" s="121"/>
      <c r="FIU708" s="121"/>
      <c r="FIV708" s="121"/>
      <c r="FIW708" s="121"/>
      <c r="FIX708" s="121"/>
      <c r="FIY708" s="121"/>
      <c r="FIZ708" s="121"/>
      <c r="FJA708" s="121"/>
      <c r="FJB708" s="121"/>
      <c r="FJC708" s="121"/>
      <c r="FJD708" s="121"/>
      <c r="FJE708" s="121"/>
      <c r="FJF708" s="121"/>
      <c r="FJG708" s="121"/>
      <c r="FJH708" s="121"/>
      <c r="FJI708" s="121"/>
      <c r="FJJ708" s="121"/>
      <c r="FJK708" s="121"/>
      <c r="FJL708" s="121"/>
      <c r="FJM708" s="121"/>
      <c r="FJN708" s="121"/>
      <c r="FJO708" s="121"/>
      <c r="FJP708" s="121"/>
      <c r="FJQ708" s="121"/>
      <c r="FJR708" s="121"/>
      <c r="FJS708" s="121"/>
      <c r="FJT708" s="121"/>
      <c r="FJU708" s="121"/>
      <c r="FJV708" s="121"/>
      <c r="FJW708" s="121"/>
      <c r="FJX708" s="121"/>
      <c r="FJY708" s="121"/>
      <c r="FJZ708" s="121"/>
      <c r="FKA708" s="121"/>
      <c r="FKB708" s="121"/>
      <c r="FKC708" s="121"/>
      <c r="FKD708" s="121"/>
      <c r="FKE708" s="121"/>
      <c r="FKF708" s="121"/>
      <c r="FKG708" s="121"/>
      <c r="FKH708" s="121"/>
      <c r="FKI708" s="121"/>
      <c r="FKJ708" s="121"/>
      <c r="FKK708" s="121"/>
      <c r="FKL708" s="121"/>
      <c r="FKM708" s="121"/>
      <c r="FKN708" s="121"/>
      <c r="FKO708" s="121"/>
      <c r="FKP708" s="121"/>
      <c r="FKQ708" s="121"/>
      <c r="FKR708" s="121"/>
      <c r="FKS708" s="121"/>
      <c r="FKT708" s="121"/>
      <c r="FKU708" s="121"/>
      <c r="FKV708" s="121"/>
      <c r="FKW708" s="121"/>
      <c r="FKX708" s="121"/>
      <c r="FKY708" s="121"/>
      <c r="FKZ708" s="121"/>
      <c r="FLA708" s="121"/>
      <c r="FLB708" s="121"/>
      <c r="FLC708" s="121"/>
      <c r="FLD708" s="121"/>
      <c r="FLE708" s="121"/>
      <c r="FLF708" s="121"/>
      <c r="FLG708" s="121"/>
      <c r="FLH708" s="121"/>
      <c r="FLI708" s="121"/>
      <c r="FLJ708" s="121"/>
      <c r="FLK708" s="121"/>
      <c r="FLL708" s="121"/>
      <c r="FLM708" s="121"/>
      <c r="FLN708" s="121"/>
      <c r="FLO708" s="121"/>
      <c r="FLP708" s="121"/>
      <c r="FLQ708" s="121"/>
      <c r="FLR708" s="121"/>
      <c r="FLS708" s="121"/>
      <c r="FLT708" s="121"/>
      <c r="FLU708" s="121"/>
      <c r="FLV708" s="121"/>
      <c r="FLW708" s="121"/>
      <c r="FLX708" s="121"/>
      <c r="FLY708" s="121"/>
      <c r="FLZ708" s="121"/>
      <c r="FMA708" s="121"/>
      <c r="FMB708" s="121"/>
      <c r="FMC708" s="121"/>
      <c r="FMD708" s="121"/>
      <c r="FME708" s="121"/>
      <c r="FMF708" s="121"/>
      <c r="FMG708" s="121"/>
      <c r="FMH708" s="121"/>
      <c r="FMI708" s="121"/>
      <c r="FMJ708" s="121"/>
      <c r="FMK708" s="121"/>
      <c r="FML708" s="121"/>
      <c r="FMM708" s="121"/>
      <c r="FMN708" s="121"/>
      <c r="FMO708" s="121"/>
      <c r="FMP708" s="121"/>
      <c r="FMQ708" s="121"/>
      <c r="FMR708" s="121"/>
      <c r="FMS708" s="121"/>
      <c r="FMT708" s="121"/>
      <c r="FMU708" s="121"/>
      <c r="FMV708" s="121"/>
      <c r="FMW708" s="121"/>
      <c r="FMX708" s="121"/>
      <c r="FMY708" s="121"/>
      <c r="FMZ708" s="121"/>
      <c r="FNA708" s="121"/>
      <c r="FNB708" s="121"/>
      <c r="FNC708" s="121"/>
      <c r="FND708" s="121"/>
      <c r="FNE708" s="121"/>
      <c r="FNF708" s="121"/>
      <c r="FNG708" s="121"/>
      <c r="FNH708" s="121"/>
      <c r="FNI708" s="121"/>
      <c r="FNJ708" s="121"/>
      <c r="FNK708" s="121"/>
      <c r="FNL708" s="121"/>
      <c r="FNM708" s="121"/>
      <c r="FNN708" s="121"/>
      <c r="FNO708" s="121"/>
      <c r="FNP708" s="121"/>
      <c r="FNQ708" s="121"/>
      <c r="FNR708" s="121"/>
      <c r="FNS708" s="121"/>
      <c r="FNT708" s="121"/>
      <c r="FNU708" s="121"/>
      <c r="FNV708" s="121"/>
      <c r="FNW708" s="121"/>
      <c r="FNX708" s="121"/>
      <c r="FNY708" s="121"/>
      <c r="FNZ708" s="121"/>
      <c r="FOA708" s="121"/>
      <c r="FOB708" s="121"/>
      <c r="FOC708" s="121"/>
      <c r="FOD708" s="121"/>
      <c r="FOE708" s="121"/>
      <c r="FOF708" s="121"/>
      <c r="FOG708" s="121"/>
      <c r="FOH708" s="121"/>
      <c r="FOI708" s="121"/>
      <c r="FOJ708" s="121"/>
      <c r="FOK708" s="121"/>
      <c r="FOL708" s="121"/>
      <c r="FOM708" s="121"/>
      <c r="FON708" s="121"/>
      <c r="FOO708" s="121"/>
      <c r="FOP708" s="121"/>
      <c r="FOQ708" s="121"/>
      <c r="FOR708" s="121"/>
      <c r="FOS708" s="121"/>
      <c r="FOT708" s="121"/>
      <c r="FOU708" s="121"/>
      <c r="FOV708" s="121"/>
      <c r="FOW708" s="121"/>
      <c r="FOX708" s="121"/>
      <c r="FOY708" s="121"/>
      <c r="FOZ708" s="121"/>
      <c r="FPA708" s="121"/>
      <c r="FPB708" s="121"/>
      <c r="FPC708" s="121"/>
      <c r="FPD708" s="121"/>
      <c r="FPE708" s="121"/>
      <c r="FPF708" s="121"/>
      <c r="FPG708" s="121"/>
      <c r="FPH708" s="121"/>
      <c r="FPI708" s="121"/>
      <c r="FPJ708" s="121"/>
      <c r="FPK708" s="121"/>
      <c r="FPL708" s="121"/>
      <c r="FPM708" s="121"/>
      <c r="FPN708" s="121"/>
      <c r="FPO708" s="121"/>
      <c r="FPP708" s="121"/>
      <c r="FPQ708" s="121"/>
      <c r="FPR708" s="121"/>
      <c r="FPS708" s="121"/>
      <c r="FPT708" s="121"/>
      <c r="FPU708" s="121"/>
      <c r="FPV708" s="121"/>
      <c r="FPW708" s="121"/>
      <c r="FPX708" s="121"/>
      <c r="FPY708" s="121"/>
      <c r="FPZ708" s="121"/>
      <c r="FQA708" s="121"/>
      <c r="FQB708" s="121"/>
      <c r="FQC708" s="121"/>
      <c r="FQD708" s="121"/>
      <c r="FQE708" s="121"/>
      <c r="FQF708" s="121"/>
      <c r="FQG708" s="121"/>
      <c r="FQH708" s="121"/>
      <c r="FQI708" s="121"/>
      <c r="FQJ708" s="121"/>
      <c r="FQK708" s="121"/>
      <c r="FQL708" s="121"/>
      <c r="FQM708" s="121"/>
      <c r="FQN708" s="121"/>
      <c r="FQO708" s="121"/>
      <c r="FQP708" s="121"/>
      <c r="FQQ708" s="121"/>
      <c r="FQR708" s="121"/>
      <c r="FQS708" s="121"/>
      <c r="FQT708" s="121"/>
      <c r="FQU708" s="121"/>
      <c r="FQV708" s="121"/>
      <c r="FQW708" s="121"/>
      <c r="FQX708" s="121"/>
      <c r="FQY708" s="121"/>
      <c r="FQZ708" s="121"/>
      <c r="FRA708" s="121"/>
      <c r="FRB708" s="121"/>
      <c r="FRC708" s="121"/>
      <c r="FRD708" s="121"/>
      <c r="FRE708" s="121"/>
      <c r="FRF708" s="121"/>
      <c r="FRG708" s="121"/>
      <c r="FRH708" s="121"/>
      <c r="FRI708" s="121"/>
      <c r="FRJ708" s="121"/>
      <c r="FRK708" s="121"/>
      <c r="FRL708" s="121"/>
      <c r="FRM708" s="121"/>
      <c r="FRN708" s="121"/>
      <c r="FRO708" s="121"/>
      <c r="FRP708" s="121"/>
      <c r="FRQ708" s="121"/>
      <c r="FRR708" s="121"/>
      <c r="FRS708" s="121"/>
      <c r="FRT708" s="121"/>
      <c r="FRU708" s="121"/>
      <c r="FRV708" s="121"/>
      <c r="FRW708" s="121"/>
      <c r="FRX708" s="121"/>
      <c r="FRY708" s="121"/>
      <c r="FRZ708" s="121"/>
      <c r="FSA708" s="121"/>
      <c r="FSB708" s="121"/>
      <c r="FSC708" s="121"/>
      <c r="FSD708" s="121"/>
      <c r="FSE708" s="121"/>
      <c r="FSF708" s="121"/>
      <c r="FSG708" s="121"/>
      <c r="FSH708" s="121"/>
      <c r="FSI708" s="121"/>
      <c r="FSJ708" s="121"/>
      <c r="FSK708" s="121"/>
      <c r="FSL708" s="121"/>
      <c r="FSM708" s="121"/>
      <c r="FSN708" s="121"/>
      <c r="FSO708" s="121"/>
      <c r="FSP708" s="121"/>
      <c r="FSQ708" s="121"/>
      <c r="FSR708" s="121"/>
      <c r="FSS708" s="121"/>
      <c r="FST708" s="121"/>
      <c r="FSU708" s="121"/>
      <c r="FSV708" s="121"/>
      <c r="FSW708" s="121"/>
      <c r="FSX708" s="121"/>
      <c r="FSY708" s="121"/>
      <c r="FSZ708" s="121"/>
      <c r="FTA708" s="121"/>
      <c r="FTB708" s="121"/>
      <c r="FTC708" s="121"/>
      <c r="FTD708" s="121"/>
      <c r="FTE708" s="121"/>
      <c r="FTF708" s="121"/>
      <c r="FTG708" s="121"/>
      <c r="FTH708" s="121"/>
      <c r="FTI708" s="121"/>
      <c r="FTJ708" s="121"/>
      <c r="FTK708" s="121"/>
      <c r="FTL708" s="121"/>
      <c r="FTM708" s="121"/>
      <c r="FTN708" s="121"/>
      <c r="FTO708" s="121"/>
      <c r="FTP708" s="121"/>
      <c r="FTQ708" s="121"/>
      <c r="FTR708" s="121"/>
      <c r="FTS708" s="121"/>
      <c r="FTT708" s="121"/>
      <c r="FTU708" s="121"/>
      <c r="FTV708" s="121"/>
      <c r="FTW708" s="121"/>
      <c r="FTX708" s="121"/>
      <c r="FTY708" s="121"/>
      <c r="FTZ708" s="121"/>
      <c r="FUA708" s="121"/>
      <c r="FUB708" s="121"/>
      <c r="FUC708" s="121"/>
      <c r="FUD708" s="121"/>
      <c r="FUE708" s="121"/>
      <c r="FUF708" s="121"/>
      <c r="FUG708" s="121"/>
      <c r="FUH708" s="121"/>
      <c r="FUI708" s="121"/>
      <c r="FUJ708" s="121"/>
      <c r="FUK708" s="121"/>
      <c r="FUL708" s="121"/>
      <c r="FUM708" s="121"/>
      <c r="FUN708" s="121"/>
      <c r="FUO708" s="121"/>
      <c r="FUP708" s="121"/>
      <c r="FUQ708" s="121"/>
      <c r="FUR708" s="121"/>
      <c r="FUS708" s="121"/>
      <c r="FUT708" s="121"/>
      <c r="FUU708" s="121"/>
      <c r="FUV708" s="121"/>
      <c r="FUW708" s="121"/>
      <c r="FUX708" s="121"/>
      <c r="FUY708" s="121"/>
      <c r="FUZ708" s="121"/>
      <c r="FVA708" s="121"/>
      <c r="FVB708" s="121"/>
      <c r="FVC708" s="121"/>
      <c r="FVD708" s="121"/>
      <c r="FVE708" s="121"/>
      <c r="FVF708" s="121"/>
      <c r="FVG708" s="121"/>
      <c r="FVH708" s="121"/>
      <c r="FVI708" s="121"/>
      <c r="FVJ708" s="121"/>
      <c r="FVK708" s="121"/>
      <c r="FVL708" s="121"/>
      <c r="FVM708" s="121"/>
      <c r="FVN708" s="121"/>
      <c r="FVO708" s="121"/>
      <c r="FVP708" s="121"/>
      <c r="FVQ708" s="121"/>
      <c r="FVR708" s="121"/>
      <c r="FVS708" s="121"/>
      <c r="FVT708" s="121"/>
      <c r="FVU708" s="121"/>
      <c r="FVV708" s="121"/>
      <c r="FVW708" s="121"/>
      <c r="FVX708" s="121"/>
      <c r="FVY708" s="121"/>
      <c r="FVZ708" s="121"/>
      <c r="FWA708" s="121"/>
      <c r="FWB708" s="121"/>
      <c r="FWC708" s="121"/>
      <c r="FWD708" s="121"/>
      <c r="FWE708" s="121"/>
      <c r="FWF708" s="121"/>
      <c r="FWG708" s="121"/>
      <c r="FWH708" s="121"/>
      <c r="FWI708" s="121"/>
      <c r="FWJ708" s="121"/>
      <c r="FWK708" s="121"/>
      <c r="FWL708" s="121"/>
      <c r="FWM708" s="121"/>
      <c r="FWN708" s="121"/>
      <c r="FWO708" s="121"/>
      <c r="FWP708" s="121"/>
      <c r="FWQ708" s="121"/>
      <c r="FWR708" s="121"/>
      <c r="FWS708" s="121"/>
      <c r="FWT708" s="121"/>
      <c r="FWU708" s="121"/>
      <c r="FWV708" s="121"/>
      <c r="FWW708" s="121"/>
      <c r="FWX708" s="121"/>
      <c r="FWY708" s="121"/>
      <c r="FWZ708" s="121"/>
      <c r="FXA708" s="121"/>
      <c r="FXB708" s="121"/>
      <c r="FXC708" s="121"/>
      <c r="FXD708" s="121"/>
      <c r="FXE708" s="121"/>
      <c r="FXF708" s="121"/>
      <c r="FXG708" s="121"/>
      <c r="FXH708" s="121"/>
      <c r="FXI708" s="121"/>
      <c r="FXJ708" s="121"/>
      <c r="FXK708" s="121"/>
      <c r="FXL708" s="121"/>
      <c r="FXM708" s="121"/>
      <c r="FXN708" s="121"/>
      <c r="FXO708" s="121"/>
      <c r="FXP708" s="121"/>
      <c r="FXQ708" s="121"/>
      <c r="FXR708" s="121"/>
      <c r="FXS708" s="121"/>
      <c r="FXT708" s="121"/>
      <c r="FXU708" s="121"/>
      <c r="FXV708" s="121"/>
      <c r="FXW708" s="121"/>
      <c r="FXX708" s="121"/>
      <c r="FXY708" s="121"/>
      <c r="FXZ708" s="121"/>
      <c r="FYA708" s="121"/>
      <c r="FYB708" s="121"/>
      <c r="FYC708" s="121"/>
      <c r="FYD708" s="121"/>
      <c r="FYE708" s="121"/>
      <c r="FYF708" s="121"/>
      <c r="FYG708" s="121"/>
      <c r="FYH708" s="121"/>
      <c r="FYI708" s="121"/>
      <c r="FYJ708" s="121"/>
      <c r="FYK708" s="121"/>
      <c r="FYL708" s="121"/>
      <c r="FYM708" s="121"/>
      <c r="FYN708" s="121"/>
      <c r="FYO708" s="121"/>
      <c r="FYP708" s="121"/>
      <c r="FYQ708" s="121"/>
      <c r="FYR708" s="121"/>
      <c r="FYS708" s="121"/>
      <c r="FYT708" s="121"/>
      <c r="FYU708" s="121"/>
      <c r="FYV708" s="121"/>
      <c r="FYW708" s="121"/>
      <c r="FYX708" s="121"/>
      <c r="FYY708" s="121"/>
      <c r="FYZ708" s="121"/>
      <c r="FZA708" s="121"/>
      <c r="FZB708" s="121"/>
      <c r="FZC708" s="121"/>
      <c r="FZD708" s="121"/>
      <c r="FZE708" s="121"/>
      <c r="FZF708" s="121"/>
      <c r="FZG708" s="121"/>
      <c r="FZH708" s="121"/>
      <c r="FZI708" s="121"/>
      <c r="FZJ708" s="121"/>
      <c r="FZK708" s="121"/>
      <c r="FZL708" s="121"/>
      <c r="FZM708" s="121"/>
      <c r="FZN708" s="121"/>
      <c r="FZO708" s="121"/>
      <c r="FZP708" s="121"/>
      <c r="FZQ708" s="121"/>
      <c r="FZR708" s="121"/>
      <c r="FZS708" s="121"/>
      <c r="FZT708" s="121"/>
      <c r="FZU708" s="121"/>
      <c r="FZV708" s="121"/>
      <c r="FZW708" s="121"/>
      <c r="FZX708" s="121"/>
      <c r="FZY708" s="121"/>
      <c r="FZZ708" s="121"/>
      <c r="GAA708" s="121"/>
      <c r="GAB708" s="121"/>
      <c r="GAC708" s="121"/>
      <c r="GAD708" s="121"/>
      <c r="GAE708" s="121"/>
      <c r="GAF708" s="121"/>
      <c r="GAG708" s="121"/>
      <c r="GAH708" s="121"/>
      <c r="GAI708" s="121"/>
      <c r="GAJ708" s="121"/>
      <c r="GAK708" s="121"/>
      <c r="GAL708" s="121"/>
      <c r="GAM708" s="121"/>
      <c r="GAN708" s="121"/>
      <c r="GAO708" s="121"/>
      <c r="GAP708" s="121"/>
      <c r="GAQ708" s="121"/>
      <c r="GAR708" s="121"/>
      <c r="GAS708" s="121"/>
      <c r="GAT708" s="121"/>
      <c r="GAU708" s="121"/>
      <c r="GAV708" s="121"/>
      <c r="GAW708" s="121"/>
      <c r="GAX708" s="121"/>
      <c r="GAY708" s="121"/>
      <c r="GAZ708" s="121"/>
      <c r="GBA708" s="121"/>
      <c r="GBB708" s="121"/>
      <c r="GBC708" s="121"/>
      <c r="GBD708" s="121"/>
      <c r="GBE708" s="121"/>
      <c r="GBF708" s="121"/>
      <c r="GBG708" s="121"/>
      <c r="GBH708" s="121"/>
      <c r="GBI708" s="121"/>
      <c r="GBJ708" s="121"/>
      <c r="GBK708" s="121"/>
      <c r="GBL708" s="121"/>
      <c r="GBM708" s="121"/>
      <c r="GBN708" s="121"/>
      <c r="GBO708" s="121"/>
      <c r="GBP708" s="121"/>
      <c r="GBQ708" s="121"/>
      <c r="GBR708" s="121"/>
      <c r="GBS708" s="121"/>
      <c r="GBT708" s="121"/>
      <c r="GBU708" s="121"/>
      <c r="GBV708" s="121"/>
      <c r="GBW708" s="121"/>
      <c r="GBX708" s="121"/>
      <c r="GBY708" s="121"/>
      <c r="GBZ708" s="121"/>
      <c r="GCA708" s="121"/>
      <c r="GCB708" s="121"/>
      <c r="GCC708" s="121"/>
      <c r="GCD708" s="121"/>
      <c r="GCE708" s="121"/>
      <c r="GCF708" s="121"/>
      <c r="GCG708" s="121"/>
      <c r="GCH708" s="121"/>
      <c r="GCI708" s="121"/>
      <c r="GCJ708" s="121"/>
      <c r="GCK708" s="121"/>
      <c r="GCL708" s="121"/>
      <c r="GCM708" s="121"/>
      <c r="GCN708" s="121"/>
      <c r="GCO708" s="121"/>
      <c r="GCP708" s="121"/>
      <c r="GCQ708" s="121"/>
      <c r="GCR708" s="121"/>
      <c r="GCS708" s="121"/>
      <c r="GCT708" s="121"/>
      <c r="GCU708" s="121"/>
      <c r="GCV708" s="121"/>
      <c r="GCW708" s="121"/>
      <c r="GCX708" s="121"/>
      <c r="GCY708" s="121"/>
      <c r="GCZ708" s="121"/>
      <c r="GDA708" s="121"/>
      <c r="GDB708" s="121"/>
      <c r="GDC708" s="121"/>
      <c r="GDD708" s="121"/>
      <c r="GDE708" s="121"/>
      <c r="GDF708" s="121"/>
      <c r="GDG708" s="121"/>
      <c r="GDH708" s="121"/>
      <c r="GDI708" s="121"/>
      <c r="GDJ708" s="121"/>
      <c r="GDK708" s="121"/>
      <c r="GDL708" s="121"/>
      <c r="GDM708" s="121"/>
      <c r="GDN708" s="121"/>
      <c r="GDO708" s="121"/>
      <c r="GDP708" s="121"/>
      <c r="GDQ708" s="121"/>
      <c r="GDR708" s="121"/>
      <c r="GDS708" s="121"/>
      <c r="GDT708" s="121"/>
      <c r="GDU708" s="121"/>
      <c r="GDV708" s="121"/>
      <c r="GDW708" s="121"/>
      <c r="GDX708" s="121"/>
      <c r="GDY708" s="121"/>
      <c r="GDZ708" s="121"/>
      <c r="GEA708" s="121"/>
      <c r="GEB708" s="121"/>
      <c r="GEC708" s="121"/>
      <c r="GED708" s="121"/>
      <c r="GEE708" s="121"/>
      <c r="GEF708" s="121"/>
      <c r="GEG708" s="121"/>
      <c r="GEH708" s="121"/>
      <c r="GEI708" s="121"/>
      <c r="GEJ708" s="121"/>
      <c r="GEK708" s="121"/>
      <c r="GEL708" s="121"/>
      <c r="GEM708" s="121"/>
      <c r="GEN708" s="121"/>
      <c r="GEO708" s="121"/>
      <c r="GEP708" s="121"/>
      <c r="GEQ708" s="121"/>
      <c r="GER708" s="121"/>
      <c r="GES708" s="121"/>
      <c r="GET708" s="121"/>
      <c r="GEU708" s="121"/>
      <c r="GEV708" s="121"/>
      <c r="GEW708" s="121"/>
      <c r="GEX708" s="121"/>
      <c r="GEY708" s="121"/>
      <c r="GEZ708" s="121"/>
      <c r="GFA708" s="121"/>
      <c r="GFB708" s="121"/>
      <c r="GFC708" s="121"/>
      <c r="GFD708" s="121"/>
      <c r="GFE708" s="121"/>
      <c r="GFF708" s="121"/>
      <c r="GFG708" s="121"/>
      <c r="GFH708" s="121"/>
      <c r="GFI708" s="121"/>
      <c r="GFJ708" s="121"/>
      <c r="GFK708" s="121"/>
      <c r="GFL708" s="121"/>
      <c r="GFM708" s="121"/>
      <c r="GFN708" s="121"/>
      <c r="GFO708" s="121"/>
      <c r="GFP708" s="121"/>
      <c r="GFQ708" s="121"/>
      <c r="GFR708" s="121"/>
      <c r="GFS708" s="121"/>
      <c r="GFT708" s="121"/>
      <c r="GFU708" s="121"/>
      <c r="GFV708" s="121"/>
      <c r="GFW708" s="121"/>
      <c r="GFX708" s="121"/>
      <c r="GFY708" s="121"/>
      <c r="GFZ708" s="121"/>
      <c r="GGA708" s="121"/>
      <c r="GGB708" s="121"/>
      <c r="GGC708" s="121"/>
      <c r="GGD708" s="121"/>
      <c r="GGE708" s="121"/>
      <c r="GGF708" s="121"/>
      <c r="GGG708" s="121"/>
      <c r="GGH708" s="121"/>
      <c r="GGI708" s="121"/>
      <c r="GGJ708" s="121"/>
      <c r="GGK708" s="121"/>
      <c r="GGL708" s="121"/>
      <c r="GGM708" s="121"/>
      <c r="GGN708" s="121"/>
      <c r="GGO708" s="121"/>
      <c r="GGP708" s="121"/>
      <c r="GGQ708" s="121"/>
      <c r="GGR708" s="121"/>
      <c r="GGS708" s="121"/>
      <c r="GGT708" s="121"/>
      <c r="GGU708" s="121"/>
      <c r="GGV708" s="121"/>
      <c r="GGW708" s="121"/>
      <c r="GGX708" s="121"/>
      <c r="GGY708" s="121"/>
      <c r="GGZ708" s="121"/>
      <c r="GHA708" s="121"/>
      <c r="GHB708" s="121"/>
      <c r="GHC708" s="121"/>
      <c r="GHD708" s="121"/>
      <c r="GHE708" s="121"/>
      <c r="GHF708" s="121"/>
      <c r="GHG708" s="121"/>
      <c r="GHH708" s="121"/>
      <c r="GHI708" s="121"/>
      <c r="GHJ708" s="121"/>
      <c r="GHK708" s="121"/>
      <c r="GHL708" s="121"/>
      <c r="GHM708" s="121"/>
      <c r="GHN708" s="121"/>
      <c r="GHO708" s="121"/>
      <c r="GHP708" s="121"/>
      <c r="GHQ708" s="121"/>
      <c r="GHR708" s="121"/>
      <c r="GHS708" s="121"/>
      <c r="GHT708" s="121"/>
      <c r="GHU708" s="121"/>
      <c r="GHV708" s="121"/>
      <c r="GHW708" s="121"/>
      <c r="GHX708" s="121"/>
      <c r="GHY708" s="121"/>
      <c r="GHZ708" s="121"/>
      <c r="GIA708" s="121"/>
      <c r="GIB708" s="121"/>
      <c r="GIC708" s="121"/>
      <c r="GID708" s="121"/>
      <c r="GIE708" s="121"/>
      <c r="GIF708" s="121"/>
      <c r="GIG708" s="121"/>
      <c r="GIH708" s="121"/>
      <c r="GII708" s="121"/>
      <c r="GIJ708" s="121"/>
      <c r="GIK708" s="121"/>
      <c r="GIL708" s="121"/>
      <c r="GIM708" s="121"/>
      <c r="GIN708" s="121"/>
      <c r="GIO708" s="121"/>
      <c r="GIP708" s="121"/>
      <c r="GIQ708" s="121"/>
      <c r="GIR708" s="121"/>
      <c r="GIS708" s="121"/>
      <c r="GIT708" s="121"/>
      <c r="GIU708" s="121"/>
      <c r="GIV708" s="121"/>
      <c r="GIW708" s="121"/>
      <c r="GIX708" s="121"/>
      <c r="GIY708" s="121"/>
      <c r="GIZ708" s="121"/>
      <c r="GJA708" s="121"/>
      <c r="GJB708" s="121"/>
      <c r="GJC708" s="121"/>
      <c r="GJD708" s="121"/>
      <c r="GJE708" s="121"/>
      <c r="GJF708" s="121"/>
      <c r="GJG708" s="121"/>
      <c r="GJH708" s="121"/>
      <c r="GJI708" s="121"/>
      <c r="GJJ708" s="121"/>
      <c r="GJK708" s="121"/>
      <c r="GJL708" s="121"/>
      <c r="GJM708" s="121"/>
      <c r="GJN708" s="121"/>
      <c r="GJO708" s="121"/>
      <c r="GJP708" s="121"/>
      <c r="GJQ708" s="121"/>
      <c r="GJR708" s="121"/>
      <c r="GJS708" s="121"/>
      <c r="GJT708" s="121"/>
      <c r="GJU708" s="121"/>
      <c r="GJV708" s="121"/>
      <c r="GJW708" s="121"/>
      <c r="GJX708" s="121"/>
      <c r="GJY708" s="121"/>
      <c r="GJZ708" s="121"/>
      <c r="GKA708" s="121"/>
      <c r="GKB708" s="121"/>
      <c r="GKC708" s="121"/>
      <c r="GKD708" s="121"/>
      <c r="GKE708" s="121"/>
      <c r="GKF708" s="121"/>
      <c r="GKG708" s="121"/>
      <c r="GKH708" s="121"/>
      <c r="GKI708" s="121"/>
      <c r="GKJ708" s="121"/>
      <c r="GKK708" s="121"/>
      <c r="GKL708" s="121"/>
      <c r="GKM708" s="121"/>
      <c r="GKN708" s="121"/>
      <c r="GKO708" s="121"/>
      <c r="GKP708" s="121"/>
      <c r="GKQ708" s="121"/>
      <c r="GKR708" s="121"/>
      <c r="GKS708" s="121"/>
      <c r="GKT708" s="121"/>
      <c r="GKU708" s="121"/>
      <c r="GKV708" s="121"/>
      <c r="GKW708" s="121"/>
      <c r="GKX708" s="121"/>
      <c r="GKY708" s="121"/>
      <c r="GKZ708" s="121"/>
      <c r="GLA708" s="121"/>
      <c r="GLB708" s="121"/>
      <c r="GLC708" s="121"/>
      <c r="GLD708" s="121"/>
      <c r="GLE708" s="121"/>
      <c r="GLF708" s="121"/>
      <c r="GLG708" s="121"/>
      <c r="GLH708" s="121"/>
      <c r="GLI708" s="121"/>
      <c r="GLJ708" s="121"/>
      <c r="GLK708" s="121"/>
      <c r="GLL708" s="121"/>
      <c r="GLM708" s="121"/>
      <c r="GLN708" s="121"/>
      <c r="GLO708" s="121"/>
      <c r="GLP708" s="121"/>
      <c r="GLQ708" s="121"/>
      <c r="GLR708" s="121"/>
      <c r="GLS708" s="121"/>
      <c r="GLT708" s="121"/>
      <c r="GLU708" s="121"/>
      <c r="GLV708" s="121"/>
      <c r="GLW708" s="121"/>
      <c r="GLX708" s="121"/>
      <c r="GLY708" s="121"/>
      <c r="GLZ708" s="121"/>
      <c r="GMA708" s="121"/>
      <c r="GMB708" s="121"/>
      <c r="GMC708" s="121"/>
      <c r="GMD708" s="121"/>
      <c r="GME708" s="121"/>
      <c r="GMF708" s="121"/>
      <c r="GMG708" s="121"/>
      <c r="GMH708" s="121"/>
      <c r="GMI708" s="121"/>
      <c r="GMJ708" s="121"/>
      <c r="GMK708" s="121"/>
      <c r="GML708" s="121"/>
      <c r="GMM708" s="121"/>
      <c r="GMN708" s="121"/>
      <c r="GMO708" s="121"/>
      <c r="GMP708" s="121"/>
      <c r="GMQ708" s="121"/>
      <c r="GMR708" s="121"/>
      <c r="GMS708" s="121"/>
      <c r="GMT708" s="121"/>
      <c r="GMU708" s="121"/>
      <c r="GMV708" s="121"/>
      <c r="GMW708" s="121"/>
      <c r="GMX708" s="121"/>
      <c r="GMY708" s="121"/>
      <c r="GMZ708" s="121"/>
      <c r="GNA708" s="121"/>
      <c r="GNB708" s="121"/>
      <c r="GNC708" s="121"/>
      <c r="GND708" s="121"/>
      <c r="GNE708" s="121"/>
      <c r="GNF708" s="121"/>
      <c r="GNG708" s="121"/>
      <c r="GNH708" s="121"/>
      <c r="GNI708" s="121"/>
      <c r="GNJ708" s="121"/>
      <c r="GNK708" s="121"/>
      <c r="GNL708" s="121"/>
      <c r="GNM708" s="121"/>
      <c r="GNN708" s="121"/>
      <c r="GNO708" s="121"/>
      <c r="GNP708" s="121"/>
      <c r="GNQ708" s="121"/>
      <c r="GNR708" s="121"/>
      <c r="GNS708" s="121"/>
      <c r="GNT708" s="121"/>
      <c r="GNU708" s="121"/>
      <c r="GNV708" s="121"/>
      <c r="GNW708" s="121"/>
      <c r="GNX708" s="121"/>
      <c r="GNY708" s="121"/>
      <c r="GNZ708" s="121"/>
      <c r="GOA708" s="121"/>
      <c r="GOB708" s="121"/>
      <c r="GOC708" s="121"/>
      <c r="GOD708" s="121"/>
      <c r="GOE708" s="121"/>
      <c r="GOF708" s="121"/>
      <c r="GOG708" s="121"/>
      <c r="GOH708" s="121"/>
      <c r="GOI708" s="121"/>
      <c r="GOJ708" s="121"/>
      <c r="GOK708" s="121"/>
      <c r="GOL708" s="121"/>
      <c r="GOM708" s="121"/>
      <c r="GON708" s="121"/>
      <c r="GOO708" s="121"/>
      <c r="GOP708" s="121"/>
      <c r="GOQ708" s="121"/>
      <c r="GOR708" s="121"/>
      <c r="GOS708" s="121"/>
      <c r="GOT708" s="121"/>
      <c r="GOU708" s="121"/>
      <c r="GOV708" s="121"/>
      <c r="GOW708" s="121"/>
      <c r="GOX708" s="121"/>
      <c r="GOY708" s="121"/>
      <c r="GOZ708" s="121"/>
      <c r="GPA708" s="121"/>
      <c r="GPB708" s="121"/>
      <c r="GPC708" s="121"/>
      <c r="GPD708" s="121"/>
      <c r="GPE708" s="121"/>
      <c r="GPF708" s="121"/>
      <c r="GPG708" s="121"/>
      <c r="GPH708" s="121"/>
      <c r="GPI708" s="121"/>
      <c r="GPJ708" s="121"/>
      <c r="GPK708" s="121"/>
      <c r="GPL708" s="121"/>
      <c r="GPM708" s="121"/>
      <c r="GPN708" s="121"/>
      <c r="GPO708" s="121"/>
      <c r="GPP708" s="121"/>
      <c r="GPQ708" s="121"/>
      <c r="GPR708" s="121"/>
      <c r="GPS708" s="121"/>
      <c r="GPT708" s="121"/>
      <c r="GPU708" s="121"/>
      <c r="GPV708" s="121"/>
      <c r="GPW708" s="121"/>
      <c r="GPX708" s="121"/>
      <c r="GPY708" s="121"/>
      <c r="GPZ708" s="121"/>
      <c r="GQA708" s="121"/>
      <c r="GQB708" s="121"/>
      <c r="GQC708" s="121"/>
      <c r="GQD708" s="121"/>
      <c r="GQE708" s="121"/>
      <c r="GQF708" s="121"/>
      <c r="GQG708" s="121"/>
      <c r="GQH708" s="121"/>
      <c r="GQI708" s="121"/>
      <c r="GQJ708" s="121"/>
      <c r="GQK708" s="121"/>
      <c r="GQL708" s="121"/>
      <c r="GQM708" s="121"/>
      <c r="GQN708" s="121"/>
      <c r="GQO708" s="121"/>
      <c r="GQP708" s="121"/>
      <c r="GQQ708" s="121"/>
      <c r="GQR708" s="121"/>
      <c r="GQS708" s="121"/>
      <c r="GQT708" s="121"/>
      <c r="GQU708" s="121"/>
      <c r="GQV708" s="121"/>
      <c r="GQW708" s="121"/>
      <c r="GQX708" s="121"/>
      <c r="GQY708" s="121"/>
      <c r="GQZ708" s="121"/>
      <c r="GRA708" s="121"/>
      <c r="GRB708" s="121"/>
      <c r="GRC708" s="121"/>
      <c r="GRD708" s="121"/>
      <c r="GRE708" s="121"/>
      <c r="GRF708" s="121"/>
      <c r="GRG708" s="121"/>
      <c r="GRH708" s="121"/>
      <c r="GRI708" s="121"/>
      <c r="GRJ708" s="121"/>
      <c r="GRK708" s="121"/>
      <c r="GRL708" s="121"/>
      <c r="GRM708" s="121"/>
      <c r="GRN708" s="121"/>
      <c r="GRO708" s="121"/>
      <c r="GRP708" s="121"/>
      <c r="GRQ708" s="121"/>
      <c r="GRR708" s="121"/>
      <c r="GRS708" s="121"/>
      <c r="GRT708" s="121"/>
      <c r="GRU708" s="121"/>
      <c r="GRV708" s="121"/>
      <c r="GRW708" s="121"/>
      <c r="GRX708" s="121"/>
      <c r="GRY708" s="121"/>
      <c r="GRZ708" s="121"/>
      <c r="GSA708" s="121"/>
      <c r="GSB708" s="121"/>
      <c r="GSC708" s="121"/>
      <c r="GSD708" s="121"/>
      <c r="GSE708" s="121"/>
      <c r="GSF708" s="121"/>
      <c r="GSG708" s="121"/>
      <c r="GSH708" s="121"/>
      <c r="GSI708" s="121"/>
      <c r="GSJ708" s="121"/>
      <c r="GSK708" s="121"/>
      <c r="GSL708" s="121"/>
      <c r="GSM708" s="121"/>
      <c r="GSN708" s="121"/>
      <c r="GSO708" s="121"/>
      <c r="GSP708" s="121"/>
      <c r="GSQ708" s="121"/>
      <c r="GSR708" s="121"/>
      <c r="GSS708" s="121"/>
      <c r="GST708" s="121"/>
      <c r="GSU708" s="121"/>
      <c r="GSV708" s="121"/>
      <c r="GSW708" s="121"/>
      <c r="GSX708" s="121"/>
      <c r="GSY708" s="121"/>
      <c r="GSZ708" s="121"/>
      <c r="GTA708" s="121"/>
      <c r="GTB708" s="121"/>
      <c r="GTC708" s="121"/>
      <c r="GTD708" s="121"/>
      <c r="GTE708" s="121"/>
      <c r="GTF708" s="121"/>
      <c r="GTG708" s="121"/>
      <c r="GTH708" s="121"/>
      <c r="GTI708" s="121"/>
      <c r="GTJ708" s="121"/>
      <c r="GTK708" s="121"/>
      <c r="GTL708" s="121"/>
      <c r="GTM708" s="121"/>
      <c r="GTN708" s="121"/>
      <c r="GTO708" s="121"/>
      <c r="GTP708" s="121"/>
      <c r="GTQ708" s="121"/>
      <c r="GTR708" s="121"/>
      <c r="GTS708" s="121"/>
      <c r="GTT708" s="121"/>
      <c r="GTU708" s="121"/>
      <c r="GTV708" s="121"/>
      <c r="GTW708" s="121"/>
      <c r="GTX708" s="121"/>
      <c r="GTY708" s="121"/>
      <c r="GTZ708" s="121"/>
      <c r="GUA708" s="121"/>
      <c r="GUB708" s="121"/>
      <c r="GUC708" s="121"/>
      <c r="GUD708" s="121"/>
      <c r="GUE708" s="121"/>
      <c r="GUF708" s="121"/>
      <c r="GUG708" s="121"/>
      <c r="GUH708" s="121"/>
      <c r="GUI708" s="121"/>
      <c r="GUJ708" s="121"/>
      <c r="GUK708" s="121"/>
      <c r="GUL708" s="121"/>
      <c r="GUM708" s="121"/>
      <c r="GUN708" s="121"/>
      <c r="GUO708" s="121"/>
      <c r="GUP708" s="121"/>
      <c r="GUQ708" s="121"/>
      <c r="GUR708" s="121"/>
      <c r="GUS708" s="121"/>
      <c r="GUT708" s="121"/>
      <c r="GUU708" s="121"/>
      <c r="GUV708" s="121"/>
      <c r="GUW708" s="121"/>
      <c r="GUX708" s="121"/>
      <c r="GUY708" s="121"/>
      <c r="GUZ708" s="121"/>
      <c r="GVA708" s="121"/>
      <c r="GVB708" s="121"/>
      <c r="GVC708" s="121"/>
      <c r="GVD708" s="121"/>
      <c r="GVE708" s="121"/>
      <c r="GVF708" s="121"/>
      <c r="GVG708" s="121"/>
      <c r="GVH708" s="121"/>
      <c r="GVI708" s="121"/>
      <c r="GVJ708" s="121"/>
      <c r="GVK708" s="121"/>
      <c r="GVL708" s="121"/>
      <c r="GVM708" s="121"/>
      <c r="GVN708" s="121"/>
      <c r="GVO708" s="121"/>
      <c r="GVP708" s="121"/>
      <c r="GVQ708" s="121"/>
      <c r="GVR708" s="121"/>
      <c r="GVS708" s="121"/>
      <c r="GVT708" s="121"/>
      <c r="GVU708" s="121"/>
      <c r="GVV708" s="121"/>
      <c r="GVW708" s="121"/>
      <c r="GVX708" s="121"/>
      <c r="GVY708" s="121"/>
      <c r="GVZ708" s="121"/>
      <c r="GWA708" s="121"/>
      <c r="GWB708" s="121"/>
      <c r="GWC708" s="121"/>
      <c r="GWD708" s="121"/>
      <c r="GWE708" s="121"/>
      <c r="GWF708" s="121"/>
      <c r="GWG708" s="121"/>
      <c r="GWH708" s="121"/>
      <c r="GWI708" s="121"/>
      <c r="GWJ708" s="121"/>
      <c r="GWK708" s="121"/>
      <c r="GWL708" s="121"/>
      <c r="GWM708" s="121"/>
      <c r="GWN708" s="121"/>
      <c r="GWO708" s="121"/>
      <c r="GWP708" s="121"/>
      <c r="GWQ708" s="121"/>
      <c r="GWR708" s="121"/>
      <c r="GWS708" s="121"/>
      <c r="GWT708" s="121"/>
      <c r="GWU708" s="121"/>
      <c r="GWV708" s="121"/>
      <c r="GWW708" s="121"/>
      <c r="GWX708" s="121"/>
      <c r="GWY708" s="121"/>
      <c r="GWZ708" s="121"/>
      <c r="GXA708" s="121"/>
      <c r="GXB708" s="121"/>
      <c r="GXC708" s="121"/>
      <c r="GXD708" s="121"/>
      <c r="GXE708" s="121"/>
      <c r="GXF708" s="121"/>
      <c r="GXG708" s="121"/>
      <c r="GXH708" s="121"/>
      <c r="GXI708" s="121"/>
      <c r="GXJ708" s="121"/>
      <c r="GXK708" s="121"/>
      <c r="GXL708" s="121"/>
      <c r="GXM708" s="121"/>
      <c r="GXN708" s="121"/>
      <c r="GXO708" s="121"/>
      <c r="GXP708" s="121"/>
      <c r="GXQ708" s="121"/>
      <c r="GXR708" s="121"/>
      <c r="GXS708" s="121"/>
      <c r="GXT708" s="121"/>
      <c r="GXU708" s="121"/>
      <c r="GXV708" s="121"/>
      <c r="GXW708" s="121"/>
      <c r="GXX708" s="121"/>
      <c r="GXY708" s="121"/>
      <c r="GXZ708" s="121"/>
      <c r="GYA708" s="121"/>
      <c r="GYB708" s="121"/>
      <c r="GYC708" s="121"/>
      <c r="GYD708" s="121"/>
      <c r="GYE708" s="121"/>
      <c r="GYF708" s="121"/>
      <c r="GYG708" s="121"/>
      <c r="GYH708" s="121"/>
      <c r="GYI708" s="121"/>
      <c r="GYJ708" s="121"/>
      <c r="GYK708" s="121"/>
      <c r="GYL708" s="121"/>
      <c r="GYM708" s="121"/>
      <c r="GYN708" s="121"/>
      <c r="GYO708" s="121"/>
      <c r="GYP708" s="121"/>
      <c r="GYQ708" s="121"/>
      <c r="GYR708" s="121"/>
      <c r="GYS708" s="121"/>
      <c r="GYT708" s="121"/>
      <c r="GYU708" s="121"/>
      <c r="GYV708" s="121"/>
      <c r="GYW708" s="121"/>
      <c r="GYX708" s="121"/>
      <c r="GYY708" s="121"/>
      <c r="GYZ708" s="121"/>
      <c r="GZA708" s="121"/>
      <c r="GZB708" s="121"/>
      <c r="GZC708" s="121"/>
      <c r="GZD708" s="121"/>
      <c r="GZE708" s="121"/>
      <c r="GZF708" s="121"/>
      <c r="GZG708" s="121"/>
      <c r="GZH708" s="121"/>
      <c r="GZI708" s="121"/>
      <c r="GZJ708" s="121"/>
      <c r="GZK708" s="121"/>
      <c r="GZL708" s="121"/>
      <c r="GZM708" s="121"/>
      <c r="GZN708" s="121"/>
      <c r="GZO708" s="121"/>
      <c r="GZP708" s="121"/>
      <c r="GZQ708" s="121"/>
      <c r="GZR708" s="121"/>
      <c r="GZS708" s="121"/>
      <c r="GZT708" s="121"/>
      <c r="GZU708" s="121"/>
      <c r="GZV708" s="121"/>
      <c r="GZW708" s="121"/>
      <c r="GZX708" s="121"/>
      <c r="GZY708" s="121"/>
      <c r="GZZ708" s="121"/>
      <c r="HAA708" s="121"/>
      <c r="HAB708" s="121"/>
      <c r="HAC708" s="121"/>
      <c r="HAD708" s="121"/>
      <c r="HAE708" s="121"/>
      <c r="HAF708" s="121"/>
      <c r="HAG708" s="121"/>
      <c r="HAH708" s="121"/>
      <c r="HAI708" s="121"/>
      <c r="HAJ708" s="121"/>
      <c r="HAK708" s="121"/>
      <c r="HAL708" s="121"/>
      <c r="HAM708" s="121"/>
      <c r="HAN708" s="121"/>
      <c r="HAO708" s="121"/>
      <c r="HAP708" s="121"/>
      <c r="HAQ708" s="121"/>
      <c r="HAR708" s="121"/>
      <c r="HAS708" s="121"/>
      <c r="HAT708" s="121"/>
      <c r="HAU708" s="121"/>
      <c r="HAV708" s="121"/>
      <c r="HAW708" s="121"/>
      <c r="HAX708" s="121"/>
      <c r="HAY708" s="121"/>
      <c r="HAZ708" s="121"/>
      <c r="HBA708" s="121"/>
      <c r="HBB708" s="121"/>
      <c r="HBC708" s="121"/>
      <c r="HBD708" s="121"/>
      <c r="HBE708" s="121"/>
      <c r="HBF708" s="121"/>
      <c r="HBG708" s="121"/>
      <c r="HBH708" s="121"/>
      <c r="HBI708" s="121"/>
      <c r="HBJ708" s="121"/>
      <c r="HBK708" s="121"/>
      <c r="HBL708" s="121"/>
      <c r="HBM708" s="121"/>
      <c r="HBN708" s="121"/>
      <c r="HBO708" s="121"/>
      <c r="HBP708" s="121"/>
      <c r="HBQ708" s="121"/>
      <c r="HBR708" s="121"/>
      <c r="HBS708" s="121"/>
      <c r="HBT708" s="121"/>
      <c r="HBU708" s="121"/>
      <c r="HBV708" s="121"/>
      <c r="HBW708" s="121"/>
      <c r="HBX708" s="121"/>
      <c r="HBY708" s="121"/>
      <c r="HBZ708" s="121"/>
      <c r="HCA708" s="121"/>
      <c r="HCB708" s="121"/>
      <c r="HCC708" s="121"/>
      <c r="HCD708" s="121"/>
      <c r="HCE708" s="121"/>
      <c r="HCF708" s="121"/>
      <c r="HCG708" s="121"/>
      <c r="HCH708" s="121"/>
      <c r="HCI708" s="121"/>
      <c r="HCJ708" s="121"/>
      <c r="HCK708" s="121"/>
      <c r="HCL708" s="121"/>
      <c r="HCM708" s="121"/>
      <c r="HCN708" s="121"/>
      <c r="HCO708" s="121"/>
      <c r="HCP708" s="121"/>
      <c r="HCQ708" s="121"/>
      <c r="HCR708" s="121"/>
      <c r="HCS708" s="121"/>
      <c r="HCT708" s="121"/>
      <c r="HCU708" s="121"/>
      <c r="HCV708" s="121"/>
      <c r="HCW708" s="121"/>
      <c r="HCX708" s="121"/>
      <c r="HCY708" s="121"/>
      <c r="HCZ708" s="121"/>
      <c r="HDA708" s="121"/>
      <c r="HDB708" s="121"/>
      <c r="HDC708" s="121"/>
      <c r="HDD708" s="121"/>
      <c r="HDE708" s="121"/>
      <c r="HDF708" s="121"/>
      <c r="HDG708" s="121"/>
      <c r="HDH708" s="121"/>
      <c r="HDI708" s="121"/>
      <c r="HDJ708" s="121"/>
      <c r="HDK708" s="121"/>
      <c r="HDL708" s="121"/>
      <c r="HDM708" s="121"/>
      <c r="HDN708" s="121"/>
      <c r="HDO708" s="121"/>
      <c r="HDP708" s="121"/>
      <c r="HDQ708" s="121"/>
      <c r="HDR708" s="121"/>
      <c r="HDS708" s="121"/>
      <c r="HDT708" s="121"/>
      <c r="HDU708" s="121"/>
      <c r="HDV708" s="121"/>
      <c r="HDW708" s="121"/>
      <c r="HDX708" s="121"/>
      <c r="HDY708" s="121"/>
      <c r="HDZ708" s="121"/>
      <c r="HEA708" s="121"/>
      <c r="HEB708" s="121"/>
      <c r="HEC708" s="121"/>
      <c r="HED708" s="121"/>
      <c r="HEE708" s="121"/>
      <c r="HEF708" s="121"/>
      <c r="HEG708" s="121"/>
      <c r="HEH708" s="121"/>
      <c r="HEI708" s="121"/>
      <c r="HEJ708" s="121"/>
      <c r="HEK708" s="121"/>
      <c r="HEL708" s="121"/>
      <c r="HEM708" s="121"/>
      <c r="HEN708" s="121"/>
      <c r="HEO708" s="121"/>
      <c r="HEP708" s="121"/>
      <c r="HEQ708" s="121"/>
      <c r="HER708" s="121"/>
      <c r="HES708" s="121"/>
      <c r="HET708" s="121"/>
      <c r="HEU708" s="121"/>
      <c r="HEV708" s="121"/>
      <c r="HEW708" s="121"/>
      <c r="HEX708" s="121"/>
      <c r="HEY708" s="121"/>
      <c r="HEZ708" s="121"/>
      <c r="HFA708" s="121"/>
      <c r="HFB708" s="121"/>
      <c r="HFC708" s="121"/>
      <c r="HFD708" s="121"/>
      <c r="HFE708" s="121"/>
      <c r="HFF708" s="121"/>
      <c r="HFG708" s="121"/>
      <c r="HFH708" s="121"/>
      <c r="HFI708" s="121"/>
      <c r="HFJ708" s="121"/>
      <c r="HFK708" s="121"/>
      <c r="HFL708" s="121"/>
      <c r="HFM708" s="121"/>
      <c r="HFN708" s="121"/>
      <c r="HFO708" s="121"/>
      <c r="HFP708" s="121"/>
      <c r="HFQ708" s="121"/>
      <c r="HFR708" s="121"/>
      <c r="HFS708" s="121"/>
      <c r="HFT708" s="121"/>
      <c r="HFU708" s="121"/>
      <c r="HFV708" s="121"/>
      <c r="HFW708" s="121"/>
      <c r="HFX708" s="121"/>
      <c r="HFY708" s="121"/>
      <c r="HFZ708" s="121"/>
      <c r="HGA708" s="121"/>
      <c r="HGB708" s="121"/>
      <c r="HGC708" s="121"/>
      <c r="HGD708" s="121"/>
      <c r="HGE708" s="121"/>
      <c r="HGF708" s="121"/>
      <c r="HGG708" s="121"/>
      <c r="HGH708" s="121"/>
      <c r="HGI708" s="121"/>
      <c r="HGJ708" s="121"/>
      <c r="HGK708" s="121"/>
      <c r="HGL708" s="121"/>
      <c r="HGM708" s="121"/>
      <c r="HGN708" s="121"/>
      <c r="HGO708" s="121"/>
      <c r="HGP708" s="121"/>
      <c r="HGQ708" s="121"/>
      <c r="HGR708" s="121"/>
      <c r="HGS708" s="121"/>
      <c r="HGT708" s="121"/>
      <c r="HGU708" s="121"/>
      <c r="HGV708" s="121"/>
      <c r="HGW708" s="121"/>
      <c r="HGX708" s="121"/>
      <c r="HGY708" s="121"/>
      <c r="HGZ708" s="121"/>
      <c r="HHA708" s="121"/>
      <c r="HHB708" s="121"/>
      <c r="HHC708" s="121"/>
      <c r="HHD708" s="121"/>
      <c r="HHE708" s="121"/>
      <c r="HHF708" s="121"/>
      <c r="HHG708" s="121"/>
      <c r="HHH708" s="121"/>
      <c r="HHI708" s="121"/>
      <c r="HHJ708" s="121"/>
      <c r="HHK708" s="121"/>
      <c r="HHL708" s="121"/>
      <c r="HHM708" s="121"/>
      <c r="HHN708" s="121"/>
      <c r="HHO708" s="121"/>
      <c r="HHP708" s="121"/>
      <c r="HHQ708" s="121"/>
      <c r="HHR708" s="121"/>
      <c r="HHS708" s="121"/>
      <c r="HHT708" s="121"/>
      <c r="HHU708" s="121"/>
      <c r="HHV708" s="121"/>
      <c r="HHW708" s="121"/>
      <c r="HHX708" s="121"/>
      <c r="HHY708" s="121"/>
      <c r="HHZ708" s="121"/>
      <c r="HIA708" s="121"/>
      <c r="HIB708" s="121"/>
      <c r="HIC708" s="121"/>
      <c r="HID708" s="121"/>
      <c r="HIE708" s="121"/>
      <c r="HIF708" s="121"/>
      <c r="HIG708" s="121"/>
      <c r="HIH708" s="121"/>
      <c r="HII708" s="121"/>
      <c r="HIJ708" s="121"/>
      <c r="HIK708" s="121"/>
      <c r="HIL708" s="121"/>
      <c r="HIM708" s="121"/>
      <c r="HIN708" s="121"/>
      <c r="HIO708" s="121"/>
      <c r="HIP708" s="121"/>
      <c r="HIQ708" s="121"/>
      <c r="HIR708" s="121"/>
      <c r="HIS708" s="121"/>
      <c r="HIT708" s="121"/>
      <c r="HIU708" s="121"/>
      <c r="HIV708" s="121"/>
      <c r="HIW708" s="121"/>
      <c r="HIX708" s="121"/>
      <c r="HIY708" s="121"/>
      <c r="HIZ708" s="121"/>
      <c r="HJA708" s="121"/>
      <c r="HJB708" s="121"/>
      <c r="HJC708" s="121"/>
      <c r="HJD708" s="121"/>
      <c r="HJE708" s="121"/>
      <c r="HJF708" s="121"/>
      <c r="HJG708" s="121"/>
      <c r="HJH708" s="121"/>
      <c r="HJI708" s="121"/>
      <c r="HJJ708" s="121"/>
      <c r="HJK708" s="121"/>
      <c r="HJL708" s="121"/>
      <c r="HJM708" s="121"/>
      <c r="HJN708" s="121"/>
      <c r="HJO708" s="121"/>
      <c r="HJP708" s="121"/>
      <c r="HJQ708" s="121"/>
      <c r="HJR708" s="121"/>
      <c r="HJS708" s="121"/>
      <c r="HJT708" s="121"/>
      <c r="HJU708" s="121"/>
      <c r="HJV708" s="121"/>
      <c r="HJW708" s="121"/>
      <c r="HJX708" s="121"/>
      <c r="HJY708" s="121"/>
      <c r="HJZ708" s="121"/>
      <c r="HKA708" s="121"/>
      <c r="HKB708" s="121"/>
      <c r="HKC708" s="121"/>
      <c r="HKD708" s="121"/>
      <c r="HKE708" s="121"/>
      <c r="HKF708" s="121"/>
      <c r="HKG708" s="121"/>
      <c r="HKH708" s="121"/>
      <c r="HKI708" s="121"/>
      <c r="HKJ708" s="121"/>
      <c r="HKK708" s="121"/>
      <c r="HKL708" s="121"/>
      <c r="HKM708" s="121"/>
      <c r="HKN708" s="121"/>
      <c r="HKO708" s="121"/>
      <c r="HKP708" s="121"/>
      <c r="HKQ708" s="121"/>
      <c r="HKR708" s="121"/>
      <c r="HKS708" s="121"/>
      <c r="HKT708" s="121"/>
      <c r="HKU708" s="121"/>
      <c r="HKV708" s="121"/>
      <c r="HKW708" s="121"/>
      <c r="HKX708" s="121"/>
      <c r="HKY708" s="121"/>
      <c r="HKZ708" s="121"/>
      <c r="HLA708" s="121"/>
      <c r="HLB708" s="121"/>
      <c r="HLC708" s="121"/>
      <c r="HLD708" s="121"/>
      <c r="HLE708" s="121"/>
      <c r="HLF708" s="121"/>
      <c r="HLG708" s="121"/>
      <c r="HLH708" s="121"/>
      <c r="HLI708" s="121"/>
      <c r="HLJ708" s="121"/>
      <c r="HLK708" s="121"/>
      <c r="HLL708" s="121"/>
      <c r="HLM708" s="121"/>
      <c r="HLN708" s="121"/>
      <c r="HLO708" s="121"/>
      <c r="HLP708" s="121"/>
      <c r="HLQ708" s="121"/>
      <c r="HLR708" s="121"/>
      <c r="HLS708" s="121"/>
      <c r="HLT708" s="121"/>
      <c r="HLU708" s="121"/>
      <c r="HLV708" s="121"/>
      <c r="HLW708" s="121"/>
      <c r="HLX708" s="121"/>
      <c r="HLY708" s="121"/>
      <c r="HLZ708" s="121"/>
      <c r="HMA708" s="121"/>
      <c r="HMB708" s="121"/>
      <c r="HMC708" s="121"/>
      <c r="HMD708" s="121"/>
      <c r="HME708" s="121"/>
      <c r="HMF708" s="121"/>
      <c r="HMG708" s="121"/>
      <c r="HMH708" s="121"/>
      <c r="HMI708" s="121"/>
      <c r="HMJ708" s="121"/>
      <c r="HMK708" s="121"/>
      <c r="HML708" s="121"/>
      <c r="HMM708" s="121"/>
      <c r="HMN708" s="121"/>
      <c r="HMO708" s="121"/>
      <c r="HMP708" s="121"/>
      <c r="HMQ708" s="121"/>
      <c r="HMR708" s="121"/>
      <c r="HMS708" s="121"/>
      <c r="HMT708" s="121"/>
      <c r="HMU708" s="121"/>
      <c r="HMV708" s="121"/>
      <c r="HMW708" s="121"/>
      <c r="HMX708" s="121"/>
      <c r="HMY708" s="121"/>
      <c r="HMZ708" s="121"/>
      <c r="HNA708" s="121"/>
      <c r="HNB708" s="121"/>
      <c r="HNC708" s="121"/>
      <c r="HND708" s="121"/>
      <c r="HNE708" s="121"/>
      <c r="HNF708" s="121"/>
      <c r="HNG708" s="121"/>
      <c r="HNH708" s="121"/>
      <c r="HNI708" s="121"/>
      <c r="HNJ708" s="121"/>
      <c r="HNK708" s="121"/>
      <c r="HNL708" s="121"/>
      <c r="HNM708" s="121"/>
      <c r="HNN708" s="121"/>
      <c r="HNO708" s="121"/>
      <c r="HNP708" s="121"/>
      <c r="HNQ708" s="121"/>
      <c r="HNR708" s="121"/>
      <c r="HNS708" s="121"/>
      <c r="HNT708" s="121"/>
      <c r="HNU708" s="121"/>
      <c r="HNV708" s="121"/>
      <c r="HNW708" s="121"/>
      <c r="HNX708" s="121"/>
      <c r="HNY708" s="121"/>
      <c r="HNZ708" s="121"/>
      <c r="HOA708" s="121"/>
      <c r="HOB708" s="121"/>
      <c r="HOC708" s="121"/>
      <c r="HOD708" s="121"/>
      <c r="HOE708" s="121"/>
      <c r="HOF708" s="121"/>
      <c r="HOG708" s="121"/>
      <c r="HOH708" s="121"/>
      <c r="HOI708" s="121"/>
      <c r="HOJ708" s="121"/>
      <c r="HOK708" s="121"/>
      <c r="HOL708" s="121"/>
      <c r="HOM708" s="121"/>
      <c r="HON708" s="121"/>
      <c r="HOO708" s="121"/>
      <c r="HOP708" s="121"/>
      <c r="HOQ708" s="121"/>
      <c r="HOR708" s="121"/>
      <c r="HOS708" s="121"/>
      <c r="HOT708" s="121"/>
      <c r="HOU708" s="121"/>
      <c r="HOV708" s="121"/>
      <c r="HOW708" s="121"/>
      <c r="HOX708" s="121"/>
      <c r="HOY708" s="121"/>
      <c r="HOZ708" s="121"/>
      <c r="HPA708" s="121"/>
      <c r="HPB708" s="121"/>
      <c r="HPC708" s="121"/>
      <c r="HPD708" s="121"/>
      <c r="HPE708" s="121"/>
      <c r="HPF708" s="121"/>
      <c r="HPG708" s="121"/>
      <c r="HPH708" s="121"/>
      <c r="HPI708" s="121"/>
      <c r="HPJ708" s="121"/>
      <c r="HPK708" s="121"/>
      <c r="HPL708" s="121"/>
      <c r="HPM708" s="121"/>
      <c r="HPN708" s="121"/>
      <c r="HPO708" s="121"/>
      <c r="HPP708" s="121"/>
      <c r="HPQ708" s="121"/>
      <c r="HPR708" s="121"/>
      <c r="HPS708" s="121"/>
      <c r="HPT708" s="121"/>
      <c r="HPU708" s="121"/>
      <c r="HPV708" s="121"/>
      <c r="HPW708" s="121"/>
      <c r="HPX708" s="121"/>
      <c r="HPY708" s="121"/>
      <c r="HPZ708" s="121"/>
      <c r="HQA708" s="121"/>
      <c r="HQB708" s="121"/>
      <c r="HQC708" s="121"/>
      <c r="HQD708" s="121"/>
      <c r="HQE708" s="121"/>
      <c r="HQF708" s="121"/>
      <c r="HQG708" s="121"/>
      <c r="HQH708" s="121"/>
      <c r="HQI708" s="121"/>
      <c r="HQJ708" s="121"/>
      <c r="HQK708" s="121"/>
      <c r="HQL708" s="121"/>
      <c r="HQM708" s="121"/>
      <c r="HQN708" s="121"/>
      <c r="HQO708" s="121"/>
      <c r="HQP708" s="121"/>
      <c r="HQQ708" s="121"/>
      <c r="HQR708" s="121"/>
      <c r="HQS708" s="121"/>
      <c r="HQT708" s="121"/>
      <c r="HQU708" s="121"/>
      <c r="HQV708" s="121"/>
      <c r="HQW708" s="121"/>
      <c r="HQX708" s="121"/>
      <c r="HQY708" s="121"/>
      <c r="HQZ708" s="121"/>
      <c r="HRA708" s="121"/>
      <c r="HRB708" s="121"/>
      <c r="HRC708" s="121"/>
      <c r="HRD708" s="121"/>
      <c r="HRE708" s="121"/>
      <c r="HRF708" s="121"/>
      <c r="HRG708" s="121"/>
      <c r="HRH708" s="121"/>
      <c r="HRI708" s="121"/>
      <c r="HRJ708" s="121"/>
      <c r="HRK708" s="121"/>
      <c r="HRL708" s="121"/>
      <c r="HRM708" s="121"/>
      <c r="HRN708" s="121"/>
      <c r="HRO708" s="121"/>
      <c r="HRP708" s="121"/>
      <c r="HRQ708" s="121"/>
      <c r="HRR708" s="121"/>
      <c r="HRS708" s="121"/>
      <c r="HRT708" s="121"/>
      <c r="HRU708" s="121"/>
      <c r="HRV708" s="121"/>
      <c r="HRW708" s="121"/>
      <c r="HRX708" s="121"/>
      <c r="HRY708" s="121"/>
      <c r="HRZ708" s="121"/>
      <c r="HSA708" s="121"/>
      <c r="HSB708" s="121"/>
      <c r="HSC708" s="121"/>
      <c r="HSD708" s="121"/>
      <c r="HSE708" s="121"/>
      <c r="HSF708" s="121"/>
      <c r="HSG708" s="121"/>
      <c r="HSH708" s="121"/>
      <c r="HSI708" s="121"/>
      <c r="HSJ708" s="121"/>
      <c r="HSK708" s="121"/>
      <c r="HSL708" s="121"/>
      <c r="HSM708" s="121"/>
      <c r="HSN708" s="121"/>
      <c r="HSO708" s="121"/>
      <c r="HSP708" s="121"/>
      <c r="HSQ708" s="121"/>
      <c r="HSR708" s="121"/>
      <c r="HSS708" s="121"/>
      <c r="HST708" s="121"/>
      <c r="HSU708" s="121"/>
      <c r="HSV708" s="121"/>
      <c r="HSW708" s="121"/>
      <c r="HSX708" s="121"/>
      <c r="HSY708" s="121"/>
      <c r="HSZ708" s="121"/>
      <c r="HTA708" s="121"/>
      <c r="HTB708" s="121"/>
      <c r="HTC708" s="121"/>
      <c r="HTD708" s="121"/>
      <c r="HTE708" s="121"/>
      <c r="HTF708" s="121"/>
      <c r="HTG708" s="121"/>
      <c r="HTH708" s="121"/>
      <c r="HTI708" s="121"/>
      <c r="HTJ708" s="121"/>
      <c r="HTK708" s="121"/>
      <c r="HTL708" s="121"/>
      <c r="HTM708" s="121"/>
      <c r="HTN708" s="121"/>
      <c r="HTO708" s="121"/>
      <c r="HTP708" s="121"/>
      <c r="HTQ708" s="121"/>
      <c r="HTR708" s="121"/>
      <c r="HTS708" s="121"/>
      <c r="HTT708" s="121"/>
      <c r="HTU708" s="121"/>
      <c r="HTV708" s="121"/>
      <c r="HTW708" s="121"/>
      <c r="HTX708" s="121"/>
      <c r="HTY708" s="121"/>
      <c r="HTZ708" s="121"/>
      <c r="HUA708" s="121"/>
      <c r="HUB708" s="121"/>
      <c r="HUC708" s="121"/>
      <c r="HUD708" s="121"/>
      <c r="HUE708" s="121"/>
      <c r="HUF708" s="121"/>
      <c r="HUG708" s="121"/>
      <c r="HUH708" s="121"/>
      <c r="HUI708" s="121"/>
      <c r="HUJ708" s="121"/>
      <c r="HUK708" s="121"/>
      <c r="HUL708" s="121"/>
      <c r="HUM708" s="121"/>
      <c r="HUN708" s="121"/>
      <c r="HUO708" s="121"/>
      <c r="HUP708" s="121"/>
      <c r="HUQ708" s="121"/>
      <c r="HUR708" s="121"/>
      <c r="HUS708" s="121"/>
      <c r="HUT708" s="121"/>
      <c r="HUU708" s="121"/>
      <c r="HUV708" s="121"/>
      <c r="HUW708" s="121"/>
      <c r="HUX708" s="121"/>
      <c r="HUY708" s="121"/>
      <c r="HUZ708" s="121"/>
      <c r="HVA708" s="121"/>
      <c r="HVB708" s="121"/>
      <c r="HVC708" s="121"/>
      <c r="HVD708" s="121"/>
      <c r="HVE708" s="121"/>
      <c r="HVF708" s="121"/>
      <c r="HVG708" s="121"/>
      <c r="HVH708" s="121"/>
      <c r="HVI708" s="121"/>
      <c r="HVJ708" s="121"/>
      <c r="HVK708" s="121"/>
      <c r="HVL708" s="121"/>
      <c r="HVM708" s="121"/>
      <c r="HVN708" s="121"/>
      <c r="HVO708" s="121"/>
      <c r="HVP708" s="121"/>
      <c r="HVQ708" s="121"/>
      <c r="HVR708" s="121"/>
      <c r="HVS708" s="121"/>
      <c r="HVT708" s="121"/>
      <c r="HVU708" s="121"/>
      <c r="HVV708" s="121"/>
      <c r="HVW708" s="121"/>
      <c r="HVX708" s="121"/>
      <c r="HVY708" s="121"/>
      <c r="HVZ708" s="121"/>
      <c r="HWA708" s="121"/>
      <c r="HWB708" s="121"/>
      <c r="HWC708" s="121"/>
      <c r="HWD708" s="121"/>
      <c r="HWE708" s="121"/>
      <c r="HWF708" s="121"/>
      <c r="HWG708" s="121"/>
      <c r="HWH708" s="121"/>
      <c r="HWI708" s="121"/>
      <c r="HWJ708" s="121"/>
      <c r="HWK708" s="121"/>
      <c r="HWL708" s="121"/>
      <c r="HWM708" s="121"/>
      <c r="HWN708" s="121"/>
      <c r="HWO708" s="121"/>
      <c r="HWP708" s="121"/>
      <c r="HWQ708" s="121"/>
      <c r="HWR708" s="121"/>
      <c r="HWS708" s="121"/>
      <c r="HWT708" s="121"/>
      <c r="HWU708" s="121"/>
      <c r="HWV708" s="121"/>
      <c r="HWW708" s="121"/>
      <c r="HWX708" s="121"/>
      <c r="HWY708" s="121"/>
      <c r="HWZ708" s="121"/>
      <c r="HXA708" s="121"/>
      <c r="HXB708" s="121"/>
      <c r="HXC708" s="121"/>
      <c r="HXD708" s="121"/>
      <c r="HXE708" s="121"/>
      <c r="HXF708" s="121"/>
      <c r="HXG708" s="121"/>
      <c r="HXH708" s="121"/>
      <c r="HXI708" s="121"/>
      <c r="HXJ708" s="121"/>
      <c r="HXK708" s="121"/>
      <c r="HXL708" s="121"/>
      <c r="HXM708" s="121"/>
      <c r="HXN708" s="121"/>
      <c r="HXO708" s="121"/>
      <c r="HXP708" s="121"/>
      <c r="HXQ708" s="121"/>
      <c r="HXR708" s="121"/>
      <c r="HXS708" s="121"/>
      <c r="HXT708" s="121"/>
      <c r="HXU708" s="121"/>
      <c r="HXV708" s="121"/>
      <c r="HXW708" s="121"/>
      <c r="HXX708" s="121"/>
      <c r="HXY708" s="121"/>
      <c r="HXZ708" s="121"/>
      <c r="HYA708" s="121"/>
      <c r="HYB708" s="121"/>
      <c r="HYC708" s="121"/>
      <c r="HYD708" s="121"/>
      <c r="HYE708" s="121"/>
      <c r="HYF708" s="121"/>
      <c r="HYG708" s="121"/>
      <c r="HYH708" s="121"/>
      <c r="HYI708" s="121"/>
      <c r="HYJ708" s="121"/>
      <c r="HYK708" s="121"/>
      <c r="HYL708" s="121"/>
      <c r="HYM708" s="121"/>
      <c r="HYN708" s="121"/>
      <c r="HYO708" s="121"/>
      <c r="HYP708" s="121"/>
      <c r="HYQ708" s="121"/>
      <c r="HYR708" s="121"/>
      <c r="HYS708" s="121"/>
      <c r="HYT708" s="121"/>
      <c r="HYU708" s="121"/>
      <c r="HYV708" s="121"/>
      <c r="HYW708" s="121"/>
      <c r="HYX708" s="121"/>
      <c r="HYY708" s="121"/>
      <c r="HYZ708" s="121"/>
      <c r="HZA708" s="121"/>
      <c r="HZB708" s="121"/>
      <c r="HZC708" s="121"/>
      <c r="HZD708" s="121"/>
      <c r="HZE708" s="121"/>
      <c r="HZF708" s="121"/>
      <c r="HZG708" s="121"/>
      <c r="HZH708" s="121"/>
      <c r="HZI708" s="121"/>
      <c r="HZJ708" s="121"/>
      <c r="HZK708" s="121"/>
      <c r="HZL708" s="121"/>
      <c r="HZM708" s="121"/>
      <c r="HZN708" s="121"/>
      <c r="HZO708" s="121"/>
      <c r="HZP708" s="121"/>
      <c r="HZQ708" s="121"/>
      <c r="HZR708" s="121"/>
      <c r="HZS708" s="121"/>
      <c r="HZT708" s="121"/>
      <c r="HZU708" s="121"/>
      <c r="HZV708" s="121"/>
      <c r="HZW708" s="121"/>
      <c r="HZX708" s="121"/>
      <c r="HZY708" s="121"/>
      <c r="HZZ708" s="121"/>
      <c r="IAA708" s="121"/>
      <c r="IAB708" s="121"/>
      <c r="IAC708" s="121"/>
      <c r="IAD708" s="121"/>
      <c r="IAE708" s="121"/>
      <c r="IAF708" s="121"/>
      <c r="IAG708" s="121"/>
      <c r="IAH708" s="121"/>
      <c r="IAI708" s="121"/>
      <c r="IAJ708" s="121"/>
      <c r="IAK708" s="121"/>
      <c r="IAL708" s="121"/>
      <c r="IAM708" s="121"/>
      <c r="IAN708" s="121"/>
      <c r="IAO708" s="121"/>
      <c r="IAP708" s="121"/>
      <c r="IAQ708" s="121"/>
      <c r="IAR708" s="121"/>
      <c r="IAS708" s="121"/>
      <c r="IAT708" s="121"/>
      <c r="IAU708" s="121"/>
      <c r="IAV708" s="121"/>
      <c r="IAW708" s="121"/>
      <c r="IAX708" s="121"/>
      <c r="IAY708" s="121"/>
      <c r="IAZ708" s="121"/>
      <c r="IBA708" s="121"/>
      <c r="IBB708" s="121"/>
      <c r="IBC708" s="121"/>
      <c r="IBD708" s="121"/>
      <c r="IBE708" s="121"/>
      <c r="IBF708" s="121"/>
      <c r="IBG708" s="121"/>
      <c r="IBH708" s="121"/>
      <c r="IBI708" s="121"/>
      <c r="IBJ708" s="121"/>
      <c r="IBK708" s="121"/>
      <c r="IBL708" s="121"/>
      <c r="IBM708" s="121"/>
      <c r="IBN708" s="121"/>
      <c r="IBO708" s="121"/>
      <c r="IBP708" s="121"/>
      <c r="IBQ708" s="121"/>
      <c r="IBR708" s="121"/>
      <c r="IBS708" s="121"/>
      <c r="IBT708" s="121"/>
      <c r="IBU708" s="121"/>
      <c r="IBV708" s="121"/>
      <c r="IBW708" s="121"/>
      <c r="IBX708" s="121"/>
      <c r="IBY708" s="121"/>
      <c r="IBZ708" s="121"/>
      <c r="ICA708" s="121"/>
      <c r="ICB708" s="121"/>
      <c r="ICC708" s="121"/>
      <c r="ICD708" s="121"/>
      <c r="ICE708" s="121"/>
      <c r="ICF708" s="121"/>
      <c r="ICG708" s="121"/>
      <c r="ICH708" s="121"/>
      <c r="ICI708" s="121"/>
      <c r="ICJ708" s="121"/>
      <c r="ICK708" s="121"/>
      <c r="ICL708" s="121"/>
      <c r="ICM708" s="121"/>
      <c r="ICN708" s="121"/>
      <c r="ICO708" s="121"/>
      <c r="ICP708" s="121"/>
      <c r="ICQ708" s="121"/>
      <c r="ICR708" s="121"/>
      <c r="ICS708" s="121"/>
      <c r="ICT708" s="121"/>
      <c r="ICU708" s="121"/>
      <c r="ICV708" s="121"/>
      <c r="ICW708" s="121"/>
      <c r="ICX708" s="121"/>
      <c r="ICY708" s="121"/>
      <c r="ICZ708" s="121"/>
      <c r="IDA708" s="121"/>
      <c r="IDB708" s="121"/>
      <c r="IDC708" s="121"/>
      <c r="IDD708" s="121"/>
      <c r="IDE708" s="121"/>
      <c r="IDF708" s="121"/>
      <c r="IDG708" s="121"/>
      <c r="IDH708" s="121"/>
      <c r="IDI708" s="121"/>
      <c r="IDJ708" s="121"/>
      <c r="IDK708" s="121"/>
      <c r="IDL708" s="121"/>
      <c r="IDM708" s="121"/>
      <c r="IDN708" s="121"/>
      <c r="IDO708" s="121"/>
      <c r="IDP708" s="121"/>
      <c r="IDQ708" s="121"/>
      <c r="IDR708" s="121"/>
      <c r="IDS708" s="121"/>
      <c r="IDT708" s="121"/>
      <c r="IDU708" s="121"/>
      <c r="IDV708" s="121"/>
      <c r="IDW708" s="121"/>
      <c r="IDX708" s="121"/>
      <c r="IDY708" s="121"/>
      <c r="IDZ708" s="121"/>
      <c r="IEA708" s="121"/>
      <c r="IEB708" s="121"/>
      <c r="IEC708" s="121"/>
      <c r="IED708" s="121"/>
      <c r="IEE708" s="121"/>
      <c r="IEF708" s="121"/>
      <c r="IEG708" s="121"/>
      <c r="IEH708" s="121"/>
      <c r="IEI708" s="121"/>
      <c r="IEJ708" s="121"/>
      <c r="IEK708" s="121"/>
      <c r="IEL708" s="121"/>
      <c r="IEM708" s="121"/>
      <c r="IEN708" s="121"/>
      <c r="IEO708" s="121"/>
      <c r="IEP708" s="121"/>
      <c r="IEQ708" s="121"/>
      <c r="IER708" s="121"/>
      <c r="IES708" s="121"/>
      <c r="IET708" s="121"/>
      <c r="IEU708" s="121"/>
      <c r="IEV708" s="121"/>
      <c r="IEW708" s="121"/>
      <c r="IEX708" s="121"/>
      <c r="IEY708" s="121"/>
      <c r="IEZ708" s="121"/>
      <c r="IFA708" s="121"/>
      <c r="IFB708" s="121"/>
      <c r="IFC708" s="121"/>
      <c r="IFD708" s="121"/>
      <c r="IFE708" s="121"/>
      <c r="IFF708" s="121"/>
      <c r="IFG708" s="121"/>
      <c r="IFH708" s="121"/>
      <c r="IFI708" s="121"/>
      <c r="IFJ708" s="121"/>
      <c r="IFK708" s="121"/>
      <c r="IFL708" s="121"/>
      <c r="IFM708" s="121"/>
      <c r="IFN708" s="121"/>
      <c r="IFO708" s="121"/>
      <c r="IFP708" s="121"/>
      <c r="IFQ708" s="121"/>
      <c r="IFR708" s="121"/>
      <c r="IFS708" s="121"/>
      <c r="IFT708" s="121"/>
      <c r="IFU708" s="121"/>
      <c r="IFV708" s="121"/>
      <c r="IFW708" s="121"/>
      <c r="IFX708" s="121"/>
      <c r="IFY708" s="121"/>
      <c r="IFZ708" s="121"/>
      <c r="IGA708" s="121"/>
      <c r="IGB708" s="121"/>
      <c r="IGC708" s="121"/>
      <c r="IGD708" s="121"/>
      <c r="IGE708" s="121"/>
      <c r="IGF708" s="121"/>
      <c r="IGG708" s="121"/>
      <c r="IGH708" s="121"/>
      <c r="IGI708" s="121"/>
      <c r="IGJ708" s="121"/>
      <c r="IGK708" s="121"/>
      <c r="IGL708" s="121"/>
      <c r="IGM708" s="121"/>
      <c r="IGN708" s="121"/>
      <c r="IGO708" s="121"/>
      <c r="IGP708" s="121"/>
      <c r="IGQ708" s="121"/>
      <c r="IGR708" s="121"/>
      <c r="IGS708" s="121"/>
      <c r="IGT708" s="121"/>
      <c r="IGU708" s="121"/>
      <c r="IGV708" s="121"/>
      <c r="IGW708" s="121"/>
      <c r="IGX708" s="121"/>
      <c r="IGY708" s="121"/>
      <c r="IGZ708" s="121"/>
      <c r="IHA708" s="121"/>
      <c r="IHB708" s="121"/>
      <c r="IHC708" s="121"/>
      <c r="IHD708" s="121"/>
      <c r="IHE708" s="121"/>
      <c r="IHF708" s="121"/>
      <c r="IHG708" s="121"/>
      <c r="IHH708" s="121"/>
      <c r="IHI708" s="121"/>
      <c r="IHJ708" s="121"/>
      <c r="IHK708" s="121"/>
      <c r="IHL708" s="121"/>
      <c r="IHM708" s="121"/>
      <c r="IHN708" s="121"/>
      <c r="IHO708" s="121"/>
      <c r="IHP708" s="121"/>
      <c r="IHQ708" s="121"/>
      <c r="IHR708" s="121"/>
      <c r="IHS708" s="121"/>
      <c r="IHT708" s="121"/>
      <c r="IHU708" s="121"/>
      <c r="IHV708" s="121"/>
      <c r="IHW708" s="121"/>
      <c r="IHX708" s="121"/>
      <c r="IHY708" s="121"/>
      <c r="IHZ708" s="121"/>
      <c r="IIA708" s="121"/>
      <c r="IIB708" s="121"/>
      <c r="IIC708" s="121"/>
      <c r="IID708" s="121"/>
      <c r="IIE708" s="121"/>
      <c r="IIF708" s="121"/>
      <c r="IIG708" s="121"/>
      <c r="IIH708" s="121"/>
      <c r="III708" s="121"/>
      <c r="IIJ708" s="121"/>
      <c r="IIK708" s="121"/>
      <c r="IIL708" s="121"/>
      <c r="IIM708" s="121"/>
      <c r="IIN708" s="121"/>
      <c r="IIO708" s="121"/>
      <c r="IIP708" s="121"/>
      <c r="IIQ708" s="121"/>
      <c r="IIR708" s="121"/>
      <c r="IIS708" s="121"/>
      <c r="IIT708" s="121"/>
      <c r="IIU708" s="121"/>
      <c r="IIV708" s="121"/>
      <c r="IIW708" s="121"/>
      <c r="IIX708" s="121"/>
      <c r="IIY708" s="121"/>
      <c r="IIZ708" s="121"/>
      <c r="IJA708" s="121"/>
      <c r="IJB708" s="121"/>
      <c r="IJC708" s="121"/>
      <c r="IJD708" s="121"/>
      <c r="IJE708" s="121"/>
      <c r="IJF708" s="121"/>
      <c r="IJG708" s="121"/>
      <c r="IJH708" s="121"/>
      <c r="IJI708" s="121"/>
      <c r="IJJ708" s="121"/>
      <c r="IJK708" s="121"/>
      <c r="IJL708" s="121"/>
      <c r="IJM708" s="121"/>
      <c r="IJN708" s="121"/>
      <c r="IJO708" s="121"/>
      <c r="IJP708" s="121"/>
      <c r="IJQ708" s="121"/>
      <c r="IJR708" s="121"/>
      <c r="IJS708" s="121"/>
      <c r="IJT708" s="121"/>
      <c r="IJU708" s="121"/>
      <c r="IJV708" s="121"/>
      <c r="IJW708" s="121"/>
      <c r="IJX708" s="121"/>
      <c r="IJY708" s="121"/>
      <c r="IJZ708" s="121"/>
      <c r="IKA708" s="121"/>
      <c r="IKB708" s="121"/>
      <c r="IKC708" s="121"/>
      <c r="IKD708" s="121"/>
      <c r="IKE708" s="121"/>
      <c r="IKF708" s="121"/>
      <c r="IKG708" s="121"/>
      <c r="IKH708" s="121"/>
      <c r="IKI708" s="121"/>
      <c r="IKJ708" s="121"/>
      <c r="IKK708" s="121"/>
      <c r="IKL708" s="121"/>
      <c r="IKM708" s="121"/>
      <c r="IKN708" s="121"/>
      <c r="IKO708" s="121"/>
      <c r="IKP708" s="121"/>
      <c r="IKQ708" s="121"/>
      <c r="IKR708" s="121"/>
      <c r="IKS708" s="121"/>
      <c r="IKT708" s="121"/>
      <c r="IKU708" s="121"/>
      <c r="IKV708" s="121"/>
      <c r="IKW708" s="121"/>
      <c r="IKX708" s="121"/>
      <c r="IKY708" s="121"/>
      <c r="IKZ708" s="121"/>
      <c r="ILA708" s="121"/>
      <c r="ILB708" s="121"/>
      <c r="ILC708" s="121"/>
      <c r="ILD708" s="121"/>
      <c r="ILE708" s="121"/>
      <c r="ILF708" s="121"/>
      <c r="ILG708" s="121"/>
      <c r="ILH708" s="121"/>
      <c r="ILI708" s="121"/>
      <c r="ILJ708" s="121"/>
      <c r="ILK708" s="121"/>
      <c r="ILL708" s="121"/>
      <c r="ILM708" s="121"/>
      <c r="ILN708" s="121"/>
      <c r="ILO708" s="121"/>
      <c r="ILP708" s="121"/>
      <c r="ILQ708" s="121"/>
      <c r="ILR708" s="121"/>
      <c r="ILS708" s="121"/>
      <c r="ILT708" s="121"/>
      <c r="ILU708" s="121"/>
      <c r="ILV708" s="121"/>
      <c r="ILW708" s="121"/>
      <c r="ILX708" s="121"/>
      <c r="ILY708" s="121"/>
      <c r="ILZ708" s="121"/>
      <c r="IMA708" s="121"/>
      <c r="IMB708" s="121"/>
      <c r="IMC708" s="121"/>
      <c r="IMD708" s="121"/>
      <c r="IME708" s="121"/>
      <c r="IMF708" s="121"/>
      <c r="IMG708" s="121"/>
      <c r="IMH708" s="121"/>
      <c r="IMI708" s="121"/>
      <c r="IMJ708" s="121"/>
      <c r="IMK708" s="121"/>
      <c r="IML708" s="121"/>
      <c r="IMM708" s="121"/>
      <c r="IMN708" s="121"/>
      <c r="IMO708" s="121"/>
      <c r="IMP708" s="121"/>
      <c r="IMQ708" s="121"/>
      <c r="IMR708" s="121"/>
      <c r="IMS708" s="121"/>
      <c r="IMT708" s="121"/>
      <c r="IMU708" s="121"/>
      <c r="IMV708" s="121"/>
      <c r="IMW708" s="121"/>
      <c r="IMX708" s="121"/>
      <c r="IMY708" s="121"/>
      <c r="IMZ708" s="121"/>
      <c r="INA708" s="121"/>
      <c r="INB708" s="121"/>
      <c r="INC708" s="121"/>
      <c r="IND708" s="121"/>
      <c r="INE708" s="121"/>
      <c r="INF708" s="121"/>
      <c r="ING708" s="121"/>
      <c r="INH708" s="121"/>
      <c r="INI708" s="121"/>
      <c r="INJ708" s="121"/>
      <c r="INK708" s="121"/>
      <c r="INL708" s="121"/>
      <c r="INM708" s="121"/>
      <c r="INN708" s="121"/>
      <c r="INO708" s="121"/>
      <c r="INP708" s="121"/>
      <c r="INQ708" s="121"/>
      <c r="INR708" s="121"/>
      <c r="INS708" s="121"/>
      <c r="INT708" s="121"/>
      <c r="INU708" s="121"/>
      <c r="INV708" s="121"/>
      <c r="INW708" s="121"/>
      <c r="INX708" s="121"/>
      <c r="INY708" s="121"/>
      <c r="INZ708" s="121"/>
      <c r="IOA708" s="121"/>
      <c r="IOB708" s="121"/>
      <c r="IOC708" s="121"/>
      <c r="IOD708" s="121"/>
      <c r="IOE708" s="121"/>
      <c r="IOF708" s="121"/>
      <c r="IOG708" s="121"/>
      <c r="IOH708" s="121"/>
      <c r="IOI708" s="121"/>
      <c r="IOJ708" s="121"/>
      <c r="IOK708" s="121"/>
      <c r="IOL708" s="121"/>
      <c r="IOM708" s="121"/>
      <c r="ION708" s="121"/>
      <c r="IOO708" s="121"/>
      <c r="IOP708" s="121"/>
      <c r="IOQ708" s="121"/>
      <c r="IOR708" s="121"/>
      <c r="IOS708" s="121"/>
      <c r="IOT708" s="121"/>
      <c r="IOU708" s="121"/>
      <c r="IOV708" s="121"/>
      <c r="IOW708" s="121"/>
      <c r="IOX708" s="121"/>
      <c r="IOY708" s="121"/>
      <c r="IOZ708" s="121"/>
      <c r="IPA708" s="121"/>
      <c r="IPB708" s="121"/>
      <c r="IPC708" s="121"/>
      <c r="IPD708" s="121"/>
      <c r="IPE708" s="121"/>
      <c r="IPF708" s="121"/>
      <c r="IPG708" s="121"/>
      <c r="IPH708" s="121"/>
      <c r="IPI708" s="121"/>
      <c r="IPJ708" s="121"/>
      <c r="IPK708" s="121"/>
      <c r="IPL708" s="121"/>
      <c r="IPM708" s="121"/>
      <c r="IPN708" s="121"/>
      <c r="IPO708" s="121"/>
      <c r="IPP708" s="121"/>
      <c r="IPQ708" s="121"/>
      <c r="IPR708" s="121"/>
      <c r="IPS708" s="121"/>
      <c r="IPT708" s="121"/>
      <c r="IPU708" s="121"/>
      <c r="IPV708" s="121"/>
      <c r="IPW708" s="121"/>
      <c r="IPX708" s="121"/>
      <c r="IPY708" s="121"/>
      <c r="IPZ708" s="121"/>
      <c r="IQA708" s="121"/>
      <c r="IQB708" s="121"/>
      <c r="IQC708" s="121"/>
      <c r="IQD708" s="121"/>
      <c r="IQE708" s="121"/>
      <c r="IQF708" s="121"/>
      <c r="IQG708" s="121"/>
      <c r="IQH708" s="121"/>
      <c r="IQI708" s="121"/>
      <c r="IQJ708" s="121"/>
      <c r="IQK708" s="121"/>
      <c r="IQL708" s="121"/>
      <c r="IQM708" s="121"/>
      <c r="IQN708" s="121"/>
      <c r="IQO708" s="121"/>
      <c r="IQP708" s="121"/>
      <c r="IQQ708" s="121"/>
      <c r="IQR708" s="121"/>
      <c r="IQS708" s="121"/>
      <c r="IQT708" s="121"/>
      <c r="IQU708" s="121"/>
      <c r="IQV708" s="121"/>
      <c r="IQW708" s="121"/>
      <c r="IQX708" s="121"/>
      <c r="IQY708" s="121"/>
      <c r="IQZ708" s="121"/>
      <c r="IRA708" s="121"/>
      <c r="IRB708" s="121"/>
      <c r="IRC708" s="121"/>
      <c r="IRD708" s="121"/>
      <c r="IRE708" s="121"/>
      <c r="IRF708" s="121"/>
      <c r="IRG708" s="121"/>
      <c r="IRH708" s="121"/>
      <c r="IRI708" s="121"/>
      <c r="IRJ708" s="121"/>
      <c r="IRK708" s="121"/>
      <c r="IRL708" s="121"/>
      <c r="IRM708" s="121"/>
      <c r="IRN708" s="121"/>
      <c r="IRO708" s="121"/>
      <c r="IRP708" s="121"/>
      <c r="IRQ708" s="121"/>
      <c r="IRR708" s="121"/>
      <c r="IRS708" s="121"/>
      <c r="IRT708" s="121"/>
      <c r="IRU708" s="121"/>
      <c r="IRV708" s="121"/>
      <c r="IRW708" s="121"/>
      <c r="IRX708" s="121"/>
      <c r="IRY708" s="121"/>
      <c r="IRZ708" s="121"/>
      <c r="ISA708" s="121"/>
      <c r="ISB708" s="121"/>
      <c r="ISC708" s="121"/>
      <c r="ISD708" s="121"/>
      <c r="ISE708" s="121"/>
      <c r="ISF708" s="121"/>
      <c r="ISG708" s="121"/>
      <c r="ISH708" s="121"/>
      <c r="ISI708" s="121"/>
      <c r="ISJ708" s="121"/>
      <c r="ISK708" s="121"/>
      <c r="ISL708" s="121"/>
      <c r="ISM708" s="121"/>
      <c r="ISN708" s="121"/>
      <c r="ISO708" s="121"/>
      <c r="ISP708" s="121"/>
      <c r="ISQ708" s="121"/>
      <c r="ISR708" s="121"/>
      <c r="ISS708" s="121"/>
      <c r="IST708" s="121"/>
      <c r="ISU708" s="121"/>
      <c r="ISV708" s="121"/>
      <c r="ISW708" s="121"/>
      <c r="ISX708" s="121"/>
      <c r="ISY708" s="121"/>
      <c r="ISZ708" s="121"/>
      <c r="ITA708" s="121"/>
      <c r="ITB708" s="121"/>
      <c r="ITC708" s="121"/>
      <c r="ITD708" s="121"/>
      <c r="ITE708" s="121"/>
      <c r="ITF708" s="121"/>
      <c r="ITG708" s="121"/>
      <c r="ITH708" s="121"/>
      <c r="ITI708" s="121"/>
      <c r="ITJ708" s="121"/>
      <c r="ITK708" s="121"/>
      <c r="ITL708" s="121"/>
      <c r="ITM708" s="121"/>
      <c r="ITN708" s="121"/>
      <c r="ITO708" s="121"/>
      <c r="ITP708" s="121"/>
      <c r="ITQ708" s="121"/>
      <c r="ITR708" s="121"/>
      <c r="ITS708" s="121"/>
      <c r="ITT708" s="121"/>
      <c r="ITU708" s="121"/>
      <c r="ITV708" s="121"/>
      <c r="ITW708" s="121"/>
      <c r="ITX708" s="121"/>
      <c r="ITY708" s="121"/>
      <c r="ITZ708" s="121"/>
      <c r="IUA708" s="121"/>
      <c r="IUB708" s="121"/>
      <c r="IUC708" s="121"/>
      <c r="IUD708" s="121"/>
      <c r="IUE708" s="121"/>
      <c r="IUF708" s="121"/>
      <c r="IUG708" s="121"/>
      <c r="IUH708" s="121"/>
      <c r="IUI708" s="121"/>
      <c r="IUJ708" s="121"/>
      <c r="IUK708" s="121"/>
      <c r="IUL708" s="121"/>
      <c r="IUM708" s="121"/>
      <c r="IUN708" s="121"/>
      <c r="IUO708" s="121"/>
      <c r="IUP708" s="121"/>
      <c r="IUQ708" s="121"/>
      <c r="IUR708" s="121"/>
      <c r="IUS708" s="121"/>
      <c r="IUT708" s="121"/>
      <c r="IUU708" s="121"/>
      <c r="IUV708" s="121"/>
      <c r="IUW708" s="121"/>
      <c r="IUX708" s="121"/>
      <c r="IUY708" s="121"/>
      <c r="IUZ708" s="121"/>
      <c r="IVA708" s="121"/>
      <c r="IVB708" s="121"/>
      <c r="IVC708" s="121"/>
      <c r="IVD708" s="121"/>
      <c r="IVE708" s="121"/>
      <c r="IVF708" s="121"/>
      <c r="IVG708" s="121"/>
      <c r="IVH708" s="121"/>
      <c r="IVI708" s="121"/>
      <c r="IVJ708" s="121"/>
      <c r="IVK708" s="121"/>
      <c r="IVL708" s="121"/>
      <c r="IVM708" s="121"/>
      <c r="IVN708" s="121"/>
      <c r="IVO708" s="121"/>
      <c r="IVP708" s="121"/>
      <c r="IVQ708" s="121"/>
      <c r="IVR708" s="121"/>
      <c r="IVS708" s="121"/>
      <c r="IVT708" s="121"/>
      <c r="IVU708" s="121"/>
      <c r="IVV708" s="121"/>
      <c r="IVW708" s="121"/>
      <c r="IVX708" s="121"/>
      <c r="IVY708" s="121"/>
      <c r="IVZ708" s="121"/>
      <c r="IWA708" s="121"/>
      <c r="IWB708" s="121"/>
      <c r="IWC708" s="121"/>
      <c r="IWD708" s="121"/>
      <c r="IWE708" s="121"/>
      <c r="IWF708" s="121"/>
      <c r="IWG708" s="121"/>
      <c r="IWH708" s="121"/>
      <c r="IWI708" s="121"/>
      <c r="IWJ708" s="121"/>
      <c r="IWK708" s="121"/>
      <c r="IWL708" s="121"/>
      <c r="IWM708" s="121"/>
      <c r="IWN708" s="121"/>
      <c r="IWO708" s="121"/>
      <c r="IWP708" s="121"/>
      <c r="IWQ708" s="121"/>
      <c r="IWR708" s="121"/>
      <c r="IWS708" s="121"/>
      <c r="IWT708" s="121"/>
      <c r="IWU708" s="121"/>
      <c r="IWV708" s="121"/>
      <c r="IWW708" s="121"/>
      <c r="IWX708" s="121"/>
      <c r="IWY708" s="121"/>
      <c r="IWZ708" s="121"/>
      <c r="IXA708" s="121"/>
      <c r="IXB708" s="121"/>
      <c r="IXC708" s="121"/>
      <c r="IXD708" s="121"/>
      <c r="IXE708" s="121"/>
      <c r="IXF708" s="121"/>
      <c r="IXG708" s="121"/>
      <c r="IXH708" s="121"/>
      <c r="IXI708" s="121"/>
      <c r="IXJ708" s="121"/>
      <c r="IXK708" s="121"/>
      <c r="IXL708" s="121"/>
      <c r="IXM708" s="121"/>
      <c r="IXN708" s="121"/>
      <c r="IXO708" s="121"/>
      <c r="IXP708" s="121"/>
      <c r="IXQ708" s="121"/>
      <c r="IXR708" s="121"/>
      <c r="IXS708" s="121"/>
      <c r="IXT708" s="121"/>
      <c r="IXU708" s="121"/>
      <c r="IXV708" s="121"/>
      <c r="IXW708" s="121"/>
      <c r="IXX708" s="121"/>
      <c r="IXY708" s="121"/>
      <c r="IXZ708" s="121"/>
      <c r="IYA708" s="121"/>
      <c r="IYB708" s="121"/>
      <c r="IYC708" s="121"/>
      <c r="IYD708" s="121"/>
      <c r="IYE708" s="121"/>
      <c r="IYF708" s="121"/>
      <c r="IYG708" s="121"/>
      <c r="IYH708" s="121"/>
      <c r="IYI708" s="121"/>
      <c r="IYJ708" s="121"/>
      <c r="IYK708" s="121"/>
      <c r="IYL708" s="121"/>
      <c r="IYM708" s="121"/>
      <c r="IYN708" s="121"/>
      <c r="IYO708" s="121"/>
      <c r="IYP708" s="121"/>
      <c r="IYQ708" s="121"/>
      <c r="IYR708" s="121"/>
      <c r="IYS708" s="121"/>
      <c r="IYT708" s="121"/>
      <c r="IYU708" s="121"/>
      <c r="IYV708" s="121"/>
      <c r="IYW708" s="121"/>
      <c r="IYX708" s="121"/>
      <c r="IYY708" s="121"/>
      <c r="IYZ708" s="121"/>
      <c r="IZA708" s="121"/>
      <c r="IZB708" s="121"/>
      <c r="IZC708" s="121"/>
      <c r="IZD708" s="121"/>
      <c r="IZE708" s="121"/>
      <c r="IZF708" s="121"/>
      <c r="IZG708" s="121"/>
      <c r="IZH708" s="121"/>
      <c r="IZI708" s="121"/>
      <c r="IZJ708" s="121"/>
      <c r="IZK708" s="121"/>
      <c r="IZL708" s="121"/>
      <c r="IZM708" s="121"/>
      <c r="IZN708" s="121"/>
      <c r="IZO708" s="121"/>
      <c r="IZP708" s="121"/>
      <c r="IZQ708" s="121"/>
      <c r="IZR708" s="121"/>
      <c r="IZS708" s="121"/>
      <c r="IZT708" s="121"/>
      <c r="IZU708" s="121"/>
      <c r="IZV708" s="121"/>
      <c r="IZW708" s="121"/>
      <c r="IZX708" s="121"/>
      <c r="IZY708" s="121"/>
      <c r="IZZ708" s="121"/>
      <c r="JAA708" s="121"/>
      <c r="JAB708" s="121"/>
      <c r="JAC708" s="121"/>
      <c r="JAD708" s="121"/>
      <c r="JAE708" s="121"/>
      <c r="JAF708" s="121"/>
      <c r="JAG708" s="121"/>
      <c r="JAH708" s="121"/>
      <c r="JAI708" s="121"/>
      <c r="JAJ708" s="121"/>
      <c r="JAK708" s="121"/>
      <c r="JAL708" s="121"/>
      <c r="JAM708" s="121"/>
      <c r="JAN708" s="121"/>
      <c r="JAO708" s="121"/>
      <c r="JAP708" s="121"/>
      <c r="JAQ708" s="121"/>
      <c r="JAR708" s="121"/>
      <c r="JAS708" s="121"/>
      <c r="JAT708" s="121"/>
      <c r="JAU708" s="121"/>
      <c r="JAV708" s="121"/>
      <c r="JAW708" s="121"/>
      <c r="JAX708" s="121"/>
      <c r="JAY708" s="121"/>
      <c r="JAZ708" s="121"/>
      <c r="JBA708" s="121"/>
      <c r="JBB708" s="121"/>
      <c r="JBC708" s="121"/>
      <c r="JBD708" s="121"/>
      <c r="JBE708" s="121"/>
      <c r="JBF708" s="121"/>
      <c r="JBG708" s="121"/>
      <c r="JBH708" s="121"/>
      <c r="JBI708" s="121"/>
      <c r="JBJ708" s="121"/>
      <c r="JBK708" s="121"/>
      <c r="JBL708" s="121"/>
      <c r="JBM708" s="121"/>
      <c r="JBN708" s="121"/>
      <c r="JBO708" s="121"/>
      <c r="JBP708" s="121"/>
      <c r="JBQ708" s="121"/>
      <c r="JBR708" s="121"/>
      <c r="JBS708" s="121"/>
      <c r="JBT708" s="121"/>
      <c r="JBU708" s="121"/>
      <c r="JBV708" s="121"/>
      <c r="JBW708" s="121"/>
      <c r="JBX708" s="121"/>
      <c r="JBY708" s="121"/>
      <c r="JBZ708" s="121"/>
      <c r="JCA708" s="121"/>
      <c r="JCB708" s="121"/>
      <c r="JCC708" s="121"/>
      <c r="JCD708" s="121"/>
      <c r="JCE708" s="121"/>
      <c r="JCF708" s="121"/>
      <c r="JCG708" s="121"/>
      <c r="JCH708" s="121"/>
      <c r="JCI708" s="121"/>
      <c r="JCJ708" s="121"/>
      <c r="JCK708" s="121"/>
      <c r="JCL708" s="121"/>
      <c r="JCM708" s="121"/>
      <c r="JCN708" s="121"/>
      <c r="JCO708" s="121"/>
      <c r="JCP708" s="121"/>
      <c r="JCQ708" s="121"/>
      <c r="JCR708" s="121"/>
      <c r="JCS708" s="121"/>
      <c r="JCT708" s="121"/>
      <c r="JCU708" s="121"/>
      <c r="JCV708" s="121"/>
      <c r="JCW708" s="121"/>
      <c r="JCX708" s="121"/>
      <c r="JCY708" s="121"/>
      <c r="JCZ708" s="121"/>
      <c r="JDA708" s="121"/>
      <c r="JDB708" s="121"/>
      <c r="JDC708" s="121"/>
      <c r="JDD708" s="121"/>
      <c r="JDE708" s="121"/>
      <c r="JDF708" s="121"/>
      <c r="JDG708" s="121"/>
      <c r="JDH708" s="121"/>
      <c r="JDI708" s="121"/>
      <c r="JDJ708" s="121"/>
      <c r="JDK708" s="121"/>
      <c r="JDL708" s="121"/>
      <c r="JDM708" s="121"/>
      <c r="JDN708" s="121"/>
      <c r="JDO708" s="121"/>
      <c r="JDP708" s="121"/>
      <c r="JDQ708" s="121"/>
      <c r="JDR708" s="121"/>
      <c r="JDS708" s="121"/>
      <c r="JDT708" s="121"/>
      <c r="JDU708" s="121"/>
      <c r="JDV708" s="121"/>
      <c r="JDW708" s="121"/>
      <c r="JDX708" s="121"/>
      <c r="JDY708" s="121"/>
      <c r="JDZ708" s="121"/>
      <c r="JEA708" s="121"/>
      <c r="JEB708" s="121"/>
      <c r="JEC708" s="121"/>
      <c r="JED708" s="121"/>
      <c r="JEE708" s="121"/>
      <c r="JEF708" s="121"/>
      <c r="JEG708" s="121"/>
      <c r="JEH708" s="121"/>
      <c r="JEI708" s="121"/>
      <c r="JEJ708" s="121"/>
      <c r="JEK708" s="121"/>
      <c r="JEL708" s="121"/>
      <c r="JEM708" s="121"/>
      <c r="JEN708" s="121"/>
      <c r="JEO708" s="121"/>
      <c r="JEP708" s="121"/>
      <c r="JEQ708" s="121"/>
      <c r="JER708" s="121"/>
      <c r="JES708" s="121"/>
      <c r="JET708" s="121"/>
      <c r="JEU708" s="121"/>
      <c r="JEV708" s="121"/>
      <c r="JEW708" s="121"/>
      <c r="JEX708" s="121"/>
      <c r="JEY708" s="121"/>
      <c r="JEZ708" s="121"/>
      <c r="JFA708" s="121"/>
      <c r="JFB708" s="121"/>
      <c r="JFC708" s="121"/>
      <c r="JFD708" s="121"/>
      <c r="JFE708" s="121"/>
      <c r="JFF708" s="121"/>
      <c r="JFG708" s="121"/>
      <c r="JFH708" s="121"/>
      <c r="JFI708" s="121"/>
      <c r="JFJ708" s="121"/>
      <c r="JFK708" s="121"/>
      <c r="JFL708" s="121"/>
      <c r="JFM708" s="121"/>
      <c r="JFN708" s="121"/>
      <c r="JFO708" s="121"/>
      <c r="JFP708" s="121"/>
      <c r="JFQ708" s="121"/>
      <c r="JFR708" s="121"/>
      <c r="JFS708" s="121"/>
      <c r="JFT708" s="121"/>
      <c r="JFU708" s="121"/>
      <c r="JFV708" s="121"/>
      <c r="JFW708" s="121"/>
      <c r="JFX708" s="121"/>
      <c r="JFY708" s="121"/>
      <c r="JFZ708" s="121"/>
      <c r="JGA708" s="121"/>
      <c r="JGB708" s="121"/>
      <c r="JGC708" s="121"/>
      <c r="JGD708" s="121"/>
      <c r="JGE708" s="121"/>
      <c r="JGF708" s="121"/>
      <c r="JGG708" s="121"/>
      <c r="JGH708" s="121"/>
      <c r="JGI708" s="121"/>
      <c r="JGJ708" s="121"/>
      <c r="JGK708" s="121"/>
      <c r="JGL708" s="121"/>
      <c r="JGM708" s="121"/>
      <c r="JGN708" s="121"/>
      <c r="JGO708" s="121"/>
      <c r="JGP708" s="121"/>
      <c r="JGQ708" s="121"/>
      <c r="JGR708" s="121"/>
      <c r="JGS708" s="121"/>
      <c r="JGT708" s="121"/>
      <c r="JGU708" s="121"/>
      <c r="JGV708" s="121"/>
      <c r="JGW708" s="121"/>
      <c r="JGX708" s="121"/>
      <c r="JGY708" s="121"/>
      <c r="JGZ708" s="121"/>
      <c r="JHA708" s="121"/>
      <c r="JHB708" s="121"/>
      <c r="JHC708" s="121"/>
      <c r="JHD708" s="121"/>
      <c r="JHE708" s="121"/>
      <c r="JHF708" s="121"/>
      <c r="JHG708" s="121"/>
      <c r="JHH708" s="121"/>
      <c r="JHI708" s="121"/>
      <c r="JHJ708" s="121"/>
      <c r="JHK708" s="121"/>
      <c r="JHL708" s="121"/>
      <c r="JHM708" s="121"/>
      <c r="JHN708" s="121"/>
      <c r="JHO708" s="121"/>
      <c r="JHP708" s="121"/>
      <c r="JHQ708" s="121"/>
      <c r="JHR708" s="121"/>
      <c r="JHS708" s="121"/>
      <c r="JHT708" s="121"/>
      <c r="JHU708" s="121"/>
      <c r="JHV708" s="121"/>
      <c r="JHW708" s="121"/>
      <c r="JHX708" s="121"/>
      <c r="JHY708" s="121"/>
      <c r="JHZ708" s="121"/>
      <c r="JIA708" s="121"/>
      <c r="JIB708" s="121"/>
      <c r="JIC708" s="121"/>
      <c r="JID708" s="121"/>
      <c r="JIE708" s="121"/>
      <c r="JIF708" s="121"/>
      <c r="JIG708" s="121"/>
      <c r="JIH708" s="121"/>
      <c r="JII708" s="121"/>
      <c r="JIJ708" s="121"/>
      <c r="JIK708" s="121"/>
      <c r="JIL708" s="121"/>
      <c r="JIM708" s="121"/>
      <c r="JIN708" s="121"/>
      <c r="JIO708" s="121"/>
      <c r="JIP708" s="121"/>
      <c r="JIQ708" s="121"/>
      <c r="JIR708" s="121"/>
      <c r="JIS708" s="121"/>
      <c r="JIT708" s="121"/>
      <c r="JIU708" s="121"/>
      <c r="JIV708" s="121"/>
      <c r="JIW708" s="121"/>
      <c r="JIX708" s="121"/>
      <c r="JIY708" s="121"/>
      <c r="JIZ708" s="121"/>
      <c r="JJA708" s="121"/>
      <c r="JJB708" s="121"/>
      <c r="JJC708" s="121"/>
      <c r="JJD708" s="121"/>
      <c r="JJE708" s="121"/>
      <c r="JJF708" s="121"/>
      <c r="JJG708" s="121"/>
      <c r="JJH708" s="121"/>
      <c r="JJI708" s="121"/>
      <c r="JJJ708" s="121"/>
      <c r="JJK708" s="121"/>
      <c r="JJL708" s="121"/>
      <c r="JJM708" s="121"/>
      <c r="JJN708" s="121"/>
      <c r="JJO708" s="121"/>
      <c r="JJP708" s="121"/>
      <c r="JJQ708" s="121"/>
      <c r="JJR708" s="121"/>
      <c r="JJS708" s="121"/>
      <c r="JJT708" s="121"/>
      <c r="JJU708" s="121"/>
      <c r="JJV708" s="121"/>
      <c r="JJW708" s="121"/>
      <c r="JJX708" s="121"/>
      <c r="JJY708" s="121"/>
      <c r="JJZ708" s="121"/>
      <c r="JKA708" s="121"/>
      <c r="JKB708" s="121"/>
      <c r="JKC708" s="121"/>
      <c r="JKD708" s="121"/>
      <c r="JKE708" s="121"/>
      <c r="JKF708" s="121"/>
      <c r="JKG708" s="121"/>
      <c r="JKH708" s="121"/>
      <c r="JKI708" s="121"/>
      <c r="JKJ708" s="121"/>
      <c r="JKK708" s="121"/>
      <c r="JKL708" s="121"/>
      <c r="JKM708" s="121"/>
      <c r="JKN708" s="121"/>
      <c r="JKO708" s="121"/>
      <c r="JKP708" s="121"/>
      <c r="JKQ708" s="121"/>
      <c r="JKR708" s="121"/>
      <c r="JKS708" s="121"/>
      <c r="JKT708" s="121"/>
      <c r="JKU708" s="121"/>
      <c r="JKV708" s="121"/>
      <c r="JKW708" s="121"/>
      <c r="JKX708" s="121"/>
      <c r="JKY708" s="121"/>
      <c r="JKZ708" s="121"/>
      <c r="JLA708" s="121"/>
      <c r="JLB708" s="121"/>
      <c r="JLC708" s="121"/>
      <c r="JLD708" s="121"/>
      <c r="JLE708" s="121"/>
      <c r="JLF708" s="121"/>
      <c r="JLG708" s="121"/>
      <c r="JLH708" s="121"/>
      <c r="JLI708" s="121"/>
      <c r="JLJ708" s="121"/>
      <c r="JLK708" s="121"/>
      <c r="JLL708" s="121"/>
      <c r="JLM708" s="121"/>
      <c r="JLN708" s="121"/>
      <c r="JLO708" s="121"/>
      <c r="JLP708" s="121"/>
      <c r="JLQ708" s="121"/>
      <c r="JLR708" s="121"/>
      <c r="JLS708" s="121"/>
      <c r="JLT708" s="121"/>
      <c r="JLU708" s="121"/>
      <c r="JLV708" s="121"/>
      <c r="JLW708" s="121"/>
      <c r="JLX708" s="121"/>
      <c r="JLY708" s="121"/>
      <c r="JLZ708" s="121"/>
      <c r="JMA708" s="121"/>
      <c r="JMB708" s="121"/>
      <c r="JMC708" s="121"/>
      <c r="JMD708" s="121"/>
      <c r="JME708" s="121"/>
      <c r="JMF708" s="121"/>
      <c r="JMG708" s="121"/>
      <c r="JMH708" s="121"/>
      <c r="JMI708" s="121"/>
      <c r="JMJ708" s="121"/>
      <c r="JMK708" s="121"/>
      <c r="JML708" s="121"/>
      <c r="JMM708" s="121"/>
      <c r="JMN708" s="121"/>
      <c r="JMO708" s="121"/>
      <c r="JMP708" s="121"/>
      <c r="JMQ708" s="121"/>
      <c r="JMR708" s="121"/>
      <c r="JMS708" s="121"/>
      <c r="JMT708" s="121"/>
      <c r="JMU708" s="121"/>
      <c r="JMV708" s="121"/>
      <c r="JMW708" s="121"/>
      <c r="JMX708" s="121"/>
      <c r="JMY708" s="121"/>
      <c r="JMZ708" s="121"/>
      <c r="JNA708" s="121"/>
      <c r="JNB708" s="121"/>
      <c r="JNC708" s="121"/>
      <c r="JND708" s="121"/>
      <c r="JNE708" s="121"/>
      <c r="JNF708" s="121"/>
      <c r="JNG708" s="121"/>
      <c r="JNH708" s="121"/>
      <c r="JNI708" s="121"/>
      <c r="JNJ708" s="121"/>
      <c r="JNK708" s="121"/>
      <c r="JNL708" s="121"/>
      <c r="JNM708" s="121"/>
      <c r="JNN708" s="121"/>
      <c r="JNO708" s="121"/>
      <c r="JNP708" s="121"/>
      <c r="JNQ708" s="121"/>
      <c r="JNR708" s="121"/>
      <c r="JNS708" s="121"/>
      <c r="JNT708" s="121"/>
      <c r="JNU708" s="121"/>
      <c r="JNV708" s="121"/>
      <c r="JNW708" s="121"/>
      <c r="JNX708" s="121"/>
      <c r="JNY708" s="121"/>
      <c r="JNZ708" s="121"/>
      <c r="JOA708" s="121"/>
      <c r="JOB708" s="121"/>
      <c r="JOC708" s="121"/>
      <c r="JOD708" s="121"/>
      <c r="JOE708" s="121"/>
      <c r="JOF708" s="121"/>
      <c r="JOG708" s="121"/>
      <c r="JOH708" s="121"/>
      <c r="JOI708" s="121"/>
      <c r="JOJ708" s="121"/>
      <c r="JOK708" s="121"/>
      <c r="JOL708" s="121"/>
      <c r="JOM708" s="121"/>
      <c r="JON708" s="121"/>
      <c r="JOO708" s="121"/>
      <c r="JOP708" s="121"/>
      <c r="JOQ708" s="121"/>
      <c r="JOR708" s="121"/>
      <c r="JOS708" s="121"/>
      <c r="JOT708" s="121"/>
      <c r="JOU708" s="121"/>
      <c r="JOV708" s="121"/>
      <c r="JOW708" s="121"/>
      <c r="JOX708" s="121"/>
      <c r="JOY708" s="121"/>
      <c r="JOZ708" s="121"/>
      <c r="JPA708" s="121"/>
      <c r="JPB708" s="121"/>
      <c r="JPC708" s="121"/>
      <c r="JPD708" s="121"/>
      <c r="JPE708" s="121"/>
      <c r="JPF708" s="121"/>
      <c r="JPG708" s="121"/>
      <c r="JPH708" s="121"/>
      <c r="JPI708" s="121"/>
      <c r="JPJ708" s="121"/>
      <c r="JPK708" s="121"/>
      <c r="JPL708" s="121"/>
      <c r="JPM708" s="121"/>
      <c r="JPN708" s="121"/>
      <c r="JPO708" s="121"/>
      <c r="JPP708" s="121"/>
      <c r="JPQ708" s="121"/>
      <c r="JPR708" s="121"/>
      <c r="JPS708" s="121"/>
      <c r="JPT708" s="121"/>
      <c r="JPU708" s="121"/>
      <c r="JPV708" s="121"/>
      <c r="JPW708" s="121"/>
      <c r="JPX708" s="121"/>
      <c r="JPY708" s="121"/>
      <c r="JPZ708" s="121"/>
      <c r="JQA708" s="121"/>
      <c r="JQB708" s="121"/>
      <c r="JQC708" s="121"/>
      <c r="JQD708" s="121"/>
      <c r="JQE708" s="121"/>
      <c r="JQF708" s="121"/>
      <c r="JQG708" s="121"/>
      <c r="JQH708" s="121"/>
      <c r="JQI708" s="121"/>
      <c r="JQJ708" s="121"/>
      <c r="JQK708" s="121"/>
      <c r="JQL708" s="121"/>
      <c r="JQM708" s="121"/>
      <c r="JQN708" s="121"/>
      <c r="JQO708" s="121"/>
      <c r="JQP708" s="121"/>
      <c r="JQQ708" s="121"/>
      <c r="JQR708" s="121"/>
      <c r="JQS708" s="121"/>
      <c r="JQT708" s="121"/>
      <c r="JQU708" s="121"/>
      <c r="JQV708" s="121"/>
      <c r="JQW708" s="121"/>
      <c r="JQX708" s="121"/>
      <c r="JQY708" s="121"/>
      <c r="JQZ708" s="121"/>
      <c r="JRA708" s="121"/>
      <c r="JRB708" s="121"/>
      <c r="JRC708" s="121"/>
      <c r="JRD708" s="121"/>
      <c r="JRE708" s="121"/>
      <c r="JRF708" s="121"/>
      <c r="JRG708" s="121"/>
      <c r="JRH708" s="121"/>
      <c r="JRI708" s="121"/>
      <c r="JRJ708" s="121"/>
      <c r="JRK708" s="121"/>
      <c r="JRL708" s="121"/>
      <c r="JRM708" s="121"/>
      <c r="JRN708" s="121"/>
      <c r="JRO708" s="121"/>
      <c r="JRP708" s="121"/>
      <c r="JRQ708" s="121"/>
      <c r="JRR708" s="121"/>
      <c r="JRS708" s="121"/>
      <c r="JRT708" s="121"/>
      <c r="JRU708" s="121"/>
      <c r="JRV708" s="121"/>
      <c r="JRW708" s="121"/>
      <c r="JRX708" s="121"/>
      <c r="JRY708" s="121"/>
      <c r="JRZ708" s="121"/>
      <c r="JSA708" s="121"/>
      <c r="JSB708" s="121"/>
      <c r="JSC708" s="121"/>
      <c r="JSD708" s="121"/>
      <c r="JSE708" s="121"/>
      <c r="JSF708" s="121"/>
      <c r="JSG708" s="121"/>
      <c r="JSH708" s="121"/>
      <c r="JSI708" s="121"/>
      <c r="JSJ708" s="121"/>
      <c r="JSK708" s="121"/>
      <c r="JSL708" s="121"/>
      <c r="JSM708" s="121"/>
      <c r="JSN708" s="121"/>
      <c r="JSO708" s="121"/>
      <c r="JSP708" s="121"/>
      <c r="JSQ708" s="121"/>
      <c r="JSR708" s="121"/>
      <c r="JSS708" s="121"/>
      <c r="JST708" s="121"/>
      <c r="JSU708" s="121"/>
      <c r="JSV708" s="121"/>
      <c r="JSW708" s="121"/>
      <c r="JSX708" s="121"/>
      <c r="JSY708" s="121"/>
      <c r="JSZ708" s="121"/>
      <c r="JTA708" s="121"/>
      <c r="JTB708" s="121"/>
      <c r="JTC708" s="121"/>
      <c r="JTD708" s="121"/>
      <c r="JTE708" s="121"/>
      <c r="JTF708" s="121"/>
      <c r="JTG708" s="121"/>
      <c r="JTH708" s="121"/>
      <c r="JTI708" s="121"/>
      <c r="JTJ708" s="121"/>
      <c r="JTK708" s="121"/>
      <c r="JTL708" s="121"/>
      <c r="JTM708" s="121"/>
      <c r="JTN708" s="121"/>
      <c r="JTO708" s="121"/>
      <c r="JTP708" s="121"/>
      <c r="JTQ708" s="121"/>
      <c r="JTR708" s="121"/>
      <c r="JTS708" s="121"/>
      <c r="JTT708" s="121"/>
      <c r="JTU708" s="121"/>
      <c r="JTV708" s="121"/>
      <c r="JTW708" s="121"/>
      <c r="JTX708" s="121"/>
      <c r="JTY708" s="121"/>
      <c r="JTZ708" s="121"/>
      <c r="JUA708" s="121"/>
      <c r="JUB708" s="121"/>
      <c r="JUC708" s="121"/>
      <c r="JUD708" s="121"/>
      <c r="JUE708" s="121"/>
      <c r="JUF708" s="121"/>
      <c r="JUG708" s="121"/>
      <c r="JUH708" s="121"/>
      <c r="JUI708" s="121"/>
      <c r="JUJ708" s="121"/>
      <c r="JUK708" s="121"/>
      <c r="JUL708" s="121"/>
      <c r="JUM708" s="121"/>
      <c r="JUN708" s="121"/>
      <c r="JUO708" s="121"/>
      <c r="JUP708" s="121"/>
      <c r="JUQ708" s="121"/>
      <c r="JUR708" s="121"/>
      <c r="JUS708" s="121"/>
      <c r="JUT708" s="121"/>
      <c r="JUU708" s="121"/>
      <c r="JUV708" s="121"/>
      <c r="JUW708" s="121"/>
      <c r="JUX708" s="121"/>
      <c r="JUY708" s="121"/>
      <c r="JUZ708" s="121"/>
      <c r="JVA708" s="121"/>
      <c r="JVB708" s="121"/>
      <c r="JVC708" s="121"/>
      <c r="JVD708" s="121"/>
      <c r="JVE708" s="121"/>
      <c r="JVF708" s="121"/>
      <c r="JVG708" s="121"/>
      <c r="JVH708" s="121"/>
      <c r="JVI708" s="121"/>
      <c r="JVJ708" s="121"/>
      <c r="JVK708" s="121"/>
      <c r="JVL708" s="121"/>
      <c r="JVM708" s="121"/>
      <c r="JVN708" s="121"/>
      <c r="JVO708" s="121"/>
      <c r="JVP708" s="121"/>
      <c r="JVQ708" s="121"/>
      <c r="JVR708" s="121"/>
      <c r="JVS708" s="121"/>
      <c r="JVT708" s="121"/>
      <c r="JVU708" s="121"/>
      <c r="JVV708" s="121"/>
      <c r="JVW708" s="121"/>
      <c r="JVX708" s="121"/>
      <c r="JVY708" s="121"/>
      <c r="JVZ708" s="121"/>
      <c r="JWA708" s="121"/>
      <c r="JWB708" s="121"/>
      <c r="JWC708" s="121"/>
      <c r="JWD708" s="121"/>
      <c r="JWE708" s="121"/>
      <c r="JWF708" s="121"/>
      <c r="JWG708" s="121"/>
      <c r="JWH708" s="121"/>
      <c r="JWI708" s="121"/>
      <c r="JWJ708" s="121"/>
      <c r="JWK708" s="121"/>
      <c r="JWL708" s="121"/>
      <c r="JWM708" s="121"/>
      <c r="JWN708" s="121"/>
      <c r="JWO708" s="121"/>
      <c r="JWP708" s="121"/>
      <c r="JWQ708" s="121"/>
      <c r="JWR708" s="121"/>
      <c r="JWS708" s="121"/>
      <c r="JWT708" s="121"/>
      <c r="JWU708" s="121"/>
      <c r="JWV708" s="121"/>
      <c r="JWW708" s="121"/>
      <c r="JWX708" s="121"/>
      <c r="JWY708" s="121"/>
      <c r="JWZ708" s="121"/>
      <c r="JXA708" s="121"/>
      <c r="JXB708" s="121"/>
      <c r="JXC708" s="121"/>
      <c r="JXD708" s="121"/>
      <c r="JXE708" s="121"/>
      <c r="JXF708" s="121"/>
      <c r="JXG708" s="121"/>
      <c r="JXH708" s="121"/>
      <c r="JXI708" s="121"/>
      <c r="JXJ708" s="121"/>
      <c r="JXK708" s="121"/>
      <c r="JXL708" s="121"/>
      <c r="JXM708" s="121"/>
      <c r="JXN708" s="121"/>
      <c r="JXO708" s="121"/>
      <c r="JXP708" s="121"/>
      <c r="JXQ708" s="121"/>
      <c r="JXR708" s="121"/>
      <c r="JXS708" s="121"/>
      <c r="JXT708" s="121"/>
      <c r="JXU708" s="121"/>
      <c r="JXV708" s="121"/>
      <c r="JXW708" s="121"/>
      <c r="JXX708" s="121"/>
      <c r="JXY708" s="121"/>
      <c r="JXZ708" s="121"/>
      <c r="JYA708" s="121"/>
      <c r="JYB708" s="121"/>
      <c r="JYC708" s="121"/>
      <c r="JYD708" s="121"/>
      <c r="JYE708" s="121"/>
      <c r="JYF708" s="121"/>
      <c r="JYG708" s="121"/>
      <c r="JYH708" s="121"/>
      <c r="JYI708" s="121"/>
      <c r="JYJ708" s="121"/>
      <c r="JYK708" s="121"/>
      <c r="JYL708" s="121"/>
      <c r="JYM708" s="121"/>
      <c r="JYN708" s="121"/>
      <c r="JYO708" s="121"/>
      <c r="JYP708" s="121"/>
      <c r="JYQ708" s="121"/>
      <c r="JYR708" s="121"/>
      <c r="JYS708" s="121"/>
      <c r="JYT708" s="121"/>
      <c r="JYU708" s="121"/>
      <c r="JYV708" s="121"/>
      <c r="JYW708" s="121"/>
      <c r="JYX708" s="121"/>
      <c r="JYY708" s="121"/>
      <c r="JYZ708" s="121"/>
      <c r="JZA708" s="121"/>
      <c r="JZB708" s="121"/>
      <c r="JZC708" s="121"/>
      <c r="JZD708" s="121"/>
      <c r="JZE708" s="121"/>
      <c r="JZF708" s="121"/>
      <c r="JZG708" s="121"/>
      <c r="JZH708" s="121"/>
      <c r="JZI708" s="121"/>
      <c r="JZJ708" s="121"/>
      <c r="JZK708" s="121"/>
      <c r="JZL708" s="121"/>
      <c r="JZM708" s="121"/>
      <c r="JZN708" s="121"/>
      <c r="JZO708" s="121"/>
      <c r="JZP708" s="121"/>
      <c r="JZQ708" s="121"/>
      <c r="JZR708" s="121"/>
      <c r="JZS708" s="121"/>
      <c r="JZT708" s="121"/>
      <c r="JZU708" s="121"/>
      <c r="JZV708" s="121"/>
      <c r="JZW708" s="121"/>
      <c r="JZX708" s="121"/>
      <c r="JZY708" s="121"/>
      <c r="JZZ708" s="121"/>
      <c r="KAA708" s="121"/>
      <c r="KAB708" s="121"/>
      <c r="KAC708" s="121"/>
      <c r="KAD708" s="121"/>
      <c r="KAE708" s="121"/>
      <c r="KAF708" s="121"/>
      <c r="KAG708" s="121"/>
      <c r="KAH708" s="121"/>
      <c r="KAI708" s="121"/>
      <c r="KAJ708" s="121"/>
      <c r="KAK708" s="121"/>
      <c r="KAL708" s="121"/>
      <c r="KAM708" s="121"/>
      <c r="KAN708" s="121"/>
      <c r="KAO708" s="121"/>
      <c r="KAP708" s="121"/>
      <c r="KAQ708" s="121"/>
      <c r="KAR708" s="121"/>
      <c r="KAS708" s="121"/>
      <c r="KAT708" s="121"/>
      <c r="KAU708" s="121"/>
      <c r="KAV708" s="121"/>
      <c r="KAW708" s="121"/>
      <c r="KAX708" s="121"/>
      <c r="KAY708" s="121"/>
      <c r="KAZ708" s="121"/>
      <c r="KBA708" s="121"/>
      <c r="KBB708" s="121"/>
      <c r="KBC708" s="121"/>
      <c r="KBD708" s="121"/>
      <c r="KBE708" s="121"/>
      <c r="KBF708" s="121"/>
      <c r="KBG708" s="121"/>
      <c r="KBH708" s="121"/>
      <c r="KBI708" s="121"/>
      <c r="KBJ708" s="121"/>
      <c r="KBK708" s="121"/>
      <c r="KBL708" s="121"/>
      <c r="KBM708" s="121"/>
      <c r="KBN708" s="121"/>
      <c r="KBO708" s="121"/>
      <c r="KBP708" s="121"/>
      <c r="KBQ708" s="121"/>
      <c r="KBR708" s="121"/>
      <c r="KBS708" s="121"/>
      <c r="KBT708" s="121"/>
      <c r="KBU708" s="121"/>
      <c r="KBV708" s="121"/>
      <c r="KBW708" s="121"/>
      <c r="KBX708" s="121"/>
      <c r="KBY708" s="121"/>
      <c r="KBZ708" s="121"/>
      <c r="KCA708" s="121"/>
      <c r="KCB708" s="121"/>
      <c r="KCC708" s="121"/>
      <c r="KCD708" s="121"/>
      <c r="KCE708" s="121"/>
      <c r="KCF708" s="121"/>
      <c r="KCG708" s="121"/>
      <c r="KCH708" s="121"/>
      <c r="KCI708" s="121"/>
      <c r="KCJ708" s="121"/>
      <c r="KCK708" s="121"/>
      <c r="KCL708" s="121"/>
      <c r="KCM708" s="121"/>
      <c r="KCN708" s="121"/>
      <c r="KCO708" s="121"/>
      <c r="KCP708" s="121"/>
      <c r="KCQ708" s="121"/>
      <c r="KCR708" s="121"/>
      <c r="KCS708" s="121"/>
      <c r="KCT708" s="121"/>
      <c r="KCU708" s="121"/>
      <c r="KCV708" s="121"/>
      <c r="KCW708" s="121"/>
      <c r="KCX708" s="121"/>
      <c r="KCY708" s="121"/>
      <c r="KCZ708" s="121"/>
      <c r="KDA708" s="121"/>
      <c r="KDB708" s="121"/>
      <c r="KDC708" s="121"/>
      <c r="KDD708" s="121"/>
      <c r="KDE708" s="121"/>
      <c r="KDF708" s="121"/>
      <c r="KDG708" s="121"/>
      <c r="KDH708" s="121"/>
      <c r="KDI708" s="121"/>
      <c r="KDJ708" s="121"/>
      <c r="KDK708" s="121"/>
      <c r="KDL708" s="121"/>
      <c r="KDM708" s="121"/>
      <c r="KDN708" s="121"/>
      <c r="KDO708" s="121"/>
      <c r="KDP708" s="121"/>
      <c r="KDQ708" s="121"/>
      <c r="KDR708" s="121"/>
      <c r="KDS708" s="121"/>
      <c r="KDT708" s="121"/>
      <c r="KDU708" s="121"/>
      <c r="KDV708" s="121"/>
      <c r="KDW708" s="121"/>
      <c r="KDX708" s="121"/>
      <c r="KDY708" s="121"/>
      <c r="KDZ708" s="121"/>
      <c r="KEA708" s="121"/>
      <c r="KEB708" s="121"/>
      <c r="KEC708" s="121"/>
      <c r="KED708" s="121"/>
      <c r="KEE708" s="121"/>
      <c r="KEF708" s="121"/>
      <c r="KEG708" s="121"/>
      <c r="KEH708" s="121"/>
      <c r="KEI708" s="121"/>
      <c r="KEJ708" s="121"/>
      <c r="KEK708" s="121"/>
      <c r="KEL708" s="121"/>
      <c r="KEM708" s="121"/>
      <c r="KEN708" s="121"/>
      <c r="KEO708" s="121"/>
      <c r="KEP708" s="121"/>
      <c r="KEQ708" s="121"/>
      <c r="KER708" s="121"/>
      <c r="KES708" s="121"/>
      <c r="KET708" s="121"/>
      <c r="KEU708" s="121"/>
      <c r="KEV708" s="121"/>
      <c r="KEW708" s="121"/>
      <c r="KEX708" s="121"/>
      <c r="KEY708" s="121"/>
      <c r="KEZ708" s="121"/>
      <c r="KFA708" s="121"/>
      <c r="KFB708" s="121"/>
      <c r="KFC708" s="121"/>
      <c r="KFD708" s="121"/>
      <c r="KFE708" s="121"/>
      <c r="KFF708" s="121"/>
      <c r="KFG708" s="121"/>
      <c r="KFH708" s="121"/>
      <c r="KFI708" s="121"/>
      <c r="KFJ708" s="121"/>
      <c r="KFK708" s="121"/>
      <c r="KFL708" s="121"/>
      <c r="KFM708" s="121"/>
      <c r="KFN708" s="121"/>
      <c r="KFO708" s="121"/>
      <c r="KFP708" s="121"/>
      <c r="KFQ708" s="121"/>
      <c r="KFR708" s="121"/>
      <c r="KFS708" s="121"/>
      <c r="KFT708" s="121"/>
      <c r="KFU708" s="121"/>
      <c r="KFV708" s="121"/>
      <c r="KFW708" s="121"/>
      <c r="KFX708" s="121"/>
      <c r="KFY708" s="121"/>
      <c r="KFZ708" s="121"/>
      <c r="KGA708" s="121"/>
      <c r="KGB708" s="121"/>
      <c r="KGC708" s="121"/>
      <c r="KGD708" s="121"/>
      <c r="KGE708" s="121"/>
      <c r="KGF708" s="121"/>
      <c r="KGG708" s="121"/>
      <c r="KGH708" s="121"/>
      <c r="KGI708" s="121"/>
      <c r="KGJ708" s="121"/>
      <c r="KGK708" s="121"/>
      <c r="KGL708" s="121"/>
      <c r="KGM708" s="121"/>
      <c r="KGN708" s="121"/>
      <c r="KGO708" s="121"/>
      <c r="KGP708" s="121"/>
      <c r="KGQ708" s="121"/>
      <c r="KGR708" s="121"/>
      <c r="KGS708" s="121"/>
      <c r="KGT708" s="121"/>
      <c r="KGU708" s="121"/>
      <c r="KGV708" s="121"/>
      <c r="KGW708" s="121"/>
      <c r="KGX708" s="121"/>
      <c r="KGY708" s="121"/>
      <c r="KGZ708" s="121"/>
      <c r="KHA708" s="121"/>
      <c r="KHB708" s="121"/>
      <c r="KHC708" s="121"/>
      <c r="KHD708" s="121"/>
      <c r="KHE708" s="121"/>
      <c r="KHF708" s="121"/>
      <c r="KHG708" s="121"/>
      <c r="KHH708" s="121"/>
      <c r="KHI708" s="121"/>
      <c r="KHJ708" s="121"/>
      <c r="KHK708" s="121"/>
      <c r="KHL708" s="121"/>
      <c r="KHM708" s="121"/>
      <c r="KHN708" s="121"/>
      <c r="KHO708" s="121"/>
      <c r="KHP708" s="121"/>
      <c r="KHQ708" s="121"/>
      <c r="KHR708" s="121"/>
      <c r="KHS708" s="121"/>
      <c r="KHT708" s="121"/>
      <c r="KHU708" s="121"/>
      <c r="KHV708" s="121"/>
      <c r="KHW708" s="121"/>
      <c r="KHX708" s="121"/>
      <c r="KHY708" s="121"/>
      <c r="KHZ708" s="121"/>
      <c r="KIA708" s="121"/>
      <c r="KIB708" s="121"/>
      <c r="KIC708" s="121"/>
      <c r="KID708" s="121"/>
      <c r="KIE708" s="121"/>
      <c r="KIF708" s="121"/>
      <c r="KIG708" s="121"/>
      <c r="KIH708" s="121"/>
      <c r="KII708" s="121"/>
      <c r="KIJ708" s="121"/>
      <c r="KIK708" s="121"/>
      <c r="KIL708" s="121"/>
      <c r="KIM708" s="121"/>
      <c r="KIN708" s="121"/>
      <c r="KIO708" s="121"/>
      <c r="KIP708" s="121"/>
      <c r="KIQ708" s="121"/>
      <c r="KIR708" s="121"/>
      <c r="KIS708" s="121"/>
      <c r="KIT708" s="121"/>
      <c r="KIU708" s="121"/>
      <c r="KIV708" s="121"/>
      <c r="KIW708" s="121"/>
      <c r="KIX708" s="121"/>
      <c r="KIY708" s="121"/>
      <c r="KIZ708" s="121"/>
      <c r="KJA708" s="121"/>
      <c r="KJB708" s="121"/>
      <c r="KJC708" s="121"/>
      <c r="KJD708" s="121"/>
      <c r="KJE708" s="121"/>
      <c r="KJF708" s="121"/>
      <c r="KJG708" s="121"/>
      <c r="KJH708" s="121"/>
      <c r="KJI708" s="121"/>
      <c r="KJJ708" s="121"/>
      <c r="KJK708" s="121"/>
      <c r="KJL708" s="121"/>
      <c r="KJM708" s="121"/>
      <c r="KJN708" s="121"/>
      <c r="KJO708" s="121"/>
      <c r="KJP708" s="121"/>
      <c r="KJQ708" s="121"/>
      <c r="KJR708" s="121"/>
      <c r="KJS708" s="121"/>
      <c r="KJT708" s="121"/>
      <c r="KJU708" s="121"/>
      <c r="KJV708" s="121"/>
      <c r="KJW708" s="121"/>
      <c r="KJX708" s="121"/>
      <c r="KJY708" s="121"/>
      <c r="KJZ708" s="121"/>
      <c r="KKA708" s="121"/>
      <c r="KKB708" s="121"/>
      <c r="KKC708" s="121"/>
      <c r="KKD708" s="121"/>
      <c r="KKE708" s="121"/>
      <c r="KKF708" s="121"/>
      <c r="KKG708" s="121"/>
      <c r="KKH708" s="121"/>
      <c r="KKI708" s="121"/>
      <c r="KKJ708" s="121"/>
      <c r="KKK708" s="121"/>
      <c r="KKL708" s="121"/>
      <c r="KKM708" s="121"/>
      <c r="KKN708" s="121"/>
      <c r="KKO708" s="121"/>
      <c r="KKP708" s="121"/>
      <c r="KKQ708" s="121"/>
      <c r="KKR708" s="121"/>
      <c r="KKS708" s="121"/>
      <c r="KKT708" s="121"/>
      <c r="KKU708" s="121"/>
      <c r="KKV708" s="121"/>
      <c r="KKW708" s="121"/>
      <c r="KKX708" s="121"/>
      <c r="KKY708" s="121"/>
      <c r="KKZ708" s="121"/>
      <c r="KLA708" s="121"/>
      <c r="KLB708" s="121"/>
      <c r="KLC708" s="121"/>
      <c r="KLD708" s="121"/>
      <c r="KLE708" s="121"/>
      <c r="KLF708" s="121"/>
      <c r="KLG708" s="121"/>
      <c r="KLH708" s="121"/>
      <c r="KLI708" s="121"/>
      <c r="KLJ708" s="121"/>
      <c r="KLK708" s="121"/>
      <c r="KLL708" s="121"/>
      <c r="KLM708" s="121"/>
      <c r="KLN708" s="121"/>
      <c r="KLO708" s="121"/>
      <c r="KLP708" s="121"/>
      <c r="KLQ708" s="121"/>
      <c r="KLR708" s="121"/>
      <c r="KLS708" s="121"/>
      <c r="KLT708" s="121"/>
      <c r="KLU708" s="121"/>
      <c r="KLV708" s="121"/>
      <c r="KLW708" s="121"/>
      <c r="KLX708" s="121"/>
      <c r="KLY708" s="121"/>
      <c r="KLZ708" s="121"/>
      <c r="KMA708" s="121"/>
      <c r="KMB708" s="121"/>
      <c r="KMC708" s="121"/>
      <c r="KMD708" s="121"/>
      <c r="KME708" s="121"/>
      <c r="KMF708" s="121"/>
      <c r="KMG708" s="121"/>
      <c r="KMH708" s="121"/>
      <c r="KMI708" s="121"/>
      <c r="KMJ708" s="121"/>
      <c r="KMK708" s="121"/>
      <c r="KML708" s="121"/>
      <c r="KMM708" s="121"/>
      <c r="KMN708" s="121"/>
      <c r="KMO708" s="121"/>
      <c r="KMP708" s="121"/>
      <c r="KMQ708" s="121"/>
      <c r="KMR708" s="121"/>
      <c r="KMS708" s="121"/>
      <c r="KMT708" s="121"/>
      <c r="KMU708" s="121"/>
      <c r="KMV708" s="121"/>
      <c r="KMW708" s="121"/>
      <c r="KMX708" s="121"/>
      <c r="KMY708" s="121"/>
      <c r="KMZ708" s="121"/>
      <c r="KNA708" s="121"/>
      <c r="KNB708" s="121"/>
      <c r="KNC708" s="121"/>
      <c r="KND708" s="121"/>
      <c r="KNE708" s="121"/>
      <c r="KNF708" s="121"/>
      <c r="KNG708" s="121"/>
      <c r="KNH708" s="121"/>
      <c r="KNI708" s="121"/>
      <c r="KNJ708" s="121"/>
      <c r="KNK708" s="121"/>
      <c r="KNL708" s="121"/>
      <c r="KNM708" s="121"/>
      <c r="KNN708" s="121"/>
      <c r="KNO708" s="121"/>
      <c r="KNP708" s="121"/>
      <c r="KNQ708" s="121"/>
      <c r="KNR708" s="121"/>
      <c r="KNS708" s="121"/>
      <c r="KNT708" s="121"/>
      <c r="KNU708" s="121"/>
      <c r="KNV708" s="121"/>
      <c r="KNW708" s="121"/>
      <c r="KNX708" s="121"/>
      <c r="KNY708" s="121"/>
      <c r="KNZ708" s="121"/>
      <c r="KOA708" s="121"/>
      <c r="KOB708" s="121"/>
      <c r="KOC708" s="121"/>
      <c r="KOD708" s="121"/>
      <c r="KOE708" s="121"/>
      <c r="KOF708" s="121"/>
      <c r="KOG708" s="121"/>
      <c r="KOH708" s="121"/>
      <c r="KOI708" s="121"/>
      <c r="KOJ708" s="121"/>
      <c r="KOK708" s="121"/>
      <c r="KOL708" s="121"/>
      <c r="KOM708" s="121"/>
      <c r="KON708" s="121"/>
      <c r="KOO708" s="121"/>
      <c r="KOP708" s="121"/>
      <c r="KOQ708" s="121"/>
      <c r="KOR708" s="121"/>
      <c r="KOS708" s="121"/>
      <c r="KOT708" s="121"/>
      <c r="KOU708" s="121"/>
      <c r="KOV708" s="121"/>
      <c r="KOW708" s="121"/>
      <c r="KOX708" s="121"/>
      <c r="KOY708" s="121"/>
      <c r="KOZ708" s="121"/>
      <c r="KPA708" s="121"/>
      <c r="KPB708" s="121"/>
      <c r="KPC708" s="121"/>
      <c r="KPD708" s="121"/>
      <c r="KPE708" s="121"/>
      <c r="KPF708" s="121"/>
      <c r="KPG708" s="121"/>
      <c r="KPH708" s="121"/>
      <c r="KPI708" s="121"/>
      <c r="KPJ708" s="121"/>
      <c r="KPK708" s="121"/>
      <c r="KPL708" s="121"/>
      <c r="KPM708" s="121"/>
      <c r="KPN708" s="121"/>
      <c r="KPO708" s="121"/>
      <c r="KPP708" s="121"/>
      <c r="KPQ708" s="121"/>
      <c r="KPR708" s="121"/>
      <c r="KPS708" s="121"/>
      <c r="KPT708" s="121"/>
      <c r="KPU708" s="121"/>
      <c r="KPV708" s="121"/>
      <c r="KPW708" s="121"/>
      <c r="KPX708" s="121"/>
      <c r="KPY708" s="121"/>
      <c r="KPZ708" s="121"/>
      <c r="KQA708" s="121"/>
      <c r="KQB708" s="121"/>
      <c r="KQC708" s="121"/>
      <c r="KQD708" s="121"/>
      <c r="KQE708" s="121"/>
      <c r="KQF708" s="121"/>
      <c r="KQG708" s="121"/>
      <c r="KQH708" s="121"/>
      <c r="KQI708" s="121"/>
      <c r="KQJ708" s="121"/>
      <c r="KQK708" s="121"/>
      <c r="KQL708" s="121"/>
      <c r="KQM708" s="121"/>
      <c r="KQN708" s="121"/>
      <c r="KQO708" s="121"/>
      <c r="KQP708" s="121"/>
      <c r="KQQ708" s="121"/>
      <c r="KQR708" s="121"/>
      <c r="KQS708" s="121"/>
      <c r="KQT708" s="121"/>
      <c r="KQU708" s="121"/>
      <c r="KQV708" s="121"/>
      <c r="KQW708" s="121"/>
      <c r="KQX708" s="121"/>
      <c r="KQY708" s="121"/>
      <c r="KQZ708" s="121"/>
      <c r="KRA708" s="121"/>
      <c r="KRB708" s="121"/>
      <c r="KRC708" s="121"/>
      <c r="KRD708" s="121"/>
      <c r="KRE708" s="121"/>
      <c r="KRF708" s="121"/>
      <c r="KRG708" s="121"/>
      <c r="KRH708" s="121"/>
      <c r="KRI708" s="121"/>
      <c r="KRJ708" s="121"/>
      <c r="KRK708" s="121"/>
      <c r="KRL708" s="121"/>
      <c r="KRM708" s="121"/>
      <c r="KRN708" s="121"/>
      <c r="KRO708" s="121"/>
      <c r="KRP708" s="121"/>
      <c r="KRQ708" s="121"/>
      <c r="KRR708" s="121"/>
      <c r="KRS708" s="121"/>
      <c r="KRT708" s="121"/>
      <c r="KRU708" s="121"/>
      <c r="KRV708" s="121"/>
      <c r="KRW708" s="121"/>
      <c r="KRX708" s="121"/>
      <c r="KRY708" s="121"/>
      <c r="KRZ708" s="121"/>
      <c r="KSA708" s="121"/>
      <c r="KSB708" s="121"/>
      <c r="KSC708" s="121"/>
      <c r="KSD708" s="121"/>
      <c r="KSE708" s="121"/>
      <c r="KSF708" s="121"/>
      <c r="KSG708" s="121"/>
      <c r="KSH708" s="121"/>
      <c r="KSI708" s="121"/>
      <c r="KSJ708" s="121"/>
      <c r="KSK708" s="121"/>
      <c r="KSL708" s="121"/>
      <c r="KSM708" s="121"/>
      <c r="KSN708" s="121"/>
      <c r="KSO708" s="121"/>
      <c r="KSP708" s="121"/>
      <c r="KSQ708" s="121"/>
      <c r="KSR708" s="121"/>
      <c r="KSS708" s="121"/>
      <c r="KST708" s="121"/>
      <c r="KSU708" s="121"/>
      <c r="KSV708" s="121"/>
      <c r="KSW708" s="121"/>
      <c r="KSX708" s="121"/>
      <c r="KSY708" s="121"/>
      <c r="KSZ708" s="121"/>
      <c r="KTA708" s="121"/>
      <c r="KTB708" s="121"/>
      <c r="KTC708" s="121"/>
      <c r="KTD708" s="121"/>
      <c r="KTE708" s="121"/>
      <c r="KTF708" s="121"/>
      <c r="KTG708" s="121"/>
      <c r="KTH708" s="121"/>
      <c r="KTI708" s="121"/>
      <c r="KTJ708" s="121"/>
      <c r="KTK708" s="121"/>
      <c r="KTL708" s="121"/>
      <c r="KTM708" s="121"/>
      <c r="KTN708" s="121"/>
      <c r="KTO708" s="121"/>
      <c r="KTP708" s="121"/>
      <c r="KTQ708" s="121"/>
      <c r="KTR708" s="121"/>
      <c r="KTS708" s="121"/>
      <c r="KTT708" s="121"/>
      <c r="KTU708" s="121"/>
      <c r="KTV708" s="121"/>
      <c r="KTW708" s="121"/>
      <c r="KTX708" s="121"/>
      <c r="KTY708" s="121"/>
      <c r="KTZ708" s="121"/>
      <c r="KUA708" s="121"/>
      <c r="KUB708" s="121"/>
      <c r="KUC708" s="121"/>
      <c r="KUD708" s="121"/>
      <c r="KUE708" s="121"/>
      <c r="KUF708" s="121"/>
      <c r="KUG708" s="121"/>
      <c r="KUH708" s="121"/>
      <c r="KUI708" s="121"/>
      <c r="KUJ708" s="121"/>
      <c r="KUK708" s="121"/>
      <c r="KUL708" s="121"/>
      <c r="KUM708" s="121"/>
      <c r="KUN708" s="121"/>
      <c r="KUO708" s="121"/>
      <c r="KUP708" s="121"/>
      <c r="KUQ708" s="121"/>
      <c r="KUR708" s="121"/>
      <c r="KUS708" s="121"/>
      <c r="KUT708" s="121"/>
      <c r="KUU708" s="121"/>
      <c r="KUV708" s="121"/>
      <c r="KUW708" s="121"/>
      <c r="KUX708" s="121"/>
      <c r="KUY708" s="121"/>
      <c r="KUZ708" s="121"/>
      <c r="KVA708" s="121"/>
      <c r="KVB708" s="121"/>
      <c r="KVC708" s="121"/>
      <c r="KVD708" s="121"/>
      <c r="KVE708" s="121"/>
      <c r="KVF708" s="121"/>
      <c r="KVG708" s="121"/>
      <c r="KVH708" s="121"/>
      <c r="KVI708" s="121"/>
      <c r="KVJ708" s="121"/>
      <c r="KVK708" s="121"/>
      <c r="KVL708" s="121"/>
      <c r="KVM708" s="121"/>
      <c r="KVN708" s="121"/>
      <c r="KVO708" s="121"/>
      <c r="KVP708" s="121"/>
      <c r="KVQ708" s="121"/>
      <c r="KVR708" s="121"/>
      <c r="KVS708" s="121"/>
      <c r="KVT708" s="121"/>
      <c r="KVU708" s="121"/>
      <c r="KVV708" s="121"/>
      <c r="KVW708" s="121"/>
      <c r="KVX708" s="121"/>
      <c r="KVY708" s="121"/>
      <c r="KVZ708" s="121"/>
      <c r="KWA708" s="121"/>
      <c r="KWB708" s="121"/>
      <c r="KWC708" s="121"/>
      <c r="KWD708" s="121"/>
      <c r="KWE708" s="121"/>
      <c r="KWF708" s="121"/>
      <c r="KWG708" s="121"/>
      <c r="KWH708" s="121"/>
      <c r="KWI708" s="121"/>
      <c r="KWJ708" s="121"/>
      <c r="KWK708" s="121"/>
      <c r="KWL708" s="121"/>
      <c r="KWM708" s="121"/>
      <c r="KWN708" s="121"/>
      <c r="KWO708" s="121"/>
      <c r="KWP708" s="121"/>
      <c r="KWQ708" s="121"/>
      <c r="KWR708" s="121"/>
      <c r="KWS708" s="121"/>
      <c r="KWT708" s="121"/>
      <c r="KWU708" s="121"/>
      <c r="KWV708" s="121"/>
      <c r="KWW708" s="121"/>
      <c r="KWX708" s="121"/>
      <c r="KWY708" s="121"/>
      <c r="KWZ708" s="121"/>
      <c r="KXA708" s="121"/>
      <c r="KXB708" s="121"/>
      <c r="KXC708" s="121"/>
      <c r="KXD708" s="121"/>
      <c r="KXE708" s="121"/>
      <c r="KXF708" s="121"/>
      <c r="KXG708" s="121"/>
      <c r="KXH708" s="121"/>
      <c r="KXI708" s="121"/>
      <c r="KXJ708" s="121"/>
      <c r="KXK708" s="121"/>
      <c r="KXL708" s="121"/>
      <c r="KXM708" s="121"/>
      <c r="KXN708" s="121"/>
      <c r="KXO708" s="121"/>
      <c r="KXP708" s="121"/>
      <c r="KXQ708" s="121"/>
      <c r="KXR708" s="121"/>
      <c r="KXS708" s="121"/>
      <c r="KXT708" s="121"/>
      <c r="KXU708" s="121"/>
      <c r="KXV708" s="121"/>
      <c r="KXW708" s="121"/>
      <c r="KXX708" s="121"/>
      <c r="KXY708" s="121"/>
      <c r="KXZ708" s="121"/>
      <c r="KYA708" s="121"/>
      <c r="KYB708" s="121"/>
      <c r="KYC708" s="121"/>
      <c r="KYD708" s="121"/>
      <c r="KYE708" s="121"/>
      <c r="KYF708" s="121"/>
      <c r="KYG708" s="121"/>
      <c r="KYH708" s="121"/>
      <c r="KYI708" s="121"/>
      <c r="KYJ708" s="121"/>
      <c r="KYK708" s="121"/>
      <c r="KYL708" s="121"/>
      <c r="KYM708" s="121"/>
      <c r="KYN708" s="121"/>
      <c r="KYO708" s="121"/>
      <c r="KYP708" s="121"/>
      <c r="KYQ708" s="121"/>
      <c r="KYR708" s="121"/>
      <c r="KYS708" s="121"/>
      <c r="KYT708" s="121"/>
      <c r="KYU708" s="121"/>
      <c r="KYV708" s="121"/>
      <c r="KYW708" s="121"/>
      <c r="KYX708" s="121"/>
      <c r="KYY708" s="121"/>
      <c r="KYZ708" s="121"/>
      <c r="KZA708" s="121"/>
      <c r="KZB708" s="121"/>
      <c r="KZC708" s="121"/>
      <c r="KZD708" s="121"/>
      <c r="KZE708" s="121"/>
      <c r="KZF708" s="121"/>
      <c r="KZG708" s="121"/>
      <c r="KZH708" s="121"/>
      <c r="KZI708" s="121"/>
      <c r="KZJ708" s="121"/>
      <c r="KZK708" s="121"/>
      <c r="KZL708" s="121"/>
      <c r="KZM708" s="121"/>
      <c r="KZN708" s="121"/>
      <c r="KZO708" s="121"/>
      <c r="KZP708" s="121"/>
      <c r="KZQ708" s="121"/>
      <c r="KZR708" s="121"/>
      <c r="KZS708" s="121"/>
      <c r="KZT708" s="121"/>
      <c r="KZU708" s="121"/>
      <c r="KZV708" s="121"/>
      <c r="KZW708" s="121"/>
      <c r="KZX708" s="121"/>
      <c r="KZY708" s="121"/>
      <c r="KZZ708" s="121"/>
      <c r="LAA708" s="121"/>
      <c r="LAB708" s="121"/>
      <c r="LAC708" s="121"/>
      <c r="LAD708" s="121"/>
      <c r="LAE708" s="121"/>
      <c r="LAF708" s="121"/>
      <c r="LAG708" s="121"/>
      <c r="LAH708" s="121"/>
      <c r="LAI708" s="121"/>
      <c r="LAJ708" s="121"/>
      <c r="LAK708" s="121"/>
      <c r="LAL708" s="121"/>
      <c r="LAM708" s="121"/>
      <c r="LAN708" s="121"/>
      <c r="LAO708" s="121"/>
      <c r="LAP708" s="121"/>
      <c r="LAQ708" s="121"/>
      <c r="LAR708" s="121"/>
      <c r="LAS708" s="121"/>
      <c r="LAT708" s="121"/>
      <c r="LAU708" s="121"/>
      <c r="LAV708" s="121"/>
      <c r="LAW708" s="121"/>
      <c r="LAX708" s="121"/>
      <c r="LAY708" s="121"/>
      <c r="LAZ708" s="121"/>
      <c r="LBA708" s="121"/>
      <c r="LBB708" s="121"/>
      <c r="LBC708" s="121"/>
      <c r="LBD708" s="121"/>
      <c r="LBE708" s="121"/>
      <c r="LBF708" s="121"/>
      <c r="LBG708" s="121"/>
      <c r="LBH708" s="121"/>
      <c r="LBI708" s="121"/>
      <c r="LBJ708" s="121"/>
      <c r="LBK708" s="121"/>
      <c r="LBL708" s="121"/>
      <c r="LBM708" s="121"/>
      <c r="LBN708" s="121"/>
      <c r="LBO708" s="121"/>
      <c r="LBP708" s="121"/>
      <c r="LBQ708" s="121"/>
      <c r="LBR708" s="121"/>
      <c r="LBS708" s="121"/>
      <c r="LBT708" s="121"/>
      <c r="LBU708" s="121"/>
      <c r="LBV708" s="121"/>
      <c r="LBW708" s="121"/>
      <c r="LBX708" s="121"/>
      <c r="LBY708" s="121"/>
      <c r="LBZ708" s="121"/>
      <c r="LCA708" s="121"/>
      <c r="LCB708" s="121"/>
      <c r="LCC708" s="121"/>
      <c r="LCD708" s="121"/>
      <c r="LCE708" s="121"/>
      <c r="LCF708" s="121"/>
      <c r="LCG708" s="121"/>
      <c r="LCH708" s="121"/>
      <c r="LCI708" s="121"/>
      <c r="LCJ708" s="121"/>
      <c r="LCK708" s="121"/>
      <c r="LCL708" s="121"/>
      <c r="LCM708" s="121"/>
      <c r="LCN708" s="121"/>
      <c r="LCO708" s="121"/>
      <c r="LCP708" s="121"/>
      <c r="LCQ708" s="121"/>
      <c r="LCR708" s="121"/>
      <c r="LCS708" s="121"/>
      <c r="LCT708" s="121"/>
      <c r="LCU708" s="121"/>
      <c r="LCV708" s="121"/>
      <c r="LCW708" s="121"/>
      <c r="LCX708" s="121"/>
      <c r="LCY708" s="121"/>
      <c r="LCZ708" s="121"/>
      <c r="LDA708" s="121"/>
      <c r="LDB708" s="121"/>
      <c r="LDC708" s="121"/>
      <c r="LDD708" s="121"/>
      <c r="LDE708" s="121"/>
      <c r="LDF708" s="121"/>
      <c r="LDG708" s="121"/>
      <c r="LDH708" s="121"/>
      <c r="LDI708" s="121"/>
      <c r="LDJ708" s="121"/>
      <c r="LDK708" s="121"/>
      <c r="LDL708" s="121"/>
      <c r="LDM708" s="121"/>
      <c r="LDN708" s="121"/>
      <c r="LDO708" s="121"/>
      <c r="LDP708" s="121"/>
      <c r="LDQ708" s="121"/>
      <c r="LDR708" s="121"/>
      <c r="LDS708" s="121"/>
      <c r="LDT708" s="121"/>
      <c r="LDU708" s="121"/>
      <c r="LDV708" s="121"/>
      <c r="LDW708" s="121"/>
      <c r="LDX708" s="121"/>
      <c r="LDY708" s="121"/>
      <c r="LDZ708" s="121"/>
      <c r="LEA708" s="121"/>
      <c r="LEB708" s="121"/>
      <c r="LEC708" s="121"/>
      <c r="LED708" s="121"/>
      <c r="LEE708" s="121"/>
      <c r="LEF708" s="121"/>
      <c r="LEG708" s="121"/>
      <c r="LEH708" s="121"/>
      <c r="LEI708" s="121"/>
      <c r="LEJ708" s="121"/>
      <c r="LEK708" s="121"/>
      <c r="LEL708" s="121"/>
      <c r="LEM708" s="121"/>
      <c r="LEN708" s="121"/>
      <c r="LEO708" s="121"/>
      <c r="LEP708" s="121"/>
      <c r="LEQ708" s="121"/>
      <c r="LER708" s="121"/>
      <c r="LES708" s="121"/>
      <c r="LET708" s="121"/>
      <c r="LEU708" s="121"/>
      <c r="LEV708" s="121"/>
      <c r="LEW708" s="121"/>
      <c r="LEX708" s="121"/>
      <c r="LEY708" s="121"/>
      <c r="LEZ708" s="121"/>
      <c r="LFA708" s="121"/>
      <c r="LFB708" s="121"/>
      <c r="LFC708" s="121"/>
      <c r="LFD708" s="121"/>
      <c r="LFE708" s="121"/>
      <c r="LFF708" s="121"/>
      <c r="LFG708" s="121"/>
      <c r="LFH708" s="121"/>
      <c r="LFI708" s="121"/>
      <c r="LFJ708" s="121"/>
      <c r="LFK708" s="121"/>
      <c r="LFL708" s="121"/>
      <c r="LFM708" s="121"/>
      <c r="LFN708" s="121"/>
      <c r="LFO708" s="121"/>
      <c r="LFP708" s="121"/>
      <c r="LFQ708" s="121"/>
      <c r="LFR708" s="121"/>
      <c r="LFS708" s="121"/>
      <c r="LFT708" s="121"/>
      <c r="LFU708" s="121"/>
      <c r="LFV708" s="121"/>
      <c r="LFW708" s="121"/>
      <c r="LFX708" s="121"/>
      <c r="LFY708" s="121"/>
      <c r="LFZ708" s="121"/>
      <c r="LGA708" s="121"/>
      <c r="LGB708" s="121"/>
      <c r="LGC708" s="121"/>
      <c r="LGD708" s="121"/>
      <c r="LGE708" s="121"/>
      <c r="LGF708" s="121"/>
      <c r="LGG708" s="121"/>
      <c r="LGH708" s="121"/>
      <c r="LGI708" s="121"/>
      <c r="LGJ708" s="121"/>
      <c r="LGK708" s="121"/>
      <c r="LGL708" s="121"/>
      <c r="LGM708" s="121"/>
      <c r="LGN708" s="121"/>
      <c r="LGO708" s="121"/>
      <c r="LGP708" s="121"/>
      <c r="LGQ708" s="121"/>
      <c r="LGR708" s="121"/>
      <c r="LGS708" s="121"/>
      <c r="LGT708" s="121"/>
      <c r="LGU708" s="121"/>
      <c r="LGV708" s="121"/>
      <c r="LGW708" s="121"/>
      <c r="LGX708" s="121"/>
      <c r="LGY708" s="121"/>
      <c r="LGZ708" s="121"/>
      <c r="LHA708" s="121"/>
      <c r="LHB708" s="121"/>
      <c r="LHC708" s="121"/>
      <c r="LHD708" s="121"/>
      <c r="LHE708" s="121"/>
      <c r="LHF708" s="121"/>
      <c r="LHG708" s="121"/>
      <c r="LHH708" s="121"/>
      <c r="LHI708" s="121"/>
      <c r="LHJ708" s="121"/>
      <c r="LHK708" s="121"/>
      <c r="LHL708" s="121"/>
      <c r="LHM708" s="121"/>
      <c r="LHN708" s="121"/>
      <c r="LHO708" s="121"/>
      <c r="LHP708" s="121"/>
      <c r="LHQ708" s="121"/>
      <c r="LHR708" s="121"/>
      <c r="LHS708" s="121"/>
      <c r="LHT708" s="121"/>
      <c r="LHU708" s="121"/>
      <c r="LHV708" s="121"/>
      <c r="LHW708" s="121"/>
      <c r="LHX708" s="121"/>
      <c r="LHY708" s="121"/>
      <c r="LHZ708" s="121"/>
      <c r="LIA708" s="121"/>
      <c r="LIB708" s="121"/>
      <c r="LIC708" s="121"/>
      <c r="LID708" s="121"/>
      <c r="LIE708" s="121"/>
      <c r="LIF708" s="121"/>
      <c r="LIG708" s="121"/>
      <c r="LIH708" s="121"/>
      <c r="LII708" s="121"/>
      <c r="LIJ708" s="121"/>
      <c r="LIK708" s="121"/>
      <c r="LIL708" s="121"/>
      <c r="LIM708" s="121"/>
      <c r="LIN708" s="121"/>
      <c r="LIO708" s="121"/>
      <c r="LIP708" s="121"/>
      <c r="LIQ708" s="121"/>
      <c r="LIR708" s="121"/>
      <c r="LIS708" s="121"/>
      <c r="LIT708" s="121"/>
      <c r="LIU708" s="121"/>
      <c r="LIV708" s="121"/>
      <c r="LIW708" s="121"/>
      <c r="LIX708" s="121"/>
      <c r="LIY708" s="121"/>
      <c r="LIZ708" s="121"/>
      <c r="LJA708" s="121"/>
      <c r="LJB708" s="121"/>
      <c r="LJC708" s="121"/>
      <c r="LJD708" s="121"/>
      <c r="LJE708" s="121"/>
      <c r="LJF708" s="121"/>
      <c r="LJG708" s="121"/>
      <c r="LJH708" s="121"/>
      <c r="LJI708" s="121"/>
      <c r="LJJ708" s="121"/>
      <c r="LJK708" s="121"/>
      <c r="LJL708" s="121"/>
      <c r="LJM708" s="121"/>
      <c r="LJN708" s="121"/>
      <c r="LJO708" s="121"/>
      <c r="LJP708" s="121"/>
      <c r="LJQ708" s="121"/>
      <c r="LJR708" s="121"/>
      <c r="LJS708" s="121"/>
      <c r="LJT708" s="121"/>
      <c r="LJU708" s="121"/>
      <c r="LJV708" s="121"/>
      <c r="LJW708" s="121"/>
      <c r="LJX708" s="121"/>
      <c r="LJY708" s="121"/>
      <c r="LJZ708" s="121"/>
      <c r="LKA708" s="121"/>
      <c r="LKB708" s="121"/>
      <c r="LKC708" s="121"/>
      <c r="LKD708" s="121"/>
      <c r="LKE708" s="121"/>
      <c r="LKF708" s="121"/>
      <c r="LKG708" s="121"/>
      <c r="LKH708" s="121"/>
      <c r="LKI708" s="121"/>
      <c r="LKJ708" s="121"/>
      <c r="LKK708" s="121"/>
      <c r="LKL708" s="121"/>
      <c r="LKM708" s="121"/>
      <c r="LKN708" s="121"/>
      <c r="LKO708" s="121"/>
      <c r="LKP708" s="121"/>
      <c r="LKQ708" s="121"/>
      <c r="LKR708" s="121"/>
      <c r="LKS708" s="121"/>
      <c r="LKT708" s="121"/>
      <c r="LKU708" s="121"/>
      <c r="LKV708" s="121"/>
      <c r="LKW708" s="121"/>
      <c r="LKX708" s="121"/>
      <c r="LKY708" s="121"/>
      <c r="LKZ708" s="121"/>
      <c r="LLA708" s="121"/>
      <c r="LLB708" s="121"/>
      <c r="LLC708" s="121"/>
      <c r="LLD708" s="121"/>
      <c r="LLE708" s="121"/>
      <c r="LLF708" s="121"/>
      <c r="LLG708" s="121"/>
      <c r="LLH708" s="121"/>
      <c r="LLI708" s="121"/>
      <c r="LLJ708" s="121"/>
      <c r="LLK708" s="121"/>
      <c r="LLL708" s="121"/>
      <c r="LLM708" s="121"/>
      <c r="LLN708" s="121"/>
      <c r="LLO708" s="121"/>
      <c r="LLP708" s="121"/>
      <c r="LLQ708" s="121"/>
      <c r="LLR708" s="121"/>
      <c r="LLS708" s="121"/>
      <c r="LLT708" s="121"/>
      <c r="LLU708" s="121"/>
      <c r="LLV708" s="121"/>
      <c r="LLW708" s="121"/>
      <c r="LLX708" s="121"/>
      <c r="LLY708" s="121"/>
      <c r="LLZ708" s="121"/>
      <c r="LMA708" s="121"/>
      <c r="LMB708" s="121"/>
      <c r="LMC708" s="121"/>
      <c r="LMD708" s="121"/>
      <c r="LME708" s="121"/>
      <c r="LMF708" s="121"/>
      <c r="LMG708" s="121"/>
      <c r="LMH708" s="121"/>
      <c r="LMI708" s="121"/>
      <c r="LMJ708" s="121"/>
      <c r="LMK708" s="121"/>
      <c r="LML708" s="121"/>
      <c r="LMM708" s="121"/>
      <c r="LMN708" s="121"/>
      <c r="LMO708" s="121"/>
      <c r="LMP708" s="121"/>
      <c r="LMQ708" s="121"/>
      <c r="LMR708" s="121"/>
      <c r="LMS708" s="121"/>
      <c r="LMT708" s="121"/>
      <c r="LMU708" s="121"/>
      <c r="LMV708" s="121"/>
      <c r="LMW708" s="121"/>
      <c r="LMX708" s="121"/>
      <c r="LMY708" s="121"/>
      <c r="LMZ708" s="121"/>
      <c r="LNA708" s="121"/>
      <c r="LNB708" s="121"/>
      <c r="LNC708" s="121"/>
      <c r="LND708" s="121"/>
      <c r="LNE708" s="121"/>
      <c r="LNF708" s="121"/>
      <c r="LNG708" s="121"/>
      <c r="LNH708" s="121"/>
      <c r="LNI708" s="121"/>
      <c r="LNJ708" s="121"/>
      <c r="LNK708" s="121"/>
      <c r="LNL708" s="121"/>
      <c r="LNM708" s="121"/>
      <c r="LNN708" s="121"/>
      <c r="LNO708" s="121"/>
      <c r="LNP708" s="121"/>
      <c r="LNQ708" s="121"/>
      <c r="LNR708" s="121"/>
      <c r="LNS708" s="121"/>
      <c r="LNT708" s="121"/>
      <c r="LNU708" s="121"/>
      <c r="LNV708" s="121"/>
      <c r="LNW708" s="121"/>
      <c r="LNX708" s="121"/>
      <c r="LNY708" s="121"/>
      <c r="LNZ708" s="121"/>
      <c r="LOA708" s="121"/>
      <c r="LOB708" s="121"/>
      <c r="LOC708" s="121"/>
      <c r="LOD708" s="121"/>
      <c r="LOE708" s="121"/>
      <c r="LOF708" s="121"/>
      <c r="LOG708" s="121"/>
      <c r="LOH708" s="121"/>
      <c r="LOI708" s="121"/>
      <c r="LOJ708" s="121"/>
      <c r="LOK708" s="121"/>
      <c r="LOL708" s="121"/>
      <c r="LOM708" s="121"/>
      <c r="LON708" s="121"/>
      <c r="LOO708" s="121"/>
      <c r="LOP708" s="121"/>
      <c r="LOQ708" s="121"/>
      <c r="LOR708" s="121"/>
      <c r="LOS708" s="121"/>
      <c r="LOT708" s="121"/>
      <c r="LOU708" s="121"/>
      <c r="LOV708" s="121"/>
      <c r="LOW708" s="121"/>
      <c r="LOX708" s="121"/>
      <c r="LOY708" s="121"/>
      <c r="LOZ708" s="121"/>
      <c r="LPA708" s="121"/>
      <c r="LPB708" s="121"/>
      <c r="LPC708" s="121"/>
      <c r="LPD708" s="121"/>
      <c r="LPE708" s="121"/>
      <c r="LPF708" s="121"/>
      <c r="LPG708" s="121"/>
      <c r="LPH708" s="121"/>
      <c r="LPI708" s="121"/>
      <c r="LPJ708" s="121"/>
      <c r="LPK708" s="121"/>
      <c r="LPL708" s="121"/>
      <c r="LPM708" s="121"/>
      <c r="LPN708" s="121"/>
      <c r="LPO708" s="121"/>
      <c r="LPP708" s="121"/>
      <c r="LPQ708" s="121"/>
      <c r="LPR708" s="121"/>
      <c r="LPS708" s="121"/>
      <c r="LPT708" s="121"/>
      <c r="LPU708" s="121"/>
      <c r="LPV708" s="121"/>
      <c r="LPW708" s="121"/>
      <c r="LPX708" s="121"/>
      <c r="LPY708" s="121"/>
      <c r="LPZ708" s="121"/>
      <c r="LQA708" s="121"/>
      <c r="LQB708" s="121"/>
      <c r="LQC708" s="121"/>
      <c r="LQD708" s="121"/>
      <c r="LQE708" s="121"/>
      <c r="LQF708" s="121"/>
      <c r="LQG708" s="121"/>
      <c r="LQH708" s="121"/>
      <c r="LQI708" s="121"/>
      <c r="LQJ708" s="121"/>
      <c r="LQK708" s="121"/>
      <c r="LQL708" s="121"/>
      <c r="LQM708" s="121"/>
      <c r="LQN708" s="121"/>
      <c r="LQO708" s="121"/>
      <c r="LQP708" s="121"/>
      <c r="LQQ708" s="121"/>
      <c r="LQR708" s="121"/>
      <c r="LQS708" s="121"/>
      <c r="LQT708" s="121"/>
      <c r="LQU708" s="121"/>
      <c r="LQV708" s="121"/>
      <c r="LQW708" s="121"/>
      <c r="LQX708" s="121"/>
      <c r="LQY708" s="121"/>
      <c r="LQZ708" s="121"/>
      <c r="LRA708" s="121"/>
      <c r="LRB708" s="121"/>
      <c r="LRC708" s="121"/>
      <c r="LRD708" s="121"/>
      <c r="LRE708" s="121"/>
      <c r="LRF708" s="121"/>
      <c r="LRG708" s="121"/>
      <c r="LRH708" s="121"/>
      <c r="LRI708" s="121"/>
      <c r="LRJ708" s="121"/>
      <c r="LRK708" s="121"/>
      <c r="LRL708" s="121"/>
      <c r="LRM708" s="121"/>
      <c r="LRN708" s="121"/>
      <c r="LRO708" s="121"/>
      <c r="LRP708" s="121"/>
      <c r="LRQ708" s="121"/>
      <c r="LRR708" s="121"/>
      <c r="LRS708" s="121"/>
      <c r="LRT708" s="121"/>
      <c r="LRU708" s="121"/>
      <c r="LRV708" s="121"/>
      <c r="LRW708" s="121"/>
      <c r="LRX708" s="121"/>
      <c r="LRY708" s="121"/>
      <c r="LRZ708" s="121"/>
      <c r="LSA708" s="121"/>
      <c r="LSB708" s="121"/>
      <c r="LSC708" s="121"/>
      <c r="LSD708" s="121"/>
      <c r="LSE708" s="121"/>
      <c r="LSF708" s="121"/>
      <c r="LSG708" s="121"/>
      <c r="LSH708" s="121"/>
      <c r="LSI708" s="121"/>
      <c r="LSJ708" s="121"/>
      <c r="LSK708" s="121"/>
      <c r="LSL708" s="121"/>
      <c r="LSM708" s="121"/>
      <c r="LSN708" s="121"/>
      <c r="LSO708" s="121"/>
      <c r="LSP708" s="121"/>
      <c r="LSQ708" s="121"/>
      <c r="LSR708" s="121"/>
      <c r="LSS708" s="121"/>
      <c r="LST708" s="121"/>
      <c r="LSU708" s="121"/>
      <c r="LSV708" s="121"/>
      <c r="LSW708" s="121"/>
      <c r="LSX708" s="121"/>
      <c r="LSY708" s="121"/>
      <c r="LSZ708" s="121"/>
      <c r="LTA708" s="121"/>
      <c r="LTB708" s="121"/>
      <c r="LTC708" s="121"/>
      <c r="LTD708" s="121"/>
      <c r="LTE708" s="121"/>
      <c r="LTF708" s="121"/>
      <c r="LTG708" s="121"/>
      <c r="LTH708" s="121"/>
      <c r="LTI708" s="121"/>
      <c r="LTJ708" s="121"/>
      <c r="LTK708" s="121"/>
      <c r="LTL708" s="121"/>
      <c r="LTM708" s="121"/>
      <c r="LTN708" s="121"/>
      <c r="LTO708" s="121"/>
      <c r="LTP708" s="121"/>
      <c r="LTQ708" s="121"/>
      <c r="LTR708" s="121"/>
      <c r="LTS708" s="121"/>
      <c r="LTT708" s="121"/>
      <c r="LTU708" s="121"/>
      <c r="LTV708" s="121"/>
      <c r="LTW708" s="121"/>
      <c r="LTX708" s="121"/>
      <c r="LTY708" s="121"/>
      <c r="LTZ708" s="121"/>
      <c r="LUA708" s="121"/>
      <c r="LUB708" s="121"/>
      <c r="LUC708" s="121"/>
      <c r="LUD708" s="121"/>
      <c r="LUE708" s="121"/>
      <c r="LUF708" s="121"/>
      <c r="LUG708" s="121"/>
      <c r="LUH708" s="121"/>
      <c r="LUI708" s="121"/>
      <c r="LUJ708" s="121"/>
      <c r="LUK708" s="121"/>
      <c r="LUL708" s="121"/>
      <c r="LUM708" s="121"/>
      <c r="LUN708" s="121"/>
      <c r="LUO708" s="121"/>
      <c r="LUP708" s="121"/>
      <c r="LUQ708" s="121"/>
      <c r="LUR708" s="121"/>
      <c r="LUS708" s="121"/>
      <c r="LUT708" s="121"/>
      <c r="LUU708" s="121"/>
      <c r="LUV708" s="121"/>
      <c r="LUW708" s="121"/>
      <c r="LUX708" s="121"/>
      <c r="LUY708" s="121"/>
      <c r="LUZ708" s="121"/>
      <c r="LVA708" s="121"/>
      <c r="LVB708" s="121"/>
      <c r="LVC708" s="121"/>
      <c r="LVD708" s="121"/>
      <c r="LVE708" s="121"/>
      <c r="LVF708" s="121"/>
      <c r="LVG708" s="121"/>
      <c r="LVH708" s="121"/>
      <c r="LVI708" s="121"/>
      <c r="LVJ708" s="121"/>
      <c r="LVK708" s="121"/>
      <c r="LVL708" s="121"/>
      <c r="LVM708" s="121"/>
      <c r="LVN708" s="121"/>
      <c r="LVO708" s="121"/>
      <c r="LVP708" s="121"/>
      <c r="LVQ708" s="121"/>
      <c r="LVR708" s="121"/>
      <c r="LVS708" s="121"/>
      <c r="LVT708" s="121"/>
      <c r="LVU708" s="121"/>
      <c r="LVV708" s="121"/>
      <c r="LVW708" s="121"/>
      <c r="LVX708" s="121"/>
      <c r="LVY708" s="121"/>
      <c r="LVZ708" s="121"/>
      <c r="LWA708" s="121"/>
      <c r="LWB708" s="121"/>
      <c r="LWC708" s="121"/>
      <c r="LWD708" s="121"/>
      <c r="LWE708" s="121"/>
      <c r="LWF708" s="121"/>
      <c r="LWG708" s="121"/>
      <c r="LWH708" s="121"/>
      <c r="LWI708" s="121"/>
      <c r="LWJ708" s="121"/>
      <c r="LWK708" s="121"/>
      <c r="LWL708" s="121"/>
      <c r="LWM708" s="121"/>
      <c r="LWN708" s="121"/>
      <c r="LWO708" s="121"/>
      <c r="LWP708" s="121"/>
      <c r="LWQ708" s="121"/>
      <c r="LWR708" s="121"/>
      <c r="LWS708" s="121"/>
      <c r="LWT708" s="121"/>
      <c r="LWU708" s="121"/>
      <c r="LWV708" s="121"/>
      <c r="LWW708" s="121"/>
      <c r="LWX708" s="121"/>
      <c r="LWY708" s="121"/>
      <c r="LWZ708" s="121"/>
      <c r="LXA708" s="121"/>
      <c r="LXB708" s="121"/>
      <c r="LXC708" s="121"/>
      <c r="LXD708" s="121"/>
      <c r="LXE708" s="121"/>
      <c r="LXF708" s="121"/>
      <c r="LXG708" s="121"/>
      <c r="LXH708" s="121"/>
      <c r="LXI708" s="121"/>
      <c r="LXJ708" s="121"/>
      <c r="LXK708" s="121"/>
      <c r="LXL708" s="121"/>
      <c r="LXM708" s="121"/>
      <c r="LXN708" s="121"/>
      <c r="LXO708" s="121"/>
      <c r="LXP708" s="121"/>
      <c r="LXQ708" s="121"/>
      <c r="LXR708" s="121"/>
      <c r="LXS708" s="121"/>
      <c r="LXT708" s="121"/>
      <c r="LXU708" s="121"/>
      <c r="LXV708" s="121"/>
      <c r="LXW708" s="121"/>
      <c r="LXX708" s="121"/>
      <c r="LXY708" s="121"/>
      <c r="LXZ708" s="121"/>
      <c r="LYA708" s="121"/>
      <c r="LYB708" s="121"/>
      <c r="LYC708" s="121"/>
      <c r="LYD708" s="121"/>
      <c r="LYE708" s="121"/>
      <c r="LYF708" s="121"/>
      <c r="LYG708" s="121"/>
      <c r="LYH708" s="121"/>
      <c r="LYI708" s="121"/>
      <c r="LYJ708" s="121"/>
      <c r="LYK708" s="121"/>
      <c r="LYL708" s="121"/>
      <c r="LYM708" s="121"/>
      <c r="LYN708" s="121"/>
      <c r="LYO708" s="121"/>
      <c r="LYP708" s="121"/>
      <c r="LYQ708" s="121"/>
      <c r="LYR708" s="121"/>
      <c r="LYS708" s="121"/>
      <c r="LYT708" s="121"/>
      <c r="LYU708" s="121"/>
      <c r="LYV708" s="121"/>
      <c r="LYW708" s="121"/>
      <c r="LYX708" s="121"/>
      <c r="LYY708" s="121"/>
      <c r="LYZ708" s="121"/>
      <c r="LZA708" s="121"/>
      <c r="LZB708" s="121"/>
      <c r="LZC708" s="121"/>
      <c r="LZD708" s="121"/>
      <c r="LZE708" s="121"/>
      <c r="LZF708" s="121"/>
      <c r="LZG708" s="121"/>
      <c r="LZH708" s="121"/>
      <c r="LZI708" s="121"/>
      <c r="LZJ708" s="121"/>
      <c r="LZK708" s="121"/>
      <c r="LZL708" s="121"/>
      <c r="LZM708" s="121"/>
      <c r="LZN708" s="121"/>
      <c r="LZO708" s="121"/>
      <c r="LZP708" s="121"/>
      <c r="LZQ708" s="121"/>
      <c r="LZR708" s="121"/>
      <c r="LZS708" s="121"/>
      <c r="LZT708" s="121"/>
      <c r="LZU708" s="121"/>
      <c r="LZV708" s="121"/>
      <c r="LZW708" s="121"/>
      <c r="LZX708" s="121"/>
      <c r="LZY708" s="121"/>
      <c r="LZZ708" s="121"/>
      <c r="MAA708" s="121"/>
      <c r="MAB708" s="121"/>
      <c r="MAC708" s="121"/>
      <c r="MAD708" s="121"/>
      <c r="MAE708" s="121"/>
      <c r="MAF708" s="121"/>
      <c r="MAG708" s="121"/>
      <c r="MAH708" s="121"/>
      <c r="MAI708" s="121"/>
      <c r="MAJ708" s="121"/>
      <c r="MAK708" s="121"/>
      <c r="MAL708" s="121"/>
      <c r="MAM708" s="121"/>
      <c r="MAN708" s="121"/>
      <c r="MAO708" s="121"/>
      <c r="MAP708" s="121"/>
      <c r="MAQ708" s="121"/>
      <c r="MAR708" s="121"/>
      <c r="MAS708" s="121"/>
      <c r="MAT708" s="121"/>
      <c r="MAU708" s="121"/>
      <c r="MAV708" s="121"/>
      <c r="MAW708" s="121"/>
      <c r="MAX708" s="121"/>
      <c r="MAY708" s="121"/>
      <c r="MAZ708" s="121"/>
      <c r="MBA708" s="121"/>
      <c r="MBB708" s="121"/>
      <c r="MBC708" s="121"/>
      <c r="MBD708" s="121"/>
      <c r="MBE708" s="121"/>
      <c r="MBF708" s="121"/>
      <c r="MBG708" s="121"/>
      <c r="MBH708" s="121"/>
      <c r="MBI708" s="121"/>
      <c r="MBJ708" s="121"/>
      <c r="MBK708" s="121"/>
      <c r="MBL708" s="121"/>
      <c r="MBM708" s="121"/>
      <c r="MBN708" s="121"/>
      <c r="MBO708" s="121"/>
      <c r="MBP708" s="121"/>
      <c r="MBQ708" s="121"/>
      <c r="MBR708" s="121"/>
      <c r="MBS708" s="121"/>
      <c r="MBT708" s="121"/>
      <c r="MBU708" s="121"/>
      <c r="MBV708" s="121"/>
      <c r="MBW708" s="121"/>
      <c r="MBX708" s="121"/>
      <c r="MBY708" s="121"/>
      <c r="MBZ708" s="121"/>
      <c r="MCA708" s="121"/>
      <c r="MCB708" s="121"/>
      <c r="MCC708" s="121"/>
      <c r="MCD708" s="121"/>
      <c r="MCE708" s="121"/>
      <c r="MCF708" s="121"/>
      <c r="MCG708" s="121"/>
      <c r="MCH708" s="121"/>
      <c r="MCI708" s="121"/>
      <c r="MCJ708" s="121"/>
      <c r="MCK708" s="121"/>
      <c r="MCL708" s="121"/>
      <c r="MCM708" s="121"/>
      <c r="MCN708" s="121"/>
      <c r="MCO708" s="121"/>
      <c r="MCP708" s="121"/>
      <c r="MCQ708" s="121"/>
      <c r="MCR708" s="121"/>
      <c r="MCS708" s="121"/>
      <c r="MCT708" s="121"/>
      <c r="MCU708" s="121"/>
      <c r="MCV708" s="121"/>
      <c r="MCW708" s="121"/>
      <c r="MCX708" s="121"/>
      <c r="MCY708" s="121"/>
      <c r="MCZ708" s="121"/>
      <c r="MDA708" s="121"/>
      <c r="MDB708" s="121"/>
      <c r="MDC708" s="121"/>
      <c r="MDD708" s="121"/>
      <c r="MDE708" s="121"/>
      <c r="MDF708" s="121"/>
      <c r="MDG708" s="121"/>
      <c r="MDH708" s="121"/>
      <c r="MDI708" s="121"/>
      <c r="MDJ708" s="121"/>
      <c r="MDK708" s="121"/>
      <c r="MDL708" s="121"/>
      <c r="MDM708" s="121"/>
      <c r="MDN708" s="121"/>
      <c r="MDO708" s="121"/>
      <c r="MDP708" s="121"/>
      <c r="MDQ708" s="121"/>
      <c r="MDR708" s="121"/>
      <c r="MDS708" s="121"/>
      <c r="MDT708" s="121"/>
      <c r="MDU708" s="121"/>
      <c r="MDV708" s="121"/>
      <c r="MDW708" s="121"/>
      <c r="MDX708" s="121"/>
      <c r="MDY708" s="121"/>
      <c r="MDZ708" s="121"/>
      <c r="MEA708" s="121"/>
      <c r="MEB708" s="121"/>
      <c r="MEC708" s="121"/>
      <c r="MED708" s="121"/>
      <c r="MEE708" s="121"/>
      <c r="MEF708" s="121"/>
      <c r="MEG708" s="121"/>
      <c r="MEH708" s="121"/>
      <c r="MEI708" s="121"/>
      <c r="MEJ708" s="121"/>
      <c r="MEK708" s="121"/>
      <c r="MEL708" s="121"/>
      <c r="MEM708" s="121"/>
      <c r="MEN708" s="121"/>
      <c r="MEO708" s="121"/>
      <c r="MEP708" s="121"/>
      <c r="MEQ708" s="121"/>
      <c r="MER708" s="121"/>
      <c r="MES708" s="121"/>
      <c r="MET708" s="121"/>
      <c r="MEU708" s="121"/>
      <c r="MEV708" s="121"/>
      <c r="MEW708" s="121"/>
      <c r="MEX708" s="121"/>
      <c r="MEY708" s="121"/>
      <c r="MEZ708" s="121"/>
      <c r="MFA708" s="121"/>
      <c r="MFB708" s="121"/>
      <c r="MFC708" s="121"/>
      <c r="MFD708" s="121"/>
      <c r="MFE708" s="121"/>
      <c r="MFF708" s="121"/>
      <c r="MFG708" s="121"/>
      <c r="MFH708" s="121"/>
      <c r="MFI708" s="121"/>
      <c r="MFJ708" s="121"/>
      <c r="MFK708" s="121"/>
      <c r="MFL708" s="121"/>
      <c r="MFM708" s="121"/>
      <c r="MFN708" s="121"/>
      <c r="MFO708" s="121"/>
      <c r="MFP708" s="121"/>
      <c r="MFQ708" s="121"/>
      <c r="MFR708" s="121"/>
      <c r="MFS708" s="121"/>
      <c r="MFT708" s="121"/>
      <c r="MFU708" s="121"/>
      <c r="MFV708" s="121"/>
      <c r="MFW708" s="121"/>
      <c r="MFX708" s="121"/>
      <c r="MFY708" s="121"/>
      <c r="MFZ708" s="121"/>
      <c r="MGA708" s="121"/>
      <c r="MGB708" s="121"/>
      <c r="MGC708" s="121"/>
      <c r="MGD708" s="121"/>
      <c r="MGE708" s="121"/>
      <c r="MGF708" s="121"/>
      <c r="MGG708" s="121"/>
      <c r="MGH708" s="121"/>
      <c r="MGI708" s="121"/>
      <c r="MGJ708" s="121"/>
      <c r="MGK708" s="121"/>
      <c r="MGL708" s="121"/>
      <c r="MGM708" s="121"/>
      <c r="MGN708" s="121"/>
      <c r="MGO708" s="121"/>
      <c r="MGP708" s="121"/>
      <c r="MGQ708" s="121"/>
      <c r="MGR708" s="121"/>
      <c r="MGS708" s="121"/>
      <c r="MGT708" s="121"/>
      <c r="MGU708" s="121"/>
      <c r="MGV708" s="121"/>
      <c r="MGW708" s="121"/>
      <c r="MGX708" s="121"/>
      <c r="MGY708" s="121"/>
      <c r="MGZ708" s="121"/>
      <c r="MHA708" s="121"/>
      <c r="MHB708" s="121"/>
      <c r="MHC708" s="121"/>
      <c r="MHD708" s="121"/>
      <c r="MHE708" s="121"/>
      <c r="MHF708" s="121"/>
      <c r="MHG708" s="121"/>
      <c r="MHH708" s="121"/>
      <c r="MHI708" s="121"/>
      <c r="MHJ708" s="121"/>
      <c r="MHK708" s="121"/>
      <c r="MHL708" s="121"/>
      <c r="MHM708" s="121"/>
      <c r="MHN708" s="121"/>
      <c r="MHO708" s="121"/>
      <c r="MHP708" s="121"/>
      <c r="MHQ708" s="121"/>
      <c r="MHR708" s="121"/>
      <c r="MHS708" s="121"/>
      <c r="MHT708" s="121"/>
      <c r="MHU708" s="121"/>
      <c r="MHV708" s="121"/>
      <c r="MHW708" s="121"/>
      <c r="MHX708" s="121"/>
      <c r="MHY708" s="121"/>
      <c r="MHZ708" s="121"/>
      <c r="MIA708" s="121"/>
      <c r="MIB708" s="121"/>
      <c r="MIC708" s="121"/>
      <c r="MID708" s="121"/>
      <c r="MIE708" s="121"/>
      <c r="MIF708" s="121"/>
      <c r="MIG708" s="121"/>
      <c r="MIH708" s="121"/>
      <c r="MII708" s="121"/>
      <c r="MIJ708" s="121"/>
      <c r="MIK708" s="121"/>
      <c r="MIL708" s="121"/>
      <c r="MIM708" s="121"/>
      <c r="MIN708" s="121"/>
      <c r="MIO708" s="121"/>
      <c r="MIP708" s="121"/>
      <c r="MIQ708" s="121"/>
      <c r="MIR708" s="121"/>
      <c r="MIS708" s="121"/>
      <c r="MIT708" s="121"/>
      <c r="MIU708" s="121"/>
      <c r="MIV708" s="121"/>
      <c r="MIW708" s="121"/>
      <c r="MIX708" s="121"/>
      <c r="MIY708" s="121"/>
      <c r="MIZ708" s="121"/>
      <c r="MJA708" s="121"/>
      <c r="MJB708" s="121"/>
      <c r="MJC708" s="121"/>
      <c r="MJD708" s="121"/>
      <c r="MJE708" s="121"/>
      <c r="MJF708" s="121"/>
      <c r="MJG708" s="121"/>
      <c r="MJH708" s="121"/>
      <c r="MJI708" s="121"/>
      <c r="MJJ708" s="121"/>
      <c r="MJK708" s="121"/>
      <c r="MJL708" s="121"/>
      <c r="MJM708" s="121"/>
      <c r="MJN708" s="121"/>
      <c r="MJO708" s="121"/>
      <c r="MJP708" s="121"/>
      <c r="MJQ708" s="121"/>
      <c r="MJR708" s="121"/>
      <c r="MJS708" s="121"/>
      <c r="MJT708" s="121"/>
      <c r="MJU708" s="121"/>
      <c r="MJV708" s="121"/>
      <c r="MJW708" s="121"/>
      <c r="MJX708" s="121"/>
      <c r="MJY708" s="121"/>
      <c r="MJZ708" s="121"/>
      <c r="MKA708" s="121"/>
      <c r="MKB708" s="121"/>
      <c r="MKC708" s="121"/>
      <c r="MKD708" s="121"/>
      <c r="MKE708" s="121"/>
      <c r="MKF708" s="121"/>
      <c r="MKG708" s="121"/>
      <c r="MKH708" s="121"/>
      <c r="MKI708" s="121"/>
      <c r="MKJ708" s="121"/>
      <c r="MKK708" s="121"/>
      <c r="MKL708" s="121"/>
      <c r="MKM708" s="121"/>
      <c r="MKN708" s="121"/>
      <c r="MKO708" s="121"/>
      <c r="MKP708" s="121"/>
      <c r="MKQ708" s="121"/>
      <c r="MKR708" s="121"/>
      <c r="MKS708" s="121"/>
      <c r="MKT708" s="121"/>
      <c r="MKU708" s="121"/>
      <c r="MKV708" s="121"/>
      <c r="MKW708" s="121"/>
      <c r="MKX708" s="121"/>
      <c r="MKY708" s="121"/>
      <c r="MKZ708" s="121"/>
      <c r="MLA708" s="121"/>
      <c r="MLB708" s="121"/>
      <c r="MLC708" s="121"/>
      <c r="MLD708" s="121"/>
      <c r="MLE708" s="121"/>
      <c r="MLF708" s="121"/>
      <c r="MLG708" s="121"/>
      <c r="MLH708" s="121"/>
      <c r="MLI708" s="121"/>
      <c r="MLJ708" s="121"/>
      <c r="MLK708" s="121"/>
      <c r="MLL708" s="121"/>
      <c r="MLM708" s="121"/>
      <c r="MLN708" s="121"/>
      <c r="MLO708" s="121"/>
      <c r="MLP708" s="121"/>
      <c r="MLQ708" s="121"/>
      <c r="MLR708" s="121"/>
      <c r="MLS708" s="121"/>
      <c r="MLT708" s="121"/>
      <c r="MLU708" s="121"/>
      <c r="MLV708" s="121"/>
      <c r="MLW708" s="121"/>
      <c r="MLX708" s="121"/>
      <c r="MLY708" s="121"/>
      <c r="MLZ708" s="121"/>
      <c r="MMA708" s="121"/>
      <c r="MMB708" s="121"/>
      <c r="MMC708" s="121"/>
      <c r="MMD708" s="121"/>
      <c r="MME708" s="121"/>
      <c r="MMF708" s="121"/>
      <c r="MMG708" s="121"/>
      <c r="MMH708" s="121"/>
      <c r="MMI708" s="121"/>
      <c r="MMJ708" s="121"/>
      <c r="MMK708" s="121"/>
      <c r="MML708" s="121"/>
      <c r="MMM708" s="121"/>
      <c r="MMN708" s="121"/>
      <c r="MMO708" s="121"/>
      <c r="MMP708" s="121"/>
      <c r="MMQ708" s="121"/>
      <c r="MMR708" s="121"/>
      <c r="MMS708" s="121"/>
      <c r="MMT708" s="121"/>
      <c r="MMU708" s="121"/>
      <c r="MMV708" s="121"/>
      <c r="MMW708" s="121"/>
      <c r="MMX708" s="121"/>
      <c r="MMY708" s="121"/>
      <c r="MMZ708" s="121"/>
      <c r="MNA708" s="121"/>
      <c r="MNB708" s="121"/>
      <c r="MNC708" s="121"/>
      <c r="MND708" s="121"/>
      <c r="MNE708" s="121"/>
      <c r="MNF708" s="121"/>
      <c r="MNG708" s="121"/>
      <c r="MNH708" s="121"/>
      <c r="MNI708" s="121"/>
      <c r="MNJ708" s="121"/>
      <c r="MNK708" s="121"/>
      <c r="MNL708" s="121"/>
      <c r="MNM708" s="121"/>
      <c r="MNN708" s="121"/>
      <c r="MNO708" s="121"/>
      <c r="MNP708" s="121"/>
      <c r="MNQ708" s="121"/>
      <c r="MNR708" s="121"/>
      <c r="MNS708" s="121"/>
      <c r="MNT708" s="121"/>
      <c r="MNU708" s="121"/>
      <c r="MNV708" s="121"/>
      <c r="MNW708" s="121"/>
      <c r="MNX708" s="121"/>
      <c r="MNY708" s="121"/>
      <c r="MNZ708" s="121"/>
      <c r="MOA708" s="121"/>
      <c r="MOB708" s="121"/>
      <c r="MOC708" s="121"/>
      <c r="MOD708" s="121"/>
      <c r="MOE708" s="121"/>
      <c r="MOF708" s="121"/>
      <c r="MOG708" s="121"/>
      <c r="MOH708" s="121"/>
      <c r="MOI708" s="121"/>
      <c r="MOJ708" s="121"/>
      <c r="MOK708" s="121"/>
      <c r="MOL708" s="121"/>
      <c r="MOM708" s="121"/>
      <c r="MON708" s="121"/>
      <c r="MOO708" s="121"/>
      <c r="MOP708" s="121"/>
      <c r="MOQ708" s="121"/>
      <c r="MOR708" s="121"/>
      <c r="MOS708" s="121"/>
      <c r="MOT708" s="121"/>
      <c r="MOU708" s="121"/>
      <c r="MOV708" s="121"/>
      <c r="MOW708" s="121"/>
      <c r="MOX708" s="121"/>
      <c r="MOY708" s="121"/>
      <c r="MOZ708" s="121"/>
      <c r="MPA708" s="121"/>
      <c r="MPB708" s="121"/>
      <c r="MPC708" s="121"/>
      <c r="MPD708" s="121"/>
      <c r="MPE708" s="121"/>
      <c r="MPF708" s="121"/>
      <c r="MPG708" s="121"/>
      <c r="MPH708" s="121"/>
      <c r="MPI708" s="121"/>
      <c r="MPJ708" s="121"/>
      <c r="MPK708" s="121"/>
      <c r="MPL708" s="121"/>
      <c r="MPM708" s="121"/>
      <c r="MPN708" s="121"/>
      <c r="MPO708" s="121"/>
      <c r="MPP708" s="121"/>
      <c r="MPQ708" s="121"/>
      <c r="MPR708" s="121"/>
      <c r="MPS708" s="121"/>
      <c r="MPT708" s="121"/>
      <c r="MPU708" s="121"/>
      <c r="MPV708" s="121"/>
      <c r="MPW708" s="121"/>
      <c r="MPX708" s="121"/>
      <c r="MPY708" s="121"/>
      <c r="MPZ708" s="121"/>
      <c r="MQA708" s="121"/>
      <c r="MQB708" s="121"/>
      <c r="MQC708" s="121"/>
      <c r="MQD708" s="121"/>
      <c r="MQE708" s="121"/>
      <c r="MQF708" s="121"/>
      <c r="MQG708" s="121"/>
      <c r="MQH708" s="121"/>
      <c r="MQI708" s="121"/>
      <c r="MQJ708" s="121"/>
      <c r="MQK708" s="121"/>
      <c r="MQL708" s="121"/>
      <c r="MQM708" s="121"/>
      <c r="MQN708" s="121"/>
      <c r="MQO708" s="121"/>
      <c r="MQP708" s="121"/>
      <c r="MQQ708" s="121"/>
      <c r="MQR708" s="121"/>
      <c r="MQS708" s="121"/>
      <c r="MQT708" s="121"/>
      <c r="MQU708" s="121"/>
      <c r="MQV708" s="121"/>
      <c r="MQW708" s="121"/>
      <c r="MQX708" s="121"/>
      <c r="MQY708" s="121"/>
      <c r="MQZ708" s="121"/>
      <c r="MRA708" s="121"/>
      <c r="MRB708" s="121"/>
      <c r="MRC708" s="121"/>
      <c r="MRD708" s="121"/>
      <c r="MRE708" s="121"/>
      <c r="MRF708" s="121"/>
      <c r="MRG708" s="121"/>
      <c r="MRH708" s="121"/>
      <c r="MRI708" s="121"/>
      <c r="MRJ708" s="121"/>
      <c r="MRK708" s="121"/>
      <c r="MRL708" s="121"/>
      <c r="MRM708" s="121"/>
      <c r="MRN708" s="121"/>
      <c r="MRO708" s="121"/>
      <c r="MRP708" s="121"/>
      <c r="MRQ708" s="121"/>
      <c r="MRR708" s="121"/>
      <c r="MRS708" s="121"/>
      <c r="MRT708" s="121"/>
      <c r="MRU708" s="121"/>
      <c r="MRV708" s="121"/>
      <c r="MRW708" s="121"/>
      <c r="MRX708" s="121"/>
      <c r="MRY708" s="121"/>
      <c r="MRZ708" s="121"/>
      <c r="MSA708" s="121"/>
      <c r="MSB708" s="121"/>
      <c r="MSC708" s="121"/>
      <c r="MSD708" s="121"/>
      <c r="MSE708" s="121"/>
      <c r="MSF708" s="121"/>
      <c r="MSG708" s="121"/>
      <c r="MSH708" s="121"/>
      <c r="MSI708" s="121"/>
      <c r="MSJ708" s="121"/>
      <c r="MSK708" s="121"/>
      <c r="MSL708" s="121"/>
      <c r="MSM708" s="121"/>
      <c r="MSN708" s="121"/>
      <c r="MSO708" s="121"/>
      <c r="MSP708" s="121"/>
      <c r="MSQ708" s="121"/>
      <c r="MSR708" s="121"/>
      <c r="MSS708" s="121"/>
      <c r="MST708" s="121"/>
      <c r="MSU708" s="121"/>
      <c r="MSV708" s="121"/>
      <c r="MSW708" s="121"/>
      <c r="MSX708" s="121"/>
      <c r="MSY708" s="121"/>
      <c r="MSZ708" s="121"/>
      <c r="MTA708" s="121"/>
      <c r="MTB708" s="121"/>
      <c r="MTC708" s="121"/>
      <c r="MTD708" s="121"/>
      <c r="MTE708" s="121"/>
      <c r="MTF708" s="121"/>
      <c r="MTG708" s="121"/>
      <c r="MTH708" s="121"/>
      <c r="MTI708" s="121"/>
      <c r="MTJ708" s="121"/>
      <c r="MTK708" s="121"/>
      <c r="MTL708" s="121"/>
      <c r="MTM708" s="121"/>
      <c r="MTN708" s="121"/>
      <c r="MTO708" s="121"/>
      <c r="MTP708" s="121"/>
      <c r="MTQ708" s="121"/>
      <c r="MTR708" s="121"/>
      <c r="MTS708" s="121"/>
      <c r="MTT708" s="121"/>
      <c r="MTU708" s="121"/>
      <c r="MTV708" s="121"/>
      <c r="MTW708" s="121"/>
      <c r="MTX708" s="121"/>
      <c r="MTY708" s="121"/>
      <c r="MTZ708" s="121"/>
      <c r="MUA708" s="121"/>
      <c r="MUB708" s="121"/>
      <c r="MUC708" s="121"/>
      <c r="MUD708" s="121"/>
      <c r="MUE708" s="121"/>
      <c r="MUF708" s="121"/>
      <c r="MUG708" s="121"/>
      <c r="MUH708" s="121"/>
      <c r="MUI708" s="121"/>
      <c r="MUJ708" s="121"/>
      <c r="MUK708" s="121"/>
      <c r="MUL708" s="121"/>
      <c r="MUM708" s="121"/>
      <c r="MUN708" s="121"/>
      <c r="MUO708" s="121"/>
      <c r="MUP708" s="121"/>
      <c r="MUQ708" s="121"/>
      <c r="MUR708" s="121"/>
      <c r="MUS708" s="121"/>
      <c r="MUT708" s="121"/>
      <c r="MUU708" s="121"/>
      <c r="MUV708" s="121"/>
      <c r="MUW708" s="121"/>
      <c r="MUX708" s="121"/>
      <c r="MUY708" s="121"/>
      <c r="MUZ708" s="121"/>
      <c r="MVA708" s="121"/>
      <c r="MVB708" s="121"/>
      <c r="MVC708" s="121"/>
      <c r="MVD708" s="121"/>
      <c r="MVE708" s="121"/>
      <c r="MVF708" s="121"/>
      <c r="MVG708" s="121"/>
      <c r="MVH708" s="121"/>
      <c r="MVI708" s="121"/>
      <c r="MVJ708" s="121"/>
      <c r="MVK708" s="121"/>
      <c r="MVL708" s="121"/>
      <c r="MVM708" s="121"/>
      <c r="MVN708" s="121"/>
      <c r="MVO708" s="121"/>
      <c r="MVP708" s="121"/>
      <c r="MVQ708" s="121"/>
      <c r="MVR708" s="121"/>
      <c r="MVS708" s="121"/>
      <c r="MVT708" s="121"/>
      <c r="MVU708" s="121"/>
      <c r="MVV708" s="121"/>
      <c r="MVW708" s="121"/>
      <c r="MVX708" s="121"/>
      <c r="MVY708" s="121"/>
      <c r="MVZ708" s="121"/>
      <c r="MWA708" s="121"/>
      <c r="MWB708" s="121"/>
      <c r="MWC708" s="121"/>
      <c r="MWD708" s="121"/>
      <c r="MWE708" s="121"/>
      <c r="MWF708" s="121"/>
      <c r="MWG708" s="121"/>
      <c r="MWH708" s="121"/>
      <c r="MWI708" s="121"/>
      <c r="MWJ708" s="121"/>
      <c r="MWK708" s="121"/>
      <c r="MWL708" s="121"/>
      <c r="MWM708" s="121"/>
      <c r="MWN708" s="121"/>
      <c r="MWO708" s="121"/>
      <c r="MWP708" s="121"/>
      <c r="MWQ708" s="121"/>
      <c r="MWR708" s="121"/>
      <c r="MWS708" s="121"/>
      <c r="MWT708" s="121"/>
      <c r="MWU708" s="121"/>
      <c r="MWV708" s="121"/>
      <c r="MWW708" s="121"/>
      <c r="MWX708" s="121"/>
      <c r="MWY708" s="121"/>
      <c r="MWZ708" s="121"/>
      <c r="MXA708" s="121"/>
      <c r="MXB708" s="121"/>
      <c r="MXC708" s="121"/>
      <c r="MXD708" s="121"/>
      <c r="MXE708" s="121"/>
      <c r="MXF708" s="121"/>
      <c r="MXG708" s="121"/>
      <c r="MXH708" s="121"/>
      <c r="MXI708" s="121"/>
      <c r="MXJ708" s="121"/>
      <c r="MXK708" s="121"/>
      <c r="MXL708" s="121"/>
      <c r="MXM708" s="121"/>
      <c r="MXN708" s="121"/>
      <c r="MXO708" s="121"/>
      <c r="MXP708" s="121"/>
      <c r="MXQ708" s="121"/>
      <c r="MXR708" s="121"/>
      <c r="MXS708" s="121"/>
      <c r="MXT708" s="121"/>
      <c r="MXU708" s="121"/>
      <c r="MXV708" s="121"/>
      <c r="MXW708" s="121"/>
      <c r="MXX708" s="121"/>
      <c r="MXY708" s="121"/>
      <c r="MXZ708" s="121"/>
      <c r="MYA708" s="121"/>
      <c r="MYB708" s="121"/>
      <c r="MYC708" s="121"/>
      <c r="MYD708" s="121"/>
      <c r="MYE708" s="121"/>
      <c r="MYF708" s="121"/>
      <c r="MYG708" s="121"/>
      <c r="MYH708" s="121"/>
      <c r="MYI708" s="121"/>
      <c r="MYJ708" s="121"/>
      <c r="MYK708" s="121"/>
      <c r="MYL708" s="121"/>
      <c r="MYM708" s="121"/>
      <c r="MYN708" s="121"/>
      <c r="MYO708" s="121"/>
      <c r="MYP708" s="121"/>
      <c r="MYQ708" s="121"/>
      <c r="MYR708" s="121"/>
      <c r="MYS708" s="121"/>
      <c r="MYT708" s="121"/>
      <c r="MYU708" s="121"/>
      <c r="MYV708" s="121"/>
      <c r="MYW708" s="121"/>
      <c r="MYX708" s="121"/>
      <c r="MYY708" s="121"/>
      <c r="MYZ708" s="121"/>
      <c r="MZA708" s="121"/>
      <c r="MZB708" s="121"/>
      <c r="MZC708" s="121"/>
      <c r="MZD708" s="121"/>
      <c r="MZE708" s="121"/>
      <c r="MZF708" s="121"/>
      <c r="MZG708" s="121"/>
      <c r="MZH708" s="121"/>
      <c r="MZI708" s="121"/>
      <c r="MZJ708" s="121"/>
      <c r="MZK708" s="121"/>
      <c r="MZL708" s="121"/>
      <c r="MZM708" s="121"/>
      <c r="MZN708" s="121"/>
      <c r="MZO708" s="121"/>
      <c r="MZP708" s="121"/>
      <c r="MZQ708" s="121"/>
      <c r="MZR708" s="121"/>
      <c r="MZS708" s="121"/>
      <c r="MZT708" s="121"/>
      <c r="MZU708" s="121"/>
      <c r="MZV708" s="121"/>
      <c r="MZW708" s="121"/>
      <c r="MZX708" s="121"/>
      <c r="MZY708" s="121"/>
      <c r="MZZ708" s="121"/>
      <c r="NAA708" s="121"/>
      <c r="NAB708" s="121"/>
      <c r="NAC708" s="121"/>
      <c r="NAD708" s="121"/>
      <c r="NAE708" s="121"/>
      <c r="NAF708" s="121"/>
      <c r="NAG708" s="121"/>
      <c r="NAH708" s="121"/>
      <c r="NAI708" s="121"/>
      <c r="NAJ708" s="121"/>
      <c r="NAK708" s="121"/>
      <c r="NAL708" s="121"/>
      <c r="NAM708" s="121"/>
      <c r="NAN708" s="121"/>
      <c r="NAO708" s="121"/>
      <c r="NAP708" s="121"/>
      <c r="NAQ708" s="121"/>
      <c r="NAR708" s="121"/>
      <c r="NAS708" s="121"/>
      <c r="NAT708" s="121"/>
      <c r="NAU708" s="121"/>
      <c r="NAV708" s="121"/>
      <c r="NAW708" s="121"/>
      <c r="NAX708" s="121"/>
      <c r="NAY708" s="121"/>
      <c r="NAZ708" s="121"/>
      <c r="NBA708" s="121"/>
      <c r="NBB708" s="121"/>
      <c r="NBC708" s="121"/>
      <c r="NBD708" s="121"/>
      <c r="NBE708" s="121"/>
      <c r="NBF708" s="121"/>
      <c r="NBG708" s="121"/>
      <c r="NBH708" s="121"/>
      <c r="NBI708" s="121"/>
      <c r="NBJ708" s="121"/>
      <c r="NBK708" s="121"/>
      <c r="NBL708" s="121"/>
      <c r="NBM708" s="121"/>
      <c r="NBN708" s="121"/>
      <c r="NBO708" s="121"/>
      <c r="NBP708" s="121"/>
      <c r="NBQ708" s="121"/>
      <c r="NBR708" s="121"/>
      <c r="NBS708" s="121"/>
      <c r="NBT708" s="121"/>
      <c r="NBU708" s="121"/>
      <c r="NBV708" s="121"/>
      <c r="NBW708" s="121"/>
      <c r="NBX708" s="121"/>
      <c r="NBY708" s="121"/>
      <c r="NBZ708" s="121"/>
      <c r="NCA708" s="121"/>
      <c r="NCB708" s="121"/>
      <c r="NCC708" s="121"/>
      <c r="NCD708" s="121"/>
      <c r="NCE708" s="121"/>
      <c r="NCF708" s="121"/>
      <c r="NCG708" s="121"/>
      <c r="NCH708" s="121"/>
      <c r="NCI708" s="121"/>
      <c r="NCJ708" s="121"/>
      <c r="NCK708" s="121"/>
      <c r="NCL708" s="121"/>
      <c r="NCM708" s="121"/>
      <c r="NCN708" s="121"/>
      <c r="NCO708" s="121"/>
      <c r="NCP708" s="121"/>
      <c r="NCQ708" s="121"/>
      <c r="NCR708" s="121"/>
      <c r="NCS708" s="121"/>
      <c r="NCT708" s="121"/>
      <c r="NCU708" s="121"/>
      <c r="NCV708" s="121"/>
      <c r="NCW708" s="121"/>
      <c r="NCX708" s="121"/>
      <c r="NCY708" s="121"/>
      <c r="NCZ708" s="121"/>
      <c r="NDA708" s="121"/>
      <c r="NDB708" s="121"/>
      <c r="NDC708" s="121"/>
      <c r="NDD708" s="121"/>
      <c r="NDE708" s="121"/>
      <c r="NDF708" s="121"/>
      <c r="NDG708" s="121"/>
      <c r="NDH708" s="121"/>
      <c r="NDI708" s="121"/>
      <c r="NDJ708" s="121"/>
      <c r="NDK708" s="121"/>
      <c r="NDL708" s="121"/>
      <c r="NDM708" s="121"/>
      <c r="NDN708" s="121"/>
      <c r="NDO708" s="121"/>
      <c r="NDP708" s="121"/>
      <c r="NDQ708" s="121"/>
      <c r="NDR708" s="121"/>
      <c r="NDS708" s="121"/>
      <c r="NDT708" s="121"/>
      <c r="NDU708" s="121"/>
      <c r="NDV708" s="121"/>
      <c r="NDW708" s="121"/>
      <c r="NDX708" s="121"/>
      <c r="NDY708" s="121"/>
      <c r="NDZ708" s="121"/>
      <c r="NEA708" s="121"/>
      <c r="NEB708" s="121"/>
      <c r="NEC708" s="121"/>
      <c r="NED708" s="121"/>
      <c r="NEE708" s="121"/>
      <c r="NEF708" s="121"/>
      <c r="NEG708" s="121"/>
      <c r="NEH708" s="121"/>
      <c r="NEI708" s="121"/>
      <c r="NEJ708" s="121"/>
      <c r="NEK708" s="121"/>
      <c r="NEL708" s="121"/>
      <c r="NEM708" s="121"/>
      <c r="NEN708" s="121"/>
      <c r="NEO708" s="121"/>
      <c r="NEP708" s="121"/>
      <c r="NEQ708" s="121"/>
      <c r="NER708" s="121"/>
      <c r="NES708" s="121"/>
      <c r="NET708" s="121"/>
      <c r="NEU708" s="121"/>
      <c r="NEV708" s="121"/>
      <c r="NEW708" s="121"/>
      <c r="NEX708" s="121"/>
      <c r="NEY708" s="121"/>
      <c r="NEZ708" s="121"/>
      <c r="NFA708" s="121"/>
      <c r="NFB708" s="121"/>
      <c r="NFC708" s="121"/>
      <c r="NFD708" s="121"/>
      <c r="NFE708" s="121"/>
      <c r="NFF708" s="121"/>
      <c r="NFG708" s="121"/>
      <c r="NFH708" s="121"/>
      <c r="NFI708" s="121"/>
      <c r="NFJ708" s="121"/>
      <c r="NFK708" s="121"/>
      <c r="NFL708" s="121"/>
      <c r="NFM708" s="121"/>
      <c r="NFN708" s="121"/>
      <c r="NFO708" s="121"/>
      <c r="NFP708" s="121"/>
      <c r="NFQ708" s="121"/>
      <c r="NFR708" s="121"/>
      <c r="NFS708" s="121"/>
      <c r="NFT708" s="121"/>
      <c r="NFU708" s="121"/>
      <c r="NFV708" s="121"/>
      <c r="NFW708" s="121"/>
      <c r="NFX708" s="121"/>
      <c r="NFY708" s="121"/>
      <c r="NFZ708" s="121"/>
      <c r="NGA708" s="121"/>
      <c r="NGB708" s="121"/>
      <c r="NGC708" s="121"/>
      <c r="NGD708" s="121"/>
      <c r="NGE708" s="121"/>
      <c r="NGF708" s="121"/>
      <c r="NGG708" s="121"/>
      <c r="NGH708" s="121"/>
      <c r="NGI708" s="121"/>
      <c r="NGJ708" s="121"/>
      <c r="NGK708" s="121"/>
      <c r="NGL708" s="121"/>
      <c r="NGM708" s="121"/>
      <c r="NGN708" s="121"/>
      <c r="NGO708" s="121"/>
      <c r="NGP708" s="121"/>
      <c r="NGQ708" s="121"/>
      <c r="NGR708" s="121"/>
      <c r="NGS708" s="121"/>
      <c r="NGT708" s="121"/>
      <c r="NGU708" s="121"/>
      <c r="NGV708" s="121"/>
      <c r="NGW708" s="121"/>
      <c r="NGX708" s="121"/>
      <c r="NGY708" s="121"/>
      <c r="NGZ708" s="121"/>
      <c r="NHA708" s="121"/>
      <c r="NHB708" s="121"/>
      <c r="NHC708" s="121"/>
      <c r="NHD708" s="121"/>
      <c r="NHE708" s="121"/>
      <c r="NHF708" s="121"/>
      <c r="NHG708" s="121"/>
      <c r="NHH708" s="121"/>
      <c r="NHI708" s="121"/>
      <c r="NHJ708" s="121"/>
      <c r="NHK708" s="121"/>
      <c r="NHL708" s="121"/>
      <c r="NHM708" s="121"/>
      <c r="NHN708" s="121"/>
      <c r="NHO708" s="121"/>
      <c r="NHP708" s="121"/>
      <c r="NHQ708" s="121"/>
      <c r="NHR708" s="121"/>
      <c r="NHS708" s="121"/>
      <c r="NHT708" s="121"/>
      <c r="NHU708" s="121"/>
      <c r="NHV708" s="121"/>
      <c r="NHW708" s="121"/>
      <c r="NHX708" s="121"/>
      <c r="NHY708" s="121"/>
      <c r="NHZ708" s="121"/>
      <c r="NIA708" s="121"/>
      <c r="NIB708" s="121"/>
      <c r="NIC708" s="121"/>
      <c r="NID708" s="121"/>
      <c r="NIE708" s="121"/>
      <c r="NIF708" s="121"/>
      <c r="NIG708" s="121"/>
      <c r="NIH708" s="121"/>
      <c r="NII708" s="121"/>
      <c r="NIJ708" s="121"/>
      <c r="NIK708" s="121"/>
      <c r="NIL708" s="121"/>
      <c r="NIM708" s="121"/>
      <c r="NIN708" s="121"/>
      <c r="NIO708" s="121"/>
      <c r="NIP708" s="121"/>
      <c r="NIQ708" s="121"/>
      <c r="NIR708" s="121"/>
      <c r="NIS708" s="121"/>
      <c r="NIT708" s="121"/>
      <c r="NIU708" s="121"/>
      <c r="NIV708" s="121"/>
      <c r="NIW708" s="121"/>
      <c r="NIX708" s="121"/>
      <c r="NIY708" s="121"/>
      <c r="NIZ708" s="121"/>
      <c r="NJA708" s="121"/>
      <c r="NJB708" s="121"/>
      <c r="NJC708" s="121"/>
      <c r="NJD708" s="121"/>
      <c r="NJE708" s="121"/>
      <c r="NJF708" s="121"/>
      <c r="NJG708" s="121"/>
      <c r="NJH708" s="121"/>
      <c r="NJI708" s="121"/>
      <c r="NJJ708" s="121"/>
      <c r="NJK708" s="121"/>
      <c r="NJL708" s="121"/>
      <c r="NJM708" s="121"/>
      <c r="NJN708" s="121"/>
      <c r="NJO708" s="121"/>
      <c r="NJP708" s="121"/>
      <c r="NJQ708" s="121"/>
      <c r="NJR708" s="121"/>
      <c r="NJS708" s="121"/>
      <c r="NJT708" s="121"/>
      <c r="NJU708" s="121"/>
      <c r="NJV708" s="121"/>
      <c r="NJW708" s="121"/>
      <c r="NJX708" s="121"/>
      <c r="NJY708" s="121"/>
      <c r="NJZ708" s="121"/>
      <c r="NKA708" s="121"/>
      <c r="NKB708" s="121"/>
      <c r="NKC708" s="121"/>
      <c r="NKD708" s="121"/>
      <c r="NKE708" s="121"/>
      <c r="NKF708" s="121"/>
      <c r="NKG708" s="121"/>
      <c r="NKH708" s="121"/>
      <c r="NKI708" s="121"/>
      <c r="NKJ708" s="121"/>
      <c r="NKK708" s="121"/>
      <c r="NKL708" s="121"/>
      <c r="NKM708" s="121"/>
      <c r="NKN708" s="121"/>
      <c r="NKO708" s="121"/>
      <c r="NKP708" s="121"/>
      <c r="NKQ708" s="121"/>
      <c r="NKR708" s="121"/>
      <c r="NKS708" s="121"/>
      <c r="NKT708" s="121"/>
      <c r="NKU708" s="121"/>
      <c r="NKV708" s="121"/>
      <c r="NKW708" s="121"/>
      <c r="NKX708" s="121"/>
      <c r="NKY708" s="121"/>
      <c r="NKZ708" s="121"/>
      <c r="NLA708" s="121"/>
      <c r="NLB708" s="121"/>
      <c r="NLC708" s="121"/>
      <c r="NLD708" s="121"/>
      <c r="NLE708" s="121"/>
      <c r="NLF708" s="121"/>
      <c r="NLG708" s="121"/>
      <c r="NLH708" s="121"/>
      <c r="NLI708" s="121"/>
      <c r="NLJ708" s="121"/>
      <c r="NLK708" s="121"/>
      <c r="NLL708" s="121"/>
      <c r="NLM708" s="121"/>
      <c r="NLN708" s="121"/>
      <c r="NLO708" s="121"/>
      <c r="NLP708" s="121"/>
      <c r="NLQ708" s="121"/>
      <c r="NLR708" s="121"/>
      <c r="NLS708" s="121"/>
      <c r="NLT708" s="121"/>
      <c r="NLU708" s="121"/>
      <c r="NLV708" s="121"/>
      <c r="NLW708" s="121"/>
      <c r="NLX708" s="121"/>
      <c r="NLY708" s="121"/>
      <c r="NLZ708" s="121"/>
      <c r="NMA708" s="121"/>
      <c r="NMB708" s="121"/>
      <c r="NMC708" s="121"/>
      <c r="NMD708" s="121"/>
      <c r="NME708" s="121"/>
      <c r="NMF708" s="121"/>
      <c r="NMG708" s="121"/>
      <c r="NMH708" s="121"/>
      <c r="NMI708" s="121"/>
      <c r="NMJ708" s="121"/>
      <c r="NMK708" s="121"/>
      <c r="NML708" s="121"/>
      <c r="NMM708" s="121"/>
      <c r="NMN708" s="121"/>
      <c r="NMO708" s="121"/>
      <c r="NMP708" s="121"/>
      <c r="NMQ708" s="121"/>
      <c r="NMR708" s="121"/>
      <c r="NMS708" s="121"/>
      <c r="NMT708" s="121"/>
      <c r="NMU708" s="121"/>
      <c r="NMV708" s="121"/>
      <c r="NMW708" s="121"/>
      <c r="NMX708" s="121"/>
      <c r="NMY708" s="121"/>
      <c r="NMZ708" s="121"/>
      <c r="NNA708" s="121"/>
      <c r="NNB708" s="121"/>
      <c r="NNC708" s="121"/>
      <c r="NND708" s="121"/>
      <c r="NNE708" s="121"/>
      <c r="NNF708" s="121"/>
      <c r="NNG708" s="121"/>
      <c r="NNH708" s="121"/>
      <c r="NNI708" s="121"/>
      <c r="NNJ708" s="121"/>
      <c r="NNK708" s="121"/>
      <c r="NNL708" s="121"/>
      <c r="NNM708" s="121"/>
      <c r="NNN708" s="121"/>
      <c r="NNO708" s="121"/>
      <c r="NNP708" s="121"/>
      <c r="NNQ708" s="121"/>
      <c r="NNR708" s="121"/>
      <c r="NNS708" s="121"/>
      <c r="NNT708" s="121"/>
      <c r="NNU708" s="121"/>
      <c r="NNV708" s="121"/>
      <c r="NNW708" s="121"/>
      <c r="NNX708" s="121"/>
      <c r="NNY708" s="121"/>
      <c r="NNZ708" s="121"/>
      <c r="NOA708" s="121"/>
      <c r="NOB708" s="121"/>
      <c r="NOC708" s="121"/>
      <c r="NOD708" s="121"/>
      <c r="NOE708" s="121"/>
      <c r="NOF708" s="121"/>
      <c r="NOG708" s="121"/>
      <c r="NOH708" s="121"/>
      <c r="NOI708" s="121"/>
      <c r="NOJ708" s="121"/>
      <c r="NOK708" s="121"/>
      <c r="NOL708" s="121"/>
      <c r="NOM708" s="121"/>
      <c r="NON708" s="121"/>
      <c r="NOO708" s="121"/>
      <c r="NOP708" s="121"/>
      <c r="NOQ708" s="121"/>
      <c r="NOR708" s="121"/>
      <c r="NOS708" s="121"/>
      <c r="NOT708" s="121"/>
      <c r="NOU708" s="121"/>
      <c r="NOV708" s="121"/>
      <c r="NOW708" s="121"/>
      <c r="NOX708" s="121"/>
      <c r="NOY708" s="121"/>
      <c r="NOZ708" s="121"/>
      <c r="NPA708" s="121"/>
      <c r="NPB708" s="121"/>
      <c r="NPC708" s="121"/>
      <c r="NPD708" s="121"/>
      <c r="NPE708" s="121"/>
      <c r="NPF708" s="121"/>
      <c r="NPG708" s="121"/>
      <c r="NPH708" s="121"/>
      <c r="NPI708" s="121"/>
      <c r="NPJ708" s="121"/>
      <c r="NPK708" s="121"/>
      <c r="NPL708" s="121"/>
      <c r="NPM708" s="121"/>
      <c r="NPN708" s="121"/>
      <c r="NPO708" s="121"/>
      <c r="NPP708" s="121"/>
      <c r="NPQ708" s="121"/>
      <c r="NPR708" s="121"/>
      <c r="NPS708" s="121"/>
      <c r="NPT708" s="121"/>
      <c r="NPU708" s="121"/>
      <c r="NPV708" s="121"/>
      <c r="NPW708" s="121"/>
      <c r="NPX708" s="121"/>
      <c r="NPY708" s="121"/>
      <c r="NPZ708" s="121"/>
      <c r="NQA708" s="121"/>
      <c r="NQB708" s="121"/>
      <c r="NQC708" s="121"/>
      <c r="NQD708" s="121"/>
      <c r="NQE708" s="121"/>
      <c r="NQF708" s="121"/>
      <c r="NQG708" s="121"/>
      <c r="NQH708" s="121"/>
      <c r="NQI708" s="121"/>
      <c r="NQJ708" s="121"/>
      <c r="NQK708" s="121"/>
      <c r="NQL708" s="121"/>
      <c r="NQM708" s="121"/>
      <c r="NQN708" s="121"/>
      <c r="NQO708" s="121"/>
      <c r="NQP708" s="121"/>
      <c r="NQQ708" s="121"/>
      <c r="NQR708" s="121"/>
      <c r="NQS708" s="121"/>
      <c r="NQT708" s="121"/>
      <c r="NQU708" s="121"/>
      <c r="NQV708" s="121"/>
      <c r="NQW708" s="121"/>
      <c r="NQX708" s="121"/>
      <c r="NQY708" s="121"/>
      <c r="NQZ708" s="121"/>
      <c r="NRA708" s="121"/>
      <c r="NRB708" s="121"/>
      <c r="NRC708" s="121"/>
      <c r="NRD708" s="121"/>
      <c r="NRE708" s="121"/>
      <c r="NRF708" s="121"/>
      <c r="NRG708" s="121"/>
      <c r="NRH708" s="121"/>
      <c r="NRI708" s="121"/>
      <c r="NRJ708" s="121"/>
      <c r="NRK708" s="121"/>
      <c r="NRL708" s="121"/>
      <c r="NRM708" s="121"/>
      <c r="NRN708" s="121"/>
      <c r="NRO708" s="121"/>
      <c r="NRP708" s="121"/>
      <c r="NRQ708" s="121"/>
      <c r="NRR708" s="121"/>
      <c r="NRS708" s="121"/>
      <c r="NRT708" s="121"/>
      <c r="NRU708" s="121"/>
      <c r="NRV708" s="121"/>
      <c r="NRW708" s="121"/>
      <c r="NRX708" s="121"/>
      <c r="NRY708" s="121"/>
      <c r="NRZ708" s="121"/>
      <c r="NSA708" s="121"/>
      <c r="NSB708" s="121"/>
      <c r="NSC708" s="121"/>
      <c r="NSD708" s="121"/>
      <c r="NSE708" s="121"/>
      <c r="NSF708" s="121"/>
      <c r="NSG708" s="121"/>
      <c r="NSH708" s="121"/>
      <c r="NSI708" s="121"/>
      <c r="NSJ708" s="121"/>
      <c r="NSK708" s="121"/>
      <c r="NSL708" s="121"/>
      <c r="NSM708" s="121"/>
      <c r="NSN708" s="121"/>
      <c r="NSO708" s="121"/>
      <c r="NSP708" s="121"/>
      <c r="NSQ708" s="121"/>
      <c r="NSR708" s="121"/>
      <c r="NSS708" s="121"/>
      <c r="NST708" s="121"/>
      <c r="NSU708" s="121"/>
      <c r="NSV708" s="121"/>
      <c r="NSW708" s="121"/>
      <c r="NSX708" s="121"/>
      <c r="NSY708" s="121"/>
      <c r="NSZ708" s="121"/>
      <c r="NTA708" s="121"/>
      <c r="NTB708" s="121"/>
      <c r="NTC708" s="121"/>
      <c r="NTD708" s="121"/>
      <c r="NTE708" s="121"/>
      <c r="NTF708" s="121"/>
      <c r="NTG708" s="121"/>
      <c r="NTH708" s="121"/>
      <c r="NTI708" s="121"/>
      <c r="NTJ708" s="121"/>
      <c r="NTK708" s="121"/>
      <c r="NTL708" s="121"/>
      <c r="NTM708" s="121"/>
      <c r="NTN708" s="121"/>
      <c r="NTO708" s="121"/>
      <c r="NTP708" s="121"/>
      <c r="NTQ708" s="121"/>
      <c r="NTR708" s="121"/>
      <c r="NTS708" s="121"/>
      <c r="NTT708" s="121"/>
      <c r="NTU708" s="121"/>
      <c r="NTV708" s="121"/>
      <c r="NTW708" s="121"/>
      <c r="NTX708" s="121"/>
      <c r="NTY708" s="121"/>
      <c r="NTZ708" s="121"/>
      <c r="NUA708" s="121"/>
      <c r="NUB708" s="121"/>
      <c r="NUC708" s="121"/>
      <c r="NUD708" s="121"/>
      <c r="NUE708" s="121"/>
      <c r="NUF708" s="121"/>
      <c r="NUG708" s="121"/>
      <c r="NUH708" s="121"/>
      <c r="NUI708" s="121"/>
      <c r="NUJ708" s="121"/>
      <c r="NUK708" s="121"/>
      <c r="NUL708" s="121"/>
      <c r="NUM708" s="121"/>
      <c r="NUN708" s="121"/>
      <c r="NUO708" s="121"/>
      <c r="NUP708" s="121"/>
      <c r="NUQ708" s="121"/>
      <c r="NUR708" s="121"/>
      <c r="NUS708" s="121"/>
      <c r="NUT708" s="121"/>
      <c r="NUU708" s="121"/>
      <c r="NUV708" s="121"/>
      <c r="NUW708" s="121"/>
      <c r="NUX708" s="121"/>
      <c r="NUY708" s="121"/>
      <c r="NUZ708" s="121"/>
      <c r="NVA708" s="121"/>
      <c r="NVB708" s="121"/>
      <c r="NVC708" s="121"/>
      <c r="NVD708" s="121"/>
      <c r="NVE708" s="121"/>
      <c r="NVF708" s="121"/>
      <c r="NVG708" s="121"/>
      <c r="NVH708" s="121"/>
      <c r="NVI708" s="121"/>
      <c r="NVJ708" s="121"/>
      <c r="NVK708" s="121"/>
      <c r="NVL708" s="121"/>
      <c r="NVM708" s="121"/>
      <c r="NVN708" s="121"/>
      <c r="NVO708" s="121"/>
      <c r="NVP708" s="121"/>
      <c r="NVQ708" s="121"/>
      <c r="NVR708" s="121"/>
      <c r="NVS708" s="121"/>
      <c r="NVT708" s="121"/>
      <c r="NVU708" s="121"/>
      <c r="NVV708" s="121"/>
      <c r="NVW708" s="121"/>
      <c r="NVX708" s="121"/>
      <c r="NVY708" s="121"/>
      <c r="NVZ708" s="121"/>
      <c r="NWA708" s="121"/>
      <c r="NWB708" s="121"/>
      <c r="NWC708" s="121"/>
      <c r="NWD708" s="121"/>
      <c r="NWE708" s="121"/>
      <c r="NWF708" s="121"/>
      <c r="NWG708" s="121"/>
      <c r="NWH708" s="121"/>
      <c r="NWI708" s="121"/>
      <c r="NWJ708" s="121"/>
      <c r="NWK708" s="121"/>
      <c r="NWL708" s="121"/>
      <c r="NWM708" s="121"/>
      <c r="NWN708" s="121"/>
      <c r="NWO708" s="121"/>
      <c r="NWP708" s="121"/>
      <c r="NWQ708" s="121"/>
      <c r="NWR708" s="121"/>
      <c r="NWS708" s="121"/>
      <c r="NWT708" s="121"/>
      <c r="NWU708" s="121"/>
      <c r="NWV708" s="121"/>
      <c r="NWW708" s="121"/>
      <c r="NWX708" s="121"/>
      <c r="NWY708" s="121"/>
      <c r="NWZ708" s="121"/>
      <c r="NXA708" s="121"/>
      <c r="NXB708" s="121"/>
      <c r="NXC708" s="121"/>
      <c r="NXD708" s="121"/>
      <c r="NXE708" s="121"/>
      <c r="NXF708" s="121"/>
      <c r="NXG708" s="121"/>
      <c r="NXH708" s="121"/>
      <c r="NXI708" s="121"/>
      <c r="NXJ708" s="121"/>
      <c r="NXK708" s="121"/>
      <c r="NXL708" s="121"/>
      <c r="NXM708" s="121"/>
      <c r="NXN708" s="121"/>
      <c r="NXO708" s="121"/>
      <c r="NXP708" s="121"/>
      <c r="NXQ708" s="121"/>
      <c r="NXR708" s="121"/>
      <c r="NXS708" s="121"/>
      <c r="NXT708" s="121"/>
      <c r="NXU708" s="121"/>
      <c r="NXV708" s="121"/>
      <c r="NXW708" s="121"/>
      <c r="NXX708" s="121"/>
      <c r="NXY708" s="121"/>
      <c r="NXZ708" s="121"/>
      <c r="NYA708" s="121"/>
      <c r="NYB708" s="121"/>
      <c r="NYC708" s="121"/>
      <c r="NYD708" s="121"/>
      <c r="NYE708" s="121"/>
      <c r="NYF708" s="121"/>
      <c r="NYG708" s="121"/>
      <c r="NYH708" s="121"/>
      <c r="NYI708" s="121"/>
      <c r="NYJ708" s="121"/>
      <c r="NYK708" s="121"/>
      <c r="NYL708" s="121"/>
      <c r="NYM708" s="121"/>
      <c r="NYN708" s="121"/>
      <c r="NYO708" s="121"/>
      <c r="NYP708" s="121"/>
      <c r="NYQ708" s="121"/>
      <c r="NYR708" s="121"/>
      <c r="NYS708" s="121"/>
      <c r="NYT708" s="121"/>
      <c r="NYU708" s="121"/>
      <c r="NYV708" s="121"/>
      <c r="NYW708" s="121"/>
      <c r="NYX708" s="121"/>
      <c r="NYY708" s="121"/>
      <c r="NYZ708" s="121"/>
      <c r="NZA708" s="121"/>
      <c r="NZB708" s="121"/>
      <c r="NZC708" s="121"/>
      <c r="NZD708" s="121"/>
      <c r="NZE708" s="121"/>
      <c r="NZF708" s="121"/>
      <c r="NZG708" s="121"/>
      <c r="NZH708" s="121"/>
      <c r="NZI708" s="121"/>
      <c r="NZJ708" s="121"/>
      <c r="NZK708" s="121"/>
      <c r="NZL708" s="121"/>
      <c r="NZM708" s="121"/>
      <c r="NZN708" s="121"/>
      <c r="NZO708" s="121"/>
      <c r="NZP708" s="121"/>
      <c r="NZQ708" s="121"/>
      <c r="NZR708" s="121"/>
      <c r="NZS708" s="121"/>
      <c r="NZT708" s="121"/>
      <c r="NZU708" s="121"/>
      <c r="NZV708" s="121"/>
      <c r="NZW708" s="121"/>
      <c r="NZX708" s="121"/>
      <c r="NZY708" s="121"/>
      <c r="NZZ708" s="121"/>
      <c r="OAA708" s="121"/>
      <c r="OAB708" s="121"/>
      <c r="OAC708" s="121"/>
      <c r="OAD708" s="121"/>
      <c r="OAE708" s="121"/>
      <c r="OAF708" s="121"/>
      <c r="OAG708" s="121"/>
      <c r="OAH708" s="121"/>
      <c r="OAI708" s="121"/>
      <c r="OAJ708" s="121"/>
      <c r="OAK708" s="121"/>
      <c r="OAL708" s="121"/>
      <c r="OAM708" s="121"/>
      <c r="OAN708" s="121"/>
      <c r="OAO708" s="121"/>
      <c r="OAP708" s="121"/>
      <c r="OAQ708" s="121"/>
      <c r="OAR708" s="121"/>
      <c r="OAS708" s="121"/>
      <c r="OAT708" s="121"/>
      <c r="OAU708" s="121"/>
      <c r="OAV708" s="121"/>
      <c r="OAW708" s="121"/>
      <c r="OAX708" s="121"/>
      <c r="OAY708" s="121"/>
      <c r="OAZ708" s="121"/>
      <c r="OBA708" s="121"/>
      <c r="OBB708" s="121"/>
      <c r="OBC708" s="121"/>
      <c r="OBD708" s="121"/>
      <c r="OBE708" s="121"/>
      <c r="OBF708" s="121"/>
      <c r="OBG708" s="121"/>
      <c r="OBH708" s="121"/>
      <c r="OBI708" s="121"/>
      <c r="OBJ708" s="121"/>
      <c r="OBK708" s="121"/>
      <c r="OBL708" s="121"/>
      <c r="OBM708" s="121"/>
      <c r="OBN708" s="121"/>
      <c r="OBO708" s="121"/>
      <c r="OBP708" s="121"/>
      <c r="OBQ708" s="121"/>
      <c r="OBR708" s="121"/>
      <c r="OBS708" s="121"/>
      <c r="OBT708" s="121"/>
      <c r="OBU708" s="121"/>
      <c r="OBV708" s="121"/>
      <c r="OBW708" s="121"/>
      <c r="OBX708" s="121"/>
      <c r="OBY708" s="121"/>
      <c r="OBZ708" s="121"/>
      <c r="OCA708" s="121"/>
      <c r="OCB708" s="121"/>
      <c r="OCC708" s="121"/>
      <c r="OCD708" s="121"/>
      <c r="OCE708" s="121"/>
      <c r="OCF708" s="121"/>
      <c r="OCG708" s="121"/>
      <c r="OCH708" s="121"/>
      <c r="OCI708" s="121"/>
      <c r="OCJ708" s="121"/>
      <c r="OCK708" s="121"/>
      <c r="OCL708" s="121"/>
      <c r="OCM708" s="121"/>
      <c r="OCN708" s="121"/>
      <c r="OCO708" s="121"/>
      <c r="OCP708" s="121"/>
      <c r="OCQ708" s="121"/>
      <c r="OCR708" s="121"/>
      <c r="OCS708" s="121"/>
      <c r="OCT708" s="121"/>
      <c r="OCU708" s="121"/>
      <c r="OCV708" s="121"/>
      <c r="OCW708" s="121"/>
      <c r="OCX708" s="121"/>
      <c r="OCY708" s="121"/>
      <c r="OCZ708" s="121"/>
      <c r="ODA708" s="121"/>
      <c r="ODB708" s="121"/>
      <c r="ODC708" s="121"/>
      <c r="ODD708" s="121"/>
      <c r="ODE708" s="121"/>
      <c r="ODF708" s="121"/>
      <c r="ODG708" s="121"/>
      <c r="ODH708" s="121"/>
      <c r="ODI708" s="121"/>
      <c r="ODJ708" s="121"/>
      <c r="ODK708" s="121"/>
      <c r="ODL708" s="121"/>
      <c r="ODM708" s="121"/>
      <c r="ODN708" s="121"/>
      <c r="ODO708" s="121"/>
      <c r="ODP708" s="121"/>
      <c r="ODQ708" s="121"/>
      <c r="ODR708" s="121"/>
      <c r="ODS708" s="121"/>
      <c r="ODT708" s="121"/>
      <c r="ODU708" s="121"/>
      <c r="ODV708" s="121"/>
      <c r="ODW708" s="121"/>
      <c r="ODX708" s="121"/>
      <c r="ODY708" s="121"/>
      <c r="ODZ708" s="121"/>
      <c r="OEA708" s="121"/>
      <c r="OEB708" s="121"/>
      <c r="OEC708" s="121"/>
      <c r="OED708" s="121"/>
      <c r="OEE708" s="121"/>
      <c r="OEF708" s="121"/>
      <c r="OEG708" s="121"/>
      <c r="OEH708" s="121"/>
      <c r="OEI708" s="121"/>
      <c r="OEJ708" s="121"/>
      <c r="OEK708" s="121"/>
      <c r="OEL708" s="121"/>
      <c r="OEM708" s="121"/>
      <c r="OEN708" s="121"/>
      <c r="OEO708" s="121"/>
      <c r="OEP708" s="121"/>
      <c r="OEQ708" s="121"/>
      <c r="OER708" s="121"/>
      <c r="OES708" s="121"/>
      <c r="OET708" s="121"/>
      <c r="OEU708" s="121"/>
      <c r="OEV708" s="121"/>
      <c r="OEW708" s="121"/>
      <c r="OEX708" s="121"/>
      <c r="OEY708" s="121"/>
      <c r="OEZ708" s="121"/>
      <c r="OFA708" s="121"/>
      <c r="OFB708" s="121"/>
      <c r="OFC708" s="121"/>
      <c r="OFD708" s="121"/>
      <c r="OFE708" s="121"/>
      <c r="OFF708" s="121"/>
      <c r="OFG708" s="121"/>
      <c r="OFH708" s="121"/>
      <c r="OFI708" s="121"/>
      <c r="OFJ708" s="121"/>
      <c r="OFK708" s="121"/>
      <c r="OFL708" s="121"/>
      <c r="OFM708" s="121"/>
      <c r="OFN708" s="121"/>
      <c r="OFO708" s="121"/>
      <c r="OFP708" s="121"/>
      <c r="OFQ708" s="121"/>
      <c r="OFR708" s="121"/>
      <c r="OFS708" s="121"/>
      <c r="OFT708" s="121"/>
      <c r="OFU708" s="121"/>
      <c r="OFV708" s="121"/>
      <c r="OFW708" s="121"/>
      <c r="OFX708" s="121"/>
      <c r="OFY708" s="121"/>
      <c r="OFZ708" s="121"/>
      <c r="OGA708" s="121"/>
      <c r="OGB708" s="121"/>
      <c r="OGC708" s="121"/>
      <c r="OGD708" s="121"/>
      <c r="OGE708" s="121"/>
      <c r="OGF708" s="121"/>
      <c r="OGG708" s="121"/>
      <c r="OGH708" s="121"/>
      <c r="OGI708" s="121"/>
      <c r="OGJ708" s="121"/>
      <c r="OGK708" s="121"/>
      <c r="OGL708" s="121"/>
      <c r="OGM708" s="121"/>
      <c r="OGN708" s="121"/>
      <c r="OGO708" s="121"/>
      <c r="OGP708" s="121"/>
      <c r="OGQ708" s="121"/>
      <c r="OGR708" s="121"/>
      <c r="OGS708" s="121"/>
      <c r="OGT708" s="121"/>
      <c r="OGU708" s="121"/>
      <c r="OGV708" s="121"/>
      <c r="OGW708" s="121"/>
      <c r="OGX708" s="121"/>
      <c r="OGY708" s="121"/>
      <c r="OGZ708" s="121"/>
      <c r="OHA708" s="121"/>
      <c r="OHB708" s="121"/>
      <c r="OHC708" s="121"/>
      <c r="OHD708" s="121"/>
      <c r="OHE708" s="121"/>
      <c r="OHF708" s="121"/>
      <c r="OHG708" s="121"/>
      <c r="OHH708" s="121"/>
      <c r="OHI708" s="121"/>
      <c r="OHJ708" s="121"/>
      <c r="OHK708" s="121"/>
      <c r="OHL708" s="121"/>
      <c r="OHM708" s="121"/>
      <c r="OHN708" s="121"/>
      <c r="OHO708" s="121"/>
      <c r="OHP708" s="121"/>
      <c r="OHQ708" s="121"/>
      <c r="OHR708" s="121"/>
      <c r="OHS708" s="121"/>
      <c r="OHT708" s="121"/>
      <c r="OHU708" s="121"/>
      <c r="OHV708" s="121"/>
      <c r="OHW708" s="121"/>
      <c r="OHX708" s="121"/>
      <c r="OHY708" s="121"/>
      <c r="OHZ708" s="121"/>
      <c r="OIA708" s="121"/>
      <c r="OIB708" s="121"/>
      <c r="OIC708" s="121"/>
      <c r="OID708" s="121"/>
      <c r="OIE708" s="121"/>
      <c r="OIF708" s="121"/>
      <c r="OIG708" s="121"/>
      <c r="OIH708" s="121"/>
      <c r="OII708" s="121"/>
      <c r="OIJ708" s="121"/>
      <c r="OIK708" s="121"/>
      <c r="OIL708" s="121"/>
      <c r="OIM708" s="121"/>
      <c r="OIN708" s="121"/>
      <c r="OIO708" s="121"/>
      <c r="OIP708" s="121"/>
      <c r="OIQ708" s="121"/>
      <c r="OIR708" s="121"/>
      <c r="OIS708" s="121"/>
      <c r="OIT708" s="121"/>
      <c r="OIU708" s="121"/>
      <c r="OIV708" s="121"/>
      <c r="OIW708" s="121"/>
      <c r="OIX708" s="121"/>
      <c r="OIY708" s="121"/>
      <c r="OIZ708" s="121"/>
      <c r="OJA708" s="121"/>
      <c r="OJB708" s="121"/>
      <c r="OJC708" s="121"/>
      <c r="OJD708" s="121"/>
      <c r="OJE708" s="121"/>
      <c r="OJF708" s="121"/>
      <c r="OJG708" s="121"/>
      <c r="OJH708" s="121"/>
      <c r="OJI708" s="121"/>
      <c r="OJJ708" s="121"/>
      <c r="OJK708" s="121"/>
      <c r="OJL708" s="121"/>
      <c r="OJM708" s="121"/>
      <c r="OJN708" s="121"/>
      <c r="OJO708" s="121"/>
      <c r="OJP708" s="121"/>
      <c r="OJQ708" s="121"/>
      <c r="OJR708" s="121"/>
      <c r="OJS708" s="121"/>
      <c r="OJT708" s="121"/>
      <c r="OJU708" s="121"/>
      <c r="OJV708" s="121"/>
      <c r="OJW708" s="121"/>
      <c r="OJX708" s="121"/>
      <c r="OJY708" s="121"/>
      <c r="OJZ708" s="121"/>
      <c r="OKA708" s="121"/>
      <c r="OKB708" s="121"/>
      <c r="OKC708" s="121"/>
      <c r="OKD708" s="121"/>
      <c r="OKE708" s="121"/>
      <c r="OKF708" s="121"/>
      <c r="OKG708" s="121"/>
      <c r="OKH708" s="121"/>
      <c r="OKI708" s="121"/>
      <c r="OKJ708" s="121"/>
      <c r="OKK708" s="121"/>
      <c r="OKL708" s="121"/>
      <c r="OKM708" s="121"/>
      <c r="OKN708" s="121"/>
      <c r="OKO708" s="121"/>
      <c r="OKP708" s="121"/>
      <c r="OKQ708" s="121"/>
      <c r="OKR708" s="121"/>
      <c r="OKS708" s="121"/>
      <c r="OKT708" s="121"/>
      <c r="OKU708" s="121"/>
      <c r="OKV708" s="121"/>
      <c r="OKW708" s="121"/>
      <c r="OKX708" s="121"/>
      <c r="OKY708" s="121"/>
      <c r="OKZ708" s="121"/>
      <c r="OLA708" s="121"/>
      <c r="OLB708" s="121"/>
      <c r="OLC708" s="121"/>
      <c r="OLD708" s="121"/>
      <c r="OLE708" s="121"/>
      <c r="OLF708" s="121"/>
      <c r="OLG708" s="121"/>
      <c r="OLH708" s="121"/>
      <c r="OLI708" s="121"/>
      <c r="OLJ708" s="121"/>
      <c r="OLK708" s="121"/>
      <c r="OLL708" s="121"/>
      <c r="OLM708" s="121"/>
      <c r="OLN708" s="121"/>
      <c r="OLO708" s="121"/>
      <c r="OLP708" s="121"/>
      <c r="OLQ708" s="121"/>
      <c r="OLR708" s="121"/>
      <c r="OLS708" s="121"/>
      <c r="OLT708" s="121"/>
      <c r="OLU708" s="121"/>
      <c r="OLV708" s="121"/>
      <c r="OLW708" s="121"/>
      <c r="OLX708" s="121"/>
      <c r="OLY708" s="121"/>
      <c r="OLZ708" s="121"/>
      <c r="OMA708" s="121"/>
      <c r="OMB708" s="121"/>
      <c r="OMC708" s="121"/>
      <c r="OMD708" s="121"/>
      <c r="OME708" s="121"/>
      <c r="OMF708" s="121"/>
      <c r="OMG708" s="121"/>
      <c r="OMH708" s="121"/>
      <c r="OMI708" s="121"/>
      <c r="OMJ708" s="121"/>
      <c r="OMK708" s="121"/>
      <c r="OML708" s="121"/>
      <c r="OMM708" s="121"/>
      <c r="OMN708" s="121"/>
      <c r="OMO708" s="121"/>
      <c r="OMP708" s="121"/>
      <c r="OMQ708" s="121"/>
      <c r="OMR708" s="121"/>
      <c r="OMS708" s="121"/>
      <c r="OMT708" s="121"/>
      <c r="OMU708" s="121"/>
      <c r="OMV708" s="121"/>
      <c r="OMW708" s="121"/>
      <c r="OMX708" s="121"/>
      <c r="OMY708" s="121"/>
      <c r="OMZ708" s="121"/>
      <c r="ONA708" s="121"/>
      <c r="ONB708" s="121"/>
      <c r="ONC708" s="121"/>
      <c r="OND708" s="121"/>
      <c r="ONE708" s="121"/>
      <c r="ONF708" s="121"/>
      <c r="ONG708" s="121"/>
      <c r="ONH708" s="121"/>
      <c r="ONI708" s="121"/>
      <c r="ONJ708" s="121"/>
      <c r="ONK708" s="121"/>
      <c r="ONL708" s="121"/>
      <c r="ONM708" s="121"/>
      <c r="ONN708" s="121"/>
      <c r="ONO708" s="121"/>
      <c r="ONP708" s="121"/>
      <c r="ONQ708" s="121"/>
      <c r="ONR708" s="121"/>
      <c r="ONS708" s="121"/>
      <c r="ONT708" s="121"/>
      <c r="ONU708" s="121"/>
      <c r="ONV708" s="121"/>
      <c r="ONW708" s="121"/>
      <c r="ONX708" s="121"/>
      <c r="ONY708" s="121"/>
      <c r="ONZ708" s="121"/>
      <c r="OOA708" s="121"/>
      <c r="OOB708" s="121"/>
      <c r="OOC708" s="121"/>
      <c r="OOD708" s="121"/>
      <c r="OOE708" s="121"/>
      <c r="OOF708" s="121"/>
      <c r="OOG708" s="121"/>
      <c r="OOH708" s="121"/>
      <c r="OOI708" s="121"/>
      <c r="OOJ708" s="121"/>
      <c r="OOK708" s="121"/>
      <c r="OOL708" s="121"/>
      <c r="OOM708" s="121"/>
      <c r="OON708" s="121"/>
      <c r="OOO708" s="121"/>
      <c r="OOP708" s="121"/>
      <c r="OOQ708" s="121"/>
      <c r="OOR708" s="121"/>
      <c r="OOS708" s="121"/>
      <c r="OOT708" s="121"/>
      <c r="OOU708" s="121"/>
      <c r="OOV708" s="121"/>
      <c r="OOW708" s="121"/>
      <c r="OOX708" s="121"/>
      <c r="OOY708" s="121"/>
      <c r="OOZ708" s="121"/>
      <c r="OPA708" s="121"/>
      <c r="OPB708" s="121"/>
      <c r="OPC708" s="121"/>
      <c r="OPD708" s="121"/>
      <c r="OPE708" s="121"/>
      <c r="OPF708" s="121"/>
      <c r="OPG708" s="121"/>
      <c r="OPH708" s="121"/>
      <c r="OPI708" s="121"/>
      <c r="OPJ708" s="121"/>
      <c r="OPK708" s="121"/>
      <c r="OPL708" s="121"/>
      <c r="OPM708" s="121"/>
      <c r="OPN708" s="121"/>
      <c r="OPO708" s="121"/>
      <c r="OPP708" s="121"/>
      <c r="OPQ708" s="121"/>
      <c r="OPR708" s="121"/>
      <c r="OPS708" s="121"/>
      <c r="OPT708" s="121"/>
      <c r="OPU708" s="121"/>
      <c r="OPV708" s="121"/>
      <c r="OPW708" s="121"/>
      <c r="OPX708" s="121"/>
      <c r="OPY708" s="121"/>
      <c r="OPZ708" s="121"/>
      <c r="OQA708" s="121"/>
      <c r="OQB708" s="121"/>
      <c r="OQC708" s="121"/>
      <c r="OQD708" s="121"/>
      <c r="OQE708" s="121"/>
      <c r="OQF708" s="121"/>
      <c r="OQG708" s="121"/>
      <c r="OQH708" s="121"/>
      <c r="OQI708" s="121"/>
      <c r="OQJ708" s="121"/>
      <c r="OQK708" s="121"/>
      <c r="OQL708" s="121"/>
      <c r="OQM708" s="121"/>
      <c r="OQN708" s="121"/>
      <c r="OQO708" s="121"/>
      <c r="OQP708" s="121"/>
      <c r="OQQ708" s="121"/>
      <c r="OQR708" s="121"/>
      <c r="OQS708" s="121"/>
      <c r="OQT708" s="121"/>
      <c r="OQU708" s="121"/>
      <c r="OQV708" s="121"/>
      <c r="OQW708" s="121"/>
      <c r="OQX708" s="121"/>
      <c r="OQY708" s="121"/>
      <c r="OQZ708" s="121"/>
      <c r="ORA708" s="121"/>
      <c r="ORB708" s="121"/>
      <c r="ORC708" s="121"/>
      <c r="ORD708" s="121"/>
      <c r="ORE708" s="121"/>
      <c r="ORF708" s="121"/>
      <c r="ORG708" s="121"/>
      <c r="ORH708" s="121"/>
      <c r="ORI708" s="121"/>
      <c r="ORJ708" s="121"/>
      <c r="ORK708" s="121"/>
      <c r="ORL708" s="121"/>
      <c r="ORM708" s="121"/>
      <c r="ORN708" s="121"/>
      <c r="ORO708" s="121"/>
      <c r="ORP708" s="121"/>
      <c r="ORQ708" s="121"/>
      <c r="ORR708" s="121"/>
      <c r="ORS708" s="121"/>
      <c r="ORT708" s="121"/>
      <c r="ORU708" s="121"/>
      <c r="ORV708" s="121"/>
      <c r="ORW708" s="121"/>
      <c r="ORX708" s="121"/>
      <c r="ORY708" s="121"/>
      <c r="ORZ708" s="121"/>
      <c r="OSA708" s="121"/>
      <c r="OSB708" s="121"/>
      <c r="OSC708" s="121"/>
      <c r="OSD708" s="121"/>
      <c r="OSE708" s="121"/>
      <c r="OSF708" s="121"/>
      <c r="OSG708" s="121"/>
      <c r="OSH708" s="121"/>
      <c r="OSI708" s="121"/>
      <c r="OSJ708" s="121"/>
      <c r="OSK708" s="121"/>
      <c r="OSL708" s="121"/>
      <c r="OSM708" s="121"/>
      <c r="OSN708" s="121"/>
      <c r="OSO708" s="121"/>
      <c r="OSP708" s="121"/>
      <c r="OSQ708" s="121"/>
      <c r="OSR708" s="121"/>
      <c r="OSS708" s="121"/>
      <c r="OST708" s="121"/>
      <c r="OSU708" s="121"/>
      <c r="OSV708" s="121"/>
      <c r="OSW708" s="121"/>
      <c r="OSX708" s="121"/>
      <c r="OSY708" s="121"/>
      <c r="OSZ708" s="121"/>
      <c r="OTA708" s="121"/>
      <c r="OTB708" s="121"/>
      <c r="OTC708" s="121"/>
      <c r="OTD708" s="121"/>
      <c r="OTE708" s="121"/>
      <c r="OTF708" s="121"/>
      <c r="OTG708" s="121"/>
      <c r="OTH708" s="121"/>
      <c r="OTI708" s="121"/>
      <c r="OTJ708" s="121"/>
      <c r="OTK708" s="121"/>
      <c r="OTL708" s="121"/>
      <c r="OTM708" s="121"/>
      <c r="OTN708" s="121"/>
      <c r="OTO708" s="121"/>
      <c r="OTP708" s="121"/>
      <c r="OTQ708" s="121"/>
      <c r="OTR708" s="121"/>
      <c r="OTS708" s="121"/>
      <c r="OTT708" s="121"/>
      <c r="OTU708" s="121"/>
      <c r="OTV708" s="121"/>
      <c r="OTW708" s="121"/>
      <c r="OTX708" s="121"/>
      <c r="OTY708" s="121"/>
      <c r="OTZ708" s="121"/>
      <c r="OUA708" s="121"/>
      <c r="OUB708" s="121"/>
      <c r="OUC708" s="121"/>
      <c r="OUD708" s="121"/>
      <c r="OUE708" s="121"/>
      <c r="OUF708" s="121"/>
      <c r="OUG708" s="121"/>
      <c r="OUH708" s="121"/>
      <c r="OUI708" s="121"/>
      <c r="OUJ708" s="121"/>
      <c r="OUK708" s="121"/>
      <c r="OUL708" s="121"/>
      <c r="OUM708" s="121"/>
      <c r="OUN708" s="121"/>
      <c r="OUO708" s="121"/>
      <c r="OUP708" s="121"/>
      <c r="OUQ708" s="121"/>
      <c r="OUR708" s="121"/>
      <c r="OUS708" s="121"/>
      <c r="OUT708" s="121"/>
      <c r="OUU708" s="121"/>
      <c r="OUV708" s="121"/>
      <c r="OUW708" s="121"/>
      <c r="OUX708" s="121"/>
      <c r="OUY708" s="121"/>
      <c r="OUZ708" s="121"/>
      <c r="OVA708" s="121"/>
      <c r="OVB708" s="121"/>
      <c r="OVC708" s="121"/>
      <c r="OVD708" s="121"/>
      <c r="OVE708" s="121"/>
      <c r="OVF708" s="121"/>
      <c r="OVG708" s="121"/>
      <c r="OVH708" s="121"/>
      <c r="OVI708" s="121"/>
      <c r="OVJ708" s="121"/>
      <c r="OVK708" s="121"/>
      <c r="OVL708" s="121"/>
      <c r="OVM708" s="121"/>
      <c r="OVN708" s="121"/>
      <c r="OVO708" s="121"/>
      <c r="OVP708" s="121"/>
      <c r="OVQ708" s="121"/>
      <c r="OVR708" s="121"/>
      <c r="OVS708" s="121"/>
      <c r="OVT708" s="121"/>
      <c r="OVU708" s="121"/>
      <c r="OVV708" s="121"/>
      <c r="OVW708" s="121"/>
      <c r="OVX708" s="121"/>
      <c r="OVY708" s="121"/>
      <c r="OVZ708" s="121"/>
      <c r="OWA708" s="121"/>
      <c r="OWB708" s="121"/>
      <c r="OWC708" s="121"/>
      <c r="OWD708" s="121"/>
      <c r="OWE708" s="121"/>
      <c r="OWF708" s="121"/>
      <c r="OWG708" s="121"/>
      <c r="OWH708" s="121"/>
      <c r="OWI708" s="121"/>
      <c r="OWJ708" s="121"/>
      <c r="OWK708" s="121"/>
      <c r="OWL708" s="121"/>
      <c r="OWM708" s="121"/>
      <c r="OWN708" s="121"/>
      <c r="OWO708" s="121"/>
      <c r="OWP708" s="121"/>
      <c r="OWQ708" s="121"/>
      <c r="OWR708" s="121"/>
      <c r="OWS708" s="121"/>
      <c r="OWT708" s="121"/>
      <c r="OWU708" s="121"/>
      <c r="OWV708" s="121"/>
      <c r="OWW708" s="121"/>
      <c r="OWX708" s="121"/>
      <c r="OWY708" s="121"/>
      <c r="OWZ708" s="121"/>
      <c r="OXA708" s="121"/>
      <c r="OXB708" s="121"/>
      <c r="OXC708" s="121"/>
      <c r="OXD708" s="121"/>
      <c r="OXE708" s="121"/>
      <c r="OXF708" s="121"/>
      <c r="OXG708" s="121"/>
      <c r="OXH708" s="121"/>
      <c r="OXI708" s="121"/>
      <c r="OXJ708" s="121"/>
      <c r="OXK708" s="121"/>
      <c r="OXL708" s="121"/>
      <c r="OXM708" s="121"/>
      <c r="OXN708" s="121"/>
      <c r="OXO708" s="121"/>
      <c r="OXP708" s="121"/>
      <c r="OXQ708" s="121"/>
      <c r="OXR708" s="121"/>
      <c r="OXS708" s="121"/>
      <c r="OXT708" s="121"/>
      <c r="OXU708" s="121"/>
      <c r="OXV708" s="121"/>
      <c r="OXW708" s="121"/>
      <c r="OXX708" s="121"/>
      <c r="OXY708" s="121"/>
      <c r="OXZ708" s="121"/>
      <c r="OYA708" s="121"/>
      <c r="OYB708" s="121"/>
      <c r="OYC708" s="121"/>
      <c r="OYD708" s="121"/>
      <c r="OYE708" s="121"/>
      <c r="OYF708" s="121"/>
      <c r="OYG708" s="121"/>
      <c r="OYH708" s="121"/>
      <c r="OYI708" s="121"/>
      <c r="OYJ708" s="121"/>
      <c r="OYK708" s="121"/>
      <c r="OYL708" s="121"/>
      <c r="OYM708" s="121"/>
      <c r="OYN708" s="121"/>
      <c r="OYO708" s="121"/>
      <c r="OYP708" s="121"/>
      <c r="OYQ708" s="121"/>
      <c r="OYR708" s="121"/>
      <c r="OYS708" s="121"/>
      <c r="OYT708" s="121"/>
      <c r="OYU708" s="121"/>
      <c r="OYV708" s="121"/>
      <c r="OYW708" s="121"/>
      <c r="OYX708" s="121"/>
      <c r="OYY708" s="121"/>
      <c r="OYZ708" s="121"/>
      <c r="OZA708" s="121"/>
      <c r="OZB708" s="121"/>
      <c r="OZC708" s="121"/>
      <c r="OZD708" s="121"/>
      <c r="OZE708" s="121"/>
      <c r="OZF708" s="121"/>
      <c r="OZG708" s="121"/>
      <c r="OZH708" s="121"/>
      <c r="OZI708" s="121"/>
      <c r="OZJ708" s="121"/>
      <c r="OZK708" s="121"/>
      <c r="OZL708" s="121"/>
      <c r="OZM708" s="121"/>
      <c r="OZN708" s="121"/>
      <c r="OZO708" s="121"/>
      <c r="OZP708" s="121"/>
      <c r="OZQ708" s="121"/>
      <c r="OZR708" s="121"/>
      <c r="OZS708" s="121"/>
      <c r="OZT708" s="121"/>
      <c r="OZU708" s="121"/>
      <c r="OZV708" s="121"/>
      <c r="OZW708" s="121"/>
      <c r="OZX708" s="121"/>
      <c r="OZY708" s="121"/>
      <c r="OZZ708" s="121"/>
      <c r="PAA708" s="121"/>
      <c r="PAB708" s="121"/>
      <c r="PAC708" s="121"/>
      <c r="PAD708" s="121"/>
      <c r="PAE708" s="121"/>
      <c r="PAF708" s="121"/>
      <c r="PAG708" s="121"/>
      <c r="PAH708" s="121"/>
      <c r="PAI708" s="121"/>
      <c r="PAJ708" s="121"/>
      <c r="PAK708" s="121"/>
      <c r="PAL708" s="121"/>
      <c r="PAM708" s="121"/>
      <c r="PAN708" s="121"/>
      <c r="PAO708" s="121"/>
      <c r="PAP708" s="121"/>
      <c r="PAQ708" s="121"/>
      <c r="PAR708" s="121"/>
      <c r="PAS708" s="121"/>
      <c r="PAT708" s="121"/>
      <c r="PAU708" s="121"/>
      <c r="PAV708" s="121"/>
      <c r="PAW708" s="121"/>
      <c r="PAX708" s="121"/>
      <c r="PAY708" s="121"/>
      <c r="PAZ708" s="121"/>
      <c r="PBA708" s="121"/>
      <c r="PBB708" s="121"/>
      <c r="PBC708" s="121"/>
      <c r="PBD708" s="121"/>
      <c r="PBE708" s="121"/>
      <c r="PBF708" s="121"/>
      <c r="PBG708" s="121"/>
      <c r="PBH708" s="121"/>
      <c r="PBI708" s="121"/>
      <c r="PBJ708" s="121"/>
      <c r="PBK708" s="121"/>
      <c r="PBL708" s="121"/>
      <c r="PBM708" s="121"/>
      <c r="PBN708" s="121"/>
      <c r="PBO708" s="121"/>
      <c r="PBP708" s="121"/>
      <c r="PBQ708" s="121"/>
      <c r="PBR708" s="121"/>
      <c r="PBS708" s="121"/>
      <c r="PBT708" s="121"/>
      <c r="PBU708" s="121"/>
      <c r="PBV708" s="121"/>
      <c r="PBW708" s="121"/>
      <c r="PBX708" s="121"/>
      <c r="PBY708" s="121"/>
      <c r="PBZ708" s="121"/>
      <c r="PCA708" s="121"/>
      <c r="PCB708" s="121"/>
      <c r="PCC708" s="121"/>
      <c r="PCD708" s="121"/>
      <c r="PCE708" s="121"/>
      <c r="PCF708" s="121"/>
      <c r="PCG708" s="121"/>
      <c r="PCH708" s="121"/>
      <c r="PCI708" s="121"/>
      <c r="PCJ708" s="121"/>
      <c r="PCK708" s="121"/>
      <c r="PCL708" s="121"/>
      <c r="PCM708" s="121"/>
      <c r="PCN708" s="121"/>
      <c r="PCO708" s="121"/>
      <c r="PCP708" s="121"/>
      <c r="PCQ708" s="121"/>
      <c r="PCR708" s="121"/>
      <c r="PCS708" s="121"/>
      <c r="PCT708" s="121"/>
      <c r="PCU708" s="121"/>
      <c r="PCV708" s="121"/>
      <c r="PCW708" s="121"/>
      <c r="PCX708" s="121"/>
      <c r="PCY708" s="121"/>
      <c r="PCZ708" s="121"/>
      <c r="PDA708" s="121"/>
      <c r="PDB708" s="121"/>
      <c r="PDC708" s="121"/>
      <c r="PDD708" s="121"/>
      <c r="PDE708" s="121"/>
      <c r="PDF708" s="121"/>
      <c r="PDG708" s="121"/>
      <c r="PDH708" s="121"/>
      <c r="PDI708" s="121"/>
      <c r="PDJ708" s="121"/>
      <c r="PDK708" s="121"/>
      <c r="PDL708" s="121"/>
      <c r="PDM708" s="121"/>
      <c r="PDN708" s="121"/>
      <c r="PDO708" s="121"/>
      <c r="PDP708" s="121"/>
      <c r="PDQ708" s="121"/>
      <c r="PDR708" s="121"/>
      <c r="PDS708" s="121"/>
      <c r="PDT708" s="121"/>
      <c r="PDU708" s="121"/>
      <c r="PDV708" s="121"/>
      <c r="PDW708" s="121"/>
      <c r="PDX708" s="121"/>
      <c r="PDY708" s="121"/>
      <c r="PDZ708" s="121"/>
      <c r="PEA708" s="121"/>
      <c r="PEB708" s="121"/>
      <c r="PEC708" s="121"/>
      <c r="PED708" s="121"/>
      <c r="PEE708" s="121"/>
      <c r="PEF708" s="121"/>
      <c r="PEG708" s="121"/>
      <c r="PEH708" s="121"/>
      <c r="PEI708" s="121"/>
      <c r="PEJ708" s="121"/>
      <c r="PEK708" s="121"/>
      <c r="PEL708" s="121"/>
      <c r="PEM708" s="121"/>
      <c r="PEN708" s="121"/>
      <c r="PEO708" s="121"/>
      <c r="PEP708" s="121"/>
      <c r="PEQ708" s="121"/>
      <c r="PER708" s="121"/>
      <c r="PES708" s="121"/>
      <c r="PET708" s="121"/>
      <c r="PEU708" s="121"/>
      <c r="PEV708" s="121"/>
      <c r="PEW708" s="121"/>
      <c r="PEX708" s="121"/>
      <c r="PEY708" s="121"/>
      <c r="PEZ708" s="121"/>
      <c r="PFA708" s="121"/>
      <c r="PFB708" s="121"/>
      <c r="PFC708" s="121"/>
      <c r="PFD708" s="121"/>
      <c r="PFE708" s="121"/>
      <c r="PFF708" s="121"/>
      <c r="PFG708" s="121"/>
      <c r="PFH708" s="121"/>
      <c r="PFI708" s="121"/>
      <c r="PFJ708" s="121"/>
      <c r="PFK708" s="121"/>
      <c r="PFL708" s="121"/>
      <c r="PFM708" s="121"/>
      <c r="PFN708" s="121"/>
      <c r="PFO708" s="121"/>
      <c r="PFP708" s="121"/>
      <c r="PFQ708" s="121"/>
      <c r="PFR708" s="121"/>
      <c r="PFS708" s="121"/>
      <c r="PFT708" s="121"/>
      <c r="PFU708" s="121"/>
      <c r="PFV708" s="121"/>
      <c r="PFW708" s="121"/>
      <c r="PFX708" s="121"/>
      <c r="PFY708" s="121"/>
      <c r="PFZ708" s="121"/>
      <c r="PGA708" s="121"/>
      <c r="PGB708" s="121"/>
      <c r="PGC708" s="121"/>
      <c r="PGD708" s="121"/>
      <c r="PGE708" s="121"/>
      <c r="PGF708" s="121"/>
      <c r="PGG708" s="121"/>
      <c r="PGH708" s="121"/>
      <c r="PGI708" s="121"/>
      <c r="PGJ708" s="121"/>
      <c r="PGK708" s="121"/>
      <c r="PGL708" s="121"/>
      <c r="PGM708" s="121"/>
      <c r="PGN708" s="121"/>
      <c r="PGO708" s="121"/>
      <c r="PGP708" s="121"/>
      <c r="PGQ708" s="121"/>
      <c r="PGR708" s="121"/>
      <c r="PGS708" s="121"/>
      <c r="PGT708" s="121"/>
      <c r="PGU708" s="121"/>
      <c r="PGV708" s="121"/>
      <c r="PGW708" s="121"/>
      <c r="PGX708" s="121"/>
      <c r="PGY708" s="121"/>
      <c r="PGZ708" s="121"/>
      <c r="PHA708" s="121"/>
      <c r="PHB708" s="121"/>
      <c r="PHC708" s="121"/>
      <c r="PHD708" s="121"/>
      <c r="PHE708" s="121"/>
      <c r="PHF708" s="121"/>
      <c r="PHG708" s="121"/>
      <c r="PHH708" s="121"/>
      <c r="PHI708" s="121"/>
      <c r="PHJ708" s="121"/>
      <c r="PHK708" s="121"/>
      <c r="PHL708" s="121"/>
      <c r="PHM708" s="121"/>
      <c r="PHN708" s="121"/>
      <c r="PHO708" s="121"/>
      <c r="PHP708" s="121"/>
      <c r="PHQ708" s="121"/>
      <c r="PHR708" s="121"/>
      <c r="PHS708" s="121"/>
      <c r="PHT708" s="121"/>
      <c r="PHU708" s="121"/>
      <c r="PHV708" s="121"/>
      <c r="PHW708" s="121"/>
      <c r="PHX708" s="121"/>
      <c r="PHY708" s="121"/>
      <c r="PHZ708" s="121"/>
      <c r="PIA708" s="121"/>
      <c r="PIB708" s="121"/>
      <c r="PIC708" s="121"/>
      <c r="PID708" s="121"/>
      <c r="PIE708" s="121"/>
      <c r="PIF708" s="121"/>
      <c r="PIG708" s="121"/>
      <c r="PIH708" s="121"/>
      <c r="PII708" s="121"/>
      <c r="PIJ708" s="121"/>
      <c r="PIK708" s="121"/>
      <c r="PIL708" s="121"/>
      <c r="PIM708" s="121"/>
      <c r="PIN708" s="121"/>
      <c r="PIO708" s="121"/>
      <c r="PIP708" s="121"/>
      <c r="PIQ708" s="121"/>
      <c r="PIR708" s="121"/>
      <c r="PIS708" s="121"/>
      <c r="PIT708" s="121"/>
      <c r="PIU708" s="121"/>
      <c r="PIV708" s="121"/>
      <c r="PIW708" s="121"/>
      <c r="PIX708" s="121"/>
      <c r="PIY708" s="121"/>
      <c r="PIZ708" s="121"/>
      <c r="PJA708" s="121"/>
      <c r="PJB708" s="121"/>
      <c r="PJC708" s="121"/>
      <c r="PJD708" s="121"/>
      <c r="PJE708" s="121"/>
      <c r="PJF708" s="121"/>
      <c r="PJG708" s="121"/>
      <c r="PJH708" s="121"/>
      <c r="PJI708" s="121"/>
      <c r="PJJ708" s="121"/>
      <c r="PJK708" s="121"/>
      <c r="PJL708" s="121"/>
      <c r="PJM708" s="121"/>
      <c r="PJN708" s="121"/>
      <c r="PJO708" s="121"/>
      <c r="PJP708" s="121"/>
      <c r="PJQ708" s="121"/>
      <c r="PJR708" s="121"/>
      <c r="PJS708" s="121"/>
      <c r="PJT708" s="121"/>
      <c r="PJU708" s="121"/>
      <c r="PJV708" s="121"/>
      <c r="PJW708" s="121"/>
      <c r="PJX708" s="121"/>
      <c r="PJY708" s="121"/>
      <c r="PJZ708" s="121"/>
      <c r="PKA708" s="121"/>
      <c r="PKB708" s="121"/>
      <c r="PKC708" s="121"/>
      <c r="PKD708" s="121"/>
      <c r="PKE708" s="121"/>
      <c r="PKF708" s="121"/>
      <c r="PKG708" s="121"/>
      <c r="PKH708" s="121"/>
      <c r="PKI708" s="121"/>
      <c r="PKJ708" s="121"/>
      <c r="PKK708" s="121"/>
      <c r="PKL708" s="121"/>
      <c r="PKM708" s="121"/>
      <c r="PKN708" s="121"/>
      <c r="PKO708" s="121"/>
      <c r="PKP708" s="121"/>
      <c r="PKQ708" s="121"/>
      <c r="PKR708" s="121"/>
      <c r="PKS708" s="121"/>
      <c r="PKT708" s="121"/>
      <c r="PKU708" s="121"/>
      <c r="PKV708" s="121"/>
      <c r="PKW708" s="121"/>
      <c r="PKX708" s="121"/>
      <c r="PKY708" s="121"/>
      <c r="PKZ708" s="121"/>
      <c r="PLA708" s="121"/>
      <c r="PLB708" s="121"/>
      <c r="PLC708" s="121"/>
      <c r="PLD708" s="121"/>
      <c r="PLE708" s="121"/>
      <c r="PLF708" s="121"/>
      <c r="PLG708" s="121"/>
      <c r="PLH708" s="121"/>
      <c r="PLI708" s="121"/>
      <c r="PLJ708" s="121"/>
      <c r="PLK708" s="121"/>
      <c r="PLL708" s="121"/>
      <c r="PLM708" s="121"/>
      <c r="PLN708" s="121"/>
      <c r="PLO708" s="121"/>
      <c r="PLP708" s="121"/>
      <c r="PLQ708" s="121"/>
      <c r="PLR708" s="121"/>
      <c r="PLS708" s="121"/>
      <c r="PLT708" s="121"/>
      <c r="PLU708" s="121"/>
      <c r="PLV708" s="121"/>
      <c r="PLW708" s="121"/>
      <c r="PLX708" s="121"/>
      <c r="PLY708" s="121"/>
      <c r="PLZ708" s="121"/>
      <c r="PMA708" s="121"/>
      <c r="PMB708" s="121"/>
      <c r="PMC708" s="121"/>
      <c r="PMD708" s="121"/>
      <c r="PME708" s="121"/>
      <c r="PMF708" s="121"/>
      <c r="PMG708" s="121"/>
      <c r="PMH708" s="121"/>
      <c r="PMI708" s="121"/>
      <c r="PMJ708" s="121"/>
      <c r="PMK708" s="121"/>
      <c r="PML708" s="121"/>
      <c r="PMM708" s="121"/>
      <c r="PMN708" s="121"/>
      <c r="PMO708" s="121"/>
      <c r="PMP708" s="121"/>
      <c r="PMQ708" s="121"/>
      <c r="PMR708" s="121"/>
      <c r="PMS708" s="121"/>
      <c r="PMT708" s="121"/>
      <c r="PMU708" s="121"/>
      <c r="PMV708" s="121"/>
      <c r="PMW708" s="121"/>
      <c r="PMX708" s="121"/>
      <c r="PMY708" s="121"/>
      <c r="PMZ708" s="121"/>
      <c r="PNA708" s="121"/>
      <c r="PNB708" s="121"/>
      <c r="PNC708" s="121"/>
      <c r="PND708" s="121"/>
      <c r="PNE708" s="121"/>
      <c r="PNF708" s="121"/>
      <c r="PNG708" s="121"/>
      <c r="PNH708" s="121"/>
      <c r="PNI708" s="121"/>
      <c r="PNJ708" s="121"/>
      <c r="PNK708" s="121"/>
      <c r="PNL708" s="121"/>
      <c r="PNM708" s="121"/>
      <c r="PNN708" s="121"/>
      <c r="PNO708" s="121"/>
      <c r="PNP708" s="121"/>
      <c r="PNQ708" s="121"/>
      <c r="PNR708" s="121"/>
      <c r="PNS708" s="121"/>
      <c r="PNT708" s="121"/>
      <c r="PNU708" s="121"/>
      <c r="PNV708" s="121"/>
      <c r="PNW708" s="121"/>
      <c r="PNX708" s="121"/>
      <c r="PNY708" s="121"/>
      <c r="PNZ708" s="121"/>
      <c r="POA708" s="121"/>
      <c r="POB708" s="121"/>
      <c r="POC708" s="121"/>
      <c r="POD708" s="121"/>
      <c r="POE708" s="121"/>
      <c r="POF708" s="121"/>
      <c r="POG708" s="121"/>
      <c r="POH708" s="121"/>
      <c r="POI708" s="121"/>
      <c r="POJ708" s="121"/>
      <c r="POK708" s="121"/>
      <c r="POL708" s="121"/>
      <c r="POM708" s="121"/>
      <c r="PON708" s="121"/>
      <c r="POO708" s="121"/>
      <c r="POP708" s="121"/>
      <c r="POQ708" s="121"/>
      <c r="POR708" s="121"/>
      <c r="POS708" s="121"/>
      <c r="POT708" s="121"/>
      <c r="POU708" s="121"/>
      <c r="POV708" s="121"/>
      <c r="POW708" s="121"/>
      <c r="POX708" s="121"/>
      <c r="POY708" s="121"/>
      <c r="POZ708" s="121"/>
      <c r="PPA708" s="121"/>
      <c r="PPB708" s="121"/>
      <c r="PPC708" s="121"/>
      <c r="PPD708" s="121"/>
      <c r="PPE708" s="121"/>
      <c r="PPF708" s="121"/>
      <c r="PPG708" s="121"/>
      <c r="PPH708" s="121"/>
      <c r="PPI708" s="121"/>
      <c r="PPJ708" s="121"/>
      <c r="PPK708" s="121"/>
      <c r="PPL708" s="121"/>
      <c r="PPM708" s="121"/>
      <c r="PPN708" s="121"/>
      <c r="PPO708" s="121"/>
      <c r="PPP708" s="121"/>
      <c r="PPQ708" s="121"/>
      <c r="PPR708" s="121"/>
      <c r="PPS708" s="121"/>
      <c r="PPT708" s="121"/>
      <c r="PPU708" s="121"/>
      <c r="PPV708" s="121"/>
      <c r="PPW708" s="121"/>
      <c r="PPX708" s="121"/>
      <c r="PPY708" s="121"/>
      <c r="PPZ708" s="121"/>
      <c r="PQA708" s="121"/>
      <c r="PQB708" s="121"/>
      <c r="PQC708" s="121"/>
      <c r="PQD708" s="121"/>
      <c r="PQE708" s="121"/>
      <c r="PQF708" s="121"/>
      <c r="PQG708" s="121"/>
      <c r="PQH708" s="121"/>
      <c r="PQI708" s="121"/>
      <c r="PQJ708" s="121"/>
      <c r="PQK708" s="121"/>
      <c r="PQL708" s="121"/>
      <c r="PQM708" s="121"/>
      <c r="PQN708" s="121"/>
      <c r="PQO708" s="121"/>
      <c r="PQP708" s="121"/>
      <c r="PQQ708" s="121"/>
      <c r="PQR708" s="121"/>
      <c r="PQS708" s="121"/>
      <c r="PQT708" s="121"/>
      <c r="PQU708" s="121"/>
      <c r="PQV708" s="121"/>
      <c r="PQW708" s="121"/>
      <c r="PQX708" s="121"/>
      <c r="PQY708" s="121"/>
      <c r="PQZ708" s="121"/>
      <c r="PRA708" s="121"/>
      <c r="PRB708" s="121"/>
      <c r="PRC708" s="121"/>
      <c r="PRD708" s="121"/>
      <c r="PRE708" s="121"/>
      <c r="PRF708" s="121"/>
      <c r="PRG708" s="121"/>
      <c r="PRH708" s="121"/>
      <c r="PRI708" s="121"/>
      <c r="PRJ708" s="121"/>
      <c r="PRK708" s="121"/>
      <c r="PRL708" s="121"/>
      <c r="PRM708" s="121"/>
      <c r="PRN708" s="121"/>
      <c r="PRO708" s="121"/>
      <c r="PRP708" s="121"/>
      <c r="PRQ708" s="121"/>
      <c r="PRR708" s="121"/>
      <c r="PRS708" s="121"/>
      <c r="PRT708" s="121"/>
      <c r="PRU708" s="121"/>
      <c r="PRV708" s="121"/>
      <c r="PRW708" s="121"/>
      <c r="PRX708" s="121"/>
      <c r="PRY708" s="121"/>
      <c r="PRZ708" s="121"/>
      <c r="PSA708" s="121"/>
      <c r="PSB708" s="121"/>
      <c r="PSC708" s="121"/>
      <c r="PSD708" s="121"/>
      <c r="PSE708" s="121"/>
      <c r="PSF708" s="121"/>
      <c r="PSG708" s="121"/>
      <c r="PSH708" s="121"/>
      <c r="PSI708" s="121"/>
      <c r="PSJ708" s="121"/>
      <c r="PSK708" s="121"/>
      <c r="PSL708" s="121"/>
      <c r="PSM708" s="121"/>
      <c r="PSN708" s="121"/>
      <c r="PSO708" s="121"/>
      <c r="PSP708" s="121"/>
      <c r="PSQ708" s="121"/>
      <c r="PSR708" s="121"/>
      <c r="PSS708" s="121"/>
      <c r="PST708" s="121"/>
      <c r="PSU708" s="121"/>
      <c r="PSV708" s="121"/>
      <c r="PSW708" s="121"/>
      <c r="PSX708" s="121"/>
      <c r="PSY708" s="121"/>
      <c r="PSZ708" s="121"/>
      <c r="PTA708" s="121"/>
      <c r="PTB708" s="121"/>
      <c r="PTC708" s="121"/>
      <c r="PTD708" s="121"/>
      <c r="PTE708" s="121"/>
      <c r="PTF708" s="121"/>
      <c r="PTG708" s="121"/>
      <c r="PTH708" s="121"/>
      <c r="PTI708" s="121"/>
      <c r="PTJ708" s="121"/>
      <c r="PTK708" s="121"/>
      <c r="PTL708" s="121"/>
      <c r="PTM708" s="121"/>
      <c r="PTN708" s="121"/>
      <c r="PTO708" s="121"/>
      <c r="PTP708" s="121"/>
      <c r="PTQ708" s="121"/>
      <c r="PTR708" s="121"/>
      <c r="PTS708" s="121"/>
      <c r="PTT708" s="121"/>
      <c r="PTU708" s="121"/>
      <c r="PTV708" s="121"/>
      <c r="PTW708" s="121"/>
      <c r="PTX708" s="121"/>
      <c r="PTY708" s="121"/>
      <c r="PTZ708" s="121"/>
      <c r="PUA708" s="121"/>
      <c r="PUB708" s="121"/>
      <c r="PUC708" s="121"/>
      <c r="PUD708" s="121"/>
      <c r="PUE708" s="121"/>
      <c r="PUF708" s="121"/>
      <c r="PUG708" s="121"/>
      <c r="PUH708" s="121"/>
      <c r="PUI708" s="121"/>
      <c r="PUJ708" s="121"/>
      <c r="PUK708" s="121"/>
      <c r="PUL708" s="121"/>
      <c r="PUM708" s="121"/>
      <c r="PUN708" s="121"/>
      <c r="PUO708" s="121"/>
      <c r="PUP708" s="121"/>
      <c r="PUQ708" s="121"/>
      <c r="PUR708" s="121"/>
      <c r="PUS708" s="121"/>
      <c r="PUT708" s="121"/>
      <c r="PUU708" s="121"/>
      <c r="PUV708" s="121"/>
      <c r="PUW708" s="121"/>
      <c r="PUX708" s="121"/>
      <c r="PUY708" s="121"/>
      <c r="PUZ708" s="121"/>
      <c r="PVA708" s="121"/>
      <c r="PVB708" s="121"/>
      <c r="PVC708" s="121"/>
      <c r="PVD708" s="121"/>
      <c r="PVE708" s="121"/>
      <c r="PVF708" s="121"/>
      <c r="PVG708" s="121"/>
      <c r="PVH708" s="121"/>
      <c r="PVI708" s="121"/>
      <c r="PVJ708" s="121"/>
      <c r="PVK708" s="121"/>
      <c r="PVL708" s="121"/>
      <c r="PVM708" s="121"/>
      <c r="PVN708" s="121"/>
      <c r="PVO708" s="121"/>
      <c r="PVP708" s="121"/>
      <c r="PVQ708" s="121"/>
      <c r="PVR708" s="121"/>
      <c r="PVS708" s="121"/>
      <c r="PVT708" s="121"/>
      <c r="PVU708" s="121"/>
      <c r="PVV708" s="121"/>
      <c r="PVW708" s="121"/>
      <c r="PVX708" s="121"/>
      <c r="PVY708" s="121"/>
      <c r="PVZ708" s="121"/>
      <c r="PWA708" s="121"/>
      <c r="PWB708" s="121"/>
      <c r="PWC708" s="121"/>
      <c r="PWD708" s="121"/>
      <c r="PWE708" s="121"/>
      <c r="PWF708" s="121"/>
      <c r="PWG708" s="121"/>
      <c r="PWH708" s="121"/>
      <c r="PWI708" s="121"/>
      <c r="PWJ708" s="121"/>
      <c r="PWK708" s="121"/>
      <c r="PWL708" s="121"/>
      <c r="PWM708" s="121"/>
      <c r="PWN708" s="121"/>
      <c r="PWO708" s="121"/>
      <c r="PWP708" s="121"/>
      <c r="PWQ708" s="121"/>
      <c r="PWR708" s="121"/>
      <c r="PWS708" s="121"/>
      <c r="PWT708" s="121"/>
      <c r="PWU708" s="121"/>
      <c r="PWV708" s="121"/>
      <c r="PWW708" s="121"/>
      <c r="PWX708" s="121"/>
      <c r="PWY708" s="121"/>
      <c r="PWZ708" s="121"/>
      <c r="PXA708" s="121"/>
      <c r="PXB708" s="121"/>
      <c r="PXC708" s="121"/>
      <c r="PXD708" s="121"/>
      <c r="PXE708" s="121"/>
      <c r="PXF708" s="121"/>
      <c r="PXG708" s="121"/>
      <c r="PXH708" s="121"/>
      <c r="PXI708" s="121"/>
      <c r="PXJ708" s="121"/>
      <c r="PXK708" s="121"/>
      <c r="PXL708" s="121"/>
      <c r="PXM708" s="121"/>
      <c r="PXN708" s="121"/>
      <c r="PXO708" s="121"/>
      <c r="PXP708" s="121"/>
      <c r="PXQ708" s="121"/>
      <c r="PXR708" s="121"/>
      <c r="PXS708" s="121"/>
      <c r="PXT708" s="121"/>
      <c r="PXU708" s="121"/>
      <c r="PXV708" s="121"/>
      <c r="PXW708" s="121"/>
      <c r="PXX708" s="121"/>
      <c r="PXY708" s="121"/>
      <c r="PXZ708" s="121"/>
      <c r="PYA708" s="121"/>
      <c r="PYB708" s="121"/>
      <c r="PYC708" s="121"/>
      <c r="PYD708" s="121"/>
      <c r="PYE708" s="121"/>
      <c r="PYF708" s="121"/>
      <c r="PYG708" s="121"/>
      <c r="PYH708" s="121"/>
      <c r="PYI708" s="121"/>
      <c r="PYJ708" s="121"/>
      <c r="PYK708" s="121"/>
      <c r="PYL708" s="121"/>
      <c r="PYM708" s="121"/>
      <c r="PYN708" s="121"/>
      <c r="PYO708" s="121"/>
      <c r="PYP708" s="121"/>
      <c r="PYQ708" s="121"/>
      <c r="PYR708" s="121"/>
      <c r="PYS708" s="121"/>
      <c r="PYT708" s="121"/>
      <c r="PYU708" s="121"/>
      <c r="PYV708" s="121"/>
      <c r="PYW708" s="121"/>
      <c r="PYX708" s="121"/>
      <c r="PYY708" s="121"/>
      <c r="PYZ708" s="121"/>
      <c r="PZA708" s="121"/>
      <c r="PZB708" s="121"/>
      <c r="PZC708" s="121"/>
      <c r="PZD708" s="121"/>
      <c r="PZE708" s="121"/>
      <c r="PZF708" s="121"/>
      <c r="PZG708" s="121"/>
      <c r="PZH708" s="121"/>
      <c r="PZI708" s="121"/>
      <c r="PZJ708" s="121"/>
      <c r="PZK708" s="121"/>
      <c r="PZL708" s="121"/>
      <c r="PZM708" s="121"/>
      <c r="PZN708" s="121"/>
      <c r="PZO708" s="121"/>
      <c r="PZP708" s="121"/>
      <c r="PZQ708" s="121"/>
      <c r="PZR708" s="121"/>
      <c r="PZS708" s="121"/>
      <c r="PZT708" s="121"/>
      <c r="PZU708" s="121"/>
      <c r="PZV708" s="121"/>
      <c r="PZW708" s="121"/>
      <c r="PZX708" s="121"/>
      <c r="PZY708" s="121"/>
      <c r="PZZ708" s="121"/>
      <c r="QAA708" s="121"/>
      <c r="QAB708" s="121"/>
      <c r="QAC708" s="121"/>
      <c r="QAD708" s="121"/>
      <c r="QAE708" s="121"/>
      <c r="QAF708" s="121"/>
      <c r="QAG708" s="121"/>
      <c r="QAH708" s="121"/>
      <c r="QAI708" s="121"/>
      <c r="QAJ708" s="121"/>
      <c r="QAK708" s="121"/>
      <c r="QAL708" s="121"/>
      <c r="QAM708" s="121"/>
      <c r="QAN708" s="121"/>
      <c r="QAO708" s="121"/>
      <c r="QAP708" s="121"/>
      <c r="QAQ708" s="121"/>
      <c r="QAR708" s="121"/>
      <c r="QAS708" s="121"/>
      <c r="QAT708" s="121"/>
      <c r="QAU708" s="121"/>
      <c r="QAV708" s="121"/>
      <c r="QAW708" s="121"/>
      <c r="QAX708" s="121"/>
      <c r="QAY708" s="121"/>
      <c r="QAZ708" s="121"/>
      <c r="QBA708" s="121"/>
      <c r="QBB708" s="121"/>
      <c r="QBC708" s="121"/>
      <c r="QBD708" s="121"/>
      <c r="QBE708" s="121"/>
      <c r="QBF708" s="121"/>
      <c r="QBG708" s="121"/>
      <c r="QBH708" s="121"/>
      <c r="QBI708" s="121"/>
      <c r="QBJ708" s="121"/>
      <c r="QBK708" s="121"/>
      <c r="QBL708" s="121"/>
      <c r="QBM708" s="121"/>
      <c r="QBN708" s="121"/>
      <c r="QBO708" s="121"/>
      <c r="QBP708" s="121"/>
      <c r="QBQ708" s="121"/>
      <c r="QBR708" s="121"/>
      <c r="QBS708" s="121"/>
      <c r="QBT708" s="121"/>
      <c r="QBU708" s="121"/>
      <c r="QBV708" s="121"/>
      <c r="QBW708" s="121"/>
      <c r="QBX708" s="121"/>
      <c r="QBY708" s="121"/>
      <c r="QBZ708" s="121"/>
      <c r="QCA708" s="121"/>
      <c r="QCB708" s="121"/>
      <c r="QCC708" s="121"/>
      <c r="QCD708" s="121"/>
      <c r="QCE708" s="121"/>
      <c r="QCF708" s="121"/>
      <c r="QCG708" s="121"/>
      <c r="QCH708" s="121"/>
      <c r="QCI708" s="121"/>
      <c r="QCJ708" s="121"/>
      <c r="QCK708" s="121"/>
      <c r="QCL708" s="121"/>
      <c r="QCM708" s="121"/>
      <c r="QCN708" s="121"/>
      <c r="QCO708" s="121"/>
      <c r="QCP708" s="121"/>
      <c r="QCQ708" s="121"/>
      <c r="QCR708" s="121"/>
      <c r="QCS708" s="121"/>
      <c r="QCT708" s="121"/>
      <c r="QCU708" s="121"/>
      <c r="QCV708" s="121"/>
      <c r="QCW708" s="121"/>
      <c r="QCX708" s="121"/>
      <c r="QCY708" s="121"/>
      <c r="QCZ708" s="121"/>
      <c r="QDA708" s="121"/>
      <c r="QDB708" s="121"/>
      <c r="QDC708" s="121"/>
      <c r="QDD708" s="121"/>
      <c r="QDE708" s="121"/>
      <c r="QDF708" s="121"/>
      <c r="QDG708" s="121"/>
      <c r="QDH708" s="121"/>
      <c r="QDI708" s="121"/>
      <c r="QDJ708" s="121"/>
      <c r="QDK708" s="121"/>
      <c r="QDL708" s="121"/>
      <c r="QDM708" s="121"/>
      <c r="QDN708" s="121"/>
      <c r="QDO708" s="121"/>
      <c r="QDP708" s="121"/>
      <c r="QDQ708" s="121"/>
      <c r="QDR708" s="121"/>
      <c r="QDS708" s="121"/>
      <c r="QDT708" s="121"/>
      <c r="QDU708" s="121"/>
      <c r="QDV708" s="121"/>
      <c r="QDW708" s="121"/>
      <c r="QDX708" s="121"/>
      <c r="QDY708" s="121"/>
      <c r="QDZ708" s="121"/>
      <c r="QEA708" s="121"/>
      <c r="QEB708" s="121"/>
      <c r="QEC708" s="121"/>
      <c r="QED708" s="121"/>
      <c r="QEE708" s="121"/>
      <c r="QEF708" s="121"/>
      <c r="QEG708" s="121"/>
      <c r="QEH708" s="121"/>
      <c r="QEI708" s="121"/>
      <c r="QEJ708" s="121"/>
      <c r="QEK708" s="121"/>
      <c r="QEL708" s="121"/>
      <c r="QEM708" s="121"/>
      <c r="QEN708" s="121"/>
      <c r="QEO708" s="121"/>
      <c r="QEP708" s="121"/>
      <c r="QEQ708" s="121"/>
      <c r="QER708" s="121"/>
      <c r="QES708" s="121"/>
      <c r="QET708" s="121"/>
      <c r="QEU708" s="121"/>
      <c r="QEV708" s="121"/>
      <c r="QEW708" s="121"/>
      <c r="QEX708" s="121"/>
      <c r="QEY708" s="121"/>
      <c r="QEZ708" s="121"/>
      <c r="QFA708" s="121"/>
      <c r="QFB708" s="121"/>
      <c r="QFC708" s="121"/>
      <c r="QFD708" s="121"/>
      <c r="QFE708" s="121"/>
      <c r="QFF708" s="121"/>
      <c r="QFG708" s="121"/>
      <c r="QFH708" s="121"/>
      <c r="QFI708" s="121"/>
      <c r="QFJ708" s="121"/>
      <c r="QFK708" s="121"/>
      <c r="QFL708" s="121"/>
      <c r="QFM708" s="121"/>
      <c r="QFN708" s="121"/>
      <c r="QFO708" s="121"/>
      <c r="QFP708" s="121"/>
      <c r="QFQ708" s="121"/>
      <c r="QFR708" s="121"/>
      <c r="QFS708" s="121"/>
      <c r="QFT708" s="121"/>
      <c r="QFU708" s="121"/>
      <c r="QFV708" s="121"/>
      <c r="QFW708" s="121"/>
      <c r="QFX708" s="121"/>
      <c r="QFY708" s="121"/>
      <c r="QFZ708" s="121"/>
      <c r="QGA708" s="121"/>
      <c r="QGB708" s="121"/>
      <c r="QGC708" s="121"/>
      <c r="QGD708" s="121"/>
      <c r="QGE708" s="121"/>
      <c r="QGF708" s="121"/>
      <c r="QGG708" s="121"/>
      <c r="QGH708" s="121"/>
      <c r="QGI708" s="121"/>
      <c r="QGJ708" s="121"/>
      <c r="QGK708" s="121"/>
      <c r="QGL708" s="121"/>
      <c r="QGM708" s="121"/>
      <c r="QGN708" s="121"/>
      <c r="QGO708" s="121"/>
      <c r="QGP708" s="121"/>
      <c r="QGQ708" s="121"/>
      <c r="QGR708" s="121"/>
      <c r="QGS708" s="121"/>
      <c r="QGT708" s="121"/>
      <c r="QGU708" s="121"/>
      <c r="QGV708" s="121"/>
      <c r="QGW708" s="121"/>
      <c r="QGX708" s="121"/>
      <c r="QGY708" s="121"/>
      <c r="QGZ708" s="121"/>
      <c r="QHA708" s="121"/>
      <c r="QHB708" s="121"/>
      <c r="QHC708" s="121"/>
      <c r="QHD708" s="121"/>
      <c r="QHE708" s="121"/>
      <c r="QHF708" s="121"/>
      <c r="QHG708" s="121"/>
      <c r="QHH708" s="121"/>
      <c r="QHI708" s="121"/>
      <c r="QHJ708" s="121"/>
      <c r="QHK708" s="121"/>
      <c r="QHL708" s="121"/>
      <c r="QHM708" s="121"/>
      <c r="QHN708" s="121"/>
      <c r="QHO708" s="121"/>
      <c r="QHP708" s="121"/>
      <c r="QHQ708" s="121"/>
      <c r="QHR708" s="121"/>
      <c r="QHS708" s="121"/>
      <c r="QHT708" s="121"/>
      <c r="QHU708" s="121"/>
      <c r="QHV708" s="121"/>
      <c r="QHW708" s="121"/>
      <c r="QHX708" s="121"/>
      <c r="QHY708" s="121"/>
      <c r="QHZ708" s="121"/>
      <c r="QIA708" s="121"/>
      <c r="QIB708" s="121"/>
      <c r="QIC708" s="121"/>
      <c r="QID708" s="121"/>
      <c r="QIE708" s="121"/>
      <c r="QIF708" s="121"/>
      <c r="QIG708" s="121"/>
      <c r="QIH708" s="121"/>
      <c r="QII708" s="121"/>
      <c r="QIJ708" s="121"/>
      <c r="QIK708" s="121"/>
      <c r="QIL708" s="121"/>
      <c r="QIM708" s="121"/>
      <c r="QIN708" s="121"/>
      <c r="QIO708" s="121"/>
      <c r="QIP708" s="121"/>
      <c r="QIQ708" s="121"/>
      <c r="QIR708" s="121"/>
      <c r="QIS708" s="121"/>
      <c r="QIT708" s="121"/>
      <c r="QIU708" s="121"/>
      <c r="QIV708" s="121"/>
      <c r="QIW708" s="121"/>
      <c r="QIX708" s="121"/>
      <c r="QIY708" s="121"/>
      <c r="QIZ708" s="121"/>
      <c r="QJA708" s="121"/>
      <c r="QJB708" s="121"/>
      <c r="QJC708" s="121"/>
      <c r="QJD708" s="121"/>
      <c r="QJE708" s="121"/>
      <c r="QJF708" s="121"/>
      <c r="QJG708" s="121"/>
      <c r="QJH708" s="121"/>
      <c r="QJI708" s="121"/>
      <c r="QJJ708" s="121"/>
      <c r="QJK708" s="121"/>
      <c r="QJL708" s="121"/>
      <c r="QJM708" s="121"/>
      <c r="QJN708" s="121"/>
      <c r="QJO708" s="121"/>
      <c r="QJP708" s="121"/>
      <c r="QJQ708" s="121"/>
      <c r="QJR708" s="121"/>
      <c r="QJS708" s="121"/>
      <c r="QJT708" s="121"/>
      <c r="QJU708" s="121"/>
      <c r="QJV708" s="121"/>
      <c r="QJW708" s="121"/>
      <c r="QJX708" s="121"/>
      <c r="QJY708" s="121"/>
      <c r="QJZ708" s="121"/>
      <c r="QKA708" s="121"/>
      <c r="QKB708" s="121"/>
      <c r="QKC708" s="121"/>
      <c r="QKD708" s="121"/>
      <c r="QKE708" s="121"/>
      <c r="QKF708" s="121"/>
      <c r="QKG708" s="121"/>
      <c r="QKH708" s="121"/>
      <c r="QKI708" s="121"/>
      <c r="QKJ708" s="121"/>
      <c r="QKK708" s="121"/>
      <c r="QKL708" s="121"/>
      <c r="QKM708" s="121"/>
      <c r="QKN708" s="121"/>
      <c r="QKO708" s="121"/>
      <c r="QKP708" s="121"/>
      <c r="QKQ708" s="121"/>
      <c r="QKR708" s="121"/>
      <c r="QKS708" s="121"/>
      <c r="QKT708" s="121"/>
      <c r="QKU708" s="121"/>
      <c r="QKV708" s="121"/>
      <c r="QKW708" s="121"/>
      <c r="QKX708" s="121"/>
      <c r="QKY708" s="121"/>
      <c r="QKZ708" s="121"/>
      <c r="QLA708" s="121"/>
      <c r="QLB708" s="121"/>
      <c r="QLC708" s="121"/>
      <c r="QLD708" s="121"/>
      <c r="QLE708" s="121"/>
      <c r="QLF708" s="121"/>
      <c r="QLG708" s="121"/>
      <c r="QLH708" s="121"/>
      <c r="QLI708" s="121"/>
      <c r="QLJ708" s="121"/>
      <c r="QLK708" s="121"/>
      <c r="QLL708" s="121"/>
      <c r="QLM708" s="121"/>
      <c r="QLN708" s="121"/>
      <c r="QLO708" s="121"/>
      <c r="QLP708" s="121"/>
      <c r="QLQ708" s="121"/>
      <c r="QLR708" s="121"/>
      <c r="QLS708" s="121"/>
      <c r="QLT708" s="121"/>
      <c r="QLU708" s="121"/>
      <c r="QLV708" s="121"/>
      <c r="QLW708" s="121"/>
      <c r="QLX708" s="121"/>
      <c r="QLY708" s="121"/>
      <c r="QLZ708" s="121"/>
      <c r="QMA708" s="121"/>
      <c r="QMB708" s="121"/>
      <c r="QMC708" s="121"/>
      <c r="QMD708" s="121"/>
      <c r="QME708" s="121"/>
      <c r="QMF708" s="121"/>
      <c r="QMG708" s="121"/>
      <c r="QMH708" s="121"/>
      <c r="QMI708" s="121"/>
      <c r="QMJ708" s="121"/>
      <c r="QMK708" s="121"/>
      <c r="QML708" s="121"/>
      <c r="QMM708" s="121"/>
      <c r="QMN708" s="121"/>
      <c r="QMO708" s="121"/>
      <c r="QMP708" s="121"/>
      <c r="QMQ708" s="121"/>
      <c r="QMR708" s="121"/>
      <c r="QMS708" s="121"/>
      <c r="QMT708" s="121"/>
      <c r="QMU708" s="121"/>
      <c r="QMV708" s="121"/>
      <c r="QMW708" s="121"/>
      <c r="QMX708" s="121"/>
      <c r="QMY708" s="121"/>
      <c r="QMZ708" s="121"/>
      <c r="QNA708" s="121"/>
      <c r="QNB708" s="121"/>
      <c r="QNC708" s="121"/>
      <c r="QND708" s="121"/>
      <c r="QNE708" s="121"/>
      <c r="QNF708" s="121"/>
      <c r="QNG708" s="121"/>
      <c r="QNH708" s="121"/>
      <c r="QNI708" s="121"/>
      <c r="QNJ708" s="121"/>
      <c r="QNK708" s="121"/>
      <c r="QNL708" s="121"/>
      <c r="QNM708" s="121"/>
      <c r="QNN708" s="121"/>
      <c r="QNO708" s="121"/>
      <c r="QNP708" s="121"/>
      <c r="QNQ708" s="121"/>
      <c r="QNR708" s="121"/>
      <c r="QNS708" s="121"/>
      <c r="QNT708" s="121"/>
      <c r="QNU708" s="121"/>
      <c r="QNV708" s="121"/>
      <c r="QNW708" s="121"/>
      <c r="QNX708" s="121"/>
      <c r="QNY708" s="121"/>
      <c r="QNZ708" s="121"/>
      <c r="QOA708" s="121"/>
      <c r="QOB708" s="121"/>
      <c r="QOC708" s="121"/>
      <c r="QOD708" s="121"/>
      <c r="QOE708" s="121"/>
      <c r="QOF708" s="121"/>
      <c r="QOG708" s="121"/>
      <c r="QOH708" s="121"/>
      <c r="QOI708" s="121"/>
      <c r="QOJ708" s="121"/>
      <c r="QOK708" s="121"/>
      <c r="QOL708" s="121"/>
      <c r="QOM708" s="121"/>
      <c r="QON708" s="121"/>
      <c r="QOO708" s="121"/>
      <c r="QOP708" s="121"/>
      <c r="QOQ708" s="121"/>
      <c r="QOR708" s="121"/>
      <c r="QOS708" s="121"/>
      <c r="QOT708" s="121"/>
      <c r="QOU708" s="121"/>
      <c r="QOV708" s="121"/>
      <c r="QOW708" s="121"/>
      <c r="QOX708" s="121"/>
      <c r="QOY708" s="121"/>
      <c r="QOZ708" s="121"/>
      <c r="QPA708" s="121"/>
      <c r="QPB708" s="121"/>
      <c r="QPC708" s="121"/>
      <c r="QPD708" s="121"/>
      <c r="QPE708" s="121"/>
      <c r="QPF708" s="121"/>
      <c r="QPG708" s="121"/>
      <c r="QPH708" s="121"/>
      <c r="QPI708" s="121"/>
      <c r="QPJ708" s="121"/>
      <c r="QPK708" s="121"/>
      <c r="QPL708" s="121"/>
      <c r="QPM708" s="121"/>
      <c r="QPN708" s="121"/>
      <c r="QPO708" s="121"/>
      <c r="QPP708" s="121"/>
      <c r="QPQ708" s="121"/>
      <c r="QPR708" s="121"/>
      <c r="QPS708" s="121"/>
      <c r="QPT708" s="121"/>
      <c r="QPU708" s="121"/>
      <c r="QPV708" s="121"/>
      <c r="QPW708" s="121"/>
      <c r="QPX708" s="121"/>
      <c r="QPY708" s="121"/>
      <c r="QPZ708" s="121"/>
      <c r="QQA708" s="121"/>
      <c r="QQB708" s="121"/>
      <c r="QQC708" s="121"/>
      <c r="QQD708" s="121"/>
      <c r="QQE708" s="121"/>
      <c r="QQF708" s="121"/>
      <c r="QQG708" s="121"/>
      <c r="QQH708" s="121"/>
      <c r="QQI708" s="121"/>
      <c r="QQJ708" s="121"/>
      <c r="QQK708" s="121"/>
      <c r="QQL708" s="121"/>
      <c r="QQM708" s="121"/>
      <c r="QQN708" s="121"/>
      <c r="QQO708" s="121"/>
      <c r="QQP708" s="121"/>
      <c r="QQQ708" s="121"/>
      <c r="QQR708" s="121"/>
      <c r="QQS708" s="121"/>
      <c r="QQT708" s="121"/>
      <c r="QQU708" s="121"/>
      <c r="QQV708" s="121"/>
      <c r="QQW708" s="121"/>
      <c r="QQX708" s="121"/>
      <c r="QQY708" s="121"/>
      <c r="QQZ708" s="121"/>
      <c r="QRA708" s="121"/>
      <c r="QRB708" s="121"/>
      <c r="QRC708" s="121"/>
      <c r="QRD708" s="121"/>
      <c r="QRE708" s="121"/>
      <c r="QRF708" s="121"/>
      <c r="QRG708" s="121"/>
      <c r="QRH708" s="121"/>
      <c r="QRI708" s="121"/>
      <c r="QRJ708" s="121"/>
      <c r="QRK708" s="121"/>
      <c r="QRL708" s="121"/>
      <c r="QRM708" s="121"/>
      <c r="QRN708" s="121"/>
      <c r="QRO708" s="121"/>
      <c r="QRP708" s="121"/>
      <c r="QRQ708" s="121"/>
      <c r="QRR708" s="121"/>
      <c r="QRS708" s="121"/>
      <c r="QRT708" s="121"/>
      <c r="QRU708" s="121"/>
      <c r="QRV708" s="121"/>
      <c r="QRW708" s="121"/>
      <c r="QRX708" s="121"/>
      <c r="QRY708" s="121"/>
      <c r="QRZ708" s="121"/>
      <c r="QSA708" s="121"/>
      <c r="QSB708" s="121"/>
      <c r="QSC708" s="121"/>
      <c r="QSD708" s="121"/>
      <c r="QSE708" s="121"/>
      <c r="QSF708" s="121"/>
      <c r="QSG708" s="121"/>
      <c r="QSH708" s="121"/>
      <c r="QSI708" s="121"/>
      <c r="QSJ708" s="121"/>
      <c r="QSK708" s="121"/>
      <c r="QSL708" s="121"/>
      <c r="QSM708" s="121"/>
      <c r="QSN708" s="121"/>
      <c r="QSO708" s="121"/>
      <c r="QSP708" s="121"/>
      <c r="QSQ708" s="121"/>
      <c r="QSR708" s="121"/>
      <c r="QSS708" s="121"/>
      <c r="QST708" s="121"/>
      <c r="QSU708" s="121"/>
      <c r="QSV708" s="121"/>
      <c r="QSW708" s="121"/>
      <c r="QSX708" s="121"/>
      <c r="QSY708" s="121"/>
      <c r="QSZ708" s="121"/>
      <c r="QTA708" s="121"/>
      <c r="QTB708" s="121"/>
      <c r="QTC708" s="121"/>
      <c r="QTD708" s="121"/>
      <c r="QTE708" s="121"/>
      <c r="QTF708" s="121"/>
      <c r="QTG708" s="121"/>
      <c r="QTH708" s="121"/>
      <c r="QTI708" s="121"/>
      <c r="QTJ708" s="121"/>
      <c r="QTK708" s="121"/>
      <c r="QTL708" s="121"/>
      <c r="QTM708" s="121"/>
      <c r="QTN708" s="121"/>
      <c r="QTO708" s="121"/>
      <c r="QTP708" s="121"/>
      <c r="QTQ708" s="121"/>
      <c r="QTR708" s="121"/>
      <c r="QTS708" s="121"/>
      <c r="QTT708" s="121"/>
      <c r="QTU708" s="121"/>
      <c r="QTV708" s="121"/>
      <c r="QTW708" s="121"/>
      <c r="QTX708" s="121"/>
      <c r="QTY708" s="121"/>
      <c r="QTZ708" s="121"/>
      <c r="QUA708" s="121"/>
      <c r="QUB708" s="121"/>
      <c r="QUC708" s="121"/>
      <c r="QUD708" s="121"/>
      <c r="QUE708" s="121"/>
      <c r="QUF708" s="121"/>
      <c r="QUG708" s="121"/>
      <c r="QUH708" s="121"/>
      <c r="QUI708" s="121"/>
      <c r="QUJ708" s="121"/>
      <c r="QUK708" s="121"/>
      <c r="QUL708" s="121"/>
      <c r="QUM708" s="121"/>
      <c r="QUN708" s="121"/>
      <c r="QUO708" s="121"/>
      <c r="QUP708" s="121"/>
      <c r="QUQ708" s="121"/>
      <c r="QUR708" s="121"/>
      <c r="QUS708" s="121"/>
      <c r="QUT708" s="121"/>
      <c r="QUU708" s="121"/>
      <c r="QUV708" s="121"/>
      <c r="QUW708" s="121"/>
      <c r="QUX708" s="121"/>
      <c r="QUY708" s="121"/>
      <c r="QUZ708" s="121"/>
      <c r="QVA708" s="121"/>
      <c r="QVB708" s="121"/>
      <c r="QVC708" s="121"/>
      <c r="QVD708" s="121"/>
      <c r="QVE708" s="121"/>
      <c r="QVF708" s="121"/>
      <c r="QVG708" s="121"/>
      <c r="QVH708" s="121"/>
      <c r="QVI708" s="121"/>
      <c r="QVJ708" s="121"/>
      <c r="QVK708" s="121"/>
      <c r="QVL708" s="121"/>
      <c r="QVM708" s="121"/>
      <c r="QVN708" s="121"/>
      <c r="QVO708" s="121"/>
      <c r="QVP708" s="121"/>
      <c r="QVQ708" s="121"/>
      <c r="QVR708" s="121"/>
      <c r="QVS708" s="121"/>
      <c r="QVT708" s="121"/>
      <c r="QVU708" s="121"/>
      <c r="QVV708" s="121"/>
      <c r="QVW708" s="121"/>
      <c r="QVX708" s="121"/>
      <c r="QVY708" s="121"/>
      <c r="QVZ708" s="121"/>
      <c r="QWA708" s="121"/>
      <c r="QWB708" s="121"/>
      <c r="QWC708" s="121"/>
      <c r="QWD708" s="121"/>
      <c r="QWE708" s="121"/>
      <c r="QWF708" s="121"/>
      <c r="QWG708" s="121"/>
      <c r="QWH708" s="121"/>
      <c r="QWI708" s="121"/>
      <c r="QWJ708" s="121"/>
      <c r="QWK708" s="121"/>
      <c r="QWL708" s="121"/>
      <c r="QWM708" s="121"/>
      <c r="QWN708" s="121"/>
      <c r="QWO708" s="121"/>
      <c r="QWP708" s="121"/>
      <c r="QWQ708" s="121"/>
      <c r="QWR708" s="121"/>
      <c r="QWS708" s="121"/>
      <c r="QWT708" s="121"/>
      <c r="QWU708" s="121"/>
      <c r="QWV708" s="121"/>
      <c r="QWW708" s="121"/>
      <c r="QWX708" s="121"/>
      <c r="QWY708" s="121"/>
      <c r="QWZ708" s="121"/>
      <c r="QXA708" s="121"/>
      <c r="QXB708" s="121"/>
      <c r="QXC708" s="121"/>
      <c r="QXD708" s="121"/>
      <c r="QXE708" s="121"/>
      <c r="QXF708" s="121"/>
      <c r="QXG708" s="121"/>
      <c r="QXH708" s="121"/>
      <c r="QXI708" s="121"/>
      <c r="QXJ708" s="121"/>
      <c r="QXK708" s="121"/>
      <c r="QXL708" s="121"/>
      <c r="QXM708" s="121"/>
      <c r="QXN708" s="121"/>
      <c r="QXO708" s="121"/>
      <c r="QXP708" s="121"/>
      <c r="QXQ708" s="121"/>
      <c r="QXR708" s="121"/>
      <c r="QXS708" s="121"/>
      <c r="QXT708" s="121"/>
      <c r="QXU708" s="121"/>
      <c r="QXV708" s="121"/>
      <c r="QXW708" s="121"/>
      <c r="QXX708" s="121"/>
      <c r="QXY708" s="121"/>
      <c r="QXZ708" s="121"/>
      <c r="QYA708" s="121"/>
      <c r="QYB708" s="121"/>
      <c r="QYC708" s="121"/>
      <c r="QYD708" s="121"/>
      <c r="QYE708" s="121"/>
      <c r="QYF708" s="121"/>
      <c r="QYG708" s="121"/>
      <c r="QYH708" s="121"/>
      <c r="QYI708" s="121"/>
      <c r="QYJ708" s="121"/>
      <c r="QYK708" s="121"/>
      <c r="QYL708" s="121"/>
      <c r="QYM708" s="121"/>
      <c r="QYN708" s="121"/>
      <c r="QYO708" s="121"/>
      <c r="QYP708" s="121"/>
      <c r="QYQ708" s="121"/>
      <c r="QYR708" s="121"/>
      <c r="QYS708" s="121"/>
      <c r="QYT708" s="121"/>
      <c r="QYU708" s="121"/>
      <c r="QYV708" s="121"/>
      <c r="QYW708" s="121"/>
      <c r="QYX708" s="121"/>
      <c r="QYY708" s="121"/>
      <c r="QYZ708" s="121"/>
      <c r="QZA708" s="121"/>
      <c r="QZB708" s="121"/>
      <c r="QZC708" s="121"/>
      <c r="QZD708" s="121"/>
      <c r="QZE708" s="121"/>
      <c r="QZF708" s="121"/>
      <c r="QZG708" s="121"/>
      <c r="QZH708" s="121"/>
      <c r="QZI708" s="121"/>
      <c r="QZJ708" s="121"/>
      <c r="QZK708" s="121"/>
      <c r="QZL708" s="121"/>
      <c r="QZM708" s="121"/>
      <c r="QZN708" s="121"/>
      <c r="QZO708" s="121"/>
      <c r="QZP708" s="121"/>
      <c r="QZQ708" s="121"/>
      <c r="QZR708" s="121"/>
      <c r="QZS708" s="121"/>
      <c r="QZT708" s="121"/>
      <c r="QZU708" s="121"/>
      <c r="QZV708" s="121"/>
      <c r="QZW708" s="121"/>
      <c r="QZX708" s="121"/>
      <c r="QZY708" s="121"/>
      <c r="QZZ708" s="121"/>
      <c r="RAA708" s="121"/>
      <c r="RAB708" s="121"/>
      <c r="RAC708" s="121"/>
      <c r="RAD708" s="121"/>
      <c r="RAE708" s="121"/>
      <c r="RAF708" s="121"/>
      <c r="RAG708" s="121"/>
      <c r="RAH708" s="121"/>
      <c r="RAI708" s="121"/>
      <c r="RAJ708" s="121"/>
      <c r="RAK708" s="121"/>
      <c r="RAL708" s="121"/>
      <c r="RAM708" s="121"/>
      <c r="RAN708" s="121"/>
      <c r="RAO708" s="121"/>
      <c r="RAP708" s="121"/>
      <c r="RAQ708" s="121"/>
      <c r="RAR708" s="121"/>
      <c r="RAS708" s="121"/>
      <c r="RAT708" s="121"/>
      <c r="RAU708" s="121"/>
      <c r="RAV708" s="121"/>
      <c r="RAW708" s="121"/>
      <c r="RAX708" s="121"/>
      <c r="RAY708" s="121"/>
      <c r="RAZ708" s="121"/>
      <c r="RBA708" s="121"/>
      <c r="RBB708" s="121"/>
      <c r="RBC708" s="121"/>
      <c r="RBD708" s="121"/>
      <c r="RBE708" s="121"/>
      <c r="RBF708" s="121"/>
      <c r="RBG708" s="121"/>
      <c r="RBH708" s="121"/>
      <c r="RBI708" s="121"/>
      <c r="RBJ708" s="121"/>
      <c r="RBK708" s="121"/>
      <c r="RBL708" s="121"/>
      <c r="RBM708" s="121"/>
      <c r="RBN708" s="121"/>
      <c r="RBO708" s="121"/>
      <c r="RBP708" s="121"/>
      <c r="RBQ708" s="121"/>
      <c r="RBR708" s="121"/>
      <c r="RBS708" s="121"/>
      <c r="RBT708" s="121"/>
      <c r="RBU708" s="121"/>
      <c r="RBV708" s="121"/>
      <c r="RBW708" s="121"/>
      <c r="RBX708" s="121"/>
      <c r="RBY708" s="121"/>
      <c r="RBZ708" s="121"/>
      <c r="RCA708" s="121"/>
      <c r="RCB708" s="121"/>
      <c r="RCC708" s="121"/>
      <c r="RCD708" s="121"/>
      <c r="RCE708" s="121"/>
      <c r="RCF708" s="121"/>
      <c r="RCG708" s="121"/>
      <c r="RCH708" s="121"/>
      <c r="RCI708" s="121"/>
      <c r="RCJ708" s="121"/>
      <c r="RCK708" s="121"/>
      <c r="RCL708" s="121"/>
      <c r="RCM708" s="121"/>
      <c r="RCN708" s="121"/>
      <c r="RCO708" s="121"/>
      <c r="RCP708" s="121"/>
      <c r="RCQ708" s="121"/>
      <c r="RCR708" s="121"/>
      <c r="RCS708" s="121"/>
      <c r="RCT708" s="121"/>
      <c r="RCU708" s="121"/>
      <c r="RCV708" s="121"/>
      <c r="RCW708" s="121"/>
      <c r="RCX708" s="121"/>
      <c r="RCY708" s="121"/>
      <c r="RCZ708" s="121"/>
      <c r="RDA708" s="121"/>
      <c r="RDB708" s="121"/>
      <c r="RDC708" s="121"/>
      <c r="RDD708" s="121"/>
      <c r="RDE708" s="121"/>
      <c r="RDF708" s="121"/>
      <c r="RDG708" s="121"/>
      <c r="RDH708" s="121"/>
      <c r="RDI708" s="121"/>
      <c r="RDJ708" s="121"/>
      <c r="RDK708" s="121"/>
      <c r="RDL708" s="121"/>
      <c r="RDM708" s="121"/>
      <c r="RDN708" s="121"/>
      <c r="RDO708" s="121"/>
      <c r="RDP708" s="121"/>
      <c r="RDQ708" s="121"/>
      <c r="RDR708" s="121"/>
      <c r="RDS708" s="121"/>
      <c r="RDT708" s="121"/>
      <c r="RDU708" s="121"/>
      <c r="RDV708" s="121"/>
      <c r="RDW708" s="121"/>
      <c r="RDX708" s="121"/>
      <c r="RDY708" s="121"/>
      <c r="RDZ708" s="121"/>
      <c r="REA708" s="121"/>
      <c r="REB708" s="121"/>
      <c r="REC708" s="121"/>
      <c r="RED708" s="121"/>
      <c r="REE708" s="121"/>
      <c r="REF708" s="121"/>
      <c r="REG708" s="121"/>
      <c r="REH708" s="121"/>
      <c r="REI708" s="121"/>
      <c r="REJ708" s="121"/>
      <c r="REK708" s="121"/>
      <c r="REL708" s="121"/>
      <c r="REM708" s="121"/>
      <c r="REN708" s="121"/>
      <c r="REO708" s="121"/>
      <c r="REP708" s="121"/>
      <c r="REQ708" s="121"/>
      <c r="RER708" s="121"/>
      <c r="RES708" s="121"/>
      <c r="RET708" s="121"/>
      <c r="REU708" s="121"/>
      <c r="REV708" s="121"/>
      <c r="REW708" s="121"/>
      <c r="REX708" s="121"/>
      <c r="REY708" s="121"/>
      <c r="REZ708" s="121"/>
      <c r="RFA708" s="121"/>
      <c r="RFB708" s="121"/>
      <c r="RFC708" s="121"/>
      <c r="RFD708" s="121"/>
      <c r="RFE708" s="121"/>
      <c r="RFF708" s="121"/>
      <c r="RFG708" s="121"/>
      <c r="RFH708" s="121"/>
      <c r="RFI708" s="121"/>
      <c r="RFJ708" s="121"/>
      <c r="RFK708" s="121"/>
      <c r="RFL708" s="121"/>
      <c r="RFM708" s="121"/>
      <c r="RFN708" s="121"/>
      <c r="RFO708" s="121"/>
      <c r="RFP708" s="121"/>
      <c r="RFQ708" s="121"/>
      <c r="RFR708" s="121"/>
      <c r="RFS708" s="121"/>
      <c r="RFT708" s="121"/>
      <c r="RFU708" s="121"/>
      <c r="RFV708" s="121"/>
      <c r="RFW708" s="121"/>
      <c r="RFX708" s="121"/>
      <c r="RFY708" s="121"/>
      <c r="RFZ708" s="121"/>
      <c r="RGA708" s="121"/>
      <c r="RGB708" s="121"/>
      <c r="RGC708" s="121"/>
      <c r="RGD708" s="121"/>
      <c r="RGE708" s="121"/>
      <c r="RGF708" s="121"/>
      <c r="RGG708" s="121"/>
      <c r="RGH708" s="121"/>
      <c r="RGI708" s="121"/>
      <c r="RGJ708" s="121"/>
      <c r="RGK708" s="121"/>
      <c r="RGL708" s="121"/>
      <c r="RGM708" s="121"/>
      <c r="RGN708" s="121"/>
      <c r="RGO708" s="121"/>
      <c r="RGP708" s="121"/>
      <c r="RGQ708" s="121"/>
      <c r="RGR708" s="121"/>
      <c r="RGS708" s="121"/>
      <c r="RGT708" s="121"/>
      <c r="RGU708" s="121"/>
      <c r="RGV708" s="121"/>
      <c r="RGW708" s="121"/>
      <c r="RGX708" s="121"/>
      <c r="RGY708" s="121"/>
      <c r="RGZ708" s="121"/>
      <c r="RHA708" s="121"/>
      <c r="RHB708" s="121"/>
      <c r="RHC708" s="121"/>
      <c r="RHD708" s="121"/>
      <c r="RHE708" s="121"/>
      <c r="RHF708" s="121"/>
      <c r="RHG708" s="121"/>
      <c r="RHH708" s="121"/>
      <c r="RHI708" s="121"/>
      <c r="RHJ708" s="121"/>
      <c r="RHK708" s="121"/>
      <c r="RHL708" s="121"/>
      <c r="RHM708" s="121"/>
      <c r="RHN708" s="121"/>
      <c r="RHO708" s="121"/>
      <c r="RHP708" s="121"/>
      <c r="RHQ708" s="121"/>
      <c r="RHR708" s="121"/>
      <c r="RHS708" s="121"/>
      <c r="RHT708" s="121"/>
      <c r="RHU708" s="121"/>
      <c r="RHV708" s="121"/>
      <c r="RHW708" s="121"/>
      <c r="RHX708" s="121"/>
      <c r="RHY708" s="121"/>
      <c r="RHZ708" s="121"/>
      <c r="RIA708" s="121"/>
      <c r="RIB708" s="121"/>
      <c r="RIC708" s="121"/>
      <c r="RID708" s="121"/>
      <c r="RIE708" s="121"/>
      <c r="RIF708" s="121"/>
      <c r="RIG708" s="121"/>
      <c r="RIH708" s="121"/>
      <c r="RII708" s="121"/>
      <c r="RIJ708" s="121"/>
      <c r="RIK708" s="121"/>
      <c r="RIL708" s="121"/>
      <c r="RIM708" s="121"/>
      <c r="RIN708" s="121"/>
      <c r="RIO708" s="121"/>
      <c r="RIP708" s="121"/>
      <c r="RIQ708" s="121"/>
      <c r="RIR708" s="121"/>
      <c r="RIS708" s="121"/>
      <c r="RIT708" s="121"/>
      <c r="RIU708" s="121"/>
      <c r="RIV708" s="121"/>
      <c r="RIW708" s="121"/>
      <c r="RIX708" s="121"/>
      <c r="RIY708" s="121"/>
      <c r="RIZ708" s="121"/>
      <c r="RJA708" s="121"/>
      <c r="RJB708" s="121"/>
      <c r="RJC708" s="121"/>
      <c r="RJD708" s="121"/>
      <c r="RJE708" s="121"/>
      <c r="RJF708" s="121"/>
      <c r="RJG708" s="121"/>
      <c r="RJH708" s="121"/>
      <c r="RJI708" s="121"/>
      <c r="RJJ708" s="121"/>
      <c r="RJK708" s="121"/>
      <c r="RJL708" s="121"/>
      <c r="RJM708" s="121"/>
      <c r="RJN708" s="121"/>
      <c r="RJO708" s="121"/>
      <c r="RJP708" s="121"/>
      <c r="RJQ708" s="121"/>
      <c r="RJR708" s="121"/>
      <c r="RJS708" s="121"/>
      <c r="RJT708" s="121"/>
      <c r="RJU708" s="121"/>
      <c r="RJV708" s="121"/>
      <c r="RJW708" s="121"/>
      <c r="RJX708" s="121"/>
      <c r="RJY708" s="121"/>
      <c r="RJZ708" s="121"/>
      <c r="RKA708" s="121"/>
      <c r="RKB708" s="121"/>
      <c r="RKC708" s="121"/>
      <c r="RKD708" s="121"/>
      <c r="RKE708" s="121"/>
      <c r="RKF708" s="121"/>
      <c r="RKG708" s="121"/>
      <c r="RKH708" s="121"/>
      <c r="RKI708" s="121"/>
      <c r="RKJ708" s="121"/>
      <c r="RKK708" s="121"/>
      <c r="RKL708" s="121"/>
      <c r="RKM708" s="121"/>
      <c r="RKN708" s="121"/>
      <c r="RKO708" s="121"/>
      <c r="RKP708" s="121"/>
      <c r="RKQ708" s="121"/>
      <c r="RKR708" s="121"/>
      <c r="RKS708" s="121"/>
      <c r="RKT708" s="121"/>
      <c r="RKU708" s="121"/>
      <c r="RKV708" s="121"/>
      <c r="RKW708" s="121"/>
      <c r="RKX708" s="121"/>
      <c r="RKY708" s="121"/>
      <c r="RKZ708" s="121"/>
      <c r="RLA708" s="121"/>
      <c r="RLB708" s="121"/>
      <c r="RLC708" s="121"/>
      <c r="RLD708" s="121"/>
      <c r="RLE708" s="121"/>
      <c r="RLF708" s="121"/>
      <c r="RLG708" s="121"/>
      <c r="RLH708" s="121"/>
      <c r="RLI708" s="121"/>
      <c r="RLJ708" s="121"/>
      <c r="RLK708" s="121"/>
      <c r="RLL708" s="121"/>
      <c r="RLM708" s="121"/>
      <c r="RLN708" s="121"/>
      <c r="RLO708" s="121"/>
      <c r="RLP708" s="121"/>
      <c r="RLQ708" s="121"/>
      <c r="RLR708" s="121"/>
      <c r="RLS708" s="121"/>
      <c r="RLT708" s="121"/>
      <c r="RLU708" s="121"/>
      <c r="RLV708" s="121"/>
      <c r="RLW708" s="121"/>
      <c r="RLX708" s="121"/>
      <c r="RLY708" s="121"/>
      <c r="RLZ708" s="121"/>
      <c r="RMA708" s="121"/>
      <c r="RMB708" s="121"/>
      <c r="RMC708" s="121"/>
      <c r="RMD708" s="121"/>
      <c r="RME708" s="121"/>
      <c r="RMF708" s="121"/>
      <c r="RMG708" s="121"/>
      <c r="RMH708" s="121"/>
      <c r="RMI708" s="121"/>
      <c r="RMJ708" s="121"/>
      <c r="RMK708" s="121"/>
      <c r="RML708" s="121"/>
      <c r="RMM708" s="121"/>
      <c r="RMN708" s="121"/>
      <c r="RMO708" s="121"/>
      <c r="RMP708" s="121"/>
      <c r="RMQ708" s="121"/>
      <c r="RMR708" s="121"/>
      <c r="RMS708" s="121"/>
      <c r="RMT708" s="121"/>
      <c r="RMU708" s="121"/>
      <c r="RMV708" s="121"/>
      <c r="RMW708" s="121"/>
      <c r="RMX708" s="121"/>
      <c r="RMY708" s="121"/>
      <c r="RMZ708" s="121"/>
      <c r="RNA708" s="121"/>
      <c r="RNB708" s="121"/>
      <c r="RNC708" s="121"/>
      <c r="RND708" s="121"/>
      <c r="RNE708" s="121"/>
      <c r="RNF708" s="121"/>
      <c r="RNG708" s="121"/>
      <c r="RNH708" s="121"/>
      <c r="RNI708" s="121"/>
      <c r="RNJ708" s="121"/>
      <c r="RNK708" s="121"/>
      <c r="RNL708" s="121"/>
      <c r="RNM708" s="121"/>
      <c r="RNN708" s="121"/>
      <c r="RNO708" s="121"/>
      <c r="RNP708" s="121"/>
      <c r="RNQ708" s="121"/>
      <c r="RNR708" s="121"/>
      <c r="RNS708" s="121"/>
      <c r="RNT708" s="121"/>
      <c r="RNU708" s="121"/>
      <c r="RNV708" s="121"/>
      <c r="RNW708" s="121"/>
      <c r="RNX708" s="121"/>
      <c r="RNY708" s="121"/>
      <c r="RNZ708" s="121"/>
      <c r="ROA708" s="121"/>
      <c r="ROB708" s="121"/>
      <c r="ROC708" s="121"/>
      <c r="ROD708" s="121"/>
      <c r="ROE708" s="121"/>
      <c r="ROF708" s="121"/>
      <c r="ROG708" s="121"/>
      <c r="ROH708" s="121"/>
      <c r="ROI708" s="121"/>
      <c r="ROJ708" s="121"/>
      <c r="ROK708" s="121"/>
      <c r="ROL708" s="121"/>
      <c r="ROM708" s="121"/>
      <c r="RON708" s="121"/>
      <c r="ROO708" s="121"/>
      <c r="ROP708" s="121"/>
      <c r="ROQ708" s="121"/>
      <c r="ROR708" s="121"/>
      <c r="ROS708" s="121"/>
      <c r="ROT708" s="121"/>
      <c r="ROU708" s="121"/>
      <c r="ROV708" s="121"/>
      <c r="ROW708" s="121"/>
      <c r="ROX708" s="121"/>
      <c r="ROY708" s="121"/>
      <c r="ROZ708" s="121"/>
      <c r="RPA708" s="121"/>
      <c r="RPB708" s="121"/>
      <c r="RPC708" s="121"/>
      <c r="RPD708" s="121"/>
      <c r="RPE708" s="121"/>
      <c r="RPF708" s="121"/>
      <c r="RPG708" s="121"/>
      <c r="RPH708" s="121"/>
      <c r="RPI708" s="121"/>
      <c r="RPJ708" s="121"/>
      <c r="RPK708" s="121"/>
      <c r="RPL708" s="121"/>
      <c r="RPM708" s="121"/>
      <c r="RPN708" s="121"/>
      <c r="RPO708" s="121"/>
      <c r="RPP708" s="121"/>
      <c r="RPQ708" s="121"/>
      <c r="RPR708" s="121"/>
      <c r="RPS708" s="121"/>
      <c r="RPT708" s="121"/>
      <c r="RPU708" s="121"/>
      <c r="RPV708" s="121"/>
      <c r="RPW708" s="121"/>
      <c r="RPX708" s="121"/>
      <c r="RPY708" s="121"/>
      <c r="RPZ708" s="121"/>
      <c r="RQA708" s="121"/>
      <c r="RQB708" s="121"/>
      <c r="RQC708" s="121"/>
      <c r="RQD708" s="121"/>
      <c r="RQE708" s="121"/>
      <c r="RQF708" s="121"/>
      <c r="RQG708" s="121"/>
      <c r="RQH708" s="121"/>
      <c r="RQI708" s="121"/>
      <c r="RQJ708" s="121"/>
      <c r="RQK708" s="121"/>
      <c r="RQL708" s="121"/>
      <c r="RQM708" s="121"/>
      <c r="RQN708" s="121"/>
      <c r="RQO708" s="121"/>
      <c r="RQP708" s="121"/>
      <c r="RQQ708" s="121"/>
      <c r="RQR708" s="121"/>
      <c r="RQS708" s="121"/>
      <c r="RQT708" s="121"/>
      <c r="RQU708" s="121"/>
      <c r="RQV708" s="121"/>
      <c r="RQW708" s="121"/>
      <c r="RQX708" s="121"/>
      <c r="RQY708" s="121"/>
      <c r="RQZ708" s="121"/>
      <c r="RRA708" s="121"/>
      <c r="RRB708" s="121"/>
      <c r="RRC708" s="121"/>
      <c r="RRD708" s="121"/>
      <c r="RRE708" s="121"/>
      <c r="RRF708" s="121"/>
      <c r="RRG708" s="121"/>
      <c r="RRH708" s="121"/>
      <c r="RRI708" s="121"/>
      <c r="RRJ708" s="121"/>
      <c r="RRK708" s="121"/>
      <c r="RRL708" s="121"/>
      <c r="RRM708" s="121"/>
      <c r="RRN708" s="121"/>
      <c r="RRO708" s="121"/>
      <c r="RRP708" s="121"/>
      <c r="RRQ708" s="121"/>
      <c r="RRR708" s="121"/>
      <c r="RRS708" s="121"/>
      <c r="RRT708" s="121"/>
      <c r="RRU708" s="121"/>
      <c r="RRV708" s="121"/>
      <c r="RRW708" s="121"/>
      <c r="RRX708" s="121"/>
      <c r="RRY708" s="121"/>
      <c r="RRZ708" s="121"/>
      <c r="RSA708" s="121"/>
      <c r="RSB708" s="121"/>
      <c r="RSC708" s="121"/>
      <c r="RSD708" s="121"/>
      <c r="RSE708" s="121"/>
      <c r="RSF708" s="121"/>
      <c r="RSG708" s="121"/>
      <c r="RSH708" s="121"/>
      <c r="RSI708" s="121"/>
      <c r="RSJ708" s="121"/>
      <c r="RSK708" s="121"/>
      <c r="RSL708" s="121"/>
      <c r="RSM708" s="121"/>
      <c r="RSN708" s="121"/>
      <c r="RSO708" s="121"/>
      <c r="RSP708" s="121"/>
      <c r="RSQ708" s="121"/>
      <c r="RSR708" s="121"/>
      <c r="RSS708" s="121"/>
      <c r="RST708" s="121"/>
      <c r="RSU708" s="121"/>
      <c r="RSV708" s="121"/>
      <c r="RSW708" s="121"/>
      <c r="RSX708" s="121"/>
      <c r="RSY708" s="121"/>
      <c r="RSZ708" s="121"/>
      <c r="RTA708" s="121"/>
      <c r="RTB708" s="121"/>
      <c r="RTC708" s="121"/>
      <c r="RTD708" s="121"/>
      <c r="RTE708" s="121"/>
      <c r="RTF708" s="121"/>
      <c r="RTG708" s="121"/>
      <c r="RTH708" s="121"/>
      <c r="RTI708" s="121"/>
      <c r="RTJ708" s="121"/>
      <c r="RTK708" s="121"/>
      <c r="RTL708" s="121"/>
      <c r="RTM708" s="121"/>
      <c r="RTN708" s="121"/>
      <c r="RTO708" s="121"/>
      <c r="RTP708" s="121"/>
      <c r="RTQ708" s="121"/>
      <c r="RTR708" s="121"/>
      <c r="RTS708" s="121"/>
      <c r="RTT708" s="121"/>
      <c r="RTU708" s="121"/>
      <c r="RTV708" s="121"/>
      <c r="RTW708" s="121"/>
      <c r="RTX708" s="121"/>
      <c r="RTY708" s="121"/>
      <c r="RTZ708" s="121"/>
      <c r="RUA708" s="121"/>
      <c r="RUB708" s="121"/>
      <c r="RUC708" s="121"/>
      <c r="RUD708" s="121"/>
      <c r="RUE708" s="121"/>
      <c r="RUF708" s="121"/>
      <c r="RUG708" s="121"/>
      <c r="RUH708" s="121"/>
      <c r="RUI708" s="121"/>
      <c r="RUJ708" s="121"/>
      <c r="RUK708" s="121"/>
      <c r="RUL708" s="121"/>
      <c r="RUM708" s="121"/>
      <c r="RUN708" s="121"/>
      <c r="RUO708" s="121"/>
      <c r="RUP708" s="121"/>
      <c r="RUQ708" s="121"/>
      <c r="RUR708" s="121"/>
      <c r="RUS708" s="121"/>
      <c r="RUT708" s="121"/>
      <c r="RUU708" s="121"/>
      <c r="RUV708" s="121"/>
      <c r="RUW708" s="121"/>
      <c r="RUX708" s="121"/>
      <c r="RUY708" s="121"/>
      <c r="RUZ708" s="121"/>
      <c r="RVA708" s="121"/>
      <c r="RVB708" s="121"/>
      <c r="RVC708" s="121"/>
      <c r="RVD708" s="121"/>
      <c r="RVE708" s="121"/>
      <c r="RVF708" s="121"/>
      <c r="RVG708" s="121"/>
      <c r="RVH708" s="121"/>
      <c r="RVI708" s="121"/>
      <c r="RVJ708" s="121"/>
      <c r="RVK708" s="121"/>
      <c r="RVL708" s="121"/>
      <c r="RVM708" s="121"/>
      <c r="RVN708" s="121"/>
      <c r="RVO708" s="121"/>
      <c r="RVP708" s="121"/>
      <c r="RVQ708" s="121"/>
      <c r="RVR708" s="121"/>
      <c r="RVS708" s="121"/>
      <c r="RVT708" s="121"/>
      <c r="RVU708" s="121"/>
      <c r="RVV708" s="121"/>
      <c r="RVW708" s="121"/>
      <c r="RVX708" s="121"/>
      <c r="RVY708" s="121"/>
      <c r="RVZ708" s="121"/>
      <c r="RWA708" s="121"/>
      <c r="RWB708" s="121"/>
      <c r="RWC708" s="121"/>
      <c r="RWD708" s="121"/>
      <c r="RWE708" s="121"/>
      <c r="RWF708" s="121"/>
      <c r="RWG708" s="121"/>
      <c r="RWH708" s="121"/>
      <c r="RWI708" s="121"/>
      <c r="RWJ708" s="121"/>
      <c r="RWK708" s="121"/>
      <c r="RWL708" s="121"/>
      <c r="RWM708" s="121"/>
      <c r="RWN708" s="121"/>
      <c r="RWO708" s="121"/>
      <c r="RWP708" s="121"/>
      <c r="RWQ708" s="121"/>
      <c r="RWR708" s="121"/>
      <c r="RWS708" s="121"/>
      <c r="RWT708" s="121"/>
      <c r="RWU708" s="121"/>
      <c r="RWV708" s="121"/>
      <c r="RWW708" s="121"/>
      <c r="RWX708" s="121"/>
      <c r="RWY708" s="121"/>
      <c r="RWZ708" s="121"/>
      <c r="RXA708" s="121"/>
      <c r="RXB708" s="121"/>
      <c r="RXC708" s="121"/>
      <c r="RXD708" s="121"/>
      <c r="RXE708" s="121"/>
      <c r="RXF708" s="121"/>
      <c r="RXG708" s="121"/>
      <c r="RXH708" s="121"/>
      <c r="RXI708" s="121"/>
      <c r="RXJ708" s="121"/>
      <c r="RXK708" s="121"/>
      <c r="RXL708" s="121"/>
      <c r="RXM708" s="121"/>
      <c r="RXN708" s="121"/>
      <c r="RXO708" s="121"/>
      <c r="RXP708" s="121"/>
      <c r="RXQ708" s="121"/>
      <c r="RXR708" s="121"/>
      <c r="RXS708" s="121"/>
      <c r="RXT708" s="121"/>
      <c r="RXU708" s="121"/>
      <c r="RXV708" s="121"/>
      <c r="RXW708" s="121"/>
      <c r="RXX708" s="121"/>
      <c r="RXY708" s="121"/>
      <c r="RXZ708" s="121"/>
      <c r="RYA708" s="121"/>
      <c r="RYB708" s="121"/>
      <c r="RYC708" s="121"/>
      <c r="RYD708" s="121"/>
      <c r="RYE708" s="121"/>
      <c r="RYF708" s="121"/>
      <c r="RYG708" s="121"/>
      <c r="RYH708" s="121"/>
      <c r="RYI708" s="121"/>
      <c r="RYJ708" s="121"/>
      <c r="RYK708" s="121"/>
      <c r="RYL708" s="121"/>
      <c r="RYM708" s="121"/>
      <c r="RYN708" s="121"/>
      <c r="RYO708" s="121"/>
      <c r="RYP708" s="121"/>
      <c r="RYQ708" s="121"/>
      <c r="RYR708" s="121"/>
      <c r="RYS708" s="121"/>
      <c r="RYT708" s="121"/>
      <c r="RYU708" s="121"/>
      <c r="RYV708" s="121"/>
      <c r="RYW708" s="121"/>
      <c r="RYX708" s="121"/>
      <c r="RYY708" s="121"/>
      <c r="RYZ708" s="121"/>
      <c r="RZA708" s="121"/>
      <c r="RZB708" s="121"/>
      <c r="RZC708" s="121"/>
      <c r="RZD708" s="121"/>
      <c r="RZE708" s="121"/>
      <c r="RZF708" s="121"/>
      <c r="RZG708" s="121"/>
      <c r="RZH708" s="121"/>
      <c r="RZI708" s="121"/>
      <c r="RZJ708" s="121"/>
      <c r="RZK708" s="121"/>
      <c r="RZL708" s="121"/>
      <c r="RZM708" s="121"/>
      <c r="RZN708" s="121"/>
      <c r="RZO708" s="121"/>
      <c r="RZP708" s="121"/>
      <c r="RZQ708" s="121"/>
      <c r="RZR708" s="121"/>
      <c r="RZS708" s="121"/>
      <c r="RZT708" s="121"/>
      <c r="RZU708" s="121"/>
      <c r="RZV708" s="121"/>
      <c r="RZW708" s="121"/>
      <c r="RZX708" s="121"/>
      <c r="RZY708" s="121"/>
      <c r="RZZ708" s="121"/>
      <c r="SAA708" s="121"/>
      <c r="SAB708" s="121"/>
      <c r="SAC708" s="121"/>
      <c r="SAD708" s="121"/>
      <c r="SAE708" s="121"/>
      <c r="SAF708" s="121"/>
      <c r="SAG708" s="121"/>
      <c r="SAH708" s="121"/>
      <c r="SAI708" s="121"/>
      <c r="SAJ708" s="121"/>
      <c r="SAK708" s="121"/>
      <c r="SAL708" s="121"/>
      <c r="SAM708" s="121"/>
      <c r="SAN708" s="121"/>
      <c r="SAO708" s="121"/>
      <c r="SAP708" s="121"/>
      <c r="SAQ708" s="121"/>
      <c r="SAR708" s="121"/>
      <c r="SAS708" s="121"/>
      <c r="SAT708" s="121"/>
      <c r="SAU708" s="121"/>
      <c r="SAV708" s="121"/>
      <c r="SAW708" s="121"/>
      <c r="SAX708" s="121"/>
      <c r="SAY708" s="121"/>
      <c r="SAZ708" s="121"/>
      <c r="SBA708" s="121"/>
      <c r="SBB708" s="121"/>
      <c r="SBC708" s="121"/>
      <c r="SBD708" s="121"/>
      <c r="SBE708" s="121"/>
      <c r="SBF708" s="121"/>
      <c r="SBG708" s="121"/>
      <c r="SBH708" s="121"/>
      <c r="SBI708" s="121"/>
      <c r="SBJ708" s="121"/>
      <c r="SBK708" s="121"/>
      <c r="SBL708" s="121"/>
      <c r="SBM708" s="121"/>
      <c r="SBN708" s="121"/>
      <c r="SBO708" s="121"/>
      <c r="SBP708" s="121"/>
      <c r="SBQ708" s="121"/>
      <c r="SBR708" s="121"/>
      <c r="SBS708" s="121"/>
      <c r="SBT708" s="121"/>
      <c r="SBU708" s="121"/>
      <c r="SBV708" s="121"/>
      <c r="SBW708" s="121"/>
      <c r="SBX708" s="121"/>
      <c r="SBY708" s="121"/>
      <c r="SBZ708" s="121"/>
      <c r="SCA708" s="121"/>
      <c r="SCB708" s="121"/>
      <c r="SCC708" s="121"/>
      <c r="SCD708" s="121"/>
      <c r="SCE708" s="121"/>
      <c r="SCF708" s="121"/>
      <c r="SCG708" s="121"/>
      <c r="SCH708" s="121"/>
      <c r="SCI708" s="121"/>
      <c r="SCJ708" s="121"/>
      <c r="SCK708" s="121"/>
      <c r="SCL708" s="121"/>
      <c r="SCM708" s="121"/>
      <c r="SCN708" s="121"/>
      <c r="SCO708" s="121"/>
      <c r="SCP708" s="121"/>
      <c r="SCQ708" s="121"/>
      <c r="SCR708" s="121"/>
      <c r="SCS708" s="121"/>
      <c r="SCT708" s="121"/>
      <c r="SCU708" s="121"/>
      <c r="SCV708" s="121"/>
      <c r="SCW708" s="121"/>
      <c r="SCX708" s="121"/>
      <c r="SCY708" s="121"/>
      <c r="SCZ708" s="121"/>
      <c r="SDA708" s="121"/>
      <c r="SDB708" s="121"/>
      <c r="SDC708" s="121"/>
      <c r="SDD708" s="121"/>
      <c r="SDE708" s="121"/>
      <c r="SDF708" s="121"/>
      <c r="SDG708" s="121"/>
      <c r="SDH708" s="121"/>
      <c r="SDI708" s="121"/>
      <c r="SDJ708" s="121"/>
      <c r="SDK708" s="121"/>
      <c r="SDL708" s="121"/>
      <c r="SDM708" s="121"/>
      <c r="SDN708" s="121"/>
      <c r="SDO708" s="121"/>
      <c r="SDP708" s="121"/>
      <c r="SDQ708" s="121"/>
      <c r="SDR708" s="121"/>
      <c r="SDS708" s="121"/>
      <c r="SDT708" s="121"/>
      <c r="SDU708" s="121"/>
      <c r="SDV708" s="121"/>
      <c r="SDW708" s="121"/>
      <c r="SDX708" s="121"/>
      <c r="SDY708" s="121"/>
      <c r="SDZ708" s="121"/>
      <c r="SEA708" s="121"/>
      <c r="SEB708" s="121"/>
      <c r="SEC708" s="121"/>
      <c r="SED708" s="121"/>
      <c r="SEE708" s="121"/>
      <c r="SEF708" s="121"/>
      <c r="SEG708" s="121"/>
      <c r="SEH708" s="121"/>
      <c r="SEI708" s="121"/>
      <c r="SEJ708" s="121"/>
      <c r="SEK708" s="121"/>
      <c r="SEL708" s="121"/>
      <c r="SEM708" s="121"/>
      <c r="SEN708" s="121"/>
      <c r="SEO708" s="121"/>
      <c r="SEP708" s="121"/>
      <c r="SEQ708" s="121"/>
      <c r="SER708" s="121"/>
      <c r="SES708" s="121"/>
      <c r="SET708" s="121"/>
      <c r="SEU708" s="121"/>
      <c r="SEV708" s="121"/>
      <c r="SEW708" s="121"/>
      <c r="SEX708" s="121"/>
      <c r="SEY708" s="121"/>
      <c r="SEZ708" s="121"/>
      <c r="SFA708" s="121"/>
      <c r="SFB708" s="121"/>
      <c r="SFC708" s="121"/>
      <c r="SFD708" s="121"/>
      <c r="SFE708" s="121"/>
      <c r="SFF708" s="121"/>
      <c r="SFG708" s="121"/>
      <c r="SFH708" s="121"/>
      <c r="SFI708" s="121"/>
      <c r="SFJ708" s="121"/>
      <c r="SFK708" s="121"/>
      <c r="SFL708" s="121"/>
      <c r="SFM708" s="121"/>
      <c r="SFN708" s="121"/>
      <c r="SFO708" s="121"/>
      <c r="SFP708" s="121"/>
      <c r="SFQ708" s="121"/>
      <c r="SFR708" s="121"/>
      <c r="SFS708" s="121"/>
      <c r="SFT708" s="121"/>
      <c r="SFU708" s="121"/>
      <c r="SFV708" s="121"/>
      <c r="SFW708" s="121"/>
      <c r="SFX708" s="121"/>
      <c r="SFY708" s="121"/>
      <c r="SFZ708" s="121"/>
      <c r="SGA708" s="121"/>
      <c r="SGB708" s="121"/>
      <c r="SGC708" s="121"/>
      <c r="SGD708" s="121"/>
      <c r="SGE708" s="121"/>
      <c r="SGF708" s="121"/>
      <c r="SGG708" s="121"/>
      <c r="SGH708" s="121"/>
      <c r="SGI708" s="121"/>
      <c r="SGJ708" s="121"/>
      <c r="SGK708" s="121"/>
      <c r="SGL708" s="121"/>
      <c r="SGM708" s="121"/>
      <c r="SGN708" s="121"/>
      <c r="SGO708" s="121"/>
      <c r="SGP708" s="121"/>
      <c r="SGQ708" s="121"/>
      <c r="SGR708" s="121"/>
      <c r="SGS708" s="121"/>
      <c r="SGT708" s="121"/>
      <c r="SGU708" s="121"/>
      <c r="SGV708" s="121"/>
      <c r="SGW708" s="121"/>
      <c r="SGX708" s="121"/>
      <c r="SGY708" s="121"/>
      <c r="SGZ708" s="121"/>
      <c r="SHA708" s="121"/>
      <c r="SHB708" s="121"/>
      <c r="SHC708" s="121"/>
      <c r="SHD708" s="121"/>
      <c r="SHE708" s="121"/>
      <c r="SHF708" s="121"/>
      <c r="SHG708" s="121"/>
      <c r="SHH708" s="121"/>
      <c r="SHI708" s="121"/>
      <c r="SHJ708" s="121"/>
      <c r="SHK708" s="121"/>
      <c r="SHL708" s="121"/>
      <c r="SHM708" s="121"/>
      <c r="SHN708" s="121"/>
      <c r="SHO708" s="121"/>
      <c r="SHP708" s="121"/>
      <c r="SHQ708" s="121"/>
      <c r="SHR708" s="121"/>
      <c r="SHS708" s="121"/>
      <c r="SHT708" s="121"/>
      <c r="SHU708" s="121"/>
      <c r="SHV708" s="121"/>
      <c r="SHW708" s="121"/>
      <c r="SHX708" s="121"/>
      <c r="SHY708" s="121"/>
      <c r="SHZ708" s="121"/>
      <c r="SIA708" s="121"/>
      <c r="SIB708" s="121"/>
      <c r="SIC708" s="121"/>
      <c r="SID708" s="121"/>
      <c r="SIE708" s="121"/>
      <c r="SIF708" s="121"/>
      <c r="SIG708" s="121"/>
      <c r="SIH708" s="121"/>
      <c r="SII708" s="121"/>
      <c r="SIJ708" s="121"/>
      <c r="SIK708" s="121"/>
      <c r="SIL708" s="121"/>
      <c r="SIM708" s="121"/>
      <c r="SIN708" s="121"/>
      <c r="SIO708" s="121"/>
      <c r="SIP708" s="121"/>
      <c r="SIQ708" s="121"/>
      <c r="SIR708" s="121"/>
      <c r="SIS708" s="121"/>
      <c r="SIT708" s="121"/>
      <c r="SIU708" s="121"/>
      <c r="SIV708" s="121"/>
      <c r="SIW708" s="121"/>
      <c r="SIX708" s="121"/>
      <c r="SIY708" s="121"/>
      <c r="SIZ708" s="121"/>
      <c r="SJA708" s="121"/>
      <c r="SJB708" s="121"/>
      <c r="SJC708" s="121"/>
      <c r="SJD708" s="121"/>
      <c r="SJE708" s="121"/>
      <c r="SJF708" s="121"/>
      <c r="SJG708" s="121"/>
      <c r="SJH708" s="121"/>
      <c r="SJI708" s="121"/>
      <c r="SJJ708" s="121"/>
      <c r="SJK708" s="121"/>
      <c r="SJL708" s="121"/>
      <c r="SJM708" s="121"/>
      <c r="SJN708" s="121"/>
      <c r="SJO708" s="121"/>
      <c r="SJP708" s="121"/>
      <c r="SJQ708" s="121"/>
      <c r="SJR708" s="121"/>
      <c r="SJS708" s="121"/>
      <c r="SJT708" s="121"/>
      <c r="SJU708" s="121"/>
      <c r="SJV708" s="121"/>
      <c r="SJW708" s="121"/>
      <c r="SJX708" s="121"/>
      <c r="SJY708" s="121"/>
      <c r="SJZ708" s="121"/>
      <c r="SKA708" s="121"/>
      <c r="SKB708" s="121"/>
      <c r="SKC708" s="121"/>
      <c r="SKD708" s="121"/>
      <c r="SKE708" s="121"/>
      <c r="SKF708" s="121"/>
      <c r="SKG708" s="121"/>
      <c r="SKH708" s="121"/>
      <c r="SKI708" s="121"/>
      <c r="SKJ708" s="121"/>
      <c r="SKK708" s="121"/>
      <c r="SKL708" s="121"/>
      <c r="SKM708" s="121"/>
      <c r="SKN708" s="121"/>
      <c r="SKO708" s="121"/>
      <c r="SKP708" s="121"/>
      <c r="SKQ708" s="121"/>
      <c r="SKR708" s="121"/>
      <c r="SKS708" s="121"/>
      <c r="SKT708" s="121"/>
      <c r="SKU708" s="121"/>
      <c r="SKV708" s="121"/>
      <c r="SKW708" s="121"/>
      <c r="SKX708" s="121"/>
      <c r="SKY708" s="121"/>
      <c r="SKZ708" s="121"/>
      <c r="SLA708" s="121"/>
      <c r="SLB708" s="121"/>
      <c r="SLC708" s="121"/>
      <c r="SLD708" s="121"/>
      <c r="SLE708" s="121"/>
      <c r="SLF708" s="121"/>
      <c r="SLG708" s="121"/>
      <c r="SLH708" s="121"/>
      <c r="SLI708" s="121"/>
      <c r="SLJ708" s="121"/>
      <c r="SLK708" s="121"/>
      <c r="SLL708" s="121"/>
      <c r="SLM708" s="121"/>
      <c r="SLN708" s="121"/>
      <c r="SLO708" s="121"/>
      <c r="SLP708" s="121"/>
      <c r="SLQ708" s="121"/>
      <c r="SLR708" s="121"/>
      <c r="SLS708" s="121"/>
      <c r="SLT708" s="121"/>
      <c r="SLU708" s="121"/>
      <c r="SLV708" s="121"/>
      <c r="SLW708" s="121"/>
      <c r="SLX708" s="121"/>
      <c r="SLY708" s="121"/>
      <c r="SLZ708" s="121"/>
      <c r="SMA708" s="121"/>
      <c r="SMB708" s="121"/>
      <c r="SMC708" s="121"/>
      <c r="SMD708" s="121"/>
      <c r="SME708" s="121"/>
      <c r="SMF708" s="121"/>
      <c r="SMG708" s="121"/>
      <c r="SMH708" s="121"/>
      <c r="SMI708" s="121"/>
      <c r="SMJ708" s="121"/>
      <c r="SMK708" s="121"/>
      <c r="SML708" s="121"/>
      <c r="SMM708" s="121"/>
      <c r="SMN708" s="121"/>
      <c r="SMO708" s="121"/>
      <c r="SMP708" s="121"/>
      <c r="SMQ708" s="121"/>
      <c r="SMR708" s="121"/>
      <c r="SMS708" s="121"/>
      <c r="SMT708" s="121"/>
      <c r="SMU708" s="121"/>
      <c r="SMV708" s="121"/>
      <c r="SMW708" s="121"/>
      <c r="SMX708" s="121"/>
      <c r="SMY708" s="121"/>
      <c r="SMZ708" s="121"/>
      <c r="SNA708" s="121"/>
      <c r="SNB708" s="121"/>
      <c r="SNC708" s="121"/>
      <c r="SND708" s="121"/>
      <c r="SNE708" s="121"/>
      <c r="SNF708" s="121"/>
      <c r="SNG708" s="121"/>
      <c r="SNH708" s="121"/>
      <c r="SNI708" s="121"/>
      <c r="SNJ708" s="121"/>
      <c r="SNK708" s="121"/>
      <c r="SNL708" s="121"/>
      <c r="SNM708" s="121"/>
      <c r="SNN708" s="121"/>
      <c r="SNO708" s="121"/>
      <c r="SNP708" s="121"/>
      <c r="SNQ708" s="121"/>
      <c r="SNR708" s="121"/>
      <c r="SNS708" s="121"/>
      <c r="SNT708" s="121"/>
      <c r="SNU708" s="121"/>
      <c r="SNV708" s="121"/>
      <c r="SNW708" s="121"/>
      <c r="SNX708" s="121"/>
      <c r="SNY708" s="121"/>
      <c r="SNZ708" s="121"/>
      <c r="SOA708" s="121"/>
      <c r="SOB708" s="121"/>
      <c r="SOC708" s="121"/>
      <c r="SOD708" s="121"/>
      <c r="SOE708" s="121"/>
      <c r="SOF708" s="121"/>
      <c r="SOG708" s="121"/>
      <c r="SOH708" s="121"/>
      <c r="SOI708" s="121"/>
      <c r="SOJ708" s="121"/>
      <c r="SOK708" s="121"/>
      <c r="SOL708" s="121"/>
      <c r="SOM708" s="121"/>
      <c r="SON708" s="121"/>
      <c r="SOO708" s="121"/>
      <c r="SOP708" s="121"/>
      <c r="SOQ708" s="121"/>
      <c r="SOR708" s="121"/>
      <c r="SOS708" s="121"/>
      <c r="SOT708" s="121"/>
      <c r="SOU708" s="121"/>
      <c r="SOV708" s="121"/>
      <c r="SOW708" s="121"/>
      <c r="SOX708" s="121"/>
      <c r="SOY708" s="121"/>
      <c r="SOZ708" s="121"/>
      <c r="SPA708" s="121"/>
      <c r="SPB708" s="121"/>
      <c r="SPC708" s="121"/>
      <c r="SPD708" s="121"/>
      <c r="SPE708" s="121"/>
      <c r="SPF708" s="121"/>
      <c r="SPG708" s="121"/>
      <c r="SPH708" s="121"/>
      <c r="SPI708" s="121"/>
      <c r="SPJ708" s="121"/>
      <c r="SPK708" s="121"/>
      <c r="SPL708" s="121"/>
      <c r="SPM708" s="121"/>
      <c r="SPN708" s="121"/>
      <c r="SPO708" s="121"/>
      <c r="SPP708" s="121"/>
      <c r="SPQ708" s="121"/>
      <c r="SPR708" s="121"/>
      <c r="SPS708" s="121"/>
      <c r="SPT708" s="121"/>
      <c r="SPU708" s="121"/>
      <c r="SPV708" s="121"/>
      <c r="SPW708" s="121"/>
      <c r="SPX708" s="121"/>
      <c r="SPY708" s="121"/>
      <c r="SPZ708" s="121"/>
      <c r="SQA708" s="121"/>
      <c r="SQB708" s="121"/>
      <c r="SQC708" s="121"/>
      <c r="SQD708" s="121"/>
      <c r="SQE708" s="121"/>
      <c r="SQF708" s="121"/>
      <c r="SQG708" s="121"/>
      <c r="SQH708" s="121"/>
      <c r="SQI708" s="121"/>
      <c r="SQJ708" s="121"/>
      <c r="SQK708" s="121"/>
      <c r="SQL708" s="121"/>
      <c r="SQM708" s="121"/>
      <c r="SQN708" s="121"/>
      <c r="SQO708" s="121"/>
      <c r="SQP708" s="121"/>
      <c r="SQQ708" s="121"/>
      <c r="SQR708" s="121"/>
      <c r="SQS708" s="121"/>
      <c r="SQT708" s="121"/>
      <c r="SQU708" s="121"/>
      <c r="SQV708" s="121"/>
      <c r="SQW708" s="121"/>
      <c r="SQX708" s="121"/>
      <c r="SQY708" s="121"/>
      <c r="SQZ708" s="121"/>
      <c r="SRA708" s="121"/>
      <c r="SRB708" s="121"/>
      <c r="SRC708" s="121"/>
      <c r="SRD708" s="121"/>
      <c r="SRE708" s="121"/>
      <c r="SRF708" s="121"/>
      <c r="SRG708" s="121"/>
      <c r="SRH708" s="121"/>
      <c r="SRI708" s="121"/>
      <c r="SRJ708" s="121"/>
      <c r="SRK708" s="121"/>
      <c r="SRL708" s="121"/>
      <c r="SRM708" s="121"/>
      <c r="SRN708" s="121"/>
      <c r="SRO708" s="121"/>
      <c r="SRP708" s="121"/>
      <c r="SRQ708" s="121"/>
      <c r="SRR708" s="121"/>
      <c r="SRS708" s="121"/>
      <c r="SRT708" s="121"/>
      <c r="SRU708" s="121"/>
      <c r="SRV708" s="121"/>
      <c r="SRW708" s="121"/>
      <c r="SRX708" s="121"/>
      <c r="SRY708" s="121"/>
      <c r="SRZ708" s="121"/>
      <c r="SSA708" s="121"/>
      <c r="SSB708" s="121"/>
      <c r="SSC708" s="121"/>
      <c r="SSD708" s="121"/>
      <c r="SSE708" s="121"/>
      <c r="SSF708" s="121"/>
      <c r="SSG708" s="121"/>
      <c r="SSH708" s="121"/>
      <c r="SSI708" s="121"/>
      <c r="SSJ708" s="121"/>
      <c r="SSK708" s="121"/>
      <c r="SSL708" s="121"/>
      <c r="SSM708" s="121"/>
      <c r="SSN708" s="121"/>
      <c r="SSO708" s="121"/>
      <c r="SSP708" s="121"/>
      <c r="SSQ708" s="121"/>
      <c r="SSR708" s="121"/>
      <c r="SSS708" s="121"/>
      <c r="SST708" s="121"/>
      <c r="SSU708" s="121"/>
      <c r="SSV708" s="121"/>
      <c r="SSW708" s="121"/>
      <c r="SSX708" s="121"/>
      <c r="SSY708" s="121"/>
      <c r="SSZ708" s="121"/>
      <c r="STA708" s="121"/>
      <c r="STB708" s="121"/>
      <c r="STC708" s="121"/>
      <c r="STD708" s="121"/>
      <c r="STE708" s="121"/>
      <c r="STF708" s="121"/>
      <c r="STG708" s="121"/>
      <c r="STH708" s="121"/>
      <c r="STI708" s="121"/>
      <c r="STJ708" s="121"/>
      <c r="STK708" s="121"/>
      <c r="STL708" s="121"/>
      <c r="STM708" s="121"/>
      <c r="STN708" s="121"/>
      <c r="STO708" s="121"/>
      <c r="STP708" s="121"/>
      <c r="STQ708" s="121"/>
      <c r="STR708" s="121"/>
      <c r="STS708" s="121"/>
      <c r="STT708" s="121"/>
      <c r="STU708" s="121"/>
      <c r="STV708" s="121"/>
      <c r="STW708" s="121"/>
      <c r="STX708" s="121"/>
      <c r="STY708" s="121"/>
      <c r="STZ708" s="121"/>
      <c r="SUA708" s="121"/>
      <c r="SUB708" s="121"/>
      <c r="SUC708" s="121"/>
      <c r="SUD708" s="121"/>
      <c r="SUE708" s="121"/>
      <c r="SUF708" s="121"/>
      <c r="SUG708" s="121"/>
      <c r="SUH708" s="121"/>
      <c r="SUI708" s="121"/>
      <c r="SUJ708" s="121"/>
      <c r="SUK708" s="121"/>
      <c r="SUL708" s="121"/>
      <c r="SUM708" s="121"/>
      <c r="SUN708" s="121"/>
      <c r="SUO708" s="121"/>
      <c r="SUP708" s="121"/>
      <c r="SUQ708" s="121"/>
      <c r="SUR708" s="121"/>
      <c r="SUS708" s="121"/>
      <c r="SUT708" s="121"/>
      <c r="SUU708" s="121"/>
      <c r="SUV708" s="121"/>
      <c r="SUW708" s="121"/>
      <c r="SUX708" s="121"/>
      <c r="SUY708" s="121"/>
      <c r="SUZ708" s="121"/>
      <c r="SVA708" s="121"/>
      <c r="SVB708" s="121"/>
      <c r="SVC708" s="121"/>
      <c r="SVD708" s="121"/>
      <c r="SVE708" s="121"/>
      <c r="SVF708" s="121"/>
      <c r="SVG708" s="121"/>
      <c r="SVH708" s="121"/>
      <c r="SVI708" s="121"/>
      <c r="SVJ708" s="121"/>
      <c r="SVK708" s="121"/>
      <c r="SVL708" s="121"/>
      <c r="SVM708" s="121"/>
      <c r="SVN708" s="121"/>
      <c r="SVO708" s="121"/>
      <c r="SVP708" s="121"/>
      <c r="SVQ708" s="121"/>
      <c r="SVR708" s="121"/>
      <c r="SVS708" s="121"/>
      <c r="SVT708" s="121"/>
      <c r="SVU708" s="121"/>
      <c r="SVV708" s="121"/>
      <c r="SVW708" s="121"/>
      <c r="SVX708" s="121"/>
      <c r="SVY708" s="121"/>
      <c r="SVZ708" s="121"/>
      <c r="SWA708" s="121"/>
      <c r="SWB708" s="121"/>
      <c r="SWC708" s="121"/>
      <c r="SWD708" s="121"/>
      <c r="SWE708" s="121"/>
      <c r="SWF708" s="121"/>
      <c r="SWG708" s="121"/>
      <c r="SWH708" s="121"/>
      <c r="SWI708" s="121"/>
      <c r="SWJ708" s="121"/>
      <c r="SWK708" s="121"/>
      <c r="SWL708" s="121"/>
      <c r="SWM708" s="121"/>
      <c r="SWN708" s="121"/>
      <c r="SWO708" s="121"/>
      <c r="SWP708" s="121"/>
      <c r="SWQ708" s="121"/>
      <c r="SWR708" s="121"/>
      <c r="SWS708" s="121"/>
      <c r="SWT708" s="121"/>
      <c r="SWU708" s="121"/>
      <c r="SWV708" s="121"/>
      <c r="SWW708" s="121"/>
      <c r="SWX708" s="121"/>
      <c r="SWY708" s="121"/>
      <c r="SWZ708" s="121"/>
      <c r="SXA708" s="121"/>
      <c r="SXB708" s="121"/>
      <c r="SXC708" s="121"/>
      <c r="SXD708" s="121"/>
      <c r="SXE708" s="121"/>
      <c r="SXF708" s="121"/>
      <c r="SXG708" s="121"/>
      <c r="SXH708" s="121"/>
      <c r="SXI708" s="121"/>
      <c r="SXJ708" s="121"/>
      <c r="SXK708" s="121"/>
      <c r="SXL708" s="121"/>
      <c r="SXM708" s="121"/>
      <c r="SXN708" s="121"/>
      <c r="SXO708" s="121"/>
      <c r="SXP708" s="121"/>
      <c r="SXQ708" s="121"/>
      <c r="SXR708" s="121"/>
      <c r="SXS708" s="121"/>
      <c r="SXT708" s="121"/>
      <c r="SXU708" s="121"/>
      <c r="SXV708" s="121"/>
      <c r="SXW708" s="121"/>
      <c r="SXX708" s="121"/>
      <c r="SXY708" s="121"/>
      <c r="SXZ708" s="121"/>
      <c r="SYA708" s="121"/>
      <c r="SYB708" s="121"/>
      <c r="SYC708" s="121"/>
      <c r="SYD708" s="121"/>
      <c r="SYE708" s="121"/>
      <c r="SYF708" s="121"/>
      <c r="SYG708" s="121"/>
      <c r="SYH708" s="121"/>
      <c r="SYI708" s="121"/>
      <c r="SYJ708" s="121"/>
      <c r="SYK708" s="121"/>
      <c r="SYL708" s="121"/>
      <c r="SYM708" s="121"/>
      <c r="SYN708" s="121"/>
      <c r="SYO708" s="121"/>
      <c r="SYP708" s="121"/>
      <c r="SYQ708" s="121"/>
      <c r="SYR708" s="121"/>
      <c r="SYS708" s="121"/>
      <c r="SYT708" s="121"/>
      <c r="SYU708" s="121"/>
      <c r="SYV708" s="121"/>
      <c r="SYW708" s="121"/>
      <c r="SYX708" s="121"/>
      <c r="SYY708" s="121"/>
      <c r="SYZ708" s="121"/>
      <c r="SZA708" s="121"/>
      <c r="SZB708" s="121"/>
      <c r="SZC708" s="121"/>
      <c r="SZD708" s="121"/>
      <c r="SZE708" s="121"/>
      <c r="SZF708" s="121"/>
      <c r="SZG708" s="121"/>
      <c r="SZH708" s="121"/>
      <c r="SZI708" s="121"/>
      <c r="SZJ708" s="121"/>
      <c r="SZK708" s="121"/>
      <c r="SZL708" s="121"/>
      <c r="SZM708" s="121"/>
      <c r="SZN708" s="121"/>
      <c r="SZO708" s="121"/>
      <c r="SZP708" s="121"/>
      <c r="SZQ708" s="121"/>
      <c r="SZR708" s="121"/>
      <c r="SZS708" s="121"/>
      <c r="SZT708" s="121"/>
      <c r="SZU708" s="121"/>
      <c r="SZV708" s="121"/>
      <c r="SZW708" s="121"/>
      <c r="SZX708" s="121"/>
      <c r="SZY708" s="121"/>
      <c r="SZZ708" s="121"/>
      <c r="TAA708" s="121"/>
      <c r="TAB708" s="121"/>
      <c r="TAC708" s="121"/>
      <c r="TAD708" s="121"/>
      <c r="TAE708" s="121"/>
      <c r="TAF708" s="121"/>
      <c r="TAG708" s="121"/>
      <c r="TAH708" s="121"/>
      <c r="TAI708" s="121"/>
      <c r="TAJ708" s="121"/>
      <c r="TAK708" s="121"/>
      <c r="TAL708" s="121"/>
      <c r="TAM708" s="121"/>
      <c r="TAN708" s="121"/>
      <c r="TAO708" s="121"/>
      <c r="TAP708" s="121"/>
      <c r="TAQ708" s="121"/>
      <c r="TAR708" s="121"/>
      <c r="TAS708" s="121"/>
      <c r="TAT708" s="121"/>
      <c r="TAU708" s="121"/>
      <c r="TAV708" s="121"/>
      <c r="TAW708" s="121"/>
      <c r="TAX708" s="121"/>
      <c r="TAY708" s="121"/>
      <c r="TAZ708" s="121"/>
      <c r="TBA708" s="121"/>
      <c r="TBB708" s="121"/>
      <c r="TBC708" s="121"/>
      <c r="TBD708" s="121"/>
      <c r="TBE708" s="121"/>
      <c r="TBF708" s="121"/>
      <c r="TBG708" s="121"/>
      <c r="TBH708" s="121"/>
      <c r="TBI708" s="121"/>
      <c r="TBJ708" s="121"/>
      <c r="TBK708" s="121"/>
      <c r="TBL708" s="121"/>
      <c r="TBM708" s="121"/>
      <c r="TBN708" s="121"/>
      <c r="TBO708" s="121"/>
      <c r="TBP708" s="121"/>
      <c r="TBQ708" s="121"/>
      <c r="TBR708" s="121"/>
      <c r="TBS708" s="121"/>
      <c r="TBT708" s="121"/>
      <c r="TBU708" s="121"/>
      <c r="TBV708" s="121"/>
      <c r="TBW708" s="121"/>
      <c r="TBX708" s="121"/>
      <c r="TBY708" s="121"/>
      <c r="TBZ708" s="121"/>
      <c r="TCA708" s="121"/>
      <c r="TCB708" s="121"/>
      <c r="TCC708" s="121"/>
      <c r="TCD708" s="121"/>
      <c r="TCE708" s="121"/>
      <c r="TCF708" s="121"/>
      <c r="TCG708" s="121"/>
      <c r="TCH708" s="121"/>
      <c r="TCI708" s="121"/>
      <c r="TCJ708" s="121"/>
      <c r="TCK708" s="121"/>
      <c r="TCL708" s="121"/>
      <c r="TCM708" s="121"/>
      <c r="TCN708" s="121"/>
      <c r="TCO708" s="121"/>
      <c r="TCP708" s="121"/>
      <c r="TCQ708" s="121"/>
      <c r="TCR708" s="121"/>
      <c r="TCS708" s="121"/>
      <c r="TCT708" s="121"/>
      <c r="TCU708" s="121"/>
      <c r="TCV708" s="121"/>
      <c r="TCW708" s="121"/>
      <c r="TCX708" s="121"/>
      <c r="TCY708" s="121"/>
      <c r="TCZ708" s="121"/>
      <c r="TDA708" s="121"/>
      <c r="TDB708" s="121"/>
      <c r="TDC708" s="121"/>
      <c r="TDD708" s="121"/>
      <c r="TDE708" s="121"/>
      <c r="TDF708" s="121"/>
      <c r="TDG708" s="121"/>
      <c r="TDH708" s="121"/>
      <c r="TDI708" s="121"/>
      <c r="TDJ708" s="121"/>
      <c r="TDK708" s="121"/>
      <c r="TDL708" s="121"/>
      <c r="TDM708" s="121"/>
      <c r="TDN708" s="121"/>
      <c r="TDO708" s="121"/>
      <c r="TDP708" s="121"/>
      <c r="TDQ708" s="121"/>
      <c r="TDR708" s="121"/>
      <c r="TDS708" s="121"/>
      <c r="TDT708" s="121"/>
      <c r="TDU708" s="121"/>
      <c r="TDV708" s="121"/>
      <c r="TDW708" s="121"/>
      <c r="TDX708" s="121"/>
      <c r="TDY708" s="121"/>
      <c r="TDZ708" s="121"/>
      <c r="TEA708" s="121"/>
      <c r="TEB708" s="121"/>
      <c r="TEC708" s="121"/>
      <c r="TED708" s="121"/>
      <c r="TEE708" s="121"/>
      <c r="TEF708" s="121"/>
      <c r="TEG708" s="121"/>
      <c r="TEH708" s="121"/>
      <c r="TEI708" s="121"/>
      <c r="TEJ708" s="121"/>
      <c r="TEK708" s="121"/>
      <c r="TEL708" s="121"/>
      <c r="TEM708" s="121"/>
      <c r="TEN708" s="121"/>
      <c r="TEO708" s="121"/>
      <c r="TEP708" s="121"/>
      <c r="TEQ708" s="121"/>
      <c r="TER708" s="121"/>
      <c r="TES708" s="121"/>
      <c r="TET708" s="121"/>
      <c r="TEU708" s="121"/>
      <c r="TEV708" s="121"/>
      <c r="TEW708" s="121"/>
      <c r="TEX708" s="121"/>
      <c r="TEY708" s="121"/>
      <c r="TEZ708" s="121"/>
      <c r="TFA708" s="121"/>
      <c r="TFB708" s="121"/>
      <c r="TFC708" s="121"/>
      <c r="TFD708" s="121"/>
      <c r="TFE708" s="121"/>
      <c r="TFF708" s="121"/>
      <c r="TFG708" s="121"/>
      <c r="TFH708" s="121"/>
      <c r="TFI708" s="121"/>
      <c r="TFJ708" s="121"/>
      <c r="TFK708" s="121"/>
      <c r="TFL708" s="121"/>
      <c r="TFM708" s="121"/>
      <c r="TFN708" s="121"/>
      <c r="TFO708" s="121"/>
      <c r="TFP708" s="121"/>
      <c r="TFQ708" s="121"/>
      <c r="TFR708" s="121"/>
      <c r="TFS708" s="121"/>
      <c r="TFT708" s="121"/>
      <c r="TFU708" s="121"/>
      <c r="TFV708" s="121"/>
      <c r="TFW708" s="121"/>
      <c r="TFX708" s="121"/>
      <c r="TFY708" s="121"/>
      <c r="TFZ708" s="121"/>
      <c r="TGA708" s="121"/>
      <c r="TGB708" s="121"/>
      <c r="TGC708" s="121"/>
      <c r="TGD708" s="121"/>
      <c r="TGE708" s="121"/>
      <c r="TGF708" s="121"/>
      <c r="TGG708" s="121"/>
      <c r="TGH708" s="121"/>
      <c r="TGI708" s="121"/>
      <c r="TGJ708" s="121"/>
      <c r="TGK708" s="121"/>
      <c r="TGL708" s="121"/>
      <c r="TGM708" s="121"/>
      <c r="TGN708" s="121"/>
      <c r="TGO708" s="121"/>
      <c r="TGP708" s="121"/>
      <c r="TGQ708" s="121"/>
      <c r="TGR708" s="121"/>
      <c r="TGS708" s="121"/>
      <c r="TGT708" s="121"/>
      <c r="TGU708" s="121"/>
      <c r="TGV708" s="121"/>
      <c r="TGW708" s="121"/>
      <c r="TGX708" s="121"/>
      <c r="TGY708" s="121"/>
      <c r="TGZ708" s="121"/>
      <c r="THA708" s="121"/>
      <c r="THB708" s="121"/>
      <c r="THC708" s="121"/>
      <c r="THD708" s="121"/>
      <c r="THE708" s="121"/>
      <c r="THF708" s="121"/>
      <c r="THG708" s="121"/>
      <c r="THH708" s="121"/>
      <c r="THI708" s="121"/>
      <c r="THJ708" s="121"/>
      <c r="THK708" s="121"/>
      <c r="THL708" s="121"/>
      <c r="THM708" s="121"/>
      <c r="THN708" s="121"/>
      <c r="THO708" s="121"/>
      <c r="THP708" s="121"/>
      <c r="THQ708" s="121"/>
      <c r="THR708" s="121"/>
      <c r="THS708" s="121"/>
      <c r="THT708" s="121"/>
      <c r="THU708" s="121"/>
      <c r="THV708" s="121"/>
      <c r="THW708" s="121"/>
      <c r="THX708" s="121"/>
      <c r="THY708" s="121"/>
      <c r="THZ708" s="121"/>
      <c r="TIA708" s="121"/>
      <c r="TIB708" s="121"/>
      <c r="TIC708" s="121"/>
      <c r="TID708" s="121"/>
      <c r="TIE708" s="121"/>
      <c r="TIF708" s="121"/>
      <c r="TIG708" s="121"/>
      <c r="TIH708" s="121"/>
      <c r="TII708" s="121"/>
      <c r="TIJ708" s="121"/>
      <c r="TIK708" s="121"/>
      <c r="TIL708" s="121"/>
      <c r="TIM708" s="121"/>
      <c r="TIN708" s="121"/>
      <c r="TIO708" s="121"/>
      <c r="TIP708" s="121"/>
      <c r="TIQ708" s="121"/>
      <c r="TIR708" s="121"/>
      <c r="TIS708" s="121"/>
      <c r="TIT708" s="121"/>
      <c r="TIU708" s="121"/>
      <c r="TIV708" s="121"/>
      <c r="TIW708" s="121"/>
      <c r="TIX708" s="121"/>
      <c r="TIY708" s="121"/>
      <c r="TIZ708" s="121"/>
      <c r="TJA708" s="121"/>
      <c r="TJB708" s="121"/>
      <c r="TJC708" s="121"/>
      <c r="TJD708" s="121"/>
      <c r="TJE708" s="121"/>
      <c r="TJF708" s="121"/>
      <c r="TJG708" s="121"/>
      <c r="TJH708" s="121"/>
      <c r="TJI708" s="121"/>
      <c r="TJJ708" s="121"/>
      <c r="TJK708" s="121"/>
      <c r="TJL708" s="121"/>
      <c r="TJM708" s="121"/>
      <c r="TJN708" s="121"/>
      <c r="TJO708" s="121"/>
      <c r="TJP708" s="121"/>
      <c r="TJQ708" s="121"/>
      <c r="TJR708" s="121"/>
      <c r="TJS708" s="121"/>
      <c r="TJT708" s="121"/>
      <c r="TJU708" s="121"/>
      <c r="TJV708" s="121"/>
      <c r="TJW708" s="121"/>
      <c r="TJX708" s="121"/>
      <c r="TJY708" s="121"/>
      <c r="TJZ708" s="121"/>
      <c r="TKA708" s="121"/>
      <c r="TKB708" s="121"/>
      <c r="TKC708" s="121"/>
      <c r="TKD708" s="121"/>
      <c r="TKE708" s="121"/>
      <c r="TKF708" s="121"/>
      <c r="TKG708" s="121"/>
      <c r="TKH708" s="121"/>
      <c r="TKI708" s="121"/>
      <c r="TKJ708" s="121"/>
      <c r="TKK708" s="121"/>
      <c r="TKL708" s="121"/>
      <c r="TKM708" s="121"/>
      <c r="TKN708" s="121"/>
      <c r="TKO708" s="121"/>
      <c r="TKP708" s="121"/>
      <c r="TKQ708" s="121"/>
      <c r="TKR708" s="121"/>
      <c r="TKS708" s="121"/>
      <c r="TKT708" s="121"/>
      <c r="TKU708" s="121"/>
      <c r="TKV708" s="121"/>
      <c r="TKW708" s="121"/>
      <c r="TKX708" s="121"/>
      <c r="TKY708" s="121"/>
      <c r="TKZ708" s="121"/>
      <c r="TLA708" s="121"/>
      <c r="TLB708" s="121"/>
      <c r="TLC708" s="121"/>
      <c r="TLD708" s="121"/>
      <c r="TLE708" s="121"/>
      <c r="TLF708" s="121"/>
      <c r="TLG708" s="121"/>
      <c r="TLH708" s="121"/>
      <c r="TLI708" s="121"/>
      <c r="TLJ708" s="121"/>
      <c r="TLK708" s="121"/>
      <c r="TLL708" s="121"/>
      <c r="TLM708" s="121"/>
      <c r="TLN708" s="121"/>
      <c r="TLO708" s="121"/>
      <c r="TLP708" s="121"/>
      <c r="TLQ708" s="121"/>
      <c r="TLR708" s="121"/>
      <c r="TLS708" s="121"/>
      <c r="TLT708" s="121"/>
      <c r="TLU708" s="121"/>
      <c r="TLV708" s="121"/>
      <c r="TLW708" s="121"/>
      <c r="TLX708" s="121"/>
      <c r="TLY708" s="121"/>
      <c r="TLZ708" s="121"/>
      <c r="TMA708" s="121"/>
      <c r="TMB708" s="121"/>
      <c r="TMC708" s="121"/>
      <c r="TMD708" s="121"/>
      <c r="TME708" s="121"/>
      <c r="TMF708" s="121"/>
      <c r="TMG708" s="121"/>
      <c r="TMH708" s="121"/>
      <c r="TMI708" s="121"/>
      <c r="TMJ708" s="121"/>
      <c r="TMK708" s="121"/>
      <c r="TML708" s="121"/>
      <c r="TMM708" s="121"/>
      <c r="TMN708" s="121"/>
      <c r="TMO708" s="121"/>
      <c r="TMP708" s="121"/>
      <c r="TMQ708" s="121"/>
      <c r="TMR708" s="121"/>
      <c r="TMS708" s="121"/>
      <c r="TMT708" s="121"/>
      <c r="TMU708" s="121"/>
      <c r="TMV708" s="121"/>
      <c r="TMW708" s="121"/>
      <c r="TMX708" s="121"/>
      <c r="TMY708" s="121"/>
      <c r="TMZ708" s="121"/>
      <c r="TNA708" s="121"/>
      <c r="TNB708" s="121"/>
      <c r="TNC708" s="121"/>
      <c r="TND708" s="121"/>
      <c r="TNE708" s="121"/>
      <c r="TNF708" s="121"/>
      <c r="TNG708" s="121"/>
      <c r="TNH708" s="121"/>
      <c r="TNI708" s="121"/>
      <c r="TNJ708" s="121"/>
      <c r="TNK708" s="121"/>
      <c r="TNL708" s="121"/>
      <c r="TNM708" s="121"/>
      <c r="TNN708" s="121"/>
      <c r="TNO708" s="121"/>
      <c r="TNP708" s="121"/>
      <c r="TNQ708" s="121"/>
      <c r="TNR708" s="121"/>
      <c r="TNS708" s="121"/>
      <c r="TNT708" s="121"/>
      <c r="TNU708" s="121"/>
      <c r="TNV708" s="121"/>
      <c r="TNW708" s="121"/>
      <c r="TNX708" s="121"/>
      <c r="TNY708" s="121"/>
      <c r="TNZ708" s="121"/>
      <c r="TOA708" s="121"/>
      <c r="TOB708" s="121"/>
      <c r="TOC708" s="121"/>
      <c r="TOD708" s="121"/>
      <c r="TOE708" s="121"/>
      <c r="TOF708" s="121"/>
      <c r="TOG708" s="121"/>
      <c r="TOH708" s="121"/>
      <c r="TOI708" s="121"/>
      <c r="TOJ708" s="121"/>
      <c r="TOK708" s="121"/>
      <c r="TOL708" s="121"/>
      <c r="TOM708" s="121"/>
      <c r="TON708" s="121"/>
      <c r="TOO708" s="121"/>
      <c r="TOP708" s="121"/>
      <c r="TOQ708" s="121"/>
      <c r="TOR708" s="121"/>
      <c r="TOS708" s="121"/>
      <c r="TOT708" s="121"/>
      <c r="TOU708" s="121"/>
      <c r="TOV708" s="121"/>
      <c r="TOW708" s="121"/>
      <c r="TOX708" s="121"/>
      <c r="TOY708" s="121"/>
      <c r="TOZ708" s="121"/>
      <c r="TPA708" s="121"/>
      <c r="TPB708" s="121"/>
      <c r="TPC708" s="121"/>
      <c r="TPD708" s="121"/>
      <c r="TPE708" s="121"/>
      <c r="TPF708" s="121"/>
      <c r="TPG708" s="121"/>
      <c r="TPH708" s="121"/>
      <c r="TPI708" s="121"/>
      <c r="TPJ708" s="121"/>
      <c r="TPK708" s="121"/>
      <c r="TPL708" s="121"/>
      <c r="TPM708" s="121"/>
      <c r="TPN708" s="121"/>
      <c r="TPO708" s="121"/>
      <c r="TPP708" s="121"/>
      <c r="TPQ708" s="121"/>
      <c r="TPR708" s="121"/>
      <c r="TPS708" s="121"/>
      <c r="TPT708" s="121"/>
      <c r="TPU708" s="121"/>
      <c r="TPV708" s="121"/>
      <c r="TPW708" s="121"/>
      <c r="TPX708" s="121"/>
      <c r="TPY708" s="121"/>
      <c r="TPZ708" s="121"/>
      <c r="TQA708" s="121"/>
      <c r="TQB708" s="121"/>
      <c r="TQC708" s="121"/>
      <c r="TQD708" s="121"/>
      <c r="TQE708" s="121"/>
      <c r="TQF708" s="121"/>
      <c r="TQG708" s="121"/>
      <c r="TQH708" s="121"/>
      <c r="TQI708" s="121"/>
      <c r="TQJ708" s="121"/>
      <c r="TQK708" s="121"/>
      <c r="TQL708" s="121"/>
      <c r="TQM708" s="121"/>
      <c r="TQN708" s="121"/>
      <c r="TQO708" s="121"/>
      <c r="TQP708" s="121"/>
      <c r="TQQ708" s="121"/>
      <c r="TQR708" s="121"/>
      <c r="TQS708" s="121"/>
      <c r="TQT708" s="121"/>
      <c r="TQU708" s="121"/>
      <c r="TQV708" s="121"/>
      <c r="TQW708" s="121"/>
      <c r="TQX708" s="121"/>
      <c r="TQY708" s="121"/>
      <c r="TQZ708" s="121"/>
      <c r="TRA708" s="121"/>
      <c r="TRB708" s="121"/>
      <c r="TRC708" s="121"/>
      <c r="TRD708" s="121"/>
      <c r="TRE708" s="121"/>
      <c r="TRF708" s="121"/>
      <c r="TRG708" s="121"/>
      <c r="TRH708" s="121"/>
      <c r="TRI708" s="121"/>
      <c r="TRJ708" s="121"/>
      <c r="TRK708" s="121"/>
      <c r="TRL708" s="121"/>
      <c r="TRM708" s="121"/>
      <c r="TRN708" s="121"/>
      <c r="TRO708" s="121"/>
      <c r="TRP708" s="121"/>
      <c r="TRQ708" s="121"/>
      <c r="TRR708" s="121"/>
      <c r="TRS708" s="121"/>
      <c r="TRT708" s="121"/>
      <c r="TRU708" s="121"/>
      <c r="TRV708" s="121"/>
      <c r="TRW708" s="121"/>
      <c r="TRX708" s="121"/>
      <c r="TRY708" s="121"/>
      <c r="TRZ708" s="121"/>
      <c r="TSA708" s="121"/>
      <c r="TSB708" s="121"/>
      <c r="TSC708" s="121"/>
      <c r="TSD708" s="121"/>
      <c r="TSE708" s="121"/>
      <c r="TSF708" s="121"/>
      <c r="TSG708" s="121"/>
      <c r="TSH708" s="121"/>
      <c r="TSI708" s="121"/>
      <c r="TSJ708" s="121"/>
      <c r="TSK708" s="121"/>
      <c r="TSL708" s="121"/>
      <c r="TSM708" s="121"/>
      <c r="TSN708" s="121"/>
      <c r="TSO708" s="121"/>
      <c r="TSP708" s="121"/>
      <c r="TSQ708" s="121"/>
      <c r="TSR708" s="121"/>
      <c r="TSS708" s="121"/>
      <c r="TST708" s="121"/>
      <c r="TSU708" s="121"/>
      <c r="TSV708" s="121"/>
      <c r="TSW708" s="121"/>
      <c r="TSX708" s="121"/>
      <c r="TSY708" s="121"/>
      <c r="TSZ708" s="121"/>
      <c r="TTA708" s="121"/>
      <c r="TTB708" s="121"/>
      <c r="TTC708" s="121"/>
      <c r="TTD708" s="121"/>
      <c r="TTE708" s="121"/>
      <c r="TTF708" s="121"/>
      <c r="TTG708" s="121"/>
      <c r="TTH708" s="121"/>
      <c r="TTI708" s="121"/>
      <c r="TTJ708" s="121"/>
      <c r="TTK708" s="121"/>
      <c r="TTL708" s="121"/>
      <c r="TTM708" s="121"/>
      <c r="TTN708" s="121"/>
      <c r="TTO708" s="121"/>
      <c r="TTP708" s="121"/>
      <c r="TTQ708" s="121"/>
      <c r="TTR708" s="121"/>
      <c r="TTS708" s="121"/>
      <c r="TTT708" s="121"/>
      <c r="TTU708" s="121"/>
      <c r="TTV708" s="121"/>
      <c r="TTW708" s="121"/>
      <c r="TTX708" s="121"/>
      <c r="TTY708" s="121"/>
      <c r="TTZ708" s="121"/>
      <c r="TUA708" s="121"/>
      <c r="TUB708" s="121"/>
      <c r="TUC708" s="121"/>
      <c r="TUD708" s="121"/>
      <c r="TUE708" s="121"/>
      <c r="TUF708" s="121"/>
      <c r="TUG708" s="121"/>
      <c r="TUH708" s="121"/>
      <c r="TUI708" s="121"/>
      <c r="TUJ708" s="121"/>
      <c r="TUK708" s="121"/>
      <c r="TUL708" s="121"/>
      <c r="TUM708" s="121"/>
      <c r="TUN708" s="121"/>
      <c r="TUO708" s="121"/>
      <c r="TUP708" s="121"/>
      <c r="TUQ708" s="121"/>
      <c r="TUR708" s="121"/>
      <c r="TUS708" s="121"/>
      <c r="TUT708" s="121"/>
      <c r="TUU708" s="121"/>
      <c r="TUV708" s="121"/>
      <c r="TUW708" s="121"/>
      <c r="TUX708" s="121"/>
      <c r="TUY708" s="121"/>
      <c r="TUZ708" s="121"/>
      <c r="TVA708" s="121"/>
      <c r="TVB708" s="121"/>
      <c r="TVC708" s="121"/>
      <c r="TVD708" s="121"/>
      <c r="TVE708" s="121"/>
      <c r="TVF708" s="121"/>
      <c r="TVG708" s="121"/>
      <c r="TVH708" s="121"/>
      <c r="TVI708" s="121"/>
      <c r="TVJ708" s="121"/>
      <c r="TVK708" s="121"/>
      <c r="TVL708" s="121"/>
      <c r="TVM708" s="121"/>
      <c r="TVN708" s="121"/>
      <c r="TVO708" s="121"/>
      <c r="TVP708" s="121"/>
      <c r="TVQ708" s="121"/>
      <c r="TVR708" s="121"/>
      <c r="TVS708" s="121"/>
      <c r="TVT708" s="121"/>
      <c r="TVU708" s="121"/>
      <c r="TVV708" s="121"/>
      <c r="TVW708" s="121"/>
      <c r="TVX708" s="121"/>
      <c r="TVY708" s="121"/>
      <c r="TVZ708" s="121"/>
      <c r="TWA708" s="121"/>
      <c r="TWB708" s="121"/>
      <c r="TWC708" s="121"/>
      <c r="TWD708" s="121"/>
      <c r="TWE708" s="121"/>
      <c r="TWF708" s="121"/>
      <c r="TWG708" s="121"/>
      <c r="TWH708" s="121"/>
      <c r="TWI708" s="121"/>
      <c r="TWJ708" s="121"/>
      <c r="TWK708" s="121"/>
      <c r="TWL708" s="121"/>
      <c r="TWM708" s="121"/>
      <c r="TWN708" s="121"/>
      <c r="TWO708" s="121"/>
      <c r="TWP708" s="121"/>
      <c r="TWQ708" s="121"/>
      <c r="TWR708" s="121"/>
      <c r="TWS708" s="121"/>
      <c r="TWT708" s="121"/>
      <c r="TWU708" s="121"/>
      <c r="TWV708" s="121"/>
      <c r="TWW708" s="121"/>
      <c r="TWX708" s="121"/>
      <c r="TWY708" s="121"/>
      <c r="TWZ708" s="121"/>
      <c r="TXA708" s="121"/>
      <c r="TXB708" s="121"/>
      <c r="TXC708" s="121"/>
      <c r="TXD708" s="121"/>
      <c r="TXE708" s="121"/>
      <c r="TXF708" s="121"/>
      <c r="TXG708" s="121"/>
      <c r="TXH708" s="121"/>
      <c r="TXI708" s="121"/>
      <c r="TXJ708" s="121"/>
      <c r="TXK708" s="121"/>
      <c r="TXL708" s="121"/>
      <c r="TXM708" s="121"/>
      <c r="TXN708" s="121"/>
      <c r="TXO708" s="121"/>
      <c r="TXP708" s="121"/>
      <c r="TXQ708" s="121"/>
      <c r="TXR708" s="121"/>
      <c r="TXS708" s="121"/>
      <c r="TXT708" s="121"/>
      <c r="TXU708" s="121"/>
      <c r="TXV708" s="121"/>
      <c r="TXW708" s="121"/>
      <c r="TXX708" s="121"/>
      <c r="TXY708" s="121"/>
      <c r="TXZ708" s="121"/>
      <c r="TYA708" s="121"/>
      <c r="TYB708" s="121"/>
      <c r="TYC708" s="121"/>
      <c r="TYD708" s="121"/>
      <c r="TYE708" s="121"/>
      <c r="TYF708" s="121"/>
      <c r="TYG708" s="121"/>
      <c r="TYH708" s="121"/>
      <c r="TYI708" s="121"/>
      <c r="TYJ708" s="121"/>
      <c r="TYK708" s="121"/>
      <c r="TYL708" s="121"/>
      <c r="TYM708" s="121"/>
      <c r="TYN708" s="121"/>
      <c r="TYO708" s="121"/>
      <c r="TYP708" s="121"/>
      <c r="TYQ708" s="121"/>
      <c r="TYR708" s="121"/>
      <c r="TYS708" s="121"/>
      <c r="TYT708" s="121"/>
      <c r="TYU708" s="121"/>
      <c r="TYV708" s="121"/>
      <c r="TYW708" s="121"/>
      <c r="TYX708" s="121"/>
      <c r="TYY708" s="121"/>
      <c r="TYZ708" s="121"/>
      <c r="TZA708" s="121"/>
      <c r="TZB708" s="121"/>
      <c r="TZC708" s="121"/>
      <c r="TZD708" s="121"/>
      <c r="TZE708" s="121"/>
      <c r="TZF708" s="121"/>
      <c r="TZG708" s="121"/>
      <c r="TZH708" s="121"/>
      <c r="TZI708" s="121"/>
      <c r="TZJ708" s="121"/>
      <c r="TZK708" s="121"/>
      <c r="TZL708" s="121"/>
      <c r="TZM708" s="121"/>
      <c r="TZN708" s="121"/>
      <c r="TZO708" s="121"/>
      <c r="TZP708" s="121"/>
      <c r="TZQ708" s="121"/>
      <c r="TZR708" s="121"/>
      <c r="TZS708" s="121"/>
      <c r="TZT708" s="121"/>
      <c r="TZU708" s="121"/>
      <c r="TZV708" s="121"/>
      <c r="TZW708" s="121"/>
      <c r="TZX708" s="121"/>
      <c r="TZY708" s="121"/>
      <c r="TZZ708" s="121"/>
      <c r="UAA708" s="121"/>
      <c r="UAB708" s="121"/>
      <c r="UAC708" s="121"/>
      <c r="UAD708" s="121"/>
      <c r="UAE708" s="121"/>
      <c r="UAF708" s="121"/>
      <c r="UAG708" s="121"/>
      <c r="UAH708" s="121"/>
      <c r="UAI708" s="121"/>
      <c r="UAJ708" s="121"/>
      <c r="UAK708" s="121"/>
      <c r="UAL708" s="121"/>
      <c r="UAM708" s="121"/>
      <c r="UAN708" s="121"/>
      <c r="UAO708" s="121"/>
      <c r="UAP708" s="121"/>
      <c r="UAQ708" s="121"/>
      <c r="UAR708" s="121"/>
      <c r="UAS708" s="121"/>
      <c r="UAT708" s="121"/>
      <c r="UAU708" s="121"/>
      <c r="UAV708" s="121"/>
      <c r="UAW708" s="121"/>
      <c r="UAX708" s="121"/>
      <c r="UAY708" s="121"/>
      <c r="UAZ708" s="121"/>
      <c r="UBA708" s="121"/>
      <c r="UBB708" s="121"/>
      <c r="UBC708" s="121"/>
      <c r="UBD708" s="121"/>
      <c r="UBE708" s="121"/>
      <c r="UBF708" s="121"/>
      <c r="UBG708" s="121"/>
      <c r="UBH708" s="121"/>
      <c r="UBI708" s="121"/>
      <c r="UBJ708" s="121"/>
      <c r="UBK708" s="121"/>
      <c r="UBL708" s="121"/>
      <c r="UBM708" s="121"/>
      <c r="UBN708" s="121"/>
      <c r="UBO708" s="121"/>
      <c r="UBP708" s="121"/>
      <c r="UBQ708" s="121"/>
      <c r="UBR708" s="121"/>
      <c r="UBS708" s="121"/>
      <c r="UBT708" s="121"/>
      <c r="UBU708" s="121"/>
      <c r="UBV708" s="121"/>
      <c r="UBW708" s="121"/>
      <c r="UBX708" s="121"/>
      <c r="UBY708" s="121"/>
      <c r="UBZ708" s="121"/>
      <c r="UCA708" s="121"/>
      <c r="UCB708" s="121"/>
      <c r="UCC708" s="121"/>
      <c r="UCD708" s="121"/>
      <c r="UCE708" s="121"/>
      <c r="UCF708" s="121"/>
      <c r="UCG708" s="121"/>
      <c r="UCH708" s="121"/>
      <c r="UCI708" s="121"/>
      <c r="UCJ708" s="121"/>
      <c r="UCK708" s="121"/>
      <c r="UCL708" s="121"/>
      <c r="UCM708" s="121"/>
      <c r="UCN708" s="121"/>
      <c r="UCO708" s="121"/>
      <c r="UCP708" s="121"/>
      <c r="UCQ708" s="121"/>
      <c r="UCR708" s="121"/>
      <c r="UCS708" s="121"/>
      <c r="UCT708" s="121"/>
      <c r="UCU708" s="121"/>
      <c r="UCV708" s="121"/>
      <c r="UCW708" s="121"/>
      <c r="UCX708" s="121"/>
      <c r="UCY708" s="121"/>
      <c r="UCZ708" s="121"/>
      <c r="UDA708" s="121"/>
      <c r="UDB708" s="121"/>
      <c r="UDC708" s="121"/>
      <c r="UDD708" s="121"/>
      <c r="UDE708" s="121"/>
      <c r="UDF708" s="121"/>
      <c r="UDG708" s="121"/>
      <c r="UDH708" s="121"/>
      <c r="UDI708" s="121"/>
      <c r="UDJ708" s="121"/>
      <c r="UDK708" s="121"/>
      <c r="UDL708" s="121"/>
      <c r="UDM708" s="121"/>
      <c r="UDN708" s="121"/>
      <c r="UDO708" s="121"/>
      <c r="UDP708" s="121"/>
      <c r="UDQ708" s="121"/>
      <c r="UDR708" s="121"/>
      <c r="UDS708" s="121"/>
      <c r="UDT708" s="121"/>
      <c r="UDU708" s="121"/>
      <c r="UDV708" s="121"/>
      <c r="UDW708" s="121"/>
      <c r="UDX708" s="121"/>
      <c r="UDY708" s="121"/>
      <c r="UDZ708" s="121"/>
      <c r="UEA708" s="121"/>
      <c r="UEB708" s="121"/>
      <c r="UEC708" s="121"/>
      <c r="UED708" s="121"/>
      <c r="UEE708" s="121"/>
      <c r="UEF708" s="121"/>
      <c r="UEG708" s="121"/>
      <c r="UEH708" s="121"/>
      <c r="UEI708" s="121"/>
      <c r="UEJ708" s="121"/>
      <c r="UEK708" s="121"/>
      <c r="UEL708" s="121"/>
      <c r="UEM708" s="121"/>
      <c r="UEN708" s="121"/>
      <c r="UEO708" s="121"/>
      <c r="UEP708" s="121"/>
      <c r="UEQ708" s="121"/>
      <c r="UER708" s="121"/>
      <c r="UES708" s="121"/>
      <c r="UET708" s="121"/>
      <c r="UEU708" s="121"/>
      <c r="UEV708" s="121"/>
      <c r="UEW708" s="121"/>
      <c r="UEX708" s="121"/>
      <c r="UEY708" s="121"/>
      <c r="UEZ708" s="121"/>
      <c r="UFA708" s="121"/>
      <c r="UFB708" s="121"/>
      <c r="UFC708" s="121"/>
      <c r="UFD708" s="121"/>
      <c r="UFE708" s="121"/>
      <c r="UFF708" s="121"/>
      <c r="UFG708" s="121"/>
      <c r="UFH708" s="121"/>
      <c r="UFI708" s="121"/>
      <c r="UFJ708" s="121"/>
      <c r="UFK708" s="121"/>
      <c r="UFL708" s="121"/>
      <c r="UFM708" s="121"/>
      <c r="UFN708" s="121"/>
      <c r="UFO708" s="121"/>
      <c r="UFP708" s="121"/>
      <c r="UFQ708" s="121"/>
      <c r="UFR708" s="121"/>
      <c r="UFS708" s="121"/>
      <c r="UFT708" s="121"/>
      <c r="UFU708" s="121"/>
      <c r="UFV708" s="121"/>
      <c r="UFW708" s="121"/>
      <c r="UFX708" s="121"/>
      <c r="UFY708" s="121"/>
      <c r="UFZ708" s="121"/>
      <c r="UGA708" s="121"/>
      <c r="UGB708" s="121"/>
      <c r="UGC708" s="121"/>
      <c r="UGD708" s="121"/>
      <c r="UGE708" s="121"/>
      <c r="UGF708" s="121"/>
      <c r="UGG708" s="121"/>
      <c r="UGH708" s="121"/>
      <c r="UGI708" s="121"/>
      <c r="UGJ708" s="121"/>
      <c r="UGK708" s="121"/>
      <c r="UGL708" s="121"/>
      <c r="UGM708" s="121"/>
      <c r="UGN708" s="121"/>
      <c r="UGO708" s="121"/>
      <c r="UGP708" s="121"/>
      <c r="UGQ708" s="121"/>
      <c r="UGR708" s="121"/>
      <c r="UGS708" s="121"/>
      <c r="UGT708" s="121"/>
      <c r="UGU708" s="121"/>
      <c r="UGV708" s="121"/>
      <c r="UGW708" s="121"/>
      <c r="UGX708" s="121"/>
      <c r="UGY708" s="121"/>
      <c r="UGZ708" s="121"/>
      <c r="UHA708" s="121"/>
      <c r="UHB708" s="121"/>
      <c r="UHC708" s="121"/>
      <c r="UHD708" s="121"/>
      <c r="UHE708" s="121"/>
      <c r="UHF708" s="121"/>
      <c r="UHG708" s="121"/>
      <c r="UHH708" s="121"/>
      <c r="UHI708" s="121"/>
      <c r="UHJ708" s="121"/>
      <c r="UHK708" s="121"/>
      <c r="UHL708" s="121"/>
      <c r="UHM708" s="121"/>
      <c r="UHN708" s="121"/>
      <c r="UHO708" s="121"/>
      <c r="UHP708" s="121"/>
      <c r="UHQ708" s="121"/>
      <c r="UHR708" s="121"/>
      <c r="UHS708" s="121"/>
      <c r="UHT708" s="121"/>
      <c r="UHU708" s="121"/>
      <c r="UHV708" s="121"/>
      <c r="UHW708" s="121"/>
      <c r="UHX708" s="121"/>
      <c r="UHY708" s="121"/>
      <c r="UHZ708" s="121"/>
      <c r="UIA708" s="121"/>
      <c r="UIB708" s="121"/>
      <c r="UIC708" s="121"/>
      <c r="UID708" s="121"/>
      <c r="UIE708" s="121"/>
      <c r="UIF708" s="121"/>
      <c r="UIG708" s="121"/>
      <c r="UIH708" s="121"/>
      <c r="UII708" s="121"/>
      <c r="UIJ708" s="121"/>
      <c r="UIK708" s="121"/>
      <c r="UIL708" s="121"/>
      <c r="UIM708" s="121"/>
      <c r="UIN708" s="121"/>
      <c r="UIO708" s="121"/>
      <c r="UIP708" s="121"/>
      <c r="UIQ708" s="121"/>
      <c r="UIR708" s="121"/>
      <c r="UIS708" s="121"/>
      <c r="UIT708" s="121"/>
      <c r="UIU708" s="121"/>
      <c r="UIV708" s="121"/>
      <c r="UIW708" s="121"/>
      <c r="UIX708" s="121"/>
      <c r="UIY708" s="121"/>
      <c r="UIZ708" s="121"/>
      <c r="UJA708" s="121"/>
      <c r="UJB708" s="121"/>
      <c r="UJC708" s="121"/>
      <c r="UJD708" s="121"/>
      <c r="UJE708" s="121"/>
      <c r="UJF708" s="121"/>
      <c r="UJG708" s="121"/>
      <c r="UJH708" s="121"/>
      <c r="UJI708" s="121"/>
      <c r="UJJ708" s="121"/>
      <c r="UJK708" s="121"/>
      <c r="UJL708" s="121"/>
      <c r="UJM708" s="121"/>
      <c r="UJN708" s="121"/>
      <c r="UJO708" s="121"/>
      <c r="UJP708" s="121"/>
      <c r="UJQ708" s="121"/>
      <c r="UJR708" s="121"/>
      <c r="UJS708" s="121"/>
      <c r="UJT708" s="121"/>
      <c r="UJU708" s="121"/>
      <c r="UJV708" s="121"/>
      <c r="UJW708" s="121"/>
      <c r="UJX708" s="121"/>
      <c r="UJY708" s="121"/>
      <c r="UJZ708" s="121"/>
      <c r="UKA708" s="121"/>
      <c r="UKB708" s="121"/>
      <c r="UKC708" s="121"/>
      <c r="UKD708" s="121"/>
      <c r="UKE708" s="121"/>
      <c r="UKF708" s="121"/>
      <c r="UKG708" s="121"/>
      <c r="UKH708" s="121"/>
      <c r="UKI708" s="121"/>
      <c r="UKJ708" s="121"/>
      <c r="UKK708" s="121"/>
      <c r="UKL708" s="121"/>
      <c r="UKM708" s="121"/>
      <c r="UKN708" s="121"/>
      <c r="UKO708" s="121"/>
      <c r="UKP708" s="121"/>
      <c r="UKQ708" s="121"/>
      <c r="UKR708" s="121"/>
      <c r="UKS708" s="121"/>
      <c r="UKT708" s="121"/>
      <c r="UKU708" s="121"/>
      <c r="UKV708" s="121"/>
      <c r="UKW708" s="121"/>
      <c r="UKX708" s="121"/>
      <c r="UKY708" s="121"/>
      <c r="UKZ708" s="121"/>
      <c r="ULA708" s="121"/>
      <c r="ULB708" s="121"/>
      <c r="ULC708" s="121"/>
      <c r="ULD708" s="121"/>
      <c r="ULE708" s="121"/>
      <c r="ULF708" s="121"/>
      <c r="ULG708" s="121"/>
      <c r="ULH708" s="121"/>
      <c r="ULI708" s="121"/>
      <c r="ULJ708" s="121"/>
      <c r="ULK708" s="121"/>
      <c r="ULL708" s="121"/>
      <c r="ULM708" s="121"/>
      <c r="ULN708" s="121"/>
      <c r="ULO708" s="121"/>
      <c r="ULP708" s="121"/>
      <c r="ULQ708" s="121"/>
      <c r="ULR708" s="121"/>
      <c r="ULS708" s="121"/>
      <c r="ULT708" s="121"/>
      <c r="ULU708" s="121"/>
      <c r="ULV708" s="121"/>
      <c r="ULW708" s="121"/>
      <c r="ULX708" s="121"/>
      <c r="ULY708" s="121"/>
      <c r="ULZ708" s="121"/>
      <c r="UMA708" s="121"/>
      <c r="UMB708" s="121"/>
      <c r="UMC708" s="121"/>
      <c r="UMD708" s="121"/>
      <c r="UME708" s="121"/>
      <c r="UMF708" s="121"/>
      <c r="UMG708" s="121"/>
      <c r="UMH708" s="121"/>
      <c r="UMI708" s="121"/>
      <c r="UMJ708" s="121"/>
      <c r="UMK708" s="121"/>
      <c r="UML708" s="121"/>
      <c r="UMM708" s="121"/>
      <c r="UMN708" s="121"/>
      <c r="UMO708" s="121"/>
      <c r="UMP708" s="121"/>
      <c r="UMQ708" s="121"/>
      <c r="UMR708" s="121"/>
      <c r="UMS708" s="121"/>
      <c r="UMT708" s="121"/>
      <c r="UMU708" s="121"/>
      <c r="UMV708" s="121"/>
      <c r="UMW708" s="121"/>
      <c r="UMX708" s="121"/>
      <c r="UMY708" s="121"/>
      <c r="UMZ708" s="121"/>
      <c r="UNA708" s="121"/>
      <c r="UNB708" s="121"/>
      <c r="UNC708" s="121"/>
      <c r="UND708" s="121"/>
      <c r="UNE708" s="121"/>
      <c r="UNF708" s="121"/>
      <c r="UNG708" s="121"/>
      <c r="UNH708" s="121"/>
      <c r="UNI708" s="121"/>
      <c r="UNJ708" s="121"/>
      <c r="UNK708" s="121"/>
      <c r="UNL708" s="121"/>
      <c r="UNM708" s="121"/>
      <c r="UNN708" s="121"/>
      <c r="UNO708" s="121"/>
      <c r="UNP708" s="121"/>
      <c r="UNQ708" s="121"/>
      <c r="UNR708" s="121"/>
      <c r="UNS708" s="121"/>
      <c r="UNT708" s="121"/>
      <c r="UNU708" s="121"/>
      <c r="UNV708" s="121"/>
      <c r="UNW708" s="121"/>
      <c r="UNX708" s="121"/>
      <c r="UNY708" s="121"/>
      <c r="UNZ708" s="121"/>
      <c r="UOA708" s="121"/>
      <c r="UOB708" s="121"/>
      <c r="UOC708" s="121"/>
      <c r="UOD708" s="121"/>
      <c r="UOE708" s="121"/>
      <c r="UOF708" s="121"/>
      <c r="UOG708" s="121"/>
      <c r="UOH708" s="121"/>
      <c r="UOI708" s="121"/>
      <c r="UOJ708" s="121"/>
      <c r="UOK708" s="121"/>
      <c r="UOL708" s="121"/>
      <c r="UOM708" s="121"/>
      <c r="UON708" s="121"/>
      <c r="UOO708" s="121"/>
      <c r="UOP708" s="121"/>
      <c r="UOQ708" s="121"/>
      <c r="UOR708" s="121"/>
      <c r="UOS708" s="121"/>
      <c r="UOT708" s="121"/>
      <c r="UOU708" s="121"/>
      <c r="UOV708" s="121"/>
      <c r="UOW708" s="121"/>
      <c r="UOX708" s="121"/>
      <c r="UOY708" s="121"/>
      <c r="UOZ708" s="121"/>
      <c r="UPA708" s="121"/>
      <c r="UPB708" s="121"/>
      <c r="UPC708" s="121"/>
      <c r="UPD708" s="121"/>
      <c r="UPE708" s="121"/>
      <c r="UPF708" s="121"/>
      <c r="UPG708" s="121"/>
      <c r="UPH708" s="121"/>
      <c r="UPI708" s="121"/>
      <c r="UPJ708" s="121"/>
      <c r="UPK708" s="121"/>
      <c r="UPL708" s="121"/>
      <c r="UPM708" s="121"/>
      <c r="UPN708" s="121"/>
      <c r="UPO708" s="121"/>
      <c r="UPP708" s="121"/>
      <c r="UPQ708" s="121"/>
      <c r="UPR708" s="121"/>
      <c r="UPS708" s="121"/>
      <c r="UPT708" s="121"/>
      <c r="UPU708" s="121"/>
      <c r="UPV708" s="121"/>
      <c r="UPW708" s="121"/>
      <c r="UPX708" s="121"/>
      <c r="UPY708" s="121"/>
      <c r="UPZ708" s="121"/>
      <c r="UQA708" s="121"/>
      <c r="UQB708" s="121"/>
      <c r="UQC708" s="121"/>
      <c r="UQD708" s="121"/>
      <c r="UQE708" s="121"/>
      <c r="UQF708" s="121"/>
      <c r="UQG708" s="121"/>
      <c r="UQH708" s="121"/>
      <c r="UQI708" s="121"/>
      <c r="UQJ708" s="121"/>
      <c r="UQK708" s="121"/>
      <c r="UQL708" s="121"/>
      <c r="UQM708" s="121"/>
      <c r="UQN708" s="121"/>
      <c r="UQO708" s="121"/>
      <c r="UQP708" s="121"/>
      <c r="UQQ708" s="121"/>
      <c r="UQR708" s="121"/>
      <c r="UQS708" s="121"/>
      <c r="UQT708" s="121"/>
      <c r="UQU708" s="121"/>
      <c r="UQV708" s="121"/>
      <c r="UQW708" s="121"/>
      <c r="UQX708" s="121"/>
      <c r="UQY708" s="121"/>
      <c r="UQZ708" s="121"/>
      <c r="URA708" s="121"/>
      <c r="URB708" s="121"/>
      <c r="URC708" s="121"/>
      <c r="URD708" s="121"/>
      <c r="URE708" s="121"/>
      <c r="URF708" s="121"/>
      <c r="URG708" s="121"/>
      <c r="URH708" s="121"/>
      <c r="URI708" s="121"/>
      <c r="URJ708" s="121"/>
      <c r="URK708" s="121"/>
      <c r="URL708" s="121"/>
      <c r="URM708" s="121"/>
      <c r="URN708" s="121"/>
      <c r="URO708" s="121"/>
      <c r="URP708" s="121"/>
      <c r="URQ708" s="121"/>
      <c r="URR708" s="121"/>
      <c r="URS708" s="121"/>
      <c r="URT708" s="121"/>
      <c r="URU708" s="121"/>
      <c r="URV708" s="121"/>
      <c r="URW708" s="121"/>
      <c r="URX708" s="121"/>
      <c r="URY708" s="121"/>
      <c r="URZ708" s="121"/>
      <c r="USA708" s="121"/>
      <c r="USB708" s="121"/>
      <c r="USC708" s="121"/>
      <c r="USD708" s="121"/>
      <c r="USE708" s="121"/>
      <c r="USF708" s="121"/>
      <c r="USG708" s="121"/>
      <c r="USH708" s="121"/>
      <c r="USI708" s="121"/>
      <c r="USJ708" s="121"/>
      <c r="USK708" s="121"/>
      <c r="USL708" s="121"/>
      <c r="USM708" s="121"/>
      <c r="USN708" s="121"/>
      <c r="USO708" s="121"/>
      <c r="USP708" s="121"/>
      <c r="USQ708" s="121"/>
      <c r="USR708" s="121"/>
      <c r="USS708" s="121"/>
      <c r="UST708" s="121"/>
      <c r="USU708" s="121"/>
      <c r="USV708" s="121"/>
      <c r="USW708" s="121"/>
      <c r="USX708" s="121"/>
      <c r="USY708" s="121"/>
      <c r="USZ708" s="121"/>
      <c r="UTA708" s="121"/>
      <c r="UTB708" s="121"/>
      <c r="UTC708" s="121"/>
      <c r="UTD708" s="121"/>
      <c r="UTE708" s="121"/>
      <c r="UTF708" s="121"/>
      <c r="UTG708" s="121"/>
      <c r="UTH708" s="121"/>
      <c r="UTI708" s="121"/>
      <c r="UTJ708" s="121"/>
      <c r="UTK708" s="121"/>
      <c r="UTL708" s="121"/>
      <c r="UTM708" s="121"/>
      <c r="UTN708" s="121"/>
      <c r="UTO708" s="121"/>
      <c r="UTP708" s="121"/>
      <c r="UTQ708" s="121"/>
      <c r="UTR708" s="121"/>
      <c r="UTS708" s="121"/>
      <c r="UTT708" s="121"/>
      <c r="UTU708" s="121"/>
      <c r="UTV708" s="121"/>
      <c r="UTW708" s="121"/>
      <c r="UTX708" s="121"/>
      <c r="UTY708" s="121"/>
      <c r="UTZ708" s="121"/>
      <c r="UUA708" s="121"/>
      <c r="UUB708" s="121"/>
      <c r="UUC708" s="121"/>
      <c r="UUD708" s="121"/>
      <c r="UUE708" s="121"/>
      <c r="UUF708" s="121"/>
      <c r="UUG708" s="121"/>
      <c r="UUH708" s="121"/>
      <c r="UUI708" s="121"/>
      <c r="UUJ708" s="121"/>
      <c r="UUK708" s="121"/>
      <c r="UUL708" s="121"/>
      <c r="UUM708" s="121"/>
      <c r="UUN708" s="121"/>
      <c r="UUO708" s="121"/>
      <c r="UUP708" s="121"/>
      <c r="UUQ708" s="121"/>
      <c r="UUR708" s="121"/>
      <c r="UUS708" s="121"/>
      <c r="UUT708" s="121"/>
      <c r="UUU708" s="121"/>
      <c r="UUV708" s="121"/>
      <c r="UUW708" s="121"/>
      <c r="UUX708" s="121"/>
      <c r="UUY708" s="121"/>
      <c r="UUZ708" s="121"/>
      <c r="UVA708" s="121"/>
      <c r="UVB708" s="121"/>
      <c r="UVC708" s="121"/>
      <c r="UVD708" s="121"/>
      <c r="UVE708" s="121"/>
      <c r="UVF708" s="121"/>
      <c r="UVG708" s="121"/>
      <c r="UVH708" s="121"/>
      <c r="UVI708" s="121"/>
      <c r="UVJ708" s="121"/>
      <c r="UVK708" s="121"/>
      <c r="UVL708" s="121"/>
      <c r="UVM708" s="121"/>
      <c r="UVN708" s="121"/>
      <c r="UVO708" s="121"/>
      <c r="UVP708" s="121"/>
      <c r="UVQ708" s="121"/>
      <c r="UVR708" s="121"/>
      <c r="UVS708" s="121"/>
      <c r="UVT708" s="121"/>
      <c r="UVU708" s="121"/>
      <c r="UVV708" s="121"/>
      <c r="UVW708" s="121"/>
      <c r="UVX708" s="121"/>
      <c r="UVY708" s="121"/>
      <c r="UVZ708" s="121"/>
      <c r="UWA708" s="121"/>
      <c r="UWB708" s="121"/>
      <c r="UWC708" s="121"/>
      <c r="UWD708" s="121"/>
      <c r="UWE708" s="121"/>
      <c r="UWF708" s="121"/>
      <c r="UWG708" s="121"/>
      <c r="UWH708" s="121"/>
      <c r="UWI708" s="121"/>
      <c r="UWJ708" s="121"/>
      <c r="UWK708" s="121"/>
      <c r="UWL708" s="121"/>
      <c r="UWM708" s="121"/>
      <c r="UWN708" s="121"/>
      <c r="UWO708" s="121"/>
      <c r="UWP708" s="121"/>
      <c r="UWQ708" s="121"/>
      <c r="UWR708" s="121"/>
      <c r="UWS708" s="121"/>
      <c r="UWT708" s="121"/>
      <c r="UWU708" s="121"/>
      <c r="UWV708" s="121"/>
      <c r="UWW708" s="121"/>
      <c r="UWX708" s="121"/>
      <c r="UWY708" s="121"/>
      <c r="UWZ708" s="121"/>
      <c r="UXA708" s="121"/>
      <c r="UXB708" s="121"/>
      <c r="UXC708" s="121"/>
      <c r="UXD708" s="121"/>
      <c r="UXE708" s="121"/>
      <c r="UXF708" s="121"/>
      <c r="UXG708" s="121"/>
      <c r="UXH708" s="121"/>
      <c r="UXI708" s="121"/>
      <c r="UXJ708" s="121"/>
      <c r="UXK708" s="121"/>
      <c r="UXL708" s="121"/>
      <c r="UXM708" s="121"/>
      <c r="UXN708" s="121"/>
      <c r="UXO708" s="121"/>
      <c r="UXP708" s="121"/>
      <c r="UXQ708" s="121"/>
      <c r="UXR708" s="121"/>
      <c r="UXS708" s="121"/>
      <c r="UXT708" s="121"/>
      <c r="UXU708" s="121"/>
      <c r="UXV708" s="121"/>
      <c r="UXW708" s="121"/>
      <c r="UXX708" s="121"/>
      <c r="UXY708" s="121"/>
      <c r="UXZ708" s="121"/>
      <c r="UYA708" s="121"/>
      <c r="UYB708" s="121"/>
      <c r="UYC708" s="121"/>
      <c r="UYD708" s="121"/>
      <c r="UYE708" s="121"/>
      <c r="UYF708" s="121"/>
      <c r="UYG708" s="121"/>
      <c r="UYH708" s="121"/>
      <c r="UYI708" s="121"/>
      <c r="UYJ708" s="121"/>
      <c r="UYK708" s="121"/>
      <c r="UYL708" s="121"/>
      <c r="UYM708" s="121"/>
      <c r="UYN708" s="121"/>
      <c r="UYO708" s="121"/>
      <c r="UYP708" s="121"/>
      <c r="UYQ708" s="121"/>
      <c r="UYR708" s="121"/>
      <c r="UYS708" s="121"/>
      <c r="UYT708" s="121"/>
      <c r="UYU708" s="121"/>
      <c r="UYV708" s="121"/>
      <c r="UYW708" s="121"/>
      <c r="UYX708" s="121"/>
      <c r="UYY708" s="121"/>
      <c r="UYZ708" s="121"/>
      <c r="UZA708" s="121"/>
      <c r="UZB708" s="121"/>
      <c r="UZC708" s="121"/>
      <c r="UZD708" s="121"/>
      <c r="UZE708" s="121"/>
      <c r="UZF708" s="121"/>
      <c r="UZG708" s="121"/>
      <c r="UZH708" s="121"/>
      <c r="UZI708" s="121"/>
      <c r="UZJ708" s="121"/>
      <c r="UZK708" s="121"/>
      <c r="UZL708" s="121"/>
      <c r="UZM708" s="121"/>
      <c r="UZN708" s="121"/>
      <c r="UZO708" s="121"/>
      <c r="UZP708" s="121"/>
      <c r="UZQ708" s="121"/>
      <c r="UZR708" s="121"/>
      <c r="UZS708" s="121"/>
      <c r="UZT708" s="121"/>
      <c r="UZU708" s="121"/>
      <c r="UZV708" s="121"/>
      <c r="UZW708" s="121"/>
      <c r="UZX708" s="121"/>
      <c r="UZY708" s="121"/>
      <c r="UZZ708" s="121"/>
      <c r="VAA708" s="121"/>
      <c r="VAB708" s="121"/>
      <c r="VAC708" s="121"/>
      <c r="VAD708" s="121"/>
      <c r="VAE708" s="121"/>
      <c r="VAF708" s="121"/>
      <c r="VAG708" s="121"/>
      <c r="VAH708" s="121"/>
      <c r="VAI708" s="121"/>
      <c r="VAJ708" s="121"/>
      <c r="VAK708" s="121"/>
      <c r="VAL708" s="121"/>
      <c r="VAM708" s="121"/>
      <c r="VAN708" s="121"/>
      <c r="VAO708" s="121"/>
      <c r="VAP708" s="121"/>
      <c r="VAQ708" s="121"/>
      <c r="VAR708" s="121"/>
      <c r="VAS708" s="121"/>
      <c r="VAT708" s="121"/>
      <c r="VAU708" s="121"/>
      <c r="VAV708" s="121"/>
      <c r="VAW708" s="121"/>
      <c r="VAX708" s="121"/>
      <c r="VAY708" s="121"/>
      <c r="VAZ708" s="121"/>
      <c r="VBA708" s="121"/>
      <c r="VBB708" s="121"/>
      <c r="VBC708" s="121"/>
      <c r="VBD708" s="121"/>
      <c r="VBE708" s="121"/>
      <c r="VBF708" s="121"/>
      <c r="VBG708" s="121"/>
      <c r="VBH708" s="121"/>
      <c r="VBI708" s="121"/>
      <c r="VBJ708" s="121"/>
      <c r="VBK708" s="121"/>
      <c r="VBL708" s="121"/>
      <c r="VBM708" s="121"/>
      <c r="VBN708" s="121"/>
      <c r="VBO708" s="121"/>
      <c r="VBP708" s="121"/>
      <c r="VBQ708" s="121"/>
      <c r="VBR708" s="121"/>
      <c r="VBS708" s="121"/>
      <c r="VBT708" s="121"/>
      <c r="VBU708" s="121"/>
      <c r="VBV708" s="121"/>
      <c r="VBW708" s="121"/>
      <c r="VBX708" s="121"/>
      <c r="VBY708" s="121"/>
      <c r="VBZ708" s="121"/>
      <c r="VCA708" s="121"/>
      <c r="VCB708" s="121"/>
      <c r="VCC708" s="121"/>
      <c r="VCD708" s="121"/>
      <c r="VCE708" s="121"/>
      <c r="VCF708" s="121"/>
      <c r="VCG708" s="121"/>
      <c r="VCH708" s="121"/>
      <c r="VCI708" s="121"/>
      <c r="VCJ708" s="121"/>
      <c r="VCK708" s="121"/>
      <c r="VCL708" s="121"/>
      <c r="VCM708" s="121"/>
      <c r="VCN708" s="121"/>
      <c r="VCO708" s="121"/>
      <c r="VCP708" s="121"/>
      <c r="VCQ708" s="121"/>
      <c r="VCR708" s="121"/>
      <c r="VCS708" s="121"/>
      <c r="VCT708" s="121"/>
      <c r="VCU708" s="121"/>
      <c r="VCV708" s="121"/>
      <c r="VCW708" s="121"/>
      <c r="VCX708" s="121"/>
      <c r="VCY708" s="121"/>
      <c r="VCZ708" s="121"/>
      <c r="VDA708" s="121"/>
      <c r="VDB708" s="121"/>
      <c r="VDC708" s="121"/>
      <c r="VDD708" s="121"/>
      <c r="VDE708" s="121"/>
      <c r="VDF708" s="121"/>
      <c r="VDG708" s="121"/>
      <c r="VDH708" s="121"/>
      <c r="VDI708" s="121"/>
      <c r="VDJ708" s="121"/>
      <c r="VDK708" s="121"/>
      <c r="VDL708" s="121"/>
      <c r="VDM708" s="121"/>
      <c r="VDN708" s="121"/>
      <c r="VDO708" s="121"/>
      <c r="VDP708" s="121"/>
      <c r="VDQ708" s="121"/>
      <c r="VDR708" s="121"/>
      <c r="VDS708" s="121"/>
      <c r="VDT708" s="121"/>
      <c r="VDU708" s="121"/>
      <c r="VDV708" s="121"/>
      <c r="VDW708" s="121"/>
      <c r="VDX708" s="121"/>
      <c r="VDY708" s="121"/>
      <c r="VDZ708" s="121"/>
      <c r="VEA708" s="121"/>
      <c r="VEB708" s="121"/>
      <c r="VEC708" s="121"/>
      <c r="VED708" s="121"/>
      <c r="VEE708" s="121"/>
      <c r="VEF708" s="121"/>
      <c r="VEG708" s="121"/>
      <c r="VEH708" s="121"/>
      <c r="VEI708" s="121"/>
      <c r="VEJ708" s="121"/>
      <c r="VEK708" s="121"/>
      <c r="VEL708" s="121"/>
      <c r="VEM708" s="121"/>
      <c r="VEN708" s="121"/>
      <c r="VEO708" s="121"/>
      <c r="VEP708" s="121"/>
      <c r="VEQ708" s="121"/>
      <c r="VER708" s="121"/>
      <c r="VES708" s="121"/>
      <c r="VET708" s="121"/>
      <c r="VEU708" s="121"/>
      <c r="VEV708" s="121"/>
      <c r="VEW708" s="121"/>
      <c r="VEX708" s="121"/>
      <c r="VEY708" s="121"/>
      <c r="VEZ708" s="121"/>
      <c r="VFA708" s="121"/>
      <c r="VFB708" s="121"/>
      <c r="VFC708" s="121"/>
      <c r="VFD708" s="121"/>
      <c r="VFE708" s="121"/>
      <c r="VFF708" s="121"/>
      <c r="VFG708" s="121"/>
      <c r="VFH708" s="121"/>
      <c r="VFI708" s="121"/>
      <c r="VFJ708" s="121"/>
      <c r="VFK708" s="121"/>
      <c r="VFL708" s="121"/>
      <c r="VFM708" s="121"/>
      <c r="VFN708" s="121"/>
      <c r="VFO708" s="121"/>
      <c r="VFP708" s="121"/>
      <c r="VFQ708" s="121"/>
      <c r="VFR708" s="121"/>
      <c r="VFS708" s="121"/>
      <c r="VFT708" s="121"/>
      <c r="VFU708" s="121"/>
      <c r="VFV708" s="121"/>
      <c r="VFW708" s="121"/>
      <c r="VFX708" s="121"/>
      <c r="VFY708" s="121"/>
      <c r="VFZ708" s="121"/>
      <c r="VGA708" s="121"/>
      <c r="VGB708" s="121"/>
      <c r="VGC708" s="121"/>
      <c r="VGD708" s="121"/>
      <c r="VGE708" s="121"/>
      <c r="VGF708" s="121"/>
      <c r="VGG708" s="121"/>
      <c r="VGH708" s="121"/>
      <c r="VGI708" s="121"/>
      <c r="VGJ708" s="121"/>
      <c r="VGK708" s="121"/>
      <c r="VGL708" s="121"/>
      <c r="VGM708" s="121"/>
      <c r="VGN708" s="121"/>
      <c r="VGO708" s="121"/>
      <c r="VGP708" s="121"/>
      <c r="VGQ708" s="121"/>
      <c r="VGR708" s="121"/>
      <c r="VGS708" s="121"/>
      <c r="VGT708" s="121"/>
      <c r="VGU708" s="121"/>
      <c r="VGV708" s="121"/>
      <c r="VGW708" s="121"/>
      <c r="VGX708" s="121"/>
      <c r="VGY708" s="121"/>
      <c r="VGZ708" s="121"/>
      <c r="VHA708" s="121"/>
      <c r="VHB708" s="121"/>
      <c r="VHC708" s="121"/>
      <c r="VHD708" s="121"/>
      <c r="VHE708" s="121"/>
      <c r="VHF708" s="121"/>
      <c r="VHG708" s="121"/>
      <c r="VHH708" s="121"/>
      <c r="VHI708" s="121"/>
      <c r="VHJ708" s="121"/>
      <c r="VHK708" s="121"/>
      <c r="VHL708" s="121"/>
      <c r="VHM708" s="121"/>
      <c r="VHN708" s="121"/>
      <c r="VHO708" s="121"/>
      <c r="VHP708" s="121"/>
      <c r="VHQ708" s="121"/>
      <c r="VHR708" s="121"/>
      <c r="VHS708" s="121"/>
      <c r="VHT708" s="121"/>
      <c r="VHU708" s="121"/>
      <c r="VHV708" s="121"/>
      <c r="VHW708" s="121"/>
      <c r="VHX708" s="121"/>
      <c r="VHY708" s="121"/>
      <c r="VHZ708" s="121"/>
      <c r="VIA708" s="121"/>
      <c r="VIB708" s="121"/>
      <c r="VIC708" s="121"/>
      <c r="VID708" s="121"/>
      <c r="VIE708" s="121"/>
      <c r="VIF708" s="121"/>
      <c r="VIG708" s="121"/>
      <c r="VIH708" s="121"/>
      <c r="VII708" s="121"/>
      <c r="VIJ708" s="121"/>
      <c r="VIK708" s="121"/>
      <c r="VIL708" s="121"/>
      <c r="VIM708" s="121"/>
      <c r="VIN708" s="121"/>
      <c r="VIO708" s="121"/>
      <c r="VIP708" s="121"/>
      <c r="VIQ708" s="121"/>
      <c r="VIR708" s="121"/>
      <c r="VIS708" s="121"/>
      <c r="VIT708" s="121"/>
      <c r="VIU708" s="121"/>
      <c r="VIV708" s="121"/>
      <c r="VIW708" s="121"/>
      <c r="VIX708" s="121"/>
      <c r="VIY708" s="121"/>
      <c r="VIZ708" s="121"/>
      <c r="VJA708" s="121"/>
      <c r="VJB708" s="121"/>
      <c r="VJC708" s="121"/>
      <c r="VJD708" s="121"/>
      <c r="VJE708" s="121"/>
      <c r="VJF708" s="121"/>
      <c r="VJG708" s="121"/>
      <c r="VJH708" s="121"/>
      <c r="VJI708" s="121"/>
      <c r="VJJ708" s="121"/>
      <c r="VJK708" s="121"/>
      <c r="VJL708" s="121"/>
      <c r="VJM708" s="121"/>
      <c r="VJN708" s="121"/>
      <c r="VJO708" s="121"/>
      <c r="VJP708" s="121"/>
      <c r="VJQ708" s="121"/>
      <c r="VJR708" s="121"/>
      <c r="VJS708" s="121"/>
      <c r="VJT708" s="121"/>
      <c r="VJU708" s="121"/>
      <c r="VJV708" s="121"/>
      <c r="VJW708" s="121"/>
      <c r="VJX708" s="121"/>
      <c r="VJY708" s="121"/>
      <c r="VJZ708" s="121"/>
      <c r="VKA708" s="121"/>
      <c r="VKB708" s="121"/>
      <c r="VKC708" s="121"/>
      <c r="VKD708" s="121"/>
      <c r="VKE708" s="121"/>
      <c r="VKF708" s="121"/>
      <c r="VKG708" s="121"/>
      <c r="VKH708" s="121"/>
      <c r="VKI708" s="121"/>
      <c r="VKJ708" s="121"/>
      <c r="VKK708" s="121"/>
      <c r="VKL708" s="121"/>
      <c r="VKM708" s="121"/>
      <c r="VKN708" s="121"/>
      <c r="VKO708" s="121"/>
      <c r="VKP708" s="121"/>
      <c r="VKQ708" s="121"/>
      <c r="VKR708" s="121"/>
      <c r="VKS708" s="121"/>
      <c r="VKT708" s="121"/>
      <c r="VKU708" s="121"/>
      <c r="VKV708" s="121"/>
      <c r="VKW708" s="121"/>
      <c r="VKX708" s="121"/>
      <c r="VKY708" s="121"/>
      <c r="VKZ708" s="121"/>
      <c r="VLA708" s="121"/>
      <c r="VLB708" s="121"/>
      <c r="VLC708" s="121"/>
      <c r="VLD708" s="121"/>
      <c r="VLE708" s="121"/>
      <c r="VLF708" s="121"/>
      <c r="VLG708" s="121"/>
      <c r="VLH708" s="121"/>
      <c r="VLI708" s="121"/>
      <c r="VLJ708" s="121"/>
      <c r="VLK708" s="121"/>
      <c r="VLL708" s="121"/>
      <c r="VLM708" s="121"/>
      <c r="VLN708" s="121"/>
      <c r="VLO708" s="121"/>
      <c r="VLP708" s="121"/>
      <c r="VLQ708" s="121"/>
      <c r="VLR708" s="121"/>
      <c r="VLS708" s="121"/>
      <c r="VLT708" s="121"/>
      <c r="VLU708" s="121"/>
      <c r="VLV708" s="121"/>
      <c r="VLW708" s="121"/>
      <c r="VLX708" s="121"/>
      <c r="VLY708" s="121"/>
      <c r="VLZ708" s="121"/>
      <c r="VMA708" s="121"/>
      <c r="VMB708" s="121"/>
      <c r="VMC708" s="121"/>
      <c r="VMD708" s="121"/>
      <c r="VME708" s="121"/>
      <c r="VMF708" s="121"/>
      <c r="VMG708" s="121"/>
      <c r="VMH708" s="121"/>
      <c r="VMI708" s="121"/>
      <c r="VMJ708" s="121"/>
      <c r="VMK708" s="121"/>
      <c r="VML708" s="121"/>
      <c r="VMM708" s="121"/>
      <c r="VMN708" s="121"/>
      <c r="VMO708" s="121"/>
      <c r="VMP708" s="121"/>
      <c r="VMQ708" s="121"/>
      <c r="VMR708" s="121"/>
      <c r="VMS708" s="121"/>
      <c r="VMT708" s="121"/>
      <c r="VMU708" s="121"/>
      <c r="VMV708" s="121"/>
      <c r="VMW708" s="121"/>
      <c r="VMX708" s="121"/>
      <c r="VMY708" s="121"/>
      <c r="VMZ708" s="121"/>
      <c r="VNA708" s="121"/>
      <c r="VNB708" s="121"/>
      <c r="VNC708" s="121"/>
      <c r="VND708" s="121"/>
      <c r="VNE708" s="121"/>
      <c r="VNF708" s="121"/>
      <c r="VNG708" s="121"/>
      <c r="VNH708" s="121"/>
      <c r="VNI708" s="121"/>
      <c r="VNJ708" s="121"/>
      <c r="VNK708" s="121"/>
      <c r="VNL708" s="121"/>
      <c r="VNM708" s="121"/>
      <c r="VNN708" s="121"/>
      <c r="VNO708" s="121"/>
      <c r="VNP708" s="121"/>
      <c r="VNQ708" s="121"/>
      <c r="VNR708" s="121"/>
      <c r="VNS708" s="121"/>
      <c r="VNT708" s="121"/>
      <c r="VNU708" s="121"/>
      <c r="VNV708" s="121"/>
      <c r="VNW708" s="121"/>
      <c r="VNX708" s="121"/>
      <c r="VNY708" s="121"/>
      <c r="VNZ708" s="121"/>
      <c r="VOA708" s="121"/>
      <c r="VOB708" s="121"/>
      <c r="VOC708" s="121"/>
      <c r="VOD708" s="121"/>
      <c r="VOE708" s="121"/>
      <c r="VOF708" s="121"/>
      <c r="VOG708" s="121"/>
      <c r="VOH708" s="121"/>
      <c r="VOI708" s="121"/>
      <c r="VOJ708" s="121"/>
      <c r="VOK708" s="121"/>
      <c r="VOL708" s="121"/>
      <c r="VOM708" s="121"/>
      <c r="VON708" s="121"/>
      <c r="VOO708" s="121"/>
      <c r="VOP708" s="121"/>
      <c r="VOQ708" s="121"/>
      <c r="VOR708" s="121"/>
      <c r="VOS708" s="121"/>
      <c r="VOT708" s="121"/>
      <c r="VOU708" s="121"/>
      <c r="VOV708" s="121"/>
      <c r="VOW708" s="121"/>
      <c r="VOX708" s="121"/>
      <c r="VOY708" s="121"/>
      <c r="VOZ708" s="121"/>
      <c r="VPA708" s="121"/>
      <c r="VPB708" s="121"/>
      <c r="VPC708" s="121"/>
      <c r="VPD708" s="121"/>
      <c r="VPE708" s="121"/>
      <c r="VPF708" s="121"/>
      <c r="VPG708" s="121"/>
      <c r="VPH708" s="121"/>
      <c r="VPI708" s="121"/>
      <c r="VPJ708" s="121"/>
      <c r="VPK708" s="121"/>
      <c r="VPL708" s="121"/>
      <c r="VPM708" s="121"/>
      <c r="VPN708" s="121"/>
      <c r="VPO708" s="121"/>
      <c r="VPP708" s="121"/>
      <c r="VPQ708" s="121"/>
      <c r="VPR708" s="121"/>
      <c r="VPS708" s="121"/>
      <c r="VPT708" s="121"/>
      <c r="VPU708" s="121"/>
      <c r="VPV708" s="121"/>
      <c r="VPW708" s="121"/>
      <c r="VPX708" s="121"/>
      <c r="VPY708" s="121"/>
      <c r="VPZ708" s="121"/>
      <c r="VQA708" s="121"/>
      <c r="VQB708" s="121"/>
      <c r="VQC708" s="121"/>
      <c r="VQD708" s="121"/>
      <c r="VQE708" s="121"/>
      <c r="VQF708" s="121"/>
      <c r="VQG708" s="121"/>
      <c r="VQH708" s="121"/>
      <c r="VQI708" s="121"/>
      <c r="VQJ708" s="121"/>
      <c r="VQK708" s="121"/>
      <c r="VQL708" s="121"/>
      <c r="VQM708" s="121"/>
      <c r="VQN708" s="121"/>
      <c r="VQO708" s="121"/>
      <c r="VQP708" s="121"/>
      <c r="VQQ708" s="121"/>
      <c r="VQR708" s="121"/>
      <c r="VQS708" s="121"/>
      <c r="VQT708" s="121"/>
      <c r="VQU708" s="121"/>
      <c r="VQV708" s="121"/>
      <c r="VQW708" s="121"/>
      <c r="VQX708" s="121"/>
      <c r="VQY708" s="121"/>
      <c r="VQZ708" s="121"/>
      <c r="VRA708" s="121"/>
      <c r="VRB708" s="121"/>
      <c r="VRC708" s="121"/>
      <c r="VRD708" s="121"/>
      <c r="VRE708" s="121"/>
      <c r="VRF708" s="121"/>
      <c r="VRG708" s="121"/>
      <c r="VRH708" s="121"/>
      <c r="VRI708" s="121"/>
      <c r="VRJ708" s="121"/>
      <c r="VRK708" s="121"/>
      <c r="VRL708" s="121"/>
      <c r="VRM708" s="121"/>
      <c r="VRN708" s="121"/>
      <c r="VRO708" s="121"/>
      <c r="VRP708" s="121"/>
      <c r="VRQ708" s="121"/>
      <c r="VRR708" s="121"/>
      <c r="VRS708" s="121"/>
      <c r="VRT708" s="121"/>
      <c r="VRU708" s="121"/>
      <c r="VRV708" s="121"/>
      <c r="VRW708" s="121"/>
      <c r="VRX708" s="121"/>
      <c r="VRY708" s="121"/>
      <c r="VRZ708" s="121"/>
      <c r="VSA708" s="121"/>
      <c r="VSB708" s="121"/>
      <c r="VSC708" s="121"/>
      <c r="VSD708" s="121"/>
      <c r="VSE708" s="121"/>
      <c r="VSF708" s="121"/>
      <c r="VSG708" s="121"/>
      <c r="VSH708" s="121"/>
      <c r="VSI708" s="121"/>
      <c r="VSJ708" s="121"/>
      <c r="VSK708" s="121"/>
      <c r="VSL708" s="121"/>
      <c r="VSM708" s="121"/>
      <c r="VSN708" s="121"/>
      <c r="VSO708" s="121"/>
      <c r="VSP708" s="121"/>
      <c r="VSQ708" s="121"/>
      <c r="VSR708" s="121"/>
      <c r="VSS708" s="121"/>
      <c r="VST708" s="121"/>
      <c r="VSU708" s="121"/>
      <c r="VSV708" s="121"/>
      <c r="VSW708" s="121"/>
      <c r="VSX708" s="121"/>
      <c r="VSY708" s="121"/>
      <c r="VSZ708" s="121"/>
      <c r="VTA708" s="121"/>
      <c r="VTB708" s="121"/>
      <c r="VTC708" s="121"/>
      <c r="VTD708" s="121"/>
      <c r="VTE708" s="121"/>
      <c r="VTF708" s="121"/>
      <c r="VTG708" s="121"/>
      <c r="VTH708" s="121"/>
      <c r="VTI708" s="121"/>
      <c r="VTJ708" s="121"/>
      <c r="VTK708" s="121"/>
      <c r="VTL708" s="121"/>
      <c r="VTM708" s="121"/>
      <c r="VTN708" s="121"/>
      <c r="VTO708" s="121"/>
      <c r="VTP708" s="121"/>
      <c r="VTQ708" s="121"/>
      <c r="VTR708" s="121"/>
      <c r="VTS708" s="121"/>
      <c r="VTT708" s="121"/>
      <c r="VTU708" s="121"/>
      <c r="VTV708" s="121"/>
      <c r="VTW708" s="121"/>
      <c r="VTX708" s="121"/>
      <c r="VTY708" s="121"/>
      <c r="VTZ708" s="121"/>
      <c r="VUA708" s="121"/>
      <c r="VUB708" s="121"/>
      <c r="VUC708" s="121"/>
      <c r="VUD708" s="121"/>
      <c r="VUE708" s="121"/>
      <c r="VUF708" s="121"/>
      <c r="VUG708" s="121"/>
      <c r="VUH708" s="121"/>
      <c r="VUI708" s="121"/>
      <c r="VUJ708" s="121"/>
      <c r="VUK708" s="121"/>
      <c r="VUL708" s="121"/>
      <c r="VUM708" s="121"/>
      <c r="VUN708" s="121"/>
      <c r="VUO708" s="121"/>
      <c r="VUP708" s="121"/>
      <c r="VUQ708" s="121"/>
      <c r="VUR708" s="121"/>
      <c r="VUS708" s="121"/>
      <c r="VUT708" s="121"/>
      <c r="VUU708" s="121"/>
      <c r="VUV708" s="121"/>
      <c r="VUW708" s="121"/>
      <c r="VUX708" s="121"/>
      <c r="VUY708" s="121"/>
      <c r="VUZ708" s="121"/>
      <c r="VVA708" s="121"/>
      <c r="VVB708" s="121"/>
      <c r="VVC708" s="121"/>
      <c r="VVD708" s="121"/>
      <c r="VVE708" s="121"/>
      <c r="VVF708" s="121"/>
      <c r="VVG708" s="121"/>
      <c r="VVH708" s="121"/>
      <c r="VVI708" s="121"/>
      <c r="VVJ708" s="121"/>
      <c r="VVK708" s="121"/>
      <c r="VVL708" s="121"/>
      <c r="VVM708" s="121"/>
      <c r="VVN708" s="121"/>
      <c r="VVO708" s="121"/>
      <c r="VVP708" s="121"/>
      <c r="VVQ708" s="121"/>
      <c r="VVR708" s="121"/>
      <c r="VVS708" s="121"/>
      <c r="VVT708" s="121"/>
      <c r="VVU708" s="121"/>
      <c r="VVV708" s="121"/>
      <c r="VVW708" s="121"/>
      <c r="VVX708" s="121"/>
      <c r="VVY708" s="121"/>
      <c r="VVZ708" s="121"/>
      <c r="VWA708" s="121"/>
      <c r="VWB708" s="121"/>
      <c r="VWC708" s="121"/>
      <c r="VWD708" s="121"/>
      <c r="VWE708" s="121"/>
      <c r="VWF708" s="121"/>
      <c r="VWG708" s="121"/>
      <c r="VWH708" s="121"/>
      <c r="VWI708" s="121"/>
      <c r="VWJ708" s="121"/>
      <c r="VWK708" s="121"/>
      <c r="VWL708" s="121"/>
      <c r="VWM708" s="121"/>
      <c r="VWN708" s="121"/>
      <c r="VWO708" s="121"/>
      <c r="VWP708" s="121"/>
      <c r="VWQ708" s="121"/>
      <c r="VWR708" s="121"/>
      <c r="VWS708" s="121"/>
      <c r="VWT708" s="121"/>
      <c r="VWU708" s="121"/>
      <c r="VWV708" s="121"/>
      <c r="VWW708" s="121"/>
      <c r="VWX708" s="121"/>
      <c r="VWY708" s="121"/>
      <c r="VWZ708" s="121"/>
      <c r="VXA708" s="121"/>
      <c r="VXB708" s="121"/>
      <c r="VXC708" s="121"/>
      <c r="VXD708" s="121"/>
      <c r="VXE708" s="121"/>
      <c r="VXF708" s="121"/>
      <c r="VXG708" s="121"/>
      <c r="VXH708" s="121"/>
      <c r="VXI708" s="121"/>
      <c r="VXJ708" s="121"/>
      <c r="VXK708" s="121"/>
      <c r="VXL708" s="121"/>
      <c r="VXM708" s="121"/>
      <c r="VXN708" s="121"/>
      <c r="VXO708" s="121"/>
      <c r="VXP708" s="121"/>
      <c r="VXQ708" s="121"/>
      <c r="VXR708" s="121"/>
      <c r="VXS708" s="121"/>
      <c r="VXT708" s="121"/>
      <c r="VXU708" s="121"/>
      <c r="VXV708" s="121"/>
      <c r="VXW708" s="121"/>
      <c r="VXX708" s="121"/>
      <c r="VXY708" s="121"/>
      <c r="VXZ708" s="121"/>
      <c r="VYA708" s="121"/>
      <c r="VYB708" s="121"/>
      <c r="VYC708" s="121"/>
      <c r="VYD708" s="121"/>
      <c r="VYE708" s="121"/>
      <c r="VYF708" s="121"/>
      <c r="VYG708" s="121"/>
      <c r="VYH708" s="121"/>
      <c r="VYI708" s="121"/>
      <c r="VYJ708" s="121"/>
      <c r="VYK708" s="121"/>
      <c r="VYL708" s="121"/>
      <c r="VYM708" s="121"/>
      <c r="VYN708" s="121"/>
      <c r="VYO708" s="121"/>
      <c r="VYP708" s="121"/>
      <c r="VYQ708" s="121"/>
      <c r="VYR708" s="121"/>
      <c r="VYS708" s="121"/>
      <c r="VYT708" s="121"/>
      <c r="VYU708" s="121"/>
      <c r="VYV708" s="121"/>
      <c r="VYW708" s="121"/>
      <c r="VYX708" s="121"/>
      <c r="VYY708" s="121"/>
      <c r="VYZ708" s="121"/>
      <c r="VZA708" s="121"/>
      <c r="VZB708" s="121"/>
      <c r="VZC708" s="121"/>
      <c r="VZD708" s="121"/>
      <c r="VZE708" s="121"/>
      <c r="VZF708" s="121"/>
      <c r="VZG708" s="121"/>
      <c r="VZH708" s="121"/>
      <c r="VZI708" s="121"/>
      <c r="VZJ708" s="121"/>
      <c r="VZK708" s="121"/>
      <c r="VZL708" s="121"/>
      <c r="VZM708" s="121"/>
      <c r="VZN708" s="121"/>
      <c r="VZO708" s="121"/>
      <c r="VZP708" s="121"/>
      <c r="VZQ708" s="121"/>
      <c r="VZR708" s="121"/>
      <c r="VZS708" s="121"/>
      <c r="VZT708" s="121"/>
      <c r="VZU708" s="121"/>
      <c r="VZV708" s="121"/>
      <c r="VZW708" s="121"/>
      <c r="VZX708" s="121"/>
      <c r="VZY708" s="121"/>
      <c r="VZZ708" s="121"/>
      <c r="WAA708" s="121"/>
      <c r="WAB708" s="121"/>
      <c r="WAC708" s="121"/>
      <c r="WAD708" s="121"/>
      <c r="WAE708" s="121"/>
      <c r="WAF708" s="121"/>
      <c r="WAG708" s="121"/>
      <c r="WAH708" s="121"/>
      <c r="WAI708" s="121"/>
      <c r="WAJ708" s="121"/>
      <c r="WAK708" s="121"/>
      <c r="WAL708" s="121"/>
      <c r="WAM708" s="121"/>
      <c r="WAN708" s="121"/>
      <c r="WAO708" s="121"/>
      <c r="WAP708" s="121"/>
      <c r="WAQ708" s="121"/>
      <c r="WAR708" s="121"/>
      <c r="WAS708" s="121"/>
      <c r="WAT708" s="121"/>
      <c r="WAU708" s="121"/>
      <c r="WAV708" s="121"/>
      <c r="WAW708" s="121"/>
      <c r="WAX708" s="121"/>
      <c r="WAY708" s="121"/>
      <c r="WAZ708" s="121"/>
      <c r="WBA708" s="121"/>
      <c r="WBB708" s="121"/>
      <c r="WBC708" s="121"/>
      <c r="WBD708" s="121"/>
      <c r="WBE708" s="121"/>
      <c r="WBF708" s="121"/>
      <c r="WBG708" s="121"/>
      <c r="WBH708" s="121"/>
      <c r="WBI708" s="121"/>
      <c r="WBJ708" s="121"/>
      <c r="WBK708" s="121"/>
      <c r="WBL708" s="121"/>
      <c r="WBM708" s="121"/>
      <c r="WBN708" s="121"/>
      <c r="WBO708" s="121"/>
      <c r="WBP708" s="121"/>
      <c r="WBQ708" s="121"/>
      <c r="WBR708" s="121"/>
      <c r="WBS708" s="121"/>
      <c r="WBT708" s="121"/>
      <c r="WBU708" s="121"/>
      <c r="WBV708" s="121"/>
      <c r="WBW708" s="121"/>
      <c r="WBX708" s="121"/>
      <c r="WBY708" s="121"/>
      <c r="WBZ708" s="121"/>
      <c r="WCA708" s="121"/>
      <c r="WCB708" s="121"/>
      <c r="WCC708" s="121"/>
      <c r="WCD708" s="121"/>
      <c r="WCE708" s="121"/>
      <c r="WCF708" s="121"/>
      <c r="WCG708" s="121"/>
      <c r="WCH708" s="121"/>
      <c r="WCI708" s="121"/>
      <c r="WCJ708" s="121"/>
      <c r="WCK708" s="121"/>
      <c r="WCL708" s="121"/>
      <c r="WCM708" s="121"/>
      <c r="WCN708" s="121"/>
      <c r="WCO708" s="121"/>
      <c r="WCP708" s="121"/>
      <c r="WCQ708" s="121"/>
      <c r="WCR708" s="121"/>
      <c r="WCS708" s="121"/>
      <c r="WCT708" s="121"/>
      <c r="WCU708" s="121"/>
      <c r="WCV708" s="121"/>
      <c r="WCW708" s="121"/>
      <c r="WCX708" s="121"/>
      <c r="WCY708" s="121"/>
      <c r="WCZ708" s="121"/>
      <c r="WDA708" s="121"/>
      <c r="WDB708" s="121"/>
      <c r="WDC708" s="121"/>
      <c r="WDD708" s="121"/>
      <c r="WDE708" s="121"/>
      <c r="WDF708" s="121"/>
      <c r="WDG708" s="121"/>
      <c r="WDH708" s="121"/>
      <c r="WDI708" s="121"/>
      <c r="WDJ708" s="121"/>
      <c r="WDK708" s="121"/>
      <c r="WDL708" s="121"/>
      <c r="WDM708" s="121"/>
      <c r="WDN708" s="121"/>
      <c r="WDO708" s="121"/>
      <c r="WDP708" s="121"/>
      <c r="WDQ708" s="121"/>
      <c r="WDR708" s="121"/>
      <c r="WDS708" s="121"/>
      <c r="WDT708" s="121"/>
      <c r="WDU708" s="121"/>
      <c r="WDV708" s="121"/>
      <c r="WDW708" s="121"/>
      <c r="WDX708" s="121"/>
      <c r="WDY708" s="121"/>
      <c r="WDZ708" s="121"/>
      <c r="WEA708" s="121"/>
      <c r="WEB708" s="121"/>
      <c r="WEC708" s="121"/>
      <c r="WED708" s="121"/>
      <c r="WEE708" s="121"/>
      <c r="WEF708" s="121"/>
      <c r="WEG708" s="121"/>
      <c r="WEH708" s="121"/>
      <c r="WEI708" s="121"/>
      <c r="WEJ708" s="121"/>
      <c r="WEK708" s="121"/>
      <c r="WEL708" s="121"/>
      <c r="WEM708" s="121"/>
      <c r="WEN708" s="121"/>
      <c r="WEO708" s="121"/>
      <c r="WEP708" s="121"/>
      <c r="WEQ708" s="121"/>
      <c r="WER708" s="121"/>
      <c r="WES708" s="121"/>
      <c r="WET708" s="121"/>
      <c r="WEU708" s="121"/>
      <c r="WEV708" s="121"/>
      <c r="WEW708" s="121"/>
      <c r="WEX708" s="121"/>
      <c r="WEY708" s="121"/>
      <c r="WEZ708" s="121"/>
      <c r="WFA708" s="121"/>
      <c r="WFB708" s="121"/>
      <c r="WFC708" s="121"/>
      <c r="WFD708" s="121"/>
      <c r="WFE708" s="121"/>
      <c r="WFF708" s="121"/>
      <c r="WFG708" s="121"/>
      <c r="WFH708" s="121"/>
      <c r="WFI708" s="121"/>
      <c r="WFJ708" s="121"/>
      <c r="WFK708" s="121"/>
      <c r="WFL708" s="121"/>
      <c r="WFM708" s="121"/>
      <c r="WFN708" s="121"/>
      <c r="WFO708" s="121"/>
      <c r="WFP708" s="121"/>
      <c r="WFQ708" s="121"/>
      <c r="WFR708" s="121"/>
      <c r="WFS708" s="121"/>
      <c r="WFT708" s="121"/>
      <c r="WFU708" s="121"/>
      <c r="WFV708" s="121"/>
      <c r="WFW708" s="121"/>
      <c r="WFX708" s="121"/>
      <c r="WFY708" s="121"/>
      <c r="WFZ708" s="121"/>
      <c r="WGA708" s="121"/>
      <c r="WGB708" s="121"/>
      <c r="WGC708" s="121"/>
      <c r="WGD708" s="121"/>
      <c r="WGE708" s="121"/>
      <c r="WGF708" s="121"/>
      <c r="WGG708" s="121"/>
      <c r="WGH708" s="121"/>
      <c r="WGI708" s="121"/>
      <c r="WGJ708" s="121"/>
      <c r="WGK708" s="121"/>
      <c r="WGL708" s="121"/>
      <c r="WGM708" s="121"/>
      <c r="WGN708" s="121"/>
      <c r="WGO708" s="121"/>
      <c r="WGP708" s="121"/>
      <c r="WGQ708" s="121"/>
      <c r="WGR708" s="121"/>
      <c r="WGS708" s="121"/>
      <c r="WGT708" s="121"/>
      <c r="WGU708" s="121"/>
      <c r="WGV708" s="121"/>
      <c r="WGW708" s="121"/>
      <c r="WGX708" s="121"/>
      <c r="WGY708" s="121"/>
      <c r="WGZ708" s="121"/>
      <c r="WHA708" s="121"/>
      <c r="WHB708" s="121"/>
      <c r="WHC708" s="121"/>
      <c r="WHD708" s="121"/>
      <c r="WHE708" s="121"/>
      <c r="WHF708" s="121"/>
      <c r="WHG708" s="121"/>
      <c r="WHH708" s="121"/>
      <c r="WHI708" s="121"/>
      <c r="WHJ708" s="121"/>
      <c r="WHK708" s="121"/>
      <c r="WHL708" s="121"/>
      <c r="WHM708" s="121"/>
      <c r="WHN708" s="121"/>
      <c r="WHO708" s="121"/>
      <c r="WHP708" s="121"/>
      <c r="WHQ708" s="121"/>
      <c r="WHR708" s="121"/>
      <c r="WHS708" s="121"/>
      <c r="WHT708" s="121"/>
      <c r="WHU708" s="121"/>
      <c r="WHV708" s="121"/>
      <c r="WHW708" s="121"/>
      <c r="WHX708" s="121"/>
      <c r="WHY708" s="121"/>
      <c r="WHZ708" s="121"/>
      <c r="WIA708" s="121"/>
      <c r="WIB708" s="121"/>
      <c r="WIC708" s="121"/>
      <c r="WID708" s="121"/>
      <c r="WIE708" s="121"/>
      <c r="WIF708" s="121"/>
      <c r="WIG708" s="121"/>
      <c r="WIH708" s="121"/>
      <c r="WII708" s="121"/>
      <c r="WIJ708" s="121"/>
      <c r="WIK708" s="121"/>
      <c r="WIL708" s="121"/>
      <c r="WIM708" s="121"/>
      <c r="WIN708" s="121"/>
      <c r="WIO708" s="121"/>
      <c r="WIP708" s="121"/>
      <c r="WIQ708" s="121"/>
      <c r="WIR708" s="121"/>
      <c r="WIS708" s="121"/>
      <c r="WIT708" s="121"/>
      <c r="WIU708" s="121"/>
      <c r="WIV708" s="121"/>
      <c r="WIW708" s="121"/>
      <c r="WIX708" s="121"/>
      <c r="WIY708" s="121"/>
      <c r="WIZ708" s="121"/>
      <c r="WJA708" s="121"/>
      <c r="WJB708" s="121"/>
      <c r="WJC708" s="121"/>
      <c r="WJD708" s="121"/>
      <c r="WJE708" s="121"/>
      <c r="WJF708" s="121"/>
      <c r="WJG708" s="121"/>
      <c r="WJH708" s="121"/>
      <c r="WJI708" s="121"/>
      <c r="WJJ708" s="121"/>
      <c r="WJK708" s="121"/>
      <c r="WJL708" s="121"/>
      <c r="WJM708" s="121"/>
      <c r="WJN708" s="121"/>
      <c r="WJO708" s="121"/>
      <c r="WJP708" s="121"/>
      <c r="WJQ708" s="121"/>
      <c r="WJR708" s="121"/>
      <c r="WJS708" s="121"/>
      <c r="WJT708" s="121"/>
      <c r="WJU708" s="121"/>
      <c r="WJV708" s="121"/>
      <c r="WJW708" s="121"/>
      <c r="WJX708" s="121"/>
      <c r="WJY708" s="121"/>
      <c r="WJZ708" s="121"/>
      <c r="WKA708" s="121"/>
      <c r="WKB708" s="121"/>
      <c r="WKC708" s="121"/>
      <c r="WKD708" s="121"/>
      <c r="WKE708" s="121"/>
      <c r="WKF708" s="121"/>
      <c r="WKG708" s="121"/>
      <c r="WKH708" s="121"/>
      <c r="WKI708" s="121"/>
      <c r="WKJ708" s="121"/>
      <c r="WKK708" s="121"/>
      <c r="WKL708" s="121"/>
      <c r="WKM708" s="121"/>
      <c r="WKN708" s="121"/>
      <c r="WKO708" s="121"/>
      <c r="WKP708" s="121"/>
      <c r="WKQ708" s="121"/>
      <c r="WKR708" s="121"/>
      <c r="WKS708" s="121"/>
      <c r="WKT708" s="121"/>
      <c r="WKU708" s="121"/>
      <c r="WKV708" s="121"/>
      <c r="WKW708" s="121"/>
      <c r="WKX708" s="121"/>
      <c r="WKY708" s="121"/>
      <c r="WKZ708" s="121"/>
      <c r="WLA708" s="121"/>
      <c r="WLB708" s="121"/>
      <c r="WLC708" s="121"/>
      <c r="WLD708" s="121"/>
      <c r="WLE708" s="121"/>
      <c r="WLF708" s="121"/>
      <c r="WLG708" s="121"/>
      <c r="WLH708" s="121"/>
      <c r="WLI708" s="121"/>
      <c r="WLJ708" s="121"/>
      <c r="WLK708" s="121"/>
      <c r="WLL708" s="121"/>
      <c r="WLM708" s="121"/>
      <c r="WLN708" s="121"/>
      <c r="WLO708" s="121"/>
      <c r="WLP708" s="121"/>
      <c r="WLQ708" s="121"/>
      <c r="WLR708" s="121"/>
      <c r="WLS708" s="121"/>
      <c r="WLT708" s="121"/>
      <c r="WLU708" s="121"/>
      <c r="WLV708" s="121"/>
      <c r="WLW708" s="121"/>
      <c r="WLX708" s="121"/>
      <c r="WLY708" s="121"/>
      <c r="WLZ708" s="121"/>
      <c r="WMA708" s="121"/>
      <c r="WMB708" s="121"/>
      <c r="WMC708" s="121"/>
      <c r="WMD708" s="121"/>
      <c r="WME708" s="121"/>
      <c r="WMF708" s="121"/>
      <c r="WMG708" s="121"/>
      <c r="WMH708" s="121"/>
      <c r="WMI708" s="121"/>
      <c r="WMJ708" s="121"/>
      <c r="WMK708" s="121"/>
      <c r="WML708" s="121"/>
      <c r="WMM708" s="121"/>
      <c r="WMN708" s="121"/>
      <c r="WMO708" s="121"/>
      <c r="WMP708" s="121"/>
      <c r="WMQ708" s="121"/>
      <c r="WMR708" s="121"/>
      <c r="WMS708" s="121"/>
      <c r="WMT708" s="121"/>
      <c r="WMU708" s="121"/>
      <c r="WMV708" s="121"/>
      <c r="WMW708" s="121"/>
      <c r="WMX708" s="121"/>
      <c r="WMY708" s="121"/>
      <c r="WMZ708" s="121"/>
      <c r="WNA708" s="121"/>
      <c r="WNB708" s="121"/>
      <c r="WNC708" s="121"/>
      <c r="WND708" s="121"/>
      <c r="WNE708" s="121"/>
      <c r="WNF708" s="121"/>
      <c r="WNG708" s="121"/>
      <c r="WNH708" s="121"/>
      <c r="WNI708" s="121"/>
      <c r="WNJ708" s="121"/>
      <c r="WNK708" s="121"/>
      <c r="WNL708" s="121"/>
      <c r="WNM708" s="121"/>
      <c r="WNN708" s="121"/>
      <c r="WNO708" s="121"/>
      <c r="WNP708" s="121"/>
      <c r="WNQ708" s="121"/>
      <c r="WNR708" s="121"/>
      <c r="WNS708" s="121"/>
      <c r="WNT708" s="121"/>
      <c r="WNU708" s="121"/>
      <c r="WNV708" s="121"/>
      <c r="WNW708" s="121"/>
      <c r="WNX708" s="121"/>
      <c r="WNY708" s="121"/>
      <c r="WNZ708" s="121"/>
      <c r="WOA708" s="121"/>
      <c r="WOB708" s="121"/>
      <c r="WOC708" s="121"/>
      <c r="WOD708" s="121"/>
      <c r="WOE708" s="121"/>
      <c r="WOF708" s="121"/>
      <c r="WOG708" s="121"/>
      <c r="WOH708" s="121"/>
      <c r="WOI708" s="121"/>
      <c r="WOJ708" s="121"/>
      <c r="WOK708" s="121"/>
      <c r="WOL708" s="121"/>
      <c r="WOM708" s="121"/>
      <c r="WON708" s="121"/>
      <c r="WOO708" s="121"/>
      <c r="WOP708" s="121"/>
      <c r="WOQ708" s="121"/>
      <c r="WOR708" s="121"/>
      <c r="WOS708" s="121"/>
      <c r="WOT708" s="121"/>
      <c r="WOU708" s="121"/>
      <c r="WOV708" s="121"/>
      <c r="WOW708" s="121"/>
      <c r="WOX708" s="121"/>
      <c r="WOY708" s="121"/>
      <c r="WOZ708" s="121"/>
      <c r="WPA708" s="121"/>
      <c r="WPB708" s="121"/>
      <c r="WPC708" s="121"/>
      <c r="WPD708" s="121"/>
      <c r="WPE708" s="121"/>
      <c r="WPF708" s="121"/>
      <c r="WPG708" s="121"/>
      <c r="WPH708" s="121"/>
      <c r="WPI708" s="121"/>
      <c r="WPJ708" s="121"/>
      <c r="WPK708" s="121"/>
      <c r="WPL708" s="121"/>
      <c r="WPM708" s="121"/>
      <c r="WPN708" s="121"/>
      <c r="WPO708" s="121"/>
      <c r="WPP708" s="121"/>
      <c r="WPQ708" s="121"/>
      <c r="WPR708" s="121"/>
      <c r="WPS708" s="121"/>
      <c r="WPT708" s="121"/>
      <c r="WPU708" s="121"/>
      <c r="WPV708" s="121"/>
      <c r="WPW708" s="121"/>
      <c r="WPX708" s="121"/>
      <c r="WPY708" s="121"/>
      <c r="WPZ708" s="121"/>
      <c r="WQA708" s="121"/>
      <c r="WQB708" s="121"/>
      <c r="WQC708" s="121"/>
      <c r="WQD708" s="121"/>
      <c r="WQE708" s="121"/>
      <c r="WQF708" s="121"/>
      <c r="WQG708" s="121"/>
      <c r="WQH708" s="121"/>
      <c r="WQI708" s="121"/>
      <c r="WQJ708" s="121"/>
      <c r="WQK708" s="121"/>
      <c r="WQL708" s="121"/>
      <c r="WQM708" s="121"/>
      <c r="WQN708" s="121"/>
      <c r="WQO708" s="121"/>
      <c r="WQP708" s="121"/>
      <c r="WQQ708" s="121"/>
      <c r="WQR708" s="121"/>
      <c r="WQS708" s="121"/>
      <c r="WQT708" s="121"/>
      <c r="WQU708" s="121"/>
      <c r="WQV708" s="121"/>
      <c r="WQW708" s="121"/>
      <c r="WQX708" s="121"/>
      <c r="WQY708" s="121"/>
      <c r="WQZ708" s="121"/>
      <c r="WRA708" s="121"/>
      <c r="WRB708" s="121"/>
      <c r="WRC708" s="121"/>
      <c r="WRD708" s="121"/>
      <c r="WRE708" s="121"/>
      <c r="WRF708" s="121"/>
      <c r="WRG708" s="121"/>
      <c r="WRH708" s="121"/>
      <c r="WRI708" s="121"/>
      <c r="WRJ708" s="121"/>
      <c r="WRK708" s="121"/>
      <c r="WRL708" s="121"/>
      <c r="WRM708" s="121"/>
      <c r="WRN708" s="121"/>
      <c r="WRO708" s="121"/>
      <c r="WRP708" s="121"/>
      <c r="WRQ708" s="121"/>
      <c r="WRR708" s="121"/>
      <c r="WRS708" s="121"/>
      <c r="WRT708" s="121"/>
      <c r="WRU708" s="121"/>
      <c r="WRV708" s="121"/>
      <c r="WRW708" s="121"/>
      <c r="WRX708" s="121"/>
      <c r="WRY708" s="121"/>
      <c r="WRZ708" s="121"/>
      <c r="WSA708" s="121"/>
      <c r="WSB708" s="121"/>
      <c r="WSC708" s="121"/>
      <c r="WSD708" s="121"/>
      <c r="WSE708" s="121"/>
      <c r="WSF708" s="121"/>
      <c r="WSG708" s="121"/>
      <c r="WSH708" s="121"/>
      <c r="WSI708" s="121"/>
      <c r="WSJ708" s="121"/>
      <c r="WSK708" s="121"/>
      <c r="WSL708" s="121"/>
      <c r="WSM708" s="121"/>
      <c r="WSN708" s="121"/>
      <c r="WSO708" s="121"/>
      <c r="WSP708" s="121"/>
      <c r="WSQ708" s="121"/>
      <c r="WSR708" s="121"/>
      <c r="WSS708" s="121"/>
      <c r="WST708" s="121"/>
      <c r="WSU708" s="121"/>
      <c r="WSV708" s="121"/>
      <c r="WSW708" s="121"/>
      <c r="WSX708" s="121"/>
      <c r="WSY708" s="121"/>
      <c r="WSZ708" s="121"/>
      <c r="WTA708" s="121"/>
      <c r="WTB708" s="121"/>
      <c r="WTC708" s="121"/>
      <c r="WTD708" s="121"/>
      <c r="WTE708" s="121"/>
      <c r="WTF708" s="121"/>
      <c r="WTG708" s="121"/>
      <c r="WTH708" s="121"/>
      <c r="WTI708" s="121"/>
      <c r="WTJ708" s="121"/>
      <c r="WTK708" s="121"/>
      <c r="WTL708" s="121"/>
      <c r="WTM708" s="121"/>
      <c r="WTN708" s="121"/>
      <c r="WTO708" s="121"/>
      <c r="WTP708" s="121"/>
      <c r="WTQ708" s="121"/>
      <c r="WTR708" s="121"/>
      <c r="WTS708" s="121"/>
      <c r="WTT708" s="121"/>
      <c r="WTU708" s="121"/>
      <c r="WTV708" s="121"/>
      <c r="WTW708" s="121"/>
      <c r="WTX708" s="121"/>
      <c r="WTY708" s="121"/>
      <c r="WTZ708" s="121"/>
      <c r="WUA708" s="121"/>
      <c r="WUB708" s="121"/>
      <c r="WUC708" s="121"/>
      <c r="WUD708" s="121"/>
      <c r="WUE708" s="121"/>
      <c r="WUF708" s="121"/>
      <c r="WUG708" s="121"/>
      <c r="WUH708" s="121"/>
      <c r="WUI708" s="121"/>
      <c r="WUJ708" s="121"/>
      <c r="WUK708" s="121"/>
      <c r="WUL708" s="121"/>
      <c r="WUM708" s="121"/>
      <c r="WUN708" s="121"/>
      <c r="WUO708" s="121"/>
      <c r="WUP708" s="121"/>
      <c r="WUQ708" s="121"/>
      <c r="WUR708" s="121"/>
      <c r="WUS708" s="121"/>
      <c r="WUT708" s="121"/>
      <c r="WUU708" s="121"/>
      <c r="WUV708" s="121"/>
      <c r="WUW708" s="121"/>
      <c r="WUX708" s="121"/>
      <c r="WUY708" s="121"/>
      <c r="WUZ708" s="121"/>
      <c r="WVA708" s="121"/>
      <c r="WVB708" s="121"/>
      <c r="WVC708" s="121"/>
      <c r="WVD708" s="121"/>
      <c r="WVE708" s="121"/>
      <c r="WVF708" s="121"/>
      <c r="WVG708" s="121"/>
      <c r="WVH708" s="121"/>
      <c r="WVI708" s="121"/>
      <c r="WVJ708" s="121"/>
      <c r="WVK708" s="121"/>
      <c r="WVL708" s="121"/>
      <c r="WVM708" s="121"/>
      <c r="WVN708" s="121"/>
      <c r="WVO708" s="121"/>
      <c r="WVP708" s="121"/>
      <c r="WVQ708" s="121"/>
      <c r="WVR708" s="121"/>
      <c r="WVS708" s="121"/>
      <c r="WVT708" s="121"/>
      <c r="WVU708" s="121"/>
      <c r="WVV708" s="121"/>
      <c r="WVW708" s="121"/>
      <c r="WVX708" s="121"/>
      <c r="WVY708" s="121"/>
      <c r="WVZ708" s="121"/>
      <c r="WWA708" s="121"/>
      <c r="WWB708" s="121"/>
      <c r="WWC708" s="121"/>
      <c r="WWD708" s="121"/>
      <c r="WWE708" s="121"/>
      <c r="WWF708" s="121"/>
      <c r="WWG708" s="121"/>
      <c r="WWH708" s="121"/>
      <c r="WWI708" s="121"/>
      <c r="WWJ708" s="121"/>
      <c r="WWK708" s="121"/>
      <c r="WWL708" s="121"/>
      <c r="WWM708" s="121"/>
      <c r="WWN708" s="121"/>
      <c r="WWO708" s="121"/>
      <c r="WWP708" s="121"/>
      <c r="WWQ708" s="121"/>
      <c r="WWR708" s="121"/>
      <c r="WWS708" s="121"/>
      <c r="WWT708" s="121"/>
      <c r="WWU708" s="121"/>
      <c r="WWV708" s="121"/>
      <c r="WWW708" s="121"/>
      <c r="WWX708" s="121"/>
      <c r="WWY708" s="121"/>
      <c r="WWZ708" s="121"/>
      <c r="WXA708" s="121"/>
      <c r="WXB708" s="121"/>
      <c r="WXC708" s="121"/>
      <c r="WXD708" s="121"/>
      <c r="WXE708" s="121"/>
      <c r="WXF708" s="121"/>
      <c r="WXG708" s="121"/>
      <c r="WXH708" s="121"/>
      <c r="WXI708" s="121"/>
      <c r="WXJ708" s="121"/>
      <c r="WXK708" s="121"/>
      <c r="WXL708" s="121"/>
      <c r="WXM708" s="121"/>
      <c r="WXN708" s="121"/>
      <c r="WXO708" s="121"/>
      <c r="WXP708" s="121"/>
      <c r="WXQ708" s="121"/>
      <c r="WXR708" s="121"/>
      <c r="WXS708" s="121"/>
      <c r="WXT708" s="121"/>
      <c r="WXU708" s="121"/>
      <c r="WXV708" s="121"/>
      <c r="WXW708" s="121"/>
      <c r="WXX708" s="121"/>
      <c r="WXY708" s="121"/>
      <c r="WXZ708" s="121"/>
      <c r="WYA708" s="121"/>
      <c r="WYB708" s="121"/>
      <c r="WYC708" s="121"/>
      <c r="WYD708" s="121"/>
      <c r="WYE708" s="121"/>
      <c r="WYF708" s="121"/>
      <c r="WYG708" s="121"/>
      <c r="WYH708" s="121"/>
      <c r="WYI708" s="121"/>
      <c r="WYJ708" s="121"/>
      <c r="WYK708" s="121"/>
      <c r="WYL708" s="121"/>
      <c r="WYM708" s="121"/>
      <c r="WYN708" s="121"/>
      <c r="WYO708" s="121"/>
      <c r="WYP708" s="121"/>
      <c r="WYQ708" s="121"/>
      <c r="WYR708" s="121"/>
      <c r="WYS708" s="121"/>
      <c r="WYT708" s="121"/>
      <c r="WYU708" s="121"/>
      <c r="WYV708" s="121"/>
      <c r="WYW708" s="121"/>
      <c r="WYX708" s="121"/>
      <c r="WYY708" s="121"/>
      <c r="WYZ708" s="121"/>
      <c r="WZA708" s="121"/>
      <c r="WZB708" s="121"/>
      <c r="WZC708" s="121"/>
      <c r="WZD708" s="121"/>
      <c r="WZE708" s="121"/>
      <c r="WZF708" s="121"/>
      <c r="WZG708" s="121"/>
      <c r="WZH708" s="121"/>
      <c r="WZI708" s="121"/>
      <c r="WZJ708" s="121"/>
      <c r="WZK708" s="121"/>
      <c r="WZL708" s="121"/>
      <c r="WZM708" s="121"/>
      <c r="WZN708" s="121"/>
      <c r="WZO708" s="121"/>
      <c r="WZP708" s="121"/>
      <c r="WZQ708" s="121"/>
      <c r="WZR708" s="121"/>
      <c r="WZS708" s="121"/>
      <c r="WZT708" s="121"/>
      <c r="WZU708" s="121"/>
      <c r="WZV708" s="121"/>
      <c r="WZW708" s="121"/>
      <c r="WZX708" s="121"/>
      <c r="WZY708" s="121"/>
      <c r="WZZ708" s="121"/>
      <c r="XAA708" s="121"/>
      <c r="XAB708" s="121"/>
      <c r="XAC708" s="121"/>
      <c r="XAD708" s="121"/>
      <c r="XAE708" s="121"/>
      <c r="XAF708" s="121"/>
      <c r="XAG708" s="121"/>
      <c r="XAH708" s="121"/>
      <c r="XAI708" s="121"/>
      <c r="XAJ708" s="121"/>
      <c r="XAK708" s="121"/>
      <c r="XAL708" s="121"/>
      <c r="XAM708" s="121"/>
      <c r="XAN708" s="121"/>
      <c r="XAO708" s="121"/>
      <c r="XAP708" s="121"/>
      <c r="XAQ708" s="121"/>
      <c r="XAR708" s="121"/>
      <c r="XAS708" s="121"/>
      <c r="XAT708" s="121"/>
      <c r="XAU708" s="121"/>
      <c r="XAV708" s="121"/>
      <c r="XAW708" s="121"/>
      <c r="XAX708" s="121"/>
      <c r="XAY708" s="121"/>
      <c r="XAZ708" s="121"/>
      <c r="XBA708" s="121"/>
      <c r="XBB708" s="121"/>
      <c r="XBC708" s="121"/>
      <c r="XBD708" s="121"/>
      <c r="XBE708" s="121"/>
      <c r="XBF708" s="121"/>
      <c r="XBG708" s="121"/>
      <c r="XBH708" s="121"/>
      <c r="XBI708" s="121"/>
      <c r="XBJ708" s="121"/>
      <c r="XBK708" s="121"/>
      <c r="XBL708" s="121"/>
      <c r="XBM708" s="121"/>
      <c r="XBN708" s="121"/>
      <c r="XBO708" s="121"/>
      <c r="XBP708" s="121"/>
      <c r="XBQ708" s="121"/>
      <c r="XBR708" s="121"/>
      <c r="XBS708" s="121"/>
      <c r="XBT708" s="121"/>
      <c r="XBU708" s="121"/>
      <c r="XBV708" s="121"/>
      <c r="XBW708" s="121"/>
      <c r="XBX708" s="121"/>
      <c r="XBY708" s="121"/>
      <c r="XBZ708" s="121"/>
      <c r="XCA708" s="121"/>
      <c r="XCB708" s="121"/>
      <c r="XCC708" s="121"/>
      <c r="XCD708" s="121"/>
      <c r="XCE708" s="121"/>
      <c r="XCF708" s="121"/>
      <c r="XCG708" s="121"/>
      <c r="XCH708" s="121"/>
      <c r="XCI708" s="121"/>
      <c r="XCJ708" s="121"/>
      <c r="XCK708" s="121"/>
      <c r="XCL708" s="121"/>
      <c r="XCM708" s="121"/>
      <c r="XCN708" s="121"/>
      <c r="XCO708" s="121"/>
      <c r="XCP708" s="121"/>
      <c r="XCQ708" s="121"/>
      <c r="XCR708" s="121"/>
      <c r="XCS708" s="121"/>
      <c r="XCT708" s="121"/>
      <c r="XCU708" s="121"/>
      <c r="XCV708" s="121"/>
      <c r="XCW708" s="121"/>
      <c r="XCX708" s="121"/>
      <c r="XCY708" s="121"/>
      <c r="XCZ708" s="121"/>
      <c r="XDA708" s="121"/>
      <c r="XDB708" s="121"/>
      <c r="XDC708" s="121"/>
      <c r="XDD708" s="121"/>
      <c r="XDE708" s="121"/>
      <c r="XDF708" s="121"/>
      <c r="XDG708" s="121"/>
      <c r="XDH708" s="121"/>
      <c r="XDI708" s="121"/>
      <c r="XDJ708" s="121"/>
      <c r="XDK708" s="121"/>
      <c r="XDL708" s="121"/>
      <c r="XDM708" s="121"/>
      <c r="XDN708" s="121"/>
      <c r="XDO708" s="121"/>
      <c r="XDP708" s="121"/>
      <c r="XDQ708" s="121"/>
      <c r="XDR708" s="121"/>
      <c r="XDS708" s="121"/>
      <c r="XDT708" s="121"/>
      <c r="XDU708" s="121"/>
      <c r="XDV708" s="121"/>
      <c r="XDW708" s="121"/>
      <c r="XDX708" s="121"/>
      <c r="XDY708" s="121"/>
      <c r="XDZ708" s="121"/>
      <c r="XEA708" s="121"/>
      <c r="XEB708" s="121"/>
      <c r="XEC708" s="121"/>
      <c r="XED708" s="121"/>
      <c r="XEE708" s="121"/>
      <c r="XEF708" s="121"/>
      <c r="XEG708" s="121"/>
      <c r="XEH708" s="121"/>
      <c r="XEI708" s="121"/>
      <c r="XEJ708" s="121"/>
      <c r="XEK708" s="121"/>
      <c r="XEL708" s="121"/>
      <c r="XEM708" s="121"/>
      <c r="XEN708" s="121"/>
      <c r="XEO708" s="121"/>
      <c r="XEP708" s="121"/>
      <c r="XEQ708" s="121"/>
      <c r="XER708" s="121"/>
      <c r="XES708" s="121"/>
      <c r="XET708" s="121"/>
      <c r="XEU708" s="121"/>
      <c r="XEV708" s="121"/>
      <c r="XEW708" s="121"/>
      <c r="XEX708" s="121"/>
      <c r="XEY708" s="121"/>
      <c r="XEZ708" s="121"/>
      <c r="XFA708" s="121"/>
      <c r="XFB708" s="121"/>
      <c r="XFC708" s="121"/>
      <c r="XFD708" s="121"/>
    </row>
    <row r="709" spans="1:16384" ht="9" customHeight="1" x14ac:dyDescent="0.15">
      <c r="A709" s="28" t="s">
        <v>39</v>
      </c>
      <c r="B709" s="28">
        <f t="shared" si="37"/>
        <v>2</v>
      </c>
      <c r="C709" s="28">
        <v>2</v>
      </c>
      <c r="D709" s="37">
        <v>0</v>
      </c>
      <c r="E709" s="28"/>
      <c r="F709" s="37">
        <v>33</v>
      </c>
      <c r="G709" s="28"/>
      <c r="H709" s="197">
        <f t="shared" si="38"/>
        <v>467</v>
      </c>
      <c r="I709" s="186">
        <v>123</v>
      </c>
      <c r="J709" s="186">
        <v>327</v>
      </c>
      <c r="K709" s="186">
        <v>17</v>
      </c>
      <c r="L709" s="121" t="s">
        <v>100</v>
      </c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  <c r="CA709" s="121"/>
      <c r="CB709" s="121"/>
      <c r="CC709" s="121"/>
      <c r="CD709" s="121"/>
      <c r="CE709" s="121"/>
      <c r="CF709" s="121"/>
      <c r="CG709" s="121"/>
      <c r="CH709" s="121"/>
      <c r="CI709" s="121"/>
      <c r="CJ709" s="121"/>
      <c r="CK709" s="121"/>
      <c r="CL709" s="121"/>
      <c r="CM709" s="121"/>
      <c r="CN709" s="121"/>
      <c r="CO709" s="121"/>
      <c r="CP709" s="121"/>
      <c r="CQ709" s="121"/>
      <c r="CR709" s="121"/>
      <c r="CS709" s="121"/>
      <c r="CT709" s="121"/>
      <c r="CU709" s="121"/>
      <c r="CV709" s="121"/>
      <c r="CW709" s="121"/>
      <c r="CX709" s="121"/>
      <c r="CY709" s="121"/>
      <c r="CZ709" s="121"/>
      <c r="DA709" s="121"/>
      <c r="DB709" s="121"/>
      <c r="DC709" s="121"/>
      <c r="DD709" s="121"/>
      <c r="DE709" s="121"/>
      <c r="DF709" s="121"/>
      <c r="DG709" s="121"/>
      <c r="DH709" s="121"/>
      <c r="DI709" s="121"/>
      <c r="DJ709" s="121"/>
      <c r="DK709" s="121"/>
      <c r="DL709" s="121"/>
      <c r="DM709" s="121"/>
      <c r="DN709" s="121"/>
      <c r="DO709" s="121"/>
      <c r="DP709" s="121"/>
      <c r="DQ709" s="121"/>
      <c r="DR709" s="121"/>
      <c r="DS709" s="121"/>
      <c r="DT709" s="121"/>
      <c r="DU709" s="121"/>
      <c r="DV709" s="121"/>
      <c r="DW709" s="121"/>
      <c r="DX709" s="121"/>
      <c r="DY709" s="121"/>
      <c r="DZ709" s="121"/>
      <c r="EA709" s="121"/>
      <c r="EB709" s="121"/>
      <c r="EC709" s="121"/>
      <c r="ED709" s="121"/>
      <c r="EE709" s="121"/>
      <c r="EF709" s="121"/>
      <c r="EG709" s="121"/>
      <c r="EH709" s="121"/>
      <c r="EI709" s="121"/>
      <c r="EJ709" s="121"/>
      <c r="EK709" s="121"/>
      <c r="EL709" s="121"/>
      <c r="EM709" s="121"/>
      <c r="EN709" s="121"/>
      <c r="EO709" s="121"/>
      <c r="EP709" s="121"/>
      <c r="EQ709" s="121"/>
      <c r="ER709" s="121"/>
      <c r="ES709" s="121"/>
      <c r="ET709" s="121"/>
      <c r="EU709" s="121"/>
      <c r="EV709" s="121"/>
      <c r="EW709" s="121"/>
      <c r="EX709" s="121"/>
      <c r="EY709" s="121"/>
      <c r="EZ709" s="121"/>
      <c r="FA709" s="121"/>
      <c r="FB709" s="121"/>
      <c r="FC709" s="121"/>
      <c r="FD709" s="121"/>
      <c r="FE709" s="121"/>
      <c r="FF709" s="121"/>
      <c r="FG709" s="121"/>
      <c r="FH709" s="121"/>
      <c r="FI709" s="121"/>
      <c r="FJ709" s="121"/>
      <c r="FK709" s="121"/>
      <c r="FL709" s="121"/>
      <c r="FM709" s="121"/>
      <c r="FN709" s="121"/>
      <c r="FO709" s="121"/>
      <c r="FP709" s="121"/>
      <c r="FQ709" s="121"/>
      <c r="FR709" s="121"/>
      <c r="FS709" s="121"/>
      <c r="FT709" s="121"/>
      <c r="FU709" s="121"/>
      <c r="FV709" s="121"/>
      <c r="FW709" s="121"/>
      <c r="FX709" s="121"/>
      <c r="FY709" s="121"/>
      <c r="FZ709" s="121"/>
      <c r="GA709" s="121"/>
      <c r="GB709" s="121"/>
      <c r="GC709" s="121"/>
      <c r="GD709" s="121"/>
      <c r="GE709" s="121"/>
      <c r="GF709" s="121"/>
      <c r="GG709" s="121"/>
      <c r="GH709" s="121"/>
      <c r="GI709" s="121"/>
      <c r="GJ709" s="121"/>
      <c r="GK709" s="121"/>
      <c r="GL709" s="121"/>
      <c r="GM709" s="121"/>
      <c r="GN709" s="121"/>
      <c r="GO709" s="121"/>
      <c r="GP709" s="121"/>
      <c r="GQ709" s="121"/>
      <c r="GR709" s="121"/>
      <c r="GS709" s="121"/>
      <c r="GT709" s="121"/>
      <c r="GU709" s="121"/>
      <c r="GV709" s="121"/>
      <c r="GW709" s="121"/>
      <c r="GX709" s="121"/>
      <c r="GY709" s="121"/>
      <c r="GZ709" s="121"/>
      <c r="HA709" s="121"/>
      <c r="HB709" s="121"/>
      <c r="HC709" s="121"/>
      <c r="HD709" s="121"/>
      <c r="HE709" s="121"/>
      <c r="HF709" s="121"/>
      <c r="HG709" s="121"/>
      <c r="HH709" s="121"/>
      <c r="HI709" s="121"/>
      <c r="HJ709" s="121"/>
      <c r="HK709" s="121"/>
      <c r="HL709" s="121"/>
      <c r="HM709" s="121"/>
      <c r="HN709" s="121"/>
      <c r="HO709" s="121"/>
      <c r="HP709" s="121"/>
      <c r="HQ709" s="121"/>
      <c r="HR709" s="121"/>
      <c r="HS709" s="121"/>
      <c r="HT709" s="121"/>
      <c r="HU709" s="121"/>
      <c r="HV709" s="121"/>
      <c r="HW709" s="121"/>
      <c r="HX709" s="121"/>
      <c r="HY709" s="121"/>
      <c r="HZ709" s="121"/>
      <c r="IA709" s="121"/>
      <c r="IB709" s="121"/>
      <c r="IC709" s="121"/>
      <c r="ID709" s="121"/>
      <c r="IE709" s="121"/>
      <c r="IF709" s="121"/>
      <c r="IG709" s="121"/>
      <c r="IH709" s="121"/>
      <c r="II709" s="121"/>
      <c r="IJ709" s="121"/>
      <c r="IK709" s="121"/>
      <c r="IL709" s="121"/>
      <c r="IM709" s="121"/>
      <c r="IN709" s="121"/>
      <c r="IO709" s="121"/>
      <c r="IP709" s="121"/>
      <c r="IQ709" s="121"/>
      <c r="IR709" s="121"/>
      <c r="IS709" s="121"/>
      <c r="IT709" s="121"/>
      <c r="IU709" s="121"/>
      <c r="IV709" s="121"/>
      <c r="IW709" s="121"/>
      <c r="IX709" s="121"/>
      <c r="IY709" s="121"/>
      <c r="IZ709" s="121"/>
      <c r="JA709" s="121"/>
      <c r="JB709" s="121"/>
      <c r="JC709" s="121"/>
      <c r="JD709" s="121"/>
      <c r="JE709" s="121"/>
      <c r="JF709" s="121"/>
      <c r="JG709" s="121"/>
      <c r="JH709" s="121"/>
      <c r="JI709" s="121"/>
      <c r="JJ709" s="121"/>
      <c r="JK709" s="121"/>
      <c r="JL709" s="121"/>
      <c r="JM709" s="121"/>
      <c r="JN709" s="121"/>
      <c r="JO709" s="121"/>
      <c r="JP709" s="121"/>
      <c r="JQ709" s="121"/>
      <c r="JR709" s="121"/>
      <c r="JS709" s="121"/>
      <c r="JT709" s="121"/>
      <c r="JU709" s="121"/>
      <c r="JV709" s="121"/>
      <c r="JW709" s="121"/>
      <c r="JX709" s="121"/>
      <c r="JY709" s="121"/>
      <c r="JZ709" s="121"/>
      <c r="KA709" s="121"/>
      <c r="KB709" s="121"/>
      <c r="KC709" s="121"/>
      <c r="KD709" s="121"/>
      <c r="KE709" s="121"/>
      <c r="KF709" s="121"/>
      <c r="KG709" s="121"/>
      <c r="KH709" s="121"/>
      <c r="KI709" s="121"/>
      <c r="KJ709" s="121"/>
      <c r="KK709" s="121"/>
      <c r="KL709" s="121"/>
      <c r="KM709" s="121"/>
      <c r="KN709" s="121"/>
      <c r="KO709" s="121"/>
      <c r="KP709" s="121"/>
      <c r="KQ709" s="121"/>
      <c r="KR709" s="121"/>
      <c r="KS709" s="121"/>
      <c r="KT709" s="121"/>
      <c r="KU709" s="121"/>
      <c r="KV709" s="121"/>
      <c r="KW709" s="121"/>
      <c r="KX709" s="121"/>
      <c r="KY709" s="121"/>
      <c r="KZ709" s="121"/>
      <c r="LA709" s="121"/>
      <c r="LB709" s="121"/>
      <c r="LC709" s="121"/>
      <c r="LD709" s="121"/>
      <c r="LE709" s="121"/>
      <c r="LF709" s="121"/>
      <c r="LG709" s="121"/>
      <c r="LH709" s="121"/>
      <c r="LI709" s="121"/>
      <c r="LJ709" s="121"/>
      <c r="LK709" s="121"/>
      <c r="LL709" s="121"/>
      <c r="LM709" s="121"/>
      <c r="LN709" s="121"/>
      <c r="LO709" s="121"/>
      <c r="LP709" s="121"/>
      <c r="LQ709" s="121"/>
      <c r="LR709" s="121"/>
      <c r="LS709" s="121"/>
      <c r="LT709" s="121"/>
      <c r="LU709" s="121"/>
      <c r="LV709" s="121"/>
      <c r="LW709" s="121"/>
      <c r="LX709" s="121"/>
      <c r="LY709" s="121"/>
      <c r="LZ709" s="121"/>
      <c r="MA709" s="121"/>
      <c r="MB709" s="121"/>
      <c r="MC709" s="121"/>
      <c r="MD709" s="121"/>
      <c r="ME709" s="121"/>
      <c r="MF709" s="121"/>
      <c r="MG709" s="121"/>
      <c r="MH709" s="121"/>
      <c r="MI709" s="121"/>
      <c r="MJ709" s="121"/>
      <c r="MK709" s="121"/>
      <c r="ML709" s="121"/>
      <c r="MM709" s="121"/>
      <c r="MN709" s="121"/>
      <c r="MO709" s="121"/>
      <c r="MP709" s="121"/>
      <c r="MQ709" s="121"/>
      <c r="MR709" s="121"/>
      <c r="MS709" s="121"/>
      <c r="MT709" s="121"/>
      <c r="MU709" s="121"/>
      <c r="MV709" s="121"/>
      <c r="MW709" s="121"/>
      <c r="MX709" s="121"/>
      <c r="MY709" s="121"/>
      <c r="MZ709" s="121"/>
      <c r="NA709" s="121"/>
      <c r="NB709" s="121"/>
      <c r="NC709" s="121"/>
      <c r="ND709" s="121"/>
      <c r="NE709" s="121"/>
      <c r="NF709" s="121"/>
      <c r="NG709" s="121"/>
      <c r="NH709" s="121"/>
      <c r="NI709" s="121"/>
      <c r="NJ709" s="121"/>
      <c r="NK709" s="121"/>
      <c r="NL709" s="121"/>
      <c r="NM709" s="121"/>
      <c r="NN709" s="121"/>
      <c r="NO709" s="121"/>
      <c r="NP709" s="121"/>
      <c r="NQ709" s="121"/>
      <c r="NR709" s="121"/>
      <c r="NS709" s="121"/>
      <c r="NT709" s="121"/>
      <c r="NU709" s="121"/>
      <c r="NV709" s="121"/>
      <c r="NW709" s="121"/>
      <c r="NX709" s="121"/>
      <c r="NY709" s="121"/>
      <c r="NZ709" s="121"/>
      <c r="OA709" s="121"/>
      <c r="OB709" s="121"/>
      <c r="OC709" s="121"/>
      <c r="OD709" s="121"/>
      <c r="OE709" s="121"/>
      <c r="OF709" s="121"/>
      <c r="OG709" s="121"/>
      <c r="OH709" s="121"/>
      <c r="OI709" s="121"/>
      <c r="OJ709" s="121"/>
      <c r="OK709" s="121"/>
      <c r="OL709" s="121"/>
      <c r="OM709" s="121"/>
      <c r="ON709" s="121"/>
      <c r="OO709" s="121"/>
      <c r="OP709" s="121"/>
      <c r="OQ709" s="121"/>
      <c r="OR709" s="121"/>
      <c r="OS709" s="121"/>
      <c r="OT709" s="121"/>
      <c r="OU709" s="121"/>
      <c r="OV709" s="121"/>
      <c r="OW709" s="121"/>
      <c r="OX709" s="121"/>
      <c r="OY709" s="121"/>
      <c r="OZ709" s="121"/>
      <c r="PA709" s="121"/>
      <c r="PB709" s="121"/>
      <c r="PC709" s="121"/>
      <c r="PD709" s="121"/>
      <c r="PE709" s="121"/>
      <c r="PF709" s="121"/>
      <c r="PG709" s="121"/>
      <c r="PH709" s="121"/>
      <c r="PI709" s="121"/>
      <c r="PJ709" s="121"/>
      <c r="PK709" s="121"/>
      <c r="PL709" s="121"/>
      <c r="PM709" s="121"/>
      <c r="PN709" s="121"/>
      <c r="PO709" s="121"/>
      <c r="PP709" s="121"/>
      <c r="PQ709" s="121"/>
      <c r="PR709" s="121"/>
      <c r="PS709" s="121"/>
      <c r="PT709" s="121"/>
      <c r="PU709" s="121"/>
      <c r="PV709" s="121"/>
      <c r="PW709" s="121"/>
      <c r="PX709" s="121"/>
      <c r="PY709" s="121"/>
      <c r="PZ709" s="121"/>
      <c r="QA709" s="121"/>
      <c r="QB709" s="121"/>
      <c r="QC709" s="121"/>
      <c r="QD709" s="121"/>
      <c r="QE709" s="121"/>
      <c r="QF709" s="121"/>
      <c r="QG709" s="121"/>
      <c r="QH709" s="121"/>
      <c r="QI709" s="121"/>
      <c r="QJ709" s="121"/>
      <c r="QK709" s="121"/>
      <c r="QL709" s="121"/>
      <c r="QM709" s="121"/>
      <c r="QN709" s="121"/>
      <c r="QO709" s="121"/>
      <c r="QP709" s="121"/>
      <c r="QQ709" s="121"/>
      <c r="QR709" s="121"/>
      <c r="QS709" s="121"/>
      <c r="QT709" s="121"/>
      <c r="QU709" s="121"/>
      <c r="QV709" s="121"/>
      <c r="QW709" s="121"/>
      <c r="QX709" s="121"/>
      <c r="QY709" s="121"/>
      <c r="QZ709" s="121"/>
      <c r="RA709" s="121"/>
      <c r="RB709" s="121"/>
      <c r="RC709" s="121"/>
      <c r="RD709" s="121"/>
      <c r="RE709" s="121"/>
      <c r="RF709" s="121"/>
      <c r="RG709" s="121"/>
      <c r="RH709" s="121"/>
      <c r="RI709" s="121"/>
      <c r="RJ709" s="121"/>
      <c r="RK709" s="121"/>
      <c r="RL709" s="121"/>
      <c r="RM709" s="121"/>
      <c r="RN709" s="121"/>
      <c r="RO709" s="121"/>
      <c r="RP709" s="121"/>
      <c r="RQ709" s="121"/>
      <c r="RR709" s="121"/>
      <c r="RS709" s="121"/>
      <c r="RT709" s="121"/>
      <c r="RU709" s="121"/>
      <c r="RV709" s="121"/>
      <c r="RW709" s="121"/>
      <c r="RX709" s="121"/>
      <c r="RY709" s="121"/>
      <c r="RZ709" s="121"/>
      <c r="SA709" s="121"/>
      <c r="SB709" s="121"/>
      <c r="SC709" s="121"/>
      <c r="SD709" s="121"/>
      <c r="SE709" s="121"/>
      <c r="SF709" s="121"/>
      <c r="SG709" s="121"/>
      <c r="SH709" s="121"/>
      <c r="SI709" s="121"/>
      <c r="SJ709" s="121"/>
      <c r="SK709" s="121"/>
      <c r="SL709" s="121"/>
      <c r="SM709" s="121"/>
      <c r="SN709" s="121"/>
      <c r="SO709" s="121"/>
      <c r="SP709" s="121"/>
      <c r="SQ709" s="121"/>
      <c r="SR709" s="121"/>
      <c r="SS709" s="121"/>
      <c r="ST709" s="121"/>
      <c r="SU709" s="121"/>
      <c r="SV709" s="121"/>
      <c r="SW709" s="121"/>
      <c r="SX709" s="121"/>
      <c r="SY709" s="121"/>
      <c r="SZ709" s="121"/>
      <c r="TA709" s="121"/>
      <c r="TB709" s="121"/>
      <c r="TC709" s="121"/>
      <c r="TD709" s="121"/>
      <c r="TE709" s="121"/>
      <c r="TF709" s="121"/>
      <c r="TG709" s="121"/>
      <c r="TH709" s="121"/>
      <c r="TI709" s="121"/>
      <c r="TJ709" s="121"/>
      <c r="TK709" s="121"/>
      <c r="TL709" s="121"/>
      <c r="TM709" s="121"/>
      <c r="TN709" s="121"/>
      <c r="TO709" s="121"/>
      <c r="TP709" s="121"/>
      <c r="TQ709" s="121"/>
      <c r="TR709" s="121"/>
      <c r="TS709" s="121"/>
      <c r="TT709" s="121"/>
      <c r="TU709" s="121"/>
      <c r="TV709" s="121"/>
      <c r="TW709" s="121"/>
      <c r="TX709" s="121"/>
      <c r="TY709" s="121"/>
      <c r="TZ709" s="121"/>
      <c r="UA709" s="121"/>
      <c r="UB709" s="121"/>
      <c r="UC709" s="121"/>
      <c r="UD709" s="121"/>
      <c r="UE709" s="121"/>
      <c r="UF709" s="121"/>
      <c r="UG709" s="121"/>
      <c r="UH709" s="121"/>
      <c r="UI709" s="121"/>
      <c r="UJ709" s="121"/>
      <c r="UK709" s="121"/>
      <c r="UL709" s="121"/>
      <c r="UM709" s="121"/>
      <c r="UN709" s="121"/>
      <c r="UO709" s="121"/>
      <c r="UP709" s="121"/>
      <c r="UQ709" s="121"/>
      <c r="UR709" s="121"/>
      <c r="US709" s="121"/>
      <c r="UT709" s="121"/>
      <c r="UU709" s="121"/>
      <c r="UV709" s="121"/>
      <c r="UW709" s="121"/>
      <c r="UX709" s="121"/>
      <c r="UY709" s="121"/>
      <c r="UZ709" s="121"/>
      <c r="VA709" s="121"/>
      <c r="VB709" s="121"/>
      <c r="VC709" s="121"/>
      <c r="VD709" s="121"/>
      <c r="VE709" s="121"/>
      <c r="VF709" s="121"/>
      <c r="VG709" s="121"/>
      <c r="VH709" s="121"/>
      <c r="VI709" s="121"/>
      <c r="VJ709" s="121"/>
      <c r="VK709" s="121"/>
      <c r="VL709" s="121"/>
      <c r="VM709" s="121"/>
      <c r="VN709" s="121"/>
      <c r="VO709" s="121"/>
      <c r="VP709" s="121"/>
      <c r="VQ709" s="121"/>
      <c r="VR709" s="121"/>
      <c r="VS709" s="121"/>
      <c r="VT709" s="121"/>
      <c r="VU709" s="121"/>
      <c r="VV709" s="121"/>
      <c r="VW709" s="121"/>
      <c r="VX709" s="121"/>
      <c r="VY709" s="121"/>
      <c r="VZ709" s="121"/>
      <c r="WA709" s="121"/>
      <c r="WB709" s="121"/>
      <c r="WC709" s="121"/>
      <c r="WD709" s="121"/>
      <c r="WE709" s="121"/>
      <c r="WF709" s="121"/>
      <c r="WG709" s="121"/>
      <c r="WH709" s="121"/>
      <c r="WI709" s="121"/>
      <c r="WJ709" s="121"/>
      <c r="WK709" s="121"/>
      <c r="WL709" s="121"/>
      <c r="WM709" s="121"/>
      <c r="WN709" s="121"/>
      <c r="WO709" s="121"/>
      <c r="WP709" s="121"/>
      <c r="WQ709" s="121"/>
      <c r="WR709" s="121"/>
      <c r="WS709" s="121"/>
      <c r="WT709" s="121"/>
      <c r="WU709" s="121"/>
      <c r="WV709" s="121"/>
      <c r="WW709" s="121"/>
      <c r="WX709" s="121"/>
      <c r="WY709" s="121"/>
      <c r="WZ709" s="121"/>
      <c r="XA709" s="121"/>
      <c r="XB709" s="121"/>
      <c r="XC709" s="121"/>
      <c r="XD709" s="121"/>
      <c r="XE709" s="121"/>
      <c r="XF709" s="121"/>
      <c r="XG709" s="121"/>
      <c r="XH709" s="121"/>
      <c r="XI709" s="121"/>
      <c r="XJ709" s="121"/>
      <c r="XK709" s="121"/>
      <c r="XL709" s="121"/>
      <c r="XM709" s="121"/>
      <c r="XN709" s="121"/>
      <c r="XO709" s="121"/>
      <c r="XP709" s="121"/>
      <c r="XQ709" s="121"/>
      <c r="XR709" s="121"/>
      <c r="XS709" s="121"/>
      <c r="XT709" s="121"/>
      <c r="XU709" s="121"/>
      <c r="XV709" s="121"/>
      <c r="XW709" s="121"/>
      <c r="XX709" s="121"/>
      <c r="XY709" s="121"/>
      <c r="XZ709" s="121"/>
      <c r="YA709" s="121"/>
      <c r="YB709" s="121"/>
      <c r="YC709" s="121"/>
      <c r="YD709" s="121"/>
      <c r="YE709" s="121"/>
      <c r="YF709" s="121"/>
      <c r="YG709" s="121"/>
      <c r="YH709" s="121"/>
      <c r="YI709" s="121"/>
      <c r="YJ709" s="121"/>
      <c r="YK709" s="121"/>
      <c r="YL709" s="121"/>
      <c r="YM709" s="121"/>
      <c r="YN709" s="121"/>
      <c r="YO709" s="121"/>
      <c r="YP709" s="121"/>
      <c r="YQ709" s="121"/>
      <c r="YR709" s="121"/>
      <c r="YS709" s="121"/>
      <c r="YT709" s="121"/>
      <c r="YU709" s="121"/>
      <c r="YV709" s="121"/>
      <c r="YW709" s="121"/>
      <c r="YX709" s="121"/>
      <c r="YY709" s="121"/>
      <c r="YZ709" s="121"/>
      <c r="ZA709" s="121"/>
      <c r="ZB709" s="121"/>
      <c r="ZC709" s="121"/>
      <c r="ZD709" s="121"/>
      <c r="ZE709" s="121"/>
      <c r="ZF709" s="121"/>
      <c r="ZG709" s="121"/>
      <c r="ZH709" s="121"/>
      <c r="ZI709" s="121"/>
      <c r="ZJ709" s="121"/>
      <c r="ZK709" s="121"/>
      <c r="ZL709" s="121"/>
      <c r="ZM709" s="121"/>
      <c r="ZN709" s="121"/>
      <c r="ZO709" s="121"/>
      <c r="ZP709" s="121"/>
      <c r="ZQ709" s="121"/>
      <c r="ZR709" s="121"/>
      <c r="ZS709" s="121"/>
      <c r="ZT709" s="121"/>
      <c r="ZU709" s="121"/>
      <c r="ZV709" s="121"/>
      <c r="ZW709" s="121"/>
      <c r="ZX709" s="121"/>
      <c r="ZY709" s="121"/>
      <c r="ZZ709" s="121"/>
      <c r="AAA709" s="121"/>
      <c r="AAB709" s="121"/>
      <c r="AAC709" s="121"/>
      <c r="AAD709" s="121"/>
      <c r="AAE709" s="121"/>
      <c r="AAF709" s="121"/>
      <c r="AAG709" s="121"/>
      <c r="AAH709" s="121"/>
      <c r="AAI709" s="121"/>
      <c r="AAJ709" s="121"/>
      <c r="AAK709" s="121"/>
      <c r="AAL709" s="121"/>
      <c r="AAM709" s="121"/>
      <c r="AAN709" s="121"/>
      <c r="AAO709" s="121"/>
      <c r="AAP709" s="121"/>
      <c r="AAQ709" s="121"/>
      <c r="AAR709" s="121"/>
      <c r="AAS709" s="121"/>
      <c r="AAT709" s="121"/>
      <c r="AAU709" s="121"/>
      <c r="AAV709" s="121"/>
      <c r="AAW709" s="121"/>
      <c r="AAX709" s="121"/>
      <c r="AAY709" s="121"/>
      <c r="AAZ709" s="121"/>
      <c r="ABA709" s="121"/>
      <c r="ABB709" s="121"/>
      <c r="ABC709" s="121"/>
      <c r="ABD709" s="121"/>
      <c r="ABE709" s="121"/>
      <c r="ABF709" s="121"/>
      <c r="ABG709" s="121"/>
      <c r="ABH709" s="121"/>
      <c r="ABI709" s="121"/>
      <c r="ABJ709" s="121"/>
      <c r="ABK709" s="121"/>
      <c r="ABL709" s="121"/>
      <c r="ABM709" s="121"/>
      <c r="ABN709" s="121"/>
      <c r="ABO709" s="121"/>
      <c r="ABP709" s="121"/>
      <c r="ABQ709" s="121"/>
      <c r="ABR709" s="121"/>
      <c r="ABS709" s="121"/>
      <c r="ABT709" s="121"/>
      <c r="ABU709" s="121"/>
      <c r="ABV709" s="121"/>
      <c r="ABW709" s="121"/>
      <c r="ABX709" s="121"/>
      <c r="ABY709" s="121"/>
      <c r="ABZ709" s="121"/>
      <c r="ACA709" s="121"/>
      <c r="ACB709" s="121"/>
      <c r="ACC709" s="121"/>
      <c r="ACD709" s="121"/>
      <c r="ACE709" s="121"/>
      <c r="ACF709" s="121"/>
      <c r="ACG709" s="121"/>
      <c r="ACH709" s="121"/>
      <c r="ACI709" s="121"/>
      <c r="ACJ709" s="121"/>
      <c r="ACK709" s="121"/>
      <c r="ACL709" s="121"/>
      <c r="ACM709" s="121"/>
      <c r="ACN709" s="121"/>
      <c r="ACO709" s="121"/>
      <c r="ACP709" s="121"/>
      <c r="ACQ709" s="121"/>
      <c r="ACR709" s="121"/>
      <c r="ACS709" s="121"/>
      <c r="ACT709" s="121"/>
      <c r="ACU709" s="121"/>
      <c r="ACV709" s="121"/>
      <c r="ACW709" s="121"/>
      <c r="ACX709" s="121"/>
      <c r="ACY709" s="121"/>
      <c r="ACZ709" s="121"/>
      <c r="ADA709" s="121"/>
      <c r="ADB709" s="121"/>
      <c r="ADC709" s="121"/>
      <c r="ADD709" s="121"/>
      <c r="ADE709" s="121"/>
      <c r="ADF709" s="121"/>
      <c r="ADG709" s="121"/>
      <c r="ADH709" s="121"/>
      <c r="ADI709" s="121"/>
      <c r="ADJ709" s="121"/>
      <c r="ADK709" s="121"/>
      <c r="ADL709" s="121"/>
      <c r="ADM709" s="121"/>
      <c r="ADN709" s="121"/>
      <c r="ADO709" s="121"/>
      <c r="ADP709" s="121"/>
      <c r="ADQ709" s="121"/>
      <c r="ADR709" s="121"/>
      <c r="ADS709" s="121"/>
      <c r="ADT709" s="121"/>
      <c r="ADU709" s="121"/>
      <c r="ADV709" s="121"/>
      <c r="ADW709" s="121"/>
      <c r="ADX709" s="121"/>
      <c r="ADY709" s="121"/>
      <c r="ADZ709" s="121"/>
      <c r="AEA709" s="121"/>
      <c r="AEB709" s="121"/>
      <c r="AEC709" s="121"/>
      <c r="AED709" s="121"/>
      <c r="AEE709" s="121"/>
      <c r="AEF709" s="121"/>
      <c r="AEG709" s="121"/>
      <c r="AEH709" s="121"/>
      <c r="AEI709" s="121"/>
      <c r="AEJ709" s="121"/>
      <c r="AEK709" s="121"/>
      <c r="AEL709" s="121"/>
      <c r="AEM709" s="121"/>
      <c r="AEN709" s="121"/>
      <c r="AEO709" s="121"/>
      <c r="AEP709" s="121"/>
      <c r="AEQ709" s="121"/>
      <c r="AER709" s="121"/>
      <c r="AES709" s="121"/>
      <c r="AET709" s="121"/>
      <c r="AEU709" s="121"/>
      <c r="AEV709" s="121"/>
      <c r="AEW709" s="121"/>
      <c r="AEX709" s="121"/>
      <c r="AEY709" s="121"/>
      <c r="AEZ709" s="121"/>
      <c r="AFA709" s="121"/>
      <c r="AFB709" s="121"/>
      <c r="AFC709" s="121"/>
      <c r="AFD709" s="121"/>
      <c r="AFE709" s="121"/>
      <c r="AFF709" s="121"/>
      <c r="AFG709" s="121"/>
      <c r="AFH709" s="121"/>
      <c r="AFI709" s="121"/>
      <c r="AFJ709" s="121"/>
      <c r="AFK709" s="121"/>
      <c r="AFL709" s="121"/>
      <c r="AFM709" s="121"/>
      <c r="AFN709" s="121"/>
      <c r="AFO709" s="121"/>
      <c r="AFP709" s="121"/>
      <c r="AFQ709" s="121"/>
      <c r="AFR709" s="121"/>
      <c r="AFS709" s="121"/>
      <c r="AFT709" s="121"/>
      <c r="AFU709" s="121"/>
      <c r="AFV709" s="121"/>
      <c r="AFW709" s="121"/>
      <c r="AFX709" s="121"/>
      <c r="AFY709" s="121"/>
      <c r="AFZ709" s="121"/>
      <c r="AGA709" s="121"/>
      <c r="AGB709" s="121"/>
      <c r="AGC709" s="121"/>
      <c r="AGD709" s="121"/>
      <c r="AGE709" s="121"/>
      <c r="AGF709" s="121"/>
      <c r="AGG709" s="121"/>
      <c r="AGH709" s="121"/>
      <c r="AGI709" s="121"/>
      <c r="AGJ709" s="121"/>
      <c r="AGK709" s="121"/>
      <c r="AGL709" s="121"/>
      <c r="AGM709" s="121"/>
      <c r="AGN709" s="121"/>
      <c r="AGO709" s="121"/>
      <c r="AGP709" s="121"/>
      <c r="AGQ709" s="121"/>
      <c r="AGR709" s="121"/>
      <c r="AGS709" s="121"/>
      <c r="AGT709" s="121"/>
      <c r="AGU709" s="121"/>
      <c r="AGV709" s="121"/>
      <c r="AGW709" s="121"/>
      <c r="AGX709" s="121"/>
      <c r="AGY709" s="121"/>
      <c r="AGZ709" s="121"/>
      <c r="AHA709" s="121"/>
      <c r="AHB709" s="121"/>
      <c r="AHC709" s="121"/>
      <c r="AHD709" s="121"/>
      <c r="AHE709" s="121"/>
      <c r="AHF709" s="121"/>
      <c r="AHG709" s="121"/>
      <c r="AHH709" s="121"/>
      <c r="AHI709" s="121"/>
      <c r="AHJ709" s="121"/>
      <c r="AHK709" s="121"/>
      <c r="AHL709" s="121"/>
      <c r="AHM709" s="121"/>
      <c r="AHN709" s="121"/>
      <c r="AHO709" s="121"/>
      <c r="AHP709" s="121"/>
      <c r="AHQ709" s="121"/>
      <c r="AHR709" s="121"/>
      <c r="AHS709" s="121"/>
      <c r="AHT709" s="121"/>
      <c r="AHU709" s="121"/>
      <c r="AHV709" s="121"/>
      <c r="AHW709" s="121"/>
      <c r="AHX709" s="121"/>
      <c r="AHY709" s="121"/>
      <c r="AHZ709" s="121"/>
      <c r="AIA709" s="121"/>
      <c r="AIB709" s="121"/>
      <c r="AIC709" s="121"/>
      <c r="AID709" s="121"/>
      <c r="AIE709" s="121"/>
      <c r="AIF709" s="121"/>
      <c r="AIG709" s="121"/>
      <c r="AIH709" s="121"/>
      <c r="AII709" s="121"/>
      <c r="AIJ709" s="121"/>
      <c r="AIK709" s="121"/>
      <c r="AIL709" s="121"/>
      <c r="AIM709" s="121"/>
      <c r="AIN709" s="121"/>
      <c r="AIO709" s="121"/>
      <c r="AIP709" s="121"/>
      <c r="AIQ709" s="121"/>
      <c r="AIR709" s="121"/>
      <c r="AIS709" s="121"/>
      <c r="AIT709" s="121"/>
      <c r="AIU709" s="121"/>
      <c r="AIV709" s="121"/>
      <c r="AIW709" s="121"/>
      <c r="AIX709" s="121"/>
      <c r="AIY709" s="121"/>
      <c r="AIZ709" s="121"/>
      <c r="AJA709" s="121"/>
      <c r="AJB709" s="121"/>
      <c r="AJC709" s="121"/>
      <c r="AJD709" s="121"/>
      <c r="AJE709" s="121"/>
      <c r="AJF709" s="121"/>
      <c r="AJG709" s="121"/>
      <c r="AJH709" s="121"/>
      <c r="AJI709" s="121"/>
      <c r="AJJ709" s="121"/>
      <c r="AJK709" s="121"/>
      <c r="AJL709" s="121"/>
      <c r="AJM709" s="121"/>
      <c r="AJN709" s="121"/>
      <c r="AJO709" s="121"/>
      <c r="AJP709" s="121"/>
      <c r="AJQ709" s="121"/>
      <c r="AJR709" s="121"/>
      <c r="AJS709" s="121"/>
      <c r="AJT709" s="121"/>
      <c r="AJU709" s="121"/>
      <c r="AJV709" s="121"/>
      <c r="AJW709" s="121"/>
      <c r="AJX709" s="121"/>
      <c r="AJY709" s="121"/>
      <c r="AJZ709" s="121"/>
      <c r="AKA709" s="121"/>
      <c r="AKB709" s="121"/>
      <c r="AKC709" s="121"/>
      <c r="AKD709" s="121"/>
      <c r="AKE709" s="121"/>
      <c r="AKF709" s="121"/>
      <c r="AKG709" s="121"/>
      <c r="AKH709" s="121"/>
      <c r="AKI709" s="121"/>
      <c r="AKJ709" s="121"/>
      <c r="AKK709" s="121"/>
      <c r="AKL709" s="121"/>
      <c r="AKM709" s="121"/>
      <c r="AKN709" s="121"/>
      <c r="AKO709" s="121"/>
      <c r="AKP709" s="121"/>
      <c r="AKQ709" s="121"/>
      <c r="AKR709" s="121"/>
      <c r="AKS709" s="121"/>
      <c r="AKT709" s="121"/>
      <c r="AKU709" s="121"/>
      <c r="AKV709" s="121"/>
      <c r="AKW709" s="121"/>
      <c r="AKX709" s="121"/>
      <c r="AKY709" s="121"/>
      <c r="AKZ709" s="121"/>
      <c r="ALA709" s="121"/>
      <c r="ALB709" s="121"/>
      <c r="ALC709" s="121"/>
      <c r="ALD709" s="121"/>
      <c r="ALE709" s="121"/>
      <c r="ALF709" s="121"/>
      <c r="ALG709" s="121"/>
      <c r="ALH709" s="121"/>
      <c r="ALI709" s="121"/>
      <c r="ALJ709" s="121"/>
      <c r="ALK709" s="121"/>
      <c r="ALL709" s="121"/>
      <c r="ALM709" s="121"/>
      <c r="ALN709" s="121"/>
      <c r="ALO709" s="121"/>
      <c r="ALP709" s="121"/>
      <c r="ALQ709" s="121"/>
      <c r="ALR709" s="121"/>
      <c r="ALS709" s="121"/>
      <c r="ALT709" s="121"/>
      <c r="ALU709" s="121"/>
      <c r="ALV709" s="121"/>
      <c r="ALW709" s="121"/>
      <c r="ALX709" s="121"/>
      <c r="ALY709" s="121"/>
      <c r="ALZ709" s="121"/>
      <c r="AMA709" s="121"/>
      <c r="AMB709" s="121"/>
      <c r="AMC709" s="121"/>
      <c r="AMD709" s="121"/>
      <c r="AME709" s="121"/>
      <c r="AMF709" s="121"/>
      <c r="AMG709" s="121"/>
      <c r="AMH709" s="121"/>
      <c r="AMI709" s="121"/>
      <c r="AMJ709" s="121"/>
      <c r="AMK709" s="121"/>
      <c r="AML709" s="121"/>
      <c r="AMM709" s="121"/>
      <c r="AMN709" s="121"/>
      <c r="AMO709" s="121"/>
      <c r="AMP709" s="121"/>
      <c r="AMQ709" s="121"/>
      <c r="AMR709" s="121"/>
      <c r="AMS709" s="121"/>
      <c r="AMT709" s="121"/>
      <c r="AMU709" s="121"/>
      <c r="AMV709" s="121"/>
      <c r="AMW709" s="121"/>
      <c r="AMX709" s="121"/>
      <c r="AMY709" s="121"/>
      <c r="AMZ709" s="121"/>
      <c r="ANA709" s="121"/>
      <c r="ANB709" s="121"/>
      <c r="ANC709" s="121"/>
      <c r="AND709" s="121"/>
      <c r="ANE709" s="121"/>
      <c r="ANF709" s="121"/>
      <c r="ANG709" s="121"/>
      <c r="ANH709" s="121"/>
      <c r="ANI709" s="121"/>
      <c r="ANJ709" s="121"/>
      <c r="ANK709" s="121"/>
      <c r="ANL709" s="121"/>
      <c r="ANM709" s="121"/>
      <c r="ANN709" s="121"/>
      <c r="ANO709" s="121"/>
      <c r="ANP709" s="121"/>
      <c r="ANQ709" s="121"/>
      <c r="ANR709" s="121"/>
      <c r="ANS709" s="121"/>
      <c r="ANT709" s="121"/>
      <c r="ANU709" s="121"/>
      <c r="ANV709" s="121"/>
      <c r="ANW709" s="121"/>
      <c r="ANX709" s="121"/>
      <c r="ANY709" s="121"/>
      <c r="ANZ709" s="121"/>
      <c r="AOA709" s="121"/>
      <c r="AOB709" s="121"/>
      <c r="AOC709" s="121"/>
      <c r="AOD709" s="121"/>
      <c r="AOE709" s="121"/>
      <c r="AOF709" s="121"/>
      <c r="AOG709" s="121"/>
      <c r="AOH709" s="121"/>
      <c r="AOI709" s="121"/>
      <c r="AOJ709" s="121"/>
      <c r="AOK709" s="121"/>
      <c r="AOL709" s="121"/>
      <c r="AOM709" s="121"/>
      <c r="AON709" s="121"/>
      <c r="AOO709" s="121"/>
      <c r="AOP709" s="121"/>
      <c r="AOQ709" s="121"/>
      <c r="AOR709" s="121"/>
      <c r="AOS709" s="121"/>
      <c r="AOT709" s="121"/>
      <c r="AOU709" s="121"/>
      <c r="AOV709" s="121"/>
      <c r="AOW709" s="121"/>
      <c r="AOX709" s="121"/>
      <c r="AOY709" s="121"/>
      <c r="AOZ709" s="121"/>
      <c r="APA709" s="121"/>
      <c r="APB709" s="121"/>
      <c r="APC709" s="121"/>
      <c r="APD709" s="121"/>
      <c r="APE709" s="121"/>
      <c r="APF709" s="121"/>
      <c r="APG709" s="121"/>
      <c r="APH709" s="121"/>
      <c r="API709" s="121"/>
      <c r="APJ709" s="121"/>
      <c r="APK709" s="121"/>
      <c r="APL709" s="121"/>
      <c r="APM709" s="121"/>
      <c r="APN709" s="121"/>
      <c r="APO709" s="121"/>
      <c r="APP709" s="121"/>
      <c r="APQ709" s="121"/>
      <c r="APR709" s="121"/>
      <c r="APS709" s="121"/>
      <c r="APT709" s="121"/>
      <c r="APU709" s="121"/>
      <c r="APV709" s="121"/>
      <c r="APW709" s="121"/>
      <c r="APX709" s="121"/>
      <c r="APY709" s="121"/>
      <c r="APZ709" s="121"/>
      <c r="AQA709" s="121"/>
      <c r="AQB709" s="121"/>
      <c r="AQC709" s="121"/>
      <c r="AQD709" s="121"/>
      <c r="AQE709" s="121"/>
      <c r="AQF709" s="121"/>
      <c r="AQG709" s="121"/>
      <c r="AQH709" s="121"/>
      <c r="AQI709" s="121"/>
      <c r="AQJ709" s="121"/>
      <c r="AQK709" s="121"/>
      <c r="AQL709" s="121"/>
      <c r="AQM709" s="121"/>
      <c r="AQN709" s="121"/>
      <c r="AQO709" s="121"/>
      <c r="AQP709" s="121"/>
      <c r="AQQ709" s="121"/>
      <c r="AQR709" s="121"/>
      <c r="AQS709" s="121"/>
      <c r="AQT709" s="121"/>
      <c r="AQU709" s="121"/>
      <c r="AQV709" s="121"/>
      <c r="AQW709" s="121"/>
      <c r="AQX709" s="121"/>
      <c r="AQY709" s="121"/>
      <c r="AQZ709" s="121"/>
      <c r="ARA709" s="121"/>
      <c r="ARB709" s="121"/>
      <c r="ARC709" s="121"/>
      <c r="ARD709" s="121"/>
      <c r="ARE709" s="121"/>
      <c r="ARF709" s="121"/>
      <c r="ARG709" s="121"/>
      <c r="ARH709" s="121"/>
      <c r="ARI709" s="121"/>
      <c r="ARJ709" s="121"/>
      <c r="ARK709" s="121"/>
      <c r="ARL709" s="121"/>
      <c r="ARM709" s="121"/>
      <c r="ARN709" s="121"/>
      <c r="ARO709" s="121"/>
      <c r="ARP709" s="121"/>
      <c r="ARQ709" s="121"/>
      <c r="ARR709" s="121"/>
      <c r="ARS709" s="121"/>
      <c r="ART709" s="121"/>
      <c r="ARU709" s="121"/>
      <c r="ARV709" s="121"/>
      <c r="ARW709" s="121"/>
      <c r="ARX709" s="121"/>
      <c r="ARY709" s="121"/>
      <c r="ARZ709" s="121"/>
      <c r="ASA709" s="121"/>
      <c r="ASB709" s="121"/>
      <c r="ASC709" s="121"/>
      <c r="ASD709" s="121"/>
      <c r="ASE709" s="121"/>
      <c r="ASF709" s="121"/>
      <c r="ASG709" s="121"/>
      <c r="ASH709" s="121"/>
      <c r="ASI709" s="121"/>
      <c r="ASJ709" s="121"/>
      <c r="ASK709" s="121"/>
      <c r="ASL709" s="121"/>
      <c r="ASM709" s="121"/>
      <c r="ASN709" s="121"/>
      <c r="ASO709" s="121"/>
      <c r="ASP709" s="121"/>
      <c r="ASQ709" s="121"/>
      <c r="ASR709" s="121"/>
      <c r="ASS709" s="121"/>
      <c r="AST709" s="121"/>
      <c r="ASU709" s="121"/>
      <c r="ASV709" s="121"/>
      <c r="ASW709" s="121"/>
      <c r="ASX709" s="121"/>
      <c r="ASY709" s="121"/>
      <c r="ASZ709" s="121"/>
      <c r="ATA709" s="121"/>
      <c r="ATB709" s="121"/>
      <c r="ATC709" s="121"/>
      <c r="ATD709" s="121"/>
      <c r="ATE709" s="121"/>
      <c r="ATF709" s="121"/>
      <c r="ATG709" s="121"/>
      <c r="ATH709" s="121"/>
      <c r="ATI709" s="121"/>
      <c r="ATJ709" s="121"/>
      <c r="ATK709" s="121"/>
      <c r="ATL709" s="121"/>
      <c r="ATM709" s="121"/>
      <c r="ATN709" s="121"/>
      <c r="ATO709" s="121"/>
      <c r="ATP709" s="121"/>
      <c r="ATQ709" s="121"/>
      <c r="ATR709" s="121"/>
      <c r="ATS709" s="121"/>
      <c r="ATT709" s="121"/>
      <c r="ATU709" s="121"/>
      <c r="ATV709" s="121"/>
      <c r="ATW709" s="121"/>
      <c r="ATX709" s="121"/>
      <c r="ATY709" s="121"/>
      <c r="ATZ709" s="121"/>
      <c r="AUA709" s="121"/>
      <c r="AUB709" s="121"/>
      <c r="AUC709" s="121"/>
      <c r="AUD709" s="121"/>
      <c r="AUE709" s="121"/>
      <c r="AUF709" s="121"/>
      <c r="AUG709" s="121"/>
      <c r="AUH709" s="121"/>
      <c r="AUI709" s="121"/>
      <c r="AUJ709" s="121"/>
      <c r="AUK709" s="121"/>
      <c r="AUL709" s="121"/>
      <c r="AUM709" s="121"/>
      <c r="AUN709" s="121"/>
      <c r="AUO709" s="121"/>
      <c r="AUP709" s="121"/>
      <c r="AUQ709" s="121"/>
      <c r="AUR709" s="121"/>
      <c r="AUS709" s="121"/>
      <c r="AUT709" s="121"/>
      <c r="AUU709" s="121"/>
      <c r="AUV709" s="121"/>
      <c r="AUW709" s="121"/>
      <c r="AUX709" s="121"/>
      <c r="AUY709" s="121"/>
      <c r="AUZ709" s="121"/>
      <c r="AVA709" s="121"/>
      <c r="AVB709" s="121"/>
      <c r="AVC709" s="121"/>
      <c r="AVD709" s="121"/>
      <c r="AVE709" s="121"/>
      <c r="AVF709" s="121"/>
      <c r="AVG709" s="121"/>
      <c r="AVH709" s="121"/>
      <c r="AVI709" s="121"/>
      <c r="AVJ709" s="121"/>
      <c r="AVK709" s="121"/>
      <c r="AVL709" s="121"/>
      <c r="AVM709" s="121"/>
      <c r="AVN709" s="121"/>
      <c r="AVO709" s="121"/>
      <c r="AVP709" s="121"/>
      <c r="AVQ709" s="121"/>
      <c r="AVR709" s="121"/>
      <c r="AVS709" s="121"/>
      <c r="AVT709" s="121"/>
      <c r="AVU709" s="121"/>
      <c r="AVV709" s="121"/>
      <c r="AVW709" s="121"/>
      <c r="AVX709" s="121"/>
      <c r="AVY709" s="121"/>
      <c r="AVZ709" s="121"/>
      <c r="AWA709" s="121"/>
      <c r="AWB709" s="121"/>
      <c r="AWC709" s="121"/>
      <c r="AWD709" s="121"/>
      <c r="AWE709" s="121"/>
      <c r="AWF709" s="121"/>
      <c r="AWG709" s="121"/>
      <c r="AWH709" s="121"/>
      <c r="AWI709" s="121"/>
      <c r="AWJ709" s="121"/>
      <c r="AWK709" s="121"/>
      <c r="AWL709" s="121"/>
      <c r="AWM709" s="121"/>
      <c r="AWN709" s="121"/>
      <c r="AWO709" s="121"/>
      <c r="AWP709" s="121"/>
      <c r="AWQ709" s="121"/>
      <c r="AWR709" s="121"/>
      <c r="AWS709" s="121"/>
      <c r="AWT709" s="121"/>
      <c r="AWU709" s="121"/>
      <c r="AWV709" s="121"/>
      <c r="AWW709" s="121"/>
      <c r="AWX709" s="121"/>
      <c r="AWY709" s="121"/>
      <c r="AWZ709" s="121"/>
      <c r="AXA709" s="121"/>
      <c r="AXB709" s="121"/>
      <c r="AXC709" s="121"/>
      <c r="AXD709" s="121"/>
      <c r="AXE709" s="121"/>
      <c r="AXF709" s="121"/>
      <c r="AXG709" s="121"/>
      <c r="AXH709" s="121"/>
      <c r="AXI709" s="121"/>
      <c r="AXJ709" s="121"/>
      <c r="AXK709" s="121"/>
      <c r="AXL709" s="121"/>
      <c r="AXM709" s="121"/>
      <c r="AXN709" s="121"/>
      <c r="AXO709" s="121"/>
      <c r="AXP709" s="121"/>
      <c r="AXQ709" s="121"/>
      <c r="AXR709" s="121"/>
      <c r="AXS709" s="121"/>
      <c r="AXT709" s="121"/>
      <c r="AXU709" s="121"/>
      <c r="AXV709" s="121"/>
      <c r="AXW709" s="121"/>
      <c r="AXX709" s="121"/>
      <c r="AXY709" s="121"/>
      <c r="AXZ709" s="121"/>
      <c r="AYA709" s="121"/>
      <c r="AYB709" s="121"/>
      <c r="AYC709" s="121"/>
      <c r="AYD709" s="121"/>
      <c r="AYE709" s="121"/>
      <c r="AYF709" s="121"/>
      <c r="AYG709" s="121"/>
      <c r="AYH709" s="121"/>
      <c r="AYI709" s="121"/>
      <c r="AYJ709" s="121"/>
      <c r="AYK709" s="121"/>
      <c r="AYL709" s="121"/>
      <c r="AYM709" s="121"/>
      <c r="AYN709" s="121"/>
      <c r="AYO709" s="121"/>
      <c r="AYP709" s="121"/>
      <c r="AYQ709" s="121"/>
      <c r="AYR709" s="121"/>
      <c r="AYS709" s="121"/>
      <c r="AYT709" s="121"/>
      <c r="AYU709" s="121"/>
      <c r="AYV709" s="121"/>
      <c r="AYW709" s="121"/>
      <c r="AYX709" s="121"/>
      <c r="AYY709" s="121"/>
      <c r="AYZ709" s="121"/>
      <c r="AZA709" s="121"/>
      <c r="AZB709" s="121"/>
      <c r="AZC709" s="121"/>
      <c r="AZD709" s="121"/>
      <c r="AZE709" s="121"/>
      <c r="AZF709" s="121"/>
      <c r="AZG709" s="121"/>
      <c r="AZH709" s="121"/>
      <c r="AZI709" s="121"/>
      <c r="AZJ709" s="121"/>
      <c r="AZK709" s="121"/>
      <c r="AZL709" s="121"/>
      <c r="AZM709" s="121"/>
      <c r="AZN709" s="121"/>
      <c r="AZO709" s="121"/>
      <c r="AZP709" s="121"/>
      <c r="AZQ709" s="121"/>
      <c r="AZR709" s="121"/>
      <c r="AZS709" s="121"/>
      <c r="AZT709" s="121"/>
      <c r="AZU709" s="121"/>
      <c r="AZV709" s="121"/>
      <c r="AZW709" s="121"/>
      <c r="AZX709" s="121"/>
      <c r="AZY709" s="121"/>
      <c r="AZZ709" s="121"/>
      <c r="BAA709" s="121"/>
      <c r="BAB709" s="121"/>
      <c r="BAC709" s="121"/>
      <c r="BAD709" s="121"/>
      <c r="BAE709" s="121"/>
      <c r="BAF709" s="121"/>
      <c r="BAG709" s="121"/>
      <c r="BAH709" s="121"/>
      <c r="BAI709" s="121"/>
      <c r="BAJ709" s="121"/>
      <c r="BAK709" s="121"/>
      <c r="BAL709" s="121"/>
      <c r="BAM709" s="121"/>
      <c r="BAN709" s="121"/>
      <c r="BAO709" s="121"/>
      <c r="BAP709" s="121"/>
      <c r="BAQ709" s="121"/>
      <c r="BAR709" s="121"/>
      <c r="BAS709" s="121"/>
      <c r="BAT709" s="121"/>
      <c r="BAU709" s="121"/>
      <c r="BAV709" s="121"/>
      <c r="BAW709" s="121"/>
      <c r="BAX709" s="121"/>
      <c r="BAY709" s="121"/>
      <c r="BAZ709" s="121"/>
      <c r="BBA709" s="121"/>
      <c r="BBB709" s="121"/>
      <c r="BBC709" s="121"/>
      <c r="BBD709" s="121"/>
      <c r="BBE709" s="121"/>
      <c r="BBF709" s="121"/>
      <c r="BBG709" s="121"/>
      <c r="BBH709" s="121"/>
      <c r="BBI709" s="121"/>
      <c r="BBJ709" s="121"/>
      <c r="BBK709" s="121"/>
      <c r="BBL709" s="121"/>
      <c r="BBM709" s="121"/>
      <c r="BBN709" s="121"/>
      <c r="BBO709" s="121"/>
      <c r="BBP709" s="121"/>
      <c r="BBQ709" s="121"/>
      <c r="BBR709" s="121"/>
      <c r="BBS709" s="121"/>
      <c r="BBT709" s="121"/>
      <c r="BBU709" s="121"/>
      <c r="BBV709" s="121"/>
      <c r="BBW709" s="121"/>
      <c r="BBX709" s="121"/>
      <c r="BBY709" s="121"/>
      <c r="BBZ709" s="121"/>
      <c r="BCA709" s="121"/>
      <c r="BCB709" s="121"/>
      <c r="BCC709" s="121"/>
      <c r="BCD709" s="121"/>
      <c r="BCE709" s="121"/>
      <c r="BCF709" s="121"/>
      <c r="BCG709" s="121"/>
      <c r="BCH709" s="121"/>
      <c r="BCI709" s="121"/>
      <c r="BCJ709" s="121"/>
      <c r="BCK709" s="121"/>
      <c r="BCL709" s="121"/>
      <c r="BCM709" s="121"/>
      <c r="BCN709" s="121"/>
      <c r="BCO709" s="121"/>
      <c r="BCP709" s="121"/>
      <c r="BCQ709" s="121"/>
      <c r="BCR709" s="121"/>
      <c r="BCS709" s="121"/>
      <c r="BCT709" s="121"/>
      <c r="BCU709" s="121"/>
      <c r="BCV709" s="121"/>
      <c r="BCW709" s="121"/>
      <c r="BCX709" s="121"/>
      <c r="BCY709" s="121"/>
      <c r="BCZ709" s="121"/>
      <c r="BDA709" s="121"/>
      <c r="BDB709" s="121"/>
      <c r="BDC709" s="121"/>
      <c r="BDD709" s="121"/>
      <c r="BDE709" s="121"/>
      <c r="BDF709" s="121"/>
      <c r="BDG709" s="121"/>
      <c r="BDH709" s="121"/>
      <c r="BDI709" s="121"/>
      <c r="BDJ709" s="121"/>
      <c r="BDK709" s="121"/>
      <c r="BDL709" s="121"/>
      <c r="BDM709" s="121"/>
      <c r="BDN709" s="121"/>
      <c r="BDO709" s="121"/>
      <c r="BDP709" s="121"/>
      <c r="BDQ709" s="121"/>
      <c r="BDR709" s="121"/>
      <c r="BDS709" s="121"/>
      <c r="BDT709" s="121"/>
      <c r="BDU709" s="121"/>
      <c r="BDV709" s="121"/>
      <c r="BDW709" s="121"/>
      <c r="BDX709" s="121"/>
      <c r="BDY709" s="121"/>
      <c r="BDZ709" s="121"/>
      <c r="BEA709" s="121"/>
      <c r="BEB709" s="121"/>
      <c r="BEC709" s="121"/>
      <c r="BED709" s="121"/>
      <c r="BEE709" s="121"/>
      <c r="BEF709" s="121"/>
      <c r="BEG709" s="121"/>
      <c r="BEH709" s="121"/>
      <c r="BEI709" s="121"/>
      <c r="BEJ709" s="121"/>
      <c r="BEK709" s="121"/>
      <c r="BEL709" s="121"/>
      <c r="BEM709" s="121"/>
      <c r="BEN709" s="121"/>
      <c r="BEO709" s="121"/>
      <c r="BEP709" s="121"/>
      <c r="BEQ709" s="121"/>
      <c r="BER709" s="121"/>
      <c r="BES709" s="121"/>
      <c r="BET709" s="121"/>
      <c r="BEU709" s="121"/>
      <c r="BEV709" s="121"/>
      <c r="BEW709" s="121"/>
      <c r="BEX709" s="121"/>
      <c r="BEY709" s="121"/>
      <c r="BEZ709" s="121"/>
      <c r="BFA709" s="121"/>
      <c r="BFB709" s="121"/>
      <c r="BFC709" s="121"/>
      <c r="BFD709" s="121"/>
      <c r="BFE709" s="121"/>
      <c r="BFF709" s="121"/>
      <c r="BFG709" s="121"/>
      <c r="BFH709" s="121"/>
      <c r="BFI709" s="121"/>
      <c r="BFJ709" s="121"/>
      <c r="BFK709" s="121"/>
      <c r="BFL709" s="121"/>
      <c r="BFM709" s="121"/>
      <c r="BFN709" s="121"/>
      <c r="BFO709" s="121"/>
      <c r="BFP709" s="121"/>
      <c r="BFQ709" s="121"/>
      <c r="BFR709" s="121"/>
      <c r="BFS709" s="121"/>
      <c r="BFT709" s="121"/>
      <c r="BFU709" s="121"/>
      <c r="BFV709" s="121"/>
      <c r="BFW709" s="121"/>
      <c r="BFX709" s="121"/>
      <c r="BFY709" s="121"/>
      <c r="BFZ709" s="121"/>
      <c r="BGA709" s="121"/>
      <c r="BGB709" s="121"/>
      <c r="BGC709" s="121"/>
      <c r="BGD709" s="121"/>
      <c r="BGE709" s="121"/>
      <c r="BGF709" s="121"/>
      <c r="BGG709" s="121"/>
      <c r="BGH709" s="121"/>
      <c r="BGI709" s="121"/>
      <c r="BGJ709" s="121"/>
      <c r="BGK709" s="121"/>
      <c r="BGL709" s="121"/>
      <c r="BGM709" s="121"/>
      <c r="BGN709" s="121"/>
      <c r="BGO709" s="121"/>
      <c r="BGP709" s="121"/>
      <c r="BGQ709" s="121"/>
      <c r="BGR709" s="121"/>
      <c r="BGS709" s="121"/>
      <c r="BGT709" s="121"/>
      <c r="BGU709" s="121"/>
      <c r="BGV709" s="121"/>
      <c r="BGW709" s="121"/>
      <c r="BGX709" s="121"/>
      <c r="BGY709" s="121"/>
      <c r="BGZ709" s="121"/>
      <c r="BHA709" s="121"/>
      <c r="BHB709" s="121"/>
      <c r="BHC709" s="121"/>
      <c r="BHD709" s="121"/>
      <c r="BHE709" s="121"/>
      <c r="BHF709" s="121"/>
      <c r="BHG709" s="121"/>
      <c r="BHH709" s="121"/>
      <c r="BHI709" s="121"/>
      <c r="BHJ709" s="121"/>
      <c r="BHK709" s="121"/>
      <c r="BHL709" s="121"/>
      <c r="BHM709" s="121"/>
      <c r="BHN709" s="121"/>
      <c r="BHO709" s="121"/>
      <c r="BHP709" s="121"/>
      <c r="BHQ709" s="121"/>
      <c r="BHR709" s="121"/>
      <c r="BHS709" s="121"/>
      <c r="BHT709" s="121"/>
      <c r="BHU709" s="121"/>
      <c r="BHV709" s="121"/>
      <c r="BHW709" s="121"/>
      <c r="BHX709" s="121"/>
      <c r="BHY709" s="121"/>
      <c r="BHZ709" s="121"/>
      <c r="BIA709" s="121"/>
      <c r="BIB709" s="121"/>
      <c r="BIC709" s="121"/>
      <c r="BID709" s="121"/>
      <c r="BIE709" s="121"/>
      <c r="BIF709" s="121"/>
      <c r="BIG709" s="121"/>
      <c r="BIH709" s="121"/>
      <c r="BII709" s="121"/>
      <c r="BIJ709" s="121"/>
      <c r="BIK709" s="121"/>
      <c r="BIL709" s="121"/>
      <c r="BIM709" s="121"/>
      <c r="BIN709" s="121"/>
      <c r="BIO709" s="121"/>
      <c r="BIP709" s="121"/>
      <c r="BIQ709" s="121"/>
      <c r="BIR709" s="121"/>
      <c r="BIS709" s="121"/>
      <c r="BIT709" s="121"/>
      <c r="BIU709" s="121"/>
      <c r="BIV709" s="121"/>
      <c r="BIW709" s="121"/>
      <c r="BIX709" s="121"/>
      <c r="BIY709" s="121"/>
      <c r="BIZ709" s="121"/>
      <c r="BJA709" s="121"/>
      <c r="BJB709" s="121"/>
      <c r="BJC709" s="121"/>
      <c r="BJD709" s="121"/>
      <c r="BJE709" s="121"/>
      <c r="BJF709" s="121"/>
      <c r="BJG709" s="121"/>
      <c r="BJH709" s="121"/>
      <c r="BJI709" s="121"/>
      <c r="BJJ709" s="121"/>
      <c r="BJK709" s="121"/>
      <c r="BJL709" s="121"/>
      <c r="BJM709" s="121"/>
      <c r="BJN709" s="121"/>
      <c r="BJO709" s="121"/>
      <c r="BJP709" s="121"/>
      <c r="BJQ709" s="121"/>
      <c r="BJR709" s="121"/>
      <c r="BJS709" s="121"/>
      <c r="BJT709" s="121"/>
      <c r="BJU709" s="121"/>
      <c r="BJV709" s="121"/>
      <c r="BJW709" s="121"/>
      <c r="BJX709" s="121"/>
      <c r="BJY709" s="121"/>
      <c r="BJZ709" s="121"/>
      <c r="BKA709" s="121"/>
      <c r="BKB709" s="121"/>
      <c r="BKC709" s="121"/>
      <c r="BKD709" s="121"/>
      <c r="BKE709" s="121"/>
      <c r="BKF709" s="121"/>
      <c r="BKG709" s="121"/>
      <c r="BKH709" s="121"/>
      <c r="BKI709" s="121"/>
      <c r="BKJ709" s="121"/>
      <c r="BKK709" s="121"/>
      <c r="BKL709" s="121"/>
      <c r="BKM709" s="121"/>
      <c r="BKN709" s="121"/>
      <c r="BKO709" s="121"/>
      <c r="BKP709" s="121"/>
      <c r="BKQ709" s="121"/>
      <c r="BKR709" s="121"/>
      <c r="BKS709" s="121"/>
      <c r="BKT709" s="121"/>
      <c r="BKU709" s="121"/>
      <c r="BKV709" s="121"/>
      <c r="BKW709" s="121"/>
      <c r="BKX709" s="121"/>
      <c r="BKY709" s="121"/>
      <c r="BKZ709" s="121"/>
      <c r="BLA709" s="121"/>
      <c r="BLB709" s="121"/>
      <c r="BLC709" s="121"/>
      <c r="BLD709" s="121"/>
      <c r="BLE709" s="121"/>
      <c r="BLF709" s="121"/>
      <c r="BLG709" s="121"/>
      <c r="BLH709" s="121"/>
      <c r="BLI709" s="121"/>
      <c r="BLJ709" s="121"/>
      <c r="BLK709" s="121"/>
      <c r="BLL709" s="121"/>
      <c r="BLM709" s="121"/>
      <c r="BLN709" s="121"/>
      <c r="BLO709" s="121"/>
      <c r="BLP709" s="121"/>
      <c r="BLQ709" s="121"/>
      <c r="BLR709" s="121"/>
      <c r="BLS709" s="121"/>
      <c r="BLT709" s="121"/>
      <c r="BLU709" s="121"/>
      <c r="BLV709" s="121"/>
      <c r="BLW709" s="121"/>
      <c r="BLX709" s="121"/>
      <c r="BLY709" s="121"/>
      <c r="BLZ709" s="121"/>
      <c r="BMA709" s="121"/>
      <c r="BMB709" s="121"/>
      <c r="BMC709" s="121"/>
      <c r="BMD709" s="121"/>
      <c r="BME709" s="121"/>
      <c r="BMF709" s="121"/>
      <c r="BMG709" s="121"/>
      <c r="BMH709" s="121"/>
      <c r="BMI709" s="121"/>
      <c r="BMJ709" s="121"/>
      <c r="BMK709" s="121"/>
      <c r="BML709" s="121"/>
      <c r="BMM709" s="121"/>
      <c r="BMN709" s="121"/>
      <c r="BMO709" s="121"/>
      <c r="BMP709" s="121"/>
      <c r="BMQ709" s="121"/>
      <c r="BMR709" s="121"/>
      <c r="BMS709" s="121"/>
      <c r="BMT709" s="121"/>
      <c r="BMU709" s="121"/>
      <c r="BMV709" s="121"/>
      <c r="BMW709" s="121"/>
      <c r="BMX709" s="121"/>
      <c r="BMY709" s="121"/>
      <c r="BMZ709" s="121"/>
      <c r="BNA709" s="121"/>
      <c r="BNB709" s="121"/>
      <c r="BNC709" s="121"/>
      <c r="BND709" s="121"/>
      <c r="BNE709" s="121"/>
      <c r="BNF709" s="121"/>
      <c r="BNG709" s="121"/>
      <c r="BNH709" s="121"/>
      <c r="BNI709" s="121"/>
      <c r="BNJ709" s="121"/>
      <c r="BNK709" s="121"/>
      <c r="BNL709" s="121"/>
      <c r="BNM709" s="121"/>
      <c r="BNN709" s="121"/>
      <c r="BNO709" s="121"/>
      <c r="BNP709" s="121"/>
      <c r="BNQ709" s="121"/>
      <c r="BNR709" s="121"/>
      <c r="BNS709" s="121"/>
      <c r="BNT709" s="121"/>
      <c r="BNU709" s="121"/>
      <c r="BNV709" s="121"/>
      <c r="BNW709" s="121"/>
      <c r="BNX709" s="121"/>
      <c r="BNY709" s="121"/>
      <c r="BNZ709" s="121"/>
      <c r="BOA709" s="121"/>
      <c r="BOB709" s="121"/>
      <c r="BOC709" s="121"/>
      <c r="BOD709" s="121"/>
      <c r="BOE709" s="121"/>
      <c r="BOF709" s="121"/>
      <c r="BOG709" s="121"/>
      <c r="BOH709" s="121"/>
      <c r="BOI709" s="121"/>
      <c r="BOJ709" s="121"/>
      <c r="BOK709" s="121"/>
      <c r="BOL709" s="121"/>
      <c r="BOM709" s="121"/>
      <c r="BON709" s="121"/>
      <c r="BOO709" s="121"/>
      <c r="BOP709" s="121"/>
      <c r="BOQ709" s="121"/>
      <c r="BOR709" s="121"/>
      <c r="BOS709" s="121"/>
      <c r="BOT709" s="121"/>
      <c r="BOU709" s="121"/>
      <c r="BOV709" s="121"/>
      <c r="BOW709" s="121"/>
      <c r="BOX709" s="121"/>
      <c r="BOY709" s="121"/>
      <c r="BOZ709" s="121"/>
      <c r="BPA709" s="121"/>
      <c r="BPB709" s="121"/>
      <c r="BPC709" s="121"/>
      <c r="BPD709" s="121"/>
      <c r="BPE709" s="121"/>
      <c r="BPF709" s="121"/>
      <c r="BPG709" s="121"/>
      <c r="BPH709" s="121"/>
      <c r="BPI709" s="121"/>
      <c r="BPJ709" s="121"/>
      <c r="BPK709" s="121"/>
      <c r="BPL709" s="121"/>
      <c r="BPM709" s="121"/>
      <c r="BPN709" s="121"/>
      <c r="BPO709" s="121"/>
      <c r="BPP709" s="121"/>
      <c r="BPQ709" s="121"/>
      <c r="BPR709" s="121"/>
      <c r="BPS709" s="121"/>
      <c r="BPT709" s="121"/>
      <c r="BPU709" s="121"/>
      <c r="BPV709" s="121"/>
      <c r="BPW709" s="121"/>
      <c r="BPX709" s="121"/>
      <c r="BPY709" s="121"/>
      <c r="BPZ709" s="121"/>
      <c r="BQA709" s="121"/>
      <c r="BQB709" s="121"/>
      <c r="BQC709" s="121"/>
      <c r="BQD709" s="121"/>
      <c r="BQE709" s="121"/>
      <c r="BQF709" s="121"/>
      <c r="BQG709" s="121"/>
      <c r="BQH709" s="121"/>
      <c r="BQI709" s="121"/>
      <c r="BQJ709" s="121"/>
      <c r="BQK709" s="121"/>
      <c r="BQL709" s="121"/>
      <c r="BQM709" s="121"/>
      <c r="BQN709" s="121"/>
      <c r="BQO709" s="121"/>
      <c r="BQP709" s="121"/>
      <c r="BQQ709" s="121"/>
      <c r="BQR709" s="121"/>
      <c r="BQS709" s="121"/>
      <c r="BQT709" s="121"/>
      <c r="BQU709" s="121"/>
      <c r="BQV709" s="121"/>
      <c r="BQW709" s="121"/>
      <c r="BQX709" s="121"/>
      <c r="BQY709" s="121"/>
      <c r="BQZ709" s="121"/>
      <c r="BRA709" s="121"/>
      <c r="BRB709" s="121"/>
      <c r="BRC709" s="121"/>
      <c r="BRD709" s="121"/>
      <c r="BRE709" s="121"/>
      <c r="BRF709" s="121"/>
      <c r="BRG709" s="121"/>
      <c r="BRH709" s="121"/>
      <c r="BRI709" s="121"/>
      <c r="BRJ709" s="121"/>
      <c r="BRK709" s="121"/>
      <c r="BRL709" s="121"/>
      <c r="BRM709" s="121"/>
      <c r="BRN709" s="121"/>
      <c r="BRO709" s="121"/>
      <c r="BRP709" s="121"/>
      <c r="BRQ709" s="121"/>
      <c r="BRR709" s="121"/>
      <c r="BRS709" s="121"/>
      <c r="BRT709" s="121"/>
      <c r="BRU709" s="121"/>
      <c r="BRV709" s="121"/>
      <c r="BRW709" s="121"/>
      <c r="BRX709" s="121"/>
      <c r="BRY709" s="121"/>
      <c r="BRZ709" s="121"/>
      <c r="BSA709" s="121"/>
      <c r="BSB709" s="121"/>
      <c r="BSC709" s="121"/>
      <c r="BSD709" s="121"/>
      <c r="BSE709" s="121"/>
      <c r="BSF709" s="121"/>
      <c r="BSG709" s="121"/>
      <c r="BSH709" s="121"/>
      <c r="BSI709" s="121"/>
      <c r="BSJ709" s="121"/>
      <c r="BSK709" s="121"/>
      <c r="BSL709" s="121"/>
      <c r="BSM709" s="121"/>
      <c r="BSN709" s="121"/>
      <c r="BSO709" s="121"/>
      <c r="BSP709" s="121"/>
      <c r="BSQ709" s="121"/>
      <c r="BSR709" s="121"/>
      <c r="BSS709" s="121"/>
      <c r="BST709" s="121"/>
      <c r="BSU709" s="121"/>
      <c r="BSV709" s="121"/>
      <c r="BSW709" s="121"/>
      <c r="BSX709" s="121"/>
      <c r="BSY709" s="121"/>
      <c r="BSZ709" s="121"/>
      <c r="BTA709" s="121"/>
      <c r="BTB709" s="121"/>
      <c r="BTC709" s="121"/>
      <c r="BTD709" s="121"/>
      <c r="BTE709" s="121"/>
      <c r="BTF709" s="121"/>
      <c r="BTG709" s="121"/>
      <c r="BTH709" s="121"/>
      <c r="BTI709" s="121"/>
      <c r="BTJ709" s="121"/>
      <c r="BTK709" s="121"/>
      <c r="BTL709" s="121"/>
      <c r="BTM709" s="121"/>
      <c r="BTN709" s="121"/>
      <c r="BTO709" s="121"/>
      <c r="BTP709" s="121"/>
      <c r="BTQ709" s="121"/>
      <c r="BTR709" s="121"/>
      <c r="BTS709" s="121"/>
      <c r="BTT709" s="121"/>
      <c r="BTU709" s="121"/>
      <c r="BTV709" s="121"/>
      <c r="BTW709" s="121"/>
      <c r="BTX709" s="121"/>
      <c r="BTY709" s="121"/>
      <c r="BTZ709" s="121"/>
      <c r="BUA709" s="121"/>
      <c r="BUB709" s="121"/>
      <c r="BUC709" s="121"/>
      <c r="BUD709" s="121"/>
      <c r="BUE709" s="121"/>
      <c r="BUF709" s="121"/>
      <c r="BUG709" s="121"/>
      <c r="BUH709" s="121"/>
      <c r="BUI709" s="121"/>
      <c r="BUJ709" s="121"/>
      <c r="BUK709" s="121"/>
      <c r="BUL709" s="121"/>
      <c r="BUM709" s="121"/>
      <c r="BUN709" s="121"/>
      <c r="BUO709" s="121"/>
      <c r="BUP709" s="121"/>
      <c r="BUQ709" s="121"/>
      <c r="BUR709" s="121"/>
      <c r="BUS709" s="121"/>
      <c r="BUT709" s="121"/>
      <c r="BUU709" s="121"/>
      <c r="BUV709" s="121"/>
      <c r="BUW709" s="121"/>
      <c r="BUX709" s="121"/>
      <c r="BUY709" s="121"/>
      <c r="BUZ709" s="121"/>
      <c r="BVA709" s="121"/>
      <c r="BVB709" s="121"/>
      <c r="BVC709" s="121"/>
      <c r="BVD709" s="121"/>
      <c r="BVE709" s="121"/>
      <c r="BVF709" s="121"/>
      <c r="BVG709" s="121"/>
      <c r="BVH709" s="121"/>
      <c r="BVI709" s="121"/>
      <c r="BVJ709" s="121"/>
      <c r="BVK709" s="121"/>
      <c r="BVL709" s="121"/>
      <c r="BVM709" s="121"/>
      <c r="BVN709" s="121"/>
      <c r="BVO709" s="121"/>
      <c r="BVP709" s="121"/>
      <c r="BVQ709" s="121"/>
      <c r="BVR709" s="121"/>
      <c r="BVS709" s="121"/>
      <c r="BVT709" s="121"/>
      <c r="BVU709" s="121"/>
      <c r="BVV709" s="121"/>
      <c r="BVW709" s="121"/>
      <c r="BVX709" s="121"/>
      <c r="BVY709" s="121"/>
      <c r="BVZ709" s="121"/>
      <c r="BWA709" s="121"/>
      <c r="BWB709" s="121"/>
      <c r="BWC709" s="121"/>
      <c r="BWD709" s="121"/>
      <c r="BWE709" s="121"/>
      <c r="BWF709" s="121"/>
      <c r="BWG709" s="121"/>
      <c r="BWH709" s="121"/>
      <c r="BWI709" s="121"/>
      <c r="BWJ709" s="121"/>
      <c r="BWK709" s="121"/>
      <c r="BWL709" s="121"/>
      <c r="BWM709" s="121"/>
      <c r="BWN709" s="121"/>
      <c r="BWO709" s="121"/>
      <c r="BWP709" s="121"/>
      <c r="BWQ709" s="121"/>
      <c r="BWR709" s="121"/>
      <c r="BWS709" s="121"/>
      <c r="BWT709" s="121"/>
      <c r="BWU709" s="121"/>
      <c r="BWV709" s="121"/>
      <c r="BWW709" s="121"/>
      <c r="BWX709" s="121"/>
      <c r="BWY709" s="121"/>
      <c r="BWZ709" s="121"/>
      <c r="BXA709" s="121"/>
      <c r="BXB709" s="121"/>
      <c r="BXC709" s="121"/>
      <c r="BXD709" s="121"/>
      <c r="BXE709" s="121"/>
      <c r="BXF709" s="121"/>
      <c r="BXG709" s="121"/>
      <c r="BXH709" s="121"/>
      <c r="BXI709" s="121"/>
      <c r="BXJ709" s="121"/>
      <c r="BXK709" s="121"/>
      <c r="BXL709" s="121"/>
      <c r="BXM709" s="121"/>
      <c r="BXN709" s="121"/>
      <c r="BXO709" s="121"/>
      <c r="BXP709" s="121"/>
      <c r="BXQ709" s="121"/>
      <c r="BXR709" s="121"/>
      <c r="BXS709" s="121"/>
      <c r="BXT709" s="121"/>
      <c r="BXU709" s="121"/>
      <c r="BXV709" s="121"/>
      <c r="BXW709" s="121"/>
      <c r="BXX709" s="121"/>
      <c r="BXY709" s="121"/>
      <c r="BXZ709" s="121"/>
      <c r="BYA709" s="121"/>
      <c r="BYB709" s="121"/>
      <c r="BYC709" s="121"/>
      <c r="BYD709" s="121"/>
      <c r="BYE709" s="121"/>
      <c r="BYF709" s="121"/>
      <c r="BYG709" s="121"/>
      <c r="BYH709" s="121"/>
      <c r="BYI709" s="121"/>
      <c r="BYJ709" s="121"/>
      <c r="BYK709" s="121"/>
      <c r="BYL709" s="121"/>
      <c r="BYM709" s="121"/>
      <c r="BYN709" s="121"/>
      <c r="BYO709" s="121"/>
      <c r="BYP709" s="121"/>
      <c r="BYQ709" s="121"/>
      <c r="BYR709" s="121"/>
      <c r="BYS709" s="121"/>
      <c r="BYT709" s="121"/>
      <c r="BYU709" s="121"/>
      <c r="BYV709" s="121"/>
      <c r="BYW709" s="121"/>
      <c r="BYX709" s="121"/>
      <c r="BYY709" s="121"/>
      <c r="BYZ709" s="121"/>
      <c r="BZA709" s="121"/>
      <c r="BZB709" s="121"/>
      <c r="BZC709" s="121"/>
      <c r="BZD709" s="121"/>
      <c r="BZE709" s="121"/>
      <c r="BZF709" s="121"/>
      <c r="BZG709" s="121"/>
      <c r="BZH709" s="121"/>
      <c r="BZI709" s="121"/>
      <c r="BZJ709" s="121"/>
      <c r="BZK709" s="121"/>
      <c r="BZL709" s="121"/>
      <c r="BZM709" s="121"/>
      <c r="BZN709" s="121"/>
      <c r="BZO709" s="121"/>
      <c r="BZP709" s="121"/>
      <c r="BZQ709" s="121"/>
      <c r="BZR709" s="121"/>
      <c r="BZS709" s="121"/>
      <c r="BZT709" s="121"/>
      <c r="BZU709" s="121"/>
      <c r="BZV709" s="121"/>
      <c r="BZW709" s="121"/>
      <c r="BZX709" s="121"/>
      <c r="BZY709" s="121"/>
      <c r="BZZ709" s="121"/>
      <c r="CAA709" s="121"/>
      <c r="CAB709" s="121"/>
      <c r="CAC709" s="121"/>
      <c r="CAD709" s="121"/>
      <c r="CAE709" s="121"/>
      <c r="CAF709" s="121"/>
      <c r="CAG709" s="121"/>
      <c r="CAH709" s="121"/>
      <c r="CAI709" s="121"/>
      <c r="CAJ709" s="121"/>
      <c r="CAK709" s="121"/>
      <c r="CAL709" s="121"/>
      <c r="CAM709" s="121"/>
      <c r="CAN709" s="121"/>
      <c r="CAO709" s="121"/>
      <c r="CAP709" s="121"/>
      <c r="CAQ709" s="121"/>
      <c r="CAR709" s="121"/>
      <c r="CAS709" s="121"/>
      <c r="CAT709" s="121"/>
      <c r="CAU709" s="121"/>
      <c r="CAV709" s="121"/>
      <c r="CAW709" s="121"/>
      <c r="CAX709" s="121"/>
      <c r="CAY709" s="121"/>
      <c r="CAZ709" s="121"/>
      <c r="CBA709" s="121"/>
      <c r="CBB709" s="121"/>
      <c r="CBC709" s="121"/>
      <c r="CBD709" s="121"/>
      <c r="CBE709" s="121"/>
      <c r="CBF709" s="121"/>
      <c r="CBG709" s="121"/>
      <c r="CBH709" s="121"/>
      <c r="CBI709" s="121"/>
      <c r="CBJ709" s="121"/>
      <c r="CBK709" s="121"/>
      <c r="CBL709" s="121"/>
      <c r="CBM709" s="121"/>
      <c r="CBN709" s="121"/>
      <c r="CBO709" s="121"/>
      <c r="CBP709" s="121"/>
      <c r="CBQ709" s="121"/>
      <c r="CBR709" s="121"/>
      <c r="CBS709" s="121"/>
      <c r="CBT709" s="121"/>
      <c r="CBU709" s="121"/>
      <c r="CBV709" s="121"/>
      <c r="CBW709" s="121"/>
      <c r="CBX709" s="121"/>
      <c r="CBY709" s="121"/>
      <c r="CBZ709" s="121"/>
      <c r="CCA709" s="121"/>
      <c r="CCB709" s="121"/>
      <c r="CCC709" s="121"/>
      <c r="CCD709" s="121"/>
      <c r="CCE709" s="121"/>
      <c r="CCF709" s="121"/>
      <c r="CCG709" s="121"/>
      <c r="CCH709" s="121"/>
      <c r="CCI709" s="121"/>
      <c r="CCJ709" s="121"/>
      <c r="CCK709" s="121"/>
      <c r="CCL709" s="121"/>
      <c r="CCM709" s="121"/>
      <c r="CCN709" s="121"/>
      <c r="CCO709" s="121"/>
      <c r="CCP709" s="121"/>
      <c r="CCQ709" s="121"/>
      <c r="CCR709" s="121"/>
      <c r="CCS709" s="121"/>
      <c r="CCT709" s="121"/>
      <c r="CCU709" s="121"/>
      <c r="CCV709" s="121"/>
      <c r="CCW709" s="121"/>
      <c r="CCX709" s="121"/>
      <c r="CCY709" s="121"/>
      <c r="CCZ709" s="121"/>
      <c r="CDA709" s="121"/>
      <c r="CDB709" s="121"/>
      <c r="CDC709" s="121"/>
      <c r="CDD709" s="121"/>
      <c r="CDE709" s="121"/>
      <c r="CDF709" s="121"/>
      <c r="CDG709" s="121"/>
      <c r="CDH709" s="121"/>
      <c r="CDI709" s="121"/>
      <c r="CDJ709" s="121"/>
      <c r="CDK709" s="121"/>
      <c r="CDL709" s="121"/>
      <c r="CDM709" s="121"/>
      <c r="CDN709" s="121"/>
      <c r="CDO709" s="121"/>
      <c r="CDP709" s="121"/>
      <c r="CDQ709" s="121"/>
      <c r="CDR709" s="121"/>
      <c r="CDS709" s="121"/>
      <c r="CDT709" s="121"/>
      <c r="CDU709" s="121"/>
      <c r="CDV709" s="121"/>
      <c r="CDW709" s="121"/>
      <c r="CDX709" s="121"/>
      <c r="CDY709" s="121"/>
      <c r="CDZ709" s="121"/>
      <c r="CEA709" s="121"/>
      <c r="CEB709" s="121"/>
      <c r="CEC709" s="121"/>
      <c r="CED709" s="121"/>
      <c r="CEE709" s="121"/>
      <c r="CEF709" s="121"/>
      <c r="CEG709" s="121"/>
      <c r="CEH709" s="121"/>
      <c r="CEI709" s="121"/>
      <c r="CEJ709" s="121"/>
      <c r="CEK709" s="121"/>
      <c r="CEL709" s="121"/>
      <c r="CEM709" s="121"/>
      <c r="CEN709" s="121"/>
      <c r="CEO709" s="121"/>
      <c r="CEP709" s="121"/>
      <c r="CEQ709" s="121"/>
      <c r="CER709" s="121"/>
      <c r="CES709" s="121"/>
      <c r="CET709" s="121"/>
      <c r="CEU709" s="121"/>
      <c r="CEV709" s="121"/>
      <c r="CEW709" s="121"/>
      <c r="CEX709" s="121"/>
      <c r="CEY709" s="121"/>
      <c r="CEZ709" s="121"/>
      <c r="CFA709" s="121"/>
      <c r="CFB709" s="121"/>
      <c r="CFC709" s="121"/>
      <c r="CFD709" s="121"/>
      <c r="CFE709" s="121"/>
      <c r="CFF709" s="121"/>
      <c r="CFG709" s="121"/>
      <c r="CFH709" s="121"/>
      <c r="CFI709" s="121"/>
      <c r="CFJ709" s="121"/>
      <c r="CFK709" s="121"/>
      <c r="CFL709" s="121"/>
      <c r="CFM709" s="121"/>
      <c r="CFN709" s="121"/>
      <c r="CFO709" s="121"/>
      <c r="CFP709" s="121"/>
      <c r="CFQ709" s="121"/>
      <c r="CFR709" s="121"/>
      <c r="CFS709" s="121"/>
      <c r="CFT709" s="121"/>
      <c r="CFU709" s="121"/>
      <c r="CFV709" s="121"/>
      <c r="CFW709" s="121"/>
      <c r="CFX709" s="121"/>
      <c r="CFY709" s="121"/>
      <c r="CFZ709" s="121"/>
      <c r="CGA709" s="121"/>
      <c r="CGB709" s="121"/>
      <c r="CGC709" s="121"/>
      <c r="CGD709" s="121"/>
      <c r="CGE709" s="121"/>
      <c r="CGF709" s="121"/>
      <c r="CGG709" s="121"/>
      <c r="CGH709" s="121"/>
      <c r="CGI709" s="121"/>
      <c r="CGJ709" s="121"/>
      <c r="CGK709" s="121"/>
      <c r="CGL709" s="121"/>
      <c r="CGM709" s="121"/>
      <c r="CGN709" s="121"/>
      <c r="CGO709" s="121"/>
      <c r="CGP709" s="121"/>
      <c r="CGQ709" s="121"/>
      <c r="CGR709" s="121"/>
      <c r="CGS709" s="121"/>
      <c r="CGT709" s="121"/>
      <c r="CGU709" s="121"/>
      <c r="CGV709" s="121"/>
      <c r="CGW709" s="121"/>
      <c r="CGX709" s="121"/>
      <c r="CGY709" s="121"/>
      <c r="CGZ709" s="121"/>
      <c r="CHA709" s="121"/>
      <c r="CHB709" s="121"/>
      <c r="CHC709" s="121"/>
      <c r="CHD709" s="121"/>
      <c r="CHE709" s="121"/>
      <c r="CHF709" s="121"/>
      <c r="CHG709" s="121"/>
      <c r="CHH709" s="121"/>
      <c r="CHI709" s="121"/>
      <c r="CHJ709" s="121"/>
      <c r="CHK709" s="121"/>
      <c r="CHL709" s="121"/>
      <c r="CHM709" s="121"/>
      <c r="CHN709" s="121"/>
      <c r="CHO709" s="121"/>
      <c r="CHP709" s="121"/>
      <c r="CHQ709" s="121"/>
      <c r="CHR709" s="121"/>
      <c r="CHS709" s="121"/>
      <c r="CHT709" s="121"/>
      <c r="CHU709" s="121"/>
      <c r="CHV709" s="121"/>
      <c r="CHW709" s="121"/>
      <c r="CHX709" s="121"/>
      <c r="CHY709" s="121"/>
      <c r="CHZ709" s="121"/>
      <c r="CIA709" s="121"/>
      <c r="CIB709" s="121"/>
      <c r="CIC709" s="121"/>
      <c r="CID709" s="121"/>
      <c r="CIE709" s="121"/>
      <c r="CIF709" s="121"/>
      <c r="CIG709" s="121"/>
      <c r="CIH709" s="121"/>
      <c r="CII709" s="121"/>
      <c r="CIJ709" s="121"/>
      <c r="CIK709" s="121"/>
      <c r="CIL709" s="121"/>
      <c r="CIM709" s="121"/>
      <c r="CIN709" s="121"/>
      <c r="CIO709" s="121"/>
      <c r="CIP709" s="121"/>
      <c r="CIQ709" s="121"/>
      <c r="CIR709" s="121"/>
      <c r="CIS709" s="121"/>
      <c r="CIT709" s="121"/>
      <c r="CIU709" s="121"/>
      <c r="CIV709" s="121"/>
      <c r="CIW709" s="121"/>
      <c r="CIX709" s="121"/>
      <c r="CIY709" s="121"/>
      <c r="CIZ709" s="121"/>
      <c r="CJA709" s="121"/>
      <c r="CJB709" s="121"/>
      <c r="CJC709" s="121"/>
      <c r="CJD709" s="121"/>
      <c r="CJE709" s="121"/>
      <c r="CJF709" s="121"/>
      <c r="CJG709" s="121"/>
      <c r="CJH709" s="121"/>
      <c r="CJI709" s="121"/>
      <c r="CJJ709" s="121"/>
      <c r="CJK709" s="121"/>
      <c r="CJL709" s="121"/>
      <c r="CJM709" s="121"/>
      <c r="CJN709" s="121"/>
      <c r="CJO709" s="121"/>
      <c r="CJP709" s="121"/>
      <c r="CJQ709" s="121"/>
      <c r="CJR709" s="121"/>
      <c r="CJS709" s="121"/>
      <c r="CJT709" s="121"/>
      <c r="CJU709" s="121"/>
      <c r="CJV709" s="121"/>
      <c r="CJW709" s="121"/>
      <c r="CJX709" s="121"/>
      <c r="CJY709" s="121"/>
      <c r="CJZ709" s="121"/>
      <c r="CKA709" s="121"/>
      <c r="CKB709" s="121"/>
      <c r="CKC709" s="121"/>
      <c r="CKD709" s="121"/>
      <c r="CKE709" s="121"/>
      <c r="CKF709" s="121"/>
      <c r="CKG709" s="121"/>
      <c r="CKH709" s="121"/>
      <c r="CKI709" s="121"/>
      <c r="CKJ709" s="121"/>
      <c r="CKK709" s="121"/>
      <c r="CKL709" s="121"/>
      <c r="CKM709" s="121"/>
      <c r="CKN709" s="121"/>
      <c r="CKO709" s="121"/>
      <c r="CKP709" s="121"/>
      <c r="CKQ709" s="121"/>
      <c r="CKR709" s="121"/>
      <c r="CKS709" s="121"/>
      <c r="CKT709" s="121"/>
      <c r="CKU709" s="121"/>
      <c r="CKV709" s="121"/>
      <c r="CKW709" s="121"/>
      <c r="CKX709" s="121"/>
      <c r="CKY709" s="121"/>
      <c r="CKZ709" s="121"/>
      <c r="CLA709" s="121"/>
      <c r="CLB709" s="121"/>
      <c r="CLC709" s="121"/>
      <c r="CLD709" s="121"/>
      <c r="CLE709" s="121"/>
      <c r="CLF709" s="121"/>
      <c r="CLG709" s="121"/>
      <c r="CLH709" s="121"/>
      <c r="CLI709" s="121"/>
      <c r="CLJ709" s="121"/>
      <c r="CLK709" s="121"/>
      <c r="CLL709" s="121"/>
      <c r="CLM709" s="121"/>
      <c r="CLN709" s="121"/>
      <c r="CLO709" s="121"/>
      <c r="CLP709" s="121"/>
      <c r="CLQ709" s="121"/>
      <c r="CLR709" s="121"/>
      <c r="CLS709" s="121"/>
      <c r="CLT709" s="121"/>
      <c r="CLU709" s="121"/>
      <c r="CLV709" s="121"/>
      <c r="CLW709" s="121"/>
      <c r="CLX709" s="121"/>
      <c r="CLY709" s="121"/>
      <c r="CLZ709" s="121"/>
      <c r="CMA709" s="121"/>
      <c r="CMB709" s="121"/>
      <c r="CMC709" s="121"/>
      <c r="CMD709" s="121"/>
      <c r="CME709" s="121"/>
      <c r="CMF709" s="121"/>
      <c r="CMG709" s="121"/>
      <c r="CMH709" s="121"/>
      <c r="CMI709" s="121"/>
      <c r="CMJ709" s="121"/>
      <c r="CMK709" s="121"/>
      <c r="CML709" s="121"/>
      <c r="CMM709" s="121"/>
      <c r="CMN709" s="121"/>
      <c r="CMO709" s="121"/>
      <c r="CMP709" s="121"/>
      <c r="CMQ709" s="121"/>
      <c r="CMR709" s="121"/>
      <c r="CMS709" s="121"/>
      <c r="CMT709" s="121"/>
      <c r="CMU709" s="121"/>
      <c r="CMV709" s="121"/>
      <c r="CMW709" s="121"/>
      <c r="CMX709" s="121"/>
      <c r="CMY709" s="121"/>
      <c r="CMZ709" s="121"/>
      <c r="CNA709" s="121"/>
      <c r="CNB709" s="121"/>
      <c r="CNC709" s="121"/>
      <c r="CND709" s="121"/>
      <c r="CNE709" s="121"/>
      <c r="CNF709" s="121"/>
      <c r="CNG709" s="121"/>
      <c r="CNH709" s="121"/>
      <c r="CNI709" s="121"/>
      <c r="CNJ709" s="121"/>
      <c r="CNK709" s="121"/>
      <c r="CNL709" s="121"/>
      <c r="CNM709" s="121"/>
      <c r="CNN709" s="121"/>
      <c r="CNO709" s="121"/>
      <c r="CNP709" s="121"/>
      <c r="CNQ709" s="121"/>
      <c r="CNR709" s="121"/>
      <c r="CNS709" s="121"/>
      <c r="CNT709" s="121"/>
      <c r="CNU709" s="121"/>
      <c r="CNV709" s="121"/>
      <c r="CNW709" s="121"/>
      <c r="CNX709" s="121"/>
      <c r="CNY709" s="121"/>
      <c r="CNZ709" s="121"/>
      <c r="COA709" s="121"/>
      <c r="COB709" s="121"/>
      <c r="COC709" s="121"/>
      <c r="COD709" s="121"/>
      <c r="COE709" s="121"/>
      <c r="COF709" s="121"/>
      <c r="COG709" s="121"/>
      <c r="COH709" s="121"/>
      <c r="COI709" s="121"/>
      <c r="COJ709" s="121"/>
      <c r="COK709" s="121"/>
      <c r="COL709" s="121"/>
      <c r="COM709" s="121"/>
      <c r="CON709" s="121"/>
      <c r="COO709" s="121"/>
      <c r="COP709" s="121"/>
      <c r="COQ709" s="121"/>
      <c r="COR709" s="121"/>
      <c r="COS709" s="121"/>
      <c r="COT709" s="121"/>
      <c r="COU709" s="121"/>
      <c r="COV709" s="121"/>
      <c r="COW709" s="121"/>
      <c r="COX709" s="121"/>
      <c r="COY709" s="121"/>
      <c r="COZ709" s="121"/>
      <c r="CPA709" s="121"/>
      <c r="CPB709" s="121"/>
      <c r="CPC709" s="121"/>
      <c r="CPD709" s="121"/>
      <c r="CPE709" s="121"/>
      <c r="CPF709" s="121"/>
      <c r="CPG709" s="121"/>
      <c r="CPH709" s="121"/>
      <c r="CPI709" s="121"/>
      <c r="CPJ709" s="121"/>
      <c r="CPK709" s="121"/>
      <c r="CPL709" s="121"/>
      <c r="CPM709" s="121"/>
      <c r="CPN709" s="121"/>
      <c r="CPO709" s="121"/>
      <c r="CPP709" s="121"/>
      <c r="CPQ709" s="121"/>
      <c r="CPR709" s="121"/>
      <c r="CPS709" s="121"/>
      <c r="CPT709" s="121"/>
      <c r="CPU709" s="121"/>
      <c r="CPV709" s="121"/>
      <c r="CPW709" s="121"/>
      <c r="CPX709" s="121"/>
      <c r="CPY709" s="121"/>
      <c r="CPZ709" s="121"/>
      <c r="CQA709" s="121"/>
      <c r="CQB709" s="121"/>
      <c r="CQC709" s="121"/>
      <c r="CQD709" s="121"/>
      <c r="CQE709" s="121"/>
      <c r="CQF709" s="121"/>
      <c r="CQG709" s="121"/>
      <c r="CQH709" s="121"/>
      <c r="CQI709" s="121"/>
      <c r="CQJ709" s="121"/>
      <c r="CQK709" s="121"/>
      <c r="CQL709" s="121"/>
      <c r="CQM709" s="121"/>
      <c r="CQN709" s="121"/>
      <c r="CQO709" s="121"/>
      <c r="CQP709" s="121"/>
      <c r="CQQ709" s="121"/>
      <c r="CQR709" s="121"/>
      <c r="CQS709" s="121"/>
      <c r="CQT709" s="121"/>
      <c r="CQU709" s="121"/>
      <c r="CQV709" s="121"/>
      <c r="CQW709" s="121"/>
      <c r="CQX709" s="121"/>
      <c r="CQY709" s="121"/>
      <c r="CQZ709" s="121"/>
      <c r="CRA709" s="121"/>
      <c r="CRB709" s="121"/>
      <c r="CRC709" s="121"/>
      <c r="CRD709" s="121"/>
      <c r="CRE709" s="121"/>
      <c r="CRF709" s="121"/>
      <c r="CRG709" s="121"/>
      <c r="CRH709" s="121"/>
      <c r="CRI709" s="121"/>
      <c r="CRJ709" s="121"/>
      <c r="CRK709" s="121"/>
      <c r="CRL709" s="121"/>
      <c r="CRM709" s="121"/>
      <c r="CRN709" s="121"/>
      <c r="CRO709" s="121"/>
      <c r="CRP709" s="121"/>
      <c r="CRQ709" s="121"/>
      <c r="CRR709" s="121"/>
      <c r="CRS709" s="121"/>
      <c r="CRT709" s="121"/>
      <c r="CRU709" s="121"/>
      <c r="CRV709" s="121"/>
      <c r="CRW709" s="121"/>
      <c r="CRX709" s="121"/>
      <c r="CRY709" s="121"/>
      <c r="CRZ709" s="121"/>
      <c r="CSA709" s="121"/>
      <c r="CSB709" s="121"/>
      <c r="CSC709" s="121"/>
      <c r="CSD709" s="121"/>
      <c r="CSE709" s="121"/>
      <c r="CSF709" s="121"/>
      <c r="CSG709" s="121"/>
      <c r="CSH709" s="121"/>
      <c r="CSI709" s="121"/>
      <c r="CSJ709" s="121"/>
      <c r="CSK709" s="121"/>
      <c r="CSL709" s="121"/>
      <c r="CSM709" s="121"/>
      <c r="CSN709" s="121"/>
      <c r="CSO709" s="121"/>
      <c r="CSP709" s="121"/>
      <c r="CSQ709" s="121"/>
      <c r="CSR709" s="121"/>
      <c r="CSS709" s="121"/>
      <c r="CST709" s="121"/>
      <c r="CSU709" s="121"/>
      <c r="CSV709" s="121"/>
      <c r="CSW709" s="121"/>
      <c r="CSX709" s="121"/>
      <c r="CSY709" s="121"/>
      <c r="CSZ709" s="121"/>
      <c r="CTA709" s="121"/>
      <c r="CTB709" s="121"/>
      <c r="CTC709" s="121"/>
      <c r="CTD709" s="121"/>
      <c r="CTE709" s="121"/>
      <c r="CTF709" s="121"/>
      <c r="CTG709" s="121"/>
      <c r="CTH709" s="121"/>
      <c r="CTI709" s="121"/>
      <c r="CTJ709" s="121"/>
      <c r="CTK709" s="121"/>
      <c r="CTL709" s="121"/>
      <c r="CTM709" s="121"/>
      <c r="CTN709" s="121"/>
      <c r="CTO709" s="121"/>
      <c r="CTP709" s="121"/>
      <c r="CTQ709" s="121"/>
      <c r="CTR709" s="121"/>
      <c r="CTS709" s="121"/>
      <c r="CTT709" s="121"/>
      <c r="CTU709" s="121"/>
      <c r="CTV709" s="121"/>
      <c r="CTW709" s="121"/>
      <c r="CTX709" s="121"/>
      <c r="CTY709" s="121"/>
      <c r="CTZ709" s="121"/>
      <c r="CUA709" s="121"/>
      <c r="CUB709" s="121"/>
      <c r="CUC709" s="121"/>
      <c r="CUD709" s="121"/>
      <c r="CUE709" s="121"/>
      <c r="CUF709" s="121"/>
      <c r="CUG709" s="121"/>
      <c r="CUH709" s="121"/>
      <c r="CUI709" s="121"/>
      <c r="CUJ709" s="121"/>
      <c r="CUK709" s="121"/>
      <c r="CUL709" s="121"/>
      <c r="CUM709" s="121"/>
      <c r="CUN709" s="121"/>
      <c r="CUO709" s="121"/>
      <c r="CUP709" s="121"/>
      <c r="CUQ709" s="121"/>
      <c r="CUR709" s="121"/>
      <c r="CUS709" s="121"/>
      <c r="CUT709" s="121"/>
      <c r="CUU709" s="121"/>
      <c r="CUV709" s="121"/>
      <c r="CUW709" s="121"/>
      <c r="CUX709" s="121"/>
      <c r="CUY709" s="121"/>
      <c r="CUZ709" s="121"/>
      <c r="CVA709" s="121"/>
      <c r="CVB709" s="121"/>
      <c r="CVC709" s="121"/>
      <c r="CVD709" s="121"/>
      <c r="CVE709" s="121"/>
      <c r="CVF709" s="121"/>
      <c r="CVG709" s="121"/>
      <c r="CVH709" s="121"/>
      <c r="CVI709" s="121"/>
      <c r="CVJ709" s="121"/>
      <c r="CVK709" s="121"/>
      <c r="CVL709" s="121"/>
      <c r="CVM709" s="121"/>
      <c r="CVN709" s="121"/>
      <c r="CVO709" s="121"/>
      <c r="CVP709" s="121"/>
      <c r="CVQ709" s="121"/>
      <c r="CVR709" s="121"/>
      <c r="CVS709" s="121"/>
      <c r="CVT709" s="121"/>
      <c r="CVU709" s="121"/>
      <c r="CVV709" s="121"/>
      <c r="CVW709" s="121"/>
      <c r="CVX709" s="121"/>
      <c r="CVY709" s="121"/>
      <c r="CVZ709" s="121"/>
      <c r="CWA709" s="121"/>
      <c r="CWB709" s="121"/>
      <c r="CWC709" s="121"/>
      <c r="CWD709" s="121"/>
      <c r="CWE709" s="121"/>
      <c r="CWF709" s="121"/>
      <c r="CWG709" s="121"/>
      <c r="CWH709" s="121"/>
      <c r="CWI709" s="121"/>
      <c r="CWJ709" s="121"/>
      <c r="CWK709" s="121"/>
      <c r="CWL709" s="121"/>
      <c r="CWM709" s="121"/>
      <c r="CWN709" s="121"/>
      <c r="CWO709" s="121"/>
      <c r="CWP709" s="121"/>
      <c r="CWQ709" s="121"/>
      <c r="CWR709" s="121"/>
      <c r="CWS709" s="121"/>
      <c r="CWT709" s="121"/>
      <c r="CWU709" s="121"/>
      <c r="CWV709" s="121"/>
      <c r="CWW709" s="121"/>
      <c r="CWX709" s="121"/>
      <c r="CWY709" s="121"/>
      <c r="CWZ709" s="121"/>
      <c r="CXA709" s="121"/>
      <c r="CXB709" s="121"/>
      <c r="CXC709" s="121"/>
      <c r="CXD709" s="121"/>
      <c r="CXE709" s="121"/>
      <c r="CXF709" s="121"/>
      <c r="CXG709" s="121"/>
      <c r="CXH709" s="121"/>
      <c r="CXI709" s="121"/>
      <c r="CXJ709" s="121"/>
      <c r="CXK709" s="121"/>
      <c r="CXL709" s="121"/>
      <c r="CXM709" s="121"/>
      <c r="CXN709" s="121"/>
      <c r="CXO709" s="121"/>
      <c r="CXP709" s="121"/>
      <c r="CXQ709" s="121"/>
      <c r="CXR709" s="121"/>
      <c r="CXS709" s="121"/>
      <c r="CXT709" s="121"/>
      <c r="CXU709" s="121"/>
      <c r="CXV709" s="121"/>
      <c r="CXW709" s="121"/>
      <c r="CXX709" s="121"/>
      <c r="CXY709" s="121"/>
      <c r="CXZ709" s="121"/>
      <c r="CYA709" s="121"/>
      <c r="CYB709" s="121"/>
      <c r="CYC709" s="121"/>
      <c r="CYD709" s="121"/>
      <c r="CYE709" s="121"/>
      <c r="CYF709" s="121"/>
      <c r="CYG709" s="121"/>
      <c r="CYH709" s="121"/>
      <c r="CYI709" s="121"/>
      <c r="CYJ709" s="121"/>
      <c r="CYK709" s="121"/>
      <c r="CYL709" s="121"/>
      <c r="CYM709" s="121"/>
      <c r="CYN709" s="121"/>
      <c r="CYO709" s="121"/>
      <c r="CYP709" s="121"/>
      <c r="CYQ709" s="121"/>
      <c r="CYR709" s="121"/>
      <c r="CYS709" s="121"/>
      <c r="CYT709" s="121"/>
      <c r="CYU709" s="121"/>
      <c r="CYV709" s="121"/>
      <c r="CYW709" s="121"/>
      <c r="CYX709" s="121"/>
      <c r="CYY709" s="121"/>
      <c r="CYZ709" s="121"/>
      <c r="CZA709" s="121"/>
      <c r="CZB709" s="121"/>
      <c r="CZC709" s="121"/>
      <c r="CZD709" s="121"/>
      <c r="CZE709" s="121"/>
      <c r="CZF709" s="121"/>
      <c r="CZG709" s="121"/>
      <c r="CZH709" s="121"/>
      <c r="CZI709" s="121"/>
      <c r="CZJ709" s="121"/>
      <c r="CZK709" s="121"/>
      <c r="CZL709" s="121"/>
      <c r="CZM709" s="121"/>
      <c r="CZN709" s="121"/>
      <c r="CZO709" s="121"/>
      <c r="CZP709" s="121"/>
      <c r="CZQ709" s="121"/>
      <c r="CZR709" s="121"/>
      <c r="CZS709" s="121"/>
      <c r="CZT709" s="121"/>
      <c r="CZU709" s="121"/>
      <c r="CZV709" s="121"/>
      <c r="CZW709" s="121"/>
      <c r="CZX709" s="121"/>
      <c r="CZY709" s="121"/>
      <c r="CZZ709" s="121"/>
      <c r="DAA709" s="121"/>
      <c r="DAB709" s="121"/>
      <c r="DAC709" s="121"/>
      <c r="DAD709" s="121"/>
      <c r="DAE709" s="121"/>
      <c r="DAF709" s="121"/>
      <c r="DAG709" s="121"/>
      <c r="DAH709" s="121"/>
      <c r="DAI709" s="121"/>
      <c r="DAJ709" s="121"/>
      <c r="DAK709" s="121"/>
      <c r="DAL709" s="121"/>
      <c r="DAM709" s="121"/>
      <c r="DAN709" s="121"/>
      <c r="DAO709" s="121"/>
      <c r="DAP709" s="121"/>
      <c r="DAQ709" s="121"/>
      <c r="DAR709" s="121"/>
      <c r="DAS709" s="121"/>
      <c r="DAT709" s="121"/>
      <c r="DAU709" s="121"/>
      <c r="DAV709" s="121"/>
      <c r="DAW709" s="121"/>
      <c r="DAX709" s="121"/>
      <c r="DAY709" s="121"/>
      <c r="DAZ709" s="121"/>
      <c r="DBA709" s="121"/>
      <c r="DBB709" s="121"/>
      <c r="DBC709" s="121"/>
      <c r="DBD709" s="121"/>
      <c r="DBE709" s="121"/>
      <c r="DBF709" s="121"/>
      <c r="DBG709" s="121"/>
      <c r="DBH709" s="121"/>
      <c r="DBI709" s="121"/>
      <c r="DBJ709" s="121"/>
      <c r="DBK709" s="121"/>
      <c r="DBL709" s="121"/>
      <c r="DBM709" s="121"/>
      <c r="DBN709" s="121"/>
      <c r="DBO709" s="121"/>
      <c r="DBP709" s="121"/>
      <c r="DBQ709" s="121"/>
      <c r="DBR709" s="121"/>
      <c r="DBS709" s="121"/>
      <c r="DBT709" s="121"/>
      <c r="DBU709" s="121"/>
      <c r="DBV709" s="121"/>
      <c r="DBW709" s="121"/>
      <c r="DBX709" s="121"/>
      <c r="DBY709" s="121"/>
      <c r="DBZ709" s="121"/>
      <c r="DCA709" s="121"/>
      <c r="DCB709" s="121"/>
      <c r="DCC709" s="121"/>
      <c r="DCD709" s="121"/>
      <c r="DCE709" s="121"/>
      <c r="DCF709" s="121"/>
      <c r="DCG709" s="121"/>
      <c r="DCH709" s="121"/>
      <c r="DCI709" s="121"/>
      <c r="DCJ709" s="121"/>
      <c r="DCK709" s="121"/>
      <c r="DCL709" s="121"/>
      <c r="DCM709" s="121"/>
      <c r="DCN709" s="121"/>
      <c r="DCO709" s="121"/>
      <c r="DCP709" s="121"/>
      <c r="DCQ709" s="121"/>
      <c r="DCR709" s="121"/>
      <c r="DCS709" s="121"/>
      <c r="DCT709" s="121"/>
      <c r="DCU709" s="121"/>
      <c r="DCV709" s="121"/>
      <c r="DCW709" s="121"/>
      <c r="DCX709" s="121"/>
      <c r="DCY709" s="121"/>
      <c r="DCZ709" s="121"/>
      <c r="DDA709" s="121"/>
      <c r="DDB709" s="121"/>
      <c r="DDC709" s="121"/>
      <c r="DDD709" s="121"/>
      <c r="DDE709" s="121"/>
      <c r="DDF709" s="121"/>
      <c r="DDG709" s="121"/>
      <c r="DDH709" s="121"/>
      <c r="DDI709" s="121"/>
      <c r="DDJ709" s="121"/>
      <c r="DDK709" s="121"/>
      <c r="DDL709" s="121"/>
      <c r="DDM709" s="121"/>
      <c r="DDN709" s="121"/>
      <c r="DDO709" s="121"/>
      <c r="DDP709" s="121"/>
      <c r="DDQ709" s="121"/>
      <c r="DDR709" s="121"/>
      <c r="DDS709" s="121"/>
      <c r="DDT709" s="121"/>
      <c r="DDU709" s="121"/>
      <c r="DDV709" s="121"/>
      <c r="DDW709" s="121"/>
      <c r="DDX709" s="121"/>
      <c r="DDY709" s="121"/>
      <c r="DDZ709" s="121"/>
      <c r="DEA709" s="121"/>
      <c r="DEB709" s="121"/>
      <c r="DEC709" s="121"/>
      <c r="DED709" s="121"/>
      <c r="DEE709" s="121"/>
      <c r="DEF709" s="121"/>
      <c r="DEG709" s="121"/>
      <c r="DEH709" s="121"/>
      <c r="DEI709" s="121"/>
      <c r="DEJ709" s="121"/>
      <c r="DEK709" s="121"/>
      <c r="DEL709" s="121"/>
      <c r="DEM709" s="121"/>
      <c r="DEN709" s="121"/>
      <c r="DEO709" s="121"/>
      <c r="DEP709" s="121"/>
      <c r="DEQ709" s="121"/>
      <c r="DER709" s="121"/>
      <c r="DES709" s="121"/>
      <c r="DET709" s="121"/>
      <c r="DEU709" s="121"/>
      <c r="DEV709" s="121"/>
      <c r="DEW709" s="121"/>
      <c r="DEX709" s="121"/>
      <c r="DEY709" s="121"/>
      <c r="DEZ709" s="121"/>
      <c r="DFA709" s="121"/>
      <c r="DFB709" s="121"/>
      <c r="DFC709" s="121"/>
      <c r="DFD709" s="121"/>
      <c r="DFE709" s="121"/>
      <c r="DFF709" s="121"/>
      <c r="DFG709" s="121"/>
      <c r="DFH709" s="121"/>
      <c r="DFI709" s="121"/>
      <c r="DFJ709" s="121"/>
      <c r="DFK709" s="121"/>
      <c r="DFL709" s="121"/>
      <c r="DFM709" s="121"/>
      <c r="DFN709" s="121"/>
      <c r="DFO709" s="121"/>
      <c r="DFP709" s="121"/>
      <c r="DFQ709" s="121"/>
      <c r="DFR709" s="121"/>
      <c r="DFS709" s="121"/>
      <c r="DFT709" s="121"/>
      <c r="DFU709" s="121"/>
      <c r="DFV709" s="121"/>
      <c r="DFW709" s="121"/>
      <c r="DFX709" s="121"/>
      <c r="DFY709" s="121"/>
      <c r="DFZ709" s="121"/>
      <c r="DGA709" s="121"/>
      <c r="DGB709" s="121"/>
      <c r="DGC709" s="121"/>
      <c r="DGD709" s="121"/>
      <c r="DGE709" s="121"/>
      <c r="DGF709" s="121"/>
      <c r="DGG709" s="121"/>
      <c r="DGH709" s="121"/>
      <c r="DGI709" s="121"/>
      <c r="DGJ709" s="121"/>
      <c r="DGK709" s="121"/>
      <c r="DGL709" s="121"/>
      <c r="DGM709" s="121"/>
      <c r="DGN709" s="121"/>
      <c r="DGO709" s="121"/>
      <c r="DGP709" s="121"/>
      <c r="DGQ709" s="121"/>
      <c r="DGR709" s="121"/>
      <c r="DGS709" s="121"/>
      <c r="DGT709" s="121"/>
      <c r="DGU709" s="121"/>
      <c r="DGV709" s="121"/>
      <c r="DGW709" s="121"/>
      <c r="DGX709" s="121"/>
      <c r="DGY709" s="121"/>
      <c r="DGZ709" s="121"/>
      <c r="DHA709" s="121"/>
      <c r="DHB709" s="121"/>
      <c r="DHC709" s="121"/>
      <c r="DHD709" s="121"/>
      <c r="DHE709" s="121"/>
      <c r="DHF709" s="121"/>
      <c r="DHG709" s="121"/>
      <c r="DHH709" s="121"/>
      <c r="DHI709" s="121"/>
      <c r="DHJ709" s="121"/>
      <c r="DHK709" s="121"/>
      <c r="DHL709" s="121"/>
      <c r="DHM709" s="121"/>
      <c r="DHN709" s="121"/>
      <c r="DHO709" s="121"/>
      <c r="DHP709" s="121"/>
      <c r="DHQ709" s="121"/>
      <c r="DHR709" s="121"/>
      <c r="DHS709" s="121"/>
      <c r="DHT709" s="121"/>
      <c r="DHU709" s="121"/>
      <c r="DHV709" s="121"/>
      <c r="DHW709" s="121"/>
      <c r="DHX709" s="121"/>
      <c r="DHY709" s="121"/>
      <c r="DHZ709" s="121"/>
      <c r="DIA709" s="121"/>
      <c r="DIB709" s="121"/>
      <c r="DIC709" s="121"/>
      <c r="DID709" s="121"/>
      <c r="DIE709" s="121"/>
      <c r="DIF709" s="121"/>
      <c r="DIG709" s="121"/>
      <c r="DIH709" s="121"/>
      <c r="DII709" s="121"/>
      <c r="DIJ709" s="121"/>
      <c r="DIK709" s="121"/>
      <c r="DIL709" s="121"/>
      <c r="DIM709" s="121"/>
      <c r="DIN709" s="121"/>
      <c r="DIO709" s="121"/>
      <c r="DIP709" s="121"/>
      <c r="DIQ709" s="121"/>
      <c r="DIR709" s="121"/>
      <c r="DIS709" s="121"/>
      <c r="DIT709" s="121"/>
      <c r="DIU709" s="121"/>
      <c r="DIV709" s="121"/>
      <c r="DIW709" s="121"/>
      <c r="DIX709" s="121"/>
      <c r="DIY709" s="121"/>
      <c r="DIZ709" s="121"/>
      <c r="DJA709" s="121"/>
      <c r="DJB709" s="121"/>
      <c r="DJC709" s="121"/>
      <c r="DJD709" s="121"/>
      <c r="DJE709" s="121"/>
      <c r="DJF709" s="121"/>
      <c r="DJG709" s="121"/>
      <c r="DJH709" s="121"/>
      <c r="DJI709" s="121"/>
      <c r="DJJ709" s="121"/>
      <c r="DJK709" s="121"/>
      <c r="DJL709" s="121"/>
      <c r="DJM709" s="121"/>
      <c r="DJN709" s="121"/>
      <c r="DJO709" s="121"/>
      <c r="DJP709" s="121"/>
      <c r="DJQ709" s="121"/>
      <c r="DJR709" s="121"/>
      <c r="DJS709" s="121"/>
      <c r="DJT709" s="121"/>
      <c r="DJU709" s="121"/>
      <c r="DJV709" s="121"/>
      <c r="DJW709" s="121"/>
      <c r="DJX709" s="121"/>
      <c r="DJY709" s="121"/>
      <c r="DJZ709" s="121"/>
      <c r="DKA709" s="121"/>
      <c r="DKB709" s="121"/>
      <c r="DKC709" s="121"/>
      <c r="DKD709" s="121"/>
      <c r="DKE709" s="121"/>
      <c r="DKF709" s="121"/>
      <c r="DKG709" s="121"/>
      <c r="DKH709" s="121"/>
      <c r="DKI709" s="121"/>
      <c r="DKJ709" s="121"/>
      <c r="DKK709" s="121"/>
      <c r="DKL709" s="121"/>
      <c r="DKM709" s="121"/>
      <c r="DKN709" s="121"/>
      <c r="DKO709" s="121"/>
      <c r="DKP709" s="121"/>
      <c r="DKQ709" s="121"/>
      <c r="DKR709" s="121"/>
      <c r="DKS709" s="121"/>
      <c r="DKT709" s="121"/>
      <c r="DKU709" s="121"/>
      <c r="DKV709" s="121"/>
      <c r="DKW709" s="121"/>
      <c r="DKX709" s="121"/>
      <c r="DKY709" s="121"/>
      <c r="DKZ709" s="121"/>
      <c r="DLA709" s="121"/>
      <c r="DLB709" s="121"/>
      <c r="DLC709" s="121"/>
      <c r="DLD709" s="121"/>
      <c r="DLE709" s="121"/>
      <c r="DLF709" s="121"/>
      <c r="DLG709" s="121"/>
      <c r="DLH709" s="121"/>
      <c r="DLI709" s="121"/>
      <c r="DLJ709" s="121"/>
      <c r="DLK709" s="121"/>
      <c r="DLL709" s="121"/>
      <c r="DLM709" s="121"/>
      <c r="DLN709" s="121"/>
      <c r="DLO709" s="121"/>
      <c r="DLP709" s="121"/>
      <c r="DLQ709" s="121"/>
      <c r="DLR709" s="121"/>
      <c r="DLS709" s="121"/>
      <c r="DLT709" s="121"/>
      <c r="DLU709" s="121"/>
      <c r="DLV709" s="121"/>
      <c r="DLW709" s="121"/>
      <c r="DLX709" s="121"/>
      <c r="DLY709" s="121"/>
      <c r="DLZ709" s="121"/>
      <c r="DMA709" s="121"/>
      <c r="DMB709" s="121"/>
      <c r="DMC709" s="121"/>
      <c r="DMD709" s="121"/>
      <c r="DME709" s="121"/>
      <c r="DMF709" s="121"/>
      <c r="DMG709" s="121"/>
      <c r="DMH709" s="121"/>
      <c r="DMI709" s="121"/>
      <c r="DMJ709" s="121"/>
      <c r="DMK709" s="121"/>
      <c r="DML709" s="121"/>
      <c r="DMM709" s="121"/>
      <c r="DMN709" s="121"/>
      <c r="DMO709" s="121"/>
      <c r="DMP709" s="121"/>
      <c r="DMQ709" s="121"/>
      <c r="DMR709" s="121"/>
      <c r="DMS709" s="121"/>
      <c r="DMT709" s="121"/>
      <c r="DMU709" s="121"/>
      <c r="DMV709" s="121"/>
      <c r="DMW709" s="121"/>
      <c r="DMX709" s="121"/>
      <c r="DMY709" s="121"/>
      <c r="DMZ709" s="121"/>
      <c r="DNA709" s="121"/>
      <c r="DNB709" s="121"/>
      <c r="DNC709" s="121"/>
      <c r="DND709" s="121"/>
      <c r="DNE709" s="121"/>
      <c r="DNF709" s="121"/>
      <c r="DNG709" s="121"/>
      <c r="DNH709" s="121"/>
      <c r="DNI709" s="121"/>
      <c r="DNJ709" s="121"/>
      <c r="DNK709" s="121"/>
      <c r="DNL709" s="121"/>
      <c r="DNM709" s="121"/>
      <c r="DNN709" s="121"/>
      <c r="DNO709" s="121"/>
      <c r="DNP709" s="121"/>
      <c r="DNQ709" s="121"/>
      <c r="DNR709" s="121"/>
      <c r="DNS709" s="121"/>
      <c r="DNT709" s="121"/>
      <c r="DNU709" s="121"/>
      <c r="DNV709" s="121"/>
      <c r="DNW709" s="121"/>
      <c r="DNX709" s="121"/>
      <c r="DNY709" s="121"/>
      <c r="DNZ709" s="121"/>
      <c r="DOA709" s="121"/>
      <c r="DOB709" s="121"/>
      <c r="DOC709" s="121"/>
      <c r="DOD709" s="121"/>
      <c r="DOE709" s="121"/>
      <c r="DOF709" s="121"/>
      <c r="DOG709" s="121"/>
      <c r="DOH709" s="121"/>
      <c r="DOI709" s="121"/>
      <c r="DOJ709" s="121"/>
      <c r="DOK709" s="121"/>
      <c r="DOL709" s="121"/>
      <c r="DOM709" s="121"/>
      <c r="DON709" s="121"/>
      <c r="DOO709" s="121"/>
      <c r="DOP709" s="121"/>
      <c r="DOQ709" s="121"/>
      <c r="DOR709" s="121"/>
      <c r="DOS709" s="121"/>
      <c r="DOT709" s="121"/>
      <c r="DOU709" s="121"/>
      <c r="DOV709" s="121"/>
      <c r="DOW709" s="121"/>
      <c r="DOX709" s="121"/>
      <c r="DOY709" s="121"/>
      <c r="DOZ709" s="121"/>
      <c r="DPA709" s="121"/>
      <c r="DPB709" s="121"/>
      <c r="DPC709" s="121"/>
      <c r="DPD709" s="121"/>
      <c r="DPE709" s="121"/>
      <c r="DPF709" s="121"/>
      <c r="DPG709" s="121"/>
      <c r="DPH709" s="121"/>
      <c r="DPI709" s="121"/>
      <c r="DPJ709" s="121"/>
      <c r="DPK709" s="121"/>
      <c r="DPL709" s="121"/>
      <c r="DPM709" s="121"/>
      <c r="DPN709" s="121"/>
      <c r="DPO709" s="121"/>
      <c r="DPP709" s="121"/>
      <c r="DPQ709" s="121"/>
      <c r="DPR709" s="121"/>
      <c r="DPS709" s="121"/>
      <c r="DPT709" s="121"/>
      <c r="DPU709" s="121"/>
      <c r="DPV709" s="121"/>
      <c r="DPW709" s="121"/>
      <c r="DPX709" s="121"/>
      <c r="DPY709" s="121"/>
      <c r="DPZ709" s="121"/>
      <c r="DQA709" s="121"/>
      <c r="DQB709" s="121"/>
      <c r="DQC709" s="121"/>
      <c r="DQD709" s="121"/>
      <c r="DQE709" s="121"/>
      <c r="DQF709" s="121"/>
      <c r="DQG709" s="121"/>
      <c r="DQH709" s="121"/>
      <c r="DQI709" s="121"/>
      <c r="DQJ709" s="121"/>
      <c r="DQK709" s="121"/>
      <c r="DQL709" s="121"/>
      <c r="DQM709" s="121"/>
      <c r="DQN709" s="121"/>
      <c r="DQO709" s="121"/>
      <c r="DQP709" s="121"/>
      <c r="DQQ709" s="121"/>
      <c r="DQR709" s="121"/>
      <c r="DQS709" s="121"/>
      <c r="DQT709" s="121"/>
      <c r="DQU709" s="121"/>
      <c r="DQV709" s="121"/>
      <c r="DQW709" s="121"/>
      <c r="DQX709" s="121"/>
      <c r="DQY709" s="121"/>
      <c r="DQZ709" s="121"/>
      <c r="DRA709" s="121"/>
      <c r="DRB709" s="121"/>
      <c r="DRC709" s="121"/>
      <c r="DRD709" s="121"/>
      <c r="DRE709" s="121"/>
      <c r="DRF709" s="121"/>
      <c r="DRG709" s="121"/>
      <c r="DRH709" s="121"/>
      <c r="DRI709" s="121"/>
      <c r="DRJ709" s="121"/>
      <c r="DRK709" s="121"/>
      <c r="DRL709" s="121"/>
      <c r="DRM709" s="121"/>
      <c r="DRN709" s="121"/>
      <c r="DRO709" s="121"/>
      <c r="DRP709" s="121"/>
      <c r="DRQ709" s="121"/>
      <c r="DRR709" s="121"/>
      <c r="DRS709" s="121"/>
      <c r="DRT709" s="121"/>
      <c r="DRU709" s="121"/>
      <c r="DRV709" s="121"/>
      <c r="DRW709" s="121"/>
      <c r="DRX709" s="121"/>
      <c r="DRY709" s="121"/>
      <c r="DRZ709" s="121"/>
      <c r="DSA709" s="121"/>
      <c r="DSB709" s="121"/>
      <c r="DSC709" s="121"/>
      <c r="DSD709" s="121"/>
      <c r="DSE709" s="121"/>
      <c r="DSF709" s="121"/>
      <c r="DSG709" s="121"/>
      <c r="DSH709" s="121"/>
      <c r="DSI709" s="121"/>
      <c r="DSJ709" s="121"/>
      <c r="DSK709" s="121"/>
      <c r="DSL709" s="121"/>
      <c r="DSM709" s="121"/>
      <c r="DSN709" s="121"/>
      <c r="DSO709" s="121"/>
      <c r="DSP709" s="121"/>
      <c r="DSQ709" s="121"/>
      <c r="DSR709" s="121"/>
      <c r="DSS709" s="121"/>
      <c r="DST709" s="121"/>
      <c r="DSU709" s="121"/>
      <c r="DSV709" s="121"/>
      <c r="DSW709" s="121"/>
      <c r="DSX709" s="121"/>
      <c r="DSY709" s="121"/>
      <c r="DSZ709" s="121"/>
      <c r="DTA709" s="121"/>
      <c r="DTB709" s="121"/>
      <c r="DTC709" s="121"/>
      <c r="DTD709" s="121"/>
      <c r="DTE709" s="121"/>
      <c r="DTF709" s="121"/>
      <c r="DTG709" s="121"/>
      <c r="DTH709" s="121"/>
      <c r="DTI709" s="121"/>
      <c r="DTJ709" s="121"/>
      <c r="DTK709" s="121"/>
      <c r="DTL709" s="121"/>
      <c r="DTM709" s="121"/>
      <c r="DTN709" s="121"/>
      <c r="DTO709" s="121"/>
      <c r="DTP709" s="121"/>
      <c r="DTQ709" s="121"/>
      <c r="DTR709" s="121"/>
      <c r="DTS709" s="121"/>
      <c r="DTT709" s="121"/>
      <c r="DTU709" s="121"/>
      <c r="DTV709" s="121"/>
      <c r="DTW709" s="121"/>
      <c r="DTX709" s="121"/>
      <c r="DTY709" s="121"/>
      <c r="DTZ709" s="121"/>
      <c r="DUA709" s="121"/>
      <c r="DUB709" s="121"/>
      <c r="DUC709" s="121"/>
      <c r="DUD709" s="121"/>
      <c r="DUE709" s="121"/>
      <c r="DUF709" s="121"/>
      <c r="DUG709" s="121"/>
      <c r="DUH709" s="121"/>
      <c r="DUI709" s="121"/>
      <c r="DUJ709" s="121"/>
      <c r="DUK709" s="121"/>
      <c r="DUL709" s="121"/>
      <c r="DUM709" s="121"/>
      <c r="DUN709" s="121"/>
      <c r="DUO709" s="121"/>
      <c r="DUP709" s="121"/>
      <c r="DUQ709" s="121"/>
      <c r="DUR709" s="121"/>
      <c r="DUS709" s="121"/>
      <c r="DUT709" s="121"/>
      <c r="DUU709" s="121"/>
      <c r="DUV709" s="121"/>
      <c r="DUW709" s="121"/>
      <c r="DUX709" s="121"/>
      <c r="DUY709" s="121"/>
      <c r="DUZ709" s="121"/>
      <c r="DVA709" s="121"/>
      <c r="DVB709" s="121"/>
      <c r="DVC709" s="121"/>
      <c r="DVD709" s="121"/>
      <c r="DVE709" s="121"/>
      <c r="DVF709" s="121"/>
      <c r="DVG709" s="121"/>
      <c r="DVH709" s="121"/>
      <c r="DVI709" s="121"/>
      <c r="DVJ709" s="121"/>
      <c r="DVK709" s="121"/>
      <c r="DVL709" s="121"/>
      <c r="DVM709" s="121"/>
      <c r="DVN709" s="121"/>
      <c r="DVO709" s="121"/>
      <c r="DVP709" s="121"/>
      <c r="DVQ709" s="121"/>
      <c r="DVR709" s="121"/>
      <c r="DVS709" s="121"/>
      <c r="DVT709" s="121"/>
      <c r="DVU709" s="121"/>
      <c r="DVV709" s="121"/>
      <c r="DVW709" s="121"/>
      <c r="DVX709" s="121"/>
      <c r="DVY709" s="121"/>
      <c r="DVZ709" s="121"/>
      <c r="DWA709" s="121"/>
      <c r="DWB709" s="121"/>
      <c r="DWC709" s="121"/>
      <c r="DWD709" s="121"/>
      <c r="DWE709" s="121"/>
      <c r="DWF709" s="121"/>
      <c r="DWG709" s="121"/>
      <c r="DWH709" s="121"/>
      <c r="DWI709" s="121"/>
      <c r="DWJ709" s="121"/>
      <c r="DWK709" s="121"/>
      <c r="DWL709" s="121"/>
      <c r="DWM709" s="121"/>
      <c r="DWN709" s="121"/>
      <c r="DWO709" s="121"/>
      <c r="DWP709" s="121"/>
      <c r="DWQ709" s="121"/>
      <c r="DWR709" s="121"/>
      <c r="DWS709" s="121"/>
      <c r="DWT709" s="121"/>
      <c r="DWU709" s="121"/>
      <c r="DWV709" s="121"/>
      <c r="DWW709" s="121"/>
      <c r="DWX709" s="121"/>
      <c r="DWY709" s="121"/>
      <c r="DWZ709" s="121"/>
      <c r="DXA709" s="121"/>
      <c r="DXB709" s="121"/>
      <c r="DXC709" s="121"/>
      <c r="DXD709" s="121"/>
      <c r="DXE709" s="121"/>
      <c r="DXF709" s="121"/>
      <c r="DXG709" s="121"/>
      <c r="DXH709" s="121"/>
      <c r="DXI709" s="121"/>
      <c r="DXJ709" s="121"/>
      <c r="DXK709" s="121"/>
      <c r="DXL709" s="121"/>
      <c r="DXM709" s="121"/>
      <c r="DXN709" s="121"/>
      <c r="DXO709" s="121"/>
      <c r="DXP709" s="121"/>
      <c r="DXQ709" s="121"/>
      <c r="DXR709" s="121"/>
      <c r="DXS709" s="121"/>
      <c r="DXT709" s="121"/>
      <c r="DXU709" s="121"/>
      <c r="DXV709" s="121"/>
      <c r="DXW709" s="121"/>
      <c r="DXX709" s="121"/>
      <c r="DXY709" s="121"/>
      <c r="DXZ709" s="121"/>
      <c r="DYA709" s="121"/>
      <c r="DYB709" s="121"/>
      <c r="DYC709" s="121"/>
      <c r="DYD709" s="121"/>
      <c r="DYE709" s="121"/>
      <c r="DYF709" s="121"/>
      <c r="DYG709" s="121"/>
      <c r="DYH709" s="121"/>
      <c r="DYI709" s="121"/>
      <c r="DYJ709" s="121"/>
      <c r="DYK709" s="121"/>
      <c r="DYL709" s="121"/>
      <c r="DYM709" s="121"/>
      <c r="DYN709" s="121"/>
      <c r="DYO709" s="121"/>
      <c r="DYP709" s="121"/>
      <c r="DYQ709" s="121"/>
      <c r="DYR709" s="121"/>
      <c r="DYS709" s="121"/>
      <c r="DYT709" s="121"/>
      <c r="DYU709" s="121"/>
      <c r="DYV709" s="121"/>
      <c r="DYW709" s="121"/>
      <c r="DYX709" s="121"/>
      <c r="DYY709" s="121"/>
      <c r="DYZ709" s="121"/>
      <c r="DZA709" s="121"/>
      <c r="DZB709" s="121"/>
      <c r="DZC709" s="121"/>
      <c r="DZD709" s="121"/>
      <c r="DZE709" s="121"/>
      <c r="DZF709" s="121"/>
      <c r="DZG709" s="121"/>
      <c r="DZH709" s="121"/>
      <c r="DZI709" s="121"/>
      <c r="DZJ709" s="121"/>
      <c r="DZK709" s="121"/>
      <c r="DZL709" s="121"/>
      <c r="DZM709" s="121"/>
      <c r="DZN709" s="121"/>
      <c r="DZO709" s="121"/>
      <c r="DZP709" s="121"/>
      <c r="DZQ709" s="121"/>
      <c r="DZR709" s="121"/>
      <c r="DZS709" s="121"/>
      <c r="DZT709" s="121"/>
      <c r="DZU709" s="121"/>
      <c r="DZV709" s="121"/>
      <c r="DZW709" s="121"/>
      <c r="DZX709" s="121"/>
      <c r="DZY709" s="121"/>
      <c r="DZZ709" s="121"/>
      <c r="EAA709" s="121"/>
      <c r="EAB709" s="121"/>
      <c r="EAC709" s="121"/>
      <c r="EAD709" s="121"/>
      <c r="EAE709" s="121"/>
      <c r="EAF709" s="121"/>
      <c r="EAG709" s="121"/>
      <c r="EAH709" s="121"/>
      <c r="EAI709" s="121"/>
      <c r="EAJ709" s="121"/>
      <c r="EAK709" s="121"/>
      <c r="EAL709" s="121"/>
      <c r="EAM709" s="121"/>
      <c r="EAN709" s="121"/>
      <c r="EAO709" s="121"/>
      <c r="EAP709" s="121"/>
      <c r="EAQ709" s="121"/>
      <c r="EAR709" s="121"/>
      <c r="EAS709" s="121"/>
      <c r="EAT709" s="121"/>
      <c r="EAU709" s="121"/>
      <c r="EAV709" s="121"/>
      <c r="EAW709" s="121"/>
      <c r="EAX709" s="121"/>
      <c r="EAY709" s="121"/>
      <c r="EAZ709" s="121"/>
      <c r="EBA709" s="121"/>
      <c r="EBB709" s="121"/>
      <c r="EBC709" s="121"/>
      <c r="EBD709" s="121"/>
      <c r="EBE709" s="121"/>
      <c r="EBF709" s="121"/>
      <c r="EBG709" s="121"/>
      <c r="EBH709" s="121"/>
      <c r="EBI709" s="121"/>
      <c r="EBJ709" s="121"/>
      <c r="EBK709" s="121"/>
      <c r="EBL709" s="121"/>
      <c r="EBM709" s="121"/>
      <c r="EBN709" s="121"/>
      <c r="EBO709" s="121"/>
      <c r="EBP709" s="121"/>
      <c r="EBQ709" s="121"/>
      <c r="EBR709" s="121"/>
      <c r="EBS709" s="121"/>
      <c r="EBT709" s="121"/>
      <c r="EBU709" s="121"/>
      <c r="EBV709" s="121"/>
      <c r="EBW709" s="121"/>
      <c r="EBX709" s="121"/>
      <c r="EBY709" s="121"/>
      <c r="EBZ709" s="121"/>
      <c r="ECA709" s="121"/>
      <c r="ECB709" s="121"/>
      <c r="ECC709" s="121"/>
      <c r="ECD709" s="121"/>
      <c r="ECE709" s="121"/>
      <c r="ECF709" s="121"/>
      <c r="ECG709" s="121"/>
      <c r="ECH709" s="121"/>
      <c r="ECI709" s="121"/>
      <c r="ECJ709" s="121"/>
      <c r="ECK709" s="121"/>
      <c r="ECL709" s="121"/>
      <c r="ECM709" s="121"/>
      <c r="ECN709" s="121"/>
      <c r="ECO709" s="121"/>
      <c r="ECP709" s="121"/>
      <c r="ECQ709" s="121"/>
      <c r="ECR709" s="121"/>
      <c r="ECS709" s="121"/>
      <c r="ECT709" s="121"/>
      <c r="ECU709" s="121"/>
      <c r="ECV709" s="121"/>
      <c r="ECW709" s="121"/>
      <c r="ECX709" s="121"/>
      <c r="ECY709" s="121"/>
      <c r="ECZ709" s="121"/>
      <c r="EDA709" s="121"/>
      <c r="EDB709" s="121"/>
      <c r="EDC709" s="121"/>
      <c r="EDD709" s="121"/>
      <c r="EDE709" s="121"/>
      <c r="EDF709" s="121"/>
      <c r="EDG709" s="121"/>
      <c r="EDH709" s="121"/>
      <c r="EDI709" s="121"/>
      <c r="EDJ709" s="121"/>
      <c r="EDK709" s="121"/>
      <c r="EDL709" s="121"/>
      <c r="EDM709" s="121"/>
      <c r="EDN709" s="121"/>
      <c r="EDO709" s="121"/>
      <c r="EDP709" s="121"/>
      <c r="EDQ709" s="121"/>
      <c r="EDR709" s="121"/>
      <c r="EDS709" s="121"/>
      <c r="EDT709" s="121"/>
      <c r="EDU709" s="121"/>
      <c r="EDV709" s="121"/>
      <c r="EDW709" s="121"/>
      <c r="EDX709" s="121"/>
      <c r="EDY709" s="121"/>
      <c r="EDZ709" s="121"/>
      <c r="EEA709" s="121"/>
      <c r="EEB709" s="121"/>
      <c r="EEC709" s="121"/>
      <c r="EED709" s="121"/>
      <c r="EEE709" s="121"/>
      <c r="EEF709" s="121"/>
      <c r="EEG709" s="121"/>
      <c r="EEH709" s="121"/>
      <c r="EEI709" s="121"/>
      <c r="EEJ709" s="121"/>
      <c r="EEK709" s="121"/>
      <c r="EEL709" s="121"/>
      <c r="EEM709" s="121"/>
      <c r="EEN709" s="121"/>
      <c r="EEO709" s="121"/>
      <c r="EEP709" s="121"/>
      <c r="EEQ709" s="121"/>
      <c r="EER709" s="121"/>
      <c r="EES709" s="121"/>
      <c r="EET709" s="121"/>
      <c r="EEU709" s="121"/>
      <c r="EEV709" s="121"/>
      <c r="EEW709" s="121"/>
      <c r="EEX709" s="121"/>
      <c r="EEY709" s="121"/>
      <c r="EEZ709" s="121"/>
      <c r="EFA709" s="121"/>
      <c r="EFB709" s="121"/>
      <c r="EFC709" s="121"/>
      <c r="EFD709" s="121"/>
      <c r="EFE709" s="121"/>
      <c r="EFF709" s="121"/>
      <c r="EFG709" s="121"/>
      <c r="EFH709" s="121"/>
      <c r="EFI709" s="121"/>
      <c r="EFJ709" s="121"/>
      <c r="EFK709" s="121"/>
      <c r="EFL709" s="121"/>
      <c r="EFM709" s="121"/>
      <c r="EFN709" s="121"/>
      <c r="EFO709" s="121"/>
      <c r="EFP709" s="121"/>
      <c r="EFQ709" s="121"/>
      <c r="EFR709" s="121"/>
      <c r="EFS709" s="121"/>
      <c r="EFT709" s="121"/>
      <c r="EFU709" s="121"/>
      <c r="EFV709" s="121"/>
      <c r="EFW709" s="121"/>
      <c r="EFX709" s="121"/>
      <c r="EFY709" s="121"/>
      <c r="EFZ709" s="121"/>
      <c r="EGA709" s="121"/>
      <c r="EGB709" s="121"/>
      <c r="EGC709" s="121"/>
      <c r="EGD709" s="121"/>
      <c r="EGE709" s="121"/>
      <c r="EGF709" s="121"/>
      <c r="EGG709" s="121"/>
      <c r="EGH709" s="121"/>
      <c r="EGI709" s="121"/>
      <c r="EGJ709" s="121"/>
      <c r="EGK709" s="121"/>
      <c r="EGL709" s="121"/>
      <c r="EGM709" s="121"/>
      <c r="EGN709" s="121"/>
      <c r="EGO709" s="121"/>
      <c r="EGP709" s="121"/>
      <c r="EGQ709" s="121"/>
      <c r="EGR709" s="121"/>
      <c r="EGS709" s="121"/>
      <c r="EGT709" s="121"/>
      <c r="EGU709" s="121"/>
      <c r="EGV709" s="121"/>
      <c r="EGW709" s="121"/>
      <c r="EGX709" s="121"/>
      <c r="EGY709" s="121"/>
      <c r="EGZ709" s="121"/>
      <c r="EHA709" s="121"/>
      <c r="EHB709" s="121"/>
      <c r="EHC709" s="121"/>
      <c r="EHD709" s="121"/>
      <c r="EHE709" s="121"/>
      <c r="EHF709" s="121"/>
      <c r="EHG709" s="121"/>
      <c r="EHH709" s="121"/>
      <c r="EHI709" s="121"/>
      <c r="EHJ709" s="121"/>
      <c r="EHK709" s="121"/>
      <c r="EHL709" s="121"/>
      <c r="EHM709" s="121"/>
      <c r="EHN709" s="121"/>
      <c r="EHO709" s="121"/>
      <c r="EHP709" s="121"/>
      <c r="EHQ709" s="121"/>
      <c r="EHR709" s="121"/>
      <c r="EHS709" s="121"/>
      <c r="EHT709" s="121"/>
      <c r="EHU709" s="121"/>
      <c r="EHV709" s="121"/>
      <c r="EHW709" s="121"/>
      <c r="EHX709" s="121"/>
      <c r="EHY709" s="121"/>
      <c r="EHZ709" s="121"/>
      <c r="EIA709" s="121"/>
      <c r="EIB709" s="121"/>
      <c r="EIC709" s="121"/>
      <c r="EID709" s="121"/>
      <c r="EIE709" s="121"/>
      <c r="EIF709" s="121"/>
      <c r="EIG709" s="121"/>
      <c r="EIH709" s="121"/>
      <c r="EII709" s="121"/>
      <c r="EIJ709" s="121"/>
      <c r="EIK709" s="121"/>
      <c r="EIL709" s="121"/>
      <c r="EIM709" s="121"/>
      <c r="EIN709" s="121"/>
      <c r="EIO709" s="121"/>
      <c r="EIP709" s="121"/>
      <c r="EIQ709" s="121"/>
      <c r="EIR709" s="121"/>
      <c r="EIS709" s="121"/>
      <c r="EIT709" s="121"/>
      <c r="EIU709" s="121"/>
      <c r="EIV709" s="121"/>
      <c r="EIW709" s="121"/>
      <c r="EIX709" s="121"/>
      <c r="EIY709" s="121"/>
      <c r="EIZ709" s="121"/>
      <c r="EJA709" s="121"/>
      <c r="EJB709" s="121"/>
      <c r="EJC709" s="121"/>
      <c r="EJD709" s="121"/>
      <c r="EJE709" s="121"/>
      <c r="EJF709" s="121"/>
      <c r="EJG709" s="121"/>
      <c r="EJH709" s="121"/>
      <c r="EJI709" s="121"/>
      <c r="EJJ709" s="121"/>
      <c r="EJK709" s="121"/>
      <c r="EJL709" s="121"/>
      <c r="EJM709" s="121"/>
      <c r="EJN709" s="121"/>
      <c r="EJO709" s="121"/>
      <c r="EJP709" s="121"/>
      <c r="EJQ709" s="121"/>
      <c r="EJR709" s="121"/>
      <c r="EJS709" s="121"/>
      <c r="EJT709" s="121"/>
      <c r="EJU709" s="121"/>
      <c r="EJV709" s="121"/>
      <c r="EJW709" s="121"/>
      <c r="EJX709" s="121"/>
      <c r="EJY709" s="121"/>
      <c r="EJZ709" s="121"/>
      <c r="EKA709" s="121"/>
      <c r="EKB709" s="121"/>
      <c r="EKC709" s="121"/>
      <c r="EKD709" s="121"/>
      <c r="EKE709" s="121"/>
      <c r="EKF709" s="121"/>
      <c r="EKG709" s="121"/>
      <c r="EKH709" s="121"/>
      <c r="EKI709" s="121"/>
      <c r="EKJ709" s="121"/>
      <c r="EKK709" s="121"/>
      <c r="EKL709" s="121"/>
      <c r="EKM709" s="121"/>
      <c r="EKN709" s="121"/>
      <c r="EKO709" s="121"/>
      <c r="EKP709" s="121"/>
      <c r="EKQ709" s="121"/>
      <c r="EKR709" s="121"/>
      <c r="EKS709" s="121"/>
      <c r="EKT709" s="121"/>
      <c r="EKU709" s="121"/>
      <c r="EKV709" s="121"/>
      <c r="EKW709" s="121"/>
      <c r="EKX709" s="121"/>
      <c r="EKY709" s="121"/>
      <c r="EKZ709" s="121"/>
      <c r="ELA709" s="121"/>
      <c r="ELB709" s="121"/>
      <c r="ELC709" s="121"/>
      <c r="ELD709" s="121"/>
      <c r="ELE709" s="121"/>
      <c r="ELF709" s="121"/>
      <c r="ELG709" s="121"/>
      <c r="ELH709" s="121"/>
      <c r="ELI709" s="121"/>
      <c r="ELJ709" s="121"/>
      <c r="ELK709" s="121"/>
      <c r="ELL709" s="121"/>
      <c r="ELM709" s="121"/>
      <c r="ELN709" s="121"/>
      <c r="ELO709" s="121"/>
      <c r="ELP709" s="121"/>
      <c r="ELQ709" s="121"/>
      <c r="ELR709" s="121"/>
      <c r="ELS709" s="121"/>
      <c r="ELT709" s="121"/>
      <c r="ELU709" s="121"/>
      <c r="ELV709" s="121"/>
      <c r="ELW709" s="121"/>
      <c r="ELX709" s="121"/>
      <c r="ELY709" s="121"/>
      <c r="ELZ709" s="121"/>
      <c r="EMA709" s="121"/>
      <c r="EMB709" s="121"/>
      <c r="EMC709" s="121"/>
      <c r="EMD709" s="121"/>
      <c r="EME709" s="121"/>
      <c r="EMF709" s="121"/>
      <c r="EMG709" s="121"/>
      <c r="EMH709" s="121"/>
      <c r="EMI709" s="121"/>
      <c r="EMJ709" s="121"/>
      <c r="EMK709" s="121"/>
      <c r="EML709" s="121"/>
      <c r="EMM709" s="121"/>
      <c r="EMN709" s="121"/>
      <c r="EMO709" s="121"/>
      <c r="EMP709" s="121"/>
      <c r="EMQ709" s="121"/>
      <c r="EMR709" s="121"/>
      <c r="EMS709" s="121"/>
      <c r="EMT709" s="121"/>
      <c r="EMU709" s="121"/>
      <c r="EMV709" s="121"/>
      <c r="EMW709" s="121"/>
      <c r="EMX709" s="121"/>
      <c r="EMY709" s="121"/>
      <c r="EMZ709" s="121"/>
      <c r="ENA709" s="121"/>
      <c r="ENB709" s="121"/>
      <c r="ENC709" s="121"/>
      <c r="END709" s="121"/>
      <c r="ENE709" s="121"/>
      <c r="ENF709" s="121"/>
      <c r="ENG709" s="121"/>
      <c r="ENH709" s="121"/>
      <c r="ENI709" s="121"/>
      <c r="ENJ709" s="121"/>
      <c r="ENK709" s="121"/>
      <c r="ENL709" s="121"/>
      <c r="ENM709" s="121"/>
      <c r="ENN709" s="121"/>
      <c r="ENO709" s="121"/>
      <c r="ENP709" s="121"/>
      <c r="ENQ709" s="121"/>
      <c r="ENR709" s="121"/>
      <c r="ENS709" s="121"/>
      <c r="ENT709" s="121"/>
      <c r="ENU709" s="121"/>
      <c r="ENV709" s="121"/>
      <c r="ENW709" s="121"/>
      <c r="ENX709" s="121"/>
      <c r="ENY709" s="121"/>
      <c r="ENZ709" s="121"/>
      <c r="EOA709" s="121"/>
      <c r="EOB709" s="121"/>
      <c r="EOC709" s="121"/>
      <c r="EOD709" s="121"/>
      <c r="EOE709" s="121"/>
      <c r="EOF709" s="121"/>
      <c r="EOG709" s="121"/>
      <c r="EOH709" s="121"/>
      <c r="EOI709" s="121"/>
      <c r="EOJ709" s="121"/>
      <c r="EOK709" s="121"/>
      <c r="EOL709" s="121"/>
      <c r="EOM709" s="121"/>
      <c r="EON709" s="121"/>
      <c r="EOO709" s="121"/>
      <c r="EOP709" s="121"/>
      <c r="EOQ709" s="121"/>
      <c r="EOR709" s="121"/>
      <c r="EOS709" s="121"/>
      <c r="EOT709" s="121"/>
      <c r="EOU709" s="121"/>
      <c r="EOV709" s="121"/>
      <c r="EOW709" s="121"/>
      <c r="EOX709" s="121"/>
      <c r="EOY709" s="121"/>
      <c r="EOZ709" s="121"/>
      <c r="EPA709" s="121"/>
      <c r="EPB709" s="121"/>
      <c r="EPC709" s="121"/>
      <c r="EPD709" s="121"/>
      <c r="EPE709" s="121"/>
      <c r="EPF709" s="121"/>
      <c r="EPG709" s="121"/>
      <c r="EPH709" s="121"/>
      <c r="EPI709" s="121"/>
      <c r="EPJ709" s="121"/>
      <c r="EPK709" s="121"/>
      <c r="EPL709" s="121"/>
      <c r="EPM709" s="121"/>
      <c r="EPN709" s="121"/>
      <c r="EPO709" s="121"/>
      <c r="EPP709" s="121"/>
      <c r="EPQ709" s="121"/>
      <c r="EPR709" s="121"/>
      <c r="EPS709" s="121"/>
      <c r="EPT709" s="121"/>
      <c r="EPU709" s="121"/>
      <c r="EPV709" s="121"/>
      <c r="EPW709" s="121"/>
      <c r="EPX709" s="121"/>
      <c r="EPY709" s="121"/>
      <c r="EPZ709" s="121"/>
      <c r="EQA709" s="121"/>
      <c r="EQB709" s="121"/>
      <c r="EQC709" s="121"/>
      <c r="EQD709" s="121"/>
      <c r="EQE709" s="121"/>
      <c r="EQF709" s="121"/>
      <c r="EQG709" s="121"/>
      <c r="EQH709" s="121"/>
      <c r="EQI709" s="121"/>
      <c r="EQJ709" s="121"/>
      <c r="EQK709" s="121"/>
      <c r="EQL709" s="121"/>
      <c r="EQM709" s="121"/>
      <c r="EQN709" s="121"/>
      <c r="EQO709" s="121"/>
      <c r="EQP709" s="121"/>
      <c r="EQQ709" s="121"/>
      <c r="EQR709" s="121"/>
      <c r="EQS709" s="121"/>
      <c r="EQT709" s="121"/>
      <c r="EQU709" s="121"/>
      <c r="EQV709" s="121"/>
      <c r="EQW709" s="121"/>
      <c r="EQX709" s="121"/>
      <c r="EQY709" s="121"/>
      <c r="EQZ709" s="121"/>
      <c r="ERA709" s="121"/>
      <c r="ERB709" s="121"/>
      <c r="ERC709" s="121"/>
      <c r="ERD709" s="121"/>
      <c r="ERE709" s="121"/>
      <c r="ERF709" s="121"/>
      <c r="ERG709" s="121"/>
      <c r="ERH709" s="121"/>
      <c r="ERI709" s="121"/>
      <c r="ERJ709" s="121"/>
      <c r="ERK709" s="121"/>
      <c r="ERL709" s="121"/>
      <c r="ERM709" s="121"/>
      <c r="ERN709" s="121"/>
      <c r="ERO709" s="121"/>
      <c r="ERP709" s="121"/>
      <c r="ERQ709" s="121"/>
      <c r="ERR709" s="121"/>
      <c r="ERS709" s="121"/>
      <c r="ERT709" s="121"/>
      <c r="ERU709" s="121"/>
      <c r="ERV709" s="121"/>
      <c r="ERW709" s="121"/>
      <c r="ERX709" s="121"/>
      <c r="ERY709" s="121"/>
      <c r="ERZ709" s="121"/>
      <c r="ESA709" s="121"/>
      <c r="ESB709" s="121"/>
      <c r="ESC709" s="121"/>
      <c r="ESD709" s="121"/>
      <c r="ESE709" s="121"/>
      <c r="ESF709" s="121"/>
      <c r="ESG709" s="121"/>
      <c r="ESH709" s="121"/>
      <c r="ESI709" s="121"/>
      <c r="ESJ709" s="121"/>
      <c r="ESK709" s="121"/>
      <c r="ESL709" s="121"/>
      <c r="ESM709" s="121"/>
      <c r="ESN709" s="121"/>
      <c r="ESO709" s="121"/>
      <c r="ESP709" s="121"/>
      <c r="ESQ709" s="121"/>
      <c r="ESR709" s="121"/>
      <c r="ESS709" s="121"/>
      <c r="EST709" s="121"/>
      <c r="ESU709" s="121"/>
      <c r="ESV709" s="121"/>
      <c r="ESW709" s="121"/>
      <c r="ESX709" s="121"/>
      <c r="ESY709" s="121"/>
      <c r="ESZ709" s="121"/>
      <c r="ETA709" s="121"/>
      <c r="ETB709" s="121"/>
      <c r="ETC709" s="121"/>
      <c r="ETD709" s="121"/>
      <c r="ETE709" s="121"/>
      <c r="ETF709" s="121"/>
      <c r="ETG709" s="121"/>
      <c r="ETH709" s="121"/>
      <c r="ETI709" s="121"/>
      <c r="ETJ709" s="121"/>
      <c r="ETK709" s="121"/>
      <c r="ETL709" s="121"/>
      <c r="ETM709" s="121"/>
      <c r="ETN709" s="121"/>
      <c r="ETO709" s="121"/>
      <c r="ETP709" s="121"/>
      <c r="ETQ709" s="121"/>
      <c r="ETR709" s="121"/>
      <c r="ETS709" s="121"/>
      <c r="ETT709" s="121"/>
      <c r="ETU709" s="121"/>
      <c r="ETV709" s="121"/>
      <c r="ETW709" s="121"/>
      <c r="ETX709" s="121"/>
      <c r="ETY709" s="121"/>
      <c r="ETZ709" s="121"/>
      <c r="EUA709" s="121"/>
      <c r="EUB709" s="121"/>
      <c r="EUC709" s="121"/>
      <c r="EUD709" s="121"/>
      <c r="EUE709" s="121"/>
      <c r="EUF709" s="121"/>
      <c r="EUG709" s="121"/>
      <c r="EUH709" s="121"/>
      <c r="EUI709" s="121"/>
      <c r="EUJ709" s="121"/>
      <c r="EUK709" s="121"/>
      <c r="EUL709" s="121"/>
      <c r="EUM709" s="121"/>
      <c r="EUN709" s="121"/>
      <c r="EUO709" s="121"/>
      <c r="EUP709" s="121"/>
      <c r="EUQ709" s="121"/>
      <c r="EUR709" s="121"/>
      <c r="EUS709" s="121"/>
      <c r="EUT709" s="121"/>
      <c r="EUU709" s="121"/>
      <c r="EUV709" s="121"/>
      <c r="EUW709" s="121"/>
      <c r="EUX709" s="121"/>
      <c r="EUY709" s="121"/>
      <c r="EUZ709" s="121"/>
      <c r="EVA709" s="121"/>
      <c r="EVB709" s="121"/>
      <c r="EVC709" s="121"/>
      <c r="EVD709" s="121"/>
      <c r="EVE709" s="121"/>
      <c r="EVF709" s="121"/>
      <c r="EVG709" s="121"/>
      <c r="EVH709" s="121"/>
      <c r="EVI709" s="121"/>
      <c r="EVJ709" s="121"/>
      <c r="EVK709" s="121"/>
      <c r="EVL709" s="121"/>
      <c r="EVM709" s="121"/>
      <c r="EVN709" s="121"/>
      <c r="EVO709" s="121"/>
      <c r="EVP709" s="121"/>
      <c r="EVQ709" s="121"/>
      <c r="EVR709" s="121"/>
      <c r="EVS709" s="121"/>
      <c r="EVT709" s="121"/>
      <c r="EVU709" s="121"/>
      <c r="EVV709" s="121"/>
      <c r="EVW709" s="121"/>
      <c r="EVX709" s="121"/>
      <c r="EVY709" s="121"/>
      <c r="EVZ709" s="121"/>
      <c r="EWA709" s="121"/>
      <c r="EWB709" s="121"/>
      <c r="EWC709" s="121"/>
      <c r="EWD709" s="121"/>
      <c r="EWE709" s="121"/>
      <c r="EWF709" s="121"/>
      <c r="EWG709" s="121"/>
      <c r="EWH709" s="121"/>
      <c r="EWI709" s="121"/>
      <c r="EWJ709" s="121"/>
      <c r="EWK709" s="121"/>
      <c r="EWL709" s="121"/>
      <c r="EWM709" s="121"/>
      <c r="EWN709" s="121"/>
      <c r="EWO709" s="121"/>
      <c r="EWP709" s="121"/>
      <c r="EWQ709" s="121"/>
      <c r="EWR709" s="121"/>
      <c r="EWS709" s="121"/>
      <c r="EWT709" s="121"/>
      <c r="EWU709" s="121"/>
      <c r="EWV709" s="121"/>
      <c r="EWW709" s="121"/>
      <c r="EWX709" s="121"/>
      <c r="EWY709" s="121"/>
      <c r="EWZ709" s="121"/>
      <c r="EXA709" s="121"/>
      <c r="EXB709" s="121"/>
      <c r="EXC709" s="121"/>
      <c r="EXD709" s="121"/>
      <c r="EXE709" s="121"/>
      <c r="EXF709" s="121"/>
      <c r="EXG709" s="121"/>
      <c r="EXH709" s="121"/>
      <c r="EXI709" s="121"/>
      <c r="EXJ709" s="121"/>
      <c r="EXK709" s="121"/>
      <c r="EXL709" s="121"/>
      <c r="EXM709" s="121"/>
      <c r="EXN709" s="121"/>
      <c r="EXO709" s="121"/>
      <c r="EXP709" s="121"/>
      <c r="EXQ709" s="121"/>
      <c r="EXR709" s="121"/>
      <c r="EXS709" s="121"/>
      <c r="EXT709" s="121"/>
      <c r="EXU709" s="121"/>
      <c r="EXV709" s="121"/>
      <c r="EXW709" s="121"/>
      <c r="EXX709" s="121"/>
      <c r="EXY709" s="121"/>
      <c r="EXZ709" s="121"/>
      <c r="EYA709" s="121"/>
      <c r="EYB709" s="121"/>
      <c r="EYC709" s="121"/>
      <c r="EYD709" s="121"/>
      <c r="EYE709" s="121"/>
      <c r="EYF709" s="121"/>
      <c r="EYG709" s="121"/>
      <c r="EYH709" s="121"/>
      <c r="EYI709" s="121"/>
      <c r="EYJ709" s="121"/>
      <c r="EYK709" s="121"/>
      <c r="EYL709" s="121"/>
      <c r="EYM709" s="121"/>
      <c r="EYN709" s="121"/>
      <c r="EYO709" s="121"/>
      <c r="EYP709" s="121"/>
      <c r="EYQ709" s="121"/>
      <c r="EYR709" s="121"/>
      <c r="EYS709" s="121"/>
      <c r="EYT709" s="121"/>
      <c r="EYU709" s="121"/>
      <c r="EYV709" s="121"/>
      <c r="EYW709" s="121"/>
      <c r="EYX709" s="121"/>
      <c r="EYY709" s="121"/>
      <c r="EYZ709" s="121"/>
      <c r="EZA709" s="121"/>
      <c r="EZB709" s="121"/>
      <c r="EZC709" s="121"/>
      <c r="EZD709" s="121"/>
      <c r="EZE709" s="121"/>
      <c r="EZF709" s="121"/>
      <c r="EZG709" s="121"/>
      <c r="EZH709" s="121"/>
      <c r="EZI709" s="121"/>
      <c r="EZJ709" s="121"/>
      <c r="EZK709" s="121"/>
      <c r="EZL709" s="121"/>
      <c r="EZM709" s="121"/>
      <c r="EZN709" s="121"/>
      <c r="EZO709" s="121"/>
      <c r="EZP709" s="121"/>
      <c r="EZQ709" s="121"/>
      <c r="EZR709" s="121"/>
      <c r="EZS709" s="121"/>
      <c r="EZT709" s="121"/>
      <c r="EZU709" s="121"/>
      <c r="EZV709" s="121"/>
      <c r="EZW709" s="121"/>
      <c r="EZX709" s="121"/>
      <c r="EZY709" s="121"/>
      <c r="EZZ709" s="121"/>
      <c r="FAA709" s="121"/>
      <c r="FAB709" s="121"/>
      <c r="FAC709" s="121"/>
      <c r="FAD709" s="121"/>
      <c r="FAE709" s="121"/>
      <c r="FAF709" s="121"/>
      <c r="FAG709" s="121"/>
      <c r="FAH709" s="121"/>
      <c r="FAI709" s="121"/>
      <c r="FAJ709" s="121"/>
      <c r="FAK709" s="121"/>
      <c r="FAL709" s="121"/>
      <c r="FAM709" s="121"/>
      <c r="FAN709" s="121"/>
      <c r="FAO709" s="121"/>
      <c r="FAP709" s="121"/>
      <c r="FAQ709" s="121"/>
      <c r="FAR709" s="121"/>
      <c r="FAS709" s="121"/>
      <c r="FAT709" s="121"/>
      <c r="FAU709" s="121"/>
      <c r="FAV709" s="121"/>
      <c r="FAW709" s="121"/>
      <c r="FAX709" s="121"/>
      <c r="FAY709" s="121"/>
      <c r="FAZ709" s="121"/>
      <c r="FBA709" s="121"/>
      <c r="FBB709" s="121"/>
      <c r="FBC709" s="121"/>
      <c r="FBD709" s="121"/>
      <c r="FBE709" s="121"/>
      <c r="FBF709" s="121"/>
      <c r="FBG709" s="121"/>
      <c r="FBH709" s="121"/>
      <c r="FBI709" s="121"/>
      <c r="FBJ709" s="121"/>
      <c r="FBK709" s="121"/>
      <c r="FBL709" s="121"/>
      <c r="FBM709" s="121"/>
      <c r="FBN709" s="121"/>
      <c r="FBO709" s="121"/>
      <c r="FBP709" s="121"/>
      <c r="FBQ709" s="121"/>
      <c r="FBR709" s="121"/>
      <c r="FBS709" s="121"/>
      <c r="FBT709" s="121"/>
      <c r="FBU709" s="121"/>
      <c r="FBV709" s="121"/>
      <c r="FBW709" s="121"/>
      <c r="FBX709" s="121"/>
      <c r="FBY709" s="121"/>
      <c r="FBZ709" s="121"/>
      <c r="FCA709" s="121"/>
      <c r="FCB709" s="121"/>
      <c r="FCC709" s="121"/>
      <c r="FCD709" s="121"/>
      <c r="FCE709" s="121"/>
      <c r="FCF709" s="121"/>
      <c r="FCG709" s="121"/>
      <c r="FCH709" s="121"/>
      <c r="FCI709" s="121"/>
      <c r="FCJ709" s="121"/>
      <c r="FCK709" s="121"/>
      <c r="FCL709" s="121"/>
      <c r="FCM709" s="121"/>
      <c r="FCN709" s="121"/>
      <c r="FCO709" s="121"/>
      <c r="FCP709" s="121"/>
      <c r="FCQ709" s="121"/>
      <c r="FCR709" s="121"/>
      <c r="FCS709" s="121"/>
      <c r="FCT709" s="121"/>
      <c r="FCU709" s="121"/>
      <c r="FCV709" s="121"/>
      <c r="FCW709" s="121"/>
      <c r="FCX709" s="121"/>
      <c r="FCY709" s="121"/>
      <c r="FCZ709" s="121"/>
      <c r="FDA709" s="121"/>
      <c r="FDB709" s="121"/>
      <c r="FDC709" s="121"/>
      <c r="FDD709" s="121"/>
      <c r="FDE709" s="121"/>
      <c r="FDF709" s="121"/>
      <c r="FDG709" s="121"/>
      <c r="FDH709" s="121"/>
      <c r="FDI709" s="121"/>
      <c r="FDJ709" s="121"/>
      <c r="FDK709" s="121"/>
      <c r="FDL709" s="121"/>
      <c r="FDM709" s="121"/>
      <c r="FDN709" s="121"/>
      <c r="FDO709" s="121"/>
      <c r="FDP709" s="121"/>
      <c r="FDQ709" s="121"/>
      <c r="FDR709" s="121"/>
      <c r="FDS709" s="121"/>
      <c r="FDT709" s="121"/>
      <c r="FDU709" s="121"/>
      <c r="FDV709" s="121"/>
      <c r="FDW709" s="121"/>
      <c r="FDX709" s="121"/>
      <c r="FDY709" s="121"/>
      <c r="FDZ709" s="121"/>
      <c r="FEA709" s="121"/>
      <c r="FEB709" s="121"/>
      <c r="FEC709" s="121"/>
      <c r="FED709" s="121"/>
      <c r="FEE709" s="121"/>
      <c r="FEF709" s="121"/>
      <c r="FEG709" s="121"/>
      <c r="FEH709" s="121"/>
      <c r="FEI709" s="121"/>
      <c r="FEJ709" s="121"/>
      <c r="FEK709" s="121"/>
      <c r="FEL709" s="121"/>
      <c r="FEM709" s="121"/>
      <c r="FEN709" s="121"/>
      <c r="FEO709" s="121"/>
      <c r="FEP709" s="121"/>
      <c r="FEQ709" s="121"/>
      <c r="FER709" s="121"/>
      <c r="FES709" s="121"/>
      <c r="FET709" s="121"/>
      <c r="FEU709" s="121"/>
      <c r="FEV709" s="121"/>
      <c r="FEW709" s="121"/>
      <c r="FEX709" s="121"/>
      <c r="FEY709" s="121"/>
      <c r="FEZ709" s="121"/>
      <c r="FFA709" s="121"/>
      <c r="FFB709" s="121"/>
      <c r="FFC709" s="121"/>
      <c r="FFD709" s="121"/>
      <c r="FFE709" s="121"/>
      <c r="FFF709" s="121"/>
      <c r="FFG709" s="121"/>
      <c r="FFH709" s="121"/>
      <c r="FFI709" s="121"/>
      <c r="FFJ709" s="121"/>
      <c r="FFK709" s="121"/>
      <c r="FFL709" s="121"/>
      <c r="FFM709" s="121"/>
      <c r="FFN709" s="121"/>
      <c r="FFO709" s="121"/>
      <c r="FFP709" s="121"/>
      <c r="FFQ709" s="121"/>
      <c r="FFR709" s="121"/>
      <c r="FFS709" s="121"/>
      <c r="FFT709" s="121"/>
      <c r="FFU709" s="121"/>
      <c r="FFV709" s="121"/>
      <c r="FFW709" s="121"/>
      <c r="FFX709" s="121"/>
      <c r="FFY709" s="121"/>
      <c r="FFZ709" s="121"/>
      <c r="FGA709" s="121"/>
      <c r="FGB709" s="121"/>
      <c r="FGC709" s="121"/>
      <c r="FGD709" s="121"/>
      <c r="FGE709" s="121"/>
      <c r="FGF709" s="121"/>
      <c r="FGG709" s="121"/>
      <c r="FGH709" s="121"/>
      <c r="FGI709" s="121"/>
      <c r="FGJ709" s="121"/>
      <c r="FGK709" s="121"/>
      <c r="FGL709" s="121"/>
      <c r="FGM709" s="121"/>
      <c r="FGN709" s="121"/>
      <c r="FGO709" s="121"/>
      <c r="FGP709" s="121"/>
      <c r="FGQ709" s="121"/>
      <c r="FGR709" s="121"/>
      <c r="FGS709" s="121"/>
      <c r="FGT709" s="121"/>
      <c r="FGU709" s="121"/>
      <c r="FGV709" s="121"/>
      <c r="FGW709" s="121"/>
      <c r="FGX709" s="121"/>
      <c r="FGY709" s="121"/>
      <c r="FGZ709" s="121"/>
      <c r="FHA709" s="121"/>
      <c r="FHB709" s="121"/>
      <c r="FHC709" s="121"/>
      <c r="FHD709" s="121"/>
      <c r="FHE709" s="121"/>
      <c r="FHF709" s="121"/>
      <c r="FHG709" s="121"/>
      <c r="FHH709" s="121"/>
      <c r="FHI709" s="121"/>
      <c r="FHJ709" s="121"/>
      <c r="FHK709" s="121"/>
      <c r="FHL709" s="121"/>
      <c r="FHM709" s="121"/>
      <c r="FHN709" s="121"/>
      <c r="FHO709" s="121"/>
      <c r="FHP709" s="121"/>
      <c r="FHQ709" s="121"/>
      <c r="FHR709" s="121"/>
      <c r="FHS709" s="121"/>
      <c r="FHT709" s="121"/>
      <c r="FHU709" s="121"/>
      <c r="FHV709" s="121"/>
      <c r="FHW709" s="121"/>
      <c r="FHX709" s="121"/>
      <c r="FHY709" s="121"/>
      <c r="FHZ709" s="121"/>
      <c r="FIA709" s="121"/>
      <c r="FIB709" s="121"/>
      <c r="FIC709" s="121"/>
      <c r="FID709" s="121"/>
      <c r="FIE709" s="121"/>
      <c r="FIF709" s="121"/>
      <c r="FIG709" s="121"/>
      <c r="FIH709" s="121"/>
      <c r="FII709" s="121"/>
      <c r="FIJ709" s="121"/>
      <c r="FIK709" s="121"/>
      <c r="FIL709" s="121"/>
      <c r="FIM709" s="121"/>
      <c r="FIN709" s="121"/>
      <c r="FIO709" s="121"/>
      <c r="FIP709" s="121"/>
      <c r="FIQ709" s="121"/>
      <c r="FIR709" s="121"/>
      <c r="FIS709" s="121"/>
      <c r="FIT709" s="121"/>
      <c r="FIU709" s="121"/>
      <c r="FIV709" s="121"/>
      <c r="FIW709" s="121"/>
      <c r="FIX709" s="121"/>
      <c r="FIY709" s="121"/>
      <c r="FIZ709" s="121"/>
      <c r="FJA709" s="121"/>
      <c r="FJB709" s="121"/>
      <c r="FJC709" s="121"/>
      <c r="FJD709" s="121"/>
      <c r="FJE709" s="121"/>
      <c r="FJF709" s="121"/>
      <c r="FJG709" s="121"/>
      <c r="FJH709" s="121"/>
      <c r="FJI709" s="121"/>
      <c r="FJJ709" s="121"/>
      <c r="FJK709" s="121"/>
      <c r="FJL709" s="121"/>
      <c r="FJM709" s="121"/>
      <c r="FJN709" s="121"/>
      <c r="FJO709" s="121"/>
      <c r="FJP709" s="121"/>
      <c r="FJQ709" s="121"/>
      <c r="FJR709" s="121"/>
      <c r="FJS709" s="121"/>
      <c r="FJT709" s="121"/>
      <c r="FJU709" s="121"/>
      <c r="FJV709" s="121"/>
      <c r="FJW709" s="121"/>
      <c r="FJX709" s="121"/>
      <c r="FJY709" s="121"/>
      <c r="FJZ709" s="121"/>
      <c r="FKA709" s="121"/>
      <c r="FKB709" s="121"/>
      <c r="FKC709" s="121"/>
      <c r="FKD709" s="121"/>
      <c r="FKE709" s="121"/>
      <c r="FKF709" s="121"/>
      <c r="FKG709" s="121"/>
      <c r="FKH709" s="121"/>
      <c r="FKI709" s="121"/>
      <c r="FKJ709" s="121"/>
      <c r="FKK709" s="121"/>
      <c r="FKL709" s="121"/>
      <c r="FKM709" s="121"/>
      <c r="FKN709" s="121"/>
      <c r="FKO709" s="121"/>
      <c r="FKP709" s="121"/>
      <c r="FKQ709" s="121"/>
      <c r="FKR709" s="121"/>
      <c r="FKS709" s="121"/>
      <c r="FKT709" s="121"/>
      <c r="FKU709" s="121"/>
      <c r="FKV709" s="121"/>
      <c r="FKW709" s="121"/>
      <c r="FKX709" s="121"/>
      <c r="FKY709" s="121"/>
      <c r="FKZ709" s="121"/>
      <c r="FLA709" s="121"/>
      <c r="FLB709" s="121"/>
      <c r="FLC709" s="121"/>
      <c r="FLD709" s="121"/>
      <c r="FLE709" s="121"/>
      <c r="FLF709" s="121"/>
      <c r="FLG709" s="121"/>
      <c r="FLH709" s="121"/>
      <c r="FLI709" s="121"/>
      <c r="FLJ709" s="121"/>
      <c r="FLK709" s="121"/>
      <c r="FLL709" s="121"/>
      <c r="FLM709" s="121"/>
      <c r="FLN709" s="121"/>
      <c r="FLO709" s="121"/>
      <c r="FLP709" s="121"/>
      <c r="FLQ709" s="121"/>
      <c r="FLR709" s="121"/>
      <c r="FLS709" s="121"/>
      <c r="FLT709" s="121"/>
      <c r="FLU709" s="121"/>
      <c r="FLV709" s="121"/>
      <c r="FLW709" s="121"/>
      <c r="FLX709" s="121"/>
      <c r="FLY709" s="121"/>
      <c r="FLZ709" s="121"/>
      <c r="FMA709" s="121"/>
      <c r="FMB709" s="121"/>
      <c r="FMC709" s="121"/>
      <c r="FMD709" s="121"/>
      <c r="FME709" s="121"/>
      <c r="FMF709" s="121"/>
      <c r="FMG709" s="121"/>
      <c r="FMH709" s="121"/>
      <c r="FMI709" s="121"/>
      <c r="FMJ709" s="121"/>
      <c r="FMK709" s="121"/>
      <c r="FML709" s="121"/>
      <c r="FMM709" s="121"/>
      <c r="FMN709" s="121"/>
      <c r="FMO709" s="121"/>
      <c r="FMP709" s="121"/>
      <c r="FMQ709" s="121"/>
      <c r="FMR709" s="121"/>
      <c r="FMS709" s="121"/>
      <c r="FMT709" s="121"/>
      <c r="FMU709" s="121"/>
      <c r="FMV709" s="121"/>
      <c r="FMW709" s="121"/>
      <c r="FMX709" s="121"/>
      <c r="FMY709" s="121"/>
      <c r="FMZ709" s="121"/>
      <c r="FNA709" s="121"/>
      <c r="FNB709" s="121"/>
      <c r="FNC709" s="121"/>
      <c r="FND709" s="121"/>
      <c r="FNE709" s="121"/>
      <c r="FNF709" s="121"/>
      <c r="FNG709" s="121"/>
      <c r="FNH709" s="121"/>
      <c r="FNI709" s="121"/>
      <c r="FNJ709" s="121"/>
      <c r="FNK709" s="121"/>
      <c r="FNL709" s="121"/>
      <c r="FNM709" s="121"/>
      <c r="FNN709" s="121"/>
      <c r="FNO709" s="121"/>
      <c r="FNP709" s="121"/>
      <c r="FNQ709" s="121"/>
      <c r="FNR709" s="121"/>
      <c r="FNS709" s="121"/>
      <c r="FNT709" s="121"/>
      <c r="FNU709" s="121"/>
      <c r="FNV709" s="121"/>
      <c r="FNW709" s="121"/>
      <c r="FNX709" s="121"/>
      <c r="FNY709" s="121"/>
      <c r="FNZ709" s="121"/>
      <c r="FOA709" s="121"/>
      <c r="FOB709" s="121"/>
      <c r="FOC709" s="121"/>
      <c r="FOD709" s="121"/>
      <c r="FOE709" s="121"/>
      <c r="FOF709" s="121"/>
      <c r="FOG709" s="121"/>
      <c r="FOH709" s="121"/>
      <c r="FOI709" s="121"/>
      <c r="FOJ709" s="121"/>
      <c r="FOK709" s="121"/>
      <c r="FOL709" s="121"/>
      <c r="FOM709" s="121"/>
      <c r="FON709" s="121"/>
      <c r="FOO709" s="121"/>
      <c r="FOP709" s="121"/>
      <c r="FOQ709" s="121"/>
      <c r="FOR709" s="121"/>
      <c r="FOS709" s="121"/>
      <c r="FOT709" s="121"/>
      <c r="FOU709" s="121"/>
      <c r="FOV709" s="121"/>
      <c r="FOW709" s="121"/>
      <c r="FOX709" s="121"/>
      <c r="FOY709" s="121"/>
      <c r="FOZ709" s="121"/>
      <c r="FPA709" s="121"/>
      <c r="FPB709" s="121"/>
      <c r="FPC709" s="121"/>
      <c r="FPD709" s="121"/>
      <c r="FPE709" s="121"/>
      <c r="FPF709" s="121"/>
      <c r="FPG709" s="121"/>
      <c r="FPH709" s="121"/>
      <c r="FPI709" s="121"/>
      <c r="FPJ709" s="121"/>
      <c r="FPK709" s="121"/>
      <c r="FPL709" s="121"/>
      <c r="FPM709" s="121"/>
      <c r="FPN709" s="121"/>
      <c r="FPO709" s="121"/>
      <c r="FPP709" s="121"/>
      <c r="FPQ709" s="121"/>
      <c r="FPR709" s="121"/>
      <c r="FPS709" s="121"/>
      <c r="FPT709" s="121"/>
      <c r="FPU709" s="121"/>
      <c r="FPV709" s="121"/>
      <c r="FPW709" s="121"/>
      <c r="FPX709" s="121"/>
      <c r="FPY709" s="121"/>
      <c r="FPZ709" s="121"/>
      <c r="FQA709" s="121"/>
      <c r="FQB709" s="121"/>
      <c r="FQC709" s="121"/>
      <c r="FQD709" s="121"/>
      <c r="FQE709" s="121"/>
      <c r="FQF709" s="121"/>
      <c r="FQG709" s="121"/>
      <c r="FQH709" s="121"/>
      <c r="FQI709" s="121"/>
      <c r="FQJ709" s="121"/>
      <c r="FQK709" s="121"/>
      <c r="FQL709" s="121"/>
      <c r="FQM709" s="121"/>
      <c r="FQN709" s="121"/>
      <c r="FQO709" s="121"/>
      <c r="FQP709" s="121"/>
      <c r="FQQ709" s="121"/>
      <c r="FQR709" s="121"/>
      <c r="FQS709" s="121"/>
      <c r="FQT709" s="121"/>
      <c r="FQU709" s="121"/>
      <c r="FQV709" s="121"/>
      <c r="FQW709" s="121"/>
      <c r="FQX709" s="121"/>
      <c r="FQY709" s="121"/>
      <c r="FQZ709" s="121"/>
      <c r="FRA709" s="121"/>
      <c r="FRB709" s="121"/>
      <c r="FRC709" s="121"/>
      <c r="FRD709" s="121"/>
      <c r="FRE709" s="121"/>
      <c r="FRF709" s="121"/>
      <c r="FRG709" s="121"/>
      <c r="FRH709" s="121"/>
      <c r="FRI709" s="121"/>
      <c r="FRJ709" s="121"/>
      <c r="FRK709" s="121"/>
      <c r="FRL709" s="121"/>
      <c r="FRM709" s="121"/>
      <c r="FRN709" s="121"/>
      <c r="FRO709" s="121"/>
      <c r="FRP709" s="121"/>
      <c r="FRQ709" s="121"/>
      <c r="FRR709" s="121"/>
      <c r="FRS709" s="121"/>
      <c r="FRT709" s="121"/>
      <c r="FRU709" s="121"/>
      <c r="FRV709" s="121"/>
      <c r="FRW709" s="121"/>
      <c r="FRX709" s="121"/>
      <c r="FRY709" s="121"/>
      <c r="FRZ709" s="121"/>
      <c r="FSA709" s="121"/>
      <c r="FSB709" s="121"/>
      <c r="FSC709" s="121"/>
      <c r="FSD709" s="121"/>
      <c r="FSE709" s="121"/>
      <c r="FSF709" s="121"/>
      <c r="FSG709" s="121"/>
      <c r="FSH709" s="121"/>
      <c r="FSI709" s="121"/>
      <c r="FSJ709" s="121"/>
      <c r="FSK709" s="121"/>
      <c r="FSL709" s="121"/>
      <c r="FSM709" s="121"/>
      <c r="FSN709" s="121"/>
      <c r="FSO709" s="121"/>
      <c r="FSP709" s="121"/>
      <c r="FSQ709" s="121"/>
      <c r="FSR709" s="121"/>
      <c r="FSS709" s="121"/>
      <c r="FST709" s="121"/>
      <c r="FSU709" s="121"/>
      <c r="FSV709" s="121"/>
      <c r="FSW709" s="121"/>
      <c r="FSX709" s="121"/>
      <c r="FSY709" s="121"/>
      <c r="FSZ709" s="121"/>
      <c r="FTA709" s="121"/>
      <c r="FTB709" s="121"/>
      <c r="FTC709" s="121"/>
      <c r="FTD709" s="121"/>
      <c r="FTE709" s="121"/>
      <c r="FTF709" s="121"/>
      <c r="FTG709" s="121"/>
      <c r="FTH709" s="121"/>
      <c r="FTI709" s="121"/>
      <c r="FTJ709" s="121"/>
      <c r="FTK709" s="121"/>
      <c r="FTL709" s="121"/>
      <c r="FTM709" s="121"/>
      <c r="FTN709" s="121"/>
      <c r="FTO709" s="121"/>
      <c r="FTP709" s="121"/>
      <c r="FTQ709" s="121"/>
      <c r="FTR709" s="121"/>
      <c r="FTS709" s="121"/>
      <c r="FTT709" s="121"/>
      <c r="FTU709" s="121"/>
      <c r="FTV709" s="121"/>
      <c r="FTW709" s="121"/>
      <c r="FTX709" s="121"/>
      <c r="FTY709" s="121"/>
      <c r="FTZ709" s="121"/>
      <c r="FUA709" s="121"/>
      <c r="FUB709" s="121"/>
      <c r="FUC709" s="121"/>
      <c r="FUD709" s="121"/>
      <c r="FUE709" s="121"/>
      <c r="FUF709" s="121"/>
      <c r="FUG709" s="121"/>
      <c r="FUH709" s="121"/>
      <c r="FUI709" s="121"/>
      <c r="FUJ709" s="121"/>
      <c r="FUK709" s="121"/>
      <c r="FUL709" s="121"/>
      <c r="FUM709" s="121"/>
      <c r="FUN709" s="121"/>
      <c r="FUO709" s="121"/>
      <c r="FUP709" s="121"/>
      <c r="FUQ709" s="121"/>
      <c r="FUR709" s="121"/>
      <c r="FUS709" s="121"/>
      <c r="FUT709" s="121"/>
      <c r="FUU709" s="121"/>
      <c r="FUV709" s="121"/>
      <c r="FUW709" s="121"/>
      <c r="FUX709" s="121"/>
      <c r="FUY709" s="121"/>
      <c r="FUZ709" s="121"/>
      <c r="FVA709" s="121"/>
      <c r="FVB709" s="121"/>
      <c r="FVC709" s="121"/>
      <c r="FVD709" s="121"/>
      <c r="FVE709" s="121"/>
      <c r="FVF709" s="121"/>
      <c r="FVG709" s="121"/>
      <c r="FVH709" s="121"/>
      <c r="FVI709" s="121"/>
      <c r="FVJ709" s="121"/>
      <c r="FVK709" s="121"/>
      <c r="FVL709" s="121"/>
      <c r="FVM709" s="121"/>
      <c r="FVN709" s="121"/>
      <c r="FVO709" s="121"/>
      <c r="FVP709" s="121"/>
      <c r="FVQ709" s="121"/>
      <c r="FVR709" s="121"/>
      <c r="FVS709" s="121"/>
      <c r="FVT709" s="121"/>
      <c r="FVU709" s="121"/>
      <c r="FVV709" s="121"/>
      <c r="FVW709" s="121"/>
      <c r="FVX709" s="121"/>
      <c r="FVY709" s="121"/>
      <c r="FVZ709" s="121"/>
      <c r="FWA709" s="121"/>
      <c r="FWB709" s="121"/>
      <c r="FWC709" s="121"/>
      <c r="FWD709" s="121"/>
      <c r="FWE709" s="121"/>
      <c r="FWF709" s="121"/>
      <c r="FWG709" s="121"/>
      <c r="FWH709" s="121"/>
      <c r="FWI709" s="121"/>
      <c r="FWJ709" s="121"/>
      <c r="FWK709" s="121"/>
      <c r="FWL709" s="121"/>
      <c r="FWM709" s="121"/>
      <c r="FWN709" s="121"/>
      <c r="FWO709" s="121"/>
      <c r="FWP709" s="121"/>
      <c r="FWQ709" s="121"/>
      <c r="FWR709" s="121"/>
      <c r="FWS709" s="121"/>
      <c r="FWT709" s="121"/>
      <c r="FWU709" s="121"/>
      <c r="FWV709" s="121"/>
      <c r="FWW709" s="121"/>
      <c r="FWX709" s="121"/>
      <c r="FWY709" s="121"/>
      <c r="FWZ709" s="121"/>
      <c r="FXA709" s="121"/>
      <c r="FXB709" s="121"/>
      <c r="FXC709" s="121"/>
      <c r="FXD709" s="121"/>
      <c r="FXE709" s="121"/>
      <c r="FXF709" s="121"/>
      <c r="FXG709" s="121"/>
      <c r="FXH709" s="121"/>
      <c r="FXI709" s="121"/>
      <c r="FXJ709" s="121"/>
      <c r="FXK709" s="121"/>
      <c r="FXL709" s="121"/>
      <c r="FXM709" s="121"/>
      <c r="FXN709" s="121"/>
      <c r="FXO709" s="121"/>
      <c r="FXP709" s="121"/>
      <c r="FXQ709" s="121"/>
      <c r="FXR709" s="121"/>
      <c r="FXS709" s="121"/>
      <c r="FXT709" s="121"/>
      <c r="FXU709" s="121"/>
      <c r="FXV709" s="121"/>
      <c r="FXW709" s="121"/>
      <c r="FXX709" s="121"/>
      <c r="FXY709" s="121"/>
      <c r="FXZ709" s="121"/>
      <c r="FYA709" s="121"/>
      <c r="FYB709" s="121"/>
      <c r="FYC709" s="121"/>
      <c r="FYD709" s="121"/>
      <c r="FYE709" s="121"/>
      <c r="FYF709" s="121"/>
      <c r="FYG709" s="121"/>
      <c r="FYH709" s="121"/>
      <c r="FYI709" s="121"/>
      <c r="FYJ709" s="121"/>
      <c r="FYK709" s="121"/>
      <c r="FYL709" s="121"/>
      <c r="FYM709" s="121"/>
      <c r="FYN709" s="121"/>
      <c r="FYO709" s="121"/>
      <c r="FYP709" s="121"/>
      <c r="FYQ709" s="121"/>
      <c r="FYR709" s="121"/>
      <c r="FYS709" s="121"/>
      <c r="FYT709" s="121"/>
      <c r="FYU709" s="121"/>
      <c r="FYV709" s="121"/>
      <c r="FYW709" s="121"/>
      <c r="FYX709" s="121"/>
      <c r="FYY709" s="121"/>
      <c r="FYZ709" s="121"/>
      <c r="FZA709" s="121"/>
      <c r="FZB709" s="121"/>
      <c r="FZC709" s="121"/>
      <c r="FZD709" s="121"/>
      <c r="FZE709" s="121"/>
      <c r="FZF709" s="121"/>
      <c r="FZG709" s="121"/>
      <c r="FZH709" s="121"/>
      <c r="FZI709" s="121"/>
      <c r="FZJ709" s="121"/>
      <c r="FZK709" s="121"/>
      <c r="FZL709" s="121"/>
      <c r="FZM709" s="121"/>
      <c r="FZN709" s="121"/>
      <c r="FZO709" s="121"/>
      <c r="FZP709" s="121"/>
      <c r="FZQ709" s="121"/>
      <c r="FZR709" s="121"/>
      <c r="FZS709" s="121"/>
      <c r="FZT709" s="121"/>
      <c r="FZU709" s="121"/>
      <c r="FZV709" s="121"/>
      <c r="FZW709" s="121"/>
      <c r="FZX709" s="121"/>
      <c r="FZY709" s="121"/>
      <c r="FZZ709" s="121"/>
      <c r="GAA709" s="121"/>
      <c r="GAB709" s="121"/>
      <c r="GAC709" s="121"/>
      <c r="GAD709" s="121"/>
      <c r="GAE709" s="121"/>
      <c r="GAF709" s="121"/>
      <c r="GAG709" s="121"/>
      <c r="GAH709" s="121"/>
      <c r="GAI709" s="121"/>
      <c r="GAJ709" s="121"/>
      <c r="GAK709" s="121"/>
      <c r="GAL709" s="121"/>
      <c r="GAM709" s="121"/>
      <c r="GAN709" s="121"/>
      <c r="GAO709" s="121"/>
      <c r="GAP709" s="121"/>
      <c r="GAQ709" s="121"/>
      <c r="GAR709" s="121"/>
      <c r="GAS709" s="121"/>
      <c r="GAT709" s="121"/>
      <c r="GAU709" s="121"/>
      <c r="GAV709" s="121"/>
      <c r="GAW709" s="121"/>
      <c r="GAX709" s="121"/>
      <c r="GAY709" s="121"/>
      <c r="GAZ709" s="121"/>
      <c r="GBA709" s="121"/>
      <c r="GBB709" s="121"/>
      <c r="GBC709" s="121"/>
      <c r="GBD709" s="121"/>
      <c r="GBE709" s="121"/>
      <c r="GBF709" s="121"/>
      <c r="GBG709" s="121"/>
      <c r="GBH709" s="121"/>
      <c r="GBI709" s="121"/>
      <c r="GBJ709" s="121"/>
      <c r="GBK709" s="121"/>
      <c r="GBL709" s="121"/>
      <c r="GBM709" s="121"/>
      <c r="GBN709" s="121"/>
      <c r="GBO709" s="121"/>
      <c r="GBP709" s="121"/>
      <c r="GBQ709" s="121"/>
      <c r="GBR709" s="121"/>
      <c r="GBS709" s="121"/>
      <c r="GBT709" s="121"/>
      <c r="GBU709" s="121"/>
      <c r="GBV709" s="121"/>
      <c r="GBW709" s="121"/>
      <c r="GBX709" s="121"/>
      <c r="GBY709" s="121"/>
      <c r="GBZ709" s="121"/>
      <c r="GCA709" s="121"/>
      <c r="GCB709" s="121"/>
      <c r="GCC709" s="121"/>
      <c r="GCD709" s="121"/>
      <c r="GCE709" s="121"/>
      <c r="GCF709" s="121"/>
      <c r="GCG709" s="121"/>
      <c r="GCH709" s="121"/>
      <c r="GCI709" s="121"/>
      <c r="GCJ709" s="121"/>
      <c r="GCK709" s="121"/>
      <c r="GCL709" s="121"/>
      <c r="GCM709" s="121"/>
      <c r="GCN709" s="121"/>
      <c r="GCO709" s="121"/>
      <c r="GCP709" s="121"/>
      <c r="GCQ709" s="121"/>
      <c r="GCR709" s="121"/>
      <c r="GCS709" s="121"/>
      <c r="GCT709" s="121"/>
      <c r="GCU709" s="121"/>
      <c r="GCV709" s="121"/>
      <c r="GCW709" s="121"/>
      <c r="GCX709" s="121"/>
      <c r="GCY709" s="121"/>
      <c r="GCZ709" s="121"/>
      <c r="GDA709" s="121"/>
      <c r="GDB709" s="121"/>
      <c r="GDC709" s="121"/>
      <c r="GDD709" s="121"/>
      <c r="GDE709" s="121"/>
      <c r="GDF709" s="121"/>
      <c r="GDG709" s="121"/>
      <c r="GDH709" s="121"/>
      <c r="GDI709" s="121"/>
      <c r="GDJ709" s="121"/>
      <c r="GDK709" s="121"/>
      <c r="GDL709" s="121"/>
      <c r="GDM709" s="121"/>
      <c r="GDN709" s="121"/>
      <c r="GDO709" s="121"/>
      <c r="GDP709" s="121"/>
      <c r="GDQ709" s="121"/>
      <c r="GDR709" s="121"/>
      <c r="GDS709" s="121"/>
      <c r="GDT709" s="121"/>
      <c r="GDU709" s="121"/>
      <c r="GDV709" s="121"/>
      <c r="GDW709" s="121"/>
      <c r="GDX709" s="121"/>
      <c r="GDY709" s="121"/>
      <c r="GDZ709" s="121"/>
      <c r="GEA709" s="121"/>
      <c r="GEB709" s="121"/>
      <c r="GEC709" s="121"/>
      <c r="GED709" s="121"/>
      <c r="GEE709" s="121"/>
      <c r="GEF709" s="121"/>
      <c r="GEG709" s="121"/>
      <c r="GEH709" s="121"/>
      <c r="GEI709" s="121"/>
      <c r="GEJ709" s="121"/>
      <c r="GEK709" s="121"/>
      <c r="GEL709" s="121"/>
      <c r="GEM709" s="121"/>
      <c r="GEN709" s="121"/>
      <c r="GEO709" s="121"/>
      <c r="GEP709" s="121"/>
      <c r="GEQ709" s="121"/>
      <c r="GER709" s="121"/>
      <c r="GES709" s="121"/>
      <c r="GET709" s="121"/>
      <c r="GEU709" s="121"/>
      <c r="GEV709" s="121"/>
      <c r="GEW709" s="121"/>
      <c r="GEX709" s="121"/>
      <c r="GEY709" s="121"/>
      <c r="GEZ709" s="121"/>
      <c r="GFA709" s="121"/>
      <c r="GFB709" s="121"/>
      <c r="GFC709" s="121"/>
      <c r="GFD709" s="121"/>
      <c r="GFE709" s="121"/>
      <c r="GFF709" s="121"/>
      <c r="GFG709" s="121"/>
      <c r="GFH709" s="121"/>
      <c r="GFI709" s="121"/>
      <c r="GFJ709" s="121"/>
      <c r="GFK709" s="121"/>
      <c r="GFL709" s="121"/>
      <c r="GFM709" s="121"/>
      <c r="GFN709" s="121"/>
      <c r="GFO709" s="121"/>
      <c r="GFP709" s="121"/>
      <c r="GFQ709" s="121"/>
      <c r="GFR709" s="121"/>
      <c r="GFS709" s="121"/>
      <c r="GFT709" s="121"/>
      <c r="GFU709" s="121"/>
      <c r="GFV709" s="121"/>
      <c r="GFW709" s="121"/>
      <c r="GFX709" s="121"/>
      <c r="GFY709" s="121"/>
      <c r="GFZ709" s="121"/>
      <c r="GGA709" s="121"/>
      <c r="GGB709" s="121"/>
      <c r="GGC709" s="121"/>
      <c r="GGD709" s="121"/>
      <c r="GGE709" s="121"/>
      <c r="GGF709" s="121"/>
      <c r="GGG709" s="121"/>
      <c r="GGH709" s="121"/>
      <c r="GGI709" s="121"/>
      <c r="GGJ709" s="121"/>
      <c r="GGK709" s="121"/>
      <c r="GGL709" s="121"/>
      <c r="GGM709" s="121"/>
      <c r="GGN709" s="121"/>
      <c r="GGO709" s="121"/>
      <c r="GGP709" s="121"/>
      <c r="GGQ709" s="121"/>
      <c r="GGR709" s="121"/>
      <c r="GGS709" s="121"/>
      <c r="GGT709" s="121"/>
      <c r="GGU709" s="121"/>
      <c r="GGV709" s="121"/>
      <c r="GGW709" s="121"/>
      <c r="GGX709" s="121"/>
      <c r="GGY709" s="121"/>
      <c r="GGZ709" s="121"/>
      <c r="GHA709" s="121"/>
      <c r="GHB709" s="121"/>
      <c r="GHC709" s="121"/>
      <c r="GHD709" s="121"/>
      <c r="GHE709" s="121"/>
      <c r="GHF709" s="121"/>
      <c r="GHG709" s="121"/>
      <c r="GHH709" s="121"/>
      <c r="GHI709" s="121"/>
      <c r="GHJ709" s="121"/>
      <c r="GHK709" s="121"/>
      <c r="GHL709" s="121"/>
      <c r="GHM709" s="121"/>
      <c r="GHN709" s="121"/>
      <c r="GHO709" s="121"/>
      <c r="GHP709" s="121"/>
      <c r="GHQ709" s="121"/>
      <c r="GHR709" s="121"/>
      <c r="GHS709" s="121"/>
      <c r="GHT709" s="121"/>
      <c r="GHU709" s="121"/>
      <c r="GHV709" s="121"/>
      <c r="GHW709" s="121"/>
      <c r="GHX709" s="121"/>
      <c r="GHY709" s="121"/>
      <c r="GHZ709" s="121"/>
      <c r="GIA709" s="121"/>
      <c r="GIB709" s="121"/>
      <c r="GIC709" s="121"/>
      <c r="GID709" s="121"/>
      <c r="GIE709" s="121"/>
      <c r="GIF709" s="121"/>
      <c r="GIG709" s="121"/>
      <c r="GIH709" s="121"/>
      <c r="GII709" s="121"/>
      <c r="GIJ709" s="121"/>
      <c r="GIK709" s="121"/>
      <c r="GIL709" s="121"/>
      <c r="GIM709" s="121"/>
      <c r="GIN709" s="121"/>
      <c r="GIO709" s="121"/>
      <c r="GIP709" s="121"/>
      <c r="GIQ709" s="121"/>
      <c r="GIR709" s="121"/>
      <c r="GIS709" s="121"/>
      <c r="GIT709" s="121"/>
      <c r="GIU709" s="121"/>
      <c r="GIV709" s="121"/>
      <c r="GIW709" s="121"/>
      <c r="GIX709" s="121"/>
      <c r="GIY709" s="121"/>
      <c r="GIZ709" s="121"/>
      <c r="GJA709" s="121"/>
      <c r="GJB709" s="121"/>
      <c r="GJC709" s="121"/>
      <c r="GJD709" s="121"/>
      <c r="GJE709" s="121"/>
      <c r="GJF709" s="121"/>
      <c r="GJG709" s="121"/>
      <c r="GJH709" s="121"/>
      <c r="GJI709" s="121"/>
      <c r="GJJ709" s="121"/>
      <c r="GJK709" s="121"/>
      <c r="GJL709" s="121"/>
      <c r="GJM709" s="121"/>
      <c r="GJN709" s="121"/>
      <c r="GJO709" s="121"/>
      <c r="GJP709" s="121"/>
      <c r="GJQ709" s="121"/>
      <c r="GJR709" s="121"/>
      <c r="GJS709" s="121"/>
      <c r="GJT709" s="121"/>
      <c r="GJU709" s="121"/>
      <c r="GJV709" s="121"/>
      <c r="GJW709" s="121"/>
      <c r="GJX709" s="121"/>
      <c r="GJY709" s="121"/>
      <c r="GJZ709" s="121"/>
      <c r="GKA709" s="121"/>
      <c r="GKB709" s="121"/>
      <c r="GKC709" s="121"/>
      <c r="GKD709" s="121"/>
      <c r="GKE709" s="121"/>
      <c r="GKF709" s="121"/>
      <c r="GKG709" s="121"/>
      <c r="GKH709" s="121"/>
      <c r="GKI709" s="121"/>
      <c r="GKJ709" s="121"/>
      <c r="GKK709" s="121"/>
      <c r="GKL709" s="121"/>
      <c r="GKM709" s="121"/>
      <c r="GKN709" s="121"/>
      <c r="GKO709" s="121"/>
      <c r="GKP709" s="121"/>
      <c r="GKQ709" s="121"/>
      <c r="GKR709" s="121"/>
      <c r="GKS709" s="121"/>
      <c r="GKT709" s="121"/>
      <c r="GKU709" s="121"/>
      <c r="GKV709" s="121"/>
      <c r="GKW709" s="121"/>
      <c r="GKX709" s="121"/>
      <c r="GKY709" s="121"/>
      <c r="GKZ709" s="121"/>
      <c r="GLA709" s="121"/>
      <c r="GLB709" s="121"/>
      <c r="GLC709" s="121"/>
      <c r="GLD709" s="121"/>
      <c r="GLE709" s="121"/>
      <c r="GLF709" s="121"/>
      <c r="GLG709" s="121"/>
      <c r="GLH709" s="121"/>
      <c r="GLI709" s="121"/>
      <c r="GLJ709" s="121"/>
      <c r="GLK709" s="121"/>
      <c r="GLL709" s="121"/>
      <c r="GLM709" s="121"/>
      <c r="GLN709" s="121"/>
      <c r="GLO709" s="121"/>
      <c r="GLP709" s="121"/>
      <c r="GLQ709" s="121"/>
      <c r="GLR709" s="121"/>
      <c r="GLS709" s="121"/>
      <c r="GLT709" s="121"/>
      <c r="GLU709" s="121"/>
      <c r="GLV709" s="121"/>
      <c r="GLW709" s="121"/>
      <c r="GLX709" s="121"/>
      <c r="GLY709" s="121"/>
      <c r="GLZ709" s="121"/>
      <c r="GMA709" s="121"/>
      <c r="GMB709" s="121"/>
      <c r="GMC709" s="121"/>
      <c r="GMD709" s="121"/>
      <c r="GME709" s="121"/>
      <c r="GMF709" s="121"/>
      <c r="GMG709" s="121"/>
      <c r="GMH709" s="121"/>
      <c r="GMI709" s="121"/>
      <c r="GMJ709" s="121"/>
      <c r="GMK709" s="121"/>
      <c r="GML709" s="121"/>
      <c r="GMM709" s="121"/>
      <c r="GMN709" s="121"/>
      <c r="GMO709" s="121"/>
      <c r="GMP709" s="121"/>
      <c r="GMQ709" s="121"/>
      <c r="GMR709" s="121"/>
      <c r="GMS709" s="121"/>
      <c r="GMT709" s="121"/>
      <c r="GMU709" s="121"/>
      <c r="GMV709" s="121"/>
      <c r="GMW709" s="121"/>
      <c r="GMX709" s="121"/>
      <c r="GMY709" s="121"/>
      <c r="GMZ709" s="121"/>
      <c r="GNA709" s="121"/>
      <c r="GNB709" s="121"/>
      <c r="GNC709" s="121"/>
      <c r="GND709" s="121"/>
      <c r="GNE709" s="121"/>
      <c r="GNF709" s="121"/>
      <c r="GNG709" s="121"/>
      <c r="GNH709" s="121"/>
      <c r="GNI709" s="121"/>
      <c r="GNJ709" s="121"/>
      <c r="GNK709" s="121"/>
      <c r="GNL709" s="121"/>
      <c r="GNM709" s="121"/>
      <c r="GNN709" s="121"/>
      <c r="GNO709" s="121"/>
      <c r="GNP709" s="121"/>
      <c r="GNQ709" s="121"/>
      <c r="GNR709" s="121"/>
      <c r="GNS709" s="121"/>
      <c r="GNT709" s="121"/>
      <c r="GNU709" s="121"/>
      <c r="GNV709" s="121"/>
      <c r="GNW709" s="121"/>
      <c r="GNX709" s="121"/>
      <c r="GNY709" s="121"/>
      <c r="GNZ709" s="121"/>
      <c r="GOA709" s="121"/>
      <c r="GOB709" s="121"/>
      <c r="GOC709" s="121"/>
      <c r="GOD709" s="121"/>
      <c r="GOE709" s="121"/>
      <c r="GOF709" s="121"/>
      <c r="GOG709" s="121"/>
      <c r="GOH709" s="121"/>
      <c r="GOI709" s="121"/>
      <c r="GOJ709" s="121"/>
      <c r="GOK709" s="121"/>
      <c r="GOL709" s="121"/>
      <c r="GOM709" s="121"/>
      <c r="GON709" s="121"/>
      <c r="GOO709" s="121"/>
      <c r="GOP709" s="121"/>
      <c r="GOQ709" s="121"/>
      <c r="GOR709" s="121"/>
      <c r="GOS709" s="121"/>
      <c r="GOT709" s="121"/>
      <c r="GOU709" s="121"/>
      <c r="GOV709" s="121"/>
      <c r="GOW709" s="121"/>
      <c r="GOX709" s="121"/>
      <c r="GOY709" s="121"/>
      <c r="GOZ709" s="121"/>
      <c r="GPA709" s="121"/>
      <c r="GPB709" s="121"/>
      <c r="GPC709" s="121"/>
      <c r="GPD709" s="121"/>
      <c r="GPE709" s="121"/>
      <c r="GPF709" s="121"/>
      <c r="GPG709" s="121"/>
      <c r="GPH709" s="121"/>
      <c r="GPI709" s="121"/>
      <c r="GPJ709" s="121"/>
      <c r="GPK709" s="121"/>
      <c r="GPL709" s="121"/>
      <c r="GPM709" s="121"/>
      <c r="GPN709" s="121"/>
      <c r="GPO709" s="121"/>
      <c r="GPP709" s="121"/>
      <c r="GPQ709" s="121"/>
      <c r="GPR709" s="121"/>
      <c r="GPS709" s="121"/>
      <c r="GPT709" s="121"/>
      <c r="GPU709" s="121"/>
      <c r="GPV709" s="121"/>
      <c r="GPW709" s="121"/>
      <c r="GPX709" s="121"/>
      <c r="GPY709" s="121"/>
      <c r="GPZ709" s="121"/>
      <c r="GQA709" s="121"/>
      <c r="GQB709" s="121"/>
      <c r="GQC709" s="121"/>
      <c r="GQD709" s="121"/>
      <c r="GQE709" s="121"/>
      <c r="GQF709" s="121"/>
      <c r="GQG709" s="121"/>
      <c r="GQH709" s="121"/>
      <c r="GQI709" s="121"/>
      <c r="GQJ709" s="121"/>
      <c r="GQK709" s="121"/>
      <c r="GQL709" s="121"/>
      <c r="GQM709" s="121"/>
      <c r="GQN709" s="121"/>
      <c r="GQO709" s="121"/>
      <c r="GQP709" s="121"/>
      <c r="GQQ709" s="121"/>
      <c r="GQR709" s="121"/>
      <c r="GQS709" s="121"/>
      <c r="GQT709" s="121"/>
      <c r="GQU709" s="121"/>
      <c r="GQV709" s="121"/>
      <c r="GQW709" s="121"/>
      <c r="GQX709" s="121"/>
      <c r="GQY709" s="121"/>
      <c r="GQZ709" s="121"/>
      <c r="GRA709" s="121"/>
      <c r="GRB709" s="121"/>
      <c r="GRC709" s="121"/>
      <c r="GRD709" s="121"/>
      <c r="GRE709" s="121"/>
      <c r="GRF709" s="121"/>
      <c r="GRG709" s="121"/>
      <c r="GRH709" s="121"/>
      <c r="GRI709" s="121"/>
      <c r="GRJ709" s="121"/>
      <c r="GRK709" s="121"/>
      <c r="GRL709" s="121"/>
      <c r="GRM709" s="121"/>
      <c r="GRN709" s="121"/>
      <c r="GRO709" s="121"/>
      <c r="GRP709" s="121"/>
      <c r="GRQ709" s="121"/>
      <c r="GRR709" s="121"/>
      <c r="GRS709" s="121"/>
      <c r="GRT709" s="121"/>
      <c r="GRU709" s="121"/>
      <c r="GRV709" s="121"/>
      <c r="GRW709" s="121"/>
      <c r="GRX709" s="121"/>
      <c r="GRY709" s="121"/>
      <c r="GRZ709" s="121"/>
      <c r="GSA709" s="121"/>
      <c r="GSB709" s="121"/>
      <c r="GSC709" s="121"/>
      <c r="GSD709" s="121"/>
      <c r="GSE709" s="121"/>
      <c r="GSF709" s="121"/>
      <c r="GSG709" s="121"/>
      <c r="GSH709" s="121"/>
      <c r="GSI709" s="121"/>
      <c r="GSJ709" s="121"/>
      <c r="GSK709" s="121"/>
      <c r="GSL709" s="121"/>
      <c r="GSM709" s="121"/>
      <c r="GSN709" s="121"/>
      <c r="GSO709" s="121"/>
      <c r="GSP709" s="121"/>
      <c r="GSQ709" s="121"/>
      <c r="GSR709" s="121"/>
      <c r="GSS709" s="121"/>
      <c r="GST709" s="121"/>
      <c r="GSU709" s="121"/>
      <c r="GSV709" s="121"/>
      <c r="GSW709" s="121"/>
      <c r="GSX709" s="121"/>
      <c r="GSY709" s="121"/>
      <c r="GSZ709" s="121"/>
      <c r="GTA709" s="121"/>
      <c r="GTB709" s="121"/>
      <c r="GTC709" s="121"/>
      <c r="GTD709" s="121"/>
      <c r="GTE709" s="121"/>
      <c r="GTF709" s="121"/>
      <c r="GTG709" s="121"/>
      <c r="GTH709" s="121"/>
      <c r="GTI709" s="121"/>
      <c r="GTJ709" s="121"/>
      <c r="GTK709" s="121"/>
      <c r="GTL709" s="121"/>
      <c r="GTM709" s="121"/>
      <c r="GTN709" s="121"/>
      <c r="GTO709" s="121"/>
      <c r="GTP709" s="121"/>
      <c r="GTQ709" s="121"/>
      <c r="GTR709" s="121"/>
      <c r="GTS709" s="121"/>
      <c r="GTT709" s="121"/>
      <c r="GTU709" s="121"/>
      <c r="GTV709" s="121"/>
      <c r="GTW709" s="121"/>
      <c r="GTX709" s="121"/>
      <c r="GTY709" s="121"/>
      <c r="GTZ709" s="121"/>
      <c r="GUA709" s="121"/>
      <c r="GUB709" s="121"/>
      <c r="GUC709" s="121"/>
      <c r="GUD709" s="121"/>
      <c r="GUE709" s="121"/>
      <c r="GUF709" s="121"/>
      <c r="GUG709" s="121"/>
      <c r="GUH709" s="121"/>
      <c r="GUI709" s="121"/>
      <c r="GUJ709" s="121"/>
      <c r="GUK709" s="121"/>
      <c r="GUL709" s="121"/>
      <c r="GUM709" s="121"/>
      <c r="GUN709" s="121"/>
      <c r="GUO709" s="121"/>
      <c r="GUP709" s="121"/>
      <c r="GUQ709" s="121"/>
      <c r="GUR709" s="121"/>
      <c r="GUS709" s="121"/>
      <c r="GUT709" s="121"/>
      <c r="GUU709" s="121"/>
      <c r="GUV709" s="121"/>
      <c r="GUW709" s="121"/>
      <c r="GUX709" s="121"/>
      <c r="GUY709" s="121"/>
      <c r="GUZ709" s="121"/>
      <c r="GVA709" s="121"/>
      <c r="GVB709" s="121"/>
      <c r="GVC709" s="121"/>
      <c r="GVD709" s="121"/>
      <c r="GVE709" s="121"/>
      <c r="GVF709" s="121"/>
      <c r="GVG709" s="121"/>
      <c r="GVH709" s="121"/>
      <c r="GVI709" s="121"/>
      <c r="GVJ709" s="121"/>
      <c r="GVK709" s="121"/>
      <c r="GVL709" s="121"/>
      <c r="GVM709" s="121"/>
      <c r="GVN709" s="121"/>
      <c r="GVO709" s="121"/>
      <c r="GVP709" s="121"/>
      <c r="GVQ709" s="121"/>
      <c r="GVR709" s="121"/>
      <c r="GVS709" s="121"/>
      <c r="GVT709" s="121"/>
      <c r="GVU709" s="121"/>
      <c r="GVV709" s="121"/>
      <c r="GVW709" s="121"/>
      <c r="GVX709" s="121"/>
      <c r="GVY709" s="121"/>
      <c r="GVZ709" s="121"/>
      <c r="GWA709" s="121"/>
      <c r="GWB709" s="121"/>
      <c r="GWC709" s="121"/>
      <c r="GWD709" s="121"/>
      <c r="GWE709" s="121"/>
      <c r="GWF709" s="121"/>
      <c r="GWG709" s="121"/>
      <c r="GWH709" s="121"/>
      <c r="GWI709" s="121"/>
      <c r="GWJ709" s="121"/>
      <c r="GWK709" s="121"/>
      <c r="GWL709" s="121"/>
      <c r="GWM709" s="121"/>
      <c r="GWN709" s="121"/>
      <c r="GWO709" s="121"/>
      <c r="GWP709" s="121"/>
      <c r="GWQ709" s="121"/>
      <c r="GWR709" s="121"/>
      <c r="GWS709" s="121"/>
      <c r="GWT709" s="121"/>
      <c r="GWU709" s="121"/>
      <c r="GWV709" s="121"/>
      <c r="GWW709" s="121"/>
      <c r="GWX709" s="121"/>
      <c r="GWY709" s="121"/>
      <c r="GWZ709" s="121"/>
      <c r="GXA709" s="121"/>
      <c r="GXB709" s="121"/>
      <c r="GXC709" s="121"/>
      <c r="GXD709" s="121"/>
      <c r="GXE709" s="121"/>
      <c r="GXF709" s="121"/>
      <c r="GXG709" s="121"/>
      <c r="GXH709" s="121"/>
      <c r="GXI709" s="121"/>
      <c r="GXJ709" s="121"/>
      <c r="GXK709" s="121"/>
      <c r="GXL709" s="121"/>
      <c r="GXM709" s="121"/>
      <c r="GXN709" s="121"/>
      <c r="GXO709" s="121"/>
      <c r="GXP709" s="121"/>
      <c r="GXQ709" s="121"/>
      <c r="GXR709" s="121"/>
      <c r="GXS709" s="121"/>
      <c r="GXT709" s="121"/>
      <c r="GXU709" s="121"/>
      <c r="GXV709" s="121"/>
      <c r="GXW709" s="121"/>
      <c r="GXX709" s="121"/>
      <c r="GXY709" s="121"/>
      <c r="GXZ709" s="121"/>
      <c r="GYA709" s="121"/>
      <c r="GYB709" s="121"/>
      <c r="GYC709" s="121"/>
      <c r="GYD709" s="121"/>
      <c r="GYE709" s="121"/>
      <c r="GYF709" s="121"/>
      <c r="GYG709" s="121"/>
      <c r="GYH709" s="121"/>
      <c r="GYI709" s="121"/>
      <c r="GYJ709" s="121"/>
      <c r="GYK709" s="121"/>
      <c r="GYL709" s="121"/>
      <c r="GYM709" s="121"/>
      <c r="GYN709" s="121"/>
      <c r="GYO709" s="121"/>
      <c r="GYP709" s="121"/>
      <c r="GYQ709" s="121"/>
      <c r="GYR709" s="121"/>
      <c r="GYS709" s="121"/>
      <c r="GYT709" s="121"/>
      <c r="GYU709" s="121"/>
      <c r="GYV709" s="121"/>
      <c r="GYW709" s="121"/>
      <c r="GYX709" s="121"/>
      <c r="GYY709" s="121"/>
      <c r="GYZ709" s="121"/>
      <c r="GZA709" s="121"/>
      <c r="GZB709" s="121"/>
      <c r="GZC709" s="121"/>
      <c r="GZD709" s="121"/>
      <c r="GZE709" s="121"/>
      <c r="GZF709" s="121"/>
      <c r="GZG709" s="121"/>
      <c r="GZH709" s="121"/>
      <c r="GZI709" s="121"/>
      <c r="GZJ709" s="121"/>
      <c r="GZK709" s="121"/>
      <c r="GZL709" s="121"/>
      <c r="GZM709" s="121"/>
      <c r="GZN709" s="121"/>
      <c r="GZO709" s="121"/>
      <c r="GZP709" s="121"/>
      <c r="GZQ709" s="121"/>
      <c r="GZR709" s="121"/>
      <c r="GZS709" s="121"/>
      <c r="GZT709" s="121"/>
      <c r="GZU709" s="121"/>
      <c r="GZV709" s="121"/>
      <c r="GZW709" s="121"/>
      <c r="GZX709" s="121"/>
      <c r="GZY709" s="121"/>
      <c r="GZZ709" s="121"/>
      <c r="HAA709" s="121"/>
      <c r="HAB709" s="121"/>
      <c r="HAC709" s="121"/>
      <c r="HAD709" s="121"/>
      <c r="HAE709" s="121"/>
      <c r="HAF709" s="121"/>
      <c r="HAG709" s="121"/>
      <c r="HAH709" s="121"/>
      <c r="HAI709" s="121"/>
      <c r="HAJ709" s="121"/>
      <c r="HAK709" s="121"/>
      <c r="HAL709" s="121"/>
      <c r="HAM709" s="121"/>
      <c r="HAN709" s="121"/>
      <c r="HAO709" s="121"/>
      <c r="HAP709" s="121"/>
      <c r="HAQ709" s="121"/>
      <c r="HAR709" s="121"/>
      <c r="HAS709" s="121"/>
      <c r="HAT709" s="121"/>
      <c r="HAU709" s="121"/>
      <c r="HAV709" s="121"/>
      <c r="HAW709" s="121"/>
      <c r="HAX709" s="121"/>
      <c r="HAY709" s="121"/>
      <c r="HAZ709" s="121"/>
      <c r="HBA709" s="121"/>
      <c r="HBB709" s="121"/>
      <c r="HBC709" s="121"/>
      <c r="HBD709" s="121"/>
      <c r="HBE709" s="121"/>
      <c r="HBF709" s="121"/>
      <c r="HBG709" s="121"/>
      <c r="HBH709" s="121"/>
      <c r="HBI709" s="121"/>
      <c r="HBJ709" s="121"/>
      <c r="HBK709" s="121"/>
      <c r="HBL709" s="121"/>
      <c r="HBM709" s="121"/>
      <c r="HBN709" s="121"/>
      <c r="HBO709" s="121"/>
      <c r="HBP709" s="121"/>
      <c r="HBQ709" s="121"/>
      <c r="HBR709" s="121"/>
      <c r="HBS709" s="121"/>
      <c r="HBT709" s="121"/>
      <c r="HBU709" s="121"/>
      <c r="HBV709" s="121"/>
      <c r="HBW709" s="121"/>
      <c r="HBX709" s="121"/>
      <c r="HBY709" s="121"/>
      <c r="HBZ709" s="121"/>
      <c r="HCA709" s="121"/>
      <c r="HCB709" s="121"/>
      <c r="HCC709" s="121"/>
      <c r="HCD709" s="121"/>
      <c r="HCE709" s="121"/>
      <c r="HCF709" s="121"/>
      <c r="HCG709" s="121"/>
      <c r="HCH709" s="121"/>
      <c r="HCI709" s="121"/>
      <c r="HCJ709" s="121"/>
      <c r="HCK709" s="121"/>
      <c r="HCL709" s="121"/>
      <c r="HCM709" s="121"/>
      <c r="HCN709" s="121"/>
      <c r="HCO709" s="121"/>
      <c r="HCP709" s="121"/>
      <c r="HCQ709" s="121"/>
      <c r="HCR709" s="121"/>
      <c r="HCS709" s="121"/>
      <c r="HCT709" s="121"/>
      <c r="HCU709" s="121"/>
      <c r="HCV709" s="121"/>
      <c r="HCW709" s="121"/>
      <c r="HCX709" s="121"/>
      <c r="HCY709" s="121"/>
      <c r="HCZ709" s="121"/>
      <c r="HDA709" s="121"/>
      <c r="HDB709" s="121"/>
      <c r="HDC709" s="121"/>
      <c r="HDD709" s="121"/>
      <c r="HDE709" s="121"/>
      <c r="HDF709" s="121"/>
      <c r="HDG709" s="121"/>
      <c r="HDH709" s="121"/>
      <c r="HDI709" s="121"/>
      <c r="HDJ709" s="121"/>
      <c r="HDK709" s="121"/>
      <c r="HDL709" s="121"/>
      <c r="HDM709" s="121"/>
      <c r="HDN709" s="121"/>
      <c r="HDO709" s="121"/>
      <c r="HDP709" s="121"/>
      <c r="HDQ709" s="121"/>
      <c r="HDR709" s="121"/>
      <c r="HDS709" s="121"/>
      <c r="HDT709" s="121"/>
      <c r="HDU709" s="121"/>
      <c r="HDV709" s="121"/>
      <c r="HDW709" s="121"/>
      <c r="HDX709" s="121"/>
      <c r="HDY709" s="121"/>
      <c r="HDZ709" s="121"/>
      <c r="HEA709" s="121"/>
      <c r="HEB709" s="121"/>
      <c r="HEC709" s="121"/>
      <c r="HED709" s="121"/>
      <c r="HEE709" s="121"/>
      <c r="HEF709" s="121"/>
      <c r="HEG709" s="121"/>
      <c r="HEH709" s="121"/>
      <c r="HEI709" s="121"/>
      <c r="HEJ709" s="121"/>
      <c r="HEK709" s="121"/>
      <c r="HEL709" s="121"/>
      <c r="HEM709" s="121"/>
      <c r="HEN709" s="121"/>
      <c r="HEO709" s="121"/>
      <c r="HEP709" s="121"/>
      <c r="HEQ709" s="121"/>
      <c r="HER709" s="121"/>
      <c r="HES709" s="121"/>
      <c r="HET709" s="121"/>
      <c r="HEU709" s="121"/>
      <c r="HEV709" s="121"/>
      <c r="HEW709" s="121"/>
      <c r="HEX709" s="121"/>
      <c r="HEY709" s="121"/>
      <c r="HEZ709" s="121"/>
      <c r="HFA709" s="121"/>
      <c r="HFB709" s="121"/>
      <c r="HFC709" s="121"/>
      <c r="HFD709" s="121"/>
      <c r="HFE709" s="121"/>
      <c r="HFF709" s="121"/>
      <c r="HFG709" s="121"/>
      <c r="HFH709" s="121"/>
      <c r="HFI709" s="121"/>
      <c r="HFJ709" s="121"/>
      <c r="HFK709" s="121"/>
      <c r="HFL709" s="121"/>
      <c r="HFM709" s="121"/>
      <c r="HFN709" s="121"/>
      <c r="HFO709" s="121"/>
      <c r="HFP709" s="121"/>
      <c r="HFQ709" s="121"/>
      <c r="HFR709" s="121"/>
      <c r="HFS709" s="121"/>
      <c r="HFT709" s="121"/>
      <c r="HFU709" s="121"/>
      <c r="HFV709" s="121"/>
      <c r="HFW709" s="121"/>
      <c r="HFX709" s="121"/>
      <c r="HFY709" s="121"/>
      <c r="HFZ709" s="121"/>
      <c r="HGA709" s="121"/>
      <c r="HGB709" s="121"/>
      <c r="HGC709" s="121"/>
      <c r="HGD709" s="121"/>
      <c r="HGE709" s="121"/>
      <c r="HGF709" s="121"/>
      <c r="HGG709" s="121"/>
      <c r="HGH709" s="121"/>
      <c r="HGI709" s="121"/>
      <c r="HGJ709" s="121"/>
      <c r="HGK709" s="121"/>
      <c r="HGL709" s="121"/>
      <c r="HGM709" s="121"/>
      <c r="HGN709" s="121"/>
      <c r="HGO709" s="121"/>
      <c r="HGP709" s="121"/>
      <c r="HGQ709" s="121"/>
      <c r="HGR709" s="121"/>
      <c r="HGS709" s="121"/>
      <c r="HGT709" s="121"/>
      <c r="HGU709" s="121"/>
      <c r="HGV709" s="121"/>
      <c r="HGW709" s="121"/>
      <c r="HGX709" s="121"/>
      <c r="HGY709" s="121"/>
      <c r="HGZ709" s="121"/>
      <c r="HHA709" s="121"/>
      <c r="HHB709" s="121"/>
      <c r="HHC709" s="121"/>
      <c r="HHD709" s="121"/>
      <c r="HHE709" s="121"/>
      <c r="HHF709" s="121"/>
      <c r="HHG709" s="121"/>
      <c r="HHH709" s="121"/>
      <c r="HHI709" s="121"/>
      <c r="HHJ709" s="121"/>
      <c r="HHK709" s="121"/>
      <c r="HHL709" s="121"/>
      <c r="HHM709" s="121"/>
      <c r="HHN709" s="121"/>
      <c r="HHO709" s="121"/>
      <c r="HHP709" s="121"/>
      <c r="HHQ709" s="121"/>
      <c r="HHR709" s="121"/>
      <c r="HHS709" s="121"/>
      <c r="HHT709" s="121"/>
      <c r="HHU709" s="121"/>
      <c r="HHV709" s="121"/>
      <c r="HHW709" s="121"/>
      <c r="HHX709" s="121"/>
      <c r="HHY709" s="121"/>
      <c r="HHZ709" s="121"/>
      <c r="HIA709" s="121"/>
      <c r="HIB709" s="121"/>
      <c r="HIC709" s="121"/>
      <c r="HID709" s="121"/>
      <c r="HIE709" s="121"/>
      <c r="HIF709" s="121"/>
      <c r="HIG709" s="121"/>
      <c r="HIH709" s="121"/>
      <c r="HII709" s="121"/>
      <c r="HIJ709" s="121"/>
      <c r="HIK709" s="121"/>
      <c r="HIL709" s="121"/>
      <c r="HIM709" s="121"/>
      <c r="HIN709" s="121"/>
      <c r="HIO709" s="121"/>
      <c r="HIP709" s="121"/>
      <c r="HIQ709" s="121"/>
      <c r="HIR709" s="121"/>
      <c r="HIS709" s="121"/>
      <c r="HIT709" s="121"/>
      <c r="HIU709" s="121"/>
      <c r="HIV709" s="121"/>
      <c r="HIW709" s="121"/>
      <c r="HIX709" s="121"/>
      <c r="HIY709" s="121"/>
      <c r="HIZ709" s="121"/>
      <c r="HJA709" s="121"/>
      <c r="HJB709" s="121"/>
      <c r="HJC709" s="121"/>
      <c r="HJD709" s="121"/>
      <c r="HJE709" s="121"/>
      <c r="HJF709" s="121"/>
      <c r="HJG709" s="121"/>
      <c r="HJH709" s="121"/>
      <c r="HJI709" s="121"/>
      <c r="HJJ709" s="121"/>
      <c r="HJK709" s="121"/>
      <c r="HJL709" s="121"/>
      <c r="HJM709" s="121"/>
      <c r="HJN709" s="121"/>
      <c r="HJO709" s="121"/>
      <c r="HJP709" s="121"/>
      <c r="HJQ709" s="121"/>
      <c r="HJR709" s="121"/>
      <c r="HJS709" s="121"/>
      <c r="HJT709" s="121"/>
      <c r="HJU709" s="121"/>
      <c r="HJV709" s="121"/>
      <c r="HJW709" s="121"/>
      <c r="HJX709" s="121"/>
      <c r="HJY709" s="121"/>
      <c r="HJZ709" s="121"/>
      <c r="HKA709" s="121"/>
      <c r="HKB709" s="121"/>
      <c r="HKC709" s="121"/>
      <c r="HKD709" s="121"/>
      <c r="HKE709" s="121"/>
      <c r="HKF709" s="121"/>
      <c r="HKG709" s="121"/>
      <c r="HKH709" s="121"/>
      <c r="HKI709" s="121"/>
      <c r="HKJ709" s="121"/>
      <c r="HKK709" s="121"/>
      <c r="HKL709" s="121"/>
      <c r="HKM709" s="121"/>
      <c r="HKN709" s="121"/>
      <c r="HKO709" s="121"/>
      <c r="HKP709" s="121"/>
      <c r="HKQ709" s="121"/>
      <c r="HKR709" s="121"/>
      <c r="HKS709" s="121"/>
      <c r="HKT709" s="121"/>
      <c r="HKU709" s="121"/>
      <c r="HKV709" s="121"/>
      <c r="HKW709" s="121"/>
      <c r="HKX709" s="121"/>
      <c r="HKY709" s="121"/>
      <c r="HKZ709" s="121"/>
      <c r="HLA709" s="121"/>
      <c r="HLB709" s="121"/>
      <c r="HLC709" s="121"/>
      <c r="HLD709" s="121"/>
      <c r="HLE709" s="121"/>
      <c r="HLF709" s="121"/>
      <c r="HLG709" s="121"/>
      <c r="HLH709" s="121"/>
      <c r="HLI709" s="121"/>
      <c r="HLJ709" s="121"/>
      <c r="HLK709" s="121"/>
      <c r="HLL709" s="121"/>
      <c r="HLM709" s="121"/>
      <c r="HLN709" s="121"/>
      <c r="HLO709" s="121"/>
      <c r="HLP709" s="121"/>
      <c r="HLQ709" s="121"/>
      <c r="HLR709" s="121"/>
      <c r="HLS709" s="121"/>
      <c r="HLT709" s="121"/>
      <c r="HLU709" s="121"/>
      <c r="HLV709" s="121"/>
      <c r="HLW709" s="121"/>
      <c r="HLX709" s="121"/>
      <c r="HLY709" s="121"/>
      <c r="HLZ709" s="121"/>
      <c r="HMA709" s="121"/>
      <c r="HMB709" s="121"/>
      <c r="HMC709" s="121"/>
      <c r="HMD709" s="121"/>
      <c r="HME709" s="121"/>
      <c r="HMF709" s="121"/>
      <c r="HMG709" s="121"/>
      <c r="HMH709" s="121"/>
      <c r="HMI709" s="121"/>
      <c r="HMJ709" s="121"/>
      <c r="HMK709" s="121"/>
      <c r="HML709" s="121"/>
      <c r="HMM709" s="121"/>
      <c r="HMN709" s="121"/>
      <c r="HMO709" s="121"/>
      <c r="HMP709" s="121"/>
      <c r="HMQ709" s="121"/>
      <c r="HMR709" s="121"/>
      <c r="HMS709" s="121"/>
      <c r="HMT709" s="121"/>
      <c r="HMU709" s="121"/>
      <c r="HMV709" s="121"/>
      <c r="HMW709" s="121"/>
      <c r="HMX709" s="121"/>
      <c r="HMY709" s="121"/>
      <c r="HMZ709" s="121"/>
      <c r="HNA709" s="121"/>
      <c r="HNB709" s="121"/>
      <c r="HNC709" s="121"/>
      <c r="HND709" s="121"/>
      <c r="HNE709" s="121"/>
      <c r="HNF709" s="121"/>
      <c r="HNG709" s="121"/>
      <c r="HNH709" s="121"/>
      <c r="HNI709" s="121"/>
      <c r="HNJ709" s="121"/>
      <c r="HNK709" s="121"/>
      <c r="HNL709" s="121"/>
      <c r="HNM709" s="121"/>
      <c r="HNN709" s="121"/>
      <c r="HNO709" s="121"/>
      <c r="HNP709" s="121"/>
      <c r="HNQ709" s="121"/>
      <c r="HNR709" s="121"/>
      <c r="HNS709" s="121"/>
      <c r="HNT709" s="121"/>
      <c r="HNU709" s="121"/>
      <c r="HNV709" s="121"/>
      <c r="HNW709" s="121"/>
      <c r="HNX709" s="121"/>
      <c r="HNY709" s="121"/>
      <c r="HNZ709" s="121"/>
      <c r="HOA709" s="121"/>
      <c r="HOB709" s="121"/>
      <c r="HOC709" s="121"/>
      <c r="HOD709" s="121"/>
      <c r="HOE709" s="121"/>
      <c r="HOF709" s="121"/>
      <c r="HOG709" s="121"/>
      <c r="HOH709" s="121"/>
      <c r="HOI709" s="121"/>
      <c r="HOJ709" s="121"/>
      <c r="HOK709" s="121"/>
      <c r="HOL709" s="121"/>
      <c r="HOM709" s="121"/>
      <c r="HON709" s="121"/>
      <c r="HOO709" s="121"/>
      <c r="HOP709" s="121"/>
      <c r="HOQ709" s="121"/>
      <c r="HOR709" s="121"/>
      <c r="HOS709" s="121"/>
      <c r="HOT709" s="121"/>
      <c r="HOU709" s="121"/>
      <c r="HOV709" s="121"/>
      <c r="HOW709" s="121"/>
      <c r="HOX709" s="121"/>
      <c r="HOY709" s="121"/>
      <c r="HOZ709" s="121"/>
      <c r="HPA709" s="121"/>
      <c r="HPB709" s="121"/>
      <c r="HPC709" s="121"/>
      <c r="HPD709" s="121"/>
      <c r="HPE709" s="121"/>
      <c r="HPF709" s="121"/>
      <c r="HPG709" s="121"/>
      <c r="HPH709" s="121"/>
      <c r="HPI709" s="121"/>
      <c r="HPJ709" s="121"/>
      <c r="HPK709" s="121"/>
      <c r="HPL709" s="121"/>
      <c r="HPM709" s="121"/>
      <c r="HPN709" s="121"/>
      <c r="HPO709" s="121"/>
      <c r="HPP709" s="121"/>
      <c r="HPQ709" s="121"/>
      <c r="HPR709" s="121"/>
      <c r="HPS709" s="121"/>
      <c r="HPT709" s="121"/>
      <c r="HPU709" s="121"/>
      <c r="HPV709" s="121"/>
      <c r="HPW709" s="121"/>
      <c r="HPX709" s="121"/>
      <c r="HPY709" s="121"/>
      <c r="HPZ709" s="121"/>
      <c r="HQA709" s="121"/>
      <c r="HQB709" s="121"/>
      <c r="HQC709" s="121"/>
      <c r="HQD709" s="121"/>
      <c r="HQE709" s="121"/>
      <c r="HQF709" s="121"/>
      <c r="HQG709" s="121"/>
      <c r="HQH709" s="121"/>
      <c r="HQI709" s="121"/>
      <c r="HQJ709" s="121"/>
      <c r="HQK709" s="121"/>
      <c r="HQL709" s="121"/>
      <c r="HQM709" s="121"/>
      <c r="HQN709" s="121"/>
      <c r="HQO709" s="121"/>
      <c r="HQP709" s="121"/>
      <c r="HQQ709" s="121"/>
      <c r="HQR709" s="121"/>
      <c r="HQS709" s="121"/>
      <c r="HQT709" s="121"/>
      <c r="HQU709" s="121"/>
      <c r="HQV709" s="121"/>
      <c r="HQW709" s="121"/>
      <c r="HQX709" s="121"/>
      <c r="HQY709" s="121"/>
      <c r="HQZ709" s="121"/>
      <c r="HRA709" s="121"/>
      <c r="HRB709" s="121"/>
      <c r="HRC709" s="121"/>
      <c r="HRD709" s="121"/>
      <c r="HRE709" s="121"/>
      <c r="HRF709" s="121"/>
      <c r="HRG709" s="121"/>
      <c r="HRH709" s="121"/>
      <c r="HRI709" s="121"/>
      <c r="HRJ709" s="121"/>
      <c r="HRK709" s="121"/>
      <c r="HRL709" s="121"/>
      <c r="HRM709" s="121"/>
      <c r="HRN709" s="121"/>
      <c r="HRO709" s="121"/>
      <c r="HRP709" s="121"/>
      <c r="HRQ709" s="121"/>
      <c r="HRR709" s="121"/>
      <c r="HRS709" s="121"/>
      <c r="HRT709" s="121"/>
      <c r="HRU709" s="121"/>
      <c r="HRV709" s="121"/>
      <c r="HRW709" s="121"/>
      <c r="HRX709" s="121"/>
      <c r="HRY709" s="121"/>
      <c r="HRZ709" s="121"/>
      <c r="HSA709" s="121"/>
      <c r="HSB709" s="121"/>
      <c r="HSC709" s="121"/>
      <c r="HSD709" s="121"/>
      <c r="HSE709" s="121"/>
      <c r="HSF709" s="121"/>
      <c r="HSG709" s="121"/>
      <c r="HSH709" s="121"/>
      <c r="HSI709" s="121"/>
      <c r="HSJ709" s="121"/>
      <c r="HSK709" s="121"/>
      <c r="HSL709" s="121"/>
      <c r="HSM709" s="121"/>
      <c r="HSN709" s="121"/>
      <c r="HSO709" s="121"/>
      <c r="HSP709" s="121"/>
      <c r="HSQ709" s="121"/>
      <c r="HSR709" s="121"/>
      <c r="HSS709" s="121"/>
      <c r="HST709" s="121"/>
      <c r="HSU709" s="121"/>
      <c r="HSV709" s="121"/>
      <c r="HSW709" s="121"/>
      <c r="HSX709" s="121"/>
      <c r="HSY709" s="121"/>
      <c r="HSZ709" s="121"/>
      <c r="HTA709" s="121"/>
      <c r="HTB709" s="121"/>
      <c r="HTC709" s="121"/>
      <c r="HTD709" s="121"/>
      <c r="HTE709" s="121"/>
      <c r="HTF709" s="121"/>
      <c r="HTG709" s="121"/>
      <c r="HTH709" s="121"/>
      <c r="HTI709" s="121"/>
      <c r="HTJ709" s="121"/>
      <c r="HTK709" s="121"/>
      <c r="HTL709" s="121"/>
      <c r="HTM709" s="121"/>
      <c r="HTN709" s="121"/>
      <c r="HTO709" s="121"/>
      <c r="HTP709" s="121"/>
      <c r="HTQ709" s="121"/>
      <c r="HTR709" s="121"/>
      <c r="HTS709" s="121"/>
      <c r="HTT709" s="121"/>
      <c r="HTU709" s="121"/>
      <c r="HTV709" s="121"/>
      <c r="HTW709" s="121"/>
      <c r="HTX709" s="121"/>
      <c r="HTY709" s="121"/>
      <c r="HTZ709" s="121"/>
      <c r="HUA709" s="121"/>
      <c r="HUB709" s="121"/>
      <c r="HUC709" s="121"/>
      <c r="HUD709" s="121"/>
      <c r="HUE709" s="121"/>
      <c r="HUF709" s="121"/>
      <c r="HUG709" s="121"/>
      <c r="HUH709" s="121"/>
      <c r="HUI709" s="121"/>
      <c r="HUJ709" s="121"/>
      <c r="HUK709" s="121"/>
      <c r="HUL709" s="121"/>
      <c r="HUM709" s="121"/>
      <c r="HUN709" s="121"/>
      <c r="HUO709" s="121"/>
      <c r="HUP709" s="121"/>
      <c r="HUQ709" s="121"/>
      <c r="HUR709" s="121"/>
      <c r="HUS709" s="121"/>
      <c r="HUT709" s="121"/>
      <c r="HUU709" s="121"/>
      <c r="HUV709" s="121"/>
      <c r="HUW709" s="121"/>
      <c r="HUX709" s="121"/>
      <c r="HUY709" s="121"/>
      <c r="HUZ709" s="121"/>
      <c r="HVA709" s="121"/>
      <c r="HVB709" s="121"/>
      <c r="HVC709" s="121"/>
      <c r="HVD709" s="121"/>
      <c r="HVE709" s="121"/>
      <c r="HVF709" s="121"/>
      <c r="HVG709" s="121"/>
      <c r="HVH709" s="121"/>
      <c r="HVI709" s="121"/>
      <c r="HVJ709" s="121"/>
      <c r="HVK709" s="121"/>
      <c r="HVL709" s="121"/>
      <c r="HVM709" s="121"/>
      <c r="HVN709" s="121"/>
      <c r="HVO709" s="121"/>
      <c r="HVP709" s="121"/>
      <c r="HVQ709" s="121"/>
      <c r="HVR709" s="121"/>
      <c r="HVS709" s="121"/>
      <c r="HVT709" s="121"/>
      <c r="HVU709" s="121"/>
      <c r="HVV709" s="121"/>
      <c r="HVW709" s="121"/>
      <c r="HVX709" s="121"/>
      <c r="HVY709" s="121"/>
      <c r="HVZ709" s="121"/>
      <c r="HWA709" s="121"/>
      <c r="HWB709" s="121"/>
      <c r="HWC709" s="121"/>
      <c r="HWD709" s="121"/>
      <c r="HWE709" s="121"/>
      <c r="HWF709" s="121"/>
      <c r="HWG709" s="121"/>
      <c r="HWH709" s="121"/>
      <c r="HWI709" s="121"/>
      <c r="HWJ709" s="121"/>
      <c r="HWK709" s="121"/>
      <c r="HWL709" s="121"/>
      <c r="HWM709" s="121"/>
      <c r="HWN709" s="121"/>
      <c r="HWO709" s="121"/>
      <c r="HWP709" s="121"/>
      <c r="HWQ709" s="121"/>
      <c r="HWR709" s="121"/>
      <c r="HWS709" s="121"/>
      <c r="HWT709" s="121"/>
      <c r="HWU709" s="121"/>
      <c r="HWV709" s="121"/>
      <c r="HWW709" s="121"/>
      <c r="HWX709" s="121"/>
      <c r="HWY709" s="121"/>
      <c r="HWZ709" s="121"/>
      <c r="HXA709" s="121"/>
      <c r="HXB709" s="121"/>
      <c r="HXC709" s="121"/>
      <c r="HXD709" s="121"/>
      <c r="HXE709" s="121"/>
      <c r="HXF709" s="121"/>
      <c r="HXG709" s="121"/>
      <c r="HXH709" s="121"/>
      <c r="HXI709" s="121"/>
      <c r="HXJ709" s="121"/>
      <c r="HXK709" s="121"/>
      <c r="HXL709" s="121"/>
      <c r="HXM709" s="121"/>
      <c r="HXN709" s="121"/>
      <c r="HXO709" s="121"/>
      <c r="HXP709" s="121"/>
      <c r="HXQ709" s="121"/>
      <c r="HXR709" s="121"/>
      <c r="HXS709" s="121"/>
      <c r="HXT709" s="121"/>
      <c r="HXU709" s="121"/>
      <c r="HXV709" s="121"/>
      <c r="HXW709" s="121"/>
      <c r="HXX709" s="121"/>
      <c r="HXY709" s="121"/>
      <c r="HXZ709" s="121"/>
      <c r="HYA709" s="121"/>
      <c r="HYB709" s="121"/>
      <c r="HYC709" s="121"/>
      <c r="HYD709" s="121"/>
      <c r="HYE709" s="121"/>
      <c r="HYF709" s="121"/>
      <c r="HYG709" s="121"/>
      <c r="HYH709" s="121"/>
      <c r="HYI709" s="121"/>
      <c r="HYJ709" s="121"/>
      <c r="HYK709" s="121"/>
      <c r="HYL709" s="121"/>
      <c r="HYM709" s="121"/>
      <c r="HYN709" s="121"/>
      <c r="HYO709" s="121"/>
      <c r="HYP709" s="121"/>
      <c r="HYQ709" s="121"/>
      <c r="HYR709" s="121"/>
      <c r="HYS709" s="121"/>
      <c r="HYT709" s="121"/>
      <c r="HYU709" s="121"/>
      <c r="HYV709" s="121"/>
      <c r="HYW709" s="121"/>
      <c r="HYX709" s="121"/>
      <c r="HYY709" s="121"/>
      <c r="HYZ709" s="121"/>
      <c r="HZA709" s="121"/>
      <c r="HZB709" s="121"/>
      <c r="HZC709" s="121"/>
      <c r="HZD709" s="121"/>
      <c r="HZE709" s="121"/>
      <c r="HZF709" s="121"/>
      <c r="HZG709" s="121"/>
      <c r="HZH709" s="121"/>
      <c r="HZI709" s="121"/>
      <c r="HZJ709" s="121"/>
      <c r="HZK709" s="121"/>
      <c r="HZL709" s="121"/>
      <c r="HZM709" s="121"/>
      <c r="HZN709" s="121"/>
      <c r="HZO709" s="121"/>
      <c r="HZP709" s="121"/>
      <c r="HZQ709" s="121"/>
      <c r="HZR709" s="121"/>
      <c r="HZS709" s="121"/>
      <c r="HZT709" s="121"/>
      <c r="HZU709" s="121"/>
      <c r="HZV709" s="121"/>
      <c r="HZW709" s="121"/>
      <c r="HZX709" s="121"/>
      <c r="HZY709" s="121"/>
      <c r="HZZ709" s="121"/>
      <c r="IAA709" s="121"/>
      <c r="IAB709" s="121"/>
      <c r="IAC709" s="121"/>
      <c r="IAD709" s="121"/>
      <c r="IAE709" s="121"/>
      <c r="IAF709" s="121"/>
      <c r="IAG709" s="121"/>
      <c r="IAH709" s="121"/>
      <c r="IAI709" s="121"/>
      <c r="IAJ709" s="121"/>
      <c r="IAK709" s="121"/>
      <c r="IAL709" s="121"/>
      <c r="IAM709" s="121"/>
      <c r="IAN709" s="121"/>
      <c r="IAO709" s="121"/>
      <c r="IAP709" s="121"/>
      <c r="IAQ709" s="121"/>
      <c r="IAR709" s="121"/>
      <c r="IAS709" s="121"/>
      <c r="IAT709" s="121"/>
      <c r="IAU709" s="121"/>
      <c r="IAV709" s="121"/>
      <c r="IAW709" s="121"/>
      <c r="IAX709" s="121"/>
      <c r="IAY709" s="121"/>
      <c r="IAZ709" s="121"/>
      <c r="IBA709" s="121"/>
      <c r="IBB709" s="121"/>
      <c r="IBC709" s="121"/>
      <c r="IBD709" s="121"/>
      <c r="IBE709" s="121"/>
      <c r="IBF709" s="121"/>
      <c r="IBG709" s="121"/>
      <c r="IBH709" s="121"/>
      <c r="IBI709" s="121"/>
      <c r="IBJ709" s="121"/>
      <c r="IBK709" s="121"/>
      <c r="IBL709" s="121"/>
      <c r="IBM709" s="121"/>
      <c r="IBN709" s="121"/>
      <c r="IBO709" s="121"/>
      <c r="IBP709" s="121"/>
      <c r="IBQ709" s="121"/>
      <c r="IBR709" s="121"/>
      <c r="IBS709" s="121"/>
      <c r="IBT709" s="121"/>
      <c r="IBU709" s="121"/>
      <c r="IBV709" s="121"/>
      <c r="IBW709" s="121"/>
      <c r="IBX709" s="121"/>
      <c r="IBY709" s="121"/>
      <c r="IBZ709" s="121"/>
      <c r="ICA709" s="121"/>
      <c r="ICB709" s="121"/>
      <c r="ICC709" s="121"/>
      <c r="ICD709" s="121"/>
      <c r="ICE709" s="121"/>
      <c r="ICF709" s="121"/>
      <c r="ICG709" s="121"/>
      <c r="ICH709" s="121"/>
      <c r="ICI709" s="121"/>
      <c r="ICJ709" s="121"/>
      <c r="ICK709" s="121"/>
      <c r="ICL709" s="121"/>
      <c r="ICM709" s="121"/>
      <c r="ICN709" s="121"/>
      <c r="ICO709" s="121"/>
      <c r="ICP709" s="121"/>
      <c r="ICQ709" s="121"/>
      <c r="ICR709" s="121"/>
      <c r="ICS709" s="121"/>
      <c r="ICT709" s="121"/>
      <c r="ICU709" s="121"/>
      <c r="ICV709" s="121"/>
      <c r="ICW709" s="121"/>
      <c r="ICX709" s="121"/>
      <c r="ICY709" s="121"/>
      <c r="ICZ709" s="121"/>
      <c r="IDA709" s="121"/>
      <c r="IDB709" s="121"/>
      <c r="IDC709" s="121"/>
      <c r="IDD709" s="121"/>
      <c r="IDE709" s="121"/>
      <c r="IDF709" s="121"/>
      <c r="IDG709" s="121"/>
      <c r="IDH709" s="121"/>
      <c r="IDI709" s="121"/>
      <c r="IDJ709" s="121"/>
      <c r="IDK709" s="121"/>
      <c r="IDL709" s="121"/>
      <c r="IDM709" s="121"/>
      <c r="IDN709" s="121"/>
      <c r="IDO709" s="121"/>
      <c r="IDP709" s="121"/>
      <c r="IDQ709" s="121"/>
      <c r="IDR709" s="121"/>
      <c r="IDS709" s="121"/>
      <c r="IDT709" s="121"/>
      <c r="IDU709" s="121"/>
      <c r="IDV709" s="121"/>
      <c r="IDW709" s="121"/>
      <c r="IDX709" s="121"/>
      <c r="IDY709" s="121"/>
      <c r="IDZ709" s="121"/>
      <c r="IEA709" s="121"/>
      <c r="IEB709" s="121"/>
      <c r="IEC709" s="121"/>
      <c r="IED709" s="121"/>
      <c r="IEE709" s="121"/>
      <c r="IEF709" s="121"/>
      <c r="IEG709" s="121"/>
      <c r="IEH709" s="121"/>
      <c r="IEI709" s="121"/>
      <c r="IEJ709" s="121"/>
      <c r="IEK709" s="121"/>
      <c r="IEL709" s="121"/>
      <c r="IEM709" s="121"/>
      <c r="IEN709" s="121"/>
      <c r="IEO709" s="121"/>
      <c r="IEP709" s="121"/>
      <c r="IEQ709" s="121"/>
      <c r="IER709" s="121"/>
      <c r="IES709" s="121"/>
      <c r="IET709" s="121"/>
      <c r="IEU709" s="121"/>
      <c r="IEV709" s="121"/>
      <c r="IEW709" s="121"/>
      <c r="IEX709" s="121"/>
      <c r="IEY709" s="121"/>
      <c r="IEZ709" s="121"/>
      <c r="IFA709" s="121"/>
      <c r="IFB709" s="121"/>
      <c r="IFC709" s="121"/>
      <c r="IFD709" s="121"/>
      <c r="IFE709" s="121"/>
      <c r="IFF709" s="121"/>
      <c r="IFG709" s="121"/>
      <c r="IFH709" s="121"/>
      <c r="IFI709" s="121"/>
      <c r="IFJ709" s="121"/>
      <c r="IFK709" s="121"/>
      <c r="IFL709" s="121"/>
      <c r="IFM709" s="121"/>
      <c r="IFN709" s="121"/>
      <c r="IFO709" s="121"/>
      <c r="IFP709" s="121"/>
      <c r="IFQ709" s="121"/>
      <c r="IFR709" s="121"/>
      <c r="IFS709" s="121"/>
      <c r="IFT709" s="121"/>
      <c r="IFU709" s="121"/>
      <c r="IFV709" s="121"/>
      <c r="IFW709" s="121"/>
      <c r="IFX709" s="121"/>
      <c r="IFY709" s="121"/>
      <c r="IFZ709" s="121"/>
      <c r="IGA709" s="121"/>
      <c r="IGB709" s="121"/>
      <c r="IGC709" s="121"/>
      <c r="IGD709" s="121"/>
      <c r="IGE709" s="121"/>
      <c r="IGF709" s="121"/>
      <c r="IGG709" s="121"/>
      <c r="IGH709" s="121"/>
      <c r="IGI709" s="121"/>
      <c r="IGJ709" s="121"/>
      <c r="IGK709" s="121"/>
      <c r="IGL709" s="121"/>
      <c r="IGM709" s="121"/>
      <c r="IGN709" s="121"/>
      <c r="IGO709" s="121"/>
      <c r="IGP709" s="121"/>
      <c r="IGQ709" s="121"/>
      <c r="IGR709" s="121"/>
      <c r="IGS709" s="121"/>
      <c r="IGT709" s="121"/>
      <c r="IGU709" s="121"/>
      <c r="IGV709" s="121"/>
      <c r="IGW709" s="121"/>
      <c r="IGX709" s="121"/>
      <c r="IGY709" s="121"/>
      <c r="IGZ709" s="121"/>
      <c r="IHA709" s="121"/>
      <c r="IHB709" s="121"/>
      <c r="IHC709" s="121"/>
      <c r="IHD709" s="121"/>
      <c r="IHE709" s="121"/>
      <c r="IHF709" s="121"/>
      <c r="IHG709" s="121"/>
      <c r="IHH709" s="121"/>
      <c r="IHI709" s="121"/>
      <c r="IHJ709" s="121"/>
      <c r="IHK709" s="121"/>
      <c r="IHL709" s="121"/>
      <c r="IHM709" s="121"/>
      <c r="IHN709" s="121"/>
      <c r="IHO709" s="121"/>
      <c r="IHP709" s="121"/>
      <c r="IHQ709" s="121"/>
      <c r="IHR709" s="121"/>
      <c r="IHS709" s="121"/>
      <c r="IHT709" s="121"/>
      <c r="IHU709" s="121"/>
      <c r="IHV709" s="121"/>
      <c r="IHW709" s="121"/>
      <c r="IHX709" s="121"/>
      <c r="IHY709" s="121"/>
      <c r="IHZ709" s="121"/>
      <c r="IIA709" s="121"/>
      <c r="IIB709" s="121"/>
      <c r="IIC709" s="121"/>
      <c r="IID709" s="121"/>
      <c r="IIE709" s="121"/>
      <c r="IIF709" s="121"/>
      <c r="IIG709" s="121"/>
      <c r="IIH709" s="121"/>
      <c r="III709" s="121"/>
      <c r="IIJ709" s="121"/>
      <c r="IIK709" s="121"/>
      <c r="IIL709" s="121"/>
      <c r="IIM709" s="121"/>
      <c r="IIN709" s="121"/>
      <c r="IIO709" s="121"/>
      <c r="IIP709" s="121"/>
      <c r="IIQ709" s="121"/>
      <c r="IIR709" s="121"/>
      <c r="IIS709" s="121"/>
      <c r="IIT709" s="121"/>
      <c r="IIU709" s="121"/>
      <c r="IIV709" s="121"/>
      <c r="IIW709" s="121"/>
      <c r="IIX709" s="121"/>
      <c r="IIY709" s="121"/>
      <c r="IIZ709" s="121"/>
      <c r="IJA709" s="121"/>
      <c r="IJB709" s="121"/>
      <c r="IJC709" s="121"/>
      <c r="IJD709" s="121"/>
      <c r="IJE709" s="121"/>
      <c r="IJF709" s="121"/>
      <c r="IJG709" s="121"/>
      <c r="IJH709" s="121"/>
      <c r="IJI709" s="121"/>
      <c r="IJJ709" s="121"/>
      <c r="IJK709" s="121"/>
      <c r="IJL709" s="121"/>
      <c r="IJM709" s="121"/>
      <c r="IJN709" s="121"/>
      <c r="IJO709" s="121"/>
      <c r="IJP709" s="121"/>
      <c r="IJQ709" s="121"/>
      <c r="IJR709" s="121"/>
      <c r="IJS709" s="121"/>
      <c r="IJT709" s="121"/>
      <c r="IJU709" s="121"/>
      <c r="IJV709" s="121"/>
      <c r="IJW709" s="121"/>
      <c r="IJX709" s="121"/>
      <c r="IJY709" s="121"/>
      <c r="IJZ709" s="121"/>
      <c r="IKA709" s="121"/>
      <c r="IKB709" s="121"/>
      <c r="IKC709" s="121"/>
      <c r="IKD709" s="121"/>
      <c r="IKE709" s="121"/>
      <c r="IKF709" s="121"/>
      <c r="IKG709" s="121"/>
      <c r="IKH709" s="121"/>
      <c r="IKI709" s="121"/>
      <c r="IKJ709" s="121"/>
      <c r="IKK709" s="121"/>
      <c r="IKL709" s="121"/>
      <c r="IKM709" s="121"/>
      <c r="IKN709" s="121"/>
      <c r="IKO709" s="121"/>
      <c r="IKP709" s="121"/>
      <c r="IKQ709" s="121"/>
      <c r="IKR709" s="121"/>
      <c r="IKS709" s="121"/>
      <c r="IKT709" s="121"/>
      <c r="IKU709" s="121"/>
      <c r="IKV709" s="121"/>
      <c r="IKW709" s="121"/>
      <c r="IKX709" s="121"/>
      <c r="IKY709" s="121"/>
      <c r="IKZ709" s="121"/>
      <c r="ILA709" s="121"/>
      <c r="ILB709" s="121"/>
      <c r="ILC709" s="121"/>
      <c r="ILD709" s="121"/>
      <c r="ILE709" s="121"/>
      <c r="ILF709" s="121"/>
      <c r="ILG709" s="121"/>
      <c r="ILH709" s="121"/>
      <c r="ILI709" s="121"/>
      <c r="ILJ709" s="121"/>
      <c r="ILK709" s="121"/>
      <c r="ILL709" s="121"/>
      <c r="ILM709" s="121"/>
      <c r="ILN709" s="121"/>
      <c r="ILO709" s="121"/>
      <c r="ILP709" s="121"/>
      <c r="ILQ709" s="121"/>
      <c r="ILR709" s="121"/>
      <c r="ILS709" s="121"/>
      <c r="ILT709" s="121"/>
      <c r="ILU709" s="121"/>
      <c r="ILV709" s="121"/>
      <c r="ILW709" s="121"/>
      <c r="ILX709" s="121"/>
      <c r="ILY709" s="121"/>
      <c r="ILZ709" s="121"/>
      <c r="IMA709" s="121"/>
      <c r="IMB709" s="121"/>
      <c r="IMC709" s="121"/>
      <c r="IMD709" s="121"/>
      <c r="IME709" s="121"/>
      <c r="IMF709" s="121"/>
      <c r="IMG709" s="121"/>
      <c r="IMH709" s="121"/>
      <c r="IMI709" s="121"/>
      <c r="IMJ709" s="121"/>
      <c r="IMK709" s="121"/>
      <c r="IML709" s="121"/>
      <c r="IMM709" s="121"/>
      <c r="IMN709" s="121"/>
      <c r="IMO709" s="121"/>
      <c r="IMP709" s="121"/>
      <c r="IMQ709" s="121"/>
      <c r="IMR709" s="121"/>
      <c r="IMS709" s="121"/>
      <c r="IMT709" s="121"/>
      <c r="IMU709" s="121"/>
      <c r="IMV709" s="121"/>
      <c r="IMW709" s="121"/>
      <c r="IMX709" s="121"/>
      <c r="IMY709" s="121"/>
      <c r="IMZ709" s="121"/>
      <c r="INA709" s="121"/>
      <c r="INB709" s="121"/>
      <c r="INC709" s="121"/>
      <c r="IND709" s="121"/>
      <c r="INE709" s="121"/>
      <c r="INF709" s="121"/>
      <c r="ING709" s="121"/>
      <c r="INH709" s="121"/>
      <c r="INI709" s="121"/>
      <c r="INJ709" s="121"/>
      <c r="INK709" s="121"/>
      <c r="INL709" s="121"/>
      <c r="INM709" s="121"/>
      <c r="INN709" s="121"/>
      <c r="INO709" s="121"/>
      <c r="INP709" s="121"/>
      <c r="INQ709" s="121"/>
      <c r="INR709" s="121"/>
      <c r="INS709" s="121"/>
      <c r="INT709" s="121"/>
      <c r="INU709" s="121"/>
      <c r="INV709" s="121"/>
      <c r="INW709" s="121"/>
      <c r="INX709" s="121"/>
      <c r="INY709" s="121"/>
      <c r="INZ709" s="121"/>
      <c r="IOA709" s="121"/>
      <c r="IOB709" s="121"/>
      <c r="IOC709" s="121"/>
      <c r="IOD709" s="121"/>
      <c r="IOE709" s="121"/>
      <c r="IOF709" s="121"/>
      <c r="IOG709" s="121"/>
      <c r="IOH709" s="121"/>
      <c r="IOI709" s="121"/>
      <c r="IOJ709" s="121"/>
      <c r="IOK709" s="121"/>
      <c r="IOL709" s="121"/>
      <c r="IOM709" s="121"/>
      <c r="ION709" s="121"/>
      <c r="IOO709" s="121"/>
      <c r="IOP709" s="121"/>
      <c r="IOQ709" s="121"/>
      <c r="IOR709" s="121"/>
      <c r="IOS709" s="121"/>
      <c r="IOT709" s="121"/>
      <c r="IOU709" s="121"/>
      <c r="IOV709" s="121"/>
      <c r="IOW709" s="121"/>
      <c r="IOX709" s="121"/>
      <c r="IOY709" s="121"/>
      <c r="IOZ709" s="121"/>
      <c r="IPA709" s="121"/>
      <c r="IPB709" s="121"/>
      <c r="IPC709" s="121"/>
      <c r="IPD709" s="121"/>
      <c r="IPE709" s="121"/>
      <c r="IPF709" s="121"/>
      <c r="IPG709" s="121"/>
      <c r="IPH709" s="121"/>
      <c r="IPI709" s="121"/>
      <c r="IPJ709" s="121"/>
      <c r="IPK709" s="121"/>
      <c r="IPL709" s="121"/>
      <c r="IPM709" s="121"/>
      <c r="IPN709" s="121"/>
      <c r="IPO709" s="121"/>
      <c r="IPP709" s="121"/>
      <c r="IPQ709" s="121"/>
      <c r="IPR709" s="121"/>
      <c r="IPS709" s="121"/>
      <c r="IPT709" s="121"/>
      <c r="IPU709" s="121"/>
      <c r="IPV709" s="121"/>
      <c r="IPW709" s="121"/>
      <c r="IPX709" s="121"/>
      <c r="IPY709" s="121"/>
      <c r="IPZ709" s="121"/>
      <c r="IQA709" s="121"/>
      <c r="IQB709" s="121"/>
      <c r="IQC709" s="121"/>
      <c r="IQD709" s="121"/>
      <c r="IQE709" s="121"/>
      <c r="IQF709" s="121"/>
      <c r="IQG709" s="121"/>
      <c r="IQH709" s="121"/>
      <c r="IQI709" s="121"/>
      <c r="IQJ709" s="121"/>
      <c r="IQK709" s="121"/>
      <c r="IQL709" s="121"/>
      <c r="IQM709" s="121"/>
      <c r="IQN709" s="121"/>
      <c r="IQO709" s="121"/>
      <c r="IQP709" s="121"/>
      <c r="IQQ709" s="121"/>
      <c r="IQR709" s="121"/>
      <c r="IQS709" s="121"/>
      <c r="IQT709" s="121"/>
      <c r="IQU709" s="121"/>
      <c r="IQV709" s="121"/>
      <c r="IQW709" s="121"/>
      <c r="IQX709" s="121"/>
      <c r="IQY709" s="121"/>
      <c r="IQZ709" s="121"/>
      <c r="IRA709" s="121"/>
      <c r="IRB709" s="121"/>
      <c r="IRC709" s="121"/>
      <c r="IRD709" s="121"/>
      <c r="IRE709" s="121"/>
      <c r="IRF709" s="121"/>
      <c r="IRG709" s="121"/>
      <c r="IRH709" s="121"/>
      <c r="IRI709" s="121"/>
      <c r="IRJ709" s="121"/>
      <c r="IRK709" s="121"/>
      <c r="IRL709" s="121"/>
      <c r="IRM709" s="121"/>
      <c r="IRN709" s="121"/>
      <c r="IRO709" s="121"/>
      <c r="IRP709" s="121"/>
      <c r="IRQ709" s="121"/>
      <c r="IRR709" s="121"/>
      <c r="IRS709" s="121"/>
      <c r="IRT709" s="121"/>
      <c r="IRU709" s="121"/>
      <c r="IRV709" s="121"/>
      <c r="IRW709" s="121"/>
      <c r="IRX709" s="121"/>
      <c r="IRY709" s="121"/>
      <c r="IRZ709" s="121"/>
      <c r="ISA709" s="121"/>
      <c r="ISB709" s="121"/>
      <c r="ISC709" s="121"/>
      <c r="ISD709" s="121"/>
      <c r="ISE709" s="121"/>
      <c r="ISF709" s="121"/>
      <c r="ISG709" s="121"/>
      <c r="ISH709" s="121"/>
      <c r="ISI709" s="121"/>
      <c r="ISJ709" s="121"/>
      <c r="ISK709" s="121"/>
      <c r="ISL709" s="121"/>
      <c r="ISM709" s="121"/>
      <c r="ISN709" s="121"/>
      <c r="ISO709" s="121"/>
      <c r="ISP709" s="121"/>
      <c r="ISQ709" s="121"/>
      <c r="ISR709" s="121"/>
      <c r="ISS709" s="121"/>
      <c r="IST709" s="121"/>
      <c r="ISU709" s="121"/>
      <c r="ISV709" s="121"/>
      <c r="ISW709" s="121"/>
      <c r="ISX709" s="121"/>
      <c r="ISY709" s="121"/>
      <c r="ISZ709" s="121"/>
      <c r="ITA709" s="121"/>
      <c r="ITB709" s="121"/>
      <c r="ITC709" s="121"/>
      <c r="ITD709" s="121"/>
      <c r="ITE709" s="121"/>
      <c r="ITF709" s="121"/>
      <c r="ITG709" s="121"/>
      <c r="ITH709" s="121"/>
      <c r="ITI709" s="121"/>
      <c r="ITJ709" s="121"/>
      <c r="ITK709" s="121"/>
      <c r="ITL709" s="121"/>
      <c r="ITM709" s="121"/>
      <c r="ITN709" s="121"/>
      <c r="ITO709" s="121"/>
      <c r="ITP709" s="121"/>
      <c r="ITQ709" s="121"/>
      <c r="ITR709" s="121"/>
      <c r="ITS709" s="121"/>
      <c r="ITT709" s="121"/>
      <c r="ITU709" s="121"/>
      <c r="ITV709" s="121"/>
      <c r="ITW709" s="121"/>
      <c r="ITX709" s="121"/>
      <c r="ITY709" s="121"/>
      <c r="ITZ709" s="121"/>
      <c r="IUA709" s="121"/>
      <c r="IUB709" s="121"/>
      <c r="IUC709" s="121"/>
      <c r="IUD709" s="121"/>
      <c r="IUE709" s="121"/>
      <c r="IUF709" s="121"/>
      <c r="IUG709" s="121"/>
      <c r="IUH709" s="121"/>
      <c r="IUI709" s="121"/>
      <c r="IUJ709" s="121"/>
      <c r="IUK709" s="121"/>
      <c r="IUL709" s="121"/>
      <c r="IUM709" s="121"/>
      <c r="IUN709" s="121"/>
      <c r="IUO709" s="121"/>
      <c r="IUP709" s="121"/>
      <c r="IUQ709" s="121"/>
      <c r="IUR709" s="121"/>
      <c r="IUS709" s="121"/>
      <c r="IUT709" s="121"/>
      <c r="IUU709" s="121"/>
      <c r="IUV709" s="121"/>
      <c r="IUW709" s="121"/>
      <c r="IUX709" s="121"/>
      <c r="IUY709" s="121"/>
      <c r="IUZ709" s="121"/>
      <c r="IVA709" s="121"/>
      <c r="IVB709" s="121"/>
      <c r="IVC709" s="121"/>
      <c r="IVD709" s="121"/>
      <c r="IVE709" s="121"/>
      <c r="IVF709" s="121"/>
      <c r="IVG709" s="121"/>
      <c r="IVH709" s="121"/>
      <c r="IVI709" s="121"/>
      <c r="IVJ709" s="121"/>
      <c r="IVK709" s="121"/>
      <c r="IVL709" s="121"/>
      <c r="IVM709" s="121"/>
      <c r="IVN709" s="121"/>
      <c r="IVO709" s="121"/>
      <c r="IVP709" s="121"/>
      <c r="IVQ709" s="121"/>
      <c r="IVR709" s="121"/>
      <c r="IVS709" s="121"/>
      <c r="IVT709" s="121"/>
      <c r="IVU709" s="121"/>
      <c r="IVV709" s="121"/>
      <c r="IVW709" s="121"/>
      <c r="IVX709" s="121"/>
      <c r="IVY709" s="121"/>
      <c r="IVZ709" s="121"/>
      <c r="IWA709" s="121"/>
      <c r="IWB709" s="121"/>
      <c r="IWC709" s="121"/>
      <c r="IWD709" s="121"/>
      <c r="IWE709" s="121"/>
      <c r="IWF709" s="121"/>
      <c r="IWG709" s="121"/>
      <c r="IWH709" s="121"/>
      <c r="IWI709" s="121"/>
      <c r="IWJ709" s="121"/>
      <c r="IWK709" s="121"/>
      <c r="IWL709" s="121"/>
      <c r="IWM709" s="121"/>
      <c r="IWN709" s="121"/>
      <c r="IWO709" s="121"/>
      <c r="IWP709" s="121"/>
      <c r="IWQ709" s="121"/>
      <c r="IWR709" s="121"/>
      <c r="IWS709" s="121"/>
      <c r="IWT709" s="121"/>
      <c r="IWU709" s="121"/>
      <c r="IWV709" s="121"/>
      <c r="IWW709" s="121"/>
      <c r="IWX709" s="121"/>
      <c r="IWY709" s="121"/>
      <c r="IWZ709" s="121"/>
      <c r="IXA709" s="121"/>
      <c r="IXB709" s="121"/>
      <c r="IXC709" s="121"/>
      <c r="IXD709" s="121"/>
      <c r="IXE709" s="121"/>
      <c r="IXF709" s="121"/>
      <c r="IXG709" s="121"/>
      <c r="IXH709" s="121"/>
      <c r="IXI709" s="121"/>
      <c r="IXJ709" s="121"/>
      <c r="IXK709" s="121"/>
      <c r="IXL709" s="121"/>
      <c r="IXM709" s="121"/>
      <c r="IXN709" s="121"/>
      <c r="IXO709" s="121"/>
      <c r="IXP709" s="121"/>
      <c r="IXQ709" s="121"/>
      <c r="IXR709" s="121"/>
      <c r="IXS709" s="121"/>
      <c r="IXT709" s="121"/>
      <c r="IXU709" s="121"/>
      <c r="IXV709" s="121"/>
      <c r="IXW709" s="121"/>
      <c r="IXX709" s="121"/>
      <c r="IXY709" s="121"/>
      <c r="IXZ709" s="121"/>
      <c r="IYA709" s="121"/>
      <c r="IYB709" s="121"/>
      <c r="IYC709" s="121"/>
      <c r="IYD709" s="121"/>
      <c r="IYE709" s="121"/>
      <c r="IYF709" s="121"/>
      <c r="IYG709" s="121"/>
      <c r="IYH709" s="121"/>
      <c r="IYI709" s="121"/>
      <c r="IYJ709" s="121"/>
      <c r="IYK709" s="121"/>
      <c r="IYL709" s="121"/>
      <c r="IYM709" s="121"/>
      <c r="IYN709" s="121"/>
      <c r="IYO709" s="121"/>
      <c r="IYP709" s="121"/>
      <c r="IYQ709" s="121"/>
      <c r="IYR709" s="121"/>
      <c r="IYS709" s="121"/>
      <c r="IYT709" s="121"/>
      <c r="IYU709" s="121"/>
      <c r="IYV709" s="121"/>
      <c r="IYW709" s="121"/>
      <c r="IYX709" s="121"/>
      <c r="IYY709" s="121"/>
      <c r="IYZ709" s="121"/>
      <c r="IZA709" s="121"/>
      <c r="IZB709" s="121"/>
      <c r="IZC709" s="121"/>
      <c r="IZD709" s="121"/>
      <c r="IZE709" s="121"/>
      <c r="IZF709" s="121"/>
      <c r="IZG709" s="121"/>
      <c r="IZH709" s="121"/>
      <c r="IZI709" s="121"/>
      <c r="IZJ709" s="121"/>
      <c r="IZK709" s="121"/>
      <c r="IZL709" s="121"/>
      <c r="IZM709" s="121"/>
      <c r="IZN709" s="121"/>
      <c r="IZO709" s="121"/>
      <c r="IZP709" s="121"/>
      <c r="IZQ709" s="121"/>
      <c r="IZR709" s="121"/>
      <c r="IZS709" s="121"/>
      <c r="IZT709" s="121"/>
      <c r="IZU709" s="121"/>
      <c r="IZV709" s="121"/>
      <c r="IZW709" s="121"/>
      <c r="IZX709" s="121"/>
      <c r="IZY709" s="121"/>
      <c r="IZZ709" s="121"/>
      <c r="JAA709" s="121"/>
      <c r="JAB709" s="121"/>
      <c r="JAC709" s="121"/>
      <c r="JAD709" s="121"/>
      <c r="JAE709" s="121"/>
      <c r="JAF709" s="121"/>
      <c r="JAG709" s="121"/>
      <c r="JAH709" s="121"/>
      <c r="JAI709" s="121"/>
      <c r="JAJ709" s="121"/>
      <c r="JAK709" s="121"/>
      <c r="JAL709" s="121"/>
      <c r="JAM709" s="121"/>
      <c r="JAN709" s="121"/>
      <c r="JAO709" s="121"/>
      <c r="JAP709" s="121"/>
      <c r="JAQ709" s="121"/>
      <c r="JAR709" s="121"/>
      <c r="JAS709" s="121"/>
      <c r="JAT709" s="121"/>
      <c r="JAU709" s="121"/>
      <c r="JAV709" s="121"/>
      <c r="JAW709" s="121"/>
      <c r="JAX709" s="121"/>
      <c r="JAY709" s="121"/>
      <c r="JAZ709" s="121"/>
      <c r="JBA709" s="121"/>
      <c r="JBB709" s="121"/>
      <c r="JBC709" s="121"/>
      <c r="JBD709" s="121"/>
      <c r="JBE709" s="121"/>
      <c r="JBF709" s="121"/>
      <c r="JBG709" s="121"/>
      <c r="JBH709" s="121"/>
      <c r="JBI709" s="121"/>
      <c r="JBJ709" s="121"/>
      <c r="JBK709" s="121"/>
      <c r="JBL709" s="121"/>
      <c r="JBM709" s="121"/>
      <c r="JBN709" s="121"/>
      <c r="JBO709" s="121"/>
      <c r="JBP709" s="121"/>
      <c r="JBQ709" s="121"/>
      <c r="JBR709" s="121"/>
      <c r="JBS709" s="121"/>
      <c r="JBT709" s="121"/>
      <c r="JBU709" s="121"/>
      <c r="JBV709" s="121"/>
      <c r="JBW709" s="121"/>
      <c r="JBX709" s="121"/>
      <c r="JBY709" s="121"/>
      <c r="JBZ709" s="121"/>
      <c r="JCA709" s="121"/>
      <c r="JCB709" s="121"/>
      <c r="JCC709" s="121"/>
      <c r="JCD709" s="121"/>
      <c r="JCE709" s="121"/>
      <c r="JCF709" s="121"/>
      <c r="JCG709" s="121"/>
      <c r="JCH709" s="121"/>
      <c r="JCI709" s="121"/>
      <c r="JCJ709" s="121"/>
      <c r="JCK709" s="121"/>
      <c r="JCL709" s="121"/>
      <c r="JCM709" s="121"/>
      <c r="JCN709" s="121"/>
      <c r="JCO709" s="121"/>
      <c r="JCP709" s="121"/>
      <c r="JCQ709" s="121"/>
      <c r="JCR709" s="121"/>
      <c r="JCS709" s="121"/>
      <c r="JCT709" s="121"/>
      <c r="JCU709" s="121"/>
      <c r="JCV709" s="121"/>
      <c r="JCW709" s="121"/>
      <c r="JCX709" s="121"/>
      <c r="JCY709" s="121"/>
      <c r="JCZ709" s="121"/>
      <c r="JDA709" s="121"/>
      <c r="JDB709" s="121"/>
      <c r="JDC709" s="121"/>
      <c r="JDD709" s="121"/>
      <c r="JDE709" s="121"/>
      <c r="JDF709" s="121"/>
      <c r="JDG709" s="121"/>
      <c r="JDH709" s="121"/>
      <c r="JDI709" s="121"/>
      <c r="JDJ709" s="121"/>
      <c r="JDK709" s="121"/>
      <c r="JDL709" s="121"/>
      <c r="JDM709" s="121"/>
      <c r="JDN709" s="121"/>
      <c r="JDO709" s="121"/>
      <c r="JDP709" s="121"/>
      <c r="JDQ709" s="121"/>
      <c r="JDR709" s="121"/>
      <c r="JDS709" s="121"/>
      <c r="JDT709" s="121"/>
      <c r="JDU709" s="121"/>
      <c r="JDV709" s="121"/>
      <c r="JDW709" s="121"/>
      <c r="JDX709" s="121"/>
      <c r="JDY709" s="121"/>
      <c r="JDZ709" s="121"/>
      <c r="JEA709" s="121"/>
      <c r="JEB709" s="121"/>
      <c r="JEC709" s="121"/>
      <c r="JED709" s="121"/>
      <c r="JEE709" s="121"/>
      <c r="JEF709" s="121"/>
      <c r="JEG709" s="121"/>
      <c r="JEH709" s="121"/>
      <c r="JEI709" s="121"/>
      <c r="JEJ709" s="121"/>
      <c r="JEK709" s="121"/>
      <c r="JEL709" s="121"/>
      <c r="JEM709" s="121"/>
      <c r="JEN709" s="121"/>
      <c r="JEO709" s="121"/>
      <c r="JEP709" s="121"/>
      <c r="JEQ709" s="121"/>
      <c r="JER709" s="121"/>
      <c r="JES709" s="121"/>
      <c r="JET709" s="121"/>
      <c r="JEU709" s="121"/>
      <c r="JEV709" s="121"/>
      <c r="JEW709" s="121"/>
      <c r="JEX709" s="121"/>
      <c r="JEY709" s="121"/>
      <c r="JEZ709" s="121"/>
      <c r="JFA709" s="121"/>
      <c r="JFB709" s="121"/>
      <c r="JFC709" s="121"/>
      <c r="JFD709" s="121"/>
      <c r="JFE709" s="121"/>
      <c r="JFF709" s="121"/>
      <c r="JFG709" s="121"/>
      <c r="JFH709" s="121"/>
      <c r="JFI709" s="121"/>
      <c r="JFJ709" s="121"/>
      <c r="JFK709" s="121"/>
      <c r="JFL709" s="121"/>
      <c r="JFM709" s="121"/>
      <c r="JFN709" s="121"/>
      <c r="JFO709" s="121"/>
      <c r="JFP709" s="121"/>
      <c r="JFQ709" s="121"/>
      <c r="JFR709" s="121"/>
      <c r="JFS709" s="121"/>
      <c r="JFT709" s="121"/>
      <c r="JFU709" s="121"/>
      <c r="JFV709" s="121"/>
      <c r="JFW709" s="121"/>
      <c r="JFX709" s="121"/>
      <c r="JFY709" s="121"/>
      <c r="JFZ709" s="121"/>
      <c r="JGA709" s="121"/>
      <c r="JGB709" s="121"/>
      <c r="JGC709" s="121"/>
      <c r="JGD709" s="121"/>
      <c r="JGE709" s="121"/>
      <c r="JGF709" s="121"/>
      <c r="JGG709" s="121"/>
      <c r="JGH709" s="121"/>
      <c r="JGI709" s="121"/>
      <c r="JGJ709" s="121"/>
      <c r="JGK709" s="121"/>
      <c r="JGL709" s="121"/>
      <c r="JGM709" s="121"/>
      <c r="JGN709" s="121"/>
      <c r="JGO709" s="121"/>
      <c r="JGP709" s="121"/>
      <c r="JGQ709" s="121"/>
      <c r="JGR709" s="121"/>
      <c r="JGS709" s="121"/>
      <c r="JGT709" s="121"/>
      <c r="JGU709" s="121"/>
      <c r="JGV709" s="121"/>
      <c r="JGW709" s="121"/>
      <c r="JGX709" s="121"/>
      <c r="JGY709" s="121"/>
      <c r="JGZ709" s="121"/>
      <c r="JHA709" s="121"/>
      <c r="JHB709" s="121"/>
      <c r="JHC709" s="121"/>
      <c r="JHD709" s="121"/>
      <c r="JHE709" s="121"/>
      <c r="JHF709" s="121"/>
      <c r="JHG709" s="121"/>
      <c r="JHH709" s="121"/>
      <c r="JHI709" s="121"/>
      <c r="JHJ709" s="121"/>
      <c r="JHK709" s="121"/>
      <c r="JHL709" s="121"/>
      <c r="JHM709" s="121"/>
      <c r="JHN709" s="121"/>
      <c r="JHO709" s="121"/>
      <c r="JHP709" s="121"/>
      <c r="JHQ709" s="121"/>
      <c r="JHR709" s="121"/>
      <c r="JHS709" s="121"/>
      <c r="JHT709" s="121"/>
      <c r="JHU709" s="121"/>
      <c r="JHV709" s="121"/>
      <c r="JHW709" s="121"/>
      <c r="JHX709" s="121"/>
      <c r="JHY709" s="121"/>
      <c r="JHZ709" s="121"/>
      <c r="JIA709" s="121"/>
      <c r="JIB709" s="121"/>
      <c r="JIC709" s="121"/>
      <c r="JID709" s="121"/>
      <c r="JIE709" s="121"/>
      <c r="JIF709" s="121"/>
      <c r="JIG709" s="121"/>
      <c r="JIH709" s="121"/>
      <c r="JII709" s="121"/>
      <c r="JIJ709" s="121"/>
      <c r="JIK709" s="121"/>
      <c r="JIL709" s="121"/>
      <c r="JIM709" s="121"/>
      <c r="JIN709" s="121"/>
      <c r="JIO709" s="121"/>
      <c r="JIP709" s="121"/>
      <c r="JIQ709" s="121"/>
      <c r="JIR709" s="121"/>
      <c r="JIS709" s="121"/>
      <c r="JIT709" s="121"/>
      <c r="JIU709" s="121"/>
      <c r="JIV709" s="121"/>
      <c r="JIW709" s="121"/>
      <c r="JIX709" s="121"/>
      <c r="JIY709" s="121"/>
      <c r="JIZ709" s="121"/>
      <c r="JJA709" s="121"/>
      <c r="JJB709" s="121"/>
      <c r="JJC709" s="121"/>
      <c r="JJD709" s="121"/>
      <c r="JJE709" s="121"/>
      <c r="JJF709" s="121"/>
      <c r="JJG709" s="121"/>
      <c r="JJH709" s="121"/>
      <c r="JJI709" s="121"/>
      <c r="JJJ709" s="121"/>
      <c r="JJK709" s="121"/>
      <c r="JJL709" s="121"/>
      <c r="JJM709" s="121"/>
      <c r="JJN709" s="121"/>
      <c r="JJO709" s="121"/>
      <c r="JJP709" s="121"/>
      <c r="JJQ709" s="121"/>
      <c r="JJR709" s="121"/>
      <c r="JJS709" s="121"/>
      <c r="JJT709" s="121"/>
      <c r="JJU709" s="121"/>
      <c r="JJV709" s="121"/>
      <c r="JJW709" s="121"/>
      <c r="JJX709" s="121"/>
      <c r="JJY709" s="121"/>
      <c r="JJZ709" s="121"/>
      <c r="JKA709" s="121"/>
      <c r="JKB709" s="121"/>
      <c r="JKC709" s="121"/>
      <c r="JKD709" s="121"/>
      <c r="JKE709" s="121"/>
      <c r="JKF709" s="121"/>
      <c r="JKG709" s="121"/>
      <c r="JKH709" s="121"/>
      <c r="JKI709" s="121"/>
      <c r="JKJ709" s="121"/>
      <c r="JKK709" s="121"/>
      <c r="JKL709" s="121"/>
      <c r="JKM709" s="121"/>
      <c r="JKN709" s="121"/>
      <c r="JKO709" s="121"/>
      <c r="JKP709" s="121"/>
      <c r="JKQ709" s="121"/>
      <c r="JKR709" s="121"/>
      <c r="JKS709" s="121"/>
      <c r="JKT709" s="121"/>
      <c r="JKU709" s="121"/>
      <c r="JKV709" s="121"/>
      <c r="JKW709" s="121"/>
      <c r="JKX709" s="121"/>
      <c r="JKY709" s="121"/>
      <c r="JKZ709" s="121"/>
      <c r="JLA709" s="121"/>
      <c r="JLB709" s="121"/>
      <c r="JLC709" s="121"/>
      <c r="JLD709" s="121"/>
      <c r="JLE709" s="121"/>
      <c r="JLF709" s="121"/>
      <c r="JLG709" s="121"/>
      <c r="JLH709" s="121"/>
      <c r="JLI709" s="121"/>
      <c r="JLJ709" s="121"/>
      <c r="JLK709" s="121"/>
      <c r="JLL709" s="121"/>
      <c r="JLM709" s="121"/>
      <c r="JLN709" s="121"/>
      <c r="JLO709" s="121"/>
      <c r="JLP709" s="121"/>
      <c r="JLQ709" s="121"/>
      <c r="JLR709" s="121"/>
      <c r="JLS709" s="121"/>
      <c r="JLT709" s="121"/>
      <c r="JLU709" s="121"/>
      <c r="JLV709" s="121"/>
      <c r="JLW709" s="121"/>
      <c r="JLX709" s="121"/>
      <c r="JLY709" s="121"/>
      <c r="JLZ709" s="121"/>
      <c r="JMA709" s="121"/>
      <c r="JMB709" s="121"/>
      <c r="JMC709" s="121"/>
      <c r="JMD709" s="121"/>
      <c r="JME709" s="121"/>
      <c r="JMF709" s="121"/>
      <c r="JMG709" s="121"/>
      <c r="JMH709" s="121"/>
      <c r="JMI709" s="121"/>
      <c r="JMJ709" s="121"/>
      <c r="JMK709" s="121"/>
      <c r="JML709" s="121"/>
      <c r="JMM709" s="121"/>
      <c r="JMN709" s="121"/>
      <c r="JMO709" s="121"/>
      <c r="JMP709" s="121"/>
      <c r="JMQ709" s="121"/>
      <c r="JMR709" s="121"/>
      <c r="JMS709" s="121"/>
      <c r="JMT709" s="121"/>
      <c r="JMU709" s="121"/>
      <c r="JMV709" s="121"/>
      <c r="JMW709" s="121"/>
      <c r="JMX709" s="121"/>
      <c r="JMY709" s="121"/>
      <c r="JMZ709" s="121"/>
      <c r="JNA709" s="121"/>
      <c r="JNB709" s="121"/>
      <c r="JNC709" s="121"/>
      <c r="JND709" s="121"/>
      <c r="JNE709" s="121"/>
      <c r="JNF709" s="121"/>
      <c r="JNG709" s="121"/>
      <c r="JNH709" s="121"/>
      <c r="JNI709" s="121"/>
      <c r="JNJ709" s="121"/>
      <c r="JNK709" s="121"/>
      <c r="JNL709" s="121"/>
      <c r="JNM709" s="121"/>
      <c r="JNN709" s="121"/>
      <c r="JNO709" s="121"/>
      <c r="JNP709" s="121"/>
      <c r="JNQ709" s="121"/>
      <c r="JNR709" s="121"/>
      <c r="JNS709" s="121"/>
      <c r="JNT709" s="121"/>
      <c r="JNU709" s="121"/>
      <c r="JNV709" s="121"/>
      <c r="JNW709" s="121"/>
      <c r="JNX709" s="121"/>
      <c r="JNY709" s="121"/>
      <c r="JNZ709" s="121"/>
      <c r="JOA709" s="121"/>
      <c r="JOB709" s="121"/>
      <c r="JOC709" s="121"/>
      <c r="JOD709" s="121"/>
      <c r="JOE709" s="121"/>
      <c r="JOF709" s="121"/>
      <c r="JOG709" s="121"/>
      <c r="JOH709" s="121"/>
      <c r="JOI709" s="121"/>
      <c r="JOJ709" s="121"/>
      <c r="JOK709" s="121"/>
      <c r="JOL709" s="121"/>
      <c r="JOM709" s="121"/>
      <c r="JON709" s="121"/>
      <c r="JOO709" s="121"/>
      <c r="JOP709" s="121"/>
      <c r="JOQ709" s="121"/>
      <c r="JOR709" s="121"/>
      <c r="JOS709" s="121"/>
      <c r="JOT709" s="121"/>
      <c r="JOU709" s="121"/>
      <c r="JOV709" s="121"/>
      <c r="JOW709" s="121"/>
      <c r="JOX709" s="121"/>
      <c r="JOY709" s="121"/>
      <c r="JOZ709" s="121"/>
      <c r="JPA709" s="121"/>
      <c r="JPB709" s="121"/>
      <c r="JPC709" s="121"/>
      <c r="JPD709" s="121"/>
      <c r="JPE709" s="121"/>
      <c r="JPF709" s="121"/>
      <c r="JPG709" s="121"/>
      <c r="JPH709" s="121"/>
      <c r="JPI709" s="121"/>
      <c r="JPJ709" s="121"/>
      <c r="JPK709" s="121"/>
      <c r="JPL709" s="121"/>
      <c r="JPM709" s="121"/>
      <c r="JPN709" s="121"/>
      <c r="JPO709" s="121"/>
      <c r="JPP709" s="121"/>
      <c r="JPQ709" s="121"/>
      <c r="JPR709" s="121"/>
      <c r="JPS709" s="121"/>
      <c r="JPT709" s="121"/>
      <c r="JPU709" s="121"/>
      <c r="JPV709" s="121"/>
      <c r="JPW709" s="121"/>
      <c r="JPX709" s="121"/>
      <c r="JPY709" s="121"/>
      <c r="JPZ709" s="121"/>
      <c r="JQA709" s="121"/>
      <c r="JQB709" s="121"/>
      <c r="JQC709" s="121"/>
      <c r="JQD709" s="121"/>
      <c r="JQE709" s="121"/>
      <c r="JQF709" s="121"/>
      <c r="JQG709" s="121"/>
      <c r="JQH709" s="121"/>
      <c r="JQI709" s="121"/>
      <c r="JQJ709" s="121"/>
      <c r="JQK709" s="121"/>
      <c r="JQL709" s="121"/>
      <c r="JQM709" s="121"/>
      <c r="JQN709" s="121"/>
      <c r="JQO709" s="121"/>
      <c r="JQP709" s="121"/>
      <c r="JQQ709" s="121"/>
      <c r="JQR709" s="121"/>
      <c r="JQS709" s="121"/>
      <c r="JQT709" s="121"/>
      <c r="JQU709" s="121"/>
      <c r="JQV709" s="121"/>
      <c r="JQW709" s="121"/>
      <c r="JQX709" s="121"/>
      <c r="JQY709" s="121"/>
      <c r="JQZ709" s="121"/>
      <c r="JRA709" s="121"/>
      <c r="JRB709" s="121"/>
      <c r="JRC709" s="121"/>
      <c r="JRD709" s="121"/>
      <c r="JRE709" s="121"/>
      <c r="JRF709" s="121"/>
      <c r="JRG709" s="121"/>
      <c r="JRH709" s="121"/>
      <c r="JRI709" s="121"/>
      <c r="JRJ709" s="121"/>
      <c r="JRK709" s="121"/>
      <c r="JRL709" s="121"/>
      <c r="JRM709" s="121"/>
      <c r="JRN709" s="121"/>
      <c r="JRO709" s="121"/>
      <c r="JRP709" s="121"/>
      <c r="JRQ709" s="121"/>
      <c r="JRR709" s="121"/>
      <c r="JRS709" s="121"/>
      <c r="JRT709" s="121"/>
      <c r="JRU709" s="121"/>
      <c r="JRV709" s="121"/>
      <c r="JRW709" s="121"/>
      <c r="JRX709" s="121"/>
      <c r="JRY709" s="121"/>
      <c r="JRZ709" s="121"/>
      <c r="JSA709" s="121"/>
      <c r="JSB709" s="121"/>
      <c r="JSC709" s="121"/>
      <c r="JSD709" s="121"/>
      <c r="JSE709" s="121"/>
      <c r="JSF709" s="121"/>
      <c r="JSG709" s="121"/>
      <c r="JSH709" s="121"/>
      <c r="JSI709" s="121"/>
      <c r="JSJ709" s="121"/>
      <c r="JSK709" s="121"/>
      <c r="JSL709" s="121"/>
      <c r="JSM709" s="121"/>
      <c r="JSN709" s="121"/>
      <c r="JSO709" s="121"/>
      <c r="JSP709" s="121"/>
      <c r="JSQ709" s="121"/>
      <c r="JSR709" s="121"/>
      <c r="JSS709" s="121"/>
      <c r="JST709" s="121"/>
      <c r="JSU709" s="121"/>
      <c r="JSV709" s="121"/>
      <c r="JSW709" s="121"/>
      <c r="JSX709" s="121"/>
      <c r="JSY709" s="121"/>
      <c r="JSZ709" s="121"/>
      <c r="JTA709" s="121"/>
      <c r="JTB709" s="121"/>
      <c r="JTC709" s="121"/>
      <c r="JTD709" s="121"/>
      <c r="JTE709" s="121"/>
      <c r="JTF709" s="121"/>
      <c r="JTG709" s="121"/>
      <c r="JTH709" s="121"/>
      <c r="JTI709" s="121"/>
      <c r="JTJ709" s="121"/>
      <c r="JTK709" s="121"/>
      <c r="JTL709" s="121"/>
      <c r="JTM709" s="121"/>
      <c r="JTN709" s="121"/>
      <c r="JTO709" s="121"/>
      <c r="JTP709" s="121"/>
      <c r="JTQ709" s="121"/>
      <c r="JTR709" s="121"/>
      <c r="JTS709" s="121"/>
      <c r="JTT709" s="121"/>
      <c r="JTU709" s="121"/>
      <c r="JTV709" s="121"/>
      <c r="JTW709" s="121"/>
      <c r="JTX709" s="121"/>
      <c r="JTY709" s="121"/>
      <c r="JTZ709" s="121"/>
      <c r="JUA709" s="121"/>
      <c r="JUB709" s="121"/>
      <c r="JUC709" s="121"/>
      <c r="JUD709" s="121"/>
      <c r="JUE709" s="121"/>
      <c r="JUF709" s="121"/>
      <c r="JUG709" s="121"/>
      <c r="JUH709" s="121"/>
      <c r="JUI709" s="121"/>
      <c r="JUJ709" s="121"/>
      <c r="JUK709" s="121"/>
      <c r="JUL709" s="121"/>
      <c r="JUM709" s="121"/>
      <c r="JUN709" s="121"/>
      <c r="JUO709" s="121"/>
      <c r="JUP709" s="121"/>
      <c r="JUQ709" s="121"/>
      <c r="JUR709" s="121"/>
      <c r="JUS709" s="121"/>
      <c r="JUT709" s="121"/>
      <c r="JUU709" s="121"/>
      <c r="JUV709" s="121"/>
      <c r="JUW709" s="121"/>
      <c r="JUX709" s="121"/>
      <c r="JUY709" s="121"/>
      <c r="JUZ709" s="121"/>
      <c r="JVA709" s="121"/>
      <c r="JVB709" s="121"/>
      <c r="JVC709" s="121"/>
      <c r="JVD709" s="121"/>
      <c r="JVE709" s="121"/>
      <c r="JVF709" s="121"/>
      <c r="JVG709" s="121"/>
      <c r="JVH709" s="121"/>
      <c r="JVI709" s="121"/>
      <c r="JVJ709" s="121"/>
      <c r="JVK709" s="121"/>
      <c r="JVL709" s="121"/>
      <c r="JVM709" s="121"/>
      <c r="JVN709" s="121"/>
      <c r="JVO709" s="121"/>
      <c r="JVP709" s="121"/>
      <c r="JVQ709" s="121"/>
      <c r="JVR709" s="121"/>
      <c r="JVS709" s="121"/>
      <c r="JVT709" s="121"/>
      <c r="JVU709" s="121"/>
      <c r="JVV709" s="121"/>
      <c r="JVW709" s="121"/>
      <c r="JVX709" s="121"/>
      <c r="JVY709" s="121"/>
      <c r="JVZ709" s="121"/>
      <c r="JWA709" s="121"/>
      <c r="JWB709" s="121"/>
      <c r="JWC709" s="121"/>
      <c r="JWD709" s="121"/>
      <c r="JWE709" s="121"/>
      <c r="JWF709" s="121"/>
      <c r="JWG709" s="121"/>
      <c r="JWH709" s="121"/>
      <c r="JWI709" s="121"/>
      <c r="JWJ709" s="121"/>
      <c r="JWK709" s="121"/>
      <c r="JWL709" s="121"/>
      <c r="JWM709" s="121"/>
      <c r="JWN709" s="121"/>
      <c r="JWO709" s="121"/>
      <c r="JWP709" s="121"/>
      <c r="JWQ709" s="121"/>
      <c r="JWR709" s="121"/>
      <c r="JWS709" s="121"/>
      <c r="JWT709" s="121"/>
      <c r="JWU709" s="121"/>
      <c r="JWV709" s="121"/>
      <c r="JWW709" s="121"/>
      <c r="JWX709" s="121"/>
      <c r="JWY709" s="121"/>
      <c r="JWZ709" s="121"/>
      <c r="JXA709" s="121"/>
      <c r="JXB709" s="121"/>
      <c r="JXC709" s="121"/>
      <c r="JXD709" s="121"/>
      <c r="JXE709" s="121"/>
      <c r="JXF709" s="121"/>
      <c r="JXG709" s="121"/>
      <c r="JXH709" s="121"/>
      <c r="JXI709" s="121"/>
      <c r="JXJ709" s="121"/>
      <c r="JXK709" s="121"/>
      <c r="JXL709" s="121"/>
      <c r="JXM709" s="121"/>
      <c r="JXN709" s="121"/>
      <c r="JXO709" s="121"/>
      <c r="JXP709" s="121"/>
      <c r="JXQ709" s="121"/>
      <c r="JXR709" s="121"/>
      <c r="JXS709" s="121"/>
      <c r="JXT709" s="121"/>
      <c r="JXU709" s="121"/>
      <c r="JXV709" s="121"/>
      <c r="JXW709" s="121"/>
      <c r="JXX709" s="121"/>
      <c r="JXY709" s="121"/>
      <c r="JXZ709" s="121"/>
      <c r="JYA709" s="121"/>
      <c r="JYB709" s="121"/>
      <c r="JYC709" s="121"/>
      <c r="JYD709" s="121"/>
      <c r="JYE709" s="121"/>
      <c r="JYF709" s="121"/>
      <c r="JYG709" s="121"/>
      <c r="JYH709" s="121"/>
      <c r="JYI709" s="121"/>
      <c r="JYJ709" s="121"/>
      <c r="JYK709" s="121"/>
      <c r="JYL709" s="121"/>
      <c r="JYM709" s="121"/>
      <c r="JYN709" s="121"/>
      <c r="JYO709" s="121"/>
      <c r="JYP709" s="121"/>
      <c r="JYQ709" s="121"/>
      <c r="JYR709" s="121"/>
      <c r="JYS709" s="121"/>
      <c r="JYT709" s="121"/>
      <c r="JYU709" s="121"/>
      <c r="JYV709" s="121"/>
      <c r="JYW709" s="121"/>
      <c r="JYX709" s="121"/>
      <c r="JYY709" s="121"/>
      <c r="JYZ709" s="121"/>
      <c r="JZA709" s="121"/>
      <c r="JZB709" s="121"/>
      <c r="JZC709" s="121"/>
      <c r="JZD709" s="121"/>
      <c r="JZE709" s="121"/>
      <c r="JZF709" s="121"/>
      <c r="JZG709" s="121"/>
      <c r="JZH709" s="121"/>
      <c r="JZI709" s="121"/>
      <c r="JZJ709" s="121"/>
      <c r="JZK709" s="121"/>
      <c r="JZL709" s="121"/>
      <c r="JZM709" s="121"/>
      <c r="JZN709" s="121"/>
      <c r="JZO709" s="121"/>
      <c r="JZP709" s="121"/>
      <c r="JZQ709" s="121"/>
      <c r="JZR709" s="121"/>
      <c r="JZS709" s="121"/>
      <c r="JZT709" s="121"/>
      <c r="JZU709" s="121"/>
      <c r="JZV709" s="121"/>
      <c r="JZW709" s="121"/>
      <c r="JZX709" s="121"/>
      <c r="JZY709" s="121"/>
      <c r="JZZ709" s="121"/>
      <c r="KAA709" s="121"/>
      <c r="KAB709" s="121"/>
      <c r="KAC709" s="121"/>
      <c r="KAD709" s="121"/>
      <c r="KAE709" s="121"/>
      <c r="KAF709" s="121"/>
      <c r="KAG709" s="121"/>
      <c r="KAH709" s="121"/>
      <c r="KAI709" s="121"/>
      <c r="KAJ709" s="121"/>
      <c r="KAK709" s="121"/>
      <c r="KAL709" s="121"/>
      <c r="KAM709" s="121"/>
      <c r="KAN709" s="121"/>
      <c r="KAO709" s="121"/>
      <c r="KAP709" s="121"/>
      <c r="KAQ709" s="121"/>
      <c r="KAR709" s="121"/>
      <c r="KAS709" s="121"/>
      <c r="KAT709" s="121"/>
      <c r="KAU709" s="121"/>
      <c r="KAV709" s="121"/>
      <c r="KAW709" s="121"/>
      <c r="KAX709" s="121"/>
      <c r="KAY709" s="121"/>
      <c r="KAZ709" s="121"/>
      <c r="KBA709" s="121"/>
      <c r="KBB709" s="121"/>
      <c r="KBC709" s="121"/>
      <c r="KBD709" s="121"/>
      <c r="KBE709" s="121"/>
      <c r="KBF709" s="121"/>
      <c r="KBG709" s="121"/>
      <c r="KBH709" s="121"/>
      <c r="KBI709" s="121"/>
      <c r="KBJ709" s="121"/>
      <c r="KBK709" s="121"/>
      <c r="KBL709" s="121"/>
      <c r="KBM709" s="121"/>
      <c r="KBN709" s="121"/>
      <c r="KBO709" s="121"/>
      <c r="KBP709" s="121"/>
      <c r="KBQ709" s="121"/>
      <c r="KBR709" s="121"/>
      <c r="KBS709" s="121"/>
      <c r="KBT709" s="121"/>
      <c r="KBU709" s="121"/>
      <c r="KBV709" s="121"/>
      <c r="KBW709" s="121"/>
      <c r="KBX709" s="121"/>
      <c r="KBY709" s="121"/>
      <c r="KBZ709" s="121"/>
      <c r="KCA709" s="121"/>
      <c r="KCB709" s="121"/>
      <c r="KCC709" s="121"/>
      <c r="KCD709" s="121"/>
      <c r="KCE709" s="121"/>
      <c r="KCF709" s="121"/>
      <c r="KCG709" s="121"/>
      <c r="KCH709" s="121"/>
      <c r="KCI709" s="121"/>
      <c r="KCJ709" s="121"/>
      <c r="KCK709" s="121"/>
      <c r="KCL709" s="121"/>
      <c r="KCM709" s="121"/>
      <c r="KCN709" s="121"/>
      <c r="KCO709" s="121"/>
      <c r="KCP709" s="121"/>
      <c r="KCQ709" s="121"/>
      <c r="KCR709" s="121"/>
      <c r="KCS709" s="121"/>
      <c r="KCT709" s="121"/>
      <c r="KCU709" s="121"/>
      <c r="KCV709" s="121"/>
      <c r="KCW709" s="121"/>
      <c r="KCX709" s="121"/>
      <c r="KCY709" s="121"/>
      <c r="KCZ709" s="121"/>
      <c r="KDA709" s="121"/>
      <c r="KDB709" s="121"/>
      <c r="KDC709" s="121"/>
      <c r="KDD709" s="121"/>
      <c r="KDE709" s="121"/>
      <c r="KDF709" s="121"/>
      <c r="KDG709" s="121"/>
      <c r="KDH709" s="121"/>
      <c r="KDI709" s="121"/>
      <c r="KDJ709" s="121"/>
      <c r="KDK709" s="121"/>
      <c r="KDL709" s="121"/>
      <c r="KDM709" s="121"/>
      <c r="KDN709" s="121"/>
      <c r="KDO709" s="121"/>
      <c r="KDP709" s="121"/>
      <c r="KDQ709" s="121"/>
      <c r="KDR709" s="121"/>
      <c r="KDS709" s="121"/>
      <c r="KDT709" s="121"/>
      <c r="KDU709" s="121"/>
      <c r="KDV709" s="121"/>
      <c r="KDW709" s="121"/>
      <c r="KDX709" s="121"/>
      <c r="KDY709" s="121"/>
      <c r="KDZ709" s="121"/>
      <c r="KEA709" s="121"/>
      <c r="KEB709" s="121"/>
      <c r="KEC709" s="121"/>
      <c r="KED709" s="121"/>
      <c r="KEE709" s="121"/>
      <c r="KEF709" s="121"/>
      <c r="KEG709" s="121"/>
      <c r="KEH709" s="121"/>
      <c r="KEI709" s="121"/>
      <c r="KEJ709" s="121"/>
      <c r="KEK709" s="121"/>
      <c r="KEL709" s="121"/>
      <c r="KEM709" s="121"/>
      <c r="KEN709" s="121"/>
      <c r="KEO709" s="121"/>
      <c r="KEP709" s="121"/>
      <c r="KEQ709" s="121"/>
      <c r="KER709" s="121"/>
      <c r="KES709" s="121"/>
      <c r="KET709" s="121"/>
      <c r="KEU709" s="121"/>
      <c r="KEV709" s="121"/>
      <c r="KEW709" s="121"/>
      <c r="KEX709" s="121"/>
      <c r="KEY709" s="121"/>
      <c r="KEZ709" s="121"/>
      <c r="KFA709" s="121"/>
      <c r="KFB709" s="121"/>
      <c r="KFC709" s="121"/>
      <c r="KFD709" s="121"/>
      <c r="KFE709" s="121"/>
      <c r="KFF709" s="121"/>
      <c r="KFG709" s="121"/>
      <c r="KFH709" s="121"/>
      <c r="KFI709" s="121"/>
      <c r="KFJ709" s="121"/>
      <c r="KFK709" s="121"/>
      <c r="KFL709" s="121"/>
      <c r="KFM709" s="121"/>
      <c r="KFN709" s="121"/>
      <c r="KFO709" s="121"/>
      <c r="KFP709" s="121"/>
      <c r="KFQ709" s="121"/>
      <c r="KFR709" s="121"/>
      <c r="KFS709" s="121"/>
      <c r="KFT709" s="121"/>
      <c r="KFU709" s="121"/>
      <c r="KFV709" s="121"/>
      <c r="KFW709" s="121"/>
      <c r="KFX709" s="121"/>
      <c r="KFY709" s="121"/>
      <c r="KFZ709" s="121"/>
      <c r="KGA709" s="121"/>
      <c r="KGB709" s="121"/>
      <c r="KGC709" s="121"/>
      <c r="KGD709" s="121"/>
      <c r="KGE709" s="121"/>
      <c r="KGF709" s="121"/>
      <c r="KGG709" s="121"/>
      <c r="KGH709" s="121"/>
      <c r="KGI709" s="121"/>
      <c r="KGJ709" s="121"/>
      <c r="KGK709" s="121"/>
      <c r="KGL709" s="121"/>
      <c r="KGM709" s="121"/>
      <c r="KGN709" s="121"/>
      <c r="KGO709" s="121"/>
      <c r="KGP709" s="121"/>
      <c r="KGQ709" s="121"/>
      <c r="KGR709" s="121"/>
      <c r="KGS709" s="121"/>
      <c r="KGT709" s="121"/>
      <c r="KGU709" s="121"/>
      <c r="KGV709" s="121"/>
      <c r="KGW709" s="121"/>
      <c r="KGX709" s="121"/>
      <c r="KGY709" s="121"/>
      <c r="KGZ709" s="121"/>
      <c r="KHA709" s="121"/>
      <c r="KHB709" s="121"/>
      <c r="KHC709" s="121"/>
      <c r="KHD709" s="121"/>
      <c r="KHE709" s="121"/>
      <c r="KHF709" s="121"/>
      <c r="KHG709" s="121"/>
      <c r="KHH709" s="121"/>
      <c r="KHI709" s="121"/>
      <c r="KHJ709" s="121"/>
      <c r="KHK709" s="121"/>
      <c r="KHL709" s="121"/>
      <c r="KHM709" s="121"/>
      <c r="KHN709" s="121"/>
      <c r="KHO709" s="121"/>
      <c r="KHP709" s="121"/>
      <c r="KHQ709" s="121"/>
      <c r="KHR709" s="121"/>
      <c r="KHS709" s="121"/>
      <c r="KHT709" s="121"/>
      <c r="KHU709" s="121"/>
      <c r="KHV709" s="121"/>
      <c r="KHW709" s="121"/>
      <c r="KHX709" s="121"/>
      <c r="KHY709" s="121"/>
      <c r="KHZ709" s="121"/>
      <c r="KIA709" s="121"/>
      <c r="KIB709" s="121"/>
      <c r="KIC709" s="121"/>
      <c r="KID709" s="121"/>
      <c r="KIE709" s="121"/>
      <c r="KIF709" s="121"/>
      <c r="KIG709" s="121"/>
      <c r="KIH709" s="121"/>
      <c r="KII709" s="121"/>
      <c r="KIJ709" s="121"/>
      <c r="KIK709" s="121"/>
      <c r="KIL709" s="121"/>
      <c r="KIM709" s="121"/>
      <c r="KIN709" s="121"/>
      <c r="KIO709" s="121"/>
      <c r="KIP709" s="121"/>
      <c r="KIQ709" s="121"/>
      <c r="KIR709" s="121"/>
      <c r="KIS709" s="121"/>
      <c r="KIT709" s="121"/>
      <c r="KIU709" s="121"/>
      <c r="KIV709" s="121"/>
      <c r="KIW709" s="121"/>
      <c r="KIX709" s="121"/>
      <c r="KIY709" s="121"/>
      <c r="KIZ709" s="121"/>
      <c r="KJA709" s="121"/>
      <c r="KJB709" s="121"/>
      <c r="KJC709" s="121"/>
      <c r="KJD709" s="121"/>
      <c r="KJE709" s="121"/>
      <c r="KJF709" s="121"/>
      <c r="KJG709" s="121"/>
      <c r="KJH709" s="121"/>
      <c r="KJI709" s="121"/>
      <c r="KJJ709" s="121"/>
      <c r="KJK709" s="121"/>
      <c r="KJL709" s="121"/>
      <c r="KJM709" s="121"/>
      <c r="KJN709" s="121"/>
      <c r="KJO709" s="121"/>
      <c r="KJP709" s="121"/>
      <c r="KJQ709" s="121"/>
      <c r="KJR709" s="121"/>
      <c r="KJS709" s="121"/>
      <c r="KJT709" s="121"/>
      <c r="KJU709" s="121"/>
      <c r="KJV709" s="121"/>
      <c r="KJW709" s="121"/>
      <c r="KJX709" s="121"/>
      <c r="KJY709" s="121"/>
      <c r="KJZ709" s="121"/>
      <c r="KKA709" s="121"/>
      <c r="KKB709" s="121"/>
      <c r="KKC709" s="121"/>
      <c r="KKD709" s="121"/>
      <c r="KKE709" s="121"/>
      <c r="KKF709" s="121"/>
      <c r="KKG709" s="121"/>
      <c r="KKH709" s="121"/>
      <c r="KKI709" s="121"/>
      <c r="KKJ709" s="121"/>
      <c r="KKK709" s="121"/>
      <c r="KKL709" s="121"/>
      <c r="KKM709" s="121"/>
      <c r="KKN709" s="121"/>
      <c r="KKO709" s="121"/>
      <c r="KKP709" s="121"/>
      <c r="KKQ709" s="121"/>
      <c r="KKR709" s="121"/>
      <c r="KKS709" s="121"/>
      <c r="KKT709" s="121"/>
      <c r="KKU709" s="121"/>
      <c r="KKV709" s="121"/>
      <c r="KKW709" s="121"/>
      <c r="KKX709" s="121"/>
      <c r="KKY709" s="121"/>
      <c r="KKZ709" s="121"/>
      <c r="KLA709" s="121"/>
      <c r="KLB709" s="121"/>
      <c r="KLC709" s="121"/>
      <c r="KLD709" s="121"/>
      <c r="KLE709" s="121"/>
      <c r="KLF709" s="121"/>
      <c r="KLG709" s="121"/>
      <c r="KLH709" s="121"/>
      <c r="KLI709" s="121"/>
      <c r="KLJ709" s="121"/>
      <c r="KLK709" s="121"/>
      <c r="KLL709" s="121"/>
      <c r="KLM709" s="121"/>
      <c r="KLN709" s="121"/>
      <c r="KLO709" s="121"/>
      <c r="KLP709" s="121"/>
      <c r="KLQ709" s="121"/>
      <c r="KLR709" s="121"/>
      <c r="KLS709" s="121"/>
      <c r="KLT709" s="121"/>
      <c r="KLU709" s="121"/>
      <c r="KLV709" s="121"/>
      <c r="KLW709" s="121"/>
      <c r="KLX709" s="121"/>
      <c r="KLY709" s="121"/>
      <c r="KLZ709" s="121"/>
      <c r="KMA709" s="121"/>
      <c r="KMB709" s="121"/>
      <c r="KMC709" s="121"/>
      <c r="KMD709" s="121"/>
      <c r="KME709" s="121"/>
      <c r="KMF709" s="121"/>
      <c r="KMG709" s="121"/>
      <c r="KMH709" s="121"/>
      <c r="KMI709" s="121"/>
      <c r="KMJ709" s="121"/>
      <c r="KMK709" s="121"/>
      <c r="KML709" s="121"/>
      <c r="KMM709" s="121"/>
      <c r="KMN709" s="121"/>
      <c r="KMO709" s="121"/>
      <c r="KMP709" s="121"/>
      <c r="KMQ709" s="121"/>
      <c r="KMR709" s="121"/>
      <c r="KMS709" s="121"/>
      <c r="KMT709" s="121"/>
      <c r="KMU709" s="121"/>
      <c r="KMV709" s="121"/>
      <c r="KMW709" s="121"/>
      <c r="KMX709" s="121"/>
      <c r="KMY709" s="121"/>
      <c r="KMZ709" s="121"/>
      <c r="KNA709" s="121"/>
      <c r="KNB709" s="121"/>
      <c r="KNC709" s="121"/>
      <c r="KND709" s="121"/>
      <c r="KNE709" s="121"/>
      <c r="KNF709" s="121"/>
      <c r="KNG709" s="121"/>
      <c r="KNH709" s="121"/>
      <c r="KNI709" s="121"/>
      <c r="KNJ709" s="121"/>
      <c r="KNK709" s="121"/>
      <c r="KNL709" s="121"/>
      <c r="KNM709" s="121"/>
      <c r="KNN709" s="121"/>
      <c r="KNO709" s="121"/>
      <c r="KNP709" s="121"/>
      <c r="KNQ709" s="121"/>
      <c r="KNR709" s="121"/>
      <c r="KNS709" s="121"/>
      <c r="KNT709" s="121"/>
      <c r="KNU709" s="121"/>
      <c r="KNV709" s="121"/>
      <c r="KNW709" s="121"/>
      <c r="KNX709" s="121"/>
      <c r="KNY709" s="121"/>
      <c r="KNZ709" s="121"/>
      <c r="KOA709" s="121"/>
      <c r="KOB709" s="121"/>
      <c r="KOC709" s="121"/>
      <c r="KOD709" s="121"/>
      <c r="KOE709" s="121"/>
      <c r="KOF709" s="121"/>
      <c r="KOG709" s="121"/>
      <c r="KOH709" s="121"/>
      <c r="KOI709" s="121"/>
      <c r="KOJ709" s="121"/>
      <c r="KOK709" s="121"/>
      <c r="KOL709" s="121"/>
      <c r="KOM709" s="121"/>
      <c r="KON709" s="121"/>
      <c r="KOO709" s="121"/>
      <c r="KOP709" s="121"/>
      <c r="KOQ709" s="121"/>
      <c r="KOR709" s="121"/>
      <c r="KOS709" s="121"/>
      <c r="KOT709" s="121"/>
      <c r="KOU709" s="121"/>
      <c r="KOV709" s="121"/>
      <c r="KOW709" s="121"/>
      <c r="KOX709" s="121"/>
      <c r="KOY709" s="121"/>
      <c r="KOZ709" s="121"/>
      <c r="KPA709" s="121"/>
      <c r="KPB709" s="121"/>
      <c r="KPC709" s="121"/>
      <c r="KPD709" s="121"/>
      <c r="KPE709" s="121"/>
      <c r="KPF709" s="121"/>
      <c r="KPG709" s="121"/>
      <c r="KPH709" s="121"/>
      <c r="KPI709" s="121"/>
      <c r="KPJ709" s="121"/>
      <c r="KPK709" s="121"/>
      <c r="KPL709" s="121"/>
      <c r="KPM709" s="121"/>
      <c r="KPN709" s="121"/>
      <c r="KPO709" s="121"/>
      <c r="KPP709" s="121"/>
      <c r="KPQ709" s="121"/>
      <c r="KPR709" s="121"/>
      <c r="KPS709" s="121"/>
      <c r="KPT709" s="121"/>
      <c r="KPU709" s="121"/>
      <c r="KPV709" s="121"/>
      <c r="KPW709" s="121"/>
      <c r="KPX709" s="121"/>
      <c r="KPY709" s="121"/>
      <c r="KPZ709" s="121"/>
      <c r="KQA709" s="121"/>
      <c r="KQB709" s="121"/>
      <c r="KQC709" s="121"/>
      <c r="KQD709" s="121"/>
      <c r="KQE709" s="121"/>
      <c r="KQF709" s="121"/>
      <c r="KQG709" s="121"/>
      <c r="KQH709" s="121"/>
      <c r="KQI709" s="121"/>
      <c r="KQJ709" s="121"/>
      <c r="KQK709" s="121"/>
      <c r="KQL709" s="121"/>
      <c r="KQM709" s="121"/>
      <c r="KQN709" s="121"/>
      <c r="KQO709" s="121"/>
      <c r="KQP709" s="121"/>
      <c r="KQQ709" s="121"/>
      <c r="KQR709" s="121"/>
      <c r="KQS709" s="121"/>
      <c r="KQT709" s="121"/>
      <c r="KQU709" s="121"/>
      <c r="KQV709" s="121"/>
      <c r="KQW709" s="121"/>
      <c r="KQX709" s="121"/>
      <c r="KQY709" s="121"/>
      <c r="KQZ709" s="121"/>
      <c r="KRA709" s="121"/>
      <c r="KRB709" s="121"/>
      <c r="KRC709" s="121"/>
      <c r="KRD709" s="121"/>
      <c r="KRE709" s="121"/>
      <c r="KRF709" s="121"/>
      <c r="KRG709" s="121"/>
      <c r="KRH709" s="121"/>
      <c r="KRI709" s="121"/>
      <c r="KRJ709" s="121"/>
      <c r="KRK709" s="121"/>
      <c r="KRL709" s="121"/>
      <c r="KRM709" s="121"/>
      <c r="KRN709" s="121"/>
      <c r="KRO709" s="121"/>
      <c r="KRP709" s="121"/>
      <c r="KRQ709" s="121"/>
      <c r="KRR709" s="121"/>
      <c r="KRS709" s="121"/>
      <c r="KRT709" s="121"/>
      <c r="KRU709" s="121"/>
      <c r="KRV709" s="121"/>
      <c r="KRW709" s="121"/>
      <c r="KRX709" s="121"/>
      <c r="KRY709" s="121"/>
      <c r="KRZ709" s="121"/>
      <c r="KSA709" s="121"/>
      <c r="KSB709" s="121"/>
      <c r="KSC709" s="121"/>
      <c r="KSD709" s="121"/>
      <c r="KSE709" s="121"/>
      <c r="KSF709" s="121"/>
      <c r="KSG709" s="121"/>
      <c r="KSH709" s="121"/>
      <c r="KSI709" s="121"/>
      <c r="KSJ709" s="121"/>
      <c r="KSK709" s="121"/>
      <c r="KSL709" s="121"/>
      <c r="KSM709" s="121"/>
      <c r="KSN709" s="121"/>
      <c r="KSO709" s="121"/>
      <c r="KSP709" s="121"/>
      <c r="KSQ709" s="121"/>
      <c r="KSR709" s="121"/>
      <c r="KSS709" s="121"/>
      <c r="KST709" s="121"/>
      <c r="KSU709" s="121"/>
      <c r="KSV709" s="121"/>
      <c r="KSW709" s="121"/>
      <c r="KSX709" s="121"/>
      <c r="KSY709" s="121"/>
      <c r="KSZ709" s="121"/>
      <c r="KTA709" s="121"/>
      <c r="KTB709" s="121"/>
      <c r="KTC709" s="121"/>
      <c r="KTD709" s="121"/>
      <c r="KTE709" s="121"/>
      <c r="KTF709" s="121"/>
      <c r="KTG709" s="121"/>
      <c r="KTH709" s="121"/>
      <c r="KTI709" s="121"/>
      <c r="KTJ709" s="121"/>
      <c r="KTK709" s="121"/>
      <c r="KTL709" s="121"/>
      <c r="KTM709" s="121"/>
      <c r="KTN709" s="121"/>
      <c r="KTO709" s="121"/>
      <c r="KTP709" s="121"/>
      <c r="KTQ709" s="121"/>
      <c r="KTR709" s="121"/>
      <c r="KTS709" s="121"/>
      <c r="KTT709" s="121"/>
      <c r="KTU709" s="121"/>
      <c r="KTV709" s="121"/>
      <c r="KTW709" s="121"/>
      <c r="KTX709" s="121"/>
      <c r="KTY709" s="121"/>
      <c r="KTZ709" s="121"/>
      <c r="KUA709" s="121"/>
      <c r="KUB709" s="121"/>
      <c r="KUC709" s="121"/>
      <c r="KUD709" s="121"/>
      <c r="KUE709" s="121"/>
      <c r="KUF709" s="121"/>
      <c r="KUG709" s="121"/>
      <c r="KUH709" s="121"/>
      <c r="KUI709" s="121"/>
      <c r="KUJ709" s="121"/>
      <c r="KUK709" s="121"/>
      <c r="KUL709" s="121"/>
      <c r="KUM709" s="121"/>
      <c r="KUN709" s="121"/>
      <c r="KUO709" s="121"/>
      <c r="KUP709" s="121"/>
      <c r="KUQ709" s="121"/>
      <c r="KUR709" s="121"/>
      <c r="KUS709" s="121"/>
      <c r="KUT709" s="121"/>
      <c r="KUU709" s="121"/>
      <c r="KUV709" s="121"/>
      <c r="KUW709" s="121"/>
      <c r="KUX709" s="121"/>
      <c r="KUY709" s="121"/>
      <c r="KUZ709" s="121"/>
      <c r="KVA709" s="121"/>
      <c r="KVB709" s="121"/>
      <c r="KVC709" s="121"/>
      <c r="KVD709" s="121"/>
      <c r="KVE709" s="121"/>
      <c r="KVF709" s="121"/>
      <c r="KVG709" s="121"/>
      <c r="KVH709" s="121"/>
      <c r="KVI709" s="121"/>
      <c r="KVJ709" s="121"/>
      <c r="KVK709" s="121"/>
      <c r="KVL709" s="121"/>
      <c r="KVM709" s="121"/>
      <c r="KVN709" s="121"/>
      <c r="KVO709" s="121"/>
      <c r="KVP709" s="121"/>
      <c r="KVQ709" s="121"/>
      <c r="KVR709" s="121"/>
      <c r="KVS709" s="121"/>
      <c r="KVT709" s="121"/>
      <c r="KVU709" s="121"/>
      <c r="KVV709" s="121"/>
      <c r="KVW709" s="121"/>
      <c r="KVX709" s="121"/>
      <c r="KVY709" s="121"/>
      <c r="KVZ709" s="121"/>
      <c r="KWA709" s="121"/>
      <c r="KWB709" s="121"/>
      <c r="KWC709" s="121"/>
      <c r="KWD709" s="121"/>
      <c r="KWE709" s="121"/>
      <c r="KWF709" s="121"/>
      <c r="KWG709" s="121"/>
      <c r="KWH709" s="121"/>
      <c r="KWI709" s="121"/>
      <c r="KWJ709" s="121"/>
      <c r="KWK709" s="121"/>
      <c r="KWL709" s="121"/>
      <c r="KWM709" s="121"/>
      <c r="KWN709" s="121"/>
      <c r="KWO709" s="121"/>
      <c r="KWP709" s="121"/>
      <c r="KWQ709" s="121"/>
      <c r="KWR709" s="121"/>
      <c r="KWS709" s="121"/>
      <c r="KWT709" s="121"/>
      <c r="KWU709" s="121"/>
      <c r="KWV709" s="121"/>
      <c r="KWW709" s="121"/>
      <c r="KWX709" s="121"/>
      <c r="KWY709" s="121"/>
      <c r="KWZ709" s="121"/>
      <c r="KXA709" s="121"/>
      <c r="KXB709" s="121"/>
      <c r="KXC709" s="121"/>
      <c r="KXD709" s="121"/>
      <c r="KXE709" s="121"/>
      <c r="KXF709" s="121"/>
      <c r="KXG709" s="121"/>
      <c r="KXH709" s="121"/>
      <c r="KXI709" s="121"/>
      <c r="KXJ709" s="121"/>
      <c r="KXK709" s="121"/>
      <c r="KXL709" s="121"/>
      <c r="KXM709" s="121"/>
      <c r="KXN709" s="121"/>
      <c r="KXO709" s="121"/>
      <c r="KXP709" s="121"/>
      <c r="KXQ709" s="121"/>
      <c r="KXR709" s="121"/>
      <c r="KXS709" s="121"/>
      <c r="KXT709" s="121"/>
      <c r="KXU709" s="121"/>
      <c r="KXV709" s="121"/>
      <c r="KXW709" s="121"/>
      <c r="KXX709" s="121"/>
      <c r="KXY709" s="121"/>
      <c r="KXZ709" s="121"/>
      <c r="KYA709" s="121"/>
      <c r="KYB709" s="121"/>
      <c r="KYC709" s="121"/>
      <c r="KYD709" s="121"/>
      <c r="KYE709" s="121"/>
      <c r="KYF709" s="121"/>
      <c r="KYG709" s="121"/>
      <c r="KYH709" s="121"/>
      <c r="KYI709" s="121"/>
      <c r="KYJ709" s="121"/>
      <c r="KYK709" s="121"/>
      <c r="KYL709" s="121"/>
      <c r="KYM709" s="121"/>
      <c r="KYN709" s="121"/>
      <c r="KYO709" s="121"/>
      <c r="KYP709" s="121"/>
      <c r="KYQ709" s="121"/>
      <c r="KYR709" s="121"/>
      <c r="KYS709" s="121"/>
      <c r="KYT709" s="121"/>
      <c r="KYU709" s="121"/>
      <c r="KYV709" s="121"/>
      <c r="KYW709" s="121"/>
      <c r="KYX709" s="121"/>
      <c r="KYY709" s="121"/>
      <c r="KYZ709" s="121"/>
      <c r="KZA709" s="121"/>
      <c r="KZB709" s="121"/>
      <c r="KZC709" s="121"/>
      <c r="KZD709" s="121"/>
      <c r="KZE709" s="121"/>
      <c r="KZF709" s="121"/>
      <c r="KZG709" s="121"/>
      <c r="KZH709" s="121"/>
      <c r="KZI709" s="121"/>
      <c r="KZJ709" s="121"/>
      <c r="KZK709" s="121"/>
      <c r="KZL709" s="121"/>
      <c r="KZM709" s="121"/>
      <c r="KZN709" s="121"/>
      <c r="KZO709" s="121"/>
      <c r="KZP709" s="121"/>
      <c r="KZQ709" s="121"/>
      <c r="KZR709" s="121"/>
      <c r="KZS709" s="121"/>
      <c r="KZT709" s="121"/>
      <c r="KZU709" s="121"/>
      <c r="KZV709" s="121"/>
      <c r="KZW709" s="121"/>
      <c r="KZX709" s="121"/>
      <c r="KZY709" s="121"/>
      <c r="KZZ709" s="121"/>
      <c r="LAA709" s="121"/>
      <c r="LAB709" s="121"/>
      <c r="LAC709" s="121"/>
      <c r="LAD709" s="121"/>
      <c r="LAE709" s="121"/>
      <c r="LAF709" s="121"/>
      <c r="LAG709" s="121"/>
      <c r="LAH709" s="121"/>
      <c r="LAI709" s="121"/>
      <c r="LAJ709" s="121"/>
      <c r="LAK709" s="121"/>
      <c r="LAL709" s="121"/>
      <c r="LAM709" s="121"/>
      <c r="LAN709" s="121"/>
      <c r="LAO709" s="121"/>
      <c r="LAP709" s="121"/>
      <c r="LAQ709" s="121"/>
      <c r="LAR709" s="121"/>
      <c r="LAS709" s="121"/>
      <c r="LAT709" s="121"/>
      <c r="LAU709" s="121"/>
      <c r="LAV709" s="121"/>
      <c r="LAW709" s="121"/>
      <c r="LAX709" s="121"/>
      <c r="LAY709" s="121"/>
      <c r="LAZ709" s="121"/>
      <c r="LBA709" s="121"/>
      <c r="LBB709" s="121"/>
      <c r="LBC709" s="121"/>
      <c r="LBD709" s="121"/>
      <c r="LBE709" s="121"/>
      <c r="LBF709" s="121"/>
      <c r="LBG709" s="121"/>
      <c r="LBH709" s="121"/>
      <c r="LBI709" s="121"/>
      <c r="LBJ709" s="121"/>
      <c r="LBK709" s="121"/>
      <c r="LBL709" s="121"/>
      <c r="LBM709" s="121"/>
      <c r="LBN709" s="121"/>
      <c r="LBO709" s="121"/>
      <c r="LBP709" s="121"/>
      <c r="LBQ709" s="121"/>
      <c r="LBR709" s="121"/>
      <c r="LBS709" s="121"/>
      <c r="LBT709" s="121"/>
      <c r="LBU709" s="121"/>
      <c r="LBV709" s="121"/>
      <c r="LBW709" s="121"/>
      <c r="LBX709" s="121"/>
      <c r="LBY709" s="121"/>
      <c r="LBZ709" s="121"/>
      <c r="LCA709" s="121"/>
      <c r="LCB709" s="121"/>
      <c r="LCC709" s="121"/>
      <c r="LCD709" s="121"/>
      <c r="LCE709" s="121"/>
      <c r="LCF709" s="121"/>
      <c r="LCG709" s="121"/>
      <c r="LCH709" s="121"/>
      <c r="LCI709" s="121"/>
      <c r="LCJ709" s="121"/>
      <c r="LCK709" s="121"/>
      <c r="LCL709" s="121"/>
      <c r="LCM709" s="121"/>
      <c r="LCN709" s="121"/>
      <c r="LCO709" s="121"/>
      <c r="LCP709" s="121"/>
      <c r="LCQ709" s="121"/>
      <c r="LCR709" s="121"/>
      <c r="LCS709" s="121"/>
      <c r="LCT709" s="121"/>
      <c r="LCU709" s="121"/>
      <c r="LCV709" s="121"/>
      <c r="LCW709" s="121"/>
      <c r="LCX709" s="121"/>
      <c r="LCY709" s="121"/>
      <c r="LCZ709" s="121"/>
      <c r="LDA709" s="121"/>
      <c r="LDB709" s="121"/>
      <c r="LDC709" s="121"/>
      <c r="LDD709" s="121"/>
      <c r="LDE709" s="121"/>
      <c r="LDF709" s="121"/>
      <c r="LDG709" s="121"/>
      <c r="LDH709" s="121"/>
      <c r="LDI709" s="121"/>
      <c r="LDJ709" s="121"/>
      <c r="LDK709" s="121"/>
      <c r="LDL709" s="121"/>
      <c r="LDM709" s="121"/>
      <c r="LDN709" s="121"/>
      <c r="LDO709" s="121"/>
      <c r="LDP709" s="121"/>
      <c r="LDQ709" s="121"/>
      <c r="LDR709" s="121"/>
      <c r="LDS709" s="121"/>
      <c r="LDT709" s="121"/>
      <c r="LDU709" s="121"/>
      <c r="LDV709" s="121"/>
      <c r="LDW709" s="121"/>
      <c r="LDX709" s="121"/>
      <c r="LDY709" s="121"/>
      <c r="LDZ709" s="121"/>
      <c r="LEA709" s="121"/>
      <c r="LEB709" s="121"/>
      <c r="LEC709" s="121"/>
      <c r="LED709" s="121"/>
      <c r="LEE709" s="121"/>
      <c r="LEF709" s="121"/>
      <c r="LEG709" s="121"/>
      <c r="LEH709" s="121"/>
      <c r="LEI709" s="121"/>
      <c r="LEJ709" s="121"/>
      <c r="LEK709" s="121"/>
      <c r="LEL709" s="121"/>
      <c r="LEM709" s="121"/>
      <c r="LEN709" s="121"/>
      <c r="LEO709" s="121"/>
      <c r="LEP709" s="121"/>
      <c r="LEQ709" s="121"/>
      <c r="LER709" s="121"/>
      <c r="LES709" s="121"/>
      <c r="LET709" s="121"/>
      <c r="LEU709" s="121"/>
      <c r="LEV709" s="121"/>
      <c r="LEW709" s="121"/>
      <c r="LEX709" s="121"/>
      <c r="LEY709" s="121"/>
      <c r="LEZ709" s="121"/>
      <c r="LFA709" s="121"/>
      <c r="LFB709" s="121"/>
      <c r="LFC709" s="121"/>
      <c r="LFD709" s="121"/>
      <c r="LFE709" s="121"/>
      <c r="LFF709" s="121"/>
      <c r="LFG709" s="121"/>
      <c r="LFH709" s="121"/>
      <c r="LFI709" s="121"/>
      <c r="LFJ709" s="121"/>
      <c r="LFK709" s="121"/>
      <c r="LFL709" s="121"/>
      <c r="LFM709" s="121"/>
      <c r="LFN709" s="121"/>
      <c r="LFO709" s="121"/>
      <c r="LFP709" s="121"/>
      <c r="LFQ709" s="121"/>
      <c r="LFR709" s="121"/>
      <c r="LFS709" s="121"/>
      <c r="LFT709" s="121"/>
      <c r="LFU709" s="121"/>
      <c r="LFV709" s="121"/>
      <c r="LFW709" s="121"/>
      <c r="LFX709" s="121"/>
      <c r="LFY709" s="121"/>
      <c r="LFZ709" s="121"/>
      <c r="LGA709" s="121"/>
      <c r="LGB709" s="121"/>
      <c r="LGC709" s="121"/>
      <c r="LGD709" s="121"/>
      <c r="LGE709" s="121"/>
      <c r="LGF709" s="121"/>
      <c r="LGG709" s="121"/>
      <c r="LGH709" s="121"/>
      <c r="LGI709" s="121"/>
      <c r="LGJ709" s="121"/>
      <c r="LGK709" s="121"/>
      <c r="LGL709" s="121"/>
      <c r="LGM709" s="121"/>
      <c r="LGN709" s="121"/>
      <c r="LGO709" s="121"/>
      <c r="LGP709" s="121"/>
      <c r="LGQ709" s="121"/>
      <c r="LGR709" s="121"/>
      <c r="LGS709" s="121"/>
      <c r="LGT709" s="121"/>
      <c r="LGU709" s="121"/>
      <c r="LGV709" s="121"/>
      <c r="LGW709" s="121"/>
      <c r="LGX709" s="121"/>
      <c r="LGY709" s="121"/>
      <c r="LGZ709" s="121"/>
      <c r="LHA709" s="121"/>
      <c r="LHB709" s="121"/>
      <c r="LHC709" s="121"/>
      <c r="LHD709" s="121"/>
      <c r="LHE709" s="121"/>
      <c r="LHF709" s="121"/>
      <c r="LHG709" s="121"/>
      <c r="LHH709" s="121"/>
      <c r="LHI709" s="121"/>
      <c r="LHJ709" s="121"/>
      <c r="LHK709" s="121"/>
      <c r="LHL709" s="121"/>
      <c r="LHM709" s="121"/>
      <c r="LHN709" s="121"/>
      <c r="LHO709" s="121"/>
      <c r="LHP709" s="121"/>
      <c r="LHQ709" s="121"/>
      <c r="LHR709" s="121"/>
      <c r="LHS709" s="121"/>
      <c r="LHT709" s="121"/>
      <c r="LHU709" s="121"/>
      <c r="LHV709" s="121"/>
      <c r="LHW709" s="121"/>
      <c r="LHX709" s="121"/>
      <c r="LHY709" s="121"/>
      <c r="LHZ709" s="121"/>
      <c r="LIA709" s="121"/>
      <c r="LIB709" s="121"/>
      <c r="LIC709" s="121"/>
      <c r="LID709" s="121"/>
      <c r="LIE709" s="121"/>
      <c r="LIF709" s="121"/>
      <c r="LIG709" s="121"/>
      <c r="LIH709" s="121"/>
      <c r="LII709" s="121"/>
      <c r="LIJ709" s="121"/>
      <c r="LIK709" s="121"/>
      <c r="LIL709" s="121"/>
      <c r="LIM709" s="121"/>
      <c r="LIN709" s="121"/>
      <c r="LIO709" s="121"/>
      <c r="LIP709" s="121"/>
      <c r="LIQ709" s="121"/>
      <c r="LIR709" s="121"/>
      <c r="LIS709" s="121"/>
      <c r="LIT709" s="121"/>
      <c r="LIU709" s="121"/>
      <c r="LIV709" s="121"/>
      <c r="LIW709" s="121"/>
      <c r="LIX709" s="121"/>
      <c r="LIY709" s="121"/>
      <c r="LIZ709" s="121"/>
      <c r="LJA709" s="121"/>
      <c r="LJB709" s="121"/>
      <c r="LJC709" s="121"/>
      <c r="LJD709" s="121"/>
      <c r="LJE709" s="121"/>
      <c r="LJF709" s="121"/>
      <c r="LJG709" s="121"/>
      <c r="LJH709" s="121"/>
      <c r="LJI709" s="121"/>
      <c r="LJJ709" s="121"/>
      <c r="LJK709" s="121"/>
      <c r="LJL709" s="121"/>
      <c r="LJM709" s="121"/>
      <c r="LJN709" s="121"/>
      <c r="LJO709" s="121"/>
      <c r="LJP709" s="121"/>
      <c r="LJQ709" s="121"/>
      <c r="LJR709" s="121"/>
      <c r="LJS709" s="121"/>
      <c r="LJT709" s="121"/>
      <c r="LJU709" s="121"/>
      <c r="LJV709" s="121"/>
      <c r="LJW709" s="121"/>
      <c r="LJX709" s="121"/>
      <c r="LJY709" s="121"/>
      <c r="LJZ709" s="121"/>
      <c r="LKA709" s="121"/>
      <c r="LKB709" s="121"/>
      <c r="LKC709" s="121"/>
      <c r="LKD709" s="121"/>
      <c r="LKE709" s="121"/>
      <c r="LKF709" s="121"/>
      <c r="LKG709" s="121"/>
      <c r="LKH709" s="121"/>
      <c r="LKI709" s="121"/>
      <c r="LKJ709" s="121"/>
      <c r="LKK709" s="121"/>
      <c r="LKL709" s="121"/>
      <c r="LKM709" s="121"/>
      <c r="LKN709" s="121"/>
      <c r="LKO709" s="121"/>
      <c r="LKP709" s="121"/>
      <c r="LKQ709" s="121"/>
      <c r="LKR709" s="121"/>
      <c r="LKS709" s="121"/>
      <c r="LKT709" s="121"/>
      <c r="LKU709" s="121"/>
      <c r="LKV709" s="121"/>
      <c r="LKW709" s="121"/>
      <c r="LKX709" s="121"/>
      <c r="LKY709" s="121"/>
      <c r="LKZ709" s="121"/>
      <c r="LLA709" s="121"/>
      <c r="LLB709" s="121"/>
      <c r="LLC709" s="121"/>
      <c r="LLD709" s="121"/>
      <c r="LLE709" s="121"/>
      <c r="LLF709" s="121"/>
      <c r="LLG709" s="121"/>
      <c r="LLH709" s="121"/>
      <c r="LLI709" s="121"/>
      <c r="LLJ709" s="121"/>
      <c r="LLK709" s="121"/>
      <c r="LLL709" s="121"/>
      <c r="LLM709" s="121"/>
      <c r="LLN709" s="121"/>
      <c r="LLO709" s="121"/>
      <c r="LLP709" s="121"/>
      <c r="LLQ709" s="121"/>
      <c r="LLR709" s="121"/>
      <c r="LLS709" s="121"/>
      <c r="LLT709" s="121"/>
      <c r="LLU709" s="121"/>
      <c r="LLV709" s="121"/>
      <c r="LLW709" s="121"/>
      <c r="LLX709" s="121"/>
      <c r="LLY709" s="121"/>
      <c r="LLZ709" s="121"/>
      <c r="LMA709" s="121"/>
      <c r="LMB709" s="121"/>
      <c r="LMC709" s="121"/>
      <c r="LMD709" s="121"/>
      <c r="LME709" s="121"/>
      <c r="LMF709" s="121"/>
      <c r="LMG709" s="121"/>
      <c r="LMH709" s="121"/>
      <c r="LMI709" s="121"/>
      <c r="LMJ709" s="121"/>
      <c r="LMK709" s="121"/>
      <c r="LML709" s="121"/>
      <c r="LMM709" s="121"/>
      <c r="LMN709" s="121"/>
      <c r="LMO709" s="121"/>
      <c r="LMP709" s="121"/>
      <c r="LMQ709" s="121"/>
      <c r="LMR709" s="121"/>
      <c r="LMS709" s="121"/>
      <c r="LMT709" s="121"/>
      <c r="LMU709" s="121"/>
      <c r="LMV709" s="121"/>
      <c r="LMW709" s="121"/>
      <c r="LMX709" s="121"/>
      <c r="LMY709" s="121"/>
      <c r="LMZ709" s="121"/>
      <c r="LNA709" s="121"/>
      <c r="LNB709" s="121"/>
      <c r="LNC709" s="121"/>
      <c r="LND709" s="121"/>
      <c r="LNE709" s="121"/>
      <c r="LNF709" s="121"/>
      <c r="LNG709" s="121"/>
      <c r="LNH709" s="121"/>
      <c r="LNI709" s="121"/>
      <c r="LNJ709" s="121"/>
      <c r="LNK709" s="121"/>
      <c r="LNL709" s="121"/>
      <c r="LNM709" s="121"/>
      <c r="LNN709" s="121"/>
      <c r="LNO709" s="121"/>
      <c r="LNP709" s="121"/>
      <c r="LNQ709" s="121"/>
      <c r="LNR709" s="121"/>
      <c r="LNS709" s="121"/>
      <c r="LNT709" s="121"/>
      <c r="LNU709" s="121"/>
      <c r="LNV709" s="121"/>
      <c r="LNW709" s="121"/>
      <c r="LNX709" s="121"/>
      <c r="LNY709" s="121"/>
      <c r="LNZ709" s="121"/>
      <c r="LOA709" s="121"/>
      <c r="LOB709" s="121"/>
      <c r="LOC709" s="121"/>
      <c r="LOD709" s="121"/>
      <c r="LOE709" s="121"/>
      <c r="LOF709" s="121"/>
      <c r="LOG709" s="121"/>
      <c r="LOH709" s="121"/>
      <c r="LOI709" s="121"/>
      <c r="LOJ709" s="121"/>
      <c r="LOK709" s="121"/>
      <c r="LOL709" s="121"/>
      <c r="LOM709" s="121"/>
      <c r="LON709" s="121"/>
      <c r="LOO709" s="121"/>
      <c r="LOP709" s="121"/>
      <c r="LOQ709" s="121"/>
      <c r="LOR709" s="121"/>
      <c r="LOS709" s="121"/>
      <c r="LOT709" s="121"/>
      <c r="LOU709" s="121"/>
      <c r="LOV709" s="121"/>
      <c r="LOW709" s="121"/>
      <c r="LOX709" s="121"/>
      <c r="LOY709" s="121"/>
      <c r="LOZ709" s="121"/>
      <c r="LPA709" s="121"/>
      <c r="LPB709" s="121"/>
      <c r="LPC709" s="121"/>
      <c r="LPD709" s="121"/>
      <c r="LPE709" s="121"/>
      <c r="LPF709" s="121"/>
      <c r="LPG709" s="121"/>
      <c r="LPH709" s="121"/>
      <c r="LPI709" s="121"/>
      <c r="LPJ709" s="121"/>
      <c r="LPK709" s="121"/>
      <c r="LPL709" s="121"/>
      <c r="LPM709" s="121"/>
      <c r="LPN709" s="121"/>
      <c r="LPO709" s="121"/>
      <c r="LPP709" s="121"/>
      <c r="LPQ709" s="121"/>
      <c r="LPR709" s="121"/>
      <c r="LPS709" s="121"/>
      <c r="LPT709" s="121"/>
      <c r="LPU709" s="121"/>
      <c r="LPV709" s="121"/>
      <c r="LPW709" s="121"/>
      <c r="LPX709" s="121"/>
      <c r="LPY709" s="121"/>
      <c r="LPZ709" s="121"/>
      <c r="LQA709" s="121"/>
      <c r="LQB709" s="121"/>
      <c r="LQC709" s="121"/>
      <c r="LQD709" s="121"/>
      <c r="LQE709" s="121"/>
      <c r="LQF709" s="121"/>
      <c r="LQG709" s="121"/>
      <c r="LQH709" s="121"/>
      <c r="LQI709" s="121"/>
      <c r="LQJ709" s="121"/>
      <c r="LQK709" s="121"/>
      <c r="LQL709" s="121"/>
      <c r="LQM709" s="121"/>
      <c r="LQN709" s="121"/>
      <c r="LQO709" s="121"/>
      <c r="LQP709" s="121"/>
      <c r="LQQ709" s="121"/>
      <c r="LQR709" s="121"/>
      <c r="LQS709" s="121"/>
      <c r="LQT709" s="121"/>
      <c r="LQU709" s="121"/>
      <c r="LQV709" s="121"/>
      <c r="LQW709" s="121"/>
      <c r="LQX709" s="121"/>
      <c r="LQY709" s="121"/>
      <c r="LQZ709" s="121"/>
      <c r="LRA709" s="121"/>
      <c r="LRB709" s="121"/>
      <c r="LRC709" s="121"/>
      <c r="LRD709" s="121"/>
      <c r="LRE709" s="121"/>
      <c r="LRF709" s="121"/>
      <c r="LRG709" s="121"/>
      <c r="LRH709" s="121"/>
      <c r="LRI709" s="121"/>
      <c r="LRJ709" s="121"/>
      <c r="LRK709" s="121"/>
      <c r="LRL709" s="121"/>
      <c r="LRM709" s="121"/>
      <c r="LRN709" s="121"/>
      <c r="LRO709" s="121"/>
      <c r="LRP709" s="121"/>
      <c r="LRQ709" s="121"/>
      <c r="LRR709" s="121"/>
      <c r="LRS709" s="121"/>
      <c r="LRT709" s="121"/>
      <c r="LRU709" s="121"/>
      <c r="LRV709" s="121"/>
      <c r="LRW709" s="121"/>
      <c r="LRX709" s="121"/>
      <c r="LRY709" s="121"/>
      <c r="LRZ709" s="121"/>
      <c r="LSA709" s="121"/>
      <c r="LSB709" s="121"/>
      <c r="LSC709" s="121"/>
      <c r="LSD709" s="121"/>
      <c r="LSE709" s="121"/>
      <c r="LSF709" s="121"/>
      <c r="LSG709" s="121"/>
      <c r="LSH709" s="121"/>
      <c r="LSI709" s="121"/>
      <c r="LSJ709" s="121"/>
      <c r="LSK709" s="121"/>
      <c r="LSL709" s="121"/>
      <c r="LSM709" s="121"/>
      <c r="LSN709" s="121"/>
      <c r="LSO709" s="121"/>
      <c r="LSP709" s="121"/>
      <c r="LSQ709" s="121"/>
      <c r="LSR709" s="121"/>
      <c r="LSS709" s="121"/>
      <c r="LST709" s="121"/>
      <c r="LSU709" s="121"/>
      <c r="LSV709" s="121"/>
      <c r="LSW709" s="121"/>
      <c r="LSX709" s="121"/>
      <c r="LSY709" s="121"/>
      <c r="LSZ709" s="121"/>
      <c r="LTA709" s="121"/>
      <c r="LTB709" s="121"/>
      <c r="LTC709" s="121"/>
      <c r="LTD709" s="121"/>
      <c r="LTE709" s="121"/>
      <c r="LTF709" s="121"/>
      <c r="LTG709" s="121"/>
      <c r="LTH709" s="121"/>
      <c r="LTI709" s="121"/>
      <c r="LTJ709" s="121"/>
      <c r="LTK709" s="121"/>
      <c r="LTL709" s="121"/>
      <c r="LTM709" s="121"/>
      <c r="LTN709" s="121"/>
      <c r="LTO709" s="121"/>
      <c r="LTP709" s="121"/>
      <c r="LTQ709" s="121"/>
      <c r="LTR709" s="121"/>
      <c r="LTS709" s="121"/>
      <c r="LTT709" s="121"/>
      <c r="LTU709" s="121"/>
      <c r="LTV709" s="121"/>
      <c r="LTW709" s="121"/>
      <c r="LTX709" s="121"/>
      <c r="LTY709" s="121"/>
      <c r="LTZ709" s="121"/>
      <c r="LUA709" s="121"/>
      <c r="LUB709" s="121"/>
      <c r="LUC709" s="121"/>
      <c r="LUD709" s="121"/>
      <c r="LUE709" s="121"/>
      <c r="LUF709" s="121"/>
      <c r="LUG709" s="121"/>
      <c r="LUH709" s="121"/>
      <c r="LUI709" s="121"/>
      <c r="LUJ709" s="121"/>
      <c r="LUK709" s="121"/>
      <c r="LUL709" s="121"/>
      <c r="LUM709" s="121"/>
      <c r="LUN709" s="121"/>
      <c r="LUO709" s="121"/>
      <c r="LUP709" s="121"/>
      <c r="LUQ709" s="121"/>
      <c r="LUR709" s="121"/>
      <c r="LUS709" s="121"/>
      <c r="LUT709" s="121"/>
      <c r="LUU709" s="121"/>
      <c r="LUV709" s="121"/>
      <c r="LUW709" s="121"/>
      <c r="LUX709" s="121"/>
      <c r="LUY709" s="121"/>
      <c r="LUZ709" s="121"/>
      <c r="LVA709" s="121"/>
      <c r="LVB709" s="121"/>
      <c r="LVC709" s="121"/>
      <c r="LVD709" s="121"/>
      <c r="LVE709" s="121"/>
      <c r="LVF709" s="121"/>
      <c r="LVG709" s="121"/>
      <c r="LVH709" s="121"/>
      <c r="LVI709" s="121"/>
      <c r="LVJ709" s="121"/>
      <c r="LVK709" s="121"/>
      <c r="LVL709" s="121"/>
      <c r="LVM709" s="121"/>
      <c r="LVN709" s="121"/>
      <c r="LVO709" s="121"/>
      <c r="LVP709" s="121"/>
      <c r="LVQ709" s="121"/>
      <c r="LVR709" s="121"/>
      <c r="LVS709" s="121"/>
      <c r="LVT709" s="121"/>
      <c r="LVU709" s="121"/>
      <c r="LVV709" s="121"/>
      <c r="LVW709" s="121"/>
      <c r="LVX709" s="121"/>
      <c r="LVY709" s="121"/>
      <c r="LVZ709" s="121"/>
      <c r="LWA709" s="121"/>
      <c r="LWB709" s="121"/>
      <c r="LWC709" s="121"/>
      <c r="LWD709" s="121"/>
      <c r="LWE709" s="121"/>
      <c r="LWF709" s="121"/>
      <c r="LWG709" s="121"/>
      <c r="LWH709" s="121"/>
      <c r="LWI709" s="121"/>
      <c r="LWJ709" s="121"/>
      <c r="LWK709" s="121"/>
      <c r="LWL709" s="121"/>
      <c r="LWM709" s="121"/>
      <c r="LWN709" s="121"/>
      <c r="LWO709" s="121"/>
      <c r="LWP709" s="121"/>
      <c r="LWQ709" s="121"/>
      <c r="LWR709" s="121"/>
      <c r="LWS709" s="121"/>
      <c r="LWT709" s="121"/>
      <c r="LWU709" s="121"/>
      <c r="LWV709" s="121"/>
      <c r="LWW709" s="121"/>
      <c r="LWX709" s="121"/>
      <c r="LWY709" s="121"/>
      <c r="LWZ709" s="121"/>
      <c r="LXA709" s="121"/>
      <c r="LXB709" s="121"/>
      <c r="LXC709" s="121"/>
      <c r="LXD709" s="121"/>
      <c r="LXE709" s="121"/>
      <c r="LXF709" s="121"/>
      <c r="LXG709" s="121"/>
      <c r="LXH709" s="121"/>
      <c r="LXI709" s="121"/>
      <c r="LXJ709" s="121"/>
      <c r="LXK709" s="121"/>
      <c r="LXL709" s="121"/>
      <c r="LXM709" s="121"/>
      <c r="LXN709" s="121"/>
      <c r="LXO709" s="121"/>
      <c r="LXP709" s="121"/>
      <c r="LXQ709" s="121"/>
      <c r="LXR709" s="121"/>
      <c r="LXS709" s="121"/>
      <c r="LXT709" s="121"/>
      <c r="LXU709" s="121"/>
      <c r="LXV709" s="121"/>
      <c r="LXW709" s="121"/>
      <c r="LXX709" s="121"/>
      <c r="LXY709" s="121"/>
      <c r="LXZ709" s="121"/>
      <c r="LYA709" s="121"/>
      <c r="LYB709" s="121"/>
      <c r="LYC709" s="121"/>
      <c r="LYD709" s="121"/>
      <c r="LYE709" s="121"/>
      <c r="LYF709" s="121"/>
      <c r="LYG709" s="121"/>
      <c r="LYH709" s="121"/>
      <c r="LYI709" s="121"/>
      <c r="LYJ709" s="121"/>
      <c r="LYK709" s="121"/>
      <c r="LYL709" s="121"/>
      <c r="LYM709" s="121"/>
      <c r="LYN709" s="121"/>
      <c r="LYO709" s="121"/>
      <c r="LYP709" s="121"/>
      <c r="LYQ709" s="121"/>
      <c r="LYR709" s="121"/>
      <c r="LYS709" s="121"/>
      <c r="LYT709" s="121"/>
      <c r="LYU709" s="121"/>
      <c r="LYV709" s="121"/>
      <c r="LYW709" s="121"/>
      <c r="LYX709" s="121"/>
      <c r="LYY709" s="121"/>
      <c r="LYZ709" s="121"/>
      <c r="LZA709" s="121"/>
      <c r="LZB709" s="121"/>
      <c r="LZC709" s="121"/>
      <c r="LZD709" s="121"/>
      <c r="LZE709" s="121"/>
      <c r="LZF709" s="121"/>
      <c r="LZG709" s="121"/>
      <c r="LZH709" s="121"/>
      <c r="LZI709" s="121"/>
      <c r="LZJ709" s="121"/>
      <c r="LZK709" s="121"/>
      <c r="LZL709" s="121"/>
      <c r="LZM709" s="121"/>
      <c r="LZN709" s="121"/>
      <c r="LZO709" s="121"/>
      <c r="LZP709" s="121"/>
      <c r="LZQ709" s="121"/>
      <c r="LZR709" s="121"/>
      <c r="LZS709" s="121"/>
      <c r="LZT709" s="121"/>
      <c r="LZU709" s="121"/>
      <c r="LZV709" s="121"/>
      <c r="LZW709" s="121"/>
      <c r="LZX709" s="121"/>
      <c r="LZY709" s="121"/>
      <c r="LZZ709" s="121"/>
      <c r="MAA709" s="121"/>
      <c r="MAB709" s="121"/>
      <c r="MAC709" s="121"/>
      <c r="MAD709" s="121"/>
      <c r="MAE709" s="121"/>
      <c r="MAF709" s="121"/>
      <c r="MAG709" s="121"/>
      <c r="MAH709" s="121"/>
      <c r="MAI709" s="121"/>
      <c r="MAJ709" s="121"/>
      <c r="MAK709" s="121"/>
      <c r="MAL709" s="121"/>
      <c r="MAM709" s="121"/>
      <c r="MAN709" s="121"/>
      <c r="MAO709" s="121"/>
      <c r="MAP709" s="121"/>
      <c r="MAQ709" s="121"/>
      <c r="MAR709" s="121"/>
      <c r="MAS709" s="121"/>
      <c r="MAT709" s="121"/>
      <c r="MAU709" s="121"/>
      <c r="MAV709" s="121"/>
      <c r="MAW709" s="121"/>
      <c r="MAX709" s="121"/>
      <c r="MAY709" s="121"/>
      <c r="MAZ709" s="121"/>
      <c r="MBA709" s="121"/>
      <c r="MBB709" s="121"/>
      <c r="MBC709" s="121"/>
      <c r="MBD709" s="121"/>
      <c r="MBE709" s="121"/>
      <c r="MBF709" s="121"/>
      <c r="MBG709" s="121"/>
      <c r="MBH709" s="121"/>
      <c r="MBI709" s="121"/>
      <c r="MBJ709" s="121"/>
      <c r="MBK709" s="121"/>
      <c r="MBL709" s="121"/>
      <c r="MBM709" s="121"/>
      <c r="MBN709" s="121"/>
      <c r="MBO709" s="121"/>
      <c r="MBP709" s="121"/>
      <c r="MBQ709" s="121"/>
      <c r="MBR709" s="121"/>
      <c r="MBS709" s="121"/>
      <c r="MBT709" s="121"/>
      <c r="MBU709" s="121"/>
      <c r="MBV709" s="121"/>
      <c r="MBW709" s="121"/>
      <c r="MBX709" s="121"/>
      <c r="MBY709" s="121"/>
      <c r="MBZ709" s="121"/>
      <c r="MCA709" s="121"/>
      <c r="MCB709" s="121"/>
      <c r="MCC709" s="121"/>
      <c r="MCD709" s="121"/>
      <c r="MCE709" s="121"/>
      <c r="MCF709" s="121"/>
      <c r="MCG709" s="121"/>
      <c r="MCH709" s="121"/>
      <c r="MCI709" s="121"/>
      <c r="MCJ709" s="121"/>
      <c r="MCK709" s="121"/>
      <c r="MCL709" s="121"/>
      <c r="MCM709" s="121"/>
      <c r="MCN709" s="121"/>
      <c r="MCO709" s="121"/>
      <c r="MCP709" s="121"/>
      <c r="MCQ709" s="121"/>
      <c r="MCR709" s="121"/>
      <c r="MCS709" s="121"/>
      <c r="MCT709" s="121"/>
      <c r="MCU709" s="121"/>
      <c r="MCV709" s="121"/>
      <c r="MCW709" s="121"/>
      <c r="MCX709" s="121"/>
      <c r="MCY709" s="121"/>
      <c r="MCZ709" s="121"/>
      <c r="MDA709" s="121"/>
      <c r="MDB709" s="121"/>
      <c r="MDC709" s="121"/>
      <c r="MDD709" s="121"/>
      <c r="MDE709" s="121"/>
      <c r="MDF709" s="121"/>
      <c r="MDG709" s="121"/>
      <c r="MDH709" s="121"/>
      <c r="MDI709" s="121"/>
      <c r="MDJ709" s="121"/>
      <c r="MDK709" s="121"/>
      <c r="MDL709" s="121"/>
      <c r="MDM709" s="121"/>
      <c r="MDN709" s="121"/>
      <c r="MDO709" s="121"/>
      <c r="MDP709" s="121"/>
      <c r="MDQ709" s="121"/>
      <c r="MDR709" s="121"/>
      <c r="MDS709" s="121"/>
      <c r="MDT709" s="121"/>
      <c r="MDU709" s="121"/>
      <c r="MDV709" s="121"/>
      <c r="MDW709" s="121"/>
      <c r="MDX709" s="121"/>
      <c r="MDY709" s="121"/>
      <c r="MDZ709" s="121"/>
      <c r="MEA709" s="121"/>
      <c r="MEB709" s="121"/>
      <c r="MEC709" s="121"/>
      <c r="MED709" s="121"/>
      <c r="MEE709" s="121"/>
      <c r="MEF709" s="121"/>
      <c r="MEG709" s="121"/>
      <c r="MEH709" s="121"/>
      <c r="MEI709" s="121"/>
      <c r="MEJ709" s="121"/>
      <c r="MEK709" s="121"/>
      <c r="MEL709" s="121"/>
      <c r="MEM709" s="121"/>
      <c r="MEN709" s="121"/>
      <c r="MEO709" s="121"/>
      <c r="MEP709" s="121"/>
      <c r="MEQ709" s="121"/>
      <c r="MER709" s="121"/>
      <c r="MES709" s="121"/>
      <c r="MET709" s="121"/>
      <c r="MEU709" s="121"/>
      <c r="MEV709" s="121"/>
      <c r="MEW709" s="121"/>
      <c r="MEX709" s="121"/>
      <c r="MEY709" s="121"/>
      <c r="MEZ709" s="121"/>
      <c r="MFA709" s="121"/>
      <c r="MFB709" s="121"/>
      <c r="MFC709" s="121"/>
      <c r="MFD709" s="121"/>
      <c r="MFE709" s="121"/>
      <c r="MFF709" s="121"/>
      <c r="MFG709" s="121"/>
      <c r="MFH709" s="121"/>
      <c r="MFI709" s="121"/>
      <c r="MFJ709" s="121"/>
      <c r="MFK709" s="121"/>
      <c r="MFL709" s="121"/>
      <c r="MFM709" s="121"/>
      <c r="MFN709" s="121"/>
      <c r="MFO709" s="121"/>
      <c r="MFP709" s="121"/>
      <c r="MFQ709" s="121"/>
      <c r="MFR709" s="121"/>
      <c r="MFS709" s="121"/>
      <c r="MFT709" s="121"/>
      <c r="MFU709" s="121"/>
      <c r="MFV709" s="121"/>
      <c r="MFW709" s="121"/>
      <c r="MFX709" s="121"/>
      <c r="MFY709" s="121"/>
      <c r="MFZ709" s="121"/>
      <c r="MGA709" s="121"/>
      <c r="MGB709" s="121"/>
      <c r="MGC709" s="121"/>
      <c r="MGD709" s="121"/>
      <c r="MGE709" s="121"/>
      <c r="MGF709" s="121"/>
      <c r="MGG709" s="121"/>
      <c r="MGH709" s="121"/>
      <c r="MGI709" s="121"/>
      <c r="MGJ709" s="121"/>
      <c r="MGK709" s="121"/>
      <c r="MGL709" s="121"/>
      <c r="MGM709" s="121"/>
      <c r="MGN709" s="121"/>
      <c r="MGO709" s="121"/>
      <c r="MGP709" s="121"/>
      <c r="MGQ709" s="121"/>
      <c r="MGR709" s="121"/>
      <c r="MGS709" s="121"/>
      <c r="MGT709" s="121"/>
      <c r="MGU709" s="121"/>
      <c r="MGV709" s="121"/>
      <c r="MGW709" s="121"/>
      <c r="MGX709" s="121"/>
      <c r="MGY709" s="121"/>
      <c r="MGZ709" s="121"/>
      <c r="MHA709" s="121"/>
      <c r="MHB709" s="121"/>
      <c r="MHC709" s="121"/>
      <c r="MHD709" s="121"/>
      <c r="MHE709" s="121"/>
      <c r="MHF709" s="121"/>
      <c r="MHG709" s="121"/>
      <c r="MHH709" s="121"/>
      <c r="MHI709" s="121"/>
      <c r="MHJ709" s="121"/>
      <c r="MHK709" s="121"/>
      <c r="MHL709" s="121"/>
      <c r="MHM709" s="121"/>
      <c r="MHN709" s="121"/>
      <c r="MHO709" s="121"/>
      <c r="MHP709" s="121"/>
      <c r="MHQ709" s="121"/>
      <c r="MHR709" s="121"/>
      <c r="MHS709" s="121"/>
      <c r="MHT709" s="121"/>
      <c r="MHU709" s="121"/>
      <c r="MHV709" s="121"/>
      <c r="MHW709" s="121"/>
      <c r="MHX709" s="121"/>
      <c r="MHY709" s="121"/>
      <c r="MHZ709" s="121"/>
      <c r="MIA709" s="121"/>
      <c r="MIB709" s="121"/>
      <c r="MIC709" s="121"/>
      <c r="MID709" s="121"/>
      <c r="MIE709" s="121"/>
      <c r="MIF709" s="121"/>
      <c r="MIG709" s="121"/>
      <c r="MIH709" s="121"/>
      <c r="MII709" s="121"/>
      <c r="MIJ709" s="121"/>
      <c r="MIK709" s="121"/>
      <c r="MIL709" s="121"/>
      <c r="MIM709" s="121"/>
      <c r="MIN709" s="121"/>
      <c r="MIO709" s="121"/>
      <c r="MIP709" s="121"/>
      <c r="MIQ709" s="121"/>
      <c r="MIR709" s="121"/>
      <c r="MIS709" s="121"/>
      <c r="MIT709" s="121"/>
      <c r="MIU709" s="121"/>
      <c r="MIV709" s="121"/>
      <c r="MIW709" s="121"/>
      <c r="MIX709" s="121"/>
      <c r="MIY709" s="121"/>
      <c r="MIZ709" s="121"/>
      <c r="MJA709" s="121"/>
      <c r="MJB709" s="121"/>
      <c r="MJC709" s="121"/>
      <c r="MJD709" s="121"/>
      <c r="MJE709" s="121"/>
      <c r="MJF709" s="121"/>
      <c r="MJG709" s="121"/>
      <c r="MJH709" s="121"/>
      <c r="MJI709" s="121"/>
      <c r="MJJ709" s="121"/>
      <c r="MJK709" s="121"/>
      <c r="MJL709" s="121"/>
      <c r="MJM709" s="121"/>
      <c r="MJN709" s="121"/>
      <c r="MJO709" s="121"/>
      <c r="MJP709" s="121"/>
      <c r="MJQ709" s="121"/>
      <c r="MJR709" s="121"/>
      <c r="MJS709" s="121"/>
      <c r="MJT709" s="121"/>
      <c r="MJU709" s="121"/>
      <c r="MJV709" s="121"/>
      <c r="MJW709" s="121"/>
      <c r="MJX709" s="121"/>
      <c r="MJY709" s="121"/>
      <c r="MJZ709" s="121"/>
      <c r="MKA709" s="121"/>
      <c r="MKB709" s="121"/>
      <c r="MKC709" s="121"/>
      <c r="MKD709" s="121"/>
      <c r="MKE709" s="121"/>
      <c r="MKF709" s="121"/>
      <c r="MKG709" s="121"/>
      <c r="MKH709" s="121"/>
      <c r="MKI709" s="121"/>
      <c r="MKJ709" s="121"/>
      <c r="MKK709" s="121"/>
      <c r="MKL709" s="121"/>
      <c r="MKM709" s="121"/>
      <c r="MKN709" s="121"/>
      <c r="MKO709" s="121"/>
      <c r="MKP709" s="121"/>
      <c r="MKQ709" s="121"/>
      <c r="MKR709" s="121"/>
      <c r="MKS709" s="121"/>
      <c r="MKT709" s="121"/>
      <c r="MKU709" s="121"/>
      <c r="MKV709" s="121"/>
      <c r="MKW709" s="121"/>
      <c r="MKX709" s="121"/>
      <c r="MKY709" s="121"/>
      <c r="MKZ709" s="121"/>
      <c r="MLA709" s="121"/>
      <c r="MLB709" s="121"/>
      <c r="MLC709" s="121"/>
      <c r="MLD709" s="121"/>
      <c r="MLE709" s="121"/>
      <c r="MLF709" s="121"/>
      <c r="MLG709" s="121"/>
      <c r="MLH709" s="121"/>
      <c r="MLI709" s="121"/>
      <c r="MLJ709" s="121"/>
      <c r="MLK709" s="121"/>
      <c r="MLL709" s="121"/>
      <c r="MLM709" s="121"/>
      <c r="MLN709" s="121"/>
      <c r="MLO709" s="121"/>
      <c r="MLP709" s="121"/>
      <c r="MLQ709" s="121"/>
      <c r="MLR709" s="121"/>
      <c r="MLS709" s="121"/>
      <c r="MLT709" s="121"/>
      <c r="MLU709" s="121"/>
      <c r="MLV709" s="121"/>
      <c r="MLW709" s="121"/>
      <c r="MLX709" s="121"/>
      <c r="MLY709" s="121"/>
      <c r="MLZ709" s="121"/>
      <c r="MMA709" s="121"/>
      <c r="MMB709" s="121"/>
      <c r="MMC709" s="121"/>
      <c r="MMD709" s="121"/>
      <c r="MME709" s="121"/>
      <c r="MMF709" s="121"/>
      <c r="MMG709" s="121"/>
      <c r="MMH709" s="121"/>
      <c r="MMI709" s="121"/>
      <c r="MMJ709" s="121"/>
      <c r="MMK709" s="121"/>
      <c r="MML709" s="121"/>
      <c r="MMM709" s="121"/>
      <c r="MMN709" s="121"/>
      <c r="MMO709" s="121"/>
      <c r="MMP709" s="121"/>
      <c r="MMQ709" s="121"/>
      <c r="MMR709" s="121"/>
      <c r="MMS709" s="121"/>
      <c r="MMT709" s="121"/>
      <c r="MMU709" s="121"/>
      <c r="MMV709" s="121"/>
      <c r="MMW709" s="121"/>
      <c r="MMX709" s="121"/>
      <c r="MMY709" s="121"/>
      <c r="MMZ709" s="121"/>
      <c r="MNA709" s="121"/>
      <c r="MNB709" s="121"/>
      <c r="MNC709" s="121"/>
      <c r="MND709" s="121"/>
      <c r="MNE709" s="121"/>
      <c r="MNF709" s="121"/>
      <c r="MNG709" s="121"/>
      <c r="MNH709" s="121"/>
      <c r="MNI709" s="121"/>
      <c r="MNJ709" s="121"/>
      <c r="MNK709" s="121"/>
      <c r="MNL709" s="121"/>
      <c r="MNM709" s="121"/>
      <c r="MNN709" s="121"/>
      <c r="MNO709" s="121"/>
      <c r="MNP709" s="121"/>
      <c r="MNQ709" s="121"/>
      <c r="MNR709" s="121"/>
      <c r="MNS709" s="121"/>
      <c r="MNT709" s="121"/>
      <c r="MNU709" s="121"/>
      <c r="MNV709" s="121"/>
      <c r="MNW709" s="121"/>
      <c r="MNX709" s="121"/>
      <c r="MNY709" s="121"/>
      <c r="MNZ709" s="121"/>
      <c r="MOA709" s="121"/>
      <c r="MOB709" s="121"/>
      <c r="MOC709" s="121"/>
      <c r="MOD709" s="121"/>
      <c r="MOE709" s="121"/>
      <c r="MOF709" s="121"/>
      <c r="MOG709" s="121"/>
      <c r="MOH709" s="121"/>
      <c r="MOI709" s="121"/>
      <c r="MOJ709" s="121"/>
      <c r="MOK709" s="121"/>
      <c r="MOL709" s="121"/>
      <c r="MOM709" s="121"/>
      <c r="MON709" s="121"/>
      <c r="MOO709" s="121"/>
      <c r="MOP709" s="121"/>
      <c r="MOQ709" s="121"/>
      <c r="MOR709" s="121"/>
      <c r="MOS709" s="121"/>
      <c r="MOT709" s="121"/>
      <c r="MOU709" s="121"/>
      <c r="MOV709" s="121"/>
      <c r="MOW709" s="121"/>
      <c r="MOX709" s="121"/>
      <c r="MOY709" s="121"/>
      <c r="MOZ709" s="121"/>
      <c r="MPA709" s="121"/>
      <c r="MPB709" s="121"/>
      <c r="MPC709" s="121"/>
      <c r="MPD709" s="121"/>
      <c r="MPE709" s="121"/>
      <c r="MPF709" s="121"/>
      <c r="MPG709" s="121"/>
      <c r="MPH709" s="121"/>
      <c r="MPI709" s="121"/>
      <c r="MPJ709" s="121"/>
      <c r="MPK709" s="121"/>
      <c r="MPL709" s="121"/>
      <c r="MPM709" s="121"/>
      <c r="MPN709" s="121"/>
      <c r="MPO709" s="121"/>
      <c r="MPP709" s="121"/>
      <c r="MPQ709" s="121"/>
      <c r="MPR709" s="121"/>
      <c r="MPS709" s="121"/>
      <c r="MPT709" s="121"/>
      <c r="MPU709" s="121"/>
      <c r="MPV709" s="121"/>
      <c r="MPW709" s="121"/>
      <c r="MPX709" s="121"/>
      <c r="MPY709" s="121"/>
      <c r="MPZ709" s="121"/>
      <c r="MQA709" s="121"/>
      <c r="MQB709" s="121"/>
      <c r="MQC709" s="121"/>
      <c r="MQD709" s="121"/>
      <c r="MQE709" s="121"/>
      <c r="MQF709" s="121"/>
      <c r="MQG709" s="121"/>
      <c r="MQH709" s="121"/>
      <c r="MQI709" s="121"/>
      <c r="MQJ709" s="121"/>
      <c r="MQK709" s="121"/>
      <c r="MQL709" s="121"/>
      <c r="MQM709" s="121"/>
      <c r="MQN709" s="121"/>
      <c r="MQO709" s="121"/>
      <c r="MQP709" s="121"/>
      <c r="MQQ709" s="121"/>
      <c r="MQR709" s="121"/>
      <c r="MQS709" s="121"/>
      <c r="MQT709" s="121"/>
      <c r="MQU709" s="121"/>
      <c r="MQV709" s="121"/>
      <c r="MQW709" s="121"/>
      <c r="MQX709" s="121"/>
      <c r="MQY709" s="121"/>
      <c r="MQZ709" s="121"/>
      <c r="MRA709" s="121"/>
      <c r="MRB709" s="121"/>
      <c r="MRC709" s="121"/>
      <c r="MRD709" s="121"/>
      <c r="MRE709" s="121"/>
      <c r="MRF709" s="121"/>
      <c r="MRG709" s="121"/>
      <c r="MRH709" s="121"/>
      <c r="MRI709" s="121"/>
      <c r="MRJ709" s="121"/>
      <c r="MRK709" s="121"/>
      <c r="MRL709" s="121"/>
      <c r="MRM709" s="121"/>
      <c r="MRN709" s="121"/>
      <c r="MRO709" s="121"/>
      <c r="MRP709" s="121"/>
      <c r="MRQ709" s="121"/>
      <c r="MRR709" s="121"/>
      <c r="MRS709" s="121"/>
      <c r="MRT709" s="121"/>
      <c r="MRU709" s="121"/>
      <c r="MRV709" s="121"/>
      <c r="MRW709" s="121"/>
      <c r="MRX709" s="121"/>
      <c r="MRY709" s="121"/>
      <c r="MRZ709" s="121"/>
      <c r="MSA709" s="121"/>
      <c r="MSB709" s="121"/>
      <c r="MSC709" s="121"/>
      <c r="MSD709" s="121"/>
      <c r="MSE709" s="121"/>
      <c r="MSF709" s="121"/>
      <c r="MSG709" s="121"/>
      <c r="MSH709" s="121"/>
      <c r="MSI709" s="121"/>
      <c r="MSJ709" s="121"/>
      <c r="MSK709" s="121"/>
      <c r="MSL709" s="121"/>
      <c r="MSM709" s="121"/>
      <c r="MSN709" s="121"/>
      <c r="MSO709" s="121"/>
      <c r="MSP709" s="121"/>
      <c r="MSQ709" s="121"/>
      <c r="MSR709" s="121"/>
      <c r="MSS709" s="121"/>
      <c r="MST709" s="121"/>
      <c r="MSU709" s="121"/>
      <c r="MSV709" s="121"/>
      <c r="MSW709" s="121"/>
      <c r="MSX709" s="121"/>
      <c r="MSY709" s="121"/>
      <c r="MSZ709" s="121"/>
      <c r="MTA709" s="121"/>
      <c r="MTB709" s="121"/>
      <c r="MTC709" s="121"/>
      <c r="MTD709" s="121"/>
      <c r="MTE709" s="121"/>
      <c r="MTF709" s="121"/>
      <c r="MTG709" s="121"/>
      <c r="MTH709" s="121"/>
      <c r="MTI709" s="121"/>
      <c r="MTJ709" s="121"/>
      <c r="MTK709" s="121"/>
      <c r="MTL709" s="121"/>
      <c r="MTM709" s="121"/>
      <c r="MTN709" s="121"/>
      <c r="MTO709" s="121"/>
      <c r="MTP709" s="121"/>
      <c r="MTQ709" s="121"/>
      <c r="MTR709" s="121"/>
      <c r="MTS709" s="121"/>
      <c r="MTT709" s="121"/>
      <c r="MTU709" s="121"/>
      <c r="MTV709" s="121"/>
      <c r="MTW709" s="121"/>
      <c r="MTX709" s="121"/>
      <c r="MTY709" s="121"/>
      <c r="MTZ709" s="121"/>
      <c r="MUA709" s="121"/>
      <c r="MUB709" s="121"/>
      <c r="MUC709" s="121"/>
      <c r="MUD709" s="121"/>
      <c r="MUE709" s="121"/>
      <c r="MUF709" s="121"/>
      <c r="MUG709" s="121"/>
      <c r="MUH709" s="121"/>
      <c r="MUI709" s="121"/>
      <c r="MUJ709" s="121"/>
      <c r="MUK709" s="121"/>
      <c r="MUL709" s="121"/>
      <c r="MUM709" s="121"/>
      <c r="MUN709" s="121"/>
      <c r="MUO709" s="121"/>
      <c r="MUP709" s="121"/>
      <c r="MUQ709" s="121"/>
      <c r="MUR709" s="121"/>
      <c r="MUS709" s="121"/>
      <c r="MUT709" s="121"/>
      <c r="MUU709" s="121"/>
      <c r="MUV709" s="121"/>
      <c r="MUW709" s="121"/>
      <c r="MUX709" s="121"/>
      <c r="MUY709" s="121"/>
      <c r="MUZ709" s="121"/>
      <c r="MVA709" s="121"/>
      <c r="MVB709" s="121"/>
      <c r="MVC709" s="121"/>
      <c r="MVD709" s="121"/>
      <c r="MVE709" s="121"/>
      <c r="MVF709" s="121"/>
      <c r="MVG709" s="121"/>
      <c r="MVH709" s="121"/>
      <c r="MVI709" s="121"/>
      <c r="MVJ709" s="121"/>
      <c r="MVK709" s="121"/>
      <c r="MVL709" s="121"/>
      <c r="MVM709" s="121"/>
      <c r="MVN709" s="121"/>
      <c r="MVO709" s="121"/>
      <c r="MVP709" s="121"/>
      <c r="MVQ709" s="121"/>
      <c r="MVR709" s="121"/>
      <c r="MVS709" s="121"/>
      <c r="MVT709" s="121"/>
      <c r="MVU709" s="121"/>
      <c r="MVV709" s="121"/>
      <c r="MVW709" s="121"/>
      <c r="MVX709" s="121"/>
      <c r="MVY709" s="121"/>
      <c r="MVZ709" s="121"/>
      <c r="MWA709" s="121"/>
      <c r="MWB709" s="121"/>
      <c r="MWC709" s="121"/>
      <c r="MWD709" s="121"/>
      <c r="MWE709" s="121"/>
      <c r="MWF709" s="121"/>
      <c r="MWG709" s="121"/>
      <c r="MWH709" s="121"/>
      <c r="MWI709" s="121"/>
      <c r="MWJ709" s="121"/>
      <c r="MWK709" s="121"/>
      <c r="MWL709" s="121"/>
      <c r="MWM709" s="121"/>
      <c r="MWN709" s="121"/>
      <c r="MWO709" s="121"/>
      <c r="MWP709" s="121"/>
      <c r="MWQ709" s="121"/>
      <c r="MWR709" s="121"/>
      <c r="MWS709" s="121"/>
      <c r="MWT709" s="121"/>
      <c r="MWU709" s="121"/>
      <c r="MWV709" s="121"/>
      <c r="MWW709" s="121"/>
      <c r="MWX709" s="121"/>
      <c r="MWY709" s="121"/>
      <c r="MWZ709" s="121"/>
      <c r="MXA709" s="121"/>
      <c r="MXB709" s="121"/>
      <c r="MXC709" s="121"/>
      <c r="MXD709" s="121"/>
      <c r="MXE709" s="121"/>
      <c r="MXF709" s="121"/>
      <c r="MXG709" s="121"/>
      <c r="MXH709" s="121"/>
      <c r="MXI709" s="121"/>
      <c r="MXJ709" s="121"/>
      <c r="MXK709" s="121"/>
      <c r="MXL709" s="121"/>
      <c r="MXM709" s="121"/>
      <c r="MXN709" s="121"/>
      <c r="MXO709" s="121"/>
      <c r="MXP709" s="121"/>
      <c r="MXQ709" s="121"/>
      <c r="MXR709" s="121"/>
      <c r="MXS709" s="121"/>
      <c r="MXT709" s="121"/>
      <c r="MXU709" s="121"/>
      <c r="MXV709" s="121"/>
      <c r="MXW709" s="121"/>
      <c r="MXX709" s="121"/>
      <c r="MXY709" s="121"/>
      <c r="MXZ709" s="121"/>
      <c r="MYA709" s="121"/>
      <c r="MYB709" s="121"/>
      <c r="MYC709" s="121"/>
      <c r="MYD709" s="121"/>
      <c r="MYE709" s="121"/>
      <c r="MYF709" s="121"/>
      <c r="MYG709" s="121"/>
      <c r="MYH709" s="121"/>
      <c r="MYI709" s="121"/>
      <c r="MYJ709" s="121"/>
      <c r="MYK709" s="121"/>
      <c r="MYL709" s="121"/>
      <c r="MYM709" s="121"/>
      <c r="MYN709" s="121"/>
      <c r="MYO709" s="121"/>
      <c r="MYP709" s="121"/>
      <c r="MYQ709" s="121"/>
      <c r="MYR709" s="121"/>
      <c r="MYS709" s="121"/>
      <c r="MYT709" s="121"/>
      <c r="MYU709" s="121"/>
      <c r="MYV709" s="121"/>
      <c r="MYW709" s="121"/>
      <c r="MYX709" s="121"/>
      <c r="MYY709" s="121"/>
      <c r="MYZ709" s="121"/>
      <c r="MZA709" s="121"/>
      <c r="MZB709" s="121"/>
      <c r="MZC709" s="121"/>
      <c r="MZD709" s="121"/>
      <c r="MZE709" s="121"/>
      <c r="MZF709" s="121"/>
      <c r="MZG709" s="121"/>
      <c r="MZH709" s="121"/>
      <c r="MZI709" s="121"/>
      <c r="MZJ709" s="121"/>
      <c r="MZK709" s="121"/>
      <c r="MZL709" s="121"/>
      <c r="MZM709" s="121"/>
      <c r="MZN709" s="121"/>
      <c r="MZO709" s="121"/>
      <c r="MZP709" s="121"/>
      <c r="MZQ709" s="121"/>
      <c r="MZR709" s="121"/>
      <c r="MZS709" s="121"/>
      <c r="MZT709" s="121"/>
      <c r="MZU709" s="121"/>
      <c r="MZV709" s="121"/>
      <c r="MZW709" s="121"/>
      <c r="MZX709" s="121"/>
      <c r="MZY709" s="121"/>
      <c r="MZZ709" s="121"/>
      <c r="NAA709" s="121"/>
      <c r="NAB709" s="121"/>
      <c r="NAC709" s="121"/>
      <c r="NAD709" s="121"/>
      <c r="NAE709" s="121"/>
      <c r="NAF709" s="121"/>
      <c r="NAG709" s="121"/>
      <c r="NAH709" s="121"/>
      <c r="NAI709" s="121"/>
      <c r="NAJ709" s="121"/>
      <c r="NAK709" s="121"/>
      <c r="NAL709" s="121"/>
      <c r="NAM709" s="121"/>
      <c r="NAN709" s="121"/>
      <c r="NAO709" s="121"/>
      <c r="NAP709" s="121"/>
      <c r="NAQ709" s="121"/>
      <c r="NAR709" s="121"/>
      <c r="NAS709" s="121"/>
      <c r="NAT709" s="121"/>
      <c r="NAU709" s="121"/>
      <c r="NAV709" s="121"/>
      <c r="NAW709" s="121"/>
      <c r="NAX709" s="121"/>
      <c r="NAY709" s="121"/>
      <c r="NAZ709" s="121"/>
      <c r="NBA709" s="121"/>
      <c r="NBB709" s="121"/>
      <c r="NBC709" s="121"/>
      <c r="NBD709" s="121"/>
      <c r="NBE709" s="121"/>
      <c r="NBF709" s="121"/>
      <c r="NBG709" s="121"/>
      <c r="NBH709" s="121"/>
      <c r="NBI709" s="121"/>
      <c r="NBJ709" s="121"/>
      <c r="NBK709" s="121"/>
      <c r="NBL709" s="121"/>
      <c r="NBM709" s="121"/>
      <c r="NBN709" s="121"/>
      <c r="NBO709" s="121"/>
      <c r="NBP709" s="121"/>
      <c r="NBQ709" s="121"/>
      <c r="NBR709" s="121"/>
      <c r="NBS709" s="121"/>
      <c r="NBT709" s="121"/>
      <c r="NBU709" s="121"/>
      <c r="NBV709" s="121"/>
      <c r="NBW709" s="121"/>
      <c r="NBX709" s="121"/>
      <c r="NBY709" s="121"/>
      <c r="NBZ709" s="121"/>
      <c r="NCA709" s="121"/>
      <c r="NCB709" s="121"/>
      <c r="NCC709" s="121"/>
      <c r="NCD709" s="121"/>
      <c r="NCE709" s="121"/>
      <c r="NCF709" s="121"/>
      <c r="NCG709" s="121"/>
      <c r="NCH709" s="121"/>
      <c r="NCI709" s="121"/>
      <c r="NCJ709" s="121"/>
      <c r="NCK709" s="121"/>
      <c r="NCL709" s="121"/>
      <c r="NCM709" s="121"/>
      <c r="NCN709" s="121"/>
      <c r="NCO709" s="121"/>
      <c r="NCP709" s="121"/>
      <c r="NCQ709" s="121"/>
      <c r="NCR709" s="121"/>
      <c r="NCS709" s="121"/>
      <c r="NCT709" s="121"/>
      <c r="NCU709" s="121"/>
      <c r="NCV709" s="121"/>
      <c r="NCW709" s="121"/>
      <c r="NCX709" s="121"/>
      <c r="NCY709" s="121"/>
      <c r="NCZ709" s="121"/>
      <c r="NDA709" s="121"/>
      <c r="NDB709" s="121"/>
      <c r="NDC709" s="121"/>
      <c r="NDD709" s="121"/>
      <c r="NDE709" s="121"/>
      <c r="NDF709" s="121"/>
      <c r="NDG709" s="121"/>
      <c r="NDH709" s="121"/>
      <c r="NDI709" s="121"/>
      <c r="NDJ709" s="121"/>
      <c r="NDK709" s="121"/>
      <c r="NDL709" s="121"/>
      <c r="NDM709" s="121"/>
      <c r="NDN709" s="121"/>
      <c r="NDO709" s="121"/>
      <c r="NDP709" s="121"/>
      <c r="NDQ709" s="121"/>
      <c r="NDR709" s="121"/>
      <c r="NDS709" s="121"/>
      <c r="NDT709" s="121"/>
      <c r="NDU709" s="121"/>
      <c r="NDV709" s="121"/>
      <c r="NDW709" s="121"/>
      <c r="NDX709" s="121"/>
      <c r="NDY709" s="121"/>
      <c r="NDZ709" s="121"/>
      <c r="NEA709" s="121"/>
      <c r="NEB709" s="121"/>
      <c r="NEC709" s="121"/>
      <c r="NED709" s="121"/>
      <c r="NEE709" s="121"/>
      <c r="NEF709" s="121"/>
      <c r="NEG709" s="121"/>
      <c r="NEH709" s="121"/>
      <c r="NEI709" s="121"/>
      <c r="NEJ709" s="121"/>
      <c r="NEK709" s="121"/>
      <c r="NEL709" s="121"/>
      <c r="NEM709" s="121"/>
      <c r="NEN709" s="121"/>
      <c r="NEO709" s="121"/>
      <c r="NEP709" s="121"/>
      <c r="NEQ709" s="121"/>
      <c r="NER709" s="121"/>
      <c r="NES709" s="121"/>
      <c r="NET709" s="121"/>
      <c r="NEU709" s="121"/>
      <c r="NEV709" s="121"/>
      <c r="NEW709" s="121"/>
      <c r="NEX709" s="121"/>
      <c r="NEY709" s="121"/>
      <c r="NEZ709" s="121"/>
      <c r="NFA709" s="121"/>
      <c r="NFB709" s="121"/>
      <c r="NFC709" s="121"/>
      <c r="NFD709" s="121"/>
      <c r="NFE709" s="121"/>
      <c r="NFF709" s="121"/>
      <c r="NFG709" s="121"/>
      <c r="NFH709" s="121"/>
      <c r="NFI709" s="121"/>
      <c r="NFJ709" s="121"/>
      <c r="NFK709" s="121"/>
      <c r="NFL709" s="121"/>
      <c r="NFM709" s="121"/>
      <c r="NFN709" s="121"/>
      <c r="NFO709" s="121"/>
      <c r="NFP709" s="121"/>
      <c r="NFQ709" s="121"/>
      <c r="NFR709" s="121"/>
      <c r="NFS709" s="121"/>
      <c r="NFT709" s="121"/>
      <c r="NFU709" s="121"/>
      <c r="NFV709" s="121"/>
      <c r="NFW709" s="121"/>
      <c r="NFX709" s="121"/>
      <c r="NFY709" s="121"/>
      <c r="NFZ709" s="121"/>
      <c r="NGA709" s="121"/>
      <c r="NGB709" s="121"/>
      <c r="NGC709" s="121"/>
      <c r="NGD709" s="121"/>
      <c r="NGE709" s="121"/>
      <c r="NGF709" s="121"/>
      <c r="NGG709" s="121"/>
      <c r="NGH709" s="121"/>
      <c r="NGI709" s="121"/>
      <c r="NGJ709" s="121"/>
      <c r="NGK709" s="121"/>
      <c r="NGL709" s="121"/>
      <c r="NGM709" s="121"/>
      <c r="NGN709" s="121"/>
      <c r="NGO709" s="121"/>
      <c r="NGP709" s="121"/>
      <c r="NGQ709" s="121"/>
      <c r="NGR709" s="121"/>
      <c r="NGS709" s="121"/>
      <c r="NGT709" s="121"/>
      <c r="NGU709" s="121"/>
      <c r="NGV709" s="121"/>
      <c r="NGW709" s="121"/>
      <c r="NGX709" s="121"/>
      <c r="NGY709" s="121"/>
      <c r="NGZ709" s="121"/>
      <c r="NHA709" s="121"/>
      <c r="NHB709" s="121"/>
      <c r="NHC709" s="121"/>
      <c r="NHD709" s="121"/>
      <c r="NHE709" s="121"/>
      <c r="NHF709" s="121"/>
      <c r="NHG709" s="121"/>
      <c r="NHH709" s="121"/>
      <c r="NHI709" s="121"/>
      <c r="NHJ709" s="121"/>
      <c r="NHK709" s="121"/>
      <c r="NHL709" s="121"/>
      <c r="NHM709" s="121"/>
      <c r="NHN709" s="121"/>
      <c r="NHO709" s="121"/>
      <c r="NHP709" s="121"/>
      <c r="NHQ709" s="121"/>
      <c r="NHR709" s="121"/>
      <c r="NHS709" s="121"/>
      <c r="NHT709" s="121"/>
      <c r="NHU709" s="121"/>
      <c r="NHV709" s="121"/>
      <c r="NHW709" s="121"/>
      <c r="NHX709" s="121"/>
      <c r="NHY709" s="121"/>
      <c r="NHZ709" s="121"/>
      <c r="NIA709" s="121"/>
      <c r="NIB709" s="121"/>
      <c r="NIC709" s="121"/>
      <c r="NID709" s="121"/>
      <c r="NIE709" s="121"/>
      <c r="NIF709" s="121"/>
      <c r="NIG709" s="121"/>
      <c r="NIH709" s="121"/>
      <c r="NII709" s="121"/>
      <c r="NIJ709" s="121"/>
      <c r="NIK709" s="121"/>
      <c r="NIL709" s="121"/>
      <c r="NIM709" s="121"/>
      <c r="NIN709" s="121"/>
      <c r="NIO709" s="121"/>
      <c r="NIP709" s="121"/>
      <c r="NIQ709" s="121"/>
      <c r="NIR709" s="121"/>
      <c r="NIS709" s="121"/>
      <c r="NIT709" s="121"/>
      <c r="NIU709" s="121"/>
      <c r="NIV709" s="121"/>
      <c r="NIW709" s="121"/>
      <c r="NIX709" s="121"/>
      <c r="NIY709" s="121"/>
      <c r="NIZ709" s="121"/>
      <c r="NJA709" s="121"/>
      <c r="NJB709" s="121"/>
      <c r="NJC709" s="121"/>
      <c r="NJD709" s="121"/>
      <c r="NJE709" s="121"/>
      <c r="NJF709" s="121"/>
      <c r="NJG709" s="121"/>
      <c r="NJH709" s="121"/>
      <c r="NJI709" s="121"/>
      <c r="NJJ709" s="121"/>
      <c r="NJK709" s="121"/>
      <c r="NJL709" s="121"/>
      <c r="NJM709" s="121"/>
      <c r="NJN709" s="121"/>
      <c r="NJO709" s="121"/>
      <c r="NJP709" s="121"/>
      <c r="NJQ709" s="121"/>
      <c r="NJR709" s="121"/>
      <c r="NJS709" s="121"/>
      <c r="NJT709" s="121"/>
      <c r="NJU709" s="121"/>
      <c r="NJV709" s="121"/>
      <c r="NJW709" s="121"/>
      <c r="NJX709" s="121"/>
      <c r="NJY709" s="121"/>
      <c r="NJZ709" s="121"/>
      <c r="NKA709" s="121"/>
      <c r="NKB709" s="121"/>
      <c r="NKC709" s="121"/>
      <c r="NKD709" s="121"/>
      <c r="NKE709" s="121"/>
      <c r="NKF709" s="121"/>
      <c r="NKG709" s="121"/>
      <c r="NKH709" s="121"/>
      <c r="NKI709" s="121"/>
      <c r="NKJ709" s="121"/>
      <c r="NKK709" s="121"/>
      <c r="NKL709" s="121"/>
      <c r="NKM709" s="121"/>
      <c r="NKN709" s="121"/>
      <c r="NKO709" s="121"/>
      <c r="NKP709" s="121"/>
      <c r="NKQ709" s="121"/>
      <c r="NKR709" s="121"/>
      <c r="NKS709" s="121"/>
      <c r="NKT709" s="121"/>
      <c r="NKU709" s="121"/>
      <c r="NKV709" s="121"/>
      <c r="NKW709" s="121"/>
      <c r="NKX709" s="121"/>
      <c r="NKY709" s="121"/>
      <c r="NKZ709" s="121"/>
      <c r="NLA709" s="121"/>
      <c r="NLB709" s="121"/>
      <c r="NLC709" s="121"/>
      <c r="NLD709" s="121"/>
      <c r="NLE709" s="121"/>
      <c r="NLF709" s="121"/>
      <c r="NLG709" s="121"/>
      <c r="NLH709" s="121"/>
      <c r="NLI709" s="121"/>
      <c r="NLJ709" s="121"/>
      <c r="NLK709" s="121"/>
      <c r="NLL709" s="121"/>
      <c r="NLM709" s="121"/>
      <c r="NLN709" s="121"/>
      <c r="NLO709" s="121"/>
      <c r="NLP709" s="121"/>
      <c r="NLQ709" s="121"/>
      <c r="NLR709" s="121"/>
      <c r="NLS709" s="121"/>
      <c r="NLT709" s="121"/>
      <c r="NLU709" s="121"/>
      <c r="NLV709" s="121"/>
      <c r="NLW709" s="121"/>
      <c r="NLX709" s="121"/>
      <c r="NLY709" s="121"/>
      <c r="NLZ709" s="121"/>
      <c r="NMA709" s="121"/>
      <c r="NMB709" s="121"/>
      <c r="NMC709" s="121"/>
      <c r="NMD709" s="121"/>
      <c r="NME709" s="121"/>
      <c r="NMF709" s="121"/>
      <c r="NMG709" s="121"/>
      <c r="NMH709" s="121"/>
      <c r="NMI709" s="121"/>
      <c r="NMJ709" s="121"/>
      <c r="NMK709" s="121"/>
      <c r="NML709" s="121"/>
      <c r="NMM709" s="121"/>
      <c r="NMN709" s="121"/>
      <c r="NMO709" s="121"/>
      <c r="NMP709" s="121"/>
      <c r="NMQ709" s="121"/>
      <c r="NMR709" s="121"/>
      <c r="NMS709" s="121"/>
      <c r="NMT709" s="121"/>
      <c r="NMU709" s="121"/>
      <c r="NMV709" s="121"/>
      <c r="NMW709" s="121"/>
      <c r="NMX709" s="121"/>
      <c r="NMY709" s="121"/>
      <c r="NMZ709" s="121"/>
      <c r="NNA709" s="121"/>
      <c r="NNB709" s="121"/>
      <c r="NNC709" s="121"/>
      <c r="NND709" s="121"/>
      <c r="NNE709" s="121"/>
      <c r="NNF709" s="121"/>
      <c r="NNG709" s="121"/>
      <c r="NNH709" s="121"/>
      <c r="NNI709" s="121"/>
      <c r="NNJ709" s="121"/>
      <c r="NNK709" s="121"/>
      <c r="NNL709" s="121"/>
      <c r="NNM709" s="121"/>
      <c r="NNN709" s="121"/>
      <c r="NNO709" s="121"/>
      <c r="NNP709" s="121"/>
      <c r="NNQ709" s="121"/>
      <c r="NNR709" s="121"/>
      <c r="NNS709" s="121"/>
      <c r="NNT709" s="121"/>
      <c r="NNU709" s="121"/>
      <c r="NNV709" s="121"/>
      <c r="NNW709" s="121"/>
      <c r="NNX709" s="121"/>
      <c r="NNY709" s="121"/>
      <c r="NNZ709" s="121"/>
      <c r="NOA709" s="121"/>
      <c r="NOB709" s="121"/>
      <c r="NOC709" s="121"/>
      <c r="NOD709" s="121"/>
      <c r="NOE709" s="121"/>
      <c r="NOF709" s="121"/>
      <c r="NOG709" s="121"/>
      <c r="NOH709" s="121"/>
      <c r="NOI709" s="121"/>
      <c r="NOJ709" s="121"/>
      <c r="NOK709" s="121"/>
      <c r="NOL709" s="121"/>
      <c r="NOM709" s="121"/>
      <c r="NON709" s="121"/>
      <c r="NOO709" s="121"/>
      <c r="NOP709" s="121"/>
      <c r="NOQ709" s="121"/>
      <c r="NOR709" s="121"/>
      <c r="NOS709" s="121"/>
      <c r="NOT709" s="121"/>
      <c r="NOU709" s="121"/>
      <c r="NOV709" s="121"/>
      <c r="NOW709" s="121"/>
      <c r="NOX709" s="121"/>
      <c r="NOY709" s="121"/>
      <c r="NOZ709" s="121"/>
      <c r="NPA709" s="121"/>
      <c r="NPB709" s="121"/>
      <c r="NPC709" s="121"/>
      <c r="NPD709" s="121"/>
      <c r="NPE709" s="121"/>
      <c r="NPF709" s="121"/>
      <c r="NPG709" s="121"/>
      <c r="NPH709" s="121"/>
      <c r="NPI709" s="121"/>
      <c r="NPJ709" s="121"/>
      <c r="NPK709" s="121"/>
      <c r="NPL709" s="121"/>
      <c r="NPM709" s="121"/>
      <c r="NPN709" s="121"/>
      <c r="NPO709" s="121"/>
      <c r="NPP709" s="121"/>
      <c r="NPQ709" s="121"/>
      <c r="NPR709" s="121"/>
      <c r="NPS709" s="121"/>
      <c r="NPT709" s="121"/>
      <c r="NPU709" s="121"/>
      <c r="NPV709" s="121"/>
      <c r="NPW709" s="121"/>
      <c r="NPX709" s="121"/>
      <c r="NPY709" s="121"/>
      <c r="NPZ709" s="121"/>
      <c r="NQA709" s="121"/>
      <c r="NQB709" s="121"/>
      <c r="NQC709" s="121"/>
      <c r="NQD709" s="121"/>
      <c r="NQE709" s="121"/>
      <c r="NQF709" s="121"/>
      <c r="NQG709" s="121"/>
      <c r="NQH709" s="121"/>
      <c r="NQI709" s="121"/>
      <c r="NQJ709" s="121"/>
      <c r="NQK709" s="121"/>
      <c r="NQL709" s="121"/>
      <c r="NQM709" s="121"/>
      <c r="NQN709" s="121"/>
      <c r="NQO709" s="121"/>
      <c r="NQP709" s="121"/>
      <c r="NQQ709" s="121"/>
      <c r="NQR709" s="121"/>
      <c r="NQS709" s="121"/>
      <c r="NQT709" s="121"/>
      <c r="NQU709" s="121"/>
      <c r="NQV709" s="121"/>
      <c r="NQW709" s="121"/>
      <c r="NQX709" s="121"/>
      <c r="NQY709" s="121"/>
      <c r="NQZ709" s="121"/>
      <c r="NRA709" s="121"/>
      <c r="NRB709" s="121"/>
      <c r="NRC709" s="121"/>
      <c r="NRD709" s="121"/>
      <c r="NRE709" s="121"/>
      <c r="NRF709" s="121"/>
      <c r="NRG709" s="121"/>
      <c r="NRH709" s="121"/>
      <c r="NRI709" s="121"/>
      <c r="NRJ709" s="121"/>
      <c r="NRK709" s="121"/>
      <c r="NRL709" s="121"/>
      <c r="NRM709" s="121"/>
      <c r="NRN709" s="121"/>
      <c r="NRO709" s="121"/>
      <c r="NRP709" s="121"/>
      <c r="NRQ709" s="121"/>
      <c r="NRR709" s="121"/>
      <c r="NRS709" s="121"/>
      <c r="NRT709" s="121"/>
      <c r="NRU709" s="121"/>
      <c r="NRV709" s="121"/>
      <c r="NRW709" s="121"/>
      <c r="NRX709" s="121"/>
      <c r="NRY709" s="121"/>
      <c r="NRZ709" s="121"/>
      <c r="NSA709" s="121"/>
      <c r="NSB709" s="121"/>
      <c r="NSC709" s="121"/>
      <c r="NSD709" s="121"/>
      <c r="NSE709" s="121"/>
      <c r="NSF709" s="121"/>
      <c r="NSG709" s="121"/>
      <c r="NSH709" s="121"/>
      <c r="NSI709" s="121"/>
      <c r="NSJ709" s="121"/>
      <c r="NSK709" s="121"/>
      <c r="NSL709" s="121"/>
      <c r="NSM709" s="121"/>
      <c r="NSN709" s="121"/>
      <c r="NSO709" s="121"/>
      <c r="NSP709" s="121"/>
      <c r="NSQ709" s="121"/>
      <c r="NSR709" s="121"/>
      <c r="NSS709" s="121"/>
      <c r="NST709" s="121"/>
      <c r="NSU709" s="121"/>
      <c r="NSV709" s="121"/>
      <c r="NSW709" s="121"/>
      <c r="NSX709" s="121"/>
      <c r="NSY709" s="121"/>
      <c r="NSZ709" s="121"/>
      <c r="NTA709" s="121"/>
      <c r="NTB709" s="121"/>
      <c r="NTC709" s="121"/>
      <c r="NTD709" s="121"/>
      <c r="NTE709" s="121"/>
      <c r="NTF709" s="121"/>
      <c r="NTG709" s="121"/>
      <c r="NTH709" s="121"/>
      <c r="NTI709" s="121"/>
      <c r="NTJ709" s="121"/>
      <c r="NTK709" s="121"/>
      <c r="NTL709" s="121"/>
      <c r="NTM709" s="121"/>
      <c r="NTN709" s="121"/>
      <c r="NTO709" s="121"/>
      <c r="NTP709" s="121"/>
      <c r="NTQ709" s="121"/>
      <c r="NTR709" s="121"/>
      <c r="NTS709" s="121"/>
      <c r="NTT709" s="121"/>
      <c r="NTU709" s="121"/>
      <c r="NTV709" s="121"/>
      <c r="NTW709" s="121"/>
      <c r="NTX709" s="121"/>
      <c r="NTY709" s="121"/>
      <c r="NTZ709" s="121"/>
      <c r="NUA709" s="121"/>
      <c r="NUB709" s="121"/>
      <c r="NUC709" s="121"/>
      <c r="NUD709" s="121"/>
      <c r="NUE709" s="121"/>
      <c r="NUF709" s="121"/>
      <c r="NUG709" s="121"/>
      <c r="NUH709" s="121"/>
      <c r="NUI709" s="121"/>
      <c r="NUJ709" s="121"/>
      <c r="NUK709" s="121"/>
      <c r="NUL709" s="121"/>
      <c r="NUM709" s="121"/>
      <c r="NUN709" s="121"/>
      <c r="NUO709" s="121"/>
      <c r="NUP709" s="121"/>
      <c r="NUQ709" s="121"/>
      <c r="NUR709" s="121"/>
      <c r="NUS709" s="121"/>
      <c r="NUT709" s="121"/>
      <c r="NUU709" s="121"/>
      <c r="NUV709" s="121"/>
      <c r="NUW709" s="121"/>
      <c r="NUX709" s="121"/>
      <c r="NUY709" s="121"/>
      <c r="NUZ709" s="121"/>
      <c r="NVA709" s="121"/>
      <c r="NVB709" s="121"/>
      <c r="NVC709" s="121"/>
      <c r="NVD709" s="121"/>
      <c r="NVE709" s="121"/>
      <c r="NVF709" s="121"/>
      <c r="NVG709" s="121"/>
      <c r="NVH709" s="121"/>
      <c r="NVI709" s="121"/>
      <c r="NVJ709" s="121"/>
      <c r="NVK709" s="121"/>
      <c r="NVL709" s="121"/>
      <c r="NVM709" s="121"/>
      <c r="NVN709" s="121"/>
      <c r="NVO709" s="121"/>
      <c r="NVP709" s="121"/>
      <c r="NVQ709" s="121"/>
      <c r="NVR709" s="121"/>
      <c r="NVS709" s="121"/>
      <c r="NVT709" s="121"/>
      <c r="NVU709" s="121"/>
      <c r="NVV709" s="121"/>
      <c r="NVW709" s="121"/>
      <c r="NVX709" s="121"/>
      <c r="NVY709" s="121"/>
      <c r="NVZ709" s="121"/>
      <c r="NWA709" s="121"/>
      <c r="NWB709" s="121"/>
      <c r="NWC709" s="121"/>
      <c r="NWD709" s="121"/>
      <c r="NWE709" s="121"/>
      <c r="NWF709" s="121"/>
      <c r="NWG709" s="121"/>
      <c r="NWH709" s="121"/>
      <c r="NWI709" s="121"/>
      <c r="NWJ709" s="121"/>
      <c r="NWK709" s="121"/>
      <c r="NWL709" s="121"/>
      <c r="NWM709" s="121"/>
      <c r="NWN709" s="121"/>
      <c r="NWO709" s="121"/>
      <c r="NWP709" s="121"/>
      <c r="NWQ709" s="121"/>
      <c r="NWR709" s="121"/>
      <c r="NWS709" s="121"/>
      <c r="NWT709" s="121"/>
      <c r="NWU709" s="121"/>
      <c r="NWV709" s="121"/>
      <c r="NWW709" s="121"/>
      <c r="NWX709" s="121"/>
      <c r="NWY709" s="121"/>
      <c r="NWZ709" s="121"/>
      <c r="NXA709" s="121"/>
      <c r="NXB709" s="121"/>
      <c r="NXC709" s="121"/>
      <c r="NXD709" s="121"/>
      <c r="NXE709" s="121"/>
      <c r="NXF709" s="121"/>
      <c r="NXG709" s="121"/>
      <c r="NXH709" s="121"/>
      <c r="NXI709" s="121"/>
      <c r="NXJ709" s="121"/>
      <c r="NXK709" s="121"/>
      <c r="NXL709" s="121"/>
      <c r="NXM709" s="121"/>
      <c r="NXN709" s="121"/>
      <c r="NXO709" s="121"/>
      <c r="NXP709" s="121"/>
      <c r="NXQ709" s="121"/>
      <c r="NXR709" s="121"/>
      <c r="NXS709" s="121"/>
      <c r="NXT709" s="121"/>
      <c r="NXU709" s="121"/>
      <c r="NXV709" s="121"/>
      <c r="NXW709" s="121"/>
      <c r="NXX709" s="121"/>
      <c r="NXY709" s="121"/>
      <c r="NXZ709" s="121"/>
      <c r="NYA709" s="121"/>
      <c r="NYB709" s="121"/>
      <c r="NYC709" s="121"/>
      <c r="NYD709" s="121"/>
      <c r="NYE709" s="121"/>
      <c r="NYF709" s="121"/>
      <c r="NYG709" s="121"/>
      <c r="NYH709" s="121"/>
      <c r="NYI709" s="121"/>
      <c r="NYJ709" s="121"/>
      <c r="NYK709" s="121"/>
      <c r="NYL709" s="121"/>
      <c r="NYM709" s="121"/>
      <c r="NYN709" s="121"/>
      <c r="NYO709" s="121"/>
      <c r="NYP709" s="121"/>
      <c r="NYQ709" s="121"/>
      <c r="NYR709" s="121"/>
      <c r="NYS709" s="121"/>
      <c r="NYT709" s="121"/>
      <c r="NYU709" s="121"/>
      <c r="NYV709" s="121"/>
      <c r="NYW709" s="121"/>
      <c r="NYX709" s="121"/>
      <c r="NYY709" s="121"/>
      <c r="NYZ709" s="121"/>
      <c r="NZA709" s="121"/>
      <c r="NZB709" s="121"/>
      <c r="NZC709" s="121"/>
      <c r="NZD709" s="121"/>
      <c r="NZE709" s="121"/>
      <c r="NZF709" s="121"/>
      <c r="NZG709" s="121"/>
      <c r="NZH709" s="121"/>
      <c r="NZI709" s="121"/>
      <c r="NZJ709" s="121"/>
      <c r="NZK709" s="121"/>
      <c r="NZL709" s="121"/>
      <c r="NZM709" s="121"/>
      <c r="NZN709" s="121"/>
      <c r="NZO709" s="121"/>
      <c r="NZP709" s="121"/>
      <c r="NZQ709" s="121"/>
      <c r="NZR709" s="121"/>
      <c r="NZS709" s="121"/>
      <c r="NZT709" s="121"/>
      <c r="NZU709" s="121"/>
      <c r="NZV709" s="121"/>
      <c r="NZW709" s="121"/>
      <c r="NZX709" s="121"/>
      <c r="NZY709" s="121"/>
      <c r="NZZ709" s="121"/>
      <c r="OAA709" s="121"/>
      <c r="OAB709" s="121"/>
      <c r="OAC709" s="121"/>
      <c r="OAD709" s="121"/>
      <c r="OAE709" s="121"/>
      <c r="OAF709" s="121"/>
      <c r="OAG709" s="121"/>
      <c r="OAH709" s="121"/>
      <c r="OAI709" s="121"/>
      <c r="OAJ709" s="121"/>
      <c r="OAK709" s="121"/>
      <c r="OAL709" s="121"/>
      <c r="OAM709" s="121"/>
      <c r="OAN709" s="121"/>
      <c r="OAO709" s="121"/>
      <c r="OAP709" s="121"/>
      <c r="OAQ709" s="121"/>
      <c r="OAR709" s="121"/>
      <c r="OAS709" s="121"/>
      <c r="OAT709" s="121"/>
      <c r="OAU709" s="121"/>
      <c r="OAV709" s="121"/>
      <c r="OAW709" s="121"/>
      <c r="OAX709" s="121"/>
      <c r="OAY709" s="121"/>
      <c r="OAZ709" s="121"/>
      <c r="OBA709" s="121"/>
      <c r="OBB709" s="121"/>
      <c r="OBC709" s="121"/>
      <c r="OBD709" s="121"/>
      <c r="OBE709" s="121"/>
      <c r="OBF709" s="121"/>
      <c r="OBG709" s="121"/>
      <c r="OBH709" s="121"/>
      <c r="OBI709" s="121"/>
      <c r="OBJ709" s="121"/>
      <c r="OBK709" s="121"/>
      <c r="OBL709" s="121"/>
      <c r="OBM709" s="121"/>
      <c r="OBN709" s="121"/>
      <c r="OBO709" s="121"/>
      <c r="OBP709" s="121"/>
      <c r="OBQ709" s="121"/>
      <c r="OBR709" s="121"/>
      <c r="OBS709" s="121"/>
      <c r="OBT709" s="121"/>
      <c r="OBU709" s="121"/>
      <c r="OBV709" s="121"/>
      <c r="OBW709" s="121"/>
      <c r="OBX709" s="121"/>
      <c r="OBY709" s="121"/>
      <c r="OBZ709" s="121"/>
      <c r="OCA709" s="121"/>
      <c r="OCB709" s="121"/>
      <c r="OCC709" s="121"/>
      <c r="OCD709" s="121"/>
      <c r="OCE709" s="121"/>
      <c r="OCF709" s="121"/>
      <c r="OCG709" s="121"/>
      <c r="OCH709" s="121"/>
      <c r="OCI709" s="121"/>
      <c r="OCJ709" s="121"/>
      <c r="OCK709" s="121"/>
      <c r="OCL709" s="121"/>
      <c r="OCM709" s="121"/>
      <c r="OCN709" s="121"/>
      <c r="OCO709" s="121"/>
      <c r="OCP709" s="121"/>
      <c r="OCQ709" s="121"/>
      <c r="OCR709" s="121"/>
      <c r="OCS709" s="121"/>
      <c r="OCT709" s="121"/>
      <c r="OCU709" s="121"/>
      <c r="OCV709" s="121"/>
      <c r="OCW709" s="121"/>
      <c r="OCX709" s="121"/>
      <c r="OCY709" s="121"/>
      <c r="OCZ709" s="121"/>
      <c r="ODA709" s="121"/>
      <c r="ODB709" s="121"/>
      <c r="ODC709" s="121"/>
      <c r="ODD709" s="121"/>
      <c r="ODE709" s="121"/>
      <c r="ODF709" s="121"/>
      <c r="ODG709" s="121"/>
      <c r="ODH709" s="121"/>
      <c r="ODI709" s="121"/>
      <c r="ODJ709" s="121"/>
      <c r="ODK709" s="121"/>
      <c r="ODL709" s="121"/>
      <c r="ODM709" s="121"/>
      <c r="ODN709" s="121"/>
      <c r="ODO709" s="121"/>
      <c r="ODP709" s="121"/>
      <c r="ODQ709" s="121"/>
      <c r="ODR709" s="121"/>
      <c r="ODS709" s="121"/>
      <c r="ODT709" s="121"/>
      <c r="ODU709" s="121"/>
      <c r="ODV709" s="121"/>
      <c r="ODW709" s="121"/>
      <c r="ODX709" s="121"/>
      <c r="ODY709" s="121"/>
      <c r="ODZ709" s="121"/>
      <c r="OEA709" s="121"/>
      <c r="OEB709" s="121"/>
      <c r="OEC709" s="121"/>
      <c r="OED709" s="121"/>
      <c r="OEE709" s="121"/>
      <c r="OEF709" s="121"/>
      <c r="OEG709" s="121"/>
      <c r="OEH709" s="121"/>
      <c r="OEI709" s="121"/>
      <c r="OEJ709" s="121"/>
      <c r="OEK709" s="121"/>
      <c r="OEL709" s="121"/>
      <c r="OEM709" s="121"/>
      <c r="OEN709" s="121"/>
      <c r="OEO709" s="121"/>
      <c r="OEP709" s="121"/>
      <c r="OEQ709" s="121"/>
      <c r="OER709" s="121"/>
      <c r="OES709" s="121"/>
      <c r="OET709" s="121"/>
      <c r="OEU709" s="121"/>
      <c r="OEV709" s="121"/>
      <c r="OEW709" s="121"/>
      <c r="OEX709" s="121"/>
      <c r="OEY709" s="121"/>
      <c r="OEZ709" s="121"/>
      <c r="OFA709" s="121"/>
      <c r="OFB709" s="121"/>
      <c r="OFC709" s="121"/>
      <c r="OFD709" s="121"/>
      <c r="OFE709" s="121"/>
      <c r="OFF709" s="121"/>
      <c r="OFG709" s="121"/>
      <c r="OFH709" s="121"/>
      <c r="OFI709" s="121"/>
      <c r="OFJ709" s="121"/>
      <c r="OFK709" s="121"/>
      <c r="OFL709" s="121"/>
      <c r="OFM709" s="121"/>
      <c r="OFN709" s="121"/>
      <c r="OFO709" s="121"/>
      <c r="OFP709" s="121"/>
      <c r="OFQ709" s="121"/>
      <c r="OFR709" s="121"/>
      <c r="OFS709" s="121"/>
      <c r="OFT709" s="121"/>
      <c r="OFU709" s="121"/>
      <c r="OFV709" s="121"/>
      <c r="OFW709" s="121"/>
      <c r="OFX709" s="121"/>
      <c r="OFY709" s="121"/>
      <c r="OFZ709" s="121"/>
      <c r="OGA709" s="121"/>
      <c r="OGB709" s="121"/>
      <c r="OGC709" s="121"/>
      <c r="OGD709" s="121"/>
      <c r="OGE709" s="121"/>
      <c r="OGF709" s="121"/>
      <c r="OGG709" s="121"/>
      <c r="OGH709" s="121"/>
      <c r="OGI709" s="121"/>
      <c r="OGJ709" s="121"/>
      <c r="OGK709" s="121"/>
      <c r="OGL709" s="121"/>
      <c r="OGM709" s="121"/>
      <c r="OGN709" s="121"/>
      <c r="OGO709" s="121"/>
      <c r="OGP709" s="121"/>
      <c r="OGQ709" s="121"/>
      <c r="OGR709" s="121"/>
      <c r="OGS709" s="121"/>
      <c r="OGT709" s="121"/>
      <c r="OGU709" s="121"/>
      <c r="OGV709" s="121"/>
      <c r="OGW709" s="121"/>
      <c r="OGX709" s="121"/>
      <c r="OGY709" s="121"/>
      <c r="OGZ709" s="121"/>
      <c r="OHA709" s="121"/>
      <c r="OHB709" s="121"/>
      <c r="OHC709" s="121"/>
      <c r="OHD709" s="121"/>
      <c r="OHE709" s="121"/>
      <c r="OHF709" s="121"/>
      <c r="OHG709" s="121"/>
      <c r="OHH709" s="121"/>
      <c r="OHI709" s="121"/>
      <c r="OHJ709" s="121"/>
      <c r="OHK709" s="121"/>
      <c r="OHL709" s="121"/>
      <c r="OHM709" s="121"/>
      <c r="OHN709" s="121"/>
      <c r="OHO709" s="121"/>
      <c r="OHP709" s="121"/>
      <c r="OHQ709" s="121"/>
      <c r="OHR709" s="121"/>
      <c r="OHS709" s="121"/>
      <c r="OHT709" s="121"/>
      <c r="OHU709" s="121"/>
      <c r="OHV709" s="121"/>
      <c r="OHW709" s="121"/>
      <c r="OHX709" s="121"/>
      <c r="OHY709" s="121"/>
      <c r="OHZ709" s="121"/>
      <c r="OIA709" s="121"/>
      <c r="OIB709" s="121"/>
      <c r="OIC709" s="121"/>
      <c r="OID709" s="121"/>
      <c r="OIE709" s="121"/>
      <c r="OIF709" s="121"/>
      <c r="OIG709" s="121"/>
      <c r="OIH709" s="121"/>
      <c r="OII709" s="121"/>
      <c r="OIJ709" s="121"/>
      <c r="OIK709" s="121"/>
      <c r="OIL709" s="121"/>
      <c r="OIM709" s="121"/>
      <c r="OIN709" s="121"/>
      <c r="OIO709" s="121"/>
      <c r="OIP709" s="121"/>
      <c r="OIQ709" s="121"/>
      <c r="OIR709" s="121"/>
      <c r="OIS709" s="121"/>
      <c r="OIT709" s="121"/>
      <c r="OIU709" s="121"/>
      <c r="OIV709" s="121"/>
      <c r="OIW709" s="121"/>
      <c r="OIX709" s="121"/>
      <c r="OIY709" s="121"/>
      <c r="OIZ709" s="121"/>
      <c r="OJA709" s="121"/>
      <c r="OJB709" s="121"/>
      <c r="OJC709" s="121"/>
      <c r="OJD709" s="121"/>
      <c r="OJE709" s="121"/>
      <c r="OJF709" s="121"/>
      <c r="OJG709" s="121"/>
      <c r="OJH709" s="121"/>
      <c r="OJI709" s="121"/>
      <c r="OJJ709" s="121"/>
      <c r="OJK709" s="121"/>
      <c r="OJL709" s="121"/>
      <c r="OJM709" s="121"/>
      <c r="OJN709" s="121"/>
      <c r="OJO709" s="121"/>
      <c r="OJP709" s="121"/>
      <c r="OJQ709" s="121"/>
      <c r="OJR709" s="121"/>
      <c r="OJS709" s="121"/>
      <c r="OJT709" s="121"/>
      <c r="OJU709" s="121"/>
      <c r="OJV709" s="121"/>
      <c r="OJW709" s="121"/>
      <c r="OJX709" s="121"/>
      <c r="OJY709" s="121"/>
      <c r="OJZ709" s="121"/>
      <c r="OKA709" s="121"/>
      <c r="OKB709" s="121"/>
      <c r="OKC709" s="121"/>
      <c r="OKD709" s="121"/>
      <c r="OKE709" s="121"/>
      <c r="OKF709" s="121"/>
      <c r="OKG709" s="121"/>
      <c r="OKH709" s="121"/>
      <c r="OKI709" s="121"/>
      <c r="OKJ709" s="121"/>
      <c r="OKK709" s="121"/>
      <c r="OKL709" s="121"/>
      <c r="OKM709" s="121"/>
      <c r="OKN709" s="121"/>
      <c r="OKO709" s="121"/>
      <c r="OKP709" s="121"/>
      <c r="OKQ709" s="121"/>
      <c r="OKR709" s="121"/>
      <c r="OKS709" s="121"/>
      <c r="OKT709" s="121"/>
      <c r="OKU709" s="121"/>
      <c r="OKV709" s="121"/>
      <c r="OKW709" s="121"/>
      <c r="OKX709" s="121"/>
      <c r="OKY709" s="121"/>
      <c r="OKZ709" s="121"/>
      <c r="OLA709" s="121"/>
      <c r="OLB709" s="121"/>
      <c r="OLC709" s="121"/>
      <c r="OLD709" s="121"/>
      <c r="OLE709" s="121"/>
      <c r="OLF709" s="121"/>
      <c r="OLG709" s="121"/>
      <c r="OLH709" s="121"/>
      <c r="OLI709" s="121"/>
      <c r="OLJ709" s="121"/>
      <c r="OLK709" s="121"/>
      <c r="OLL709" s="121"/>
      <c r="OLM709" s="121"/>
      <c r="OLN709" s="121"/>
      <c r="OLO709" s="121"/>
      <c r="OLP709" s="121"/>
      <c r="OLQ709" s="121"/>
      <c r="OLR709" s="121"/>
      <c r="OLS709" s="121"/>
      <c r="OLT709" s="121"/>
      <c r="OLU709" s="121"/>
      <c r="OLV709" s="121"/>
      <c r="OLW709" s="121"/>
      <c r="OLX709" s="121"/>
      <c r="OLY709" s="121"/>
      <c r="OLZ709" s="121"/>
      <c r="OMA709" s="121"/>
      <c r="OMB709" s="121"/>
      <c r="OMC709" s="121"/>
      <c r="OMD709" s="121"/>
      <c r="OME709" s="121"/>
      <c r="OMF709" s="121"/>
      <c r="OMG709" s="121"/>
      <c r="OMH709" s="121"/>
      <c r="OMI709" s="121"/>
      <c r="OMJ709" s="121"/>
      <c r="OMK709" s="121"/>
      <c r="OML709" s="121"/>
      <c r="OMM709" s="121"/>
      <c r="OMN709" s="121"/>
      <c r="OMO709" s="121"/>
      <c r="OMP709" s="121"/>
      <c r="OMQ709" s="121"/>
      <c r="OMR709" s="121"/>
      <c r="OMS709" s="121"/>
      <c r="OMT709" s="121"/>
      <c r="OMU709" s="121"/>
      <c r="OMV709" s="121"/>
      <c r="OMW709" s="121"/>
      <c r="OMX709" s="121"/>
      <c r="OMY709" s="121"/>
      <c r="OMZ709" s="121"/>
      <c r="ONA709" s="121"/>
      <c r="ONB709" s="121"/>
      <c r="ONC709" s="121"/>
      <c r="OND709" s="121"/>
      <c r="ONE709" s="121"/>
      <c r="ONF709" s="121"/>
      <c r="ONG709" s="121"/>
      <c r="ONH709" s="121"/>
      <c r="ONI709" s="121"/>
      <c r="ONJ709" s="121"/>
      <c r="ONK709" s="121"/>
      <c r="ONL709" s="121"/>
      <c r="ONM709" s="121"/>
      <c r="ONN709" s="121"/>
      <c r="ONO709" s="121"/>
      <c r="ONP709" s="121"/>
      <c r="ONQ709" s="121"/>
      <c r="ONR709" s="121"/>
      <c r="ONS709" s="121"/>
      <c r="ONT709" s="121"/>
      <c r="ONU709" s="121"/>
      <c r="ONV709" s="121"/>
      <c r="ONW709" s="121"/>
      <c r="ONX709" s="121"/>
      <c r="ONY709" s="121"/>
      <c r="ONZ709" s="121"/>
      <c r="OOA709" s="121"/>
      <c r="OOB709" s="121"/>
      <c r="OOC709" s="121"/>
      <c r="OOD709" s="121"/>
      <c r="OOE709" s="121"/>
      <c r="OOF709" s="121"/>
      <c r="OOG709" s="121"/>
      <c r="OOH709" s="121"/>
      <c r="OOI709" s="121"/>
      <c r="OOJ709" s="121"/>
      <c r="OOK709" s="121"/>
      <c r="OOL709" s="121"/>
      <c r="OOM709" s="121"/>
      <c r="OON709" s="121"/>
      <c r="OOO709" s="121"/>
      <c r="OOP709" s="121"/>
      <c r="OOQ709" s="121"/>
      <c r="OOR709" s="121"/>
      <c r="OOS709" s="121"/>
      <c r="OOT709" s="121"/>
      <c r="OOU709" s="121"/>
      <c r="OOV709" s="121"/>
      <c r="OOW709" s="121"/>
      <c r="OOX709" s="121"/>
      <c r="OOY709" s="121"/>
      <c r="OOZ709" s="121"/>
      <c r="OPA709" s="121"/>
      <c r="OPB709" s="121"/>
      <c r="OPC709" s="121"/>
      <c r="OPD709" s="121"/>
      <c r="OPE709" s="121"/>
      <c r="OPF709" s="121"/>
      <c r="OPG709" s="121"/>
      <c r="OPH709" s="121"/>
      <c r="OPI709" s="121"/>
      <c r="OPJ709" s="121"/>
      <c r="OPK709" s="121"/>
      <c r="OPL709" s="121"/>
      <c r="OPM709" s="121"/>
      <c r="OPN709" s="121"/>
      <c r="OPO709" s="121"/>
      <c r="OPP709" s="121"/>
      <c r="OPQ709" s="121"/>
      <c r="OPR709" s="121"/>
      <c r="OPS709" s="121"/>
      <c r="OPT709" s="121"/>
      <c r="OPU709" s="121"/>
      <c r="OPV709" s="121"/>
      <c r="OPW709" s="121"/>
      <c r="OPX709" s="121"/>
      <c r="OPY709" s="121"/>
      <c r="OPZ709" s="121"/>
      <c r="OQA709" s="121"/>
      <c r="OQB709" s="121"/>
      <c r="OQC709" s="121"/>
      <c r="OQD709" s="121"/>
      <c r="OQE709" s="121"/>
      <c r="OQF709" s="121"/>
      <c r="OQG709" s="121"/>
      <c r="OQH709" s="121"/>
      <c r="OQI709" s="121"/>
      <c r="OQJ709" s="121"/>
      <c r="OQK709" s="121"/>
      <c r="OQL709" s="121"/>
      <c r="OQM709" s="121"/>
      <c r="OQN709" s="121"/>
      <c r="OQO709" s="121"/>
      <c r="OQP709" s="121"/>
      <c r="OQQ709" s="121"/>
      <c r="OQR709" s="121"/>
      <c r="OQS709" s="121"/>
      <c r="OQT709" s="121"/>
      <c r="OQU709" s="121"/>
      <c r="OQV709" s="121"/>
      <c r="OQW709" s="121"/>
      <c r="OQX709" s="121"/>
      <c r="OQY709" s="121"/>
      <c r="OQZ709" s="121"/>
      <c r="ORA709" s="121"/>
      <c r="ORB709" s="121"/>
      <c r="ORC709" s="121"/>
      <c r="ORD709" s="121"/>
      <c r="ORE709" s="121"/>
      <c r="ORF709" s="121"/>
      <c r="ORG709" s="121"/>
      <c r="ORH709" s="121"/>
      <c r="ORI709" s="121"/>
      <c r="ORJ709" s="121"/>
      <c r="ORK709" s="121"/>
      <c r="ORL709" s="121"/>
      <c r="ORM709" s="121"/>
      <c r="ORN709" s="121"/>
      <c r="ORO709" s="121"/>
      <c r="ORP709" s="121"/>
      <c r="ORQ709" s="121"/>
      <c r="ORR709" s="121"/>
      <c r="ORS709" s="121"/>
      <c r="ORT709" s="121"/>
      <c r="ORU709" s="121"/>
      <c r="ORV709" s="121"/>
      <c r="ORW709" s="121"/>
      <c r="ORX709" s="121"/>
      <c r="ORY709" s="121"/>
      <c r="ORZ709" s="121"/>
      <c r="OSA709" s="121"/>
      <c r="OSB709" s="121"/>
      <c r="OSC709" s="121"/>
      <c r="OSD709" s="121"/>
      <c r="OSE709" s="121"/>
      <c r="OSF709" s="121"/>
      <c r="OSG709" s="121"/>
      <c r="OSH709" s="121"/>
      <c r="OSI709" s="121"/>
      <c r="OSJ709" s="121"/>
      <c r="OSK709" s="121"/>
      <c r="OSL709" s="121"/>
      <c r="OSM709" s="121"/>
      <c r="OSN709" s="121"/>
      <c r="OSO709" s="121"/>
      <c r="OSP709" s="121"/>
      <c r="OSQ709" s="121"/>
      <c r="OSR709" s="121"/>
      <c r="OSS709" s="121"/>
      <c r="OST709" s="121"/>
      <c r="OSU709" s="121"/>
      <c r="OSV709" s="121"/>
      <c r="OSW709" s="121"/>
      <c r="OSX709" s="121"/>
      <c r="OSY709" s="121"/>
      <c r="OSZ709" s="121"/>
      <c r="OTA709" s="121"/>
      <c r="OTB709" s="121"/>
      <c r="OTC709" s="121"/>
      <c r="OTD709" s="121"/>
      <c r="OTE709" s="121"/>
      <c r="OTF709" s="121"/>
      <c r="OTG709" s="121"/>
      <c r="OTH709" s="121"/>
      <c r="OTI709" s="121"/>
      <c r="OTJ709" s="121"/>
      <c r="OTK709" s="121"/>
      <c r="OTL709" s="121"/>
      <c r="OTM709" s="121"/>
      <c r="OTN709" s="121"/>
      <c r="OTO709" s="121"/>
      <c r="OTP709" s="121"/>
      <c r="OTQ709" s="121"/>
      <c r="OTR709" s="121"/>
      <c r="OTS709" s="121"/>
      <c r="OTT709" s="121"/>
      <c r="OTU709" s="121"/>
      <c r="OTV709" s="121"/>
      <c r="OTW709" s="121"/>
      <c r="OTX709" s="121"/>
      <c r="OTY709" s="121"/>
      <c r="OTZ709" s="121"/>
      <c r="OUA709" s="121"/>
      <c r="OUB709" s="121"/>
      <c r="OUC709" s="121"/>
      <c r="OUD709" s="121"/>
      <c r="OUE709" s="121"/>
      <c r="OUF709" s="121"/>
      <c r="OUG709" s="121"/>
      <c r="OUH709" s="121"/>
      <c r="OUI709" s="121"/>
      <c r="OUJ709" s="121"/>
      <c r="OUK709" s="121"/>
      <c r="OUL709" s="121"/>
      <c r="OUM709" s="121"/>
      <c r="OUN709" s="121"/>
      <c r="OUO709" s="121"/>
      <c r="OUP709" s="121"/>
      <c r="OUQ709" s="121"/>
      <c r="OUR709" s="121"/>
      <c r="OUS709" s="121"/>
      <c r="OUT709" s="121"/>
      <c r="OUU709" s="121"/>
      <c r="OUV709" s="121"/>
      <c r="OUW709" s="121"/>
      <c r="OUX709" s="121"/>
      <c r="OUY709" s="121"/>
      <c r="OUZ709" s="121"/>
      <c r="OVA709" s="121"/>
      <c r="OVB709" s="121"/>
      <c r="OVC709" s="121"/>
      <c r="OVD709" s="121"/>
      <c r="OVE709" s="121"/>
      <c r="OVF709" s="121"/>
      <c r="OVG709" s="121"/>
      <c r="OVH709" s="121"/>
      <c r="OVI709" s="121"/>
      <c r="OVJ709" s="121"/>
      <c r="OVK709" s="121"/>
      <c r="OVL709" s="121"/>
      <c r="OVM709" s="121"/>
      <c r="OVN709" s="121"/>
      <c r="OVO709" s="121"/>
      <c r="OVP709" s="121"/>
      <c r="OVQ709" s="121"/>
      <c r="OVR709" s="121"/>
      <c r="OVS709" s="121"/>
      <c r="OVT709" s="121"/>
      <c r="OVU709" s="121"/>
      <c r="OVV709" s="121"/>
      <c r="OVW709" s="121"/>
      <c r="OVX709" s="121"/>
      <c r="OVY709" s="121"/>
      <c r="OVZ709" s="121"/>
      <c r="OWA709" s="121"/>
      <c r="OWB709" s="121"/>
      <c r="OWC709" s="121"/>
      <c r="OWD709" s="121"/>
      <c r="OWE709" s="121"/>
      <c r="OWF709" s="121"/>
      <c r="OWG709" s="121"/>
      <c r="OWH709" s="121"/>
      <c r="OWI709" s="121"/>
      <c r="OWJ709" s="121"/>
      <c r="OWK709" s="121"/>
      <c r="OWL709" s="121"/>
      <c r="OWM709" s="121"/>
      <c r="OWN709" s="121"/>
      <c r="OWO709" s="121"/>
      <c r="OWP709" s="121"/>
      <c r="OWQ709" s="121"/>
      <c r="OWR709" s="121"/>
      <c r="OWS709" s="121"/>
      <c r="OWT709" s="121"/>
      <c r="OWU709" s="121"/>
      <c r="OWV709" s="121"/>
      <c r="OWW709" s="121"/>
      <c r="OWX709" s="121"/>
      <c r="OWY709" s="121"/>
      <c r="OWZ709" s="121"/>
      <c r="OXA709" s="121"/>
      <c r="OXB709" s="121"/>
      <c r="OXC709" s="121"/>
      <c r="OXD709" s="121"/>
      <c r="OXE709" s="121"/>
      <c r="OXF709" s="121"/>
      <c r="OXG709" s="121"/>
      <c r="OXH709" s="121"/>
      <c r="OXI709" s="121"/>
      <c r="OXJ709" s="121"/>
      <c r="OXK709" s="121"/>
      <c r="OXL709" s="121"/>
      <c r="OXM709" s="121"/>
      <c r="OXN709" s="121"/>
      <c r="OXO709" s="121"/>
      <c r="OXP709" s="121"/>
      <c r="OXQ709" s="121"/>
      <c r="OXR709" s="121"/>
      <c r="OXS709" s="121"/>
      <c r="OXT709" s="121"/>
      <c r="OXU709" s="121"/>
      <c r="OXV709" s="121"/>
      <c r="OXW709" s="121"/>
      <c r="OXX709" s="121"/>
      <c r="OXY709" s="121"/>
      <c r="OXZ709" s="121"/>
      <c r="OYA709" s="121"/>
      <c r="OYB709" s="121"/>
      <c r="OYC709" s="121"/>
      <c r="OYD709" s="121"/>
      <c r="OYE709" s="121"/>
      <c r="OYF709" s="121"/>
      <c r="OYG709" s="121"/>
      <c r="OYH709" s="121"/>
      <c r="OYI709" s="121"/>
      <c r="OYJ709" s="121"/>
      <c r="OYK709" s="121"/>
      <c r="OYL709" s="121"/>
      <c r="OYM709" s="121"/>
      <c r="OYN709" s="121"/>
      <c r="OYO709" s="121"/>
      <c r="OYP709" s="121"/>
      <c r="OYQ709" s="121"/>
      <c r="OYR709" s="121"/>
      <c r="OYS709" s="121"/>
      <c r="OYT709" s="121"/>
      <c r="OYU709" s="121"/>
      <c r="OYV709" s="121"/>
      <c r="OYW709" s="121"/>
      <c r="OYX709" s="121"/>
      <c r="OYY709" s="121"/>
      <c r="OYZ709" s="121"/>
      <c r="OZA709" s="121"/>
      <c r="OZB709" s="121"/>
      <c r="OZC709" s="121"/>
      <c r="OZD709" s="121"/>
      <c r="OZE709" s="121"/>
      <c r="OZF709" s="121"/>
      <c r="OZG709" s="121"/>
      <c r="OZH709" s="121"/>
      <c r="OZI709" s="121"/>
      <c r="OZJ709" s="121"/>
      <c r="OZK709" s="121"/>
      <c r="OZL709" s="121"/>
      <c r="OZM709" s="121"/>
      <c r="OZN709" s="121"/>
      <c r="OZO709" s="121"/>
      <c r="OZP709" s="121"/>
      <c r="OZQ709" s="121"/>
      <c r="OZR709" s="121"/>
      <c r="OZS709" s="121"/>
      <c r="OZT709" s="121"/>
      <c r="OZU709" s="121"/>
      <c r="OZV709" s="121"/>
      <c r="OZW709" s="121"/>
      <c r="OZX709" s="121"/>
      <c r="OZY709" s="121"/>
      <c r="OZZ709" s="121"/>
      <c r="PAA709" s="121"/>
      <c r="PAB709" s="121"/>
      <c r="PAC709" s="121"/>
      <c r="PAD709" s="121"/>
      <c r="PAE709" s="121"/>
      <c r="PAF709" s="121"/>
      <c r="PAG709" s="121"/>
      <c r="PAH709" s="121"/>
      <c r="PAI709" s="121"/>
      <c r="PAJ709" s="121"/>
      <c r="PAK709" s="121"/>
      <c r="PAL709" s="121"/>
      <c r="PAM709" s="121"/>
      <c r="PAN709" s="121"/>
      <c r="PAO709" s="121"/>
      <c r="PAP709" s="121"/>
      <c r="PAQ709" s="121"/>
      <c r="PAR709" s="121"/>
      <c r="PAS709" s="121"/>
      <c r="PAT709" s="121"/>
      <c r="PAU709" s="121"/>
      <c r="PAV709" s="121"/>
      <c r="PAW709" s="121"/>
      <c r="PAX709" s="121"/>
      <c r="PAY709" s="121"/>
      <c r="PAZ709" s="121"/>
      <c r="PBA709" s="121"/>
      <c r="PBB709" s="121"/>
      <c r="PBC709" s="121"/>
      <c r="PBD709" s="121"/>
      <c r="PBE709" s="121"/>
      <c r="PBF709" s="121"/>
      <c r="PBG709" s="121"/>
      <c r="PBH709" s="121"/>
      <c r="PBI709" s="121"/>
      <c r="PBJ709" s="121"/>
      <c r="PBK709" s="121"/>
      <c r="PBL709" s="121"/>
      <c r="PBM709" s="121"/>
      <c r="PBN709" s="121"/>
      <c r="PBO709" s="121"/>
      <c r="PBP709" s="121"/>
      <c r="PBQ709" s="121"/>
      <c r="PBR709" s="121"/>
      <c r="PBS709" s="121"/>
      <c r="PBT709" s="121"/>
      <c r="PBU709" s="121"/>
      <c r="PBV709" s="121"/>
      <c r="PBW709" s="121"/>
      <c r="PBX709" s="121"/>
      <c r="PBY709" s="121"/>
      <c r="PBZ709" s="121"/>
      <c r="PCA709" s="121"/>
      <c r="PCB709" s="121"/>
      <c r="PCC709" s="121"/>
      <c r="PCD709" s="121"/>
      <c r="PCE709" s="121"/>
      <c r="PCF709" s="121"/>
      <c r="PCG709" s="121"/>
      <c r="PCH709" s="121"/>
      <c r="PCI709" s="121"/>
      <c r="PCJ709" s="121"/>
      <c r="PCK709" s="121"/>
      <c r="PCL709" s="121"/>
      <c r="PCM709" s="121"/>
      <c r="PCN709" s="121"/>
      <c r="PCO709" s="121"/>
      <c r="PCP709" s="121"/>
      <c r="PCQ709" s="121"/>
      <c r="PCR709" s="121"/>
      <c r="PCS709" s="121"/>
      <c r="PCT709" s="121"/>
      <c r="PCU709" s="121"/>
      <c r="PCV709" s="121"/>
      <c r="PCW709" s="121"/>
      <c r="PCX709" s="121"/>
      <c r="PCY709" s="121"/>
      <c r="PCZ709" s="121"/>
      <c r="PDA709" s="121"/>
      <c r="PDB709" s="121"/>
      <c r="PDC709" s="121"/>
      <c r="PDD709" s="121"/>
      <c r="PDE709" s="121"/>
      <c r="PDF709" s="121"/>
      <c r="PDG709" s="121"/>
      <c r="PDH709" s="121"/>
      <c r="PDI709" s="121"/>
      <c r="PDJ709" s="121"/>
      <c r="PDK709" s="121"/>
      <c r="PDL709" s="121"/>
      <c r="PDM709" s="121"/>
      <c r="PDN709" s="121"/>
      <c r="PDO709" s="121"/>
      <c r="PDP709" s="121"/>
      <c r="PDQ709" s="121"/>
      <c r="PDR709" s="121"/>
      <c r="PDS709" s="121"/>
      <c r="PDT709" s="121"/>
      <c r="PDU709" s="121"/>
      <c r="PDV709" s="121"/>
      <c r="PDW709" s="121"/>
      <c r="PDX709" s="121"/>
      <c r="PDY709" s="121"/>
      <c r="PDZ709" s="121"/>
      <c r="PEA709" s="121"/>
      <c r="PEB709" s="121"/>
      <c r="PEC709" s="121"/>
      <c r="PED709" s="121"/>
      <c r="PEE709" s="121"/>
      <c r="PEF709" s="121"/>
      <c r="PEG709" s="121"/>
      <c r="PEH709" s="121"/>
      <c r="PEI709" s="121"/>
      <c r="PEJ709" s="121"/>
      <c r="PEK709" s="121"/>
      <c r="PEL709" s="121"/>
      <c r="PEM709" s="121"/>
      <c r="PEN709" s="121"/>
      <c r="PEO709" s="121"/>
      <c r="PEP709" s="121"/>
      <c r="PEQ709" s="121"/>
      <c r="PER709" s="121"/>
      <c r="PES709" s="121"/>
      <c r="PET709" s="121"/>
      <c r="PEU709" s="121"/>
      <c r="PEV709" s="121"/>
      <c r="PEW709" s="121"/>
      <c r="PEX709" s="121"/>
      <c r="PEY709" s="121"/>
      <c r="PEZ709" s="121"/>
      <c r="PFA709" s="121"/>
      <c r="PFB709" s="121"/>
      <c r="PFC709" s="121"/>
      <c r="PFD709" s="121"/>
      <c r="PFE709" s="121"/>
      <c r="PFF709" s="121"/>
      <c r="PFG709" s="121"/>
      <c r="PFH709" s="121"/>
      <c r="PFI709" s="121"/>
      <c r="PFJ709" s="121"/>
      <c r="PFK709" s="121"/>
      <c r="PFL709" s="121"/>
      <c r="PFM709" s="121"/>
      <c r="PFN709" s="121"/>
      <c r="PFO709" s="121"/>
      <c r="PFP709" s="121"/>
      <c r="PFQ709" s="121"/>
      <c r="PFR709" s="121"/>
      <c r="PFS709" s="121"/>
      <c r="PFT709" s="121"/>
      <c r="PFU709" s="121"/>
      <c r="PFV709" s="121"/>
      <c r="PFW709" s="121"/>
      <c r="PFX709" s="121"/>
      <c r="PFY709" s="121"/>
      <c r="PFZ709" s="121"/>
      <c r="PGA709" s="121"/>
      <c r="PGB709" s="121"/>
      <c r="PGC709" s="121"/>
      <c r="PGD709" s="121"/>
      <c r="PGE709" s="121"/>
      <c r="PGF709" s="121"/>
      <c r="PGG709" s="121"/>
      <c r="PGH709" s="121"/>
      <c r="PGI709" s="121"/>
      <c r="PGJ709" s="121"/>
      <c r="PGK709" s="121"/>
      <c r="PGL709" s="121"/>
      <c r="PGM709" s="121"/>
      <c r="PGN709" s="121"/>
      <c r="PGO709" s="121"/>
      <c r="PGP709" s="121"/>
      <c r="PGQ709" s="121"/>
      <c r="PGR709" s="121"/>
      <c r="PGS709" s="121"/>
      <c r="PGT709" s="121"/>
      <c r="PGU709" s="121"/>
      <c r="PGV709" s="121"/>
      <c r="PGW709" s="121"/>
      <c r="PGX709" s="121"/>
      <c r="PGY709" s="121"/>
      <c r="PGZ709" s="121"/>
      <c r="PHA709" s="121"/>
      <c r="PHB709" s="121"/>
      <c r="PHC709" s="121"/>
      <c r="PHD709" s="121"/>
      <c r="PHE709" s="121"/>
      <c r="PHF709" s="121"/>
      <c r="PHG709" s="121"/>
      <c r="PHH709" s="121"/>
      <c r="PHI709" s="121"/>
      <c r="PHJ709" s="121"/>
      <c r="PHK709" s="121"/>
      <c r="PHL709" s="121"/>
      <c r="PHM709" s="121"/>
      <c r="PHN709" s="121"/>
      <c r="PHO709" s="121"/>
      <c r="PHP709" s="121"/>
      <c r="PHQ709" s="121"/>
      <c r="PHR709" s="121"/>
      <c r="PHS709" s="121"/>
      <c r="PHT709" s="121"/>
      <c r="PHU709" s="121"/>
      <c r="PHV709" s="121"/>
      <c r="PHW709" s="121"/>
      <c r="PHX709" s="121"/>
      <c r="PHY709" s="121"/>
      <c r="PHZ709" s="121"/>
      <c r="PIA709" s="121"/>
      <c r="PIB709" s="121"/>
      <c r="PIC709" s="121"/>
      <c r="PID709" s="121"/>
      <c r="PIE709" s="121"/>
      <c r="PIF709" s="121"/>
      <c r="PIG709" s="121"/>
      <c r="PIH709" s="121"/>
      <c r="PII709" s="121"/>
      <c r="PIJ709" s="121"/>
      <c r="PIK709" s="121"/>
      <c r="PIL709" s="121"/>
      <c r="PIM709" s="121"/>
      <c r="PIN709" s="121"/>
      <c r="PIO709" s="121"/>
      <c r="PIP709" s="121"/>
      <c r="PIQ709" s="121"/>
      <c r="PIR709" s="121"/>
      <c r="PIS709" s="121"/>
      <c r="PIT709" s="121"/>
      <c r="PIU709" s="121"/>
      <c r="PIV709" s="121"/>
      <c r="PIW709" s="121"/>
      <c r="PIX709" s="121"/>
      <c r="PIY709" s="121"/>
      <c r="PIZ709" s="121"/>
      <c r="PJA709" s="121"/>
      <c r="PJB709" s="121"/>
      <c r="PJC709" s="121"/>
      <c r="PJD709" s="121"/>
      <c r="PJE709" s="121"/>
      <c r="PJF709" s="121"/>
      <c r="PJG709" s="121"/>
      <c r="PJH709" s="121"/>
      <c r="PJI709" s="121"/>
      <c r="PJJ709" s="121"/>
      <c r="PJK709" s="121"/>
      <c r="PJL709" s="121"/>
      <c r="PJM709" s="121"/>
      <c r="PJN709" s="121"/>
      <c r="PJO709" s="121"/>
      <c r="PJP709" s="121"/>
      <c r="PJQ709" s="121"/>
      <c r="PJR709" s="121"/>
      <c r="PJS709" s="121"/>
      <c r="PJT709" s="121"/>
      <c r="PJU709" s="121"/>
      <c r="PJV709" s="121"/>
      <c r="PJW709" s="121"/>
      <c r="PJX709" s="121"/>
      <c r="PJY709" s="121"/>
      <c r="PJZ709" s="121"/>
      <c r="PKA709" s="121"/>
      <c r="PKB709" s="121"/>
      <c r="PKC709" s="121"/>
      <c r="PKD709" s="121"/>
      <c r="PKE709" s="121"/>
      <c r="PKF709" s="121"/>
      <c r="PKG709" s="121"/>
      <c r="PKH709" s="121"/>
      <c r="PKI709" s="121"/>
      <c r="PKJ709" s="121"/>
      <c r="PKK709" s="121"/>
      <c r="PKL709" s="121"/>
      <c r="PKM709" s="121"/>
      <c r="PKN709" s="121"/>
      <c r="PKO709" s="121"/>
      <c r="PKP709" s="121"/>
      <c r="PKQ709" s="121"/>
      <c r="PKR709" s="121"/>
      <c r="PKS709" s="121"/>
      <c r="PKT709" s="121"/>
      <c r="PKU709" s="121"/>
      <c r="PKV709" s="121"/>
      <c r="PKW709" s="121"/>
      <c r="PKX709" s="121"/>
      <c r="PKY709" s="121"/>
      <c r="PKZ709" s="121"/>
      <c r="PLA709" s="121"/>
      <c r="PLB709" s="121"/>
      <c r="PLC709" s="121"/>
      <c r="PLD709" s="121"/>
      <c r="PLE709" s="121"/>
      <c r="PLF709" s="121"/>
      <c r="PLG709" s="121"/>
      <c r="PLH709" s="121"/>
      <c r="PLI709" s="121"/>
      <c r="PLJ709" s="121"/>
      <c r="PLK709" s="121"/>
      <c r="PLL709" s="121"/>
      <c r="PLM709" s="121"/>
      <c r="PLN709" s="121"/>
      <c r="PLO709" s="121"/>
      <c r="PLP709" s="121"/>
      <c r="PLQ709" s="121"/>
      <c r="PLR709" s="121"/>
      <c r="PLS709" s="121"/>
      <c r="PLT709" s="121"/>
      <c r="PLU709" s="121"/>
      <c r="PLV709" s="121"/>
      <c r="PLW709" s="121"/>
      <c r="PLX709" s="121"/>
      <c r="PLY709" s="121"/>
      <c r="PLZ709" s="121"/>
      <c r="PMA709" s="121"/>
      <c r="PMB709" s="121"/>
      <c r="PMC709" s="121"/>
      <c r="PMD709" s="121"/>
      <c r="PME709" s="121"/>
      <c r="PMF709" s="121"/>
      <c r="PMG709" s="121"/>
      <c r="PMH709" s="121"/>
      <c r="PMI709" s="121"/>
      <c r="PMJ709" s="121"/>
      <c r="PMK709" s="121"/>
      <c r="PML709" s="121"/>
      <c r="PMM709" s="121"/>
      <c r="PMN709" s="121"/>
      <c r="PMO709" s="121"/>
      <c r="PMP709" s="121"/>
      <c r="PMQ709" s="121"/>
      <c r="PMR709" s="121"/>
      <c r="PMS709" s="121"/>
      <c r="PMT709" s="121"/>
      <c r="PMU709" s="121"/>
      <c r="PMV709" s="121"/>
      <c r="PMW709" s="121"/>
      <c r="PMX709" s="121"/>
      <c r="PMY709" s="121"/>
      <c r="PMZ709" s="121"/>
      <c r="PNA709" s="121"/>
      <c r="PNB709" s="121"/>
      <c r="PNC709" s="121"/>
      <c r="PND709" s="121"/>
      <c r="PNE709" s="121"/>
      <c r="PNF709" s="121"/>
      <c r="PNG709" s="121"/>
      <c r="PNH709" s="121"/>
      <c r="PNI709" s="121"/>
      <c r="PNJ709" s="121"/>
      <c r="PNK709" s="121"/>
      <c r="PNL709" s="121"/>
      <c r="PNM709" s="121"/>
      <c r="PNN709" s="121"/>
      <c r="PNO709" s="121"/>
      <c r="PNP709" s="121"/>
      <c r="PNQ709" s="121"/>
      <c r="PNR709" s="121"/>
      <c r="PNS709" s="121"/>
      <c r="PNT709" s="121"/>
      <c r="PNU709" s="121"/>
      <c r="PNV709" s="121"/>
      <c r="PNW709" s="121"/>
      <c r="PNX709" s="121"/>
      <c r="PNY709" s="121"/>
      <c r="PNZ709" s="121"/>
      <c r="POA709" s="121"/>
      <c r="POB709" s="121"/>
      <c r="POC709" s="121"/>
      <c r="POD709" s="121"/>
      <c r="POE709" s="121"/>
      <c r="POF709" s="121"/>
      <c r="POG709" s="121"/>
      <c r="POH709" s="121"/>
      <c r="POI709" s="121"/>
      <c r="POJ709" s="121"/>
      <c r="POK709" s="121"/>
      <c r="POL709" s="121"/>
      <c r="POM709" s="121"/>
      <c r="PON709" s="121"/>
      <c r="POO709" s="121"/>
      <c r="POP709" s="121"/>
      <c r="POQ709" s="121"/>
      <c r="POR709" s="121"/>
      <c r="POS709" s="121"/>
      <c r="POT709" s="121"/>
      <c r="POU709" s="121"/>
      <c r="POV709" s="121"/>
      <c r="POW709" s="121"/>
      <c r="POX709" s="121"/>
      <c r="POY709" s="121"/>
      <c r="POZ709" s="121"/>
      <c r="PPA709" s="121"/>
      <c r="PPB709" s="121"/>
      <c r="PPC709" s="121"/>
      <c r="PPD709" s="121"/>
      <c r="PPE709" s="121"/>
      <c r="PPF709" s="121"/>
      <c r="PPG709" s="121"/>
      <c r="PPH709" s="121"/>
      <c r="PPI709" s="121"/>
      <c r="PPJ709" s="121"/>
      <c r="PPK709" s="121"/>
      <c r="PPL709" s="121"/>
      <c r="PPM709" s="121"/>
      <c r="PPN709" s="121"/>
      <c r="PPO709" s="121"/>
      <c r="PPP709" s="121"/>
      <c r="PPQ709" s="121"/>
      <c r="PPR709" s="121"/>
      <c r="PPS709" s="121"/>
      <c r="PPT709" s="121"/>
      <c r="PPU709" s="121"/>
      <c r="PPV709" s="121"/>
      <c r="PPW709" s="121"/>
      <c r="PPX709" s="121"/>
      <c r="PPY709" s="121"/>
      <c r="PPZ709" s="121"/>
      <c r="PQA709" s="121"/>
      <c r="PQB709" s="121"/>
      <c r="PQC709" s="121"/>
      <c r="PQD709" s="121"/>
      <c r="PQE709" s="121"/>
      <c r="PQF709" s="121"/>
      <c r="PQG709" s="121"/>
      <c r="PQH709" s="121"/>
      <c r="PQI709" s="121"/>
      <c r="PQJ709" s="121"/>
      <c r="PQK709" s="121"/>
      <c r="PQL709" s="121"/>
      <c r="PQM709" s="121"/>
      <c r="PQN709" s="121"/>
      <c r="PQO709" s="121"/>
      <c r="PQP709" s="121"/>
      <c r="PQQ709" s="121"/>
      <c r="PQR709" s="121"/>
      <c r="PQS709" s="121"/>
      <c r="PQT709" s="121"/>
      <c r="PQU709" s="121"/>
      <c r="PQV709" s="121"/>
      <c r="PQW709" s="121"/>
      <c r="PQX709" s="121"/>
      <c r="PQY709" s="121"/>
      <c r="PQZ709" s="121"/>
      <c r="PRA709" s="121"/>
      <c r="PRB709" s="121"/>
      <c r="PRC709" s="121"/>
      <c r="PRD709" s="121"/>
      <c r="PRE709" s="121"/>
      <c r="PRF709" s="121"/>
      <c r="PRG709" s="121"/>
      <c r="PRH709" s="121"/>
      <c r="PRI709" s="121"/>
      <c r="PRJ709" s="121"/>
      <c r="PRK709" s="121"/>
      <c r="PRL709" s="121"/>
      <c r="PRM709" s="121"/>
      <c r="PRN709" s="121"/>
      <c r="PRO709" s="121"/>
      <c r="PRP709" s="121"/>
      <c r="PRQ709" s="121"/>
      <c r="PRR709" s="121"/>
      <c r="PRS709" s="121"/>
      <c r="PRT709" s="121"/>
      <c r="PRU709" s="121"/>
      <c r="PRV709" s="121"/>
      <c r="PRW709" s="121"/>
      <c r="PRX709" s="121"/>
      <c r="PRY709" s="121"/>
      <c r="PRZ709" s="121"/>
      <c r="PSA709" s="121"/>
      <c r="PSB709" s="121"/>
      <c r="PSC709" s="121"/>
      <c r="PSD709" s="121"/>
      <c r="PSE709" s="121"/>
      <c r="PSF709" s="121"/>
      <c r="PSG709" s="121"/>
      <c r="PSH709" s="121"/>
      <c r="PSI709" s="121"/>
      <c r="PSJ709" s="121"/>
      <c r="PSK709" s="121"/>
      <c r="PSL709" s="121"/>
      <c r="PSM709" s="121"/>
      <c r="PSN709" s="121"/>
      <c r="PSO709" s="121"/>
      <c r="PSP709" s="121"/>
      <c r="PSQ709" s="121"/>
      <c r="PSR709" s="121"/>
      <c r="PSS709" s="121"/>
      <c r="PST709" s="121"/>
      <c r="PSU709" s="121"/>
      <c r="PSV709" s="121"/>
      <c r="PSW709" s="121"/>
      <c r="PSX709" s="121"/>
      <c r="PSY709" s="121"/>
      <c r="PSZ709" s="121"/>
      <c r="PTA709" s="121"/>
      <c r="PTB709" s="121"/>
      <c r="PTC709" s="121"/>
      <c r="PTD709" s="121"/>
      <c r="PTE709" s="121"/>
      <c r="PTF709" s="121"/>
      <c r="PTG709" s="121"/>
      <c r="PTH709" s="121"/>
      <c r="PTI709" s="121"/>
      <c r="PTJ709" s="121"/>
      <c r="PTK709" s="121"/>
      <c r="PTL709" s="121"/>
      <c r="PTM709" s="121"/>
      <c r="PTN709" s="121"/>
      <c r="PTO709" s="121"/>
      <c r="PTP709" s="121"/>
      <c r="PTQ709" s="121"/>
      <c r="PTR709" s="121"/>
      <c r="PTS709" s="121"/>
      <c r="PTT709" s="121"/>
      <c r="PTU709" s="121"/>
      <c r="PTV709" s="121"/>
      <c r="PTW709" s="121"/>
      <c r="PTX709" s="121"/>
      <c r="PTY709" s="121"/>
      <c r="PTZ709" s="121"/>
      <c r="PUA709" s="121"/>
      <c r="PUB709" s="121"/>
      <c r="PUC709" s="121"/>
      <c r="PUD709" s="121"/>
      <c r="PUE709" s="121"/>
      <c r="PUF709" s="121"/>
      <c r="PUG709" s="121"/>
      <c r="PUH709" s="121"/>
      <c r="PUI709" s="121"/>
      <c r="PUJ709" s="121"/>
      <c r="PUK709" s="121"/>
      <c r="PUL709" s="121"/>
      <c r="PUM709" s="121"/>
      <c r="PUN709" s="121"/>
      <c r="PUO709" s="121"/>
      <c r="PUP709" s="121"/>
      <c r="PUQ709" s="121"/>
      <c r="PUR709" s="121"/>
      <c r="PUS709" s="121"/>
      <c r="PUT709" s="121"/>
      <c r="PUU709" s="121"/>
      <c r="PUV709" s="121"/>
      <c r="PUW709" s="121"/>
      <c r="PUX709" s="121"/>
      <c r="PUY709" s="121"/>
      <c r="PUZ709" s="121"/>
      <c r="PVA709" s="121"/>
      <c r="PVB709" s="121"/>
      <c r="PVC709" s="121"/>
      <c r="PVD709" s="121"/>
      <c r="PVE709" s="121"/>
      <c r="PVF709" s="121"/>
      <c r="PVG709" s="121"/>
      <c r="PVH709" s="121"/>
      <c r="PVI709" s="121"/>
      <c r="PVJ709" s="121"/>
      <c r="PVK709" s="121"/>
      <c r="PVL709" s="121"/>
      <c r="PVM709" s="121"/>
      <c r="PVN709" s="121"/>
      <c r="PVO709" s="121"/>
      <c r="PVP709" s="121"/>
      <c r="PVQ709" s="121"/>
      <c r="PVR709" s="121"/>
      <c r="PVS709" s="121"/>
      <c r="PVT709" s="121"/>
      <c r="PVU709" s="121"/>
      <c r="PVV709" s="121"/>
      <c r="PVW709" s="121"/>
      <c r="PVX709" s="121"/>
      <c r="PVY709" s="121"/>
      <c r="PVZ709" s="121"/>
      <c r="PWA709" s="121"/>
      <c r="PWB709" s="121"/>
      <c r="PWC709" s="121"/>
      <c r="PWD709" s="121"/>
      <c r="PWE709" s="121"/>
      <c r="PWF709" s="121"/>
      <c r="PWG709" s="121"/>
      <c r="PWH709" s="121"/>
      <c r="PWI709" s="121"/>
      <c r="PWJ709" s="121"/>
      <c r="PWK709" s="121"/>
      <c r="PWL709" s="121"/>
      <c r="PWM709" s="121"/>
      <c r="PWN709" s="121"/>
      <c r="PWO709" s="121"/>
      <c r="PWP709" s="121"/>
      <c r="PWQ709" s="121"/>
      <c r="PWR709" s="121"/>
      <c r="PWS709" s="121"/>
      <c r="PWT709" s="121"/>
      <c r="PWU709" s="121"/>
      <c r="PWV709" s="121"/>
      <c r="PWW709" s="121"/>
      <c r="PWX709" s="121"/>
      <c r="PWY709" s="121"/>
      <c r="PWZ709" s="121"/>
      <c r="PXA709" s="121"/>
      <c r="PXB709" s="121"/>
      <c r="PXC709" s="121"/>
      <c r="PXD709" s="121"/>
      <c r="PXE709" s="121"/>
      <c r="PXF709" s="121"/>
      <c r="PXG709" s="121"/>
      <c r="PXH709" s="121"/>
      <c r="PXI709" s="121"/>
      <c r="PXJ709" s="121"/>
      <c r="PXK709" s="121"/>
      <c r="PXL709" s="121"/>
      <c r="PXM709" s="121"/>
      <c r="PXN709" s="121"/>
      <c r="PXO709" s="121"/>
      <c r="PXP709" s="121"/>
      <c r="PXQ709" s="121"/>
      <c r="PXR709" s="121"/>
      <c r="PXS709" s="121"/>
      <c r="PXT709" s="121"/>
      <c r="PXU709" s="121"/>
      <c r="PXV709" s="121"/>
      <c r="PXW709" s="121"/>
      <c r="PXX709" s="121"/>
      <c r="PXY709" s="121"/>
      <c r="PXZ709" s="121"/>
      <c r="PYA709" s="121"/>
      <c r="PYB709" s="121"/>
      <c r="PYC709" s="121"/>
      <c r="PYD709" s="121"/>
      <c r="PYE709" s="121"/>
      <c r="PYF709" s="121"/>
      <c r="PYG709" s="121"/>
      <c r="PYH709" s="121"/>
      <c r="PYI709" s="121"/>
      <c r="PYJ709" s="121"/>
      <c r="PYK709" s="121"/>
      <c r="PYL709" s="121"/>
      <c r="PYM709" s="121"/>
      <c r="PYN709" s="121"/>
      <c r="PYO709" s="121"/>
      <c r="PYP709" s="121"/>
      <c r="PYQ709" s="121"/>
      <c r="PYR709" s="121"/>
      <c r="PYS709" s="121"/>
      <c r="PYT709" s="121"/>
      <c r="PYU709" s="121"/>
      <c r="PYV709" s="121"/>
      <c r="PYW709" s="121"/>
      <c r="PYX709" s="121"/>
      <c r="PYY709" s="121"/>
      <c r="PYZ709" s="121"/>
      <c r="PZA709" s="121"/>
      <c r="PZB709" s="121"/>
      <c r="PZC709" s="121"/>
      <c r="PZD709" s="121"/>
      <c r="PZE709" s="121"/>
      <c r="PZF709" s="121"/>
      <c r="PZG709" s="121"/>
      <c r="PZH709" s="121"/>
      <c r="PZI709" s="121"/>
      <c r="PZJ709" s="121"/>
      <c r="PZK709" s="121"/>
      <c r="PZL709" s="121"/>
      <c r="PZM709" s="121"/>
      <c r="PZN709" s="121"/>
      <c r="PZO709" s="121"/>
      <c r="PZP709" s="121"/>
      <c r="PZQ709" s="121"/>
      <c r="PZR709" s="121"/>
      <c r="PZS709" s="121"/>
      <c r="PZT709" s="121"/>
      <c r="PZU709" s="121"/>
      <c r="PZV709" s="121"/>
      <c r="PZW709" s="121"/>
      <c r="PZX709" s="121"/>
      <c r="PZY709" s="121"/>
      <c r="PZZ709" s="121"/>
      <c r="QAA709" s="121"/>
      <c r="QAB709" s="121"/>
      <c r="QAC709" s="121"/>
      <c r="QAD709" s="121"/>
      <c r="QAE709" s="121"/>
      <c r="QAF709" s="121"/>
      <c r="QAG709" s="121"/>
      <c r="QAH709" s="121"/>
      <c r="QAI709" s="121"/>
      <c r="QAJ709" s="121"/>
      <c r="QAK709" s="121"/>
      <c r="QAL709" s="121"/>
      <c r="QAM709" s="121"/>
      <c r="QAN709" s="121"/>
      <c r="QAO709" s="121"/>
      <c r="QAP709" s="121"/>
      <c r="QAQ709" s="121"/>
      <c r="QAR709" s="121"/>
      <c r="QAS709" s="121"/>
      <c r="QAT709" s="121"/>
      <c r="QAU709" s="121"/>
      <c r="QAV709" s="121"/>
      <c r="QAW709" s="121"/>
      <c r="QAX709" s="121"/>
      <c r="QAY709" s="121"/>
      <c r="QAZ709" s="121"/>
      <c r="QBA709" s="121"/>
      <c r="QBB709" s="121"/>
      <c r="QBC709" s="121"/>
      <c r="QBD709" s="121"/>
      <c r="QBE709" s="121"/>
      <c r="QBF709" s="121"/>
      <c r="QBG709" s="121"/>
      <c r="QBH709" s="121"/>
      <c r="QBI709" s="121"/>
      <c r="QBJ709" s="121"/>
      <c r="QBK709" s="121"/>
      <c r="QBL709" s="121"/>
      <c r="QBM709" s="121"/>
      <c r="QBN709" s="121"/>
      <c r="QBO709" s="121"/>
      <c r="QBP709" s="121"/>
      <c r="QBQ709" s="121"/>
      <c r="QBR709" s="121"/>
      <c r="QBS709" s="121"/>
      <c r="QBT709" s="121"/>
      <c r="QBU709" s="121"/>
      <c r="QBV709" s="121"/>
      <c r="QBW709" s="121"/>
      <c r="QBX709" s="121"/>
      <c r="QBY709" s="121"/>
      <c r="QBZ709" s="121"/>
      <c r="QCA709" s="121"/>
      <c r="QCB709" s="121"/>
      <c r="QCC709" s="121"/>
      <c r="QCD709" s="121"/>
      <c r="QCE709" s="121"/>
      <c r="QCF709" s="121"/>
      <c r="QCG709" s="121"/>
      <c r="QCH709" s="121"/>
      <c r="QCI709" s="121"/>
      <c r="QCJ709" s="121"/>
      <c r="QCK709" s="121"/>
      <c r="QCL709" s="121"/>
      <c r="QCM709" s="121"/>
      <c r="QCN709" s="121"/>
      <c r="QCO709" s="121"/>
      <c r="QCP709" s="121"/>
      <c r="QCQ709" s="121"/>
      <c r="QCR709" s="121"/>
      <c r="QCS709" s="121"/>
      <c r="QCT709" s="121"/>
      <c r="QCU709" s="121"/>
      <c r="QCV709" s="121"/>
      <c r="QCW709" s="121"/>
      <c r="QCX709" s="121"/>
      <c r="QCY709" s="121"/>
      <c r="QCZ709" s="121"/>
      <c r="QDA709" s="121"/>
      <c r="QDB709" s="121"/>
      <c r="QDC709" s="121"/>
      <c r="QDD709" s="121"/>
      <c r="QDE709" s="121"/>
      <c r="QDF709" s="121"/>
      <c r="QDG709" s="121"/>
      <c r="QDH709" s="121"/>
      <c r="QDI709" s="121"/>
      <c r="QDJ709" s="121"/>
      <c r="QDK709" s="121"/>
      <c r="QDL709" s="121"/>
      <c r="QDM709" s="121"/>
      <c r="QDN709" s="121"/>
      <c r="QDO709" s="121"/>
      <c r="QDP709" s="121"/>
      <c r="QDQ709" s="121"/>
      <c r="QDR709" s="121"/>
      <c r="QDS709" s="121"/>
      <c r="QDT709" s="121"/>
      <c r="QDU709" s="121"/>
      <c r="QDV709" s="121"/>
      <c r="QDW709" s="121"/>
      <c r="QDX709" s="121"/>
      <c r="QDY709" s="121"/>
      <c r="QDZ709" s="121"/>
      <c r="QEA709" s="121"/>
      <c r="QEB709" s="121"/>
      <c r="QEC709" s="121"/>
      <c r="QED709" s="121"/>
      <c r="QEE709" s="121"/>
      <c r="QEF709" s="121"/>
      <c r="QEG709" s="121"/>
      <c r="QEH709" s="121"/>
      <c r="QEI709" s="121"/>
      <c r="QEJ709" s="121"/>
      <c r="QEK709" s="121"/>
      <c r="QEL709" s="121"/>
      <c r="QEM709" s="121"/>
      <c r="QEN709" s="121"/>
      <c r="QEO709" s="121"/>
      <c r="QEP709" s="121"/>
      <c r="QEQ709" s="121"/>
      <c r="QER709" s="121"/>
      <c r="QES709" s="121"/>
      <c r="QET709" s="121"/>
      <c r="QEU709" s="121"/>
      <c r="QEV709" s="121"/>
      <c r="QEW709" s="121"/>
      <c r="QEX709" s="121"/>
      <c r="QEY709" s="121"/>
      <c r="QEZ709" s="121"/>
      <c r="QFA709" s="121"/>
      <c r="QFB709" s="121"/>
      <c r="QFC709" s="121"/>
      <c r="QFD709" s="121"/>
      <c r="QFE709" s="121"/>
      <c r="QFF709" s="121"/>
      <c r="QFG709" s="121"/>
      <c r="QFH709" s="121"/>
      <c r="QFI709" s="121"/>
      <c r="QFJ709" s="121"/>
      <c r="QFK709" s="121"/>
      <c r="QFL709" s="121"/>
      <c r="QFM709" s="121"/>
      <c r="QFN709" s="121"/>
      <c r="QFO709" s="121"/>
      <c r="QFP709" s="121"/>
      <c r="QFQ709" s="121"/>
      <c r="QFR709" s="121"/>
      <c r="QFS709" s="121"/>
      <c r="QFT709" s="121"/>
      <c r="QFU709" s="121"/>
      <c r="QFV709" s="121"/>
      <c r="QFW709" s="121"/>
      <c r="QFX709" s="121"/>
      <c r="QFY709" s="121"/>
      <c r="QFZ709" s="121"/>
      <c r="QGA709" s="121"/>
      <c r="QGB709" s="121"/>
      <c r="QGC709" s="121"/>
      <c r="QGD709" s="121"/>
      <c r="QGE709" s="121"/>
      <c r="QGF709" s="121"/>
      <c r="QGG709" s="121"/>
      <c r="QGH709" s="121"/>
      <c r="QGI709" s="121"/>
      <c r="QGJ709" s="121"/>
      <c r="QGK709" s="121"/>
      <c r="QGL709" s="121"/>
      <c r="QGM709" s="121"/>
      <c r="QGN709" s="121"/>
      <c r="QGO709" s="121"/>
      <c r="QGP709" s="121"/>
      <c r="QGQ709" s="121"/>
      <c r="QGR709" s="121"/>
      <c r="QGS709" s="121"/>
      <c r="QGT709" s="121"/>
      <c r="QGU709" s="121"/>
      <c r="QGV709" s="121"/>
      <c r="QGW709" s="121"/>
      <c r="QGX709" s="121"/>
      <c r="QGY709" s="121"/>
      <c r="QGZ709" s="121"/>
      <c r="QHA709" s="121"/>
      <c r="QHB709" s="121"/>
      <c r="QHC709" s="121"/>
      <c r="QHD709" s="121"/>
      <c r="QHE709" s="121"/>
      <c r="QHF709" s="121"/>
      <c r="QHG709" s="121"/>
      <c r="QHH709" s="121"/>
      <c r="QHI709" s="121"/>
      <c r="QHJ709" s="121"/>
      <c r="QHK709" s="121"/>
      <c r="QHL709" s="121"/>
      <c r="QHM709" s="121"/>
      <c r="QHN709" s="121"/>
      <c r="QHO709" s="121"/>
      <c r="QHP709" s="121"/>
      <c r="QHQ709" s="121"/>
      <c r="QHR709" s="121"/>
      <c r="QHS709" s="121"/>
      <c r="QHT709" s="121"/>
      <c r="QHU709" s="121"/>
      <c r="QHV709" s="121"/>
      <c r="QHW709" s="121"/>
      <c r="QHX709" s="121"/>
      <c r="QHY709" s="121"/>
      <c r="QHZ709" s="121"/>
      <c r="QIA709" s="121"/>
      <c r="QIB709" s="121"/>
      <c r="QIC709" s="121"/>
      <c r="QID709" s="121"/>
      <c r="QIE709" s="121"/>
      <c r="QIF709" s="121"/>
      <c r="QIG709" s="121"/>
      <c r="QIH709" s="121"/>
      <c r="QII709" s="121"/>
      <c r="QIJ709" s="121"/>
      <c r="QIK709" s="121"/>
      <c r="QIL709" s="121"/>
      <c r="QIM709" s="121"/>
      <c r="QIN709" s="121"/>
      <c r="QIO709" s="121"/>
      <c r="QIP709" s="121"/>
      <c r="QIQ709" s="121"/>
      <c r="QIR709" s="121"/>
      <c r="QIS709" s="121"/>
      <c r="QIT709" s="121"/>
      <c r="QIU709" s="121"/>
      <c r="QIV709" s="121"/>
      <c r="QIW709" s="121"/>
      <c r="QIX709" s="121"/>
      <c r="QIY709" s="121"/>
      <c r="QIZ709" s="121"/>
      <c r="QJA709" s="121"/>
      <c r="QJB709" s="121"/>
      <c r="QJC709" s="121"/>
      <c r="QJD709" s="121"/>
      <c r="QJE709" s="121"/>
      <c r="QJF709" s="121"/>
      <c r="QJG709" s="121"/>
      <c r="QJH709" s="121"/>
      <c r="QJI709" s="121"/>
      <c r="QJJ709" s="121"/>
      <c r="QJK709" s="121"/>
      <c r="QJL709" s="121"/>
      <c r="QJM709" s="121"/>
      <c r="QJN709" s="121"/>
      <c r="QJO709" s="121"/>
      <c r="QJP709" s="121"/>
      <c r="QJQ709" s="121"/>
      <c r="QJR709" s="121"/>
      <c r="QJS709" s="121"/>
      <c r="QJT709" s="121"/>
      <c r="QJU709" s="121"/>
      <c r="QJV709" s="121"/>
      <c r="QJW709" s="121"/>
      <c r="QJX709" s="121"/>
      <c r="QJY709" s="121"/>
      <c r="QJZ709" s="121"/>
      <c r="QKA709" s="121"/>
      <c r="QKB709" s="121"/>
      <c r="QKC709" s="121"/>
      <c r="QKD709" s="121"/>
      <c r="QKE709" s="121"/>
      <c r="QKF709" s="121"/>
      <c r="QKG709" s="121"/>
      <c r="QKH709" s="121"/>
      <c r="QKI709" s="121"/>
      <c r="QKJ709" s="121"/>
      <c r="QKK709" s="121"/>
      <c r="QKL709" s="121"/>
      <c r="QKM709" s="121"/>
      <c r="QKN709" s="121"/>
      <c r="QKO709" s="121"/>
      <c r="QKP709" s="121"/>
      <c r="QKQ709" s="121"/>
      <c r="QKR709" s="121"/>
      <c r="QKS709" s="121"/>
      <c r="QKT709" s="121"/>
      <c r="QKU709" s="121"/>
      <c r="QKV709" s="121"/>
      <c r="QKW709" s="121"/>
      <c r="QKX709" s="121"/>
      <c r="QKY709" s="121"/>
      <c r="QKZ709" s="121"/>
      <c r="QLA709" s="121"/>
      <c r="QLB709" s="121"/>
      <c r="QLC709" s="121"/>
      <c r="QLD709" s="121"/>
      <c r="QLE709" s="121"/>
      <c r="QLF709" s="121"/>
      <c r="QLG709" s="121"/>
      <c r="QLH709" s="121"/>
      <c r="QLI709" s="121"/>
      <c r="QLJ709" s="121"/>
      <c r="QLK709" s="121"/>
      <c r="QLL709" s="121"/>
      <c r="QLM709" s="121"/>
      <c r="QLN709" s="121"/>
      <c r="QLO709" s="121"/>
      <c r="QLP709" s="121"/>
      <c r="QLQ709" s="121"/>
      <c r="QLR709" s="121"/>
      <c r="QLS709" s="121"/>
      <c r="QLT709" s="121"/>
      <c r="QLU709" s="121"/>
      <c r="QLV709" s="121"/>
      <c r="QLW709" s="121"/>
      <c r="QLX709" s="121"/>
      <c r="QLY709" s="121"/>
      <c r="QLZ709" s="121"/>
      <c r="QMA709" s="121"/>
      <c r="QMB709" s="121"/>
      <c r="QMC709" s="121"/>
      <c r="QMD709" s="121"/>
      <c r="QME709" s="121"/>
      <c r="QMF709" s="121"/>
      <c r="QMG709" s="121"/>
      <c r="QMH709" s="121"/>
      <c r="QMI709" s="121"/>
      <c r="QMJ709" s="121"/>
      <c r="QMK709" s="121"/>
      <c r="QML709" s="121"/>
      <c r="QMM709" s="121"/>
      <c r="QMN709" s="121"/>
      <c r="QMO709" s="121"/>
      <c r="QMP709" s="121"/>
      <c r="QMQ709" s="121"/>
      <c r="QMR709" s="121"/>
      <c r="QMS709" s="121"/>
      <c r="QMT709" s="121"/>
      <c r="QMU709" s="121"/>
      <c r="QMV709" s="121"/>
      <c r="QMW709" s="121"/>
      <c r="QMX709" s="121"/>
      <c r="QMY709" s="121"/>
      <c r="QMZ709" s="121"/>
      <c r="QNA709" s="121"/>
      <c r="QNB709" s="121"/>
      <c r="QNC709" s="121"/>
      <c r="QND709" s="121"/>
      <c r="QNE709" s="121"/>
      <c r="QNF709" s="121"/>
      <c r="QNG709" s="121"/>
      <c r="QNH709" s="121"/>
      <c r="QNI709" s="121"/>
      <c r="QNJ709" s="121"/>
      <c r="QNK709" s="121"/>
      <c r="QNL709" s="121"/>
      <c r="QNM709" s="121"/>
      <c r="QNN709" s="121"/>
      <c r="QNO709" s="121"/>
      <c r="QNP709" s="121"/>
      <c r="QNQ709" s="121"/>
      <c r="QNR709" s="121"/>
      <c r="QNS709" s="121"/>
      <c r="QNT709" s="121"/>
      <c r="QNU709" s="121"/>
      <c r="QNV709" s="121"/>
      <c r="QNW709" s="121"/>
      <c r="QNX709" s="121"/>
      <c r="QNY709" s="121"/>
      <c r="QNZ709" s="121"/>
      <c r="QOA709" s="121"/>
      <c r="QOB709" s="121"/>
      <c r="QOC709" s="121"/>
      <c r="QOD709" s="121"/>
      <c r="QOE709" s="121"/>
      <c r="QOF709" s="121"/>
      <c r="QOG709" s="121"/>
      <c r="QOH709" s="121"/>
      <c r="QOI709" s="121"/>
      <c r="QOJ709" s="121"/>
      <c r="QOK709" s="121"/>
      <c r="QOL709" s="121"/>
      <c r="QOM709" s="121"/>
      <c r="QON709" s="121"/>
      <c r="QOO709" s="121"/>
      <c r="QOP709" s="121"/>
      <c r="QOQ709" s="121"/>
      <c r="QOR709" s="121"/>
      <c r="QOS709" s="121"/>
      <c r="QOT709" s="121"/>
      <c r="QOU709" s="121"/>
      <c r="QOV709" s="121"/>
      <c r="QOW709" s="121"/>
      <c r="QOX709" s="121"/>
      <c r="QOY709" s="121"/>
      <c r="QOZ709" s="121"/>
      <c r="QPA709" s="121"/>
      <c r="QPB709" s="121"/>
      <c r="QPC709" s="121"/>
      <c r="QPD709" s="121"/>
      <c r="QPE709" s="121"/>
      <c r="QPF709" s="121"/>
      <c r="QPG709" s="121"/>
      <c r="QPH709" s="121"/>
      <c r="QPI709" s="121"/>
      <c r="QPJ709" s="121"/>
      <c r="QPK709" s="121"/>
      <c r="QPL709" s="121"/>
      <c r="QPM709" s="121"/>
      <c r="QPN709" s="121"/>
      <c r="QPO709" s="121"/>
      <c r="QPP709" s="121"/>
      <c r="QPQ709" s="121"/>
      <c r="QPR709" s="121"/>
      <c r="QPS709" s="121"/>
      <c r="QPT709" s="121"/>
      <c r="QPU709" s="121"/>
      <c r="QPV709" s="121"/>
      <c r="QPW709" s="121"/>
      <c r="QPX709" s="121"/>
      <c r="QPY709" s="121"/>
      <c r="QPZ709" s="121"/>
      <c r="QQA709" s="121"/>
      <c r="QQB709" s="121"/>
      <c r="QQC709" s="121"/>
      <c r="QQD709" s="121"/>
      <c r="QQE709" s="121"/>
      <c r="QQF709" s="121"/>
      <c r="QQG709" s="121"/>
      <c r="QQH709" s="121"/>
      <c r="QQI709" s="121"/>
      <c r="QQJ709" s="121"/>
      <c r="QQK709" s="121"/>
      <c r="QQL709" s="121"/>
      <c r="QQM709" s="121"/>
      <c r="QQN709" s="121"/>
      <c r="QQO709" s="121"/>
      <c r="QQP709" s="121"/>
      <c r="QQQ709" s="121"/>
      <c r="QQR709" s="121"/>
      <c r="QQS709" s="121"/>
      <c r="QQT709" s="121"/>
      <c r="QQU709" s="121"/>
      <c r="QQV709" s="121"/>
      <c r="QQW709" s="121"/>
      <c r="QQX709" s="121"/>
      <c r="QQY709" s="121"/>
      <c r="QQZ709" s="121"/>
      <c r="QRA709" s="121"/>
      <c r="QRB709" s="121"/>
      <c r="QRC709" s="121"/>
      <c r="QRD709" s="121"/>
      <c r="QRE709" s="121"/>
      <c r="QRF709" s="121"/>
      <c r="QRG709" s="121"/>
      <c r="QRH709" s="121"/>
      <c r="QRI709" s="121"/>
      <c r="QRJ709" s="121"/>
      <c r="QRK709" s="121"/>
      <c r="QRL709" s="121"/>
      <c r="QRM709" s="121"/>
      <c r="QRN709" s="121"/>
      <c r="QRO709" s="121"/>
      <c r="QRP709" s="121"/>
      <c r="QRQ709" s="121"/>
      <c r="QRR709" s="121"/>
      <c r="QRS709" s="121"/>
      <c r="QRT709" s="121"/>
      <c r="QRU709" s="121"/>
      <c r="QRV709" s="121"/>
      <c r="QRW709" s="121"/>
      <c r="QRX709" s="121"/>
      <c r="QRY709" s="121"/>
      <c r="QRZ709" s="121"/>
      <c r="QSA709" s="121"/>
      <c r="QSB709" s="121"/>
      <c r="QSC709" s="121"/>
      <c r="QSD709" s="121"/>
      <c r="QSE709" s="121"/>
      <c r="QSF709" s="121"/>
      <c r="QSG709" s="121"/>
      <c r="QSH709" s="121"/>
      <c r="QSI709" s="121"/>
      <c r="QSJ709" s="121"/>
      <c r="QSK709" s="121"/>
      <c r="QSL709" s="121"/>
      <c r="QSM709" s="121"/>
      <c r="QSN709" s="121"/>
      <c r="QSO709" s="121"/>
      <c r="QSP709" s="121"/>
      <c r="QSQ709" s="121"/>
      <c r="QSR709" s="121"/>
      <c r="QSS709" s="121"/>
      <c r="QST709" s="121"/>
      <c r="QSU709" s="121"/>
      <c r="QSV709" s="121"/>
      <c r="QSW709" s="121"/>
      <c r="QSX709" s="121"/>
      <c r="QSY709" s="121"/>
      <c r="QSZ709" s="121"/>
      <c r="QTA709" s="121"/>
      <c r="QTB709" s="121"/>
      <c r="QTC709" s="121"/>
      <c r="QTD709" s="121"/>
      <c r="QTE709" s="121"/>
      <c r="QTF709" s="121"/>
      <c r="QTG709" s="121"/>
      <c r="QTH709" s="121"/>
      <c r="QTI709" s="121"/>
      <c r="QTJ709" s="121"/>
      <c r="QTK709" s="121"/>
      <c r="QTL709" s="121"/>
      <c r="QTM709" s="121"/>
      <c r="QTN709" s="121"/>
      <c r="QTO709" s="121"/>
      <c r="QTP709" s="121"/>
      <c r="QTQ709" s="121"/>
      <c r="QTR709" s="121"/>
      <c r="QTS709" s="121"/>
      <c r="QTT709" s="121"/>
      <c r="QTU709" s="121"/>
      <c r="QTV709" s="121"/>
      <c r="QTW709" s="121"/>
      <c r="QTX709" s="121"/>
      <c r="QTY709" s="121"/>
      <c r="QTZ709" s="121"/>
      <c r="QUA709" s="121"/>
      <c r="QUB709" s="121"/>
      <c r="QUC709" s="121"/>
      <c r="QUD709" s="121"/>
      <c r="QUE709" s="121"/>
      <c r="QUF709" s="121"/>
      <c r="QUG709" s="121"/>
      <c r="QUH709" s="121"/>
      <c r="QUI709" s="121"/>
      <c r="QUJ709" s="121"/>
      <c r="QUK709" s="121"/>
      <c r="QUL709" s="121"/>
      <c r="QUM709" s="121"/>
      <c r="QUN709" s="121"/>
      <c r="QUO709" s="121"/>
      <c r="QUP709" s="121"/>
      <c r="QUQ709" s="121"/>
      <c r="QUR709" s="121"/>
      <c r="QUS709" s="121"/>
      <c r="QUT709" s="121"/>
      <c r="QUU709" s="121"/>
      <c r="QUV709" s="121"/>
      <c r="QUW709" s="121"/>
      <c r="QUX709" s="121"/>
      <c r="QUY709" s="121"/>
      <c r="QUZ709" s="121"/>
      <c r="QVA709" s="121"/>
      <c r="QVB709" s="121"/>
      <c r="QVC709" s="121"/>
      <c r="QVD709" s="121"/>
      <c r="QVE709" s="121"/>
      <c r="QVF709" s="121"/>
      <c r="QVG709" s="121"/>
      <c r="QVH709" s="121"/>
      <c r="QVI709" s="121"/>
      <c r="QVJ709" s="121"/>
      <c r="QVK709" s="121"/>
      <c r="QVL709" s="121"/>
      <c r="QVM709" s="121"/>
      <c r="QVN709" s="121"/>
      <c r="QVO709" s="121"/>
      <c r="QVP709" s="121"/>
      <c r="QVQ709" s="121"/>
      <c r="QVR709" s="121"/>
      <c r="QVS709" s="121"/>
      <c r="QVT709" s="121"/>
      <c r="QVU709" s="121"/>
      <c r="QVV709" s="121"/>
      <c r="QVW709" s="121"/>
      <c r="QVX709" s="121"/>
      <c r="QVY709" s="121"/>
      <c r="QVZ709" s="121"/>
      <c r="QWA709" s="121"/>
      <c r="QWB709" s="121"/>
      <c r="QWC709" s="121"/>
      <c r="QWD709" s="121"/>
      <c r="QWE709" s="121"/>
      <c r="QWF709" s="121"/>
      <c r="QWG709" s="121"/>
      <c r="QWH709" s="121"/>
      <c r="QWI709" s="121"/>
      <c r="QWJ709" s="121"/>
      <c r="QWK709" s="121"/>
      <c r="QWL709" s="121"/>
      <c r="QWM709" s="121"/>
      <c r="QWN709" s="121"/>
      <c r="QWO709" s="121"/>
      <c r="QWP709" s="121"/>
      <c r="QWQ709" s="121"/>
      <c r="QWR709" s="121"/>
      <c r="QWS709" s="121"/>
      <c r="QWT709" s="121"/>
      <c r="QWU709" s="121"/>
      <c r="QWV709" s="121"/>
      <c r="QWW709" s="121"/>
      <c r="QWX709" s="121"/>
      <c r="QWY709" s="121"/>
      <c r="QWZ709" s="121"/>
      <c r="QXA709" s="121"/>
      <c r="QXB709" s="121"/>
      <c r="QXC709" s="121"/>
      <c r="QXD709" s="121"/>
      <c r="QXE709" s="121"/>
      <c r="QXF709" s="121"/>
      <c r="QXG709" s="121"/>
      <c r="QXH709" s="121"/>
      <c r="QXI709" s="121"/>
      <c r="QXJ709" s="121"/>
      <c r="QXK709" s="121"/>
      <c r="QXL709" s="121"/>
      <c r="QXM709" s="121"/>
      <c r="QXN709" s="121"/>
      <c r="QXO709" s="121"/>
      <c r="QXP709" s="121"/>
      <c r="QXQ709" s="121"/>
      <c r="QXR709" s="121"/>
      <c r="QXS709" s="121"/>
      <c r="QXT709" s="121"/>
      <c r="QXU709" s="121"/>
      <c r="QXV709" s="121"/>
      <c r="QXW709" s="121"/>
      <c r="QXX709" s="121"/>
      <c r="QXY709" s="121"/>
      <c r="QXZ709" s="121"/>
      <c r="QYA709" s="121"/>
      <c r="QYB709" s="121"/>
      <c r="QYC709" s="121"/>
      <c r="QYD709" s="121"/>
      <c r="QYE709" s="121"/>
      <c r="QYF709" s="121"/>
      <c r="QYG709" s="121"/>
      <c r="QYH709" s="121"/>
      <c r="QYI709" s="121"/>
      <c r="QYJ709" s="121"/>
      <c r="QYK709" s="121"/>
      <c r="QYL709" s="121"/>
      <c r="QYM709" s="121"/>
      <c r="QYN709" s="121"/>
      <c r="QYO709" s="121"/>
      <c r="QYP709" s="121"/>
      <c r="QYQ709" s="121"/>
      <c r="QYR709" s="121"/>
      <c r="QYS709" s="121"/>
      <c r="QYT709" s="121"/>
      <c r="QYU709" s="121"/>
      <c r="QYV709" s="121"/>
      <c r="QYW709" s="121"/>
      <c r="QYX709" s="121"/>
      <c r="QYY709" s="121"/>
      <c r="QYZ709" s="121"/>
      <c r="QZA709" s="121"/>
      <c r="QZB709" s="121"/>
      <c r="QZC709" s="121"/>
      <c r="QZD709" s="121"/>
      <c r="QZE709" s="121"/>
      <c r="QZF709" s="121"/>
      <c r="QZG709" s="121"/>
      <c r="QZH709" s="121"/>
      <c r="QZI709" s="121"/>
      <c r="QZJ709" s="121"/>
      <c r="QZK709" s="121"/>
      <c r="QZL709" s="121"/>
      <c r="QZM709" s="121"/>
      <c r="QZN709" s="121"/>
      <c r="QZO709" s="121"/>
      <c r="QZP709" s="121"/>
      <c r="QZQ709" s="121"/>
      <c r="QZR709" s="121"/>
      <c r="QZS709" s="121"/>
      <c r="QZT709" s="121"/>
      <c r="QZU709" s="121"/>
      <c r="QZV709" s="121"/>
      <c r="QZW709" s="121"/>
      <c r="QZX709" s="121"/>
      <c r="QZY709" s="121"/>
      <c r="QZZ709" s="121"/>
      <c r="RAA709" s="121"/>
      <c r="RAB709" s="121"/>
      <c r="RAC709" s="121"/>
      <c r="RAD709" s="121"/>
      <c r="RAE709" s="121"/>
      <c r="RAF709" s="121"/>
      <c r="RAG709" s="121"/>
      <c r="RAH709" s="121"/>
      <c r="RAI709" s="121"/>
      <c r="RAJ709" s="121"/>
      <c r="RAK709" s="121"/>
      <c r="RAL709" s="121"/>
      <c r="RAM709" s="121"/>
      <c r="RAN709" s="121"/>
      <c r="RAO709" s="121"/>
      <c r="RAP709" s="121"/>
      <c r="RAQ709" s="121"/>
      <c r="RAR709" s="121"/>
      <c r="RAS709" s="121"/>
      <c r="RAT709" s="121"/>
      <c r="RAU709" s="121"/>
      <c r="RAV709" s="121"/>
      <c r="RAW709" s="121"/>
      <c r="RAX709" s="121"/>
      <c r="RAY709" s="121"/>
      <c r="RAZ709" s="121"/>
      <c r="RBA709" s="121"/>
      <c r="RBB709" s="121"/>
      <c r="RBC709" s="121"/>
      <c r="RBD709" s="121"/>
      <c r="RBE709" s="121"/>
      <c r="RBF709" s="121"/>
      <c r="RBG709" s="121"/>
      <c r="RBH709" s="121"/>
      <c r="RBI709" s="121"/>
      <c r="RBJ709" s="121"/>
      <c r="RBK709" s="121"/>
      <c r="RBL709" s="121"/>
      <c r="RBM709" s="121"/>
      <c r="RBN709" s="121"/>
      <c r="RBO709" s="121"/>
      <c r="RBP709" s="121"/>
      <c r="RBQ709" s="121"/>
      <c r="RBR709" s="121"/>
      <c r="RBS709" s="121"/>
      <c r="RBT709" s="121"/>
      <c r="RBU709" s="121"/>
      <c r="RBV709" s="121"/>
      <c r="RBW709" s="121"/>
      <c r="RBX709" s="121"/>
      <c r="RBY709" s="121"/>
      <c r="RBZ709" s="121"/>
      <c r="RCA709" s="121"/>
      <c r="RCB709" s="121"/>
      <c r="RCC709" s="121"/>
      <c r="RCD709" s="121"/>
      <c r="RCE709" s="121"/>
      <c r="RCF709" s="121"/>
      <c r="RCG709" s="121"/>
      <c r="RCH709" s="121"/>
      <c r="RCI709" s="121"/>
      <c r="RCJ709" s="121"/>
      <c r="RCK709" s="121"/>
      <c r="RCL709" s="121"/>
      <c r="RCM709" s="121"/>
      <c r="RCN709" s="121"/>
      <c r="RCO709" s="121"/>
      <c r="RCP709" s="121"/>
      <c r="RCQ709" s="121"/>
      <c r="RCR709" s="121"/>
      <c r="RCS709" s="121"/>
      <c r="RCT709" s="121"/>
      <c r="RCU709" s="121"/>
      <c r="RCV709" s="121"/>
      <c r="RCW709" s="121"/>
      <c r="RCX709" s="121"/>
      <c r="RCY709" s="121"/>
      <c r="RCZ709" s="121"/>
      <c r="RDA709" s="121"/>
      <c r="RDB709" s="121"/>
      <c r="RDC709" s="121"/>
      <c r="RDD709" s="121"/>
      <c r="RDE709" s="121"/>
      <c r="RDF709" s="121"/>
      <c r="RDG709" s="121"/>
      <c r="RDH709" s="121"/>
      <c r="RDI709" s="121"/>
      <c r="RDJ709" s="121"/>
      <c r="RDK709" s="121"/>
      <c r="RDL709" s="121"/>
      <c r="RDM709" s="121"/>
      <c r="RDN709" s="121"/>
      <c r="RDO709" s="121"/>
      <c r="RDP709" s="121"/>
      <c r="RDQ709" s="121"/>
      <c r="RDR709" s="121"/>
      <c r="RDS709" s="121"/>
      <c r="RDT709" s="121"/>
      <c r="RDU709" s="121"/>
      <c r="RDV709" s="121"/>
      <c r="RDW709" s="121"/>
      <c r="RDX709" s="121"/>
      <c r="RDY709" s="121"/>
      <c r="RDZ709" s="121"/>
      <c r="REA709" s="121"/>
      <c r="REB709" s="121"/>
      <c r="REC709" s="121"/>
      <c r="RED709" s="121"/>
      <c r="REE709" s="121"/>
      <c r="REF709" s="121"/>
      <c r="REG709" s="121"/>
      <c r="REH709" s="121"/>
      <c r="REI709" s="121"/>
      <c r="REJ709" s="121"/>
      <c r="REK709" s="121"/>
      <c r="REL709" s="121"/>
      <c r="REM709" s="121"/>
      <c r="REN709" s="121"/>
      <c r="REO709" s="121"/>
      <c r="REP709" s="121"/>
      <c r="REQ709" s="121"/>
      <c r="RER709" s="121"/>
      <c r="RES709" s="121"/>
      <c r="RET709" s="121"/>
      <c r="REU709" s="121"/>
      <c r="REV709" s="121"/>
      <c r="REW709" s="121"/>
      <c r="REX709" s="121"/>
      <c r="REY709" s="121"/>
      <c r="REZ709" s="121"/>
      <c r="RFA709" s="121"/>
      <c r="RFB709" s="121"/>
      <c r="RFC709" s="121"/>
      <c r="RFD709" s="121"/>
      <c r="RFE709" s="121"/>
      <c r="RFF709" s="121"/>
      <c r="RFG709" s="121"/>
      <c r="RFH709" s="121"/>
      <c r="RFI709" s="121"/>
      <c r="RFJ709" s="121"/>
      <c r="RFK709" s="121"/>
      <c r="RFL709" s="121"/>
      <c r="RFM709" s="121"/>
      <c r="RFN709" s="121"/>
      <c r="RFO709" s="121"/>
      <c r="RFP709" s="121"/>
      <c r="RFQ709" s="121"/>
      <c r="RFR709" s="121"/>
      <c r="RFS709" s="121"/>
      <c r="RFT709" s="121"/>
      <c r="RFU709" s="121"/>
      <c r="RFV709" s="121"/>
      <c r="RFW709" s="121"/>
      <c r="RFX709" s="121"/>
      <c r="RFY709" s="121"/>
      <c r="RFZ709" s="121"/>
      <c r="RGA709" s="121"/>
      <c r="RGB709" s="121"/>
      <c r="RGC709" s="121"/>
      <c r="RGD709" s="121"/>
      <c r="RGE709" s="121"/>
      <c r="RGF709" s="121"/>
      <c r="RGG709" s="121"/>
      <c r="RGH709" s="121"/>
      <c r="RGI709" s="121"/>
      <c r="RGJ709" s="121"/>
      <c r="RGK709" s="121"/>
      <c r="RGL709" s="121"/>
      <c r="RGM709" s="121"/>
      <c r="RGN709" s="121"/>
      <c r="RGO709" s="121"/>
      <c r="RGP709" s="121"/>
      <c r="RGQ709" s="121"/>
      <c r="RGR709" s="121"/>
      <c r="RGS709" s="121"/>
      <c r="RGT709" s="121"/>
      <c r="RGU709" s="121"/>
      <c r="RGV709" s="121"/>
      <c r="RGW709" s="121"/>
      <c r="RGX709" s="121"/>
      <c r="RGY709" s="121"/>
      <c r="RGZ709" s="121"/>
      <c r="RHA709" s="121"/>
      <c r="RHB709" s="121"/>
      <c r="RHC709" s="121"/>
      <c r="RHD709" s="121"/>
      <c r="RHE709" s="121"/>
      <c r="RHF709" s="121"/>
      <c r="RHG709" s="121"/>
      <c r="RHH709" s="121"/>
      <c r="RHI709" s="121"/>
      <c r="RHJ709" s="121"/>
      <c r="RHK709" s="121"/>
      <c r="RHL709" s="121"/>
      <c r="RHM709" s="121"/>
      <c r="RHN709" s="121"/>
      <c r="RHO709" s="121"/>
      <c r="RHP709" s="121"/>
      <c r="RHQ709" s="121"/>
      <c r="RHR709" s="121"/>
      <c r="RHS709" s="121"/>
      <c r="RHT709" s="121"/>
      <c r="RHU709" s="121"/>
      <c r="RHV709" s="121"/>
      <c r="RHW709" s="121"/>
      <c r="RHX709" s="121"/>
      <c r="RHY709" s="121"/>
      <c r="RHZ709" s="121"/>
      <c r="RIA709" s="121"/>
      <c r="RIB709" s="121"/>
      <c r="RIC709" s="121"/>
      <c r="RID709" s="121"/>
      <c r="RIE709" s="121"/>
      <c r="RIF709" s="121"/>
      <c r="RIG709" s="121"/>
      <c r="RIH709" s="121"/>
      <c r="RII709" s="121"/>
      <c r="RIJ709" s="121"/>
      <c r="RIK709" s="121"/>
      <c r="RIL709" s="121"/>
      <c r="RIM709" s="121"/>
      <c r="RIN709" s="121"/>
      <c r="RIO709" s="121"/>
      <c r="RIP709" s="121"/>
      <c r="RIQ709" s="121"/>
      <c r="RIR709" s="121"/>
      <c r="RIS709" s="121"/>
      <c r="RIT709" s="121"/>
      <c r="RIU709" s="121"/>
      <c r="RIV709" s="121"/>
      <c r="RIW709" s="121"/>
      <c r="RIX709" s="121"/>
      <c r="RIY709" s="121"/>
      <c r="RIZ709" s="121"/>
      <c r="RJA709" s="121"/>
      <c r="RJB709" s="121"/>
      <c r="RJC709" s="121"/>
      <c r="RJD709" s="121"/>
      <c r="RJE709" s="121"/>
      <c r="RJF709" s="121"/>
      <c r="RJG709" s="121"/>
      <c r="RJH709" s="121"/>
      <c r="RJI709" s="121"/>
      <c r="RJJ709" s="121"/>
      <c r="RJK709" s="121"/>
      <c r="RJL709" s="121"/>
      <c r="RJM709" s="121"/>
      <c r="RJN709" s="121"/>
      <c r="RJO709" s="121"/>
      <c r="RJP709" s="121"/>
      <c r="RJQ709" s="121"/>
      <c r="RJR709" s="121"/>
      <c r="RJS709" s="121"/>
      <c r="RJT709" s="121"/>
      <c r="RJU709" s="121"/>
      <c r="RJV709" s="121"/>
      <c r="RJW709" s="121"/>
      <c r="RJX709" s="121"/>
      <c r="RJY709" s="121"/>
      <c r="RJZ709" s="121"/>
      <c r="RKA709" s="121"/>
      <c r="RKB709" s="121"/>
      <c r="RKC709" s="121"/>
      <c r="RKD709" s="121"/>
      <c r="RKE709" s="121"/>
      <c r="RKF709" s="121"/>
      <c r="RKG709" s="121"/>
      <c r="RKH709" s="121"/>
      <c r="RKI709" s="121"/>
      <c r="RKJ709" s="121"/>
      <c r="RKK709" s="121"/>
      <c r="RKL709" s="121"/>
      <c r="RKM709" s="121"/>
      <c r="RKN709" s="121"/>
      <c r="RKO709" s="121"/>
      <c r="RKP709" s="121"/>
      <c r="RKQ709" s="121"/>
      <c r="RKR709" s="121"/>
      <c r="RKS709" s="121"/>
      <c r="RKT709" s="121"/>
      <c r="RKU709" s="121"/>
      <c r="RKV709" s="121"/>
      <c r="RKW709" s="121"/>
      <c r="RKX709" s="121"/>
      <c r="RKY709" s="121"/>
      <c r="RKZ709" s="121"/>
      <c r="RLA709" s="121"/>
      <c r="RLB709" s="121"/>
      <c r="RLC709" s="121"/>
      <c r="RLD709" s="121"/>
      <c r="RLE709" s="121"/>
      <c r="RLF709" s="121"/>
      <c r="RLG709" s="121"/>
      <c r="RLH709" s="121"/>
      <c r="RLI709" s="121"/>
      <c r="RLJ709" s="121"/>
      <c r="RLK709" s="121"/>
      <c r="RLL709" s="121"/>
      <c r="RLM709" s="121"/>
      <c r="RLN709" s="121"/>
      <c r="RLO709" s="121"/>
      <c r="RLP709" s="121"/>
      <c r="RLQ709" s="121"/>
      <c r="RLR709" s="121"/>
      <c r="RLS709" s="121"/>
      <c r="RLT709" s="121"/>
      <c r="RLU709" s="121"/>
      <c r="RLV709" s="121"/>
      <c r="RLW709" s="121"/>
      <c r="RLX709" s="121"/>
      <c r="RLY709" s="121"/>
      <c r="RLZ709" s="121"/>
      <c r="RMA709" s="121"/>
      <c r="RMB709" s="121"/>
      <c r="RMC709" s="121"/>
      <c r="RMD709" s="121"/>
      <c r="RME709" s="121"/>
      <c r="RMF709" s="121"/>
      <c r="RMG709" s="121"/>
      <c r="RMH709" s="121"/>
      <c r="RMI709" s="121"/>
      <c r="RMJ709" s="121"/>
      <c r="RMK709" s="121"/>
      <c r="RML709" s="121"/>
      <c r="RMM709" s="121"/>
      <c r="RMN709" s="121"/>
      <c r="RMO709" s="121"/>
      <c r="RMP709" s="121"/>
      <c r="RMQ709" s="121"/>
      <c r="RMR709" s="121"/>
      <c r="RMS709" s="121"/>
      <c r="RMT709" s="121"/>
      <c r="RMU709" s="121"/>
      <c r="RMV709" s="121"/>
      <c r="RMW709" s="121"/>
      <c r="RMX709" s="121"/>
      <c r="RMY709" s="121"/>
      <c r="RMZ709" s="121"/>
      <c r="RNA709" s="121"/>
      <c r="RNB709" s="121"/>
      <c r="RNC709" s="121"/>
      <c r="RND709" s="121"/>
      <c r="RNE709" s="121"/>
      <c r="RNF709" s="121"/>
      <c r="RNG709" s="121"/>
      <c r="RNH709" s="121"/>
      <c r="RNI709" s="121"/>
      <c r="RNJ709" s="121"/>
      <c r="RNK709" s="121"/>
      <c r="RNL709" s="121"/>
      <c r="RNM709" s="121"/>
      <c r="RNN709" s="121"/>
      <c r="RNO709" s="121"/>
      <c r="RNP709" s="121"/>
      <c r="RNQ709" s="121"/>
      <c r="RNR709" s="121"/>
      <c r="RNS709" s="121"/>
      <c r="RNT709" s="121"/>
      <c r="RNU709" s="121"/>
      <c r="RNV709" s="121"/>
      <c r="RNW709" s="121"/>
      <c r="RNX709" s="121"/>
      <c r="RNY709" s="121"/>
      <c r="RNZ709" s="121"/>
      <c r="ROA709" s="121"/>
      <c r="ROB709" s="121"/>
      <c r="ROC709" s="121"/>
      <c r="ROD709" s="121"/>
      <c r="ROE709" s="121"/>
      <c r="ROF709" s="121"/>
      <c r="ROG709" s="121"/>
      <c r="ROH709" s="121"/>
      <c r="ROI709" s="121"/>
      <c r="ROJ709" s="121"/>
      <c r="ROK709" s="121"/>
      <c r="ROL709" s="121"/>
      <c r="ROM709" s="121"/>
      <c r="RON709" s="121"/>
      <c r="ROO709" s="121"/>
      <c r="ROP709" s="121"/>
      <c r="ROQ709" s="121"/>
      <c r="ROR709" s="121"/>
      <c r="ROS709" s="121"/>
      <c r="ROT709" s="121"/>
      <c r="ROU709" s="121"/>
      <c r="ROV709" s="121"/>
      <c r="ROW709" s="121"/>
      <c r="ROX709" s="121"/>
      <c r="ROY709" s="121"/>
      <c r="ROZ709" s="121"/>
      <c r="RPA709" s="121"/>
      <c r="RPB709" s="121"/>
      <c r="RPC709" s="121"/>
      <c r="RPD709" s="121"/>
      <c r="RPE709" s="121"/>
      <c r="RPF709" s="121"/>
      <c r="RPG709" s="121"/>
      <c r="RPH709" s="121"/>
      <c r="RPI709" s="121"/>
      <c r="RPJ709" s="121"/>
      <c r="RPK709" s="121"/>
      <c r="RPL709" s="121"/>
      <c r="RPM709" s="121"/>
      <c r="RPN709" s="121"/>
      <c r="RPO709" s="121"/>
      <c r="RPP709" s="121"/>
      <c r="RPQ709" s="121"/>
      <c r="RPR709" s="121"/>
      <c r="RPS709" s="121"/>
      <c r="RPT709" s="121"/>
      <c r="RPU709" s="121"/>
      <c r="RPV709" s="121"/>
      <c r="RPW709" s="121"/>
      <c r="RPX709" s="121"/>
      <c r="RPY709" s="121"/>
      <c r="RPZ709" s="121"/>
      <c r="RQA709" s="121"/>
      <c r="RQB709" s="121"/>
      <c r="RQC709" s="121"/>
      <c r="RQD709" s="121"/>
      <c r="RQE709" s="121"/>
      <c r="RQF709" s="121"/>
      <c r="RQG709" s="121"/>
      <c r="RQH709" s="121"/>
      <c r="RQI709" s="121"/>
      <c r="RQJ709" s="121"/>
      <c r="RQK709" s="121"/>
      <c r="RQL709" s="121"/>
      <c r="RQM709" s="121"/>
      <c r="RQN709" s="121"/>
      <c r="RQO709" s="121"/>
      <c r="RQP709" s="121"/>
      <c r="RQQ709" s="121"/>
      <c r="RQR709" s="121"/>
      <c r="RQS709" s="121"/>
      <c r="RQT709" s="121"/>
      <c r="RQU709" s="121"/>
      <c r="RQV709" s="121"/>
      <c r="RQW709" s="121"/>
      <c r="RQX709" s="121"/>
      <c r="RQY709" s="121"/>
      <c r="RQZ709" s="121"/>
      <c r="RRA709" s="121"/>
      <c r="RRB709" s="121"/>
      <c r="RRC709" s="121"/>
      <c r="RRD709" s="121"/>
      <c r="RRE709" s="121"/>
      <c r="RRF709" s="121"/>
      <c r="RRG709" s="121"/>
      <c r="RRH709" s="121"/>
      <c r="RRI709" s="121"/>
      <c r="RRJ709" s="121"/>
      <c r="RRK709" s="121"/>
      <c r="RRL709" s="121"/>
      <c r="RRM709" s="121"/>
      <c r="RRN709" s="121"/>
      <c r="RRO709" s="121"/>
      <c r="RRP709" s="121"/>
      <c r="RRQ709" s="121"/>
      <c r="RRR709" s="121"/>
      <c r="RRS709" s="121"/>
      <c r="RRT709" s="121"/>
      <c r="RRU709" s="121"/>
      <c r="RRV709" s="121"/>
      <c r="RRW709" s="121"/>
      <c r="RRX709" s="121"/>
      <c r="RRY709" s="121"/>
      <c r="RRZ709" s="121"/>
      <c r="RSA709" s="121"/>
      <c r="RSB709" s="121"/>
      <c r="RSC709" s="121"/>
      <c r="RSD709" s="121"/>
      <c r="RSE709" s="121"/>
      <c r="RSF709" s="121"/>
      <c r="RSG709" s="121"/>
      <c r="RSH709" s="121"/>
      <c r="RSI709" s="121"/>
      <c r="RSJ709" s="121"/>
      <c r="RSK709" s="121"/>
      <c r="RSL709" s="121"/>
      <c r="RSM709" s="121"/>
      <c r="RSN709" s="121"/>
      <c r="RSO709" s="121"/>
      <c r="RSP709" s="121"/>
      <c r="RSQ709" s="121"/>
      <c r="RSR709" s="121"/>
      <c r="RSS709" s="121"/>
      <c r="RST709" s="121"/>
      <c r="RSU709" s="121"/>
      <c r="RSV709" s="121"/>
      <c r="RSW709" s="121"/>
      <c r="RSX709" s="121"/>
      <c r="RSY709" s="121"/>
      <c r="RSZ709" s="121"/>
      <c r="RTA709" s="121"/>
      <c r="RTB709" s="121"/>
      <c r="RTC709" s="121"/>
      <c r="RTD709" s="121"/>
      <c r="RTE709" s="121"/>
      <c r="RTF709" s="121"/>
      <c r="RTG709" s="121"/>
      <c r="RTH709" s="121"/>
      <c r="RTI709" s="121"/>
      <c r="RTJ709" s="121"/>
      <c r="RTK709" s="121"/>
      <c r="RTL709" s="121"/>
      <c r="RTM709" s="121"/>
      <c r="RTN709" s="121"/>
      <c r="RTO709" s="121"/>
      <c r="RTP709" s="121"/>
      <c r="RTQ709" s="121"/>
      <c r="RTR709" s="121"/>
      <c r="RTS709" s="121"/>
      <c r="RTT709" s="121"/>
      <c r="RTU709" s="121"/>
      <c r="RTV709" s="121"/>
      <c r="RTW709" s="121"/>
      <c r="RTX709" s="121"/>
      <c r="RTY709" s="121"/>
      <c r="RTZ709" s="121"/>
      <c r="RUA709" s="121"/>
      <c r="RUB709" s="121"/>
      <c r="RUC709" s="121"/>
      <c r="RUD709" s="121"/>
      <c r="RUE709" s="121"/>
      <c r="RUF709" s="121"/>
      <c r="RUG709" s="121"/>
      <c r="RUH709" s="121"/>
      <c r="RUI709" s="121"/>
      <c r="RUJ709" s="121"/>
      <c r="RUK709" s="121"/>
      <c r="RUL709" s="121"/>
      <c r="RUM709" s="121"/>
      <c r="RUN709" s="121"/>
      <c r="RUO709" s="121"/>
      <c r="RUP709" s="121"/>
      <c r="RUQ709" s="121"/>
      <c r="RUR709" s="121"/>
      <c r="RUS709" s="121"/>
      <c r="RUT709" s="121"/>
      <c r="RUU709" s="121"/>
      <c r="RUV709" s="121"/>
      <c r="RUW709" s="121"/>
      <c r="RUX709" s="121"/>
      <c r="RUY709" s="121"/>
      <c r="RUZ709" s="121"/>
      <c r="RVA709" s="121"/>
      <c r="RVB709" s="121"/>
      <c r="RVC709" s="121"/>
      <c r="RVD709" s="121"/>
      <c r="RVE709" s="121"/>
      <c r="RVF709" s="121"/>
      <c r="RVG709" s="121"/>
      <c r="RVH709" s="121"/>
      <c r="RVI709" s="121"/>
      <c r="RVJ709" s="121"/>
      <c r="RVK709" s="121"/>
      <c r="RVL709" s="121"/>
      <c r="RVM709" s="121"/>
      <c r="RVN709" s="121"/>
      <c r="RVO709" s="121"/>
      <c r="RVP709" s="121"/>
      <c r="RVQ709" s="121"/>
      <c r="RVR709" s="121"/>
      <c r="RVS709" s="121"/>
      <c r="RVT709" s="121"/>
      <c r="RVU709" s="121"/>
      <c r="RVV709" s="121"/>
      <c r="RVW709" s="121"/>
      <c r="RVX709" s="121"/>
      <c r="RVY709" s="121"/>
      <c r="RVZ709" s="121"/>
      <c r="RWA709" s="121"/>
      <c r="RWB709" s="121"/>
      <c r="RWC709" s="121"/>
      <c r="RWD709" s="121"/>
      <c r="RWE709" s="121"/>
      <c r="RWF709" s="121"/>
      <c r="RWG709" s="121"/>
      <c r="RWH709" s="121"/>
      <c r="RWI709" s="121"/>
      <c r="RWJ709" s="121"/>
      <c r="RWK709" s="121"/>
      <c r="RWL709" s="121"/>
      <c r="RWM709" s="121"/>
      <c r="RWN709" s="121"/>
      <c r="RWO709" s="121"/>
      <c r="RWP709" s="121"/>
      <c r="RWQ709" s="121"/>
      <c r="RWR709" s="121"/>
      <c r="RWS709" s="121"/>
      <c r="RWT709" s="121"/>
      <c r="RWU709" s="121"/>
      <c r="RWV709" s="121"/>
      <c r="RWW709" s="121"/>
      <c r="RWX709" s="121"/>
      <c r="RWY709" s="121"/>
      <c r="RWZ709" s="121"/>
      <c r="RXA709" s="121"/>
      <c r="RXB709" s="121"/>
      <c r="RXC709" s="121"/>
      <c r="RXD709" s="121"/>
      <c r="RXE709" s="121"/>
      <c r="RXF709" s="121"/>
      <c r="RXG709" s="121"/>
      <c r="RXH709" s="121"/>
      <c r="RXI709" s="121"/>
      <c r="RXJ709" s="121"/>
      <c r="RXK709" s="121"/>
      <c r="RXL709" s="121"/>
      <c r="RXM709" s="121"/>
      <c r="RXN709" s="121"/>
      <c r="RXO709" s="121"/>
      <c r="RXP709" s="121"/>
      <c r="RXQ709" s="121"/>
      <c r="RXR709" s="121"/>
      <c r="RXS709" s="121"/>
      <c r="RXT709" s="121"/>
      <c r="RXU709" s="121"/>
      <c r="RXV709" s="121"/>
      <c r="RXW709" s="121"/>
      <c r="RXX709" s="121"/>
      <c r="RXY709" s="121"/>
      <c r="RXZ709" s="121"/>
      <c r="RYA709" s="121"/>
      <c r="RYB709" s="121"/>
      <c r="RYC709" s="121"/>
      <c r="RYD709" s="121"/>
      <c r="RYE709" s="121"/>
      <c r="RYF709" s="121"/>
      <c r="RYG709" s="121"/>
      <c r="RYH709" s="121"/>
      <c r="RYI709" s="121"/>
      <c r="RYJ709" s="121"/>
      <c r="RYK709" s="121"/>
      <c r="RYL709" s="121"/>
      <c r="RYM709" s="121"/>
      <c r="RYN709" s="121"/>
      <c r="RYO709" s="121"/>
      <c r="RYP709" s="121"/>
      <c r="RYQ709" s="121"/>
      <c r="RYR709" s="121"/>
      <c r="RYS709" s="121"/>
      <c r="RYT709" s="121"/>
      <c r="RYU709" s="121"/>
      <c r="RYV709" s="121"/>
      <c r="RYW709" s="121"/>
      <c r="RYX709" s="121"/>
      <c r="RYY709" s="121"/>
      <c r="RYZ709" s="121"/>
      <c r="RZA709" s="121"/>
      <c r="RZB709" s="121"/>
      <c r="RZC709" s="121"/>
      <c r="RZD709" s="121"/>
      <c r="RZE709" s="121"/>
      <c r="RZF709" s="121"/>
      <c r="RZG709" s="121"/>
      <c r="RZH709" s="121"/>
      <c r="RZI709" s="121"/>
      <c r="RZJ709" s="121"/>
      <c r="RZK709" s="121"/>
      <c r="RZL709" s="121"/>
      <c r="RZM709" s="121"/>
      <c r="RZN709" s="121"/>
      <c r="RZO709" s="121"/>
      <c r="RZP709" s="121"/>
      <c r="RZQ709" s="121"/>
      <c r="RZR709" s="121"/>
      <c r="RZS709" s="121"/>
      <c r="RZT709" s="121"/>
      <c r="RZU709" s="121"/>
      <c r="RZV709" s="121"/>
      <c r="RZW709" s="121"/>
      <c r="RZX709" s="121"/>
      <c r="RZY709" s="121"/>
      <c r="RZZ709" s="121"/>
      <c r="SAA709" s="121"/>
      <c r="SAB709" s="121"/>
      <c r="SAC709" s="121"/>
      <c r="SAD709" s="121"/>
      <c r="SAE709" s="121"/>
      <c r="SAF709" s="121"/>
      <c r="SAG709" s="121"/>
      <c r="SAH709" s="121"/>
      <c r="SAI709" s="121"/>
      <c r="SAJ709" s="121"/>
      <c r="SAK709" s="121"/>
      <c r="SAL709" s="121"/>
      <c r="SAM709" s="121"/>
      <c r="SAN709" s="121"/>
      <c r="SAO709" s="121"/>
      <c r="SAP709" s="121"/>
      <c r="SAQ709" s="121"/>
      <c r="SAR709" s="121"/>
      <c r="SAS709" s="121"/>
      <c r="SAT709" s="121"/>
      <c r="SAU709" s="121"/>
      <c r="SAV709" s="121"/>
      <c r="SAW709" s="121"/>
      <c r="SAX709" s="121"/>
      <c r="SAY709" s="121"/>
      <c r="SAZ709" s="121"/>
      <c r="SBA709" s="121"/>
      <c r="SBB709" s="121"/>
      <c r="SBC709" s="121"/>
      <c r="SBD709" s="121"/>
      <c r="SBE709" s="121"/>
      <c r="SBF709" s="121"/>
      <c r="SBG709" s="121"/>
      <c r="SBH709" s="121"/>
      <c r="SBI709" s="121"/>
      <c r="SBJ709" s="121"/>
      <c r="SBK709" s="121"/>
      <c r="SBL709" s="121"/>
      <c r="SBM709" s="121"/>
      <c r="SBN709" s="121"/>
      <c r="SBO709" s="121"/>
      <c r="SBP709" s="121"/>
      <c r="SBQ709" s="121"/>
      <c r="SBR709" s="121"/>
      <c r="SBS709" s="121"/>
      <c r="SBT709" s="121"/>
      <c r="SBU709" s="121"/>
      <c r="SBV709" s="121"/>
      <c r="SBW709" s="121"/>
      <c r="SBX709" s="121"/>
      <c r="SBY709" s="121"/>
      <c r="SBZ709" s="121"/>
      <c r="SCA709" s="121"/>
      <c r="SCB709" s="121"/>
      <c r="SCC709" s="121"/>
      <c r="SCD709" s="121"/>
      <c r="SCE709" s="121"/>
      <c r="SCF709" s="121"/>
      <c r="SCG709" s="121"/>
      <c r="SCH709" s="121"/>
      <c r="SCI709" s="121"/>
      <c r="SCJ709" s="121"/>
      <c r="SCK709" s="121"/>
      <c r="SCL709" s="121"/>
      <c r="SCM709" s="121"/>
      <c r="SCN709" s="121"/>
      <c r="SCO709" s="121"/>
      <c r="SCP709" s="121"/>
      <c r="SCQ709" s="121"/>
      <c r="SCR709" s="121"/>
      <c r="SCS709" s="121"/>
      <c r="SCT709" s="121"/>
      <c r="SCU709" s="121"/>
      <c r="SCV709" s="121"/>
      <c r="SCW709" s="121"/>
      <c r="SCX709" s="121"/>
      <c r="SCY709" s="121"/>
      <c r="SCZ709" s="121"/>
      <c r="SDA709" s="121"/>
      <c r="SDB709" s="121"/>
      <c r="SDC709" s="121"/>
      <c r="SDD709" s="121"/>
      <c r="SDE709" s="121"/>
      <c r="SDF709" s="121"/>
      <c r="SDG709" s="121"/>
      <c r="SDH709" s="121"/>
      <c r="SDI709" s="121"/>
      <c r="SDJ709" s="121"/>
      <c r="SDK709" s="121"/>
      <c r="SDL709" s="121"/>
      <c r="SDM709" s="121"/>
      <c r="SDN709" s="121"/>
      <c r="SDO709" s="121"/>
      <c r="SDP709" s="121"/>
      <c r="SDQ709" s="121"/>
      <c r="SDR709" s="121"/>
      <c r="SDS709" s="121"/>
      <c r="SDT709" s="121"/>
      <c r="SDU709" s="121"/>
      <c r="SDV709" s="121"/>
      <c r="SDW709" s="121"/>
      <c r="SDX709" s="121"/>
      <c r="SDY709" s="121"/>
      <c r="SDZ709" s="121"/>
      <c r="SEA709" s="121"/>
      <c r="SEB709" s="121"/>
      <c r="SEC709" s="121"/>
      <c r="SED709" s="121"/>
      <c r="SEE709" s="121"/>
      <c r="SEF709" s="121"/>
      <c r="SEG709" s="121"/>
      <c r="SEH709" s="121"/>
      <c r="SEI709" s="121"/>
      <c r="SEJ709" s="121"/>
      <c r="SEK709" s="121"/>
      <c r="SEL709" s="121"/>
      <c r="SEM709" s="121"/>
      <c r="SEN709" s="121"/>
      <c r="SEO709" s="121"/>
      <c r="SEP709" s="121"/>
      <c r="SEQ709" s="121"/>
      <c r="SER709" s="121"/>
      <c r="SES709" s="121"/>
      <c r="SET709" s="121"/>
      <c r="SEU709" s="121"/>
      <c r="SEV709" s="121"/>
      <c r="SEW709" s="121"/>
      <c r="SEX709" s="121"/>
      <c r="SEY709" s="121"/>
      <c r="SEZ709" s="121"/>
      <c r="SFA709" s="121"/>
      <c r="SFB709" s="121"/>
      <c r="SFC709" s="121"/>
      <c r="SFD709" s="121"/>
      <c r="SFE709" s="121"/>
      <c r="SFF709" s="121"/>
      <c r="SFG709" s="121"/>
      <c r="SFH709" s="121"/>
      <c r="SFI709" s="121"/>
      <c r="SFJ709" s="121"/>
      <c r="SFK709" s="121"/>
      <c r="SFL709" s="121"/>
      <c r="SFM709" s="121"/>
      <c r="SFN709" s="121"/>
      <c r="SFO709" s="121"/>
      <c r="SFP709" s="121"/>
      <c r="SFQ709" s="121"/>
      <c r="SFR709" s="121"/>
      <c r="SFS709" s="121"/>
      <c r="SFT709" s="121"/>
      <c r="SFU709" s="121"/>
      <c r="SFV709" s="121"/>
      <c r="SFW709" s="121"/>
      <c r="SFX709" s="121"/>
      <c r="SFY709" s="121"/>
      <c r="SFZ709" s="121"/>
      <c r="SGA709" s="121"/>
      <c r="SGB709" s="121"/>
      <c r="SGC709" s="121"/>
      <c r="SGD709" s="121"/>
      <c r="SGE709" s="121"/>
      <c r="SGF709" s="121"/>
      <c r="SGG709" s="121"/>
      <c r="SGH709" s="121"/>
      <c r="SGI709" s="121"/>
      <c r="SGJ709" s="121"/>
      <c r="SGK709" s="121"/>
      <c r="SGL709" s="121"/>
      <c r="SGM709" s="121"/>
      <c r="SGN709" s="121"/>
      <c r="SGO709" s="121"/>
      <c r="SGP709" s="121"/>
      <c r="SGQ709" s="121"/>
      <c r="SGR709" s="121"/>
      <c r="SGS709" s="121"/>
      <c r="SGT709" s="121"/>
      <c r="SGU709" s="121"/>
      <c r="SGV709" s="121"/>
      <c r="SGW709" s="121"/>
      <c r="SGX709" s="121"/>
      <c r="SGY709" s="121"/>
      <c r="SGZ709" s="121"/>
      <c r="SHA709" s="121"/>
      <c r="SHB709" s="121"/>
      <c r="SHC709" s="121"/>
      <c r="SHD709" s="121"/>
      <c r="SHE709" s="121"/>
      <c r="SHF709" s="121"/>
      <c r="SHG709" s="121"/>
      <c r="SHH709" s="121"/>
      <c r="SHI709" s="121"/>
      <c r="SHJ709" s="121"/>
      <c r="SHK709" s="121"/>
      <c r="SHL709" s="121"/>
      <c r="SHM709" s="121"/>
      <c r="SHN709" s="121"/>
      <c r="SHO709" s="121"/>
      <c r="SHP709" s="121"/>
      <c r="SHQ709" s="121"/>
      <c r="SHR709" s="121"/>
      <c r="SHS709" s="121"/>
      <c r="SHT709" s="121"/>
      <c r="SHU709" s="121"/>
      <c r="SHV709" s="121"/>
      <c r="SHW709" s="121"/>
      <c r="SHX709" s="121"/>
      <c r="SHY709" s="121"/>
      <c r="SHZ709" s="121"/>
      <c r="SIA709" s="121"/>
      <c r="SIB709" s="121"/>
      <c r="SIC709" s="121"/>
      <c r="SID709" s="121"/>
      <c r="SIE709" s="121"/>
      <c r="SIF709" s="121"/>
      <c r="SIG709" s="121"/>
      <c r="SIH709" s="121"/>
      <c r="SII709" s="121"/>
      <c r="SIJ709" s="121"/>
      <c r="SIK709" s="121"/>
      <c r="SIL709" s="121"/>
      <c r="SIM709" s="121"/>
      <c r="SIN709" s="121"/>
      <c r="SIO709" s="121"/>
      <c r="SIP709" s="121"/>
      <c r="SIQ709" s="121"/>
      <c r="SIR709" s="121"/>
      <c r="SIS709" s="121"/>
      <c r="SIT709" s="121"/>
      <c r="SIU709" s="121"/>
      <c r="SIV709" s="121"/>
      <c r="SIW709" s="121"/>
      <c r="SIX709" s="121"/>
      <c r="SIY709" s="121"/>
      <c r="SIZ709" s="121"/>
      <c r="SJA709" s="121"/>
      <c r="SJB709" s="121"/>
      <c r="SJC709" s="121"/>
      <c r="SJD709" s="121"/>
      <c r="SJE709" s="121"/>
      <c r="SJF709" s="121"/>
      <c r="SJG709" s="121"/>
      <c r="SJH709" s="121"/>
      <c r="SJI709" s="121"/>
      <c r="SJJ709" s="121"/>
      <c r="SJK709" s="121"/>
      <c r="SJL709" s="121"/>
      <c r="SJM709" s="121"/>
      <c r="SJN709" s="121"/>
      <c r="SJO709" s="121"/>
      <c r="SJP709" s="121"/>
      <c r="SJQ709" s="121"/>
      <c r="SJR709" s="121"/>
      <c r="SJS709" s="121"/>
      <c r="SJT709" s="121"/>
      <c r="SJU709" s="121"/>
      <c r="SJV709" s="121"/>
      <c r="SJW709" s="121"/>
      <c r="SJX709" s="121"/>
      <c r="SJY709" s="121"/>
      <c r="SJZ709" s="121"/>
      <c r="SKA709" s="121"/>
      <c r="SKB709" s="121"/>
      <c r="SKC709" s="121"/>
      <c r="SKD709" s="121"/>
      <c r="SKE709" s="121"/>
      <c r="SKF709" s="121"/>
      <c r="SKG709" s="121"/>
      <c r="SKH709" s="121"/>
      <c r="SKI709" s="121"/>
      <c r="SKJ709" s="121"/>
      <c r="SKK709" s="121"/>
      <c r="SKL709" s="121"/>
      <c r="SKM709" s="121"/>
      <c r="SKN709" s="121"/>
      <c r="SKO709" s="121"/>
      <c r="SKP709" s="121"/>
      <c r="SKQ709" s="121"/>
      <c r="SKR709" s="121"/>
      <c r="SKS709" s="121"/>
      <c r="SKT709" s="121"/>
      <c r="SKU709" s="121"/>
      <c r="SKV709" s="121"/>
      <c r="SKW709" s="121"/>
      <c r="SKX709" s="121"/>
      <c r="SKY709" s="121"/>
      <c r="SKZ709" s="121"/>
      <c r="SLA709" s="121"/>
      <c r="SLB709" s="121"/>
      <c r="SLC709" s="121"/>
      <c r="SLD709" s="121"/>
      <c r="SLE709" s="121"/>
      <c r="SLF709" s="121"/>
      <c r="SLG709" s="121"/>
      <c r="SLH709" s="121"/>
      <c r="SLI709" s="121"/>
      <c r="SLJ709" s="121"/>
      <c r="SLK709" s="121"/>
      <c r="SLL709" s="121"/>
      <c r="SLM709" s="121"/>
      <c r="SLN709" s="121"/>
      <c r="SLO709" s="121"/>
      <c r="SLP709" s="121"/>
      <c r="SLQ709" s="121"/>
      <c r="SLR709" s="121"/>
      <c r="SLS709" s="121"/>
      <c r="SLT709" s="121"/>
      <c r="SLU709" s="121"/>
      <c r="SLV709" s="121"/>
      <c r="SLW709" s="121"/>
      <c r="SLX709" s="121"/>
      <c r="SLY709" s="121"/>
      <c r="SLZ709" s="121"/>
      <c r="SMA709" s="121"/>
      <c r="SMB709" s="121"/>
      <c r="SMC709" s="121"/>
      <c r="SMD709" s="121"/>
      <c r="SME709" s="121"/>
      <c r="SMF709" s="121"/>
      <c r="SMG709" s="121"/>
      <c r="SMH709" s="121"/>
      <c r="SMI709" s="121"/>
      <c r="SMJ709" s="121"/>
      <c r="SMK709" s="121"/>
      <c r="SML709" s="121"/>
      <c r="SMM709" s="121"/>
      <c r="SMN709" s="121"/>
      <c r="SMO709" s="121"/>
      <c r="SMP709" s="121"/>
      <c r="SMQ709" s="121"/>
      <c r="SMR709" s="121"/>
      <c r="SMS709" s="121"/>
      <c r="SMT709" s="121"/>
      <c r="SMU709" s="121"/>
      <c r="SMV709" s="121"/>
      <c r="SMW709" s="121"/>
      <c r="SMX709" s="121"/>
      <c r="SMY709" s="121"/>
      <c r="SMZ709" s="121"/>
      <c r="SNA709" s="121"/>
      <c r="SNB709" s="121"/>
      <c r="SNC709" s="121"/>
      <c r="SND709" s="121"/>
      <c r="SNE709" s="121"/>
      <c r="SNF709" s="121"/>
      <c r="SNG709" s="121"/>
      <c r="SNH709" s="121"/>
      <c r="SNI709" s="121"/>
      <c r="SNJ709" s="121"/>
      <c r="SNK709" s="121"/>
      <c r="SNL709" s="121"/>
      <c r="SNM709" s="121"/>
      <c r="SNN709" s="121"/>
      <c r="SNO709" s="121"/>
      <c r="SNP709" s="121"/>
      <c r="SNQ709" s="121"/>
      <c r="SNR709" s="121"/>
      <c r="SNS709" s="121"/>
      <c r="SNT709" s="121"/>
      <c r="SNU709" s="121"/>
      <c r="SNV709" s="121"/>
      <c r="SNW709" s="121"/>
      <c r="SNX709" s="121"/>
      <c r="SNY709" s="121"/>
      <c r="SNZ709" s="121"/>
      <c r="SOA709" s="121"/>
      <c r="SOB709" s="121"/>
      <c r="SOC709" s="121"/>
      <c r="SOD709" s="121"/>
      <c r="SOE709" s="121"/>
      <c r="SOF709" s="121"/>
      <c r="SOG709" s="121"/>
      <c r="SOH709" s="121"/>
      <c r="SOI709" s="121"/>
      <c r="SOJ709" s="121"/>
      <c r="SOK709" s="121"/>
      <c r="SOL709" s="121"/>
      <c r="SOM709" s="121"/>
      <c r="SON709" s="121"/>
      <c r="SOO709" s="121"/>
      <c r="SOP709" s="121"/>
      <c r="SOQ709" s="121"/>
      <c r="SOR709" s="121"/>
      <c r="SOS709" s="121"/>
      <c r="SOT709" s="121"/>
      <c r="SOU709" s="121"/>
      <c r="SOV709" s="121"/>
      <c r="SOW709" s="121"/>
      <c r="SOX709" s="121"/>
      <c r="SOY709" s="121"/>
      <c r="SOZ709" s="121"/>
      <c r="SPA709" s="121"/>
      <c r="SPB709" s="121"/>
      <c r="SPC709" s="121"/>
      <c r="SPD709" s="121"/>
      <c r="SPE709" s="121"/>
      <c r="SPF709" s="121"/>
      <c r="SPG709" s="121"/>
      <c r="SPH709" s="121"/>
      <c r="SPI709" s="121"/>
      <c r="SPJ709" s="121"/>
      <c r="SPK709" s="121"/>
      <c r="SPL709" s="121"/>
      <c r="SPM709" s="121"/>
      <c r="SPN709" s="121"/>
      <c r="SPO709" s="121"/>
      <c r="SPP709" s="121"/>
      <c r="SPQ709" s="121"/>
      <c r="SPR709" s="121"/>
      <c r="SPS709" s="121"/>
      <c r="SPT709" s="121"/>
      <c r="SPU709" s="121"/>
      <c r="SPV709" s="121"/>
      <c r="SPW709" s="121"/>
      <c r="SPX709" s="121"/>
      <c r="SPY709" s="121"/>
      <c r="SPZ709" s="121"/>
      <c r="SQA709" s="121"/>
      <c r="SQB709" s="121"/>
      <c r="SQC709" s="121"/>
      <c r="SQD709" s="121"/>
      <c r="SQE709" s="121"/>
      <c r="SQF709" s="121"/>
      <c r="SQG709" s="121"/>
      <c r="SQH709" s="121"/>
      <c r="SQI709" s="121"/>
      <c r="SQJ709" s="121"/>
      <c r="SQK709" s="121"/>
      <c r="SQL709" s="121"/>
      <c r="SQM709" s="121"/>
      <c r="SQN709" s="121"/>
      <c r="SQO709" s="121"/>
      <c r="SQP709" s="121"/>
      <c r="SQQ709" s="121"/>
      <c r="SQR709" s="121"/>
      <c r="SQS709" s="121"/>
      <c r="SQT709" s="121"/>
      <c r="SQU709" s="121"/>
      <c r="SQV709" s="121"/>
      <c r="SQW709" s="121"/>
      <c r="SQX709" s="121"/>
      <c r="SQY709" s="121"/>
      <c r="SQZ709" s="121"/>
      <c r="SRA709" s="121"/>
      <c r="SRB709" s="121"/>
      <c r="SRC709" s="121"/>
      <c r="SRD709" s="121"/>
      <c r="SRE709" s="121"/>
      <c r="SRF709" s="121"/>
      <c r="SRG709" s="121"/>
      <c r="SRH709" s="121"/>
      <c r="SRI709" s="121"/>
      <c r="SRJ709" s="121"/>
      <c r="SRK709" s="121"/>
      <c r="SRL709" s="121"/>
      <c r="SRM709" s="121"/>
      <c r="SRN709" s="121"/>
      <c r="SRO709" s="121"/>
      <c r="SRP709" s="121"/>
      <c r="SRQ709" s="121"/>
      <c r="SRR709" s="121"/>
      <c r="SRS709" s="121"/>
      <c r="SRT709" s="121"/>
      <c r="SRU709" s="121"/>
      <c r="SRV709" s="121"/>
      <c r="SRW709" s="121"/>
      <c r="SRX709" s="121"/>
      <c r="SRY709" s="121"/>
      <c r="SRZ709" s="121"/>
      <c r="SSA709" s="121"/>
      <c r="SSB709" s="121"/>
      <c r="SSC709" s="121"/>
      <c r="SSD709" s="121"/>
      <c r="SSE709" s="121"/>
      <c r="SSF709" s="121"/>
      <c r="SSG709" s="121"/>
      <c r="SSH709" s="121"/>
      <c r="SSI709" s="121"/>
      <c r="SSJ709" s="121"/>
      <c r="SSK709" s="121"/>
      <c r="SSL709" s="121"/>
      <c r="SSM709" s="121"/>
      <c r="SSN709" s="121"/>
      <c r="SSO709" s="121"/>
      <c r="SSP709" s="121"/>
      <c r="SSQ709" s="121"/>
      <c r="SSR709" s="121"/>
      <c r="SSS709" s="121"/>
      <c r="SST709" s="121"/>
      <c r="SSU709" s="121"/>
      <c r="SSV709" s="121"/>
      <c r="SSW709" s="121"/>
      <c r="SSX709" s="121"/>
      <c r="SSY709" s="121"/>
      <c r="SSZ709" s="121"/>
      <c r="STA709" s="121"/>
      <c r="STB709" s="121"/>
      <c r="STC709" s="121"/>
      <c r="STD709" s="121"/>
      <c r="STE709" s="121"/>
      <c r="STF709" s="121"/>
      <c r="STG709" s="121"/>
      <c r="STH709" s="121"/>
      <c r="STI709" s="121"/>
      <c r="STJ709" s="121"/>
      <c r="STK709" s="121"/>
      <c r="STL709" s="121"/>
      <c r="STM709" s="121"/>
      <c r="STN709" s="121"/>
      <c r="STO709" s="121"/>
      <c r="STP709" s="121"/>
      <c r="STQ709" s="121"/>
      <c r="STR709" s="121"/>
      <c r="STS709" s="121"/>
      <c r="STT709" s="121"/>
      <c r="STU709" s="121"/>
      <c r="STV709" s="121"/>
      <c r="STW709" s="121"/>
      <c r="STX709" s="121"/>
      <c r="STY709" s="121"/>
      <c r="STZ709" s="121"/>
      <c r="SUA709" s="121"/>
      <c r="SUB709" s="121"/>
      <c r="SUC709" s="121"/>
      <c r="SUD709" s="121"/>
      <c r="SUE709" s="121"/>
      <c r="SUF709" s="121"/>
      <c r="SUG709" s="121"/>
      <c r="SUH709" s="121"/>
      <c r="SUI709" s="121"/>
      <c r="SUJ709" s="121"/>
      <c r="SUK709" s="121"/>
      <c r="SUL709" s="121"/>
      <c r="SUM709" s="121"/>
      <c r="SUN709" s="121"/>
      <c r="SUO709" s="121"/>
      <c r="SUP709" s="121"/>
      <c r="SUQ709" s="121"/>
      <c r="SUR709" s="121"/>
      <c r="SUS709" s="121"/>
      <c r="SUT709" s="121"/>
      <c r="SUU709" s="121"/>
      <c r="SUV709" s="121"/>
      <c r="SUW709" s="121"/>
      <c r="SUX709" s="121"/>
      <c r="SUY709" s="121"/>
      <c r="SUZ709" s="121"/>
      <c r="SVA709" s="121"/>
      <c r="SVB709" s="121"/>
      <c r="SVC709" s="121"/>
      <c r="SVD709" s="121"/>
      <c r="SVE709" s="121"/>
      <c r="SVF709" s="121"/>
      <c r="SVG709" s="121"/>
      <c r="SVH709" s="121"/>
      <c r="SVI709" s="121"/>
      <c r="SVJ709" s="121"/>
      <c r="SVK709" s="121"/>
      <c r="SVL709" s="121"/>
      <c r="SVM709" s="121"/>
      <c r="SVN709" s="121"/>
      <c r="SVO709" s="121"/>
      <c r="SVP709" s="121"/>
      <c r="SVQ709" s="121"/>
      <c r="SVR709" s="121"/>
      <c r="SVS709" s="121"/>
      <c r="SVT709" s="121"/>
      <c r="SVU709" s="121"/>
      <c r="SVV709" s="121"/>
      <c r="SVW709" s="121"/>
      <c r="SVX709" s="121"/>
      <c r="SVY709" s="121"/>
      <c r="SVZ709" s="121"/>
      <c r="SWA709" s="121"/>
      <c r="SWB709" s="121"/>
      <c r="SWC709" s="121"/>
      <c r="SWD709" s="121"/>
      <c r="SWE709" s="121"/>
      <c r="SWF709" s="121"/>
      <c r="SWG709" s="121"/>
      <c r="SWH709" s="121"/>
      <c r="SWI709" s="121"/>
      <c r="SWJ709" s="121"/>
      <c r="SWK709" s="121"/>
      <c r="SWL709" s="121"/>
      <c r="SWM709" s="121"/>
      <c r="SWN709" s="121"/>
      <c r="SWO709" s="121"/>
      <c r="SWP709" s="121"/>
      <c r="SWQ709" s="121"/>
      <c r="SWR709" s="121"/>
      <c r="SWS709" s="121"/>
      <c r="SWT709" s="121"/>
      <c r="SWU709" s="121"/>
      <c r="SWV709" s="121"/>
      <c r="SWW709" s="121"/>
      <c r="SWX709" s="121"/>
      <c r="SWY709" s="121"/>
      <c r="SWZ709" s="121"/>
      <c r="SXA709" s="121"/>
      <c r="SXB709" s="121"/>
      <c r="SXC709" s="121"/>
      <c r="SXD709" s="121"/>
      <c r="SXE709" s="121"/>
      <c r="SXF709" s="121"/>
      <c r="SXG709" s="121"/>
      <c r="SXH709" s="121"/>
      <c r="SXI709" s="121"/>
      <c r="SXJ709" s="121"/>
      <c r="SXK709" s="121"/>
      <c r="SXL709" s="121"/>
      <c r="SXM709" s="121"/>
      <c r="SXN709" s="121"/>
      <c r="SXO709" s="121"/>
      <c r="SXP709" s="121"/>
      <c r="SXQ709" s="121"/>
      <c r="SXR709" s="121"/>
      <c r="SXS709" s="121"/>
      <c r="SXT709" s="121"/>
      <c r="SXU709" s="121"/>
      <c r="SXV709" s="121"/>
      <c r="SXW709" s="121"/>
      <c r="SXX709" s="121"/>
      <c r="SXY709" s="121"/>
      <c r="SXZ709" s="121"/>
      <c r="SYA709" s="121"/>
      <c r="SYB709" s="121"/>
      <c r="SYC709" s="121"/>
      <c r="SYD709" s="121"/>
      <c r="SYE709" s="121"/>
      <c r="SYF709" s="121"/>
      <c r="SYG709" s="121"/>
      <c r="SYH709" s="121"/>
      <c r="SYI709" s="121"/>
      <c r="SYJ709" s="121"/>
      <c r="SYK709" s="121"/>
      <c r="SYL709" s="121"/>
      <c r="SYM709" s="121"/>
      <c r="SYN709" s="121"/>
      <c r="SYO709" s="121"/>
      <c r="SYP709" s="121"/>
      <c r="SYQ709" s="121"/>
      <c r="SYR709" s="121"/>
      <c r="SYS709" s="121"/>
      <c r="SYT709" s="121"/>
      <c r="SYU709" s="121"/>
      <c r="SYV709" s="121"/>
      <c r="SYW709" s="121"/>
      <c r="SYX709" s="121"/>
      <c r="SYY709" s="121"/>
      <c r="SYZ709" s="121"/>
      <c r="SZA709" s="121"/>
      <c r="SZB709" s="121"/>
      <c r="SZC709" s="121"/>
      <c r="SZD709" s="121"/>
      <c r="SZE709" s="121"/>
      <c r="SZF709" s="121"/>
      <c r="SZG709" s="121"/>
      <c r="SZH709" s="121"/>
      <c r="SZI709" s="121"/>
      <c r="SZJ709" s="121"/>
      <c r="SZK709" s="121"/>
      <c r="SZL709" s="121"/>
      <c r="SZM709" s="121"/>
      <c r="SZN709" s="121"/>
      <c r="SZO709" s="121"/>
      <c r="SZP709" s="121"/>
      <c r="SZQ709" s="121"/>
      <c r="SZR709" s="121"/>
      <c r="SZS709" s="121"/>
      <c r="SZT709" s="121"/>
      <c r="SZU709" s="121"/>
      <c r="SZV709" s="121"/>
      <c r="SZW709" s="121"/>
      <c r="SZX709" s="121"/>
      <c r="SZY709" s="121"/>
      <c r="SZZ709" s="121"/>
      <c r="TAA709" s="121"/>
      <c r="TAB709" s="121"/>
      <c r="TAC709" s="121"/>
      <c r="TAD709" s="121"/>
      <c r="TAE709" s="121"/>
      <c r="TAF709" s="121"/>
      <c r="TAG709" s="121"/>
      <c r="TAH709" s="121"/>
      <c r="TAI709" s="121"/>
      <c r="TAJ709" s="121"/>
      <c r="TAK709" s="121"/>
      <c r="TAL709" s="121"/>
      <c r="TAM709" s="121"/>
      <c r="TAN709" s="121"/>
      <c r="TAO709" s="121"/>
      <c r="TAP709" s="121"/>
      <c r="TAQ709" s="121"/>
      <c r="TAR709" s="121"/>
      <c r="TAS709" s="121"/>
      <c r="TAT709" s="121"/>
      <c r="TAU709" s="121"/>
      <c r="TAV709" s="121"/>
      <c r="TAW709" s="121"/>
      <c r="TAX709" s="121"/>
      <c r="TAY709" s="121"/>
      <c r="TAZ709" s="121"/>
      <c r="TBA709" s="121"/>
      <c r="TBB709" s="121"/>
      <c r="TBC709" s="121"/>
      <c r="TBD709" s="121"/>
      <c r="TBE709" s="121"/>
      <c r="TBF709" s="121"/>
      <c r="TBG709" s="121"/>
      <c r="TBH709" s="121"/>
      <c r="TBI709" s="121"/>
      <c r="TBJ709" s="121"/>
      <c r="TBK709" s="121"/>
      <c r="TBL709" s="121"/>
      <c r="TBM709" s="121"/>
      <c r="TBN709" s="121"/>
      <c r="TBO709" s="121"/>
      <c r="TBP709" s="121"/>
      <c r="TBQ709" s="121"/>
      <c r="TBR709" s="121"/>
      <c r="TBS709" s="121"/>
      <c r="TBT709" s="121"/>
      <c r="TBU709" s="121"/>
      <c r="TBV709" s="121"/>
      <c r="TBW709" s="121"/>
      <c r="TBX709" s="121"/>
      <c r="TBY709" s="121"/>
      <c r="TBZ709" s="121"/>
      <c r="TCA709" s="121"/>
      <c r="TCB709" s="121"/>
      <c r="TCC709" s="121"/>
      <c r="TCD709" s="121"/>
      <c r="TCE709" s="121"/>
      <c r="TCF709" s="121"/>
      <c r="TCG709" s="121"/>
      <c r="TCH709" s="121"/>
      <c r="TCI709" s="121"/>
      <c r="TCJ709" s="121"/>
      <c r="TCK709" s="121"/>
      <c r="TCL709" s="121"/>
      <c r="TCM709" s="121"/>
      <c r="TCN709" s="121"/>
      <c r="TCO709" s="121"/>
      <c r="TCP709" s="121"/>
      <c r="TCQ709" s="121"/>
      <c r="TCR709" s="121"/>
      <c r="TCS709" s="121"/>
      <c r="TCT709" s="121"/>
      <c r="TCU709" s="121"/>
      <c r="TCV709" s="121"/>
      <c r="TCW709" s="121"/>
      <c r="TCX709" s="121"/>
      <c r="TCY709" s="121"/>
      <c r="TCZ709" s="121"/>
      <c r="TDA709" s="121"/>
      <c r="TDB709" s="121"/>
      <c r="TDC709" s="121"/>
      <c r="TDD709" s="121"/>
      <c r="TDE709" s="121"/>
      <c r="TDF709" s="121"/>
      <c r="TDG709" s="121"/>
      <c r="TDH709" s="121"/>
      <c r="TDI709" s="121"/>
      <c r="TDJ709" s="121"/>
      <c r="TDK709" s="121"/>
      <c r="TDL709" s="121"/>
      <c r="TDM709" s="121"/>
      <c r="TDN709" s="121"/>
      <c r="TDO709" s="121"/>
      <c r="TDP709" s="121"/>
      <c r="TDQ709" s="121"/>
      <c r="TDR709" s="121"/>
      <c r="TDS709" s="121"/>
      <c r="TDT709" s="121"/>
      <c r="TDU709" s="121"/>
      <c r="TDV709" s="121"/>
      <c r="TDW709" s="121"/>
      <c r="TDX709" s="121"/>
      <c r="TDY709" s="121"/>
      <c r="TDZ709" s="121"/>
      <c r="TEA709" s="121"/>
      <c r="TEB709" s="121"/>
      <c r="TEC709" s="121"/>
      <c r="TED709" s="121"/>
      <c r="TEE709" s="121"/>
      <c r="TEF709" s="121"/>
      <c r="TEG709" s="121"/>
      <c r="TEH709" s="121"/>
      <c r="TEI709" s="121"/>
      <c r="TEJ709" s="121"/>
      <c r="TEK709" s="121"/>
      <c r="TEL709" s="121"/>
      <c r="TEM709" s="121"/>
      <c r="TEN709" s="121"/>
      <c r="TEO709" s="121"/>
      <c r="TEP709" s="121"/>
      <c r="TEQ709" s="121"/>
      <c r="TER709" s="121"/>
      <c r="TES709" s="121"/>
      <c r="TET709" s="121"/>
      <c r="TEU709" s="121"/>
      <c r="TEV709" s="121"/>
      <c r="TEW709" s="121"/>
      <c r="TEX709" s="121"/>
      <c r="TEY709" s="121"/>
      <c r="TEZ709" s="121"/>
      <c r="TFA709" s="121"/>
      <c r="TFB709" s="121"/>
      <c r="TFC709" s="121"/>
      <c r="TFD709" s="121"/>
      <c r="TFE709" s="121"/>
      <c r="TFF709" s="121"/>
      <c r="TFG709" s="121"/>
      <c r="TFH709" s="121"/>
      <c r="TFI709" s="121"/>
      <c r="TFJ709" s="121"/>
      <c r="TFK709" s="121"/>
      <c r="TFL709" s="121"/>
      <c r="TFM709" s="121"/>
      <c r="TFN709" s="121"/>
      <c r="TFO709" s="121"/>
      <c r="TFP709" s="121"/>
      <c r="TFQ709" s="121"/>
      <c r="TFR709" s="121"/>
      <c r="TFS709" s="121"/>
      <c r="TFT709" s="121"/>
      <c r="TFU709" s="121"/>
      <c r="TFV709" s="121"/>
      <c r="TFW709" s="121"/>
      <c r="TFX709" s="121"/>
      <c r="TFY709" s="121"/>
      <c r="TFZ709" s="121"/>
      <c r="TGA709" s="121"/>
      <c r="TGB709" s="121"/>
      <c r="TGC709" s="121"/>
      <c r="TGD709" s="121"/>
      <c r="TGE709" s="121"/>
      <c r="TGF709" s="121"/>
      <c r="TGG709" s="121"/>
      <c r="TGH709" s="121"/>
      <c r="TGI709" s="121"/>
      <c r="TGJ709" s="121"/>
      <c r="TGK709" s="121"/>
      <c r="TGL709" s="121"/>
      <c r="TGM709" s="121"/>
      <c r="TGN709" s="121"/>
      <c r="TGO709" s="121"/>
      <c r="TGP709" s="121"/>
      <c r="TGQ709" s="121"/>
      <c r="TGR709" s="121"/>
      <c r="TGS709" s="121"/>
      <c r="TGT709" s="121"/>
      <c r="TGU709" s="121"/>
      <c r="TGV709" s="121"/>
      <c r="TGW709" s="121"/>
      <c r="TGX709" s="121"/>
      <c r="TGY709" s="121"/>
      <c r="TGZ709" s="121"/>
      <c r="THA709" s="121"/>
      <c r="THB709" s="121"/>
      <c r="THC709" s="121"/>
      <c r="THD709" s="121"/>
      <c r="THE709" s="121"/>
      <c r="THF709" s="121"/>
      <c r="THG709" s="121"/>
      <c r="THH709" s="121"/>
      <c r="THI709" s="121"/>
      <c r="THJ709" s="121"/>
      <c r="THK709" s="121"/>
      <c r="THL709" s="121"/>
      <c r="THM709" s="121"/>
      <c r="THN709" s="121"/>
      <c r="THO709" s="121"/>
      <c r="THP709" s="121"/>
      <c r="THQ709" s="121"/>
      <c r="THR709" s="121"/>
      <c r="THS709" s="121"/>
      <c r="THT709" s="121"/>
      <c r="THU709" s="121"/>
      <c r="THV709" s="121"/>
      <c r="THW709" s="121"/>
      <c r="THX709" s="121"/>
      <c r="THY709" s="121"/>
      <c r="THZ709" s="121"/>
      <c r="TIA709" s="121"/>
      <c r="TIB709" s="121"/>
      <c r="TIC709" s="121"/>
      <c r="TID709" s="121"/>
      <c r="TIE709" s="121"/>
      <c r="TIF709" s="121"/>
      <c r="TIG709" s="121"/>
      <c r="TIH709" s="121"/>
      <c r="TII709" s="121"/>
      <c r="TIJ709" s="121"/>
      <c r="TIK709" s="121"/>
      <c r="TIL709" s="121"/>
      <c r="TIM709" s="121"/>
      <c r="TIN709" s="121"/>
      <c r="TIO709" s="121"/>
      <c r="TIP709" s="121"/>
      <c r="TIQ709" s="121"/>
      <c r="TIR709" s="121"/>
      <c r="TIS709" s="121"/>
      <c r="TIT709" s="121"/>
      <c r="TIU709" s="121"/>
      <c r="TIV709" s="121"/>
      <c r="TIW709" s="121"/>
      <c r="TIX709" s="121"/>
      <c r="TIY709" s="121"/>
      <c r="TIZ709" s="121"/>
      <c r="TJA709" s="121"/>
      <c r="TJB709" s="121"/>
      <c r="TJC709" s="121"/>
      <c r="TJD709" s="121"/>
      <c r="TJE709" s="121"/>
      <c r="TJF709" s="121"/>
      <c r="TJG709" s="121"/>
      <c r="TJH709" s="121"/>
      <c r="TJI709" s="121"/>
      <c r="TJJ709" s="121"/>
      <c r="TJK709" s="121"/>
      <c r="TJL709" s="121"/>
      <c r="TJM709" s="121"/>
      <c r="TJN709" s="121"/>
      <c r="TJO709" s="121"/>
      <c r="TJP709" s="121"/>
      <c r="TJQ709" s="121"/>
      <c r="TJR709" s="121"/>
      <c r="TJS709" s="121"/>
      <c r="TJT709" s="121"/>
      <c r="TJU709" s="121"/>
      <c r="TJV709" s="121"/>
      <c r="TJW709" s="121"/>
      <c r="TJX709" s="121"/>
      <c r="TJY709" s="121"/>
      <c r="TJZ709" s="121"/>
      <c r="TKA709" s="121"/>
      <c r="TKB709" s="121"/>
      <c r="TKC709" s="121"/>
      <c r="TKD709" s="121"/>
      <c r="TKE709" s="121"/>
      <c r="TKF709" s="121"/>
      <c r="TKG709" s="121"/>
      <c r="TKH709" s="121"/>
      <c r="TKI709" s="121"/>
      <c r="TKJ709" s="121"/>
      <c r="TKK709" s="121"/>
      <c r="TKL709" s="121"/>
      <c r="TKM709" s="121"/>
      <c r="TKN709" s="121"/>
      <c r="TKO709" s="121"/>
      <c r="TKP709" s="121"/>
      <c r="TKQ709" s="121"/>
      <c r="TKR709" s="121"/>
      <c r="TKS709" s="121"/>
      <c r="TKT709" s="121"/>
      <c r="TKU709" s="121"/>
      <c r="TKV709" s="121"/>
      <c r="TKW709" s="121"/>
      <c r="TKX709" s="121"/>
      <c r="TKY709" s="121"/>
      <c r="TKZ709" s="121"/>
      <c r="TLA709" s="121"/>
      <c r="TLB709" s="121"/>
      <c r="TLC709" s="121"/>
      <c r="TLD709" s="121"/>
      <c r="TLE709" s="121"/>
      <c r="TLF709" s="121"/>
      <c r="TLG709" s="121"/>
      <c r="TLH709" s="121"/>
      <c r="TLI709" s="121"/>
      <c r="TLJ709" s="121"/>
      <c r="TLK709" s="121"/>
      <c r="TLL709" s="121"/>
      <c r="TLM709" s="121"/>
      <c r="TLN709" s="121"/>
      <c r="TLO709" s="121"/>
      <c r="TLP709" s="121"/>
      <c r="TLQ709" s="121"/>
      <c r="TLR709" s="121"/>
      <c r="TLS709" s="121"/>
      <c r="TLT709" s="121"/>
      <c r="TLU709" s="121"/>
      <c r="TLV709" s="121"/>
      <c r="TLW709" s="121"/>
      <c r="TLX709" s="121"/>
      <c r="TLY709" s="121"/>
      <c r="TLZ709" s="121"/>
      <c r="TMA709" s="121"/>
      <c r="TMB709" s="121"/>
      <c r="TMC709" s="121"/>
      <c r="TMD709" s="121"/>
      <c r="TME709" s="121"/>
      <c r="TMF709" s="121"/>
      <c r="TMG709" s="121"/>
      <c r="TMH709" s="121"/>
      <c r="TMI709" s="121"/>
      <c r="TMJ709" s="121"/>
      <c r="TMK709" s="121"/>
      <c r="TML709" s="121"/>
      <c r="TMM709" s="121"/>
      <c r="TMN709" s="121"/>
      <c r="TMO709" s="121"/>
      <c r="TMP709" s="121"/>
      <c r="TMQ709" s="121"/>
      <c r="TMR709" s="121"/>
      <c r="TMS709" s="121"/>
      <c r="TMT709" s="121"/>
      <c r="TMU709" s="121"/>
      <c r="TMV709" s="121"/>
      <c r="TMW709" s="121"/>
      <c r="TMX709" s="121"/>
      <c r="TMY709" s="121"/>
      <c r="TMZ709" s="121"/>
      <c r="TNA709" s="121"/>
      <c r="TNB709" s="121"/>
      <c r="TNC709" s="121"/>
      <c r="TND709" s="121"/>
      <c r="TNE709" s="121"/>
      <c r="TNF709" s="121"/>
      <c r="TNG709" s="121"/>
      <c r="TNH709" s="121"/>
      <c r="TNI709" s="121"/>
      <c r="TNJ709" s="121"/>
      <c r="TNK709" s="121"/>
      <c r="TNL709" s="121"/>
      <c r="TNM709" s="121"/>
      <c r="TNN709" s="121"/>
      <c r="TNO709" s="121"/>
      <c r="TNP709" s="121"/>
      <c r="TNQ709" s="121"/>
      <c r="TNR709" s="121"/>
      <c r="TNS709" s="121"/>
      <c r="TNT709" s="121"/>
      <c r="TNU709" s="121"/>
      <c r="TNV709" s="121"/>
      <c r="TNW709" s="121"/>
      <c r="TNX709" s="121"/>
      <c r="TNY709" s="121"/>
      <c r="TNZ709" s="121"/>
      <c r="TOA709" s="121"/>
      <c r="TOB709" s="121"/>
      <c r="TOC709" s="121"/>
      <c r="TOD709" s="121"/>
      <c r="TOE709" s="121"/>
      <c r="TOF709" s="121"/>
      <c r="TOG709" s="121"/>
      <c r="TOH709" s="121"/>
      <c r="TOI709" s="121"/>
      <c r="TOJ709" s="121"/>
      <c r="TOK709" s="121"/>
      <c r="TOL709" s="121"/>
      <c r="TOM709" s="121"/>
      <c r="TON709" s="121"/>
      <c r="TOO709" s="121"/>
      <c r="TOP709" s="121"/>
      <c r="TOQ709" s="121"/>
      <c r="TOR709" s="121"/>
      <c r="TOS709" s="121"/>
      <c r="TOT709" s="121"/>
      <c r="TOU709" s="121"/>
      <c r="TOV709" s="121"/>
      <c r="TOW709" s="121"/>
      <c r="TOX709" s="121"/>
      <c r="TOY709" s="121"/>
      <c r="TOZ709" s="121"/>
      <c r="TPA709" s="121"/>
      <c r="TPB709" s="121"/>
      <c r="TPC709" s="121"/>
      <c r="TPD709" s="121"/>
      <c r="TPE709" s="121"/>
      <c r="TPF709" s="121"/>
      <c r="TPG709" s="121"/>
      <c r="TPH709" s="121"/>
      <c r="TPI709" s="121"/>
      <c r="TPJ709" s="121"/>
      <c r="TPK709" s="121"/>
      <c r="TPL709" s="121"/>
      <c r="TPM709" s="121"/>
      <c r="TPN709" s="121"/>
      <c r="TPO709" s="121"/>
      <c r="TPP709" s="121"/>
      <c r="TPQ709" s="121"/>
      <c r="TPR709" s="121"/>
      <c r="TPS709" s="121"/>
      <c r="TPT709" s="121"/>
      <c r="TPU709" s="121"/>
      <c r="TPV709" s="121"/>
      <c r="TPW709" s="121"/>
      <c r="TPX709" s="121"/>
      <c r="TPY709" s="121"/>
      <c r="TPZ709" s="121"/>
      <c r="TQA709" s="121"/>
      <c r="TQB709" s="121"/>
      <c r="TQC709" s="121"/>
      <c r="TQD709" s="121"/>
      <c r="TQE709" s="121"/>
      <c r="TQF709" s="121"/>
      <c r="TQG709" s="121"/>
      <c r="TQH709" s="121"/>
      <c r="TQI709" s="121"/>
      <c r="TQJ709" s="121"/>
      <c r="TQK709" s="121"/>
      <c r="TQL709" s="121"/>
      <c r="TQM709" s="121"/>
      <c r="TQN709" s="121"/>
      <c r="TQO709" s="121"/>
      <c r="TQP709" s="121"/>
      <c r="TQQ709" s="121"/>
      <c r="TQR709" s="121"/>
      <c r="TQS709" s="121"/>
      <c r="TQT709" s="121"/>
      <c r="TQU709" s="121"/>
      <c r="TQV709" s="121"/>
      <c r="TQW709" s="121"/>
      <c r="TQX709" s="121"/>
      <c r="TQY709" s="121"/>
      <c r="TQZ709" s="121"/>
      <c r="TRA709" s="121"/>
      <c r="TRB709" s="121"/>
      <c r="TRC709" s="121"/>
      <c r="TRD709" s="121"/>
      <c r="TRE709" s="121"/>
      <c r="TRF709" s="121"/>
      <c r="TRG709" s="121"/>
      <c r="TRH709" s="121"/>
      <c r="TRI709" s="121"/>
      <c r="TRJ709" s="121"/>
      <c r="TRK709" s="121"/>
      <c r="TRL709" s="121"/>
      <c r="TRM709" s="121"/>
      <c r="TRN709" s="121"/>
      <c r="TRO709" s="121"/>
      <c r="TRP709" s="121"/>
      <c r="TRQ709" s="121"/>
      <c r="TRR709" s="121"/>
      <c r="TRS709" s="121"/>
      <c r="TRT709" s="121"/>
      <c r="TRU709" s="121"/>
      <c r="TRV709" s="121"/>
      <c r="TRW709" s="121"/>
      <c r="TRX709" s="121"/>
      <c r="TRY709" s="121"/>
      <c r="TRZ709" s="121"/>
      <c r="TSA709" s="121"/>
      <c r="TSB709" s="121"/>
      <c r="TSC709" s="121"/>
      <c r="TSD709" s="121"/>
      <c r="TSE709" s="121"/>
      <c r="TSF709" s="121"/>
      <c r="TSG709" s="121"/>
      <c r="TSH709" s="121"/>
      <c r="TSI709" s="121"/>
      <c r="TSJ709" s="121"/>
      <c r="TSK709" s="121"/>
      <c r="TSL709" s="121"/>
      <c r="TSM709" s="121"/>
      <c r="TSN709" s="121"/>
      <c r="TSO709" s="121"/>
      <c r="TSP709" s="121"/>
      <c r="TSQ709" s="121"/>
      <c r="TSR709" s="121"/>
      <c r="TSS709" s="121"/>
      <c r="TST709" s="121"/>
      <c r="TSU709" s="121"/>
      <c r="TSV709" s="121"/>
      <c r="TSW709" s="121"/>
      <c r="TSX709" s="121"/>
      <c r="TSY709" s="121"/>
      <c r="TSZ709" s="121"/>
      <c r="TTA709" s="121"/>
      <c r="TTB709" s="121"/>
      <c r="TTC709" s="121"/>
      <c r="TTD709" s="121"/>
      <c r="TTE709" s="121"/>
      <c r="TTF709" s="121"/>
      <c r="TTG709" s="121"/>
      <c r="TTH709" s="121"/>
      <c r="TTI709" s="121"/>
      <c r="TTJ709" s="121"/>
      <c r="TTK709" s="121"/>
      <c r="TTL709" s="121"/>
      <c r="TTM709" s="121"/>
      <c r="TTN709" s="121"/>
      <c r="TTO709" s="121"/>
      <c r="TTP709" s="121"/>
      <c r="TTQ709" s="121"/>
      <c r="TTR709" s="121"/>
      <c r="TTS709" s="121"/>
      <c r="TTT709" s="121"/>
      <c r="TTU709" s="121"/>
      <c r="TTV709" s="121"/>
      <c r="TTW709" s="121"/>
      <c r="TTX709" s="121"/>
      <c r="TTY709" s="121"/>
      <c r="TTZ709" s="121"/>
      <c r="TUA709" s="121"/>
      <c r="TUB709" s="121"/>
      <c r="TUC709" s="121"/>
      <c r="TUD709" s="121"/>
      <c r="TUE709" s="121"/>
      <c r="TUF709" s="121"/>
      <c r="TUG709" s="121"/>
      <c r="TUH709" s="121"/>
      <c r="TUI709" s="121"/>
      <c r="TUJ709" s="121"/>
      <c r="TUK709" s="121"/>
      <c r="TUL709" s="121"/>
      <c r="TUM709" s="121"/>
      <c r="TUN709" s="121"/>
      <c r="TUO709" s="121"/>
      <c r="TUP709" s="121"/>
      <c r="TUQ709" s="121"/>
      <c r="TUR709" s="121"/>
      <c r="TUS709" s="121"/>
      <c r="TUT709" s="121"/>
      <c r="TUU709" s="121"/>
      <c r="TUV709" s="121"/>
      <c r="TUW709" s="121"/>
      <c r="TUX709" s="121"/>
      <c r="TUY709" s="121"/>
      <c r="TUZ709" s="121"/>
      <c r="TVA709" s="121"/>
      <c r="TVB709" s="121"/>
      <c r="TVC709" s="121"/>
      <c r="TVD709" s="121"/>
      <c r="TVE709" s="121"/>
      <c r="TVF709" s="121"/>
      <c r="TVG709" s="121"/>
      <c r="TVH709" s="121"/>
      <c r="TVI709" s="121"/>
      <c r="TVJ709" s="121"/>
      <c r="TVK709" s="121"/>
      <c r="TVL709" s="121"/>
      <c r="TVM709" s="121"/>
      <c r="TVN709" s="121"/>
      <c r="TVO709" s="121"/>
      <c r="TVP709" s="121"/>
      <c r="TVQ709" s="121"/>
      <c r="TVR709" s="121"/>
      <c r="TVS709" s="121"/>
      <c r="TVT709" s="121"/>
      <c r="TVU709" s="121"/>
      <c r="TVV709" s="121"/>
      <c r="TVW709" s="121"/>
      <c r="TVX709" s="121"/>
      <c r="TVY709" s="121"/>
      <c r="TVZ709" s="121"/>
      <c r="TWA709" s="121"/>
      <c r="TWB709" s="121"/>
      <c r="TWC709" s="121"/>
      <c r="TWD709" s="121"/>
      <c r="TWE709" s="121"/>
      <c r="TWF709" s="121"/>
      <c r="TWG709" s="121"/>
      <c r="TWH709" s="121"/>
      <c r="TWI709" s="121"/>
      <c r="TWJ709" s="121"/>
      <c r="TWK709" s="121"/>
      <c r="TWL709" s="121"/>
      <c r="TWM709" s="121"/>
      <c r="TWN709" s="121"/>
      <c r="TWO709" s="121"/>
      <c r="TWP709" s="121"/>
      <c r="TWQ709" s="121"/>
      <c r="TWR709" s="121"/>
      <c r="TWS709" s="121"/>
      <c r="TWT709" s="121"/>
      <c r="TWU709" s="121"/>
      <c r="TWV709" s="121"/>
      <c r="TWW709" s="121"/>
      <c r="TWX709" s="121"/>
      <c r="TWY709" s="121"/>
      <c r="TWZ709" s="121"/>
      <c r="TXA709" s="121"/>
      <c r="TXB709" s="121"/>
      <c r="TXC709" s="121"/>
      <c r="TXD709" s="121"/>
      <c r="TXE709" s="121"/>
      <c r="TXF709" s="121"/>
      <c r="TXG709" s="121"/>
      <c r="TXH709" s="121"/>
      <c r="TXI709" s="121"/>
      <c r="TXJ709" s="121"/>
      <c r="TXK709" s="121"/>
      <c r="TXL709" s="121"/>
      <c r="TXM709" s="121"/>
      <c r="TXN709" s="121"/>
      <c r="TXO709" s="121"/>
      <c r="TXP709" s="121"/>
      <c r="TXQ709" s="121"/>
      <c r="TXR709" s="121"/>
      <c r="TXS709" s="121"/>
      <c r="TXT709" s="121"/>
      <c r="TXU709" s="121"/>
      <c r="TXV709" s="121"/>
      <c r="TXW709" s="121"/>
      <c r="TXX709" s="121"/>
      <c r="TXY709" s="121"/>
      <c r="TXZ709" s="121"/>
      <c r="TYA709" s="121"/>
      <c r="TYB709" s="121"/>
      <c r="TYC709" s="121"/>
      <c r="TYD709" s="121"/>
      <c r="TYE709" s="121"/>
      <c r="TYF709" s="121"/>
      <c r="TYG709" s="121"/>
      <c r="TYH709" s="121"/>
      <c r="TYI709" s="121"/>
      <c r="TYJ709" s="121"/>
      <c r="TYK709" s="121"/>
      <c r="TYL709" s="121"/>
      <c r="TYM709" s="121"/>
      <c r="TYN709" s="121"/>
      <c r="TYO709" s="121"/>
      <c r="TYP709" s="121"/>
      <c r="TYQ709" s="121"/>
      <c r="TYR709" s="121"/>
      <c r="TYS709" s="121"/>
      <c r="TYT709" s="121"/>
      <c r="TYU709" s="121"/>
      <c r="TYV709" s="121"/>
      <c r="TYW709" s="121"/>
      <c r="TYX709" s="121"/>
      <c r="TYY709" s="121"/>
      <c r="TYZ709" s="121"/>
      <c r="TZA709" s="121"/>
      <c r="TZB709" s="121"/>
      <c r="TZC709" s="121"/>
      <c r="TZD709" s="121"/>
      <c r="TZE709" s="121"/>
      <c r="TZF709" s="121"/>
      <c r="TZG709" s="121"/>
      <c r="TZH709" s="121"/>
      <c r="TZI709" s="121"/>
      <c r="TZJ709" s="121"/>
      <c r="TZK709" s="121"/>
      <c r="TZL709" s="121"/>
      <c r="TZM709" s="121"/>
      <c r="TZN709" s="121"/>
      <c r="TZO709" s="121"/>
      <c r="TZP709" s="121"/>
      <c r="TZQ709" s="121"/>
      <c r="TZR709" s="121"/>
      <c r="TZS709" s="121"/>
      <c r="TZT709" s="121"/>
      <c r="TZU709" s="121"/>
      <c r="TZV709" s="121"/>
      <c r="TZW709" s="121"/>
      <c r="TZX709" s="121"/>
      <c r="TZY709" s="121"/>
      <c r="TZZ709" s="121"/>
      <c r="UAA709" s="121"/>
      <c r="UAB709" s="121"/>
      <c r="UAC709" s="121"/>
      <c r="UAD709" s="121"/>
      <c r="UAE709" s="121"/>
      <c r="UAF709" s="121"/>
      <c r="UAG709" s="121"/>
      <c r="UAH709" s="121"/>
      <c r="UAI709" s="121"/>
      <c r="UAJ709" s="121"/>
      <c r="UAK709" s="121"/>
      <c r="UAL709" s="121"/>
      <c r="UAM709" s="121"/>
      <c r="UAN709" s="121"/>
      <c r="UAO709" s="121"/>
      <c r="UAP709" s="121"/>
      <c r="UAQ709" s="121"/>
      <c r="UAR709" s="121"/>
      <c r="UAS709" s="121"/>
      <c r="UAT709" s="121"/>
      <c r="UAU709" s="121"/>
      <c r="UAV709" s="121"/>
      <c r="UAW709" s="121"/>
      <c r="UAX709" s="121"/>
      <c r="UAY709" s="121"/>
      <c r="UAZ709" s="121"/>
      <c r="UBA709" s="121"/>
      <c r="UBB709" s="121"/>
      <c r="UBC709" s="121"/>
      <c r="UBD709" s="121"/>
      <c r="UBE709" s="121"/>
      <c r="UBF709" s="121"/>
      <c r="UBG709" s="121"/>
      <c r="UBH709" s="121"/>
      <c r="UBI709" s="121"/>
      <c r="UBJ709" s="121"/>
      <c r="UBK709" s="121"/>
      <c r="UBL709" s="121"/>
      <c r="UBM709" s="121"/>
      <c r="UBN709" s="121"/>
      <c r="UBO709" s="121"/>
      <c r="UBP709" s="121"/>
      <c r="UBQ709" s="121"/>
      <c r="UBR709" s="121"/>
      <c r="UBS709" s="121"/>
      <c r="UBT709" s="121"/>
      <c r="UBU709" s="121"/>
      <c r="UBV709" s="121"/>
      <c r="UBW709" s="121"/>
      <c r="UBX709" s="121"/>
      <c r="UBY709" s="121"/>
      <c r="UBZ709" s="121"/>
      <c r="UCA709" s="121"/>
      <c r="UCB709" s="121"/>
      <c r="UCC709" s="121"/>
      <c r="UCD709" s="121"/>
      <c r="UCE709" s="121"/>
      <c r="UCF709" s="121"/>
      <c r="UCG709" s="121"/>
      <c r="UCH709" s="121"/>
      <c r="UCI709" s="121"/>
      <c r="UCJ709" s="121"/>
      <c r="UCK709" s="121"/>
      <c r="UCL709" s="121"/>
      <c r="UCM709" s="121"/>
      <c r="UCN709" s="121"/>
      <c r="UCO709" s="121"/>
      <c r="UCP709" s="121"/>
      <c r="UCQ709" s="121"/>
      <c r="UCR709" s="121"/>
      <c r="UCS709" s="121"/>
      <c r="UCT709" s="121"/>
      <c r="UCU709" s="121"/>
      <c r="UCV709" s="121"/>
      <c r="UCW709" s="121"/>
      <c r="UCX709" s="121"/>
      <c r="UCY709" s="121"/>
      <c r="UCZ709" s="121"/>
      <c r="UDA709" s="121"/>
      <c r="UDB709" s="121"/>
      <c r="UDC709" s="121"/>
      <c r="UDD709" s="121"/>
      <c r="UDE709" s="121"/>
      <c r="UDF709" s="121"/>
      <c r="UDG709" s="121"/>
      <c r="UDH709" s="121"/>
      <c r="UDI709" s="121"/>
      <c r="UDJ709" s="121"/>
      <c r="UDK709" s="121"/>
      <c r="UDL709" s="121"/>
      <c r="UDM709" s="121"/>
      <c r="UDN709" s="121"/>
      <c r="UDO709" s="121"/>
      <c r="UDP709" s="121"/>
      <c r="UDQ709" s="121"/>
      <c r="UDR709" s="121"/>
      <c r="UDS709" s="121"/>
      <c r="UDT709" s="121"/>
      <c r="UDU709" s="121"/>
      <c r="UDV709" s="121"/>
      <c r="UDW709" s="121"/>
      <c r="UDX709" s="121"/>
      <c r="UDY709" s="121"/>
      <c r="UDZ709" s="121"/>
      <c r="UEA709" s="121"/>
      <c r="UEB709" s="121"/>
      <c r="UEC709" s="121"/>
      <c r="UED709" s="121"/>
      <c r="UEE709" s="121"/>
      <c r="UEF709" s="121"/>
      <c r="UEG709" s="121"/>
      <c r="UEH709" s="121"/>
      <c r="UEI709" s="121"/>
      <c r="UEJ709" s="121"/>
      <c r="UEK709" s="121"/>
      <c r="UEL709" s="121"/>
      <c r="UEM709" s="121"/>
      <c r="UEN709" s="121"/>
      <c r="UEO709" s="121"/>
      <c r="UEP709" s="121"/>
      <c r="UEQ709" s="121"/>
      <c r="UER709" s="121"/>
      <c r="UES709" s="121"/>
      <c r="UET709" s="121"/>
      <c r="UEU709" s="121"/>
      <c r="UEV709" s="121"/>
      <c r="UEW709" s="121"/>
      <c r="UEX709" s="121"/>
      <c r="UEY709" s="121"/>
      <c r="UEZ709" s="121"/>
      <c r="UFA709" s="121"/>
      <c r="UFB709" s="121"/>
      <c r="UFC709" s="121"/>
      <c r="UFD709" s="121"/>
      <c r="UFE709" s="121"/>
      <c r="UFF709" s="121"/>
      <c r="UFG709" s="121"/>
      <c r="UFH709" s="121"/>
      <c r="UFI709" s="121"/>
      <c r="UFJ709" s="121"/>
      <c r="UFK709" s="121"/>
      <c r="UFL709" s="121"/>
      <c r="UFM709" s="121"/>
      <c r="UFN709" s="121"/>
      <c r="UFO709" s="121"/>
      <c r="UFP709" s="121"/>
      <c r="UFQ709" s="121"/>
      <c r="UFR709" s="121"/>
      <c r="UFS709" s="121"/>
      <c r="UFT709" s="121"/>
      <c r="UFU709" s="121"/>
      <c r="UFV709" s="121"/>
      <c r="UFW709" s="121"/>
      <c r="UFX709" s="121"/>
      <c r="UFY709" s="121"/>
      <c r="UFZ709" s="121"/>
      <c r="UGA709" s="121"/>
      <c r="UGB709" s="121"/>
      <c r="UGC709" s="121"/>
      <c r="UGD709" s="121"/>
      <c r="UGE709" s="121"/>
      <c r="UGF709" s="121"/>
      <c r="UGG709" s="121"/>
      <c r="UGH709" s="121"/>
      <c r="UGI709" s="121"/>
      <c r="UGJ709" s="121"/>
      <c r="UGK709" s="121"/>
      <c r="UGL709" s="121"/>
      <c r="UGM709" s="121"/>
      <c r="UGN709" s="121"/>
      <c r="UGO709" s="121"/>
      <c r="UGP709" s="121"/>
      <c r="UGQ709" s="121"/>
      <c r="UGR709" s="121"/>
      <c r="UGS709" s="121"/>
      <c r="UGT709" s="121"/>
      <c r="UGU709" s="121"/>
      <c r="UGV709" s="121"/>
      <c r="UGW709" s="121"/>
      <c r="UGX709" s="121"/>
      <c r="UGY709" s="121"/>
      <c r="UGZ709" s="121"/>
      <c r="UHA709" s="121"/>
      <c r="UHB709" s="121"/>
      <c r="UHC709" s="121"/>
      <c r="UHD709" s="121"/>
      <c r="UHE709" s="121"/>
      <c r="UHF709" s="121"/>
      <c r="UHG709" s="121"/>
      <c r="UHH709" s="121"/>
      <c r="UHI709" s="121"/>
      <c r="UHJ709" s="121"/>
      <c r="UHK709" s="121"/>
      <c r="UHL709" s="121"/>
      <c r="UHM709" s="121"/>
      <c r="UHN709" s="121"/>
      <c r="UHO709" s="121"/>
      <c r="UHP709" s="121"/>
      <c r="UHQ709" s="121"/>
      <c r="UHR709" s="121"/>
      <c r="UHS709" s="121"/>
      <c r="UHT709" s="121"/>
      <c r="UHU709" s="121"/>
      <c r="UHV709" s="121"/>
      <c r="UHW709" s="121"/>
      <c r="UHX709" s="121"/>
      <c r="UHY709" s="121"/>
      <c r="UHZ709" s="121"/>
      <c r="UIA709" s="121"/>
      <c r="UIB709" s="121"/>
      <c r="UIC709" s="121"/>
      <c r="UID709" s="121"/>
      <c r="UIE709" s="121"/>
      <c r="UIF709" s="121"/>
      <c r="UIG709" s="121"/>
      <c r="UIH709" s="121"/>
      <c r="UII709" s="121"/>
      <c r="UIJ709" s="121"/>
      <c r="UIK709" s="121"/>
      <c r="UIL709" s="121"/>
      <c r="UIM709" s="121"/>
      <c r="UIN709" s="121"/>
      <c r="UIO709" s="121"/>
      <c r="UIP709" s="121"/>
      <c r="UIQ709" s="121"/>
      <c r="UIR709" s="121"/>
      <c r="UIS709" s="121"/>
      <c r="UIT709" s="121"/>
      <c r="UIU709" s="121"/>
      <c r="UIV709" s="121"/>
      <c r="UIW709" s="121"/>
      <c r="UIX709" s="121"/>
      <c r="UIY709" s="121"/>
      <c r="UIZ709" s="121"/>
      <c r="UJA709" s="121"/>
      <c r="UJB709" s="121"/>
      <c r="UJC709" s="121"/>
      <c r="UJD709" s="121"/>
      <c r="UJE709" s="121"/>
      <c r="UJF709" s="121"/>
      <c r="UJG709" s="121"/>
      <c r="UJH709" s="121"/>
      <c r="UJI709" s="121"/>
      <c r="UJJ709" s="121"/>
      <c r="UJK709" s="121"/>
      <c r="UJL709" s="121"/>
      <c r="UJM709" s="121"/>
      <c r="UJN709" s="121"/>
      <c r="UJO709" s="121"/>
      <c r="UJP709" s="121"/>
      <c r="UJQ709" s="121"/>
      <c r="UJR709" s="121"/>
      <c r="UJS709" s="121"/>
      <c r="UJT709" s="121"/>
      <c r="UJU709" s="121"/>
      <c r="UJV709" s="121"/>
      <c r="UJW709" s="121"/>
      <c r="UJX709" s="121"/>
      <c r="UJY709" s="121"/>
      <c r="UJZ709" s="121"/>
      <c r="UKA709" s="121"/>
      <c r="UKB709" s="121"/>
      <c r="UKC709" s="121"/>
      <c r="UKD709" s="121"/>
      <c r="UKE709" s="121"/>
      <c r="UKF709" s="121"/>
      <c r="UKG709" s="121"/>
      <c r="UKH709" s="121"/>
      <c r="UKI709" s="121"/>
      <c r="UKJ709" s="121"/>
      <c r="UKK709" s="121"/>
      <c r="UKL709" s="121"/>
      <c r="UKM709" s="121"/>
      <c r="UKN709" s="121"/>
      <c r="UKO709" s="121"/>
      <c r="UKP709" s="121"/>
      <c r="UKQ709" s="121"/>
      <c r="UKR709" s="121"/>
      <c r="UKS709" s="121"/>
      <c r="UKT709" s="121"/>
      <c r="UKU709" s="121"/>
      <c r="UKV709" s="121"/>
      <c r="UKW709" s="121"/>
      <c r="UKX709" s="121"/>
      <c r="UKY709" s="121"/>
      <c r="UKZ709" s="121"/>
      <c r="ULA709" s="121"/>
      <c r="ULB709" s="121"/>
      <c r="ULC709" s="121"/>
      <c r="ULD709" s="121"/>
      <c r="ULE709" s="121"/>
      <c r="ULF709" s="121"/>
      <c r="ULG709" s="121"/>
      <c r="ULH709" s="121"/>
      <c r="ULI709" s="121"/>
      <c r="ULJ709" s="121"/>
      <c r="ULK709" s="121"/>
      <c r="ULL709" s="121"/>
      <c r="ULM709" s="121"/>
      <c r="ULN709" s="121"/>
      <c r="ULO709" s="121"/>
      <c r="ULP709" s="121"/>
      <c r="ULQ709" s="121"/>
      <c r="ULR709" s="121"/>
      <c r="ULS709" s="121"/>
      <c r="ULT709" s="121"/>
      <c r="ULU709" s="121"/>
      <c r="ULV709" s="121"/>
      <c r="ULW709" s="121"/>
      <c r="ULX709" s="121"/>
      <c r="ULY709" s="121"/>
      <c r="ULZ709" s="121"/>
      <c r="UMA709" s="121"/>
      <c r="UMB709" s="121"/>
      <c r="UMC709" s="121"/>
      <c r="UMD709" s="121"/>
      <c r="UME709" s="121"/>
      <c r="UMF709" s="121"/>
      <c r="UMG709" s="121"/>
      <c r="UMH709" s="121"/>
      <c r="UMI709" s="121"/>
      <c r="UMJ709" s="121"/>
      <c r="UMK709" s="121"/>
      <c r="UML709" s="121"/>
      <c r="UMM709" s="121"/>
      <c r="UMN709" s="121"/>
      <c r="UMO709" s="121"/>
      <c r="UMP709" s="121"/>
      <c r="UMQ709" s="121"/>
      <c r="UMR709" s="121"/>
      <c r="UMS709" s="121"/>
      <c r="UMT709" s="121"/>
      <c r="UMU709" s="121"/>
      <c r="UMV709" s="121"/>
      <c r="UMW709" s="121"/>
      <c r="UMX709" s="121"/>
      <c r="UMY709" s="121"/>
      <c r="UMZ709" s="121"/>
      <c r="UNA709" s="121"/>
      <c r="UNB709" s="121"/>
      <c r="UNC709" s="121"/>
      <c r="UND709" s="121"/>
      <c r="UNE709" s="121"/>
      <c r="UNF709" s="121"/>
      <c r="UNG709" s="121"/>
      <c r="UNH709" s="121"/>
      <c r="UNI709" s="121"/>
      <c r="UNJ709" s="121"/>
      <c r="UNK709" s="121"/>
      <c r="UNL709" s="121"/>
      <c r="UNM709" s="121"/>
      <c r="UNN709" s="121"/>
      <c r="UNO709" s="121"/>
      <c r="UNP709" s="121"/>
      <c r="UNQ709" s="121"/>
      <c r="UNR709" s="121"/>
      <c r="UNS709" s="121"/>
      <c r="UNT709" s="121"/>
      <c r="UNU709" s="121"/>
      <c r="UNV709" s="121"/>
      <c r="UNW709" s="121"/>
      <c r="UNX709" s="121"/>
      <c r="UNY709" s="121"/>
      <c r="UNZ709" s="121"/>
      <c r="UOA709" s="121"/>
      <c r="UOB709" s="121"/>
      <c r="UOC709" s="121"/>
      <c r="UOD709" s="121"/>
      <c r="UOE709" s="121"/>
      <c r="UOF709" s="121"/>
      <c r="UOG709" s="121"/>
      <c r="UOH709" s="121"/>
      <c r="UOI709" s="121"/>
      <c r="UOJ709" s="121"/>
      <c r="UOK709" s="121"/>
      <c r="UOL709" s="121"/>
      <c r="UOM709" s="121"/>
      <c r="UON709" s="121"/>
      <c r="UOO709" s="121"/>
      <c r="UOP709" s="121"/>
      <c r="UOQ709" s="121"/>
      <c r="UOR709" s="121"/>
      <c r="UOS709" s="121"/>
      <c r="UOT709" s="121"/>
      <c r="UOU709" s="121"/>
      <c r="UOV709" s="121"/>
      <c r="UOW709" s="121"/>
      <c r="UOX709" s="121"/>
      <c r="UOY709" s="121"/>
      <c r="UOZ709" s="121"/>
      <c r="UPA709" s="121"/>
      <c r="UPB709" s="121"/>
      <c r="UPC709" s="121"/>
      <c r="UPD709" s="121"/>
      <c r="UPE709" s="121"/>
      <c r="UPF709" s="121"/>
      <c r="UPG709" s="121"/>
      <c r="UPH709" s="121"/>
      <c r="UPI709" s="121"/>
      <c r="UPJ709" s="121"/>
      <c r="UPK709" s="121"/>
      <c r="UPL709" s="121"/>
      <c r="UPM709" s="121"/>
      <c r="UPN709" s="121"/>
      <c r="UPO709" s="121"/>
      <c r="UPP709" s="121"/>
      <c r="UPQ709" s="121"/>
      <c r="UPR709" s="121"/>
      <c r="UPS709" s="121"/>
      <c r="UPT709" s="121"/>
      <c r="UPU709" s="121"/>
      <c r="UPV709" s="121"/>
      <c r="UPW709" s="121"/>
      <c r="UPX709" s="121"/>
      <c r="UPY709" s="121"/>
      <c r="UPZ709" s="121"/>
      <c r="UQA709" s="121"/>
      <c r="UQB709" s="121"/>
      <c r="UQC709" s="121"/>
      <c r="UQD709" s="121"/>
      <c r="UQE709" s="121"/>
      <c r="UQF709" s="121"/>
      <c r="UQG709" s="121"/>
      <c r="UQH709" s="121"/>
      <c r="UQI709" s="121"/>
      <c r="UQJ709" s="121"/>
      <c r="UQK709" s="121"/>
      <c r="UQL709" s="121"/>
      <c r="UQM709" s="121"/>
      <c r="UQN709" s="121"/>
      <c r="UQO709" s="121"/>
      <c r="UQP709" s="121"/>
      <c r="UQQ709" s="121"/>
      <c r="UQR709" s="121"/>
      <c r="UQS709" s="121"/>
      <c r="UQT709" s="121"/>
      <c r="UQU709" s="121"/>
      <c r="UQV709" s="121"/>
      <c r="UQW709" s="121"/>
      <c r="UQX709" s="121"/>
      <c r="UQY709" s="121"/>
      <c r="UQZ709" s="121"/>
      <c r="URA709" s="121"/>
      <c r="URB709" s="121"/>
      <c r="URC709" s="121"/>
      <c r="URD709" s="121"/>
      <c r="URE709" s="121"/>
      <c r="URF709" s="121"/>
      <c r="URG709" s="121"/>
      <c r="URH709" s="121"/>
      <c r="URI709" s="121"/>
      <c r="URJ709" s="121"/>
      <c r="URK709" s="121"/>
      <c r="URL709" s="121"/>
      <c r="URM709" s="121"/>
      <c r="URN709" s="121"/>
      <c r="URO709" s="121"/>
      <c r="URP709" s="121"/>
      <c r="URQ709" s="121"/>
      <c r="URR709" s="121"/>
      <c r="URS709" s="121"/>
      <c r="URT709" s="121"/>
      <c r="URU709" s="121"/>
      <c r="URV709" s="121"/>
      <c r="URW709" s="121"/>
      <c r="URX709" s="121"/>
      <c r="URY709" s="121"/>
      <c r="URZ709" s="121"/>
      <c r="USA709" s="121"/>
      <c r="USB709" s="121"/>
      <c r="USC709" s="121"/>
      <c r="USD709" s="121"/>
      <c r="USE709" s="121"/>
      <c r="USF709" s="121"/>
      <c r="USG709" s="121"/>
      <c r="USH709" s="121"/>
      <c r="USI709" s="121"/>
      <c r="USJ709" s="121"/>
      <c r="USK709" s="121"/>
      <c r="USL709" s="121"/>
      <c r="USM709" s="121"/>
      <c r="USN709" s="121"/>
      <c r="USO709" s="121"/>
      <c r="USP709" s="121"/>
      <c r="USQ709" s="121"/>
      <c r="USR709" s="121"/>
      <c r="USS709" s="121"/>
      <c r="UST709" s="121"/>
      <c r="USU709" s="121"/>
      <c r="USV709" s="121"/>
      <c r="USW709" s="121"/>
      <c r="USX709" s="121"/>
      <c r="USY709" s="121"/>
      <c r="USZ709" s="121"/>
      <c r="UTA709" s="121"/>
      <c r="UTB709" s="121"/>
      <c r="UTC709" s="121"/>
      <c r="UTD709" s="121"/>
      <c r="UTE709" s="121"/>
      <c r="UTF709" s="121"/>
      <c r="UTG709" s="121"/>
      <c r="UTH709" s="121"/>
      <c r="UTI709" s="121"/>
      <c r="UTJ709" s="121"/>
      <c r="UTK709" s="121"/>
      <c r="UTL709" s="121"/>
      <c r="UTM709" s="121"/>
      <c r="UTN709" s="121"/>
      <c r="UTO709" s="121"/>
      <c r="UTP709" s="121"/>
      <c r="UTQ709" s="121"/>
      <c r="UTR709" s="121"/>
      <c r="UTS709" s="121"/>
      <c r="UTT709" s="121"/>
      <c r="UTU709" s="121"/>
      <c r="UTV709" s="121"/>
      <c r="UTW709" s="121"/>
      <c r="UTX709" s="121"/>
      <c r="UTY709" s="121"/>
      <c r="UTZ709" s="121"/>
      <c r="UUA709" s="121"/>
      <c r="UUB709" s="121"/>
      <c r="UUC709" s="121"/>
      <c r="UUD709" s="121"/>
      <c r="UUE709" s="121"/>
      <c r="UUF709" s="121"/>
      <c r="UUG709" s="121"/>
      <c r="UUH709" s="121"/>
      <c r="UUI709" s="121"/>
      <c r="UUJ709" s="121"/>
      <c r="UUK709" s="121"/>
      <c r="UUL709" s="121"/>
      <c r="UUM709" s="121"/>
      <c r="UUN709" s="121"/>
      <c r="UUO709" s="121"/>
      <c r="UUP709" s="121"/>
      <c r="UUQ709" s="121"/>
      <c r="UUR709" s="121"/>
      <c r="UUS709" s="121"/>
      <c r="UUT709" s="121"/>
      <c r="UUU709" s="121"/>
      <c r="UUV709" s="121"/>
      <c r="UUW709" s="121"/>
      <c r="UUX709" s="121"/>
      <c r="UUY709" s="121"/>
      <c r="UUZ709" s="121"/>
      <c r="UVA709" s="121"/>
      <c r="UVB709" s="121"/>
      <c r="UVC709" s="121"/>
      <c r="UVD709" s="121"/>
      <c r="UVE709" s="121"/>
      <c r="UVF709" s="121"/>
      <c r="UVG709" s="121"/>
      <c r="UVH709" s="121"/>
      <c r="UVI709" s="121"/>
      <c r="UVJ709" s="121"/>
      <c r="UVK709" s="121"/>
      <c r="UVL709" s="121"/>
      <c r="UVM709" s="121"/>
      <c r="UVN709" s="121"/>
      <c r="UVO709" s="121"/>
      <c r="UVP709" s="121"/>
      <c r="UVQ709" s="121"/>
      <c r="UVR709" s="121"/>
      <c r="UVS709" s="121"/>
      <c r="UVT709" s="121"/>
      <c r="UVU709" s="121"/>
      <c r="UVV709" s="121"/>
      <c r="UVW709" s="121"/>
      <c r="UVX709" s="121"/>
      <c r="UVY709" s="121"/>
      <c r="UVZ709" s="121"/>
      <c r="UWA709" s="121"/>
      <c r="UWB709" s="121"/>
      <c r="UWC709" s="121"/>
      <c r="UWD709" s="121"/>
      <c r="UWE709" s="121"/>
      <c r="UWF709" s="121"/>
      <c r="UWG709" s="121"/>
      <c r="UWH709" s="121"/>
      <c r="UWI709" s="121"/>
      <c r="UWJ709" s="121"/>
      <c r="UWK709" s="121"/>
      <c r="UWL709" s="121"/>
      <c r="UWM709" s="121"/>
      <c r="UWN709" s="121"/>
      <c r="UWO709" s="121"/>
      <c r="UWP709" s="121"/>
      <c r="UWQ709" s="121"/>
      <c r="UWR709" s="121"/>
      <c r="UWS709" s="121"/>
      <c r="UWT709" s="121"/>
      <c r="UWU709" s="121"/>
      <c r="UWV709" s="121"/>
      <c r="UWW709" s="121"/>
      <c r="UWX709" s="121"/>
      <c r="UWY709" s="121"/>
      <c r="UWZ709" s="121"/>
      <c r="UXA709" s="121"/>
      <c r="UXB709" s="121"/>
      <c r="UXC709" s="121"/>
      <c r="UXD709" s="121"/>
      <c r="UXE709" s="121"/>
      <c r="UXF709" s="121"/>
      <c r="UXG709" s="121"/>
      <c r="UXH709" s="121"/>
      <c r="UXI709" s="121"/>
      <c r="UXJ709" s="121"/>
      <c r="UXK709" s="121"/>
      <c r="UXL709" s="121"/>
      <c r="UXM709" s="121"/>
      <c r="UXN709" s="121"/>
      <c r="UXO709" s="121"/>
      <c r="UXP709" s="121"/>
      <c r="UXQ709" s="121"/>
      <c r="UXR709" s="121"/>
      <c r="UXS709" s="121"/>
      <c r="UXT709" s="121"/>
      <c r="UXU709" s="121"/>
      <c r="UXV709" s="121"/>
      <c r="UXW709" s="121"/>
      <c r="UXX709" s="121"/>
      <c r="UXY709" s="121"/>
      <c r="UXZ709" s="121"/>
      <c r="UYA709" s="121"/>
      <c r="UYB709" s="121"/>
      <c r="UYC709" s="121"/>
      <c r="UYD709" s="121"/>
      <c r="UYE709" s="121"/>
      <c r="UYF709" s="121"/>
      <c r="UYG709" s="121"/>
      <c r="UYH709" s="121"/>
      <c r="UYI709" s="121"/>
      <c r="UYJ709" s="121"/>
      <c r="UYK709" s="121"/>
      <c r="UYL709" s="121"/>
      <c r="UYM709" s="121"/>
      <c r="UYN709" s="121"/>
      <c r="UYO709" s="121"/>
      <c r="UYP709" s="121"/>
      <c r="UYQ709" s="121"/>
      <c r="UYR709" s="121"/>
      <c r="UYS709" s="121"/>
      <c r="UYT709" s="121"/>
      <c r="UYU709" s="121"/>
      <c r="UYV709" s="121"/>
      <c r="UYW709" s="121"/>
      <c r="UYX709" s="121"/>
      <c r="UYY709" s="121"/>
      <c r="UYZ709" s="121"/>
      <c r="UZA709" s="121"/>
      <c r="UZB709" s="121"/>
      <c r="UZC709" s="121"/>
      <c r="UZD709" s="121"/>
      <c r="UZE709" s="121"/>
      <c r="UZF709" s="121"/>
      <c r="UZG709" s="121"/>
      <c r="UZH709" s="121"/>
      <c r="UZI709" s="121"/>
      <c r="UZJ709" s="121"/>
      <c r="UZK709" s="121"/>
      <c r="UZL709" s="121"/>
      <c r="UZM709" s="121"/>
      <c r="UZN709" s="121"/>
      <c r="UZO709" s="121"/>
      <c r="UZP709" s="121"/>
      <c r="UZQ709" s="121"/>
      <c r="UZR709" s="121"/>
      <c r="UZS709" s="121"/>
      <c r="UZT709" s="121"/>
      <c r="UZU709" s="121"/>
      <c r="UZV709" s="121"/>
      <c r="UZW709" s="121"/>
      <c r="UZX709" s="121"/>
      <c r="UZY709" s="121"/>
      <c r="UZZ709" s="121"/>
      <c r="VAA709" s="121"/>
      <c r="VAB709" s="121"/>
      <c r="VAC709" s="121"/>
      <c r="VAD709" s="121"/>
      <c r="VAE709" s="121"/>
      <c r="VAF709" s="121"/>
      <c r="VAG709" s="121"/>
      <c r="VAH709" s="121"/>
      <c r="VAI709" s="121"/>
      <c r="VAJ709" s="121"/>
      <c r="VAK709" s="121"/>
      <c r="VAL709" s="121"/>
      <c r="VAM709" s="121"/>
      <c r="VAN709" s="121"/>
      <c r="VAO709" s="121"/>
      <c r="VAP709" s="121"/>
      <c r="VAQ709" s="121"/>
      <c r="VAR709" s="121"/>
      <c r="VAS709" s="121"/>
      <c r="VAT709" s="121"/>
      <c r="VAU709" s="121"/>
      <c r="VAV709" s="121"/>
      <c r="VAW709" s="121"/>
      <c r="VAX709" s="121"/>
      <c r="VAY709" s="121"/>
      <c r="VAZ709" s="121"/>
      <c r="VBA709" s="121"/>
      <c r="VBB709" s="121"/>
      <c r="VBC709" s="121"/>
      <c r="VBD709" s="121"/>
      <c r="VBE709" s="121"/>
      <c r="VBF709" s="121"/>
      <c r="VBG709" s="121"/>
      <c r="VBH709" s="121"/>
      <c r="VBI709" s="121"/>
      <c r="VBJ709" s="121"/>
      <c r="VBK709" s="121"/>
      <c r="VBL709" s="121"/>
      <c r="VBM709" s="121"/>
      <c r="VBN709" s="121"/>
      <c r="VBO709" s="121"/>
      <c r="VBP709" s="121"/>
      <c r="VBQ709" s="121"/>
      <c r="VBR709" s="121"/>
      <c r="VBS709" s="121"/>
      <c r="VBT709" s="121"/>
      <c r="VBU709" s="121"/>
      <c r="VBV709" s="121"/>
      <c r="VBW709" s="121"/>
      <c r="VBX709" s="121"/>
      <c r="VBY709" s="121"/>
      <c r="VBZ709" s="121"/>
      <c r="VCA709" s="121"/>
      <c r="VCB709" s="121"/>
      <c r="VCC709" s="121"/>
      <c r="VCD709" s="121"/>
      <c r="VCE709" s="121"/>
      <c r="VCF709" s="121"/>
      <c r="VCG709" s="121"/>
      <c r="VCH709" s="121"/>
      <c r="VCI709" s="121"/>
      <c r="VCJ709" s="121"/>
      <c r="VCK709" s="121"/>
      <c r="VCL709" s="121"/>
      <c r="VCM709" s="121"/>
      <c r="VCN709" s="121"/>
      <c r="VCO709" s="121"/>
      <c r="VCP709" s="121"/>
      <c r="VCQ709" s="121"/>
      <c r="VCR709" s="121"/>
      <c r="VCS709" s="121"/>
      <c r="VCT709" s="121"/>
      <c r="VCU709" s="121"/>
      <c r="VCV709" s="121"/>
      <c r="VCW709" s="121"/>
      <c r="VCX709" s="121"/>
      <c r="VCY709" s="121"/>
      <c r="VCZ709" s="121"/>
      <c r="VDA709" s="121"/>
      <c r="VDB709" s="121"/>
      <c r="VDC709" s="121"/>
      <c r="VDD709" s="121"/>
      <c r="VDE709" s="121"/>
      <c r="VDF709" s="121"/>
      <c r="VDG709" s="121"/>
      <c r="VDH709" s="121"/>
      <c r="VDI709" s="121"/>
      <c r="VDJ709" s="121"/>
      <c r="VDK709" s="121"/>
      <c r="VDL709" s="121"/>
      <c r="VDM709" s="121"/>
      <c r="VDN709" s="121"/>
      <c r="VDO709" s="121"/>
      <c r="VDP709" s="121"/>
      <c r="VDQ709" s="121"/>
      <c r="VDR709" s="121"/>
      <c r="VDS709" s="121"/>
      <c r="VDT709" s="121"/>
      <c r="VDU709" s="121"/>
      <c r="VDV709" s="121"/>
      <c r="VDW709" s="121"/>
      <c r="VDX709" s="121"/>
      <c r="VDY709" s="121"/>
      <c r="VDZ709" s="121"/>
      <c r="VEA709" s="121"/>
      <c r="VEB709" s="121"/>
      <c r="VEC709" s="121"/>
      <c r="VED709" s="121"/>
      <c r="VEE709" s="121"/>
      <c r="VEF709" s="121"/>
      <c r="VEG709" s="121"/>
      <c r="VEH709" s="121"/>
      <c r="VEI709" s="121"/>
      <c r="VEJ709" s="121"/>
      <c r="VEK709" s="121"/>
      <c r="VEL709" s="121"/>
      <c r="VEM709" s="121"/>
      <c r="VEN709" s="121"/>
      <c r="VEO709" s="121"/>
      <c r="VEP709" s="121"/>
      <c r="VEQ709" s="121"/>
      <c r="VER709" s="121"/>
      <c r="VES709" s="121"/>
      <c r="VET709" s="121"/>
      <c r="VEU709" s="121"/>
      <c r="VEV709" s="121"/>
      <c r="VEW709" s="121"/>
      <c r="VEX709" s="121"/>
      <c r="VEY709" s="121"/>
      <c r="VEZ709" s="121"/>
      <c r="VFA709" s="121"/>
      <c r="VFB709" s="121"/>
      <c r="VFC709" s="121"/>
      <c r="VFD709" s="121"/>
      <c r="VFE709" s="121"/>
      <c r="VFF709" s="121"/>
      <c r="VFG709" s="121"/>
      <c r="VFH709" s="121"/>
      <c r="VFI709" s="121"/>
      <c r="VFJ709" s="121"/>
      <c r="VFK709" s="121"/>
      <c r="VFL709" s="121"/>
      <c r="VFM709" s="121"/>
      <c r="VFN709" s="121"/>
      <c r="VFO709" s="121"/>
      <c r="VFP709" s="121"/>
      <c r="VFQ709" s="121"/>
      <c r="VFR709" s="121"/>
      <c r="VFS709" s="121"/>
      <c r="VFT709" s="121"/>
      <c r="VFU709" s="121"/>
      <c r="VFV709" s="121"/>
      <c r="VFW709" s="121"/>
      <c r="VFX709" s="121"/>
      <c r="VFY709" s="121"/>
      <c r="VFZ709" s="121"/>
      <c r="VGA709" s="121"/>
      <c r="VGB709" s="121"/>
      <c r="VGC709" s="121"/>
      <c r="VGD709" s="121"/>
      <c r="VGE709" s="121"/>
      <c r="VGF709" s="121"/>
      <c r="VGG709" s="121"/>
      <c r="VGH709" s="121"/>
      <c r="VGI709" s="121"/>
      <c r="VGJ709" s="121"/>
      <c r="VGK709" s="121"/>
      <c r="VGL709" s="121"/>
      <c r="VGM709" s="121"/>
      <c r="VGN709" s="121"/>
      <c r="VGO709" s="121"/>
      <c r="VGP709" s="121"/>
      <c r="VGQ709" s="121"/>
      <c r="VGR709" s="121"/>
      <c r="VGS709" s="121"/>
      <c r="VGT709" s="121"/>
      <c r="VGU709" s="121"/>
      <c r="VGV709" s="121"/>
      <c r="VGW709" s="121"/>
      <c r="VGX709" s="121"/>
      <c r="VGY709" s="121"/>
      <c r="VGZ709" s="121"/>
      <c r="VHA709" s="121"/>
      <c r="VHB709" s="121"/>
      <c r="VHC709" s="121"/>
      <c r="VHD709" s="121"/>
      <c r="VHE709" s="121"/>
      <c r="VHF709" s="121"/>
      <c r="VHG709" s="121"/>
      <c r="VHH709" s="121"/>
      <c r="VHI709" s="121"/>
      <c r="VHJ709" s="121"/>
      <c r="VHK709" s="121"/>
      <c r="VHL709" s="121"/>
      <c r="VHM709" s="121"/>
      <c r="VHN709" s="121"/>
      <c r="VHO709" s="121"/>
      <c r="VHP709" s="121"/>
      <c r="VHQ709" s="121"/>
      <c r="VHR709" s="121"/>
      <c r="VHS709" s="121"/>
      <c r="VHT709" s="121"/>
      <c r="VHU709" s="121"/>
      <c r="VHV709" s="121"/>
      <c r="VHW709" s="121"/>
      <c r="VHX709" s="121"/>
      <c r="VHY709" s="121"/>
      <c r="VHZ709" s="121"/>
      <c r="VIA709" s="121"/>
      <c r="VIB709" s="121"/>
      <c r="VIC709" s="121"/>
      <c r="VID709" s="121"/>
      <c r="VIE709" s="121"/>
      <c r="VIF709" s="121"/>
      <c r="VIG709" s="121"/>
      <c r="VIH709" s="121"/>
      <c r="VII709" s="121"/>
      <c r="VIJ709" s="121"/>
      <c r="VIK709" s="121"/>
      <c r="VIL709" s="121"/>
      <c r="VIM709" s="121"/>
      <c r="VIN709" s="121"/>
      <c r="VIO709" s="121"/>
      <c r="VIP709" s="121"/>
      <c r="VIQ709" s="121"/>
      <c r="VIR709" s="121"/>
      <c r="VIS709" s="121"/>
      <c r="VIT709" s="121"/>
      <c r="VIU709" s="121"/>
      <c r="VIV709" s="121"/>
      <c r="VIW709" s="121"/>
      <c r="VIX709" s="121"/>
      <c r="VIY709" s="121"/>
      <c r="VIZ709" s="121"/>
      <c r="VJA709" s="121"/>
      <c r="VJB709" s="121"/>
      <c r="VJC709" s="121"/>
      <c r="VJD709" s="121"/>
      <c r="VJE709" s="121"/>
      <c r="VJF709" s="121"/>
      <c r="VJG709" s="121"/>
      <c r="VJH709" s="121"/>
      <c r="VJI709" s="121"/>
      <c r="VJJ709" s="121"/>
      <c r="VJK709" s="121"/>
      <c r="VJL709" s="121"/>
      <c r="VJM709" s="121"/>
      <c r="VJN709" s="121"/>
      <c r="VJO709" s="121"/>
      <c r="VJP709" s="121"/>
      <c r="VJQ709" s="121"/>
      <c r="VJR709" s="121"/>
      <c r="VJS709" s="121"/>
      <c r="VJT709" s="121"/>
      <c r="VJU709" s="121"/>
      <c r="VJV709" s="121"/>
      <c r="VJW709" s="121"/>
      <c r="VJX709" s="121"/>
      <c r="VJY709" s="121"/>
      <c r="VJZ709" s="121"/>
      <c r="VKA709" s="121"/>
      <c r="VKB709" s="121"/>
      <c r="VKC709" s="121"/>
      <c r="VKD709" s="121"/>
      <c r="VKE709" s="121"/>
      <c r="VKF709" s="121"/>
      <c r="VKG709" s="121"/>
      <c r="VKH709" s="121"/>
      <c r="VKI709" s="121"/>
      <c r="VKJ709" s="121"/>
      <c r="VKK709" s="121"/>
      <c r="VKL709" s="121"/>
      <c r="VKM709" s="121"/>
      <c r="VKN709" s="121"/>
      <c r="VKO709" s="121"/>
      <c r="VKP709" s="121"/>
      <c r="VKQ709" s="121"/>
      <c r="VKR709" s="121"/>
      <c r="VKS709" s="121"/>
      <c r="VKT709" s="121"/>
      <c r="VKU709" s="121"/>
      <c r="VKV709" s="121"/>
      <c r="VKW709" s="121"/>
      <c r="VKX709" s="121"/>
      <c r="VKY709" s="121"/>
      <c r="VKZ709" s="121"/>
      <c r="VLA709" s="121"/>
      <c r="VLB709" s="121"/>
      <c r="VLC709" s="121"/>
      <c r="VLD709" s="121"/>
      <c r="VLE709" s="121"/>
      <c r="VLF709" s="121"/>
      <c r="VLG709" s="121"/>
      <c r="VLH709" s="121"/>
      <c r="VLI709" s="121"/>
      <c r="VLJ709" s="121"/>
      <c r="VLK709" s="121"/>
      <c r="VLL709" s="121"/>
      <c r="VLM709" s="121"/>
      <c r="VLN709" s="121"/>
      <c r="VLO709" s="121"/>
      <c r="VLP709" s="121"/>
      <c r="VLQ709" s="121"/>
      <c r="VLR709" s="121"/>
      <c r="VLS709" s="121"/>
      <c r="VLT709" s="121"/>
      <c r="VLU709" s="121"/>
      <c r="VLV709" s="121"/>
      <c r="VLW709" s="121"/>
      <c r="VLX709" s="121"/>
      <c r="VLY709" s="121"/>
      <c r="VLZ709" s="121"/>
      <c r="VMA709" s="121"/>
      <c r="VMB709" s="121"/>
      <c r="VMC709" s="121"/>
      <c r="VMD709" s="121"/>
      <c r="VME709" s="121"/>
      <c r="VMF709" s="121"/>
      <c r="VMG709" s="121"/>
      <c r="VMH709" s="121"/>
      <c r="VMI709" s="121"/>
      <c r="VMJ709" s="121"/>
      <c r="VMK709" s="121"/>
      <c r="VML709" s="121"/>
      <c r="VMM709" s="121"/>
      <c r="VMN709" s="121"/>
      <c r="VMO709" s="121"/>
      <c r="VMP709" s="121"/>
      <c r="VMQ709" s="121"/>
      <c r="VMR709" s="121"/>
      <c r="VMS709" s="121"/>
      <c r="VMT709" s="121"/>
      <c r="VMU709" s="121"/>
      <c r="VMV709" s="121"/>
      <c r="VMW709" s="121"/>
      <c r="VMX709" s="121"/>
      <c r="VMY709" s="121"/>
      <c r="VMZ709" s="121"/>
      <c r="VNA709" s="121"/>
      <c r="VNB709" s="121"/>
      <c r="VNC709" s="121"/>
      <c r="VND709" s="121"/>
      <c r="VNE709" s="121"/>
      <c r="VNF709" s="121"/>
      <c r="VNG709" s="121"/>
      <c r="VNH709" s="121"/>
      <c r="VNI709" s="121"/>
      <c r="VNJ709" s="121"/>
      <c r="VNK709" s="121"/>
      <c r="VNL709" s="121"/>
      <c r="VNM709" s="121"/>
      <c r="VNN709" s="121"/>
      <c r="VNO709" s="121"/>
      <c r="VNP709" s="121"/>
      <c r="VNQ709" s="121"/>
      <c r="VNR709" s="121"/>
      <c r="VNS709" s="121"/>
      <c r="VNT709" s="121"/>
      <c r="VNU709" s="121"/>
      <c r="VNV709" s="121"/>
      <c r="VNW709" s="121"/>
      <c r="VNX709" s="121"/>
      <c r="VNY709" s="121"/>
      <c r="VNZ709" s="121"/>
      <c r="VOA709" s="121"/>
      <c r="VOB709" s="121"/>
      <c r="VOC709" s="121"/>
      <c r="VOD709" s="121"/>
      <c r="VOE709" s="121"/>
      <c r="VOF709" s="121"/>
      <c r="VOG709" s="121"/>
      <c r="VOH709" s="121"/>
      <c r="VOI709" s="121"/>
      <c r="VOJ709" s="121"/>
      <c r="VOK709" s="121"/>
      <c r="VOL709" s="121"/>
      <c r="VOM709" s="121"/>
      <c r="VON709" s="121"/>
      <c r="VOO709" s="121"/>
      <c r="VOP709" s="121"/>
      <c r="VOQ709" s="121"/>
      <c r="VOR709" s="121"/>
      <c r="VOS709" s="121"/>
      <c r="VOT709" s="121"/>
      <c r="VOU709" s="121"/>
      <c r="VOV709" s="121"/>
      <c r="VOW709" s="121"/>
      <c r="VOX709" s="121"/>
      <c r="VOY709" s="121"/>
      <c r="VOZ709" s="121"/>
      <c r="VPA709" s="121"/>
      <c r="VPB709" s="121"/>
      <c r="VPC709" s="121"/>
      <c r="VPD709" s="121"/>
      <c r="VPE709" s="121"/>
      <c r="VPF709" s="121"/>
      <c r="VPG709" s="121"/>
      <c r="VPH709" s="121"/>
      <c r="VPI709" s="121"/>
      <c r="VPJ709" s="121"/>
      <c r="VPK709" s="121"/>
      <c r="VPL709" s="121"/>
      <c r="VPM709" s="121"/>
      <c r="VPN709" s="121"/>
      <c r="VPO709" s="121"/>
      <c r="VPP709" s="121"/>
      <c r="VPQ709" s="121"/>
      <c r="VPR709" s="121"/>
      <c r="VPS709" s="121"/>
      <c r="VPT709" s="121"/>
      <c r="VPU709" s="121"/>
      <c r="VPV709" s="121"/>
      <c r="VPW709" s="121"/>
      <c r="VPX709" s="121"/>
      <c r="VPY709" s="121"/>
      <c r="VPZ709" s="121"/>
      <c r="VQA709" s="121"/>
      <c r="VQB709" s="121"/>
      <c r="VQC709" s="121"/>
      <c r="VQD709" s="121"/>
      <c r="VQE709" s="121"/>
      <c r="VQF709" s="121"/>
      <c r="VQG709" s="121"/>
      <c r="VQH709" s="121"/>
      <c r="VQI709" s="121"/>
      <c r="VQJ709" s="121"/>
      <c r="VQK709" s="121"/>
      <c r="VQL709" s="121"/>
      <c r="VQM709" s="121"/>
      <c r="VQN709" s="121"/>
      <c r="VQO709" s="121"/>
      <c r="VQP709" s="121"/>
      <c r="VQQ709" s="121"/>
      <c r="VQR709" s="121"/>
      <c r="VQS709" s="121"/>
      <c r="VQT709" s="121"/>
      <c r="VQU709" s="121"/>
      <c r="VQV709" s="121"/>
      <c r="VQW709" s="121"/>
      <c r="VQX709" s="121"/>
      <c r="VQY709" s="121"/>
      <c r="VQZ709" s="121"/>
      <c r="VRA709" s="121"/>
      <c r="VRB709" s="121"/>
      <c r="VRC709" s="121"/>
      <c r="VRD709" s="121"/>
      <c r="VRE709" s="121"/>
      <c r="VRF709" s="121"/>
      <c r="VRG709" s="121"/>
      <c r="VRH709" s="121"/>
      <c r="VRI709" s="121"/>
      <c r="VRJ709" s="121"/>
      <c r="VRK709" s="121"/>
      <c r="VRL709" s="121"/>
      <c r="VRM709" s="121"/>
      <c r="VRN709" s="121"/>
      <c r="VRO709" s="121"/>
      <c r="VRP709" s="121"/>
      <c r="VRQ709" s="121"/>
      <c r="VRR709" s="121"/>
      <c r="VRS709" s="121"/>
      <c r="VRT709" s="121"/>
      <c r="VRU709" s="121"/>
      <c r="VRV709" s="121"/>
      <c r="VRW709" s="121"/>
      <c r="VRX709" s="121"/>
      <c r="VRY709" s="121"/>
      <c r="VRZ709" s="121"/>
      <c r="VSA709" s="121"/>
      <c r="VSB709" s="121"/>
      <c r="VSC709" s="121"/>
      <c r="VSD709" s="121"/>
      <c r="VSE709" s="121"/>
      <c r="VSF709" s="121"/>
      <c r="VSG709" s="121"/>
      <c r="VSH709" s="121"/>
      <c r="VSI709" s="121"/>
      <c r="VSJ709" s="121"/>
      <c r="VSK709" s="121"/>
      <c r="VSL709" s="121"/>
      <c r="VSM709" s="121"/>
      <c r="VSN709" s="121"/>
      <c r="VSO709" s="121"/>
      <c r="VSP709" s="121"/>
      <c r="VSQ709" s="121"/>
      <c r="VSR709" s="121"/>
      <c r="VSS709" s="121"/>
      <c r="VST709" s="121"/>
      <c r="VSU709" s="121"/>
      <c r="VSV709" s="121"/>
      <c r="VSW709" s="121"/>
      <c r="VSX709" s="121"/>
      <c r="VSY709" s="121"/>
      <c r="VSZ709" s="121"/>
      <c r="VTA709" s="121"/>
      <c r="VTB709" s="121"/>
      <c r="VTC709" s="121"/>
      <c r="VTD709" s="121"/>
      <c r="VTE709" s="121"/>
      <c r="VTF709" s="121"/>
      <c r="VTG709" s="121"/>
      <c r="VTH709" s="121"/>
      <c r="VTI709" s="121"/>
      <c r="VTJ709" s="121"/>
      <c r="VTK709" s="121"/>
      <c r="VTL709" s="121"/>
      <c r="VTM709" s="121"/>
      <c r="VTN709" s="121"/>
      <c r="VTO709" s="121"/>
      <c r="VTP709" s="121"/>
      <c r="VTQ709" s="121"/>
      <c r="VTR709" s="121"/>
      <c r="VTS709" s="121"/>
      <c r="VTT709" s="121"/>
      <c r="VTU709" s="121"/>
      <c r="VTV709" s="121"/>
      <c r="VTW709" s="121"/>
      <c r="VTX709" s="121"/>
      <c r="VTY709" s="121"/>
      <c r="VTZ709" s="121"/>
      <c r="VUA709" s="121"/>
      <c r="VUB709" s="121"/>
      <c r="VUC709" s="121"/>
      <c r="VUD709" s="121"/>
      <c r="VUE709" s="121"/>
      <c r="VUF709" s="121"/>
      <c r="VUG709" s="121"/>
      <c r="VUH709" s="121"/>
      <c r="VUI709" s="121"/>
      <c r="VUJ709" s="121"/>
      <c r="VUK709" s="121"/>
      <c r="VUL709" s="121"/>
      <c r="VUM709" s="121"/>
      <c r="VUN709" s="121"/>
      <c r="VUO709" s="121"/>
      <c r="VUP709" s="121"/>
      <c r="VUQ709" s="121"/>
      <c r="VUR709" s="121"/>
      <c r="VUS709" s="121"/>
      <c r="VUT709" s="121"/>
      <c r="VUU709" s="121"/>
      <c r="VUV709" s="121"/>
      <c r="VUW709" s="121"/>
      <c r="VUX709" s="121"/>
      <c r="VUY709" s="121"/>
      <c r="VUZ709" s="121"/>
      <c r="VVA709" s="121"/>
      <c r="VVB709" s="121"/>
      <c r="VVC709" s="121"/>
      <c r="VVD709" s="121"/>
      <c r="VVE709" s="121"/>
      <c r="VVF709" s="121"/>
      <c r="VVG709" s="121"/>
      <c r="VVH709" s="121"/>
      <c r="VVI709" s="121"/>
      <c r="VVJ709" s="121"/>
      <c r="VVK709" s="121"/>
      <c r="VVL709" s="121"/>
      <c r="VVM709" s="121"/>
      <c r="VVN709" s="121"/>
      <c r="VVO709" s="121"/>
      <c r="VVP709" s="121"/>
      <c r="VVQ709" s="121"/>
      <c r="VVR709" s="121"/>
      <c r="VVS709" s="121"/>
      <c r="VVT709" s="121"/>
      <c r="VVU709" s="121"/>
      <c r="VVV709" s="121"/>
      <c r="VVW709" s="121"/>
      <c r="VVX709" s="121"/>
      <c r="VVY709" s="121"/>
      <c r="VVZ709" s="121"/>
      <c r="VWA709" s="121"/>
      <c r="VWB709" s="121"/>
      <c r="VWC709" s="121"/>
      <c r="VWD709" s="121"/>
      <c r="VWE709" s="121"/>
      <c r="VWF709" s="121"/>
      <c r="VWG709" s="121"/>
      <c r="VWH709" s="121"/>
      <c r="VWI709" s="121"/>
      <c r="VWJ709" s="121"/>
      <c r="VWK709" s="121"/>
      <c r="VWL709" s="121"/>
      <c r="VWM709" s="121"/>
      <c r="VWN709" s="121"/>
      <c r="VWO709" s="121"/>
      <c r="VWP709" s="121"/>
      <c r="VWQ709" s="121"/>
      <c r="VWR709" s="121"/>
      <c r="VWS709" s="121"/>
      <c r="VWT709" s="121"/>
      <c r="VWU709" s="121"/>
      <c r="VWV709" s="121"/>
      <c r="VWW709" s="121"/>
      <c r="VWX709" s="121"/>
      <c r="VWY709" s="121"/>
      <c r="VWZ709" s="121"/>
      <c r="VXA709" s="121"/>
      <c r="VXB709" s="121"/>
      <c r="VXC709" s="121"/>
      <c r="VXD709" s="121"/>
      <c r="VXE709" s="121"/>
      <c r="VXF709" s="121"/>
      <c r="VXG709" s="121"/>
      <c r="VXH709" s="121"/>
      <c r="VXI709" s="121"/>
      <c r="VXJ709" s="121"/>
      <c r="VXK709" s="121"/>
      <c r="VXL709" s="121"/>
      <c r="VXM709" s="121"/>
      <c r="VXN709" s="121"/>
      <c r="VXO709" s="121"/>
      <c r="VXP709" s="121"/>
      <c r="VXQ709" s="121"/>
      <c r="VXR709" s="121"/>
      <c r="VXS709" s="121"/>
      <c r="VXT709" s="121"/>
      <c r="VXU709" s="121"/>
      <c r="VXV709" s="121"/>
      <c r="VXW709" s="121"/>
      <c r="VXX709" s="121"/>
      <c r="VXY709" s="121"/>
      <c r="VXZ709" s="121"/>
      <c r="VYA709" s="121"/>
      <c r="VYB709" s="121"/>
      <c r="VYC709" s="121"/>
      <c r="VYD709" s="121"/>
      <c r="VYE709" s="121"/>
      <c r="VYF709" s="121"/>
      <c r="VYG709" s="121"/>
      <c r="VYH709" s="121"/>
      <c r="VYI709" s="121"/>
      <c r="VYJ709" s="121"/>
      <c r="VYK709" s="121"/>
      <c r="VYL709" s="121"/>
      <c r="VYM709" s="121"/>
      <c r="VYN709" s="121"/>
      <c r="VYO709" s="121"/>
      <c r="VYP709" s="121"/>
      <c r="VYQ709" s="121"/>
      <c r="VYR709" s="121"/>
      <c r="VYS709" s="121"/>
      <c r="VYT709" s="121"/>
      <c r="VYU709" s="121"/>
      <c r="VYV709" s="121"/>
      <c r="VYW709" s="121"/>
      <c r="VYX709" s="121"/>
      <c r="VYY709" s="121"/>
      <c r="VYZ709" s="121"/>
      <c r="VZA709" s="121"/>
      <c r="VZB709" s="121"/>
      <c r="VZC709" s="121"/>
      <c r="VZD709" s="121"/>
      <c r="VZE709" s="121"/>
      <c r="VZF709" s="121"/>
      <c r="VZG709" s="121"/>
      <c r="VZH709" s="121"/>
      <c r="VZI709" s="121"/>
      <c r="VZJ709" s="121"/>
      <c r="VZK709" s="121"/>
      <c r="VZL709" s="121"/>
      <c r="VZM709" s="121"/>
      <c r="VZN709" s="121"/>
      <c r="VZO709" s="121"/>
      <c r="VZP709" s="121"/>
      <c r="VZQ709" s="121"/>
      <c r="VZR709" s="121"/>
      <c r="VZS709" s="121"/>
      <c r="VZT709" s="121"/>
      <c r="VZU709" s="121"/>
      <c r="VZV709" s="121"/>
      <c r="VZW709" s="121"/>
      <c r="VZX709" s="121"/>
      <c r="VZY709" s="121"/>
      <c r="VZZ709" s="121"/>
      <c r="WAA709" s="121"/>
      <c r="WAB709" s="121"/>
      <c r="WAC709" s="121"/>
      <c r="WAD709" s="121"/>
      <c r="WAE709" s="121"/>
      <c r="WAF709" s="121"/>
      <c r="WAG709" s="121"/>
      <c r="WAH709" s="121"/>
      <c r="WAI709" s="121"/>
      <c r="WAJ709" s="121"/>
      <c r="WAK709" s="121"/>
      <c r="WAL709" s="121"/>
      <c r="WAM709" s="121"/>
      <c r="WAN709" s="121"/>
      <c r="WAO709" s="121"/>
      <c r="WAP709" s="121"/>
      <c r="WAQ709" s="121"/>
      <c r="WAR709" s="121"/>
      <c r="WAS709" s="121"/>
      <c r="WAT709" s="121"/>
      <c r="WAU709" s="121"/>
      <c r="WAV709" s="121"/>
      <c r="WAW709" s="121"/>
      <c r="WAX709" s="121"/>
      <c r="WAY709" s="121"/>
      <c r="WAZ709" s="121"/>
      <c r="WBA709" s="121"/>
      <c r="WBB709" s="121"/>
      <c r="WBC709" s="121"/>
      <c r="WBD709" s="121"/>
      <c r="WBE709" s="121"/>
      <c r="WBF709" s="121"/>
      <c r="WBG709" s="121"/>
      <c r="WBH709" s="121"/>
      <c r="WBI709" s="121"/>
      <c r="WBJ709" s="121"/>
      <c r="WBK709" s="121"/>
      <c r="WBL709" s="121"/>
      <c r="WBM709" s="121"/>
      <c r="WBN709" s="121"/>
      <c r="WBO709" s="121"/>
      <c r="WBP709" s="121"/>
      <c r="WBQ709" s="121"/>
      <c r="WBR709" s="121"/>
      <c r="WBS709" s="121"/>
      <c r="WBT709" s="121"/>
      <c r="WBU709" s="121"/>
      <c r="WBV709" s="121"/>
      <c r="WBW709" s="121"/>
      <c r="WBX709" s="121"/>
      <c r="WBY709" s="121"/>
      <c r="WBZ709" s="121"/>
      <c r="WCA709" s="121"/>
      <c r="WCB709" s="121"/>
      <c r="WCC709" s="121"/>
      <c r="WCD709" s="121"/>
      <c r="WCE709" s="121"/>
      <c r="WCF709" s="121"/>
      <c r="WCG709" s="121"/>
      <c r="WCH709" s="121"/>
      <c r="WCI709" s="121"/>
      <c r="WCJ709" s="121"/>
      <c r="WCK709" s="121"/>
      <c r="WCL709" s="121"/>
      <c r="WCM709" s="121"/>
      <c r="WCN709" s="121"/>
      <c r="WCO709" s="121"/>
      <c r="WCP709" s="121"/>
      <c r="WCQ709" s="121"/>
      <c r="WCR709" s="121"/>
      <c r="WCS709" s="121"/>
      <c r="WCT709" s="121"/>
      <c r="WCU709" s="121"/>
      <c r="WCV709" s="121"/>
      <c r="WCW709" s="121"/>
      <c r="WCX709" s="121"/>
      <c r="WCY709" s="121"/>
      <c r="WCZ709" s="121"/>
      <c r="WDA709" s="121"/>
      <c r="WDB709" s="121"/>
      <c r="WDC709" s="121"/>
      <c r="WDD709" s="121"/>
      <c r="WDE709" s="121"/>
      <c r="WDF709" s="121"/>
      <c r="WDG709" s="121"/>
      <c r="WDH709" s="121"/>
      <c r="WDI709" s="121"/>
      <c r="WDJ709" s="121"/>
      <c r="WDK709" s="121"/>
      <c r="WDL709" s="121"/>
      <c r="WDM709" s="121"/>
      <c r="WDN709" s="121"/>
      <c r="WDO709" s="121"/>
      <c r="WDP709" s="121"/>
      <c r="WDQ709" s="121"/>
      <c r="WDR709" s="121"/>
      <c r="WDS709" s="121"/>
      <c r="WDT709" s="121"/>
      <c r="WDU709" s="121"/>
      <c r="WDV709" s="121"/>
      <c r="WDW709" s="121"/>
      <c r="WDX709" s="121"/>
      <c r="WDY709" s="121"/>
      <c r="WDZ709" s="121"/>
      <c r="WEA709" s="121"/>
      <c r="WEB709" s="121"/>
      <c r="WEC709" s="121"/>
      <c r="WED709" s="121"/>
      <c r="WEE709" s="121"/>
      <c r="WEF709" s="121"/>
      <c r="WEG709" s="121"/>
      <c r="WEH709" s="121"/>
      <c r="WEI709" s="121"/>
      <c r="WEJ709" s="121"/>
      <c r="WEK709" s="121"/>
      <c r="WEL709" s="121"/>
      <c r="WEM709" s="121"/>
      <c r="WEN709" s="121"/>
      <c r="WEO709" s="121"/>
      <c r="WEP709" s="121"/>
      <c r="WEQ709" s="121"/>
      <c r="WER709" s="121"/>
      <c r="WES709" s="121"/>
      <c r="WET709" s="121"/>
      <c r="WEU709" s="121"/>
      <c r="WEV709" s="121"/>
      <c r="WEW709" s="121"/>
      <c r="WEX709" s="121"/>
      <c r="WEY709" s="121"/>
      <c r="WEZ709" s="121"/>
      <c r="WFA709" s="121"/>
      <c r="WFB709" s="121"/>
      <c r="WFC709" s="121"/>
      <c r="WFD709" s="121"/>
      <c r="WFE709" s="121"/>
      <c r="WFF709" s="121"/>
      <c r="WFG709" s="121"/>
      <c r="WFH709" s="121"/>
      <c r="WFI709" s="121"/>
      <c r="WFJ709" s="121"/>
      <c r="WFK709" s="121"/>
      <c r="WFL709" s="121"/>
      <c r="WFM709" s="121"/>
      <c r="WFN709" s="121"/>
      <c r="WFO709" s="121"/>
      <c r="WFP709" s="121"/>
      <c r="WFQ709" s="121"/>
      <c r="WFR709" s="121"/>
      <c r="WFS709" s="121"/>
      <c r="WFT709" s="121"/>
      <c r="WFU709" s="121"/>
      <c r="WFV709" s="121"/>
      <c r="WFW709" s="121"/>
      <c r="WFX709" s="121"/>
      <c r="WFY709" s="121"/>
      <c r="WFZ709" s="121"/>
      <c r="WGA709" s="121"/>
      <c r="WGB709" s="121"/>
      <c r="WGC709" s="121"/>
      <c r="WGD709" s="121"/>
      <c r="WGE709" s="121"/>
      <c r="WGF709" s="121"/>
      <c r="WGG709" s="121"/>
      <c r="WGH709" s="121"/>
      <c r="WGI709" s="121"/>
      <c r="WGJ709" s="121"/>
      <c r="WGK709" s="121"/>
      <c r="WGL709" s="121"/>
      <c r="WGM709" s="121"/>
      <c r="WGN709" s="121"/>
      <c r="WGO709" s="121"/>
      <c r="WGP709" s="121"/>
      <c r="WGQ709" s="121"/>
      <c r="WGR709" s="121"/>
      <c r="WGS709" s="121"/>
      <c r="WGT709" s="121"/>
      <c r="WGU709" s="121"/>
      <c r="WGV709" s="121"/>
      <c r="WGW709" s="121"/>
      <c r="WGX709" s="121"/>
      <c r="WGY709" s="121"/>
      <c r="WGZ709" s="121"/>
      <c r="WHA709" s="121"/>
      <c r="WHB709" s="121"/>
      <c r="WHC709" s="121"/>
      <c r="WHD709" s="121"/>
      <c r="WHE709" s="121"/>
      <c r="WHF709" s="121"/>
      <c r="WHG709" s="121"/>
      <c r="WHH709" s="121"/>
      <c r="WHI709" s="121"/>
      <c r="WHJ709" s="121"/>
      <c r="WHK709" s="121"/>
      <c r="WHL709" s="121"/>
      <c r="WHM709" s="121"/>
      <c r="WHN709" s="121"/>
      <c r="WHO709" s="121"/>
      <c r="WHP709" s="121"/>
      <c r="WHQ709" s="121"/>
      <c r="WHR709" s="121"/>
      <c r="WHS709" s="121"/>
      <c r="WHT709" s="121"/>
      <c r="WHU709" s="121"/>
      <c r="WHV709" s="121"/>
      <c r="WHW709" s="121"/>
      <c r="WHX709" s="121"/>
      <c r="WHY709" s="121"/>
      <c r="WHZ709" s="121"/>
      <c r="WIA709" s="121"/>
      <c r="WIB709" s="121"/>
      <c r="WIC709" s="121"/>
      <c r="WID709" s="121"/>
      <c r="WIE709" s="121"/>
      <c r="WIF709" s="121"/>
      <c r="WIG709" s="121"/>
      <c r="WIH709" s="121"/>
      <c r="WII709" s="121"/>
      <c r="WIJ709" s="121"/>
      <c r="WIK709" s="121"/>
      <c r="WIL709" s="121"/>
      <c r="WIM709" s="121"/>
      <c r="WIN709" s="121"/>
      <c r="WIO709" s="121"/>
      <c r="WIP709" s="121"/>
      <c r="WIQ709" s="121"/>
      <c r="WIR709" s="121"/>
      <c r="WIS709" s="121"/>
      <c r="WIT709" s="121"/>
      <c r="WIU709" s="121"/>
      <c r="WIV709" s="121"/>
      <c r="WIW709" s="121"/>
      <c r="WIX709" s="121"/>
      <c r="WIY709" s="121"/>
      <c r="WIZ709" s="121"/>
      <c r="WJA709" s="121"/>
      <c r="WJB709" s="121"/>
      <c r="WJC709" s="121"/>
      <c r="WJD709" s="121"/>
      <c r="WJE709" s="121"/>
      <c r="WJF709" s="121"/>
      <c r="WJG709" s="121"/>
      <c r="WJH709" s="121"/>
      <c r="WJI709" s="121"/>
      <c r="WJJ709" s="121"/>
      <c r="WJK709" s="121"/>
      <c r="WJL709" s="121"/>
      <c r="WJM709" s="121"/>
      <c r="WJN709" s="121"/>
      <c r="WJO709" s="121"/>
      <c r="WJP709" s="121"/>
      <c r="WJQ709" s="121"/>
      <c r="WJR709" s="121"/>
      <c r="WJS709" s="121"/>
      <c r="WJT709" s="121"/>
      <c r="WJU709" s="121"/>
      <c r="WJV709" s="121"/>
      <c r="WJW709" s="121"/>
      <c r="WJX709" s="121"/>
      <c r="WJY709" s="121"/>
      <c r="WJZ709" s="121"/>
      <c r="WKA709" s="121"/>
      <c r="WKB709" s="121"/>
      <c r="WKC709" s="121"/>
      <c r="WKD709" s="121"/>
      <c r="WKE709" s="121"/>
      <c r="WKF709" s="121"/>
      <c r="WKG709" s="121"/>
      <c r="WKH709" s="121"/>
      <c r="WKI709" s="121"/>
      <c r="WKJ709" s="121"/>
      <c r="WKK709" s="121"/>
      <c r="WKL709" s="121"/>
      <c r="WKM709" s="121"/>
      <c r="WKN709" s="121"/>
      <c r="WKO709" s="121"/>
      <c r="WKP709" s="121"/>
      <c r="WKQ709" s="121"/>
      <c r="WKR709" s="121"/>
      <c r="WKS709" s="121"/>
      <c r="WKT709" s="121"/>
      <c r="WKU709" s="121"/>
      <c r="WKV709" s="121"/>
      <c r="WKW709" s="121"/>
      <c r="WKX709" s="121"/>
      <c r="WKY709" s="121"/>
      <c r="WKZ709" s="121"/>
      <c r="WLA709" s="121"/>
      <c r="WLB709" s="121"/>
      <c r="WLC709" s="121"/>
      <c r="WLD709" s="121"/>
      <c r="WLE709" s="121"/>
      <c r="WLF709" s="121"/>
      <c r="WLG709" s="121"/>
      <c r="WLH709" s="121"/>
      <c r="WLI709" s="121"/>
      <c r="WLJ709" s="121"/>
      <c r="WLK709" s="121"/>
      <c r="WLL709" s="121"/>
      <c r="WLM709" s="121"/>
      <c r="WLN709" s="121"/>
      <c r="WLO709" s="121"/>
      <c r="WLP709" s="121"/>
      <c r="WLQ709" s="121"/>
      <c r="WLR709" s="121"/>
      <c r="WLS709" s="121"/>
      <c r="WLT709" s="121"/>
      <c r="WLU709" s="121"/>
      <c r="WLV709" s="121"/>
      <c r="WLW709" s="121"/>
      <c r="WLX709" s="121"/>
      <c r="WLY709" s="121"/>
      <c r="WLZ709" s="121"/>
      <c r="WMA709" s="121"/>
      <c r="WMB709" s="121"/>
      <c r="WMC709" s="121"/>
      <c r="WMD709" s="121"/>
      <c r="WME709" s="121"/>
      <c r="WMF709" s="121"/>
      <c r="WMG709" s="121"/>
      <c r="WMH709" s="121"/>
      <c r="WMI709" s="121"/>
      <c r="WMJ709" s="121"/>
      <c r="WMK709" s="121"/>
      <c r="WML709" s="121"/>
      <c r="WMM709" s="121"/>
      <c r="WMN709" s="121"/>
      <c r="WMO709" s="121"/>
      <c r="WMP709" s="121"/>
      <c r="WMQ709" s="121"/>
      <c r="WMR709" s="121"/>
      <c r="WMS709" s="121"/>
      <c r="WMT709" s="121"/>
      <c r="WMU709" s="121"/>
      <c r="WMV709" s="121"/>
      <c r="WMW709" s="121"/>
      <c r="WMX709" s="121"/>
      <c r="WMY709" s="121"/>
      <c r="WMZ709" s="121"/>
      <c r="WNA709" s="121"/>
      <c r="WNB709" s="121"/>
      <c r="WNC709" s="121"/>
      <c r="WND709" s="121"/>
      <c r="WNE709" s="121"/>
      <c r="WNF709" s="121"/>
      <c r="WNG709" s="121"/>
      <c r="WNH709" s="121"/>
      <c r="WNI709" s="121"/>
      <c r="WNJ709" s="121"/>
      <c r="WNK709" s="121"/>
      <c r="WNL709" s="121"/>
      <c r="WNM709" s="121"/>
      <c r="WNN709" s="121"/>
      <c r="WNO709" s="121"/>
      <c r="WNP709" s="121"/>
      <c r="WNQ709" s="121"/>
      <c r="WNR709" s="121"/>
      <c r="WNS709" s="121"/>
      <c r="WNT709" s="121"/>
      <c r="WNU709" s="121"/>
      <c r="WNV709" s="121"/>
      <c r="WNW709" s="121"/>
      <c r="WNX709" s="121"/>
      <c r="WNY709" s="121"/>
      <c r="WNZ709" s="121"/>
      <c r="WOA709" s="121"/>
      <c r="WOB709" s="121"/>
      <c r="WOC709" s="121"/>
      <c r="WOD709" s="121"/>
      <c r="WOE709" s="121"/>
      <c r="WOF709" s="121"/>
      <c r="WOG709" s="121"/>
      <c r="WOH709" s="121"/>
      <c r="WOI709" s="121"/>
      <c r="WOJ709" s="121"/>
      <c r="WOK709" s="121"/>
      <c r="WOL709" s="121"/>
      <c r="WOM709" s="121"/>
      <c r="WON709" s="121"/>
      <c r="WOO709" s="121"/>
      <c r="WOP709" s="121"/>
      <c r="WOQ709" s="121"/>
      <c r="WOR709" s="121"/>
      <c r="WOS709" s="121"/>
      <c r="WOT709" s="121"/>
      <c r="WOU709" s="121"/>
      <c r="WOV709" s="121"/>
      <c r="WOW709" s="121"/>
      <c r="WOX709" s="121"/>
      <c r="WOY709" s="121"/>
      <c r="WOZ709" s="121"/>
      <c r="WPA709" s="121"/>
      <c r="WPB709" s="121"/>
      <c r="WPC709" s="121"/>
      <c r="WPD709" s="121"/>
      <c r="WPE709" s="121"/>
      <c r="WPF709" s="121"/>
      <c r="WPG709" s="121"/>
      <c r="WPH709" s="121"/>
      <c r="WPI709" s="121"/>
      <c r="WPJ709" s="121"/>
      <c r="WPK709" s="121"/>
      <c r="WPL709" s="121"/>
      <c r="WPM709" s="121"/>
      <c r="WPN709" s="121"/>
      <c r="WPO709" s="121"/>
      <c r="WPP709" s="121"/>
      <c r="WPQ709" s="121"/>
      <c r="WPR709" s="121"/>
      <c r="WPS709" s="121"/>
      <c r="WPT709" s="121"/>
      <c r="WPU709" s="121"/>
      <c r="WPV709" s="121"/>
      <c r="WPW709" s="121"/>
      <c r="WPX709" s="121"/>
      <c r="WPY709" s="121"/>
      <c r="WPZ709" s="121"/>
      <c r="WQA709" s="121"/>
      <c r="WQB709" s="121"/>
      <c r="WQC709" s="121"/>
      <c r="WQD709" s="121"/>
      <c r="WQE709" s="121"/>
      <c r="WQF709" s="121"/>
      <c r="WQG709" s="121"/>
      <c r="WQH709" s="121"/>
      <c r="WQI709" s="121"/>
      <c r="WQJ709" s="121"/>
      <c r="WQK709" s="121"/>
      <c r="WQL709" s="121"/>
      <c r="WQM709" s="121"/>
      <c r="WQN709" s="121"/>
      <c r="WQO709" s="121"/>
      <c r="WQP709" s="121"/>
      <c r="WQQ709" s="121"/>
      <c r="WQR709" s="121"/>
      <c r="WQS709" s="121"/>
      <c r="WQT709" s="121"/>
      <c r="WQU709" s="121"/>
      <c r="WQV709" s="121"/>
      <c r="WQW709" s="121"/>
      <c r="WQX709" s="121"/>
      <c r="WQY709" s="121"/>
      <c r="WQZ709" s="121"/>
      <c r="WRA709" s="121"/>
      <c r="WRB709" s="121"/>
      <c r="WRC709" s="121"/>
      <c r="WRD709" s="121"/>
      <c r="WRE709" s="121"/>
      <c r="WRF709" s="121"/>
      <c r="WRG709" s="121"/>
      <c r="WRH709" s="121"/>
      <c r="WRI709" s="121"/>
      <c r="WRJ709" s="121"/>
      <c r="WRK709" s="121"/>
      <c r="WRL709" s="121"/>
      <c r="WRM709" s="121"/>
      <c r="WRN709" s="121"/>
      <c r="WRO709" s="121"/>
      <c r="WRP709" s="121"/>
      <c r="WRQ709" s="121"/>
      <c r="WRR709" s="121"/>
      <c r="WRS709" s="121"/>
      <c r="WRT709" s="121"/>
      <c r="WRU709" s="121"/>
      <c r="WRV709" s="121"/>
      <c r="WRW709" s="121"/>
      <c r="WRX709" s="121"/>
      <c r="WRY709" s="121"/>
      <c r="WRZ709" s="121"/>
      <c r="WSA709" s="121"/>
      <c r="WSB709" s="121"/>
      <c r="WSC709" s="121"/>
      <c r="WSD709" s="121"/>
      <c r="WSE709" s="121"/>
      <c r="WSF709" s="121"/>
      <c r="WSG709" s="121"/>
      <c r="WSH709" s="121"/>
      <c r="WSI709" s="121"/>
      <c r="WSJ709" s="121"/>
      <c r="WSK709" s="121"/>
      <c r="WSL709" s="121"/>
      <c r="WSM709" s="121"/>
      <c r="WSN709" s="121"/>
      <c r="WSO709" s="121"/>
      <c r="WSP709" s="121"/>
      <c r="WSQ709" s="121"/>
      <c r="WSR709" s="121"/>
      <c r="WSS709" s="121"/>
      <c r="WST709" s="121"/>
      <c r="WSU709" s="121"/>
      <c r="WSV709" s="121"/>
      <c r="WSW709" s="121"/>
      <c r="WSX709" s="121"/>
      <c r="WSY709" s="121"/>
      <c r="WSZ709" s="121"/>
      <c r="WTA709" s="121"/>
      <c r="WTB709" s="121"/>
      <c r="WTC709" s="121"/>
      <c r="WTD709" s="121"/>
      <c r="WTE709" s="121"/>
      <c r="WTF709" s="121"/>
      <c r="WTG709" s="121"/>
      <c r="WTH709" s="121"/>
      <c r="WTI709" s="121"/>
      <c r="WTJ709" s="121"/>
      <c r="WTK709" s="121"/>
      <c r="WTL709" s="121"/>
      <c r="WTM709" s="121"/>
      <c r="WTN709" s="121"/>
      <c r="WTO709" s="121"/>
      <c r="WTP709" s="121"/>
      <c r="WTQ709" s="121"/>
      <c r="WTR709" s="121"/>
      <c r="WTS709" s="121"/>
      <c r="WTT709" s="121"/>
      <c r="WTU709" s="121"/>
      <c r="WTV709" s="121"/>
      <c r="WTW709" s="121"/>
      <c r="WTX709" s="121"/>
      <c r="WTY709" s="121"/>
      <c r="WTZ709" s="121"/>
      <c r="WUA709" s="121"/>
      <c r="WUB709" s="121"/>
      <c r="WUC709" s="121"/>
      <c r="WUD709" s="121"/>
      <c r="WUE709" s="121"/>
      <c r="WUF709" s="121"/>
      <c r="WUG709" s="121"/>
      <c r="WUH709" s="121"/>
      <c r="WUI709" s="121"/>
      <c r="WUJ709" s="121"/>
      <c r="WUK709" s="121"/>
      <c r="WUL709" s="121"/>
      <c r="WUM709" s="121"/>
      <c r="WUN709" s="121"/>
      <c r="WUO709" s="121"/>
      <c r="WUP709" s="121"/>
      <c r="WUQ709" s="121"/>
      <c r="WUR709" s="121"/>
      <c r="WUS709" s="121"/>
      <c r="WUT709" s="121"/>
      <c r="WUU709" s="121"/>
      <c r="WUV709" s="121"/>
      <c r="WUW709" s="121"/>
      <c r="WUX709" s="121"/>
      <c r="WUY709" s="121"/>
      <c r="WUZ709" s="121"/>
      <c r="WVA709" s="121"/>
      <c r="WVB709" s="121"/>
      <c r="WVC709" s="121"/>
      <c r="WVD709" s="121"/>
      <c r="WVE709" s="121"/>
      <c r="WVF709" s="121"/>
      <c r="WVG709" s="121"/>
      <c r="WVH709" s="121"/>
      <c r="WVI709" s="121"/>
      <c r="WVJ709" s="121"/>
      <c r="WVK709" s="121"/>
      <c r="WVL709" s="121"/>
      <c r="WVM709" s="121"/>
      <c r="WVN709" s="121"/>
      <c r="WVO709" s="121"/>
      <c r="WVP709" s="121"/>
      <c r="WVQ709" s="121"/>
      <c r="WVR709" s="121"/>
      <c r="WVS709" s="121"/>
      <c r="WVT709" s="121"/>
      <c r="WVU709" s="121"/>
      <c r="WVV709" s="121"/>
      <c r="WVW709" s="121"/>
      <c r="WVX709" s="121"/>
      <c r="WVY709" s="121"/>
      <c r="WVZ709" s="121"/>
      <c r="WWA709" s="121"/>
      <c r="WWB709" s="121"/>
      <c r="WWC709" s="121"/>
      <c r="WWD709" s="121"/>
      <c r="WWE709" s="121"/>
      <c r="WWF709" s="121"/>
      <c r="WWG709" s="121"/>
      <c r="WWH709" s="121"/>
      <c r="WWI709" s="121"/>
      <c r="WWJ709" s="121"/>
      <c r="WWK709" s="121"/>
      <c r="WWL709" s="121"/>
      <c r="WWM709" s="121"/>
      <c r="WWN709" s="121"/>
      <c r="WWO709" s="121"/>
      <c r="WWP709" s="121"/>
      <c r="WWQ709" s="121"/>
      <c r="WWR709" s="121"/>
      <c r="WWS709" s="121"/>
      <c r="WWT709" s="121"/>
      <c r="WWU709" s="121"/>
      <c r="WWV709" s="121"/>
      <c r="WWW709" s="121"/>
      <c r="WWX709" s="121"/>
      <c r="WWY709" s="121"/>
      <c r="WWZ709" s="121"/>
      <c r="WXA709" s="121"/>
      <c r="WXB709" s="121"/>
      <c r="WXC709" s="121"/>
      <c r="WXD709" s="121"/>
      <c r="WXE709" s="121"/>
      <c r="WXF709" s="121"/>
      <c r="WXG709" s="121"/>
      <c r="WXH709" s="121"/>
      <c r="WXI709" s="121"/>
      <c r="WXJ709" s="121"/>
      <c r="WXK709" s="121"/>
      <c r="WXL709" s="121"/>
      <c r="WXM709" s="121"/>
      <c r="WXN709" s="121"/>
      <c r="WXO709" s="121"/>
      <c r="WXP709" s="121"/>
      <c r="WXQ709" s="121"/>
      <c r="WXR709" s="121"/>
      <c r="WXS709" s="121"/>
      <c r="WXT709" s="121"/>
      <c r="WXU709" s="121"/>
      <c r="WXV709" s="121"/>
      <c r="WXW709" s="121"/>
      <c r="WXX709" s="121"/>
      <c r="WXY709" s="121"/>
      <c r="WXZ709" s="121"/>
      <c r="WYA709" s="121"/>
      <c r="WYB709" s="121"/>
      <c r="WYC709" s="121"/>
      <c r="WYD709" s="121"/>
      <c r="WYE709" s="121"/>
      <c r="WYF709" s="121"/>
      <c r="WYG709" s="121"/>
      <c r="WYH709" s="121"/>
      <c r="WYI709" s="121"/>
      <c r="WYJ709" s="121"/>
      <c r="WYK709" s="121"/>
      <c r="WYL709" s="121"/>
      <c r="WYM709" s="121"/>
      <c r="WYN709" s="121"/>
      <c r="WYO709" s="121"/>
      <c r="WYP709" s="121"/>
      <c r="WYQ709" s="121"/>
      <c r="WYR709" s="121"/>
      <c r="WYS709" s="121"/>
      <c r="WYT709" s="121"/>
      <c r="WYU709" s="121"/>
      <c r="WYV709" s="121"/>
      <c r="WYW709" s="121"/>
      <c r="WYX709" s="121"/>
      <c r="WYY709" s="121"/>
      <c r="WYZ709" s="121"/>
      <c r="WZA709" s="121"/>
      <c r="WZB709" s="121"/>
      <c r="WZC709" s="121"/>
      <c r="WZD709" s="121"/>
      <c r="WZE709" s="121"/>
      <c r="WZF709" s="121"/>
      <c r="WZG709" s="121"/>
      <c r="WZH709" s="121"/>
      <c r="WZI709" s="121"/>
      <c r="WZJ709" s="121"/>
      <c r="WZK709" s="121"/>
      <c r="WZL709" s="121"/>
      <c r="WZM709" s="121"/>
      <c r="WZN709" s="121"/>
      <c r="WZO709" s="121"/>
      <c r="WZP709" s="121"/>
      <c r="WZQ709" s="121"/>
      <c r="WZR709" s="121"/>
      <c r="WZS709" s="121"/>
      <c r="WZT709" s="121"/>
      <c r="WZU709" s="121"/>
      <c r="WZV709" s="121"/>
      <c r="WZW709" s="121"/>
      <c r="WZX709" s="121"/>
      <c r="WZY709" s="121"/>
      <c r="WZZ709" s="121"/>
      <c r="XAA709" s="121"/>
      <c r="XAB709" s="121"/>
      <c r="XAC709" s="121"/>
      <c r="XAD709" s="121"/>
      <c r="XAE709" s="121"/>
      <c r="XAF709" s="121"/>
      <c r="XAG709" s="121"/>
      <c r="XAH709" s="121"/>
      <c r="XAI709" s="121"/>
      <c r="XAJ709" s="121"/>
      <c r="XAK709" s="121"/>
      <c r="XAL709" s="121"/>
      <c r="XAM709" s="121"/>
      <c r="XAN709" s="121"/>
      <c r="XAO709" s="121"/>
      <c r="XAP709" s="121"/>
      <c r="XAQ709" s="121"/>
      <c r="XAR709" s="121"/>
      <c r="XAS709" s="121"/>
      <c r="XAT709" s="121"/>
      <c r="XAU709" s="121"/>
      <c r="XAV709" s="121"/>
      <c r="XAW709" s="121"/>
      <c r="XAX709" s="121"/>
      <c r="XAY709" s="121"/>
      <c r="XAZ709" s="121"/>
      <c r="XBA709" s="121"/>
      <c r="XBB709" s="121"/>
      <c r="XBC709" s="121"/>
      <c r="XBD709" s="121"/>
      <c r="XBE709" s="121"/>
      <c r="XBF709" s="121"/>
      <c r="XBG709" s="121"/>
      <c r="XBH709" s="121"/>
      <c r="XBI709" s="121"/>
      <c r="XBJ709" s="121"/>
      <c r="XBK709" s="121"/>
      <c r="XBL709" s="121"/>
      <c r="XBM709" s="121"/>
      <c r="XBN709" s="121"/>
      <c r="XBO709" s="121"/>
      <c r="XBP709" s="121"/>
      <c r="XBQ709" s="121"/>
      <c r="XBR709" s="121"/>
      <c r="XBS709" s="121"/>
      <c r="XBT709" s="121"/>
      <c r="XBU709" s="121"/>
      <c r="XBV709" s="121"/>
      <c r="XBW709" s="121"/>
      <c r="XBX709" s="121"/>
      <c r="XBY709" s="121"/>
      <c r="XBZ709" s="121"/>
      <c r="XCA709" s="121"/>
      <c r="XCB709" s="121"/>
      <c r="XCC709" s="121"/>
      <c r="XCD709" s="121"/>
      <c r="XCE709" s="121"/>
      <c r="XCF709" s="121"/>
      <c r="XCG709" s="121"/>
      <c r="XCH709" s="121"/>
      <c r="XCI709" s="121"/>
      <c r="XCJ709" s="121"/>
      <c r="XCK709" s="121"/>
      <c r="XCL709" s="121"/>
      <c r="XCM709" s="121"/>
      <c r="XCN709" s="121"/>
      <c r="XCO709" s="121"/>
      <c r="XCP709" s="121"/>
      <c r="XCQ709" s="121"/>
      <c r="XCR709" s="121"/>
      <c r="XCS709" s="121"/>
      <c r="XCT709" s="121"/>
      <c r="XCU709" s="121"/>
      <c r="XCV709" s="121"/>
      <c r="XCW709" s="121"/>
      <c r="XCX709" s="121"/>
      <c r="XCY709" s="121"/>
      <c r="XCZ709" s="121"/>
      <c r="XDA709" s="121"/>
      <c r="XDB709" s="121"/>
      <c r="XDC709" s="121"/>
      <c r="XDD709" s="121"/>
      <c r="XDE709" s="121"/>
      <c r="XDF709" s="121"/>
      <c r="XDG709" s="121"/>
      <c r="XDH709" s="121"/>
      <c r="XDI709" s="121"/>
      <c r="XDJ709" s="121"/>
      <c r="XDK709" s="121"/>
      <c r="XDL709" s="121"/>
      <c r="XDM709" s="121"/>
      <c r="XDN709" s="121"/>
      <c r="XDO709" s="121"/>
      <c r="XDP709" s="121"/>
      <c r="XDQ709" s="121"/>
      <c r="XDR709" s="121"/>
      <c r="XDS709" s="121"/>
      <c r="XDT709" s="121"/>
      <c r="XDU709" s="121"/>
      <c r="XDV709" s="121"/>
      <c r="XDW709" s="121"/>
      <c r="XDX709" s="121"/>
      <c r="XDY709" s="121"/>
      <c r="XDZ709" s="121"/>
      <c r="XEA709" s="121"/>
      <c r="XEB709" s="121"/>
      <c r="XEC709" s="121"/>
      <c r="XED709" s="121"/>
      <c r="XEE709" s="121"/>
      <c r="XEF709" s="121"/>
      <c r="XEG709" s="121"/>
      <c r="XEH709" s="121"/>
      <c r="XEI709" s="121"/>
      <c r="XEJ709" s="121"/>
      <c r="XEK709" s="121"/>
      <c r="XEL709" s="121"/>
      <c r="XEM709" s="121"/>
      <c r="XEN709" s="121"/>
      <c r="XEO709" s="121"/>
      <c r="XEP709" s="121"/>
      <c r="XEQ709" s="121"/>
      <c r="XER709" s="121"/>
      <c r="XES709" s="121"/>
      <c r="XET709" s="121"/>
      <c r="XEU709" s="121"/>
      <c r="XEV709" s="121"/>
      <c r="XEW709" s="121"/>
      <c r="XEX709" s="121"/>
      <c r="XEY709" s="121"/>
      <c r="XEZ709" s="121"/>
      <c r="XFA709" s="121"/>
      <c r="XFB709" s="121"/>
      <c r="XFC709" s="121"/>
      <c r="XFD709" s="121"/>
    </row>
    <row r="710" spans="1:16384" ht="9" customHeight="1" x14ac:dyDescent="0.15">
      <c r="A710" s="28" t="s">
        <v>32</v>
      </c>
      <c r="B710" s="28">
        <f t="shared" si="37"/>
        <v>2</v>
      </c>
      <c r="C710" s="28">
        <v>1</v>
      </c>
      <c r="D710" s="37">
        <v>1</v>
      </c>
      <c r="E710" s="28"/>
      <c r="F710" s="37">
        <v>5</v>
      </c>
      <c r="G710" s="28"/>
      <c r="H710" s="197">
        <f t="shared" si="38"/>
        <v>952</v>
      </c>
      <c r="I710" s="186">
        <v>582</v>
      </c>
      <c r="J710" s="186">
        <v>345</v>
      </c>
      <c r="K710" s="186">
        <v>25</v>
      </c>
    </row>
    <row r="711" spans="1:16384" ht="10.5" customHeight="1" x14ac:dyDescent="0.15">
      <c r="A711" s="41" t="s">
        <v>43</v>
      </c>
      <c r="B711" s="41">
        <f t="shared" si="37"/>
        <v>4</v>
      </c>
      <c r="C711" s="41">
        <v>2</v>
      </c>
      <c r="D711" s="41">
        <v>2</v>
      </c>
      <c r="E711" s="41"/>
      <c r="F711" s="41">
        <v>34</v>
      </c>
      <c r="G711" s="41"/>
      <c r="H711" s="262">
        <f t="shared" si="38"/>
        <v>270</v>
      </c>
      <c r="I711" s="117">
        <v>15</v>
      </c>
      <c r="J711" s="117">
        <v>247</v>
      </c>
      <c r="K711" s="117">
        <v>8</v>
      </c>
    </row>
    <row r="712" spans="1:16384" ht="9" customHeight="1" x14ac:dyDescent="0.15">
      <c r="A712" s="28" t="s">
        <v>46</v>
      </c>
      <c r="B712" s="28">
        <f t="shared" si="37"/>
        <v>1</v>
      </c>
      <c r="C712" s="28">
        <v>1</v>
      </c>
      <c r="D712" s="37">
        <v>0</v>
      </c>
      <c r="E712" s="28"/>
      <c r="F712" s="37">
        <v>9</v>
      </c>
      <c r="G712" s="28"/>
      <c r="H712" s="197">
        <f t="shared" si="38"/>
        <v>122</v>
      </c>
      <c r="I712" s="186">
        <v>10</v>
      </c>
      <c r="J712" s="186">
        <v>111</v>
      </c>
      <c r="K712" s="186">
        <v>1</v>
      </c>
    </row>
    <row r="713" spans="1:16384" ht="9" customHeight="1" x14ac:dyDescent="0.15">
      <c r="A713" s="28" t="s">
        <v>48</v>
      </c>
      <c r="B713" s="28">
        <f t="shared" si="37"/>
        <v>1</v>
      </c>
      <c r="C713" s="28">
        <v>1</v>
      </c>
      <c r="D713" s="37">
        <v>0</v>
      </c>
      <c r="E713" s="28"/>
      <c r="F713" s="37">
        <v>38</v>
      </c>
      <c r="G713" s="28"/>
      <c r="H713" s="197">
        <f t="shared" si="38"/>
        <v>53</v>
      </c>
      <c r="I713" s="186">
        <v>11</v>
      </c>
      <c r="J713" s="186">
        <v>39</v>
      </c>
      <c r="K713" s="186">
        <v>3</v>
      </c>
    </row>
    <row r="714" spans="1:16384" ht="9" customHeight="1" x14ac:dyDescent="0.15">
      <c r="A714" s="28" t="s">
        <v>50</v>
      </c>
      <c r="B714" s="28">
        <f t="shared" si="37"/>
        <v>2</v>
      </c>
      <c r="C714" s="28">
        <v>2</v>
      </c>
      <c r="D714" s="37">
        <v>0</v>
      </c>
      <c r="E714" s="28"/>
      <c r="F714" s="37">
        <v>50</v>
      </c>
      <c r="G714" s="28"/>
      <c r="H714" s="197">
        <f t="shared" si="38"/>
        <v>852</v>
      </c>
      <c r="I714" s="186">
        <v>341</v>
      </c>
      <c r="J714" s="186">
        <v>503</v>
      </c>
      <c r="K714" s="186">
        <v>8</v>
      </c>
    </row>
    <row r="715" spans="1:16384" ht="9" customHeight="1" x14ac:dyDescent="0.15">
      <c r="A715" s="41" t="s">
        <v>52</v>
      </c>
      <c r="B715" s="41">
        <f t="shared" si="37"/>
        <v>3</v>
      </c>
      <c r="C715" s="41">
        <v>3</v>
      </c>
      <c r="D715" s="41">
        <v>0</v>
      </c>
      <c r="E715" s="41"/>
      <c r="F715" s="41">
        <v>16</v>
      </c>
      <c r="G715" s="41"/>
      <c r="H715" s="262">
        <f t="shared" si="38"/>
        <v>59</v>
      </c>
      <c r="I715" s="117">
        <v>16</v>
      </c>
      <c r="J715" s="117">
        <v>37</v>
      </c>
      <c r="K715" s="117">
        <v>6</v>
      </c>
    </row>
    <row r="716" spans="1:16384" ht="9" customHeight="1" x14ac:dyDescent="0.15">
      <c r="A716" s="28" t="s">
        <v>55</v>
      </c>
      <c r="B716" s="28">
        <f t="shared" si="37"/>
        <v>2</v>
      </c>
      <c r="C716" s="28">
        <v>1</v>
      </c>
      <c r="D716" s="37">
        <v>1</v>
      </c>
      <c r="E716" s="28"/>
      <c r="F716" s="37">
        <v>5</v>
      </c>
      <c r="G716" s="28"/>
      <c r="H716" s="197">
        <f t="shared" si="38"/>
        <v>198</v>
      </c>
      <c r="I716" s="186">
        <v>34</v>
      </c>
      <c r="J716" s="186">
        <v>159</v>
      </c>
      <c r="K716" s="186">
        <v>5</v>
      </c>
    </row>
    <row r="717" spans="1:16384" ht="9" customHeight="1" x14ac:dyDescent="0.15">
      <c r="A717" s="28" t="s">
        <v>58</v>
      </c>
      <c r="B717" s="28">
        <f t="shared" si="37"/>
        <v>1</v>
      </c>
      <c r="C717" s="28">
        <v>1</v>
      </c>
      <c r="D717" s="37">
        <v>0</v>
      </c>
      <c r="E717" s="28"/>
      <c r="F717" s="37">
        <v>2</v>
      </c>
      <c r="G717" s="28"/>
      <c r="H717" s="197">
        <f t="shared" si="38"/>
        <v>92</v>
      </c>
      <c r="I717" s="186">
        <v>13</v>
      </c>
      <c r="J717" s="186">
        <v>75</v>
      </c>
      <c r="K717" s="186">
        <v>4</v>
      </c>
    </row>
    <row r="718" spans="1:16384" ht="9" customHeight="1" x14ac:dyDescent="0.15">
      <c r="A718" s="28" t="s">
        <v>59</v>
      </c>
      <c r="B718" s="28">
        <f t="shared" si="37"/>
        <v>4</v>
      </c>
      <c r="C718" s="28">
        <v>3</v>
      </c>
      <c r="D718" s="37">
        <v>1</v>
      </c>
      <c r="E718" s="28"/>
      <c r="F718" s="37">
        <v>18</v>
      </c>
      <c r="G718" s="28"/>
      <c r="H718" s="197">
        <f t="shared" si="38"/>
        <v>156</v>
      </c>
      <c r="I718" s="186">
        <v>75</v>
      </c>
      <c r="J718" s="186">
        <v>77</v>
      </c>
      <c r="K718" s="186">
        <v>4</v>
      </c>
    </row>
    <row r="719" spans="1:16384" ht="9" customHeight="1" x14ac:dyDescent="0.15">
      <c r="A719" s="41" t="s">
        <v>63</v>
      </c>
      <c r="B719" s="41">
        <f t="shared" si="37"/>
        <v>2</v>
      </c>
      <c r="C719" s="41">
        <v>1</v>
      </c>
      <c r="D719" s="41">
        <v>1</v>
      </c>
      <c r="E719" s="41"/>
      <c r="F719" s="41">
        <v>16</v>
      </c>
      <c r="G719" s="41"/>
      <c r="H719" s="262">
        <f t="shared" si="38"/>
        <v>117</v>
      </c>
      <c r="I719" s="117">
        <v>51</v>
      </c>
      <c r="J719" s="117">
        <v>63</v>
      </c>
      <c r="K719" s="117">
        <v>3</v>
      </c>
    </row>
    <row r="720" spans="1:16384" ht="9" customHeight="1" x14ac:dyDescent="0.15">
      <c r="A720" s="28" t="s">
        <v>65</v>
      </c>
      <c r="B720" s="28">
        <f t="shared" si="37"/>
        <v>3</v>
      </c>
      <c r="C720" s="28">
        <v>3</v>
      </c>
      <c r="D720" s="37">
        <v>0</v>
      </c>
      <c r="E720" s="28"/>
      <c r="F720" s="37">
        <v>218</v>
      </c>
      <c r="G720" s="28"/>
      <c r="H720" s="197">
        <f t="shared" si="38"/>
        <v>1403</v>
      </c>
      <c r="I720" s="186">
        <v>66</v>
      </c>
      <c r="J720" s="187">
        <v>1332</v>
      </c>
      <c r="K720" s="186">
        <v>5</v>
      </c>
    </row>
    <row r="721" spans="1:16384" ht="9" customHeight="1" x14ac:dyDescent="0.15">
      <c r="A721" s="28" t="s">
        <v>69</v>
      </c>
      <c r="B721" s="28">
        <f t="shared" si="37"/>
        <v>5</v>
      </c>
      <c r="C721" s="28">
        <v>5</v>
      </c>
      <c r="D721" s="37">
        <v>0</v>
      </c>
      <c r="E721" s="28"/>
      <c r="F721" s="37">
        <v>119</v>
      </c>
      <c r="G721" s="28"/>
      <c r="H721" s="197">
        <f t="shared" si="38"/>
        <v>914</v>
      </c>
      <c r="I721" s="186">
        <v>34</v>
      </c>
      <c r="J721" s="186">
        <v>872</v>
      </c>
      <c r="K721" s="186">
        <v>8</v>
      </c>
    </row>
    <row r="722" spans="1:16384" ht="9" customHeight="1" x14ac:dyDescent="0.15">
      <c r="A722" s="28" t="s">
        <v>74</v>
      </c>
      <c r="B722" s="28">
        <f t="shared" si="37"/>
        <v>1</v>
      </c>
      <c r="C722" s="28">
        <v>1</v>
      </c>
      <c r="D722" s="37">
        <v>0</v>
      </c>
      <c r="E722" s="28"/>
      <c r="F722" s="37">
        <v>22</v>
      </c>
      <c r="G722" s="28"/>
      <c r="H722" s="197">
        <f t="shared" si="38"/>
        <v>112</v>
      </c>
      <c r="I722" s="186">
        <v>5</v>
      </c>
      <c r="J722" s="186">
        <v>104</v>
      </c>
      <c r="K722" s="186">
        <v>3</v>
      </c>
    </row>
    <row r="723" spans="1:16384" ht="9" customHeight="1" x14ac:dyDescent="0.15">
      <c r="A723" s="41" t="s">
        <v>76</v>
      </c>
      <c r="B723" s="41">
        <f t="shared" si="37"/>
        <v>5</v>
      </c>
      <c r="C723" s="41">
        <v>5</v>
      </c>
      <c r="D723" s="41">
        <v>0</v>
      </c>
      <c r="E723" s="41"/>
      <c r="F723" s="41">
        <v>131</v>
      </c>
      <c r="G723" s="41"/>
      <c r="H723" s="262">
        <f t="shared" si="38"/>
        <v>416</v>
      </c>
      <c r="I723" s="117">
        <v>25</v>
      </c>
      <c r="J723" s="117">
        <v>374</v>
      </c>
      <c r="K723" s="117">
        <v>17</v>
      </c>
    </row>
    <row r="724" spans="1:16384" ht="9" customHeight="1" x14ac:dyDescent="0.15">
      <c r="A724" s="28" t="s">
        <v>105</v>
      </c>
      <c r="B724" s="28">
        <f t="shared" si="37"/>
        <v>0</v>
      </c>
      <c r="C724" s="28">
        <v>0</v>
      </c>
      <c r="D724" s="37">
        <v>0</v>
      </c>
      <c r="E724" s="28"/>
      <c r="F724" s="37">
        <v>1</v>
      </c>
      <c r="G724" s="28"/>
      <c r="H724" s="197">
        <f t="shared" si="38"/>
        <v>1</v>
      </c>
      <c r="I724" s="186">
        <v>0</v>
      </c>
      <c r="J724" s="186">
        <v>0</v>
      </c>
      <c r="K724" s="186">
        <v>1</v>
      </c>
    </row>
    <row r="725" spans="1:16384" ht="9" customHeight="1" x14ac:dyDescent="0.15">
      <c r="A725" s="28" t="s">
        <v>82</v>
      </c>
      <c r="B725" s="28">
        <f t="shared" si="37"/>
        <v>5</v>
      </c>
      <c r="C725" s="28">
        <v>2</v>
      </c>
      <c r="D725" s="37">
        <v>3</v>
      </c>
      <c r="E725" s="28"/>
      <c r="F725" s="37">
        <v>48</v>
      </c>
      <c r="G725" s="28"/>
      <c r="H725" s="197">
        <f t="shared" si="38"/>
        <v>236</v>
      </c>
      <c r="I725" s="186">
        <v>31</v>
      </c>
      <c r="J725" s="186">
        <v>191</v>
      </c>
      <c r="K725" s="186">
        <v>14</v>
      </c>
    </row>
    <row r="726" spans="1:16384" ht="9" customHeight="1" x14ac:dyDescent="0.15">
      <c r="A726" s="28" t="s">
        <v>86</v>
      </c>
      <c r="B726" s="28">
        <f t="shared" si="37"/>
        <v>2</v>
      </c>
      <c r="C726" s="28">
        <v>2</v>
      </c>
      <c r="D726" s="37">
        <v>0</v>
      </c>
      <c r="E726" s="28"/>
      <c r="F726" s="37">
        <v>2</v>
      </c>
      <c r="G726" s="28"/>
      <c r="H726" s="197">
        <f t="shared" si="38"/>
        <v>89</v>
      </c>
      <c r="I726" s="186">
        <v>34</v>
      </c>
      <c r="J726" s="186">
        <v>51</v>
      </c>
      <c r="K726" s="186">
        <v>4</v>
      </c>
    </row>
    <row r="727" spans="1:16384" ht="9" customHeight="1" x14ac:dyDescent="0.15">
      <c r="A727" s="41" t="s">
        <v>88</v>
      </c>
      <c r="B727" s="41">
        <f t="shared" si="37"/>
        <v>1</v>
      </c>
      <c r="C727" s="41">
        <v>1</v>
      </c>
      <c r="D727" s="41">
        <v>0</v>
      </c>
      <c r="E727" s="41"/>
      <c r="F727" s="41">
        <v>8</v>
      </c>
      <c r="G727" s="41"/>
      <c r="H727" s="262">
        <f t="shared" si="38"/>
        <v>30</v>
      </c>
      <c r="I727" s="117">
        <v>5</v>
      </c>
      <c r="J727" s="117">
        <v>22</v>
      </c>
      <c r="K727" s="117">
        <v>3</v>
      </c>
    </row>
    <row r="728" spans="1:16384" s="38" customFormat="1" ht="9" customHeight="1" x14ac:dyDescent="0.15">
      <c r="A728" s="37"/>
      <c r="B728" s="37"/>
      <c r="C728" s="37"/>
      <c r="D728" s="37"/>
      <c r="E728" s="37"/>
      <c r="F728" s="37"/>
      <c r="G728" s="37"/>
      <c r="H728" s="37"/>
      <c r="I728" s="199"/>
      <c r="J728" s="114"/>
      <c r="K728" s="114"/>
      <c r="L728" s="247"/>
      <c r="M728" s="247"/>
      <c r="N728" s="247"/>
      <c r="O728" s="247"/>
      <c r="P728" s="247"/>
      <c r="Q728" s="247"/>
      <c r="R728" s="247"/>
      <c r="S728" s="247"/>
      <c r="T728" s="247"/>
      <c r="U728" s="247"/>
      <c r="V728" s="247"/>
      <c r="W728" s="247"/>
      <c r="X728" s="247"/>
      <c r="Y728" s="247"/>
      <c r="Z728" s="247"/>
      <c r="AA728" s="247"/>
      <c r="AB728" s="247"/>
      <c r="AC728" s="247"/>
      <c r="AD728" s="247"/>
      <c r="AE728" s="247"/>
      <c r="AF728" s="247"/>
      <c r="AG728" s="247"/>
      <c r="AH728" s="247"/>
      <c r="AI728" s="247"/>
      <c r="AJ728" s="247"/>
      <c r="AK728" s="247"/>
      <c r="AL728" s="247"/>
      <c r="AM728" s="247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47"/>
      <c r="AY728" s="247"/>
      <c r="AZ728" s="247"/>
      <c r="BA728" s="247"/>
      <c r="BB728" s="247"/>
      <c r="BC728" s="247"/>
      <c r="BD728" s="247"/>
      <c r="BE728" s="247"/>
      <c r="BF728" s="247"/>
      <c r="BG728" s="247"/>
      <c r="BH728" s="247"/>
      <c r="BI728" s="247"/>
      <c r="BJ728" s="247"/>
      <c r="BK728" s="247"/>
      <c r="BL728" s="247"/>
      <c r="BM728" s="247"/>
      <c r="BN728" s="247"/>
      <c r="BO728" s="247"/>
      <c r="BP728" s="247"/>
      <c r="BQ728" s="247"/>
      <c r="BR728" s="247"/>
      <c r="BS728" s="247"/>
      <c r="BT728" s="247"/>
      <c r="BU728" s="247"/>
      <c r="BV728" s="247"/>
      <c r="BW728" s="247"/>
      <c r="BX728" s="247"/>
      <c r="BY728" s="247"/>
      <c r="BZ728" s="247"/>
      <c r="CA728" s="247"/>
      <c r="CB728" s="247"/>
      <c r="CC728" s="247"/>
      <c r="CD728" s="247"/>
      <c r="CE728" s="247"/>
      <c r="CF728" s="247"/>
      <c r="CG728" s="247"/>
      <c r="CH728" s="247"/>
      <c r="CI728" s="247"/>
      <c r="CJ728" s="247"/>
      <c r="CK728" s="247"/>
      <c r="CL728" s="247"/>
      <c r="CM728" s="247"/>
      <c r="CN728" s="247"/>
      <c r="CO728" s="247"/>
      <c r="CP728" s="247"/>
      <c r="CQ728" s="247"/>
      <c r="CR728" s="247"/>
      <c r="CS728" s="247"/>
      <c r="CT728" s="247"/>
      <c r="CU728" s="247"/>
      <c r="CV728" s="247"/>
      <c r="CW728" s="247"/>
      <c r="CX728" s="247"/>
      <c r="CY728" s="247"/>
      <c r="CZ728" s="247"/>
      <c r="DA728" s="247"/>
      <c r="DB728" s="247"/>
      <c r="DC728" s="247"/>
      <c r="DD728" s="247"/>
      <c r="DE728" s="247"/>
      <c r="DF728" s="247"/>
      <c r="DG728" s="247"/>
      <c r="DH728" s="247"/>
      <c r="DI728" s="247"/>
      <c r="DJ728" s="247"/>
      <c r="DK728" s="247"/>
      <c r="DL728" s="247"/>
      <c r="DM728" s="247"/>
      <c r="DN728" s="247"/>
      <c r="DO728" s="247"/>
      <c r="DP728" s="247"/>
      <c r="DQ728" s="247"/>
      <c r="DR728" s="247"/>
      <c r="DS728" s="247"/>
      <c r="DT728" s="247"/>
      <c r="DU728" s="247"/>
      <c r="DV728" s="247"/>
      <c r="DW728" s="247"/>
      <c r="DX728" s="247"/>
      <c r="DY728" s="247"/>
      <c r="DZ728" s="247"/>
      <c r="EA728" s="247"/>
      <c r="EB728" s="247"/>
      <c r="EC728" s="247"/>
      <c r="ED728" s="247"/>
      <c r="EE728" s="247"/>
      <c r="EF728" s="247"/>
      <c r="EG728" s="247"/>
      <c r="EH728" s="247"/>
      <c r="EI728" s="247"/>
      <c r="EJ728" s="247"/>
      <c r="EK728" s="247"/>
      <c r="EL728" s="247"/>
      <c r="EM728" s="247"/>
      <c r="EN728" s="247"/>
      <c r="EO728" s="247"/>
      <c r="EP728" s="247"/>
      <c r="EQ728" s="247"/>
      <c r="ER728" s="247"/>
      <c r="ES728" s="247"/>
      <c r="ET728" s="247"/>
      <c r="EU728" s="247"/>
      <c r="EV728" s="247"/>
      <c r="EW728" s="247"/>
      <c r="EX728" s="247"/>
      <c r="EY728" s="247"/>
      <c r="EZ728" s="247"/>
      <c r="FA728" s="247"/>
      <c r="FB728" s="247"/>
      <c r="FC728" s="247"/>
      <c r="FD728" s="247"/>
      <c r="FE728" s="247"/>
      <c r="FF728" s="247"/>
      <c r="FG728" s="247"/>
      <c r="FH728" s="247"/>
      <c r="FI728" s="247"/>
      <c r="FJ728" s="247"/>
      <c r="FK728" s="247"/>
      <c r="FL728" s="247"/>
      <c r="FM728" s="247"/>
      <c r="FN728" s="247"/>
      <c r="FO728" s="247"/>
      <c r="FP728" s="247"/>
      <c r="FQ728" s="247"/>
      <c r="FR728" s="247"/>
      <c r="FS728" s="247"/>
      <c r="FT728" s="247"/>
      <c r="FU728" s="247"/>
      <c r="FV728" s="247"/>
      <c r="FW728" s="247"/>
      <c r="FX728" s="247"/>
      <c r="FY728" s="247"/>
      <c r="FZ728" s="247"/>
      <c r="GA728" s="247"/>
      <c r="GB728" s="247"/>
      <c r="GC728" s="247"/>
      <c r="GD728" s="247"/>
      <c r="GE728" s="247"/>
      <c r="GF728" s="247"/>
      <c r="GG728" s="247"/>
      <c r="GH728" s="247"/>
      <c r="GI728" s="247"/>
      <c r="GJ728" s="247"/>
      <c r="GK728" s="247"/>
      <c r="GL728" s="247"/>
      <c r="GM728" s="247"/>
      <c r="GN728" s="247"/>
      <c r="GO728" s="247"/>
      <c r="GP728" s="247"/>
      <c r="GQ728" s="247"/>
      <c r="GR728" s="247"/>
      <c r="GS728" s="247"/>
      <c r="GT728" s="247"/>
      <c r="GU728" s="247"/>
      <c r="GV728" s="247"/>
      <c r="GW728" s="247"/>
      <c r="GX728" s="247"/>
      <c r="GY728" s="247"/>
      <c r="GZ728" s="247"/>
      <c r="HA728" s="247"/>
      <c r="HB728" s="247"/>
      <c r="HC728" s="247"/>
      <c r="HD728" s="247"/>
      <c r="HE728" s="247"/>
      <c r="HF728" s="247"/>
      <c r="HG728" s="247"/>
      <c r="HH728" s="247"/>
      <c r="HI728" s="247"/>
      <c r="HJ728" s="247"/>
      <c r="HK728" s="247"/>
      <c r="HL728" s="247"/>
      <c r="HM728" s="247"/>
      <c r="HN728" s="247"/>
      <c r="HO728" s="247"/>
      <c r="HP728" s="247"/>
      <c r="HQ728" s="247"/>
      <c r="HR728" s="247"/>
      <c r="HS728" s="247"/>
      <c r="HT728" s="247"/>
      <c r="HU728" s="247"/>
      <c r="HV728" s="247"/>
      <c r="HW728" s="247"/>
      <c r="HX728" s="247"/>
      <c r="HY728" s="247"/>
      <c r="HZ728" s="247"/>
      <c r="IA728" s="247"/>
      <c r="IB728" s="247"/>
      <c r="IC728" s="247"/>
      <c r="ID728" s="247"/>
      <c r="IE728" s="247"/>
      <c r="IF728" s="247"/>
      <c r="IG728" s="247"/>
      <c r="IH728" s="247"/>
      <c r="II728" s="247"/>
      <c r="IJ728" s="247"/>
      <c r="IK728" s="247"/>
      <c r="IL728" s="247"/>
      <c r="IM728" s="247"/>
      <c r="IN728" s="247"/>
      <c r="IO728" s="247"/>
      <c r="IP728" s="247"/>
      <c r="IQ728" s="247"/>
      <c r="IR728" s="247"/>
      <c r="IS728" s="247"/>
      <c r="IT728" s="247"/>
      <c r="IU728" s="247"/>
      <c r="IV728" s="247"/>
      <c r="IW728" s="247"/>
      <c r="IX728" s="247"/>
      <c r="IY728" s="247"/>
      <c r="IZ728" s="247"/>
      <c r="JA728" s="247"/>
      <c r="JB728" s="247"/>
      <c r="JC728" s="247"/>
      <c r="JD728" s="247"/>
      <c r="JE728" s="247"/>
      <c r="JF728" s="247"/>
      <c r="JG728" s="247"/>
      <c r="JH728" s="247"/>
      <c r="JI728" s="247"/>
      <c r="JJ728" s="247"/>
      <c r="JK728" s="247"/>
      <c r="JL728" s="247"/>
      <c r="JM728" s="247"/>
      <c r="JN728" s="247"/>
      <c r="JO728" s="247"/>
      <c r="JP728" s="247"/>
      <c r="JQ728" s="247"/>
      <c r="JR728" s="247"/>
      <c r="JS728" s="247"/>
      <c r="JT728" s="247"/>
      <c r="JU728" s="247"/>
      <c r="JV728" s="247"/>
      <c r="JW728" s="247"/>
      <c r="JX728" s="247"/>
      <c r="JY728" s="247"/>
      <c r="JZ728" s="247"/>
      <c r="KA728" s="247"/>
      <c r="KB728" s="247"/>
      <c r="KC728" s="247"/>
      <c r="KD728" s="247"/>
      <c r="KE728" s="247"/>
      <c r="KF728" s="247"/>
      <c r="KG728" s="247"/>
      <c r="KH728" s="247"/>
      <c r="KI728" s="247"/>
      <c r="KJ728" s="247"/>
      <c r="KK728" s="247"/>
      <c r="KL728" s="247"/>
      <c r="KM728" s="247"/>
      <c r="KN728" s="247"/>
      <c r="KO728" s="247"/>
      <c r="KP728" s="247"/>
      <c r="KQ728" s="247"/>
      <c r="KR728" s="247"/>
      <c r="KS728" s="247"/>
      <c r="KT728" s="247"/>
      <c r="KU728" s="247"/>
      <c r="KV728" s="247"/>
      <c r="KW728" s="247"/>
      <c r="KX728" s="247"/>
      <c r="KY728" s="247"/>
      <c r="KZ728" s="247"/>
      <c r="LA728" s="247"/>
      <c r="LB728" s="247"/>
      <c r="LC728" s="247"/>
      <c r="LD728" s="247"/>
      <c r="LE728" s="247"/>
      <c r="LF728" s="247"/>
      <c r="LG728" s="247"/>
      <c r="LH728" s="247"/>
      <c r="LI728" s="247"/>
      <c r="LJ728" s="247"/>
      <c r="LK728" s="247"/>
      <c r="LL728" s="247"/>
      <c r="LM728" s="247"/>
      <c r="LN728" s="247"/>
      <c r="LO728" s="247"/>
      <c r="LP728" s="247"/>
      <c r="LQ728" s="247"/>
      <c r="LR728" s="247"/>
      <c r="LS728" s="247"/>
      <c r="LT728" s="247"/>
      <c r="LU728" s="247"/>
      <c r="LV728" s="247"/>
      <c r="LW728" s="247"/>
      <c r="LX728" s="247"/>
      <c r="LY728" s="247"/>
      <c r="LZ728" s="247"/>
      <c r="MA728" s="247"/>
      <c r="MB728" s="247"/>
      <c r="MC728" s="247"/>
      <c r="MD728" s="247"/>
      <c r="ME728" s="247"/>
      <c r="MF728" s="247"/>
      <c r="MG728" s="247"/>
      <c r="MH728" s="247"/>
      <c r="MI728" s="247"/>
      <c r="MJ728" s="247"/>
      <c r="MK728" s="247"/>
      <c r="ML728" s="247"/>
      <c r="MM728" s="247"/>
      <c r="MN728" s="247"/>
      <c r="MO728" s="247"/>
      <c r="MP728" s="247"/>
      <c r="MQ728" s="247"/>
      <c r="MR728" s="247"/>
      <c r="MS728" s="247"/>
      <c r="MT728" s="247"/>
      <c r="MU728" s="247"/>
      <c r="MV728" s="247"/>
      <c r="MW728" s="247"/>
      <c r="MX728" s="247"/>
      <c r="MY728" s="247"/>
      <c r="MZ728" s="247"/>
      <c r="NA728" s="247"/>
      <c r="NB728" s="247"/>
      <c r="NC728" s="247"/>
      <c r="ND728" s="247"/>
      <c r="NE728" s="247"/>
      <c r="NF728" s="247"/>
      <c r="NG728" s="247"/>
      <c r="NH728" s="247"/>
      <c r="NI728" s="247"/>
      <c r="NJ728" s="247"/>
      <c r="NK728" s="247"/>
      <c r="NL728" s="247"/>
      <c r="NM728" s="247"/>
      <c r="NN728" s="247"/>
      <c r="NO728" s="247"/>
      <c r="NP728" s="247"/>
      <c r="NQ728" s="247"/>
      <c r="NR728" s="247"/>
      <c r="NS728" s="247"/>
      <c r="NT728" s="247"/>
      <c r="NU728" s="247"/>
      <c r="NV728" s="247"/>
      <c r="NW728" s="247"/>
      <c r="NX728" s="247"/>
      <c r="NY728" s="247"/>
      <c r="NZ728" s="247"/>
      <c r="OA728" s="247"/>
      <c r="OB728" s="247"/>
      <c r="OC728" s="247"/>
      <c r="OD728" s="247"/>
      <c r="OE728" s="247"/>
      <c r="OF728" s="247"/>
      <c r="OG728" s="247"/>
      <c r="OH728" s="247"/>
      <c r="OI728" s="247"/>
      <c r="OJ728" s="247"/>
      <c r="OK728" s="247"/>
      <c r="OL728" s="247"/>
      <c r="OM728" s="247"/>
      <c r="ON728" s="247"/>
      <c r="OO728" s="247"/>
      <c r="OP728" s="247"/>
      <c r="OQ728" s="247"/>
      <c r="OR728" s="247"/>
      <c r="OS728" s="247"/>
      <c r="OT728" s="247"/>
      <c r="OU728" s="247"/>
      <c r="OV728" s="247"/>
      <c r="OW728" s="247"/>
      <c r="OX728" s="247"/>
      <c r="OY728" s="247"/>
      <c r="OZ728" s="247"/>
      <c r="PA728" s="247"/>
      <c r="PB728" s="247"/>
      <c r="PC728" s="247"/>
      <c r="PD728" s="247"/>
      <c r="PE728" s="247"/>
      <c r="PF728" s="247"/>
      <c r="PG728" s="247"/>
      <c r="PH728" s="247"/>
      <c r="PI728" s="247"/>
      <c r="PJ728" s="247"/>
      <c r="PK728" s="247"/>
      <c r="PL728" s="247"/>
      <c r="PM728" s="247"/>
      <c r="PN728" s="247"/>
      <c r="PO728" s="247"/>
      <c r="PP728" s="247"/>
      <c r="PQ728" s="247"/>
      <c r="PR728" s="247"/>
      <c r="PS728" s="247"/>
      <c r="PT728" s="247"/>
      <c r="PU728" s="247"/>
      <c r="PV728" s="247"/>
      <c r="PW728" s="247"/>
      <c r="PX728" s="247"/>
      <c r="PY728" s="247"/>
      <c r="PZ728" s="247"/>
      <c r="QA728" s="247"/>
      <c r="QB728" s="247"/>
      <c r="QC728" s="247"/>
      <c r="QD728" s="247"/>
      <c r="QE728" s="247"/>
      <c r="QF728" s="247"/>
      <c r="QG728" s="247"/>
      <c r="QH728" s="247"/>
      <c r="QI728" s="247"/>
      <c r="QJ728" s="247"/>
      <c r="QK728" s="247"/>
      <c r="QL728" s="247"/>
      <c r="QM728" s="247"/>
      <c r="QN728" s="247"/>
      <c r="QO728" s="247"/>
      <c r="QP728" s="247"/>
      <c r="QQ728" s="247"/>
      <c r="QR728" s="247"/>
      <c r="QS728" s="247"/>
      <c r="QT728" s="247"/>
      <c r="QU728" s="247"/>
      <c r="QV728" s="247"/>
      <c r="QW728" s="247"/>
      <c r="QX728" s="247"/>
      <c r="QY728" s="247"/>
      <c r="QZ728" s="247"/>
      <c r="RA728" s="247"/>
      <c r="RB728" s="247"/>
      <c r="RC728" s="247"/>
      <c r="RD728" s="247"/>
      <c r="RE728" s="247"/>
      <c r="RF728" s="247"/>
      <c r="RG728" s="247"/>
      <c r="RH728" s="247"/>
      <c r="RI728" s="247"/>
      <c r="RJ728" s="247"/>
      <c r="RK728" s="247"/>
      <c r="RL728" s="247"/>
      <c r="RM728" s="247"/>
      <c r="RN728" s="247"/>
      <c r="RO728" s="247"/>
      <c r="RP728" s="247"/>
      <c r="RQ728" s="247"/>
      <c r="RR728" s="247"/>
      <c r="RS728" s="247"/>
      <c r="RT728" s="247"/>
      <c r="RU728" s="247"/>
      <c r="RV728" s="247"/>
      <c r="RW728" s="247"/>
      <c r="RX728" s="247"/>
      <c r="RY728" s="247"/>
      <c r="RZ728" s="247"/>
      <c r="SA728" s="247"/>
      <c r="SB728" s="247"/>
      <c r="SC728" s="247"/>
      <c r="SD728" s="247"/>
      <c r="SE728" s="247"/>
      <c r="SF728" s="247"/>
      <c r="SG728" s="247"/>
      <c r="SH728" s="247"/>
      <c r="SI728" s="247"/>
      <c r="SJ728" s="247"/>
      <c r="SK728" s="247"/>
      <c r="SL728" s="247"/>
      <c r="SM728" s="247"/>
      <c r="SN728" s="247"/>
      <c r="SO728" s="247"/>
      <c r="SP728" s="247"/>
      <c r="SQ728" s="247"/>
      <c r="SR728" s="247"/>
      <c r="SS728" s="247"/>
      <c r="ST728" s="247"/>
      <c r="SU728" s="247"/>
      <c r="SV728" s="247"/>
      <c r="SW728" s="247"/>
      <c r="SX728" s="247"/>
      <c r="SY728" s="247"/>
      <c r="SZ728" s="247"/>
      <c r="TA728" s="247"/>
      <c r="TB728" s="247"/>
      <c r="TC728" s="247"/>
      <c r="TD728" s="247"/>
      <c r="TE728" s="247"/>
      <c r="TF728" s="247"/>
      <c r="TG728" s="247"/>
      <c r="TH728" s="247"/>
      <c r="TI728" s="247"/>
      <c r="TJ728" s="247"/>
      <c r="TK728" s="247"/>
      <c r="TL728" s="247"/>
      <c r="TM728" s="247"/>
      <c r="TN728" s="247"/>
      <c r="TO728" s="247"/>
      <c r="TP728" s="247"/>
      <c r="TQ728" s="247"/>
      <c r="TR728" s="247"/>
      <c r="TS728" s="247"/>
      <c r="TT728" s="247"/>
      <c r="TU728" s="247"/>
      <c r="TV728" s="247"/>
      <c r="TW728" s="247"/>
      <c r="TX728" s="247"/>
      <c r="TY728" s="247"/>
      <c r="TZ728" s="247"/>
      <c r="UA728" s="247"/>
      <c r="UB728" s="247"/>
      <c r="UC728" s="247"/>
      <c r="UD728" s="247"/>
      <c r="UE728" s="247"/>
      <c r="UF728" s="247"/>
      <c r="UG728" s="247"/>
      <c r="UH728" s="247"/>
      <c r="UI728" s="247"/>
      <c r="UJ728" s="247"/>
      <c r="UK728" s="247"/>
      <c r="UL728" s="247"/>
      <c r="UM728" s="247"/>
      <c r="UN728" s="247"/>
      <c r="UO728" s="247"/>
      <c r="UP728" s="247"/>
      <c r="UQ728" s="247"/>
      <c r="UR728" s="247"/>
      <c r="US728" s="247"/>
      <c r="UT728" s="247"/>
      <c r="UU728" s="247"/>
      <c r="UV728" s="247"/>
      <c r="UW728" s="247"/>
      <c r="UX728" s="247"/>
      <c r="UY728" s="247"/>
      <c r="UZ728" s="247"/>
      <c r="VA728" s="247"/>
      <c r="VB728" s="247"/>
      <c r="VC728" s="247"/>
      <c r="VD728" s="247"/>
      <c r="VE728" s="247"/>
      <c r="VF728" s="247"/>
      <c r="VG728" s="247"/>
      <c r="VH728" s="247"/>
      <c r="VI728" s="247"/>
      <c r="VJ728" s="247"/>
      <c r="VK728" s="247"/>
      <c r="VL728" s="247"/>
      <c r="VM728" s="247"/>
      <c r="VN728" s="247"/>
      <c r="VO728" s="247"/>
      <c r="VP728" s="247"/>
      <c r="VQ728" s="247"/>
      <c r="VR728" s="247"/>
      <c r="VS728" s="247"/>
      <c r="VT728" s="247"/>
      <c r="VU728" s="247"/>
      <c r="VV728" s="247"/>
      <c r="VW728" s="247"/>
      <c r="VX728" s="247"/>
      <c r="VY728" s="247"/>
      <c r="VZ728" s="247"/>
      <c r="WA728" s="247"/>
      <c r="WB728" s="247"/>
      <c r="WC728" s="247"/>
      <c r="WD728" s="247"/>
      <c r="WE728" s="247"/>
      <c r="WF728" s="247"/>
      <c r="WG728" s="247"/>
      <c r="WH728" s="247"/>
      <c r="WI728" s="247"/>
      <c r="WJ728" s="247"/>
      <c r="WK728" s="247"/>
      <c r="WL728" s="247"/>
      <c r="WM728" s="247"/>
      <c r="WN728" s="247"/>
      <c r="WO728" s="247"/>
      <c r="WP728" s="247"/>
      <c r="WQ728" s="247"/>
      <c r="WR728" s="247"/>
      <c r="WS728" s="247"/>
      <c r="WT728" s="247"/>
      <c r="WU728" s="247"/>
      <c r="WV728" s="247"/>
      <c r="WW728" s="247"/>
      <c r="WX728" s="247"/>
      <c r="WY728" s="247"/>
      <c r="WZ728" s="247"/>
      <c r="XA728" s="247"/>
      <c r="XB728" s="247"/>
      <c r="XC728" s="247"/>
      <c r="XD728" s="247"/>
      <c r="XE728" s="247"/>
      <c r="XF728" s="247"/>
      <c r="XG728" s="247"/>
      <c r="XH728" s="247"/>
      <c r="XI728" s="247"/>
      <c r="XJ728" s="247"/>
      <c r="XK728" s="247"/>
      <c r="XL728" s="247"/>
      <c r="XM728" s="247"/>
      <c r="XN728" s="247"/>
      <c r="XO728" s="247"/>
      <c r="XP728" s="247"/>
      <c r="XQ728" s="247"/>
      <c r="XR728" s="247"/>
      <c r="XS728" s="247"/>
      <c r="XT728" s="247"/>
      <c r="XU728" s="247"/>
      <c r="XV728" s="247"/>
      <c r="XW728" s="247"/>
      <c r="XX728" s="247"/>
      <c r="XY728" s="247"/>
      <c r="XZ728" s="247"/>
      <c r="YA728" s="247"/>
      <c r="YB728" s="247"/>
      <c r="YC728" s="247"/>
      <c r="YD728" s="247"/>
      <c r="YE728" s="247"/>
      <c r="YF728" s="247"/>
      <c r="YG728" s="247"/>
      <c r="YH728" s="247"/>
      <c r="YI728" s="247"/>
      <c r="YJ728" s="247"/>
      <c r="YK728" s="247"/>
      <c r="YL728" s="247"/>
      <c r="YM728" s="247"/>
      <c r="YN728" s="247"/>
      <c r="YO728" s="247"/>
      <c r="YP728" s="247"/>
      <c r="YQ728" s="247"/>
      <c r="YR728" s="247"/>
      <c r="YS728" s="247"/>
      <c r="YT728" s="247"/>
      <c r="YU728" s="247"/>
      <c r="YV728" s="247"/>
      <c r="YW728" s="247"/>
      <c r="YX728" s="247"/>
      <c r="YY728" s="247"/>
      <c r="YZ728" s="247"/>
      <c r="ZA728" s="247"/>
      <c r="ZB728" s="247"/>
      <c r="ZC728" s="247"/>
      <c r="ZD728" s="247"/>
      <c r="ZE728" s="247"/>
      <c r="ZF728" s="247"/>
      <c r="ZG728" s="247"/>
      <c r="ZH728" s="247"/>
      <c r="ZI728" s="247"/>
      <c r="ZJ728" s="247"/>
      <c r="ZK728" s="247"/>
      <c r="ZL728" s="247"/>
      <c r="ZM728" s="247"/>
      <c r="ZN728" s="247"/>
      <c r="ZO728" s="247"/>
      <c r="ZP728" s="247"/>
      <c r="ZQ728" s="247"/>
      <c r="ZR728" s="247"/>
      <c r="ZS728" s="247"/>
      <c r="ZT728" s="247"/>
      <c r="ZU728" s="247"/>
      <c r="ZV728" s="247"/>
      <c r="ZW728" s="247"/>
      <c r="ZX728" s="247"/>
      <c r="ZY728" s="247"/>
      <c r="ZZ728" s="247"/>
      <c r="AAA728" s="247"/>
      <c r="AAB728" s="247"/>
      <c r="AAC728" s="247"/>
      <c r="AAD728" s="247"/>
      <c r="AAE728" s="247"/>
      <c r="AAF728" s="247"/>
      <c r="AAG728" s="247"/>
      <c r="AAH728" s="247"/>
      <c r="AAI728" s="247"/>
      <c r="AAJ728" s="247"/>
      <c r="AAK728" s="247"/>
      <c r="AAL728" s="247"/>
      <c r="AAM728" s="247"/>
      <c r="AAN728" s="247"/>
      <c r="AAO728" s="247"/>
      <c r="AAP728" s="247"/>
      <c r="AAQ728" s="247"/>
      <c r="AAR728" s="247"/>
      <c r="AAS728" s="247"/>
      <c r="AAT728" s="247"/>
      <c r="AAU728" s="247"/>
      <c r="AAV728" s="247"/>
      <c r="AAW728" s="247"/>
      <c r="AAX728" s="247"/>
      <c r="AAY728" s="247"/>
      <c r="AAZ728" s="247"/>
      <c r="ABA728" s="247"/>
      <c r="ABB728" s="247"/>
      <c r="ABC728" s="247"/>
      <c r="ABD728" s="247"/>
      <c r="ABE728" s="247"/>
      <c r="ABF728" s="247"/>
      <c r="ABG728" s="247"/>
      <c r="ABH728" s="247"/>
      <c r="ABI728" s="247"/>
      <c r="ABJ728" s="247"/>
      <c r="ABK728" s="247"/>
      <c r="ABL728" s="247"/>
      <c r="ABM728" s="247"/>
      <c r="ABN728" s="247"/>
      <c r="ABO728" s="247"/>
      <c r="ABP728" s="247"/>
      <c r="ABQ728" s="247"/>
      <c r="ABR728" s="247"/>
      <c r="ABS728" s="247"/>
      <c r="ABT728" s="247"/>
      <c r="ABU728" s="247"/>
      <c r="ABV728" s="247"/>
      <c r="ABW728" s="247"/>
      <c r="ABX728" s="247"/>
      <c r="ABY728" s="247"/>
      <c r="ABZ728" s="247"/>
      <c r="ACA728" s="247"/>
      <c r="ACB728" s="247"/>
      <c r="ACC728" s="247"/>
      <c r="ACD728" s="247"/>
      <c r="ACE728" s="247"/>
      <c r="ACF728" s="247"/>
      <c r="ACG728" s="247"/>
      <c r="ACH728" s="247"/>
      <c r="ACI728" s="247"/>
      <c r="ACJ728" s="247"/>
      <c r="ACK728" s="247"/>
      <c r="ACL728" s="247"/>
      <c r="ACM728" s="247"/>
      <c r="ACN728" s="247"/>
      <c r="ACO728" s="247"/>
      <c r="ACP728" s="247"/>
      <c r="ACQ728" s="247"/>
      <c r="ACR728" s="247"/>
      <c r="ACS728" s="247"/>
      <c r="ACT728" s="247"/>
      <c r="ACU728" s="247"/>
      <c r="ACV728" s="247"/>
      <c r="ACW728" s="247"/>
      <c r="ACX728" s="247"/>
      <c r="ACY728" s="247"/>
      <c r="ACZ728" s="247"/>
      <c r="ADA728" s="247"/>
      <c r="ADB728" s="247"/>
      <c r="ADC728" s="247"/>
      <c r="ADD728" s="247"/>
      <c r="ADE728" s="247"/>
      <c r="ADF728" s="247"/>
      <c r="ADG728" s="247"/>
      <c r="ADH728" s="247"/>
      <c r="ADI728" s="247"/>
      <c r="ADJ728" s="247"/>
      <c r="ADK728" s="247"/>
      <c r="ADL728" s="247"/>
      <c r="ADM728" s="247"/>
      <c r="ADN728" s="247"/>
      <c r="ADO728" s="247"/>
      <c r="ADP728" s="247"/>
      <c r="ADQ728" s="247"/>
      <c r="ADR728" s="247"/>
      <c r="ADS728" s="247"/>
      <c r="ADT728" s="247"/>
      <c r="ADU728" s="247"/>
      <c r="ADV728" s="247"/>
      <c r="ADW728" s="247"/>
      <c r="ADX728" s="247"/>
      <c r="ADY728" s="247"/>
      <c r="ADZ728" s="247"/>
      <c r="AEA728" s="247"/>
      <c r="AEB728" s="247"/>
      <c r="AEC728" s="247"/>
      <c r="AED728" s="247"/>
      <c r="AEE728" s="247"/>
      <c r="AEF728" s="247"/>
      <c r="AEG728" s="247"/>
      <c r="AEH728" s="247"/>
      <c r="AEI728" s="247"/>
      <c r="AEJ728" s="247"/>
      <c r="AEK728" s="247"/>
      <c r="AEL728" s="247"/>
      <c r="AEM728" s="247"/>
      <c r="AEN728" s="247"/>
      <c r="AEO728" s="247"/>
      <c r="AEP728" s="247"/>
      <c r="AEQ728" s="247"/>
      <c r="AER728" s="247"/>
      <c r="AES728" s="247"/>
      <c r="AET728" s="247"/>
      <c r="AEU728" s="247"/>
      <c r="AEV728" s="247"/>
      <c r="AEW728" s="247"/>
      <c r="AEX728" s="247"/>
      <c r="AEY728" s="247"/>
      <c r="AEZ728" s="247"/>
      <c r="AFA728" s="247"/>
      <c r="AFB728" s="247"/>
      <c r="AFC728" s="247"/>
      <c r="AFD728" s="247"/>
      <c r="AFE728" s="247"/>
      <c r="AFF728" s="247"/>
      <c r="AFG728" s="247"/>
      <c r="AFH728" s="247"/>
      <c r="AFI728" s="247"/>
      <c r="AFJ728" s="247"/>
      <c r="AFK728" s="247"/>
      <c r="AFL728" s="247"/>
      <c r="AFM728" s="247"/>
      <c r="AFN728" s="247"/>
      <c r="AFO728" s="247"/>
      <c r="AFP728" s="247"/>
      <c r="AFQ728" s="247"/>
      <c r="AFR728" s="247"/>
      <c r="AFS728" s="247"/>
      <c r="AFT728" s="247"/>
      <c r="AFU728" s="247"/>
      <c r="AFV728" s="247"/>
      <c r="AFW728" s="247"/>
      <c r="AFX728" s="247"/>
      <c r="AFY728" s="247"/>
      <c r="AFZ728" s="247"/>
      <c r="AGA728" s="247"/>
      <c r="AGB728" s="247"/>
      <c r="AGC728" s="247"/>
      <c r="AGD728" s="247"/>
      <c r="AGE728" s="247"/>
      <c r="AGF728" s="247"/>
      <c r="AGG728" s="247"/>
      <c r="AGH728" s="247"/>
      <c r="AGI728" s="247"/>
      <c r="AGJ728" s="247"/>
      <c r="AGK728" s="247"/>
      <c r="AGL728" s="247"/>
      <c r="AGM728" s="247"/>
      <c r="AGN728" s="247"/>
      <c r="AGO728" s="247"/>
      <c r="AGP728" s="247"/>
      <c r="AGQ728" s="247"/>
      <c r="AGR728" s="247"/>
      <c r="AGS728" s="247"/>
      <c r="AGT728" s="247"/>
      <c r="AGU728" s="247"/>
      <c r="AGV728" s="247"/>
      <c r="AGW728" s="247"/>
      <c r="AGX728" s="247"/>
      <c r="AGY728" s="247"/>
      <c r="AGZ728" s="247"/>
      <c r="AHA728" s="247"/>
      <c r="AHB728" s="247"/>
      <c r="AHC728" s="247"/>
      <c r="AHD728" s="247"/>
      <c r="AHE728" s="247"/>
      <c r="AHF728" s="247"/>
      <c r="AHG728" s="247"/>
      <c r="AHH728" s="247"/>
      <c r="AHI728" s="247"/>
      <c r="AHJ728" s="247"/>
      <c r="AHK728" s="247"/>
      <c r="AHL728" s="247"/>
      <c r="AHM728" s="247"/>
      <c r="AHN728" s="247"/>
      <c r="AHO728" s="247"/>
      <c r="AHP728" s="247"/>
      <c r="AHQ728" s="247"/>
      <c r="AHR728" s="247"/>
      <c r="AHS728" s="247"/>
      <c r="AHT728" s="247"/>
      <c r="AHU728" s="247"/>
      <c r="AHV728" s="247"/>
      <c r="AHW728" s="247"/>
      <c r="AHX728" s="247"/>
      <c r="AHY728" s="247"/>
      <c r="AHZ728" s="247"/>
      <c r="AIA728" s="247"/>
      <c r="AIB728" s="247"/>
      <c r="AIC728" s="247"/>
      <c r="AID728" s="247"/>
      <c r="AIE728" s="247"/>
      <c r="AIF728" s="247"/>
      <c r="AIG728" s="247"/>
      <c r="AIH728" s="247"/>
      <c r="AII728" s="247"/>
      <c r="AIJ728" s="247"/>
      <c r="AIK728" s="247"/>
      <c r="AIL728" s="247"/>
      <c r="AIM728" s="247"/>
      <c r="AIN728" s="247"/>
      <c r="AIO728" s="247"/>
      <c r="AIP728" s="247"/>
      <c r="AIQ728" s="247"/>
      <c r="AIR728" s="247"/>
      <c r="AIS728" s="247"/>
      <c r="AIT728" s="247"/>
      <c r="AIU728" s="247"/>
      <c r="AIV728" s="247"/>
      <c r="AIW728" s="247"/>
      <c r="AIX728" s="247"/>
      <c r="AIY728" s="247"/>
      <c r="AIZ728" s="247"/>
      <c r="AJA728" s="247"/>
      <c r="AJB728" s="247"/>
      <c r="AJC728" s="247"/>
      <c r="AJD728" s="247"/>
      <c r="AJE728" s="247"/>
      <c r="AJF728" s="247"/>
      <c r="AJG728" s="247"/>
      <c r="AJH728" s="247"/>
      <c r="AJI728" s="247"/>
      <c r="AJJ728" s="247"/>
      <c r="AJK728" s="247"/>
      <c r="AJL728" s="247"/>
      <c r="AJM728" s="247"/>
      <c r="AJN728" s="247"/>
      <c r="AJO728" s="247"/>
      <c r="AJP728" s="247"/>
      <c r="AJQ728" s="247"/>
      <c r="AJR728" s="247"/>
      <c r="AJS728" s="247"/>
      <c r="AJT728" s="247"/>
      <c r="AJU728" s="247"/>
      <c r="AJV728" s="247"/>
      <c r="AJW728" s="247"/>
      <c r="AJX728" s="247"/>
      <c r="AJY728" s="247"/>
      <c r="AJZ728" s="247"/>
      <c r="AKA728" s="247"/>
      <c r="AKB728" s="247"/>
      <c r="AKC728" s="247"/>
      <c r="AKD728" s="247"/>
      <c r="AKE728" s="247"/>
      <c r="AKF728" s="247"/>
      <c r="AKG728" s="247"/>
      <c r="AKH728" s="247"/>
      <c r="AKI728" s="247"/>
      <c r="AKJ728" s="247"/>
      <c r="AKK728" s="247"/>
      <c r="AKL728" s="247"/>
      <c r="AKM728" s="247"/>
      <c r="AKN728" s="247"/>
      <c r="AKO728" s="247"/>
      <c r="AKP728" s="247"/>
      <c r="AKQ728" s="247"/>
      <c r="AKR728" s="247"/>
      <c r="AKS728" s="247"/>
      <c r="AKT728" s="247"/>
      <c r="AKU728" s="247"/>
      <c r="AKV728" s="247"/>
      <c r="AKW728" s="247"/>
      <c r="AKX728" s="247"/>
      <c r="AKY728" s="247"/>
      <c r="AKZ728" s="247"/>
      <c r="ALA728" s="247"/>
      <c r="ALB728" s="247"/>
      <c r="ALC728" s="247"/>
      <c r="ALD728" s="247"/>
      <c r="ALE728" s="247"/>
      <c r="ALF728" s="247"/>
      <c r="ALG728" s="247"/>
      <c r="ALH728" s="247"/>
      <c r="ALI728" s="247"/>
      <c r="ALJ728" s="247"/>
      <c r="ALK728" s="247"/>
      <c r="ALL728" s="247"/>
      <c r="ALM728" s="247"/>
      <c r="ALN728" s="247"/>
      <c r="ALO728" s="247"/>
      <c r="ALP728" s="247"/>
      <c r="ALQ728" s="247"/>
      <c r="ALR728" s="247"/>
      <c r="ALS728" s="247"/>
      <c r="ALT728" s="247"/>
      <c r="ALU728" s="247"/>
      <c r="ALV728" s="247"/>
      <c r="ALW728" s="247"/>
      <c r="ALX728" s="247"/>
      <c r="ALY728" s="247"/>
      <c r="ALZ728" s="247"/>
      <c r="AMA728" s="247"/>
      <c r="AMB728" s="247"/>
      <c r="AMC728" s="247"/>
      <c r="AMD728" s="247"/>
      <c r="AME728" s="247"/>
      <c r="AMF728" s="247"/>
      <c r="AMG728" s="247"/>
      <c r="AMH728" s="247"/>
      <c r="AMI728" s="247"/>
      <c r="AMJ728" s="247"/>
      <c r="AMK728" s="247"/>
      <c r="AML728" s="247"/>
      <c r="AMM728" s="247"/>
      <c r="AMN728" s="247"/>
      <c r="AMO728" s="247"/>
      <c r="AMP728" s="247"/>
      <c r="AMQ728" s="247"/>
      <c r="AMR728" s="247"/>
      <c r="AMS728" s="247"/>
      <c r="AMT728" s="247"/>
      <c r="AMU728" s="247"/>
      <c r="AMV728" s="247"/>
      <c r="AMW728" s="247"/>
      <c r="AMX728" s="247"/>
      <c r="AMY728" s="247"/>
      <c r="AMZ728" s="247"/>
      <c r="ANA728" s="247"/>
      <c r="ANB728" s="247"/>
      <c r="ANC728" s="247"/>
      <c r="AND728" s="247"/>
      <c r="ANE728" s="247"/>
      <c r="ANF728" s="247"/>
      <c r="ANG728" s="247"/>
      <c r="ANH728" s="247"/>
      <c r="ANI728" s="247"/>
      <c r="ANJ728" s="247"/>
      <c r="ANK728" s="247"/>
      <c r="ANL728" s="247"/>
      <c r="ANM728" s="247"/>
      <c r="ANN728" s="247"/>
      <c r="ANO728" s="247"/>
      <c r="ANP728" s="247"/>
      <c r="ANQ728" s="247"/>
      <c r="ANR728" s="247"/>
      <c r="ANS728" s="247"/>
      <c r="ANT728" s="247"/>
      <c r="ANU728" s="247"/>
      <c r="ANV728" s="247"/>
      <c r="ANW728" s="247"/>
      <c r="ANX728" s="247"/>
      <c r="ANY728" s="247"/>
      <c r="ANZ728" s="247"/>
      <c r="AOA728" s="247"/>
      <c r="AOB728" s="247"/>
      <c r="AOC728" s="247"/>
      <c r="AOD728" s="247"/>
      <c r="AOE728" s="247"/>
      <c r="AOF728" s="247"/>
      <c r="AOG728" s="247"/>
      <c r="AOH728" s="247"/>
      <c r="AOI728" s="247"/>
      <c r="AOJ728" s="247"/>
      <c r="AOK728" s="247"/>
      <c r="AOL728" s="247"/>
      <c r="AOM728" s="247"/>
      <c r="AON728" s="247"/>
      <c r="AOO728" s="247"/>
      <c r="AOP728" s="247"/>
      <c r="AOQ728" s="247"/>
      <c r="AOR728" s="247"/>
      <c r="AOS728" s="247"/>
      <c r="AOT728" s="247"/>
      <c r="AOU728" s="247"/>
      <c r="AOV728" s="247"/>
      <c r="AOW728" s="247"/>
      <c r="AOX728" s="247"/>
      <c r="AOY728" s="247"/>
      <c r="AOZ728" s="247"/>
      <c r="APA728" s="247"/>
      <c r="APB728" s="247"/>
      <c r="APC728" s="247"/>
      <c r="APD728" s="247"/>
      <c r="APE728" s="247"/>
      <c r="APF728" s="247"/>
      <c r="APG728" s="247"/>
      <c r="APH728" s="247"/>
      <c r="API728" s="247"/>
      <c r="APJ728" s="247"/>
      <c r="APK728" s="247"/>
      <c r="APL728" s="247"/>
      <c r="APM728" s="247"/>
      <c r="APN728" s="247"/>
      <c r="APO728" s="247"/>
      <c r="APP728" s="247"/>
      <c r="APQ728" s="247"/>
      <c r="APR728" s="247"/>
      <c r="APS728" s="247"/>
      <c r="APT728" s="247"/>
      <c r="APU728" s="247"/>
      <c r="APV728" s="247"/>
      <c r="APW728" s="247"/>
      <c r="APX728" s="247"/>
      <c r="APY728" s="247"/>
      <c r="APZ728" s="247"/>
      <c r="AQA728" s="247"/>
      <c r="AQB728" s="247"/>
      <c r="AQC728" s="247"/>
      <c r="AQD728" s="247"/>
      <c r="AQE728" s="247"/>
      <c r="AQF728" s="247"/>
      <c r="AQG728" s="247"/>
      <c r="AQH728" s="247"/>
      <c r="AQI728" s="247"/>
      <c r="AQJ728" s="247"/>
      <c r="AQK728" s="247"/>
      <c r="AQL728" s="247"/>
      <c r="AQM728" s="247"/>
      <c r="AQN728" s="247"/>
      <c r="AQO728" s="247"/>
      <c r="AQP728" s="247"/>
      <c r="AQQ728" s="247"/>
      <c r="AQR728" s="247"/>
      <c r="AQS728" s="247"/>
      <c r="AQT728" s="247"/>
      <c r="AQU728" s="247"/>
      <c r="AQV728" s="247"/>
      <c r="AQW728" s="247"/>
      <c r="AQX728" s="247"/>
      <c r="AQY728" s="247"/>
      <c r="AQZ728" s="247"/>
      <c r="ARA728" s="247"/>
      <c r="ARB728" s="247"/>
      <c r="ARC728" s="247"/>
      <c r="ARD728" s="247"/>
      <c r="ARE728" s="247"/>
      <c r="ARF728" s="247"/>
      <c r="ARG728" s="247"/>
      <c r="ARH728" s="247"/>
      <c r="ARI728" s="247"/>
      <c r="ARJ728" s="247"/>
      <c r="ARK728" s="247"/>
      <c r="ARL728" s="247"/>
      <c r="ARM728" s="247"/>
      <c r="ARN728" s="247"/>
      <c r="ARO728" s="247"/>
      <c r="ARP728" s="247"/>
      <c r="ARQ728" s="247"/>
      <c r="ARR728" s="247"/>
      <c r="ARS728" s="247"/>
      <c r="ART728" s="247"/>
      <c r="ARU728" s="247"/>
      <c r="ARV728" s="247"/>
      <c r="ARW728" s="247"/>
      <c r="ARX728" s="247"/>
      <c r="ARY728" s="247"/>
      <c r="ARZ728" s="247"/>
      <c r="ASA728" s="247"/>
      <c r="ASB728" s="247"/>
      <c r="ASC728" s="247"/>
      <c r="ASD728" s="247"/>
      <c r="ASE728" s="247"/>
      <c r="ASF728" s="247"/>
      <c r="ASG728" s="247"/>
      <c r="ASH728" s="247"/>
      <c r="ASI728" s="247"/>
      <c r="ASJ728" s="247"/>
      <c r="ASK728" s="247"/>
      <c r="ASL728" s="247"/>
      <c r="ASM728" s="247"/>
      <c r="ASN728" s="247"/>
      <c r="ASO728" s="247"/>
      <c r="ASP728" s="247"/>
      <c r="ASQ728" s="247"/>
      <c r="ASR728" s="247"/>
      <c r="ASS728" s="247"/>
      <c r="AST728" s="247"/>
      <c r="ASU728" s="247"/>
      <c r="ASV728" s="247"/>
      <c r="ASW728" s="247"/>
      <c r="ASX728" s="247"/>
      <c r="ASY728" s="247"/>
      <c r="ASZ728" s="247"/>
      <c r="ATA728" s="247"/>
      <c r="ATB728" s="247"/>
      <c r="ATC728" s="247"/>
      <c r="ATD728" s="247"/>
      <c r="ATE728" s="247"/>
      <c r="ATF728" s="247"/>
      <c r="ATG728" s="247"/>
      <c r="ATH728" s="247"/>
      <c r="ATI728" s="247"/>
      <c r="ATJ728" s="247"/>
      <c r="ATK728" s="247"/>
      <c r="ATL728" s="247"/>
      <c r="ATM728" s="247"/>
      <c r="ATN728" s="247"/>
      <c r="ATO728" s="247"/>
      <c r="ATP728" s="247"/>
      <c r="ATQ728" s="247"/>
      <c r="ATR728" s="247"/>
      <c r="ATS728" s="247"/>
      <c r="ATT728" s="247"/>
      <c r="ATU728" s="247"/>
      <c r="ATV728" s="247"/>
      <c r="ATW728" s="247"/>
      <c r="ATX728" s="247"/>
      <c r="ATY728" s="247"/>
      <c r="ATZ728" s="247"/>
      <c r="AUA728" s="247"/>
      <c r="AUB728" s="247"/>
      <c r="AUC728" s="247"/>
      <c r="AUD728" s="247"/>
      <c r="AUE728" s="247"/>
      <c r="AUF728" s="247"/>
      <c r="AUG728" s="247"/>
      <c r="AUH728" s="247"/>
      <c r="AUI728" s="247"/>
      <c r="AUJ728" s="247"/>
      <c r="AUK728" s="247"/>
      <c r="AUL728" s="247"/>
      <c r="AUM728" s="247"/>
      <c r="AUN728" s="247"/>
      <c r="AUO728" s="247"/>
      <c r="AUP728" s="247"/>
      <c r="AUQ728" s="247"/>
      <c r="AUR728" s="247"/>
      <c r="AUS728" s="247"/>
      <c r="AUT728" s="247"/>
      <c r="AUU728" s="247"/>
      <c r="AUV728" s="247"/>
      <c r="AUW728" s="247"/>
      <c r="AUX728" s="247"/>
      <c r="AUY728" s="247"/>
      <c r="AUZ728" s="247"/>
      <c r="AVA728" s="247"/>
      <c r="AVB728" s="247"/>
      <c r="AVC728" s="247"/>
      <c r="AVD728" s="247"/>
      <c r="AVE728" s="247"/>
      <c r="AVF728" s="247"/>
      <c r="AVG728" s="247"/>
      <c r="AVH728" s="247"/>
      <c r="AVI728" s="247"/>
      <c r="AVJ728" s="247"/>
      <c r="AVK728" s="247"/>
      <c r="AVL728" s="247"/>
      <c r="AVM728" s="247"/>
      <c r="AVN728" s="247"/>
      <c r="AVO728" s="247"/>
      <c r="AVP728" s="247"/>
      <c r="AVQ728" s="247"/>
      <c r="AVR728" s="247"/>
      <c r="AVS728" s="247"/>
      <c r="AVT728" s="247"/>
      <c r="AVU728" s="247"/>
      <c r="AVV728" s="247"/>
      <c r="AVW728" s="247"/>
      <c r="AVX728" s="247"/>
      <c r="AVY728" s="247"/>
      <c r="AVZ728" s="247"/>
      <c r="AWA728" s="247"/>
      <c r="AWB728" s="247"/>
      <c r="AWC728" s="247"/>
      <c r="AWD728" s="247"/>
      <c r="AWE728" s="247"/>
      <c r="AWF728" s="247"/>
      <c r="AWG728" s="247"/>
      <c r="AWH728" s="247"/>
      <c r="AWI728" s="247"/>
      <c r="AWJ728" s="247"/>
      <c r="AWK728" s="247"/>
      <c r="AWL728" s="247"/>
      <c r="AWM728" s="247"/>
      <c r="AWN728" s="247"/>
      <c r="AWO728" s="247"/>
      <c r="AWP728" s="247"/>
      <c r="AWQ728" s="247"/>
      <c r="AWR728" s="247"/>
      <c r="AWS728" s="247"/>
      <c r="AWT728" s="247"/>
      <c r="AWU728" s="247"/>
      <c r="AWV728" s="247"/>
      <c r="AWW728" s="247"/>
      <c r="AWX728" s="247"/>
      <c r="AWY728" s="247"/>
      <c r="AWZ728" s="247"/>
      <c r="AXA728" s="247"/>
      <c r="AXB728" s="247"/>
      <c r="AXC728" s="247"/>
      <c r="AXD728" s="247"/>
      <c r="AXE728" s="247"/>
      <c r="AXF728" s="247"/>
      <c r="AXG728" s="247"/>
      <c r="AXH728" s="247"/>
      <c r="AXI728" s="247"/>
      <c r="AXJ728" s="247"/>
      <c r="AXK728" s="247"/>
      <c r="AXL728" s="247"/>
      <c r="AXM728" s="247"/>
      <c r="AXN728" s="247"/>
      <c r="AXO728" s="247"/>
      <c r="AXP728" s="247"/>
      <c r="AXQ728" s="247"/>
      <c r="AXR728" s="247"/>
      <c r="AXS728" s="247"/>
      <c r="AXT728" s="247"/>
      <c r="AXU728" s="247"/>
      <c r="AXV728" s="247"/>
      <c r="AXW728" s="247"/>
      <c r="AXX728" s="247"/>
      <c r="AXY728" s="247"/>
      <c r="AXZ728" s="247"/>
      <c r="AYA728" s="247"/>
      <c r="AYB728" s="247"/>
      <c r="AYC728" s="247"/>
      <c r="AYD728" s="247"/>
      <c r="AYE728" s="247"/>
      <c r="AYF728" s="247"/>
      <c r="AYG728" s="247"/>
      <c r="AYH728" s="247"/>
      <c r="AYI728" s="247"/>
      <c r="AYJ728" s="247"/>
      <c r="AYK728" s="247"/>
      <c r="AYL728" s="247"/>
      <c r="AYM728" s="247"/>
      <c r="AYN728" s="247"/>
      <c r="AYO728" s="247"/>
      <c r="AYP728" s="247"/>
      <c r="AYQ728" s="247"/>
      <c r="AYR728" s="247"/>
      <c r="AYS728" s="247"/>
      <c r="AYT728" s="247"/>
      <c r="AYU728" s="247"/>
      <c r="AYV728" s="247"/>
      <c r="AYW728" s="247"/>
      <c r="AYX728" s="247"/>
      <c r="AYY728" s="247"/>
      <c r="AYZ728" s="247"/>
      <c r="AZA728" s="247"/>
      <c r="AZB728" s="247"/>
      <c r="AZC728" s="247"/>
      <c r="AZD728" s="247"/>
      <c r="AZE728" s="247"/>
      <c r="AZF728" s="247"/>
      <c r="AZG728" s="247"/>
      <c r="AZH728" s="247"/>
      <c r="AZI728" s="247"/>
      <c r="AZJ728" s="247"/>
      <c r="AZK728" s="247"/>
      <c r="AZL728" s="247"/>
      <c r="AZM728" s="247"/>
      <c r="AZN728" s="247"/>
      <c r="AZO728" s="247"/>
      <c r="AZP728" s="247"/>
      <c r="AZQ728" s="247"/>
      <c r="AZR728" s="247"/>
      <c r="AZS728" s="247"/>
      <c r="AZT728" s="247"/>
      <c r="AZU728" s="247"/>
      <c r="AZV728" s="247"/>
      <c r="AZW728" s="247"/>
      <c r="AZX728" s="247"/>
      <c r="AZY728" s="247"/>
      <c r="AZZ728" s="247"/>
      <c r="BAA728" s="247"/>
      <c r="BAB728" s="247"/>
      <c r="BAC728" s="247"/>
      <c r="BAD728" s="247"/>
      <c r="BAE728" s="247"/>
      <c r="BAF728" s="247"/>
      <c r="BAG728" s="247"/>
      <c r="BAH728" s="247"/>
      <c r="BAI728" s="247"/>
      <c r="BAJ728" s="247"/>
      <c r="BAK728" s="247"/>
      <c r="BAL728" s="247"/>
      <c r="BAM728" s="247"/>
      <c r="BAN728" s="247"/>
      <c r="BAO728" s="247"/>
      <c r="BAP728" s="247"/>
      <c r="BAQ728" s="247"/>
      <c r="BAR728" s="247"/>
      <c r="BAS728" s="247"/>
      <c r="BAT728" s="247"/>
      <c r="BAU728" s="247"/>
      <c r="BAV728" s="247"/>
      <c r="BAW728" s="247"/>
      <c r="BAX728" s="247"/>
      <c r="BAY728" s="247"/>
      <c r="BAZ728" s="247"/>
      <c r="BBA728" s="247"/>
      <c r="BBB728" s="247"/>
      <c r="BBC728" s="247"/>
      <c r="BBD728" s="247"/>
      <c r="BBE728" s="247"/>
      <c r="BBF728" s="247"/>
      <c r="BBG728" s="247"/>
      <c r="BBH728" s="247"/>
      <c r="BBI728" s="247"/>
      <c r="BBJ728" s="247"/>
      <c r="BBK728" s="247"/>
      <c r="BBL728" s="247"/>
      <c r="BBM728" s="247"/>
      <c r="BBN728" s="247"/>
      <c r="BBO728" s="247"/>
      <c r="BBP728" s="247"/>
      <c r="BBQ728" s="247"/>
      <c r="BBR728" s="247"/>
      <c r="BBS728" s="247"/>
      <c r="BBT728" s="247"/>
      <c r="BBU728" s="247"/>
      <c r="BBV728" s="247"/>
      <c r="BBW728" s="247"/>
      <c r="BBX728" s="247"/>
      <c r="BBY728" s="247"/>
      <c r="BBZ728" s="247"/>
      <c r="BCA728" s="247"/>
      <c r="BCB728" s="247"/>
      <c r="BCC728" s="247"/>
      <c r="BCD728" s="247"/>
      <c r="BCE728" s="247"/>
      <c r="BCF728" s="247"/>
      <c r="BCG728" s="247"/>
      <c r="BCH728" s="247"/>
      <c r="BCI728" s="247"/>
      <c r="BCJ728" s="247"/>
      <c r="BCK728" s="247"/>
      <c r="BCL728" s="247"/>
      <c r="BCM728" s="247"/>
      <c r="BCN728" s="247"/>
      <c r="BCO728" s="247"/>
      <c r="BCP728" s="247"/>
      <c r="BCQ728" s="247"/>
      <c r="BCR728" s="247"/>
      <c r="BCS728" s="247"/>
      <c r="BCT728" s="247"/>
      <c r="BCU728" s="247"/>
      <c r="BCV728" s="247"/>
      <c r="BCW728" s="247"/>
      <c r="BCX728" s="247"/>
      <c r="BCY728" s="247"/>
      <c r="BCZ728" s="247"/>
      <c r="BDA728" s="247"/>
      <c r="BDB728" s="247"/>
      <c r="BDC728" s="247"/>
      <c r="BDD728" s="247"/>
      <c r="BDE728" s="247"/>
      <c r="BDF728" s="247"/>
      <c r="BDG728" s="247"/>
      <c r="BDH728" s="247"/>
      <c r="BDI728" s="247"/>
      <c r="BDJ728" s="247"/>
      <c r="BDK728" s="247"/>
      <c r="BDL728" s="247"/>
      <c r="BDM728" s="247"/>
      <c r="BDN728" s="247"/>
      <c r="BDO728" s="247"/>
      <c r="BDP728" s="247"/>
      <c r="BDQ728" s="247"/>
      <c r="BDR728" s="247"/>
      <c r="BDS728" s="247"/>
      <c r="BDT728" s="247"/>
      <c r="BDU728" s="247"/>
      <c r="BDV728" s="247"/>
      <c r="BDW728" s="247"/>
      <c r="BDX728" s="247"/>
      <c r="BDY728" s="247"/>
      <c r="BDZ728" s="247"/>
      <c r="BEA728" s="247"/>
      <c r="BEB728" s="247"/>
      <c r="BEC728" s="247"/>
      <c r="BED728" s="247"/>
      <c r="BEE728" s="247"/>
      <c r="BEF728" s="247"/>
      <c r="BEG728" s="247"/>
      <c r="BEH728" s="247"/>
      <c r="BEI728" s="247"/>
      <c r="BEJ728" s="247"/>
      <c r="BEK728" s="247"/>
      <c r="BEL728" s="247"/>
      <c r="BEM728" s="247"/>
      <c r="BEN728" s="247"/>
      <c r="BEO728" s="247"/>
      <c r="BEP728" s="247"/>
      <c r="BEQ728" s="247"/>
      <c r="BER728" s="247"/>
      <c r="BES728" s="247"/>
      <c r="BET728" s="247"/>
      <c r="BEU728" s="247"/>
      <c r="BEV728" s="247"/>
      <c r="BEW728" s="247"/>
      <c r="BEX728" s="247"/>
      <c r="BEY728" s="247"/>
      <c r="BEZ728" s="247"/>
      <c r="BFA728" s="247"/>
      <c r="BFB728" s="247"/>
      <c r="BFC728" s="247"/>
      <c r="BFD728" s="247"/>
      <c r="BFE728" s="247"/>
      <c r="BFF728" s="247"/>
      <c r="BFG728" s="247"/>
      <c r="BFH728" s="247"/>
      <c r="BFI728" s="247"/>
      <c r="BFJ728" s="247"/>
      <c r="BFK728" s="247"/>
      <c r="BFL728" s="247"/>
      <c r="BFM728" s="247"/>
      <c r="BFN728" s="247"/>
      <c r="BFO728" s="247"/>
      <c r="BFP728" s="247"/>
      <c r="BFQ728" s="247"/>
      <c r="BFR728" s="247"/>
      <c r="BFS728" s="247"/>
      <c r="BFT728" s="247"/>
      <c r="BFU728" s="247"/>
      <c r="BFV728" s="247"/>
      <c r="BFW728" s="247"/>
      <c r="BFX728" s="247"/>
      <c r="BFY728" s="247"/>
      <c r="BFZ728" s="247"/>
      <c r="BGA728" s="247"/>
      <c r="BGB728" s="247"/>
      <c r="BGC728" s="247"/>
      <c r="BGD728" s="247"/>
      <c r="BGE728" s="247"/>
      <c r="BGF728" s="247"/>
      <c r="BGG728" s="247"/>
      <c r="BGH728" s="247"/>
      <c r="BGI728" s="247"/>
      <c r="BGJ728" s="247"/>
      <c r="BGK728" s="247"/>
      <c r="BGL728" s="247"/>
      <c r="BGM728" s="247"/>
      <c r="BGN728" s="247"/>
      <c r="BGO728" s="247"/>
      <c r="BGP728" s="247"/>
      <c r="BGQ728" s="247"/>
      <c r="BGR728" s="247"/>
      <c r="BGS728" s="247"/>
      <c r="BGT728" s="247"/>
      <c r="BGU728" s="247"/>
      <c r="BGV728" s="247"/>
      <c r="BGW728" s="247"/>
      <c r="BGX728" s="247"/>
      <c r="BGY728" s="247"/>
      <c r="BGZ728" s="247"/>
      <c r="BHA728" s="247"/>
      <c r="BHB728" s="247"/>
      <c r="BHC728" s="247"/>
      <c r="BHD728" s="247"/>
      <c r="BHE728" s="247"/>
      <c r="BHF728" s="247"/>
      <c r="BHG728" s="247"/>
      <c r="BHH728" s="247"/>
      <c r="BHI728" s="247"/>
      <c r="BHJ728" s="247"/>
      <c r="BHK728" s="247"/>
      <c r="BHL728" s="247"/>
      <c r="BHM728" s="247"/>
      <c r="BHN728" s="247"/>
      <c r="BHO728" s="247"/>
      <c r="BHP728" s="247"/>
      <c r="BHQ728" s="247"/>
      <c r="BHR728" s="247"/>
      <c r="BHS728" s="247"/>
      <c r="BHT728" s="247"/>
      <c r="BHU728" s="247"/>
      <c r="BHV728" s="247"/>
      <c r="BHW728" s="247"/>
      <c r="BHX728" s="247"/>
      <c r="BHY728" s="247"/>
      <c r="BHZ728" s="247"/>
      <c r="BIA728" s="247"/>
      <c r="BIB728" s="247"/>
      <c r="BIC728" s="247"/>
      <c r="BID728" s="247"/>
      <c r="BIE728" s="247"/>
      <c r="BIF728" s="247"/>
      <c r="BIG728" s="247"/>
      <c r="BIH728" s="247"/>
      <c r="BII728" s="247"/>
      <c r="BIJ728" s="247"/>
      <c r="BIK728" s="247"/>
      <c r="BIL728" s="247"/>
      <c r="BIM728" s="247"/>
      <c r="BIN728" s="247"/>
      <c r="BIO728" s="247"/>
      <c r="BIP728" s="247"/>
      <c r="BIQ728" s="247"/>
      <c r="BIR728" s="247"/>
      <c r="BIS728" s="247"/>
      <c r="BIT728" s="247"/>
      <c r="BIU728" s="247"/>
      <c r="BIV728" s="247"/>
      <c r="BIW728" s="247"/>
      <c r="BIX728" s="247"/>
      <c r="BIY728" s="247"/>
      <c r="BIZ728" s="247"/>
      <c r="BJA728" s="247"/>
      <c r="BJB728" s="247"/>
      <c r="BJC728" s="247"/>
      <c r="BJD728" s="247"/>
      <c r="BJE728" s="247"/>
      <c r="BJF728" s="247"/>
      <c r="BJG728" s="247"/>
      <c r="BJH728" s="247"/>
      <c r="BJI728" s="247"/>
      <c r="BJJ728" s="247"/>
      <c r="BJK728" s="247"/>
      <c r="BJL728" s="247"/>
      <c r="BJM728" s="247"/>
      <c r="BJN728" s="247"/>
      <c r="BJO728" s="247"/>
      <c r="BJP728" s="247"/>
      <c r="BJQ728" s="247"/>
      <c r="BJR728" s="247"/>
      <c r="BJS728" s="247"/>
      <c r="BJT728" s="247"/>
      <c r="BJU728" s="247"/>
      <c r="BJV728" s="247"/>
      <c r="BJW728" s="247"/>
      <c r="BJX728" s="247"/>
      <c r="BJY728" s="247"/>
      <c r="BJZ728" s="247"/>
      <c r="BKA728" s="247"/>
      <c r="BKB728" s="247"/>
      <c r="BKC728" s="247"/>
      <c r="BKD728" s="247"/>
      <c r="BKE728" s="247"/>
      <c r="BKF728" s="247"/>
      <c r="BKG728" s="247"/>
      <c r="BKH728" s="247"/>
      <c r="BKI728" s="247"/>
      <c r="BKJ728" s="247"/>
      <c r="BKK728" s="247"/>
      <c r="BKL728" s="247"/>
      <c r="BKM728" s="247"/>
      <c r="BKN728" s="247"/>
      <c r="BKO728" s="247"/>
      <c r="BKP728" s="247"/>
      <c r="BKQ728" s="247"/>
      <c r="BKR728" s="247"/>
      <c r="BKS728" s="247"/>
      <c r="BKT728" s="247"/>
      <c r="BKU728" s="247"/>
      <c r="BKV728" s="247"/>
      <c r="BKW728" s="247"/>
      <c r="BKX728" s="247"/>
      <c r="BKY728" s="247"/>
      <c r="BKZ728" s="247"/>
      <c r="BLA728" s="247"/>
      <c r="BLB728" s="247"/>
      <c r="BLC728" s="247"/>
      <c r="BLD728" s="247"/>
      <c r="BLE728" s="247"/>
      <c r="BLF728" s="247"/>
      <c r="BLG728" s="247"/>
      <c r="BLH728" s="247"/>
      <c r="BLI728" s="247"/>
      <c r="BLJ728" s="247"/>
      <c r="BLK728" s="247"/>
      <c r="BLL728" s="247"/>
      <c r="BLM728" s="247"/>
      <c r="BLN728" s="247"/>
      <c r="BLO728" s="247"/>
      <c r="BLP728" s="247"/>
      <c r="BLQ728" s="247"/>
      <c r="BLR728" s="247"/>
      <c r="BLS728" s="247"/>
      <c r="BLT728" s="247"/>
      <c r="BLU728" s="247"/>
      <c r="BLV728" s="247"/>
      <c r="BLW728" s="247"/>
      <c r="BLX728" s="247"/>
      <c r="BLY728" s="247"/>
      <c r="BLZ728" s="247"/>
      <c r="BMA728" s="247"/>
      <c r="BMB728" s="247"/>
      <c r="BMC728" s="247"/>
      <c r="BMD728" s="247"/>
      <c r="BME728" s="247"/>
      <c r="BMF728" s="247"/>
      <c r="BMG728" s="247"/>
      <c r="BMH728" s="247"/>
      <c r="BMI728" s="247"/>
      <c r="BMJ728" s="247"/>
      <c r="BMK728" s="247"/>
      <c r="BML728" s="247"/>
      <c r="BMM728" s="247"/>
      <c r="BMN728" s="247"/>
      <c r="BMO728" s="247"/>
      <c r="BMP728" s="247"/>
      <c r="BMQ728" s="247"/>
      <c r="BMR728" s="247"/>
      <c r="BMS728" s="247"/>
      <c r="BMT728" s="247"/>
      <c r="BMU728" s="247"/>
      <c r="BMV728" s="247"/>
      <c r="BMW728" s="247"/>
      <c r="BMX728" s="247"/>
      <c r="BMY728" s="247"/>
      <c r="BMZ728" s="247"/>
      <c r="BNA728" s="247"/>
      <c r="BNB728" s="247"/>
      <c r="BNC728" s="247"/>
      <c r="BND728" s="247"/>
      <c r="BNE728" s="247"/>
      <c r="BNF728" s="247"/>
      <c r="BNG728" s="247"/>
      <c r="BNH728" s="247"/>
      <c r="BNI728" s="247"/>
      <c r="BNJ728" s="247"/>
      <c r="BNK728" s="247"/>
      <c r="BNL728" s="247"/>
      <c r="BNM728" s="247"/>
      <c r="BNN728" s="247"/>
      <c r="BNO728" s="247"/>
      <c r="BNP728" s="247"/>
      <c r="BNQ728" s="247"/>
      <c r="BNR728" s="247"/>
      <c r="BNS728" s="247"/>
      <c r="BNT728" s="247"/>
      <c r="BNU728" s="247"/>
      <c r="BNV728" s="247"/>
      <c r="BNW728" s="247"/>
      <c r="BNX728" s="247"/>
      <c r="BNY728" s="247"/>
      <c r="BNZ728" s="247"/>
      <c r="BOA728" s="247"/>
      <c r="BOB728" s="247"/>
      <c r="BOC728" s="247"/>
      <c r="BOD728" s="247"/>
      <c r="BOE728" s="247"/>
      <c r="BOF728" s="247"/>
      <c r="BOG728" s="247"/>
      <c r="BOH728" s="247"/>
      <c r="BOI728" s="247"/>
      <c r="BOJ728" s="247"/>
      <c r="BOK728" s="247"/>
      <c r="BOL728" s="247"/>
      <c r="BOM728" s="247"/>
      <c r="BON728" s="247"/>
      <c r="BOO728" s="247"/>
      <c r="BOP728" s="247"/>
      <c r="BOQ728" s="247"/>
      <c r="BOR728" s="247"/>
      <c r="BOS728" s="247"/>
      <c r="BOT728" s="247"/>
      <c r="BOU728" s="247"/>
      <c r="BOV728" s="247"/>
      <c r="BOW728" s="247"/>
      <c r="BOX728" s="247"/>
      <c r="BOY728" s="247"/>
      <c r="BOZ728" s="247"/>
      <c r="BPA728" s="247"/>
      <c r="BPB728" s="247"/>
      <c r="BPC728" s="247"/>
      <c r="BPD728" s="247"/>
      <c r="BPE728" s="247"/>
      <c r="BPF728" s="247"/>
      <c r="BPG728" s="247"/>
      <c r="BPH728" s="247"/>
      <c r="BPI728" s="247"/>
      <c r="BPJ728" s="247"/>
      <c r="BPK728" s="247"/>
      <c r="BPL728" s="247"/>
      <c r="BPM728" s="247"/>
      <c r="BPN728" s="247"/>
      <c r="BPO728" s="247"/>
      <c r="BPP728" s="247"/>
      <c r="BPQ728" s="247"/>
      <c r="BPR728" s="247"/>
      <c r="BPS728" s="247"/>
      <c r="BPT728" s="247"/>
      <c r="BPU728" s="247"/>
      <c r="BPV728" s="247"/>
      <c r="BPW728" s="247"/>
      <c r="BPX728" s="247"/>
      <c r="BPY728" s="247"/>
      <c r="BPZ728" s="247"/>
      <c r="BQA728" s="247"/>
      <c r="BQB728" s="247"/>
      <c r="BQC728" s="247"/>
      <c r="BQD728" s="247"/>
      <c r="BQE728" s="247"/>
      <c r="BQF728" s="247"/>
      <c r="BQG728" s="247"/>
      <c r="BQH728" s="247"/>
      <c r="BQI728" s="247"/>
      <c r="BQJ728" s="247"/>
      <c r="BQK728" s="247"/>
      <c r="BQL728" s="247"/>
      <c r="BQM728" s="247"/>
      <c r="BQN728" s="247"/>
      <c r="BQO728" s="247"/>
      <c r="BQP728" s="247"/>
      <c r="BQQ728" s="247"/>
      <c r="BQR728" s="247"/>
      <c r="BQS728" s="247"/>
      <c r="BQT728" s="247"/>
      <c r="BQU728" s="247"/>
      <c r="BQV728" s="247"/>
      <c r="BQW728" s="247"/>
      <c r="BQX728" s="247"/>
      <c r="BQY728" s="247"/>
      <c r="BQZ728" s="247"/>
      <c r="BRA728" s="247"/>
      <c r="BRB728" s="247"/>
      <c r="BRC728" s="247"/>
      <c r="BRD728" s="247"/>
      <c r="BRE728" s="247"/>
      <c r="BRF728" s="247"/>
      <c r="BRG728" s="247"/>
      <c r="BRH728" s="247"/>
      <c r="BRI728" s="247"/>
      <c r="BRJ728" s="247"/>
      <c r="BRK728" s="247"/>
      <c r="BRL728" s="247"/>
      <c r="BRM728" s="247"/>
      <c r="BRN728" s="247"/>
      <c r="BRO728" s="247"/>
      <c r="BRP728" s="247"/>
      <c r="BRQ728" s="247"/>
      <c r="BRR728" s="247"/>
      <c r="BRS728" s="247"/>
      <c r="BRT728" s="247"/>
      <c r="BRU728" s="247"/>
      <c r="BRV728" s="247"/>
      <c r="BRW728" s="247"/>
      <c r="BRX728" s="247"/>
      <c r="BRY728" s="247"/>
      <c r="BRZ728" s="247"/>
      <c r="BSA728" s="247"/>
      <c r="BSB728" s="247"/>
      <c r="BSC728" s="247"/>
      <c r="BSD728" s="247"/>
      <c r="BSE728" s="247"/>
      <c r="BSF728" s="247"/>
      <c r="BSG728" s="247"/>
      <c r="BSH728" s="247"/>
      <c r="BSI728" s="247"/>
      <c r="BSJ728" s="247"/>
      <c r="BSK728" s="247"/>
      <c r="BSL728" s="247"/>
      <c r="BSM728" s="247"/>
      <c r="BSN728" s="247"/>
      <c r="BSO728" s="247"/>
      <c r="BSP728" s="247"/>
      <c r="BSQ728" s="247"/>
      <c r="BSR728" s="247"/>
      <c r="BSS728" s="247"/>
      <c r="BST728" s="247"/>
      <c r="BSU728" s="247"/>
      <c r="BSV728" s="247"/>
      <c r="BSW728" s="247"/>
      <c r="BSX728" s="247"/>
      <c r="BSY728" s="247"/>
      <c r="BSZ728" s="247"/>
      <c r="BTA728" s="247"/>
      <c r="BTB728" s="247"/>
      <c r="BTC728" s="247"/>
      <c r="BTD728" s="247"/>
      <c r="BTE728" s="247"/>
      <c r="BTF728" s="247"/>
      <c r="BTG728" s="247"/>
      <c r="BTH728" s="247"/>
      <c r="BTI728" s="247"/>
      <c r="BTJ728" s="247"/>
      <c r="BTK728" s="247"/>
      <c r="BTL728" s="247"/>
      <c r="BTM728" s="247"/>
      <c r="BTN728" s="247"/>
      <c r="BTO728" s="247"/>
      <c r="BTP728" s="247"/>
      <c r="BTQ728" s="247"/>
      <c r="BTR728" s="247"/>
      <c r="BTS728" s="247"/>
      <c r="BTT728" s="247"/>
      <c r="BTU728" s="247"/>
      <c r="BTV728" s="247"/>
      <c r="BTW728" s="247"/>
      <c r="BTX728" s="247"/>
      <c r="BTY728" s="247"/>
      <c r="BTZ728" s="247"/>
      <c r="BUA728" s="247"/>
      <c r="BUB728" s="247"/>
      <c r="BUC728" s="247"/>
      <c r="BUD728" s="247"/>
      <c r="BUE728" s="247"/>
      <c r="BUF728" s="247"/>
      <c r="BUG728" s="247"/>
      <c r="BUH728" s="247"/>
      <c r="BUI728" s="247"/>
      <c r="BUJ728" s="247"/>
      <c r="BUK728" s="247"/>
      <c r="BUL728" s="247"/>
      <c r="BUM728" s="247"/>
      <c r="BUN728" s="247"/>
      <c r="BUO728" s="247"/>
      <c r="BUP728" s="247"/>
      <c r="BUQ728" s="247"/>
      <c r="BUR728" s="247"/>
      <c r="BUS728" s="247"/>
      <c r="BUT728" s="247"/>
      <c r="BUU728" s="247"/>
      <c r="BUV728" s="247"/>
      <c r="BUW728" s="247"/>
      <c r="BUX728" s="247"/>
      <c r="BUY728" s="247"/>
      <c r="BUZ728" s="247"/>
      <c r="BVA728" s="247"/>
      <c r="BVB728" s="247"/>
      <c r="BVC728" s="247"/>
      <c r="BVD728" s="247"/>
      <c r="BVE728" s="247"/>
      <c r="BVF728" s="247"/>
      <c r="BVG728" s="247"/>
      <c r="BVH728" s="247"/>
      <c r="BVI728" s="247"/>
      <c r="BVJ728" s="247"/>
      <c r="BVK728" s="247"/>
      <c r="BVL728" s="247"/>
      <c r="BVM728" s="247"/>
      <c r="BVN728" s="247"/>
      <c r="BVO728" s="247"/>
      <c r="BVP728" s="247"/>
      <c r="BVQ728" s="247"/>
      <c r="BVR728" s="247"/>
      <c r="BVS728" s="247"/>
      <c r="BVT728" s="247"/>
      <c r="BVU728" s="247"/>
      <c r="BVV728" s="247"/>
      <c r="BVW728" s="247"/>
      <c r="BVX728" s="247"/>
      <c r="BVY728" s="247"/>
      <c r="BVZ728" s="247"/>
      <c r="BWA728" s="247"/>
      <c r="BWB728" s="247"/>
      <c r="BWC728" s="247"/>
      <c r="BWD728" s="247"/>
      <c r="BWE728" s="247"/>
      <c r="BWF728" s="247"/>
      <c r="BWG728" s="247"/>
      <c r="BWH728" s="247"/>
      <c r="BWI728" s="247"/>
      <c r="BWJ728" s="247"/>
      <c r="BWK728" s="247"/>
      <c r="BWL728" s="247"/>
      <c r="BWM728" s="247"/>
      <c r="BWN728" s="247"/>
      <c r="BWO728" s="247"/>
      <c r="BWP728" s="247"/>
      <c r="BWQ728" s="247"/>
      <c r="BWR728" s="247"/>
      <c r="BWS728" s="247"/>
      <c r="BWT728" s="247"/>
      <c r="BWU728" s="247"/>
      <c r="BWV728" s="247"/>
      <c r="BWW728" s="247"/>
      <c r="BWX728" s="247"/>
      <c r="BWY728" s="247"/>
      <c r="BWZ728" s="247"/>
      <c r="BXA728" s="247"/>
      <c r="BXB728" s="247"/>
      <c r="BXC728" s="247"/>
      <c r="BXD728" s="247"/>
      <c r="BXE728" s="247"/>
      <c r="BXF728" s="247"/>
      <c r="BXG728" s="247"/>
      <c r="BXH728" s="247"/>
      <c r="BXI728" s="247"/>
      <c r="BXJ728" s="247"/>
      <c r="BXK728" s="247"/>
      <c r="BXL728" s="247"/>
      <c r="BXM728" s="247"/>
      <c r="BXN728" s="247"/>
      <c r="BXO728" s="247"/>
      <c r="BXP728" s="247"/>
      <c r="BXQ728" s="247"/>
      <c r="BXR728" s="247"/>
      <c r="BXS728" s="247"/>
      <c r="BXT728" s="247"/>
      <c r="BXU728" s="247"/>
      <c r="BXV728" s="247"/>
      <c r="BXW728" s="247"/>
      <c r="BXX728" s="247"/>
      <c r="BXY728" s="247"/>
      <c r="BXZ728" s="247"/>
      <c r="BYA728" s="247"/>
      <c r="BYB728" s="247"/>
      <c r="BYC728" s="247"/>
      <c r="BYD728" s="247"/>
      <c r="BYE728" s="247"/>
      <c r="BYF728" s="247"/>
      <c r="BYG728" s="247"/>
      <c r="BYH728" s="247"/>
      <c r="BYI728" s="247"/>
      <c r="BYJ728" s="247"/>
      <c r="BYK728" s="247"/>
      <c r="BYL728" s="247"/>
      <c r="BYM728" s="247"/>
      <c r="BYN728" s="247"/>
      <c r="BYO728" s="247"/>
      <c r="BYP728" s="247"/>
      <c r="BYQ728" s="247"/>
      <c r="BYR728" s="247"/>
      <c r="BYS728" s="247"/>
      <c r="BYT728" s="247"/>
      <c r="BYU728" s="247"/>
      <c r="BYV728" s="247"/>
      <c r="BYW728" s="247"/>
      <c r="BYX728" s="247"/>
      <c r="BYY728" s="247"/>
      <c r="BYZ728" s="247"/>
      <c r="BZA728" s="247"/>
      <c r="BZB728" s="247"/>
      <c r="BZC728" s="247"/>
      <c r="BZD728" s="247"/>
      <c r="BZE728" s="247"/>
      <c r="BZF728" s="247"/>
      <c r="BZG728" s="247"/>
      <c r="BZH728" s="247"/>
      <c r="BZI728" s="247"/>
      <c r="BZJ728" s="247"/>
      <c r="BZK728" s="247"/>
      <c r="BZL728" s="247"/>
      <c r="BZM728" s="247"/>
      <c r="BZN728" s="247"/>
      <c r="BZO728" s="247"/>
      <c r="BZP728" s="247"/>
      <c r="BZQ728" s="247"/>
      <c r="BZR728" s="247"/>
      <c r="BZS728" s="247"/>
      <c r="BZT728" s="247"/>
      <c r="BZU728" s="247"/>
      <c r="BZV728" s="247"/>
      <c r="BZW728" s="247"/>
      <c r="BZX728" s="247"/>
      <c r="BZY728" s="247"/>
      <c r="BZZ728" s="247"/>
      <c r="CAA728" s="247"/>
      <c r="CAB728" s="247"/>
      <c r="CAC728" s="247"/>
      <c r="CAD728" s="247"/>
      <c r="CAE728" s="247"/>
      <c r="CAF728" s="247"/>
      <c r="CAG728" s="247"/>
      <c r="CAH728" s="247"/>
      <c r="CAI728" s="247"/>
      <c r="CAJ728" s="247"/>
      <c r="CAK728" s="247"/>
      <c r="CAL728" s="247"/>
      <c r="CAM728" s="247"/>
      <c r="CAN728" s="247"/>
      <c r="CAO728" s="247"/>
      <c r="CAP728" s="247"/>
      <c r="CAQ728" s="247"/>
      <c r="CAR728" s="247"/>
      <c r="CAS728" s="247"/>
      <c r="CAT728" s="247"/>
      <c r="CAU728" s="247"/>
      <c r="CAV728" s="247"/>
      <c r="CAW728" s="247"/>
      <c r="CAX728" s="247"/>
      <c r="CAY728" s="247"/>
      <c r="CAZ728" s="247"/>
      <c r="CBA728" s="247"/>
      <c r="CBB728" s="247"/>
      <c r="CBC728" s="247"/>
      <c r="CBD728" s="247"/>
      <c r="CBE728" s="247"/>
      <c r="CBF728" s="247"/>
      <c r="CBG728" s="247"/>
      <c r="CBH728" s="247"/>
      <c r="CBI728" s="247"/>
      <c r="CBJ728" s="247"/>
      <c r="CBK728" s="247"/>
      <c r="CBL728" s="247"/>
      <c r="CBM728" s="247"/>
      <c r="CBN728" s="247"/>
      <c r="CBO728" s="247"/>
      <c r="CBP728" s="247"/>
      <c r="CBQ728" s="247"/>
      <c r="CBR728" s="247"/>
      <c r="CBS728" s="247"/>
      <c r="CBT728" s="247"/>
      <c r="CBU728" s="247"/>
      <c r="CBV728" s="247"/>
      <c r="CBW728" s="247"/>
      <c r="CBX728" s="247"/>
      <c r="CBY728" s="247"/>
      <c r="CBZ728" s="247"/>
      <c r="CCA728" s="247"/>
      <c r="CCB728" s="247"/>
      <c r="CCC728" s="247"/>
      <c r="CCD728" s="247"/>
      <c r="CCE728" s="247"/>
      <c r="CCF728" s="247"/>
      <c r="CCG728" s="247"/>
      <c r="CCH728" s="247"/>
      <c r="CCI728" s="247"/>
      <c r="CCJ728" s="247"/>
      <c r="CCK728" s="247"/>
      <c r="CCL728" s="247"/>
      <c r="CCM728" s="247"/>
      <c r="CCN728" s="247"/>
      <c r="CCO728" s="247"/>
      <c r="CCP728" s="247"/>
      <c r="CCQ728" s="247"/>
      <c r="CCR728" s="247"/>
      <c r="CCS728" s="247"/>
      <c r="CCT728" s="247"/>
      <c r="CCU728" s="247"/>
      <c r="CCV728" s="247"/>
      <c r="CCW728" s="247"/>
      <c r="CCX728" s="247"/>
      <c r="CCY728" s="247"/>
      <c r="CCZ728" s="247"/>
      <c r="CDA728" s="247"/>
      <c r="CDB728" s="247"/>
      <c r="CDC728" s="247"/>
      <c r="CDD728" s="247"/>
      <c r="CDE728" s="247"/>
      <c r="CDF728" s="247"/>
      <c r="CDG728" s="247"/>
      <c r="CDH728" s="247"/>
      <c r="CDI728" s="247"/>
      <c r="CDJ728" s="247"/>
      <c r="CDK728" s="247"/>
      <c r="CDL728" s="247"/>
      <c r="CDM728" s="247"/>
      <c r="CDN728" s="247"/>
      <c r="CDO728" s="247"/>
      <c r="CDP728" s="247"/>
      <c r="CDQ728" s="247"/>
      <c r="CDR728" s="247"/>
      <c r="CDS728" s="247"/>
      <c r="CDT728" s="247"/>
      <c r="CDU728" s="247"/>
      <c r="CDV728" s="247"/>
      <c r="CDW728" s="247"/>
      <c r="CDX728" s="247"/>
      <c r="CDY728" s="247"/>
      <c r="CDZ728" s="247"/>
      <c r="CEA728" s="247"/>
      <c r="CEB728" s="247"/>
      <c r="CEC728" s="247"/>
      <c r="CED728" s="247"/>
      <c r="CEE728" s="247"/>
      <c r="CEF728" s="247"/>
      <c r="CEG728" s="247"/>
      <c r="CEH728" s="247"/>
      <c r="CEI728" s="247"/>
      <c r="CEJ728" s="247"/>
      <c r="CEK728" s="247"/>
      <c r="CEL728" s="247"/>
      <c r="CEM728" s="247"/>
      <c r="CEN728" s="247"/>
      <c r="CEO728" s="247"/>
      <c r="CEP728" s="247"/>
      <c r="CEQ728" s="247"/>
      <c r="CER728" s="247"/>
      <c r="CES728" s="247"/>
      <c r="CET728" s="247"/>
      <c r="CEU728" s="247"/>
      <c r="CEV728" s="247"/>
      <c r="CEW728" s="247"/>
      <c r="CEX728" s="247"/>
      <c r="CEY728" s="247"/>
      <c r="CEZ728" s="247"/>
      <c r="CFA728" s="247"/>
      <c r="CFB728" s="247"/>
      <c r="CFC728" s="247"/>
      <c r="CFD728" s="247"/>
      <c r="CFE728" s="247"/>
      <c r="CFF728" s="247"/>
      <c r="CFG728" s="247"/>
      <c r="CFH728" s="247"/>
      <c r="CFI728" s="247"/>
      <c r="CFJ728" s="247"/>
      <c r="CFK728" s="247"/>
      <c r="CFL728" s="247"/>
      <c r="CFM728" s="247"/>
      <c r="CFN728" s="247"/>
      <c r="CFO728" s="247"/>
      <c r="CFP728" s="247"/>
      <c r="CFQ728" s="247"/>
      <c r="CFR728" s="247"/>
      <c r="CFS728" s="247"/>
      <c r="CFT728" s="247"/>
      <c r="CFU728" s="247"/>
      <c r="CFV728" s="247"/>
      <c r="CFW728" s="247"/>
      <c r="CFX728" s="247"/>
      <c r="CFY728" s="247"/>
      <c r="CFZ728" s="247"/>
      <c r="CGA728" s="247"/>
      <c r="CGB728" s="247"/>
      <c r="CGC728" s="247"/>
      <c r="CGD728" s="247"/>
      <c r="CGE728" s="247"/>
      <c r="CGF728" s="247"/>
      <c r="CGG728" s="247"/>
      <c r="CGH728" s="247"/>
      <c r="CGI728" s="247"/>
      <c r="CGJ728" s="247"/>
      <c r="CGK728" s="247"/>
      <c r="CGL728" s="247"/>
      <c r="CGM728" s="247"/>
      <c r="CGN728" s="247"/>
      <c r="CGO728" s="247"/>
      <c r="CGP728" s="247"/>
      <c r="CGQ728" s="247"/>
      <c r="CGR728" s="247"/>
      <c r="CGS728" s="247"/>
      <c r="CGT728" s="247"/>
      <c r="CGU728" s="247"/>
      <c r="CGV728" s="247"/>
      <c r="CGW728" s="247"/>
      <c r="CGX728" s="247"/>
      <c r="CGY728" s="247"/>
      <c r="CGZ728" s="247"/>
      <c r="CHA728" s="247"/>
      <c r="CHB728" s="247"/>
      <c r="CHC728" s="247"/>
      <c r="CHD728" s="247"/>
      <c r="CHE728" s="247"/>
      <c r="CHF728" s="247"/>
      <c r="CHG728" s="247"/>
      <c r="CHH728" s="247"/>
      <c r="CHI728" s="247"/>
      <c r="CHJ728" s="247"/>
      <c r="CHK728" s="247"/>
      <c r="CHL728" s="247"/>
      <c r="CHM728" s="247"/>
      <c r="CHN728" s="247"/>
      <c r="CHO728" s="247"/>
      <c r="CHP728" s="247"/>
      <c r="CHQ728" s="247"/>
      <c r="CHR728" s="247"/>
      <c r="CHS728" s="247"/>
      <c r="CHT728" s="247"/>
      <c r="CHU728" s="247"/>
      <c r="CHV728" s="247"/>
      <c r="CHW728" s="247"/>
      <c r="CHX728" s="247"/>
      <c r="CHY728" s="247"/>
      <c r="CHZ728" s="247"/>
      <c r="CIA728" s="247"/>
      <c r="CIB728" s="247"/>
      <c r="CIC728" s="247"/>
      <c r="CID728" s="247"/>
      <c r="CIE728" s="247"/>
      <c r="CIF728" s="247"/>
      <c r="CIG728" s="247"/>
      <c r="CIH728" s="247"/>
      <c r="CII728" s="247"/>
      <c r="CIJ728" s="247"/>
      <c r="CIK728" s="247"/>
      <c r="CIL728" s="247"/>
      <c r="CIM728" s="247"/>
      <c r="CIN728" s="247"/>
      <c r="CIO728" s="247"/>
      <c r="CIP728" s="247"/>
      <c r="CIQ728" s="247"/>
      <c r="CIR728" s="247"/>
      <c r="CIS728" s="247"/>
      <c r="CIT728" s="247"/>
      <c r="CIU728" s="247"/>
      <c r="CIV728" s="247"/>
      <c r="CIW728" s="247"/>
      <c r="CIX728" s="247"/>
      <c r="CIY728" s="247"/>
      <c r="CIZ728" s="247"/>
      <c r="CJA728" s="247"/>
      <c r="CJB728" s="247"/>
      <c r="CJC728" s="247"/>
      <c r="CJD728" s="247"/>
      <c r="CJE728" s="247"/>
      <c r="CJF728" s="247"/>
      <c r="CJG728" s="247"/>
      <c r="CJH728" s="247"/>
      <c r="CJI728" s="247"/>
      <c r="CJJ728" s="247"/>
      <c r="CJK728" s="247"/>
      <c r="CJL728" s="247"/>
      <c r="CJM728" s="247"/>
      <c r="CJN728" s="247"/>
      <c r="CJO728" s="247"/>
      <c r="CJP728" s="247"/>
      <c r="CJQ728" s="247"/>
      <c r="CJR728" s="247"/>
      <c r="CJS728" s="247"/>
      <c r="CJT728" s="247"/>
      <c r="CJU728" s="247"/>
      <c r="CJV728" s="247"/>
      <c r="CJW728" s="247"/>
      <c r="CJX728" s="247"/>
      <c r="CJY728" s="247"/>
      <c r="CJZ728" s="247"/>
      <c r="CKA728" s="247"/>
      <c r="CKB728" s="247"/>
      <c r="CKC728" s="247"/>
      <c r="CKD728" s="247"/>
      <c r="CKE728" s="247"/>
      <c r="CKF728" s="247"/>
      <c r="CKG728" s="247"/>
      <c r="CKH728" s="247"/>
      <c r="CKI728" s="247"/>
      <c r="CKJ728" s="247"/>
      <c r="CKK728" s="247"/>
      <c r="CKL728" s="247"/>
      <c r="CKM728" s="247"/>
      <c r="CKN728" s="247"/>
      <c r="CKO728" s="247"/>
      <c r="CKP728" s="247"/>
      <c r="CKQ728" s="247"/>
      <c r="CKR728" s="247"/>
      <c r="CKS728" s="247"/>
      <c r="CKT728" s="247"/>
      <c r="CKU728" s="247"/>
      <c r="CKV728" s="247"/>
      <c r="CKW728" s="247"/>
      <c r="CKX728" s="247"/>
      <c r="CKY728" s="247"/>
      <c r="CKZ728" s="247"/>
      <c r="CLA728" s="247"/>
      <c r="CLB728" s="247"/>
      <c r="CLC728" s="247"/>
      <c r="CLD728" s="247"/>
      <c r="CLE728" s="247"/>
      <c r="CLF728" s="247"/>
      <c r="CLG728" s="247"/>
      <c r="CLH728" s="247"/>
      <c r="CLI728" s="247"/>
      <c r="CLJ728" s="247"/>
      <c r="CLK728" s="247"/>
      <c r="CLL728" s="247"/>
      <c r="CLM728" s="247"/>
      <c r="CLN728" s="247"/>
      <c r="CLO728" s="247"/>
      <c r="CLP728" s="247"/>
      <c r="CLQ728" s="247"/>
      <c r="CLR728" s="247"/>
      <c r="CLS728" s="247"/>
      <c r="CLT728" s="247"/>
      <c r="CLU728" s="247"/>
      <c r="CLV728" s="247"/>
      <c r="CLW728" s="247"/>
      <c r="CLX728" s="247"/>
      <c r="CLY728" s="247"/>
      <c r="CLZ728" s="247"/>
      <c r="CMA728" s="247"/>
      <c r="CMB728" s="247"/>
      <c r="CMC728" s="247"/>
      <c r="CMD728" s="247"/>
      <c r="CME728" s="247"/>
      <c r="CMF728" s="247"/>
      <c r="CMG728" s="247"/>
      <c r="CMH728" s="247"/>
      <c r="CMI728" s="247"/>
      <c r="CMJ728" s="247"/>
      <c r="CMK728" s="247"/>
      <c r="CML728" s="247"/>
      <c r="CMM728" s="247"/>
      <c r="CMN728" s="247"/>
      <c r="CMO728" s="247"/>
      <c r="CMP728" s="247"/>
      <c r="CMQ728" s="247"/>
      <c r="CMR728" s="247"/>
      <c r="CMS728" s="247"/>
      <c r="CMT728" s="247"/>
      <c r="CMU728" s="247"/>
      <c r="CMV728" s="247"/>
      <c r="CMW728" s="247"/>
      <c r="CMX728" s="247"/>
      <c r="CMY728" s="247"/>
      <c r="CMZ728" s="247"/>
      <c r="CNA728" s="247"/>
      <c r="CNB728" s="247"/>
      <c r="CNC728" s="247"/>
      <c r="CND728" s="247"/>
      <c r="CNE728" s="247"/>
      <c r="CNF728" s="247"/>
      <c r="CNG728" s="247"/>
      <c r="CNH728" s="247"/>
      <c r="CNI728" s="247"/>
      <c r="CNJ728" s="247"/>
      <c r="CNK728" s="247"/>
      <c r="CNL728" s="247"/>
      <c r="CNM728" s="247"/>
      <c r="CNN728" s="247"/>
      <c r="CNO728" s="247"/>
      <c r="CNP728" s="247"/>
      <c r="CNQ728" s="247"/>
      <c r="CNR728" s="247"/>
      <c r="CNS728" s="247"/>
      <c r="CNT728" s="247"/>
      <c r="CNU728" s="247"/>
      <c r="CNV728" s="247"/>
      <c r="CNW728" s="247"/>
      <c r="CNX728" s="247"/>
      <c r="CNY728" s="247"/>
      <c r="CNZ728" s="247"/>
      <c r="COA728" s="247"/>
      <c r="COB728" s="247"/>
      <c r="COC728" s="247"/>
      <c r="COD728" s="247"/>
      <c r="COE728" s="247"/>
      <c r="COF728" s="247"/>
      <c r="COG728" s="247"/>
      <c r="COH728" s="247"/>
      <c r="COI728" s="247"/>
      <c r="COJ728" s="247"/>
      <c r="COK728" s="247"/>
      <c r="COL728" s="247"/>
      <c r="COM728" s="247"/>
      <c r="CON728" s="247"/>
      <c r="COO728" s="247"/>
      <c r="COP728" s="247"/>
      <c r="COQ728" s="247"/>
      <c r="COR728" s="247"/>
      <c r="COS728" s="247"/>
      <c r="COT728" s="247"/>
      <c r="COU728" s="247"/>
      <c r="COV728" s="247"/>
      <c r="COW728" s="247"/>
      <c r="COX728" s="247"/>
      <c r="COY728" s="247"/>
      <c r="COZ728" s="247"/>
      <c r="CPA728" s="247"/>
      <c r="CPB728" s="247"/>
      <c r="CPC728" s="247"/>
      <c r="CPD728" s="247"/>
      <c r="CPE728" s="247"/>
      <c r="CPF728" s="247"/>
      <c r="CPG728" s="247"/>
      <c r="CPH728" s="247"/>
      <c r="CPI728" s="247"/>
      <c r="CPJ728" s="247"/>
      <c r="CPK728" s="247"/>
      <c r="CPL728" s="247"/>
      <c r="CPM728" s="247"/>
      <c r="CPN728" s="247"/>
      <c r="CPO728" s="247"/>
      <c r="CPP728" s="247"/>
      <c r="CPQ728" s="247"/>
      <c r="CPR728" s="247"/>
      <c r="CPS728" s="247"/>
      <c r="CPT728" s="247"/>
      <c r="CPU728" s="247"/>
      <c r="CPV728" s="247"/>
      <c r="CPW728" s="247"/>
      <c r="CPX728" s="247"/>
      <c r="CPY728" s="247"/>
      <c r="CPZ728" s="247"/>
      <c r="CQA728" s="247"/>
      <c r="CQB728" s="247"/>
      <c r="CQC728" s="247"/>
      <c r="CQD728" s="247"/>
      <c r="CQE728" s="247"/>
      <c r="CQF728" s="247"/>
      <c r="CQG728" s="247"/>
      <c r="CQH728" s="247"/>
      <c r="CQI728" s="247"/>
      <c r="CQJ728" s="247"/>
      <c r="CQK728" s="247"/>
      <c r="CQL728" s="247"/>
      <c r="CQM728" s="247"/>
      <c r="CQN728" s="247"/>
      <c r="CQO728" s="247"/>
      <c r="CQP728" s="247"/>
      <c r="CQQ728" s="247"/>
      <c r="CQR728" s="247"/>
      <c r="CQS728" s="247"/>
      <c r="CQT728" s="247"/>
      <c r="CQU728" s="247"/>
      <c r="CQV728" s="247"/>
      <c r="CQW728" s="247"/>
      <c r="CQX728" s="247"/>
      <c r="CQY728" s="247"/>
      <c r="CQZ728" s="247"/>
      <c r="CRA728" s="247"/>
      <c r="CRB728" s="247"/>
      <c r="CRC728" s="247"/>
      <c r="CRD728" s="247"/>
      <c r="CRE728" s="247"/>
      <c r="CRF728" s="247"/>
      <c r="CRG728" s="247"/>
      <c r="CRH728" s="247"/>
      <c r="CRI728" s="247"/>
      <c r="CRJ728" s="247"/>
      <c r="CRK728" s="247"/>
      <c r="CRL728" s="247"/>
      <c r="CRM728" s="247"/>
      <c r="CRN728" s="247"/>
      <c r="CRO728" s="247"/>
      <c r="CRP728" s="247"/>
      <c r="CRQ728" s="247"/>
      <c r="CRR728" s="247"/>
      <c r="CRS728" s="247"/>
      <c r="CRT728" s="247"/>
      <c r="CRU728" s="247"/>
      <c r="CRV728" s="247"/>
      <c r="CRW728" s="247"/>
      <c r="CRX728" s="247"/>
      <c r="CRY728" s="247"/>
      <c r="CRZ728" s="247"/>
      <c r="CSA728" s="247"/>
      <c r="CSB728" s="247"/>
      <c r="CSC728" s="247"/>
      <c r="CSD728" s="247"/>
      <c r="CSE728" s="247"/>
      <c r="CSF728" s="247"/>
      <c r="CSG728" s="247"/>
      <c r="CSH728" s="247"/>
      <c r="CSI728" s="247"/>
      <c r="CSJ728" s="247"/>
      <c r="CSK728" s="247"/>
      <c r="CSL728" s="247"/>
      <c r="CSM728" s="247"/>
      <c r="CSN728" s="247"/>
      <c r="CSO728" s="247"/>
      <c r="CSP728" s="247"/>
      <c r="CSQ728" s="247"/>
      <c r="CSR728" s="247"/>
      <c r="CSS728" s="247"/>
      <c r="CST728" s="247"/>
      <c r="CSU728" s="247"/>
      <c r="CSV728" s="247"/>
      <c r="CSW728" s="247"/>
      <c r="CSX728" s="247"/>
      <c r="CSY728" s="247"/>
      <c r="CSZ728" s="247"/>
      <c r="CTA728" s="247"/>
      <c r="CTB728" s="247"/>
      <c r="CTC728" s="247"/>
      <c r="CTD728" s="247"/>
      <c r="CTE728" s="247"/>
      <c r="CTF728" s="247"/>
      <c r="CTG728" s="247"/>
      <c r="CTH728" s="247"/>
      <c r="CTI728" s="247"/>
      <c r="CTJ728" s="247"/>
      <c r="CTK728" s="247"/>
      <c r="CTL728" s="247"/>
      <c r="CTM728" s="247"/>
      <c r="CTN728" s="247"/>
      <c r="CTO728" s="247"/>
      <c r="CTP728" s="247"/>
      <c r="CTQ728" s="247"/>
      <c r="CTR728" s="247"/>
      <c r="CTS728" s="247"/>
      <c r="CTT728" s="247"/>
      <c r="CTU728" s="247"/>
      <c r="CTV728" s="247"/>
      <c r="CTW728" s="247"/>
      <c r="CTX728" s="247"/>
      <c r="CTY728" s="247"/>
      <c r="CTZ728" s="247"/>
      <c r="CUA728" s="247"/>
      <c r="CUB728" s="247"/>
      <c r="CUC728" s="247"/>
      <c r="CUD728" s="247"/>
      <c r="CUE728" s="247"/>
      <c r="CUF728" s="247"/>
      <c r="CUG728" s="247"/>
      <c r="CUH728" s="247"/>
      <c r="CUI728" s="247"/>
      <c r="CUJ728" s="247"/>
      <c r="CUK728" s="247"/>
      <c r="CUL728" s="247"/>
      <c r="CUM728" s="247"/>
      <c r="CUN728" s="247"/>
      <c r="CUO728" s="247"/>
      <c r="CUP728" s="247"/>
      <c r="CUQ728" s="247"/>
      <c r="CUR728" s="247"/>
      <c r="CUS728" s="247"/>
      <c r="CUT728" s="247"/>
      <c r="CUU728" s="247"/>
      <c r="CUV728" s="247"/>
      <c r="CUW728" s="247"/>
      <c r="CUX728" s="247"/>
      <c r="CUY728" s="247"/>
      <c r="CUZ728" s="247"/>
      <c r="CVA728" s="247"/>
      <c r="CVB728" s="247"/>
      <c r="CVC728" s="247"/>
      <c r="CVD728" s="247"/>
      <c r="CVE728" s="247"/>
      <c r="CVF728" s="247"/>
      <c r="CVG728" s="247"/>
      <c r="CVH728" s="247"/>
      <c r="CVI728" s="247"/>
      <c r="CVJ728" s="247"/>
      <c r="CVK728" s="247"/>
      <c r="CVL728" s="247"/>
      <c r="CVM728" s="247"/>
      <c r="CVN728" s="247"/>
      <c r="CVO728" s="247"/>
      <c r="CVP728" s="247"/>
      <c r="CVQ728" s="247"/>
      <c r="CVR728" s="247"/>
      <c r="CVS728" s="247"/>
      <c r="CVT728" s="247"/>
      <c r="CVU728" s="247"/>
      <c r="CVV728" s="247"/>
      <c r="CVW728" s="247"/>
      <c r="CVX728" s="247"/>
      <c r="CVY728" s="247"/>
      <c r="CVZ728" s="247"/>
      <c r="CWA728" s="247"/>
      <c r="CWB728" s="247"/>
      <c r="CWC728" s="247"/>
      <c r="CWD728" s="247"/>
      <c r="CWE728" s="247"/>
      <c r="CWF728" s="247"/>
      <c r="CWG728" s="247"/>
      <c r="CWH728" s="247"/>
      <c r="CWI728" s="247"/>
      <c r="CWJ728" s="247"/>
      <c r="CWK728" s="247"/>
      <c r="CWL728" s="247"/>
      <c r="CWM728" s="247"/>
      <c r="CWN728" s="247"/>
      <c r="CWO728" s="247"/>
      <c r="CWP728" s="247"/>
      <c r="CWQ728" s="247"/>
      <c r="CWR728" s="247"/>
      <c r="CWS728" s="247"/>
      <c r="CWT728" s="247"/>
      <c r="CWU728" s="247"/>
      <c r="CWV728" s="247"/>
      <c r="CWW728" s="247"/>
      <c r="CWX728" s="247"/>
      <c r="CWY728" s="247"/>
      <c r="CWZ728" s="247"/>
      <c r="CXA728" s="247"/>
      <c r="CXB728" s="247"/>
      <c r="CXC728" s="247"/>
      <c r="CXD728" s="247"/>
      <c r="CXE728" s="247"/>
      <c r="CXF728" s="247"/>
      <c r="CXG728" s="247"/>
      <c r="CXH728" s="247"/>
      <c r="CXI728" s="247"/>
      <c r="CXJ728" s="247"/>
      <c r="CXK728" s="247"/>
      <c r="CXL728" s="247"/>
      <c r="CXM728" s="247"/>
      <c r="CXN728" s="247"/>
      <c r="CXO728" s="247"/>
      <c r="CXP728" s="247"/>
      <c r="CXQ728" s="247"/>
      <c r="CXR728" s="247"/>
      <c r="CXS728" s="247"/>
      <c r="CXT728" s="247"/>
      <c r="CXU728" s="247"/>
      <c r="CXV728" s="247"/>
      <c r="CXW728" s="247"/>
      <c r="CXX728" s="247"/>
      <c r="CXY728" s="247"/>
      <c r="CXZ728" s="247"/>
      <c r="CYA728" s="247"/>
      <c r="CYB728" s="247"/>
      <c r="CYC728" s="247"/>
      <c r="CYD728" s="247"/>
      <c r="CYE728" s="247"/>
      <c r="CYF728" s="247"/>
      <c r="CYG728" s="247"/>
      <c r="CYH728" s="247"/>
      <c r="CYI728" s="247"/>
      <c r="CYJ728" s="247"/>
      <c r="CYK728" s="247"/>
      <c r="CYL728" s="247"/>
      <c r="CYM728" s="247"/>
      <c r="CYN728" s="247"/>
      <c r="CYO728" s="247"/>
      <c r="CYP728" s="247"/>
      <c r="CYQ728" s="247"/>
      <c r="CYR728" s="247"/>
      <c r="CYS728" s="247"/>
      <c r="CYT728" s="247"/>
      <c r="CYU728" s="247"/>
      <c r="CYV728" s="247"/>
      <c r="CYW728" s="247"/>
      <c r="CYX728" s="247"/>
      <c r="CYY728" s="247"/>
      <c r="CYZ728" s="247"/>
      <c r="CZA728" s="247"/>
      <c r="CZB728" s="247"/>
      <c r="CZC728" s="247"/>
      <c r="CZD728" s="247"/>
      <c r="CZE728" s="247"/>
      <c r="CZF728" s="247"/>
      <c r="CZG728" s="247"/>
      <c r="CZH728" s="247"/>
      <c r="CZI728" s="247"/>
      <c r="CZJ728" s="247"/>
      <c r="CZK728" s="247"/>
      <c r="CZL728" s="247"/>
      <c r="CZM728" s="247"/>
      <c r="CZN728" s="247"/>
      <c r="CZO728" s="247"/>
      <c r="CZP728" s="247"/>
      <c r="CZQ728" s="247"/>
      <c r="CZR728" s="247"/>
      <c r="CZS728" s="247"/>
      <c r="CZT728" s="247"/>
      <c r="CZU728" s="247"/>
      <c r="CZV728" s="247"/>
      <c r="CZW728" s="247"/>
      <c r="CZX728" s="247"/>
      <c r="CZY728" s="247"/>
      <c r="CZZ728" s="247"/>
      <c r="DAA728" s="247"/>
      <c r="DAB728" s="247"/>
      <c r="DAC728" s="247"/>
      <c r="DAD728" s="247"/>
      <c r="DAE728" s="247"/>
      <c r="DAF728" s="247"/>
      <c r="DAG728" s="247"/>
      <c r="DAH728" s="247"/>
      <c r="DAI728" s="247"/>
      <c r="DAJ728" s="247"/>
      <c r="DAK728" s="247"/>
      <c r="DAL728" s="247"/>
      <c r="DAM728" s="247"/>
      <c r="DAN728" s="247"/>
      <c r="DAO728" s="247"/>
      <c r="DAP728" s="247"/>
      <c r="DAQ728" s="247"/>
      <c r="DAR728" s="247"/>
      <c r="DAS728" s="247"/>
      <c r="DAT728" s="247"/>
      <c r="DAU728" s="247"/>
      <c r="DAV728" s="247"/>
      <c r="DAW728" s="247"/>
      <c r="DAX728" s="247"/>
      <c r="DAY728" s="247"/>
      <c r="DAZ728" s="247"/>
      <c r="DBA728" s="247"/>
      <c r="DBB728" s="247"/>
      <c r="DBC728" s="247"/>
      <c r="DBD728" s="247"/>
      <c r="DBE728" s="247"/>
      <c r="DBF728" s="247"/>
      <c r="DBG728" s="247"/>
      <c r="DBH728" s="247"/>
      <c r="DBI728" s="247"/>
      <c r="DBJ728" s="247"/>
      <c r="DBK728" s="247"/>
      <c r="DBL728" s="247"/>
      <c r="DBM728" s="247"/>
      <c r="DBN728" s="247"/>
      <c r="DBO728" s="247"/>
      <c r="DBP728" s="247"/>
      <c r="DBQ728" s="247"/>
      <c r="DBR728" s="247"/>
      <c r="DBS728" s="247"/>
      <c r="DBT728" s="247"/>
      <c r="DBU728" s="247"/>
      <c r="DBV728" s="247"/>
      <c r="DBW728" s="247"/>
      <c r="DBX728" s="247"/>
      <c r="DBY728" s="247"/>
      <c r="DBZ728" s="247"/>
      <c r="DCA728" s="247"/>
      <c r="DCB728" s="247"/>
      <c r="DCC728" s="247"/>
      <c r="DCD728" s="247"/>
      <c r="DCE728" s="247"/>
      <c r="DCF728" s="247"/>
      <c r="DCG728" s="247"/>
      <c r="DCH728" s="247"/>
      <c r="DCI728" s="247"/>
      <c r="DCJ728" s="247"/>
      <c r="DCK728" s="247"/>
      <c r="DCL728" s="247"/>
      <c r="DCM728" s="247"/>
      <c r="DCN728" s="247"/>
      <c r="DCO728" s="247"/>
      <c r="DCP728" s="247"/>
      <c r="DCQ728" s="247"/>
      <c r="DCR728" s="247"/>
      <c r="DCS728" s="247"/>
      <c r="DCT728" s="247"/>
      <c r="DCU728" s="247"/>
      <c r="DCV728" s="247"/>
      <c r="DCW728" s="247"/>
      <c r="DCX728" s="247"/>
      <c r="DCY728" s="247"/>
      <c r="DCZ728" s="247"/>
      <c r="DDA728" s="247"/>
      <c r="DDB728" s="247"/>
      <c r="DDC728" s="247"/>
      <c r="DDD728" s="247"/>
      <c r="DDE728" s="247"/>
      <c r="DDF728" s="247"/>
      <c r="DDG728" s="247"/>
      <c r="DDH728" s="247"/>
      <c r="DDI728" s="247"/>
      <c r="DDJ728" s="247"/>
      <c r="DDK728" s="247"/>
      <c r="DDL728" s="247"/>
      <c r="DDM728" s="247"/>
      <c r="DDN728" s="247"/>
      <c r="DDO728" s="247"/>
      <c r="DDP728" s="247"/>
      <c r="DDQ728" s="247"/>
      <c r="DDR728" s="247"/>
      <c r="DDS728" s="247"/>
      <c r="DDT728" s="247"/>
      <c r="DDU728" s="247"/>
      <c r="DDV728" s="247"/>
      <c r="DDW728" s="247"/>
      <c r="DDX728" s="247"/>
      <c r="DDY728" s="247"/>
      <c r="DDZ728" s="247"/>
      <c r="DEA728" s="247"/>
      <c r="DEB728" s="247"/>
      <c r="DEC728" s="247"/>
      <c r="DED728" s="247"/>
      <c r="DEE728" s="247"/>
      <c r="DEF728" s="247"/>
      <c r="DEG728" s="247"/>
      <c r="DEH728" s="247"/>
      <c r="DEI728" s="247"/>
      <c r="DEJ728" s="247"/>
      <c r="DEK728" s="247"/>
      <c r="DEL728" s="247"/>
      <c r="DEM728" s="247"/>
      <c r="DEN728" s="247"/>
      <c r="DEO728" s="247"/>
      <c r="DEP728" s="247"/>
      <c r="DEQ728" s="247"/>
      <c r="DER728" s="247"/>
      <c r="DES728" s="247"/>
      <c r="DET728" s="247"/>
      <c r="DEU728" s="247"/>
      <c r="DEV728" s="247"/>
      <c r="DEW728" s="247"/>
      <c r="DEX728" s="247"/>
      <c r="DEY728" s="247"/>
      <c r="DEZ728" s="247"/>
      <c r="DFA728" s="247"/>
      <c r="DFB728" s="247"/>
      <c r="DFC728" s="247"/>
      <c r="DFD728" s="247"/>
      <c r="DFE728" s="247"/>
      <c r="DFF728" s="247"/>
      <c r="DFG728" s="247"/>
      <c r="DFH728" s="247"/>
      <c r="DFI728" s="247"/>
      <c r="DFJ728" s="247"/>
      <c r="DFK728" s="247"/>
      <c r="DFL728" s="247"/>
      <c r="DFM728" s="247"/>
      <c r="DFN728" s="247"/>
      <c r="DFO728" s="247"/>
      <c r="DFP728" s="247"/>
      <c r="DFQ728" s="247"/>
      <c r="DFR728" s="247"/>
      <c r="DFS728" s="247"/>
      <c r="DFT728" s="247"/>
      <c r="DFU728" s="247"/>
      <c r="DFV728" s="247"/>
      <c r="DFW728" s="247"/>
      <c r="DFX728" s="247"/>
      <c r="DFY728" s="247"/>
      <c r="DFZ728" s="247"/>
      <c r="DGA728" s="247"/>
      <c r="DGB728" s="247"/>
      <c r="DGC728" s="247"/>
      <c r="DGD728" s="247"/>
      <c r="DGE728" s="247"/>
      <c r="DGF728" s="247"/>
      <c r="DGG728" s="247"/>
      <c r="DGH728" s="247"/>
      <c r="DGI728" s="247"/>
      <c r="DGJ728" s="247"/>
      <c r="DGK728" s="247"/>
      <c r="DGL728" s="247"/>
      <c r="DGM728" s="247"/>
      <c r="DGN728" s="247"/>
      <c r="DGO728" s="247"/>
      <c r="DGP728" s="247"/>
      <c r="DGQ728" s="247"/>
      <c r="DGR728" s="247"/>
      <c r="DGS728" s="247"/>
      <c r="DGT728" s="247"/>
      <c r="DGU728" s="247"/>
      <c r="DGV728" s="247"/>
      <c r="DGW728" s="247"/>
      <c r="DGX728" s="247"/>
      <c r="DGY728" s="247"/>
      <c r="DGZ728" s="247"/>
      <c r="DHA728" s="247"/>
      <c r="DHB728" s="247"/>
      <c r="DHC728" s="247"/>
      <c r="DHD728" s="247"/>
      <c r="DHE728" s="247"/>
      <c r="DHF728" s="247"/>
      <c r="DHG728" s="247"/>
      <c r="DHH728" s="247"/>
      <c r="DHI728" s="247"/>
      <c r="DHJ728" s="247"/>
      <c r="DHK728" s="247"/>
      <c r="DHL728" s="247"/>
      <c r="DHM728" s="247"/>
      <c r="DHN728" s="247"/>
      <c r="DHO728" s="247"/>
      <c r="DHP728" s="247"/>
      <c r="DHQ728" s="247"/>
      <c r="DHR728" s="247"/>
      <c r="DHS728" s="247"/>
      <c r="DHT728" s="247"/>
      <c r="DHU728" s="247"/>
      <c r="DHV728" s="247"/>
      <c r="DHW728" s="247"/>
      <c r="DHX728" s="247"/>
      <c r="DHY728" s="247"/>
      <c r="DHZ728" s="247"/>
      <c r="DIA728" s="247"/>
      <c r="DIB728" s="247"/>
      <c r="DIC728" s="247"/>
      <c r="DID728" s="247"/>
      <c r="DIE728" s="247"/>
      <c r="DIF728" s="247"/>
      <c r="DIG728" s="247"/>
      <c r="DIH728" s="247"/>
      <c r="DII728" s="247"/>
      <c r="DIJ728" s="247"/>
      <c r="DIK728" s="247"/>
      <c r="DIL728" s="247"/>
      <c r="DIM728" s="247"/>
      <c r="DIN728" s="247"/>
      <c r="DIO728" s="247"/>
      <c r="DIP728" s="247"/>
      <c r="DIQ728" s="247"/>
      <c r="DIR728" s="247"/>
      <c r="DIS728" s="247"/>
      <c r="DIT728" s="247"/>
      <c r="DIU728" s="247"/>
      <c r="DIV728" s="247"/>
      <c r="DIW728" s="247"/>
      <c r="DIX728" s="247"/>
      <c r="DIY728" s="247"/>
      <c r="DIZ728" s="247"/>
      <c r="DJA728" s="247"/>
      <c r="DJB728" s="247"/>
      <c r="DJC728" s="247"/>
      <c r="DJD728" s="247"/>
      <c r="DJE728" s="247"/>
      <c r="DJF728" s="247"/>
      <c r="DJG728" s="247"/>
      <c r="DJH728" s="247"/>
      <c r="DJI728" s="247"/>
      <c r="DJJ728" s="247"/>
      <c r="DJK728" s="247"/>
      <c r="DJL728" s="247"/>
      <c r="DJM728" s="247"/>
      <c r="DJN728" s="247"/>
      <c r="DJO728" s="247"/>
      <c r="DJP728" s="247"/>
      <c r="DJQ728" s="247"/>
      <c r="DJR728" s="247"/>
      <c r="DJS728" s="247"/>
      <c r="DJT728" s="247"/>
      <c r="DJU728" s="247"/>
      <c r="DJV728" s="247"/>
      <c r="DJW728" s="247"/>
      <c r="DJX728" s="247"/>
      <c r="DJY728" s="247"/>
      <c r="DJZ728" s="247"/>
      <c r="DKA728" s="247"/>
      <c r="DKB728" s="247"/>
      <c r="DKC728" s="247"/>
      <c r="DKD728" s="247"/>
      <c r="DKE728" s="247"/>
      <c r="DKF728" s="247"/>
      <c r="DKG728" s="247"/>
      <c r="DKH728" s="247"/>
      <c r="DKI728" s="247"/>
      <c r="DKJ728" s="247"/>
      <c r="DKK728" s="247"/>
      <c r="DKL728" s="247"/>
      <c r="DKM728" s="247"/>
      <c r="DKN728" s="247"/>
      <c r="DKO728" s="247"/>
      <c r="DKP728" s="247"/>
      <c r="DKQ728" s="247"/>
      <c r="DKR728" s="247"/>
      <c r="DKS728" s="247"/>
      <c r="DKT728" s="247"/>
      <c r="DKU728" s="247"/>
      <c r="DKV728" s="247"/>
      <c r="DKW728" s="247"/>
      <c r="DKX728" s="247"/>
      <c r="DKY728" s="247"/>
      <c r="DKZ728" s="247"/>
      <c r="DLA728" s="247"/>
      <c r="DLB728" s="247"/>
      <c r="DLC728" s="247"/>
      <c r="DLD728" s="247"/>
      <c r="DLE728" s="247"/>
      <c r="DLF728" s="247"/>
      <c r="DLG728" s="247"/>
      <c r="DLH728" s="247"/>
      <c r="DLI728" s="247"/>
      <c r="DLJ728" s="247"/>
      <c r="DLK728" s="247"/>
      <c r="DLL728" s="247"/>
      <c r="DLM728" s="247"/>
      <c r="DLN728" s="247"/>
      <c r="DLO728" s="247"/>
      <c r="DLP728" s="247"/>
      <c r="DLQ728" s="247"/>
      <c r="DLR728" s="247"/>
      <c r="DLS728" s="247"/>
      <c r="DLT728" s="247"/>
      <c r="DLU728" s="247"/>
      <c r="DLV728" s="247"/>
      <c r="DLW728" s="247"/>
      <c r="DLX728" s="247"/>
      <c r="DLY728" s="247"/>
      <c r="DLZ728" s="247"/>
      <c r="DMA728" s="247"/>
      <c r="DMB728" s="247"/>
      <c r="DMC728" s="247"/>
      <c r="DMD728" s="247"/>
      <c r="DME728" s="247"/>
      <c r="DMF728" s="247"/>
      <c r="DMG728" s="247"/>
      <c r="DMH728" s="247"/>
      <c r="DMI728" s="247"/>
      <c r="DMJ728" s="247"/>
      <c r="DMK728" s="247"/>
      <c r="DML728" s="247"/>
      <c r="DMM728" s="247"/>
      <c r="DMN728" s="247"/>
      <c r="DMO728" s="247"/>
      <c r="DMP728" s="247"/>
      <c r="DMQ728" s="247"/>
      <c r="DMR728" s="247"/>
      <c r="DMS728" s="247"/>
      <c r="DMT728" s="247"/>
      <c r="DMU728" s="247"/>
      <c r="DMV728" s="247"/>
      <c r="DMW728" s="247"/>
      <c r="DMX728" s="247"/>
      <c r="DMY728" s="247"/>
      <c r="DMZ728" s="247"/>
      <c r="DNA728" s="247"/>
      <c r="DNB728" s="247"/>
      <c r="DNC728" s="247"/>
      <c r="DND728" s="247"/>
      <c r="DNE728" s="247"/>
      <c r="DNF728" s="247"/>
      <c r="DNG728" s="247"/>
      <c r="DNH728" s="247"/>
      <c r="DNI728" s="247"/>
      <c r="DNJ728" s="247"/>
      <c r="DNK728" s="247"/>
      <c r="DNL728" s="247"/>
      <c r="DNM728" s="247"/>
      <c r="DNN728" s="247"/>
      <c r="DNO728" s="247"/>
      <c r="DNP728" s="247"/>
      <c r="DNQ728" s="247"/>
      <c r="DNR728" s="247"/>
      <c r="DNS728" s="247"/>
      <c r="DNT728" s="247"/>
      <c r="DNU728" s="247"/>
      <c r="DNV728" s="247"/>
      <c r="DNW728" s="247"/>
      <c r="DNX728" s="247"/>
      <c r="DNY728" s="247"/>
      <c r="DNZ728" s="247"/>
      <c r="DOA728" s="247"/>
      <c r="DOB728" s="247"/>
      <c r="DOC728" s="247"/>
      <c r="DOD728" s="247"/>
      <c r="DOE728" s="247"/>
      <c r="DOF728" s="247"/>
      <c r="DOG728" s="247"/>
      <c r="DOH728" s="247"/>
      <c r="DOI728" s="247"/>
      <c r="DOJ728" s="247"/>
      <c r="DOK728" s="247"/>
      <c r="DOL728" s="247"/>
      <c r="DOM728" s="247"/>
      <c r="DON728" s="247"/>
      <c r="DOO728" s="247"/>
      <c r="DOP728" s="247"/>
      <c r="DOQ728" s="247"/>
      <c r="DOR728" s="247"/>
      <c r="DOS728" s="247"/>
      <c r="DOT728" s="247"/>
      <c r="DOU728" s="247"/>
      <c r="DOV728" s="247"/>
      <c r="DOW728" s="247"/>
      <c r="DOX728" s="247"/>
      <c r="DOY728" s="247"/>
      <c r="DOZ728" s="247"/>
      <c r="DPA728" s="247"/>
      <c r="DPB728" s="247"/>
      <c r="DPC728" s="247"/>
      <c r="DPD728" s="247"/>
      <c r="DPE728" s="247"/>
      <c r="DPF728" s="247"/>
      <c r="DPG728" s="247"/>
      <c r="DPH728" s="247"/>
      <c r="DPI728" s="247"/>
      <c r="DPJ728" s="247"/>
      <c r="DPK728" s="247"/>
      <c r="DPL728" s="247"/>
      <c r="DPM728" s="247"/>
      <c r="DPN728" s="247"/>
      <c r="DPO728" s="247"/>
      <c r="DPP728" s="247"/>
      <c r="DPQ728" s="247"/>
      <c r="DPR728" s="247"/>
      <c r="DPS728" s="247"/>
      <c r="DPT728" s="247"/>
      <c r="DPU728" s="247"/>
      <c r="DPV728" s="247"/>
      <c r="DPW728" s="247"/>
      <c r="DPX728" s="247"/>
      <c r="DPY728" s="247"/>
      <c r="DPZ728" s="247"/>
      <c r="DQA728" s="247"/>
      <c r="DQB728" s="247"/>
      <c r="DQC728" s="247"/>
      <c r="DQD728" s="247"/>
      <c r="DQE728" s="247"/>
      <c r="DQF728" s="247"/>
      <c r="DQG728" s="247"/>
      <c r="DQH728" s="247"/>
      <c r="DQI728" s="247"/>
      <c r="DQJ728" s="247"/>
      <c r="DQK728" s="247"/>
      <c r="DQL728" s="247"/>
      <c r="DQM728" s="247"/>
      <c r="DQN728" s="247"/>
      <c r="DQO728" s="247"/>
      <c r="DQP728" s="247"/>
      <c r="DQQ728" s="247"/>
      <c r="DQR728" s="247"/>
      <c r="DQS728" s="247"/>
      <c r="DQT728" s="247"/>
      <c r="DQU728" s="247"/>
      <c r="DQV728" s="247"/>
      <c r="DQW728" s="247"/>
      <c r="DQX728" s="247"/>
      <c r="DQY728" s="247"/>
      <c r="DQZ728" s="247"/>
      <c r="DRA728" s="247"/>
      <c r="DRB728" s="247"/>
      <c r="DRC728" s="247"/>
      <c r="DRD728" s="247"/>
      <c r="DRE728" s="247"/>
      <c r="DRF728" s="247"/>
      <c r="DRG728" s="247"/>
      <c r="DRH728" s="247"/>
      <c r="DRI728" s="247"/>
      <c r="DRJ728" s="247"/>
      <c r="DRK728" s="247"/>
      <c r="DRL728" s="247"/>
      <c r="DRM728" s="247"/>
      <c r="DRN728" s="247"/>
      <c r="DRO728" s="247"/>
      <c r="DRP728" s="247"/>
      <c r="DRQ728" s="247"/>
      <c r="DRR728" s="247"/>
      <c r="DRS728" s="247"/>
      <c r="DRT728" s="247"/>
      <c r="DRU728" s="247"/>
      <c r="DRV728" s="247"/>
      <c r="DRW728" s="247"/>
      <c r="DRX728" s="247"/>
      <c r="DRY728" s="247"/>
      <c r="DRZ728" s="247"/>
      <c r="DSA728" s="247"/>
      <c r="DSB728" s="247"/>
      <c r="DSC728" s="247"/>
      <c r="DSD728" s="247"/>
      <c r="DSE728" s="247"/>
      <c r="DSF728" s="247"/>
      <c r="DSG728" s="247"/>
      <c r="DSH728" s="247"/>
      <c r="DSI728" s="247"/>
      <c r="DSJ728" s="247"/>
      <c r="DSK728" s="247"/>
      <c r="DSL728" s="247"/>
      <c r="DSM728" s="247"/>
      <c r="DSN728" s="247"/>
      <c r="DSO728" s="247"/>
      <c r="DSP728" s="247"/>
      <c r="DSQ728" s="247"/>
      <c r="DSR728" s="247"/>
      <c r="DSS728" s="247"/>
      <c r="DST728" s="247"/>
      <c r="DSU728" s="247"/>
      <c r="DSV728" s="247"/>
      <c r="DSW728" s="247"/>
      <c r="DSX728" s="247"/>
      <c r="DSY728" s="247"/>
      <c r="DSZ728" s="247"/>
      <c r="DTA728" s="247"/>
      <c r="DTB728" s="247"/>
      <c r="DTC728" s="247"/>
      <c r="DTD728" s="247"/>
      <c r="DTE728" s="247"/>
      <c r="DTF728" s="247"/>
      <c r="DTG728" s="247"/>
      <c r="DTH728" s="247"/>
      <c r="DTI728" s="247"/>
      <c r="DTJ728" s="247"/>
      <c r="DTK728" s="247"/>
      <c r="DTL728" s="247"/>
      <c r="DTM728" s="247"/>
      <c r="DTN728" s="247"/>
      <c r="DTO728" s="247"/>
      <c r="DTP728" s="247"/>
      <c r="DTQ728" s="247"/>
      <c r="DTR728" s="247"/>
      <c r="DTS728" s="247"/>
      <c r="DTT728" s="247"/>
      <c r="DTU728" s="247"/>
      <c r="DTV728" s="247"/>
      <c r="DTW728" s="247"/>
      <c r="DTX728" s="247"/>
      <c r="DTY728" s="247"/>
      <c r="DTZ728" s="247"/>
      <c r="DUA728" s="247"/>
      <c r="DUB728" s="247"/>
      <c r="DUC728" s="247"/>
      <c r="DUD728" s="247"/>
      <c r="DUE728" s="247"/>
      <c r="DUF728" s="247"/>
      <c r="DUG728" s="247"/>
      <c r="DUH728" s="247"/>
      <c r="DUI728" s="247"/>
      <c r="DUJ728" s="247"/>
      <c r="DUK728" s="247"/>
      <c r="DUL728" s="247"/>
      <c r="DUM728" s="247"/>
      <c r="DUN728" s="247"/>
      <c r="DUO728" s="247"/>
      <c r="DUP728" s="247"/>
      <c r="DUQ728" s="247"/>
      <c r="DUR728" s="247"/>
      <c r="DUS728" s="247"/>
      <c r="DUT728" s="247"/>
      <c r="DUU728" s="247"/>
      <c r="DUV728" s="247"/>
      <c r="DUW728" s="247"/>
      <c r="DUX728" s="247"/>
      <c r="DUY728" s="247"/>
      <c r="DUZ728" s="247"/>
      <c r="DVA728" s="247"/>
      <c r="DVB728" s="247"/>
      <c r="DVC728" s="247"/>
      <c r="DVD728" s="247"/>
      <c r="DVE728" s="247"/>
      <c r="DVF728" s="247"/>
      <c r="DVG728" s="247"/>
      <c r="DVH728" s="247"/>
      <c r="DVI728" s="247"/>
      <c r="DVJ728" s="247"/>
      <c r="DVK728" s="247"/>
      <c r="DVL728" s="247"/>
      <c r="DVM728" s="247"/>
      <c r="DVN728" s="247"/>
      <c r="DVO728" s="247"/>
      <c r="DVP728" s="247"/>
      <c r="DVQ728" s="247"/>
      <c r="DVR728" s="247"/>
      <c r="DVS728" s="247"/>
      <c r="DVT728" s="247"/>
      <c r="DVU728" s="247"/>
      <c r="DVV728" s="247"/>
      <c r="DVW728" s="247"/>
      <c r="DVX728" s="247"/>
      <c r="DVY728" s="247"/>
      <c r="DVZ728" s="247"/>
      <c r="DWA728" s="247"/>
      <c r="DWB728" s="247"/>
      <c r="DWC728" s="247"/>
      <c r="DWD728" s="247"/>
      <c r="DWE728" s="247"/>
      <c r="DWF728" s="247"/>
      <c r="DWG728" s="247"/>
      <c r="DWH728" s="247"/>
      <c r="DWI728" s="247"/>
      <c r="DWJ728" s="247"/>
      <c r="DWK728" s="247"/>
      <c r="DWL728" s="247"/>
      <c r="DWM728" s="247"/>
      <c r="DWN728" s="247"/>
      <c r="DWO728" s="247"/>
      <c r="DWP728" s="247"/>
      <c r="DWQ728" s="247"/>
      <c r="DWR728" s="247"/>
      <c r="DWS728" s="247"/>
      <c r="DWT728" s="247"/>
      <c r="DWU728" s="247"/>
      <c r="DWV728" s="247"/>
      <c r="DWW728" s="247"/>
      <c r="DWX728" s="247"/>
      <c r="DWY728" s="247"/>
      <c r="DWZ728" s="247"/>
      <c r="DXA728" s="247"/>
      <c r="DXB728" s="247"/>
      <c r="DXC728" s="247"/>
      <c r="DXD728" s="247"/>
      <c r="DXE728" s="247"/>
      <c r="DXF728" s="247"/>
      <c r="DXG728" s="247"/>
      <c r="DXH728" s="247"/>
      <c r="DXI728" s="247"/>
      <c r="DXJ728" s="247"/>
      <c r="DXK728" s="247"/>
      <c r="DXL728" s="247"/>
      <c r="DXM728" s="247"/>
      <c r="DXN728" s="247"/>
      <c r="DXO728" s="247"/>
      <c r="DXP728" s="247"/>
      <c r="DXQ728" s="247"/>
      <c r="DXR728" s="247"/>
      <c r="DXS728" s="247"/>
      <c r="DXT728" s="247"/>
      <c r="DXU728" s="247"/>
      <c r="DXV728" s="247"/>
      <c r="DXW728" s="247"/>
      <c r="DXX728" s="247"/>
      <c r="DXY728" s="247"/>
      <c r="DXZ728" s="247"/>
      <c r="DYA728" s="247"/>
      <c r="DYB728" s="247"/>
      <c r="DYC728" s="247"/>
      <c r="DYD728" s="247"/>
      <c r="DYE728" s="247"/>
      <c r="DYF728" s="247"/>
      <c r="DYG728" s="247"/>
      <c r="DYH728" s="247"/>
      <c r="DYI728" s="247"/>
      <c r="DYJ728" s="247"/>
      <c r="DYK728" s="247"/>
      <c r="DYL728" s="247"/>
      <c r="DYM728" s="247"/>
      <c r="DYN728" s="247"/>
      <c r="DYO728" s="247"/>
      <c r="DYP728" s="247"/>
      <c r="DYQ728" s="247"/>
      <c r="DYR728" s="247"/>
      <c r="DYS728" s="247"/>
      <c r="DYT728" s="247"/>
      <c r="DYU728" s="247"/>
      <c r="DYV728" s="247"/>
      <c r="DYW728" s="247"/>
      <c r="DYX728" s="247"/>
      <c r="DYY728" s="247"/>
      <c r="DYZ728" s="247"/>
      <c r="DZA728" s="247"/>
      <c r="DZB728" s="247"/>
      <c r="DZC728" s="247"/>
      <c r="DZD728" s="247"/>
      <c r="DZE728" s="247"/>
      <c r="DZF728" s="247"/>
      <c r="DZG728" s="247"/>
      <c r="DZH728" s="247"/>
      <c r="DZI728" s="247"/>
      <c r="DZJ728" s="247"/>
      <c r="DZK728" s="247"/>
      <c r="DZL728" s="247"/>
      <c r="DZM728" s="247"/>
      <c r="DZN728" s="247"/>
      <c r="DZO728" s="247"/>
      <c r="DZP728" s="247"/>
      <c r="DZQ728" s="247"/>
      <c r="DZR728" s="247"/>
      <c r="DZS728" s="247"/>
      <c r="DZT728" s="247"/>
      <c r="DZU728" s="247"/>
      <c r="DZV728" s="247"/>
      <c r="DZW728" s="247"/>
      <c r="DZX728" s="247"/>
      <c r="DZY728" s="247"/>
      <c r="DZZ728" s="247"/>
      <c r="EAA728" s="247"/>
      <c r="EAB728" s="247"/>
      <c r="EAC728" s="247"/>
      <c r="EAD728" s="247"/>
      <c r="EAE728" s="247"/>
      <c r="EAF728" s="247"/>
      <c r="EAG728" s="247"/>
      <c r="EAH728" s="247"/>
      <c r="EAI728" s="247"/>
      <c r="EAJ728" s="247"/>
      <c r="EAK728" s="247"/>
      <c r="EAL728" s="247"/>
      <c r="EAM728" s="247"/>
      <c r="EAN728" s="247"/>
      <c r="EAO728" s="247"/>
      <c r="EAP728" s="247"/>
      <c r="EAQ728" s="247"/>
      <c r="EAR728" s="247"/>
      <c r="EAS728" s="247"/>
      <c r="EAT728" s="247"/>
      <c r="EAU728" s="247"/>
      <c r="EAV728" s="247"/>
      <c r="EAW728" s="247"/>
      <c r="EAX728" s="247"/>
      <c r="EAY728" s="247"/>
      <c r="EAZ728" s="247"/>
      <c r="EBA728" s="247"/>
      <c r="EBB728" s="247"/>
      <c r="EBC728" s="247"/>
      <c r="EBD728" s="247"/>
      <c r="EBE728" s="247"/>
      <c r="EBF728" s="247"/>
      <c r="EBG728" s="247"/>
      <c r="EBH728" s="247"/>
      <c r="EBI728" s="247"/>
      <c r="EBJ728" s="247"/>
      <c r="EBK728" s="247"/>
      <c r="EBL728" s="247"/>
      <c r="EBM728" s="247"/>
      <c r="EBN728" s="247"/>
      <c r="EBO728" s="247"/>
      <c r="EBP728" s="247"/>
      <c r="EBQ728" s="247"/>
      <c r="EBR728" s="247"/>
      <c r="EBS728" s="247"/>
      <c r="EBT728" s="247"/>
      <c r="EBU728" s="247"/>
      <c r="EBV728" s="247"/>
      <c r="EBW728" s="247"/>
      <c r="EBX728" s="247"/>
      <c r="EBY728" s="247"/>
      <c r="EBZ728" s="247"/>
      <c r="ECA728" s="247"/>
      <c r="ECB728" s="247"/>
      <c r="ECC728" s="247"/>
      <c r="ECD728" s="247"/>
      <c r="ECE728" s="247"/>
      <c r="ECF728" s="247"/>
      <c r="ECG728" s="247"/>
      <c r="ECH728" s="247"/>
      <c r="ECI728" s="247"/>
      <c r="ECJ728" s="247"/>
      <c r="ECK728" s="247"/>
      <c r="ECL728" s="247"/>
      <c r="ECM728" s="247"/>
      <c r="ECN728" s="247"/>
      <c r="ECO728" s="247"/>
      <c r="ECP728" s="247"/>
      <c r="ECQ728" s="247"/>
      <c r="ECR728" s="247"/>
      <c r="ECS728" s="247"/>
      <c r="ECT728" s="247"/>
      <c r="ECU728" s="247"/>
      <c r="ECV728" s="247"/>
      <c r="ECW728" s="247"/>
      <c r="ECX728" s="247"/>
      <c r="ECY728" s="247"/>
      <c r="ECZ728" s="247"/>
      <c r="EDA728" s="247"/>
      <c r="EDB728" s="247"/>
      <c r="EDC728" s="247"/>
      <c r="EDD728" s="247"/>
      <c r="EDE728" s="247"/>
      <c r="EDF728" s="247"/>
      <c r="EDG728" s="247"/>
      <c r="EDH728" s="247"/>
      <c r="EDI728" s="247"/>
      <c r="EDJ728" s="247"/>
      <c r="EDK728" s="247"/>
      <c r="EDL728" s="247"/>
      <c r="EDM728" s="247"/>
      <c r="EDN728" s="247"/>
      <c r="EDO728" s="247"/>
      <c r="EDP728" s="247"/>
      <c r="EDQ728" s="247"/>
      <c r="EDR728" s="247"/>
      <c r="EDS728" s="247"/>
      <c r="EDT728" s="247"/>
      <c r="EDU728" s="247"/>
      <c r="EDV728" s="247"/>
      <c r="EDW728" s="247"/>
      <c r="EDX728" s="247"/>
      <c r="EDY728" s="247"/>
      <c r="EDZ728" s="247"/>
      <c r="EEA728" s="247"/>
      <c r="EEB728" s="247"/>
      <c r="EEC728" s="247"/>
      <c r="EED728" s="247"/>
      <c r="EEE728" s="247"/>
      <c r="EEF728" s="247"/>
      <c r="EEG728" s="247"/>
      <c r="EEH728" s="247"/>
      <c r="EEI728" s="247"/>
      <c r="EEJ728" s="247"/>
      <c r="EEK728" s="247"/>
      <c r="EEL728" s="247"/>
      <c r="EEM728" s="247"/>
      <c r="EEN728" s="247"/>
      <c r="EEO728" s="247"/>
      <c r="EEP728" s="247"/>
      <c r="EEQ728" s="247"/>
      <c r="EER728" s="247"/>
      <c r="EES728" s="247"/>
      <c r="EET728" s="247"/>
      <c r="EEU728" s="247"/>
      <c r="EEV728" s="247"/>
      <c r="EEW728" s="247"/>
      <c r="EEX728" s="247"/>
      <c r="EEY728" s="247"/>
      <c r="EEZ728" s="247"/>
      <c r="EFA728" s="247"/>
      <c r="EFB728" s="247"/>
      <c r="EFC728" s="247"/>
      <c r="EFD728" s="247"/>
      <c r="EFE728" s="247"/>
      <c r="EFF728" s="247"/>
      <c r="EFG728" s="247"/>
      <c r="EFH728" s="247"/>
      <c r="EFI728" s="247"/>
      <c r="EFJ728" s="247"/>
      <c r="EFK728" s="247"/>
      <c r="EFL728" s="247"/>
      <c r="EFM728" s="247"/>
      <c r="EFN728" s="247"/>
      <c r="EFO728" s="247"/>
      <c r="EFP728" s="247"/>
      <c r="EFQ728" s="247"/>
      <c r="EFR728" s="247"/>
      <c r="EFS728" s="247"/>
      <c r="EFT728" s="247"/>
      <c r="EFU728" s="247"/>
      <c r="EFV728" s="247"/>
      <c r="EFW728" s="247"/>
      <c r="EFX728" s="247"/>
      <c r="EFY728" s="247"/>
      <c r="EFZ728" s="247"/>
      <c r="EGA728" s="247"/>
      <c r="EGB728" s="247"/>
      <c r="EGC728" s="247"/>
      <c r="EGD728" s="247"/>
      <c r="EGE728" s="247"/>
      <c r="EGF728" s="247"/>
      <c r="EGG728" s="247"/>
      <c r="EGH728" s="247"/>
      <c r="EGI728" s="247"/>
      <c r="EGJ728" s="247"/>
      <c r="EGK728" s="247"/>
      <c r="EGL728" s="247"/>
      <c r="EGM728" s="247"/>
      <c r="EGN728" s="247"/>
      <c r="EGO728" s="247"/>
      <c r="EGP728" s="247"/>
      <c r="EGQ728" s="247"/>
      <c r="EGR728" s="247"/>
      <c r="EGS728" s="247"/>
      <c r="EGT728" s="247"/>
      <c r="EGU728" s="247"/>
      <c r="EGV728" s="247"/>
      <c r="EGW728" s="247"/>
      <c r="EGX728" s="247"/>
      <c r="EGY728" s="247"/>
      <c r="EGZ728" s="247"/>
      <c r="EHA728" s="247"/>
      <c r="EHB728" s="247"/>
      <c r="EHC728" s="247"/>
      <c r="EHD728" s="247"/>
      <c r="EHE728" s="247"/>
      <c r="EHF728" s="247"/>
      <c r="EHG728" s="247"/>
      <c r="EHH728" s="247"/>
      <c r="EHI728" s="247"/>
      <c r="EHJ728" s="247"/>
      <c r="EHK728" s="247"/>
      <c r="EHL728" s="247"/>
      <c r="EHM728" s="247"/>
      <c r="EHN728" s="247"/>
      <c r="EHO728" s="247"/>
      <c r="EHP728" s="247"/>
      <c r="EHQ728" s="247"/>
      <c r="EHR728" s="247"/>
      <c r="EHS728" s="247"/>
      <c r="EHT728" s="247"/>
      <c r="EHU728" s="247"/>
      <c r="EHV728" s="247"/>
      <c r="EHW728" s="247"/>
      <c r="EHX728" s="247"/>
      <c r="EHY728" s="247"/>
      <c r="EHZ728" s="247"/>
      <c r="EIA728" s="247"/>
      <c r="EIB728" s="247"/>
      <c r="EIC728" s="247"/>
      <c r="EID728" s="247"/>
      <c r="EIE728" s="247"/>
      <c r="EIF728" s="247"/>
      <c r="EIG728" s="247"/>
      <c r="EIH728" s="247"/>
      <c r="EII728" s="247"/>
      <c r="EIJ728" s="247"/>
      <c r="EIK728" s="247"/>
      <c r="EIL728" s="247"/>
      <c r="EIM728" s="247"/>
      <c r="EIN728" s="247"/>
      <c r="EIO728" s="247"/>
      <c r="EIP728" s="247"/>
      <c r="EIQ728" s="247"/>
      <c r="EIR728" s="247"/>
      <c r="EIS728" s="247"/>
      <c r="EIT728" s="247"/>
      <c r="EIU728" s="247"/>
      <c r="EIV728" s="247"/>
      <c r="EIW728" s="247"/>
      <c r="EIX728" s="247"/>
      <c r="EIY728" s="247"/>
      <c r="EIZ728" s="247"/>
      <c r="EJA728" s="247"/>
      <c r="EJB728" s="247"/>
      <c r="EJC728" s="247"/>
      <c r="EJD728" s="247"/>
      <c r="EJE728" s="247"/>
      <c r="EJF728" s="247"/>
      <c r="EJG728" s="247"/>
      <c r="EJH728" s="247"/>
      <c r="EJI728" s="247"/>
      <c r="EJJ728" s="247"/>
      <c r="EJK728" s="247"/>
      <c r="EJL728" s="247"/>
      <c r="EJM728" s="247"/>
      <c r="EJN728" s="247"/>
      <c r="EJO728" s="247"/>
      <c r="EJP728" s="247"/>
      <c r="EJQ728" s="247"/>
      <c r="EJR728" s="247"/>
      <c r="EJS728" s="247"/>
      <c r="EJT728" s="247"/>
      <c r="EJU728" s="247"/>
      <c r="EJV728" s="247"/>
      <c r="EJW728" s="247"/>
      <c r="EJX728" s="247"/>
      <c r="EJY728" s="247"/>
      <c r="EJZ728" s="247"/>
      <c r="EKA728" s="247"/>
      <c r="EKB728" s="247"/>
      <c r="EKC728" s="247"/>
      <c r="EKD728" s="247"/>
      <c r="EKE728" s="247"/>
      <c r="EKF728" s="247"/>
      <c r="EKG728" s="247"/>
      <c r="EKH728" s="247"/>
      <c r="EKI728" s="247"/>
      <c r="EKJ728" s="247"/>
      <c r="EKK728" s="247"/>
      <c r="EKL728" s="247"/>
      <c r="EKM728" s="247"/>
      <c r="EKN728" s="247"/>
      <c r="EKO728" s="247"/>
      <c r="EKP728" s="247"/>
      <c r="EKQ728" s="247"/>
      <c r="EKR728" s="247"/>
      <c r="EKS728" s="247"/>
      <c r="EKT728" s="247"/>
      <c r="EKU728" s="247"/>
      <c r="EKV728" s="247"/>
      <c r="EKW728" s="247"/>
      <c r="EKX728" s="247"/>
      <c r="EKY728" s="247"/>
      <c r="EKZ728" s="247"/>
      <c r="ELA728" s="247"/>
      <c r="ELB728" s="247"/>
      <c r="ELC728" s="247"/>
      <c r="ELD728" s="247"/>
      <c r="ELE728" s="247"/>
      <c r="ELF728" s="247"/>
      <c r="ELG728" s="247"/>
      <c r="ELH728" s="247"/>
      <c r="ELI728" s="247"/>
      <c r="ELJ728" s="247"/>
      <c r="ELK728" s="247"/>
      <c r="ELL728" s="247"/>
      <c r="ELM728" s="247"/>
      <c r="ELN728" s="247"/>
      <c r="ELO728" s="247"/>
      <c r="ELP728" s="247"/>
      <c r="ELQ728" s="247"/>
      <c r="ELR728" s="247"/>
      <c r="ELS728" s="247"/>
      <c r="ELT728" s="247"/>
      <c r="ELU728" s="247"/>
      <c r="ELV728" s="247"/>
      <c r="ELW728" s="247"/>
      <c r="ELX728" s="247"/>
      <c r="ELY728" s="247"/>
      <c r="ELZ728" s="247"/>
      <c r="EMA728" s="247"/>
      <c r="EMB728" s="247"/>
      <c r="EMC728" s="247"/>
      <c r="EMD728" s="247"/>
      <c r="EME728" s="247"/>
      <c r="EMF728" s="247"/>
      <c r="EMG728" s="247"/>
      <c r="EMH728" s="247"/>
      <c r="EMI728" s="247"/>
      <c r="EMJ728" s="247"/>
      <c r="EMK728" s="247"/>
      <c r="EML728" s="247"/>
      <c r="EMM728" s="247"/>
      <c r="EMN728" s="247"/>
      <c r="EMO728" s="247"/>
      <c r="EMP728" s="247"/>
      <c r="EMQ728" s="247"/>
      <c r="EMR728" s="247"/>
      <c r="EMS728" s="247"/>
      <c r="EMT728" s="247"/>
      <c r="EMU728" s="247"/>
      <c r="EMV728" s="247"/>
      <c r="EMW728" s="247"/>
      <c r="EMX728" s="247"/>
      <c r="EMY728" s="247"/>
      <c r="EMZ728" s="247"/>
      <c r="ENA728" s="247"/>
      <c r="ENB728" s="247"/>
      <c r="ENC728" s="247"/>
      <c r="END728" s="247"/>
      <c r="ENE728" s="247"/>
      <c r="ENF728" s="247"/>
      <c r="ENG728" s="247"/>
      <c r="ENH728" s="247"/>
      <c r="ENI728" s="247"/>
      <c r="ENJ728" s="247"/>
      <c r="ENK728" s="247"/>
      <c r="ENL728" s="247"/>
      <c r="ENM728" s="247"/>
      <c r="ENN728" s="247"/>
      <c r="ENO728" s="247"/>
      <c r="ENP728" s="247"/>
      <c r="ENQ728" s="247"/>
      <c r="ENR728" s="247"/>
      <c r="ENS728" s="247"/>
      <c r="ENT728" s="247"/>
      <c r="ENU728" s="247"/>
      <c r="ENV728" s="247"/>
      <c r="ENW728" s="247"/>
      <c r="ENX728" s="247"/>
      <c r="ENY728" s="247"/>
      <c r="ENZ728" s="247"/>
      <c r="EOA728" s="247"/>
      <c r="EOB728" s="247"/>
      <c r="EOC728" s="247"/>
      <c r="EOD728" s="247"/>
      <c r="EOE728" s="247"/>
      <c r="EOF728" s="247"/>
      <c r="EOG728" s="247"/>
      <c r="EOH728" s="247"/>
      <c r="EOI728" s="247"/>
      <c r="EOJ728" s="247"/>
      <c r="EOK728" s="247"/>
      <c r="EOL728" s="247"/>
      <c r="EOM728" s="247"/>
      <c r="EON728" s="247"/>
      <c r="EOO728" s="247"/>
      <c r="EOP728" s="247"/>
      <c r="EOQ728" s="247"/>
      <c r="EOR728" s="247"/>
      <c r="EOS728" s="247"/>
      <c r="EOT728" s="247"/>
      <c r="EOU728" s="247"/>
      <c r="EOV728" s="247"/>
      <c r="EOW728" s="247"/>
      <c r="EOX728" s="247"/>
      <c r="EOY728" s="247"/>
      <c r="EOZ728" s="247"/>
      <c r="EPA728" s="247"/>
      <c r="EPB728" s="247"/>
      <c r="EPC728" s="247"/>
      <c r="EPD728" s="247"/>
      <c r="EPE728" s="247"/>
      <c r="EPF728" s="247"/>
      <c r="EPG728" s="247"/>
      <c r="EPH728" s="247"/>
      <c r="EPI728" s="247"/>
      <c r="EPJ728" s="247"/>
      <c r="EPK728" s="247"/>
      <c r="EPL728" s="247"/>
      <c r="EPM728" s="247"/>
      <c r="EPN728" s="247"/>
      <c r="EPO728" s="247"/>
      <c r="EPP728" s="247"/>
      <c r="EPQ728" s="247"/>
      <c r="EPR728" s="247"/>
      <c r="EPS728" s="247"/>
      <c r="EPT728" s="247"/>
      <c r="EPU728" s="247"/>
      <c r="EPV728" s="247"/>
      <c r="EPW728" s="247"/>
      <c r="EPX728" s="247"/>
      <c r="EPY728" s="247"/>
      <c r="EPZ728" s="247"/>
      <c r="EQA728" s="247"/>
      <c r="EQB728" s="247"/>
      <c r="EQC728" s="247"/>
      <c r="EQD728" s="247"/>
      <c r="EQE728" s="247"/>
      <c r="EQF728" s="247"/>
      <c r="EQG728" s="247"/>
      <c r="EQH728" s="247"/>
      <c r="EQI728" s="247"/>
      <c r="EQJ728" s="247"/>
      <c r="EQK728" s="247"/>
      <c r="EQL728" s="247"/>
      <c r="EQM728" s="247"/>
      <c r="EQN728" s="247"/>
      <c r="EQO728" s="247"/>
      <c r="EQP728" s="247"/>
      <c r="EQQ728" s="247"/>
      <c r="EQR728" s="247"/>
      <c r="EQS728" s="247"/>
      <c r="EQT728" s="247"/>
      <c r="EQU728" s="247"/>
      <c r="EQV728" s="247"/>
      <c r="EQW728" s="247"/>
      <c r="EQX728" s="247"/>
      <c r="EQY728" s="247"/>
      <c r="EQZ728" s="247"/>
      <c r="ERA728" s="247"/>
      <c r="ERB728" s="247"/>
      <c r="ERC728" s="247"/>
      <c r="ERD728" s="247"/>
      <c r="ERE728" s="247"/>
      <c r="ERF728" s="247"/>
      <c r="ERG728" s="247"/>
      <c r="ERH728" s="247"/>
      <c r="ERI728" s="247"/>
      <c r="ERJ728" s="247"/>
      <c r="ERK728" s="247"/>
      <c r="ERL728" s="247"/>
      <c r="ERM728" s="247"/>
      <c r="ERN728" s="247"/>
      <c r="ERO728" s="247"/>
      <c r="ERP728" s="247"/>
      <c r="ERQ728" s="247"/>
      <c r="ERR728" s="247"/>
      <c r="ERS728" s="247"/>
      <c r="ERT728" s="247"/>
      <c r="ERU728" s="247"/>
      <c r="ERV728" s="247"/>
      <c r="ERW728" s="247"/>
      <c r="ERX728" s="247"/>
      <c r="ERY728" s="247"/>
      <c r="ERZ728" s="247"/>
      <c r="ESA728" s="247"/>
      <c r="ESB728" s="247"/>
      <c r="ESC728" s="247"/>
      <c r="ESD728" s="247"/>
      <c r="ESE728" s="247"/>
      <c r="ESF728" s="247"/>
      <c r="ESG728" s="247"/>
      <c r="ESH728" s="247"/>
      <c r="ESI728" s="247"/>
      <c r="ESJ728" s="247"/>
      <c r="ESK728" s="247"/>
      <c r="ESL728" s="247"/>
      <c r="ESM728" s="247"/>
      <c r="ESN728" s="247"/>
      <c r="ESO728" s="247"/>
      <c r="ESP728" s="247"/>
      <c r="ESQ728" s="247"/>
      <c r="ESR728" s="247"/>
      <c r="ESS728" s="247"/>
      <c r="EST728" s="247"/>
      <c r="ESU728" s="247"/>
      <c r="ESV728" s="247"/>
      <c r="ESW728" s="247"/>
      <c r="ESX728" s="247"/>
      <c r="ESY728" s="247"/>
      <c r="ESZ728" s="247"/>
      <c r="ETA728" s="247"/>
      <c r="ETB728" s="247"/>
      <c r="ETC728" s="247"/>
      <c r="ETD728" s="247"/>
      <c r="ETE728" s="247"/>
      <c r="ETF728" s="247"/>
      <c r="ETG728" s="247"/>
      <c r="ETH728" s="247"/>
      <c r="ETI728" s="247"/>
      <c r="ETJ728" s="247"/>
      <c r="ETK728" s="247"/>
      <c r="ETL728" s="247"/>
      <c r="ETM728" s="247"/>
      <c r="ETN728" s="247"/>
      <c r="ETO728" s="247"/>
      <c r="ETP728" s="247"/>
      <c r="ETQ728" s="247"/>
      <c r="ETR728" s="247"/>
      <c r="ETS728" s="247"/>
      <c r="ETT728" s="247"/>
      <c r="ETU728" s="247"/>
      <c r="ETV728" s="247"/>
      <c r="ETW728" s="247"/>
      <c r="ETX728" s="247"/>
      <c r="ETY728" s="247"/>
      <c r="ETZ728" s="247"/>
      <c r="EUA728" s="247"/>
      <c r="EUB728" s="247"/>
      <c r="EUC728" s="247"/>
      <c r="EUD728" s="247"/>
      <c r="EUE728" s="247"/>
      <c r="EUF728" s="247"/>
      <c r="EUG728" s="247"/>
      <c r="EUH728" s="247"/>
      <c r="EUI728" s="247"/>
      <c r="EUJ728" s="247"/>
      <c r="EUK728" s="247"/>
      <c r="EUL728" s="247"/>
      <c r="EUM728" s="247"/>
      <c r="EUN728" s="247"/>
      <c r="EUO728" s="247"/>
      <c r="EUP728" s="247"/>
      <c r="EUQ728" s="247"/>
      <c r="EUR728" s="247"/>
      <c r="EUS728" s="247"/>
      <c r="EUT728" s="247"/>
      <c r="EUU728" s="247"/>
      <c r="EUV728" s="247"/>
      <c r="EUW728" s="247"/>
      <c r="EUX728" s="247"/>
      <c r="EUY728" s="247"/>
      <c r="EUZ728" s="247"/>
      <c r="EVA728" s="247"/>
      <c r="EVB728" s="247"/>
      <c r="EVC728" s="247"/>
      <c r="EVD728" s="247"/>
      <c r="EVE728" s="247"/>
      <c r="EVF728" s="247"/>
      <c r="EVG728" s="247"/>
      <c r="EVH728" s="247"/>
      <c r="EVI728" s="247"/>
      <c r="EVJ728" s="247"/>
      <c r="EVK728" s="247"/>
      <c r="EVL728" s="247"/>
      <c r="EVM728" s="247"/>
      <c r="EVN728" s="247"/>
      <c r="EVO728" s="247"/>
      <c r="EVP728" s="247"/>
      <c r="EVQ728" s="247"/>
      <c r="EVR728" s="247"/>
      <c r="EVS728" s="247"/>
      <c r="EVT728" s="247"/>
      <c r="EVU728" s="247"/>
      <c r="EVV728" s="247"/>
      <c r="EVW728" s="247"/>
      <c r="EVX728" s="247"/>
      <c r="EVY728" s="247"/>
      <c r="EVZ728" s="247"/>
      <c r="EWA728" s="247"/>
      <c r="EWB728" s="247"/>
      <c r="EWC728" s="247"/>
      <c r="EWD728" s="247"/>
      <c r="EWE728" s="247"/>
      <c r="EWF728" s="247"/>
      <c r="EWG728" s="247"/>
      <c r="EWH728" s="247"/>
      <c r="EWI728" s="247"/>
      <c r="EWJ728" s="247"/>
      <c r="EWK728" s="247"/>
      <c r="EWL728" s="247"/>
      <c r="EWM728" s="247"/>
      <c r="EWN728" s="247"/>
      <c r="EWO728" s="247"/>
      <c r="EWP728" s="247"/>
      <c r="EWQ728" s="247"/>
      <c r="EWR728" s="247"/>
      <c r="EWS728" s="247"/>
      <c r="EWT728" s="247"/>
      <c r="EWU728" s="247"/>
      <c r="EWV728" s="247"/>
      <c r="EWW728" s="247"/>
      <c r="EWX728" s="247"/>
      <c r="EWY728" s="247"/>
      <c r="EWZ728" s="247"/>
      <c r="EXA728" s="247"/>
      <c r="EXB728" s="247"/>
      <c r="EXC728" s="247"/>
      <c r="EXD728" s="247"/>
      <c r="EXE728" s="247"/>
      <c r="EXF728" s="247"/>
      <c r="EXG728" s="247"/>
      <c r="EXH728" s="247"/>
      <c r="EXI728" s="247"/>
      <c r="EXJ728" s="247"/>
      <c r="EXK728" s="247"/>
      <c r="EXL728" s="247"/>
      <c r="EXM728" s="247"/>
      <c r="EXN728" s="247"/>
      <c r="EXO728" s="247"/>
      <c r="EXP728" s="247"/>
      <c r="EXQ728" s="247"/>
      <c r="EXR728" s="247"/>
      <c r="EXS728" s="247"/>
      <c r="EXT728" s="247"/>
      <c r="EXU728" s="247"/>
      <c r="EXV728" s="247"/>
      <c r="EXW728" s="247"/>
      <c r="EXX728" s="247"/>
      <c r="EXY728" s="247"/>
      <c r="EXZ728" s="247"/>
      <c r="EYA728" s="247"/>
      <c r="EYB728" s="247"/>
      <c r="EYC728" s="247"/>
      <c r="EYD728" s="247"/>
      <c r="EYE728" s="247"/>
      <c r="EYF728" s="247"/>
      <c r="EYG728" s="247"/>
      <c r="EYH728" s="247"/>
      <c r="EYI728" s="247"/>
      <c r="EYJ728" s="247"/>
      <c r="EYK728" s="247"/>
      <c r="EYL728" s="247"/>
      <c r="EYM728" s="247"/>
      <c r="EYN728" s="247"/>
      <c r="EYO728" s="247"/>
      <c r="EYP728" s="247"/>
      <c r="EYQ728" s="247"/>
      <c r="EYR728" s="247"/>
      <c r="EYS728" s="247"/>
      <c r="EYT728" s="247"/>
      <c r="EYU728" s="247"/>
      <c r="EYV728" s="247"/>
      <c r="EYW728" s="247"/>
      <c r="EYX728" s="247"/>
      <c r="EYY728" s="247"/>
      <c r="EYZ728" s="247"/>
      <c r="EZA728" s="247"/>
      <c r="EZB728" s="247"/>
      <c r="EZC728" s="247"/>
      <c r="EZD728" s="247"/>
      <c r="EZE728" s="247"/>
      <c r="EZF728" s="247"/>
      <c r="EZG728" s="247"/>
      <c r="EZH728" s="247"/>
      <c r="EZI728" s="247"/>
      <c r="EZJ728" s="247"/>
      <c r="EZK728" s="247"/>
      <c r="EZL728" s="247"/>
      <c r="EZM728" s="247"/>
      <c r="EZN728" s="247"/>
      <c r="EZO728" s="247"/>
      <c r="EZP728" s="247"/>
      <c r="EZQ728" s="247"/>
      <c r="EZR728" s="247"/>
      <c r="EZS728" s="247"/>
      <c r="EZT728" s="247"/>
      <c r="EZU728" s="247"/>
      <c r="EZV728" s="247"/>
      <c r="EZW728" s="247"/>
      <c r="EZX728" s="247"/>
      <c r="EZY728" s="247"/>
      <c r="EZZ728" s="247"/>
      <c r="FAA728" s="247"/>
      <c r="FAB728" s="247"/>
      <c r="FAC728" s="247"/>
      <c r="FAD728" s="247"/>
      <c r="FAE728" s="247"/>
      <c r="FAF728" s="247"/>
      <c r="FAG728" s="247"/>
      <c r="FAH728" s="247"/>
      <c r="FAI728" s="247"/>
      <c r="FAJ728" s="247"/>
      <c r="FAK728" s="247"/>
      <c r="FAL728" s="247"/>
      <c r="FAM728" s="247"/>
      <c r="FAN728" s="247"/>
      <c r="FAO728" s="247"/>
      <c r="FAP728" s="247"/>
      <c r="FAQ728" s="247"/>
      <c r="FAR728" s="247"/>
      <c r="FAS728" s="247"/>
      <c r="FAT728" s="247"/>
      <c r="FAU728" s="247"/>
      <c r="FAV728" s="247"/>
      <c r="FAW728" s="247"/>
      <c r="FAX728" s="247"/>
      <c r="FAY728" s="247"/>
      <c r="FAZ728" s="247"/>
      <c r="FBA728" s="247"/>
      <c r="FBB728" s="247"/>
      <c r="FBC728" s="247"/>
      <c r="FBD728" s="247"/>
      <c r="FBE728" s="247"/>
      <c r="FBF728" s="247"/>
      <c r="FBG728" s="247"/>
      <c r="FBH728" s="247"/>
      <c r="FBI728" s="247"/>
      <c r="FBJ728" s="247"/>
      <c r="FBK728" s="247"/>
      <c r="FBL728" s="247"/>
      <c r="FBM728" s="247"/>
      <c r="FBN728" s="247"/>
      <c r="FBO728" s="247"/>
      <c r="FBP728" s="247"/>
      <c r="FBQ728" s="247"/>
      <c r="FBR728" s="247"/>
      <c r="FBS728" s="247"/>
      <c r="FBT728" s="247"/>
      <c r="FBU728" s="247"/>
      <c r="FBV728" s="247"/>
      <c r="FBW728" s="247"/>
      <c r="FBX728" s="247"/>
      <c r="FBY728" s="247"/>
      <c r="FBZ728" s="247"/>
      <c r="FCA728" s="247"/>
      <c r="FCB728" s="247"/>
      <c r="FCC728" s="247"/>
      <c r="FCD728" s="247"/>
      <c r="FCE728" s="247"/>
      <c r="FCF728" s="247"/>
      <c r="FCG728" s="247"/>
      <c r="FCH728" s="247"/>
      <c r="FCI728" s="247"/>
      <c r="FCJ728" s="247"/>
      <c r="FCK728" s="247"/>
      <c r="FCL728" s="247"/>
      <c r="FCM728" s="247"/>
      <c r="FCN728" s="247"/>
      <c r="FCO728" s="247"/>
      <c r="FCP728" s="247"/>
      <c r="FCQ728" s="247"/>
      <c r="FCR728" s="247"/>
      <c r="FCS728" s="247"/>
      <c r="FCT728" s="247"/>
      <c r="FCU728" s="247"/>
      <c r="FCV728" s="247"/>
      <c r="FCW728" s="247"/>
      <c r="FCX728" s="247"/>
      <c r="FCY728" s="247"/>
      <c r="FCZ728" s="247"/>
      <c r="FDA728" s="247"/>
      <c r="FDB728" s="247"/>
      <c r="FDC728" s="247"/>
      <c r="FDD728" s="247"/>
      <c r="FDE728" s="247"/>
      <c r="FDF728" s="247"/>
      <c r="FDG728" s="247"/>
      <c r="FDH728" s="247"/>
      <c r="FDI728" s="247"/>
      <c r="FDJ728" s="247"/>
      <c r="FDK728" s="247"/>
      <c r="FDL728" s="247"/>
      <c r="FDM728" s="247"/>
      <c r="FDN728" s="247"/>
      <c r="FDO728" s="247"/>
      <c r="FDP728" s="247"/>
      <c r="FDQ728" s="247"/>
      <c r="FDR728" s="247"/>
      <c r="FDS728" s="247"/>
      <c r="FDT728" s="247"/>
      <c r="FDU728" s="247"/>
      <c r="FDV728" s="247"/>
      <c r="FDW728" s="247"/>
      <c r="FDX728" s="247"/>
      <c r="FDY728" s="247"/>
      <c r="FDZ728" s="247"/>
      <c r="FEA728" s="247"/>
      <c r="FEB728" s="247"/>
      <c r="FEC728" s="247"/>
      <c r="FED728" s="247"/>
      <c r="FEE728" s="247"/>
      <c r="FEF728" s="247"/>
      <c r="FEG728" s="247"/>
      <c r="FEH728" s="247"/>
      <c r="FEI728" s="247"/>
      <c r="FEJ728" s="247"/>
      <c r="FEK728" s="247"/>
      <c r="FEL728" s="247"/>
      <c r="FEM728" s="247"/>
      <c r="FEN728" s="247"/>
      <c r="FEO728" s="247"/>
      <c r="FEP728" s="247"/>
      <c r="FEQ728" s="247"/>
      <c r="FER728" s="247"/>
      <c r="FES728" s="247"/>
      <c r="FET728" s="247"/>
      <c r="FEU728" s="247"/>
      <c r="FEV728" s="247"/>
      <c r="FEW728" s="247"/>
      <c r="FEX728" s="247"/>
      <c r="FEY728" s="247"/>
      <c r="FEZ728" s="247"/>
      <c r="FFA728" s="247"/>
      <c r="FFB728" s="247"/>
      <c r="FFC728" s="247"/>
      <c r="FFD728" s="247"/>
      <c r="FFE728" s="247"/>
      <c r="FFF728" s="247"/>
      <c r="FFG728" s="247"/>
      <c r="FFH728" s="247"/>
      <c r="FFI728" s="247"/>
      <c r="FFJ728" s="247"/>
      <c r="FFK728" s="247"/>
      <c r="FFL728" s="247"/>
      <c r="FFM728" s="247"/>
      <c r="FFN728" s="247"/>
      <c r="FFO728" s="247"/>
      <c r="FFP728" s="247"/>
      <c r="FFQ728" s="247"/>
      <c r="FFR728" s="247"/>
      <c r="FFS728" s="247"/>
      <c r="FFT728" s="247"/>
      <c r="FFU728" s="247"/>
      <c r="FFV728" s="247"/>
      <c r="FFW728" s="247"/>
      <c r="FFX728" s="247"/>
      <c r="FFY728" s="247"/>
      <c r="FFZ728" s="247"/>
      <c r="FGA728" s="247"/>
      <c r="FGB728" s="247"/>
      <c r="FGC728" s="247"/>
      <c r="FGD728" s="247"/>
      <c r="FGE728" s="247"/>
      <c r="FGF728" s="247"/>
      <c r="FGG728" s="247"/>
      <c r="FGH728" s="247"/>
      <c r="FGI728" s="247"/>
      <c r="FGJ728" s="247"/>
      <c r="FGK728" s="247"/>
      <c r="FGL728" s="247"/>
      <c r="FGM728" s="247"/>
      <c r="FGN728" s="247"/>
      <c r="FGO728" s="247"/>
      <c r="FGP728" s="247"/>
      <c r="FGQ728" s="247"/>
      <c r="FGR728" s="247"/>
      <c r="FGS728" s="247"/>
      <c r="FGT728" s="247"/>
      <c r="FGU728" s="247"/>
      <c r="FGV728" s="247"/>
      <c r="FGW728" s="247"/>
      <c r="FGX728" s="247"/>
      <c r="FGY728" s="247"/>
      <c r="FGZ728" s="247"/>
      <c r="FHA728" s="247"/>
      <c r="FHB728" s="247"/>
      <c r="FHC728" s="247"/>
      <c r="FHD728" s="247"/>
      <c r="FHE728" s="247"/>
      <c r="FHF728" s="247"/>
      <c r="FHG728" s="247"/>
      <c r="FHH728" s="247"/>
      <c r="FHI728" s="247"/>
      <c r="FHJ728" s="247"/>
      <c r="FHK728" s="247"/>
      <c r="FHL728" s="247"/>
      <c r="FHM728" s="247"/>
      <c r="FHN728" s="247"/>
      <c r="FHO728" s="247"/>
      <c r="FHP728" s="247"/>
      <c r="FHQ728" s="247"/>
      <c r="FHR728" s="247"/>
      <c r="FHS728" s="247"/>
      <c r="FHT728" s="247"/>
      <c r="FHU728" s="247"/>
      <c r="FHV728" s="247"/>
      <c r="FHW728" s="247"/>
      <c r="FHX728" s="247"/>
      <c r="FHY728" s="247"/>
      <c r="FHZ728" s="247"/>
      <c r="FIA728" s="247"/>
      <c r="FIB728" s="247"/>
      <c r="FIC728" s="247"/>
      <c r="FID728" s="247"/>
      <c r="FIE728" s="247"/>
      <c r="FIF728" s="247"/>
      <c r="FIG728" s="247"/>
      <c r="FIH728" s="247"/>
      <c r="FII728" s="247"/>
      <c r="FIJ728" s="247"/>
      <c r="FIK728" s="247"/>
      <c r="FIL728" s="247"/>
      <c r="FIM728" s="247"/>
      <c r="FIN728" s="247"/>
      <c r="FIO728" s="247"/>
      <c r="FIP728" s="247"/>
      <c r="FIQ728" s="247"/>
      <c r="FIR728" s="247"/>
      <c r="FIS728" s="247"/>
      <c r="FIT728" s="247"/>
      <c r="FIU728" s="247"/>
      <c r="FIV728" s="247"/>
      <c r="FIW728" s="247"/>
      <c r="FIX728" s="247"/>
      <c r="FIY728" s="247"/>
      <c r="FIZ728" s="247"/>
      <c r="FJA728" s="247"/>
      <c r="FJB728" s="247"/>
      <c r="FJC728" s="247"/>
      <c r="FJD728" s="247"/>
      <c r="FJE728" s="247"/>
      <c r="FJF728" s="247"/>
      <c r="FJG728" s="247"/>
      <c r="FJH728" s="247"/>
      <c r="FJI728" s="247"/>
      <c r="FJJ728" s="247"/>
      <c r="FJK728" s="247"/>
      <c r="FJL728" s="247"/>
      <c r="FJM728" s="247"/>
      <c r="FJN728" s="247"/>
      <c r="FJO728" s="247"/>
      <c r="FJP728" s="247"/>
      <c r="FJQ728" s="247"/>
      <c r="FJR728" s="247"/>
      <c r="FJS728" s="247"/>
      <c r="FJT728" s="247"/>
      <c r="FJU728" s="247"/>
      <c r="FJV728" s="247"/>
      <c r="FJW728" s="247"/>
      <c r="FJX728" s="247"/>
      <c r="FJY728" s="247"/>
      <c r="FJZ728" s="247"/>
      <c r="FKA728" s="247"/>
      <c r="FKB728" s="247"/>
      <c r="FKC728" s="247"/>
      <c r="FKD728" s="247"/>
      <c r="FKE728" s="247"/>
      <c r="FKF728" s="247"/>
      <c r="FKG728" s="247"/>
      <c r="FKH728" s="247"/>
      <c r="FKI728" s="247"/>
      <c r="FKJ728" s="247"/>
      <c r="FKK728" s="247"/>
      <c r="FKL728" s="247"/>
      <c r="FKM728" s="247"/>
      <c r="FKN728" s="247"/>
      <c r="FKO728" s="247"/>
      <c r="FKP728" s="247"/>
      <c r="FKQ728" s="247"/>
      <c r="FKR728" s="247"/>
      <c r="FKS728" s="247"/>
      <c r="FKT728" s="247"/>
      <c r="FKU728" s="247"/>
      <c r="FKV728" s="247"/>
      <c r="FKW728" s="247"/>
      <c r="FKX728" s="247"/>
      <c r="FKY728" s="247"/>
      <c r="FKZ728" s="247"/>
      <c r="FLA728" s="247"/>
      <c r="FLB728" s="247"/>
      <c r="FLC728" s="247"/>
      <c r="FLD728" s="247"/>
      <c r="FLE728" s="247"/>
      <c r="FLF728" s="247"/>
      <c r="FLG728" s="247"/>
      <c r="FLH728" s="247"/>
      <c r="FLI728" s="247"/>
      <c r="FLJ728" s="247"/>
      <c r="FLK728" s="247"/>
      <c r="FLL728" s="247"/>
      <c r="FLM728" s="247"/>
      <c r="FLN728" s="247"/>
      <c r="FLO728" s="247"/>
      <c r="FLP728" s="247"/>
      <c r="FLQ728" s="247"/>
      <c r="FLR728" s="247"/>
      <c r="FLS728" s="247"/>
      <c r="FLT728" s="247"/>
      <c r="FLU728" s="247"/>
      <c r="FLV728" s="247"/>
      <c r="FLW728" s="247"/>
      <c r="FLX728" s="247"/>
      <c r="FLY728" s="247"/>
      <c r="FLZ728" s="247"/>
      <c r="FMA728" s="247"/>
      <c r="FMB728" s="247"/>
      <c r="FMC728" s="247"/>
      <c r="FMD728" s="247"/>
      <c r="FME728" s="247"/>
      <c r="FMF728" s="247"/>
      <c r="FMG728" s="247"/>
      <c r="FMH728" s="247"/>
      <c r="FMI728" s="247"/>
      <c r="FMJ728" s="247"/>
      <c r="FMK728" s="247"/>
      <c r="FML728" s="247"/>
      <c r="FMM728" s="247"/>
      <c r="FMN728" s="247"/>
      <c r="FMO728" s="247"/>
      <c r="FMP728" s="247"/>
      <c r="FMQ728" s="247"/>
      <c r="FMR728" s="247"/>
      <c r="FMS728" s="247"/>
      <c r="FMT728" s="247"/>
      <c r="FMU728" s="247"/>
      <c r="FMV728" s="247"/>
      <c r="FMW728" s="247"/>
      <c r="FMX728" s="247"/>
      <c r="FMY728" s="247"/>
      <c r="FMZ728" s="247"/>
      <c r="FNA728" s="247"/>
      <c r="FNB728" s="247"/>
      <c r="FNC728" s="247"/>
      <c r="FND728" s="247"/>
      <c r="FNE728" s="247"/>
      <c r="FNF728" s="247"/>
      <c r="FNG728" s="247"/>
      <c r="FNH728" s="247"/>
      <c r="FNI728" s="247"/>
      <c r="FNJ728" s="247"/>
      <c r="FNK728" s="247"/>
      <c r="FNL728" s="247"/>
      <c r="FNM728" s="247"/>
      <c r="FNN728" s="247"/>
      <c r="FNO728" s="247"/>
      <c r="FNP728" s="247"/>
      <c r="FNQ728" s="247"/>
      <c r="FNR728" s="247"/>
      <c r="FNS728" s="247"/>
      <c r="FNT728" s="247"/>
      <c r="FNU728" s="247"/>
      <c r="FNV728" s="247"/>
      <c r="FNW728" s="247"/>
      <c r="FNX728" s="247"/>
      <c r="FNY728" s="247"/>
      <c r="FNZ728" s="247"/>
      <c r="FOA728" s="247"/>
      <c r="FOB728" s="247"/>
      <c r="FOC728" s="247"/>
      <c r="FOD728" s="247"/>
      <c r="FOE728" s="247"/>
      <c r="FOF728" s="247"/>
      <c r="FOG728" s="247"/>
      <c r="FOH728" s="247"/>
      <c r="FOI728" s="247"/>
      <c r="FOJ728" s="247"/>
      <c r="FOK728" s="247"/>
      <c r="FOL728" s="247"/>
      <c r="FOM728" s="247"/>
      <c r="FON728" s="247"/>
      <c r="FOO728" s="247"/>
      <c r="FOP728" s="247"/>
      <c r="FOQ728" s="247"/>
      <c r="FOR728" s="247"/>
      <c r="FOS728" s="247"/>
      <c r="FOT728" s="247"/>
      <c r="FOU728" s="247"/>
      <c r="FOV728" s="247"/>
      <c r="FOW728" s="247"/>
      <c r="FOX728" s="247"/>
      <c r="FOY728" s="247"/>
      <c r="FOZ728" s="247"/>
      <c r="FPA728" s="247"/>
      <c r="FPB728" s="247"/>
      <c r="FPC728" s="247"/>
      <c r="FPD728" s="247"/>
      <c r="FPE728" s="247"/>
      <c r="FPF728" s="247"/>
      <c r="FPG728" s="247"/>
      <c r="FPH728" s="247"/>
      <c r="FPI728" s="247"/>
      <c r="FPJ728" s="247"/>
      <c r="FPK728" s="247"/>
      <c r="FPL728" s="247"/>
      <c r="FPM728" s="247"/>
      <c r="FPN728" s="247"/>
      <c r="FPO728" s="247"/>
      <c r="FPP728" s="247"/>
      <c r="FPQ728" s="247"/>
      <c r="FPR728" s="247"/>
      <c r="FPS728" s="247"/>
      <c r="FPT728" s="247"/>
      <c r="FPU728" s="247"/>
      <c r="FPV728" s="247"/>
      <c r="FPW728" s="247"/>
      <c r="FPX728" s="247"/>
      <c r="FPY728" s="247"/>
      <c r="FPZ728" s="247"/>
      <c r="FQA728" s="247"/>
      <c r="FQB728" s="247"/>
      <c r="FQC728" s="247"/>
      <c r="FQD728" s="247"/>
      <c r="FQE728" s="247"/>
      <c r="FQF728" s="247"/>
      <c r="FQG728" s="247"/>
      <c r="FQH728" s="247"/>
      <c r="FQI728" s="247"/>
      <c r="FQJ728" s="247"/>
      <c r="FQK728" s="247"/>
      <c r="FQL728" s="247"/>
      <c r="FQM728" s="247"/>
      <c r="FQN728" s="247"/>
      <c r="FQO728" s="247"/>
      <c r="FQP728" s="247"/>
      <c r="FQQ728" s="247"/>
      <c r="FQR728" s="247"/>
      <c r="FQS728" s="247"/>
      <c r="FQT728" s="247"/>
      <c r="FQU728" s="247"/>
      <c r="FQV728" s="247"/>
      <c r="FQW728" s="247"/>
      <c r="FQX728" s="247"/>
      <c r="FQY728" s="247"/>
      <c r="FQZ728" s="247"/>
      <c r="FRA728" s="247"/>
      <c r="FRB728" s="247"/>
      <c r="FRC728" s="247"/>
      <c r="FRD728" s="247"/>
      <c r="FRE728" s="247"/>
      <c r="FRF728" s="247"/>
      <c r="FRG728" s="247"/>
      <c r="FRH728" s="247"/>
      <c r="FRI728" s="247"/>
      <c r="FRJ728" s="247"/>
      <c r="FRK728" s="247"/>
      <c r="FRL728" s="247"/>
      <c r="FRM728" s="247"/>
      <c r="FRN728" s="247"/>
      <c r="FRO728" s="247"/>
      <c r="FRP728" s="247"/>
      <c r="FRQ728" s="247"/>
      <c r="FRR728" s="247"/>
      <c r="FRS728" s="247"/>
      <c r="FRT728" s="247"/>
      <c r="FRU728" s="247"/>
      <c r="FRV728" s="247"/>
      <c r="FRW728" s="247"/>
      <c r="FRX728" s="247"/>
      <c r="FRY728" s="247"/>
      <c r="FRZ728" s="247"/>
      <c r="FSA728" s="247"/>
      <c r="FSB728" s="247"/>
      <c r="FSC728" s="247"/>
      <c r="FSD728" s="247"/>
      <c r="FSE728" s="247"/>
      <c r="FSF728" s="247"/>
      <c r="FSG728" s="247"/>
      <c r="FSH728" s="247"/>
      <c r="FSI728" s="247"/>
      <c r="FSJ728" s="247"/>
      <c r="FSK728" s="247"/>
      <c r="FSL728" s="247"/>
      <c r="FSM728" s="247"/>
      <c r="FSN728" s="247"/>
      <c r="FSO728" s="247"/>
      <c r="FSP728" s="247"/>
      <c r="FSQ728" s="247"/>
      <c r="FSR728" s="247"/>
      <c r="FSS728" s="247"/>
      <c r="FST728" s="247"/>
      <c r="FSU728" s="247"/>
      <c r="FSV728" s="247"/>
      <c r="FSW728" s="247"/>
      <c r="FSX728" s="247"/>
      <c r="FSY728" s="247"/>
      <c r="FSZ728" s="247"/>
      <c r="FTA728" s="247"/>
      <c r="FTB728" s="247"/>
      <c r="FTC728" s="247"/>
      <c r="FTD728" s="247"/>
      <c r="FTE728" s="247"/>
      <c r="FTF728" s="247"/>
      <c r="FTG728" s="247"/>
      <c r="FTH728" s="247"/>
      <c r="FTI728" s="247"/>
      <c r="FTJ728" s="247"/>
      <c r="FTK728" s="247"/>
      <c r="FTL728" s="247"/>
      <c r="FTM728" s="247"/>
      <c r="FTN728" s="247"/>
      <c r="FTO728" s="247"/>
      <c r="FTP728" s="247"/>
      <c r="FTQ728" s="247"/>
      <c r="FTR728" s="247"/>
      <c r="FTS728" s="247"/>
      <c r="FTT728" s="247"/>
      <c r="FTU728" s="247"/>
      <c r="FTV728" s="247"/>
      <c r="FTW728" s="247"/>
      <c r="FTX728" s="247"/>
      <c r="FTY728" s="247"/>
      <c r="FTZ728" s="247"/>
      <c r="FUA728" s="247"/>
      <c r="FUB728" s="247"/>
      <c r="FUC728" s="247"/>
      <c r="FUD728" s="247"/>
      <c r="FUE728" s="247"/>
      <c r="FUF728" s="247"/>
      <c r="FUG728" s="247"/>
      <c r="FUH728" s="247"/>
      <c r="FUI728" s="247"/>
      <c r="FUJ728" s="247"/>
      <c r="FUK728" s="247"/>
      <c r="FUL728" s="247"/>
      <c r="FUM728" s="247"/>
      <c r="FUN728" s="247"/>
      <c r="FUO728" s="247"/>
      <c r="FUP728" s="247"/>
      <c r="FUQ728" s="247"/>
      <c r="FUR728" s="247"/>
      <c r="FUS728" s="247"/>
      <c r="FUT728" s="247"/>
      <c r="FUU728" s="247"/>
      <c r="FUV728" s="247"/>
      <c r="FUW728" s="247"/>
      <c r="FUX728" s="247"/>
      <c r="FUY728" s="247"/>
      <c r="FUZ728" s="247"/>
      <c r="FVA728" s="247"/>
      <c r="FVB728" s="247"/>
      <c r="FVC728" s="247"/>
      <c r="FVD728" s="247"/>
      <c r="FVE728" s="247"/>
      <c r="FVF728" s="247"/>
      <c r="FVG728" s="247"/>
      <c r="FVH728" s="247"/>
      <c r="FVI728" s="247"/>
      <c r="FVJ728" s="247"/>
      <c r="FVK728" s="247"/>
      <c r="FVL728" s="247"/>
      <c r="FVM728" s="247"/>
      <c r="FVN728" s="247"/>
      <c r="FVO728" s="247"/>
      <c r="FVP728" s="247"/>
      <c r="FVQ728" s="247"/>
      <c r="FVR728" s="247"/>
      <c r="FVS728" s="247"/>
      <c r="FVT728" s="247"/>
      <c r="FVU728" s="247"/>
      <c r="FVV728" s="247"/>
      <c r="FVW728" s="247"/>
      <c r="FVX728" s="247"/>
      <c r="FVY728" s="247"/>
      <c r="FVZ728" s="247"/>
      <c r="FWA728" s="247"/>
      <c r="FWB728" s="247"/>
      <c r="FWC728" s="247"/>
      <c r="FWD728" s="247"/>
      <c r="FWE728" s="247"/>
      <c r="FWF728" s="247"/>
      <c r="FWG728" s="247"/>
      <c r="FWH728" s="247"/>
      <c r="FWI728" s="247"/>
      <c r="FWJ728" s="247"/>
      <c r="FWK728" s="247"/>
      <c r="FWL728" s="247"/>
      <c r="FWM728" s="247"/>
      <c r="FWN728" s="247"/>
      <c r="FWO728" s="247"/>
      <c r="FWP728" s="247"/>
      <c r="FWQ728" s="247"/>
      <c r="FWR728" s="247"/>
      <c r="FWS728" s="247"/>
      <c r="FWT728" s="247"/>
      <c r="FWU728" s="247"/>
      <c r="FWV728" s="247"/>
      <c r="FWW728" s="247"/>
      <c r="FWX728" s="247"/>
      <c r="FWY728" s="247"/>
      <c r="FWZ728" s="247"/>
      <c r="FXA728" s="247"/>
      <c r="FXB728" s="247"/>
      <c r="FXC728" s="247"/>
      <c r="FXD728" s="247"/>
      <c r="FXE728" s="247"/>
      <c r="FXF728" s="247"/>
      <c r="FXG728" s="247"/>
      <c r="FXH728" s="247"/>
      <c r="FXI728" s="247"/>
      <c r="FXJ728" s="247"/>
      <c r="FXK728" s="247"/>
      <c r="FXL728" s="247"/>
      <c r="FXM728" s="247"/>
      <c r="FXN728" s="247"/>
      <c r="FXO728" s="247"/>
      <c r="FXP728" s="247"/>
      <c r="FXQ728" s="247"/>
      <c r="FXR728" s="247"/>
      <c r="FXS728" s="247"/>
      <c r="FXT728" s="247"/>
      <c r="FXU728" s="247"/>
      <c r="FXV728" s="247"/>
      <c r="FXW728" s="247"/>
      <c r="FXX728" s="247"/>
      <c r="FXY728" s="247"/>
      <c r="FXZ728" s="247"/>
      <c r="FYA728" s="247"/>
      <c r="FYB728" s="247"/>
      <c r="FYC728" s="247"/>
      <c r="FYD728" s="247"/>
      <c r="FYE728" s="247"/>
      <c r="FYF728" s="247"/>
      <c r="FYG728" s="247"/>
      <c r="FYH728" s="247"/>
      <c r="FYI728" s="247"/>
      <c r="FYJ728" s="247"/>
      <c r="FYK728" s="247"/>
      <c r="FYL728" s="247"/>
      <c r="FYM728" s="247"/>
      <c r="FYN728" s="247"/>
      <c r="FYO728" s="247"/>
      <c r="FYP728" s="247"/>
      <c r="FYQ728" s="247"/>
      <c r="FYR728" s="247"/>
      <c r="FYS728" s="247"/>
      <c r="FYT728" s="247"/>
      <c r="FYU728" s="247"/>
      <c r="FYV728" s="247"/>
      <c r="FYW728" s="247"/>
      <c r="FYX728" s="247"/>
      <c r="FYY728" s="247"/>
      <c r="FYZ728" s="247"/>
      <c r="FZA728" s="247"/>
      <c r="FZB728" s="247"/>
      <c r="FZC728" s="247"/>
      <c r="FZD728" s="247"/>
      <c r="FZE728" s="247"/>
      <c r="FZF728" s="247"/>
      <c r="FZG728" s="247"/>
      <c r="FZH728" s="247"/>
      <c r="FZI728" s="247"/>
      <c r="FZJ728" s="247"/>
      <c r="FZK728" s="247"/>
      <c r="FZL728" s="247"/>
      <c r="FZM728" s="247"/>
      <c r="FZN728" s="247"/>
      <c r="FZO728" s="247"/>
      <c r="FZP728" s="247"/>
      <c r="FZQ728" s="247"/>
      <c r="FZR728" s="247"/>
      <c r="FZS728" s="247"/>
      <c r="FZT728" s="247"/>
      <c r="FZU728" s="247"/>
      <c r="FZV728" s="247"/>
      <c r="FZW728" s="247"/>
      <c r="FZX728" s="247"/>
      <c r="FZY728" s="247"/>
      <c r="FZZ728" s="247"/>
      <c r="GAA728" s="247"/>
      <c r="GAB728" s="247"/>
      <c r="GAC728" s="247"/>
      <c r="GAD728" s="247"/>
      <c r="GAE728" s="247"/>
      <c r="GAF728" s="247"/>
      <c r="GAG728" s="247"/>
      <c r="GAH728" s="247"/>
      <c r="GAI728" s="247"/>
      <c r="GAJ728" s="247"/>
      <c r="GAK728" s="247"/>
      <c r="GAL728" s="247"/>
      <c r="GAM728" s="247"/>
      <c r="GAN728" s="247"/>
      <c r="GAO728" s="247"/>
      <c r="GAP728" s="247"/>
      <c r="GAQ728" s="247"/>
      <c r="GAR728" s="247"/>
      <c r="GAS728" s="247"/>
      <c r="GAT728" s="247"/>
      <c r="GAU728" s="247"/>
      <c r="GAV728" s="247"/>
      <c r="GAW728" s="247"/>
      <c r="GAX728" s="247"/>
      <c r="GAY728" s="247"/>
      <c r="GAZ728" s="247"/>
      <c r="GBA728" s="247"/>
      <c r="GBB728" s="247"/>
      <c r="GBC728" s="247"/>
      <c r="GBD728" s="247"/>
      <c r="GBE728" s="247"/>
      <c r="GBF728" s="247"/>
      <c r="GBG728" s="247"/>
      <c r="GBH728" s="247"/>
      <c r="GBI728" s="247"/>
      <c r="GBJ728" s="247"/>
      <c r="GBK728" s="247"/>
      <c r="GBL728" s="247"/>
      <c r="GBM728" s="247"/>
      <c r="GBN728" s="247"/>
      <c r="GBO728" s="247"/>
      <c r="GBP728" s="247"/>
      <c r="GBQ728" s="247"/>
      <c r="GBR728" s="247"/>
      <c r="GBS728" s="247"/>
      <c r="GBT728" s="247"/>
      <c r="GBU728" s="247"/>
      <c r="GBV728" s="247"/>
      <c r="GBW728" s="247"/>
      <c r="GBX728" s="247"/>
      <c r="GBY728" s="247"/>
      <c r="GBZ728" s="247"/>
      <c r="GCA728" s="247"/>
      <c r="GCB728" s="247"/>
      <c r="GCC728" s="247"/>
      <c r="GCD728" s="247"/>
      <c r="GCE728" s="247"/>
      <c r="GCF728" s="247"/>
      <c r="GCG728" s="247"/>
      <c r="GCH728" s="247"/>
      <c r="GCI728" s="247"/>
      <c r="GCJ728" s="247"/>
      <c r="GCK728" s="247"/>
      <c r="GCL728" s="247"/>
      <c r="GCM728" s="247"/>
      <c r="GCN728" s="247"/>
      <c r="GCO728" s="247"/>
      <c r="GCP728" s="247"/>
      <c r="GCQ728" s="247"/>
      <c r="GCR728" s="247"/>
      <c r="GCS728" s="247"/>
      <c r="GCT728" s="247"/>
      <c r="GCU728" s="247"/>
      <c r="GCV728" s="247"/>
      <c r="GCW728" s="247"/>
      <c r="GCX728" s="247"/>
      <c r="GCY728" s="247"/>
      <c r="GCZ728" s="247"/>
      <c r="GDA728" s="247"/>
      <c r="GDB728" s="247"/>
      <c r="GDC728" s="247"/>
      <c r="GDD728" s="247"/>
      <c r="GDE728" s="247"/>
      <c r="GDF728" s="247"/>
      <c r="GDG728" s="247"/>
      <c r="GDH728" s="247"/>
      <c r="GDI728" s="247"/>
      <c r="GDJ728" s="247"/>
      <c r="GDK728" s="247"/>
      <c r="GDL728" s="247"/>
      <c r="GDM728" s="247"/>
      <c r="GDN728" s="247"/>
      <c r="GDO728" s="247"/>
      <c r="GDP728" s="247"/>
      <c r="GDQ728" s="247"/>
      <c r="GDR728" s="247"/>
      <c r="GDS728" s="247"/>
      <c r="GDT728" s="247"/>
      <c r="GDU728" s="247"/>
      <c r="GDV728" s="247"/>
      <c r="GDW728" s="247"/>
      <c r="GDX728" s="247"/>
      <c r="GDY728" s="247"/>
      <c r="GDZ728" s="247"/>
      <c r="GEA728" s="247"/>
      <c r="GEB728" s="247"/>
      <c r="GEC728" s="247"/>
      <c r="GED728" s="247"/>
      <c r="GEE728" s="247"/>
      <c r="GEF728" s="247"/>
      <c r="GEG728" s="247"/>
      <c r="GEH728" s="247"/>
      <c r="GEI728" s="247"/>
      <c r="GEJ728" s="247"/>
      <c r="GEK728" s="247"/>
      <c r="GEL728" s="247"/>
      <c r="GEM728" s="247"/>
      <c r="GEN728" s="247"/>
      <c r="GEO728" s="247"/>
      <c r="GEP728" s="247"/>
      <c r="GEQ728" s="247"/>
      <c r="GER728" s="247"/>
      <c r="GES728" s="247"/>
      <c r="GET728" s="247"/>
      <c r="GEU728" s="247"/>
      <c r="GEV728" s="247"/>
      <c r="GEW728" s="247"/>
      <c r="GEX728" s="247"/>
      <c r="GEY728" s="247"/>
      <c r="GEZ728" s="247"/>
      <c r="GFA728" s="247"/>
      <c r="GFB728" s="247"/>
      <c r="GFC728" s="247"/>
      <c r="GFD728" s="247"/>
      <c r="GFE728" s="247"/>
      <c r="GFF728" s="247"/>
      <c r="GFG728" s="247"/>
      <c r="GFH728" s="247"/>
      <c r="GFI728" s="247"/>
      <c r="GFJ728" s="247"/>
      <c r="GFK728" s="247"/>
      <c r="GFL728" s="247"/>
      <c r="GFM728" s="247"/>
      <c r="GFN728" s="247"/>
      <c r="GFO728" s="247"/>
      <c r="GFP728" s="247"/>
      <c r="GFQ728" s="247"/>
      <c r="GFR728" s="247"/>
      <c r="GFS728" s="247"/>
      <c r="GFT728" s="247"/>
      <c r="GFU728" s="247"/>
      <c r="GFV728" s="247"/>
      <c r="GFW728" s="247"/>
      <c r="GFX728" s="247"/>
      <c r="GFY728" s="247"/>
      <c r="GFZ728" s="247"/>
      <c r="GGA728" s="247"/>
      <c r="GGB728" s="247"/>
      <c r="GGC728" s="247"/>
      <c r="GGD728" s="247"/>
      <c r="GGE728" s="247"/>
      <c r="GGF728" s="247"/>
      <c r="GGG728" s="247"/>
      <c r="GGH728" s="247"/>
      <c r="GGI728" s="247"/>
      <c r="GGJ728" s="247"/>
      <c r="GGK728" s="247"/>
      <c r="GGL728" s="247"/>
      <c r="GGM728" s="247"/>
      <c r="GGN728" s="247"/>
      <c r="GGO728" s="247"/>
      <c r="GGP728" s="247"/>
      <c r="GGQ728" s="247"/>
      <c r="GGR728" s="247"/>
      <c r="GGS728" s="247"/>
      <c r="GGT728" s="247"/>
      <c r="GGU728" s="247"/>
      <c r="GGV728" s="247"/>
      <c r="GGW728" s="247"/>
      <c r="GGX728" s="247"/>
      <c r="GGY728" s="247"/>
      <c r="GGZ728" s="247"/>
      <c r="GHA728" s="247"/>
      <c r="GHB728" s="247"/>
      <c r="GHC728" s="247"/>
      <c r="GHD728" s="247"/>
      <c r="GHE728" s="247"/>
      <c r="GHF728" s="247"/>
      <c r="GHG728" s="247"/>
      <c r="GHH728" s="247"/>
      <c r="GHI728" s="247"/>
      <c r="GHJ728" s="247"/>
      <c r="GHK728" s="247"/>
      <c r="GHL728" s="247"/>
      <c r="GHM728" s="247"/>
      <c r="GHN728" s="247"/>
      <c r="GHO728" s="247"/>
      <c r="GHP728" s="247"/>
      <c r="GHQ728" s="247"/>
      <c r="GHR728" s="247"/>
      <c r="GHS728" s="247"/>
      <c r="GHT728" s="247"/>
      <c r="GHU728" s="247"/>
      <c r="GHV728" s="247"/>
      <c r="GHW728" s="247"/>
      <c r="GHX728" s="247"/>
      <c r="GHY728" s="247"/>
      <c r="GHZ728" s="247"/>
      <c r="GIA728" s="247"/>
      <c r="GIB728" s="247"/>
      <c r="GIC728" s="247"/>
      <c r="GID728" s="247"/>
      <c r="GIE728" s="247"/>
      <c r="GIF728" s="247"/>
      <c r="GIG728" s="247"/>
      <c r="GIH728" s="247"/>
      <c r="GII728" s="247"/>
      <c r="GIJ728" s="247"/>
      <c r="GIK728" s="247"/>
      <c r="GIL728" s="247"/>
      <c r="GIM728" s="247"/>
      <c r="GIN728" s="247"/>
      <c r="GIO728" s="247"/>
      <c r="GIP728" s="247"/>
      <c r="GIQ728" s="247"/>
      <c r="GIR728" s="247"/>
      <c r="GIS728" s="247"/>
      <c r="GIT728" s="247"/>
      <c r="GIU728" s="247"/>
      <c r="GIV728" s="247"/>
      <c r="GIW728" s="247"/>
      <c r="GIX728" s="247"/>
      <c r="GIY728" s="247"/>
      <c r="GIZ728" s="247"/>
      <c r="GJA728" s="247"/>
      <c r="GJB728" s="247"/>
      <c r="GJC728" s="247"/>
      <c r="GJD728" s="247"/>
      <c r="GJE728" s="247"/>
      <c r="GJF728" s="247"/>
      <c r="GJG728" s="247"/>
      <c r="GJH728" s="247"/>
      <c r="GJI728" s="247"/>
      <c r="GJJ728" s="247"/>
      <c r="GJK728" s="247"/>
      <c r="GJL728" s="247"/>
      <c r="GJM728" s="247"/>
      <c r="GJN728" s="247"/>
      <c r="GJO728" s="247"/>
      <c r="GJP728" s="247"/>
      <c r="GJQ728" s="247"/>
      <c r="GJR728" s="247"/>
      <c r="GJS728" s="247"/>
      <c r="GJT728" s="247"/>
      <c r="GJU728" s="247"/>
      <c r="GJV728" s="247"/>
      <c r="GJW728" s="247"/>
      <c r="GJX728" s="247"/>
      <c r="GJY728" s="247"/>
      <c r="GJZ728" s="247"/>
      <c r="GKA728" s="247"/>
      <c r="GKB728" s="247"/>
      <c r="GKC728" s="247"/>
      <c r="GKD728" s="247"/>
      <c r="GKE728" s="247"/>
      <c r="GKF728" s="247"/>
      <c r="GKG728" s="247"/>
      <c r="GKH728" s="247"/>
      <c r="GKI728" s="247"/>
      <c r="GKJ728" s="247"/>
      <c r="GKK728" s="247"/>
      <c r="GKL728" s="247"/>
      <c r="GKM728" s="247"/>
      <c r="GKN728" s="247"/>
      <c r="GKO728" s="247"/>
      <c r="GKP728" s="247"/>
      <c r="GKQ728" s="247"/>
      <c r="GKR728" s="247"/>
      <c r="GKS728" s="247"/>
      <c r="GKT728" s="247"/>
      <c r="GKU728" s="247"/>
      <c r="GKV728" s="247"/>
      <c r="GKW728" s="247"/>
      <c r="GKX728" s="247"/>
      <c r="GKY728" s="247"/>
      <c r="GKZ728" s="247"/>
      <c r="GLA728" s="247"/>
      <c r="GLB728" s="247"/>
      <c r="GLC728" s="247"/>
      <c r="GLD728" s="247"/>
      <c r="GLE728" s="247"/>
      <c r="GLF728" s="247"/>
      <c r="GLG728" s="247"/>
      <c r="GLH728" s="247"/>
      <c r="GLI728" s="247"/>
      <c r="GLJ728" s="247"/>
      <c r="GLK728" s="247"/>
      <c r="GLL728" s="247"/>
      <c r="GLM728" s="247"/>
      <c r="GLN728" s="247"/>
      <c r="GLO728" s="247"/>
      <c r="GLP728" s="247"/>
      <c r="GLQ728" s="247"/>
      <c r="GLR728" s="247"/>
      <c r="GLS728" s="247"/>
      <c r="GLT728" s="247"/>
      <c r="GLU728" s="247"/>
      <c r="GLV728" s="247"/>
      <c r="GLW728" s="247"/>
      <c r="GLX728" s="247"/>
      <c r="GLY728" s="247"/>
      <c r="GLZ728" s="247"/>
      <c r="GMA728" s="247"/>
      <c r="GMB728" s="247"/>
      <c r="GMC728" s="247"/>
      <c r="GMD728" s="247"/>
      <c r="GME728" s="247"/>
      <c r="GMF728" s="247"/>
      <c r="GMG728" s="247"/>
      <c r="GMH728" s="247"/>
      <c r="GMI728" s="247"/>
      <c r="GMJ728" s="247"/>
      <c r="GMK728" s="247"/>
      <c r="GML728" s="247"/>
      <c r="GMM728" s="247"/>
      <c r="GMN728" s="247"/>
      <c r="GMO728" s="247"/>
      <c r="GMP728" s="247"/>
      <c r="GMQ728" s="247"/>
      <c r="GMR728" s="247"/>
      <c r="GMS728" s="247"/>
      <c r="GMT728" s="247"/>
      <c r="GMU728" s="247"/>
      <c r="GMV728" s="247"/>
      <c r="GMW728" s="247"/>
      <c r="GMX728" s="247"/>
      <c r="GMY728" s="247"/>
      <c r="GMZ728" s="247"/>
      <c r="GNA728" s="247"/>
      <c r="GNB728" s="247"/>
      <c r="GNC728" s="247"/>
      <c r="GND728" s="247"/>
      <c r="GNE728" s="247"/>
      <c r="GNF728" s="247"/>
      <c r="GNG728" s="247"/>
      <c r="GNH728" s="247"/>
      <c r="GNI728" s="247"/>
      <c r="GNJ728" s="247"/>
      <c r="GNK728" s="247"/>
      <c r="GNL728" s="247"/>
      <c r="GNM728" s="247"/>
      <c r="GNN728" s="247"/>
      <c r="GNO728" s="247"/>
      <c r="GNP728" s="247"/>
      <c r="GNQ728" s="247"/>
      <c r="GNR728" s="247"/>
      <c r="GNS728" s="247"/>
      <c r="GNT728" s="247"/>
      <c r="GNU728" s="247"/>
      <c r="GNV728" s="247"/>
      <c r="GNW728" s="247"/>
      <c r="GNX728" s="247"/>
      <c r="GNY728" s="247"/>
      <c r="GNZ728" s="247"/>
      <c r="GOA728" s="247"/>
      <c r="GOB728" s="247"/>
      <c r="GOC728" s="247"/>
      <c r="GOD728" s="247"/>
      <c r="GOE728" s="247"/>
      <c r="GOF728" s="247"/>
      <c r="GOG728" s="247"/>
      <c r="GOH728" s="247"/>
      <c r="GOI728" s="247"/>
      <c r="GOJ728" s="247"/>
      <c r="GOK728" s="247"/>
      <c r="GOL728" s="247"/>
      <c r="GOM728" s="247"/>
      <c r="GON728" s="247"/>
      <c r="GOO728" s="247"/>
      <c r="GOP728" s="247"/>
      <c r="GOQ728" s="247"/>
      <c r="GOR728" s="247"/>
      <c r="GOS728" s="247"/>
      <c r="GOT728" s="247"/>
      <c r="GOU728" s="247"/>
      <c r="GOV728" s="247"/>
      <c r="GOW728" s="247"/>
      <c r="GOX728" s="247"/>
      <c r="GOY728" s="247"/>
      <c r="GOZ728" s="247"/>
      <c r="GPA728" s="247"/>
      <c r="GPB728" s="247"/>
      <c r="GPC728" s="247"/>
      <c r="GPD728" s="247"/>
      <c r="GPE728" s="247"/>
      <c r="GPF728" s="247"/>
      <c r="GPG728" s="247"/>
      <c r="GPH728" s="247"/>
      <c r="GPI728" s="247"/>
      <c r="GPJ728" s="247"/>
      <c r="GPK728" s="247"/>
      <c r="GPL728" s="247"/>
      <c r="GPM728" s="247"/>
      <c r="GPN728" s="247"/>
      <c r="GPO728" s="247"/>
      <c r="GPP728" s="247"/>
      <c r="GPQ728" s="247"/>
      <c r="GPR728" s="247"/>
      <c r="GPS728" s="247"/>
      <c r="GPT728" s="247"/>
      <c r="GPU728" s="247"/>
      <c r="GPV728" s="247"/>
      <c r="GPW728" s="247"/>
      <c r="GPX728" s="247"/>
      <c r="GPY728" s="247"/>
      <c r="GPZ728" s="247"/>
      <c r="GQA728" s="247"/>
      <c r="GQB728" s="247"/>
      <c r="GQC728" s="247"/>
      <c r="GQD728" s="247"/>
      <c r="GQE728" s="247"/>
      <c r="GQF728" s="247"/>
      <c r="GQG728" s="247"/>
      <c r="GQH728" s="247"/>
      <c r="GQI728" s="247"/>
      <c r="GQJ728" s="247"/>
      <c r="GQK728" s="247"/>
      <c r="GQL728" s="247"/>
      <c r="GQM728" s="247"/>
      <c r="GQN728" s="247"/>
      <c r="GQO728" s="247"/>
      <c r="GQP728" s="247"/>
      <c r="GQQ728" s="247"/>
      <c r="GQR728" s="247"/>
      <c r="GQS728" s="247"/>
      <c r="GQT728" s="247"/>
      <c r="GQU728" s="247"/>
      <c r="GQV728" s="247"/>
      <c r="GQW728" s="247"/>
      <c r="GQX728" s="247"/>
      <c r="GQY728" s="247"/>
      <c r="GQZ728" s="247"/>
      <c r="GRA728" s="247"/>
      <c r="GRB728" s="247"/>
      <c r="GRC728" s="247"/>
      <c r="GRD728" s="247"/>
      <c r="GRE728" s="247"/>
      <c r="GRF728" s="247"/>
      <c r="GRG728" s="247"/>
      <c r="GRH728" s="247"/>
      <c r="GRI728" s="247"/>
      <c r="GRJ728" s="247"/>
      <c r="GRK728" s="247"/>
      <c r="GRL728" s="247"/>
      <c r="GRM728" s="247"/>
      <c r="GRN728" s="247"/>
      <c r="GRO728" s="247"/>
      <c r="GRP728" s="247"/>
      <c r="GRQ728" s="247"/>
      <c r="GRR728" s="247"/>
      <c r="GRS728" s="247"/>
      <c r="GRT728" s="247"/>
      <c r="GRU728" s="247"/>
      <c r="GRV728" s="247"/>
      <c r="GRW728" s="247"/>
      <c r="GRX728" s="247"/>
      <c r="GRY728" s="247"/>
      <c r="GRZ728" s="247"/>
      <c r="GSA728" s="247"/>
      <c r="GSB728" s="247"/>
      <c r="GSC728" s="247"/>
      <c r="GSD728" s="247"/>
      <c r="GSE728" s="247"/>
      <c r="GSF728" s="247"/>
      <c r="GSG728" s="247"/>
      <c r="GSH728" s="247"/>
      <c r="GSI728" s="247"/>
      <c r="GSJ728" s="247"/>
      <c r="GSK728" s="247"/>
      <c r="GSL728" s="247"/>
      <c r="GSM728" s="247"/>
      <c r="GSN728" s="247"/>
      <c r="GSO728" s="247"/>
      <c r="GSP728" s="247"/>
      <c r="GSQ728" s="247"/>
      <c r="GSR728" s="247"/>
      <c r="GSS728" s="247"/>
      <c r="GST728" s="247"/>
      <c r="GSU728" s="247"/>
      <c r="GSV728" s="247"/>
      <c r="GSW728" s="247"/>
      <c r="GSX728" s="247"/>
      <c r="GSY728" s="247"/>
      <c r="GSZ728" s="247"/>
      <c r="GTA728" s="247"/>
      <c r="GTB728" s="247"/>
      <c r="GTC728" s="247"/>
      <c r="GTD728" s="247"/>
      <c r="GTE728" s="247"/>
      <c r="GTF728" s="247"/>
      <c r="GTG728" s="247"/>
      <c r="GTH728" s="247"/>
      <c r="GTI728" s="247"/>
      <c r="GTJ728" s="247"/>
      <c r="GTK728" s="247"/>
      <c r="GTL728" s="247"/>
      <c r="GTM728" s="247"/>
      <c r="GTN728" s="247"/>
      <c r="GTO728" s="247"/>
      <c r="GTP728" s="247"/>
      <c r="GTQ728" s="247"/>
      <c r="GTR728" s="247"/>
      <c r="GTS728" s="247"/>
      <c r="GTT728" s="247"/>
      <c r="GTU728" s="247"/>
      <c r="GTV728" s="247"/>
      <c r="GTW728" s="247"/>
      <c r="GTX728" s="247"/>
      <c r="GTY728" s="247"/>
      <c r="GTZ728" s="247"/>
      <c r="GUA728" s="247"/>
      <c r="GUB728" s="247"/>
      <c r="GUC728" s="247"/>
      <c r="GUD728" s="247"/>
      <c r="GUE728" s="247"/>
      <c r="GUF728" s="247"/>
      <c r="GUG728" s="247"/>
      <c r="GUH728" s="247"/>
      <c r="GUI728" s="247"/>
      <c r="GUJ728" s="247"/>
      <c r="GUK728" s="247"/>
      <c r="GUL728" s="247"/>
      <c r="GUM728" s="247"/>
      <c r="GUN728" s="247"/>
      <c r="GUO728" s="247"/>
      <c r="GUP728" s="247"/>
      <c r="GUQ728" s="247"/>
      <c r="GUR728" s="247"/>
      <c r="GUS728" s="247"/>
      <c r="GUT728" s="247"/>
      <c r="GUU728" s="247"/>
      <c r="GUV728" s="247"/>
      <c r="GUW728" s="247"/>
      <c r="GUX728" s="247"/>
      <c r="GUY728" s="247"/>
      <c r="GUZ728" s="247"/>
      <c r="GVA728" s="247"/>
      <c r="GVB728" s="247"/>
      <c r="GVC728" s="247"/>
      <c r="GVD728" s="247"/>
      <c r="GVE728" s="247"/>
      <c r="GVF728" s="247"/>
      <c r="GVG728" s="247"/>
      <c r="GVH728" s="247"/>
      <c r="GVI728" s="247"/>
      <c r="GVJ728" s="247"/>
      <c r="GVK728" s="247"/>
      <c r="GVL728" s="247"/>
      <c r="GVM728" s="247"/>
      <c r="GVN728" s="247"/>
      <c r="GVO728" s="247"/>
      <c r="GVP728" s="247"/>
      <c r="GVQ728" s="247"/>
      <c r="GVR728" s="247"/>
      <c r="GVS728" s="247"/>
      <c r="GVT728" s="247"/>
      <c r="GVU728" s="247"/>
      <c r="GVV728" s="247"/>
      <c r="GVW728" s="247"/>
      <c r="GVX728" s="247"/>
      <c r="GVY728" s="247"/>
      <c r="GVZ728" s="247"/>
      <c r="GWA728" s="247"/>
      <c r="GWB728" s="247"/>
      <c r="GWC728" s="247"/>
      <c r="GWD728" s="247"/>
      <c r="GWE728" s="247"/>
      <c r="GWF728" s="247"/>
      <c r="GWG728" s="247"/>
      <c r="GWH728" s="247"/>
      <c r="GWI728" s="247"/>
      <c r="GWJ728" s="247"/>
      <c r="GWK728" s="247"/>
      <c r="GWL728" s="247"/>
      <c r="GWM728" s="247"/>
      <c r="GWN728" s="247"/>
      <c r="GWO728" s="247"/>
      <c r="GWP728" s="247"/>
      <c r="GWQ728" s="247"/>
      <c r="GWR728" s="247"/>
      <c r="GWS728" s="247"/>
      <c r="GWT728" s="247"/>
      <c r="GWU728" s="247"/>
      <c r="GWV728" s="247"/>
      <c r="GWW728" s="247"/>
      <c r="GWX728" s="247"/>
      <c r="GWY728" s="247"/>
      <c r="GWZ728" s="247"/>
      <c r="GXA728" s="247"/>
      <c r="GXB728" s="247"/>
      <c r="GXC728" s="247"/>
      <c r="GXD728" s="247"/>
      <c r="GXE728" s="247"/>
      <c r="GXF728" s="247"/>
      <c r="GXG728" s="247"/>
      <c r="GXH728" s="247"/>
      <c r="GXI728" s="247"/>
      <c r="GXJ728" s="247"/>
      <c r="GXK728" s="247"/>
      <c r="GXL728" s="247"/>
      <c r="GXM728" s="247"/>
      <c r="GXN728" s="247"/>
      <c r="GXO728" s="247"/>
      <c r="GXP728" s="247"/>
      <c r="GXQ728" s="247"/>
      <c r="GXR728" s="247"/>
      <c r="GXS728" s="247"/>
      <c r="GXT728" s="247"/>
      <c r="GXU728" s="247"/>
      <c r="GXV728" s="247"/>
      <c r="GXW728" s="247"/>
      <c r="GXX728" s="247"/>
      <c r="GXY728" s="247"/>
      <c r="GXZ728" s="247"/>
      <c r="GYA728" s="247"/>
      <c r="GYB728" s="247"/>
      <c r="GYC728" s="247"/>
      <c r="GYD728" s="247"/>
      <c r="GYE728" s="247"/>
      <c r="GYF728" s="247"/>
      <c r="GYG728" s="247"/>
      <c r="GYH728" s="247"/>
      <c r="GYI728" s="247"/>
      <c r="GYJ728" s="247"/>
      <c r="GYK728" s="247"/>
      <c r="GYL728" s="247"/>
      <c r="GYM728" s="247"/>
      <c r="GYN728" s="247"/>
      <c r="GYO728" s="247"/>
      <c r="GYP728" s="247"/>
      <c r="GYQ728" s="247"/>
      <c r="GYR728" s="247"/>
      <c r="GYS728" s="247"/>
      <c r="GYT728" s="247"/>
      <c r="GYU728" s="247"/>
      <c r="GYV728" s="247"/>
      <c r="GYW728" s="247"/>
      <c r="GYX728" s="247"/>
      <c r="GYY728" s="247"/>
      <c r="GYZ728" s="247"/>
      <c r="GZA728" s="247"/>
      <c r="GZB728" s="247"/>
      <c r="GZC728" s="247"/>
      <c r="GZD728" s="247"/>
      <c r="GZE728" s="247"/>
      <c r="GZF728" s="247"/>
      <c r="GZG728" s="247"/>
      <c r="GZH728" s="247"/>
      <c r="GZI728" s="247"/>
      <c r="GZJ728" s="247"/>
      <c r="GZK728" s="247"/>
      <c r="GZL728" s="247"/>
      <c r="GZM728" s="247"/>
      <c r="GZN728" s="247"/>
      <c r="GZO728" s="247"/>
      <c r="GZP728" s="247"/>
      <c r="GZQ728" s="247"/>
      <c r="GZR728" s="247"/>
      <c r="GZS728" s="247"/>
      <c r="GZT728" s="247"/>
      <c r="GZU728" s="247"/>
      <c r="GZV728" s="247"/>
      <c r="GZW728" s="247"/>
      <c r="GZX728" s="247"/>
      <c r="GZY728" s="247"/>
      <c r="GZZ728" s="247"/>
      <c r="HAA728" s="247"/>
      <c r="HAB728" s="247"/>
      <c r="HAC728" s="247"/>
      <c r="HAD728" s="247"/>
      <c r="HAE728" s="247"/>
      <c r="HAF728" s="247"/>
      <c r="HAG728" s="247"/>
      <c r="HAH728" s="247"/>
      <c r="HAI728" s="247"/>
      <c r="HAJ728" s="247"/>
      <c r="HAK728" s="247"/>
      <c r="HAL728" s="247"/>
      <c r="HAM728" s="247"/>
      <c r="HAN728" s="247"/>
      <c r="HAO728" s="247"/>
      <c r="HAP728" s="247"/>
      <c r="HAQ728" s="247"/>
      <c r="HAR728" s="247"/>
      <c r="HAS728" s="247"/>
      <c r="HAT728" s="247"/>
      <c r="HAU728" s="247"/>
      <c r="HAV728" s="247"/>
      <c r="HAW728" s="247"/>
      <c r="HAX728" s="247"/>
      <c r="HAY728" s="247"/>
      <c r="HAZ728" s="247"/>
      <c r="HBA728" s="247"/>
      <c r="HBB728" s="247"/>
      <c r="HBC728" s="247"/>
      <c r="HBD728" s="247"/>
      <c r="HBE728" s="247"/>
      <c r="HBF728" s="247"/>
      <c r="HBG728" s="247"/>
      <c r="HBH728" s="247"/>
      <c r="HBI728" s="247"/>
      <c r="HBJ728" s="247"/>
      <c r="HBK728" s="247"/>
      <c r="HBL728" s="247"/>
      <c r="HBM728" s="247"/>
      <c r="HBN728" s="247"/>
      <c r="HBO728" s="247"/>
      <c r="HBP728" s="247"/>
      <c r="HBQ728" s="247"/>
      <c r="HBR728" s="247"/>
      <c r="HBS728" s="247"/>
      <c r="HBT728" s="247"/>
      <c r="HBU728" s="247"/>
      <c r="HBV728" s="247"/>
      <c r="HBW728" s="247"/>
      <c r="HBX728" s="247"/>
      <c r="HBY728" s="247"/>
      <c r="HBZ728" s="247"/>
      <c r="HCA728" s="247"/>
      <c r="HCB728" s="247"/>
      <c r="HCC728" s="247"/>
      <c r="HCD728" s="247"/>
      <c r="HCE728" s="247"/>
      <c r="HCF728" s="247"/>
      <c r="HCG728" s="247"/>
      <c r="HCH728" s="247"/>
      <c r="HCI728" s="247"/>
      <c r="HCJ728" s="247"/>
      <c r="HCK728" s="247"/>
      <c r="HCL728" s="247"/>
      <c r="HCM728" s="247"/>
      <c r="HCN728" s="247"/>
      <c r="HCO728" s="247"/>
      <c r="HCP728" s="247"/>
      <c r="HCQ728" s="247"/>
      <c r="HCR728" s="247"/>
      <c r="HCS728" s="247"/>
      <c r="HCT728" s="247"/>
      <c r="HCU728" s="247"/>
      <c r="HCV728" s="247"/>
      <c r="HCW728" s="247"/>
      <c r="HCX728" s="247"/>
      <c r="HCY728" s="247"/>
      <c r="HCZ728" s="247"/>
      <c r="HDA728" s="247"/>
      <c r="HDB728" s="247"/>
      <c r="HDC728" s="247"/>
      <c r="HDD728" s="247"/>
      <c r="HDE728" s="247"/>
      <c r="HDF728" s="247"/>
      <c r="HDG728" s="247"/>
      <c r="HDH728" s="247"/>
      <c r="HDI728" s="247"/>
      <c r="HDJ728" s="247"/>
      <c r="HDK728" s="247"/>
      <c r="HDL728" s="247"/>
      <c r="HDM728" s="247"/>
      <c r="HDN728" s="247"/>
      <c r="HDO728" s="247"/>
      <c r="HDP728" s="247"/>
      <c r="HDQ728" s="247"/>
      <c r="HDR728" s="247"/>
      <c r="HDS728" s="247"/>
      <c r="HDT728" s="247"/>
      <c r="HDU728" s="247"/>
      <c r="HDV728" s="247"/>
      <c r="HDW728" s="247"/>
      <c r="HDX728" s="247"/>
      <c r="HDY728" s="247"/>
      <c r="HDZ728" s="247"/>
      <c r="HEA728" s="247"/>
      <c r="HEB728" s="247"/>
      <c r="HEC728" s="247"/>
      <c r="HED728" s="247"/>
      <c r="HEE728" s="247"/>
      <c r="HEF728" s="247"/>
      <c r="HEG728" s="247"/>
      <c r="HEH728" s="247"/>
      <c r="HEI728" s="247"/>
      <c r="HEJ728" s="247"/>
      <c r="HEK728" s="247"/>
      <c r="HEL728" s="247"/>
      <c r="HEM728" s="247"/>
      <c r="HEN728" s="247"/>
      <c r="HEO728" s="247"/>
      <c r="HEP728" s="247"/>
      <c r="HEQ728" s="247"/>
      <c r="HER728" s="247"/>
      <c r="HES728" s="247"/>
      <c r="HET728" s="247"/>
      <c r="HEU728" s="247"/>
      <c r="HEV728" s="247"/>
      <c r="HEW728" s="247"/>
      <c r="HEX728" s="247"/>
      <c r="HEY728" s="247"/>
      <c r="HEZ728" s="247"/>
      <c r="HFA728" s="247"/>
      <c r="HFB728" s="247"/>
      <c r="HFC728" s="247"/>
      <c r="HFD728" s="247"/>
      <c r="HFE728" s="247"/>
      <c r="HFF728" s="247"/>
      <c r="HFG728" s="247"/>
      <c r="HFH728" s="247"/>
      <c r="HFI728" s="247"/>
      <c r="HFJ728" s="247"/>
      <c r="HFK728" s="247"/>
      <c r="HFL728" s="247"/>
      <c r="HFM728" s="247"/>
      <c r="HFN728" s="247"/>
      <c r="HFO728" s="247"/>
      <c r="HFP728" s="247"/>
      <c r="HFQ728" s="247"/>
      <c r="HFR728" s="247"/>
      <c r="HFS728" s="247"/>
      <c r="HFT728" s="247"/>
      <c r="HFU728" s="247"/>
      <c r="HFV728" s="247"/>
      <c r="HFW728" s="247"/>
      <c r="HFX728" s="247"/>
      <c r="HFY728" s="247"/>
      <c r="HFZ728" s="247"/>
      <c r="HGA728" s="247"/>
      <c r="HGB728" s="247"/>
      <c r="HGC728" s="247"/>
      <c r="HGD728" s="247"/>
      <c r="HGE728" s="247"/>
      <c r="HGF728" s="247"/>
      <c r="HGG728" s="247"/>
      <c r="HGH728" s="247"/>
      <c r="HGI728" s="247"/>
      <c r="HGJ728" s="247"/>
      <c r="HGK728" s="247"/>
      <c r="HGL728" s="247"/>
      <c r="HGM728" s="247"/>
      <c r="HGN728" s="247"/>
      <c r="HGO728" s="247"/>
      <c r="HGP728" s="247"/>
      <c r="HGQ728" s="247"/>
      <c r="HGR728" s="247"/>
      <c r="HGS728" s="247"/>
      <c r="HGT728" s="247"/>
      <c r="HGU728" s="247"/>
      <c r="HGV728" s="247"/>
      <c r="HGW728" s="247"/>
      <c r="HGX728" s="247"/>
      <c r="HGY728" s="247"/>
      <c r="HGZ728" s="247"/>
      <c r="HHA728" s="247"/>
      <c r="HHB728" s="247"/>
      <c r="HHC728" s="247"/>
      <c r="HHD728" s="247"/>
      <c r="HHE728" s="247"/>
      <c r="HHF728" s="247"/>
      <c r="HHG728" s="247"/>
      <c r="HHH728" s="247"/>
      <c r="HHI728" s="247"/>
      <c r="HHJ728" s="247"/>
      <c r="HHK728" s="247"/>
      <c r="HHL728" s="247"/>
      <c r="HHM728" s="247"/>
      <c r="HHN728" s="247"/>
      <c r="HHO728" s="247"/>
      <c r="HHP728" s="247"/>
      <c r="HHQ728" s="247"/>
      <c r="HHR728" s="247"/>
      <c r="HHS728" s="247"/>
      <c r="HHT728" s="247"/>
      <c r="HHU728" s="247"/>
      <c r="HHV728" s="247"/>
      <c r="HHW728" s="247"/>
      <c r="HHX728" s="247"/>
      <c r="HHY728" s="247"/>
      <c r="HHZ728" s="247"/>
      <c r="HIA728" s="247"/>
      <c r="HIB728" s="247"/>
      <c r="HIC728" s="247"/>
      <c r="HID728" s="247"/>
      <c r="HIE728" s="247"/>
      <c r="HIF728" s="247"/>
      <c r="HIG728" s="247"/>
      <c r="HIH728" s="247"/>
      <c r="HII728" s="247"/>
      <c r="HIJ728" s="247"/>
      <c r="HIK728" s="247"/>
      <c r="HIL728" s="247"/>
      <c r="HIM728" s="247"/>
      <c r="HIN728" s="247"/>
      <c r="HIO728" s="247"/>
      <c r="HIP728" s="247"/>
      <c r="HIQ728" s="247"/>
      <c r="HIR728" s="247"/>
      <c r="HIS728" s="247"/>
      <c r="HIT728" s="247"/>
      <c r="HIU728" s="247"/>
      <c r="HIV728" s="247"/>
      <c r="HIW728" s="247"/>
      <c r="HIX728" s="247"/>
      <c r="HIY728" s="247"/>
      <c r="HIZ728" s="247"/>
      <c r="HJA728" s="247"/>
      <c r="HJB728" s="247"/>
      <c r="HJC728" s="247"/>
      <c r="HJD728" s="247"/>
      <c r="HJE728" s="247"/>
      <c r="HJF728" s="247"/>
      <c r="HJG728" s="247"/>
      <c r="HJH728" s="247"/>
      <c r="HJI728" s="247"/>
      <c r="HJJ728" s="247"/>
      <c r="HJK728" s="247"/>
      <c r="HJL728" s="247"/>
      <c r="HJM728" s="247"/>
      <c r="HJN728" s="247"/>
      <c r="HJO728" s="247"/>
      <c r="HJP728" s="247"/>
      <c r="HJQ728" s="247"/>
      <c r="HJR728" s="247"/>
      <c r="HJS728" s="247"/>
      <c r="HJT728" s="247"/>
      <c r="HJU728" s="247"/>
      <c r="HJV728" s="247"/>
      <c r="HJW728" s="247"/>
      <c r="HJX728" s="247"/>
      <c r="HJY728" s="247"/>
      <c r="HJZ728" s="247"/>
      <c r="HKA728" s="247"/>
      <c r="HKB728" s="247"/>
      <c r="HKC728" s="247"/>
      <c r="HKD728" s="247"/>
      <c r="HKE728" s="247"/>
      <c r="HKF728" s="247"/>
      <c r="HKG728" s="247"/>
      <c r="HKH728" s="247"/>
      <c r="HKI728" s="247"/>
      <c r="HKJ728" s="247"/>
      <c r="HKK728" s="247"/>
      <c r="HKL728" s="247"/>
      <c r="HKM728" s="247"/>
      <c r="HKN728" s="247"/>
      <c r="HKO728" s="247"/>
      <c r="HKP728" s="247"/>
      <c r="HKQ728" s="247"/>
      <c r="HKR728" s="247"/>
      <c r="HKS728" s="247"/>
      <c r="HKT728" s="247"/>
      <c r="HKU728" s="247"/>
      <c r="HKV728" s="247"/>
      <c r="HKW728" s="247"/>
      <c r="HKX728" s="247"/>
      <c r="HKY728" s="247"/>
      <c r="HKZ728" s="247"/>
      <c r="HLA728" s="247"/>
      <c r="HLB728" s="247"/>
      <c r="HLC728" s="247"/>
      <c r="HLD728" s="247"/>
      <c r="HLE728" s="247"/>
      <c r="HLF728" s="247"/>
      <c r="HLG728" s="247"/>
      <c r="HLH728" s="247"/>
      <c r="HLI728" s="247"/>
      <c r="HLJ728" s="247"/>
      <c r="HLK728" s="247"/>
      <c r="HLL728" s="247"/>
      <c r="HLM728" s="247"/>
      <c r="HLN728" s="247"/>
      <c r="HLO728" s="247"/>
      <c r="HLP728" s="247"/>
      <c r="HLQ728" s="247"/>
      <c r="HLR728" s="247"/>
      <c r="HLS728" s="247"/>
      <c r="HLT728" s="247"/>
      <c r="HLU728" s="247"/>
      <c r="HLV728" s="247"/>
      <c r="HLW728" s="247"/>
      <c r="HLX728" s="247"/>
      <c r="HLY728" s="247"/>
      <c r="HLZ728" s="247"/>
      <c r="HMA728" s="247"/>
      <c r="HMB728" s="247"/>
      <c r="HMC728" s="247"/>
      <c r="HMD728" s="247"/>
      <c r="HME728" s="247"/>
      <c r="HMF728" s="247"/>
      <c r="HMG728" s="247"/>
      <c r="HMH728" s="247"/>
      <c r="HMI728" s="247"/>
      <c r="HMJ728" s="247"/>
      <c r="HMK728" s="247"/>
      <c r="HML728" s="247"/>
      <c r="HMM728" s="247"/>
      <c r="HMN728" s="247"/>
      <c r="HMO728" s="247"/>
      <c r="HMP728" s="247"/>
      <c r="HMQ728" s="247"/>
      <c r="HMR728" s="247"/>
      <c r="HMS728" s="247"/>
      <c r="HMT728" s="247"/>
      <c r="HMU728" s="247"/>
      <c r="HMV728" s="247"/>
      <c r="HMW728" s="247"/>
      <c r="HMX728" s="247"/>
      <c r="HMY728" s="247"/>
      <c r="HMZ728" s="247"/>
      <c r="HNA728" s="247"/>
      <c r="HNB728" s="247"/>
      <c r="HNC728" s="247"/>
      <c r="HND728" s="247"/>
      <c r="HNE728" s="247"/>
      <c r="HNF728" s="247"/>
      <c r="HNG728" s="247"/>
      <c r="HNH728" s="247"/>
      <c r="HNI728" s="247"/>
      <c r="HNJ728" s="247"/>
      <c r="HNK728" s="247"/>
      <c r="HNL728" s="247"/>
      <c r="HNM728" s="247"/>
      <c r="HNN728" s="247"/>
      <c r="HNO728" s="247"/>
      <c r="HNP728" s="247"/>
      <c r="HNQ728" s="247"/>
      <c r="HNR728" s="247"/>
      <c r="HNS728" s="247"/>
      <c r="HNT728" s="247"/>
      <c r="HNU728" s="247"/>
      <c r="HNV728" s="247"/>
      <c r="HNW728" s="247"/>
      <c r="HNX728" s="247"/>
      <c r="HNY728" s="247"/>
      <c r="HNZ728" s="247"/>
      <c r="HOA728" s="247"/>
      <c r="HOB728" s="247"/>
      <c r="HOC728" s="247"/>
      <c r="HOD728" s="247"/>
      <c r="HOE728" s="247"/>
      <c r="HOF728" s="247"/>
      <c r="HOG728" s="247"/>
      <c r="HOH728" s="247"/>
      <c r="HOI728" s="247"/>
      <c r="HOJ728" s="247"/>
      <c r="HOK728" s="247"/>
      <c r="HOL728" s="247"/>
      <c r="HOM728" s="247"/>
      <c r="HON728" s="247"/>
      <c r="HOO728" s="247"/>
      <c r="HOP728" s="247"/>
      <c r="HOQ728" s="247"/>
      <c r="HOR728" s="247"/>
      <c r="HOS728" s="247"/>
      <c r="HOT728" s="247"/>
      <c r="HOU728" s="247"/>
      <c r="HOV728" s="247"/>
      <c r="HOW728" s="247"/>
      <c r="HOX728" s="247"/>
      <c r="HOY728" s="247"/>
      <c r="HOZ728" s="247"/>
      <c r="HPA728" s="247"/>
      <c r="HPB728" s="247"/>
      <c r="HPC728" s="247"/>
      <c r="HPD728" s="247"/>
      <c r="HPE728" s="247"/>
      <c r="HPF728" s="247"/>
      <c r="HPG728" s="247"/>
      <c r="HPH728" s="247"/>
      <c r="HPI728" s="247"/>
      <c r="HPJ728" s="247"/>
      <c r="HPK728" s="247"/>
      <c r="HPL728" s="247"/>
      <c r="HPM728" s="247"/>
      <c r="HPN728" s="247"/>
      <c r="HPO728" s="247"/>
      <c r="HPP728" s="247"/>
      <c r="HPQ728" s="247"/>
      <c r="HPR728" s="247"/>
      <c r="HPS728" s="247"/>
      <c r="HPT728" s="247"/>
      <c r="HPU728" s="247"/>
      <c r="HPV728" s="247"/>
      <c r="HPW728" s="247"/>
      <c r="HPX728" s="247"/>
      <c r="HPY728" s="247"/>
      <c r="HPZ728" s="247"/>
      <c r="HQA728" s="247"/>
      <c r="HQB728" s="247"/>
      <c r="HQC728" s="247"/>
      <c r="HQD728" s="247"/>
      <c r="HQE728" s="247"/>
      <c r="HQF728" s="247"/>
      <c r="HQG728" s="247"/>
      <c r="HQH728" s="247"/>
      <c r="HQI728" s="247"/>
      <c r="HQJ728" s="247"/>
      <c r="HQK728" s="247"/>
      <c r="HQL728" s="247"/>
      <c r="HQM728" s="247"/>
      <c r="HQN728" s="247"/>
      <c r="HQO728" s="247"/>
      <c r="HQP728" s="247"/>
      <c r="HQQ728" s="247"/>
      <c r="HQR728" s="247"/>
      <c r="HQS728" s="247"/>
      <c r="HQT728" s="247"/>
      <c r="HQU728" s="247"/>
      <c r="HQV728" s="247"/>
      <c r="HQW728" s="247"/>
      <c r="HQX728" s="247"/>
      <c r="HQY728" s="247"/>
      <c r="HQZ728" s="247"/>
      <c r="HRA728" s="247"/>
      <c r="HRB728" s="247"/>
      <c r="HRC728" s="247"/>
      <c r="HRD728" s="247"/>
      <c r="HRE728" s="247"/>
      <c r="HRF728" s="247"/>
      <c r="HRG728" s="247"/>
      <c r="HRH728" s="247"/>
      <c r="HRI728" s="247"/>
      <c r="HRJ728" s="247"/>
      <c r="HRK728" s="247"/>
      <c r="HRL728" s="247"/>
      <c r="HRM728" s="247"/>
      <c r="HRN728" s="247"/>
      <c r="HRO728" s="247"/>
      <c r="HRP728" s="247"/>
      <c r="HRQ728" s="247"/>
      <c r="HRR728" s="247"/>
      <c r="HRS728" s="247"/>
      <c r="HRT728" s="247"/>
      <c r="HRU728" s="247"/>
      <c r="HRV728" s="247"/>
      <c r="HRW728" s="247"/>
      <c r="HRX728" s="247"/>
      <c r="HRY728" s="247"/>
      <c r="HRZ728" s="247"/>
      <c r="HSA728" s="247"/>
      <c r="HSB728" s="247"/>
      <c r="HSC728" s="247"/>
      <c r="HSD728" s="247"/>
      <c r="HSE728" s="247"/>
      <c r="HSF728" s="247"/>
      <c r="HSG728" s="247"/>
      <c r="HSH728" s="247"/>
      <c r="HSI728" s="247"/>
      <c r="HSJ728" s="247"/>
      <c r="HSK728" s="247"/>
      <c r="HSL728" s="247"/>
      <c r="HSM728" s="247"/>
      <c r="HSN728" s="247"/>
      <c r="HSO728" s="247"/>
      <c r="HSP728" s="247"/>
      <c r="HSQ728" s="247"/>
      <c r="HSR728" s="247"/>
      <c r="HSS728" s="247"/>
      <c r="HST728" s="247"/>
      <c r="HSU728" s="247"/>
      <c r="HSV728" s="247"/>
      <c r="HSW728" s="247"/>
      <c r="HSX728" s="247"/>
      <c r="HSY728" s="247"/>
      <c r="HSZ728" s="247"/>
      <c r="HTA728" s="247"/>
      <c r="HTB728" s="247"/>
      <c r="HTC728" s="247"/>
      <c r="HTD728" s="247"/>
      <c r="HTE728" s="247"/>
      <c r="HTF728" s="247"/>
      <c r="HTG728" s="247"/>
      <c r="HTH728" s="247"/>
      <c r="HTI728" s="247"/>
      <c r="HTJ728" s="247"/>
      <c r="HTK728" s="247"/>
      <c r="HTL728" s="247"/>
      <c r="HTM728" s="247"/>
      <c r="HTN728" s="247"/>
      <c r="HTO728" s="247"/>
      <c r="HTP728" s="247"/>
      <c r="HTQ728" s="247"/>
      <c r="HTR728" s="247"/>
      <c r="HTS728" s="247"/>
      <c r="HTT728" s="247"/>
      <c r="HTU728" s="247"/>
      <c r="HTV728" s="247"/>
      <c r="HTW728" s="247"/>
      <c r="HTX728" s="247"/>
      <c r="HTY728" s="247"/>
      <c r="HTZ728" s="247"/>
      <c r="HUA728" s="247"/>
      <c r="HUB728" s="247"/>
      <c r="HUC728" s="247"/>
      <c r="HUD728" s="247"/>
      <c r="HUE728" s="247"/>
      <c r="HUF728" s="247"/>
      <c r="HUG728" s="247"/>
      <c r="HUH728" s="247"/>
      <c r="HUI728" s="247"/>
      <c r="HUJ728" s="247"/>
      <c r="HUK728" s="247"/>
      <c r="HUL728" s="247"/>
      <c r="HUM728" s="247"/>
      <c r="HUN728" s="247"/>
      <c r="HUO728" s="247"/>
      <c r="HUP728" s="247"/>
      <c r="HUQ728" s="247"/>
      <c r="HUR728" s="247"/>
      <c r="HUS728" s="247"/>
      <c r="HUT728" s="247"/>
      <c r="HUU728" s="247"/>
      <c r="HUV728" s="247"/>
      <c r="HUW728" s="247"/>
      <c r="HUX728" s="247"/>
      <c r="HUY728" s="247"/>
      <c r="HUZ728" s="247"/>
      <c r="HVA728" s="247"/>
      <c r="HVB728" s="247"/>
      <c r="HVC728" s="247"/>
      <c r="HVD728" s="247"/>
      <c r="HVE728" s="247"/>
      <c r="HVF728" s="247"/>
      <c r="HVG728" s="247"/>
      <c r="HVH728" s="247"/>
      <c r="HVI728" s="247"/>
      <c r="HVJ728" s="247"/>
      <c r="HVK728" s="247"/>
      <c r="HVL728" s="247"/>
      <c r="HVM728" s="247"/>
      <c r="HVN728" s="247"/>
      <c r="HVO728" s="247"/>
      <c r="HVP728" s="247"/>
      <c r="HVQ728" s="247"/>
      <c r="HVR728" s="247"/>
      <c r="HVS728" s="247"/>
      <c r="HVT728" s="247"/>
      <c r="HVU728" s="247"/>
      <c r="HVV728" s="247"/>
      <c r="HVW728" s="247"/>
      <c r="HVX728" s="247"/>
      <c r="HVY728" s="247"/>
      <c r="HVZ728" s="247"/>
      <c r="HWA728" s="247"/>
      <c r="HWB728" s="247"/>
      <c r="HWC728" s="247"/>
      <c r="HWD728" s="247"/>
      <c r="HWE728" s="247"/>
      <c r="HWF728" s="247"/>
      <c r="HWG728" s="247"/>
      <c r="HWH728" s="247"/>
      <c r="HWI728" s="247"/>
      <c r="HWJ728" s="247"/>
      <c r="HWK728" s="247"/>
      <c r="HWL728" s="247"/>
      <c r="HWM728" s="247"/>
      <c r="HWN728" s="247"/>
      <c r="HWO728" s="247"/>
      <c r="HWP728" s="247"/>
      <c r="HWQ728" s="247"/>
      <c r="HWR728" s="247"/>
      <c r="HWS728" s="247"/>
      <c r="HWT728" s="247"/>
      <c r="HWU728" s="247"/>
      <c r="HWV728" s="247"/>
      <c r="HWW728" s="247"/>
      <c r="HWX728" s="247"/>
      <c r="HWY728" s="247"/>
      <c r="HWZ728" s="247"/>
      <c r="HXA728" s="247"/>
      <c r="HXB728" s="247"/>
      <c r="HXC728" s="247"/>
      <c r="HXD728" s="247"/>
      <c r="HXE728" s="247"/>
      <c r="HXF728" s="247"/>
      <c r="HXG728" s="247"/>
      <c r="HXH728" s="247"/>
      <c r="HXI728" s="247"/>
      <c r="HXJ728" s="247"/>
      <c r="HXK728" s="247"/>
      <c r="HXL728" s="247"/>
      <c r="HXM728" s="247"/>
      <c r="HXN728" s="247"/>
      <c r="HXO728" s="247"/>
      <c r="HXP728" s="247"/>
      <c r="HXQ728" s="247"/>
      <c r="HXR728" s="247"/>
      <c r="HXS728" s="247"/>
      <c r="HXT728" s="247"/>
      <c r="HXU728" s="247"/>
      <c r="HXV728" s="247"/>
      <c r="HXW728" s="247"/>
      <c r="HXX728" s="247"/>
      <c r="HXY728" s="247"/>
      <c r="HXZ728" s="247"/>
      <c r="HYA728" s="247"/>
      <c r="HYB728" s="247"/>
      <c r="HYC728" s="247"/>
      <c r="HYD728" s="247"/>
      <c r="HYE728" s="247"/>
      <c r="HYF728" s="247"/>
      <c r="HYG728" s="247"/>
      <c r="HYH728" s="247"/>
      <c r="HYI728" s="247"/>
      <c r="HYJ728" s="247"/>
      <c r="HYK728" s="247"/>
      <c r="HYL728" s="247"/>
      <c r="HYM728" s="247"/>
      <c r="HYN728" s="247"/>
      <c r="HYO728" s="247"/>
      <c r="HYP728" s="247"/>
      <c r="HYQ728" s="247"/>
      <c r="HYR728" s="247"/>
      <c r="HYS728" s="247"/>
      <c r="HYT728" s="247"/>
      <c r="HYU728" s="247"/>
      <c r="HYV728" s="247"/>
      <c r="HYW728" s="247"/>
      <c r="HYX728" s="247"/>
      <c r="HYY728" s="247"/>
      <c r="HYZ728" s="247"/>
      <c r="HZA728" s="247"/>
      <c r="HZB728" s="247"/>
      <c r="HZC728" s="247"/>
      <c r="HZD728" s="247"/>
      <c r="HZE728" s="247"/>
      <c r="HZF728" s="247"/>
      <c r="HZG728" s="247"/>
      <c r="HZH728" s="247"/>
      <c r="HZI728" s="247"/>
      <c r="HZJ728" s="247"/>
      <c r="HZK728" s="247"/>
      <c r="HZL728" s="247"/>
      <c r="HZM728" s="247"/>
      <c r="HZN728" s="247"/>
      <c r="HZO728" s="247"/>
      <c r="HZP728" s="247"/>
      <c r="HZQ728" s="247"/>
      <c r="HZR728" s="247"/>
      <c r="HZS728" s="247"/>
      <c r="HZT728" s="247"/>
      <c r="HZU728" s="247"/>
      <c r="HZV728" s="247"/>
      <c r="HZW728" s="247"/>
      <c r="HZX728" s="247"/>
      <c r="HZY728" s="247"/>
      <c r="HZZ728" s="247"/>
      <c r="IAA728" s="247"/>
      <c r="IAB728" s="247"/>
      <c r="IAC728" s="247"/>
      <c r="IAD728" s="247"/>
      <c r="IAE728" s="247"/>
      <c r="IAF728" s="247"/>
      <c r="IAG728" s="247"/>
      <c r="IAH728" s="247"/>
      <c r="IAI728" s="247"/>
      <c r="IAJ728" s="247"/>
      <c r="IAK728" s="247"/>
      <c r="IAL728" s="247"/>
      <c r="IAM728" s="247"/>
      <c r="IAN728" s="247"/>
      <c r="IAO728" s="247"/>
      <c r="IAP728" s="247"/>
      <c r="IAQ728" s="247"/>
      <c r="IAR728" s="247"/>
      <c r="IAS728" s="247"/>
      <c r="IAT728" s="247"/>
      <c r="IAU728" s="247"/>
      <c r="IAV728" s="247"/>
      <c r="IAW728" s="247"/>
      <c r="IAX728" s="247"/>
      <c r="IAY728" s="247"/>
      <c r="IAZ728" s="247"/>
      <c r="IBA728" s="247"/>
      <c r="IBB728" s="247"/>
      <c r="IBC728" s="247"/>
      <c r="IBD728" s="247"/>
      <c r="IBE728" s="247"/>
      <c r="IBF728" s="247"/>
      <c r="IBG728" s="247"/>
      <c r="IBH728" s="247"/>
      <c r="IBI728" s="247"/>
      <c r="IBJ728" s="247"/>
      <c r="IBK728" s="247"/>
      <c r="IBL728" s="247"/>
      <c r="IBM728" s="247"/>
      <c r="IBN728" s="247"/>
      <c r="IBO728" s="247"/>
      <c r="IBP728" s="247"/>
      <c r="IBQ728" s="247"/>
      <c r="IBR728" s="247"/>
      <c r="IBS728" s="247"/>
      <c r="IBT728" s="247"/>
      <c r="IBU728" s="247"/>
      <c r="IBV728" s="247"/>
      <c r="IBW728" s="247"/>
      <c r="IBX728" s="247"/>
      <c r="IBY728" s="247"/>
      <c r="IBZ728" s="247"/>
      <c r="ICA728" s="247"/>
      <c r="ICB728" s="247"/>
      <c r="ICC728" s="247"/>
      <c r="ICD728" s="247"/>
      <c r="ICE728" s="247"/>
      <c r="ICF728" s="247"/>
      <c r="ICG728" s="247"/>
      <c r="ICH728" s="247"/>
      <c r="ICI728" s="247"/>
      <c r="ICJ728" s="247"/>
      <c r="ICK728" s="247"/>
      <c r="ICL728" s="247"/>
      <c r="ICM728" s="247"/>
      <c r="ICN728" s="247"/>
      <c r="ICO728" s="247"/>
      <c r="ICP728" s="247"/>
      <c r="ICQ728" s="247"/>
      <c r="ICR728" s="247"/>
      <c r="ICS728" s="247"/>
      <c r="ICT728" s="247"/>
      <c r="ICU728" s="247"/>
      <c r="ICV728" s="247"/>
      <c r="ICW728" s="247"/>
      <c r="ICX728" s="247"/>
      <c r="ICY728" s="247"/>
      <c r="ICZ728" s="247"/>
      <c r="IDA728" s="247"/>
      <c r="IDB728" s="247"/>
      <c r="IDC728" s="247"/>
      <c r="IDD728" s="247"/>
      <c r="IDE728" s="247"/>
      <c r="IDF728" s="247"/>
      <c r="IDG728" s="247"/>
      <c r="IDH728" s="247"/>
      <c r="IDI728" s="247"/>
      <c r="IDJ728" s="247"/>
      <c r="IDK728" s="247"/>
      <c r="IDL728" s="247"/>
      <c r="IDM728" s="247"/>
      <c r="IDN728" s="247"/>
      <c r="IDO728" s="247"/>
      <c r="IDP728" s="247"/>
      <c r="IDQ728" s="247"/>
      <c r="IDR728" s="247"/>
      <c r="IDS728" s="247"/>
      <c r="IDT728" s="247"/>
      <c r="IDU728" s="247"/>
      <c r="IDV728" s="247"/>
      <c r="IDW728" s="247"/>
      <c r="IDX728" s="247"/>
      <c r="IDY728" s="247"/>
      <c r="IDZ728" s="247"/>
      <c r="IEA728" s="247"/>
      <c r="IEB728" s="247"/>
      <c r="IEC728" s="247"/>
      <c r="IED728" s="247"/>
      <c r="IEE728" s="247"/>
      <c r="IEF728" s="247"/>
      <c r="IEG728" s="247"/>
      <c r="IEH728" s="247"/>
      <c r="IEI728" s="247"/>
      <c r="IEJ728" s="247"/>
      <c r="IEK728" s="247"/>
      <c r="IEL728" s="247"/>
      <c r="IEM728" s="247"/>
      <c r="IEN728" s="247"/>
      <c r="IEO728" s="247"/>
      <c r="IEP728" s="247"/>
      <c r="IEQ728" s="247"/>
      <c r="IER728" s="247"/>
      <c r="IES728" s="247"/>
      <c r="IET728" s="247"/>
      <c r="IEU728" s="247"/>
      <c r="IEV728" s="247"/>
      <c r="IEW728" s="247"/>
      <c r="IEX728" s="247"/>
      <c r="IEY728" s="247"/>
      <c r="IEZ728" s="247"/>
      <c r="IFA728" s="247"/>
      <c r="IFB728" s="247"/>
      <c r="IFC728" s="247"/>
      <c r="IFD728" s="247"/>
      <c r="IFE728" s="247"/>
      <c r="IFF728" s="247"/>
      <c r="IFG728" s="247"/>
      <c r="IFH728" s="247"/>
      <c r="IFI728" s="247"/>
      <c r="IFJ728" s="247"/>
      <c r="IFK728" s="247"/>
      <c r="IFL728" s="247"/>
      <c r="IFM728" s="247"/>
      <c r="IFN728" s="247"/>
      <c r="IFO728" s="247"/>
      <c r="IFP728" s="247"/>
      <c r="IFQ728" s="247"/>
      <c r="IFR728" s="247"/>
      <c r="IFS728" s="247"/>
      <c r="IFT728" s="247"/>
      <c r="IFU728" s="247"/>
      <c r="IFV728" s="247"/>
      <c r="IFW728" s="247"/>
      <c r="IFX728" s="247"/>
      <c r="IFY728" s="247"/>
      <c r="IFZ728" s="247"/>
      <c r="IGA728" s="247"/>
      <c r="IGB728" s="247"/>
      <c r="IGC728" s="247"/>
      <c r="IGD728" s="247"/>
      <c r="IGE728" s="247"/>
      <c r="IGF728" s="247"/>
      <c r="IGG728" s="247"/>
      <c r="IGH728" s="247"/>
      <c r="IGI728" s="247"/>
      <c r="IGJ728" s="247"/>
      <c r="IGK728" s="247"/>
      <c r="IGL728" s="247"/>
      <c r="IGM728" s="247"/>
      <c r="IGN728" s="247"/>
      <c r="IGO728" s="247"/>
      <c r="IGP728" s="247"/>
      <c r="IGQ728" s="247"/>
      <c r="IGR728" s="247"/>
      <c r="IGS728" s="247"/>
      <c r="IGT728" s="247"/>
      <c r="IGU728" s="247"/>
      <c r="IGV728" s="247"/>
      <c r="IGW728" s="247"/>
      <c r="IGX728" s="247"/>
      <c r="IGY728" s="247"/>
      <c r="IGZ728" s="247"/>
      <c r="IHA728" s="247"/>
      <c r="IHB728" s="247"/>
      <c r="IHC728" s="247"/>
      <c r="IHD728" s="247"/>
      <c r="IHE728" s="247"/>
      <c r="IHF728" s="247"/>
      <c r="IHG728" s="247"/>
      <c r="IHH728" s="247"/>
      <c r="IHI728" s="247"/>
      <c r="IHJ728" s="247"/>
      <c r="IHK728" s="247"/>
      <c r="IHL728" s="247"/>
      <c r="IHM728" s="247"/>
      <c r="IHN728" s="247"/>
      <c r="IHO728" s="247"/>
      <c r="IHP728" s="247"/>
      <c r="IHQ728" s="247"/>
      <c r="IHR728" s="247"/>
      <c r="IHS728" s="247"/>
      <c r="IHT728" s="247"/>
      <c r="IHU728" s="247"/>
      <c r="IHV728" s="247"/>
      <c r="IHW728" s="247"/>
      <c r="IHX728" s="247"/>
      <c r="IHY728" s="247"/>
      <c r="IHZ728" s="247"/>
      <c r="IIA728" s="247"/>
      <c r="IIB728" s="247"/>
      <c r="IIC728" s="247"/>
      <c r="IID728" s="247"/>
      <c r="IIE728" s="247"/>
      <c r="IIF728" s="247"/>
      <c r="IIG728" s="247"/>
      <c r="IIH728" s="247"/>
      <c r="III728" s="247"/>
      <c r="IIJ728" s="247"/>
      <c r="IIK728" s="247"/>
      <c r="IIL728" s="247"/>
      <c r="IIM728" s="247"/>
      <c r="IIN728" s="247"/>
      <c r="IIO728" s="247"/>
      <c r="IIP728" s="247"/>
      <c r="IIQ728" s="247"/>
      <c r="IIR728" s="247"/>
      <c r="IIS728" s="247"/>
      <c r="IIT728" s="247"/>
      <c r="IIU728" s="247"/>
      <c r="IIV728" s="247"/>
      <c r="IIW728" s="247"/>
      <c r="IIX728" s="247"/>
      <c r="IIY728" s="247"/>
      <c r="IIZ728" s="247"/>
      <c r="IJA728" s="247"/>
      <c r="IJB728" s="247"/>
      <c r="IJC728" s="247"/>
      <c r="IJD728" s="247"/>
      <c r="IJE728" s="247"/>
      <c r="IJF728" s="247"/>
      <c r="IJG728" s="247"/>
      <c r="IJH728" s="247"/>
      <c r="IJI728" s="247"/>
      <c r="IJJ728" s="247"/>
      <c r="IJK728" s="247"/>
      <c r="IJL728" s="247"/>
      <c r="IJM728" s="247"/>
      <c r="IJN728" s="247"/>
      <c r="IJO728" s="247"/>
      <c r="IJP728" s="247"/>
      <c r="IJQ728" s="247"/>
      <c r="IJR728" s="247"/>
      <c r="IJS728" s="247"/>
      <c r="IJT728" s="247"/>
      <c r="IJU728" s="247"/>
      <c r="IJV728" s="247"/>
      <c r="IJW728" s="247"/>
      <c r="IJX728" s="247"/>
      <c r="IJY728" s="247"/>
      <c r="IJZ728" s="247"/>
      <c r="IKA728" s="247"/>
      <c r="IKB728" s="247"/>
      <c r="IKC728" s="247"/>
      <c r="IKD728" s="247"/>
      <c r="IKE728" s="247"/>
      <c r="IKF728" s="247"/>
      <c r="IKG728" s="247"/>
      <c r="IKH728" s="247"/>
      <c r="IKI728" s="247"/>
      <c r="IKJ728" s="247"/>
      <c r="IKK728" s="247"/>
      <c r="IKL728" s="247"/>
      <c r="IKM728" s="247"/>
      <c r="IKN728" s="247"/>
      <c r="IKO728" s="247"/>
      <c r="IKP728" s="247"/>
      <c r="IKQ728" s="247"/>
      <c r="IKR728" s="247"/>
      <c r="IKS728" s="247"/>
      <c r="IKT728" s="247"/>
      <c r="IKU728" s="247"/>
      <c r="IKV728" s="247"/>
      <c r="IKW728" s="247"/>
      <c r="IKX728" s="247"/>
      <c r="IKY728" s="247"/>
      <c r="IKZ728" s="247"/>
      <c r="ILA728" s="247"/>
      <c r="ILB728" s="247"/>
      <c r="ILC728" s="247"/>
      <c r="ILD728" s="247"/>
      <c r="ILE728" s="247"/>
      <c r="ILF728" s="247"/>
      <c r="ILG728" s="247"/>
      <c r="ILH728" s="247"/>
      <c r="ILI728" s="247"/>
      <c r="ILJ728" s="247"/>
      <c r="ILK728" s="247"/>
      <c r="ILL728" s="247"/>
      <c r="ILM728" s="247"/>
      <c r="ILN728" s="247"/>
      <c r="ILO728" s="247"/>
      <c r="ILP728" s="247"/>
      <c r="ILQ728" s="247"/>
      <c r="ILR728" s="247"/>
      <c r="ILS728" s="247"/>
      <c r="ILT728" s="247"/>
      <c r="ILU728" s="247"/>
      <c r="ILV728" s="247"/>
      <c r="ILW728" s="247"/>
      <c r="ILX728" s="247"/>
      <c r="ILY728" s="247"/>
      <c r="ILZ728" s="247"/>
      <c r="IMA728" s="247"/>
      <c r="IMB728" s="247"/>
      <c r="IMC728" s="247"/>
      <c r="IMD728" s="247"/>
      <c r="IME728" s="247"/>
      <c r="IMF728" s="247"/>
      <c r="IMG728" s="247"/>
      <c r="IMH728" s="247"/>
      <c r="IMI728" s="247"/>
      <c r="IMJ728" s="247"/>
      <c r="IMK728" s="247"/>
      <c r="IML728" s="247"/>
      <c r="IMM728" s="247"/>
      <c r="IMN728" s="247"/>
      <c r="IMO728" s="247"/>
      <c r="IMP728" s="247"/>
      <c r="IMQ728" s="247"/>
      <c r="IMR728" s="247"/>
      <c r="IMS728" s="247"/>
      <c r="IMT728" s="247"/>
      <c r="IMU728" s="247"/>
      <c r="IMV728" s="247"/>
      <c r="IMW728" s="247"/>
      <c r="IMX728" s="247"/>
      <c r="IMY728" s="247"/>
      <c r="IMZ728" s="247"/>
      <c r="INA728" s="247"/>
      <c r="INB728" s="247"/>
      <c r="INC728" s="247"/>
      <c r="IND728" s="247"/>
      <c r="INE728" s="247"/>
      <c r="INF728" s="247"/>
      <c r="ING728" s="247"/>
      <c r="INH728" s="247"/>
      <c r="INI728" s="247"/>
      <c r="INJ728" s="247"/>
      <c r="INK728" s="247"/>
      <c r="INL728" s="247"/>
      <c r="INM728" s="247"/>
      <c r="INN728" s="247"/>
      <c r="INO728" s="247"/>
      <c r="INP728" s="247"/>
      <c r="INQ728" s="247"/>
      <c r="INR728" s="247"/>
      <c r="INS728" s="247"/>
      <c r="INT728" s="247"/>
      <c r="INU728" s="247"/>
      <c r="INV728" s="247"/>
      <c r="INW728" s="247"/>
      <c r="INX728" s="247"/>
      <c r="INY728" s="247"/>
      <c r="INZ728" s="247"/>
      <c r="IOA728" s="247"/>
      <c r="IOB728" s="247"/>
      <c r="IOC728" s="247"/>
      <c r="IOD728" s="247"/>
      <c r="IOE728" s="247"/>
      <c r="IOF728" s="247"/>
      <c r="IOG728" s="247"/>
      <c r="IOH728" s="247"/>
      <c r="IOI728" s="247"/>
      <c r="IOJ728" s="247"/>
      <c r="IOK728" s="247"/>
      <c r="IOL728" s="247"/>
      <c r="IOM728" s="247"/>
      <c r="ION728" s="247"/>
      <c r="IOO728" s="247"/>
      <c r="IOP728" s="247"/>
      <c r="IOQ728" s="247"/>
      <c r="IOR728" s="247"/>
      <c r="IOS728" s="247"/>
      <c r="IOT728" s="247"/>
      <c r="IOU728" s="247"/>
      <c r="IOV728" s="247"/>
      <c r="IOW728" s="247"/>
      <c r="IOX728" s="247"/>
      <c r="IOY728" s="247"/>
      <c r="IOZ728" s="247"/>
      <c r="IPA728" s="247"/>
      <c r="IPB728" s="247"/>
      <c r="IPC728" s="247"/>
      <c r="IPD728" s="247"/>
      <c r="IPE728" s="247"/>
      <c r="IPF728" s="247"/>
      <c r="IPG728" s="247"/>
      <c r="IPH728" s="247"/>
      <c r="IPI728" s="247"/>
      <c r="IPJ728" s="247"/>
      <c r="IPK728" s="247"/>
      <c r="IPL728" s="247"/>
      <c r="IPM728" s="247"/>
      <c r="IPN728" s="247"/>
      <c r="IPO728" s="247"/>
      <c r="IPP728" s="247"/>
      <c r="IPQ728" s="247"/>
      <c r="IPR728" s="247"/>
      <c r="IPS728" s="247"/>
      <c r="IPT728" s="247"/>
      <c r="IPU728" s="247"/>
      <c r="IPV728" s="247"/>
      <c r="IPW728" s="247"/>
      <c r="IPX728" s="247"/>
      <c r="IPY728" s="247"/>
      <c r="IPZ728" s="247"/>
      <c r="IQA728" s="247"/>
      <c r="IQB728" s="247"/>
      <c r="IQC728" s="247"/>
      <c r="IQD728" s="247"/>
      <c r="IQE728" s="247"/>
      <c r="IQF728" s="247"/>
      <c r="IQG728" s="247"/>
      <c r="IQH728" s="247"/>
      <c r="IQI728" s="247"/>
      <c r="IQJ728" s="247"/>
      <c r="IQK728" s="247"/>
      <c r="IQL728" s="247"/>
      <c r="IQM728" s="247"/>
      <c r="IQN728" s="247"/>
      <c r="IQO728" s="247"/>
      <c r="IQP728" s="247"/>
      <c r="IQQ728" s="247"/>
      <c r="IQR728" s="247"/>
      <c r="IQS728" s="247"/>
      <c r="IQT728" s="247"/>
      <c r="IQU728" s="247"/>
      <c r="IQV728" s="247"/>
      <c r="IQW728" s="247"/>
      <c r="IQX728" s="247"/>
      <c r="IQY728" s="247"/>
      <c r="IQZ728" s="247"/>
      <c r="IRA728" s="247"/>
      <c r="IRB728" s="247"/>
      <c r="IRC728" s="247"/>
      <c r="IRD728" s="247"/>
      <c r="IRE728" s="247"/>
      <c r="IRF728" s="247"/>
      <c r="IRG728" s="247"/>
      <c r="IRH728" s="247"/>
      <c r="IRI728" s="247"/>
      <c r="IRJ728" s="247"/>
      <c r="IRK728" s="247"/>
      <c r="IRL728" s="247"/>
      <c r="IRM728" s="247"/>
      <c r="IRN728" s="247"/>
      <c r="IRO728" s="247"/>
      <c r="IRP728" s="247"/>
      <c r="IRQ728" s="247"/>
      <c r="IRR728" s="247"/>
      <c r="IRS728" s="247"/>
      <c r="IRT728" s="247"/>
      <c r="IRU728" s="247"/>
      <c r="IRV728" s="247"/>
      <c r="IRW728" s="247"/>
      <c r="IRX728" s="247"/>
      <c r="IRY728" s="247"/>
      <c r="IRZ728" s="247"/>
      <c r="ISA728" s="247"/>
      <c r="ISB728" s="247"/>
      <c r="ISC728" s="247"/>
      <c r="ISD728" s="247"/>
      <c r="ISE728" s="247"/>
      <c r="ISF728" s="247"/>
      <c r="ISG728" s="247"/>
      <c r="ISH728" s="247"/>
      <c r="ISI728" s="247"/>
      <c r="ISJ728" s="247"/>
      <c r="ISK728" s="247"/>
      <c r="ISL728" s="247"/>
      <c r="ISM728" s="247"/>
      <c r="ISN728" s="247"/>
      <c r="ISO728" s="247"/>
      <c r="ISP728" s="247"/>
      <c r="ISQ728" s="247"/>
      <c r="ISR728" s="247"/>
      <c r="ISS728" s="247"/>
      <c r="IST728" s="247"/>
      <c r="ISU728" s="247"/>
      <c r="ISV728" s="247"/>
      <c r="ISW728" s="247"/>
      <c r="ISX728" s="247"/>
      <c r="ISY728" s="247"/>
      <c r="ISZ728" s="247"/>
      <c r="ITA728" s="247"/>
      <c r="ITB728" s="247"/>
      <c r="ITC728" s="247"/>
      <c r="ITD728" s="247"/>
      <c r="ITE728" s="247"/>
      <c r="ITF728" s="247"/>
      <c r="ITG728" s="247"/>
      <c r="ITH728" s="247"/>
      <c r="ITI728" s="247"/>
      <c r="ITJ728" s="247"/>
      <c r="ITK728" s="247"/>
      <c r="ITL728" s="247"/>
      <c r="ITM728" s="247"/>
      <c r="ITN728" s="247"/>
      <c r="ITO728" s="247"/>
      <c r="ITP728" s="247"/>
      <c r="ITQ728" s="247"/>
      <c r="ITR728" s="247"/>
      <c r="ITS728" s="247"/>
      <c r="ITT728" s="247"/>
      <c r="ITU728" s="247"/>
      <c r="ITV728" s="247"/>
      <c r="ITW728" s="247"/>
      <c r="ITX728" s="247"/>
      <c r="ITY728" s="247"/>
      <c r="ITZ728" s="247"/>
      <c r="IUA728" s="247"/>
      <c r="IUB728" s="247"/>
      <c r="IUC728" s="247"/>
      <c r="IUD728" s="247"/>
      <c r="IUE728" s="247"/>
      <c r="IUF728" s="247"/>
      <c r="IUG728" s="247"/>
      <c r="IUH728" s="247"/>
      <c r="IUI728" s="247"/>
      <c r="IUJ728" s="247"/>
      <c r="IUK728" s="247"/>
      <c r="IUL728" s="247"/>
      <c r="IUM728" s="247"/>
      <c r="IUN728" s="247"/>
      <c r="IUO728" s="247"/>
      <c r="IUP728" s="247"/>
      <c r="IUQ728" s="247"/>
      <c r="IUR728" s="247"/>
      <c r="IUS728" s="247"/>
      <c r="IUT728" s="247"/>
      <c r="IUU728" s="247"/>
      <c r="IUV728" s="247"/>
      <c r="IUW728" s="247"/>
      <c r="IUX728" s="247"/>
      <c r="IUY728" s="247"/>
      <c r="IUZ728" s="247"/>
      <c r="IVA728" s="247"/>
      <c r="IVB728" s="247"/>
      <c r="IVC728" s="247"/>
      <c r="IVD728" s="247"/>
      <c r="IVE728" s="247"/>
      <c r="IVF728" s="247"/>
      <c r="IVG728" s="247"/>
      <c r="IVH728" s="247"/>
      <c r="IVI728" s="247"/>
      <c r="IVJ728" s="247"/>
      <c r="IVK728" s="247"/>
      <c r="IVL728" s="247"/>
      <c r="IVM728" s="247"/>
      <c r="IVN728" s="247"/>
      <c r="IVO728" s="247"/>
      <c r="IVP728" s="247"/>
      <c r="IVQ728" s="247"/>
      <c r="IVR728" s="247"/>
      <c r="IVS728" s="247"/>
      <c r="IVT728" s="247"/>
      <c r="IVU728" s="247"/>
      <c r="IVV728" s="247"/>
      <c r="IVW728" s="247"/>
      <c r="IVX728" s="247"/>
      <c r="IVY728" s="247"/>
      <c r="IVZ728" s="247"/>
      <c r="IWA728" s="247"/>
      <c r="IWB728" s="247"/>
      <c r="IWC728" s="247"/>
      <c r="IWD728" s="247"/>
      <c r="IWE728" s="247"/>
      <c r="IWF728" s="247"/>
      <c r="IWG728" s="247"/>
      <c r="IWH728" s="247"/>
      <c r="IWI728" s="247"/>
      <c r="IWJ728" s="247"/>
      <c r="IWK728" s="247"/>
      <c r="IWL728" s="247"/>
      <c r="IWM728" s="247"/>
      <c r="IWN728" s="247"/>
      <c r="IWO728" s="247"/>
      <c r="IWP728" s="247"/>
      <c r="IWQ728" s="247"/>
      <c r="IWR728" s="247"/>
      <c r="IWS728" s="247"/>
      <c r="IWT728" s="247"/>
      <c r="IWU728" s="247"/>
      <c r="IWV728" s="247"/>
      <c r="IWW728" s="247"/>
      <c r="IWX728" s="247"/>
      <c r="IWY728" s="247"/>
      <c r="IWZ728" s="247"/>
      <c r="IXA728" s="247"/>
      <c r="IXB728" s="247"/>
      <c r="IXC728" s="247"/>
      <c r="IXD728" s="247"/>
      <c r="IXE728" s="247"/>
      <c r="IXF728" s="247"/>
      <c r="IXG728" s="247"/>
      <c r="IXH728" s="247"/>
      <c r="IXI728" s="247"/>
      <c r="IXJ728" s="247"/>
      <c r="IXK728" s="247"/>
      <c r="IXL728" s="247"/>
      <c r="IXM728" s="247"/>
      <c r="IXN728" s="247"/>
      <c r="IXO728" s="247"/>
      <c r="IXP728" s="247"/>
      <c r="IXQ728" s="247"/>
      <c r="IXR728" s="247"/>
      <c r="IXS728" s="247"/>
      <c r="IXT728" s="247"/>
      <c r="IXU728" s="247"/>
      <c r="IXV728" s="247"/>
      <c r="IXW728" s="247"/>
      <c r="IXX728" s="247"/>
      <c r="IXY728" s="247"/>
      <c r="IXZ728" s="247"/>
      <c r="IYA728" s="247"/>
      <c r="IYB728" s="247"/>
      <c r="IYC728" s="247"/>
      <c r="IYD728" s="247"/>
      <c r="IYE728" s="247"/>
      <c r="IYF728" s="247"/>
      <c r="IYG728" s="247"/>
      <c r="IYH728" s="247"/>
      <c r="IYI728" s="247"/>
      <c r="IYJ728" s="247"/>
      <c r="IYK728" s="247"/>
      <c r="IYL728" s="247"/>
      <c r="IYM728" s="247"/>
      <c r="IYN728" s="247"/>
      <c r="IYO728" s="247"/>
      <c r="IYP728" s="247"/>
      <c r="IYQ728" s="247"/>
      <c r="IYR728" s="247"/>
      <c r="IYS728" s="247"/>
      <c r="IYT728" s="247"/>
      <c r="IYU728" s="247"/>
      <c r="IYV728" s="247"/>
      <c r="IYW728" s="247"/>
      <c r="IYX728" s="247"/>
      <c r="IYY728" s="247"/>
      <c r="IYZ728" s="247"/>
      <c r="IZA728" s="247"/>
      <c r="IZB728" s="247"/>
      <c r="IZC728" s="247"/>
      <c r="IZD728" s="247"/>
      <c r="IZE728" s="247"/>
      <c r="IZF728" s="247"/>
      <c r="IZG728" s="247"/>
      <c r="IZH728" s="247"/>
      <c r="IZI728" s="247"/>
      <c r="IZJ728" s="247"/>
      <c r="IZK728" s="247"/>
      <c r="IZL728" s="247"/>
      <c r="IZM728" s="247"/>
      <c r="IZN728" s="247"/>
      <c r="IZO728" s="247"/>
      <c r="IZP728" s="247"/>
      <c r="IZQ728" s="247"/>
      <c r="IZR728" s="247"/>
      <c r="IZS728" s="247"/>
      <c r="IZT728" s="247"/>
      <c r="IZU728" s="247"/>
      <c r="IZV728" s="247"/>
      <c r="IZW728" s="247"/>
      <c r="IZX728" s="247"/>
      <c r="IZY728" s="247"/>
      <c r="IZZ728" s="247"/>
      <c r="JAA728" s="247"/>
      <c r="JAB728" s="247"/>
      <c r="JAC728" s="247"/>
      <c r="JAD728" s="247"/>
      <c r="JAE728" s="247"/>
      <c r="JAF728" s="247"/>
      <c r="JAG728" s="247"/>
      <c r="JAH728" s="247"/>
      <c r="JAI728" s="247"/>
      <c r="JAJ728" s="247"/>
      <c r="JAK728" s="247"/>
      <c r="JAL728" s="247"/>
      <c r="JAM728" s="247"/>
      <c r="JAN728" s="247"/>
      <c r="JAO728" s="247"/>
      <c r="JAP728" s="247"/>
      <c r="JAQ728" s="247"/>
      <c r="JAR728" s="247"/>
      <c r="JAS728" s="247"/>
      <c r="JAT728" s="247"/>
      <c r="JAU728" s="247"/>
      <c r="JAV728" s="247"/>
      <c r="JAW728" s="247"/>
      <c r="JAX728" s="247"/>
      <c r="JAY728" s="247"/>
      <c r="JAZ728" s="247"/>
      <c r="JBA728" s="247"/>
      <c r="JBB728" s="247"/>
      <c r="JBC728" s="247"/>
      <c r="JBD728" s="247"/>
      <c r="JBE728" s="247"/>
      <c r="JBF728" s="247"/>
      <c r="JBG728" s="247"/>
      <c r="JBH728" s="247"/>
      <c r="JBI728" s="247"/>
      <c r="JBJ728" s="247"/>
      <c r="JBK728" s="247"/>
      <c r="JBL728" s="247"/>
      <c r="JBM728" s="247"/>
      <c r="JBN728" s="247"/>
      <c r="JBO728" s="247"/>
      <c r="JBP728" s="247"/>
      <c r="JBQ728" s="247"/>
      <c r="JBR728" s="247"/>
      <c r="JBS728" s="247"/>
      <c r="JBT728" s="247"/>
      <c r="JBU728" s="247"/>
      <c r="JBV728" s="247"/>
      <c r="JBW728" s="247"/>
      <c r="JBX728" s="247"/>
      <c r="JBY728" s="247"/>
      <c r="JBZ728" s="247"/>
      <c r="JCA728" s="247"/>
      <c r="JCB728" s="247"/>
      <c r="JCC728" s="247"/>
      <c r="JCD728" s="247"/>
      <c r="JCE728" s="247"/>
      <c r="JCF728" s="247"/>
      <c r="JCG728" s="247"/>
      <c r="JCH728" s="247"/>
      <c r="JCI728" s="247"/>
      <c r="JCJ728" s="247"/>
      <c r="JCK728" s="247"/>
      <c r="JCL728" s="247"/>
      <c r="JCM728" s="247"/>
      <c r="JCN728" s="247"/>
      <c r="JCO728" s="247"/>
      <c r="JCP728" s="247"/>
      <c r="JCQ728" s="247"/>
      <c r="JCR728" s="247"/>
      <c r="JCS728" s="247"/>
      <c r="JCT728" s="247"/>
      <c r="JCU728" s="247"/>
      <c r="JCV728" s="247"/>
      <c r="JCW728" s="247"/>
      <c r="JCX728" s="247"/>
      <c r="JCY728" s="247"/>
      <c r="JCZ728" s="247"/>
      <c r="JDA728" s="247"/>
      <c r="JDB728" s="247"/>
      <c r="JDC728" s="247"/>
      <c r="JDD728" s="247"/>
      <c r="JDE728" s="247"/>
      <c r="JDF728" s="247"/>
      <c r="JDG728" s="247"/>
      <c r="JDH728" s="247"/>
      <c r="JDI728" s="247"/>
      <c r="JDJ728" s="247"/>
      <c r="JDK728" s="247"/>
      <c r="JDL728" s="247"/>
      <c r="JDM728" s="247"/>
      <c r="JDN728" s="247"/>
      <c r="JDO728" s="247"/>
      <c r="JDP728" s="247"/>
      <c r="JDQ728" s="247"/>
      <c r="JDR728" s="247"/>
      <c r="JDS728" s="247"/>
      <c r="JDT728" s="247"/>
      <c r="JDU728" s="247"/>
      <c r="JDV728" s="247"/>
      <c r="JDW728" s="247"/>
      <c r="JDX728" s="247"/>
      <c r="JDY728" s="247"/>
      <c r="JDZ728" s="247"/>
      <c r="JEA728" s="247"/>
      <c r="JEB728" s="247"/>
      <c r="JEC728" s="247"/>
      <c r="JED728" s="247"/>
      <c r="JEE728" s="247"/>
      <c r="JEF728" s="247"/>
      <c r="JEG728" s="247"/>
      <c r="JEH728" s="247"/>
      <c r="JEI728" s="247"/>
      <c r="JEJ728" s="247"/>
      <c r="JEK728" s="247"/>
      <c r="JEL728" s="247"/>
      <c r="JEM728" s="247"/>
      <c r="JEN728" s="247"/>
      <c r="JEO728" s="247"/>
      <c r="JEP728" s="247"/>
      <c r="JEQ728" s="247"/>
      <c r="JER728" s="247"/>
      <c r="JES728" s="247"/>
      <c r="JET728" s="247"/>
      <c r="JEU728" s="247"/>
      <c r="JEV728" s="247"/>
      <c r="JEW728" s="247"/>
      <c r="JEX728" s="247"/>
      <c r="JEY728" s="247"/>
      <c r="JEZ728" s="247"/>
      <c r="JFA728" s="247"/>
      <c r="JFB728" s="247"/>
      <c r="JFC728" s="247"/>
      <c r="JFD728" s="247"/>
      <c r="JFE728" s="247"/>
      <c r="JFF728" s="247"/>
      <c r="JFG728" s="247"/>
      <c r="JFH728" s="247"/>
      <c r="JFI728" s="247"/>
      <c r="JFJ728" s="247"/>
      <c r="JFK728" s="247"/>
      <c r="JFL728" s="247"/>
      <c r="JFM728" s="247"/>
      <c r="JFN728" s="247"/>
      <c r="JFO728" s="247"/>
      <c r="JFP728" s="247"/>
      <c r="JFQ728" s="247"/>
      <c r="JFR728" s="247"/>
      <c r="JFS728" s="247"/>
      <c r="JFT728" s="247"/>
      <c r="JFU728" s="247"/>
      <c r="JFV728" s="247"/>
      <c r="JFW728" s="247"/>
      <c r="JFX728" s="247"/>
      <c r="JFY728" s="247"/>
      <c r="JFZ728" s="247"/>
      <c r="JGA728" s="247"/>
      <c r="JGB728" s="247"/>
      <c r="JGC728" s="247"/>
      <c r="JGD728" s="247"/>
      <c r="JGE728" s="247"/>
      <c r="JGF728" s="247"/>
      <c r="JGG728" s="247"/>
      <c r="JGH728" s="247"/>
      <c r="JGI728" s="247"/>
      <c r="JGJ728" s="247"/>
      <c r="JGK728" s="247"/>
      <c r="JGL728" s="247"/>
      <c r="JGM728" s="247"/>
      <c r="JGN728" s="247"/>
      <c r="JGO728" s="247"/>
      <c r="JGP728" s="247"/>
      <c r="JGQ728" s="247"/>
      <c r="JGR728" s="247"/>
      <c r="JGS728" s="247"/>
      <c r="JGT728" s="247"/>
      <c r="JGU728" s="247"/>
      <c r="JGV728" s="247"/>
      <c r="JGW728" s="247"/>
      <c r="JGX728" s="247"/>
      <c r="JGY728" s="247"/>
      <c r="JGZ728" s="247"/>
      <c r="JHA728" s="247"/>
      <c r="JHB728" s="247"/>
      <c r="JHC728" s="247"/>
      <c r="JHD728" s="247"/>
      <c r="JHE728" s="247"/>
      <c r="JHF728" s="247"/>
      <c r="JHG728" s="247"/>
      <c r="JHH728" s="247"/>
      <c r="JHI728" s="247"/>
      <c r="JHJ728" s="247"/>
      <c r="JHK728" s="247"/>
      <c r="JHL728" s="247"/>
      <c r="JHM728" s="247"/>
      <c r="JHN728" s="247"/>
      <c r="JHO728" s="247"/>
      <c r="JHP728" s="247"/>
      <c r="JHQ728" s="247"/>
      <c r="JHR728" s="247"/>
      <c r="JHS728" s="247"/>
      <c r="JHT728" s="247"/>
      <c r="JHU728" s="247"/>
      <c r="JHV728" s="247"/>
      <c r="JHW728" s="247"/>
      <c r="JHX728" s="247"/>
      <c r="JHY728" s="247"/>
      <c r="JHZ728" s="247"/>
      <c r="JIA728" s="247"/>
      <c r="JIB728" s="247"/>
      <c r="JIC728" s="247"/>
      <c r="JID728" s="247"/>
      <c r="JIE728" s="247"/>
      <c r="JIF728" s="247"/>
      <c r="JIG728" s="247"/>
      <c r="JIH728" s="247"/>
      <c r="JII728" s="247"/>
      <c r="JIJ728" s="247"/>
      <c r="JIK728" s="247"/>
      <c r="JIL728" s="247"/>
      <c r="JIM728" s="247"/>
      <c r="JIN728" s="247"/>
      <c r="JIO728" s="247"/>
      <c r="JIP728" s="247"/>
      <c r="JIQ728" s="247"/>
      <c r="JIR728" s="247"/>
      <c r="JIS728" s="247"/>
      <c r="JIT728" s="247"/>
      <c r="JIU728" s="247"/>
      <c r="JIV728" s="247"/>
      <c r="JIW728" s="247"/>
      <c r="JIX728" s="247"/>
      <c r="JIY728" s="247"/>
      <c r="JIZ728" s="247"/>
      <c r="JJA728" s="247"/>
      <c r="JJB728" s="247"/>
      <c r="JJC728" s="247"/>
      <c r="JJD728" s="247"/>
      <c r="JJE728" s="247"/>
      <c r="JJF728" s="247"/>
      <c r="JJG728" s="247"/>
      <c r="JJH728" s="247"/>
      <c r="JJI728" s="247"/>
      <c r="JJJ728" s="247"/>
      <c r="JJK728" s="247"/>
      <c r="JJL728" s="247"/>
      <c r="JJM728" s="247"/>
      <c r="JJN728" s="247"/>
      <c r="JJO728" s="247"/>
      <c r="JJP728" s="247"/>
      <c r="JJQ728" s="247"/>
      <c r="JJR728" s="247"/>
      <c r="JJS728" s="247"/>
      <c r="JJT728" s="247"/>
      <c r="JJU728" s="247"/>
      <c r="JJV728" s="247"/>
      <c r="JJW728" s="247"/>
      <c r="JJX728" s="247"/>
      <c r="JJY728" s="247"/>
      <c r="JJZ728" s="247"/>
      <c r="JKA728" s="247"/>
      <c r="JKB728" s="247"/>
      <c r="JKC728" s="247"/>
      <c r="JKD728" s="247"/>
      <c r="JKE728" s="247"/>
      <c r="JKF728" s="247"/>
      <c r="JKG728" s="247"/>
      <c r="JKH728" s="247"/>
      <c r="JKI728" s="247"/>
      <c r="JKJ728" s="247"/>
      <c r="JKK728" s="247"/>
      <c r="JKL728" s="247"/>
      <c r="JKM728" s="247"/>
      <c r="JKN728" s="247"/>
      <c r="JKO728" s="247"/>
      <c r="JKP728" s="247"/>
      <c r="JKQ728" s="247"/>
      <c r="JKR728" s="247"/>
      <c r="JKS728" s="247"/>
      <c r="JKT728" s="247"/>
      <c r="JKU728" s="247"/>
      <c r="JKV728" s="247"/>
      <c r="JKW728" s="247"/>
      <c r="JKX728" s="247"/>
      <c r="JKY728" s="247"/>
      <c r="JKZ728" s="247"/>
      <c r="JLA728" s="247"/>
      <c r="JLB728" s="247"/>
      <c r="JLC728" s="247"/>
      <c r="JLD728" s="247"/>
      <c r="JLE728" s="247"/>
      <c r="JLF728" s="247"/>
      <c r="JLG728" s="247"/>
      <c r="JLH728" s="247"/>
      <c r="JLI728" s="247"/>
      <c r="JLJ728" s="247"/>
      <c r="JLK728" s="247"/>
      <c r="JLL728" s="247"/>
      <c r="JLM728" s="247"/>
      <c r="JLN728" s="247"/>
      <c r="JLO728" s="247"/>
      <c r="JLP728" s="247"/>
      <c r="JLQ728" s="247"/>
      <c r="JLR728" s="247"/>
      <c r="JLS728" s="247"/>
      <c r="JLT728" s="247"/>
      <c r="JLU728" s="247"/>
      <c r="JLV728" s="247"/>
      <c r="JLW728" s="247"/>
      <c r="JLX728" s="247"/>
      <c r="JLY728" s="247"/>
      <c r="JLZ728" s="247"/>
      <c r="JMA728" s="247"/>
      <c r="JMB728" s="247"/>
      <c r="JMC728" s="247"/>
      <c r="JMD728" s="247"/>
      <c r="JME728" s="247"/>
      <c r="JMF728" s="247"/>
      <c r="JMG728" s="247"/>
      <c r="JMH728" s="247"/>
      <c r="JMI728" s="247"/>
      <c r="JMJ728" s="247"/>
      <c r="JMK728" s="247"/>
      <c r="JML728" s="247"/>
      <c r="JMM728" s="247"/>
      <c r="JMN728" s="247"/>
      <c r="JMO728" s="247"/>
      <c r="JMP728" s="247"/>
      <c r="JMQ728" s="247"/>
      <c r="JMR728" s="247"/>
      <c r="JMS728" s="247"/>
      <c r="JMT728" s="247"/>
      <c r="JMU728" s="247"/>
      <c r="JMV728" s="247"/>
      <c r="JMW728" s="247"/>
      <c r="JMX728" s="247"/>
      <c r="JMY728" s="247"/>
      <c r="JMZ728" s="247"/>
      <c r="JNA728" s="247"/>
      <c r="JNB728" s="247"/>
      <c r="JNC728" s="247"/>
      <c r="JND728" s="247"/>
      <c r="JNE728" s="247"/>
      <c r="JNF728" s="247"/>
      <c r="JNG728" s="247"/>
      <c r="JNH728" s="247"/>
      <c r="JNI728" s="247"/>
      <c r="JNJ728" s="247"/>
      <c r="JNK728" s="247"/>
      <c r="JNL728" s="247"/>
      <c r="JNM728" s="247"/>
      <c r="JNN728" s="247"/>
      <c r="JNO728" s="247"/>
      <c r="JNP728" s="247"/>
      <c r="JNQ728" s="247"/>
      <c r="JNR728" s="247"/>
      <c r="JNS728" s="247"/>
      <c r="JNT728" s="247"/>
      <c r="JNU728" s="247"/>
      <c r="JNV728" s="247"/>
      <c r="JNW728" s="247"/>
      <c r="JNX728" s="247"/>
      <c r="JNY728" s="247"/>
      <c r="JNZ728" s="247"/>
      <c r="JOA728" s="247"/>
      <c r="JOB728" s="247"/>
      <c r="JOC728" s="247"/>
      <c r="JOD728" s="247"/>
      <c r="JOE728" s="247"/>
      <c r="JOF728" s="247"/>
      <c r="JOG728" s="247"/>
      <c r="JOH728" s="247"/>
      <c r="JOI728" s="247"/>
      <c r="JOJ728" s="247"/>
      <c r="JOK728" s="247"/>
      <c r="JOL728" s="247"/>
      <c r="JOM728" s="247"/>
      <c r="JON728" s="247"/>
      <c r="JOO728" s="247"/>
      <c r="JOP728" s="247"/>
      <c r="JOQ728" s="247"/>
      <c r="JOR728" s="247"/>
      <c r="JOS728" s="247"/>
      <c r="JOT728" s="247"/>
      <c r="JOU728" s="247"/>
      <c r="JOV728" s="247"/>
      <c r="JOW728" s="247"/>
      <c r="JOX728" s="247"/>
      <c r="JOY728" s="247"/>
      <c r="JOZ728" s="247"/>
      <c r="JPA728" s="247"/>
      <c r="JPB728" s="247"/>
      <c r="JPC728" s="247"/>
      <c r="JPD728" s="247"/>
      <c r="JPE728" s="247"/>
      <c r="JPF728" s="247"/>
      <c r="JPG728" s="247"/>
      <c r="JPH728" s="247"/>
      <c r="JPI728" s="247"/>
      <c r="JPJ728" s="247"/>
      <c r="JPK728" s="247"/>
      <c r="JPL728" s="247"/>
      <c r="JPM728" s="247"/>
      <c r="JPN728" s="247"/>
      <c r="JPO728" s="247"/>
      <c r="JPP728" s="247"/>
      <c r="JPQ728" s="247"/>
      <c r="JPR728" s="247"/>
      <c r="JPS728" s="247"/>
      <c r="JPT728" s="247"/>
      <c r="JPU728" s="247"/>
      <c r="JPV728" s="247"/>
      <c r="JPW728" s="247"/>
      <c r="JPX728" s="247"/>
      <c r="JPY728" s="247"/>
      <c r="JPZ728" s="247"/>
      <c r="JQA728" s="247"/>
      <c r="JQB728" s="247"/>
      <c r="JQC728" s="247"/>
      <c r="JQD728" s="247"/>
      <c r="JQE728" s="247"/>
      <c r="JQF728" s="247"/>
      <c r="JQG728" s="247"/>
      <c r="JQH728" s="247"/>
      <c r="JQI728" s="247"/>
      <c r="JQJ728" s="247"/>
      <c r="JQK728" s="247"/>
      <c r="JQL728" s="247"/>
      <c r="JQM728" s="247"/>
      <c r="JQN728" s="247"/>
      <c r="JQO728" s="247"/>
      <c r="JQP728" s="247"/>
      <c r="JQQ728" s="247"/>
      <c r="JQR728" s="247"/>
      <c r="JQS728" s="247"/>
      <c r="JQT728" s="247"/>
      <c r="JQU728" s="247"/>
      <c r="JQV728" s="247"/>
      <c r="JQW728" s="247"/>
      <c r="JQX728" s="247"/>
      <c r="JQY728" s="247"/>
      <c r="JQZ728" s="247"/>
      <c r="JRA728" s="247"/>
      <c r="JRB728" s="247"/>
      <c r="JRC728" s="247"/>
      <c r="JRD728" s="247"/>
      <c r="JRE728" s="247"/>
      <c r="JRF728" s="247"/>
      <c r="JRG728" s="247"/>
      <c r="JRH728" s="247"/>
      <c r="JRI728" s="247"/>
      <c r="JRJ728" s="247"/>
      <c r="JRK728" s="247"/>
      <c r="JRL728" s="247"/>
      <c r="JRM728" s="247"/>
      <c r="JRN728" s="247"/>
      <c r="JRO728" s="247"/>
      <c r="JRP728" s="247"/>
      <c r="JRQ728" s="247"/>
      <c r="JRR728" s="247"/>
      <c r="JRS728" s="247"/>
      <c r="JRT728" s="247"/>
      <c r="JRU728" s="247"/>
      <c r="JRV728" s="247"/>
      <c r="JRW728" s="247"/>
      <c r="JRX728" s="247"/>
      <c r="JRY728" s="247"/>
      <c r="JRZ728" s="247"/>
      <c r="JSA728" s="247"/>
      <c r="JSB728" s="247"/>
      <c r="JSC728" s="247"/>
      <c r="JSD728" s="247"/>
      <c r="JSE728" s="247"/>
      <c r="JSF728" s="247"/>
      <c r="JSG728" s="247"/>
      <c r="JSH728" s="247"/>
      <c r="JSI728" s="247"/>
      <c r="JSJ728" s="247"/>
      <c r="JSK728" s="247"/>
      <c r="JSL728" s="247"/>
      <c r="JSM728" s="247"/>
      <c r="JSN728" s="247"/>
      <c r="JSO728" s="247"/>
      <c r="JSP728" s="247"/>
      <c r="JSQ728" s="247"/>
      <c r="JSR728" s="247"/>
      <c r="JSS728" s="247"/>
      <c r="JST728" s="247"/>
      <c r="JSU728" s="247"/>
      <c r="JSV728" s="247"/>
      <c r="JSW728" s="247"/>
      <c r="JSX728" s="247"/>
      <c r="JSY728" s="247"/>
      <c r="JSZ728" s="247"/>
      <c r="JTA728" s="247"/>
      <c r="JTB728" s="247"/>
      <c r="JTC728" s="247"/>
      <c r="JTD728" s="247"/>
      <c r="JTE728" s="247"/>
      <c r="JTF728" s="247"/>
      <c r="JTG728" s="247"/>
      <c r="JTH728" s="247"/>
      <c r="JTI728" s="247"/>
      <c r="JTJ728" s="247"/>
      <c r="JTK728" s="247"/>
      <c r="JTL728" s="247"/>
      <c r="JTM728" s="247"/>
      <c r="JTN728" s="247"/>
      <c r="JTO728" s="247"/>
      <c r="JTP728" s="247"/>
      <c r="JTQ728" s="247"/>
      <c r="JTR728" s="247"/>
      <c r="JTS728" s="247"/>
      <c r="JTT728" s="247"/>
      <c r="JTU728" s="247"/>
      <c r="JTV728" s="247"/>
      <c r="JTW728" s="247"/>
      <c r="JTX728" s="247"/>
      <c r="JTY728" s="247"/>
      <c r="JTZ728" s="247"/>
      <c r="JUA728" s="247"/>
      <c r="JUB728" s="247"/>
      <c r="JUC728" s="247"/>
      <c r="JUD728" s="247"/>
      <c r="JUE728" s="247"/>
      <c r="JUF728" s="247"/>
      <c r="JUG728" s="247"/>
      <c r="JUH728" s="247"/>
      <c r="JUI728" s="247"/>
      <c r="JUJ728" s="247"/>
      <c r="JUK728" s="247"/>
      <c r="JUL728" s="247"/>
      <c r="JUM728" s="247"/>
      <c r="JUN728" s="247"/>
      <c r="JUO728" s="247"/>
      <c r="JUP728" s="247"/>
      <c r="JUQ728" s="247"/>
      <c r="JUR728" s="247"/>
      <c r="JUS728" s="247"/>
      <c r="JUT728" s="247"/>
      <c r="JUU728" s="247"/>
      <c r="JUV728" s="247"/>
      <c r="JUW728" s="247"/>
      <c r="JUX728" s="247"/>
      <c r="JUY728" s="247"/>
      <c r="JUZ728" s="247"/>
      <c r="JVA728" s="247"/>
      <c r="JVB728" s="247"/>
      <c r="JVC728" s="247"/>
      <c r="JVD728" s="247"/>
      <c r="JVE728" s="247"/>
      <c r="JVF728" s="247"/>
      <c r="JVG728" s="247"/>
      <c r="JVH728" s="247"/>
      <c r="JVI728" s="247"/>
      <c r="JVJ728" s="247"/>
      <c r="JVK728" s="247"/>
      <c r="JVL728" s="247"/>
      <c r="JVM728" s="247"/>
      <c r="JVN728" s="247"/>
      <c r="JVO728" s="247"/>
      <c r="JVP728" s="247"/>
      <c r="JVQ728" s="247"/>
      <c r="JVR728" s="247"/>
      <c r="JVS728" s="247"/>
      <c r="JVT728" s="247"/>
      <c r="JVU728" s="247"/>
      <c r="JVV728" s="247"/>
      <c r="JVW728" s="247"/>
      <c r="JVX728" s="247"/>
      <c r="JVY728" s="247"/>
      <c r="JVZ728" s="247"/>
      <c r="JWA728" s="247"/>
      <c r="JWB728" s="247"/>
      <c r="JWC728" s="247"/>
      <c r="JWD728" s="247"/>
      <c r="JWE728" s="247"/>
      <c r="JWF728" s="247"/>
      <c r="JWG728" s="247"/>
      <c r="JWH728" s="247"/>
      <c r="JWI728" s="247"/>
      <c r="JWJ728" s="247"/>
      <c r="JWK728" s="247"/>
      <c r="JWL728" s="247"/>
      <c r="JWM728" s="247"/>
      <c r="JWN728" s="247"/>
      <c r="JWO728" s="247"/>
      <c r="JWP728" s="247"/>
      <c r="JWQ728" s="247"/>
      <c r="JWR728" s="247"/>
      <c r="JWS728" s="247"/>
      <c r="JWT728" s="247"/>
      <c r="JWU728" s="247"/>
      <c r="JWV728" s="247"/>
      <c r="JWW728" s="247"/>
      <c r="JWX728" s="247"/>
      <c r="JWY728" s="247"/>
      <c r="JWZ728" s="247"/>
      <c r="JXA728" s="247"/>
      <c r="JXB728" s="247"/>
      <c r="JXC728" s="247"/>
      <c r="JXD728" s="247"/>
      <c r="JXE728" s="247"/>
      <c r="JXF728" s="247"/>
      <c r="JXG728" s="247"/>
      <c r="JXH728" s="247"/>
      <c r="JXI728" s="247"/>
      <c r="JXJ728" s="247"/>
      <c r="JXK728" s="247"/>
      <c r="JXL728" s="247"/>
      <c r="JXM728" s="247"/>
      <c r="JXN728" s="247"/>
      <c r="JXO728" s="247"/>
      <c r="JXP728" s="247"/>
      <c r="JXQ728" s="247"/>
      <c r="JXR728" s="247"/>
      <c r="JXS728" s="247"/>
      <c r="JXT728" s="247"/>
      <c r="JXU728" s="247"/>
      <c r="JXV728" s="247"/>
      <c r="JXW728" s="247"/>
      <c r="JXX728" s="247"/>
      <c r="JXY728" s="247"/>
      <c r="JXZ728" s="247"/>
      <c r="JYA728" s="247"/>
      <c r="JYB728" s="247"/>
      <c r="JYC728" s="247"/>
      <c r="JYD728" s="247"/>
      <c r="JYE728" s="247"/>
      <c r="JYF728" s="247"/>
      <c r="JYG728" s="247"/>
      <c r="JYH728" s="247"/>
      <c r="JYI728" s="247"/>
      <c r="JYJ728" s="247"/>
      <c r="JYK728" s="247"/>
      <c r="JYL728" s="247"/>
      <c r="JYM728" s="247"/>
      <c r="JYN728" s="247"/>
      <c r="JYO728" s="247"/>
      <c r="JYP728" s="247"/>
      <c r="JYQ728" s="247"/>
      <c r="JYR728" s="247"/>
      <c r="JYS728" s="247"/>
      <c r="JYT728" s="247"/>
      <c r="JYU728" s="247"/>
      <c r="JYV728" s="247"/>
      <c r="JYW728" s="247"/>
      <c r="JYX728" s="247"/>
      <c r="JYY728" s="247"/>
      <c r="JYZ728" s="247"/>
      <c r="JZA728" s="247"/>
      <c r="JZB728" s="247"/>
      <c r="JZC728" s="247"/>
      <c r="JZD728" s="247"/>
      <c r="JZE728" s="247"/>
      <c r="JZF728" s="247"/>
      <c r="JZG728" s="247"/>
      <c r="JZH728" s="247"/>
      <c r="JZI728" s="247"/>
      <c r="JZJ728" s="247"/>
      <c r="JZK728" s="247"/>
      <c r="JZL728" s="247"/>
      <c r="JZM728" s="247"/>
      <c r="JZN728" s="247"/>
      <c r="JZO728" s="247"/>
      <c r="JZP728" s="247"/>
      <c r="JZQ728" s="247"/>
      <c r="JZR728" s="247"/>
      <c r="JZS728" s="247"/>
      <c r="JZT728" s="247"/>
      <c r="JZU728" s="247"/>
      <c r="JZV728" s="247"/>
      <c r="JZW728" s="247"/>
      <c r="JZX728" s="247"/>
      <c r="JZY728" s="247"/>
      <c r="JZZ728" s="247"/>
      <c r="KAA728" s="247"/>
      <c r="KAB728" s="247"/>
      <c r="KAC728" s="247"/>
      <c r="KAD728" s="247"/>
      <c r="KAE728" s="247"/>
      <c r="KAF728" s="247"/>
      <c r="KAG728" s="247"/>
      <c r="KAH728" s="247"/>
      <c r="KAI728" s="247"/>
      <c r="KAJ728" s="247"/>
      <c r="KAK728" s="247"/>
      <c r="KAL728" s="247"/>
      <c r="KAM728" s="247"/>
      <c r="KAN728" s="247"/>
      <c r="KAO728" s="247"/>
      <c r="KAP728" s="247"/>
      <c r="KAQ728" s="247"/>
      <c r="KAR728" s="247"/>
      <c r="KAS728" s="247"/>
      <c r="KAT728" s="247"/>
      <c r="KAU728" s="247"/>
      <c r="KAV728" s="247"/>
      <c r="KAW728" s="247"/>
      <c r="KAX728" s="247"/>
      <c r="KAY728" s="247"/>
      <c r="KAZ728" s="247"/>
      <c r="KBA728" s="247"/>
      <c r="KBB728" s="247"/>
      <c r="KBC728" s="247"/>
      <c r="KBD728" s="247"/>
      <c r="KBE728" s="247"/>
      <c r="KBF728" s="247"/>
      <c r="KBG728" s="247"/>
      <c r="KBH728" s="247"/>
      <c r="KBI728" s="247"/>
      <c r="KBJ728" s="247"/>
      <c r="KBK728" s="247"/>
      <c r="KBL728" s="247"/>
      <c r="KBM728" s="247"/>
      <c r="KBN728" s="247"/>
      <c r="KBO728" s="247"/>
      <c r="KBP728" s="247"/>
      <c r="KBQ728" s="247"/>
      <c r="KBR728" s="247"/>
      <c r="KBS728" s="247"/>
      <c r="KBT728" s="247"/>
      <c r="KBU728" s="247"/>
      <c r="KBV728" s="247"/>
      <c r="KBW728" s="247"/>
      <c r="KBX728" s="247"/>
      <c r="KBY728" s="247"/>
      <c r="KBZ728" s="247"/>
      <c r="KCA728" s="247"/>
      <c r="KCB728" s="247"/>
      <c r="KCC728" s="247"/>
      <c r="KCD728" s="247"/>
      <c r="KCE728" s="247"/>
      <c r="KCF728" s="247"/>
      <c r="KCG728" s="247"/>
      <c r="KCH728" s="247"/>
      <c r="KCI728" s="247"/>
      <c r="KCJ728" s="247"/>
      <c r="KCK728" s="247"/>
      <c r="KCL728" s="247"/>
      <c r="KCM728" s="247"/>
      <c r="KCN728" s="247"/>
      <c r="KCO728" s="247"/>
      <c r="KCP728" s="247"/>
      <c r="KCQ728" s="247"/>
      <c r="KCR728" s="247"/>
      <c r="KCS728" s="247"/>
      <c r="KCT728" s="247"/>
      <c r="KCU728" s="247"/>
      <c r="KCV728" s="247"/>
      <c r="KCW728" s="247"/>
      <c r="KCX728" s="247"/>
      <c r="KCY728" s="247"/>
      <c r="KCZ728" s="247"/>
      <c r="KDA728" s="247"/>
      <c r="KDB728" s="247"/>
      <c r="KDC728" s="247"/>
      <c r="KDD728" s="247"/>
      <c r="KDE728" s="247"/>
      <c r="KDF728" s="247"/>
      <c r="KDG728" s="247"/>
      <c r="KDH728" s="247"/>
      <c r="KDI728" s="247"/>
      <c r="KDJ728" s="247"/>
      <c r="KDK728" s="247"/>
      <c r="KDL728" s="247"/>
      <c r="KDM728" s="247"/>
      <c r="KDN728" s="247"/>
      <c r="KDO728" s="247"/>
      <c r="KDP728" s="247"/>
      <c r="KDQ728" s="247"/>
      <c r="KDR728" s="247"/>
      <c r="KDS728" s="247"/>
      <c r="KDT728" s="247"/>
      <c r="KDU728" s="247"/>
      <c r="KDV728" s="247"/>
      <c r="KDW728" s="247"/>
      <c r="KDX728" s="247"/>
      <c r="KDY728" s="247"/>
      <c r="KDZ728" s="247"/>
      <c r="KEA728" s="247"/>
      <c r="KEB728" s="247"/>
      <c r="KEC728" s="247"/>
      <c r="KED728" s="247"/>
      <c r="KEE728" s="247"/>
      <c r="KEF728" s="247"/>
      <c r="KEG728" s="247"/>
      <c r="KEH728" s="247"/>
      <c r="KEI728" s="247"/>
      <c r="KEJ728" s="247"/>
      <c r="KEK728" s="247"/>
      <c r="KEL728" s="247"/>
      <c r="KEM728" s="247"/>
      <c r="KEN728" s="247"/>
      <c r="KEO728" s="247"/>
      <c r="KEP728" s="247"/>
      <c r="KEQ728" s="247"/>
      <c r="KER728" s="247"/>
      <c r="KES728" s="247"/>
      <c r="KET728" s="247"/>
      <c r="KEU728" s="247"/>
      <c r="KEV728" s="247"/>
      <c r="KEW728" s="247"/>
      <c r="KEX728" s="247"/>
      <c r="KEY728" s="247"/>
      <c r="KEZ728" s="247"/>
      <c r="KFA728" s="247"/>
      <c r="KFB728" s="247"/>
      <c r="KFC728" s="247"/>
      <c r="KFD728" s="247"/>
      <c r="KFE728" s="247"/>
      <c r="KFF728" s="247"/>
      <c r="KFG728" s="247"/>
      <c r="KFH728" s="247"/>
      <c r="KFI728" s="247"/>
      <c r="KFJ728" s="247"/>
      <c r="KFK728" s="247"/>
      <c r="KFL728" s="247"/>
      <c r="KFM728" s="247"/>
      <c r="KFN728" s="247"/>
      <c r="KFO728" s="247"/>
      <c r="KFP728" s="247"/>
      <c r="KFQ728" s="247"/>
      <c r="KFR728" s="247"/>
      <c r="KFS728" s="247"/>
      <c r="KFT728" s="247"/>
      <c r="KFU728" s="247"/>
      <c r="KFV728" s="247"/>
      <c r="KFW728" s="247"/>
      <c r="KFX728" s="247"/>
      <c r="KFY728" s="247"/>
      <c r="KFZ728" s="247"/>
      <c r="KGA728" s="247"/>
      <c r="KGB728" s="247"/>
      <c r="KGC728" s="247"/>
      <c r="KGD728" s="247"/>
      <c r="KGE728" s="247"/>
      <c r="KGF728" s="247"/>
      <c r="KGG728" s="247"/>
      <c r="KGH728" s="247"/>
      <c r="KGI728" s="247"/>
      <c r="KGJ728" s="247"/>
      <c r="KGK728" s="247"/>
      <c r="KGL728" s="247"/>
      <c r="KGM728" s="247"/>
      <c r="KGN728" s="247"/>
      <c r="KGO728" s="247"/>
      <c r="KGP728" s="247"/>
      <c r="KGQ728" s="247"/>
      <c r="KGR728" s="247"/>
      <c r="KGS728" s="247"/>
      <c r="KGT728" s="247"/>
      <c r="KGU728" s="247"/>
      <c r="KGV728" s="247"/>
      <c r="KGW728" s="247"/>
      <c r="KGX728" s="247"/>
      <c r="KGY728" s="247"/>
      <c r="KGZ728" s="247"/>
      <c r="KHA728" s="247"/>
      <c r="KHB728" s="247"/>
      <c r="KHC728" s="247"/>
      <c r="KHD728" s="247"/>
      <c r="KHE728" s="247"/>
      <c r="KHF728" s="247"/>
      <c r="KHG728" s="247"/>
      <c r="KHH728" s="247"/>
      <c r="KHI728" s="247"/>
      <c r="KHJ728" s="247"/>
      <c r="KHK728" s="247"/>
      <c r="KHL728" s="247"/>
      <c r="KHM728" s="247"/>
      <c r="KHN728" s="247"/>
      <c r="KHO728" s="247"/>
      <c r="KHP728" s="247"/>
      <c r="KHQ728" s="247"/>
      <c r="KHR728" s="247"/>
      <c r="KHS728" s="247"/>
      <c r="KHT728" s="247"/>
      <c r="KHU728" s="247"/>
      <c r="KHV728" s="247"/>
      <c r="KHW728" s="247"/>
      <c r="KHX728" s="247"/>
      <c r="KHY728" s="247"/>
      <c r="KHZ728" s="247"/>
      <c r="KIA728" s="247"/>
      <c r="KIB728" s="247"/>
      <c r="KIC728" s="247"/>
      <c r="KID728" s="247"/>
      <c r="KIE728" s="247"/>
      <c r="KIF728" s="247"/>
      <c r="KIG728" s="247"/>
      <c r="KIH728" s="247"/>
      <c r="KII728" s="247"/>
      <c r="KIJ728" s="247"/>
      <c r="KIK728" s="247"/>
      <c r="KIL728" s="247"/>
      <c r="KIM728" s="247"/>
      <c r="KIN728" s="247"/>
      <c r="KIO728" s="247"/>
      <c r="KIP728" s="247"/>
      <c r="KIQ728" s="247"/>
      <c r="KIR728" s="247"/>
      <c r="KIS728" s="247"/>
      <c r="KIT728" s="247"/>
      <c r="KIU728" s="247"/>
      <c r="KIV728" s="247"/>
      <c r="KIW728" s="247"/>
      <c r="KIX728" s="247"/>
      <c r="KIY728" s="247"/>
      <c r="KIZ728" s="247"/>
      <c r="KJA728" s="247"/>
      <c r="KJB728" s="247"/>
      <c r="KJC728" s="247"/>
      <c r="KJD728" s="247"/>
      <c r="KJE728" s="247"/>
      <c r="KJF728" s="247"/>
      <c r="KJG728" s="247"/>
      <c r="KJH728" s="247"/>
      <c r="KJI728" s="247"/>
      <c r="KJJ728" s="247"/>
      <c r="KJK728" s="247"/>
      <c r="KJL728" s="247"/>
      <c r="KJM728" s="247"/>
      <c r="KJN728" s="247"/>
      <c r="KJO728" s="247"/>
      <c r="KJP728" s="247"/>
      <c r="KJQ728" s="247"/>
      <c r="KJR728" s="247"/>
      <c r="KJS728" s="247"/>
      <c r="KJT728" s="247"/>
      <c r="KJU728" s="247"/>
      <c r="KJV728" s="247"/>
      <c r="KJW728" s="247"/>
      <c r="KJX728" s="247"/>
      <c r="KJY728" s="247"/>
      <c r="KJZ728" s="247"/>
      <c r="KKA728" s="247"/>
      <c r="KKB728" s="247"/>
      <c r="KKC728" s="247"/>
      <c r="KKD728" s="247"/>
      <c r="KKE728" s="247"/>
      <c r="KKF728" s="247"/>
      <c r="KKG728" s="247"/>
      <c r="KKH728" s="247"/>
      <c r="KKI728" s="247"/>
      <c r="KKJ728" s="247"/>
      <c r="KKK728" s="247"/>
      <c r="KKL728" s="247"/>
      <c r="KKM728" s="247"/>
      <c r="KKN728" s="247"/>
      <c r="KKO728" s="247"/>
      <c r="KKP728" s="247"/>
      <c r="KKQ728" s="247"/>
      <c r="KKR728" s="247"/>
      <c r="KKS728" s="247"/>
      <c r="KKT728" s="247"/>
      <c r="KKU728" s="247"/>
      <c r="KKV728" s="247"/>
      <c r="KKW728" s="247"/>
      <c r="KKX728" s="247"/>
      <c r="KKY728" s="247"/>
      <c r="KKZ728" s="247"/>
      <c r="KLA728" s="247"/>
      <c r="KLB728" s="247"/>
      <c r="KLC728" s="247"/>
      <c r="KLD728" s="247"/>
      <c r="KLE728" s="247"/>
      <c r="KLF728" s="247"/>
      <c r="KLG728" s="247"/>
      <c r="KLH728" s="247"/>
      <c r="KLI728" s="247"/>
      <c r="KLJ728" s="247"/>
      <c r="KLK728" s="247"/>
      <c r="KLL728" s="247"/>
      <c r="KLM728" s="247"/>
      <c r="KLN728" s="247"/>
      <c r="KLO728" s="247"/>
      <c r="KLP728" s="247"/>
      <c r="KLQ728" s="247"/>
      <c r="KLR728" s="247"/>
      <c r="KLS728" s="247"/>
      <c r="KLT728" s="247"/>
      <c r="KLU728" s="247"/>
      <c r="KLV728" s="247"/>
      <c r="KLW728" s="247"/>
      <c r="KLX728" s="247"/>
      <c r="KLY728" s="247"/>
      <c r="KLZ728" s="247"/>
      <c r="KMA728" s="247"/>
      <c r="KMB728" s="247"/>
      <c r="KMC728" s="247"/>
      <c r="KMD728" s="247"/>
      <c r="KME728" s="247"/>
      <c r="KMF728" s="247"/>
      <c r="KMG728" s="247"/>
      <c r="KMH728" s="247"/>
      <c r="KMI728" s="247"/>
      <c r="KMJ728" s="247"/>
      <c r="KMK728" s="247"/>
      <c r="KML728" s="247"/>
      <c r="KMM728" s="247"/>
      <c r="KMN728" s="247"/>
      <c r="KMO728" s="247"/>
      <c r="KMP728" s="247"/>
      <c r="KMQ728" s="247"/>
      <c r="KMR728" s="247"/>
      <c r="KMS728" s="247"/>
      <c r="KMT728" s="247"/>
      <c r="KMU728" s="247"/>
      <c r="KMV728" s="247"/>
      <c r="KMW728" s="247"/>
      <c r="KMX728" s="247"/>
      <c r="KMY728" s="247"/>
      <c r="KMZ728" s="247"/>
      <c r="KNA728" s="247"/>
      <c r="KNB728" s="247"/>
      <c r="KNC728" s="247"/>
      <c r="KND728" s="247"/>
      <c r="KNE728" s="247"/>
      <c r="KNF728" s="247"/>
      <c r="KNG728" s="247"/>
      <c r="KNH728" s="247"/>
      <c r="KNI728" s="247"/>
      <c r="KNJ728" s="247"/>
      <c r="KNK728" s="247"/>
      <c r="KNL728" s="247"/>
      <c r="KNM728" s="247"/>
      <c r="KNN728" s="247"/>
      <c r="KNO728" s="247"/>
      <c r="KNP728" s="247"/>
      <c r="KNQ728" s="247"/>
      <c r="KNR728" s="247"/>
      <c r="KNS728" s="247"/>
      <c r="KNT728" s="247"/>
      <c r="KNU728" s="247"/>
      <c r="KNV728" s="247"/>
      <c r="KNW728" s="247"/>
      <c r="KNX728" s="247"/>
      <c r="KNY728" s="247"/>
      <c r="KNZ728" s="247"/>
      <c r="KOA728" s="247"/>
      <c r="KOB728" s="247"/>
      <c r="KOC728" s="247"/>
      <c r="KOD728" s="247"/>
      <c r="KOE728" s="247"/>
      <c r="KOF728" s="247"/>
      <c r="KOG728" s="247"/>
      <c r="KOH728" s="247"/>
      <c r="KOI728" s="247"/>
      <c r="KOJ728" s="247"/>
      <c r="KOK728" s="247"/>
      <c r="KOL728" s="247"/>
      <c r="KOM728" s="247"/>
      <c r="KON728" s="247"/>
      <c r="KOO728" s="247"/>
      <c r="KOP728" s="247"/>
      <c r="KOQ728" s="247"/>
      <c r="KOR728" s="247"/>
      <c r="KOS728" s="247"/>
      <c r="KOT728" s="247"/>
      <c r="KOU728" s="247"/>
      <c r="KOV728" s="247"/>
      <c r="KOW728" s="247"/>
      <c r="KOX728" s="247"/>
      <c r="KOY728" s="247"/>
      <c r="KOZ728" s="247"/>
      <c r="KPA728" s="247"/>
      <c r="KPB728" s="247"/>
      <c r="KPC728" s="247"/>
      <c r="KPD728" s="247"/>
      <c r="KPE728" s="247"/>
      <c r="KPF728" s="247"/>
      <c r="KPG728" s="247"/>
      <c r="KPH728" s="247"/>
      <c r="KPI728" s="247"/>
      <c r="KPJ728" s="247"/>
      <c r="KPK728" s="247"/>
      <c r="KPL728" s="247"/>
      <c r="KPM728" s="247"/>
      <c r="KPN728" s="247"/>
      <c r="KPO728" s="247"/>
      <c r="KPP728" s="247"/>
      <c r="KPQ728" s="247"/>
      <c r="KPR728" s="247"/>
      <c r="KPS728" s="247"/>
      <c r="KPT728" s="247"/>
      <c r="KPU728" s="247"/>
      <c r="KPV728" s="247"/>
      <c r="KPW728" s="247"/>
      <c r="KPX728" s="247"/>
      <c r="KPY728" s="247"/>
      <c r="KPZ728" s="247"/>
      <c r="KQA728" s="247"/>
      <c r="KQB728" s="247"/>
      <c r="KQC728" s="247"/>
      <c r="KQD728" s="247"/>
      <c r="KQE728" s="247"/>
      <c r="KQF728" s="247"/>
      <c r="KQG728" s="247"/>
      <c r="KQH728" s="247"/>
      <c r="KQI728" s="247"/>
      <c r="KQJ728" s="247"/>
      <c r="KQK728" s="247"/>
      <c r="KQL728" s="247"/>
      <c r="KQM728" s="247"/>
      <c r="KQN728" s="247"/>
      <c r="KQO728" s="247"/>
      <c r="KQP728" s="247"/>
      <c r="KQQ728" s="247"/>
      <c r="KQR728" s="247"/>
      <c r="KQS728" s="247"/>
      <c r="KQT728" s="247"/>
      <c r="KQU728" s="247"/>
      <c r="KQV728" s="247"/>
      <c r="KQW728" s="247"/>
      <c r="KQX728" s="247"/>
      <c r="KQY728" s="247"/>
      <c r="KQZ728" s="247"/>
      <c r="KRA728" s="247"/>
      <c r="KRB728" s="247"/>
      <c r="KRC728" s="247"/>
      <c r="KRD728" s="247"/>
      <c r="KRE728" s="247"/>
      <c r="KRF728" s="247"/>
      <c r="KRG728" s="247"/>
      <c r="KRH728" s="247"/>
      <c r="KRI728" s="247"/>
      <c r="KRJ728" s="247"/>
      <c r="KRK728" s="247"/>
      <c r="KRL728" s="247"/>
      <c r="KRM728" s="247"/>
      <c r="KRN728" s="247"/>
      <c r="KRO728" s="247"/>
      <c r="KRP728" s="247"/>
      <c r="KRQ728" s="247"/>
      <c r="KRR728" s="247"/>
      <c r="KRS728" s="247"/>
      <c r="KRT728" s="247"/>
      <c r="KRU728" s="247"/>
      <c r="KRV728" s="247"/>
      <c r="KRW728" s="247"/>
      <c r="KRX728" s="247"/>
      <c r="KRY728" s="247"/>
      <c r="KRZ728" s="247"/>
      <c r="KSA728" s="247"/>
      <c r="KSB728" s="247"/>
      <c r="KSC728" s="247"/>
      <c r="KSD728" s="247"/>
      <c r="KSE728" s="247"/>
      <c r="KSF728" s="247"/>
      <c r="KSG728" s="247"/>
      <c r="KSH728" s="247"/>
      <c r="KSI728" s="247"/>
      <c r="KSJ728" s="247"/>
      <c r="KSK728" s="247"/>
      <c r="KSL728" s="247"/>
      <c r="KSM728" s="247"/>
      <c r="KSN728" s="247"/>
      <c r="KSO728" s="247"/>
      <c r="KSP728" s="247"/>
      <c r="KSQ728" s="247"/>
      <c r="KSR728" s="247"/>
      <c r="KSS728" s="247"/>
      <c r="KST728" s="247"/>
      <c r="KSU728" s="247"/>
      <c r="KSV728" s="247"/>
      <c r="KSW728" s="247"/>
      <c r="KSX728" s="247"/>
      <c r="KSY728" s="247"/>
      <c r="KSZ728" s="247"/>
      <c r="KTA728" s="247"/>
      <c r="KTB728" s="247"/>
      <c r="KTC728" s="247"/>
      <c r="KTD728" s="247"/>
      <c r="KTE728" s="247"/>
      <c r="KTF728" s="247"/>
      <c r="KTG728" s="247"/>
      <c r="KTH728" s="247"/>
      <c r="KTI728" s="247"/>
      <c r="KTJ728" s="247"/>
      <c r="KTK728" s="247"/>
      <c r="KTL728" s="247"/>
      <c r="KTM728" s="247"/>
      <c r="KTN728" s="247"/>
      <c r="KTO728" s="247"/>
      <c r="KTP728" s="247"/>
      <c r="KTQ728" s="247"/>
      <c r="KTR728" s="247"/>
      <c r="KTS728" s="247"/>
      <c r="KTT728" s="247"/>
      <c r="KTU728" s="247"/>
      <c r="KTV728" s="247"/>
      <c r="KTW728" s="247"/>
      <c r="KTX728" s="247"/>
      <c r="KTY728" s="247"/>
      <c r="KTZ728" s="247"/>
      <c r="KUA728" s="247"/>
      <c r="KUB728" s="247"/>
      <c r="KUC728" s="247"/>
      <c r="KUD728" s="247"/>
      <c r="KUE728" s="247"/>
      <c r="KUF728" s="247"/>
      <c r="KUG728" s="247"/>
      <c r="KUH728" s="247"/>
      <c r="KUI728" s="247"/>
      <c r="KUJ728" s="247"/>
      <c r="KUK728" s="247"/>
      <c r="KUL728" s="247"/>
      <c r="KUM728" s="247"/>
      <c r="KUN728" s="247"/>
      <c r="KUO728" s="247"/>
      <c r="KUP728" s="247"/>
      <c r="KUQ728" s="247"/>
      <c r="KUR728" s="247"/>
      <c r="KUS728" s="247"/>
      <c r="KUT728" s="247"/>
      <c r="KUU728" s="247"/>
      <c r="KUV728" s="247"/>
      <c r="KUW728" s="247"/>
      <c r="KUX728" s="247"/>
      <c r="KUY728" s="247"/>
      <c r="KUZ728" s="247"/>
      <c r="KVA728" s="247"/>
      <c r="KVB728" s="247"/>
      <c r="KVC728" s="247"/>
      <c r="KVD728" s="247"/>
      <c r="KVE728" s="247"/>
      <c r="KVF728" s="247"/>
      <c r="KVG728" s="247"/>
      <c r="KVH728" s="247"/>
      <c r="KVI728" s="247"/>
      <c r="KVJ728" s="247"/>
      <c r="KVK728" s="247"/>
      <c r="KVL728" s="247"/>
      <c r="KVM728" s="247"/>
      <c r="KVN728" s="247"/>
      <c r="KVO728" s="247"/>
      <c r="KVP728" s="247"/>
      <c r="KVQ728" s="247"/>
      <c r="KVR728" s="247"/>
      <c r="KVS728" s="247"/>
      <c r="KVT728" s="247"/>
      <c r="KVU728" s="247"/>
      <c r="KVV728" s="247"/>
      <c r="KVW728" s="247"/>
      <c r="KVX728" s="247"/>
      <c r="KVY728" s="247"/>
      <c r="KVZ728" s="247"/>
      <c r="KWA728" s="247"/>
      <c r="KWB728" s="247"/>
      <c r="KWC728" s="247"/>
      <c r="KWD728" s="247"/>
      <c r="KWE728" s="247"/>
      <c r="KWF728" s="247"/>
      <c r="KWG728" s="247"/>
      <c r="KWH728" s="247"/>
      <c r="KWI728" s="247"/>
      <c r="KWJ728" s="247"/>
      <c r="KWK728" s="247"/>
      <c r="KWL728" s="247"/>
      <c r="KWM728" s="247"/>
      <c r="KWN728" s="247"/>
      <c r="KWO728" s="247"/>
      <c r="KWP728" s="247"/>
      <c r="KWQ728" s="247"/>
      <c r="KWR728" s="247"/>
      <c r="KWS728" s="247"/>
      <c r="KWT728" s="247"/>
      <c r="KWU728" s="247"/>
      <c r="KWV728" s="247"/>
      <c r="KWW728" s="247"/>
      <c r="KWX728" s="247"/>
      <c r="KWY728" s="247"/>
      <c r="KWZ728" s="247"/>
      <c r="KXA728" s="247"/>
      <c r="KXB728" s="247"/>
      <c r="KXC728" s="247"/>
      <c r="KXD728" s="247"/>
      <c r="KXE728" s="247"/>
      <c r="KXF728" s="247"/>
      <c r="KXG728" s="247"/>
      <c r="KXH728" s="247"/>
      <c r="KXI728" s="247"/>
      <c r="KXJ728" s="247"/>
      <c r="KXK728" s="247"/>
      <c r="KXL728" s="247"/>
      <c r="KXM728" s="247"/>
      <c r="KXN728" s="247"/>
      <c r="KXO728" s="247"/>
      <c r="KXP728" s="247"/>
      <c r="KXQ728" s="247"/>
      <c r="KXR728" s="247"/>
      <c r="KXS728" s="247"/>
      <c r="KXT728" s="247"/>
      <c r="KXU728" s="247"/>
      <c r="KXV728" s="247"/>
      <c r="KXW728" s="247"/>
      <c r="KXX728" s="247"/>
      <c r="KXY728" s="247"/>
      <c r="KXZ728" s="247"/>
      <c r="KYA728" s="247"/>
      <c r="KYB728" s="247"/>
      <c r="KYC728" s="247"/>
      <c r="KYD728" s="247"/>
      <c r="KYE728" s="247"/>
      <c r="KYF728" s="247"/>
      <c r="KYG728" s="247"/>
      <c r="KYH728" s="247"/>
      <c r="KYI728" s="247"/>
      <c r="KYJ728" s="247"/>
      <c r="KYK728" s="247"/>
      <c r="KYL728" s="247"/>
      <c r="KYM728" s="247"/>
      <c r="KYN728" s="247"/>
      <c r="KYO728" s="247"/>
      <c r="KYP728" s="247"/>
      <c r="KYQ728" s="247"/>
      <c r="KYR728" s="247"/>
      <c r="KYS728" s="247"/>
      <c r="KYT728" s="247"/>
      <c r="KYU728" s="247"/>
      <c r="KYV728" s="247"/>
      <c r="KYW728" s="247"/>
      <c r="KYX728" s="247"/>
      <c r="KYY728" s="247"/>
      <c r="KYZ728" s="247"/>
      <c r="KZA728" s="247"/>
      <c r="KZB728" s="247"/>
      <c r="KZC728" s="247"/>
      <c r="KZD728" s="247"/>
      <c r="KZE728" s="247"/>
      <c r="KZF728" s="247"/>
      <c r="KZG728" s="247"/>
      <c r="KZH728" s="247"/>
      <c r="KZI728" s="247"/>
      <c r="KZJ728" s="247"/>
      <c r="KZK728" s="247"/>
      <c r="KZL728" s="247"/>
      <c r="KZM728" s="247"/>
      <c r="KZN728" s="247"/>
      <c r="KZO728" s="247"/>
      <c r="KZP728" s="247"/>
      <c r="KZQ728" s="247"/>
      <c r="KZR728" s="247"/>
      <c r="KZS728" s="247"/>
      <c r="KZT728" s="247"/>
      <c r="KZU728" s="247"/>
      <c r="KZV728" s="247"/>
      <c r="KZW728" s="247"/>
      <c r="KZX728" s="247"/>
      <c r="KZY728" s="247"/>
      <c r="KZZ728" s="247"/>
      <c r="LAA728" s="247"/>
      <c r="LAB728" s="247"/>
      <c r="LAC728" s="247"/>
      <c r="LAD728" s="247"/>
      <c r="LAE728" s="247"/>
      <c r="LAF728" s="247"/>
      <c r="LAG728" s="247"/>
      <c r="LAH728" s="247"/>
      <c r="LAI728" s="247"/>
      <c r="LAJ728" s="247"/>
      <c r="LAK728" s="247"/>
      <c r="LAL728" s="247"/>
      <c r="LAM728" s="247"/>
      <c r="LAN728" s="247"/>
      <c r="LAO728" s="247"/>
      <c r="LAP728" s="247"/>
      <c r="LAQ728" s="247"/>
      <c r="LAR728" s="247"/>
      <c r="LAS728" s="247"/>
      <c r="LAT728" s="247"/>
      <c r="LAU728" s="247"/>
      <c r="LAV728" s="247"/>
      <c r="LAW728" s="247"/>
      <c r="LAX728" s="247"/>
      <c r="LAY728" s="247"/>
      <c r="LAZ728" s="247"/>
      <c r="LBA728" s="247"/>
      <c r="LBB728" s="247"/>
      <c r="LBC728" s="247"/>
      <c r="LBD728" s="247"/>
      <c r="LBE728" s="247"/>
      <c r="LBF728" s="247"/>
      <c r="LBG728" s="247"/>
      <c r="LBH728" s="247"/>
      <c r="LBI728" s="247"/>
      <c r="LBJ728" s="247"/>
      <c r="LBK728" s="247"/>
      <c r="LBL728" s="247"/>
      <c r="LBM728" s="247"/>
      <c r="LBN728" s="247"/>
      <c r="LBO728" s="247"/>
      <c r="LBP728" s="247"/>
      <c r="LBQ728" s="247"/>
      <c r="LBR728" s="247"/>
      <c r="LBS728" s="247"/>
      <c r="LBT728" s="247"/>
      <c r="LBU728" s="247"/>
      <c r="LBV728" s="247"/>
      <c r="LBW728" s="247"/>
      <c r="LBX728" s="247"/>
      <c r="LBY728" s="247"/>
      <c r="LBZ728" s="247"/>
      <c r="LCA728" s="247"/>
      <c r="LCB728" s="247"/>
      <c r="LCC728" s="247"/>
      <c r="LCD728" s="247"/>
      <c r="LCE728" s="247"/>
      <c r="LCF728" s="247"/>
      <c r="LCG728" s="247"/>
      <c r="LCH728" s="247"/>
      <c r="LCI728" s="247"/>
      <c r="LCJ728" s="247"/>
      <c r="LCK728" s="247"/>
      <c r="LCL728" s="247"/>
      <c r="LCM728" s="247"/>
      <c r="LCN728" s="247"/>
      <c r="LCO728" s="247"/>
      <c r="LCP728" s="247"/>
      <c r="LCQ728" s="247"/>
      <c r="LCR728" s="247"/>
      <c r="LCS728" s="247"/>
      <c r="LCT728" s="247"/>
      <c r="LCU728" s="247"/>
      <c r="LCV728" s="247"/>
      <c r="LCW728" s="247"/>
      <c r="LCX728" s="247"/>
      <c r="LCY728" s="247"/>
      <c r="LCZ728" s="247"/>
      <c r="LDA728" s="247"/>
      <c r="LDB728" s="247"/>
      <c r="LDC728" s="247"/>
      <c r="LDD728" s="247"/>
      <c r="LDE728" s="247"/>
      <c r="LDF728" s="247"/>
      <c r="LDG728" s="247"/>
      <c r="LDH728" s="247"/>
      <c r="LDI728" s="247"/>
      <c r="LDJ728" s="247"/>
      <c r="LDK728" s="247"/>
      <c r="LDL728" s="247"/>
      <c r="LDM728" s="247"/>
      <c r="LDN728" s="247"/>
      <c r="LDO728" s="247"/>
      <c r="LDP728" s="247"/>
      <c r="LDQ728" s="247"/>
      <c r="LDR728" s="247"/>
      <c r="LDS728" s="247"/>
      <c r="LDT728" s="247"/>
      <c r="LDU728" s="247"/>
      <c r="LDV728" s="247"/>
      <c r="LDW728" s="247"/>
      <c r="LDX728" s="247"/>
      <c r="LDY728" s="247"/>
      <c r="LDZ728" s="247"/>
      <c r="LEA728" s="247"/>
      <c r="LEB728" s="247"/>
      <c r="LEC728" s="247"/>
      <c r="LED728" s="247"/>
      <c r="LEE728" s="247"/>
      <c r="LEF728" s="247"/>
      <c r="LEG728" s="247"/>
      <c r="LEH728" s="247"/>
      <c r="LEI728" s="247"/>
      <c r="LEJ728" s="247"/>
      <c r="LEK728" s="247"/>
      <c r="LEL728" s="247"/>
      <c r="LEM728" s="247"/>
      <c r="LEN728" s="247"/>
      <c r="LEO728" s="247"/>
      <c r="LEP728" s="247"/>
      <c r="LEQ728" s="247"/>
      <c r="LER728" s="247"/>
      <c r="LES728" s="247"/>
      <c r="LET728" s="247"/>
      <c r="LEU728" s="247"/>
      <c r="LEV728" s="247"/>
      <c r="LEW728" s="247"/>
      <c r="LEX728" s="247"/>
      <c r="LEY728" s="247"/>
      <c r="LEZ728" s="247"/>
      <c r="LFA728" s="247"/>
      <c r="LFB728" s="247"/>
      <c r="LFC728" s="247"/>
      <c r="LFD728" s="247"/>
      <c r="LFE728" s="247"/>
      <c r="LFF728" s="247"/>
      <c r="LFG728" s="247"/>
      <c r="LFH728" s="247"/>
      <c r="LFI728" s="247"/>
      <c r="LFJ728" s="247"/>
      <c r="LFK728" s="247"/>
      <c r="LFL728" s="247"/>
      <c r="LFM728" s="247"/>
      <c r="LFN728" s="247"/>
      <c r="LFO728" s="247"/>
      <c r="LFP728" s="247"/>
      <c r="LFQ728" s="247"/>
      <c r="LFR728" s="247"/>
      <c r="LFS728" s="247"/>
      <c r="LFT728" s="247"/>
      <c r="LFU728" s="247"/>
      <c r="LFV728" s="247"/>
      <c r="LFW728" s="247"/>
      <c r="LFX728" s="247"/>
      <c r="LFY728" s="247"/>
      <c r="LFZ728" s="247"/>
      <c r="LGA728" s="247"/>
      <c r="LGB728" s="247"/>
      <c r="LGC728" s="247"/>
      <c r="LGD728" s="247"/>
      <c r="LGE728" s="247"/>
      <c r="LGF728" s="247"/>
      <c r="LGG728" s="247"/>
      <c r="LGH728" s="247"/>
      <c r="LGI728" s="247"/>
      <c r="LGJ728" s="247"/>
      <c r="LGK728" s="247"/>
      <c r="LGL728" s="247"/>
      <c r="LGM728" s="247"/>
      <c r="LGN728" s="247"/>
      <c r="LGO728" s="247"/>
      <c r="LGP728" s="247"/>
      <c r="LGQ728" s="247"/>
      <c r="LGR728" s="247"/>
      <c r="LGS728" s="247"/>
      <c r="LGT728" s="247"/>
      <c r="LGU728" s="247"/>
      <c r="LGV728" s="247"/>
      <c r="LGW728" s="247"/>
      <c r="LGX728" s="247"/>
      <c r="LGY728" s="247"/>
      <c r="LGZ728" s="247"/>
      <c r="LHA728" s="247"/>
      <c r="LHB728" s="247"/>
      <c r="LHC728" s="247"/>
      <c r="LHD728" s="247"/>
      <c r="LHE728" s="247"/>
      <c r="LHF728" s="247"/>
      <c r="LHG728" s="247"/>
      <c r="LHH728" s="247"/>
      <c r="LHI728" s="247"/>
      <c r="LHJ728" s="247"/>
      <c r="LHK728" s="247"/>
      <c r="LHL728" s="247"/>
      <c r="LHM728" s="247"/>
      <c r="LHN728" s="247"/>
      <c r="LHO728" s="247"/>
      <c r="LHP728" s="247"/>
      <c r="LHQ728" s="247"/>
      <c r="LHR728" s="247"/>
      <c r="LHS728" s="247"/>
      <c r="LHT728" s="247"/>
      <c r="LHU728" s="247"/>
      <c r="LHV728" s="247"/>
      <c r="LHW728" s="247"/>
      <c r="LHX728" s="247"/>
      <c r="LHY728" s="247"/>
      <c r="LHZ728" s="247"/>
      <c r="LIA728" s="247"/>
      <c r="LIB728" s="247"/>
      <c r="LIC728" s="247"/>
      <c r="LID728" s="247"/>
      <c r="LIE728" s="247"/>
      <c r="LIF728" s="247"/>
      <c r="LIG728" s="247"/>
      <c r="LIH728" s="247"/>
      <c r="LII728" s="247"/>
      <c r="LIJ728" s="247"/>
      <c r="LIK728" s="247"/>
      <c r="LIL728" s="247"/>
      <c r="LIM728" s="247"/>
      <c r="LIN728" s="247"/>
      <c r="LIO728" s="247"/>
      <c r="LIP728" s="247"/>
      <c r="LIQ728" s="247"/>
      <c r="LIR728" s="247"/>
      <c r="LIS728" s="247"/>
      <c r="LIT728" s="247"/>
      <c r="LIU728" s="247"/>
      <c r="LIV728" s="247"/>
      <c r="LIW728" s="247"/>
      <c r="LIX728" s="247"/>
      <c r="LIY728" s="247"/>
      <c r="LIZ728" s="247"/>
      <c r="LJA728" s="247"/>
      <c r="LJB728" s="247"/>
      <c r="LJC728" s="247"/>
      <c r="LJD728" s="247"/>
      <c r="LJE728" s="247"/>
      <c r="LJF728" s="247"/>
      <c r="LJG728" s="247"/>
      <c r="LJH728" s="247"/>
      <c r="LJI728" s="247"/>
      <c r="LJJ728" s="247"/>
      <c r="LJK728" s="247"/>
      <c r="LJL728" s="247"/>
      <c r="LJM728" s="247"/>
      <c r="LJN728" s="247"/>
      <c r="LJO728" s="247"/>
      <c r="LJP728" s="247"/>
      <c r="LJQ728" s="247"/>
      <c r="LJR728" s="247"/>
      <c r="LJS728" s="247"/>
      <c r="LJT728" s="247"/>
      <c r="LJU728" s="247"/>
      <c r="LJV728" s="247"/>
      <c r="LJW728" s="247"/>
      <c r="LJX728" s="247"/>
      <c r="LJY728" s="247"/>
      <c r="LJZ728" s="247"/>
      <c r="LKA728" s="247"/>
      <c r="LKB728" s="247"/>
      <c r="LKC728" s="247"/>
      <c r="LKD728" s="247"/>
      <c r="LKE728" s="247"/>
      <c r="LKF728" s="247"/>
      <c r="LKG728" s="247"/>
      <c r="LKH728" s="247"/>
      <c r="LKI728" s="247"/>
      <c r="LKJ728" s="247"/>
      <c r="LKK728" s="247"/>
      <c r="LKL728" s="247"/>
      <c r="LKM728" s="247"/>
      <c r="LKN728" s="247"/>
      <c r="LKO728" s="247"/>
      <c r="LKP728" s="247"/>
      <c r="LKQ728" s="247"/>
      <c r="LKR728" s="247"/>
      <c r="LKS728" s="247"/>
      <c r="LKT728" s="247"/>
      <c r="LKU728" s="247"/>
      <c r="LKV728" s="247"/>
      <c r="LKW728" s="247"/>
      <c r="LKX728" s="247"/>
      <c r="LKY728" s="247"/>
      <c r="LKZ728" s="247"/>
      <c r="LLA728" s="247"/>
      <c r="LLB728" s="247"/>
      <c r="LLC728" s="247"/>
      <c r="LLD728" s="247"/>
      <c r="LLE728" s="247"/>
      <c r="LLF728" s="247"/>
      <c r="LLG728" s="247"/>
      <c r="LLH728" s="247"/>
      <c r="LLI728" s="247"/>
      <c r="LLJ728" s="247"/>
      <c r="LLK728" s="247"/>
      <c r="LLL728" s="247"/>
      <c r="LLM728" s="247"/>
      <c r="LLN728" s="247"/>
      <c r="LLO728" s="247"/>
      <c r="LLP728" s="247"/>
      <c r="LLQ728" s="247"/>
      <c r="LLR728" s="247"/>
      <c r="LLS728" s="247"/>
      <c r="LLT728" s="247"/>
      <c r="LLU728" s="247"/>
      <c r="LLV728" s="247"/>
      <c r="LLW728" s="247"/>
      <c r="LLX728" s="247"/>
      <c r="LLY728" s="247"/>
      <c r="LLZ728" s="247"/>
      <c r="LMA728" s="247"/>
      <c r="LMB728" s="247"/>
      <c r="LMC728" s="247"/>
      <c r="LMD728" s="247"/>
      <c r="LME728" s="247"/>
      <c r="LMF728" s="247"/>
      <c r="LMG728" s="247"/>
      <c r="LMH728" s="247"/>
      <c r="LMI728" s="247"/>
      <c r="LMJ728" s="247"/>
      <c r="LMK728" s="247"/>
      <c r="LML728" s="247"/>
      <c r="LMM728" s="247"/>
      <c r="LMN728" s="247"/>
      <c r="LMO728" s="247"/>
      <c r="LMP728" s="247"/>
      <c r="LMQ728" s="247"/>
      <c r="LMR728" s="247"/>
      <c r="LMS728" s="247"/>
      <c r="LMT728" s="247"/>
      <c r="LMU728" s="247"/>
      <c r="LMV728" s="247"/>
      <c r="LMW728" s="247"/>
      <c r="LMX728" s="247"/>
      <c r="LMY728" s="247"/>
      <c r="LMZ728" s="247"/>
      <c r="LNA728" s="247"/>
      <c r="LNB728" s="247"/>
      <c r="LNC728" s="247"/>
      <c r="LND728" s="247"/>
      <c r="LNE728" s="247"/>
      <c r="LNF728" s="247"/>
      <c r="LNG728" s="247"/>
      <c r="LNH728" s="247"/>
      <c r="LNI728" s="247"/>
      <c r="LNJ728" s="247"/>
      <c r="LNK728" s="247"/>
      <c r="LNL728" s="247"/>
      <c r="LNM728" s="247"/>
      <c r="LNN728" s="247"/>
      <c r="LNO728" s="247"/>
      <c r="LNP728" s="247"/>
      <c r="LNQ728" s="247"/>
      <c r="LNR728" s="247"/>
      <c r="LNS728" s="247"/>
      <c r="LNT728" s="247"/>
      <c r="LNU728" s="247"/>
      <c r="LNV728" s="247"/>
      <c r="LNW728" s="247"/>
      <c r="LNX728" s="247"/>
      <c r="LNY728" s="247"/>
      <c r="LNZ728" s="247"/>
      <c r="LOA728" s="247"/>
      <c r="LOB728" s="247"/>
      <c r="LOC728" s="247"/>
      <c r="LOD728" s="247"/>
      <c r="LOE728" s="247"/>
      <c r="LOF728" s="247"/>
      <c r="LOG728" s="247"/>
      <c r="LOH728" s="247"/>
      <c r="LOI728" s="247"/>
      <c r="LOJ728" s="247"/>
      <c r="LOK728" s="247"/>
      <c r="LOL728" s="247"/>
      <c r="LOM728" s="247"/>
      <c r="LON728" s="247"/>
      <c r="LOO728" s="247"/>
      <c r="LOP728" s="247"/>
      <c r="LOQ728" s="247"/>
      <c r="LOR728" s="247"/>
      <c r="LOS728" s="247"/>
      <c r="LOT728" s="247"/>
      <c r="LOU728" s="247"/>
      <c r="LOV728" s="247"/>
      <c r="LOW728" s="247"/>
      <c r="LOX728" s="247"/>
      <c r="LOY728" s="247"/>
      <c r="LOZ728" s="247"/>
      <c r="LPA728" s="247"/>
      <c r="LPB728" s="247"/>
      <c r="LPC728" s="247"/>
      <c r="LPD728" s="247"/>
      <c r="LPE728" s="247"/>
      <c r="LPF728" s="247"/>
      <c r="LPG728" s="247"/>
      <c r="LPH728" s="247"/>
      <c r="LPI728" s="247"/>
      <c r="LPJ728" s="247"/>
      <c r="LPK728" s="247"/>
      <c r="LPL728" s="247"/>
      <c r="LPM728" s="247"/>
      <c r="LPN728" s="247"/>
      <c r="LPO728" s="247"/>
      <c r="LPP728" s="247"/>
      <c r="LPQ728" s="247"/>
      <c r="LPR728" s="247"/>
      <c r="LPS728" s="247"/>
      <c r="LPT728" s="247"/>
      <c r="LPU728" s="247"/>
      <c r="LPV728" s="247"/>
      <c r="LPW728" s="247"/>
      <c r="LPX728" s="247"/>
      <c r="LPY728" s="247"/>
      <c r="LPZ728" s="247"/>
      <c r="LQA728" s="247"/>
      <c r="LQB728" s="247"/>
      <c r="LQC728" s="247"/>
      <c r="LQD728" s="247"/>
      <c r="LQE728" s="247"/>
      <c r="LQF728" s="247"/>
      <c r="LQG728" s="247"/>
      <c r="LQH728" s="247"/>
      <c r="LQI728" s="247"/>
      <c r="LQJ728" s="247"/>
      <c r="LQK728" s="247"/>
      <c r="LQL728" s="247"/>
      <c r="LQM728" s="247"/>
      <c r="LQN728" s="247"/>
      <c r="LQO728" s="247"/>
      <c r="LQP728" s="247"/>
      <c r="LQQ728" s="247"/>
      <c r="LQR728" s="247"/>
      <c r="LQS728" s="247"/>
      <c r="LQT728" s="247"/>
      <c r="LQU728" s="247"/>
      <c r="LQV728" s="247"/>
      <c r="LQW728" s="247"/>
      <c r="LQX728" s="247"/>
      <c r="LQY728" s="247"/>
      <c r="LQZ728" s="247"/>
      <c r="LRA728" s="247"/>
      <c r="LRB728" s="247"/>
      <c r="LRC728" s="247"/>
      <c r="LRD728" s="247"/>
      <c r="LRE728" s="247"/>
      <c r="LRF728" s="247"/>
      <c r="LRG728" s="247"/>
      <c r="LRH728" s="247"/>
      <c r="LRI728" s="247"/>
      <c r="LRJ728" s="247"/>
      <c r="LRK728" s="247"/>
      <c r="LRL728" s="247"/>
      <c r="LRM728" s="247"/>
      <c r="LRN728" s="247"/>
      <c r="LRO728" s="247"/>
      <c r="LRP728" s="247"/>
      <c r="LRQ728" s="247"/>
      <c r="LRR728" s="247"/>
      <c r="LRS728" s="247"/>
      <c r="LRT728" s="247"/>
      <c r="LRU728" s="247"/>
      <c r="LRV728" s="247"/>
      <c r="LRW728" s="247"/>
      <c r="LRX728" s="247"/>
      <c r="LRY728" s="247"/>
      <c r="LRZ728" s="247"/>
      <c r="LSA728" s="247"/>
      <c r="LSB728" s="247"/>
      <c r="LSC728" s="247"/>
      <c r="LSD728" s="247"/>
      <c r="LSE728" s="247"/>
      <c r="LSF728" s="247"/>
      <c r="LSG728" s="247"/>
      <c r="LSH728" s="247"/>
      <c r="LSI728" s="247"/>
      <c r="LSJ728" s="247"/>
      <c r="LSK728" s="247"/>
      <c r="LSL728" s="247"/>
      <c r="LSM728" s="247"/>
      <c r="LSN728" s="247"/>
      <c r="LSO728" s="247"/>
      <c r="LSP728" s="247"/>
      <c r="LSQ728" s="247"/>
      <c r="LSR728" s="247"/>
      <c r="LSS728" s="247"/>
      <c r="LST728" s="247"/>
      <c r="LSU728" s="247"/>
      <c r="LSV728" s="247"/>
      <c r="LSW728" s="247"/>
      <c r="LSX728" s="247"/>
      <c r="LSY728" s="247"/>
      <c r="LSZ728" s="247"/>
      <c r="LTA728" s="247"/>
      <c r="LTB728" s="247"/>
      <c r="LTC728" s="247"/>
      <c r="LTD728" s="247"/>
      <c r="LTE728" s="247"/>
      <c r="LTF728" s="247"/>
      <c r="LTG728" s="247"/>
      <c r="LTH728" s="247"/>
      <c r="LTI728" s="247"/>
      <c r="LTJ728" s="247"/>
      <c r="LTK728" s="247"/>
      <c r="LTL728" s="247"/>
      <c r="LTM728" s="247"/>
      <c r="LTN728" s="247"/>
      <c r="LTO728" s="247"/>
      <c r="LTP728" s="247"/>
      <c r="LTQ728" s="247"/>
      <c r="LTR728" s="247"/>
      <c r="LTS728" s="247"/>
      <c r="LTT728" s="247"/>
      <c r="LTU728" s="247"/>
      <c r="LTV728" s="247"/>
      <c r="LTW728" s="247"/>
      <c r="LTX728" s="247"/>
      <c r="LTY728" s="247"/>
      <c r="LTZ728" s="247"/>
      <c r="LUA728" s="247"/>
      <c r="LUB728" s="247"/>
      <c r="LUC728" s="247"/>
      <c r="LUD728" s="247"/>
      <c r="LUE728" s="247"/>
      <c r="LUF728" s="247"/>
      <c r="LUG728" s="247"/>
      <c r="LUH728" s="247"/>
      <c r="LUI728" s="247"/>
      <c r="LUJ728" s="247"/>
      <c r="LUK728" s="247"/>
      <c r="LUL728" s="247"/>
      <c r="LUM728" s="247"/>
      <c r="LUN728" s="247"/>
      <c r="LUO728" s="247"/>
      <c r="LUP728" s="247"/>
      <c r="LUQ728" s="247"/>
      <c r="LUR728" s="247"/>
      <c r="LUS728" s="247"/>
      <c r="LUT728" s="247"/>
      <c r="LUU728" s="247"/>
      <c r="LUV728" s="247"/>
      <c r="LUW728" s="247"/>
      <c r="LUX728" s="247"/>
      <c r="LUY728" s="247"/>
      <c r="LUZ728" s="247"/>
      <c r="LVA728" s="247"/>
      <c r="LVB728" s="247"/>
      <c r="LVC728" s="247"/>
      <c r="LVD728" s="247"/>
      <c r="LVE728" s="247"/>
      <c r="LVF728" s="247"/>
      <c r="LVG728" s="247"/>
      <c r="LVH728" s="247"/>
      <c r="LVI728" s="247"/>
      <c r="LVJ728" s="247"/>
      <c r="LVK728" s="247"/>
      <c r="LVL728" s="247"/>
      <c r="LVM728" s="247"/>
      <c r="LVN728" s="247"/>
      <c r="LVO728" s="247"/>
      <c r="LVP728" s="247"/>
      <c r="LVQ728" s="247"/>
      <c r="LVR728" s="247"/>
      <c r="LVS728" s="247"/>
      <c r="LVT728" s="247"/>
      <c r="LVU728" s="247"/>
      <c r="LVV728" s="247"/>
      <c r="LVW728" s="247"/>
      <c r="LVX728" s="247"/>
      <c r="LVY728" s="247"/>
      <c r="LVZ728" s="247"/>
      <c r="LWA728" s="247"/>
      <c r="LWB728" s="247"/>
      <c r="LWC728" s="247"/>
      <c r="LWD728" s="247"/>
      <c r="LWE728" s="247"/>
      <c r="LWF728" s="247"/>
      <c r="LWG728" s="247"/>
      <c r="LWH728" s="247"/>
      <c r="LWI728" s="247"/>
      <c r="LWJ728" s="247"/>
      <c r="LWK728" s="247"/>
      <c r="LWL728" s="247"/>
      <c r="LWM728" s="247"/>
      <c r="LWN728" s="247"/>
      <c r="LWO728" s="247"/>
      <c r="LWP728" s="247"/>
      <c r="LWQ728" s="247"/>
      <c r="LWR728" s="247"/>
      <c r="LWS728" s="247"/>
      <c r="LWT728" s="247"/>
      <c r="LWU728" s="247"/>
      <c r="LWV728" s="247"/>
      <c r="LWW728" s="247"/>
      <c r="LWX728" s="247"/>
      <c r="LWY728" s="247"/>
      <c r="LWZ728" s="247"/>
      <c r="LXA728" s="247"/>
      <c r="LXB728" s="247"/>
      <c r="LXC728" s="247"/>
      <c r="LXD728" s="247"/>
      <c r="LXE728" s="247"/>
      <c r="LXF728" s="247"/>
      <c r="LXG728" s="247"/>
      <c r="LXH728" s="247"/>
      <c r="LXI728" s="247"/>
      <c r="LXJ728" s="247"/>
      <c r="LXK728" s="247"/>
      <c r="LXL728" s="247"/>
      <c r="LXM728" s="247"/>
      <c r="LXN728" s="247"/>
      <c r="LXO728" s="247"/>
      <c r="LXP728" s="247"/>
      <c r="LXQ728" s="247"/>
      <c r="LXR728" s="247"/>
      <c r="LXS728" s="247"/>
      <c r="LXT728" s="247"/>
      <c r="LXU728" s="247"/>
      <c r="LXV728" s="247"/>
      <c r="LXW728" s="247"/>
      <c r="LXX728" s="247"/>
      <c r="LXY728" s="247"/>
      <c r="LXZ728" s="247"/>
      <c r="LYA728" s="247"/>
      <c r="LYB728" s="247"/>
      <c r="LYC728" s="247"/>
      <c r="LYD728" s="247"/>
      <c r="LYE728" s="247"/>
      <c r="LYF728" s="247"/>
      <c r="LYG728" s="247"/>
      <c r="LYH728" s="247"/>
      <c r="LYI728" s="247"/>
      <c r="LYJ728" s="247"/>
      <c r="LYK728" s="247"/>
      <c r="LYL728" s="247"/>
      <c r="LYM728" s="247"/>
      <c r="LYN728" s="247"/>
      <c r="LYO728" s="247"/>
      <c r="LYP728" s="247"/>
      <c r="LYQ728" s="247"/>
      <c r="LYR728" s="247"/>
      <c r="LYS728" s="247"/>
      <c r="LYT728" s="247"/>
      <c r="LYU728" s="247"/>
      <c r="LYV728" s="247"/>
      <c r="LYW728" s="247"/>
      <c r="LYX728" s="247"/>
      <c r="LYY728" s="247"/>
      <c r="LYZ728" s="247"/>
      <c r="LZA728" s="247"/>
      <c r="LZB728" s="247"/>
      <c r="LZC728" s="247"/>
      <c r="LZD728" s="247"/>
      <c r="LZE728" s="247"/>
      <c r="LZF728" s="247"/>
      <c r="LZG728" s="247"/>
      <c r="LZH728" s="247"/>
      <c r="LZI728" s="247"/>
      <c r="LZJ728" s="247"/>
      <c r="LZK728" s="247"/>
      <c r="LZL728" s="247"/>
      <c r="LZM728" s="247"/>
      <c r="LZN728" s="247"/>
      <c r="LZO728" s="247"/>
      <c r="LZP728" s="247"/>
      <c r="LZQ728" s="247"/>
      <c r="LZR728" s="247"/>
      <c r="LZS728" s="247"/>
      <c r="LZT728" s="247"/>
      <c r="LZU728" s="247"/>
      <c r="LZV728" s="247"/>
      <c r="LZW728" s="247"/>
      <c r="LZX728" s="247"/>
      <c r="LZY728" s="247"/>
      <c r="LZZ728" s="247"/>
      <c r="MAA728" s="247"/>
      <c r="MAB728" s="247"/>
      <c r="MAC728" s="247"/>
      <c r="MAD728" s="247"/>
      <c r="MAE728" s="247"/>
      <c r="MAF728" s="247"/>
      <c r="MAG728" s="247"/>
      <c r="MAH728" s="247"/>
      <c r="MAI728" s="247"/>
      <c r="MAJ728" s="247"/>
      <c r="MAK728" s="247"/>
      <c r="MAL728" s="247"/>
      <c r="MAM728" s="247"/>
      <c r="MAN728" s="247"/>
      <c r="MAO728" s="247"/>
      <c r="MAP728" s="247"/>
      <c r="MAQ728" s="247"/>
      <c r="MAR728" s="247"/>
      <c r="MAS728" s="247"/>
      <c r="MAT728" s="247"/>
      <c r="MAU728" s="247"/>
      <c r="MAV728" s="247"/>
      <c r="MAW728" s="247"/>
      <c r="MAX728" s="247"/>
      <c r="MAY728" s="247"/>
      <c r="MAZ728" s="247"/>
      <c r="MBA728" s="247"/>
      <c r="MBB728" s="247"/>
      <c r="MBC728" s="247"/>
      <c r="MBD728" s="247"/>
      <c r="MBE728" s="247"/>
      <c r="MBF728" s="247"/>
      <c r="MBG728" s="247"/>
      <c r="MBH728" s="247"/>
      <c r="MBI728" s="247"/>
      <c r="MBJ728" s="247"/>
      <c r="MBK728" s="247"/>
      <c r="MBL728" s="247"/>
      <c r="MBM728" s="247"/>
      <c r="MBN728" s="247"/>
      <c r="MBO728" s="247"/>
      <c r="MBP728" s="247"/>
      <c r="MBQ728" s="247"/>
      <c r="MBR728" s="247"/>
      <c r="MBS728" s="247"/>
      <c r="MBT728" s="247"/>
      <c r="MBU728" s="247"/>
      <c r="MBV728" s="247"/>
      <c r="MBW728" s="247"/>
      <c r="MBX728" s="247"/>
      <c r="MBY728" s="247"/>
      <c r="MBZ728" s="247"/>
      <c r="MCA728" s="247"/>
      <c r="MCB728" s="247"/>
      <c r="MCC728" s="247"/>
      <c r="MCD728" s="247"/>
      <c r="MCE728" s="247"/>
      <c r="MCF728" s="247"/>
      <c r="MCG728" s="247"/>
      <c r="MCH728" s="247"/>
      <c r="MCI728" s="247"/>
      <c r="MCJ728" s="247"/>
      <c r="MCK728" s="247"/>
      <c r="MCL728" s="247"/>
      <c r="MCM728" s="247"/>
      <c r="MCN728" s="247"/>
      <c r="MCO728" s="247"/>
      <c r="MCP728" s="247"/>
      <c r="MCQ728" s="247"/>
      <c r="MCR728" s="247"/>
      <c r="MCS728" s="247"/>
      <c r="MCT728" s="247"/>
      <c r="MCU728" s="247"/>
      <c r="MCV728" s="247"/>
      <c r="MCW728" s="247"/>
      <c r="MCX728" s="247"/>
      <c r="MCY728" s="247"/>
      <c r="MCZ728" s="247"/>
      <c r="MDA728" s="247"/>
      <c r="MDB728" s="247"/>
      <c r="MDC728" s="247"/>
      <c r="MDD728" s="247"/>
      <c r="MDE728" s="247"/>
      <c r="MDF728" s="247"/>
      <c r="MDG728" s="247"/>
      <c r="MDH728" s="247"/>
      <c r="MDI728" s="247"/>
      <c r="MDJ728" s="247"/>
      <c r="MDK728" s="247"/>
      <c r="MDL728" s="247"/>
      <c r="MDM728" s="247"/>
      <c r="MDN728" s="247"/>
      <c r="MDO728" s="247"/>
      <c r="MDP728" s="247"/>
      <c r="MDQ728" s="247"/>
      <c r="MDR728" s="247"/>
      <c r="MDS728" s="247"/>
      <c r="MDT728" s="247"/>
      <c r="MDU728" s="247"/>
      <c r="MDV728" s="247"/>
      <c r="MDW728" s="247"/>
      <c r="MDX728" s="247"/>
      <c r="MDY728" s="247"/>
      <c r="MDZ728" s="247"/>
      <c r="MEA728" s="247"/>
      <c r="MEB728" s="247"/>
      <c r="MEC728" s="247"/>
      <c r="MED728" s="247"/>
      <c r="MEE728" s="247"/>
      <c r="MEF728" s="247"/>
      <c r="MEG728" s="247"/>
      <c r="MEH728" s="247"/>
      <c r="MEI728" s="247"/>
      <c r="MEJ728" s="247"/>
      <c r="MEK728" s="247"/>
      <c r="MEL728" s="247"/>
      <c r="MEM728" s="247"/>
      <c r="MEN728" s="247"/>
      <c r="MEO728" s="247"/>
      <c r="MEP728" s="247"/>
      <c r="MEQ728" s="247"/>
      <c r="MER728" s="247"/>
      <c r="MES728" s="247"/>
      <c r="MET728" s="247"/>
      <c r="MEU728" s="247"/>
      <c r="MEV728" s="247"/>
      <c r="MEW728" s="247"/>
      <c r="MEX728" s="247"/>
      <c r="MEY728" s="247"/>
      <c r="MEZ728" s="247"/>
      <c r="MFA728" s="247"/>
      <c r="MFB728" s="247"/>
      <c r="MFC728" s="247"/>
      <c r="MFD728" s="247"/>
      <c r="MFE728" s="247"/>
      <c r="MFF728" s="247"/>
      <c r="MFG728" s="247"/>
      <c r="MFH728" s="247"/>
      <c r="MFI728" s="247"/>
      <c r="MFJ728" s="247"/>
      <c r="MFK728" s="247"/>
      <c r="MFL728" s="247"/>
      <c r="MFM728" s="247"/>
      <c r="MFN728" s="247"/>
      <c r="MFO728" s="247"/>
      <c r="MFP728" s="247"/>
      <c r="MFQ728" s="247"/>
      <c r="MFR728" s="247"/>
      <c r="MFS728" s="247"/>
      <c r="MFT728" s="247"/>
      <c r="MFU728" s="247"/>
      <c r="MFV728" s="247"/>
      <c r="MFW728" s="247"/>
      <c r="MFX728" s="247"/>
      <c r="MFY728" s="247"/>
      <c r="MFZ728" s="247"/>
      <c r="MGA728" s="247"/>
      <c r="MGB728" s="247"/>
      <c r="MGC728" s="247"/>
      <c r="MGD728" s="247"/>
      <c r="MGE728" s="247"/>
      <c r="MGF728" s="247"/>
      <c r="MGG728" s="247"/>
      <c r="MGH728" s="247"/>
      <c r="MGI728" s="247"/>
      <c r="MGJ728" s="247"/>
      <c r="MGK728" s="247"/>
      <c r="MGL728" s="247"/>
      <c r="MGM728" s="247"/>
      <c r="MGN728" s="247"/>
      <c r="MGO728" s="247"/>
      <c r="MGP728" s="247"/>
      <c r="MGQ728" s="247"/>
      <c r="MGR728" s="247"/>
      <c r="MGS728" s="247"/>
      <c r="MGT728" s="247"/>
      <c r="MGU728" s="247"/>
      <c r="MGV728" s="247"/>
      <c r="MGW728" s="247"/>
      <c r="MGX728" s="247"/>
      <c r="MGY728" s="247"/>
      <c r="MGZ728" s="247"/>
      <c r="MHA728" s="247"/>
      <c r="MHB728" s="247"/>
      <c r="MHC728" s="247"/>
      <c r="MHD728" s="247"/>
      <c r="MHE728" s="247"/>
      <c r="MHF728" s="247"/>
      <c r="MHG728" s="247"/>
      <c r="MHH728" s="247"/>
      <c r="MHI728" s="247"/>
      <c r="MHJ728" s="247"/>
      <c r="MHK728" s="247"/>
      <c r="MHL728" s="247"/>
      <c r="MHM728" s="247"/>
      <c r="MHN728" s="247"/>
      <c r="MHO728" s="247"/>
      <c r="MHP728" s="247"/>
      <c r="MHQ728" s="247"/>
      <c r="MHR728" s="247"/>
      <c r="MHS728" s="247"/>
      <c r="MHT728" s="247"/>
      <c r="MHU728" s="247"/>
      <c r="MHV728" s="247"/>
      <c r="MHW728" s="247"/>
      <c r="MHX728" s="247"/>
      <c r="MHY728" s="247"/>
      <c r="MHZ728" s="247"/>
      <c r="MIA728" s="247"/>
      <c r="MIB728" s="247"/>
      <c r="MIC728" s="247"/>
      <c r="MID728" s="247"/>
      <c r="MIE728" s="247"/>
      <c r="MIF728" s="247"/>
      <c r="MIG728" s="247"/>
      <c r="MIH728" s="247"/>
      <c r="MII728" s="247"/>
      <c r="MIJ728" s="247"/>
      <c r="MIK728" s="247"/>
      <c r="MIL728" s="247"/>
      <c r="MIM728" s="247"/>
      <c r="MIN728" s="247"/>
      <c r="MIO728" s="247"/>
      <c r="MIP728" s="247"/>
      <c r="MIQ728" s="247"/>
      <c r="MIR728" s="247"/>
      <c r="MIS728" s="247"/>
      <c r="MIT728" s="247"/>
      <c r="MIU728" s="247"/>
      <c r="MIV728" s="247"/>
      <c r="MIW728" s="247"/>
      <c r="MIX728" s="247"/>
      <c r="MIY728" s="247"/>
      <c r="MIZ728" s="247"/>
      <c r="MJA728" s="247"/>
      <c r="MJB728" s="247"/>
      <c r="MJC728" s="247"/>
      <c r="MJD728" s="247"/>
      <c r="MJE728" s="247"/>
      <c r="MJF728" s="247"/>
      <c r="MJG728" s="247"/>
      <c r="MJH728" s="247"/>
      <c r="MJI728" s="247"/>
      <c r="MJJ728" s="247"/>
      <c r="MJK728" s="247"/>
      <c r="MJL728" s="247"/>
      <c r="MJM728" s="247"/>
      <c r="MJN728" s="247"/>
      <c r="MJO728" s="247"/>
      <c r="MJP728" s="247"/>
      <c r="MJQ728" s="247"/>
      <c r="MJR728" s="247"/>
      <c r="MJS728" s="247"/>
      <c r="MJT728" s="247"/>
      <c r="MJU728" s="247"/>
      <c r="MJV728" s="247"/>
      <c r="MJW728" s="247"/>
      <c r="MJX728" s="247"/>
      <c r="MJY728" s="247"/>
      <c r="MJZ728" s="247"/>
      <c r="MKA728" s="247"/>
      <c r="MKB728" s="247"/>
      <c r="MKC728" s="247"/>
      <c r="MKD728" s="247"/>
      <c r="MKE728" s="247"/>
      <c r="MKF728" s="247"/>
      <c r="MKG728" s="247"/>
      <c r="MKH728" s="247"/>
      <c r="MKI728" s="247"/>
      <c r="MKJ728" s="247"/>
      <c r="MKK728" s="247"/>
      <c r="MKL728" s="247"/>
      <c r="MKM728" s="247"/>
      <c r="MKN728" s="247"/>
      <c r="MKO728" s="247"/>
      <c r="MKP728" s="247"/>
      <c r="MKQ728" s="247"/>
      <c r="MKR728" s="247"/>
      <c r="MKS728" s="247"/>
      <c r="MKT728" s="247"/>
      <c r="MKU728" s="247"/>
      <c r="MKV728" s="247"/>
      <c r="MKW728" s="247"/>
      <c r="MKX728" s="247"/>
      <c r="MKY728" s="247"/>
      <c r="MKZ728" s="247"/>
      <c r="MLA728" s="247"/>
      <c r="MLB728" s="247"/>
      <c r="MLC728" s="247"/>
      <c r="MLD728" s="247"/>
      <c r="MLE728" s="247"/>
      <c r="MLF728" s="247"/>
      <c r="MLG728" s="247"/>
      <c r="MLH728" s="247"/>
      <c r="MLI728" s="247"/>
      <c r="MLJ728" s="247"/>
      <c r="MLK728" s="247"/>
      <c r="MLL728" s="247"/>
      <c r="MLM728" s="247"/>
      <c r="MLN728" s="247"/>
      <c r="MLO728" s="247"/>
      <c r="MLP728" s="247"/>
      <c r="MLQ728" s="247"/>
      <c r="MLR728" s="247"/>
      <c r="MLS728" s="247"/>
      <c r="MLT728" s="247"/>
      <c r="MLU728" s="247"/>
      <c r="MLV728" s="247"/>
      <c r="MLW728" s="247"/>
      <c r="MLX728" s="247"/>
      <c r="MLY728" s="247"/>
      <c r="MLZ728" s="247"/>
      <c r="MMA728" s="247"/>
      <c r="MMB728" s="247"/>
      <c r="MMC728" s="247"/>
      <c r="MMD728" s="247"/>
      <c r="MME728" s="247"/>
      <c r="MMF728" s="247"/>
      <c r="MMG728" s="247"/>
      <c r="MMH728" s="247"/>
      <c r="MMI728" s="247"/>
      <c r="MMJ728" s="247"/>
      <c r="MMK728" s="247"/>
      <c r="MML728" s="247"/>
      <c r="MMM728" s="247"/>
      <c r="MMN728" s="247"/>
      <c r="MMO728" s="247"/>
      <c r="MMP728" s="247"/>
      <c r="MMQ728" s="247"/>
      <c r="MMR728" s="247"/>
      <c r="MMS728" s="247"/>
      <c r="MMT728" s="247"/>
      <c r="MMU728" s="247"/>
      <c r="MMV728" s="247"/>
      <c r="MMW728" s="247"/>
      <c r="MMX728" s="247"/>
      <c r="MMY728" s="247"/>
      <c r="MMZ728" s="247"/>
      <c r="MNA728" s="247"/>
      <c r="MNB728" s="247"/>
      <c r="MNC728" s="247"/>
      <c r="MND728" s="247"/>
      <c r="MNE728" s="247"/>
      <c r="MNF728" s="247"/>
      <c r="MNG728" s="247"/>
      <c r="MNH728" s="247"/>
      <c r="MNI728" s="247"/>
      <c r="MNJ728" s="247"/>
      <c r="MNK728" s="247"/>
      <c r="MNL728" s="247"/>
      <c r="MNM728" s="247"/>
      <c r="MNN728" s="247"/>
      <c r="MNO728" s="247"/>
      <c r="MNP728" s="247"/>
      <c r="MNQ728" s="247"/>
      <c r="MNR728" s="247"/>
      <c r="MNS728" s="247"/>
      <c r="MNT728" s="247"/>
      <c r="MNU728" s="247"/>
      <c r="MNV728" s="247"/>
      <c r="MNW728" s="247"/>
      <c r="MNX728" s="247"/>
      <c r="MNY728" s="247"/>
      <c r="MNZ728" s="247"/>
      <c r="MOA728" s="247"/>
      <c r="MOB728" s="247"/>
      <c r="MOC728" s="247"/>
      <c r="MOD728" s="247"/>
      <c r="MOE728" s="247"/>
      <c r="MOF728" s="247"/>
      <c r="MOG728" s="247"/>
      <c r="MOH728" s="247"/>
      <c r="MOI728" s="247"/>
      <c r="MOJ728" s="247"/>
      <c r="MOK728" s="247"/>
      <c r="MOL728" s="247"/>
      <c r="MOM728" s="247"/>
      <c r="MON728" s="247"/>
      <c r="MOO728" s="247"/>
      <c r="MOP728" s="247"/>
      <c r="MOQ728" s="247"/>
      <c r="MOR728" s="247"/>
      <c r="MOS728" s="247"/>
      <c r="MOT728" s="247"/>
      <c r="MOU728" s="247"/>
      <c r="MOV728" s="247"/>
      <c r="MOW728" s="247"/>
      <c r="MOX728" s="247"/>
      <c r="MOY728" s="247"/>
      <c r="MOZ728" s="247"/>
      <c r="MPA728" s="247"/>
      <c r="MPB728" s="247"/>
      <c r="MPC728" s="247"/>
      <c r="MPD728" s="247"/>
      <c r="MPE728" s="247"/>
      <c r="MPF728" s="247"/>
      <c r="MPG728" s="247"/>
      <c r="MPH728" s="247"/>
      <c r="MPI728" s="247"/>
      <c r="MPJ728" s="247"/>
      <c r="MPK728" s="247"/>
      <c r="MPL728" s="247"/>
      <c r="MPM728" s="247"/>
      <c r="MPN728" s="247"/>
      <c r="MPO728" s="247"/>
      <c r="MPP728" s="247"/>
      <c r="MPQ728" s="247"/>
      <c r="MPR728" s="247"/>
      <c r="MPS728" s="247"/>
      <c r="MPT728" s="247"/>
      <c r="MPU728" s="247"/>
      <c r="MPV728" s="247"/>
      <c r="MPW728" s="247"/>
      <c r="MPX728" s="247"/>
      <c r="MPY728" s="247"/>
      <c r="MPZ728" s="247"/>
      <c r="MQA728" s="247"/>
      <c r="MQB728" s="247"/>
      <c r="MQC728" s="247"/>
      <c r="MQD728" s="247"/>
      <c r="MQE728" s="247"/>
      <c r="MQF728" s="247"/>
      <c r="MQG728" s="247"/>
      <c r="MQH728" s="247"/>
      <c r="MQI728" s="247"/>
      <c r="MQJ728" s="247"/>
      <c r="MQK728" s="247"/>
      <c r="MQL728" s="247"/>
      <c r="MQM728" s="247"/>
      <c r="MQN728" s="247"/>
      <c r="MQO728" s="247"/>
      <c r="MQP728" s="247"/>
      <c r="MQQ728" s="247"/>
      <c r="MQR728" s="247"/>
      <c r="MQS728" s="247"/>
      <c r="MQT728" s="247"/>
      <c r="MQU728" s="247"/>
      <c r="MQV728" s="247"/>
      <c r="MQW728" s="247"/>
      <c r="MQX728" s="247"/>
      <c r="MQY728" s="247"/>
      <c r="MQZ728" s="247"/>
      <c r="MRA728" s="247"/>
      <c r="MRB728" s="247"/>
      <c r="MRC728" s="247"/>
      <c r="MRD728" s="247"/>
      <c r="MRE728" s="247"/>
      <c r="MRF728" s="247"/>
      <c r="MRG728" s="247"/>
      <c r="MRH728" s="247"/>
      <c r="MRI728" s="247"/>
      <c r="MRJ728" s="247"/>
      <c r="MRK728" s="247"/>
      <c r="MRL728" s="247"/>
      <c r="MRM728" s="247"/>
      <c r="MRN728" s="247"/>
      <c r="MRO728" s="247"/>
      <c r="MRP728" s="247"/>
      <c r="MRQ728" s="247"/>
      <c r="MRR728" s="247"/>
      <c r="MRS728" s="247"/>
      <c r="MRT728" s="247"/>
      <c r="MRU728" s="247"/>
      <c r="MRV728" s="247"/>
      <c r="MRW728" s="247"/>
      <c r="MRX728" s="247"/>
      <c r="MRY728" s="247"/>
      <c r="MRZ728" s="247"/>
      <c r="MSA728" s="247"/>
      <c r="MSB728" s="247"/>
      <c r="MSC728" s="247"/>
      <c r="MSD728" s="247"/>
      <c r="MSE728" s="247"/>
      <c r="MSF728" s="247"/>
      <c r="MSG728" s="247"/>
      <c r="MSH728" s="247"/>
      <c r="MSI728" s="247"/>
      <c r="MSJ728" s="247"/>
      <c r="MSK728" s="247"/>
      <c r="MSL728" s="247"/>
      <c r="MSM728" s="247"/>
      <c r="MSN728" s="247"/>
      <c r="MSO728" s="247"/>
      <c r="MSP728" s="247"/>
      <c r="MSQ728" s="247"/>
      <c r="MSR728" s="247"/>
      <c r="MSS728" s="247"/>
      <c r="MST728" s="247"/>
      <c r="MSU728" s="247"/>
      <c r="MSV728" s="247"/>
      <c r="MSW728" s="247"/>
      <c r="MSX728" s="247"/>
      <c r="MSY728" s="247"/>
      <c r="MSZ728" s="247"/>
      <c r="MTA728" s="247"/>
      <c r="MTB728" s="247"/>
      <c r="MTC728" s="247"/>
      <c r="MTD728" s="247"/>
      <c r="MTE728" s="247"/>
      <c r="MTF728" s="247"/>
      <c r="MTG728" s="247"/>
      <c r="MTH728" s="247"/>
      <c r="MTI728" s="247"/>
      <c r="MTJ728" s="247"/>
      <c r="MTK728" s="247"/>
      <c r="MTL728" s="247"/>
      <c r="MTM728" s="247"/>
      <c r="MTN728" s="247"/>
      <c r="MTO728" s="247"/>
      <c r="MTP728" s="247"/>
      <c r="MTQ728" s="247"/>
      <c r="MTR728" s="247"/>
      <c r="MTS728" s="247"/>
      <c r="MTT728" s="247"/>
      <c r="MTU728" s="247"/>
      <c r="MTV728" s="247"/>
      <c r="MTW728" s="247"/>
      <c r="MTX728" s="247"/>
      <c r="MTY728" s="247"/>
      <c r="MTZ728" s="247"/>
      <c r="MUA728" s="247"/>
      <c r="MUB728" s="247"/>
      <c r="MUC728" s="247"/>
      <c r="MUD728" s="247"/>
      <c r="MUE728" s="247"/>
      <c r="MUF728" s="247"/>
      <c r="MUG728" s="247"/>
      <c r="MUH728" s="247"/>
      <c r="MUI728" s="247"/>
      <c r="MUJ728" s="247"/>
      <c r="MUK728" s="247"/>
      <c r="MUL728" s="247"/>
      <c r="MUM728" s="247"/>
      <c r="MUN728" s="247"/>
      <c r="MUO728" s="247"/>
      <c r="MUP728" s="247"/>
      <c r="MUQ728" s="247"/>
      <c r="MUR728" s="247"/>
      <c r="MUS728" s="247"/>
      <c r="MUT728" s="247"/>
      <c r="MUU728" s="247"/>
      <c r="MUV728" s="247"/>
      <c r="MUW728" s="247"/>
      <c r="MUX728" s="247"/>
      <c r="MUY728" s="247"/>
      <c r="MUZ728" s="247"/>
      <c r="MVA728" s="247"/>
      <c r="MVB728" s="247"/>
      <c r="MVC728" s="247"/>
      <c r="MVD728" s="247"/>
      <c r="MVE728" s="247"/>
      <c r="MVF728" s="247"/>
      <c r="MVG728" s="247"/>
      <c r="MVH728" s="247"/>
      <c r="MVI728" s="247"/>
      <c r="MVJ728" s="247"/>
      <c r="MVK728" s="247"/>
      <c r="MVL728" s="247"/>
      <c r="MVM728" s="247"/>
      <c r="MVN728" s="247"/>
      <c r="MVO728" s="247"/>
      <c r="MVP728" s="247"/>
      <c r="MVQ728" s="247"/>
      <c r="MVR728" s="247"/>
      <c r="MVS728" s="247"/>
      <c r="MVT728" s="247"/>
      <c r="MVU728" s="247"/>
      <c r="MVV728" s="247"/>
      <c r="MVW728" s="247"/>
      <c r="MVX728" s="247"/>
      <c r="MVY728" s="247"/>
      <c r="MVZ728" s="247"/>
      <c r="MWA728" s="247"/>
      <c r="MWB728" s="247"/>
      <c r="MWC728" s="247"/>
      <c r="MWD728" s="247"/>
      <c r="MWE728" s="247"/>
      <c r="MWF728" s="247"/>
      <c r="MWG728" s="247"/>
      <c r="MWH728" s="247"/>
      <c r="MWI728" s="247"/>
      <c r="MWJ728" s="247"/>
      <c r="MWK728" s="247"/>
      <c r="MWL728" s="247"/>
      <c r="MWM728" s="247"/>
      <c r="MWN728" s="247"/>
      <c r="MWO728" s="247"/>
      <c r="MWP728" s="247"/>
      <c r="MWQ728" s="247"/>
      <c r="MWR728" s="247"/>
      <c r="MWS728" s="247"/>
      <c r="MWT728" s="247"/>
      <c r="MWU728" s="247"/>
      <c r="MWV728" s="247"/>
      <c r="MWW728" s="247"/>
      <c r="MWX728" s="247"/>
      <c r="MWY728" s="247"/>
      <c r="MWZ728" s="247"/>
      <c r="MXA728" s="247"/>
      <c r="MXB728" s="247"/>
      <c r="MXC728" s="247"/>
      <c r="MXD728" s="247"/>
      <c r="MXE728" s="247"/>
      <c r="MXF728" s="247"/>
      <c r="MXG728" s="247"/>
      <c r="MXH728" s="247"/>
      <c r="MXI728" s="247"/>
      <c r="MXJ728" s="247"/>
      <c r="MXK728" s="247"/>
      <c r="MXL728" s="247"/>
      <c r="MXM728" s="247"/>
      <c r="MXN728" s="247"/>
      <c r="MXO728" s="247"/>
      <c r="MXP728" s="247"/>
      <c r="MXQ728" s="247"/>
      <c r="MXR728" s="247"/>
      <c r="MXS728" s="247"/>
      <c r="MXT728" s="247"/>
      <c r="MXU728" s="247"/>
      <c r="MXV728" s="247"/>
      <c r="MXW728" s="247"/>
      <c r="MXX728" s="247"/>
      <c r="MXY728" s="247"/>
      <c r="MXZ728" s="247"/>
      <c r="MYA728" s="247"/>
      <c r="MYB728" s="247"/>
      <c r="MYC728" s="247"/>
      <c r="MYD728" s="247"/>
      <c r="MYE728" s="247"/>
      <c r="MYF728" s="247"/>
      <c r="MYG728" s="247"/>
      <c r="MYH728" s="247"/>
      <c r="MYI728" s="247"/>
      <c r="MYJ728" s="247"/>
      <c r="MYK728" s="247"/>
      <c r="MYL728" s="247"/>
      <c r="MYM728" s="247"/>
      <c r="MYN728" s="247"/>
      <c r="MYO728" s="247"/>
      <c r="MYP728" s="247"/>
      <c r="MYQ728" s="247"/>
      <c r="MYR728" s="247"/>
      <c r="MYS728" s="247"/>
      <c r="MYT728" s="247"/>
      <c r="MYU728" s="247"/>
      <c r="MYV728" s="247"/>
      <c r="MYW728" s="247"/>
      <c r="MYX728" s="247"/>
      <c r="MYY728" s="247"/>
      <c r="MYZ728" s="247"/>
      <c r="MZA728" s="247"/>
      <c r="MZB728" s="247"/>
      <c r="MZC728" s="247"/>
      <c r="MZD728" s="247"/>
      <c r="MZE728" s="247"/>
      <c r="MZF728" s="247"/>
      <c r="MZG728" s="247"/>
      <c r="MZH728" s="247"/>
      <c r="MZI728" s="247"/>
      <c r="MZJ728" s="247"/>
      <c r="MZK728" s="247"/>
      <c r="MZL728" s="247"/>
      <c r="MZM728" s="247"/>
      <c r="MZN728" s="247"/>
      <c r="MZO728" s="247"/>
      <c r="MZP728" s="247"/>
      <c r="MZQ728" s="247"/>
      <c r="MZR728" s="247"/>
      <c r="MZS728" s="247"/>
      <c r="MZT728" s="247"/>
      <c r="MZU728" s="247"/>
      <c r="MZV728" s="247"/>
      <c r="MZW728" s="247"/>
      <c r="MZX728" s="247"/>
      <c r="MZY728" s="247"/>
      <c r="MZZ728" s="247"/>
      <c r="NAA728" s="247"/>
      <c r="NAB728" s="247"/>
      <c r="NAC728" s="247"/>
      <c r="NAD728" s="247"/>
      <c r="NAE728" s="247"/>
      <c r="NAF728" s="247"/>
      <c r="NAG728" s="247"/>
      <c r="NAH728" s="247"/>
      <c r="NAI728" s="247"/>
      <c r="NAJ728" s="247"/>
      <c r="NAK728" s="247"/>
      <c r="NAL728" s="247"/>
      <c r="NAM728" s="247"/>
      <c r="NAN728" s="247"/>
      <c r="NAO728" s="247"/>
      <c r="NAP728" s="247"/>
      <c r="NAQ728" s="247"/>
      <c r="NAR728" s="247"/>
      <c r="NAS728" s="247"/>
      <c r="NAT728" s="247"/>
      <c r="NAU728" s="247"/>
      <c r="NAV728" s="247"/>
      <c r="NAW728" s="247"/>
      <c r="NAX728" s="247"/>
      <c r="NAY728" s="247"/>
      <c r="NAZ728" s="247"/>
      <c r="NBA728" s="247"/>
      <c r="NBB728" s="247"/>
      <c r="NBC728" s="247"/>
      <c r="NBD728" s="247"/>
      <c r="NBE728" s="247"/>
      <c r="NBF728" s="247"/>
      <c r="NBG728" s="247"/>
      <c r="NBH728" s="247"/>
      <c r="NBI728" s="247"/>
      <c r="NBJ728" s="247"/>
      <c r="NBK728" s="247"/>
      <c r="NBL728" s="247"/>
      <c r="NBM728" s="247"/>
      <c r="NBN728" s="247"/>
      <c r="NBO728" s="247"/>
      <c r="NBP728" s="247"/>
      <c r="NBQ728" s="247"/>
      <c r="NBR728" s="247"/>
      <c r="NBS728" s="247"/>
      <c r="NBT728" s="247"/>
      <c r="NBU728" s="247"/>
      <c r="NBV728" s="247"/>
      <c r="NBW728" s="247"/>
      <c r="NBX728" s="247"/>
      <c r="NBY728" s="247"/>
      <c r="NBZ728" s="247"/>
      <c r="NCA728" s="247"/>
      <c r="NCB728" s="247"/>
      <c r="NCC728" s="247"/>
      <c r="NCD728" s="247"/>
      <c r="NCE728" s="247"/>
      <c r="NCF728" s="247"/>
      <c r="NCG728" s="247"/>
      <c r="NCH728" s="247"/>
      <c r="NCI728" s="247"/>
      <c r="NCJ728" s="247"/>
      <c r="NCK728" s="247"/>
      <c r="NCL728" s="247"/>
      <c r="NCM728" s="247"/>
      <c r="NCN728" s="247"/>
      <c r="NCO728" s="247"/>
      <c r="NCP728" s="247"/>
      <c r="NCQ728" s="247"/>
      <c r="NCR728" s="247"/>
      <c r="NCS728" s="247"/>
      <c r="NCT728" s="247"/>
      <c r="NCU728" s="247"/>
      <c r="NCV728" s="247"/>
      <c r="NCW728" s="247"/>
      <c r="NCX728" s="247"/>
      <c r="NCY728" s="247"/>
      <c r="NCZ728" s="247"/>
      <c r="NDA728" s="247"/>
      <c r="NDB728" s="247"/>
      <c r="NDC728" s="247"/>
      <c r="NDD728" s="247"/>
      <c r="NDE728" s="247"/>
      <c r="NDF728" s="247"/>
      <c r="NDG728" s="247"/>
      <c r="NDH728" s="247"/>
      <c r="NDI728" s="247"/>
      <c r="NDJ728" s="247"/>
      <c r="NDK728" s="247"/>
      <c r="NDL728" s="247"/>
      <c r="NDM728" s="247"/>
      <c r="NDN728" s="247"/>
      <c r="NDO728" s="247"/>
      <c r="NDP728" s="247"/>
      <c r="NDQ728" s="247"/>
      <c r="NDR728" s="247"/>
      <c r="NDS728" s="247"/>
      <c r="NDT728" s="247"/>
      <c r="NDU728" s="247"/>
      <c r="NDV728" s="247"/>
      <c r="NDW728" s="247"/>
      <c r="NDX728" s="247"/>
      <c r="NDY728" s="247"/>
      <c r="NDZ728" s="247"/>
      <c r="NEA728" s="247"/>
      <c r="NEB728" s="247"/>
      <c r="NEC728" s="247"/>
      <c r="NED728" s="247"/>
      <c r="NEE728" s="247"/>
      <c r="NEF728" s="247"/>
      <c r="NEG728" s="247"/>
      <c r="NEH728" s="247"/>
      <c r="NEI728" s="247"/>
      <c r="NEJ728" s="247"/>
      <c r="NEK728" s="247"/>
      <c r="NEL728" s="247"/>
      <c r="NEM728" s="247"/>
      <c r="NEN728" s="247"/>
      <c r="NEO728" s="247"/>
      <c r="NEP728" s="247"/>
      <c r="NEQ728" s="247"/>
      <c r="NER728" s="247"/>
      <c r="NES728" s="247"/>
      <c r="NET728" s="247"/>
      <c r="NEU728" s="247"/>
      <c r="NEV728" s="247"/>
      <c r="NEW728" s="247"/>
      <c r="NEX728" s="247"/>
      <c r="NEY728" s="247"/>
      <c r="NEZ728" s="247"/>
      <c r="NFA728" s="247"/>
      <c r="NFB728" s="247"/>
      <c r="NFC728" s="247"/>
      <c r="NFD728" s="247"/>
      <c r="NFE728" s="247"/>
      <c r="NFF728" s="247"/>
      <c r="NFG728" s="247"/>
      <c r="NFH728" s="247"/>
      <c r="NFI728" s="247"/>
      <c r="NFJ728" s="247"/>
      <c r="NFK728" s="247"/>
      <c r="NFL728" s="247"/>
      <c r="NFM728" s="247"/>
      <c r="NFN728" s="247"/>
      <c r="NFO728" s="247"/>
      <c r="NFP728" s="247"/>
      <c r="NFQ728" s="247"/>
      <c r="NFR728" s="247"/>
      <c r="NFS728" s="247"/>
      <c r="NFT728" s="247"/>
      <c r="NFU728" s="247"/>
      <c r="NFV728" s="247"/>
      <c r="NFW728" s="247"/>
      <c r="NFX728" s="247"/>
      <c r="NFY728" s="247"/>
      <c r="NFZ728" s="247"/>
      <c r="NGA728" s="247"/>
      <c r="NGB728" s="247"/>
      <c r="NGC728" s="247"/>
      <c r="NGD728" s="247"/>
      <c r="NGE728" s="247"/>
      <c r="NGF728" s="247"/>
      <c r="NGG728" s="247"/>
      <c r="NGH728" s="247"/>
      <c r="NGI728" s="247"/>
      <c r="NGJ728" s="247"/>
      <c r="NGK728" s="247"/>
      <c r="NGL728" s="247"/>
      <c r="NGM728" s="247"/>
      <c r="NGN728" s="247"/>
      <c r="NGO728" s="247"/>
      <c r="NGP728" s="247"/>
      <c r="NGQ728" s="247"/>
      <c r="NGR728" s="247"/>
      <c r="NGS728" s="247"/>
      <c r="NGT728" s="247"/>
      <c r="NGU728" s="247"/>
      <c r="NGV728" s="247"/>
      <c r="NGW728" s="247"/>
      <c r="NGX728" s="247"/>
      <c r="NGY728" s="247"/>
      <c r="NGZ728" s="247"/>
      <c r="NHA728" s="247"/>
      <c r="NHB728" s="247"/>
      <c r="NHC728" s="247"/>
      <c r="NHD728" s="247"/>
      <c r="NHE728" s="247"/>
      <c r="NHF728" s="247"/>
      <c r="NHG728" s="247"/>
      <c r="NHH728" s="247"/>
      <c r="NHI728" s="247"/>
      <c r="NHJ728" s="247"/>
      <c r="NHK728" s="247"/>
      <c r="NHL728" s="247"/>
      <c r="NHM728" s="247"/>
      <c r="NHN728" s="247"/>
      <c r="NHO728" s="247"/>
      <c r="NHP728" s="247"/>
      <c r="NHQ728" s="247"/>
      <c r="NHR728" s="247"/>
      <c r="NHS728" s="247"/>
      <c r="NHT728" s="247"/>
      <c r="NHU728" s="247"/>
      <c r="NHV728" s="247"/>
      <c r="NHW728" s="247"/>
      <c r="NHX728" s="247"/>
      <c r="NHY728" s="247"/>
      <c r="NHZ728" s="247"/>
      <c r="NIA728" s="247"/>
      <c r="NIB728" s="247"/>
      <c r="NIC728" s="247"/>
      <c r="NID728" s="247"/>
      <c r="NIE728" s="247"/>
      <c r="NIF728" s="247"/>
      <c r="NIG728" s="247"/>
      <c r="NIH728" s="247"/>
      <c r="NII728" s="247"/>
      <c r="NIJ728" s="247"/>
      <c r="NIK728" s="247"/>
      <c r="NIL728" s="247"/>
      <c r="NIM728" s="247"/>
      <c r="NIN728" s="247"/>
      <c r="NIO728" s="247"/>
      <c r="NIP728" s="247"/>
      <c r="NIQ728" s="247"/>
      <c r="NIR728" s="247"/>
      <c r="NIS728" s="247"/>
      <c r="NIT728" s="247"/>
      <c r="NIU728" s="247"/>
      <c r="NIV728" s="247"/>
      <c r="NIW728" s="247"/>
      <c r="NIX728" s="247"/>
      <c r="NIY728" s="247"/>
      <c r="NIZ728" s="247"/>
      <c r="NJA728" s="247"/>
      <c r="NJB728" s="247"/>
      <c r="NJC728" s="247"/>
      <c r="NJD728" s="247"/>
      <c r="NJE728" s="247"/>
      <c r="NJF728" s="247"/>
      <c r="NJG728" s="247"/>
      <c r="NJH728" s="247"/>
      <c r="NJI728" s="247"/>
      <c r="NJJ728" s="247"/>
      <c r="NJK728" s="247"/>
      <c r="NJL728" s="247"/>
      <c r="NJM728" s="247"/>
      <c r="NJN728" s="247"/>
      <c r="NJO728" s="247"/>
      <c r="NJP728" s="247"/>
      <c r="NJQ728" s="247"/>
      <c r="NJR728" s="247"/>
      <c r="NJS728" s="247"/>
      <c r="NJT728" s="247"/>
      <c r="NJU728" s="247"/>
      <c r="NJV728" s="247"/>
      <c r="NJW728" s="247"/>
      <c r="NJX728" s="247"/>
      <c r="NJY728" s="247"/>
      <c r="NJZ728" s="247"/>
      <c r="NKA728" s="247"/>
      <c r="NKB728" s="247"/>
      <c r="NKC728" s="247"/>
      <c r="NKD728" s="247"/>
      <c r="NKE728" s="247"/>
      <c r="NKF728" s="247"/>
      <c r="NKG728" s="247"/>
      <c r="NKH728" s="247"/>
      <c r="NKI728" s="247"/>
      <c r="NKJ728" s="247"/>
      <c r="NKK728" s="247"/>
      <c r="NKL728" s="247"/>
      <c r="NKM728" s="247"/>
      <c r="NKN728" s="247"/>
      <c r="NKO728" s="247"/>
      <c r="NKP728" s="247"/>
      <c r="NKQ728" s="247"/>
      <c r="NKR728" s="247"/>
      <c r="NKS728" s="247"/>
      <c r="NKT728" s="247"/>
      <c r="NKU728" s="247"/>
      <c r="NKV728" s="247"/>
      <c r="NKW728" s="247"/>
      <c r="NKX728" s="247"/>
      <c r="NKY728" s="247"/>
      <c r="NKZ728" s="247"/>
      <c r="NLA728" s="247"/>
      <c r="NLB728" s="247"/>
      <c r="NLC728" s="247"/>
      <c r="NLD728" s="247"/>
      <c r="NLE728" s="247"/>
      <c r="NLF728" s="247"/>
      <c r="NLG728" s="247"/>
      <c r="NLH728" s="247"/>
      <c r="NLI728" s="247"/>
      <c r="NLJ728" s="247"/>
      <c r="NLK728" s="247"/>
      <c r="NLL728" s="247"/>
      <c r="NLM728" s="247"/>
      <c r="NLN728" s="247"/>
      <c r="NLO728" s="247"/>
      <c r="NLP728" s="247"/>
      <c r="NLQ728" s="247"/>
      <c r="NLR728" s="247"/>
      <c r="NLS728" s="247"/>
      <c r="NLT728" s="247"/>
      <c r="NLU728" s="247"/>
      <c r="NLV728" s="247"/>
      <c r="NLW728" s="247"/>
      <c r="NLX728" s="247"/>
      <c r="NLY728" s="247"/>
      <c r="NLZ728" s="247"/>
      <c r="NMA728" s="247"/>
      <c r="NMB728" s="247"/>
      <c r="NMC728" s="247"/>
      <c r="NMD728" s="247"/>
      <c r="NME728" s="247"/>
      <c r="NMF728" s="247"/>
      <c r="NMG728" s="247"/>
      <c r="NMH728" s="247"/>
      <c r="NMI728" s="247"/>
      <c r="NMJ728" s="247"/>
      <c r="NMK728" s="247"/>
      <c r="NML728" s="247"/>
      <c r="NMM728" s="247"/>
      <c r="NMN728" s="247"/>
      <c r="NMO728" s="247"/>
      <c r="NMP728" s="247"/>
      <c r="NMQ728" s="247"/>
      <c r="NMR728" s="247"/>
      <c r="NMS728" s="247"/>
      <c r="NMT728" s="247"/>
      <c r="NMU728" s="247"/>
      <c r="NMV728" s="247"/>
      <c r="NMW728" s="247"/>
      <c r="NMX728" s="247"/>
      <c r="NMY728" s="247"/>
      <c r="NMZ728" s="247"/>
      <c r="NNA728" s="247"/>
      <c r="NNB728" s="247"/>
      <c r="NNC728" s="247"/>
      <c r="NND728" s="247"/>
      <c r="NNE728" s="247"/>
      <c r="NNF728" s="247"/>
      <c r="NNG728" s="247"/>
      <c r="NNH728" s="247"/>
      <c r="NNI728" s="247"/>
      <c r="NNJ728" s="247"/>
      <c r="NNK728" s="247"/>
      <c r="NNL728" s="247"/>
      <c r="NNM728" s="247"/>
      <c r="NNN728" s="247"/>
      <c r="NNO728" s="247"/>
      <c r="NNP728" s="247"/>
      <c r="NNQ728" s="247"/>
      <c r="NNR728" s="247"/>
      <c r="NNS728" s="247"/>
      <c r="NNT728" s="247"/>
      <c r="NNU728" s="247"/>
      <c r="NNV728" s="247"/>
      <c r="NNW728" s="247"/>
      <c r="NNX728" s="247"/>
      <c r="NNY728" s="247"/>
      <c r="NNZ728" s="247"/>
      <c r="NOA728" s="247"/>
      <c r="NOB728" s="247"/>
      <c r="NOC728" s="247"/>
      <c r="NOD728" s="247"/>
      <c r="NOE728" s="247"/>
      <c r="NOF728" s="247"/>
      <c r="NOG728" s="247"/>
      <c r="NOH728" s="247"/>
      <c r="NOI728" s="247"/>
      <c r="NOJ728" s="247"/>
      <c r="NOK728" s="247"/>
      <c r="NOL728" s="247"/>
      <c r="NOM728" s="247"/>
      <c r="NON728" s="247"/>
      <c r="NOO728" s="247"/>
      <c r="NOP728" s="247"/>
      <c r="NOQ728" s="247"/>
      <c r="NOR728" s="247"/>
      <c r="NOS728" s="247"/>
      <c r="NOT728" s="247"/>
      <c r="NOU728" s="247"/>
      <c r="NOV728" s="247"/>
      <c r="NOW728" s="247"/>
      <c r="NOX728" s="247"/>
      <c r="NOY728" s="247"/>
      <c r="NOZ728" s="247"/>
      <c r="NPA728" s="247"/>
      <c r="NPB728" s="247"/>
      <c r="NPC728" s="247"/>
      <c r="NPD728" s="247"/>
      <c r="NPE728" s="247"/>
      <c r="NPF728" s="247"/>
      <c r="NPG728" s="247"/>
      <c r="NPH728" s="247"/>
      <c r="NPI728" s="247"/>
      <c r="NPJ728" s="247"/>
      <c r="NPK728" s="247"/>
      <c r="NPL728" s="247"/>
      <c r="NPM728" s="247"/>
      <c r="NPN728" s="247"/>
      <c r="NPO728" s="247"/>
      <c r="NPP728" s="247"/>
      <c r="NPQ728" s="247"/>
      <c r="NPR728" s="247"/>
      <c r="NPS728" s="247"/>
      <c r="NPT728" s="247"/>
      <c r="NPU728" s="247"/>
      <c r="NPV728" s="247"/>
      <c r="NPW728" s="247"/>
      <c r="NPX728" s="247"/>
      <c r="NPY728" s="247"/>
      <c r="NPZ728" s="247"/>
      <c r="NQA728" s="247"/>
      <c r="NQB728" s="247"/>
      <c r="NQC728" s="247"/>
      <c r="NQD728" s="247"/>
      <c r="NQE728" s="247"/>
      <c r="NQF728" s="247"/>
      <c r="NQG728" s="247"/>
      <c r="NQH728" s="247"/>
      <c r="NQI728" s="247"/>
      <c r="NQJ728" s="247"/>
      <c r="NQK728" s="247"/>
      <c r="NQL728" s="247"/>
      <c r="NQM728" s="247"/>
      <c r="NQN728" s="247"/>
      <c r="NQO728" s="247"/>
      <c r="NQP728" s="247"/>
      <c r="NQQ728" s="247"/>
      <c r="NQR728" s="247"/>
      <c r="NQS728" s="247"/>
      <c r="NQT728" s="247"/>
      <c r="NQU728" s="247"/>
      <c r="NQV728" s="247"/>
      <c r="NQW728" s="247"/>
      <c r="NQX728" s="247"/>
      <c r="NQY728" s="247"/>
      <c r="NQZ728" s="247"/>
      <c r="NRA728" s="247"/>
      <c r="NRB728" s="247"/>
      <c r="NRC728" s="247"/>
      <c r="NRD728" s="247"/>
      <c r="NRE728" s="247"/>
      <c r="NRF728" s="247"/>
      <c r="NRG728" s="247"/>
      <c r="NRH728" s="247"/>
      <c r="NRI728" s="247"/>
      <c r="NRJ728" s="247"/>
      <c r="NRK728" s="247"/>
      <c r="NRL728" s="247"/>
      <c r="NRM728" s="247"/>
      <c r="NRN728" s="247"/>
      <c r="NRO728" s="247"/>
      <c r="NRP728" s="247"/>
      <c r="NRQ728" s="247"/>
      <c r="NRR728" s="247"/>
      <c r="NRS728" s="247"/>
      <c r="NRT728" s="247"/>
      <c r="NRU728" s="247"/>
      <c r="NRV728" s="247"/>
      <c r="NRW728" s="247"/>
      <c r="NRX728" s="247"/>
      <c r="NRY728" s="247"/>
      <c r="NRZ728" s="247"/>
      <c r="NSA728" s="247"/>
      <c r="NSB728" s="247"/>
      <c r="NSC728" s="247"/>
      <c r="NSD728" s="247"/>
      <c r="NSE728" s="247"/>
      <c r="NSF728" s="247"/>
      <c r="NSG728" s="247"/>
      <c r="NSH728" s="247"/>
      <c r="NSI728" s="247"/>
      <c r="NSJ728" s="247"/>
      <c r="NSK728" s="247"/>
      <c r="NSL728" s="247"/>
      <c r="NSM728" s="247"/>
      <c r="NSN728" s="247"/>
      <c r="NSO728" s="247"/>
      <c r="NSP728" s="247"/>
      <c r="NSQ728" s="247"/>
      <c r="NSR728" s="247"/>
      <c r="NSS728" s="247"/>
      <c r="NST728" s="247"/>
      <c r="NSU728" s="247"/>
      <c r="NSV728" s="247"/>
      <c r="NSW728" s="247"/>
      <c r="NSX728" s="247"/>
      <c r="NSY728" s="247"/>
      <c r="NSZ728" s="247"/>
      <c r="NTA728" s="247"/>
      <c r="NTB728" s="247"/>
      <c r="NTC728" s="247"/>
      <c r="NTD728" s="247"/>
      <c r="NTE728" s="247"/>
      <c r="NTF728" s="247"/>
      <c r="NTG728" s="247"/>
      <c r="NTH728" s="247"/>
      <c r="NTI728" s="247"/>
      <c r="NTJ728" s="247"/>
      <c r="NTK728" s="247"/>
      <c r="NTL728" s="247"/>
      <c r="NTM728" s="247"/>
      <c r="NTN728" s="247"/>
      <c r="NTO728" s="247"/>
      <c r="NTP728" s="247"/>
      <c r="NTQ728" s="247"/>
      <c r="NTR728" s="247"/>
      <c r="NTS728" s="247"/>
      <c r="NTT728" s="247"/>
      <c r="NTU728" s="247"/>
      <c r="NTV728" s="247"/>
      <c r="NTW728" s="247"/>
      <c r="NTX728" s="247"/>
      <c r="NTY728" s="247"/>
      <c r="NTZ728" s="247"/>
      <c r="NUA728" s="247"/>
      <c r="NUB728" s="247"/>
      <c r="NUC728" s="247"/>
      <c r="NUD728" s="247"/>
      <c r="NUE728" s="247"/>
      <c r="NUF728" s="247"/>
      <c r="NUG728" s="247"/>
      <c r="NUH728" s="247"/>
      <c r="NUI728" s="247"/>
      <c r="NUJ728" s="247"/>
      <c r="NUK728" s="247"/>
      <c r="NUL728" s="247"/>
      <c r="NUM728" s="247"/>
      <c r="NUN728" s="247"/>
      <c r="NUO728" s="247"/>
      <c r="NUP728" s="247"/>
      <c r="NUQ728" s="247"/>
      <c r="NUR728" s="247"/>
      <c r="NUS728" s="247"/>
      <c r="NUT728" s="247"/>
      <c r="NUU728" s="247"/>
      <c r="NUV728" s="247"/>
      <c r="NUW728" s="247"/>
      <c r="NUX728" s="247"/>
      <c r="NUY728" s="247"/>
      <c r="NUZ728" s="247"/>
      <c r="NVA728" s="247"/>
      <c r="NVB728" s="247"/>
      <c r="NVC728" s="247"/>
      <c r="NVD728" s="247"/>
      <c r="NVE728" s="247"/>
      <c r="NVF728" s="247"/>
      <c r="NVG728" s="247"/>
      <c r="NVH728" s="247"/>
      <c r="NVI728" s="247"/>
      <c r="NVJ728" s="247"/>
      <c r="NVK728" s="247"/>
      <c r="NVL728" s="247"/>
      <c r="NVM728" s="247"/>
      <c r="NVN728" s="247"/>
      <c r="NVO728" s="247"/>
      <c r="NVP728" s="247"/>
      <c r="NVQ728" s="247"/>
      <c r="NVR728" s="247"/>
      <c r="NVS728" s="247"/>
      <c r="NVT728" s="247"/>
      <c r="NVU728" s="247"/>
      <c r="NVV728" s="247"/>
      <c r="NVW728" s="247"/>
      <c r="NVX728" s="247"/>
      <c r="NVY728" s="247"/>
      <c r="NVZ728" s="247"/>
      <c r="NWA728" s="247"/>
      <c r="NWB728" s="247"/>
      <c r="NWC728" s="247"/>
      <c r="NWD728" s="247"/>
      <c r="NWE728" s="247"/>
      <c r="NWF728" s="247"/>
      <c r="NWG728" s="247"/>
      <c r="NWH728" s="247"/>
      <c r="NWI728" s="247"/>
      <c r="NWJ728" s="247"/>
      <c r="NWK728" s="247"/>
      <c r="NWL728" s="247"/>
      <c r="NWM728" s="247"/>
      <c r="NWN728" s="247"/>
      <c r="NWO728" s="247"/>
      <c r="NWP728" s="247"/>
      <c r="NWQ728" s="247"/>
      <c r="NWR728" s="247"/>
      <c r="NWS728" s="247"/>
      <c r="NWT728" s="247"/>
      <c r="NWU728" s="247"/>
      <c r="NWV728" s="247"/>
      <c r="NWW728" s="247"/>
      <c r="NWX728" s="247"/>
      <c r="NWY728" s="247"/>
      <c r="NWZ728" s="247"/>
      <c r="NXA728" s="247"/>
      <c r="NXB728" s="247"/>
      <c r="NXC728" s="247"/>
      <c r="NXD728" s="247"/>
      <c r="NXE728" s="247"/>
      <c r="NXF728" s="247"/>
      <c r="NXG728" s="247"/>
      <c r="NXH728" s="247"/>
      <c r="NXI728" s="247"/>
      <c r="NXJ728" s="247"/>
      <c r="NXK728" s="247"/>
      <c r="NXL728" s="247"/>
      <c r="NXM728" s="247"/>
      <c r="NXN728" s="247"/>
      <c r="NXO728" s="247"/>
      <c r="NXP728" s="247"/>
      <c r="NXQ728" s="247"/>
      <c r="NXR728" s="247"/>
      <c r="NXS728" s="247"/>
      <c r="NXT728" s="247"/>
      <c r="NXU728" s="247"/>
      <c r="NXV728" s="247"/>
      <c r="NXW728" s="247"/>
      <c r="NXX728" s="247"/>
      <c r="NXY728" s="247"/>
      <c r="NXZ728" s="247"/>
      <c r="NYA728" s="247"/>
      <c r="NYB728" s="247"/>
      <c r="NYC728" s="247"/>
      <c r="NYD728" s="247"/>
      <c r="NYE728" s="247"/>
      <c r="NYF728" s="247"/>
      <c r="NYG728" s="247"/>
      <c r="NYH728" s="247"/>
      <c r="NYI728" s="247"/>
      <c r="NYJ728" s="247"/>
      <c r="NYK728" s="247"/>
      <c r="NYL728" s="247"/>
      <c r="NYM728" s="247"/>
      <c r="NYN728" s="247"/>
      <c r="NYO728" s="247"/>
      <c r="NYP728" s="247"/>
      <c r="NYQ728" s="247"/>
      <c r="NYR728" s="247"/>
      <c r="NYS728" s="247"/>
      <c r="NYT728" s="247"/>
      <c r="NYU728" s="247"/>
      <c r="NYV728" s="247"/>
      <c r="NYW728" s="247"/>
      <c r="NYX728" s="247"/>
      <c r="NYY728" s="247"/>
      <c r="NYZ728" s="247"/>
      <c r="NZA728" s="247"/>
      <c r="NZB728" s="247"/>
      <c r="NZC728" s="247"/>
      <c r="NZD728" s="247"/>
      <c r="NZE728" s="247"/>
      <c r="NZF728" s="247"/>
      <c r="NZG728" s="247"/>
      <c r="NZH728" s="247"/>
      <c r="NZI728" s="247"/>
      <c r="NZJ728" s="247"/>
      <c r="NZK728" s="247"/>
      <c r="NZL728" s="247"/>
      <c r="NZM728" s="247"/>
      <c r="NZN728" s="247"/>
      <c r="NZO728" s="247"/>
      <c r="NZP728" s="247"/>
      <c r="NZQ728" s="247"/>
      <c r="NZR728" s="247"/>
      <c r="NZS728" s="247"/>
      <c r="NZT728" s="247"/>
      <c r="NZU728" s="247"/>
      <c r="NZV728" s="247"/>
      <c r="NZW728" s="247"/>
      <c r="NZX728" s="247"/>
      <c r="NZY728" s="247"/>
      <c r="NZZ728" s="247"/>
      <c r="OAA728" s="247"/>
      <c r="OAB728" s="247"/>
      <c r="OAC728" s="247"/>
      <c r="OAD728" s="247"/>
      <c r="OAE728" s="247"/>
      <c r="OAF728" s="247"/>
      <c r="OAG728" s="247"/>
      <c r="OAH728" s="247"/>
      <c r="OAI728" s="247"/>
      <c r="OAJ728" s="247"/>
      <c r="OAK728" s="247"/>
      <c r="OAL728" s="247"/>
      <c r="OAM728" s="247"/>
      <c r="OAN728" s="247"/>
      <c r="OAO728" s="247"/>
      <c r="OAP728" s="247"/>
      <c r="OAQ728" s="247"/>
      <c r="OAR728" s="247"/>
      <c r="OAS728" s="247"/>
      <c r="OAT728" s="247"/>
      <c r="OAU728" s="247"/>
      <c r="OAV728" s="247"/>
      <c r="OAW728" s="247"/>
      <c r="OAX728" s="247"/>
      <c r="OAY728" s="247"/>
      <c r="OAZ728" s="247"/>
      <c r="OBA728" s="247"/>
      <c r="OBB728" s="247"/>
      <c r="OBC728" s="247"/>
      <c r="OBD728" s="247"/>
      <c r="OBE728" s="247"/>
      <c r="OBF728" s="247"/>
      <c r="OBG728" s="247"/>
      <c r="OBH728" s="247"/>
      <c r="OBI728" s="247"/>
      <c r="OBJ728" s="247"/>
      <c r="OBK728" s="247"/>
      <c r="OBL728" s="247"/>
      <c r="OBM728" s="247"/>
      <c r="OBN728" s="247"/>
      <c r="OBO728" s="247"/>
      <c r="OBP728" s="247"/>
      <c r="OBQ728" s="247"/>
      <c r="OBR728" s="247"/>
      <c r="OBS728" s="247"/>
      <c r="OBT728" s="247"/>
      <c r="OBU728" s="247"/>
      <c r="OBV728" s="247"/>
      <c r="OBW728" s="247"/>
      <c r="OBX728" s="247"/>
      <c r="OBY728" s="247"/>
      <c r="OBZ728" s="247"/>
      <c r="OCA728" s="247"/>
      <c r="OCB728" s="247"/>
      <c r="OCC728" s="247"/>
      <c r="OCD728" s="247"/>
      <c r="OCE728" s="247"/>
      <c r="OCF728" s="247"/>
      <c r="OCG728" s="247"/>
      <c r="OCH728" s="247"/>
      <c r="OCI728" s="247"/>
      <c r="OCJ728" s="247"/>
      <c r="OCK728" s="247"/>
      <c r="OCL728" s="247"/>
      <c r="OCM728" s="247"/>
      <c r="OCN728" s="247"/>
      <c r="OCO728" s="247"/>
      <c r="OCP728" s="247"/>
      <c r="OCQ728" s="247"/>
      <c r="OCR728" s="247"/>
      <c r="OCS728" s="247"/>
      <c r="OCT728" s="247"/>
      <c r="OCU728" s="247"/>
      <c r="OCV728" s="247"/>
      <c r="OCW728" s="247"/>
      <c r="OCX728" s="247"/>
      <c r="OCY728" s="247"/>
      <c r="OCZ728" s="247"/>
      <c r="ODA728" s="247"/>
      <c r="ODB728" s="247"/>
      <c r="ODC728" s="247"/>
      <c r="ODD728" s="247"/>
      <c r="ODE728" s="247"/>
      <c r="ODF728" s="247"/>
      <c r="ODG728" s="247"/>
      <c r="ODH728" s="247"/>
      <c r="ODI728" s="247"/>
      <c r="ODJ728" s="247"/>
      <c r="ODK728" s="247"/>
      <c r="ODL728" s="247"/>
      <c r="ODM728" s="247"/>
      <c r="ODN728" s="247"/>
      <c r="ODO728" s="247"/>
      <c r="ODP728" s="247"/>
      <c r="ODQ728" s="247"/>
      <c r="ODR728" s="247"/>
      <c r="ODS728" s="247"/>
      <c r="ODT728" s="247"/>
      <c r="ODU728" s="247"/>
      <c r="ODV728" s="247"/>
      <c r="ODW728" s="247"/>
      <c r="ODX728" s="247"/>
      <c r="ODY728" s="247"/>
      <c r="ODZ728" s="247"/>
      <c r="OEA728" s="247"/>
      <c r="OEB728" s="247"/>
      <c r="OEC728" s="247"/>
      <c r="OED728" s="247"/>
      <c r="OEE728" s="247"/>
      <c r="OEF728" s="247"/>
      <c r="OEG728" s="247"/>
      <c r="OEH728" s="247"/>
      <c r="OEI728" s="247"/>
      <c r="OEJ728" s="247"/>
      <c r="OEK728" s="247"/>
      <c r="OEL728" s="247"/>
      <c r="OEM728" s="247"/>
      <c r="OEN728" s="247"/>
      <c r="OEO728" s="247"/>
      <c r="OEP728" s="247"/>
      <c r="OEQ728" s="247"/>
      <c r="OER728" s="247"/>
      <c r="OES728" s="247"/>
      <c r="OET728" s="247"/>
      <c r="OEU728" s="247"/>
      <c r="OEV728" s="247"/>
      <c r="OEW728" s="247"/>
      <c r="OEX728" s="247"/>
      <c r="OEY728" s="247"/>
      <c r="OEZ728" s="247"/>
      <c r="OFA728" s="247"/>
      <c r="OFB728" s="247"/>
      <c r="OFC728" s="247"/>
      <c r="OFD728" s="247"/>
      <c r="OFE728" s="247"/>
      <c r="OFF728" s="247"/>
      <c r="OFG728" s="247"/>
      <c r="OFH728" s="247"/>
      <c r="OFI728" s="247"/>
      <c r="OFJ728" s="247"/>
      <c r="OFK728" s="247"/>
      <c r="OFL728" s="247"/>
      <c r="OFM728" s="247"/>
      <c r="OFN728" s="247"/>
      <c r="OFO728" s="247"/>
      <c r="OFP728" s="247"/>
      <c r="OFQ728" s="247"/>
      <c r="OFR728" s="247"/>
      <c r="OFS728" s="247"/>
      <c r="OFT728" s="247"/>
      <c r="OFU728" s="247"/>
      <c r="OFV728" s="247"/>
      <c r="OFW728" s="247"/>
      <c r="OFX728" s="247"/>
      <c r="OFY728" s="247"/>
      <c r="OFZ728" s="247"/>
      <c r="OGA728" s="247"/>
      <c r="OGB728" s="247"/>
      <c r="OGC728" s="247"/>
      <c r="OGD728" s="247"/>
      <c r="OGE728" s="247"/>
      <c r="OGF728" s="247"/>
      <c r="OGG728" s="247"/>
      <c r="OGH728" s="247"/>
      <c r="OGI728" s="247"/>
      <c r="OGJ728" s="247"/>
      <c r="OGK728" s="247"/>
      <c r="OGL728" s="247"/>
      <c r="OGM728" s="247"/>
      <c r="OGN728" s="247"/>
      <c r="OGO728" s="247"/>
      <c r="OGP728" s="247"/>
      <c r="OGQ728" s="247"/>
      <c r="OGR728" s="247"/>
      <c r="OGS728" s="247"/>
      <c r="OGT728" s="247"/>
      <c r="OGU728" s="247"/>
      <c r="OGV728" s="247"/>
      <c r="OGW728" s="247"/>
      <c r="OGX728" s="247"/>
      <c r="OGY728" s="247"/>
      <c r="OGZ728" s="247"/>
      <c r="OHA728" s="247"/>
      <c r="OHB728" s="247"/>
      <c r="OHC728" s="247"/>
      <c r="OHD728" s="247"/>
      <c r="OHE728" s="247"/>
      <c r="OHF728" s="247"/>
      <c r="OHG728" s="247"/>
      <c r="OHH728" s="247"/>
      <c r="OHI728" s="247"/>
      <c r="OHJ728" s="247"/>
      <c r="OHK728" s="247"/>
      <c r="OHL728" s="247"/>
      <c r="OHM728" s="247"/>
      <c r="OHN728" s="247"/>
      <c r="OHO728" s="247"/>
      <c r="OHP728" s="247"/>
      <c r="OHQ728" s="247"/>
      <c r="OHR728" s="247"/>
      <c r="OHS728" s="247"/>
      <c r="OHT728" s="247"/>
      <c r="OHU728" s="247"/>
      <c r="OHV728" s="247"/>
      <c r="OHW728" s="247"/>
      <c r="OHX728" s="247"/>
      <c r="OHY728" s="247"/>
      <c r="OHZ728" s="247"/>
      <c r="OIA728" s="247"/>
      <c r="OIB728" s="247"/>
      <c r="OIC728" s="247"/>
      <c r="OID728" s="247"/>
      <c r="OIE728" s="247"/>
      <c r="OIF728" s="247"/>
      <c r="OIG728" s="247"/>
      <c r="OIH728" s="247"/>
      <c r="OII728" s="247"/>
      <c r="OIJ728" s="247"/>
      <c r="OIK728" s="247"/>
      <c r="OIL728" s="247"/>
      <c r="OIM728" s="247"/>
      <c r="OIN728" s="247"/>
      <c r="OIO728" s="247"/>
      <c r="OIP728" s="247"/>
      <c r="OIQ728" s="247"/>
      <c r="OIR728" s="247"/>
      <c r="OIS728" s="247"/>
      <c r="OIT728" s="247"/>
      <c r="OIU728" s="247"/>
      <c r="OIV728" s="247"/>
      <c r="OIW728" s="247"/>
      <c r="OIX728" s="247"/>
      <c r="OIY728" s="247"/>
      <c r="OIZ728" s="247"/>
      <c r="OJA728" s="247"/>
      <c r="OJB728" s="247"/>
      <c r="OJC728" s="247"/>
      <c r="OJD728" s="247"/>
      <c r="OJE728" s="247"/>
      <c r="OJF728" s="247"/>
      <c r="OJG728" s="247"/>
      <c r="OJH728" s="247"/>
      <c r="OJI728" s="247"/>
      <c r="OJJ728" s="247"/>
      <c r="OJK728" s="247"/>
      <c r="OJL728" s="247"/>
      <c r="OJM728" s="247"/>
      <c r="OJN728" s="247"/>
      <c r="OJO728" s="247"/>
      <c r="OJP728" s="247"/>
      <c r="OJQ728" s="247"/>
      <c r="OJR728" s="247"/>
      <c r="OJS728" s="247"/>
      <c r="OJT728" s="247"/>
      <c r="OJU728" s="247"/>
      <c r="OJV728" s="247"/>
      <c r="OJW728" s="247"/>
      <c r="OJX728" s="247"/>
      <c r="OJY728" s="247"/>
      <c r="OJZ728" s="247"/>
      <c r="OKA728" s="247"/>
      <c r="OKB728" s="247"/>
      <c r="OKC728" s="247"/>
      <c r="OKD728" s="247"/>
      <c r="OKE728" s="247"/>
      <c r="OKF728" s="247"/>
      <c r="OKG728" s="247"/>
      <c r="OKH728" s="247"/>
      <c r="OKI728" s="247"/>
      <c r="OKJ728" s="247"/>
      <c r="OKK728" s="247"/>
      <c r="OKL728" s="247"/>
      <c r="OKM728" s="247"/>
      <c r="OKN728" s="247"/>
      <c r="OKO728" s="247"/>
      <c r="OKP728" s="247"/>
      <c r="OKQ728" s="247"/>
      <c r="OKR728" s="247"/>
      <c r="OKS728" s="247"/>
      <c r="OKT728" s="247"/>
      <c r="OKU728" s="247"/>
      <c r="OKV728" s="247"/>
      <c r="OKW728" s="247"/>
      <c r="OKX728" s="247"/>
      <c r="OKY728" s="247"/>
      <c r="OKZ728" s="247"/>
      <c r="OLA728" s="247"/>
      <c r="OLB728" s="247"/>
      <c r="OLC728" s="247"/>
      <c r="OLD728" s="247"/>
      <c r="OLE728" s="247"/>
      <c r="OLF728" s="247"/>
      <c r="OLG728" s="247"/>
      <c r="OLH728" s="247"/>
      <c r="OLI728" s="247"/>
      <c r="OLJ728" s="247"/>
      <c r="OLK728" s="247"/>
      <c r="OLL728" s="247"/>
      <c r="OLM728" s="247"/>
      <c r="OLN728" s="247"/>
      <c r="OLO728" s="247"/>
      <c r="OLP728" s="247"/>
      <c r="OLQ728" s="247"/>
      <c r="OLR728" s="247"/>
      <c r="OLS728" s="247"/>
      <c r="OLT728" s="247"/>
      <c r="OLU728" s="247"/>
      <c r="OLV728" s="247"/>
      <c r="OLW728" s="247"/>
      <c r="OLX728" s="247"/>
      <c r="OLY728" s="247"/>
      <c r="OLZ728" s="247"/>
      <c r="OMA728" s="247"/>
      <c r="OMB728" s="247"/>
      <c r="OMC728" s="247"/>
      <c r="OMD728" s="247"/>
      <c r="OME728" s="247"/>
      <c r="OMF728" s="247"/>
      <c r="OMG728" s="247"/>
      <c r="OMH728" s="247"/>
      <c r="OMI728" s="247"/>
      <c r="OMJ728" s="247"/>
      <c r="OMK728" s="247"/>
      <c r="OML728" s="247"/>
      <c r="OMM728" s="247"/>
      <c r="OMN728" s="247"/>
      <c r="OMO728" s="247"/>
      <c r="OMP728" s="247"/>
      <c r="OMQ728" s="247"/>
      <c r="OMR728" s="247"/>
      <c r="OMS728" s="247"/>
      <c r="OMT728" s="247"/>
      <c r="OMU728" s="247"/>
      <c r="OMV728" s="247"/>
      <c r="OMW728" s="247"/>
      <c r="OMX728" s="247"/>
      <c r="OMY728" s="247"/>
      <c r="OMZ728" s="247"/>
      <c r="ONA728" s="247"/>
      <c r="ONB728" s="247"/>
      <c r="ONC728" s="247"/>
      <c r="OND728" s="247"/>
      <c r="ONE728" s="247"/>
      <c r="ONF728" s="247"/>
      <c r="ONG728" s="247"/>
      <c r="ONH728" s="247"/>
      <c r="ONI728" s="247"/>
      <c r="ONJ728" s="247"/>
      <c r="ONK728" s="247"/>
      <c r="ONL728" s="247"/>
      <c r="ONM728" s="247"/>
      <c r="ONN728" s="247"/>
      <c r="ONO728" s="247"/>
      <c r="ONP728" s="247"/>
      <c r="ONQ728" s="247"/>
      <c r="ONR728" s="247"/>
      <c r="ONS728" s="247"/>
      <c r="ONT728" s="247"/>
      <c r="ONU728" s="247"/>
      <c r="ONV728" s="247"/>
      <c r="ONW728" s="247"/>
      <c r="ONX728" s="247"/>
      <c r="ONY728" s="247"/>
      <c r="ONZ728" s="247"/>
      <c r="OOA728" s="247"/>
      <c r="OOB728" s="247"/>
      <c r="OOC728" s="247"/>
      <c r="OOD728" s="247"/>
      <c r="OOE728" s="247"/>
      <c r="OOF728" s="247"/>
      <c r="OOG728" s="247"/>
      <c r="OOH728" s="247"/>
      <c r="OOI728" s="247"/>
      <c r="OOJ728" s="247"/>
      <c r="OOK728" s="247"/>
      <c r="OOL728" s="247"/>
      <c r="OOM728" s="247"/>
      <c r="OON728" s="247"/>
      <c r="OOO728" s="247"/>
      <c r="OOP728" s="247"/>
      <c r="OOQ728" s="247"/>
      <c r="OOR728" s="247"/>
      <c r="OOS728" s="247"/>
      <c r="OOT728" s="247"/>
      <c r="OOU728" s="247"/>
      <c r="OOV728" s="247"/>
      <c r="OOW728" s="247"/>
      <c r="OOX728" s="247"/>
      <c r="OOY728" s="247"/>
      <c r="OOZ728" s="247"/>
      <c r="OPA728" s="247"/>
      <c r="OPB728" s="247"/>
      <c r="OPC728" s="247"/>
      <c r="OPD728" s="247"/>
      <c r="OPE728" s="247"/>
      <c r="OPF728" s="247"/>
      <c r="OPG728" s="247"/>
      <c r="OPH728" s="247"/>
      <c r="OPI728" s="247"/>
      <c r="OPJ728" s="247"/>
      <c r="OPK728" s="247"/>
      <c r="OPL728" s="247"/>
      <c r="OPM728" s="247"/>
      <c r="OPN728" s="247"/>
      <c r="OPO728" s="247"/>
      <c r="OPP728" s="247"/>
      <c r="OPQ728" s="247"/>
      <c r="OPR728" s="247"/>
      <c r="OPS728" s="247"/>
      <c r="OPT728" s="247"/>
      <c r="OPU728" s="247"/>
      <c r="OPV728" s="247"/>
      <c r="OPW728" s="247"/>
      <c r="OPX728" s="247"/>
      <c r="OPY728" s="247"/>
      <c r="OPZ728" s="247"/>
      <c r="OQA728" s="247"/>
      <c r="OQB728" s="247"/>
      <c r="OQC728" s="247"/>
      <c r="OQD728" s="247"/>
      <c r="OQE728" s="247"/>
      <c r="OQF728" s="247"/>
      <c r="OQG728" s="247"/>
      <c r="OQH728" s="247"/>
      <c r="OQI728" s="247"/>
      <c r="OQJ728" s="247"/>
      <c r="OQK728" s="247"/>
      <c r="OQL728" s="247"/>
      <c r="OQM728" s="247"/>
      <c r="OQN728" s="247"/>
      <c r="OQO728" s="247"/>
      <c r="OQP728" s="247"/>
      <c r="OQQ728" s="247"/>
      <c r="OQR728" s="247"/>
      <c r="OQS728" s="247"/>
      <c r="OQT728" s="247"/>
      <c r="OQU728" s="247"/>
      <c r="OQV728" s="247"/>
      <c r="OQW728" s="247"/>
      <c r="OQX728" s="247"/>
      <c r="OQY728" s="247"/>
      <c r="OQZ728" s="247"/>
      <c r="ORA728" s="247"/>
      <c r="ORB728" s="247"/>
      <c r="ORC728" s="247"/>
      <c r="ORD728" s="247"/>
      <c r="ORE728" s="247"/>
      <c r="ORF728" s="247"/>
      <c r="ORG728" s="247"/>
      <c r="ORH728" s="247"/>
      <c r="ORI728" s="247"/>
      <c r="ORJ728" s="247"/>
      <c r="ORK728" s="247"/>
      <c r="ORL728" s="247"/>
      <c r="ORM728" s="247"/>
      <c r="ORN728" s="247"/>
      <c r="ORO728" s="247"/>
      <c r="ORP728" s="247"/>
      <c r="ORQ728" s="247"/>
      <c r="ORR728" s="247"/>
      <c r="ORS728" s="247"/>
      <c r="ORT728" s="247"/>
      <c r="ORU728" s="247"/>
      <c r="ORV728" s="247"/>
      <c r="ORW728" s="247"/>
      <c r="ORX728" s="247"/>
      <c r="ORY728" s="247"/>
      <c r="ORZ728" s="247"/>
      <c r="OSA728" s="247"/>
      <c r="OSB728" s="247"/>
      <c r="OSC728" s="247"/>
      <c r="OSD728" s="247"/>
      <c r="OSE728" s="247"/>
      <c r="OSF728" s="247"/>
      <c r="OSG728" s="247"/>
      <c r="OSH728" s="247"/>
      <c r="OSI728" s="247"/>
      <c r="OSJ728" s="247"/>
      <c r="OSK728" s="247"/>
      <c r="OSL728" s="247"/>
      <c r="OSM728" s="247"/>
      <c r="OSN728" s="247"/>
      <c r="OSO728" s="247"/>
      <c r="OSP728" s="247"/>
      <c r="OSQ728" s="247"/>
      <c r="OSR728" s="247"/>
      <c r="OSS728" s="247"/>
      <c r="OST728" s="247"/>
      <c r="OSU728" s="247"/>
      <c r="OSV728" s="247"/>
      <c r="OSW728" s="247"/>
      <c r="OSX728" s="247"/>
      <c r="OSY728" s="247"/>
      <c r="OSZ728" s="247"/>
      <c r="OTA728" s="247"/>
      <c r="OTB728" s="247"/>
      <c r="OTC728" s="247"/>
      <c r="OTD728" s="247"/>
      <c r="OTE728" s="247"/>
      <c r="OTF728" s="247"/>
      <c r="OTG728" s="247"/>
      <c r="OTH728" s="247"/>
      <c r="OTI728" s="247"/>
      <c r="OTJ728" s="247"/>
      <c r="OTK728" s="247"/>
      <c r="OTL728" s="247"/>
      <c r="OTM728" s="247"/>
      <c r="OTN728" s="247"/>
      <c r="OTO728" s="247"/>
      <c r="OTP728" s="247"/>
      <c r="OTQ728" s="247"/>
      <c r="OTR728" s="247"/>
      <c r="OTS728" s="247"/>
      <c r="OTT728" s="247"/>
      <c r="OTU728" s="247"/>
      <c r="OTV728" s="247"/>
      <c r="OTW728" s="247"/>
      <c r="OTX728" s="247"/>
      <c r="OTY728" s="247"/>
      <c r="OTZ728" s="247"/>
      <c r="OUA728" s="247"/>
      <c r="OUB728" s="247"/>
      <c r="OUC728" s="247"/>
      <c r="OUD728" s="247"/>
      <c r="OUE728" s="247"/>
      <c r="OUF728" s="247"/>
      <c r="OUG728" s="247"/>
      <c r="OUH728" s="247"/>
      <c r="OUI728" s="247"/>
      <c r="OUJ728" s="247"/>
      <c r="OUK728" s="247"/>
      <c r="OUL728" s="247"/>
      <c r="OUM728" s="247"/>
      <c r="OUN728" s="247"/>
      <c r="OUO728" s="247"/>
      <c r="OUP728" s="247"/>
      <c r="OUQ728" s="247"/>
      <c r="OUR728" s="247"/>
      <c r="OUS728" s="247"/>
      <c r="OUT728" s="247"/>
      <c r="OUU728" s="247"/>
      <c r="OUV728" s="247"/>
      <c r="OUW728" s="247"/>
      <c r="OUX728" s="247"/>
      <c r="OUY728" s="247"/>
      <c r="OUZ728" s="247"/>
      <c r="OVA728" s="247"/>
      <c r="OVB728" s="247"/>
      <c r="OVC728" s="247"/>
      <c r="OVD728" s="247"/>
      <c r="OVE728" s="247"/>
      <c r="OVF728" s="247"/>
      <c r="OVG728" s="247"/>
      <c r="OVH728" s="247"/>
      <c r="OVI728" s="247"/>
      <c r="OVJ728" s="247"/>
      <c r="OVK728" s="247"/>
      <c r="OVL728" s="247"/>
      <c r="OVM728" s="247"/>
      <c r="OVN728" s="247"/>
      <c r="OVO728" s="247"/>
      <c r="OVP728" s="247"/>
      <c r="OVQ728" s="247"/>
      <c r="OVR728" s="247"/>
      <c r="OVS728" s="247"/>
      <c r="OVT728" s="247"/>
      <c r="OVU728" s="247"/>
      <c r="OVV728" s="247"/>
      <c r="OVW728" s="247"/>
      <c r="OVX728" s="247"/>
      <c r="OVY728" s="247"/>
      <c r="OVZ728" s="247"/>
      <c r="OWA728" s="247"/>
      <c r="OWB728" s="247"/>
      <c r="OWC728" s="247"/>
      <c r="OWD728" s="247"/>
      <c r="OWE728" s="247"/>
      <c r="OWF728" s="247"/>
      <c r="OWG728" s="247"/>
      <c r="OWH728" s="247"/>
      <c r="OWI728" s="247"/>
      <c r="OWJ728" s="247"/>
      <c r="OWK728" s="247"/>
      <c r="OWL728" s="247"/>
      <c r="OWM728" s="247"/>
      <c r="OWN728" s="247"/>
      <c r="OWO728" s="247"/>
      <c r="OWP728" s="247"/>
      <c r="OWQ728" s="247"/>
      <c r="OWR728" s="247"/>
      <c r="OWS728" s="247"/>
      <c r="OWT728" s="247"/>
      <c r="OWU728" s="247"/>
      <c r="OWV728" s="247"/>
      <c r="OWW728" s="247"/>
      <c r="OWX728" s="247"/>
      <c r="OWY728" s="247"/>
      <c r="OWZ728" s="247"/>
      <c r="OXA728" s="247"/>
      <c r="OXB728" s="247"/>
      <c r="OXC728" s="247"/>
      <c r="OXD728" s="247"/>
      <c r="OXE728" s="247"/>
      <c r="OXF728" s="247"/>
      <c r="OXG728" s="247"/>
      <c r="OXH728" s="247"/>
      <c r="OXI728" s="247"/>
      <c r="OXJ728" s="247"/>
      <c r="OXK728" s="247"/>
      <c r="OXL728" s="247"/>
      <c r="OXM728" s="247"/>
      <c r="OXN728" s="247"/>
      <c r="OXO728" s="247"/>
      <c r="OXP728" s="247"/>
      <c r="OXQ728" s="247"/>
      <c r="OXR728" s="247"/>
      <c r="OXS728" s="247"/>
      <c r="OXT728" s="247"/>
      <c r="OXU728" s="247"/>
      <c r="OXV728" s="247"/>
      <c r="OXW728" s="247"/>
      <c r="OXX728" s="247"/>
      <c r="OXY728" s="247"/>
      <c r="OXZ728" s="247"/>
      <c r="OYA728" s="247"/>
      <c r="OYB728" s="247"/>
      <c r="OYC728" s="247"/>
      <c r="OYD728" s="247"/>
      <c r="OYE728" s="247"/>
      <c r="OYF728" s="247"/>
      <c r="OYG728" s="247"/>
      <c r="OYH728" s="247"/>
      <c r="OYI728" s="247"/>
      <c r="OYJ728" s="247"/>
      <c r="OYK728" s="247"/>
      <c r="OYL728" s="247"/>
      <c r="OYM728" s="247"/>
      <c r="OYN728" s="247"/>
      <c r="OYO728" s="247"/>
      <c r="OYP728" s="247"/>
      <c r="OYQ728" s="247"/>
      <c r="OYR728" s="247"/>
      <c r="OYS728" s="247"/>
      <c r="OYT728" s="247"/>
      <c r="OYU728" s="247"/>
      <c r="OYV728" s="247"/>
      <c r="OYW728" s="247"/>
      <c r="OYX728" s="247"/>
      <c r="OYY728" s="247"/>
      <c r="OYZ728" s="247"/>
      <c r="OZA728" s="247"/>
      <c r="OZB728" s="247"/>
      <c r="OZC728" s="247"/>
      <c r="OZD728" s="247"/>
      <c r="OZE728" s="247"/>
      <c r="OZF728" s="247"/>
      <c r="OZG728" s="247"/>
      <c r="OZH728" s="247"/>
      <c r="OZI728" s="247"/>
      <c r="OZJ728" s="247"/>
      <c r="OZK728" s="247"/>
      <c r="OZL728" s="247"/>
      <c r="OZM728" s="247"/>
      <c r="OZN728" s="247"/>
      <c r="OZO728" s="247"/>
      <c r="OZP728" s="247"/>
      <c r="OZQ728" s="247"/>
      <c r="OZR728" s="247"/>
      <c r="OZS728" s="247"/>
      <c r="OZT728" s="247"/>
      <c r="OZU728" s="247"/>
      <c r="OZV728" s="247"/>
      <c r="OZW728" s="247"/>
      <c r="OZX728" s="247"/>
      <c r="OZY728" s="247"/>
      <c r="OZZ728" s="247"/>
      <c r="PAA728" s="247"/>
      <c r="PAB728" s="247"/>
      <c r="PAC728" s="247"/>
      <c r="PAD728" s="247"/>
      <c r="PAE728" s="247"/>
      <c r="PAF728" s="247"/>
      <c r="PAG728" s="247"/>
      <c r="PAH728" s="247"/>
      <c r="PAI728" s="247"/>
      <c r="PAJ728" s="247"/>
      <c r="PAK728" s="247"/>
      <c r="PAL728" s="247"/>
      <c r="PAM728" s="247"/>
      <c r="PAN728" s="247"/>
      <c r="PAO728" s="247"/>
      <c r="PAP728" s="247"/>
      <c r="PAQ728" s="247"/>
      <c r="PAR728" s="247"/>
      <c r="PAS728" s="247"/>
      <c r="PAT728" s="247"/>
      <c r="PAU728" s="247"/>
      <c r="PAV728" s="247"/>
      <c r="PAW728" s="247"/>
      <c r="PAX728" s="247"/>
      <c r="PAY728" s="247"/>
      <c r="PAZ728" s="247"/>
      <c r="PBA728" s="247"/>
      <c r="PBB728" s="247"/>
      <c r="PBC728" s="247"/>
      <c r="PBD728" s="247"/>
      <c r="PBE728" s="247"/>
      <c r="PBF728" s="247"/>
      <c r="PBG728" s="247"/>
      <c r="PBH728" s="247"/>
      <c r="PBI728" s="247"/>
      <c r="PBJ728" s="247"/>
      <c r="PBK728" s="247"/>
      <c r="PBL728" s="247"/>
      <c r="PBM728" s="247"/>
      <c r="PBN728" s="247"/>
      <c r="PBO728" s="247"/>
      <c r="PBP728" s="247"/>
      <c r="PBQ728" s="247"/>
      <c r="PBR728" s="247"/>
      <c r="PBS728" s="247"/>
      <c r="PBT728" s="247"/>
      <c r="PBU728" s="247"/>
      <c r="PBV728" s="247"/>
      <c r="PBW728" s="247"/>
      <c r="PBX728" s="247"/>
      <c r="PBY728" s="247"/>
      <c r="PBZ728" s="247"/>
      <c r="PCA728" s="247"/>
      <c r="PCB728" s="247"/>
      <c r="PCC728" s="247"/>
      <c r="PCD728" s="247"/>
      <c r="PCE728" s="247"/>
      <c r="PCF728" s="247"/>
      <c r="PCG728" s="247"/>
      <c r="PCH728" s="247"/>
      <c r="PCI728" s="247"/>
      <c r="PCJ728" s="247"/>
      <c r="PCK728" s="247"/>
      <c r="PCL728" s="247"/>
      <c r="PCM728" s="247"/>
      <c r="PCN728" s="247"/>
      <c r="PCO728" s="247"/>
      <c r="PCP728" s="247"/>
      <c r="PCQ728" s="247"/>
      <c r="PCR728" s="247"/>
      <c r="PCS728" s="247"/>
      <c r="PCT728" s="247"/>
      <c r="PCU728" s="247"/>
      <c r="PCV728" s="247"/>
      <c r="PCW728" s="247"/>
      <c r="PCX728" s="247"/>
      <c r="PCY728" s="247"/>
      <c r="PCZ728" s="247"/>
      <c r="PDA728" s="247"/>
      <c r="PDB728" s="247"/>
      <c r="PDC728" s="247"/>
      <c r="PDD728" s="247"/>
      <c r="PDE728" s="247"/>
      <c r="PDF728" s="247"/>
      <c r="PDG728" s="247"/>
      <c r="PDH728" s="247"/>
      <c r="PDI728" s="247"/>
      <c r="PDJ728" s="247"/>
      <c r="PDK728" s="247"/>
      <c r="PDL728" s="247"/>
      <c r="PDM728" s="247"/>
      <c r="PDN728" s="247"/>
      <c r="PDO728" s="247"/>
      <c r="PDP728" s="247"/>
      <c r="PDQ728" s="247"/>
      <c r="PDR728" s="247"/>
      <c r="PDS728" s="247"/>
      <c r="PDT728" s="247"/>
      <c r="PDU728" s="247"/>
      <c r="PDV728" s="247"/>
      <c r="PDW728" s="247"/>
      <c r="PDX728" s="247"/>
      <c r="PDY728" s="247"/>
      <c r="PDZ728" s="247"/>
      <c r="PEA728" s="247"/>
      <c r="PEB728" s="247"/>
      <c r="PEC728" s="247"/>
      <c r="PED728" s="247"/>
      <c r="PEE728" s="247"/>
      <c r="PEF728" s="247"/>
      <c r="PEG728" s="247"/>
      <c r="PEH728" s="247"/>
      <c r="PEI728" s="247"/>
      <c r="PEJ728" s="247"/>
      <c r="PEK728" s="247"/>
      <c r="PEL728" s="247"/>
      <c r="PEM728" s="247"/>
      <c r="PEN728" s="247"/>
      <c r="PEO728" s="247"/>
      <c r="PEP728" s="247"/>
      <c r="PEQ728" s="247"/>
      <c r="PER728" s="247"/>
      <c r="PES728" s="247"/>
      <c r="PET728" s="247"/>
      <c r="PEU728" s="247"/>
      <c r="PEV728" s="247"/>
      <c r="PEW728" s="247"/>
      <c r="PEX728" s="247"/>
      <c r="PEY728" s="247"/>
      <c r="PEZ728" s="247"/>
      <c r="PFA728" s="247"/>
      <c r="PFB728" s="247"/>
      <c r="PFC728" s="247"/>
      <c r="PFD728" s="247"/>
      <c r="PFE728" s="247"/>
      <c r="PFF728" s="247"/>
      <c r="PFG728" s="247"/>
      <c r="PFH728" s="247"/>
      <c r="PFI728" s="247"/>
      <c r="PFJ728" s="247"/>
      <c r="PFK728" s="247"/>
      <c r="PFL728" s="247"/>
      <c r="PFM728" s="247"/>
      <c r="PFN728" s="247"/>
      <c r="PFO728" s="247"/>
      <c r="PFP728" s="247"/>
      <c r="PFQ728" s="247"/>
      <c r="PFR728" s="247"/>
      <c r="PFS728" s="247"/>
      <c r="PFT728" s="247"/>
      <c r="PFU728" s="247"/>
      <c r="PFV728" s="247"/>
      <c r="PFW728" s="247"/>
      <c r="PFX728" s="247"/>
      <c r="PFY728" s="247"/>
      <c r="PFZ728" s="247"/>
      <c r="PGA728" s="247"/>
      <c r="PGB728" s="247"/>
      <c r="PGC728" s="247"/>
      <c r="PGD728" s="247"/>
      <c r="PGE728" s="247"/>
      <c r="PGF728" s="247"/>
      <c r="PGG728" s="247"/>
      <c r="PGH728" s="247"/>
      <c r="PGI728" s="247"/>
      <c r="PGJ728" s="247"/>
      <c r="PGK728" s="247"/>
      <c r="PGL728" s="247"/>
      <c r="PGM728" s="247"/>
      <c r="PGN728" s="247"/>
      <c r="PGO728" s="247"/>
      <c r="PGP728" s="247"/>
      <c r="PGQ728" s="247"/>
      <c r="PGR728" s="247"/>
      <c r="PGS728" s="247"/>
      <c r="PGT728" s="247"/>
      <c r="PGU728" s="247"/>
      <c r="PGV728" s="247"/>
      <c r="PGW728" s="247"/>
      <c r="PGX728" s="247"/>
      <c r="PGY728" s="247"/>
      <c r="PGZ728" s="247"/>
      <c r="PHA728" s="247"/>
      <c r="PHB728" s="247"/>
      <c r="PHC728" s="247"/>
      <c r="PHD728" s="247"/>
      <c r="PHE728" s="247"/>
      <c r="PHF728" s="247"/>
      <c r="PHG728" s="247"/>
      <c r="PHH728" s="247"/>
      <c r="PHI728" s="247"/>
      <c r="PHJ728" s="247"/>
      <c r="PHK728" s="247"/>
      <c r="PHL728" s="247"/>
      <c r="PHM728" s="247"/>
      <c r="PHN728" s="247"/>
      <c r="PHO728" s="247"/>
      <c r="PHP728" s="247"/>
      <c r="PHQ728" s="247"/>
      <c r="PHR728" s="247"/>
      <c r="PHS728" s="247"/>
      <c r="PHT728" s="247"/>
      <c r="PHU728" s="247"/>
      <c r="PHV728" s="247"/>
      <c r="PHW728" s="247"/>
      <c r="PHX728" s="247"/>
      <c r="PHY728" s="247"/>
      <c r="PHZ728" s="247"/>
      <c r="PIA728" s="247"/>
      <c r="PIB728" s="247"/>
      <c r="PIC728" s="247"/>
      <c r="PID728" s="247"/>
      <c r="PIE728" s="247"/>
      <c r="PIF728" s="247"/>
      <c r="PIG728" s="247"/>
      <c r="PIH728" s="247"/>
      <c r="PII728" s="247"/>
      <c r="PIJ728" s="247"/>
      <c r="PIK728" s="247"/>
      <c r="PIL728" s="247"/>
      <c r="PIM728" s="247"/>
      <c r="PIN728" s="247"/>
      <c r="PIO728" s="247"/>
      <c r="PIP728" s="247"/>
      <c r="PIQ728" s="247"/>
      <c r="PIR728" s="247"/>
      <c r="PIS728" s="247"/>
      <c r="PIT728" s="247"/>
      <c r="PIU728" s="247"/>
      <c r="PIV728" s="247"/>
      <c r="PIW728" s="247"/>
      <c r="PIX728" s="247"/>
      <c r="PIY728" s="247"/>
      <c r="PIZ728" s="247"/>
      <c r="PJA728" s="247"/>
      <c r="PJB728" s="247"/>
      <c r="PJC728" s="247"/>
      <c r="PJD728" s="247"/>
      <c r="PJE728" s="247"/>
      <c r="PJF728" s="247"/>
      <c r="PJG728" s="247"/>
      <c r="PJH728" s="247"/>
      <c r="PJI728" s="247"/>
      <c r="PJJ728" s="247"/>
      <c r="PJK728" s="247"/>
      <c r="PJL728" s="247"/>
      <c r="PJM728" s="247"/>
      <c r="PJN728" s="247"/>
      <c r="PJO728" s="247"/>
      <c r="PJP728" s="247"/>
      <c r="PJQ728" s="247"/>
      <c r="PJR728" s="247"/>
      <c r="PJS728" s="247"/>
      <c r="PJT728" s="247"/>
      <c r="PJU728" s="247"/>
      <c r="PJV728" s="247"/>
      <c r="PJW728" s="247"/>
      <c r="PJX728" s="247"/>
      <c r="PJY728" s="247"/>
      <c r="PJZ728" s="247"/>
      <c r="PKA728" s="247"/>
      <c r="PKB728" s="247"/>
      <c r="PKC728" s="247"/>
      <c r="PKD728" s="247"/>
      <c r="PKE728" s="247"/>
      <c r="PKF728" s="247"/>
      <c r="PKG728" s="247"/>
      <c r="PKH728" s="247"/>
      <c r="PKI728" s="247"/>
      <c r="PKJ728" s="247"/>
      <c r="PKK728" s="247"/>
      <c r="PKL728" s="247"/>
      <c r="PKM728" s="247"/>
      <c r="PKN728" s="247"/>
      <c r="PKO728" s="247"/>
      <c r="PKP728" s="247"/>
      <c r="PKQ728" s="247"/>
      <c r="PKR728" s="247"/>
      <c r="PKS728" s="247"/>
      <c r="PKT728" s="247"/>
      <c r="PKU728" s="247"/>
      <c r="PKV728" s="247"/>
      <c r="PKW728" s="247"/>
      <c r="PKX728" s="247"/>
      <c r="PKY728" s="247"/>
      <c r="PKZ728" s="247"/>
      <c r="PLA728" s="247"/>
      <c r="PLB728" s="247"/>
      <c r="PLC728" s="247"/>
      <c r="PLD728" s="247"/>
      <c r="PLE728" s="247"/>
      <c r="PLF728" s="247"/>
      <c r="PLG728" s="247"/>
      <c r="PLH728" s="247"/>
      <c r="PLI728" s="247"/>
      <c r="PLJ728" s="247"/>
      <c r="PLK728" s="247"/>
      <c r="PLL728" s="247"/>
      <c r="PLM728" s="247"/>
      <c r="PLN728" s="247"/>
      <c r="PLO728" s="247"/>
      <c r="PLP728" s="247"/>
      <c r="PLQ728" s="247"/>
      <c r="PLR728" s="247"/>
      <c r="PLS728" s="247"/>
      <c r="PLT728" s="247"/>
      <c r="PLU728" s="247"/>
      <c r="PLV728" s="247"/>
      <c r="PLW728" s="247"/>
      <c r="PLX728" s="247"/>
      <c r="PLY728" s="247"/>
      <c r="PLZ728" s="247"/>
      <c r="PMA728" s="247"/>
      <c r="PMB728" s="247"/>
      <c r="PMC728" s="247"/>
      <c r="PMD728" s="247"/>
      <c r="PME728" s="247"/>
      <c r="PMF728" s="247"/>
      <c r="PMG728" s="247"/>
      <c r="PMH728" s="247"/>
      <c r="PMI728" s="247"/>
      <c r="PMJ728" s="247"/>
      <c r="PMK728" s="247"/>
      <c r="PML728" s="247"/>
      <c r="PMM728" s="247"/>
      <c r="PMN728" s="247"/>
      <c r="PMO728" s="247"/>
      <c r="PMP728" s="247"/>
      <c r="PMQ728" s="247"/>
      <c r="PMR728" s="247"/>
      <c r="PMS728" s="247"/>
      <c r="PMT728" s="247"/>
      <c r="PMU728" s="247"/>
      <c r="PMV728" s="247"/>
      <c r="PMW728" s="247"/>
      <c r="PMX728" s="247"/>
      <c r="PMY728" s="247"/>
      <c r="PMZ728" s="247"/>
      <c r="PNA728" s="247"/>
      <c r="PNB728" s="247"/>
      <c r="PNC728" s="247"/>
      <c r="PND728" s="247"/>
      <c r="PNE728" s="247"/>
      <c r="PNF728" s="247"/>
      <c r="PNG728" s="247"/>
      <c r="PNH728" s="247"/>
      <c r="PNI728" s="247"/>
      <c r="PNJ728" s="247"/>
      <c r="PNK728" s="247"/>
      <c r="PNL728" s="247"/>
      <c r="PNM728" s="247"/>
      <c r="PNN728" s="247"/>
      <c r="PNO728" s="247"/>
      <c r="PNP728" s="247"/>
      <c r="PNQ728" s="247"/>
      <c r="PNR728" s="247"/>
      <c r="PNS728" s="247"/>
      <c r="PNT728" s="247"/>
      <c r="PNU728" s="247"/>
      <c r="PNV728" s="247"/>
      <c r="PNW728" s="247"/>
      <c r="PNX728" s="247"/>
      <c r="PNY728" s="247"/>
      <c r="PNZ728" s="247"/>
      <c r="POA728" s="247"/>
      <c r="POB728" s="247"/>
      <c r="POC728" s="247"/>
      <c r="POD728" s="247"/>
      <c r="POE728" s="247"/>
      <c r="POF728" s="247"/>
      <c r="POG728" s="247"/>
      <c r="POH728" s="247"/>
      <c r="POI728" s="247"/>
      <c r="POJ728" s="247"/>
      <c r="POK728" s="247"/>
      <c r="POL728" s="247"/>
      <c r="POM728" s="247"/>
      <c r="PON728" s="247"/>
      <c r="POO728" s="247"/>
      <c r="POP728" s="247"/>
      <c r="POQ728" s="247"/>
      <c r="POR728" s="247"/>
      <c r="POS728" s="247"/>
      <c r="POT728" s="247"/>
      <c r="POU728" s="247"/>
      <c r="POV728" s="247"/>
      <c r="POW728" s="247"/>
      <c r="POX728" s="247"/>
      <c r="POY728" s="247"/>
      <c r="POZ728" s="247"/>
      <c r="PPA728" s="247"/>
      <c r="PPB728" s="247"/>
      <c r="PPC728" s="247"/>
      <c r="PPD728" s="247"/>
      <c r="PPE728" s="247"/>
      <c r="PPF728" s="247"/>
      <c r="PPG728" s="247"/>
      <c r="PPH728" s="247"/>
      <c r="PPI728" s="247"/>
      <c r="PPJ728" s="247"/>
      <c r="PPK728" s="247"/>
      <c r="PPL728" s="247"/>
      <c r="PPM728" s="247"/>
      <c r="PPN728" s="247"/>
      <c r="PPO728" s="247"/>
      <c r="PPP728" s="247"/>
      <c r="PPQ728" s="247"/>
      <c r="PPR728" s="247"/>
      <c r="PPS728" s="247"/>
      <c r="PPT728" s="247"/>
      <c r="PPU728" s="247"/>
      <c r="PPV728" s="247"/>
      <c r="PPW728" s="247"/>
      <c r="PPX728" s="247"/>
      <c r="PPY728" s="247"/>
      <c r="PPZ728" s="247"/>
      <c r="PQA728" s="247"/>
      <c r="PQB728" s="247"/>
      <c r="PQC728" s="247"/>
      <c r="PQD728" s="247"/>
      <c r="PQE728" s="247"/>
      <c r="PQF728" s="247"/>
      <c r="PQG728" s="247"/>
      <c r="PQH728" s="247"/>
      <c r="PQI728" s="247"/>
      <c r="PQJ728" s="247"/>
      <c r="PQK728" s="247"/>
      <c r="PQL728" s="247"/>
      <c r="PQM728" s="247"/>
      <c r="PQN728" s="247"/>
      <c r="PQO728" s="247"/>
      <c r="PQP728" s="247"/>
      <c r="PQQ728" s="247"/>
      <c r="PQR728" s="247"/>
      <c r="PQS728" s="247"/>
      <c r="PQT728" s="247"/>
      <c r="PQU728" s="247"/>
      <c r="PQV728" s="247"/>
      <c r="PQW728" s="247"/>
      <c r="PQX728" s="247"/>
      <c r="PQY728" s="247"/>
      <c r="PQZ728" s="247"/>
      <c r="PRA728" s="247"/>
      <c r="PRB728" s="247"/>
      <c r="PRC728" s="247"/>
      <c r="PRD728" s="247"/>
      <c r="PRE728" s="247"/>
      <c r="PRF728" s="247"/>
      <c r="PRG728" s="247"/>
      <c r="PRH728" s="247"/>
      <c r="PRI728" s="247"/>
      <c r="PRJ728" s="247"/>
      <c r="PRK728" s="247"/>
      <c r="PRL728" s="247"/>
      <c r="PRM728" s="247"/>
      <c r="PRN728" s="247"/>
      <c r="PRO728" s="247"/>
      <c r="PRP728" s="247"/>
      <c r="PRQ728" s="247"/>
      <c r="PRR728" s="247"/>
      <c r="PRS728" s="247"/>
      <c r="PRT728" s="247"/>
      <c r="PRU728" s="247"/>
      <c r="PRV728" s="247"/>
      <c r="PRW728" s="247"/>
      <c r="PRX728" s="247"/>
      <c r="PRY728" s="247"/>
      <c r="PRZ728" s="247"/>
      <c r="PSA728" s="247"/>
      <c r="PSB728" s="247"/>
      <c r="PSC728" s="247"/>
      <c r="PSD728" s="247"/>
      <c r="PSE728" s="247"/>
      <c r="PSF728" s="247"/>
      <c r="PSG728" s="247"/>
      <c r="PSH728" s="247"/>
      <c r="PSI728" s="247"/>
      <c r="PSJ728" s="247"/>
      <c r="PSK728" s="247"/>
      <c r="PSL728" s="247"/>
      <c r="PSM728" s="247"/>
      <c r="PSN728" s="247"/>
      <c r="PSO728" s="247"/>
      <c r="PSP728" s="247"/>
      <c r="PSQ728" s="247"/>
      <c r="PSR728" s="247"/>
      <c r="PSS728" s="247"/>
      <c r="PST728" s="247"/>
      <c r="PSU728" s="247"/>
      <c r="PSV728" s="247"/>
      <c r="PSW728" s="247"/>
      <c r="PSX728" s="247"/>
      <c r="PSY728" s="247"/>
      <c r="PSZ728" s="247"/>
      <c r="PTA728" s="247"/>
      <c r="PTB728" s="247"/>
      <c r="PTC728" s="247"/>
      <c r="PTD728" s="247"/>
      <c r="PTE728" s="247"/>
      <c r="PTF728" s="247"/>
      <c r="PTG728" s="247"/>
      <c r="PTH728" s="247"/>
      <c r="PTI728" s="247"/>
      <c r="PTJ728" s="247"/>
      <c r="PTK728" s="247"/>
      <c r="PTL728" s="247"/>
      <c r="PTM728" s="247"/>
      <c r="PTN728" s="247"/>
      <c r="PTO728" s="247"/>
      <c r="PTP728" s="247"/>
      <c r="PTQ728" s="247"/>
      <c r="PTR728" s="247"/>
      <c r="PTS728" s="247"/>
      <c r="PTT728" s="247"/>
      <c r="PTU728" s="247"/>
      <c r="PTV728" s="247"/>
      <c r="PTW728" s="247"/>
      <c r="PTX728" s="247"/>
      <c r="PTY728" s="247"/>
      <c r="PTZ728" s="247"/>
      <c r="PUA728" s="247"/>
      <c r="PUB728" s="247"/>
      <c r="PUC728" s="247"/>
      <c r="PUD728" s="247"/>
      <c r="PUE728" s="247"/>
      <c r="PUF728" s="247"/>
      <c r="PUG728" s="247"/>
      <c r="PUH728" s="247"/>
      <c r="PUI728" s="247"/>
      <c r="PUJ728" s="247"/>
      <c r="PUK728" s="247"/>
      <c r="PUL728" s="247"/>
      <c r="PUM728" s="247"/>
      <c r="PUN728" s="247"/>
      <c r="PUO728" s="247"/>
      <c r="PUP728" s="247"/>
      <c r="PUQ728" s="247"/>
      <c r="PUR728" s="247"/>
      <c r="PUS728" s="247"/>
      <c r="PUT728" s="247"/>
      <c r="PUU728" s="247"/>
      <c r="PUV728" s="247"/>
      <c r="PUW728" s="247"/>
      <c r="PUX728" s="247"/>
      <c r="PUY728" s="247"/>
      <c r="PUZ728" s="247"/>
      <c r="PVA728" s="247"/>
      <c r="PVB728" s="247"/>
      <c r="PVC728" s="247"/>
      <c r="PVD728" s="247"/>
      <c r="PVE728" s="247"/>
      <c r="PVF728" s="247"/>
      <c r="PVG728" s="247"/>
      <c r="PVH728" s="247"/>
      <c r="PVI728" s="247"/>
      <c r="PVJ728" s="247"/>
      <c r="PVK728" s="247"/>
      <c r="PVL728" s="247"/>
      <c r="PVM728" s="247"/>
      <c r="PVN728" s="247"/>
      <c r="PVO728" s="247"/>
      <c r="PVP728" s="247"/>
      <c r="PVQ728" s="247"/>
      <c r="PVR728" s="247"/>
      <c r="PVS728" s="247"/>
      <c r="PVT728" s="247"/>
      <c r="PVU728" s="247"/>
      <c r="PVV728" s="247"/>
      <c r="PVW728" s="247"/>
      <c r="PVX728" s="247"/>
      <c r="PVY728" s="247"/>
      <c r="PVZ728" s="247"/>
      <c r="PWA728" s="247"/>
      <c r="PWB728" s="247"/>
      <c r="PWC728" s="247"/>
      <c r="PWD728" s="247"/>
      <c r="PWE728" s="247"/>
      <c r="PWF728" s="247"/>
      <c r="PWG728" s="247"/>
      <c r="PWH728" s="247"/>
      <c r="PWI728" s="247"/>
      <c r="PWJ728" s="247"/>
      <c r="PWK728" s="247"/>
      <c r="PWL728" s="247"/>
      <c r="PWM728" s="247"/>
      <c r="PWN728" s="247"/>
      <c r="PWO728" s="247"/>
      <c r="PWP728" s="247"/>
      <c r="PWQ728" s="247"/>
      <c r="PWR728" s="247"/>
      <c r="PWS728" s="247"/>
      <c r="PWT728" s="247"/>
      <c r="PWU728" s="247"/>
      <c r="PWV728" s="247"/>
      <c r="PWW728" s="247"/>
      <c r="PWX728" s="247"/>
      <c r="PWY728" s="247"/>
      <c r="PWZ728" s="247"/>
      <c r="PXA728" s="247"/>
      <c r="PXB728" s="247"/>
      <c r="PXC728" s="247"/>
      <c r="PXD728" s="247"/>
      <c r="PXE728" s="247"/>
      <c r="PXF728" s="247"/>
      <c r="PXG728" s="247"/>
      <c r="PXH728" s="247"/>
      <c r="PXI728" s="247"/>
      <c r="PXJ728" s="247"/>
      <c r="PXK728" s="247"/>
      <c r="PXL728" s="247"/>
      <c r="PXM728" s="247"/>
      <c r="PXN728" s="247"/>
      <c r="PXO728" s="247"/>
      <c r="PXP728" s="247"/>
      <c r="PXQ728" s="247"/>
      <c r="PXR728" s="247"/>
      <c r="PXS728" s="247"/>
      <c r="PXT728" s="247"/>
      <c r="PXU728" s="247"/>
      <c r="PXV728" s="247"/>
      <c r="PXW728" s="247"/>
      <c r="PXX728" s="247"/>
      <c r="PXY728" s="247"/>
      <c r="PXZ728" s="247"/>
      <c r="PYA728" s="247"/>
      <c r="PYB728" s="247"/>
      <c r="PYC728" s="247"/>
      <c r="PYD728" s="247"/>
      <c r="PYE728" s="247"/>
      <c r="PYF728" s="247"/>
      <c r="PYG728" s="247"/>
      <c r="PYH728" s="247"/>
      <c r="PYI728" s="247"/>
      <c r="PYJ728" s="247"/>
      <c r="PYK728" s="247"/>
      <c r="PYL728" s="247"/>
      <c r="PYM728" s="247"/>
      <c r="PYN728" s="247"/>
      <c r="PYO728" s="247"/>
      <c r="PYP728" s="247"/>
      <c r="PYQ728" s="247"/>
      <c r="PYR728" s="247"/>
      <c r="PYS728" s="247"/>
      <c r="PYT728" s="247"/>
      <c r="PYU728" s="247"/>
      <c r="PYV728" s="247"/>
      <c r="PYW728" s="247"/>
      <c r="PYX728" s="247"/>
      <c r="PYY728" s="247"/>
      <c r="PYZ728" s="247"/>
      <c r="PZA728" s="247"/>
      <c r="PZB728" s="247"/>
      <c r="PZC728" s="247"/>
      <c r="PZD728" s="247"/>
      <c r="PZE728" s="247"/>
      <c r="PZF728" s="247"/>
      <c r="PZG728" s="247"/>
      <c r="PZH728" s="247"/>
      <c r="PZI728" s="247"/>
      <c r="PZJ728" s="247"/>
      <c r="PZK728" s="247"/>
      <c r="PZL728" s="247"/>
      <c r="PZM728" s="247"/>
      <c r="PZN728" s="247"/>
      <c r="PZO728" s="247"/>
      <c r="PZP728" s="247"/>
      <c r="PZQ728" s="247"/>
      <c r="PZR728" s="247"/>
      <c r="PZS728" s="247"/>
      <c r="PZT728" s="247"/>
      <c r="PZU728" s="247"/>
      <c r="PZV728" s="247"/>
      <c r="PZW728" s="247"/>
      <c r="PZX728" s="247"/>
      <c r="PZY728" s="247"/>
      <c r="PZZ728" s="247"/>
      <c r="QAA728" s="247"/>
      <c r="QAB728" s="247"/>
      <c r="QAC728" s="247"/>
      <c r="QAD728" s="247"/>
      <c r="QAE728" s="247"/>
      <c r="QAF728" s="247"/>
      <c r="QAG728" s="247"/>
      <c r="QAH728" s="247"/>
      <c r="QAI728" s="247"/>
      <c r="QAJ728" s="247"/>
      <c r="QAK728" s="247"/>
      <c r="QAL728" s="247"/>
      <c r="QAM728" s="247"/>
      <c r="QAN728" s="247"/>
      <c r="QAO728" s="247"/>
      <c r="QAP728" s="247"/>
      <c r="QAQ728" s="247"/>
      <c r="QAR728" s="247"/>
      <c r="QAS728" s="247"/>
      <c r="QAT728" s="247"/>
      <c r="QAU728" s="247"/>
      <c r="QAV728" s="247"/>
      <c r="QAW728" s="247"/>
      <c r="QAX728" s="247"/>
      <c r="QAY728" s="247"/>
      <c r="QAZ728" s="247"/>
      <c r="QBA728" s="247"/>
      <c r="QBB728" s="247"/>
      <c r="QBC728" s="247"/>
      <c r="QBD728" s="247"/>
      <c r="QBE728" s="247"/>
      <c r="QBF728" s="247"/>
      <c r="QBG728" s="247"/>
      <c r="QBH728" s="247"/>
      <c r="QBI728" s="247"/>
      <c r="QBJ728" s="247"/>
      <c r="QBK728" s="247"/>
      <c r="QBL728" s="247"/>
      <c r="QBM728" s="247"/>
      <c r="QBN728" s="247"/>
      <c r="QBO728" s="247"/>
      <c r="QBP728" s="247"/>
      <c r="QBQ728" s="247"/>
      <c r="QBR728" s="247"/>
      <c r="QBS728" s="247"/>
      <c r="QBT728" s="247"/>
      <c r="QBU728" s="247"/>
      <c r="QBV728" s="247"/>
      <c r="QBW728" s="247"/>
      <c r="QBX728" s="247"/>
      <c r="QBY728" s="247"/>
      <c r="QBZ728" s="247"/>
      <c r="QCA728" s="247"/>
      <c r="QCB728" s="247"/>
      <c r="QCC728" s="247"/>
      <c r="QCD728" s="247"/>
      <c r="QCE728" s="247"/>
      <c r="QCF728" s="247"/>
      <c r="QCG728" s="247"/>
      <c r="QCH728" s="247"/>
      <c r="QCI728" s="247"/>
      <c r="QCJ728" s="247"/>
      <c r="QCK728" s="247"/>
      <c r="QCL728" s="247"/>
      <c r="QCM728" s="247"/>
      <c r="QCN728" s="247"/>
      <c r="QCO728" s="247"/>
      <c r="QCP728" s="247"/>
      <c r="QCQ728" s="247"/>
      <c r="QCR728" s="247"/>
      <c r="QCS728" s="247"/>
      <c r="QCT728" s="247"/>
      <c r="QCU728" s="247"/>
      <c r="QCV728" s="247"/>
      <c r="QCW728" s="247"/>
      <c r="QCX728" s="247"/>
      <c r="QCY728" s="247"/>
      <c r="QCZ728" s="247"/>
      <c r="QDA728" s="247"/>
      <c r="QDB728" s="247"/>
      <c r="QDC728" s="247"/>
      <c r="QDD728" s="247"/>
      <c r="QDE728" s="247"/>
      <c r="QDF728" s="247"/>
      <c r="QDG728" s="247"/>
      <c r="QDH728" s="247"/>
      <c r="QDI728" s="247"/>
      <c r="QDJ728" s="247"/>
      <c r="QDK728" s="247"/>
      <c r="QDL728" s="247"/>
      <c r="QDM728" s="247"/>
      <c r="QDN728" s="247"/>
      <c r="QDO728" s="247"/>
      <c r="QDP728" s="247"/>
      <c r="QDQ728" s="247"/>
      <c r="QDR728" s="247"/>
      <c r="QDS728" s="247"/>
      <c r="QDT728" s="247"/>
      <c r="QDU728" s="247"/>
      <c r="QDV728" s="247"/>
      <c r="QDW728" s="247"/>
      <c r="QDX728" s="247"/>
      <c r="QDY728" s="247"/>
      <c r="QDZ728" s="247"/>
      <c r="QEA728" s="247"/>
      <c r="QEB728" s="247"/>
      <c r="QEC728" s="247"/>
      <c r="QED728" s="247"/>
      <c r="QEE728" s="247"/>
      <c r="QEF728" s="247"/>
      <c r="QEG728" s="247"/>
      <c r="QEH728" s="247"/>
      <c r="QEI728" s="247"/>
      <c r="QEJ728" s="247"/>
      <c r="QEK728" s="247"/>
      <c r="QEL728" s="247"/>
      <c r="QEM728" s="247"/>
      <c r="QEN728" s="247"/>
      <c r="QEO728" s="247"/>
      <c r="QEP728" s="247"/>
      <c r="QEQ728" s="247"/>
      <c r="QER728" s="247"/>
      <c r="QES728" s="247"/>
      <c r="QET728" s="247"/>
      <c r="QEU728" s="247"/>
      <c r="QEV728" s="247"/>
      <c r="QEW728" s="247"/>
      <c r="QEX728" s="247"/>
      <c r="QEY728" s="247"/>
      <c r="QEZ728" s="247"/>
      <c r="QFA728" s="247"/>
      <c r="QFB728" s="247"/>
      <c r="QFC728" s="247"/>
      <c r="QFD728" s="247"/>
      <c r="QFE728" s="247"/>
      <c r="QFF728" s="247"/>
      <c r="QFG728" s="247"/>
      <c r="QFH728" s="247"/>
      <c r="QFI728" s="247"/>
      <c r="QFJ728" s="247"/>
      <c r="QFK728" s="247"/>
      <c r="QFL728" s="247"/>
      <c r="QFM728" s="247"/>
      <c r="QFN728" s="247"/>
      <c r="QFO728" s="247"/>
      <c r="QFP728" s="247"/>
      <c r="QFQ728" s="247"/>
      <c r="QFR728" s="247"/>
      <c r="QFS728" s="247"/>
      <c r="QFT728" s="247"/>
      <c r="QFU728" s="247"/>
      <c r="QFV728" s="247"/>
      <c r="QFW728" s="247"/>
      <c r="QFX728" s="247"/>
      <c r="QFY728" s="247"/>
      <c r="QFZ728" s="247"/>
      <c r="QGA728" s="247"/>
      <c r="QGB728" s="247"/>
      <c r="QGC728" s="247"/>
      <c r="QGD728" s="247"/>
      <c r="QGE728" s="247"/>
      <c r="QGF728" s="247"/>
      <c r="QGG728" s="247"/>
      <c r="QGH728" s="247"/>
      <c r="QGI728" s="247"/>
      <c r="QGJ728" s="247"/>
      <c r="QGK728" s="247"/>
      <c r="QGL728" s="247"/>
      <c r="QGM728" s="247"/>
      <c r="QGN728" s="247"/>
      <c r="QGO728" s="247"/>
      <c r="QGP728" s="247"/>
      <c r="QGQ728" s="247"/>
      <c r="QGR728" s="247"/>
      <c r="QGS728" s="247"/>
      <c r="QGT728" s="247"/>
      <c r="QGU728" s="247"/>
      <c r="QGV728" s="247"/>
      <c r="QGW728" s="247"/>
      <c r="QGX728" s="247"/>
      <c r="QGY728" s="247"/>
      <c r="QGZ728" s="247"/>
      <c r="QHA728" s="247"/>
      <c r="QHB728" s="247"/>
      <c r="QHC728" s="247"/>
      <c r="QHD728" s="247"/>
      <c r="QHE728" s="247"/>
      <c r="QHF728" s="247"/>
      <c r="QHG728" s="247"/>
      <c r="QHH728" s="247"/>
      <c r="QHI728" s="247"/>
      <c r="QHJ728" s="247"/>
      <c r="QHK728" s="247"/>
      <c r="QHL728" s="247"/>
      <c r="QHM728" s="247"/>
      <c r="QHN728" s="247"/>
      <c r="QHO728" s="247"/>
      <c r="QHP728" s="247"/>
      <c r="QHQ728" s="247"/>
      <c r="QHR728" s="247"/>
      <c r="QHS728" s="247"/>
      <c r="QHT728" s="247"/>
      <c r="QHU728" s="247"/>
      <c r="QHV728" s="247"/>
      <c r="QHW728" s="247"/>
      <c r="QHX728" s="247"/>
      <c r="QHY728" s="247"/>
      <c r="QHZ728" s="247"/>
      <c r="QIA728" s="247"/>
      <c r="QIB728" s="247"/>
      <c r="QIC728" s="247"/>
      <c r="QID728" s="247"/>
      <c r="QIE728" s="247"/>
      <c r="QIF728" s="247"/>
      <c r="QIG728" s="247"/>
      <c r="QIH728" s="247"/>
      <c r="QII728" s="247"/>
      <c r="QIJ728" s="247"/>
      <c r="QIK728" s="247"/>
      <c r="QIL728" s="247"/>
      <c r="QIM728" s="247"/>
      <c r="QIN728" s="247"/>
      <c r="QIO728" s="247"/>
      <c r="QIP728" s="247"/>
      <c r="QIQ728" s="247"/>
      <c r="QIR728" s="247"/>
      <c r="QIS728" s="247"/>
      <c r="QIT728" s="247"/>
      <c r="QIU728" s="247"/>
      <c r="QIV728" s="247"/>
      <c r="QIW728" s="247"/>
      <c r="QIX728" s="247"/>
      <c r="QIY728" s="247"/>
      <c r="QIZ728" s="247"/>
      <c r="QJA728" s="247"/>
      <c r="QJB728" s="247"/>
      <c r="QJC728" s="247"/>
      <c r="QJD728" s="247"/>
      <c r="QJE728" s="247"/>
      <c r="QJF728" s="247"/>
      <c r="QJG728" s="247"/>
      <c r="QJH728" s="247"/>
      <c r="QJI728" s="247"/>
      <c r="QJJ728" s="247"/>
      <c r="QJK728" s="247"/>
      <c r="QJL728" s="247"/>
      <c r="QJM728" s="247"/>
      <c r="QJN728" s="247"/>
      <c r="QJO728" s="247"/>
      <c r="QJP728" s="247"/>
      <c r="QJQ728" s="247"/>
      <c r="QJR728" s="247"/>
      <c r="QJS728" s="247"/>
      <c r="QJT728" s="247"/>
      <c r="QJU728" s="247"/>
      <c r="QJV728" s="247"/>
      <c r="QJW728" s="247"/>
      <c r="QJX728" s="247"/>
      <c r="QJY728" s="247"/>
      <c r="QJZ728" s="247"/>
      <c r="QKA728" s="247"/>
      <c r="QKB728" s="247"/>
      <c r="QKC728" s="247"/>
      <c r="QKD728" s="247"/>
      <c r="QKE728" s="247"/>
      <c r="QKF728" s="247"/>
      <c r="QKG728" s="247"/>
      <c r="QKH728" s="247"/>
      <c r="QKI728" s="247"/>
      <c r="QKJ728" s="247"/>
      <c r="QKK728" s="247"/>
      <c r="QKL728" s="247"/>
      <c r="QKM728" s="247"/>
      <c r="QKN728" s="247"/>
      <c r="QKO728" s="247"/>
      <c r="QKP728" s="247"/>
      <c r="QKQ728" s="247"/>
      <c r="QKR728" s="247"/>
      <c r="QKS728" s="247"/>
      <c r="QKT728" s="247"/>
      <c r="QKU728" s="247"/>
      <c r="QKV728" s="247"/>
      <c r="QKW728" s="247"/>
      <c r="QKX728" s="247"/>
      <c r="QKY728" s="247"/>
      <c r="QKZ728" s="247"/>
      <c r="QLA728" s="247"/>
      <c r="QLB728" s="247"/>
      <c r="QLC728" s="247"/>
      <c r="QLD728" s="247"/>
      <c r="QLE728" s="247"/>
      <c r="QLF728" s="247"/>
      <c r="QLG728" s="247"/>
      <c r="QLH728" s="247"/>
      <c r="QLI728" s="247"/>
      <c r="QLJ728" s="247"/>
      <c r="QLK728" s="247"/>
      <c r="QLL728" s="247"/>
      <c r="QLM728" s="247"/>
      <c r="QLN728" s="247"/>
      <c r="QLO728" s="247"/>
      <c r="QLP728" s="247"/>
      <c r="QLQ728" s="247"/>
      <c r="QLR728" s="247"/>
      <c r="QLS728" s="247"/>
      <c r="QLT728" s="247"/>
      <c r="QLU728" s="247"/>
      <c r="QLV728" s="247"/>
      <c r="QLW728" s="247"/>
      <c r="QLX728" s="247"/>
      <c r="QLY728" s="247"/>
      <c r="QLZ728" s="247"/>
      <c r="QMA728" s="247"/>
      <c r="QMB728" s="247"/>
      <c r="QMC728" s="247"/>
      <c r="QMD728" s="247"/>
      <c r="QME728" s="247"/>
      <c r="QMF728" s="247"/>
      <c r="QMG728" s="247"/>
      <c r="QMH728" s="247"/>
      <c r="QMI728" s="247"/>
      <c r="QMJ728" s="247"/>
      <c r="QMK728" s="247"/>
      <c r="QML728" s="247"/>
      <c r="QMM728" s="247"/>
      <c r="QMN728" s="247"/>
      <c r="QMO728" s="247"/>
      <c r="QMP728" s="247"/>
      <c r="QMQ728" s="247"/>
      <c r="QMR728" s="247"/>
      <c r="QMS728" s="247"/>
      <c r="QMT728" s="247"/>
      <c r="QMU728" s="247"/>
      <c r="QMV728" s="247"/>
      <c r="QMW728" s="247"/>
      <c r="QMX728" s="247"/>
      <c r="QMY728" s="247"/>
      <c r="QMZ728" s="247"/>
      <c r="QNA728" s="247"/>
      <c r="QNB728" s="247"/>
      <c r="QNC728" s="247"/>
      <c r="QND728" s="247"/>
      <c r="QNE728" s="247"/>
      <c r="QNF728" s="247"/>
      <c r="QNG728" s="247"/>
      <c r="QNH728" s="247"/>
      <c r="QNI728" s="247"/>
      <c r="QNJ728" s="247"/>
      <c r="QNK728" s="247"/>
      <c r="QNL728" s="247"/>
      <c r="QNM728" s="247"/>
      <c r="QNN728" s="247"/>
      <c r="QNO728" s="247"/>
      <c r="QNP728" s="247"/>
      <c r="QNQ728" s="247"/>
      <c r="QNR728" s="247"/>
      <c r="QNS728" s="247"/>
      <c r="QNT728" s="247"/>
      <c r="QNU728" s="247"/>
      <c r="QNV728" s="247"/>
      <c r="QNW728" s="247"/>
      <c r="QNX728" s="247"/>
      <c r="QNY728" s="247"/>
      <c r="QNZ728" s="247"/>
      <c r="QOA728" s="247"/>
      <c r="QOB728" s="247"/>
      <c r="QOC728" s="247"/>
      <c r="QOD728" s="247"/>
      <c r="QOE728" s="247"/>
      <c r="QOF728" s="247"/>
      <c r="QOG728" s="247"/>
      <c r="QOH728" s="247"/>
      <c r="QOI728" s="247"/>
      <c r="QOJ728" s="247"/>
      <c r="QOK728" s="247"/>
      <c r="QOL728" s="247"/>
      <c r="QOM728" s="247"/>
      <c r="QON728" s="247"/>
      <c r="QOO728" s="247"/>
      <c r="QOP728" s="247"/>
      <c r="QOQ728" s="247"/>
      <c r="QOR728" s="247"/>
      <c r="QOS728" s="247"/>
      <c r="QOT728" s="247"/>
      <c r="QOU728" s="247"/>
      <c r="QOV728" s="247"/>
      <c r="QOW728" s="247"/>
      <c r="QOX728" s="247"/>
      <c r="QOY728" s="247"/>
      <c r="QOZ728" s="247"/>
      <c r="QPA728" s="247"/>
      <c r="QPB728" s="247"/>
      <c r="QPC728" s="247"/>
      <c r="QPD728" s="247"/>
      <c r="QPE728" s="247"/>
      <c r="QPF728" s="247"/>
      <c r="QPG728" s="247"/>
      <c r="QPH728" s="247"/>
      <c r="QPI728" s="247"/>
      <c r="QPJ728" s="247"/>
      <c r="QPK728" s="247"/>
      <c r="QPL728" s="247"/>
      <c r="QPM728" s="247"/>
      <c r="QPN728" s="247"/>
      <c r="QPO728" s="247"/>
      <c r="QPP728" s="247"/>
      <c r="QPQ728" s="247"/>
      <c r="QPR728" s="247"/>
      <c r="QPS728" s="247"/>
      <c r="QPT728" s="247"/>
      <c r="QPU728" s="247"/>
      <c r="QPV728" s="247"/>
      <c r="QPW728" s="247"/>
      <c r="QPX728" s="247"/>
      <c r="QPY728" s="247"/>
      <c r="QPZ728" s="247"/>
      <c r="QQA728" s="247"/>
      <c r="QQB728" s="247"/>
      <c r="QQC728" s="247"/>
      <c r="QQD728" s="247"/>
      <c r="QQE728" s="247"/>
      <c r="QQF728" s="247"/>
      <c r="QQG728" s="247"/>
      <c r="QQH728" s="247"/>
      <c r="QQI728" s="247"/>
      <c r="QQJ728" s="247"/>
      <c r="QQK728" s="247"/>
      <c r="QQL728" s="247"/>
      <c r="QQM728" s="247"/>
      <c r="QQN728" s="247"/>
      <c r="QQO728" s="247"/>
      <c r="QQP728" s="247"/>
      <c r="QQQ728" s="247"/>
      <c r="QQR728" s="247"/>
      <c r="QQS728" s="247"/>
      <c r="QQT728" s="247"/>
      <c r="QQU728" s="247"/>
      <c r="QQV728" s="247"/>
      <c r="QQW728" s="247"/>
      <c r="QQX728" s="247"/>
      <c r="QQY728" s="247"/>
      <c r="QQZ728" s="247"/>
      <c r="QRA728" s="247"/>
      <c r="QRB728" s="247"/>
      <c r="QRC728" s="247"/>
      <c r="QRD728" s="247"/>
      <c r="QRE728" s="247"/>
      <c r="QRF728" s="247"/>
      <c r="QRG728" s="247"/>
      <c r="QRH728" s="247"/>
      <c r="QRI728" s="247"/>
      <c r="QRJ728" s="247"/>
      <c r="QRK728" s="247"/>
      <c r="QRL728" s="247"/>
      <c r="QRM728" s="247"/>
      <c r="QRN728" s="247"/>
      <c r="QRO728" s="247"/>
      <c r="QRP728" s="247"/>
      <c r="QRQ728" s="247"/>
      <c r="QRR728" s="247"/>
      <c r="QRS728" s="247"/>
      <c r="QRT728" s="247"/>
      <c r="QRU728" s="247"/>
      <c r="QRV728" s="247"/>
      <c r="QRW728" s="247"/>
      <c r="QRX728" s="247"/>
      <c r="QRY728" s="247"/>
      <c r="QRZ728" s="247"/>
      <c r="QSA728" s="247"/>
      <c r="QSB728" s="247"/>
      <c r="QSC728" s="247"/>
      <c r="QSD728" s="247"/>
      <c r="QSE728" s="247"/>
      <c r="QSF728" s="247"/>
      <c r="QSG728" s="247"/>
      <c r="QSH728" s="247"/>
      <c r="QSI728" s="247"/>
      <c r="QSJ728" s="247"/>
      <c r="QSK728" s="247"/>
      <c r="QSL728" s="247"/>
      <c r="QSM728" s="247"/>
      <c r="QSN728" s="247"/>
      <c r="QSO728" s="247"/>
      <c r="QSP728" s="247"/>
      <c r="QSQ728" s="247"/>
      <c r="QSR728" s="247"/>
      <c r="QSS728" s="247"/>
      <c r="QST728" s="247"/>
      <c r="QSU728" s="247"/>
      <c r="QSV728" s="247"/>
      <c r="QSW728" s="247"/>
      <c r="QSX728" s="247"/>
      <c r="QSY728" s="247"/>
      <c r="QSZ728" s="247"/>
      <c r="QTA728" s="247"/>
      <c r="QTB728" s="247"/>
      <c r="QTC728" s="247"/>
      <c r="QTD728" s="247"/>
      <c r="QTE728" s="247"/>
      <c r="QTF728" s="247"/>
      <c r="QTG728" s="247"/>
      <c r="QTH728" s="247"/>
      <c r="QTI728" s="247"/>
      <c r="QTJ728" s="247"/>
      <c r="QTK728" s="247"/>
      <c r="QTL728" s="247"/>
      <c r="QTM728" s="247"/>
      <c r="QTN728" s="247"/>
      <c r="QTO728" s="247"/>
      <c r="QTP728" s="247"/>
      <c r="QTQ728" s="247"/>
      <c r="QTR728" s="247"/>
      <c r="QTS728" s="247"/>
      <c r="QTT728" s="247"/>
      <c r="QTU728" s="247"/>
      <c r="QTV728" s="247"/>
      <c r="QTW728" s="247"/>
      <c r="QTX728" s="247"/>
      <c r="QTY728" s="247"/>
      <c r="QTZ728" s="247"/>
      <c r="QUA728" s="247"/>
      <c r="QUB728" s="247"/>
      <c r="QUC728" s="247"/>
      <c r="QUD728" s="247"/>
      <c r="QUE728" s="247"/>
      <c r="QUF728" s="247"/>
      <c r="QUG728" s="247"/>
      <c r="QUH728" s="247"/>
      <c r="QUI728" s="247"/>
      <c r="QUJ728" s="247"/>
      <c r="QUK728" s="247"/>
      <c r="QUL728" s="247"/>
      <c r="QUM728" s="247"/>
      <c r="QUN728" s="247"/>
      <c r="QUO728" s="247"/>
      <c r="QUP728" s="247"/>
      <c r="QUQ728" s="247"/>
      <c r="QUR728" s="247"/>
      <c r="QUS728" s="247"/>
      <c r="QUT728" s="247"/>
      <c r="QUU728" s="247"/>
      <c r="QUV728" s="247"/>
      <c r="QUW728" s="247"/>
      <c r="QUX728" s="247"/>
      <c r="QUY728" s="247"/>
      <c r="QUZ728" s="247"/>
      <c r="QVA728" s="247"/>
      <c r="QVB728" s="247"/>
      <c r="QVC728" s="247"/>
      <c r="QVD728" s="247"/>
      <c r="QVE728" s="247"/>
      <c r="QVF728" s="247"/>
      <c r="QVG728" s="247"/>
      <c r="QVH728" s="247"/>
      <c r="QVI728" s="247"/>
      <c r="QVJ728" s="247"/>
      <c r="QVK728" s="247"/>
      <c r="QVL728" s="247"/>
      <c r="QVM728" s="247"/>
      <c r="QVN728" s="247"/>
      <c r="QVO728" s="247"/>
      <c r="QVP728" s="247"/>
      <c r="QVQ728" s="247"/>
      <c r="QVR728" s="247"/>
      <c r="QVS728" s="247"/>
      <c r="QVT728" s="247"/>
      <c r="QVU728" s="247"/>
      <c r="QVV728" s="247"/>
      <c r="QVW728" s="247"/>
      <c r="QVX728" s="247"/>
      <c r="QVY728" s="247"/>
      <c r="QVZ728" s="247"/>
      <c r="QWA728" s="247"/>
      <c r="QWB728" s="247"/>
      <c r="QWC728" s="247"/>
      <c r="QWD728" s="247"/>
      <c r="QWE728" s="247"/>
      <c r="QWF728" s="247"/>
      <c r="QWG728" s="247"/>
      <c r="QWH728" s="247"/>
      <c r="QWI728" s="247"/>
      <c r="QWJ728" s="247"/>
      <c r="QWK728" s="247"/>
      <c r="QWL728" s="247"/>
      <c r="QWM728" s="247"/>
      <c r="QWN728" s="247"/>
      <c r="QWO728" s="247"/>
      <c r="QWP728" s="247"/>
      <c r="QWQ728" s="247"/>
      <c r="QWR728" s="247"/>
      <c r="QWS728" s="247"/>
      <c r="QWT728" s="247"/>
      <c r="QWU728" s="247"/>
      <c r="QWV728" s="247"/>
      <c r="QWW728" s="247"/>
      <c r="QWX728" s="247"/>
      <c r="QWY728" s="247"/>
      <c r="QWZ728" s="247"/>
      <c r="QXA728" s="247"/>
      <c r="QXB728" s="247"/>
      <c r="QXC728" s="247"/>
      <c r="QXD728" s="247"/>
      <c r="QXE728" s="247"/>
      <c r="QXF728" s="247"/>
      <c r="QXG728" s="247"/>
      <c r="QXH728" s="247"/>
      <c r="QXI728" s="247"/>
      <c r="QXJ728" s="247"/>
      <c r="QXK728" s="247"/>
      <c r="QXL728" s="247"/>
      <c r="QXM728" s="247"/>
      <c r="QXN728" s="247"/>
      <c r="QXO728" s="247"/>
      <c r="QXP728" s="247"/>
      <c r="QXQ728" s="247"/>
      <c r="QXR728" s="247"/>
      <c r="QXS728" s="247"/>
      <c r="QXT728" s="247"/>
      <c r="QXU728" s="247"/>
      <c r="QXV728" s="247"/>
      <c r="QXW728" s="247"/>
      <c r="QXX728" s="247"/>
      <c r="QXY728" s="247"/>
      <c r="QXZ728" s="247"/>
      <c r="QYA728" s="247"/>
      <c r="QYB728" s="247"/>
      <c r="QYC728" s="247"/>
      <c r="QYD728" s="247"/>
      <c r="QYE728" s="247"/>
      <c r="QYF728" s="247"/>
      <c r="QYG728" s="247"/>
      <c r="QYH728" s="247"/>
      <c r="QYI728" s="247"/>
      <c r="QYJ728" s="247"/>
      <c r="QYK728" s="247"/>
      <c r="QYL728" s="247"/>
      <c r="QYM728" s="247"/>
      <c r="QYN728" s="247"/>
      <c r="QYO728" s="247"/>
      <c r="QYP728" s="247"/>
      <c r="QYQ728" s="247"/>
      <c r="QYR728" s="247"/>
      <c r="QYS728" s="247"/>
      <c r="QYT728" s="247"/>
      <c r="QYU728" s="247"/>
      <c r="QYV728" s="247"/>
      <c r="QYW728" s="247"/>
      <c r="QYX728" s="247"/>
      <c r="QYY728" s="247"/>
      <c r="QYZ728" s="247"/>
      <c r="QZA728" s="247"/>
      <c r="QZB728" s="247"/>
      <c r="QZC728" s="247"/>
      <c r="QZD728" s="247"/>
      <c r="QZE728" s="247"/>
      <c r="QZF728" s="247"/>
      <c r="QZG728" s="247"/>
      <c r="QZH728" s="247"/>
      <c r="QZI728" s="247"/>
      <c r="QZJ728" s="247"/>
      <c r="QZK728" s="247"/>
      <c r="QZL728" s="247"/>
      <c r="QZM728" s="247"/>
      <c r="QZN728" s="247"/>
      <c r="QZO728" s="247"/>
      <c r="QZP728" s="247"/>
      <c r="QZQ728" s="247"/>
      <c r="QZR728" s="247"/>
      <c r="QZS728" s="247"/>
      <c r="QZT728" s="247"/>
      <c r="QZU728" s="247"/>
      <c r="QZV728" s="247"/>
      <c r="QZW728" s="247"/>
      <c r="QZX728" s="247"/>
      <c r="QZY728" s="247"/>
      <c r="QZZ728" s="247"/>
      <c r="RAA728" s="247"/>
      <c r="RAB728" s="247"/>
      <c r="RAC728" s="247"/>
      <c r="RAD728" s="247"/>
      <c r="RAE728" s="247"/>
      <c r="RAF728" s="247"/>
      <c r="RAG728" s="247"/>
      <c r="RAH728" s="247"/>
      <c r="RAI728" s="247"/>
      <c r="RAJ728" s="247"/>
      <c r="RAK728" s="247"/>
      <c r="RAL728" s="247"/>
      <c r="RAM728" s="247"/>
      <c r="RAN728" s="247"/>
      <c r="RAO728" s="247"/>
      <c r="RAP728" s="247"/>
      <c r="RAQ728" s="247"/>
      <c r="RAR728" s="247"/>
      <c r="RAS728" s="247"/>
      <c r="RAT728" s="247"/>
      <c r="RAU728" s="247"/>
      <c r="RAV728" s="247"/>
      <c r="RAW728" s="247"/>
      <c r="RAX728" s="247"/>
      <c r="RAY728" s="247"/>
      <c r="RAZ728" s="247"/>
      <c r="RBA728" s="247"/>
      <c r="RBB728" s="247"/>
      <c r="RBC728" s="247"/>
      <c r="RBD728" s="247"/>
      <c r="RBE728" s="247"/>
      <c r="RBF728" s="247"/>
      <c r="RBG728" s="247"/>
      <c r="RBH728" s="247"/>
      <c r="RBI728" s="247"/>
      <c r="RBJ728" s="247"/>
      <c r="RBK728" s="247"/>
      <c r="RBL728" s="247"/>
      <c r="RBM728" s="247"/>
      <c r="RBN728" s="247"/>
      <c r="RBO728" s="247"/>
      <c r="RBP728" s="247"/>
      <c r="RBQ728" s="247"/>
      <c r="RBR728" s="247"/>
      <c r="RBS728" s="247"/>
      <c r="RBT728" s="247"/>
      <c r="RBU728" s="247"/>
      <c r="RBV728" s="247"/>
      <c r="RBW728" s="247"/>
      <c r="RBX728" s="247"/>
      <c r="RBY728" s="247"/>
      <c r="RBZ728" s="247"/>
      <c r="RCA728" s="247"/>
      <c r="RCB728" s="247"/>
      <c r="RCC728" s="247"/>
      <c r="RCD728" s="247"/>
      <c r="RCE728" s="247"/>
      <c r="RCF728" s="247"/>
      <c r="RCG728" s="247"/>
      <c r="RCH728" s="247"/>
      <c r="RCI728" s="247"/>
      <c r="RCJ728" s="247"/>
      <c r="RCK728" s="247"/>
      <c r="RCL728" s="247"/>
      <c r="RCM728" s="247"/>
      <c r="RCN728" s="247"/>
      <c r="RCO728" s="247"/>
      <c r="RCP728" s="247"/>
      <c r="RCQ728" s="247"/>
      <c r="RCR728" s="247"/>
      <c r="RCS728" s="247"/>
      <c r="RCT728" s="247"/>
      <c r="RCU728" s="247"/>
      <c r="RCV728" s="247"/>
      <c r="RCW728" s="247"/>
      <c r="RCX728" s="247"/>
      <c r="RCY728" s="247"/>
      <c r="RCZ728" s="247"/>
      <c r="RDA728" s="247"/>
      <c r="RDB728" s="247"/>
      <c r="RDC728" s="247"/>
      <c r="RDD728" s="247"/>
      <c r="RDE728" s="247"/>
      <c r="RDF728" s="247"/>
      <c r="RDG728" s="247"/>
      <c r="RDH728" s="247"/>
      <c r="RDI728" s="247"/>
      <c r="RDJ728" s="247"/>
      <c r="RDK728" s="247"/>
      <c r="RDL728" s="247"/>
      <c r="RDM728" s="247"/>
      <c r="RDN728" s="247"/>
      <c r="RDO728" s="247"/>
      <c r="RDP728" s="247"/>
      <c r="RDQ728" s="247"/>
      <c r="RDR728" s="247"/>
      <c r="RDS728" s="247"/>
      <c r="RDT728" s="247"/>
      <c r="RDU728" s="247"/>
      <c r="RDV728" s="247"/>
      <c r="RDW728" s="247"/>
      <c r="RDX728" s="247"/>
      <c r="RDY728" s="247"/>
      <c r="RDZ728" s="247"/>
      <c r="REA728" s="247"/>
      <c r="REB728" s="247"/>
      <c r="REC728" s="247"/>
      <c r="RED728" s="247"/>
      <c r="REE728" s="247"/>
      <c r="REF728" s="247"/>
      <c r="REG728" s="247"/>
      <c r="REH728" s="247"/>
      <c r="REI728" s="247"/>
      <c r="REJ728" s="247"/>
      <c r="REK728" s="247"/>
      <c r="REL728" s="247"/>
      <c r="REM728" s="247"/>
      <c r="REN728" s="247"/>
      <c r="REO728" s="247"/>
      <c r="REP728" s="247"/>
      <c r="REQ728" s="247"/>
      <c r="RER728" s="247"/>
      <c r="RES728" s="247"/>
      <c r="RET728" s="247"/>
      <c r="REU728" s="247"/>
      <c r="REV728" s="247"/>
      <c r="REW728" s="247"/>
      <c r="REX728" s="247"/>
      <c r="REY728" s="247"/>
      <c r="REZ728" s="247"/>
      <c r="RFA728" s="247"/>
      <c r="RFB728" s="247"/>
      <c r="RFC728" s="247"/>
      <c r="RFD728" s="247"/>
      <c r="RFE728" s="247"/>
      <c r="RFF728" s="247"/>
      <c r="RFG728" s="247"/>
      <c r="RFH728" s="247"/>
      <c r="RFI728" s="247"/>
      <c r="RFJ728" s="247"/>
      <c r="RFK728" s="247"/>
      <c r="RFL728" s="247"/>
      <c r="RFM728" s="247"/>
      <c r="RFN728" s="247"/>
      <c r="RFO728" s="247"/>
      <c r="RFP728" s="247"/>
      <c r="RFQ728" s="247"/>
      <c r="RFR728" s="247"/>
      <c r="RFS728" s="247"/>
      <c r="RFT728" s="247"/>
      <c r="RFU728" s="247"/>
      <c r="RFV728" s="247"/>
      <c r="RFW728" s="247"/>
      <c r="RFX728" s="247"/>
      <c r="RFY728" s="247"/>
      <c r="RFZ728" s="247"/>
      <c r="RGA728" s="247"/>
      <c r="RGB728" s="247"/>
      <c r="RGC728" s="247"/>
      <c r="RGD728" s="247"/>
      <c r="RGE728" s="247"/>
      <c r="RGF728" s="247"/>
      <c r="RGG728" s="247"/>
      <c r="RGH728" s="247"/>
      <c r="RGI728" s="247"/>
      <c r="RGJ728" s="247"/>
      <c r="RGK728" s="247"/>
      <c r="RGL728" s="247"/>
      <c r="RGM728" s="247"/>
      <c r="RGN728" s="247"/>
      <c r="RGO728" s="247"/>
      <c r="RGP728" s="247"/>
      <c r="RGQ728" s="247"/>
      <c r="RGR728" s="247"/>
      <c r="RGS728" s="247"/>
      <c r="RGT728" s="247"/>
      <c r="RGU728" s="247"/>
      <c r="RGV728" s="247"/>
      <c r="RGW728" s="247"/>
      <c r="RGX728" s="247"/>
      <c r="RGY728" s="247"/>
      <c r="RGZ728" s="247"/>
      <c r="RHA728" s="247"/>
      <c r="RHB728" s="247"/>
      <c r="RHC728" s="247"/>
      <c r="RHD728" s="247"/>
      <c r="RHE728" s="247"/>
      <c r="RHF728" s="247"/>
      <c r="RHG728" s="247"/>
      <c r="RHH728" s="247"/>
      <c r="RHI728" s="247"/>
      <c r="RHJ728" s="247"/>
      <c r="RHK728" s="247"/>
      <c r="RHL728" s="247"/>
      <c r="RHM728" s="247"/>
      <c r="RHN728" s="247"/>
      <c r="RHO728" s="247"/>
      <c r="RHP728" s="247"/>
      <c r="RHQ728" s="247"/>
      <c r="RHR728" s="247"/>
      <c r="RHS728" s="247"/>
      <c r="RHT728" s="247"/>
      <c r="RHU728" s="247"/>
      <c r="RHV728" s="247"/>
      <c r="RHW728" s="247"/>
      <c r="RHX728" s="247"/>
      <c r="RHY728" s="247"/>
      <c r="RHZ728" s="247"/>
      <c r="RIA728" s="247"/>
      <c r="RIB728" s="247"/>
      <c r="RIC728" s="247"/>
      <c r="RID728" s="247"/>
      <c r="RIE728" s="247"/>
      <c r="RIF728" s="247"/>
      <c r="RIG728" s="247"/>
      <c r="RIH728" s="247"/>
      <c r="RII728" s="247"/>
      <c r="RIJ728" s="247"/>
      <c r="RIK728" s="247"/>
      <c r="RIL728" s="247"/>
      <c r="RIM728" s="247"/>
      <c r="RIN728" s="247"/>
      <c r="RIO728" s="247"/>
      <c r="RIP728" s="247"/>
      <c r="RIQ728" s="247"/>
      <c r="RIR728" s="247"/>
      <c r="RIS728" s="247"/>
      <c r="RIT728" s="247"/>
      <c r="RIU728" s="247"/>
      <c r="RIV728" s="247"/>
      <c r="RIW728" s="247"/>
      <c r="RIX728" s="247"/>
      <c r="RIY728" s="247"/>
      <c r="RIZ728" s="247"/>
      <c r="RJA728" s="247"/>
      <c r="RJB728" s="247"/>
      <c r="RJC728" s="247"/>
      <c r="RJD728" s="247"/>
      <c r="RJE728" s="247"/>
      <c r="RJF728" s="247"/>
      <c r="RJG728" s="247"/>
      <c r="RJH728" s="247"/>
      <c r="RJI728" s="247"/>
      <c r="RJJ728" s="247"/>
      <c r="RJK728" s="247"/>
      <c r="RJL728" s="247"/>
      <c r="RJM728" s="247"/>
      <c r="RJN728" s="247"/>
      <c r="RJO728" s="247"/>
      <c r="RJP728" s="247"/>
      <c r="RJQ728" s="247"/>
      <c r="RJR728" s="247"/>
      <c r="RJS728" s="247"/>
      <c r="RJT728" s="247"/>
      <c r="RJU728" s="247"/>
      <c r="RJV728" s="247"/>
      <c r="RJW728" s="247"/>
      <c r="RJX728" s="247"/>
      <c r="RJY728" s="247"/>
      <c r="RJZ728" s="247"/>
      <c r="RKA728" s="247"/>
      <c r="RKB728" s="247"/>
      <c r="RKC728" s="247"/>
      <c r="RKD728" s="247"/>
      <c r="RKE728" s="247"/>
      <c r="RKF728" s="247"/>
      <c r="RKG728" s="247"/>
      <c r="RKH728" s="247"/>
      <c r="RKI728" s="247"/>
      <c r="RKJ728" s="247"/>
      <c r="RKK728" s="247"/>
      <c r="RKL728" s="247"/>
      <c r="RKM728" s="247"/>
      <c r="RKN728" s="247"/>
      <c r="RKO728" s="247"/>
      <c r="RKP728" s="247"/>
      <c r="RKQ728" s="247"/>
      <c r="RKR728" s="247"/>
      <c r="RKS728" s="247"/>
      <c r="RKT728" s="247"/>
      <c r="RKU728" s="247"/>
      <c r="RKV728" s="247"/>
      <c r="RKW728" s="247"/>
      <c r="RKX728" s="247"/>
      <c r="RKY728" s="247"/>
      <c r="RKZ728" s="247"/>
      <c r="RLA728" s="247"/>
      <c r="RLB728" s="247"/>
      <c r="RLC728" s="247"/>
      <c r="RLD728" s="247"/>
      <c r="RLE728" s="247"/>
      <c r="RLF728" s="247"/>
      <c r="RLG728" s="247"/>
      <c r="RLH728" s="247"/>
      <c r="RLI728" s="247"/>
      <c r="RLJ728" s="247"/>
      <c r="RLK728" s="247"/>
      <c r="RLL728" s="247"/>
      <c r="RLM728" s="247"/>
      <c r="RLN728" s="247"/>
      <c r="RLO728" s="247"/>
      <c r="RLP728" s="247"/>
      <c r="RLQ728" s="247"/>
      <c r="RLR728" s="247"/>
      <c r="RLS728" s="247"/>
      <c r="RLT728" s="247"/>
      <c r="RLU728" s="247"/>
      <c r="RLV728" s="247"/>
      <c r="RLW728" s="247"/>
      <c r="RLX728" s="247"/>
      <c r="RLY728" s="247"/>
      <c r="RLZ728" s="247"/>
      <c r="RMA728" s="247"/>
      <c r="RMB728" s="247"/>
      <c r="RMC728" s="247"/>
      <c r="RMD728" s="247"/>
      <c r="RME728" s="247"/>
      <c r="RMF728" s="247"/>
      <c r="RMG728" s="247"/>
      <c r="RMH728" s="247"/>
      <c r="RMI728" s="247"/>
      <c r="RMJ728" s="247"/>
      <c r="RMK728" s="247"/>
      <c r="RML728" s="247"/>
      <c r="RMM728" s="247"/>
      <c r="RMN728" s="247"/>
      <c r="RMO728" s="247"/>
      <c r="RMP728" s="247"/>
      <c r="RMQ728" s="247"/>
      <c r="RMR728" s="247"/>
      <c r="RMS728" s="247"/>
      <c r="RMT728" s="247"/>
      <c r="RMU728" s="247"/>
      <c r="RMV728" s="247"/>
      <c r="RMW728" s="247"/>
      <c r="RMX728" s="247"/>
      <c r="RMY728" s="247"/>
      <c r="RMZ728" s="247"/>
      <c r="RNA728" s="247"/>
      <c r="RNB728" s="247"/>
      <c r="RNC728" s="247"/>
      <c r="RND728" s="247"/>
      <c r="RNE728" s="247"/>
      <c r="RNF728" s="247"/>
      <c r="RNG728" s="247"/>
      <c r="RNH728" s="247"/>
      <c r="RNI728" s="247"/>
      <c r="RNJ728" s="247"/>
      <c r="RNK728" s="247"/>
      <c r="RNL728" s="247"/>
      <c r="RNM728" s="247"/>
      <c r="RNN728" s="247"/>
      <c r="RNO728" s="247"/>
      <c r="RNP728" s="247"/>
      <c r="RNQ728" s="247"/>
      <c r="RNR728" s="247"/>
      <c r="RNS728" s="247"/>
      <c r="RNT728" s="247"/>
      <c r="RNU728" s="247"/>
      <c r="RNV728" s="247"/>
      <c r="RNW728" s="247"/>
      <c r="RNX728" s="247"/>
      <c r="RNY728" s="247"/>
      <c r="RNZ728" s="247"/>
      <c r="ROA728" s="247"/>
      <c r="ROB728" s="247"/>
      <c r="ROC728" s="247"/>
      <c r="ROD728" s="247"/>
      <c r="ROE728" s="247"/>
      <c r="ROF728" s="247"/>
      <c r="ROG728" s="247"/>
      <c r="ROH728" s="247"/>
      <c r="ROI728" s="247"/>
      <c r="ROJ728" s="247"/>
      <c r="ROK728" s="247"/>
      <c r="ROL728" s="247"/>
      <c r="ROM728" s="247"/>
      <c r="RON728" s="247"/>
      <c r="ROO728" s="247"/>
      <c r="ROP728" s="247"/>
      <c r="ROQ728" s="247"/>
      <c r="ROR728" s="247"/>
      <c r="ROS728" s="247"/>
      <c r="ROT728" s="247"/>
      <c r="ROU728" s="247"/>
      <c r="ROV728" s="247"/>
      <c r="ROW728" s="247"/>
      <c r="ROX728" s="247"/>
      <c r="ROY728" s="247"/>
      <c r="ROZ728" s="247"/>
      <c r="RPA728" s="247"/>
      <c r="RPB728" s="247"/>
      <c r="RPC728" s="247"/>
      <c r="RPD728" s="247"/>
      <c r="RPE728" s="247"/>
      <c r="RPF728" s="247"/>
      <c r="RPG728" s="247"/>
      <c r="RPH728" s="247"/>
      <c r="RPI728" s="247"/>
      <c r="RPJ728" s="247"/>
      <c r="RPK728" s="247"/>
      <c r="RPL728" s="247"/>
      <c r="RPM728" s="247"/>
      <c r="RPN728" s="247"/>
      <c r="RPO728" s="247"/>
      <c r="RPP728" s="247"/>
      <c r="RPQ728" s="247"/>
      <c r="RPR728" s="247"/>
      <c r="RPS728" s="247"/>
      <c r="RPT728" s="247"/>
      <c r="RPU728" s="247"/>
      <c r="RPV728" s="247"/>
      <c r="RPW728" s="247"/>
      <c r="RPX728" s="247"/>
      <c r="RPY728" s="247"/>
      <c r="RPZ728" s="247"/>
      <c r="RQA728" s="247"/>
      <c r="RQB728" s="247"/>
      <c r="RQC728" s="247"/>
      <c r="RQD728" s="247"/>
      <c r="RQE728" s="247"/>
      <c r="RQF728" s="247"/>
      <c r="RQG728" s="247"/>
      <c r="RQH728" s="247"/>
      <c r="RQI728" s="247"/>
      <c r="RQJ728" s="247"/>
      <c r="RQK728" s="247"/>
      <c r="RQL728" s="247"/>
      <c r="RQM728" s="247"/>
      <c r="RQN728" s="247"/>
      <c r="RQO728" s="247"/>
      <c r="RQP728" s="247"/>
      <c r="RQQ728" s="247"/>
      <c r="RQR728" s="247"/>
      <c r="RQS728" s="247"/>
      <c r="RQT728" s="247"/>
      <c r="RQU728" s="247"/>
      <c r="RQV728" s="247"/>
      <c r="RQW728" s="247"/>
      <c r="RQX728" s="247"/>
      <c r="RQY728" s="247"/>
      <c r="RQZ728" s="247"/>
      <c r="RRA728" s="247"/>
      <c r="RRB728" s="247"/>
      <c r="RRC728" s="247"/>
      <c r="RRD728" s="247"/>
      <c r="RRE728" s="247"/>
      <c r="RRF728" s="247"/>
      <c r="RRG728" s="247"/>
      <c r="RRH728" s="247"/>
      <c r="RRI728" s="247"/>
      <c r="RRJ728" s="247"/>
      <c r="RRK728" s="247"/>
      <c r="RRL728" s="247"/>
      <c r="RRM728" s="247"/>
      <c r="RRN728" s="247"/>
      <c r="RRO728" s="247"/>
      <c r="RRP728" s="247"/>
      <c r="RRQ728" s="247"/>
      <c r="RRR728" s="247"/>
      <c r="RRS728" s="247"/>
      <c r="RRT728" s="247"/>
      <c r="RRU728" s="247"/>
      <c r="RRV728" s="247"/>
      <c r="RRW728" s="247"/>
      <c r="RRX728" s="247"/>
      <c r="RRY728" s="247"/>
      <c r="RRZ728" s="247"/>
      <c r="RSA728" s="247"/>
      <c r="RSB728" s="247"/>
      <c r="RSC728" s="247"/>
      <c r="RSD728" s="247"/>
      <c r="RSE728" s="247"/>
      <c r="RSF728" s="247"/>
      <c r="RSG728" s="247"/>
      <c r="RSH728" s="247"/>
      <c r="RSI728" s="247"/>
      <c r="RSJ728" s="247"/>
      <c r="RSK728" s="247"/>
      <c r="RSL728" s="247"/>
      <c r="RSM728" s="247"/>
      <c r="RSN728" s="247"/>
      <c r="RSO728" s="247"/>
      <c r="RSP728" s="247"/>
      <c r="RSQ728" s="247"/>
      <c r="RSR728" s="247"/>
      <c r="RSS728" s="247"/>
      <c r="RST728" s="247"/>
      <c r="RSU728" s="247"/>
      <c r="RSV728" s="247"/>
      <c r="RSW728" s="247"/>
      <c r="RSX728" s="247"/>
      <c r="RSY728" s="247"/>
      <c r="RSZ728" s="247"/>
      <c r="RTA728" s="247"/>
      <c r="RTB728" s="247"/>
      <c r="RTC728" s="247"/>
      <c r="RTD728" s="247"/>
      <c r="RTE728" s="247"/>
      <c r="RTF728" s="247"/>
      <c r="RTG728" s="247"/>
      <c r="RTH728" s="247"/>
      <c r="RTI728" s="247"/>
      <c r="RTJ728" s="247"/>
      <c r="RTK728" s="247"/>
      <c r="RTL728" s="247"/>
      <c r="RTM728" s="247"/>
      <c r="RTN728" s="247"/>
      <c r="RTO728" s="247"/>
      <c r="RTP728" s="247"/>
      <c r="RTQ728" s="247"/>
      <c r="RTR728" s="247"/>
      <c r="RTS728" s="247"/>
      <c r="RTT728" s="247"/>
      <c r="RTU728" s="247"/>
      <c r="RTV728" s="247"/>
      <c r="RTW728" s="247"/>
      <c r="RTX728" s="247"/>
      <c r="RTY728" s="247"/>
      <c r="RTZ728" s="247"/>
      <c r="RUA728" s="247"/>
      <c r="RUB728" s="247"/>
      <c r="RUC728" s="247"/>
      <c r="RUD728" s="247"/>
      <c r="RUE728" s="247"/>
      <c r="RUF728" s="247"/>
      <c r="RUG728" s="247"/>
      <c r="RUH728" s="247"/>
      <c r="RUI728" s="247"/>
      <c r="RUJ728" s="247"/>
      <c r="RUK728" s="247"/>
      <c r="RUL728" s="247"/>
      <c r="RUM728" s="247"/>
      <c r="RUN728" s="247"/>
      <c r="RUO728" s="247"/>
      <c r="RUP728" s="247"/>
      <c r="RUQ728" s="247"/>
      <c r="RUR728" s="247"/>
      <c r="RUS728" s="247"/>
      <c r="RUT728" s="247"/>
      <c r="RUU728" s="247"/>
      <c r="RUV728" s="247"/>
      <c r="RUW728" s="247"/>
      <c r="RUX728" s="247"/>
      <c r="RUY728" s="247"/>
      <c r="RUZ728" s="247"/>
      <c r="RVA728" s="247"/>
      <c r="RVB728" s="247"/>
      <c r="RVC728" s="247"/>
      <c r="RVD728" s="247"/>
      <c r="RVE728" s="247"/>
      <c r="RVF728" s="247"/>
      <c r="RVG728" s="247"/>
      <c r="RVH728" s="247"/>
      <c r="RVI728" s="247"/>
      <c r="RVJ728" s="247"/>
      <c r="RVK728" s="247"/>
      <c r="RVL728" s="247"/>
      <c r="RVM728" s="247"/>
      <c r="RVN728" s="247"/>
      <c r="RVO728" s="247"/>
      <c r="RVP728" s="247"/>
      <c r="RVQ728" s="247"/>
      <c r="RVR728" s="247"/>
      <c r="RVS728" s="247"/>
      <c r="RVT728" s="247"/>
      <c r="RVU728" s="247"/>
      <c r="RVV728" s="247"/>
      <c r="RVW728" s="247"/>
      <c r="RVX728" s="247"/>
      <c r="RVY728" s="247"/>
      <c r="RVZ728" s="247"/>
      <c r="RWA728" s="247"/>
      <c r="RWB728" s="247"/>
      <c r="RWC728" s="247"/>
      <c r="RWD728" s="247"/>
      <c r="RWE728" s="247"/>
      <c r="RWF728" s="247"/>
      <c r="RWG728" s="247"/>
      <c r="RWH728" s="247"/>
      <c r="RWI728" s="247"/>
      <c r="RWJ728" s="247"/>
      <c r="RWK728" s="247"/>
      <c r="RWL728" s="247"/>
      <c r="RWM728" s="247"/>
      <c r="RWN728" s="247"/>
      <c r="RWO728" s="247"/>
      <c r="RWP728" s="247"/>
      <c r="RWQ728" s="247"/>
      <c r="RWR728" s="247"/>
      <c r="RWS728" s="247"/>
      <c r="RWT728" s="247"/>
      <c r="RWU728" s="247"/>
      <c r="RWV728" s="247"/>
      <c r="RWW728" s="247"/>
      <c r="RWX728" s="247"/>
      <c r="RWY728" s="247"/>
      <c r="RWZ728" s="247"/>
      <c r="RXA728" s="247"/>
      <c r="RXB728" s="247"/>
      <c r="RXC728" s="247"/>
      <c r="RXD728" s="247"/>
      <c r="RXE728" s="247"/>
      <c r="RXF728" s="247"/>
      <c r="RXG728" s="247"/>
      <c r="RXH728" s="247"/>
      <c r="RXI728" s="247"/>
      <c r="RXJ728" s="247"/>
      <c r="RXK728" s="247"/>
      <c r="RXL728" s="247"/>
      <c r="RXM728" s="247"/>
      <c r="RXN728" s="247"/>
      <c r="RXO728" s="247"/>
      <c r="RXP728" s="247"/>
      <c r="RXQ728" s="247"/>
      <c r="RXR728" s="247"/>
      <c r="RXS728" s="247"/>
      <c r="RXT728" s="247"/>
      <c r="RXU728" s="247"/>
      <c r="RXV728" s="247"/>
      <c r="RXW728" s="247"/>
      <c r="RXX728" s="247"/>
      <c r="RXY728" s="247"/>
      <c r="RXZ728" s="247"/>
      <c r="RYA728" s="247"/>
      <c r="RYB728" s="247"/>
      <c r="RYC728" s="247"/>
      <c r="RYD728" s="247"/>
      <c r="RYE728" s="247"/>
      <c r="RYF728" s="247"/>
      <c r="RYG728" s="247"/>
      <c r="RYH728" s="247"/>
      <c r="RYI728" s="247"/>
      <c r="RYJ728" s="247"/>
      <c r="RYK728" s="247"/>
      <c r="RYL728" s="247"/>
      <c r="RYM728" s="247"/>
      <c r="RYN728" s="247"/>
      <c r="RYO728" s="247"/>
      <c r="RYP728" s="247"/>
      <c r="RYQ728" s="247"/>
      <c r="RYR728" s="247"/>
      <c r="RYS728" s="247"/>
      <c r="RYT728" s="247"/>
      <c r="RYU728" s="247"/>
      <c r="RYV728" s="247"/>
      <c r="RYW728" s="247"/>
      <c r="RYX728" s="247"/>
      <c r="RYY728" s="247"/>
      <c r="RYZ728" s="247"/>
      <c r="RZA728" s="247"/>
      <c r="RZB728" s="247"/>
      <c r="RZC728" s="247"/>
      <c r="RZD728" s="247"/>
      <c r="RZE728" s="247"/>
      <c r="RZF728" s="247"/>
      <c r="RZG728" s="247"/>
      <c r="RZH728" s="247"/>
      <c r="RZI728" s="247"/>
      <c r="RZJ728" s="247"/>
      <c r="RZK728" s="247"/>
      <c r="RZL728" s="247"/>
      <c r="RZM728" s="247"/>
      <c r="RZN728" s="247"/>
      <c r="RZO728" s="247"/>
      <c r="RZP728" s="247"/>
      <c r="RZQ728" s="247"/>
      <c r="RZR728" s="247"/>
      <c r="RZS728" s="247"/>
      <c r="RZT728" s="247"/>
      <c r="RZU728" s="247"/>
      <c r="RZV728" s="247"/>
      <c r="RZW728" s="247"/>
      <c r="RZX728" s="247"/>
      <c r="RZY728" s="247"/>
      <c r="RZZ728" s="247"/>
      <c r="SAA728" s="247"/>
      <c r="SAB728" s="247"/>
      <c r="SAC728" s="247"/>
      <c r="SAD728" s="247"/>
      <c r="SAE728" s="247"/>
      <c r="SAF728" s="247"/>
      <c r="SAG728" s="247"/>
      <c r="SAH728" s="247"/>
      <c r="SAI728" s="247"/>
      <c r="SAJ728" s="247"/>
      <c r="SAK728" s="247"/>
      <c r="SAL728" s="247"/>
      <c r="SAM728" s="247"/>
      <c r="SAN728" s="247"/>
      <c r="SAO728" s="247"/>
      <c r="SAP728" s="247"/>
      <c r="SAQ728" s="247"/>
      <c r="SAR728" s="247"/>
      <c r="SAS728" s="247"/>
      <c r="SAT728" s="247"/>
      <c r="SAU728" s="247"/>
      <c r="SAV728" s="247"/>
      <c r="SAW728" s="247"/>
      <c r="SAX728" s="247"/>
      <c r="SAY728" s="247"/>
      <c r="SAZ728" s="247"/>
      <c r="SBA728" s="247"/>
      <c r="SBB728" s="247"/>
      <c r="SBC728" s="247"/>
      <c r="SBD728" s="247"/>
      <c r="SBE728" s="247"/>
      <c r="SBF728" s="247"/>
      <c r="SBG728" s="247"/>
      <c r="SBH728" s="247"/>
      <c r="SBI728" s="247"/>
      <c r="SBJ728" s="247"/>
      <c r="SBK728" s="247"/>
      <c r="SBL728" s="247"/>
      <c r="SBM728" s="247"/>
      <c r="SBN728" s="247"/>
      <c r="SBO728" s="247"/>
      <c r="SBP728" s="247"/>
      <c r="SBQ728" s="247"/>
      <c r="SBR728" s="247"/>
      <c r="SBS728" s="247"/>
      <c r="SBT728" s="247"/>
      <c r="SBU728" s="247"/>
      <c r="SBV728" s="247"/>
      <c r="SBW728" s="247"/>
      <c r="SBX728" s="247"/>
      <c r="SBY728" s="247"/>
      <c r="SBZ728" s="247"/>
      <c r="SCA728" s="247"/>
      <c r="SCB728" s="247"/>
      <c r="SCC728" s="247"/>
      <c r="SCD728" s="247"/>
      <c r="SCE728" s="247"/>
      <c r="SCF728" s="247"/>
      <c r="SCG728" s="247"/>
      <c r="SCH728" s="247"/>
      <c r="SCI728" s="247"/>
      <c r="SCJ728" s="247"/>
      <c r="SCK728" s="247"/>
      <c r="SCL728" s="247"/>
      <c r="SCM728" s="247"/>
      <c r="SCN728" s="247"/>
      <c r="SCO728" s="247"/>
      <c r="SCP728" s="247"/>
      <c r="SCQ728" s="247"/>
      <c r="SCR728" s="247"/>
      <c r="SCS728" s="247"/>
      <c r="SCT728" s="247"/>
      <c r="SCU728" s="247"/>
      <c r="SCV728" s="247"/>
      <c r="SCW728" s="247"/>
      <c r="SCX728" s="247"/>
      <c r="SCY728" s="247"/>
      <c r="SCZ728" s="247"/>
      <c r="SDA728" s="247"/>
      <c r="SDB728" s="247"/>
      <c r="SDC728" s="247"/>
      <c r="SDD728" s="247"/>
      <c r="SDE728" s="247"/>
      <c r="SDF728" s="247"/>
      <c r="SDG728" s="247"/>
      <c r="SDH728" s="247"/>
      <c r="SDI728" s="247"/>
      <c r="SDJ728" s="247"/>
      <c r="SDK728" s="247"/>
      <c r="SDL728" s="247"/>
      <c r="SDM728" s="247"/>
      <c r="SDN728" s="247"/>
      <c r="SDO728" s="247"/>
      <c r="SDP728" s="247"/>
      <c r="SDQ728" s="247"/>
      <c r="SDR728" s="247"/>
      <c r="SDS728" s="247"/>
      <c r="SDT728" s="247"/>
      <c r="SDU728" s="247"/>
      <c r="SDV728" s="247"/>
      <c r="SDW728" s="247"/>
      <c r="SDX728" s="247"/>
      <c r="SDY728" s="247"/>
      <c r="SDZ728" s="247"/>
      <c r="SEA728" s="247"/>
      <c r="SEB728" s="247"/>
      <c r="SEC728" s="247"/>
      <c r="SED728" s="247"/>
      <c r="SEE728" s="247"/>
      <c r="SEF728" s="247"/>
      <c r="SEG728" s="247"/>
      <c r="SEH728" s="247"/>
      <c r="SEI728" s="247"/>
      <c r="SEJ728" s="247"/>
      <c r="SEK728" s="247"/>
      <c r="SEL728" s="247"/>
      <c r="SEM728" s="247"/>
      <c r="SEN728" s="247"/>
      <c r="SEO728" s="247"/>
      <c r="SEP728" s="247"/>
      <c r="SEQ728" s="247"/>
      <c r="SER728" s="247"/>
      <c r="SES728" s="247"/>
      <c r="SET728" s="247"/>
      <c r="SEU728" s="247"/>
      <c r="SEV728" s="247"/>
      <c r="SEW728" s="247"/>
      <c r="SEX728" s="247"/>
      <c r="SEY728" s="247"/>
      <c r="SEZ728" s="247"/>
      <c r="SFA728" s="247"/>
      <c r="SFB728" s="247"/>
      <c r="SFC728" s="247"/>
      <c r="SFD728" s="247"/>
      <c r="SFE728" s="247"/>
      <c r="SFF728" s="247"/>
      <c r="SFG728" s="247"/>
      <c r="SFH728" s="247"/>
      <c r="SFI728" s="247"/>
      <c r="SFJ728" s="247"/>
      <c r="SFK728" s="247"/>
      <c r="SFL728" s="247"/>
      <c r="SFM728" s="247"/>
      <c r="SFN728" s="247"/>
      <c r="SFO728" s="247"/>
      <c r="SFP728" s="247"/>
      <c r="SFQ728" s="247"/>
      <c r="SFR728" s="247"/>
      <c r="SFS728" s="247"/>
      <c r="SFT728" s="247"/>
      <c r="SFU728" s="247"/>
      <c r="SFV728" s="247"/>
      <c r="SFW728" s="247"/>
      <c r="SFX728" s="247"/>
      <c r="SFY728" s="247"/>
      <c r="SFZ728" s="247"/>
      <c r="SGA728" s="247"/>
      <c r="SGB728" s="247"/>
      <c r="SGC728" s="247"/>
      <c r="SGD728" s="247"/>
      <c r="SGE728" s="247"/>
      <c r="SGF728" s="247"/>
      <c r="SGG728" s="247"/>
      <c r="SGH728" s="247"/>
      <c r="SGI728" s="247"/>
      <c r="SGJ728" s="247"/>
      <c r="SGK728" s="247"/>
      <c r="SGL728" s="247"/>
      <c r="SGM728" s="247"/>
      <c r="SGN728" s="247"/>
      <c r="SGO728" s="247"/>
      <c r="SGP728" s="247"/>
      <c r="SGQ728" s="247"/>
      <c r="SGR728" s="247"/>
      <c r="SGS728" s="247"/>
      <c r="SGT728" s="247"/>
      <c r="SGU728" s="247"/>
      <c r="SGV728" s="247"/>
      <c r="SGW728" s="247"/>
      <c r="SGX728" s="247"/>
      <c r="SGY728" s="247"/>
      <c r="SGZ728" s="247"/>
      <c r="SHA728" s="247"/>
      <c r="SHB728" s="247"/>
      <c r="SHC728" s="247"/>
      <c r="SHD728" s="247"/>
      <c r="SHE728" s="247"/>
      <c r="SHF728" s="247"/>
      <c r="SHG728" s="247"/>
      <c r="SHH728" s="247"/>
      <c r="SHI728" s="247"/>
      <c r="SHJ728" s="247"/>
      <c r="SHK728" s="247"/>
      <c r="SHL728" s="247"/>
      <c r="SHM728" s="247"/>
      <c r="SHN728" s="247"/>
      <c r="SHO728" s="247"/>
      <c r="SHP728" s="247"/>
      <c r="SHQ728" s="247"/>
      <c r="SHR728" s="247"/>
      <c r="SHS728" s="247"/>
      <c r="SHT728" s="247"/>
      <c r="SHU728" s="247"/>
      <c r="SHV728" s="247"/>
      <c r="SHW728" s="247"/>
      <c r="SHX728" s="247"/>
      <c r="SHY728" s="247"/>
      <c r="SHZ728" s="247"/>
      <c r="SIA728" s="247"/>
      <c r="SIB728" s="247"/>
      <c r="SIC728" s="247"/>
      <c r="SID728" s="247"/>
      <c r="SIE728" s="247"/>
      <c r="SIF728" s="247"/>
      <c r="SIG728" s="247"/>
      <c r="SIH728" s="247"/>
      <c r="SII728" s="247"/>
      <c r="SIJ728" s="247"/>
      <c r="SIK728" s="247"/>
      <c r="SIL728" s="247"/>
      <c r="SIM728" s="247"/>
      <c r="SIN728" s="247"/>
      <c r="SIO728" s="247"/>
      <c r="SIP728" s="247"/>
      <c r="SIQ728" s="247"/>
      <c r="SIR728" s="247"/>
      <c r="SIS728" s="247"/>
      <c r="SIT728" s="247"/>
      <c r="SIU728" s="247"/>
      <c r="SIV728" s="247"/>
      <c r="SIW728" s="247"/>
      <c r="SIX728" s="247"/>
      <c r="SIY728" s="247"/>
      <c r="SIZ728" s="247"/>
      <c r="SJA728" s="247"/>
      <c r="SJB728" s="247"/>
      <c r="SJC728" s="247"/>
      <c r="SJD728" s="247"/>
      <c r="SJE728" s="247"/>
      <c r="SJF728" s="247"/>
      <c r="SJG728" s="247"/>
      <c r="SJH728" s="247"/>
      <c r="SJI728" s="247"/>
      <c r="SJJ728" s="247"/>
      <c r="SJK728" s="247"/>
      <c r="SJL728" s="247"/>
      <c r="SJM728" s="247"/>
      <c r="SJN728" s="247"/>
      <c r="SJO728" s="247"/>
      <c r="SJP728" s="247"/>
      <c r="SJQ728" s="247"/>
      <c r="SJR728" s="247"/>
      <c r="SJS728" s="247"/>
      <c r="SJT728" s="247"/>
      <c r="SJU728" s="247"/>
      <c r="SJV728" s="247"/>
      <c r="SJW728" s="247"/>
      <c r="SJX728" s="247"/>
      <c r="SJY728" s="247"/>
      <c r="SJZ728" s="247"/>
      <c r="SKA728" s="247"/>
      <c r="SKB728" s="247"/>
      <c r="SKC728" s="247"/>
      <c r="SKD728" s="247"/>
      <c r="SKE728" s="247"/>
      <c r="SKF728" s="247"/>
      <c r="SKG728" s="247"/>
      <c r="SKH728" s="247"/>
      <c r="SKI728" s="247"/>
      <c r="SKJ728" s="247"/>
      <c r="SKK728" s="247"/>
      <c r="SKL728" s="247"/>
      <c r="SKM728" s="247"/>
      <c r="SKN728" s="247"/>
      <c r="SKO728" s="247"/>
      <c r="SKP728" s="247"/>
      <c r="SKQ728" s="247"/>
      <c r="SKR728" s="247"/>
      <c r="SKS728" s="247"/>
      <c r="SKT728" s="247"/>
      <c r="SKU728" s="247"/>
      <c r="SKV728" s="247"/>
      <c r="SKW728" s="247"/>
      <c r="SKX728" s="247"/>
      <c r="SKY728" s="247"/>
      <c r="SKZ728" s="247"/>
      <c r="SLA728" s="247"/>
      <c r="SLB728" s="247"/>
      <c r="SLC728" s="247"/>
      <c r="SLD728" s="247"/>
      <c r="SLE728" s="247"/>
      <c r="SLF728" s="247"/>
      <c r="SLG728" s="247"/>
      <c r="SLH728" s="247"/>
      <c r="SLI728" s="247"/>
      <c r="SLJ728" s="247"/>
      <c r="SLK728" s="247"/>
      <c r="SLL728" s="247"/>
      <c r="SLM728" s="247"/>
      <c r="SLN728" s="247"/>
      <c r="SLO728" s="247"/>
      <c r="SLP728" s="247"/>
      <c r="SLQ728" s="247"/>
      <c r="SLR728" s="247"/>
      <c r="SLS728" s="247"/>
      <c r="SLT728" s="247"/>
      <c r="SLU728" s="247"/>
      <c r="SLV728" s="247"/>
      <c r="SLW728" s="247"/>
      <c r="SLX728" s="247"/>
      <c r="SLY728" s="247"/>
      <c r="SLZ728" s="247"/>
      <c r="SMA728" s="247"/>
      <c r="SMB728" s="247"/>
      <c r="SMC728" s="247"/>
      <c r="SMD728" s="247"/>
      <c r="SME728" s="247"/>
      <c r="SMF728" s="247"/>
      <c r="SMG728" s="247"/>
      <c r="SMH728" s="247"/>
      <c r="SMI728" s="247"/>
      <c r="SMJ728" s="247"/>
      <c r="SMK728" s="247"/>
      <c r="SML728" s="247"/>
      <c r="SMM728" s="247"/>
      <c r="SMN728" s="247"/>
      <c r="SMO728" s="247"/>
      <c r="SMP728" s="247"/>
      <c r="SMQ728" s="247"/>
      <c r="SMR728" s="247"/>
      <c r="SMS728" s="247"/>
      <c r="SMT728" s="247"/>
      <c r="SMU728" s="247"/>
      <c r="SMV728" s="247"/>
      <c r="SMW728" s="247"/>
      <c r="SMX728" s="247"/>
      <c r="SMY728" s="247"/>
      <c r="SMZ728" s="247"/>
      <c r="SNA728" s="247"/>
      <c r="SNB728" s="247"/>
      <c r="SNC728" s="247"/>
      <c r="SND728" s="247"/>
      <c r="SNE728" s="247"/>
      <c r="SNF728" s="247"/>
      <c r="SNG728" s="247"/>
      <c r="SNH728" s="247"/>
      <c r="SNI728" s="247"/>
      <c r="SNJ728" s="247"/>
      <c r="SNK728" s="247"/>
      <c r="SNL728" s="247"/>
      <c r="SNM728" s="247"/>
      <c r="SNN728" s="247"/>
      <c r="SNO728" s="247"/>
      <c r="SNP728" s="247"/>
      <c r="SNQ728" s="247"/>
      <c r="SNR728" s="247"/>
      <c r="SNS728" s="247"/>
      <c r="SNT728" s="247"/>
      <c r="SNU728" s="247"/>
      <c r="SNV728" s="247"/>
      <c r="SNW728" s="247"/>
      <c r="SNX728" s="247"/>
      <c r="SNY728" s="247"/>
      <c r="SNZ728" s="247"/>
      <c r="SOA728" s="247"/>
      <c r="SOB728" s="247"/>
      <c r="SOC728" s="247"/>
      <c r="SOD728" s="247"/>
      <c r="SOE728" s="247"/>
      <c r="SOF728" s="247"/>
      <c r="SOG728" s="247"/>
      <c r="SOH728" s="247"/>
      <c r="SOI728" s="247"/>
      <c r="SOJ728" s="247"/>
      <c r="SOK728" s="247"/>
      <c r="SOL728" s="247"/>
      <c r="SOM728" s="247"/>
      <c r="SON728" s="247"/>
      <c r="SOO728" s="247"/>
      <c r="SOP728" s="247"/>
      <c r="SOQ728" s="247"/>
      <c r="SOR728" s="247"/>
      <c r="SOS728" s="247"/>
      <c r="SOT728" s="247"/>
      <c r="SOU728" s="247"/>
      <c r="SOV728" s="247"/>
      <c r="SOW728" s="247"/>
      <c r="SOX728" s="247"/>
      <c r="SOY728" s="247"/>
      <c r="SOZ728" s="247"/>
      <c r="SPA728" s="247"/>
      <c r="SPB728" s="247"/>
      <c r="SPC728" s="247"/>
      <c r="SPD728" s="247"/>
      <c r="SPE728" s="247"/>
      <c r="SPF728" s="247"/>
      <c r="SPG728" s="247"/>
      <c r="SPH728" s="247"/>
      <c r="SPI728" s="247"/>
      <c r="SPJ728" s="247"/>
      <c r="SPK728" s="247"/>
      <c r="SPL728" s="247"/>
      <c r="SPM728" s="247"/>
      <c r="SPN728" s="247"/>
      <c r="SPO728" s="247"/>
      <c r="SPP728" s="247"/>
      <c r="SPQ728" s="247"/>
      <c r="SPR728" s="247"/>
      <c r="SPS728" s="247"/>
      <c r="SPT728" s="247"/>
      <c r="SPU728" s="247"/>
      <c r="SPV728" s="247"/>
      <c r="SPW728" s="247"/>
      <c r="SPX728" s="247"/>
      <c r="SPY728" s="247"/>
      <c r="SPZ728" s="247"/>
      <c r="SQA728" s="247"/>
      <c r="SQB728" s="247"/>
      <c r="SQC728" s="247"/>
      <c r="SQD728" s="247"/>
      <c r="SQE728" s="247"/>
      <c r="SQF728" s="247"/>
      <c r="SQG728" s="247"/>
      <c r="SQH728" s="247"/>
      <c r="SQI728" s="247"/>
      <c r="SQJ728" s="247"/>
      <c r="SQK728" s="247"/>
      <c r="SQL728" s="247"/>
      <c r="SQM728" s="247"/>
      <c r="SQN728" s="247"/>
      <c r="SQO728" s="247"/>
      <c r="SQP728" s="247"/>
      <c r="SQQ728" s="247"/>
      <c r="SQR728" s="247"/>
      <c r="SQS728" s="247"/>
      <c r="SQT728" s="247"/>
      <c r="SQU728" s="247"/>
      <c r="SQV728" s="247"/>
      <c r="SQW728" s="247"/>
      <c r="SQX728" s="247"/>
      <c r="SQY728" s="247"/>
      <c r="SQZ728" s="247"/>
      <c r="SRA728" s="247"/>
      <c r="SRB728" s="247"/>
      <c r="SRC728" s="247"/>
      <c r="SRD728" s="247"/>
      <c r="SRE728" s="247"/>
      <c r="SRF728" s="247"/>
      <c r="SRG728" s="247"/>
      <c r="SRH728" s="247"/>
      <c r="SRI728" s="247"/>
      <c r="SRJ728" s="247"/>
      <c r="SRK728" s="247"/>
      <c r="SRL728" s="247"/>
      <c r="SRM728" s="247"/>
      <c r="SRN728" s="247"/>
      <c r="SRO728" s="247"/>
      <c r="SRP728" s="247"/>
      <c r="SRQ728" s="247"/>
      <c r="SRR728" s="247"/>
      <c r="SRS728" s="247"/>
      <c r="SRT728" s="247"/>
      <c r="SRU728" s="247"/>
      <c r="SRV728" s="247"/>
      <c r="SRW728" s="247"/>
      <c r="SRX728" s="247"/>
      <c r="SRY728" s="247"/>
      <c r="SRZ728" s="247"/>
      <c r="SSA728" s="247"/>
      <c r="SSB728" s="247"/>
      <c r="SSC728" s="247"/>
      <c r="SSD728" s="247"/>
      <c r="SSE728" s="247"/>
      <c r="SSF728" s="247"/>
      <c r="SSG728" s="247"/>
      <c r="SSH728" s="247"/>
      <c r="SSI728" s="247"/>
      <c r="SSJ728" s="247"/>
      <c r="SSK728" s="247"/>
      <c r="SSL728" s="247"/>
      <c r="SSM728" s="247"/>
      <c r="SSN728" s="247"/>
      <c r="SSO728" s="247"/>
      <c r="SSP728" s="247"/>
      <c r="SSQ728" s="247"/>
      <c r="SSR728" s="247"/>
      <c r="SSS728" s="247"/>
      <c r="SST728" s="247"/>
      <c r="SSU728" s="247"/>
      <c r="SSV728" s="247"/>
      <c r="SSW728" s="247"/>
      <c r="SSX728" s="247"/>
      <c r="SSY728" s="247"/>
      <c r="SSZ728" s="247"/>
      <c r="STA728" s="247"/>
      <c r="STB728" s="247"/>
      <c r="STC728" s="247"/>
      <c r="STD728" s="247"/>
      <c r="STE728" s="247"/>
      <c r="STF728" s="247"/>
      <c r="STG728" s="247"/>
      <c r="STH728" s="247"/>
      <c r="STI728" s="247"/>
      <c r="STJ728" s="247"/>
      <c r="STK728" s="247"/>
      <c r="STL728" s="247"/>
      <c r="STM728" s="247"/>
      <c r="STN728" s="247"/>
      <c r="STO728" s="247"/>
      <c r="STP728" s="247"/>
      <c r="STQ728" s="247"/>
      <c r="STR728" s="247"/>
      <c r="STS728" s="247"/>
      <c r="STT728" s="247"/>
      <c r="STU728" s="247"/>
      <c r="STV728" s="247"/>
      <c r="STW728" s="247"/>
      <c r="STX728" s="247"/>
      <c r="STY728" s="247"/>
      <c r="STZ728" s="247"/>
      <c r="SUA728" s="247"/>
      <c r="SUB728" s="247"/>
      <c r="SUC728" s="247"/>
      <c r="SUD728" s="247"/>
      <c r="SUE728" s="247"/>
      <c r="SUF728" s="247"/>
      <c r="SUG728" s="247"/>
      <c r="SUH728" s="247"/>
      <c r="SUI728" s="247"/>
      <c r="SUJ728" s="247"/>
      <c r="SUK728" s="247"/>
      <c r="SUL728" s="247"/>
      <c r="SUM728" s="247"/>
      <c r="SUN728" s="247"/>
      <c r="SUO728" s="247"/>
      <c r="SUP728" s="247"/>
      <c r="SUQ728" s="247"/>
      <c r="SUR728" s="247"/>
      <c r="SUS728" s="247"/>
      <c r="SUT728" s="247"/>
      <c r="SUU728" s="247"/>
      <c r="SUV728" s="247"/>
      <c r="SUW728" s="247"/>
      <c r="SUX728" s="247"/>
      <c r="SUY728" s="247"/>
      <c r="SUZ728" s="247"/>
      <c r="SVA728" s="247"/>
      <c r="SVB728" s="247"/>
      <c r="SVC728" s="247"/>
      <c r="SVD728" s="247"/>
      <c r="SVE728" s="247"/>
      <c r="SVF728" s="247"/>
      <c r="SVG728" s="247"/>
      <c r="SVH728" s="247"/>
      <c r="SVI728" s="247"/>
      <c r="SVJ728" s="247"/>
      <c r="SVK728" s="247"/>
      <c r="SVL728" s="247"/>
      <c r="SVM728" s="247"/>
      <c r="SVN728" s="247"/>
      <c r="SVO728" s="247"/>
      <c r="SVP728" s="247"/>
      <c r="SVQ728" s="247"/>
      <c r="SVR728" s="247"/>
      <c r="SVS728" s="247"/>
      <c r="SVT728" s="247"/>
      <c r="SVU728" s="247"/>
      <c r="SVV728" s="247"/>
      <c r="SVW728" s="247"/>
      <c r="SVX728" s="247"/>
      <c r="SVY728" s="247"/>
      <c r="SVZ728" s="247"/>
      <c r="SWA728" s="247"/>
      <c r="SWB728" s="247"/>
      <c r="SWC728" s="247"/>
      <c r="SWD728" s="247"/>
      <c r="SWE728" s="247"/>
      <c r="SWF728" s="247"/>
      <c r="SWG728" s="247"/>
      <c r="SWH728" s="247"/>
      <c r="SWI728" s="247"/>
      <c r="SWJ728" s="247"/>
      <c r="SWK728" s="247"/>
      <c r="SWL728" s="247"/>
      <c r="SWM728" s="247"/>
      <c r="SWN728" s="247"/>
      <c r="SWO728" s="247"/>
      <c r="SWP728" s="247"/>
      <c r="SWQ728" s="247"/>
      <c r="SWR728" s="247"/>
      <c r="SWS728" s="247"/>
      <c r="SWT728" s="247"/>
      <c r="SWU728" s="247"/>
      <c r="SWV728" s="247"/>
      <c r="SWW728" s="247"/>
      <c r="SWX728" s="247"/>
      <c r="SWY728" s="247"/>
      <c r="SWZ728" s="247"/>
      <c r="SXA728" s="247"/>
      <c r="SXB728" s="247"/>
      <c r="SXC728" s="247"/>
      <c r="SXD728" s="247"/>
      <c r="SXE728" s="247"/>
      <c r="SXF728" s="247"/>
      <c r="SXG728" s="247"/>
      <c r="SXH728" s="247"/>
      <c r="SXI728" s="247"/>
      <c r="SXJ728" s="247"/>
      <c r="SXK728" s="247"/>
      <c r="SXL728" s="247"/>
      <c r="SXM728" s="247"/>
      <c r="SXN728" s="247"/>
      <c r="SXO728" s="247"/>
      <c r="SXP728" s="247"/>
      <c r="SXQ728" s="247"/>
      <c r="SXR728" s="247"/>
      <c r="SXS728" s="247"/>
      <c r="SXT728" s="247"/>
      <c r="SXU728" s="247"/>
      <c r="SXV728" s="247"/>
      <c r="SXW728" s="247"/>
      <c r="SXX728" s="247"/>
      <c r="SXY728" s="247"/>
      <c r="SXZ728" s="247"/>
      <c r="SYA728" s="247"/>
      <c r="SYB728" s="247"/>
      <c r="SYC728" s="247"/>
      <c r="SYD728" s="247"/>
      <c r="SYE728" s="247"/>
      <c r="SYF728" s="247"/>
      <c r="SYG728" s="247"/>
      <c r="SYH728" s="247"/>
      <c r="SYI728" s="247"/>
      <c r="SYJ728" s="247"/>
      <c r="SYK728" s="247"/>
      <c r="SYL728" s="247"/>
      <c r="SYM728" s="247"/>
      <c r="SYN728" s="247"/>
      <c r="SYO728" s="247"/>
      <c r="SYP728" s="247"/>
      <c r="SYQ728" s="247"/>
      <c r="SYR728" s="247"/>
      <c r="SYS728" s="247"/>
      <c r="SYT728" s="247"/>
      <c r="SYU728" s="247"/>
      <c r="SYV728" s="247"/>
      <c r="SYW728" s="247"/>
      <c r="SYX728" s="247"/>
      <c r="SYY728" s="247"/>
      <c r="SYZ728" s="247"/>
      <c r="SZA728" s="247"/>
      <c r="SZB728" s="247"/>
      <c r="SZC728" s="247"/>
      <c r="SZD728" s="247"/>
      <c r="SZE728" s="247"/>
      <c r="SZF728" s="247"/>
      <c r="SZG728" s="247"/>
      <c r="SZH728" s="247"/>
      <c r="SZI728" s="247"/>
      <c r="SZJ728" s="247"/>
      <c r="SZK728" s="247"/>
      <c r="SZL728" s="247"/>
      <c r="SZM728" s="247"/>
      <c r="SZN728" s="247"/>
      <c r="SZO728" s="247"/>
      <c r="SZP728" s="247"/>
      <c r="SZQ728" s="247"/>
      <c r="SZR728" s="247"/>
      <c r="SZS728" s="247"/>
      <c r="SZT728" s="247"/>
      <c r="SZU728" s="247"/>
      <c r="SZV728" s="247"/>
      <c r="SZW728" s="247"/>
      <c r="SZX728" s="247"/>
      <c r="SZY728" s="247"/>
      <c r="SZZ728" s="247"/>
      <c r="TAA728" s="247"/>
      <c r="TAB728" s="247"/>
      <c r="TAC728" s="247"/>
      <c r="TAD728" s="247"/>
      <c r="TAE728" s="247"/>
      <c r="TAF728" s="247"/>
      <c r="TAG728" s="247"/>
      <c r="TAH728" s="247"/>
      <c r="TAI728" s="247"/>
      <c r="TAJ728" s="247"/>
      <c r="TAK728" s="247"/>
      <c r="TAL728" s="247"/>
      <c r="TAM728" s="247"/>
      <c r="TAN728" s="247"/>
      <c r="TAO728" s="247"/>
      <c r="TAP728" s="247"/>
      <c r="TAQ728" s="247"/>
      <c r="TAR728" s="247"/>
      <c r="TAS728" s="247"/>
      <c r="TAT728" s="247"/>
      <c r="TAU728" s="247"/>
      <c r="TAV728" s="247"/>
      <c r="TAW728" s="247"/>
      <c r="TAX728" s="247"/>
      <c r="TAY728" s="247"/>
      <c r="TAZ728" s="247"/>
      <c r="TBA728" s="247"/>
      <c r="TBB728" s="247"/>
      <c r="TBC728" s="247"/>
      <c r="TBD728" s="247"/>
      <c r="TBE728" s="247"/>
      <c r="TBF728" s="247"/>
      <c r="TBG728" s="247"/>
      <c r="TBH728" s="247"/>
      <c r="TBI728" s="247"/>
      <c r="TBJ728" s="247"/>
      <c r="TBK728" s="247"/>
      <c r="TBL728" s="247"/>
      <c r="TBM728" s="247"/>
      <c r="TBN728" s="247"/>
      <c r="TBO728" s="247"/>
      <c r="TBP728" s="247"/>
      <c r="TBQ728" s="247"/>
      <c r="TBR728" s="247"/>
      <c r="TBS728" s="247"/>
      <c r="TBT728" s="247"/>
      <c r="TBU728" s="247"/>
      <c r="TBV728" s="247"/>
      <c r="TBW728" s="247"/>
      <c r="TBX728" s="247"/>
      <c r="TBY728" s="247"/>
      <c r="TBZ728" s="247"/>
      <c r="TCA728" s="247"/>
      <c r="TCB728" s="247"/>
      <c r="TCC728" s="247"/>
      <c r="TCD728" s="247"/>
      <c r="TCE728" s="247"/>
      <c r="TCF728" s="247"/>
      <c r="TCG728" s="247"/>
      <c r="TCH728" s="247"/>
      <c r="TCI728" s="247"/>
      <c r="TCJ728" s="247"/>
      <c r="TCK728" s="247"/>
      <c r="TCL728" s="247"/>
      <c r="TCM728" s="247"/>
      <c r="TCN728" s="247"/>
      <c r="TCO728" s="247"/>
      <c r="TCP728" s="247"/>
      <c r="TCQ728" s="247"/>
      <c r="TCR728" s="247"/>
      <c r="TCS728" s="247"/>
      <c r="TCT728" s="247"/>
      <c r="TCU728" s="247"/>
      <c r="TCV728" s="247"/>
      <c r="TCW728" s="247"/>
      <c r="TCX728" s="247"/>
      <c r="TCY728" s="247"/>
      <c r="TCZ728" s="247"/>
      <c r="TDA728" s="247"/>
      <c r="TDB728" s="247"/>
      <c r="TDC728" s="247"/>
      <c r="TDD728" s="247"/>
      <c r="TDE728" s="247"/>
      <c r="TDF728" s="247"/>
      <c r="TDG728" s="247"/>
      <c r="TDH728" s="247"/>
      <c r="TDI728" s="247"/>
      <c r="TDJ728" s="247"/>
      <c r="TDK728" s="247"/>
      <c r="TDL728" s="247"/>
      <c r="TDM728" s="247"/>
      <c r="TDN728" s="247"/>
      <c r="TDO728" s="247"/>
      <c r="TDP728" s="247"/>
      <c r="TDQ728" s="247"/>
      <c r="TDR728" s="247"/>
      <c r="TDS728" s="247"/>
      <c r="TDT728" s="247"/>
      <c r="TDU728" s="247"/>
      <c r="TDV728" s="247"/>
      <c r="TDW728" s="247"/>
      <c r="TDX728" s="247"/>
      <c r="TDY728" s="247"/>
      <c r="TDZ728" s="247"/>
      <c r="TEA728" s="247"/>
      <c r="TEB728" s="247"/>
      <c r="TEC728" s="247"/>
      <c r="TED728" s="247"/>
      <c r="TEE728" s="247"/>
      <c r="TEF728" s="247"/>
      <c r="TEG728" s="247"/>
      <c r="TEH728" s="247"/>
      <c r="TEI728" s="247"/>
      <c r="TEJ728" s="247"/>
      <c r="TEK728" s="247"/>
      <c r="TEL728" s="247"/>
      <c r="TEM728" s="247"/>
      <c r="TEN728" s="247"/>
      <c r="TEO728" s="247"/>
      <c r="TEP728" s="247"/>
      <c r="TEQ728" s="247"/>
      <c r="TER728" s="247"/>
      <c r="TES728" s="247"/>
      <c r="TET728" s="247"/>
      <c r="TEU728" s="247"/>
      <c r="TEV728" s="247"/>
      <c r="TEW728" s="247"/>
      <c r="TEX728" s="247"/>
      <c r="TEY728" s="247"/>
      <c r="TEZ728" s="247"/>
      <c r="TFA728" s="247"/>
      <c r="TFB728" s="247"/>
      <c r="TFC728" s="247"/>
      <c r="TFD728" s="247"/>
      <c r="TFE728" s="247"/>
      <c r="TFF728" s="247"/>
      <c r="TFG728" s="247"/>
      <c r="TFH728" s="247"/>
      <c r="TFI728" s="247"/>
      <c r="TFJ728" s="247"/>
      <c r="TFK728" s="247"/>
      <c r="TFL728" s="247"/>
      <c r="TFM728" s="247"/>
      <c r="TFN728" s="247"/>
      <c r="TFO728" s="247"/>
      <c r="TFP728" s="247"/>
      <c r="TFQ728" s="247"/>
      <c r="TFR728" s="247"/>
      <c r="TFS728" s="247"/>
      <c r="TFT728" s="247"/>
      <c r="TFU728" s="247"/>
      <c r="TFV728" s="247"/>
      <c r="TFW728" s="247"/>
      <c r="TFX728" s="247"/>
      <c r="TFY728" s="247"/>
      <c r="TFZ728" s="247"/>
      <c r="TGA728" s="247"/>
      <c r="TGB728" s="247"/>
      <c r="TGC728" s="247"/>
      <c r="TGD728" s="247"/>
      <c r="TGE728" s="247"/>
      <c r="TGF728" s="247"/>
      <c r="TGG728" s="247"/>
      <c r="TGH728" s="247"/>
      <c r="TGI728" s="247"/>
      <c r="TGJ728" s="247"/>
      <c r="TGK728" s="247"/>
      <c r="TGL728" s="247"/>
      <c r="TGM728" s="247"/>
      <c r="TGN728" s="247"/>
      <c r="TGO728" s="247"/>
      <c r="TGP728" s="247"/>
      <c r="TGQ728" s="247"/>
      <c r="TGR728" s="247"/>
      <c r="TGS728" s="247"/>
      <c r="TGT728" s="247"/>
      <c r="TGU728" s="247"/>
      <c r="TGV728" s="247"/>
      <c r="TGW728" s="247"/>
      <c r="TGX728" s="247"/>
      <c r="TGY728" s="247"/>
      <c r="TGZ728" s="247"/>
      <c r="THA728" s="247"/>
      <c r="THB728" s="247"/>
      <c r="THC728" s="247"/>
      <c r="THD728" s="247"/>
      <c r="THE728" s="247"/>
      <c r="THF728" s="247"/>
      <c r="THG728" s="247"/>
      <c r="THH728" s="247"/>
      <c r="THI728" s="247"/>
      <c r="THJ728" s="247"/>
      <c r="THK728" s="247"/>
      <c r="THL728" s="247"/>
      <c r="THM728" s="247"/>
      <c r="THN728" s="247"/>
      <c r="THO728" s="247"/>
      <c r="THP728" s="247"/>
      <c r="THQ728" s="247"/>
      <c r="THR728" s="247"/>
      <c r="THS728" s="247"/>
      <c r="THT728" s="247"/>
      <c r="THU728" s="247"/>
      <c r="THV728" s="247"/>
      <c r="THW728" s="247"/>
      <c r="THX728" s="247"/>
      <c r="THY728" s="247"/>
      <c r="THZ728" s="247"/>
      <c r="TIA728" s="247"/>
      <c r="TIB728" s="247"/>
      <c r="TIC728" s="247"/>
      <c r="TID728" s="247"/>
      <c r="TIE728" s="247"/>
      <c r="TIF728" s="247"/>
      <c r="TIG728" s="247"/>
      <c r="TIH728" s="247"/>
      <c r="TII728" s="247"/>
      <c r="TIJ728" s="247"/>
      <c r="TIK728" s="247"/>
      <c r="TIL728" s="247"/>
      <c r="TIM728" s="247"/>
      <c r="TIN728" s="247"/>
      <c r="TIO728" s="247"/>
      <c r="TIP728" s="247"/>
      <c r="TIQ728" s="247"/>
      <c r="TIR728" s="247"/>
      <c r="TIS728" s="247"/>
      <c r="TIT728" s="247"/>
      <c r="TIU728" s="247"/>
      <c r="TIV728" s="247"/>
      <c r="TIW728" s="247"/>
      <c r="TIX728" s="247"/>
      <c r="TIY728" s="247"/>
      <c r="TIZ728" s="247"/>
      <c r="TJA728" s="247"/>
      <c r="TJB728" s="247"/>
      <c r="TJC728" s="247"/>
      <c r="TJD728" s="247"/>
      <c r="TJE728" s="247"/>
      <c r="TJF728" s="247"/>
      <c r="TJG728" s="247"/>
      <c r="TJH728" s="247"/>
      <c r="TJI728" s="247"/>
      <c r="TJJ728" s="247"/>
      <c r="TJK728" s="247"/>
      <c r="TJL728" s="247"/>
      <c r="TJM728" s="247"/>
      <c r="TJN728" s="247"/>
      <c r="TJO728" s="247"/>
      <c r="TJP728" s="247"/>
      <c r="TJQ728" s="247"/>
      <c r="TJR728" s="247"/>
      <c r="TJS728" s="247"/>
      <c r="TJT728" s="247"/>
      <c r="TJU728" s="247"/>
      <c r="TJV728" s="247"/>
      <c r="TJW728" s="247"/>
      <c r="TJX728" s="247"/>
      <c r="TJY728" s="247"/>
      <c r="TJZ728" s="247"/>
      <c r="TKA728" s="247"/>
      <c r="TKB728" s="247"/>
      <c r="TKC728" s="247"/>
      <c r="TKD728" s="247"/>
      <c r="TKE728" s="247"/>
      <c r="TKF728" s="247"/>
      <c r="TKG728" s="247"/>
      <c r="TKH728" s="247"/>
      <c r="TKI728" s="247"/>
      <c r="TKJ728" s="247"/>
      <c r="TKK728" s="247"/>
      <c r="TKL728" s="247"/>
      <c r="TKM728" s="247"/>
      <c r="TKN728" s="247"/>
      <c r="TKO728" s="247"/>
      <c r="TKP728" s="247"/>
      <c r="TKQ728" s="247"/>
      <c r="TKR728" s="247"/>
      <c r="TKS728" s="247"/>
      <c r="TKT728" s="247"/>
      <c r="TKU728" s="247"/>
      <c r="TKV728" s="247"/>
      <c r="TKW728" s="247"/>
      <c r="TKX728" s="247"/>
      <c r="TKY728" s="247"/>
      <c r="TKZ728" s="247"/>
      <c r="TLA728" s="247"/>
      <c r="TLB728" s="247"/>
      <c r="TLC728" s="247"/>
      <c r="TLD728" s="247"/>
      <c r="TLE728" s="247"/>
      <c r="TLF728" s="247"/>
      <c r="TLG728" s="247"/>
      <c r="TLH728" s="247"/>
      <c r="TLI728" s="247"/>
      <c r="TLJ728" s="247"/>
      <c r="TLK728" s="247"/>
      <c r="TLL728" s="247"/>
      <c r="TLM728" s="247"/>
      <c r="TLN728" s="247"/>
      <c r="TLO728" s="247"/>
      <c r="TLP728" s="247"/>
      <c r="TLQ728" s="247"/>
      <c r="TLR728" s="247"/>
      <c r="TLS728" s="247"/>
      <c r="TLT728" s="247"/>
      <c r="TLU728" s="247"/>
      <c r="TLV728" s="247"/>
      <c r="TLW728" s="247"/>
      <c r="TLX728" s="247"/>
      <c r="TLY728" s="247"/>
      <c r="TLZ728" s="247"/>
      <c r="TMA728" s="247"/>
      <c r="TMB728" s="247"/>
      <c r="TMC728" s="247"/>
      <c r="TMD728" s="247"/>
      <c r="TME728" s="247"/>
      <c r="TMF728" s="247"/>
      <c r="TMG728" s="247"/>
      <c r="TMH728" s="247"/>
      <c r="TMI728" s="247"/>
      <c r="TMJ728" s="247"/>
      <c r="TMK728" s="247"/>
      <c r="TML728" s="247"/>
      <c r="TMM728" s="247"/>
      <c r="TMN728" s="247"/>
      <c r="TMO728" s="247"/>
      <c r="TMP728" s="247"/>
      <c r="TMQ728" s="247"/>
      <c r="TMR728" s="247"/>
      <c r="TMS728" s="247"/>
      <c r="TMT728" s="247"/>
      <c r="TMU728" s="247"/>
      <c r="TMV728" s="247"/>
      <c r="TMW728" s="247"/>
      <c r="TMX728" s="247"/>
      <c r="TMY728" s="247"/>
      <c r="TMZ728" s="247"/>
      <c r="TNA728" s="247"/>
      <c r="TNB728" s="247"/>
      <c r="TNC728" s="247"/>
      <c r="TND728" s="247"/>
      <c r="TNE728" s="247"/>
      <c r="TNF728" s="247"/>
      <c r="TNG728" s="247"/>
      <c r="TNH728" s="247"/>
      <c r="TNI728" s="247"/>
      <c r="TNJ728" s="247"/>
      <c r="TNK728" s="247"/>
      <c r="TNL728" s="247"/>
      <c r="TNM728" s="247"/>
      <c r="TNN728" s="247"/>
      <c r="TNO728" s="247"/>
      <c r="TNP728" s="247"/>
      <c r="TNQ728" s="247"/>
      <c r="TNR728" s="247"/>
      <c r="TNS728" s="247"/>
      <c r="TNT728" s="247"/>
      <c r="TNU728" s="247"/>
      <c r="TNV728" s="247"/>
      <c r="TNW728" s="247"/>
      <c r="TNX728" s="247"/>
      <c r="TNY728" s="247"/>
      <c r="TNZ728" s="247"/>
      <c r="TOA728" s="247"/>
      <c r="TOB728" s="247"/>
      <c r="TOC728" s="247"/>
      <c r="TOD728" s="247"/>
      <c r="TOE728" s="247"/>
      <c r="TOF728" s="247"/>
      <c r="TOG728" s="247"/>
      <c r="TOH728" s="247"/>
      <c r="TOI728" s="247"/>
      <c r="TOJ728" s="247"/>
      <c r="TOK728" s="247"/>
      <c r="TOL728" s="247"/>
      <c r="TOM728" s="247"/>
      <c r="TON728" s="247"/>
      <c r="TOO728" s="247"/>
      <c r="TOP728" s="247"/>
      <c r="TOQ728" s="247"/>
      <c r="TOR728" s="247"/>
      <c r="TOS728" s="247"/>
      <c r="TOT728" s="247"/>
      <c r="TOU728" s="247"/>
      <c r="TOV728" s="247"/>
      <c r="TOW728" s="247"/>
      <c r="TOX728" s="247"/>
      <c r="TOY728" s="247"/>
      <c r="TOZ728" s="247"/>
      <c r="TPA728" s="247"/>
      <c r="TPB728" s="247"/>
      <c r="TPC728" s="247"/>
      <c r="TPD728" s="247"/>
      <c r="TPE728" s="247"/>
      <c r="TPF728" s="247"/>
      <c r="TPG728" s="247"/>
      <c r="TPH728" s="247"/>
      <c r="TPI728" s="247"/>
      <c r="TPJ728" s="247"/>
      <c r="TPK728" s="247"/>
      <c r="TPL728" s="247"/>
      <c r="TPM728" s="247"/>
      <c r="TPN728" s="247"/>
      <c r="TPO728" s="247"/>
      <c r="TPP728" s="247"/>
      <c r="TPQ728" s="247"/>
      <c r="TPR728" s="247"/>
      <c r="TPS728" s="247"/>
      <c r="TPT728" s="247"/>
      <c r="TPU728" s="247"/>
      <c r="TPV728" s="247"/>
      <c r="TPW728" s="247"/>
      <c r="TPX728" s="247"/>
      <c r="TPY728" s="247"/>
      <c r="TPZ728" s="247"/>
      <c r="TQA728" s="247"/>
      <c r="TQB728" s="247"/>
      <c r="TQC728" s="247"/>
      <c r="TQD728" s="247"/>
      <c r="TQE728" s="247"/>
      <c r="TQF728" s="247"/>
      <c r="TQG728" s="247"/>
      <c r="TQH728" s="247"/>
      <c r="TQI728" s="247"/>
      <c r="TQJ728" s="247"/>
      <c r="TQK728" s="247"/>
      <c r="TQL728" s="247"/>
      <c r="TQM728" s="247"/>
      <c r="TQN728" s="247"/>
      <c r="TQO728" s="247"/>
      <c r="TQP728" s="247"/>
      <c r="TQQ728" s="247"/>
      <c r="TQR728" s="247"/>
      <c r="TQS728" s="247"/>
      <c r="TQT728" s="247"/>
      <c r="TQU728" s="247"/>
      <c r="TQV728" s="247"/>
      <c r="TQW728" s="247"/>
      <c r="TQX728" s="247"/>
      <c r="TQY728" s="247"/>
      <c r="TQZ728" s="247"/>
      <c r="TRA728" s="247"/>
      <c r="TRB728" s="247"/>
      <c r="TRC728" s="247"/>
      <c r="TRD728" s="247"/>
      <c r="TRE728" s="247"/>
      <c r="TRF728" s="247"/>
      <c r="TRG728" s="247"/>
      <c r="TRH728" s="247"/>
      <c r="TRI728" s="247"/>
      <c r="TRJ728" s="247"/>
      <c r="TRK728" s="247"/>
      <c r="TRL728" s="247"/>
      <c r="TRM728" s="247"/>
      <c r="TRN728" s="247"/>
      <c r="TRO728" s="247"/>
      <c r="TRP728" s="247"/>
      <c r="TRQ728" s="247"/>
      <c r="TRR728" s="247"/>
      <c r="TRS728" s="247"/>
      <c r="TRT728" s="247"/>
      <c r="TRU728" s="247"/>
      <c r="TRV728" s="247"/>
      <c r="TRW728" s="247"/>
      <c r="TRX728" s="247"/>
      <c r="TRY728" s="247"/>
      <c r="TRZ728" s="247"/>
      <c r="TSA728" s="247"/>
      <c r="TSB728" s="247"/>
      <c r="TSC728" s="247"/>
      <c r="TSD728" s="247"/>
      <c r="TSE728" s="247"/>
      <c r="TSF728" s="247"/>
      <c r="TSG728" s="247"/>
      <c r="TSH728" s="247"/>
      <c r="TSI728" s="247"/>
      <c r="TSJ728" s="247"/>
      <c r="TSK728" s="247"/>
      <c r="TSL728" s="247"/>
      <c r="TSM728" s="247"/>
      <c r="TSN728" s="247"/>
      <c r="TSO728" s="247"/>
      <c r="TSP728" s="247"/>
      <c r="TSQ728" s="247"/>
      <c r="TSR728" s="247"/>
      <c r="TSS728" s="247"/>
      <c r="TST728" s="247"/>
      <c r="TSU728" s="247"/>
      <c r="TSV728" s="247"/>
      <c r="TSW728" s="247"/>
      <c r="TSX728" s="247"/>
      <c r="TSY728" s="247"/>
      <c r="TSZ728" s="247"/>
      <c r="TTA728" s="247"/>
      <c r="TTB728" s="247"/>
      <c r="TTC728" s="247"/>
      <c r="TTD728" s="247"/>
      <c r="TTE728" s="247"/>
      <c r="TTF728" s="247"/>
      <c r="TTG728" s="247"/>
      <c r="TTH728" s="247"/>
      <c r="TTI728" s="247"/>
      <c r="TTJ728" s="247"/>
      <c r="TTK728" s="247"/>
      <c r="TTL728" s="247"/>
      <c r="TTM728" s="247"/>
      <c r="TTN728" s="247"/>
      <c r="TTO728" s="247"/>
      <c r="TTP728" s="247"/>
      <c r="TTQ728" s="247"/>
      <c r="TTR728" s="247"/>
      <c r="TTS728" s="247"/>
      <c r="TTT728" s="247"/>
      <c r="TTU728" s="247"/>
      <c r="TTV728" s="247"/>
      <c r="TTW728" s="247"/>
      <c r="TTX728" s="247"/>
      <c r="TTY728" s="247"/>
      <c r="TTZ728" s="247"/>
      <c r="TUA728" s="247"/>
      <c r="TUB728" s="247"/>
      <c r="TUC728" s="247"/>
      <c r="TUD728" s="247"/>
      <c r="TUE728" s="247"/>
      <c r="TUF728" s="247"/>
      <c r="TUG728" s="247"/>
      <c r="TUH728" s="247"/>
      <c r="TUI728" s="247"/>
      <c r="TUJ728" s="247"/>
      <c r="TUK728" s="247"/>
      <c r="TUL728" s="247"/>
      <c r="TUM728" s="247"/>
      <c r="TUN728" s="247"/>
      <c r="TUO728" s="247"/>
      <c r="TUP728" s="247"/>
      <c r="TUQ728" s="247"/>
      <c r="TUR728" s="247"/>
      <c r="TUS728" s="247"/>
      <c r="TUT728" s="247"/>
      <c r="TUU728" s="247"/>
      <c r="TUV728" s="247"/>
      <c r="TUW728" s="247"/>
      <c r="TUX728" s="247"/>
      <c r="TUY728" s="247"/>
      <c r="TUZ728" s="247"/>
      <c r="TVA728" s="247"/>
      <c r="TVB728" s="247"/>
      <c r="TVC728" s="247"/>
      <c r="TVD728" s="247"/>
      <c r="TVE728" s="247"/>
      <c r="TVF728" s="247"/>
      <c r="TVG728" s="247"/>
      <c r="TVH728" s="247"/>
      <c r="TVI728" s="247"/>
      <c r="TVJ728" s="247"/>
      <c r="TVK728" s="247"/>
      <c r="TVL728" s="247"/>
      <c r="TVM728" s="247"/>
      <c r="TVN728" s="247"/>
      <c r="TVO728" s="247"/>
      <c r="TVP728" s="247"/>
      <c r="TVQ728" s="247"/>
      <c r="TVR728" s="247"/>
      <c r="TVS728" s="247"/>
      <c r="TVT728" s="247"/>
      <c r="TVU728" s="247"/>
      <c r="TVV728" s="247"/>
      <c r="TVW728" s="247"/>
      <c r="TVX728" s="247"/>
      <c r="TVY728" s="247"/>
      <c r="TVZ728" s="247"/>
      <c r="TWA728" s="247"/>
      <c r="TWB728" s="247"/>
      <c r="TWC728" s="247"/>
      <c r="TWD728" s="247"/>
      <c r="TWE728" s="247"/>
      <c r="TWF728" s="247"/>
      <c r="TWG728" s="247"/>
      <c r="TWH728" s="247"/>
      <c r="TWI728" s="247"/>
      <c r="TWJ728" s="247"/>
      <c r="TWK728" s="247"/>
      <c r="TWL728" s="247"/>
      <c r="TWM728" s="247"/>
      <c r="TWN728" s="247"/>
      <c r="TWO728" s="247"/>
      <c r="TWP728" s="247"/>
      <c r="TWQ728" s="247"/>
      <c r="TWR728" s="247"/>
      <c r="TWS728" s="247"/>
      <c r="TWT728" s="247"/>
      <c r="TWU728" s="247"/>
      <c r="TWV728" s="247"/>
      <c r="TWW728" s="247"/>
      <c r="TWX728" s="247"/>
      <c r="TWY728" s="247"/>
      <c r="TWZ728" s="247"/>
      <c r="TXA728" s="247"/>
      <c r="TXB728" s="247"/>
      <c r="TXC728" s="247"/>
      <c r="TXD728" s="247"/>
      <c r="TXE728" s="247"/>
      <c r="TXF728" s="247"/>
      <c r="TXG728" s="247"/>
      <c r="TXH728" s="247"/>
      <c r="TXI728" s="247"/>
      <c r="TXJ728" s="247"/>
      <c r="TXK728" s="247"/>
      <c r="TXL728" s="247"/>
      <c r="TXM728" s="247"/>
      <c r="TXN728" s="247"/>
      <c r="TXO728" s="247"/>
      <c r="TXP728" s="247"/>
      <c r="TXQ728" s="247"/>
      <c r="TXR728" s="247"/>
      <c r="TXS728" s="247"/>
      <c r="TXT728" s="247"/>
      <c r="TXU728" s="247"/>
      <c r="TXV728" s="247"/>
      <c r="TXW728" s="247"/>
      <c r="TXX728" s="247"/>
      <c r="TXY728" s="247"/>
      <c r="TXZ728" s="247"/>
      <c r="TYA728" s="247"/>
      <c r="TYB728" s="247"/>
      <c r="TYC728" s="247"/>
      <c r="TYD728" s="247"/>
      <c r="TYE728" s="247"/>
      <c r="TYF728" s="247"/>
      <c r="TYG728" s="247"/>
      <c r="TYH728" s="247"/>
      <c r="TYI728" s="247"/>
      <c r="TYJ728" s="247"/>
      <c r="TYK728" s="247"/>
      <c r="TYL728" s="247"/>
      <c r="TYM728" s="247"/>
      <c r="TYN728" s="247"/>
      <c r="TYO728" s="247"/>
      <c r="TYP728" s="247"/>
      <c r="TYQ728" s="247"/>
      <c r="TYR728" s="247"/>
      <c r="TYS728" s="247"/>
      <c r="TYT728" s="247"/>
      <c r="TYU728" s="247"/>
      <c r="TYV728" s="247"/>
      <c r="TYW728" s="247"/>
      <c r="TYX728" s="247"/>
      <c r="TYY728" s="247"/>
      <c r="TYZ728" s="247"/>
      <c r="TZA728" s="247"/>
      <c r="TZB728" s="247"/>
      <c r="TZC728" s="247"/>
      <c r="TZD728" s="247"/>
      <c r="TZE728" s="247"/>
      <c r="TZF728" s="247"/>
      <c r="TZG728" s="247"/>
      <c r="TZH728" s="247"/>
      <c r="TZI728" s="247"/>
      <c r="TZJ728" s="247"/>
      <c r="TZK728" s="247"/>
      <c r="TZL728" s="247"/>
      <c r="TZM728" s="247"/>
      <c r="TZN728" s="247"/>
      <c r="TZO728" s="247"/>
      <c r="TZP728" s="247"/>
      <c r="TZQ728" s="247"/>
      <c r="TZR728" s="247"/>
      <c r="TZS728" s="247"/>
      <c r="TZT728" s="247"/>
      <c r="TZU728" s="247"/>
      <c r="TZV728" s="247"/>
      <c r="TZW728" s="247"/>
      <c r="TZX728" s="247"/>
      <c r="TZY728" s="247"/>
      <c r="TZZ728" s="247"/>
      <c r="UAA728" s="247"/>
      <c r="UAB728" s="247"/>
      <c r="UAC728" s="247"/>
      <c r="UAD728" s="247"/>
      <c r="UAE728" s="247"/>
      <c r="UAF728" s="247"/>
      <c r="UAG728" s="247"/>
      <c r="UAH728" s="247"/>
      <c r="UAI728" s="247"/>
      <c r="UAJ728" s="247"/>
      <c r="UAK728" s="247"/>
      <c r="UAL728" s="247"/>
      <c r="UAM728" s="247"/>
      <c r="UAN728" s="247"/>
      <c r="UAO728" s="247"/>
      <c r="UAP728" s="247"/>
      <c r="UAQ728" s="247"/>
      <c r="UAR728" s="247"/>
      <c r="UAS728" s="247"/>
      <c r="UAT728" s="247"/>
      <c r="UAU728" s="247"/>
      <c r="UAV728" s="247"/>
      <c r="UAW728" s="247"/>
      <c r="UAX728" s="247"/>
      <c r="UAY728" s="247"/>
      <c r="UAZ728" s="247"/>
      <c r="UBA728" s="247"/>
      <c r="UBB728" s="247"/>
      <c r="UBC728" s="247"/>
      <c r="UBD728" s="247"/>
      <c r="UBE728" s="247"/>
      <c r="UBF728" s="247"/>
      <c r="UBG728" s="247"/>
      <c r="UBH728" s="247"/>
      <c r="UBI728" s="247"/>
      <c r="UBJ728" s="247"/>
      <c r="UBK728" s="247"/>
      <c r="UBL728" s="247"/>
      <c r="UBM728" s="247"/>
      <c r="UBN728" s="247"/>
      <c r="UBO728" s="247"/>
      <c r="UBP728" s="247"/>
      <c r="UBQ728" s="247"/>
      <c r="UBR728" s="247"/>
      <c r="UBS728" s="247"/>
      <c r="UBT728" s="247"/>
      <c r="UBU728" s="247"/>
      <c r="UBV728" s="247"/>
      <c r="UBW728" s="247"/>
      <c r="UBX728" s="247"/>
      <c r="UBY728" s="247"/>
      <c r="UBZ728" s="247"/>
      <c r="UCA728" s="247"/>
      <c r="UCB728" s="247"/>
      <c r="UCC728" s="247"/>
      <c r="UCD728" s="247"/>
      <c r="UCE728" s="247"/>
      <c r="UCF728" s="247"/>
      <c r="UCG728" s="247"/>
      <c r="UCH728" s="247"/>
      <c r="UCI728" s="247"/>
      <c r="UCJ728" s="247"/>
      <c r="UCK728" s="247"/>
      <c r="UCL728" s="247"/>
      <c r="UCM728" s="247"/>
      <c r="UCN728" s="247"/>
      <c r="UCO728" s="247"/>
      <c r="UCP728" s="247"/>
      <c r="UCQ728" s="247"/>
      <c r="UCR728" s="247"/>
      <c r="UCS728" s="247"/>
      <c r="UCT728" s="247"/>
      <c r="UCU728" s="247"/>
      <c r="UCV728" s="247"/>
      <c r="UCW728" s="247"/>
      <c r="UCX728" s="247"/>
      <c r="UCY728" s="247"/>
      <c r="UCZ728" s="247"/>
      <c r="UDA728" s="247"/>
      <c r="UDB728" s="247"/>
      <c r="UDC728" s="247"/>
      <c r="UDD728" s="247"/>
      <c r="UDE728" s="247"/>
      <c r="UDF728" s="247"/>
      <c r="UDG728" s="247"/>
      <c r="UDH728" s="247"/>
      <c r="UDI728" s="247"/>
      <c r="UDJ728" s="247"/>
      <c r="UDK728" s="247"/>
      <c r="UDL728" s="247"/>
      <c r="UDM728" s="247"/>
      <c r="UDN728" s="247"/>
      <c r="UDO728" s="247"/>
      <c r="UDP728" s="247"/>
      <c r="UDQ728" s="247"/>
      <c r="UDR728" s="247"/>
      <c r="UDS728" s="247"/>
      <c r="UDT728" s="247"/>
      <c r="UDU728" s="247"/>
      <c r="UDV728" s="247"/>
      <c r="UDW728" s="247"/>
      <c r="UDX728" s="247"/>
      <c r="UDY728" s="247"/>
      <c r="UDZ728" s="247"/>
      <c r="UEA728" s="247"/>
      <c r="UEB728" s="247"/>
      <c r="UEC728" s="247"/>
      <c r="UED728" s="247"/>
      <c r="UEE728" s="247"/>
      <c r="UEF728" s="247"/>
      <c r="UEG728" s="247"/>
      <c r="UEH728" s="247"/>
      <c r="UEI728" s="247"/>
      <c r="UEJ728" s="247"/>
      <c r="UEK728" s="247"/>
      <c r="UEL728" s="247"/>
      <c r="UEM728" s="247"/>
      <c r="UEN728" s="247"/>
      <c r="UEO728" s="247"/>
      <c r="UEP728" s="247"/>
      <c r="UEQ728" s="247"/>
      <c r="UER728" s="247"/>
      <c r="UES728" s="247"/>
      <c r="UET728" s="247"/>
      <c r="UEU728" s="247"/>
      <c r="UEV728" s="247"/>
      <c r="UEW728" s="247"/>
      <c r="UEX728" s="247"/>
      <c r="UEY728" s="247"/>
      <c r="UEZ728" s="247"/>
      <c r="UFA728" s="247"/>
      <c r="UFB728" s="247"/>
      <c r="UFC728" s="247"/>
      <c r="UFD728" s="247"/>
      <c r="UFE728" s="247"/>
      <c r="UFF728" s="247"/>
      <c r="UFG728" s="247"/>
      <c r="UFH728" s="247"/>
      <c r="UFI728" s="247"/>
      <c r="UFJ728" s="247"/>
      <c r="UFK728" s="247"/>
      <c r="UFL728" s="247"/>
      <c r="UFM728" s="247"/>
      <c r="UFN728" s="247"/>
      <c r="UFO728" s="247"/>
      <c r="UFP728" s="247"/>
      <c r="UFQ728" s="247"/>
      <c r="UFR728" s="247"/>
      <c r="UFS728" s="247"/>
      <c r="UFT728" s="247"/>
      <c r="UFU728" s="247"/>
      <c r="UFV728" s="247"/>
      <c r="UFW728" s="247"/>
      <c r="UFX728" s="247"/>
      <c r="UFY728" s="247"/>
      <c r="UFZ728" s="247"/>
      <c r="UGA728" s="247"/>
      <c r="UGB728" s="247"/>
      <c r="UGC728" s="247"/>
      <c r="UGD728" s="247"/>
      <c r="UGE728" s="247"/>
      <c r="UGF728" s="247"/>
      <c r="UGG728" s="247"/>
      <c r="UGH728" s="247"/>
      <c r="UGI728" s="247"/>
      <c r="UGJ728" s="247"/>
      <c r="UGK728" s="247"/>
      <c r="UGL728" s="247"/>
      <c r="UGM728" s="247"/>
      <c r="UGN728" s="247"/>
      <c r="UGO728" s="247"/>
      <c r="UGP728" s="247"/>
      <c r="UGQ728" s="247"/>
      <c r="UGR728" s="247"/>
      <c r="UGS728" s="247"/>
      <c r="UGT728" s="247"/>
      <c r="UGU728" s="247"/>
      <c r="UGV728" s="247"/>
      <c r="UGW728" s="247"/>
      <c r="UGX728" s="247"/>
      <c r="UGY728" s="247"/>
      <c r="UGZ728" s="247"/>
      <c r="UHA728" s="247"/>
      <c r="UHB728" s="247"/>
      <c r="UHC728" s="247"/>
      <c r="UHD728" s="247"/>
      <c r="UHE728" s="247"/>
      <c r="UHF728" s="247"/>
      <c r="UHG728" s="247"/>
      <c r="UHH728" s="247"/>
      <c r="UHI728" s="247"/>
      <c r="UHJ728" s="247"/>
      <c r="UHK728" s="247"/>
      <c r="UHL728" s="247"/>
      <c r="UHM728" s="247"/>
      <c r="UHN728" s="247"/>
      <c r="UHO728" s="247"/>
      <c r="UHP728" s="247"/>
      <c r="UHQ728" s="247"/>
      <c r="UHR728" s="247"/>
      <c r="UHS728" s="247"/>
      <c r="UHT728" s="247"/>
      <c r="UHU728" s="247"/>
      <c r="UHV728" s="247"/>
      <c r="UHW728" s="247"/>
      <c r="UHX728" s="247"/>
      <c r="UHY728" s="247"/>
      <c r="UHZ728" s="247"/>
      <c r="UIA728" s="247"/>
      <c r="UIB728" s="247"/>
      <c r="UIC728" s="247"/>
      <c r="UID728" s="247"/>
      <c r="UIE728" s="247"/>
      <c r="UIF728" s="247"/>
      <c r="UIG728" s="247"/>
      <c r="UIH728" s="247"/>
      <c r="UII728" s="247"/>
      <c r="UIJ728" s="247"/>
      <c r="UIK728" s="247"/>
      <c r="UIL728" s="247"/>
      <c r="UIM728" s="247"/>
      <c r="UIN728" s="247"/>
      <c r="UIO728" s="247"/>
      <c r="UIP728" s="247"/>
      <c r="UIQ728" s="247"/>
      <c r="UIR728" s="247"/>
      <c r="UIS728" s="247"/>
      <c r="UIT728" s="247"/>
      <c r="UIU728" s="247"/>
      <c r="UIV728" s="247"/>
      <c r="UIW728" s="247"/>
      <c r="UIX728" s="247"/>
      <c r="UIY728" s="247"/>
      <c r="UIZ728" s="247"/>
      <c r="UJA728" s="247"/>
      <c r="UJB728" s="247"/>
      <c r="UJC728" s="247"/>
      <c r="UJD728" s="247"/>
      <c r="UJE728" s="247"/>
      <c r="UJF728" s="247"/>
      <c r="UJG728" s="247"/>
      <c r="UJH728" s="247"/>
      <c r="UJI728" s="247"/>
      <c r="UJJ728" s="247"/>
      <c r="UJK728" s="247"/>
      <c r="UJL728" s="247"/>
      <c r="UJM728" s="247"/>
      <c r="UJN728" s="247"/>
      <c r="UJO728" s="247"/>
      <c r="UJP728" s="247"/>
      <c r="UJQ728" s="247"/>
      <c r="UJR728" s="247"/>
      <c r="UJS728" s="247"/>
      <c r="UJT728" s="247"/>
      <c r="UJU728" s="247"/>
      <c r="UJV728" s="247"/>
      <c r="UJW728" s="247"/>
      <c r="UJX728" s="247"/>
      <c r="UJY728" s="247"/>
      <c r="UJZ728" s="247"/>
      <c r="UKA728" s="247"/>
      <c r="UKB728" s="247"/>
      <c r="UKC728" s="247"/>
      <c r="UKD728" s="247"/>
      <c r="UKE728" s="247"/>
      <c r="UKF728" s="247"/>
      <c r="UKG728" s="247"/>
      <c r="UKH728" s="247"/>
      <c r="UKI728" s="247"/>
      <c r="UKJ728" s="247"/>
      <c r="UKK728" s="247"/>
      <c r="UKL728" s="247"/>
      <c r="UKM728" s="247"/>
      <c r="UKN728" s="247"/>
      <c r="UKO728" s="247"/>
      <c r="UKP728" s="247"/>
      <c r="UKQ728" s="247"/>
      <c r="UKR728" s="247"/>
      <c r="UKS728" s="247"/>
      <c r="UKT728" s="247"/>
      <c r="UKU728" s="247"/>
      <c r="UKV728" s="247"/>
      <c r="UKW728" s="247"/>
      <c r="UKX728" s="247"/>
      <c r="UKY728" s="247"/>
      <c r="UKZ728" s="247"/>
      <c r="ULA728" s="247"/>
      <c r="ULB728" s="247"/>
      <c r="ULC728" s="247"/>
      <c r="ULD728" s="247"/>
      <c r="ULE728" s="247"/>
      <c r="ULF728" s="247"/>
      <c r="ULG728" s="247"/>
      <c r="ULH728" s="247"/>
      <c r="ULI728" s="247"/>
      <c r="ULJ728" s="247"/>
      <c r="ULK728" s="247"/>
      <c r="ULL728" s="247"/>
      <c r="ULM728" s="247"/>
      <c r="ULN728" s="247"/>
      <c r="ULO728" s="247"/>
      <c r="ULP728" s="247"/>
      <c r="ULQ728" s="247"/>
      <c r="ULR728" s="247"/>
      <c r="ULS728" s="247"/>
      <c r="ULT728" s="247"/>
      <c r="ULU728" s="247"/>
      <c r="ULV728" s="247"/>
      <c r="ULW728" s="247"/>
      <c r="ULX728" s="247"/>
      <c r="ULY728" s="247"/>
      <c r="ULZ728" s="247"/>
      <c r="UMA728" s="247"/>
      <c r="UMB728" s="247"/>
      <c r="UMC728" s="247"/>
      <c r="UMD728" s="247"/>
      <c r="UME728" s="247"/>
      <c r="UMF728" s="247"/>
      <c r="UMG728" s="247"/>
      <c r="UMH728" s="247"/>
      <c r="UMI728" s="247"/>
      <c r="UMJ728" s="247"/>
      <c r="UMK728" s="247"/>
      <c r="UML728" s="247"/>
      <c r="UMM728" s="247"/>
      <c r="UMN728" s="247"/>
      <c r="UMO728" s="247"/>
      <c r="UMP728" s="247"/>
      <c r="UMQ728" s="247"/>
      <c r="UMR728" s="247"/>
      <c r="UMS728" s="247"/>
      <c r="UMT728" s="247"/>
      <c r="UMU728" s="247"/>
      <c r="UMV728" s="247"/>
      <c r="UMW728" s="247"/>
      <c r="UMX728" s="247"/>
      <c r="UMY728" s="247"/>
      <c r="UMZ728" s="247"/>
      <c r="UNA728" s="247"/>
      <c r="UNB728" s="247"/>
      <c r="UNC728" s="247"/>
      <c r="UND728" s="247"/>
      <c r="UNE728" s="247"/>
      <c r="UNF728" s="247"/>
      <c r="UNG728" s="247"/>
      <c r="UNH728" s="247"/>
      <c r="UNI728" s="247"/>
      <c r="UNJ728" s="247"/>
      <c r="UNK728" s="247"/>
      <c r="UNL728" s="247"/>
      <c r="UNM728" s="247"/>
      <c r="UNN728" s="247"/>
      <c r="UNO728" s="247"/>
      <c r="UNP728" s="247"/>
      <c r="UNQ728" s="247"/>
      <c r="UNR728" s="247"/>
      <c r="UNS728" s="247"/>
      <c r="UNT728" s="247"/>
      <c r="UNU728" s="247"/>
      <c r="UNV728" s="247"/>
      <c r="UNW728" s="247"/>
      <c r="UNX728" s="247"/>
      <c r="UNY728" s="247"/>
      <c r="UNZ728" s="247"/>
      <c r="UOA728" s="247"/>
      <c r="UOB728" s="247"/>
      <c r="UOC728" s="247"/>
      <c r="UOD728" s="247"/>
      <c r="UOE728" s="247"/>
      <c r="UOF728" s="247"/>
      <c r="UOG728" s="247"/>
      <c r="UOH728" s="247"/>
      <c r="UOI728" s="247"/>
      <c r="UOJ728" s="247"/>
      <c r="UOK728" s="247"/>
      <c r="UOL728" s="247"/>
      <c r="UOM728" s="247"/>
      <c r="UON728" s="247"/>
      <c r="UOO728" s="247"/>
      <c r="UOP728" s="247"/>
      <c r="UOQ728" s="247"/>
      <c r="UOR728" s="247"/>
      <c r="UOS728" s="247"/>
      <c r="UOT728" s="247"/>
      <c r="UOU728" s="247"/>
      <c r="UOV728" s="247"/>
      <c r="UOW728" s="247"/>
      <c r="UOX728" s="247"/>
      <c r="UOY728" s="247"/>
      <c r="UOZ728" s="247"/>
      <c r="UPA728" s="247"/>
      <c r="UPB728" s="247"/>
      <c r="UPC728" s="247"/>
      <c r="UPD728" s="247"/>
      <c r="UPE728" s="247"/>
      <c r="UPF728" s="247"/>
      <c r="UPG728" s="247"/>
      <c r="UPH728" s="247"/>
      <c r="UPI728" s="247"/>
      <c r="UPJ728" s="247"/>
      <c r="UPK728" s="247"/>
      <c r="UPL728" s="247"/>
      <c r="UPM728" s="247"/>
      <c r="UPN728" s="247"/>
      <c r="UPO728" s="247"/>
      <c r="UPP728" s="247"/>
      <c r="UPQ728" s="247"/>
      <c r="UPR728" s="247"/>
      <c r="UPS728" s="247"/>
      <c r="UPT728" s="247"/>
      <c r="UPU728" s="247"/>
      <c r="UPV728" s="247"/>
      <c r="UPW728" s="247"/>
      <c r="UPX728" s="247"/>
      <c r="UPY728" s="247"/>
      <c r="UPZ728" s="247"/>
      <c r="UQA728" s="247"/>
      <c r="UQB728" s="247"/>
      <c r="UQC728" s="247"/>
      <c r="UQD728" s="247"/>
      <c r="UQE728" s="247"/>
      <c r="UQF728" s="247"/>
      <c r="UQG728" s="247"/>
      <c r="UQH728" s="247"/>
      <c r="UQI728" s="247"/>
      <c r="UQJ728" s="247"/>
      <c r="UQK728" s="247"/>
      <c r="UQL728" s="247"/>
      <c r="UQM728" s="247"/>
      <c r="UQN728" s="247"/>
      <c r="UQO728" s="247"/>
      <c r="UQP728" s="247"/>
      <c r="UQQ728" s="247"/>
      <c r="UQR728" s="247"/>
      <c r="UQS728" s="247"/>
      <c r="UQT728" s="247"/>
      <c r="UQU728" s="247"/>
      <c r="UQV728" s="247"/>
      <c r="UQW728" s="247"/>
      <c r="UQX728" s="247"/>
      <c r="UQY728" s="247"/>
      <c r="UQZ728" s="247"/>
      <c r="URA728" s="247"/>
      <c r="URB728" s="247"/>
      <c r="URC728" s="247"/>
      <c r="URD728" s="247"/>
      <c r="URE728" s="247"/>
      <c r="URF728" s="247"/>
      <c r="URG728" s="247"/>
      <c r="URH728" s="247"/>
      <c r="URI728" s="247"/>
      <c r="URJ728" s="247"/>
      <c r="URK728" s="247"/>
      <c r="URL728" s="247"/>
      <c r="URM728" s="247"/>
      <c r="URN728" s="247"/>
      <c r="URO728" s="247"/>
      <c r="URP728" s="247"/>
      <c r="URQ728" s="247"/>
      <c r="URR728" s="247"/>
      <c r="URS728" s="247"/>
      <c r="URT728" s="247"/>
      <c r="URU728" s="247"/>
      <c r="URV728" s="247"/>
      <c r="URW728" s="247"/>
      <c r="URX728" s="247"/>
      <c r="URY728" s="247"/>
      <c r="URZ728" s="247"/>
      <c r="USA728" s="247"/>
      <c r="USB728" s="247"/>
      <c r="USC728" s="247"/>
      <c r="USD728" s="247"/>
      <c r="USE728" s="247"/>
      <c r="USF728" s="247"/>
      <c r="USG728" s="247"/>
      <c r="USH728" s="247"/>
      <c r="USI728" s="247"/>
      <c r="USJ728" s="247"/>
      <c r="USK728" s="247"/>
      <c r="USL728" s="247"/>
      <c r="USM728" s="247"/>
      <c r="USN728" s="247"/>
      <c r="USO728" s="247"/>
      <c r="USP728" s="247"/>
      <c r="USQ728" s="247"/>
      <c r="USR728" s="247"/>
      <c r="USS728" s="247"/>
      <c r="UST728" s="247"/>
      <c r="USU728" s="247"/>
      <c r="USV728" s="247"/>
      <c r="USW728" s="247"/>
      <c r="USX728" s="247"/>
      <c r="USY728" s="247"/>
      <c r="USZ728" s="247"/>
      <c r="UTA728" s="247"/>
      <c r="UTB728" s="247"/>
      <c r="UTC728" s="247"/>
      <c r="UTD728" s="247"/>
      <c r="UTE728" s="247"/>
      <c r="UTF728" s="247"/>
      <c r="UTG728" s="247"/>
      <c r="UTH728" s="247"/>
      <c r="UTI728" s="247"/>
      <c r="UTJ728" s="247"/>
      <c r="UTK728" s="247"/>
      <c r="UTL728" s="247"/>
      <c r="UTM728" s="247"/>
      <c r="UTN728" s="247"/>
      <c r="UTO728" s="247"/>
      <c r="UTP728" s="247"/>
      <c r="UTQ728" s="247"/>
      <c r="UTR728" s="247"/>
      <c r="UTS728" s="247"/>
      <c r="UTT728" s="247"/>
      <c r="UTU728" s="247"/>
      <c r="UTV728" s="247"/>
      <c r="UTW728" s="247"/>
      <c r="UTX728" s="247"/>
      <c r="UTY728" s="247"/>
      <c r="UTZ728" s="247"/>
      <c r="UUA728" s="247"/>
      <c r="UUB728" s="247"/>
      <c r="UUC728" s="247"/>
      <c r="UUD728" s="247"/>
      <c r="UUE728" s="247"/>
      <c r="UUF728" s="247"/>
      <c r="UUG728" s="247"/>
      <c r="UUH728" s="247"/>
      <c r="UUI728" s="247"/>
      <c r="UUJ728" s="247"/>
      <c r="UUK728" s="247"/>
      <c r="UUL728" s="247"/>
      <c r="UUM728" s="247"/>
      <c r="UUN728" s="247"/>
      <c r="UUO728" s="247"/>
      <c r="UUP728" s="247"/>
      <c r="UUQ728" s="247"/>
      <c r="UUR728" s="247"/>
      <c r="UUS728" s="247"/>
      <c r="UUT728" s="247"/>
      <c r="UUU728" s="247"/>
      <c r="UUV728" s="247"/>
      <c r="UUW728" s="247"/>
      <c r="UUX728" s="247"/>
      <c r="UUY728" s="247"/>
      <c r="UUZ728" s="247"/>
      <c r="UVA728" s="247"/>
      <c r="UVB728" s="247"/>
      <c r="UVC728" s="247"/>
      <c r="UVD728" s="247"/>
      <c r="UVE728" s="247"/>
      <c r="UVF728" s="247"/>
      <c r="UVG728" s="247"/>
      <c r="UVH728" s="247"/>
      <c r="UVI728" s="247"/>
      <c r="UVJ728" s="247"/>
      <c r="UVK728" s="247"/>
      <c r="UVL728" s="247"/>
      <c r="UVM728" s="247"/>
      <c r="UVN728" s="247"/>
      <c r="UVO728" s="247"/>
      <c r="UVP728" s="247"/>
      <c r="UVQ728" s="247"/>
      <c r="UVR728" s="247"/>
      <c r="UVS728" s="247"/>
      <c r="UVT728" s="247"/>
      <c r="UVU728" s="247"/>
      <c r="UVV728" s="247"/>
      <c r="UVW728" s="247"/>
      <c r="UVX728" s="247"/>
      <c r="UVY728" s="247"/>
      <c r="UVZ728" s="247"/>
      <c r="UWA728" s="247"/>
      <c r="UWB728" s="247"/>
      <c r="UWC728" s="247"/>
      <c r="UWD728" s="247"/>
      <c r="UWE728" s="247"/>
      <c r="UWF728" s="247"/>
      <c r="UWG728" s="247"/>
      <c r="UWH728" s="247"/>
      <c r="UWI728" s="247"/>
      <c r="UWJ728" s="247"/>
      <c r="UWK728" s="247"/>
      <c r="UWL728" s="247"/>
      <c r="UWM728" s="247"/>
      <c r="UWN728" s="247"/>
      <c r="UWO728" s="247"/>
      <c r="UWP728" s="247"/>
      <c r="UWQ728" s="247"/>
      <c r="UWR728" s="247"/>
      <c r="UWS728" s="247"/>
      <c r="UWT728" s="247"/>
      <c r="UWU728" s="247"/>
      <c r="UWV728" s="247"/>
      <c r="UWW728" s="247"/>
      <c r="UWX728" s="247"/>
      <c r="UWY728" s="247"/>
      <c r="UWZ728" s="247"/>
      <c r="UXA728" s="247"/>
      <c r="UXB728" s="247"/>
      <c r="UXC728" s="247"/>
      <c r="UXD728" s="247"/>
      <c r="UXE728" s="247"/>
      <c r="UXF728" s="247"/>
      <c r="UXG728" s="247"/>
      <c r="UXH728" s="247"/>
      <c r="UXI728" s="247"/>
      <c r="UXJ728" s="247"/>
      <c r="UXK728" s="247"/>
      <c r="UXL728" s="247"/>
      <c r="UXM728" s="247"/>
      <c r="UXN728" s="247"/>
      <c r="UXO728" s="247"/>
      <c r="UXP728" s="247"/>
      <c r="UXQ728" s="247"/>
      <c r="UXR728" s="247"/>
      <c r="UXS728" s="247"/>
      <c r="UXT728" s="247"/>
      <c r="UXU728" s="247"/>
      <c r="UXV728" s="247"/>
      <c r="UXW728" s="247"/>
      <c r="UXX728" s="247"/>
      <c r="UXY728" s="247"/>
      <c r="UXZ728" s="247"/>
      <c r="UYA728" s="247"/>
      <c r="UYB728" s="247"/>
      <c r="UYC728" s="247"/>
      <c r="UYD728" s="247"/>
      <c r="UYE728" s="247"/>
      <c r="UYF728" s="247"/>
      <c r="UYG728" s="247"/>
      <c r="UYH728" s="247"/>
      <c r="UYI728" s="247"/>
      <c r="UYJ728" s="247"/>
      <c r="UYK728" s="247"/>
      <c r="UYL728" s="247"/>
      <c r="UYM728" s="247"/>
      <c r="UYN728" s="247"/>
      <c r="UYO728" s="247"/>
      <c r="UYP728" s="247"/>
      <c r="UYQ728" s="247"/>
      <c r="UYR728" s="247"/>
      <c r="UYS728" s="247"/>
      <c r="UYT728" s="247"/>
      <c r="UYU728" s="247"/>
      <c r="UYV728" s="247"/>
      <c r="UYW728" s="247"/>
      <c r="UYX728" s="247"/>
      <c r="UYY728" s="247"/>
      <c r="UYZ728" s="247"/>
      <c r="UZA728" s="247"/>
      <c r="UZB728" s="247"/>
      <c r="UZC728" s="247"/>
      <c r="UZD728" s="247"/>
      <c r="UZE728" s="247"/>
      <c r="UZF728" s="247"/>
      <c r="UZG728" s="247"/>
      <c r="UZH728" s="247"/>
      <c r="UZI728" s="247"/>
      <c r="UZJ728" s="247"/>
      <c r="UZK728" s="247"/>
      <c r="UZL728" s="247"/>
      <c r="UZM728" s="247"/>
      <c r="UZN728" s="247"/>
      <c r="UZO728" s="247"/>
      <c r="UZP728" s="247"/>
      <c r="UZQ728" s="247"/>
      <c r="UZR728" s="247"/>
      <c r="UZS728" s="247"/>
      <c r="UZT728" s="247"/>
      <c r="UZU728" s="247"/>
      <c r="UZV728" s="247"/>
      <c r="UZW728" s="247"/>
      <c r="UZX728" s="247"/>
      <c r="UZY728" s="247"/>
      <c r="UZZ728" s="247"/>
      <c r="VAA728" s="247"/>
      <c r="VAB728" s="247"/>
      <c r="VAC728" s="247"/>
      <c r="VAD728" s="247"/>
      <c r="VAE728" s="247"/>
      <c r="VAF728" s="247"/>
      <c r="VAG728" s="247"/>
      <c r="VAH728" s="247"/>
      <c r="VAI728" s="247"/>
      <c r="VAJ728" s="247"/>
      <c r="VAK728" s="247"/>
      <c r="VAL728" s="247"/>
      <c r="VAM728" s="247"/>
      <c r="VAN728" s="247"/>
      <c r="VAO728" s="247"/>
      <c r="VAP728" s="247"/>
      <c r="VAQ728" s="247"/>
      <c r="VAR728" s="247"/>
      <c r="VAS728" s="247"/>
      <c r="VAT728" s="247"/>
      <c r="VAU728" s="247"/>
      <c r="VAV728" s="247"/>
      <c r="VAW728" s="247"/>
      <c r="VAX728" s="247"/>
      <c r="VAY728" s="247"/>
      <c r="VAZ728" s="247"/>
      <c r="VBA728" s="247"/>
      <c r="VBB728" s="247"/>
      <c r="VBC728" s="247"/>
      <c r="VBD728" s="247"/>
      <c r="VBE728" s="247"/>
      <c r="VBF728" s="247"/>
      <c r="VBG728" s="247"/>
      <c r="VBH728" s="247"/>
      <c r="VBI728" s="247"/>
      <c r="VBJ728" s="247"/>
      <c r="VBK728" s="247"/>
      <c r="VBL728" s="247"/>
      <c r="VBM728" s="247"/>
      <c r="VBN728" s="247"/>
      <c r="VBO728" s="247"/>
      <c r="VBP728" s="247"/>
      <c r="VBQ728" s="247"/>
      <c r="VBR728" s="247"/>
      <c r="VBS728" s="247"/>
      <c r="VBT728" s="247"/>
      <c r="VBU728" s="247"/>
      <c r="VBV728" s="247"/>
      <c r="VBW728" s="247"/>
      <c r="VBX728" s="247"/>
      <c r="VBY728" s="247"/>
      <c r="VBZ728" s="247"/>
      <c r="VCA728" s="247"/>
      <c r="VCB728" s="247"/>
      <c r="VCC728" s="247"/>
      <c r="VCD728" s="247"/>
      <c r="VCE728" s="247"/>
      <c r="VCF728" s="247"/>
      <c r="VCG728" s="247"/>
      <c r="VCH728" s="247"/>
      <c r="VCI728" s="247"/>
      <c r="VCJ728" s="247"/>
      <c r="VCK728" s="247"/>
      <c r="VCL728" s="247"/>
      <c r="VCM728" s="247"/>
      <c r="VCN728" s="247"/>
      <c r="VCO728" s="247"/>
      <c r="VCP728" s="247"/>
      <c r="VCQ728" s="247"/>
      <c r="VCR728" s="247"/>
      <c r="VCS728" s="247"/>
      <c r="VCT728" s="247"/>
      <c r="VCU728" s="247"/>
      <c r="VCV728" s="247"/>
      <c r="VCW728" s="247"/>
      <c r="VCX728" s="247"/>
      <c r="VCY728" s="247"/>
      <c r="VCZ728" s="247"/>
      <c r="VDA728" s="247"/>
      <c r="VDB728" s="247"/>
      <c r="VDC728" s="247"/>
      <c r="VDD728" s="247"/>
      <c r="VDE728" s="247"/>
      <c r="VDF728" s="247"/>
      <c r="VDG728" s="247"/>
      <c r="VDH728" s="247"/>
      <c r="VDI728" s="247"/>
      <c r="VDJ728" s="247"/>
      <c r="VDK728" s="247"/>
      <c r="VDL728" s="247"/>
      <c r="VDM728" s="247"/>
      <c r="VDN728" s="247"/>
      <c r="VDO728" s="247"/>
      <c r="VDP728" s="247"/>
      <c r="VDQ728" s="247"/>
      <c r="VDR728" s="247"/>
      <c r="VDS728" s="247"/>
      <c r="VDT728" s="247"/>
      <c r="VDU728" s="247"/>
      <c r="VDV728" s="247"/>
      <c r="VDW728" s="247"/>
      <c r="VDX728" s="247"/>
      <c r="VDY728" s="247"/>
      <c r="VDZ728" s="247"/>
      <c r="VEA728" s="247"/>
      <c r="VEB728" s="247"/>
      <c r="VEC728" s="247"/>
      <c r="VED728" s="247"/>
      <c r="VEE728" s="247"/>
      <c r="VEF728" s="247"/>
      <c r="VEG728" s="247"/>
      <c r="VEH728" s="247"/>
      <c r="VEI728" s="247"/>
      <c r="VEJ728" s="247"/>
      <c r="VEK728" s="247"/>
      <c r="VEL728" s="247"/>
      <c r="VEM728" s="247"/>
      <c r="VEN728" s="247"/>
      <c r="VEO728" s="247"/>
      <c r="VEP728" s="247"/>
      <c r="VEQ728" s="247"/>
      <c r="VER728" s="247"/>
      <c r="VES728" s="247"/>
      <c r="VET728" s="247"/>
      <c r="VEU728" s="247"/>
      <c r="VEV728" s="247"/>
      <c r="VEW728" s="247"/>
      <c r="VEX728" s="247"/>
      <c r="VEY728" s="247"/>
      <c r="VEZ728" s="247"/>
      <c r="VFA728" s="247"/>
      <c r="VFB728" s="247"/>
      <c r="VFC728" s="247"/>
      <c r="VFD728" s="247"/>
      <c r="VFE728" s="247"/>
      <c r="VFF728" s="247"/>
      <c r="VFG728" s="247"/>
      <c r="VFH728" s="247"/>
      <c r="VFI728" s="247"/>
      <c r="VFJ728" s="247"/>
      <c r="VFK728" s="247"/>
      <c r="VFL728" s="247"/>
      <c r="VFM728" s="247"/>
      <c r="VFN728" s="247"/>
      <c r="VFO728" s="247"/>
      <c r="VFP728" s="247"/>
      <c r="VFQ728" s="247"/>
      <c r="VFR728" s="247"/>
      <c r="VFS728" s="247"/>
      <c r="VFT728" s="247"/>
      <c r="VFU728" s="247"/>
      <c r="VFV728" s="247"/>
      <c r="VFW728" s="247"/>
      <c r="VFX728" s="247"/>
      <c r="VFY728" s="247"/>
      <c r="VFZ728" s="247"/>
      <c r="VGA728" s="247"/>
      <c r="VGB728" s="247"/>
      <c r="VGC728" s="247"/>
      <c r="VGD728" s="247"/>
      <c r="VGE728" s="247"/>
      <c r="VGF728" s="247"/>
      <c r="VGG728" s="247"/>
      <c r="VGH728" s="247"/>
      <c r="VGI728" s="247"/>
      <c r="VGJ728" s="247"/>
      <c r="VGK728" s="247"/>
      <c r="VGL728" s="247"/>
      <c r="VGM728" s="247"/>
      <c r="VGN728" s="247"/>
      <c r="VGO728" s="247"/>
      <c r="VGP728" s="247"/>
      <c r="VGQ728" s="247"/>
      <c r="VGR728" s="247"/>
      <c r="VGS728" s="247"/>
      <c r="VGT728" s="247"/>
      <c r="VGU728" s="247"/>
      <c r="VGV728" s="247"/>
      <c r="VGW728" s="247"/>
      <c r="VGX728" s="247"/>
      <c r="VGY728" s="247"/>
      <c r="VGZ728" s="247"/>
      <c r="VHA728" s="247"/>
      <c r="VHB728" s="247"/>
      <c r="VHC728" s="247"/>
      <c r="VHD728" s="247"/>
      <c r="VHE728" s="247"/>
      <c r="VHF728" s="247"/>
      <c r="VHG728" s="247"/>
      <c r="VHH728" s="247"/>
      <c r="VHI728" s="247"/>
      <c r="VHJ728" s="247"/>
      <c r="VHK728" s="247"/>
      <c r="VHL728" s="247"/>
      <c r="VHM728" s="247"/>
      <c r="VHN728" s="247"/>
      <c r="VHO728" s="247"/>
      <c r="VHP728" s="247"/>
      <c r="VHQ728" s="247"/>
      <c r="VHR728" s="247"/>
      <c r="VHS728" s="247"/>
      <c r="VHT728" s="247"/>
      <c r="VHU728" s="247"/>
      <c r="VHV728" s="247"/>
      <c r="VHW728" s="247"/>
      <c r="VHX728" s="247"/>
      <c r="VHY728" s="247"/>
      <c r="VHZ728" s="247"/>
      <c r="VIA728" s="247"/>
      <c r="VIB728" s="247"/>
      <c r="VIC728" s="247"/>
      <c r="VID728" s="247"/>
      <c r="VIE728" s="247"/>
      <c r="VIF728" s="247"/>
      <c r="VIG728" s="247"/>
      <c r="VIH728" s="247"/>
      <c r="VII728" s="247"/>
      <c r="VIJ728" s="247"/>
      <c r="VIK728" s="247"/>
      <c r="VIL728" s="247"/>
      <c r="VIM728" s="247"/>
      <c r="VIN728" s="247"/>
      <c r="VIO728" s="247"/>
      <c r="VIP728" s="247"/>
      <c r="VIQ728" s="247"/>
      <c r="VIR728" s="247"/>
      <c r="VIS728" s="247"/>
      <c r="VIT728" s="247"/>
      <c r="VIU728" s="247"/>
      <c r="VIV728" s="247"/>
      <c r="VIW728" s="247"/>
      <c r="VIX728" s="247"/>
      <c r="VIY728" s="247"/>
      <c r="VIZ728" s="247"/>
      <c r="VJA728" s="247"/>
      <c r="VJB728" s="247"/>
      <c r="VJC728" s="247"/>
      <c r="VJD728" s="247"/>
      <c r="VJE728" s="247"/>
      <c r="VJF728" s="247"/>
      <c r="VJG728" s="247"/>
      <c r="VJH728" s="247"/>
      <c r="VJI728" s="247"/>
      <c r="VJJ728" s="247"/>
      <c r="VJK728" s="247"/>
      <c r="VJL728" s="247"/>
      <c r="VJM728" s="247"/>
      <c r="VJN728" s="247"/>
      <c r="VJO728" s="247"/>
      <c r="VJP728" s="247"/>
      <c r="VJQ728" s="247"/>
      <c r="VJR728" s="247"/>
      <c r="VJS728" s="247"/>
      <c r="VJT728" s="247"/>
      <c r="VJU728" s="247"/>
      <c r="VJV728" s="247"/>
      <c r="VJW728" s="247"/>
      <c r="VJX728" s="247"/>
      <c r="VJY728" s="247"/>
      <c r="VJZ728" s="247"/>
      <c r="VKA728" s="247"/>
      <c r="VKB728" s="247"/>
      <c r="VKC728" s="247"/>
      <c r="VKD728" s="247"/>
      <c r="VKE728" s="247"/>
      <c r="VKF728" s="247"/>
      <c r="VKG728" s="247"/>
      <c r="VKH728" s="247"/>
      <c r="VKI728" s="247"/>
      <c r="VKJ728" s="247"/>
      <c r="VKK728" s="247"/>
      <c r="VKL728" s="247"/>
      <c r="VKM728" s="247"/>
      <c r="VKN728" s="247"/>
      <c r="VKO728" s="247"/>
      <c r="VKP728" s="247"/>
      <c r="VKQ728" s="247"/>
      <c r="VKR728" s="247"/>
      <c r="VKS728" s="247"/>
      <c r="VKT728" s="247"/>
      <c r="VKU728" s="247"/>
      <c r="VKV728" s="247"/>
      <c r="VKW728" s="247"/>
      <c r="VKX728" s="247"/>
      <c r="VKY728" s="247"/>
      <c r="VKZ728" s="247"/>
      <c r="VLA728" s="247"/>
      <c r="VLB728" s="247"/>
      <c r="VLC728" s="247"/>
      <c r="VLD728" s="247"/>
      <c r="VLE728" s="247"/>
      <c r="VLF728" s="247"/>
      <c r="VLG728" s="247"/>
      <c r="VLH728" s="247"/>
      <c r="VLI728" s="247"/>
      <c r="VLJ728" s="247"/>
      <c r="VLK728" s="247"/>
      <c r="VLL728" s="247"/>
      <c r="VLM728" s="247"/>
      <c r="VLN728" s="247"/>
      <c r="VLO728" s="247"/>
      <c r="VLP728" s="247"/>
      <c r="VLQ728" s="247"/>
      <c r="VLR728" s="247"/>
      <c r="VLS728" s="247"/>
      <c r="VLT728" s="247"/>
      <c r="VLU728" s="247"/>
      <c r="VLV728" s="247"/>
      <c r="VLW728" s="247"/>
      <c r="VLX728" s="247"/>
      <c r="VLY728" s="247"/>
      <c r="VLZ728" s="247"/>
      <c r="VMA728" s="247"/>
      <c r="VMB728" s="247"/>
      <c r="VMC728" s="247"/>
      <c r="VMD728" s="247"/>
      <c r="VME728" s="247"/>
      <c r="VMF728" s="247"/>
      <c r="VMG728" s="247"/>
      <c r="VMH728" s="247"/>
      <c r="VMI728" s="247"/>
      <c r="VMJ728" s="247"/>
      <c r="VMK728" s="247"/>
      <c r="VML728" s="247"/>
      <c r="VMM728" s="247"/>
      <c r="VMN728" s="247"/>
      <c r="VMO728" s="247"/>
      <c r="VMP728" s="247"/>
      <c r="VMQ728" s="247"/>
      <c r="VMR728" s="247"/>
      <c r="VMS728" s="247"/>
      <c r="VMT728" s="247"/>
      <c r="VMU728" s="247"/>
      <c r="VMV728" s="247"/>
      <c r="VMW728" s="247"/>
      <c r="VMX728" s="247"/>
      <c r="VMY728" s="247"/>
      <c r="VMZ728" s="247"/>
      <c r="VNA728" s="247"/>
      <c r="VNB728" s="247"/>
      <c r="VNC728" s="247"/>
      <c r="VND728" s="247"/>
      <c r="VNE728" s="247"/>
      <c r="VNF728" s="247"/>
      <c r="VNG728" s="247"/>
      <c r="VNH728" s="247"/>
      <c r="VNI728" s="247"/>
      <c r="VNJ728" s="247"/>
      <c r="VNK728" s="247"/>
      <c r="VNL728" s="247"/>
      <c r="VNM728" s="247"/>
      <c r="VNN728" s="247"/>
      <c r="VNO728" s="247"/>
      <c r="VNP728" s="247"/>
      <c r="VNQ728" s="247"/>
      <c r="VNR728" s="247"/>
      <c r="VNS728" s="247"/>
      <c r="VNT728" s="247"/>
      <c r="VNU728" s="247"/>
      <c r="VNV728" s="247"/>
      <c r="VNW728" s="247"/>
      <c r="VNX728" s="247"/>
      <c r="VNY728" s="247"/>
      <c r="VNZ728" s="247"/>
      <c r="VOA728" s="247"/>
      <c r="VOB728" s="247"/>
      <c r="VOC728" s="247"/>
      <c r="VOD728" s="247"/>
      <c r="VOE728" s="247"/>
      <c r="VOF728" s="247"/>
      <c r="VOG728" s="247"/>
      <c r="VOH728" s="247"/>
      <c r="VOI728" s="247"/>
      <c r="VOJ728" s="247"/>
      <c r="VOK728" s="247"/>
      <c r="VOL728" s="247"/>
      <c r="VOM728" s="247"/>
      <c r="VON728" s="247"/>
      <c r="VOO728" s="247"/>
      <c r="VOP728" s="247"/>
      <c r="VOQ728" s="247"/>
      <c r="VOR728" s="247"/>
      <c r="VOS728" s="247"/>
      <c r="VOT728" s="247"/>
      <c r="VOU728" s="247"/>
      <c r="VOV728" s="247"/>
      <c r="VOW728" s="247"/>
      <c r="VOX728" s="247"/>
      <c r="VOY728" s="247"/>
      <c r="VOZ728" s="247"/>
      <c r="VPA728" s="247"/>
      <c r="VPB728" s="247"/>
      <c r="VPC728" s="247"/>
      <c r="VPD728" s="247"/>
      <c r="VPE728" s="247"/>
      <c r="VPF728" s="247"/>
      <c r="VPG728" s="247"/>
      <c r="VPH728" s="247"/>
      <c r="VPI728" s="247"/>
      <c r="VPJ728" s="247"/>
      <c r="VPK728" s="247"/>
      <c r="VPL728" s="247"/>
      <c r="VPM728" s="247"/>
      <c r="VPN728" s="247"/>
      <c r="VPO728" s="247"/>
      <c r="VPP728" s="247"/>
      <c r="VPQ728" s="247"/>
      <c r="VPR728" s="247"/>
      <c r="VPS728" s="247"/>
      <c r="VPT728" s="247"/>
      <c r="VPU728" s="247"/>
      <c r="VPV728" s="247"/>
      <c r="VPW728" s="247"/>
      <c r="VPX728" s="247"/>
      <c r="VPY728" s="247"/>
      <c r="VPZ728" s="247"/>
      <c r="VQA728" s="247"/>
      <c r="VQB728" s="247"/>
      <c r="VQC728" s="247"/>
      <c r="VQD728" s="247"/>
      <c r="VQE728" s="247"/>
      <c r="VQF728" s="247"/>
      <c r="VQG728" s="247"/>
      <c r="VQH728" s="247"/>
      <c r="VQI728" s="247"/>
      <c r="VQJ728" s="247"/>
      <c r="VQK728" s="247"/>
      <c r="VQL728" s="247"/>
      <c r="VQM728" s="247"/>
      <c r="VQN728" s="247"/>
      <c r="VQO728" s="247"/>
      <c r="VQP728" s="247"/>
      <c r="VQQ728" s="247"/>
      <c r="VQR728" s="247"/>
      <c r="VQS728" s="247"/>
      <c r="VQT728" s="247"/>
      <c r="VQU728" s="247"/>
      <c r="VQV728" s="247"/>
      <c r="VQW728" s="247"/>
      <c r="VQX728" s="247"/>
      <c r="VQY728" s="247"/>
      <c r="VQZ728" s="247"/>
      <c r="VRA728" s="247"/>
      <c r="VRB728" s="247"/>
      <c r="VRC728" s="247"/>
      <c r="VRD728" s="247"/>
      <c r="VRE728" s="247"/>
      <c r="VRF728" s="247"/>
      <c r="VRG728" s="247"/>
      <c r="VRH728" s="247"/>
      <c r="VRI728" s="247"/>
      <c r="VRJ728" s="247"/>
      <c r="VRK728" s="247"/>
      <c r="VRL728" s="247"/>
      <c r="VRM728" s="247"/>
      <c r="VRN728" s="247"/>
      <c r="VRO728" s="247"/>
      <c r="VRP728" s="247"/>
      <c r="VRQ728" s="247"/>
      <c r="VRR728" s="247"/>
      <c r="VRS728" s="247"/>
      <c r="VRT728" s="247"/>
      <c r="VRU728" s="247"/>
      <c r="VRV728" s="247"/>
      <c r="VRW728" s="247"/>
      <c r="VRX728" s="247"/>
      <c r="VRY728" s="247"/>
      <c r="VRZ728" s="247"/>
      <c r="VSA728" s="247"/>
      <c r="VSB728" s="247"/>
      <c r="VSC728" s="247"/>
      <c r="VSD728" s="247"/>
      <c r="VSE728" s="247"/>
      <c r="VSF728" s="247"/>
      <c r="VSG728" s="247"/>
      <c r="VSH728" s="247"/>
      <c r="VSI728" s="247"/>
      <c r="VSJ728" s="247"/>
      <c r="VSK728" s="247"/>
      <c r="VSL728" s="247"/>
      <c r="VSM728" s="247"/>
      <c r="VSN728" s="247"/>
      <c r="VSO728" s="247"/>
      <c r="VSP728" s="247"/>
      <c r="VSQ728" s="247"/>
      <c r="VSR728" s="247"/>
      <c r="VSS728" s="247"/>
      <c r="VST728" s="247"/>
      <c r="VSU728" s="247"/>
      <c r="VSV728" s="247"/>
      <c r="VSW728" s="247"/>
      <c r="VSX728" s="247"/>
      <c r="VSY728" s="247"/>
      <c r="VSZ728" s="247"/>
      <c r="VTA728" s="247"/>
      <c r="VTB728" s="247"/>
      <c r="VTC728" s="247"/>
      <c r="VTD728" s="247"/>
      <c r="VTE728" s="247"/>
      <c r="VTF728" s="247"/>
      <c r="VTG728" s="247"/>
      <c r="VTH728" s="247"/>
      <c r="VTI728" s="247"/>
      <c r="VTJ728" s="247"/>
      <c r="VTK728" s="247"/>
      <c r="VTL728" s="247"/>
      <c r="VTM728" s="247"/>
      <c r="VTN728" s="247"/>
      <c r="VTO728" s="247"/>
      <c r="VTP728" s="247"/>
      <c r="VTQ728" s="247"/>
      <c r="VTR728" s="247"/>
      <c r="VTS728" s="247"/>
      <c r="VTT728" s="247"/>
      <c r="VTU728" s="247"/>
      <c r="VTV728" s="247"/>
      <c r="VTW728" s="247"/>
      <c r="VTX728" s="247"/>
      <c r="VTY728" s="247"/>
      <c r="VTZ728" s="247"/>
      <c r="VUA728" s="247"/>
      <c r="VUB728" s="247"/>
      <c r="VUC728" s="247"/>
      <c r="VUD728" s="247"/>
      <c r="VUE728" s="247"/>
      <c r="VUF728" s="247"/>
      <c r="VUG728" s="247"/>
      <c r="VUH728" s="247"/>
      <c r="VUI728" s="247"/>
      <c r="VUJ728" s="247"/>
      <c r="VUK728" s="247"/>
      <c r="VUL728" s="247"/>
      <c r="VUM728" s="247"/>
      <c r="VUN728" s="247"/>
      <c r="VUO728" s="247"/>
      <c r="VUP728" s="247"/>
      <c r="VUQ728" s="247"/>
      <c r="VUR728" s="247"/>
      <c r="VUS728" s="247"/>
      <c r="VUT728" s="247"/>
      <c r="VUU728" s="247"/>
      <c r="VUV728" s="247"/>
      <c r="VUW728" s="247"/>
      <c r="VUX728" s="247"/>
      <c r="VUY728" s="247"/>
      <c r="VUZ728" s="247"/>
      <c r="VVA728" s="247"/>
      <c r="VVB728" s="247"/>
      <c r="VVC728" s="247"/>
      <c r="VVD728" s="247"/>
      <c r="VVE728" s="247"/>
      <c r="VVF728" s="247"/>
      <c r="VVG728" s="247"/>
      <c r="VVH728" s="247"/>
      <c r="VVI728" s="247"/>
      <c r="VVJ728" s="247"/>
      <c r="VVK728" s="247"/>
      <c r="VVL728" s="247"/>
      <c r="VVM728" s="247"/>
      <c r="VVN728" s="247"/>
      <c r="VVO728" s="247"/>
      <c r="VVP728" s="247"/>
      <c r="VVQ728" s="247"/>
      <c r="VVR728" s="247"/>
      <c r="VVS728" s="247"/>
      <c r="VVT728" s="247"/>
      <c r="VVU728" s="247"/>
      <c r="VVV728" s="247"/>
      <c r="VVW728" s="247"/>
      <c r="VVX728" s="247"/>
      <c r="VVY728" s="247"/>
      <c r="VVZ728" s="247"/>
      <c r="VWA728" s="247"/>
      <c r="VWB728" s="247"/>
      <c r="VWC728" s="247"/>
      <c r="VWD728" s="247"/>
      <c r="VWE728" s="247"/>
      <c r="VWF728" s="247"/>
      <c r="VWG728" s="247"/>
      <c r="VWH728" s="247"/>
      <c r="VWI728" s="247"/>
      <c r="VWJ728" s="247"/>
      <c r="VWK728" s="247"/>
      <c r="VWL728" s="247"/>
      <c r="VWM728" s="247"/>
      <c r="VWN728" s="247"/>
      <c r="VWO728" s="247"/>
      <c r="VWP728" s="247"/>
      <c r="VWQ728" s="247"/>
      <c r="VWR728" s="247"/>
      <c r="VWS728" s="247"/>
      <c r="VWT728" s="247"/>
      <c r="VWU728" s="247"/>
      <c r="VWV728" s="247"/>
      <c r="VWW728" s="247"/>
      <c r="VWX728" s="247"/>
      <c r="VWY728" s="247"/>
      <c r="VWZ728" s="247"/>
      <c r="VXA728" s="247"/>
      <c r="VXB728" s="247"/>
      <c r="VXC728" s="247"/>
      <c r="VXD728" s="247"/>
      <c r="VXE728" s="247"/>
      <c r="VXF728" s="247"/>
      <c r="VXG728" s="247"/>
      <c r="VXH728" s="247"/>
      <c r="VXI728" s="247"/>
      <c r="VXJ728" s="247"/>
      <c r="VXK728" s="247"/>
      <c r="VXL728" s="247"/>
      <c r="VXM728" s="247"/>
      <c r="VXN728" s="247"/>
      <c r="VXO728" s="247"/>
      <c r="VXP728" s="247"/>
      <c r="VXQ728" s="247"/>
      <c r="VXR728" s="247"/>
      <c r="VXS728" s="247"/>
      <c r="VXT728" s="247"/>
      <c r="VXU728" s="247"/>
      <c r="VXV728" s="247"/>
      <c r="VXW728" s="247"/>
      <c r="VXX728" s="247"/>
      <c r="VXY728" s="247"/>
      <c r="VXZ728" s="247"/>
      <c r="VYA728" s="247"/>
      <c r="VYB728" s="247"/>
      <c r="VYC728" s="247"/>
      <c r="VYD728" s="247"/>
      <c r="VYE728" s="247"/>
      <c r="VYF728" s="247"/>
      <c r="VYG728" s="247"/>
      <c r="VYH728" s="247"/>
      <c r="VYI728" s="247"/>
      <c r="VYJ728" s="247"/>
      <c r="VYK728" s="247"/>
      <c r="VYL728" s="247"/>
      <c r="VYM728" s="247"/>
      <c r="VYN728" s="247"/>
      <c r="VYO728" s="247"/>
      <c r="VYP728" s="247"/>
      <c r="VYQ728" s="247"/>
      <c r="VYR728" s="247"/>
      <c r="VYS728" s="247"/>
      <c r="VYT728" s="247"/>
      <c r="VYU728" s="247"/>
      <c r="VYV728" s="247"/>
      <c r="VYW728" s="247"/>
      <c r="VYX728" s="247"/>
      <c r="VYY728" s="247"/>
      <c r="VYZ728" s="247"/>
      <c r="VZA728" s="247"/>
      <c r="VZB728" s="247"/>
      <c r="VZC728" s="247"/>
      <c r="VZD728" s="247"/>
      <c r="VZE728" s="247"/>
      <c r="VZF728" s="247"/>
      <c r="VZG728" s="247"/>
      <c r="VZH728" s="247"/>
      <c r="VZI728" s="247"/>
      <c r="VZJ728" s="247"/>
      <c r="VZK728" s="247"/>
      <c r="VZL728" s="247"/>
      <c r="VZM728" s="247"/>
      <c r="VZN728" s="247"/>
      <c r="VZO728" s="247"/>
      <c r="VZP728" s="247"/>
      <c r="VZQ728" s="247"/>
      <c r="VZR728" s="247"/>
      <c r="VZS728" s="247"/>
      <c r="VZT728" s="247"/>
      <c r="VZU728" s="247"/>
      <c r="VZV728" s="247"/>
      <c r="VZW728" s="247"/>
      <c r="VZX728" s="247"/>
      <c r="VZY728" s="247"/>
      <c r="VZZ728" s="247"/>
      <c r="WAA728" s="247"/>
      <c r="WAB728" s="247"/>
      <c r="WAC728" s="247"/>
      <c r="WAD728" s="247"/>
      <c r="WAE728" s="247"/>
      <c r="WAF728" s="247"/>
      <c r="WAG728" s="247"/>
      <c r="WAH728" s="247"/>
      <c r="WAI728" s="247"/>
      <c r="WAJ728" s="247"/>
      <c r="WAK728" s="247"/>
      <c r="WAL728" s="247"/>
      <c r="WAM728" s="247"/>
      <c r="WAN728" s="247"/>
      <c r="WAO728" s="247"/>
      <c r="WAP728" s="247"/>
      <c r="WAQ728" s="247"/>
      <c r="WAR728" s="247"/>
      <c r="WAS728" s="247"/>
      <c r="WAT728" s="247"/>
      <c r="WAU728" s="247"/>
      <c r="WAV728" s="247"/>
      <c r="WAW728" s="247"/>
      <c r="WAX728" s="247"/>
      <c r="WAY728" s="247"/>
      <c r="WAZ728" s="247"/>
      <c r="WBA728" s="247"/>
      <c r="WBB728" s="247"/>
      <c r="WBC728" s="247"/>
      <c r="WBD728" s="247"/>
      <c r="WBE728" s="247"/>
      <c r="WBF728" s="247"/>
      <c r="WBG728" s="247"/>
      <c r="WBH728" s="247"/>
      <c r="WBI728" s="247"/>
      <c r="WBJ728" s="247"/>
      <c r="WBK728" s="247"/>
      <c r="WBL728" s="247"/>
      <c r="WBM728" s="247"/>
      <c r="WBN728" s="247"/>
      <c r="WBO728" s="247"/>
      <c r="WBP728" s="247"/>
      <c r="WBQ728" s="247"/>
      <c r="WBR728" s="247"/>
      <c r="WBS728" s="247"/>
      <c r="WBT728" s="247"/>
      <c r="WBU728" s="247"/>
      <c r="WBV728" s="247"/>
      <c r="WBW728" s="247"/>
      <c r="WBX728" s="247"/>
      <c r="WBY728" s="247"/>
      <c r="WBZ728" s="247"/>
      <c r="WCA728" s="247"/>
      <c r="WCB728" s="247"/>
      <c r="WCC728" s="247"/>
      <c r="WCD728" s="247"/>
      <c r="WCE728" s="247"/>
      <c r="WCF728" s="247"/>
      <c r="WCG728" s="247"/>
      <c r="WCH728" s="247"/>
      <c r="WCI728" s="247"/>
      <c r="WCJ728" s="247"/>
      <c r="WCK728" s="247"/>
      <c r="WCL728" s="247"/>
      <c r="WCM728" s="247"/>
      <c r="WCN728" s="247"/>
      <c r="WCO728" s="247"/>
      <c r="WCP728" s="247"/>
      <c r="WCQ728" s="247"/>
      <c r="WCR728" s="247"/>
      <c r="WCS728" s="247"/>
      <c r="WCT728" s="247"/>
      <c r="WCU728" s="247"/>
      <c r="WCV728" s="247"/>
      <c r="WCW728" s="247"/>
      <c r="WCX728" s="247"/>
      <c r="WCY728" s="247"/>
      <c r="WCZ728" s="247"/>
      <c r="WDA728" s="247"/>
      <c r="WDB728" s="247"/>
      <c r="WDC728" s="247"/>
      <c r="WDD728" s="247"/>
      <c r="WDE728" s="247"/>
      <c r="WDF728" s="247"/>
      <c r="WDG728" s="247"/>
      <c r="WDH728" s="247"/>
      <c r="WDI728" s="247"/>
      <c r="WDJ728" s="247"/>
      <c r="WDK728" s="247"/>
      <c r="WDL728" s="247"/>
      <c r="WDM728" s="247"/>
      <c r="WDN728" s="247"/>
      <c r="WDO728" s="247"/>
      <c r="WDP728" s="247"/>
      <c r="WDQ728" s="247"/>
      <c r="WDR728" s="247"/>
      <c r="WDS728" s="247"/>
      <c r="WDT728" s="247"/>
      <c r="WDU728" s="247"/>
      <c r="WDV728" s="247"/>
      <c r="WDW728" s="247"/>
      <c r="WDX728" s="247"/>
      <c r="WDY728" s="247"/>
      <c r="WDZ728" s="247"/>
      <c r="WEA728" s="247"/>
      <c r="WEB728" s="247"/>
      <c r="WEC728" s="247"/>
      <c r="WED728" s="247"/>
      <c r="WEE728" s="247"/>
      <c r="WEF728" s="247"/>
      <c r="WEG728" s="247"/>
      <c r="WEH728" s="247"/>
      <c r="WEI728" s="247"/>
      <c r="WEJ728" s="247"/>
      <c r="WEK728" s="247"/>
      <c r="WEL728" s="247"/>
      <c r="WEM728" s="247"/>
      <c r="WEN728" s="247"/>
      <c r="WEO728" s="247"/>
      <c r="WEP728" s="247"/>
      <c r="WEQ728" s="247"/>
      <c r="WER728" s="247"/>
      <c r="WES728" s="247"/>
      <c r="WET728" s="247"/>
      <c r="WEU728" s="247"/>
      <c r="WEV728" s="247"/>
      <c r="WEW728" s="247"/>
      <c r="WEX728" s="247"/>
      <c r="WEY728" s="247"/>
      <c r="WEZ728" s="247"/>
      <c r="WFA728" s="247"/>
      <c r="WFB728" s="247"/>
      <c r="WFC728" s="247"/>
      <c r="WFD728" s="247"/>
      <c r="WFE728" s="247"/>
      <c r="WFF728" s="247"/>
      <c r="WFG728" s="247"/>
      <c r="WFH728" s="247"/>
      <c r="WFI728" s="247"/>
      <c r="WFJ728" s="247"/>
      <c r="WFK728" s="247"/>
      <c r="WFL728" s="247"/>
      <c r="WFM728" s="247"/>
      <c r="WFN728" s="247"/>
      <c r="WFO728" s="247"/>
      <c r="WFP728" s="247"/>
      <c r="WFQ728" s="247"/>
      <c r="WFR728" s="247"/>
      <c r="WFS728" s="247"/>
      <c r="WFT728" s="247"/>
      <c r="WFU728" s="247"/>
      <c r="WFV728" s="247"/>
      <c r="WFW728" s="247"/>
      <c r="WFX728" s="247"/>
      <c r="WFY728" s="247"/>
      <c r="WFZ728" s="247"/>
      <c r="WGA728" s="247"/>
      <c r="WGB728" s="247"/>
      <c r="WGC728" s="247"/>
      <c r="WGD728" s="247"/>
      <c r="WGE728" s="247"/>
      <c r="WGF728" s="247"/>
      <c r="WGG728" s="247"/>
      <c r="WGH728" s="247"/>
      <c r="WGI728" s="247"/>
      <c r="WGJ728" s="247"/>
      <c r="WGK728" s="247"/>
      <c r="WGL728" s="247"/>
      <c r="WGM728" s="247"/>
      <c r="WGN728" s="247"/>
      <c r="WGO728" s="247"/>
      <c r="WGP728" s="247"/>
      <c r="WGQ728" s="247"/>
      <c r="WGR728" s="247"/>
      <c r="WGS728" s="247"/>
      <c r="WGT728" s="247"/>
      <c r="WGU728" s="247"/>
      <c r="WGV728" s="247"/>
      <c r="WGW728" s="247"/>
      <c r="WGX728" s="247"/>
      <c r="WGY728" s="247"/>
      <c r="WGZ728" s="247"/>
      <c r="WHA728" s="247"/>
      <c r="WHB728" s="247"/>
      <c r="WHC728" s="247"/>
      <c r="WHD728" s="247"/>
      <c r="WHE728" s="247"/>
      <c r="WHF728" s="247"/>
      <c r="WHG728" s="247"/>
      <c r="WHH728" s="247"/>
      <c r="WHI728" s="247"/>
      <c r="WHJ728" s="247"/>
      <c r="WHK728" s="247"/>
      <c r="WHL728" s="247"/>
      <c r="WHM728" s="247"/>
      <c r="WHN728" s="247"/>
      <c r="WHO728" s="247"/>
      <c r="WHP728" s="247"/>
      <c r="WHQ728" s="247"/>
      <c r="WHR728" s="247"/>
      <c r="WHS728" s="247"/>
      <c r="WHT728" s="247"/>
      <c r="WHU728" s="247"/>
      <c r="WHV728" s="247"/>
      <c r="WHW728" s="247"/>
      <c r="WHX728" s="247"/>
      <c r="WHY728" s="247"/>
      <c r="WHZ728" s="247"/>
      <c r="WIA728" s="247"/>
      <c r="WIB728" s="247"/>
      <c r="WIC728" s="247"/>
      <c r="WID728" s="247"/>
      <c r="WIE728" s="247"/>
      <c r="WIF728" s="247"/>
      <c r="WIG728" s="247"/>
      <c r="WIH728" s="247"/>
      <c r="WII728" s="247"/>
      <c r="WIJ728" s="247"/>
      <c r="WIK728" s="247"/>
      <c r="WIL728" s="247"/>
      <c r="WIM728" s="247"/>
      <c r="WIN728" s="247"/>
      <c r="WIO728" s="247"/>
      <c r="WIP728" s="247"/>
      <c r="WIQ728" s="247"/>
      <c r="WIR728" s="247"/>
      <c r="WIS728" s="247"/>
      <c r="WIT728" s="247"/>
      <c r="WIU728" s="247"/>
      <c r="WIV728" s="247"/>
      <c r="WIW728" s="247"/>
      <c r="WIX728" s="247"/>
      <c r="WIY728" s="247"/>
      <c r="WIZ728" s="247"/>
      <c r="WJA728" s="247"/>
      <c r="WJB728" s="247"/>
      <c r="WJC728" s="247"/>
      <c r="WJD728" s="247"/>
      <c r="WJE728" s="247"/>
      <c r="WJF728" s="247"/>
      <c r="WJG728" s="247"/>
      <c r="WJH728" s="247"/>
      <c r="WJI728" s="247"/>
      <c r="WJJ728" s="247"/>
      <c r="WJK728" s="247"/>
      <c r="WJL728" s="247"/>
      <c r="WJM728" s="247"/>
      <c r="WJN728" s="247"/>
      <c r="WJO728" s="247"/>
      <c r="WJP728" s="247"/>
      <c r="WJQ728" s="247"/>
      <c r="WJR728" s="247"/>
      <c r="WJS728" s="247"/>
      <c r="WJT728" s="247"/>
      <c r="WJU728" s="247"/>
      <c r="WJV728" s="247"/>
      <c r="WJW728" s="247"/>
      <c r="WJX728" s="247"/>
      <c r="WJY728" s="247"/>
      <c r="WJZ728" s="247"/>
      <c r="WKA728" s="247"/>
      <c r="WKB728" s="247"/>
      <c r="WKC728" s="247"/>
      <c r="WKD728" s="247"/>
      <c r="WKE728" s="247"/>
      <c r="WKF728" s="247"/>
      <c r="WKG728" s="247"/>
      <c r="WKH728" s="247"/>
      <c r="WKI728" s="247"/>
      <c r="WKJ728" s="247"/>
      <c r="WKK728" s="247"/>
      <c r="WKL728" s="247"/>
      <c r="WKM728" s="247"/>
      <c r="WKN728" s="247"/>
      <c r="WKO728" s="247"/>
      <c r="WKP728" s="247"/>
      <c r="WKQ728" s="247"/>
      <c r="WKR728" s="247"/>
      <c r="WKS728" s="247"/>
      <c r="WKT728" s="247"/>
      <c r="WKU728" s="247"/>
      <c r="WKV728" s="247"/>
      <c r="WKW728" s="247"/>
      <c r="WKX728" s="247"/>
      <c r="WKY728" s="247"/>
      <c r="WKZ728" s="247"/>
      <c r="WLA728" s="247"/>
      <c r="WLB728" s="247"/>
      <c r="WLC728" s="247"/>
      <c r="WLD728" s="247"/>
      <c r="WLE728" s="247"/>
      <c r="WLF728" s="247"/>
      <c r="WLG728" s="247"/>
      <c r="WLH728" s="247"/>
      <c r="WLI728" s="247"/>
      <c r="WLJ728" s="247"/>
      <c r="WLK728" s="247"/>
      <c r="WLL728" s="247"/>
      <c r="WLM728" s="247"/>
      <c r="WLN728" s="247"/>
      <c r="WLO728" s="247"/>
      <c r="WLP728" s="247"/>
      <c r="WLQ728" s="247"/>
      <c r="WLR728" s="247"/>
      <c r="WLS728" s="247"/>
      <c r="WLT728" s="247"/>
      <c r="WLU728" s="247"/>
      <c r="WLV728" s="247"/>
      <c r="WLW728" s="247"/>
      <c r="WLX728" s="247"/>
      <c r="WLY728" s="247"/>
      <c r="WLZ728" s="247"/>
      <c r="WMA728" s="247"/>
      <c r="WMB728" s="247"/>
      <c r="WMC728" s="247"/>
      <c r="WMD728" s="247"/>
      <c r="WME728" s="247"/>
      <c r="WMF728" s="247"/>
      <c r="WMG728" s="247"/>
      <c r="WMH728" s="247"/>
      <c r="WMI728" s="247"/>
      <c r="WMJ728" s="247"/>
      <c r="WMK728" s="247"/>
      <c r="WML728" s="247"/>
      <c r="WMM728" s="247"/>
      <c r="WMN728" s="247"/>
      <c r="WMO728" s="247"/>
      <c r="WMP728" s="247"/>
      <c r="WMQ728" s="247"/>
      <c r="WMR728" s="247"/>
      <c r="WMS728" s="247"/>
      <c r="WMT728" s="247"/>
      <c r="WMU728" s="247"/>
      <c r="WMV728" s="247"/>
      <c r="WMW728" s="247"/>
      <c r="WMX728" s="247"/>
      <c r="WMY728" s="247"/>
      <c r="WMZ728" s="247"/>
      <c r="WNA728" s="247"/>
      <c r="WNB728" s="247"/>
      <c r="WNC728" s="247"/>
      <c r="WND728" s="247"/>
      <c r="WNE728" s="247"/>
      <c r="WNF728" s="247"/>
      <c r="WNG728" s="247"/>
      <c r="WNH728" s="247"/>
      <c r="WNI728" s="247"/>
      <c r="WNJ728" s="247"/>
      <c r="WNK728" s="247"/>
      <c r="WNL728" s="247"/>
      <c r="WNM728" s="247"/>
      <c r="WNN728" s="247"/>
      <c r="WNO728" s="247"/>
      <c r="WNP728" s="247"/>
      <c r="WNQ728" s="247"/>
      <c r="WNR728" s="247"/>
      <c r="WNS728" s="247"/>
      <c r="WNT728" s="247"/>
      <c r="WNU728" s="247"/>
      <c r="WNV728" s="247"/>
      <c r="WNW728" s="247"/>
      <c r="WNX728" s="247"/>
      <c r="WNY728" s="247"/>
      <c r="WNZ728" s="247"/>
      <c r="WOA728" s="247"/>
      <c r="WOB728" s="247"/>
      <c r="WOC728" s="247"/>
      <c r="WOD728" s="247"/>
      <c r="WOE728" s="247"/>
      <c r="WOF728" s="247"/>
      <c r="WOG728" s="247"/>
      <c r="WOH728" s="247"/>
      <c r="WOI728" s="247"/>
      <c r="WOJ728" s="247"/>
      <c r="WOK728" s="247"/>
      <c r="WOL728" s="247"/>
      <c r="WOM728" s="247"/>
      <c r="WON728" s="247"/>
      <c r="WOO728" s="247"/>
      <c r="WOP728" s="247"/>
      <c r="WOQ728" s="247"/>
      <c r="WOR728" s="247"/>
      <c r="WOS728" s="247"/>
      <c r="WOT728" s="247"/>
      <c r="WOU728" s="247"/>
      <c r="WOV728" s="247"/>
      <c r="WOW728" s="247"/>
      <c r="WOX728" s="247"/>
      <c r="WOY728" s="247"/>
      <c r="WOZ728" s="247"/>
      <c r="WPA728" s="247"/>
      <c r="WPB728" s="247"/>
      <c r="WPC728" s="247"/>
      <c r="WPD728" s="247"/>
      <c r="WPE728" s="247"/>
      <c r="WPF728" s="247"/>
      <c r="WPG728" s="247"/>
      <c r="WPH728" s="247"/>
      <c r="WPI728" s="247"/>
      <c r="WPJ728" s="247"/>
      <c r="WPK728" s="247"/>
      <c r="WPL728" s="247"/>
      <c r="WPM728" s="247"/>
      <c r="WPN728" s="247"/>
      <c r="WPO728" s="247"/>
      <c r="WPP728" s="247"/>
      <c r="WPQ728" s="247"/>
      <c r="WPR728" s="247"/>
      <c r="WPS728" s="247"/>
      <c r="WPT728" s="247"/>
      <c r="WPU728" s="247"/>
      <c r="WPV728" s="247"/>
      <c r="WPW728" s="247"/>
      <c r="WPX728" s="247"/>
      <c r="WPY728" s="247"/>
      <c r="WPZ728" s="247"/>
      <c r="WQA728" s="247"/>
      <c r="WQB728" s="247"/>
      <c r="WQC728" s="247"/>
      <c r="WQD728" s="247"/>
      <c r="WQE728" s="247"/>
      <c r="WQF728" s="247"/>
      <c r="WQG728" s="247"/>
      <c r="WQH728" s="247"/>
      <c r="WQI728" s="247"/>
      <c r="WQJ728" s="247"/>
      <c r="WQK728" s="247"/>
      <c r="WQL728" s="247"/>
      <c r="WQM728" s="247"/>
      <c r="WQN728" s="247"/>
      <c r="WQO728" s="247"/>
      <c r="WQP728" s="247"/>
      <c r="WQQ728" s="247"/>
      <c r="WQR728" s="247"/>
      <c r="WQS728" s="247"/>
      <c r="WQT728" s="247"/>
      <c r="WQU728" s="247"/>
      <c r="WQV728" s="247"/>
      <c r="WQW728" s="247"/>
      <c r="WQX728" s="247"/>
      <c r="WQY728" s="247"/>
      <c r="WQZ728" s="247"/>
      <c r="WRA728" s="247"/>
      <c r="WRB728" s="247"/>
      <c r="WRC728" s="247"/>
      <c r="WRD728" s="247"/>
      <c r="WRE728" s="247"/>
      <c r="WRF728" s="247"/>
      <c r="WRG728" s="247"/>
      <c r="WRH728" s="247"/>
      <c r="WRI728" s="247"/>
      <c r="WRJ728" s="247"/>
      <c r="WRK728" s="247"/>
      <c r="WRL728" s="247"/>
      <c r="WRM728" s="247"/>
      <c r="WRN728" s="247"/>
      <c r="WRO728" s="247"/>
      <c r="WRP728" s="247"/>
      <c r="WRQ728" s="247"/>
      <c r="WRR728" s="247"/>
      <c r="WRS728" s="247"/>
      <c r="WRT728" s="247"/>
      <c r="WRU728" s="247"/>
      <c r="WRV728" s="247"/>
      <c r="WRW728" s="247"/>
      <c r="WRX728" s="247"/>
      <c r="WRY728" s="247"/>
      <c r="WRZ728" s="247"/>
      <c r="WSA728" s="247"/>
      <c r="WSB728" s="247"/>
      <c r="WSC728" s="247"/>
      <c r="WSD728" s="247"/>
      <c r="WSE728" s="247"/>
      <c r="WSF728" s="247"/>
      <c r="WSG728" s="247"/>
      <c r="WSH728" s="247"/>
      <c r="WSI728" s="247"/>
      <c r="WSJ728" s="247"/>
      <c r="WSK728" s="247"/>
      <c r="WSL728" s="247"/>
      <c r="WSM728" s="247"/>
      <c r="WSN728" s="247"/>
      <c r="WSO728" s="247"/>
      <c r="WSP728" s="247"/>
      <c r="WSQ728" s="247"/>
      <c r="WSR728" s="247"/>
      <c r="WSS728" s="247"/>
      <c r="WST728" s="247"/>
      <c r="WSU728" s="247"/>
      <c r="WSV728" s="247"/>
      <c r="WSW728" s="247"/>
      <c r="WSX728" s="247"/>
      <c r="WSY728" s="247"/>
      <c r="WSZ728" s="247"/>
      <c r="WTA728" s="247"/>
      <c r="WTB728" s="247"/>
      <c r="WTC728" s="247"/>
      <c r="WTD728" s="247"/>
      <c r="WTE728" s="247"/>
      <c r="WTF728" s="247"/>
      <c r="WTG728" s="247"/>
      <c r="WTH728" s="247"/>
      <c r="WTI728" s="247"/>
      <c r="WTJ728" s="247"/>
      <c r="WTK728" s="247"/>
      <c r="WTL728" s="247"/>
      <c r="WTM728" s="247"/>
      <c r="WTN728" s="247"/>
      <c r="WTO728" s="247"/>
      <c r="WTP728" s="247"/>
      <c r="WTQ728" s="247"/>
      <c r="WTR728" s="247"/>
      <c r="WTS728" s="247"/>
      <c r="WTT728" s="247"/>
      <c r="WTU728" s="247"/>
      <c r="WTV728" s="247"/>
      <c r="WTW728" s="247"/>
      <c r="WTX728" s="247"/>
      <c r="WTY728" s="247"/>
      <c r="WTZ728" s="247"/>
      <c r="WUA728" s="247"/>
      <c r="WUB728" s="247"/>
      <c r="WUC728" s="247"/>
      <c r="WUD728" s="247"/>
      <c r="WUE728" s="247"/>
      <c r="WUF728" s="247"/>
      <c r="WUG728" s="247"/>
      <c r="WUH728" s="247"/>
      <c r="WUI728" s="247"/>
      <c r="WUJ728" s="247"/>
      <c r="WUK728" s="247"/>
      <c r="WUL728" s="247"/>
      <c r="WUM728" s="247"/>
      <c r="WUN728" s="247"/>
      <c r="WUO728" s="247"/>
      <c r="WUP728" s="247"/>
      <c r="WUQ728" s="247"/>
      <c r="WUR728" s="247"/>
      <c r="WUS728" s="247"/>
      <c r="WUT728" s="247"/>
      <c r="WUU728" s="247"/>
      <c r="WUV728" s="247"/>
      <c r="WUW728" s="247"/>
      <c r="WUX728" s="247"/>
      <c r="WUY728" s="247"/>
      <c r="WUZ728" s="247"/>
      <c r="WVA728" s="247"/>
      <c r="WVB728" s="247"/>
      <c r="WVC728" s="247"/>
      <c r="WVD728" s="247"/>
      <c r="WVE728" s="247"/>
      <c r="WVF728" s="247"/>
      <c r="WVG728" s="247"/>
      <c r="WVH728" s="247"/>
      <c r="WVI728" s="247"/>
      <c r="WVJ728" s="247"/>
      <c r="WVK728" s="247"/>
      <c r="WVL728" s="247"/>
      <c r="WVM728" s="247"/>
      <c r="WVN728" s="247"/>
      <c r="WVO728" s="247"/>
      <c r="WVP728" s="247"/>
      <c r="WVQ728" s="247"/>
      <c r="WVR728" s="247"/>
      <c r="WVS728" s="247"/>
      <c r="WVT728" s="247"/>
      <c r="WVU728" s="247"/>
      <c r="WVV728" s="247"/>
      <c r="WVW728" s="247"/>
      <c r="WVX728" s="247"/>
      <c r="WVY728" s="247"/>
      <c r="WVZ728" s="247"/>
      <c r="WWA728" s="247"/>
      <c r="WWB728" s="247"/>
      <c r="WWC728" s="247"/>
      <c r="WWD728" s="247"/>
      <c r="WWE728" s="247"/>
      <c r="WWF728" s="247"/>
      <c r="WWG728" s="247"/>
      <c r="WWH728" s="247"/>
      <c r="WWI728" s="247"/>
      <c r="WWJ728" s="247"/>
      <c r="WWK728" s="247"/>
      <c r="WWL728" s="247"/>
      <c r="WWM728" s="247"/>
      <c r="WWN728" s="247"/>
      <c r="WWO728" s="247"/>
      <c r="WWP728" s="247"/>
      <c r="WWQ728" s="247"/>
      <c r="WWR728" s="247"/>
      <c r="WWS728" s="247"/>
      <c r="WWT728" s="247"/>
      <c r="WWU728" s="247"/>
      <c r="WWV728" s="247"/>
      <c r="WWW728" s="247"/>
      <c r="WWX728" s="247"/>
      <c r="WWY728" s="247"/>
      <c r="WWZ728" s="247"/>
      <c r="WXA728" s="247"/>
      <c r="WXB728" s="247"/>
      <c r="WXC728" s="247"/>
      <c r="WXD728" s="247"/>
      <c r="WXE728" s="247"/>
      <c r="WXF728" s="247"/>
      <c r="WXG728" s="247"/>
      <c r="WXH728" s="247"/>
      <c r="WXI728" s="247"/>
      <c r="WXJ728" s="247"/>
      <c r="WXK728" s="247"/>
      <c r="WXL728" s="247"/>
      <c r="WXM728" s="247"/>
      <c r="WXN728" s="247"/>
      <c r="WXO728" s="247"/>
      <c r="WXP728" s="247"/>
      <c r="WXQ728" s="247"/>
      <c r="WXR728" s="247"/>
      <c r="WXS728" s="247"/>
      <c r="WXT728" s="247"/>
      <c r="WXU728" s="247"/>
      <c r="WXV728" s="247"/>
      <c r="WXW728" s="247"/>
      <c r="WXX728" s="247"/>
      <c r="WXY728" s="247"/>
      <c r="WXZ728" s="247"/>
      <c r="WYA728" s="247"/>
      <c r="WYB728" s="247"/>
      <c r="WYC728" s="247"/>
      <c r="WYD728" s="247"/>
      <c r="WYE728" s="247"/>
      <c r="WYF728" s="247"/>
      <c r="WYG728" s="247"/>
      <c r="WYH728" s="247"/>
      <c r="WYI728" s="247"/>
      <c r="WYJ728" s="247"/>
      <c r="WYK728" s="247"/>
      <c r="WYL728" s="247"/>
      <c r="WYM728" s="247"/>
      <c r="WYN728" s="247"/>
      <c r="WYO728" s="247"/>
      <c r="WYP728" s="247"/>
      <c r="WYQ728" s="247"/>
      <c r="WYR728" s="247"/>
      <c r="WYS728" s="247"/>
      <c r="WYT728" s="247"/>
      <c r="WYU728" s="247"/>
      <c r="WYV728" s="247"/>
      <c r="WYW728" s="247"/>
      <c r="WYX728" s="247"/>
      <c r="WYY728" s="247"/>
      <c r="WYZ728" s="247"/>
      <c r="WZA728" s="247"/>
      <c r="WZB728" s="247"/>
      <c r="WZC728" s="247"/>
      <c r="WZD728" s="247"/>
      <c r="WZE728" s="247"/>
      <c r="WZF728" s="247"/>
      <c r="WZG728" s="247"/>
      <c r="WZH728" s="247"/>
      <c r="WZI728" s="247"/>
      <c r="WZJ728" s="247"/>
      <c r="WZK728" s="247"/>
      <c r="WZL728" s="247"/>
      <c r="WZM728" s="247"/>
      <c r="WZN728" s="247"/>
      <c r="WZO728" s="247"/>
      <c r="WZP728" s="247"/>
      <c r="WZQ728" s="247"/>
      <c r="WZR728" s="247"/>
      <c r="WZS728" s="247"/>
      <c r="WZT728" s="247"/>
      <c r="WZU728" s="247"/>
      <c r="WZV728" s="247"/>
      <c r="WZW728" s="247"/>
      <c r="WZX728" s="247"/>
      <c r="WZY728" s="247"/>
      <c r="WZZ728" s="247"/>
      <c r="XAA728" s="247"/>
      <c r="XAB728" s="247"/>
      <c r="XAC728" s="247"/>
      <c r="XAD728" s="247"/>
      <c r="XAE728" s="247"/>
      <c r="XAF728" s="247"/>
      <c r="XAG728" s="247"/>
      <c r="XAH728" s="247"/>
      <c r="XAI728" s="247"/>
      <c r="XAJ728" s="247"/>
      <c r="XAK728" s="247"/>
      <c r="XAL728" s="247"/>
      <c r="XAM728" s="247"/>
      <c r="XAN728" s="247"/>
      <c r="XAO728" s="247"/>
      <c r="XAP728" s="247"/>
      <c r="XAQ728" s="247"/>
      <c r="XAR728" s="247"/>
      <c r="XAS728" s="247"/>
      <c r="XAT728" s="247"/>
      <c r="XAU728" s="247"/>
      <c r="XAV728" s="247"/>
      <c r="XAW728" s="247"/>
      <c r="XAX728" s="247"/>
      <c r="XAY728" s="247"/>
      <c r="XAZ728" s="247"/>
      <c r="XBA728" s="247"/>
      <c r="XBB728" s="247"/>
      <c r="XBC728" s="247"/>
      <c r="XBD728" s="247"/>
      <c r="XBE728" s="247"/>
      <c r="XBF728" s="247"/>
      <c r="XBG728" s="247"/>
      <c r="XBH728" s="247"/>
      <c r="XBI728" s="247"/>
      <c r="XBJ728" s="247"/>
      <c r="XBK728" s="247"/>
      <c r="XBL728" s="247"/>
      <c r="XBM728" s="247"/>
      <c r="XBN728" s="247"/>
      <c r="XBO728" s="247"/>
      <c r="XBP728" s="247"/>
      <c r="XBQ728" s="247"/>
      <c r="XBR728" s="247"/>
      <c r="XBS728" s="247"/>
      <c r="XBT728" s="247"/>
      <c r="XBU728" s="247"/>
      <c r="XBV728" s="247"/>
      <c r="XBW728" s="247"/>
      <c r="XBX728" s="247"/>
      <c r="XBY728" s="247"/>
      <c r="XBZ728" s="247"/>
      <c r="XCA728" s="247"/>
      <c r="XCB728" s="247"/>
      <c r="XCC728" s="247"/>
      <c r="XCD728" s="247"/>
      <c r="XCE728" s="247"/>
      <c r="XCF728" s="247"/>
      <c r="XCG728" s="247"/>
      <c r="XCH728" s="247"/>
      <c r="XCI728" s="247"/>
      <c r="XCJ728" s="247"/>
      <c r="XCK728" s="247"/>
      <c r="XCL728" s="247"/>
      <c r="XCM728" s="247"/>
      <c r="XCN728" s="247"/>
      <c r="XCO728" s="247"/>
      <c r="XCP728" s="247"/>
      <c r="XCQ728" s="247"/>
      <c r="XCR728" s="247"/>
      <c r="XCS728" s="247"/>
      <c r="XCT728" s="247"/>
      <c r="XCU728" s="247"/>
      <c r="XCV728" s="247"/>
      <c r="XCW728" s="247"/>
      <c r="XCX728" s="247"/>
      <c r="XCY728" s="247"/>
      <c r="XCZ728" s="247"/>
      <c r="XDA728" s="247"/>
      <c r="XDB728" s="247"/>
      <c r="XDC728" s="247"/>
      <c r="XDD728" s="247"/>
      <c r="XDE728" s="247"/>
      <c r="XDF728" s="247"/>
      <c r="XDG728" s="247"/>
      <c r="XDH728" s="247"/>
      <c r="XDI728" s="247"/>
      <c r="XDJ728" s="247"/>
      <c r="XDK728" s="247"/>
      <c r="XDL728" s="247"/>
      <c r="XDM728" s="247"/>
      <c r="XDN728" s="247"/>
      <c r="XDO728" s="247"/>
      <c r="XDP728" s="247"/>
      <c r="XDQ728" s="247"/>
      <c r="XDR728" s="247"/>
      <c r="XDS728" s="247"/>
      <c r="XDT728" s="247"/>
      <c r="XDU728" s="247"/>
      <c r="XDV728" s="247"/>
      <c r="XDW728" s="247"/>
      <c r="XDX728" s="247"/>
      <c r="XDY728" s="247"/>
      <c r="XDZ728" s="247"/>
      <c r="XEA728" s="247"/>
      <c r="XEB728" s="247"/>
      <c r="XEC728" s="247"/>
      <c r="XED728" s="247"/>
      <c r="XEE728" s="247"/>
      <c r="XEF728" s="247"/>
      <c r="XEG728" s="247"/>
      <c r="XEH728" s="247"/>
      <c r="XEI728" s="247"/>
      <c r="XEJ728" s="247"/>
      <c r="XEK728" s="247"/>
      <c r="XEL728" s="247"/>
      <c r="XEM728" s="247"/>
      <c r="XEN728" s="247"/>
      <c r="XEO728" s="247"/>
      <c r="XEP728" s="247"/>
      <c r="XEQ728" s="247"/>
      <c r="XER728" s="247"/>
      <c r="XES728" s="247"/>
      <c r="XET728" s="247"/>
      <c r="XEU728" s="247"/>
      <c r="XEV728" s="247"/>
      <c r="XEW728" s="247"/>
      <c r="XEX728" s="247"/>
      <c r="XEY728" s="247"/>
      <c r="XEZ728" s="247"/>
      <c r="XFA728" s="247"/>
      <c r="XFB728" s="247"/>
      <c r="XFC728" s="247"/>
      <c r="XFD728" s="247"/>
    </row>
    <row r="729" spans="1:16384" ht="9" customHeight="1" x14ac:dyDescent="0.25">
      <c r="A729" s="25">
        <v>2015</v>
      </c>
      <c r="B729" s="96"/>
      <c r="C729" s="96"/>
      <c r="D729" s="96"/>
      <c r="E729" s="96"/>
      <c r="F729" s="96"/>
      <c r="G729" s="96"/>
      <c r="H729" s="96"/>
      <c r="I729" s="96"/>
      <c r="J729" s="96"/>
      <c r="K729" s="96"/>
    </row>
    <row r="730" spans="1:16384" ht="9" customHeight="1" x14ac:dyDescent="0.25">
      <c r="A730" s="30" t="s">
        <v>129</v>
      </c>
      <c r="B730" s="260">
        <f>SUM(B732:B763)</f>
        <v>76</v>
      </c>
      <c r="C730" s="260">
        <f>SUM(C732:C763)</f>
        <v>63</v>
      </c>
      <c r="D730" s="260">
        <f>SUM(D732:D763)</f>
        <v>13</v>
      </c>
      <c r="E730" s="260"/>
      <c r="F730" s="260">
        <f>SUM(F732:F763)</f>
        <v>1413</v>
      </c>
      <c r="G730" s="260"/>
      <c r="H730" s="260">
        <f>SUM(H732:H763)</f>
        <v>9749</v>
      </c>
      <c r="I730" s="260">
        <f>SUM(I732:I763)</f>
        <v>2295</v>
      </c>
      <c r="J730" s="260">
        <f>SUM(J732:J763)</f>
        <v>6893</v>
      </c>
      <c r="K730" s="260">
        <f>SUM(K732:K763)</f>
        <v>561</v>
      </c>
    </row>
    <row r="731" spans="1:16384" ht="3" customHeight="1" x14ac:dyDescent="0.25">
      <c r="A731" s="30"/>
      <c r="B731" s="33"/>
      <c r="C731" s="33"/>
      <c r="D731" s="33"/>
      <c r="E731" s="33"/>
      <c r="F731" s="261"/>
      <c r="G731" s="28"/>
      <c r="H731" s="260"/>
      <c r="I731" s="260"/>
      <c r="J731" s="260"/>
      <c r="K731" s="260"/>
    </row>
    <row r="732" spans="1:16384" ht="9" customHeight="1" x14ac:dyDescent="0.15">
      <c r="A732" s="28" t="s">
        <v>14</v>
      </c>
      <c r="B732" s="28">
        <f t="shared" ref="B732:B763" si="39">+C732+D732</f>
        <v>1</v>
      </c>
      <c r="C732" s="28">
        <v>1</v>
      </c>
      <c r="D732" s="37">
        <v>0</v>
      </c>
      <c r="E732" s="28"/>
      <c r="F732" s="37">
        <v>1</v>
      </c>
      <c r="G732" s="28"/>
      <c r="H732" s="186">
        <f t="shared" ref="H732:H763" si="40">SUM(I732:K732)</f>
        <v>42</v>
      </c>
      <c r="I732" s="186">
        <v>4</v>
      </c>
      <c r="J732" s="186">
        <v>29</v>
      </c>
      <c r="K732" s="186">
        <v>9</v>
      </c>
    </row>
    <row r="733" spans="1:16384" ht="9" customHeight="1" x14ac:dyDescent="0.15">
      <c r="A733" s="28" t="s">
        <v>15</v>
      </c>
      <c r="B733" s="28">
        <f t="shared" si="39"/>
        <v>4</v>
      </c>
      <c r="C733" s="28">
        <v>4</v>
      </c>
      <c r="D733" s="37">
        <v>0</v>
      </c>
      <c r="E733" s="28"/>
      <c r="F733" s="37">
        <v>72</v>
      </c>
      <c r="G733" s="28"/>
      <c r="H733" s="197">
        <f t="shared" si="40"/>
        <v>391</v>
      </c>
      <c r="I733" s="186">
        <v>24</v>
      </c>
      <c r="J733" s="186">
        <v>361</v>
      </c>
      <c r="K733" s="186">
        <v>6</v>
      </c>
    </row>
    <row r="734" spans="1:16384" ht="9" customHeight="1" x14ac:dyDescent="0.15">
      <c r="A734" s="28" t="s">
        <v>112</v>
      </c>
      <c r="B734" s="28">
        <f t="shared" si="39"/>
        <v>4</v>
      </c>
      <c r="C734" s="28">
        <v>4</v>
      </c>
      <c r="D734" s="37">
        <v>0</v>
      </c>
      <c r="E734" s="28"/>
      <c r="F734" s="37">
        <v>38</v>
      </c>
      <c r="G734" s="28"/>
      <c r="H734" s="197">
        <f t="shared" si="40"/>
        <v>145</v>
      </c>
      <c r="I734" s="186">
        <v>64</v>
      </c>
      <c r="J734" s="186">
        <v>79</v>
      </c>
      <c r="K734" s="186">
        <v>2</v>
      </c>
    </row>
    <row r="735" spans="1:16384" ht="9" customHeight="1" x14ac:dyDescent="0.15">
      <c r="A735" s="41" t="s">
        <v>21</v>
      </c>
      <c r="B735" s="41">
        <f t="shared" si="39"/>
        <v>2</v>
      </c>
      <c r="C735" s="41">
        <v>2</v>
      </c>
      <c r="D735" s="41">
        <v>0</v>
      </c>
      <c r="E735" s="41"/>
      <c r="F735" s="41">
        <v>18</v>
      </c>
      <c r="G735" s="41"/>
      <c r="H735" s="262">
        <f t="shared" si="40"/>
        <v>145</v>
      </c>
      <c r="I735" s="117">
        <v>94</v>
      </c>
      <c r="J735" s="117">
        <v>45</v>
      </c>
      <c r="K735" s="117">
        <v>6</v>
      </c>
    </row>
    <row r="736" spans="1:16384" ht="9" customHeight="1" x14ac:dyDescent="0.15">
      <c r="A736" s="28" t="s">
        <v>23</v>
      </c>
      <c r="B736" s="28">
        <f t="shared" si="39"/>
        <v>5</v>
      </c>
      <c r="C736" s="28">
        <v>5</v>
      </c>
      <c r="D736" s="37">
        <v>0</v>
      </c>
      <c r="E736" s="28"/>
      <c r="F736" s="37">
        <v>140</v>
      </c>
      <c r="G736" s="28"/>
      <c r="H736" s="197">
        <f t="shared" si="40"/>
        <v>349</v>
      </c>
      <c r="I736" s="186">
        <v>135</v>
      </c>
      <c r="J736" s="186">
        <v>204</v>
      </c>
      <c r="K736" s="186">
        <v>10</v>
      </c>
    </row>
    <row r="737" spans="1:11" ht="9" customHeight="1" x14ac:dyDescent="0.15">
      <c r="A737" s="28" t="s">
        <v>25</v>
      </c>
      <c r="B737" s="28">
        <f t="shared" si="39"/>
        <v>2</v>
      </c>
      <c r="C737" s="28">
        <v>1</v>
      </c>
      <c r="D737" s="37">
        <v>1</v>
      </c>
      <c r="E737" s="28"/>
      <c r="F737" s="37">
        <v>12</v>
      </c>
      <c r="G737" s="28"/>
      <c r="H737" s="197">
        <f t="shared" si="40"/>
        <v>86</v>
      </c>
      <c r="I737" s="186">
        <v>3</v>
      </c>
      <c r="J737" s="186">
        <v>77</v>
      </c>
      <c r="K737" s="186">
        <v>6</v>
      </c>
    </row>
    <row r="738" spans="1:11" ht="9" customHeight="1" x14ac:dyDescent="0.15">
      <c r="A738" s="28" t="s">
        <v>27</v>
      </c>
      <c r="B738" s="28">
        <f t="shared" si="39"/>
        <v>3</v>
      </c>
      <c r="C738" s="28">
        <v>2</v>
      </c>
      <c r="D738" s="37">
        <v>1</v>
      </c>
      <c r="E738" s="28"/>
      <c r="F738" s="37">
        <v>32</v>
      </c>
      <c r="G738" s="28"/>
      <c r="H738" s="197">
        <f t="shared" si="40"/>
        <v>154</v>
      </c>
      <c r="I738" s="186">
        <v>19</v>
      </c>
      <c r="J738" s="186">
        <v>113</v>
      </c>
      <c r="K738" s="186">
        <v>22</v>
      </c>
    </row>
    <row r="739" spans="1:11" ht="9" customHeight="1" x14ac:dyDescent="0.15">
      <c r="A739" s="41" t="s">
        <v>30</v>
      </c>
      <c r="B739" s="41">
        <f t="shared" si="39"/>
        <v>2</v>
      </c>
      <c r="C739" s="41">
        <v>2</v>
      </c>
      <c r="D739" s="41">
        <v>0</v>
      </c>
      <c r="E739" s="41"/>
      <c r="F739" s="41">
        <v>151</v>
      </c>
      <c r="G739" s="41"/>
      <c r="H739" s="262">
        <f t="shared" si="40"/>
        <v>584</v>
      </c>
      <c r="I739" s="117">
        <v>73</v>
      </c>
      <c r="J739" s="117">
        <v>496</v>
      </c>
      <c r="K739" s="117">
        <v>15</v>
      </c>
    </row>
    <row r="740" spans="1:11" ht="9" customHeight="1" x14ac:dyDescent="0.15">
      <c r="A740" s="28" t="s">
        <v>111</v>
      </c>
      <c r="B740" s="28">
        <f t="shared" si="39"/>
        <v>1</v>
      </c>
      <c r="C740" s="28">
        <v>1</v>
      </c>
      <c r="D740" s="37">
        <v>0</v>
      </c>
      <c r="E740" s="28"/>
      <c r="F740" s="37">
        <v>0</v>
      </c>
      <c r="G740" s="28"/>
      <c r="H740" s="197">
        <f t="shared" si="40"/>
        <v>785</v>
      </c>
      <c r="I740" s="186">
        <v>248</v>
      </c>
      <c r="J740" s="186">
        <v>279</v>
      </c>
      <c r="K740" s="186">
        <v>258</v>
      </c>
    </row>
    <row r="741" spans="1:11" ht="9" customHeight="1" x14ac:dyDescent="0.15">
      <c r="A741" s="28" t="s">
        <v>33</v>
      </c>
      <c r="B741" s="28">
        <f t="shared" si="39"/>
        <v>1</v>
      </c>
      <c r="C741" s="28">
        <v>1</v>
      </c>
      <c r="D741" s="37">
        <v>0</v>
      </c>
      <c r="E741" s="28"/>
      <c r="F741" s="37">
        <v>148</v>
      </c>
      <c r="G741" s="28"/>
      <c r="H741" s="197">
        <f t="shared" si="40"/>
        <v>161</v>
      </c>
      <c r="I741" s="186">
        <v>47</v>
      </c>
      <c r="J741" s="186">
        <v>109</v>
      </c>
      <c r="K741" s="186">
        <v>5</v>
      </c>
    </row>
    <row r="742" spans="1:11" ht="9" customHeight="1" x14ac:dyDescent="0.15">
      <c r="A742" s="28" t="s">
        <v>34</v>
      </c>
      <c r="B742" s="28">
        <f t="shared" si="39"/>
        <v>2</v>
      </c>
      <c r="C742" s="28">
        <v>1</v>
      </c>
      <c r="D742" s="37">
        <v>1</v>
      </c>
      <c r="E742" s="28"/>
      <c r="F742" s="37">
        <v>10</v>
      </c>
      <c r="G742" s="28"/>
      <c r="H742" s="197">
        <f t="shared" si="40"/>
        <v>122</v>
      </c>
      <c r="I742" s="186">
        <v>11</v>
      </c>
      <c r="J742" s="186">
        <v>104</v>
      </c>
      <c r="K742" s="186">
        <v>7</v>
      </c>
    </row>
    <row r="743" spans="1:11" ht="9" customHeight="1" x14ac:dyDescent="0.15">
      <c r="A743" s="41" t="s">
        <v>36</v>
      </c>
      <c r="B743" s="41">
        <f t="shared" si="39"/>
        <v>2</v>
      </c>
      <c r="C743" s="41">
        <v>2</v>
      </c>
      <c r="D743" s="41">
        <v>0</v>
      </c>
      <c r="E743" s="41"/>
      <c r="F743" s="41">
        <v>7</v>
      </c>
      <c r="G743" s="41"/>
      <c r="H743" s="262">
        <f t="shared" si="40"/>
        <v>47</v>
      </c>
      <c r="I743" s="117">
        <v>8</v>
      </c>
      <c r="J743" s="117">
        <v>32</v>
      </c>
      <c r="K743" s="117">
        <v>7</v>
      </c>
    </row>
    <row r="744" spans="1:11" ht="9" customHeight="1" x14ac:dyDescent="0.15">
      <c r="A744" s="28" t="s">
        <v>130</v>
      </c>
      <c r="B744" s="28">
        <f t="shared" si="39"/>
        <v>1</v>
      </c>
      <c r="C744" s="28">
        <v>0</v>
      </c>
      <c r="D744" s="37">
        <v>1</v>
      </c>
      <c r="E744" s="28"/>
      <c r="F744" s="37">
        <v>2</v>
      </c>
      <c r="G744" s="28"/>
      <c r="H744" s="197">
        <f t="shared" si="40"/>
        <v>78</v>
      </c>
      <c r="I744" s="186">
        <v>4</v>
      </c>
      <c r="J744" s="186">
        <v>63</v>
      </c>
      <c r="K744" s="186">
        <v>11</v>
      </c>
    </row>
    <row r="745" spans="1:11" ht="9" customHeight="1" x14ac:dyDescent="0.15">
      <c r="A745" s="28" t="s">
        <v>39</v>
      </c>
      <c r="B745" s="28">
        <f t="shared" si="39"/>
        <v>2</v>
      </c>
      <c r="C745" s="28">
        <v>2</v>
      </c>
      <c r="D745" s="37">
        <v>0</v>
      </c>
      <c r="E745" s="28"/>
      <c r="F745" s="37">
        <v>33</v>
      </c>
      <c r="G745" s="28"/>
      <c r="H745" s="197">
        <f t="shared" si="40"/>
        <v>479</v>
      </c>
      <c r="I745" s="186">
        <v>127</v>
      </c>
      <c r="J745" s="186">
        <v>329</v>
      </c>
      <c r="K745" s="186">
        <v>23</v>
      </c>
    </row>
    <row r="746" spans="1:11" ht="9" customHeight="1" x14ac:dyDescent="0.15">
      <c r="A746" s="28" t="s">
        <v>32</v>
      </c>
      <c r="B746" s="28">
        <f t="shared" si="39"/>
        <v>2</v>
      </c>
      <c r="C746" s="28">
        <v>1</v>
      </c>
      <c r="D746" s="37">
        <v>1</v>
      </c>
      <c r="E746" s="28"/>
      <c r="F746" s="37">
        <v>5</v>
      </c>
      <c r="G746" s="28"/>
      <c r="H746" s="197">
        <f t="shared" si="40"/>
        <v>1004</v>
      </c>
      <c r="I746" s="186">
        <v>609</v>
      </c>
      <c r="J746" s="186">
        <v>358</v>
      </c>
      <c r="K746" s="186">
        <v>37</v>
      </c>
    </row>
    <row r="747" spans="1:11" ht="10.5" customHeight="1" x14ac:dyDescent="0.15">
      <c r="A747" s="41" t="s">
        <v>43</v>
      </c>
      <c r="B747" s="41">
        <f t="shared" si="39"/>
        <v>4</v>
      </c>
      <c r="C747" s="41">
        <v>2</v>
      </c>
      <c r="D747" s="41">
        <v>2</v>
      </c>
      <c r="E747" s="41"/>
      <c r="F747" s="41">
        <v>34</v>
      </c>
      <c r="G747" s="41"/>
      <c r="H747" s="262">
        <f t="shared" si="40"/>
        <v>277</v>
      </c>
      <c r="I747" s="117">
        <v>16</v>
      </c>
      <c r="J747" s="117">
        <v>249</v>
      </c>
      <c r="K747" s="117">
        <v>12</v>
      </c>
    </row>
    <row r="748" spans="1:11" ht="9" customHeight="1" x14ac:dyDescent="0.15">
      <c r="A748" s="28" t="s">
        <v>46</v>
      </c>
      <c r="B748" s="28">
        <f t="shared" si="39"/>
        <v>1</v>
      </c>
      <c r="C748" s="28">
        <v>1</v>
      </c>
      <c r="D748" s="37">
        <v>0</v>
      </c>
      <c r="E748" s="28"/>
      <c r="F748" s="37">
        <v>9</v>
      </c>
      <c r="G748" s="28"/>
      <c r="H748" s="197">
        <f t="shared" si="40"/>
        <v>114</v>
      </c>
      <c r="I748" s="186">
        <v>10</v>
      </c>
      <c r="J748" s="186">
        <v>101</v>
      </c>
      <c r="K748" s="186">
        <v>3</v>
      </c>
    </row>
    <row r="749" spans="1:11" ht="9" customHeight="1" x14ac:dyDescent="0.15">
      <c r="A749" s="28" t="s">
        <v>48</v>
      </c>
      <c r="B749" s="28">
        <f t="shared" si="39"/>
        <v>1</v>
      </c>
      <c r="C749" s="28">
        <v>1</v>
      </c>
      <c r="D749" s="37">
        <v>0</v>
      </c>
      <c r="E749" s="28"/>
      <c r="F749" s="37">
        <v>38</v>
      </c>
      <c r="G749" s="28"/>
      <c r="H749" s="197">
        <f t="shared" si="40"/>
        <v>54</v>
      </c>
      <c r="I749" s="186">
        <v>11</v>
      </c>
      <c r="J749" s="186">
        <v>39</v>
      </c>
      <c r="K749" s="186">
        <v>4</v>
      </c>
    </row>
    <row r="750" spans="1:11" ht="9" customHeight="1" x14ac:dyDescent="0.15">
      <c r="A750" s="28" t="s">
        <v>50</v>
      </c>
      <c r="B750" s="28">
        <f t="shared" si="39"/>
        <v>2</v>
      </c>
      <c r="C750" s="28">
        <v>2</v>
      </c>
      <c r="D750" s="37">
        <v>0</v>
      </c>
      <c r="E750" s="28"/>
      <c r="F750" s="37">
        <v>50</v>
      </c>
      <c r="G750" s="28"/>
      <c r="H750" s="197">
        <f t="shared" si="40"/>
        <v>879</v>
      </c>
      <c r="I750" s="186">
        <v>366</v>
      </c>
      <c r="J750" s="186">
        <v>498</v>
      </c>
      <c r="K750" s="186">
        <v>15</v>
      </c>
    </row>
    <row r="751" spans="1:11" ht="9" customHeight="1" x14ac:dyDescent="0.15">
      <c r="A751" s="41" t="s">
        <v>52</v>
      </c>
      <c r="B751" s="41">
        <f t="shared" si="39"/>
        <v>3</v>
      </c>
      <c r="C751" s="41">
        <v>3</v>
      </c>
      <c r="D751" s="41">
        <v>0</v>
      </c>
      <c r="E751" s="41"/>
      <c r="F751" s="41">
        <v>16</v>
      </c>
      <c r="G751" s="41"/>
      <c r="H751" s="262">
        <f t="shared" si="40"/>
        <v>64</v>
      </c>
      <c r="I751" s="117">
        <v>17</v>
      </c>
      <c r="J751" s="117">
        <v>38</v>
      </c>
      <c r="K751" s="117">
        <v>9</v>
      </c>
    </row>
    <row r="752" spans="1:11" ht="9" customHeight="1" x14ac:dyDescent="0.15">
      <c r="A752" s="28" t="s">
        <v>55</v>
      </c>
      <c r="B752" s="28">
        <f t="shared" si="39"/>
        <v>2</v>
      </c>
      <c r="C752" s="28">
        <v>1</v>
      </c>
      <c r="D752" s="37">
        <v>1</v>
      </c>
      <c r="E752" s="28"/>
      <c r="F752" s="37">
        <v>5</v>
      </c>
      <c r="G752" s="28"/>
      <c r="H752" s="197">
        <f t="shared" si="40"/>
        <v>200</v>
      </c>
      <c r="I752" s="186">
        <v>38</v>
      </c>
      <c r="J752" s="186">
        <v>155</v>
      </c>
      <c r="K752" s="186">
        <v>7</v>
      </c>
    </row>
    <row r="753" spans="1:16384" ht="9" customHeight="1" x14ac:dyDescent="0.15">
      <c r="A753" s="28" t="s">
        <v>58</v>
      </c>
      <c r="B753" s="28">
        <f t="shared" si="39"/>
        <v>1</v>
      </c>
      <c r="C753" s="28">
        <v>1</v>
      </c>
      <c r="D753" s="37">
        <v>0</v>
      </c>
      <c r="E753" s="28"/>
      <c r="F753" s="37">
        <v>3</v>
      </c>
      <c r="G753" s="28"/>
      <c r="H753" s="197">
        <f t="shared" si="40"/>
        <v>106</v>
      </c>
      <c r="I753" s="186">
        <v>19</v>
      </c>
      <c r="J753" s="186">
        <v>81</v>
      </c>
      <c r="K753" s="186">
        <v>6</v>
      </c>
    </row>
    <row r="754" spans="1:16384" ht="9" customHeight="1" x14ac:dyDescent="0.15">
      <c r="A754" s="28" t="s">
        <v>59</v>
      </c>
      <c r="B754" s="28">
        <f t="shared" si="39"/>
        <v>4</v>
      </c>
      <c r="C754" s="28">
        <v>3</v>
      </c>
      <c r="D754" s="37">
        <v>1</v>
      </c>
      <c r="E754" s="28"/>
      <c r="F754" s="37">
        <v>18</v>
      </c>
      <c r="G754" s="28"/>
      <c r="H754" s="197">
        <f t="shared" si="40"/>
        <v>159</v>
      </c>
      <c r="I754" s="186">
        <v>79</v>
      </c>
      <c r="J754" s="186">
        <v>74</v>
      </c>
      <c r="K754" s="186">
        <v>6</v>
      </c>
    </row>
    <row r="755" spans="1:16384" ht="9" customHeight="1" x14ac:dyDescent="0.15">
      <c r="A755" s="41" t="s">
        <v>63</v>
      </c>
      <c r="B755" s="41">
        <f t="shared" si="39"/>
        <v>2</v>
      </c>
      <c r="C755" s="41">
        <v>1</v>
      </c>
      <c r="D755" s="41">
        <v>1</v>
      </c>
      <c r="E755" s="41"/>
      <c r="F755" s="41">
        <v>16</v>
      </c>
      <c r="G755" s="41"/>
      <c r="H755" s="262">
        <f t="shared" si="40"/>
        <v>119</v>
      </c>
      <c r="I755" s="117">
        <v>54</v>
      </c>
      <c r="J755" s="117">
        <v>61</v>
      </c>
      <c r="K755" s="117">
        <v>4</v>
      </c>
    </row>
    <row r="756" spans="1:16384" ht="9" customHeight="1" x14ac:dyDescent="0.15">
      <c r="A756" s="28" t="s">
        <v>65</v>
      </c>
      <c r="B756" s="28">
        <f t="shared" si="39"/>
        <v>3</v>
      </c>
      <c r="C756" s="28">
        <v>3</v>
      </c>
      <c r="D756" s="37">
        <v>0</v>
      </c>
      <c r="E756" s="28"/>
      <c r="F756" s="37">
        <v>220</v>
      </c>
      <c r="G756" s="28"/>
      <c r="H756" s="197">
        <f t="shared" si="40"/>
        <v>1386</v>
      </c>
      <c r="I756" s="186">
        <v>69</v>
      </c>
      <c r="J756" s="187">
        <v>1314</v>
      </c>
      <c r="K756" s="186">
        <v>3</v>
      </c>
    </row>
    <row r="757" spans="1:16384" ht="9" customHeight="1" x14ac:dyDescent="0.15">
      <c r="A757" s="28" t="s">
        <v>69</v>
      </c>
      <c r="B757" s="28">
        <f t="shared" si="39"/>
        <v>5</v>
      </c>
      <c r="C757" s="28">
        <v>5</v>
      </c>
      <c r="D757" s="37">
        <v>0</v>
      </c>
      <c r="E757" s="28"/>
      <c r="F757" s="37">
        <v>119</v>
      </c>
      <c r="G757" s="28"/>
      <c r="H757" s="197">
        <f t="shared" si="40"/>
        <v>903</v>
      </c>
      <c r="I757" s="186">
        <v>37</v>
      </c>
      <c r="J757" s="186">
        <v>856</v>
      </c>
      <c r="K757" s="186">
        <v>10</v>
      </c>
    </row>
    <row r="758" spans="1:16384" ht="9" customHeight="1" x14ac:dyDescent="0.15">
      <c r="A758" s="28" t="s">
        <v>74</v>
      </c>
      <c r="B758" s="28">
        <f t="shared" si="39"/>
        <v>1</v>
      </c>
      <c r="C758" s="28">
        <v>1</v>
      </c>
      <c r="D758" s="37">
        <v>0</v>
      </c>
      <c r="E758" s="28"/>
      <c r="F758" s="37">
        <v>22</v>
      </c>
      <c r="G758" s="28"/>
      <c r="H758" s="197">
        <f t="shared" si="40"/>
        <v>111</v>
      </c>
      <c r="I758" s="186">
        <v>5</v>
      </c>
      <c r="J758" s="186">
        <v>102</v>
      </c>
      <c r="K758" s="186">
        <v>4</v>
      </c>
    </row>
    <row r="759" spans="1:16384" ht="9" customHeight="1" x14ac:dyDescent="0.15">
      <c r="A759" s="41" t="s">
        <v>76</v>
      </c>
      <c r="B759" s="41">
        <f t="shared" si="39"/>
        <v>5</v>
      </c>
      <c r="C759" s="41">
        <v>5</v>
      </c>
      <c r="D759" s="41">
        <v>0</v>
      </c>
      <c r="E759" s="41"/>
      <c r="F759" s="41">
        <v>135</v>
      </c>
      <c r="G759" s="41"/>
      <c r="H759" s="262">
        <f t="shared" si="40"/>
        <v>433</v>
      </c>
      <c r="I759" s="117">
        <v>28</v>
      </c>
      <c r="J759" s="117">
        <v>380</v>
      </c>
      <c r="K759" s="117">
        <v>25</v>
      </c>
    </row>
    <row r="760" spans="1:16384" ht="9" customHeight="1" x14ac:dyDescent="0.15">
      <c r="A760" s="28" t="s">
        <v>105</v>
      </c>
      <c r="B760" s="28">
        <f t="shared" si="39"/>
        <v>0</v>
      </c>
      <c r="C760" s="28">
        <v>0</v>
      </c>
      <c r="D760" s="37">
        <v>0</v>
      </c>
      <c r="E760" s="28"/>
      <c r="F760" s="37">
        <v>1</v>
      </c>
      <c r="G760" s="28"/>
      <c r="H760" s="197">
        <f t="shared" si="40"/>
        <v>3</v>
      </c>
      <c r="I760" s="186">
        <v>0</v>
      </c>
      <c r="J760" s="186">
        <v>0</v>
      </c>
      <c r="K760" s="186">
        <v>3</v>
      </c>
    </row>
    <row r="761" spans="1:16384" ht="9" customHeight="1" x14ac:dyDescent="0.15">
      <c r="A761" s="28" t="s">
        <v>82</v>
      </c>
      <c r="B761" s="28">
        <f t="shared" si="39"/>
        <v>5</v>
      </c>
      <c r="C761" s="28">
        <v>2</v>
      </c>
      <c r="D761" s="37">
        <v>3</v>
      </c>
      <c r="E761" s="28"/>
      <c r="F761" s="37">
        <v>48</v>
      </c>
      <c r="G761" s="28"/>
      <c r="H761" s="197">
        <f t="shared" si="40"/>
        <v>245</v>
      </c>
      <c r="I761" s="186">
        <v>36</v>
      </c>
      <c r="J761" s="186">
        <v>192</v>
      </c>
      <c r="K761" s="186">
        <v>17</v>
      </c>
    </row>
    <row r="762" spans="1:16384" ht="9" customHeight="1" x14ac:dyDescent="0.15">
      <c r="A762" s="28" t="s">
        <v>86</v>
      </c>
      <c r="B762" s="28">
        <f t="shared" si="39"/>
        <v>2</v>
      </c>
      <c r="C762" s="28">
        <v>2</v>
      </c>
      <c r="D762" s="37">
        <v>0</v>
      </c>
      <c r="E762" s="28"/>
      <c r="F762" s="37">
        <v>2</v>
      </c>
      <c r="G762" s="28"/>
      <c r="H762" s="197">
        <f t="shared" si="40"/>
        <v>92</v>
      </c>
      <c r="I762" s="186">
        <v>35</v>
      </c>
      <c r="J762" s="186">
        <v>52</v>
      </c>
      <c r="K762" s="186">
        <v>5</v>
      </c>
    </row>
    <row r="763" spans="1:16384" ht="9" customHeight="1" x14ac:dyDescent="0.15">
      <c r="A763" s="41" t="s">
        <v>88</v>
      </c>
      <c r="B763" s="41">
        <f t="shared" si="39"/>
        <v>1</v>
      </c>
      <c r="C763" s="41">
        <v>1</v>
      </c>
      <c r="D763" s="41">
        <v>0</v>
      </c>
      <c r="E763" s="41"/>
      <c r="F763" s="41">
        <v>8</v>
      </c>
      <c r="G763" s="41"/>
      <c r="H763" s="262">
        <f t="shared" si="40"/>
        <v>32</v>
      </c>
      <c r="I763" s="117">
        <v>5</v>
      </c>
      <c r="J763" s="117">
        <v>23</v>
      </c>
      <c r="K763" s="117">
        <v>4</v>
      </c>
    </row>
    <row r="764" spans="1:16384" s="38" customFormat="1" ht="9" customHeight="1" x14ac:dyDescent="0.15">
      <c r="A764" s="37"/>
      <c r="B764" s="37"/>
      <c r="C764" s="37"/>
      <c r="D764" s="37"/>
      <c r="E764" s="37"/>
      <c r="F764" s="37"/>
      <c r="G764" s="37"/>
      <c r="H764" s="37"/>
      <c r="I764" s="199"/>
      <c r="J764" s="114"/>
      <c r="K764" s="114"/>
      <c r="L764" s="247"/>
      <c r="M764" s="247"/>
      <c r="N764" s="247"/>
      <c r="O764" s="247"/>
      <c r="P764" s="247"/>
      <c r="Q764" s="247"/>
      <c r="R764" s="247"/>
      <c r="S764" s="247"/>
      <c r="T764" s="247"/>
      <c r="U764" s="247"/>
      <c r="V764" s="247"/>
      <c r="W764" s="247"/>
      <c r="X764" s="247"/>
      <c r="Y764" s="247"/>
      <c r="Z764" s="247"/>
      <c r="AA764" s="247"/>
      <c r="AB764" s="247"/>
      <c r="AC764" s="247"/>
      <c r="AD764" s="247"/>
      <c r="AE764" s="247"/>
      <c r="AF764" s="247"/>
      <c r="AG764" s="247"/>
      <c r="AH764" s="247"/>
      <c r="AI764" s="247"/>
      <c r="AJ764" s="247"/>
      <c r="AK764" s="247"/>
      <c r="AL764" s="247"/>
      <c r="AM764" s="247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47"/>
      <c r="AY764" s="247"/>
      <c r="AZ764" s="247"/>
      <c r="BA764" s="247"/>
      <c r="BB764" s="247"/>
      <c r="BC764" s="247"/>
      <c r="BD764" s="247"/>
      <c r="BE764" s="247"/>
      <c r="BF764" s="247"/>
      <c r="BG764" s="247"/>
      <c r="BH764" s="247"/>
      <c r="BI764" s="247"/>
      <c r="BJ764" s="247"/>
      <c r="BK764" s="247"/>
      <c r="BL764" s="247"/>
      <c r="BM764" s="247"/>
      <c r="BN764" s="247"/>
      <c r="BO764" s="247"/>
      <c r="BP764" s="247"/>
      <c r="BQ764" s="247"/>
      <c r="BR764" s="247"/>
      <c r="BS764" s="247"/>
      <c r="BT764" s="247"/>
      <c r="BU764" s="247"/>
      <c r="BV764" s="247"/>
      <c r="BW764" s="247"/>
      <c r="BX764" s="247"/>
      <c r="BY764" s="247"/>
      <c r="BZ764" s="247"/>
      <c r="CA764" s="247"/>
      <c r="CB764" s="247"/>
      <c r="CC764" s="247"/>
      <c r="CD764" s="247"/>
      <c r="CE764" s="247"/>
      <c r="CF764" s="247"/>
      <c r="CG764" s="247"/>
      <c r="CH764" s="247"/>
      <c r="CI764" s="247"/>
      <c r="CJ764" s="247"/>
      <c r="CK764" s="247"/>
      <c r="CL764" s="247"/>
      <c r="CM764" s="247"/>
      <c r="CN764" s="247"/>
      <c r="CO764" s="247"/>
      <c r="CP764" s="247"/>
      <c r="CQ764" s="247"/>
      <c r="CR764" s="247"/>
      <c r="CS764" s="247"/>
      <c r="CT764" s="247"/>
      <c r="CU764" s="247"/>
      <c r="CV764" s="247"/>
      <c r="CW764" s="247"/>
      <c r="CX764" s="247"/>
      <c r="CY764" s="247"/>
      <c r="CZ764" s="247"/>
      <c r="DA764" s="247"/>
      <c r="DB764" s="247"/>
      <c r="DC764" s="247"/>
      <c r="DD764" s="247"/>
      <c r="DE764" s="247"/>
      <c r="DF764" s="247"/>
      <c r="DG764" s="247"/>
      <c r="DH764" s="247"/>
      <c r="DI764" s="247"/>
      <c r="DJ764" s="247"/>
      <c r="DK764" s="247"/>
      <c r="DL764" s="247"/>
      <c r="DM764" s="247"/>
      <c r="DN764" s="247"/>
      <c r="DO764" s="247"/>
      <c r="DP764" s="247"/>
      <c r="DQ764" s="247"/>
      <c r="DR764" s="247"/>
      <c r="DS764" s="247"/>
      <c r="DT764" s="247"/>
      <c r="DU764" s="247"/>
      <c r="DV764" s="247"/>
      <c r="DW764" s="247"/>
      <c r="DX764" s="247"/>
      <c r="DY764" s="247"/>
      <c r="DZ764" s="247"/>
      <c r="EA764" s="247"/>
      <c r="EB764" s="247"/>
      <c r="EC764" s="247"/>
      <c r="ED764" s="247"/>
      <c r="EE764" s="247"/>
      <c r="EF764" s="247"/>
      <c r="EG764" s="247"/>
      <c r="EH764" s="247"/>
      <c r="EI764" s="247"/>
      <c r="EJ764" s="247"/>
      <c r="EK764" s="247"/>
      <c r="EL764" s="247"/>
      <c r="EM764" s="247"/>
      <c r="EN764" s="247"/>
      <c r="EO764" s="247"/>
      <c r="EP764" s="247"/>
      <c r="EQ764" s="247"/>
      <c r="ER764" s="247"/>
      <c r="ES764" s="247"/>
      <c r="ET764" s="247"/>
      <c r="EU764" s="247"/>
      <c r="EV764" s="247"/>
      <c r="EW764" s="247"/>
      <c r="EX764" s="247"/>
      <c r="EY764" s="247"/>
      <c r="EZ764" s="247"/>
      <c r="FA764" s="247"/>
      <c r="FB764" s="247"/>
      <c r="FC764" s="247"/>
      <c r="FD764" s="247"/>
      <c r="FE764" s="247"/>
      <c r="FF764" s="247"/>
      <c r="FG764" s="247"/>
      <c r="FH764" s="247"/>
      <c r="FI764" s="247"/>
      <c r="FJ764" s="247"/>
      <c r="FK764" s="247"/>
      <c r="FL764" s="247"/>
      <c r="FM764" s="247"/>
      <c r="FN764" s="247"/>
      <c r="FO764" s="247"/>
      <c r="FP764" s="247"/>
      <c r="FQ764" s="247"/>
      <c r="FR764" s="247"/>
      <c r="FS764" s="247"/>
      <c r="FT764" s="247"/>
      <c r="FU764" s="247"/>
      <c r="FV764" s="247"/>
      <c r="FW764" s="247"/>
      <c r="FX764" s="247"/>
      <c r="FY764" s="247"/>
      <c r="FZ764" s="247"/>
      <c r="GA764" s="247"/>
      <c r="GB764" s="247"/>
      <c r="GC764" s="247"/>
      <c r="GD764" s="247"/>
      <c r="GE764" s="247"/>
      <c r="GF764" s="247"/>
      <c r="GG764" s="247"/>
      <c r="GH764" s="247"/>
      <c r="GI764" s="247"/>
      <c r="GJ764" s="247"/>
      <c r="GK764" s="247"/>
      <c r="GL764" s="247"/>
      <c r="GM764" s="247"/>
      <c r="GN764" s="247"/>
      <c r="GO764" s="247"/>
      <c r="GP764" s="247"/>
      <c r="GQ764" s="247"/>
      <c r="GR764" s="247"/>
      <c r="GS764" s="247"/>
      <c r="GT764" s="247"/>
      <c r="GU764" s="247"/>
      <c r="GV764" s="247"/>
      <c r="GW764" s="247"/>
      <c r="GX764" s="247"/>
      <c r="GY764" s="247"/>
      <c r="GZ764" s="247"/>
      <c r="HA764" s="247"/>
      <c r="HB764" s="247"/>
      <c r="HC764" s="247"/>
      <c r="HD764" s="247"/>
      <c r="HE764" s="247"/>
      <c r="HF764" s="247"/>
      <c r="HG764" s="247"/>
      <c r="HH764" s="247"/>
      <c r="HI764" s="247"/>
      <c r="HJ764" s="247"/>
      <c r="HK764" s="247"/>
      <c r="HL764" s="247"/>
      <c r="HM764" s="247"/>
      <c r="HN764" s="247"/>
      <c r="HO764" s="247"/>
      <c r="HP764" s="247"/>
      <c r="HQ764" s="247"/>
      <c r="HR764" s="247"/>
      <c r="HS764" s="247"/>
      <c r="HT764" s="247"/>
      <c r="HU764" s="247"/>
      <c r="HV764" s="247"/>
      <c r="HW764" s="247"/>
      <c r="HX764" s="247"/>
      <c r="HY764" s="247"/>
      <c r="HZ764" s="247"/>
      <c r="IA764" s="247"/>
      <c r="IB764" s="247"/>
      <c r="IC764" s="247"/>
      <c r="ID764" s="247"/>
      <c r="IE764" s="247"/>
      <c r="IF764" s="247"/>
      <c r="IG764" s="247"/>
      <c r="IH764" s="247"/>
      <c r="II764" s="247"/>
      <c r="IJ764" s="247"/>
      <c r="IK764" s="247"/>
      <c r="IL764" s="247"/>
      <c r="IM764" s="247"/>
      <c r="IN764" s="247"/>
      <c r="IO764" s="247"/>
      <c r="IP764" s="247"/>
      <c r="IQ764" s="247"/>
      <c r="IR764" s="247"/>
      <c r="IS764" s="247"/>
      <c r="IT764" s="247"/>
      <c r="IU764" s="247"/>
      <c r="IV764" s="247"/>
      <c r="IW764" s="247"/>
      <c r="IX764" s="247"/>
      <c r="IY764" s="247"/>
      <c r="IZ764" s="247"/>
      <c r="JA764" s="247"/>
      <c r="JB764" s="247"/>
      <c r="JC764" s="247"/>
      <c r="JD764" s="247"/>
      <c r="JE764" s="247"/>
      <c r="JF764" s="247"/>
      <c r="JG764" s="247"/>
      <c r="JH764" s="247"/>
      <c r="JI764" s="247"/>
      <c r="JJ764" s="247"/>
      <c r="JK764" s="247"/>
      <c r="JL764" s="247"/>
      <c r="JM764" s="247"/>
      <c r="JN764" s="247"/>
      <c r="JO764" s="247"/>
      <c r="JP764" s="247"/>
      <c r="JQ764" s="247"/>
      <c r="JR764" s="247"/>
      <c r="JS764" s="247"/>
      <c r="JT764" s="247"/>
      <c r="JU764" s="247"/>
      <c r="JV764" s="247"/>
      <c r="JW764" s="247"/>
      <c r="JX764" s="247"/>
      <c r="JY764" s="247"/>
      <c r="JZ764" s="247"/>
      <c r="KA764" s="247"/>
      <c r="KB764" s="247"/>
      <c r="KC764" s="247"/>
      <c r="KD764" s="247"/>
      <c r="KE764" s="247"/>
      <c r="KF764" s="247"/>
      <c r="KG764" s="247"/>
      <c r="KH764" s="247"/>
      <c r="KI764" s="247"/>
      <c r="KJ764" s="247"/>
      <c r="KK764" s="247"/>
      <c r="KL764" s="247"/>
      <c r="KM764" s="247"/>
      <c r="KN764" s="247"/>
      <c r="KO764" s="247"/>
      <c r="KP764" s="247"/>
      <c r="KQ764" s="247"/>
      <c r="KR764" s="247"/>
      <c r="KS764" s="247"/>
      <c r="KT764" s="247"/>
      <c r="KU764" s="247"/>
      <c r="KV764" s="247"/>
      <c r="KW764" s="247"/>
      <c r="KX764" s="247"/>
      <c r="KY764" s="247"/>
      <c r="KZ764" s="247"/>
      <c r="LA764" s="247"/>
      <c r="LB764" s="247"/>
      <c r="LC764" s="247"/>
      <c r="LD764" s="247"/>
      <c r="LE764" s="247"/>
      <c r="LF764" s="247"/>
      <c r="LG764" s="247"/>
      <c r="LH764" s="247"/>
      <c r="LI764" s="247"/>
      <c r="LJ764" s="247"/>
      <c r="LK764" s="247"/>
      <c r="LL764" s="247"/>
      <c r="LM764" s="247"/>
      <c r="LN764" s="247"/>
      <c r="LO764" s="247"/>
      <c r="LP764" s="247"/>
      <c r="LQ764" s="247"/>
      <c r="LR764" s="247"/>
      <c r="LS764" s="247"/>
      <c r="LT764" s="247"/>
      <c r="LU764" s="247"/>
      <c r="LV764" s="247"/>
      <c r="LW764" s="247"/>
      <c r="LX764" s="247"/>
      <c r="LY764" s="247"/>
      <c r="LZ764" s="247"/>
      <c r="MA764" s="247"/>
      <c r="MB764" s="247"/>
      <c r="MC764" s="247"/>
      <c r="MD764" s="247"/>
      <c r="ME764" s="247"/>
      <c r="MF764" s="247"/>
      <c r="MG764" s="247"/>
      <c r="MH764" s="247"/>
      <c r="MI764" s="247"/>
      <c r="MJ764" s="247"/>
      <c r="MK764" s="247"/>
      <c r="ML764" s="247"/>
      <c r="MM764" s="247"/>
      <c r="MN764" s="247"/>
      <c r="MO764" s="247"/>
      <c r="MP764" s="247"/>
      <c r="MQ764" s="247"/>
      <c r="MR764" s="247"/>
      <c r="MS764" s="247"/>
      <c r="MT764" s="247"/>
      <c r="MU764" s="247"/>
      <c r="MV764" s="247"/>
      <c r="MW764" s="247"/>
      <c r="MX764" s="247"/>
      <c r="MY764" s="247"/>
      <c r="MZ764" s="247"/>
      <c r="NA764" s="247"/>
      <c r="NB764" s="247"/>
      <c r="NC764" s="247"/>
      <c r="ND764" s="247"/>
      <c r="NE764" s="247"/>
      <c r="NF764" s="247"/>
      <c r="NG764" s="247"/>
      <c r="NH764" s="247"/>
      <c r="NI764" s="247"/>
      <c r="NJ764" s="247"/>
      <c r="NK764" s="247"/>
      <c r="NL764" s="247"/>
      <c r="NM764" s="247"/>
      <c r="NN764" s="247"/>
      <c r="NO764" s="247"/>
      <c r="NP764" s="247"/>
      <c r="NQ764" s="247"/>
      <c r="NR764" s="247"/>
      <c r="NS764" s="247"/>
      <c r="NT764" s="247"/>
      <c r="NU764" s="247"/>
      <c r="NV764" s="247"/>
      <c r="NW764" s="247"/>
      <c r="NX764" s="247"/>
      <c r="NY764" s="247"/>
      <c r="NZ764" s="247"/>
      <c r="OA764" s="247"/>
      <c r="OB764" s="247"/>
      <c r="OC764" s="247"/>
      <c r="OD764" s="247"/>
      <c r="OE764" s="247"/>
      <c r="OF764" s="247"/>
      <c r="OG764" s="247"/>
      <c r="OH764" s="247"/>
      <c r="OI764" s="247"/>
      <c r="OJ764" s="247"/>
      <c r="OK764" s="247"/>
      <c r="OL764" s="247"/>
      <c r="OM764" s="247"/>
      <c r="ON764" s="247"/>
      <c r="OO764" s="247"/>
      <c r="OP764" s="247"/>
      <c r="OQ764" s="247"/>
      <c r="OR764" s="247"/>
      <c r="OS764" s="247"/>
      <c r="OT764" s="247"/>
      <c r="OU764" s="247"/>
      <c r="OV764" s="247"/>
      <c r="OW764" s="247"/>
      <c r="OX764" s="247"/>
      <c r="OY764" s="247"/>
      <c r="OZ764" s="247"/>
      <c r="PA764" s="247"/>
      <c r="PB764" s="247"/>
      <c r="PC764" s="247"/>
      <c r="PD764" s="247"/>
      <c r="PE764" s="247"/>
      <c r="PF764" s="247"/>
      <c r="PG764" s="247"/>
      <c r="PH764" s="247"/>
      <c r="PI764" s="247"/>
      <c r="PJ764" s="247"/>
      <c r="PK764" s="247"/>
      <c r="PL764" s="247"/>
      <c r="PM764" s="247"/>
      <c r="PN764" s="247"/>
      <c r="PO764" s="247"/>
      <c r="PP764" s="247"/>
      <c r="PQ764" s="247"/>
      <c r="PR764" s="247"/>
      <c r="PS764" s="247"/>
      <c r="PT764" s="247"/>
      <c r="PU764" s="247"/>
      <c r="PV764" s="247"/>
      <c r="PW764" s="247"/>
      <c r="PX764" s="247"/>
      <c r="PY764" s="247"/>
      <c r="PZ764" s="247"/>
      <c r="QA764" s="247"/>
      <c r="QB764" s="247"/>
      <c r="QC764" s="247"/>
      <c r="QD764" s="247"/>
      <c r="QE764" s="247"/>
      <c r="QF764" s="247"/>
      <c r="QG764" s="247"/>
      <c r="QH764" s="247"/>
      <c r="QI764" s="247"/>
      <c r="QJ764" s="247"/>
      <c r="QK764" s="247"/>
      <c r="QL764" s="247"/>
      <c r="QM764" s="247"/>
      <c r="QN764" s="247"/>
      <c r="QO764" s="247"/>
      <c r="QP764" s="247"/>
      <c r="QQ764" s="247"/>
      <c r="QR764" s="247"/>
      <c r="QS764" s="247"/>
      <c r="QT764" s="247"/>
      <c r="QU764" s="247"/>
      <c r="QV764" s="247"/>
      <c r="QW764" s="247"/>
      <c r="QX764" s="247"/>
      <c r="QY764" s="247"/>
      <c r="QZ764" s="247"/>
      <c r="RA764" s="247"/>
      <c r="RB764" s="247"/>
      <c r="RC764" s="247"/>
      <c r="RD764" s="247"/>
      <c r="RE764" s="247"/>
      <c r="RF764" s="247"/>
      <c r="RG764" s="247"/>
      <c r="RH764" s="247"/>
      <c r="RI764" s="247"/>
      <c r="RJ764" s="247"/>
      <c r="RK764" s="247"/>
      <c r="RL764" s="247"/>
      <c r="RM764" s="247"/>
      <c r="RN764" s="247"/>
      <c r="RO764" s="247"/>
      <c r="RP764" s="247"/>
      <c r="RQ764" s="247"/>
      <c r="RR764" s="247"/>
      <c r="RS764" s="247"/>
      <c r="RT764" s="247"/>
      <c r="RU764" s="247"/>
      <c r="RV764" s="247"/>
      <c r="RW764" s="247"/>
      <c r="RX764" s="247"/>
      <c r="RY764" s="247"/>
      <c r="RZ764" s="247"/>
      <c r="SA764" s="247"/>
      <c r="SB764" s="247"/>
      <c r="SC764" s="247"/>
      <c r="SD764" s="247"/>
      <c r="SE764" s="247"/>
      <c r="SF764" s="247"/>
      <c r="SG764" s="247"/>
      <c r="SH764" s="247"/>
      <c r="SI764" s="247"/>
      <c r="SJ764" s="247"/>
      <c r="SK764" s="247"/>
      <c r="SL764" s="247"/>
      <c r="SM764" s="247"/>
      <c r="SN764" s="247"/>
      <c r="SO764" s="247"/>
      <c r="SP764" s="247"/>
      <c r="SQ764" s="247"/>
      <c r="SR764" s="247"/>
      <c r="SS764" s="247"/>
      <c r="ST764" s="247"/>
      <c r="SU764" s="247"/>
      <c r="SV764" s="247"/>
      <c r="SW764" s="247"/>
      <c r="SX764" s="247"/>
      <c r="SY764" s="247"/>
      <c r="SZ764" s="247"/>
      <c r="TA764" s="247"/>
      <c r="TB764" s="247"/>
      <c r="TC764" s="247"/>
      <c r="TD764" s="247"/>
      <c r="TE764" s="247"/>
      <c r="TF764" s="247"/>
      <c r="TG764" s="247"/>
      <c r="TH764" s="247"/>
      <c r="TI764" s="247"/>
      <c r="TJ764" s="247"/>
      <c r="TK764" s="247"/>
      <c r="TL764" s="247"/>
      <c r="TM764" s="247"/>
      <c r="TN764" s="247"/>
      <c r="TO764" s="247"/>
      <c r="TP764" s="247"/>
      <c r="TQ764" s="247"/>
      <c r="TR764" s="247"/>
      <c r="TS764" s="247"/>
      <c r="TT764" s="247"/>
      <c r="TU764" s="247"/>
      <c r="TV764" s="247"/>
      <c r="TW764" s="247"/>
      <c r="TX764" s="247"/>
      <c r="TY764" s="247"/>
      <c r="TZ764" s="247"/>
      <c r="UA764" s="247"/>
      <c r="UB764" s="247"/>
      <c r="UC764" s="247"/>
      <c r="UD764" s="247"/>
      <c r="UE764" s="247"/>
      <c r="UF764" s="247"/>
      <c r="UG764" s="247"/>
      <c r="UH764" s="247"/>
      <c r="UI764" s="247"/>
      <c r="UJ764" s="247"/>
      <c r="UK764" s="247"/>
      <c r="UL764" s="247"/>
      <c r="UM764" s="247"/>
      <c r="UN764" s="247"/>
      <c r="UO764" s="247"/>
      <c r="UP764" s="247"/>
      <c r="UQ764" s="247"/>
      <c r="UR764" s="247"/>
      <c r="US764" s="247"/>
      <c r="UT764" s="247"/>
      <c r="UU764" s="247"/>
      <c r="UV764" s="247"/>
      <c r="UW764" s="247"/>
      <c r="UX764" s="247"/>
      <c r="UY764" s="247"/>
      <c r="UZ764" s="247"/>
      <c r="VA764" s="247"/>
      <c r="VB764" s="247"/>
      <c r="VC764" s="247"/>
      <c r="VD764" s="247"/>
      <c r="VE764" s="247"/>
      <c r="VF764" s="247"/>
      <c r="VG764" s="247"/>
      <c r="VH764" s="247"/>
      <c r="VI764" s="247"/>
      <c r="VJ764" s="247"/>
      <c r="VK764" s="247"/>
      <c r="VL764" s="247"/>
      <c r="VM764" s="247"/>
      <c r="VN764" s="247"/>
      <c r="VO764" s="247"/>
      <c r="VP764" s="247"/>
      <c r="VQ764" s="247"/>
      <c r="VR764" s="247"/>
      <c r="VS764" s="247"/>
      <c r="VT764" s="247"/>
      <c r="VU764" s="247"/>
      <c r="VV764" s="247"/>
      <c r="VW764" s="247"/>
      <c r="VX764" s="247"/>
      <c r="VY764" s="247"/>
      <c r="VZ764" s="247"/>
      <c r="WA764" s="247"/>
      <c r="WB764" s="247"/>
      <c r="WC764" s="247"/>
      <c r="WD764" s="247"/>
      <c r="WE764" s="247"/>
      <c r="WF764" s="247"/>
      <c r="WG764" s="247"/>
      <c r="WH764" s="247"/>
      <c r="WI764" s="247"/>
      <c r="WJ764" s="247"/>
      <c r="WK764" s="247"/>
      <c r="WL764" s="247"/>
      <c r="WM764" s="247"/>
      <c r="WN764" s="247"/>
      <c r="WO764" s="247"/>
      <c r="WP764" s="247"/>
      <c r="WQ764" s="247"/>
      <c r="WR764" s="247"/>
      <c r="WS764" s="247"/>
      <c r="WT764" s="247"/>
      <c r="WU764" s="247"/>
      <c r="WV764" s="247"/>
      <c r="WW764" s="247"/>
      <c r="WX764" s="247"/>
      <c r="WY764" s="247"/>
      <c r="WZ764" s="247"/>
      <c r="XA764" s="247"/>
      <c r="XB764" s="247"/>
      <c r="XC764" s="247"/>
      <c r="XD764" s="247"/>
      <c r="XE764" s="247"/>
      <c r="XF764" s="247"/>
      <c r="XG764" s="247"/>
      <c r="XH764" s="247"/>
      <c r="XI764" s="247"/>
      <c r="XJ764" s="247"/>
      <c r="XK764" s="247"/>
      <c r="XL764" s="247"/>
      <c r="XM764" s="247"/>
      <c r="XN764" s="247"/>
      <c r="XO764" s="247"/>
      <c r="XP764" s="247"/>
      <c r="XQ764" s="247"/>
      <c r="XR764" s="247"/>
      <c r="XS764" s="247"/>
      <c r="XT764" s="247"/>
      <c r="XU764" s="247"/>
      <c r="XV764" s="247"/>
      <c r="XW764" s="247"/>
      <c r="XX764" s="247"/>
      <c r="XY764" s="247"/>
      <c r="XZ764" s="247"/>
      <c r="YA764" s="247"/>
      <c r="YB764" s="247"/>
      <c r="YC764" s="247"/>
      <c r="YD764" s="247"/>
      <c r="YE764" s="247"/>
      <c r="YF764" s="247"/>
      <c r="YG764" s="247"/>
      <c r="YH764" s="247"/>
      <c r="YI764" s="247"/>
      <c r="YJ764" s="247"/>
      <c r="YK764" s="247"/>
      <c r="YL764" s="247"/>
      <c r="YM764" s="247"/>
      <c r="YN764" s="247"/>
      <c r="YO764" s="247"/>
      <c r="YP764" s="247"/>
      <c r="YQ764" s="247"/>
      <c r="YR764" s="247"/>
      <c r="YS764" s="247"/>
      <c r="YT764" s="247"/>
      <c r="YU764" s="247"/>
      <c r="YV764" s="247"/>
      <c r="YW764" s="247"/>
      <c r="YX764" s="247"/>
      <c r="YY764" s="247"/>
      <c r="YZ764" s="247"/>
      <c r="ZA764" s="247"/>
      <c r="ZB764" s="247"/>
      <c r="ZC764" s="247"/>
      <c r="ZD764" s="247"/>
      <c r="ZE764" s="247"/>
      <c r="ZF764" s="247"/>
      <c r="ZG764" s="247"/>
      <c r="ZH764" s="247"/>
      <c r="ZI764" s="247"/>
      <c r="ZJ764" s="247"/>
      <c r="ZK764" s="247"/>
      <c r="ZL764" s="247"/>
      <c r="ZM764" s="247"/>
      <c r="ZN764" s="247"/>
      <c r="ZO764" s="247"/>
      <c r="ZP764" s="247"/>
      <c r="ZQ764" s="247"/>
      <c r="ZR764" s="247"/>
      <c r="ZS764" s="247"/>
      <c r="ZT764" s="247"/>
      <c r="ZU764" s="247"/>
      <c r="ZV764" s="247"/>
      <c r="ZW764" s="247"/>
      <c r="ZX764" s="247"/>
      <c r="ZY764" s="247"/>
      <c r="ZZ764" s="247"/>
      <c r="AAA764" s="247"/>
      <c r="AAB764" s="247"/>
      <c r="AAC764" s="247"/>
      <c r="AAD764" s="247"/>
      <c r="AAE764" s="247"/>
      <c r="AAF764" s="247"/>
      <c r="AAG764" s="247"/>
      <c r="AAH764" s="247"/>
      <c r="AAI764" s="247"/>
      <c r="AAJ764" s="247"/>
      <c r="AAK764" s="247"/>
      <c r="AAL764" s="247"/>
      <c r="AAM764" s="247"/>
      <c r="AAN764" s="247"/>
      <c r="AAO764" s="247"/>
      <c r="AAP764" s="247"/>
      <c r="AAQ764" s="247"/>
      <c r="AAR764" s="247"/>
      <c r="AAS764" s="247"/>
      <c r="AAT764" s="247"/>
      <c r="AAU764" s="247"/>
      <c r="AAV764" s="247"/>
      <c r="AAW764" s="247"/>
      <c r="AAX764" s="247"/>
      <c r="AAY764" s="247"/>
      <c r="AAZ764" s="247"/>
      <c r="ABA764" s="247"/>
      <c r="ABB764" s="247"/>
      <c r="ABC764" s="247"/>
      <c r="ABD764" s="247"/>
      <c r="ABE764" s="247"/>
      <c r="ABF764" s="247"/>
      <c r="ABG764" s="247"/>
      <c r="ABH764" s="247"/>
      <c r="ABI764" s="247"/>
      <c r="ABJ764" s="247"/>
      <c r="ABK764" s="247"/>
      <c r="ABL764" s="247"/>
      <c r="ABM764" s="247"/>
      <c r="ABN764" s="247"/>
      <c r="ABO764" s="247"/>
      <c r="ABP764" s="247"/>
      <c r="ABQ764" s="247"/>
      <c r="ABR764" s="247"/>
      <c r="ABS764" s="247"/>
      <c r="ABT764" s="247"/>
      <c r="ABU764" s="247"/>
      <c r="ABV764" s="247"/>
      <c r="ABW764" s="247"/>
      <c r="ABX764" s="247"/>
      <c r="ABY764" s="247"/>
      <c r="ABZ764" s="247"/>
      <c r="ACA764" s="247"/>
      <c r="ACB764" s="247"/>
      <c r="ACC764" s="247"/>
      <c r="ACD764" s="247"/>
      <c r="ACE764" s="247"/>
      <c r="ACF764" s="247"/>
      <c r="ACG764" s="247"/>
      <c r="ACH764" s="247"/>
      <c r="ACI764" s="247"/>
      <c r="ACJ764" s="247"/>
      <c r="ACK764" s="247"/>
      <c r="ACL764" s="247"/>
      <c r="ACM764" s="247"/>
      <c r="ACN764" s="247"/>
      <c r="ACO764" s="247"/>
      <c r="ACP764" s="247"/>
      <c r="ACQ764" s="247"/>
      <c r="ACR764" s="247"/>
      <c r="ACS764" s="247"/>
      <c r="ACT764" s="247"/>
      <c r="ACU764" s="247"/>
      <c r="ACV764" s="247"/>
      <c r="ACW764" s="247"/>
      <c r="ACX764" s="247"/>
      <c r="ACY764" s="247"/>
      <c r="ACZ764" s="247"/>
      <c r="ADA764" s="247"/>
      <c r="ADB764" s="247"/>
      <c r="ADC764" s="247"/>
      <c r="ADD764" s="247"/>
      <c r="ADE764" s="247"/>
      <c r="ADF764" s="247"/>
      <c r="ADG764" s="247"/>
      <c r="ADH764" s="247"/>
      <c r="ADI764" s="247"/>
      <c r="ADJ764" s="247"/>
      <c r="ADK764" s="247"/>
      <c r="ADL764" s="247"/>
      <c r="ADM764" s="247"/>
      <c r="ADN764" s="247"/>
      <c r="ADO764" s="247"/>
      <c r="ADP764" s="247"/>
      <c r="ADQ764" s="247"/>
      <c r="ADR764" s="247"/>
      <c r="ADS764" s="247"/>
      <c r="ADT764" s="247"/>
      <c r="ADU764" s="247"/>
      <c r="ADV764" s="247"/>
      <c r="ADW764" s="247"/>
      <c r="ADX764" s="247"/>
      <c r="ADY764" s="247"/>
      <c r="ADZ764" s="247"/>
      <c r="AEA764" s="247"/>
      <c r="AEB764" s="247"/>
      <c r="AEC764" s="247"/>
      <c r="AED764" s="247"/>
      <c r="AEE764" s="247"/>
      <c r="AEF764" s="247"/>
      <c r="AEG764" s="247"/>
      <c r="AEH764" s="247"/>
      <c r="AEI764" s="247"/>
      <c r="AEJ764" s="247"/>
      <c r="AEK764" s="247"/>
      <c r="AEL764" s="247"/>
      <c r="AEM764" s="247"/>
      <c r="AEN764" s="247"/>
      <c r="AEO764" s="247"/>
      <c r="AEP764" s="247"/>
      <c r="AEQ764" s="247"/>
      <c r="AER764" s="247"/>
      <c r="AES764" s="247"/>
      <c r="AET764" s="247"/>
      <c r="AEU764" s="247"/>
      <c r="AEV764" s="247"/>
      <c r="AEW764" s="247"/>
      <c r="AEX764" s="247"/>
      <c r="AEY764" s="247"/>
      <c r="AEZ764" s="247"/>
      <c r="AFA764" s="247"/>
      <c r="AFB764" s="247"/>
      <c r="AFC764" s="247"/>
      <c r="AFD764" s="247"/>
      <c r="AFE764" s="247"/>
      <c r="AFF764" s="247"/>
      <c r="AFG764" s="247"/>
      <c r="AFH764" s="247"/>
      <c r="AFI764" s="247"/>
      <c r="AFJ764" s="247"/>
      <c r="AFK764" s="247"/>
      <c r="AFL764" s="247"/>
      <c r="AFM764" s="247"/>
      <c r="AFN764" s="247"/>
      <c r="AFO764" s="247"/>
      <c r="AFP764" s="247"/>
      <c r="AFQ764" s="247"/>
      <c r="AFR764" s="247"/>
      <c r="AFS764" s="247"/>
      <c r="AFT764" s="247"/>
      <c r="AFU764" s="247"/>
      <c r="AFV764" s="247"/>
      <c r="AFW764" s="247"/>
      <c r="AFX764" s="247"/>
      <c r="AFY764" s="247"/>
      <c r="AFZ764" s="247"/>
      <c r="AGA764" s="247"/>
      <c r="AGB764" s="247"/>
      <c r="AGC764" s="247"/>
      <c r="AGD764" s="247"/>
      <c r="AGE764" s="247"/>
      <c r="AGF764" s="247"/>
      <c r="AGG764" s="247"/>
      <c r="AGH764" s="247"/>
      <c r="AGI764" s="247"/>
      <c r="AGJ764" s="247"/>
      <c r="AGK764" s="247"/>
      <c r="AGL764" s="247"/>
      <c r="AGM764" s="247"/>
      <c r="AGN764" s="247"/>
      <c r="AGO764" s="247"/>
      <c r="AGP764" s="247"/>
      <c r="AGQ764" s="247"/>
      <c r="AGR764" s="247"/>
      <c r="AGS764" s="247"/>
      <c r="AGT764" s="247"/>
      <c r="AGU764" s="247"/>
      <c r="AGV764" s="247"/>
      <c r="AGW764" s="247"/>
      <c r="AGX764" s="247"/>
      <c r="AGY764" s="247"/>
      <c r="AGZ764" s="247"/>
      <c r="AHA764" s="247"/>
      <c r="AHB764" s="247"/>
      <c r="AHC764" s="247"/>
      <c r="AHD764" s="247"/>
      <c r="AHE764" s="247"/>
      <c r="AHF764" s="247"/>
      <c r="AHG764" s="247"/>
      <c r="AHH764" s="247"/>
      <c r="AHI764" s="247"/>
      <c r="AHJ764" s="247"/>
      <c r="AHK764" s="247"/>
      <c r="AHL764" s="247"/>
      <c r="AHM764" s="247"/>
      <c r="AHN764" s="247"/>
      <c r="AHO764" s="247"/>
      <c r="AHP764" s="247"/>
      <c r="AHQ764" s="247"/>
      <c r="AHR764" s="247"/>
      <c r="AHS764" s="247"/>
      <c r="AHT764" s="247"/>
      <c r="AHU764" s="247"/>
      <c r="AHV764" s="247"/>
      <c r="AHW764" s="247"/>
      <c r="AHX764" s="247"/>
      <c r="AHY764" s="247"/>
      <c r="AHZ764" s="247"/>
      <c r="AIA764" s="247"/>
      <c r="AIB764" s="247"/>
      <c r="AIC764" s="247"/>
      <c r="AID764" s="247"/>
      <c r="AIE764" s="247"/>
      <c r="AIF764" s="247"/>
      <c r="AIG764" s="247"/>
      <c r="AIH764" s="247"/>
      <c r="AII764" s="247"/>
      <c r="AIJ764" s="247"/>
      <c r="AIK764" s="247"/>
      <c r="AIL764" s="247"/>
      <c r="AIM764" s="247"/>
      <c r="AIN764" s="247"/>
      <c r="AIO764" s="247"/>
      <c r="AIP764" s="247"/>
      <c r="AIQ764" s="247"/>
      <c r="AIR764" s="247"/>
      <c r="AIS764" s="247"/>
      <c r="AIT764" s="247"/>
      <c r="AIU764" s="247"/>
      <c r="AIV764" s="247"/>
      <c r="AIW764" s="247"/>
      <c r="AIX764" s="247"/>
      <c r="AIY764" s="247"/>
      <c r="AIZ764" s="247"/>
      <c r="AJA764" s="247"/>
      <c r="AJB764" s="247"/>
      <c r="AJC764" s="247"/>
      <c r="AJD764" s="247"/>
      <c r="AJE764" s="247"/>
      <c r="AJF764" s="247"/>
      <c r="AJG764" s="247"/>
      <c r="AJH764" s="247"/>
      <c r="AJI764" s="247"/>
      <c r="AJJ764" s="247"/>
      <c r="AJK764" s="247"/>
      <c r="AJL764" s="247"/>
      <c r="AJM764" s="247"/>
      <c r="AJN764" s="247"/>
      <c r="AJO764" s="247"/>
      <c r="AJP764" s="247"/>
      <c r="AJQ764" s="247"/>
      <c r="AJR764" s="247"/>
      <c r="AJS764" s="247"/>
      <c r="AJT764" s="247"/>
      <c r="AJU764" s="247"/>
      <c r="AJV764" s="247"/>
      <c r="AJW764" s="247"/>
      <c r="AJX764" s="247"/>
      <c r="AJY764" s="247"/>
      <c r="AJZ764" s="247"/>
      <c r="AKA764" s="247"/>
      <c r="AKB764" s="247"/>
      <c r="AKC764" s="247"/>
      <c r="AKD764" s="247"/>
      <c r="AKE764" s="247"/>
      <c r="AKF764" s="247"/>
      <c r="AKG764" s="247"/>
      <c r="AKH764" s="247"/>
      <c r="AKI764" s="247"/>
      <c r="AKJ764" s="247"/>
      <c r="AKK764" s="247"/>
      <c r="AKL764" s="247"/>
      <c r="AKM764" s="247"/>
      <c r="AKN764" s="247"/>
      <c r="AKO764" s="247"/>
      <c r="AKP764" s="247"/>
      <c r="AKQ764" s="247"/>
      <c r="AKR764" s="247"/>
      <c r="AKS764" s="247"/>
      <c r="AKT764" s="247"/>
      <c r="AKU764" s="247"/>
      <c r="AKV764" s="247"/>
      <c r="AKW764" s="247"/>
      <c r="AKX764" s="247"/>
      <c r="AKY764" s="247"/>
      <c r="AKZ764" s="247"/>
      <c r="ALA764" s="247"/>
      <c r="ALB764" s="247"/>
      <c r="ALC764" s="247"/>
      <c r="ALD764" s="247"/>
      <c r="ALE764" s="247"/>
      <c r="ALF764" s="247"/>
      <c r="ALG764" s="247"/>
      <c r="ALH764" s="247"/>
      <c r="ALI764" s="247"/>
      <c r="ALJ764" s="247"/>
      <c r="ALK764" s="247"/>
      <c r="ALL764" s="247"/>
      <c r="ALM764" s="247"/>
      <c r="ALN764" s="247"/>
      <c r="ALO764" s="247"/>
      <c r="ALP764" s="247"/>
      <c r="ALQ764" s="247"/>
      <c r="ALR764" s="247"/>
      <c r="ALS764" s="247"/>
      <c r="ALT764" s="247"/>
      <c r="ALU764" s="247"/>
      <c r="ALV764" s="247"/>
      <c r="ALW764" s="247"/>
      <c r="ALX764" s="247"/>
      <c r="ALY764" s="247"/>
      <c r="ALZ764" s="247"/>
      <c r="AMA764" s="247"/>
      <c r="AMB764" s="247"/>
      <c r="AMC764" s="247"/>
      <c r="AMD764" s="247"/>
      <c r="AME764" s="247"/>
      <c r="AMF764" s="247"/>
      <c r="AMG764" s="247"/>
      <c r="AMH764" s="247"/>
      <c r="AMI764" s="247"/>
      <c r="AMJ764" s="247"/>
      <c r="AMK764" s="247"/>
      <c r="AML764" s="247"/>
      <c r="AMM764" s="247"/>
      <c r="AMN764" s="247"/>
      <c r="AMO764" s="247"/>
      <c r="AMP764" s="247"/>
      <c r="AMQ764" s="247"/>
      <c r="AMR764" s="247"/>
      <c r="AMS764" s="247"/>
      <c r="AMT764" s="247"/>
      <c r="AMU764" s="247"/>
      <c r="AMV764" s="247"/>
      <c r="AMW764" s="247"/>
      <c r="AMX764" s="247"/>
      <c r="AMY764" s="247"/>
      <c r="AMZ764" s="247"/>
      <c r="ANA764" s="247"/>
      <c r="ANB764" s="247"/>
      <c r="ANC764" s="247"/>
      <c r="AND764" s="247"/>
      <c r="ANE764" s="247"/>
      <c r="ANF764" s="247"/>
      <c r="ANG764" s="247"/>
      <c r="ANH764" s="247"/>
      <c r="ANI764" s="247"/>
      <c r="ANJ764" s="247"/>
      <c r="ANK764" s="247"/>
      <c r="ANL764" s="247"/>
      <c r="ANM764" s="247"/>
      <c r="ANN764" s="247"/>
      <c r="ANO764" s="247"/>
      <c r="ANP764" s="247"/>
      <c r="ANQ764" s="247"/>
      <c r="ANR764" s="247"/>
      <c r="ANS764" s="247"/>
      <c r="ANT764" s="247"/>
      <c r="ANU764" s="247"/>
      <c r="ANV764" s="247"/>
      <c r="ANW764" s="247"/>
      <c r="ANX764" s="247"/>
      <c r="ANY764" s="247"/>
      <c r="ANZ764" s="247"/>
      <c r="AOA764" s="247"/>
      <c r="AOB764" s="247"/>
      <c r="AOC764" s="247"/>
      <c r="AOD764" s="247"/>
      <c r="AOE764" s="247"/>
      <c r="AOF764" s="247"/>
      <c r="AOG764" s="247"/>
      <c r="AOH764" s="247"/>
      <c r="AOI764" s="247"/>
      <c r="AOJ764" s="247"/>
      <c r="AOK764" s="247"/>
      <c r="AOL764" s="247"/>
      <c r="AOM764" s="247"/>
      <c r="AON764" s="247"/>
      <c r="AOO764" s="247"/>
      <c r="AOP764" s="247"/>
      <c r="AOQ764" s="247"/>
      <c r="AOR764" s="247"/>
      <c r="AOS764" s="247"/>
      <c r="AOT764" s="247"/>
      <c r="AOU764" s="247"/>
      <c r="AOV764" s="247"/>
      <c r="AOW764" s="247"/>
      <c r="AOX764" s="247"/>
      <c r="AOY764" s="247"/>
      <c r="AOZ764" s="247"/>
      <c r="APA764" s="247"/>
      <c r="APB764" s="247"/>
      <c r="APC764" s="247"/>
      <c r="APD764" s="247"/>
      <c r="APE764" s="247"/>
      <c r="APF764" s="247"/>
      <c r="APG764" s="247"/>
      <c r="APH764" s="247"/>
      <c r="API764" s="247"/>
      <c r="APJ764" s="247"/>
      <c r="APK764" s="247"/>
      <c r="APL764" s="247"/>
      <c r="APM764" s="247"/>
      <c r="APN764" s="247"/>
      <c r="APO764" s="247"/>
      <c r="APP764" s="247"/>
      <c r="APQ764" s="247"/>
      <c r="APR764" s="247"/>
      <c r="APS764" s="247"/>
      <c r="APT764" s="247"/>
      <c r="APU764" s="247"/>
      <c r="APV764" s="247"/>
      <c r="APW764" s="247"/>
      <c r="APX764" s="247"/>
      <c r="APY764" s="247"/>
      <c r="APZ764" s="247"/>
      <c r="AQA764" s="247"/>
      <c r="AQB764" s="247"/>
      <c r="AQC764" s="247"/>
      <c r="AQD764" s="247"/>
      <c r="AQE764" s="247"/>
      <c r="AQF764" s="247"/>
      <c r="AQG764" s="247"/>
      <c r="AQH764" s="247"/>
      <c r="AQI764" s="247"/>
      <c r="AQJ764" s="247"/>
      <c r="AQK764" s="247"/>
      <c r="AQL764" s="247"/>
      <c r="AQM764" s="247"/>
      <c r="AQN764" s="247"/>
      <c r="AQO764" s="247"/>
      <c r="AQP764" s="247"/>
      <c r="AQQ764" s="247"/>
      <c r="AQR764" s="247"/>
      <c r="AQS764" s="247"/>
      <c r="AQT764" s="247"/>
      <c r="AQU764" s="247"/>
      <c r="AQV764" s="247"/>
      <c r="AQW764" s="247"/>
      <c r="AQX764" s="247"/>
      <c r="AQY764" s="247"/>
      <c r="AQZ764" s="247"/>
      <c r="ARA764" s="247"/>
      <c r="ARB764" s="247"/>
      <c r="ARC764" s="247"/>
      <c r="ARD764" s="247"/>
      <c r="ARE764" s="247"/>
      <c r="ARF764" s="247"/>
      <c r="ARG764" s="247"/>
      <c r="ARH764" s="247"/>
      <c r="ARI764" s="247"/>
      <c r="ARJ764" s="247"/>
      <c r="ARK764" s="247"/>
      <c r="ARL764" s="247"/>
      <c r="ARM764" s="247"/>
      <c r="ARN764" s="247"/>
      <c r="ARO764" s="247"/>
      <c r="ARP764" s="247"/>
      <c r="ARQ764" s="247"/>
      <c r="ARR764" s="247"/>
      <c r="ARS764" s="247"/>
      <c r="ART764" s="247"/>
      <c r="ARU764" s="247"/>
      <c r="ARV764" s="247"/>
      <c r="ARW764" s="247"/>
      <c r="ARX764" s="247"/>
      <c r="ARY764" s="247"/>
      <c r="ARZ764" s="247"/>
      <c r="ASA764" s="247"/>
      <c r="ASB764" s="247"/>
      <c r="ASC764" s="247"/>
      <c r="ASD764" s="247"/>
      <c r="ASE764" s="247"/>
      <c r="ASF764" s="247"/>
      <c r="ASG764" s="247"/>
      <c r="ASH764" s="247"/>
      <c r="ASI764" s="247"/>
      <c r="ASJ764" s="247"/>
      <c r="ASK764" s="247"/>
      <c r="ASL764" s="247"/>
      <c r="ASM764" s="247"/>
      <c r="ASN764" s="247"/>
      <c r="ASO764" s="247"/>
      <c r="ASP764" s="247"/>
      <c r="ASQ764" s="247"/>
      <c r="ASR764" s="247"/>
      <c r="ASS764" s="247"/>
      <c r="AST764" s="247"/>
      <c r="ASU764" s="247"/>
      <c r="ASV764" s="247"/>
      <c r="ASW764" s="247"/>
      <c r="ASX764" s="247"/>
      <c r="ASY764" s="247"/>
      <c r="ASZ764" s="247"/>
      <c r="ATA764" s="247"/>
      <c r="ATB764" s="247"/>
      <c r="ATC764" s="247"/>
      <c r="ATD764" s="247"/>
      <c r="ATE764" s="247"/>
      <c r="ATF764" s="247"/>
      <c r="ATG764" s="247"/>
      <c r="ATH764" s="247"/>
      <c r="ATI764" s="247"/>
      <c r="ATJ764" s="247"/>
      <c r="ATK764" s="247"/>
      <c r="ATL764" s="247"/>
      <c r="ATM764" s="247"/>
      <c r="ATN764" s="247"/>
      <c r="ATO764" s="247"/>
      <c r="ATP764" s="247"/>
      <c r="ATQ764" s="247"/>
      <c r="ATR764" s="247"/>
      <c r="ATS764" s="247"/>
      <c r="ATT764" s="247"/>
      <c r="ATU764" s="247"/>
      <c r="ATV764" s="247"/>
      <c r="ATW764" s="247"/>
      <c r="ATX764" s="247"/>
      <c r="ATY764" s="247"/>
      <c r="ATZ764" s="247"/>
      <c r="AUA764" s="247"/>
      <c r="AUB764" s="247"/>
      <c r="AUC764" s="247"/>
      <c r="AUD764" s="247"/>
      <c r="AUE764" s="247"/>
      <c r="AUF764" s="247"/>
      <c r="AUG764" s="247"/>
      <c r="AUH764" s="247"/>
      <c r="AUI764" s="247"/>
      <c r="AUJ764" s="247"/>
      <c r="AUK764" s="247"/>
      <c r="AUL764" s="247"/>
      <c r="AUM764" s="247"/>
      <c r="AUN764" s="247"/>
      <c r="AUO764" s="247"/>
      <c r="AUP764" s="247"/>
      <c r="AUQ764" s="247"/>
      <c r="AUR764" s="247"/>
      <c r="AUS764" s="247"/>
      <c r="AUT764" s="247"/>
      <c r="AUU764" s="247"/>
      <c r="AUV764" s="247"/>
      <c r="AUW764" s="247"/>
      <c r="AUX764" s="247"/>
      <c r="AUY764" s="247"/>
      <c r="AUZ764" s="247"/>
      <c r="AVA764" s="247"/>
      <c r="AVB764" s="247"/>
      <c r="AVC764" s="247"/>
      <c r="AVD764" s="247"/>
      <c r="AVE764" s="247"/>
      <c r="AVF764" s="247"/>
      <c r="AVG764" s="247"/>
      <c r="AVH764" s="247"/>
      <c r="AVI764" s="247"/>
      <c r="AVJ764" s="247"/>
      <c r="AVK764" s="247"/>
      <c r="AVL764" s="247"/>
      <c r="AVM764" s="247"/>
      <c r="AVN764" s="247"/>
      <c r="AVO764" s="247"/>
      <c r="AVP764" s="247"/>
      <c r="AVQ764" s="247"/>
      <c r="AVR764" s="247"/>
      <c r="AVS764" s="247"/>
      <c r="AVT764" s="247"/>
      <c r="AVU764" s="247"/>
      <c r="AVV764" s="247"/>
      <c r="AVW764" s="247"/>
      <c r="AVX764" s="247"/>
      <c r="AVY764" s="247"/>
      <c r="AVZ764" s="247"/>
      <c r="AWA764" s="247"/>
      <c r="AWB764" s="247"/>
      <c r="AWC764" s="247"/>
      <c r="AWD764" s="247"/>
      <c r="AWE764" s="247"/>
      <c r="AWF764" s="247"/>
      <c r="AWG764" s="247"/>
      <c r="AWH764" s="247"/>
      <c r="AWI764" s="247"/>
      <c r="AWJ764" s="247"/>
      <c r="AWK764" s="247"/>
      <c r="AWL764" s="247"/>
      <c r="AWM764" s="247"/>
      <c r="AWN764" s="247"/>
      <c r="AWO764" s="247"/>
      <c r="AWP764" s="247"/>
      <c r="AWQ764" s="247"/>
      <c r="AWR764" s="247"/>
      <c r="AWS764" s="247"/>
      <c r="AWT764" s="247"/>
      <c r="AWU764" s="247"/>
      <c r="AWV764" s="247"/>
      <c r="AWW764" s="247"/>
      <c r="AWX764" s="247"/>
      <c r="AWY764" s="247"/>
      <c r="AWZ764" s="247"/>
      <c r="AXA764" s="247"/>
      <c r="AXB764" s="247"/>
      <c r="AXC764" s="247"/>
      <c r="AXD764" s="247"/>
      <c r="AXE764" s="247"/>
      <c r="AXF764" s="247"/>
      <c r="AXG764" s="247"/>
      <c r="AXH764" s="247"/>
      <c r="AXI764" s="247"/>
      <c r="AXJ764" s="247"/>
      <c r="AXK764" s="247"/>
      <c r="AXL764" s="247"/>
      <c r="AXM764" s="247"/>
      <c r="AXN764" s="247"/>
      <c r="AXO764" s="247"/>
      <c r="AXP764" s="247"/>
      <c r="AXQ764" s="247"/>
      <c r="AXR764" s="247"/>
      <c r="AXS764" s="247"/>
      <c r="AXT764" s="247"/>
      <c r="AXU764" s="247"/>
      <c r="AXV764" s="247"/>
      <c r="AXW764" s="247"/>
      <c r="AXX764" s="247"/>
      <c r="AXY764" s="247"/>
      <c r="AXZ764" s="247"/>
      <c r="AYA764" s="247"/>
      <c r="AYB764" s="247"/>
      <c r="AYC764" s="247"/>
      <c r="AYD764" s="247"/>
      <c r="AYE764" s="247"/>
      <c r="AYF764" s="247"/>
      <c r="AYG764" s="247"/>
      <c r="AYH764" s="247"/>
      <c r="AYI764" s="247"/>
      <c r="AYJ764" s="247"/>
      <c r="AYK764" s="247"/>
      <c r="AYL764" s="247"/>
      <c r="AYM764" s="247"/>
      <c r="AYN764" s="247"/>
      <c r="AYO764" s="247"/>
      <c r="AYP764" s="247"/>
      <c r="AYQ764" s="247"/>
      <c r="AYR764" s="247"/>
      <c r="AYS764" s="247"/>
      <c r="AYT764" s="247"/>
      <c r="AYU764" s="247"/>
      <c r="AYV764" s="247"/>
      <c r="AYW764" s="247"/>
      <c r="AYX764" s="247"/>
      <c r="AYY764" s="247"/>
      <c r="AYZ764" s="247"/>
      <c r="AZA764" s="247"/>
      <c r="AZB764" s="247"/>
      <c r="AZC764" s="247"/>
      <c r="AZD764" s="247"/>
      <c r="AZE764" s="247"/>
      <c r="AZF764" s="247"/>
      <c r="AZG764" s="247"/>
      <c r="AZH764" s="247"/>
      <c r="AZI764" s="247"/>
      <c r="AZJ764" s="247"/>
      <c r="AZK764" s="247"/>
      <c r="AZL764" s="247"/>
      <c r="AZM764" s="247"/>
      <c r="AZN764" s="247"/>
      <c r="AZO764" s="247"/>
      <c r="AZP764" s="247"/>
      <c r="AZQ764" s="247"/>
      <c r="AZR764" s="247"/>
      <c r="AZS764" s="247"/>
      <c r="AZT764" s="247"/>
      <c r="AZU764" s="247"/>
      <c r="AZV764" s="247"/>
      <c r="AZW764" s="247"/>
      <c r="AZX764" s="247"/>
      <c r="AZY764" s="247"/>
      <c r="AZZ764" s="247"/>
      <c r="BAA764" s="247"/>
      <c r="BAB764" s="247"/>
      <c r="BAC764" s="247"/>
      <c r="BAD764" s="247"/>
      <c r="BAE764" s="247"/>
      <c r="BAF764" s="247"/>
      <c r="BAG764" s="247"/>
      <c r="BAH764" s="247"/>
      <c r="BAI764" s="247"/>
      <c r="BAJ764" s="247"/>
      <c r="BAK764" s="247"/>
      <c r="BAL764" s="247"/>
      <c r="BAM764" s="247"/>
      <c r="BAN764" s="247"/>
      <c r="BAO764" s="247"/>
      <c r="BAP764" s="247"/>
      <c r="BAQ764" s="247"/>
      <c r="BAR764" s="247"/>
      <c r="BAS764" s="247"/>
      <c r="BAT764" s="247"/>
      <c r="BAU764" s="247"/>
      <c r="BAV764" s="247"/>
      <c r="BAW764" s="247"/>
      <c r="BAX764" s="247"/>
      <c r="BAY764" s="247"/>
      <c r="BAZ764" s="247"/>
      <c r="BBA764" s="247"/>
      <c r="BBB764" s="247"/>
      <c r="BBC764" s="247"/>
      <c r="BBD764" s="247"/>
      <c r="BBE764" s="247"/>
      <c r="BBF764" s="247"/>
      <c r="BBG764" s="247"/>
      <c r="BBH764" s="247"/>
      <c r="BBI764" s="247"/>
      <c r="BBJ764" s="247"/>
      <c r="BBK764" s="247"/>
      <c r="BBL764" s="247"/>
      <c r="BBM764" s="247"/>
      <c r="BBN764" s="247"/>
      <c r="BBO764" s="247"/>
      <c r="BBP764" s="247"/>
      <c r="BBQ764" s="247"/>
      <c r="BBR764" s="247"/>
      <c r="BBS764" s="247"/>
      <c r="BBT764" s="247"/>
      <c r="BBU764" s="247"/>
      <c r="BBV764" s="247"/>
      <c r="BBW764" s="247"/>
      <c r="BBX764" s="247"/>
      <c r="BBY764" s="247"/>
      <c r="BBZ764" s="247"/>
      <c r="BCA764" s="247"/>
      <c r="BCB764" s="247"/>
      <c r="BCC764" s="247"/>
      <c r="BCD764" s="247"/>
      <c r="BCE764" s="247"/>
      <c r="BCF764" s="247"/>
      <c r="BCG764" s="247"/>
      <c r="BCH764" s="247"/>
      <c r="BCI764" s="247"/>
      <c r="BCJ764" s="247"/>
      <c r="BCK764" s="247"/>
      <c r="BCL764" s="247"/>
      <c r="BCM764" s="247"/>
      <c r="BCN764" s="247"/>
      <c r="BCO764" s="247"/>
      <c r="BCP764" s="247"/>
      <c r="BCQ764" s="247"/>
      <c r="BCR764" s="247"/>
      <c r="BCS764" s="247"/>
      <c r="BCT764" s="247"/>
      <c r="BCU764" s="247"/>
      <c r="BCV764" s="247"/>
      <c r="BCW764" s="247"/>
      <c r="BCX764" s="247"/>
      <c r="BCY764" s="247"/>
      <c r="BCZ764" s="247"/>
      <c r="BDA764" s="247"/>
      <c r="BDB764" s="247"/>
      <c r="BDC764" s="247"/>
      <c r="BDD764" s="247"/>
      <c r="BDE764" s="247"/>
      <c r="BDF764" s="247"/>
      <c r="BDG764" s="247"/>
      <c r="BDH764" s="247"/>
      <c r="BDI764" s="247"/>
      <c r="BDJ764" s="247"/>
      <c r="BDK764" s="247"/>
      <c r="BDL764" s="247"/>
      <c r="BDM764" s="247"/>
      <c r="BDN764" s="247"/>
      <c r="BDO764" s="247"/>
      <c r="BDP764" s="247"/>
      <c r="BDQ764" s="247"/>
      <c r="BDR764" s="247"/>
      <c r="BDS764" s="247"/>
      <c r="BDT764" s="247"/>
      <c r="BDU764" s="247"/>
      <c r="BDV764" s="247"/>
      <c r="BDW764" s="247"/>
      <c r="BDX764" s="247"/>
      <c r="BDY764" s="247"/>
      <c r="BDZ764" s="247"/>
      <c r="BEA764" s="247"/>
      <c r="BEB764" s="247"/>
      <c r="BEC764" s="247"/>
      <c r="BED764" s="247"/>
      <c r="BEE764" s="247"/>
      <c r="BEF764" s="247"/>
      <c r="BEG764" s="247"/>
      <c r="BEH764" s="247"/>
      <c r="BEI764" s="247"/>
      <c r="BEJ764" s="247"/>
      <c r="BEK764" s="247"/>
      <c r="BEL764" s="247"/>
      <c r="BEM764" s="247"/>
      <c r="BEN764" s="247"/>
      <c r="BEO764" s="247"/>
      <c r="BEP764" s="247"/>
      <c r="BEQ764" s="247"/>
      <c r="BER764" s="247"/>
      <c r="BES764" s="247"/>
      <c r="BET764" s="247"/>
      <c r="BEU764" s="247"/>
      <c r="BEV764" s="247"/>
      <c r="BEW764" s="247"/>
      <c r="BEX764" s="247"/>
      <c r="BEY764" s="247"/>
      <c r="BEZ764" s="247"/>
      <c r="BFA764" s="247"/>
      <c r="BFB764" s="247"/>
      <c r="BFC764" s="247"/>
      <c r="BFD764" s="247"/>
      <c r="BFE764" s="247"/>
      <c r="BFF764" s="247"/>
      <c r="BFG764" s="247"/>
      <c r="BFH764" s="247"/>
      <c r="BFI764" s="247"/>
      <c r="BFJ764" s="247"/>
      <c r="BFK764" s="247"/>
      <c r="BFL764" s="247"/>
      <c r="BFM764" s="247"/>
      <c r="BFN764" s="247"/>
      <c r="BFO764" s="247"/>
      <c r="BFP764" s="247"/>
      <c r="BFQ764" s="247"/>
      <c r="BFR764" s="247"/>
      <c r="BFS764" s="247"/>
      <c r="BFT764" s="247"/>
      <c r="BFU764" s="247"/>
      <c r="BFV764" s="247"/>
      <c r="BFW764" s="247"/>
      <c r="BFX764" s="247"/>
      <c r="BFY764" s="247"/>
      <c r="BFZ764" s="247"/>
      <c r="BGA764" s="247"/>
      <c r="BGB764" s="247"/>
      <c r="BGC764" s="247"/>
      <c r="BGD764" s="247"/>
      <c r="BGE764" s="247"/>
      <c r="BGF764" s="247"/>
      <c r="BGG764" s="247"/>
      <c r="BGH764" s="247"/>
      <c r="BGI764" s="247"/>
      <c r="BGJ764" s="247"/>
      <c r="BGK764" s="247"/>
      <c r="BGL764" s="247"/>
      <c r="BGM764" s="247"/>
      <c r="BGN764" s="247"/>
      <c r="BGO764" s="247"/>
      <c r="BGP764" s="247"/>
      <c r="BGQ764" s="247"/>
      <c r="BGR764" s="247"/>
      <c r="BGS764" s="247"/>
      <c r="BGT764" s="247"/>
      <c r="BGU764" s="247"/>
      <c r="BGV764" s="247"/>
      <c r="BGW764" s="247"/>
      <c r="BGX764" s="247"/>
      <c r="BGY764" s="247"/>
      <c r="BGZ764" s="247"/>
      <c r="BHA764" s="247"/>
      <c r="BHB764" s="247"/>
      <c r="BHC764" s="247"/>
      <c r="BHD764" s="247"/>
      <c r="BHE764" s="247"/>
      <c r="BHF764" s="247"/>
      <c r="BHG764" s="247"/>
      <c r="BHH764" s="247"/>
      <c r="BHI764" s="247"/>
      <c r="BHJ764" s="247"/>
      <c r="BHK764" s="247"/>
      <c r="BHL764" s="247"/>
      <c r="BHM764" s="247"/>
      <c r="BHN764" s="247"/>
      <c r="BHO764" s="247"/>
      <c r="BHP764" s="247"/>
      <c r="BHQ764" s="247"/>
      <c r="BHR764" s="247"/>
      <c r="BHS764" s="247"/>
      <c r="BHT764" s="247"/>
      <c r="BHU764" s="247"/>
      <c r="BHV764" s="247"/>
      <c r="BHW764" s="247"/>
      <c r="BHX764" s="247"/>
      <c r="BHY764" s="247"/>
      <c r="BHZ764" s="247"/>
      <c r="BIA764" s="247"/>
      <c r="BIB764" s="247"/>
      <c r="BIC764" s="247"/>
      <c r="BID764" s="247"/>
      <c r="BIE764" s="247"/>
      <c r="BIF764" s="247"/>
      <c r="BIG764" s="247"/>
      <c r="BIH764" s="247"/>
      <c r="BII764" s="247"/>
      <c r="BIJ764" s="247"/>
      <c r="BIK764" s="247"/>
      <c r="BIL764" s="247"/>
      <c r="BIM764" s="247"/>
      <c r="BIN764" s="247"/>
      <c r="BIO764" s="247"/>
      <c r="BIP764" s="247"/>
      <c r="BIQ764" s="247"/>
      <c r="BIR764" s="247"/>
      <c r="BIS764" s="247"/>
      <c r="BIT764" s="247"/>
      <c r="BIU764" s="247"/>
      <c r="BIV764" s="247"/>
      <c r="BIW764" s="247"/>
      <c r="BIX764" s="247"/>
      <c r="BIY764" s="247"/>
      <c r="BIZ764" s="247"/>
      <c r="BJA764" s="247"/>
      <c r="BJB764" s="247"/>
      <c r="BJC764" s="247"/>
      <c r="BJD764" s="247"/>
      <c r="BJE764" s="247"/>
      <c r="BJF764" s="247"/>
      <c r="BJG764" s="247"/>
      <c r="BJH764" s="247"/>
      <c r="BJI764" s="247"/>
      <c r="BJJ764" s="247"/>
      <c r="BJK764" s="247"/>
      <c r="BJL764" s="247"/>
      <c r="BJM764" s="247"/>
      <c r="BJN764" s="247"/>
      <c r="BJO764" s="247"/>
      <c r="BJP764" s="247"/>
      <c r="BJQ764" s="247"/>
      <c r="BJR764" s="247"/>
      <c r="BJS764" s="247"/>
      <c r="BJT764" s="247"/>
      <c r="BJU764" s="247"/>
      <c r="BJV764" s="247"/>
      <c r="BJW764" s="247"/>
      <c r="BJX764" s="247"/>
      <c r="BJY764" s="247"/>
      <c r="BJZ764" s="247"/>
      <c r="BKA764" s="247"/>
      <c r="BKB764" s="247"/>
      <c r="BKC764" s="247"/>
      <c r="BKD764" s="247"/>
      <c r="BKE764" s="247"/>
      <c r="BKF764" s="247"/>
      <c r="BKG764" s="247"/>
      <c r="BKH764" s="247"/>
      <c r="BKI764" s="247"/>
      <c r="BKJ764" s="247"/>
      <c r="BKK764" s="247"/>
      <c r="BKL764" s="247"/>
      <c r="BKM764" s="247"/>
      <c r="BKN764" s="247"/>
      <c r="BKO764" s="247"/>
      <c r="BKP764" s="247"/>
      <c r="BKQ764" s="247"/>
      <c r="BKR764" s="247"/>
      <c r="BKS764" s="247"/>
      <c r="BKT764" s="247"/>
      <c r="BKU764" s="247"/>
      <c r="BKV764" s="247"/>
      <c r="BKW764" s="247"/>
      <c r="BKX764" s="247"/>
      <c r="BKY764" s="247"/>
      <c r="BKZ764" s="247"/>
      <c r="BLA764" s="247"/>
      <c r="BLB764" s="247"/>
      <c r="BLC764" s="247"/>
      <c r="BLD764" s="247"/>
      <c r="BLE764" s="247"/>
      <c r="BLF764" s="247"/>
      <c r="BLG764" s="247"/>
      <c r="BLH764" s="247"/>
      <c r="BLI764" s="247"/>
      <c r="BLJ764" s="247"/>
      <c r="BLK764" s="247"/>
      <c r="BLL764" s="247"/>
      <c r="BLM764" s="247"/>
      <c r="BLN764" s="247"/>
      <c r="BLO764" s="247"/>
      <c r="BLP764" s="247"/>
      <c r="BLQ764" s="247"/>
      <c r="BLR764" s="247"/>
      <c r="BLS764" s="247"/>
      <c r="BLT764" s="247"/>
      <c r="BLU764" s="247"/>
      <c r="BLV764" s="247"/>
      <c r="BLW764" s="247"/>
      <c r="BLX764" s="247"/>
      <c r="BLY764" s="247"/>
      <c r="BLZ764" s="247"/>
      <c r="BMA764" s="247"/>
      <c r="BMB764" s="247"/>
      <c r="BMC764" s="247"/>
      <c r="BMD764" s="247"/>
      <c r="BME764" s="247"/>
      <c r="BMF764" s="247"/>
      <c r="BMG764" s="247"/>
      <c r="BMH764" s="247"/>
      <c r="BMI764" s="247"/>
      <c r="BMJ764" s="247"/>
      <c r="BMK764" s="247"/>
      <c r="BML764" s="247"/>
      <c r="BMM764" s="247"/>
      <c r="BMN764" s="247"/>
      <c r="BMO764" s="247"/>
      <c r="BMP764" s="247"/>
      <c r="BMQ764" s="247"/>
      <c r="BMR764" s="247"/>
      <c r="BMS764" s="247"/>
      <c r="BMT764" s="247"/>
      <c r="BMU764" s="247"/>
      <c r="BMV764" s="247"/>
      <c r="BMW764" s="247"/>
      <c r="BMX764" s="247"/>
      <c r="BMY764" s="247"/>
      <c r="BMZ764" s="247"/>
      <c r="BNA764" s="247"/>
      <c r="BNB764" s="247"/>
      <c r="BNC764" s="247"/>
      <c r="BND764" s="247"/>
      <c r="BNE764" s="247"/>
      <c r="BNF764" s="247"/>
      <c r="BNG764" s="247"/>
      <c r="BNH764" s="247"/>
      <c r="BNI764" s="247"/>
      <c r="BNJ764" s="247"/>
      <c r="BNK764" s="247"/>
      <c r="BNL764" s="247"/>
      <c r="BNM764" s="247"/>
      <c r="BNN764" s="247"/>
      <c r="BNO764" s="247"/>
      <c r="BNP764" s="247"/>
      <c r="BNQ764" s="247"/>
      <c r="BNR764" s="247"/>
      <c r="BNS764" s="247"/>
      <c r="BNT764" s="247"/>
      <c r="BNU764" s="247"/>
      <c r="BNV764" s="247"/>
      <c r="BNW764" s="247"/>
      <c r="BNX764" s="247"/>
      <c r="BNY764" s="247"/>
      <c r="BNZ764" s="247"/>
      <c r="BOA764" s="247"/>
      <c r="BOB764" s="247"/>
      <c r="BOC764" s="247"/>
      <c r="BOD764" s="247"/>
      <c r="BOE764" s="247"/>
      <c r="BOF764" s="247"/>
      <c r="BOG764" s="247"/>
      <c r="BOH764" s="247"/>
      <c r="BOI764" s="247"/>
      <c r="BOJ764" s="247"/>
      <c r="BOK764" s="247"/>
      <c r="BOL764" s="247"/>
      <c r="BOM764" s="247"/>
      <c r="BON764" s="247"/>
      <c r="BOO764" s="247"/>
      <c r="BOP764" s="247"/>
      <c r="BOQ764" s="247"/>
      <c r="BOR764" s="247"/>
      <c r="BOS764" s="247"/>
      <c r="BOT764" s="247"/>
      <c r="BOU764" s="247"/>
      <c r="BOV764" s="247"/>
      <c r="BOW764" s="247"/>
      <c r="BOX764" s="247"/>
      <c r="BOY764" s="247"/>
      <c r="BOZ764" s="247"/>
      <c r="BPA764" s="247"/>
      <c r="BPB764" s="247"/>
      <c r="BPC764" s="247"/>
      <c r="BPD764" s="247"/>
      <c r="BPE764" s="247"/>
      <c r="BPF764" s="247"/>
      <c r="BPG764" s="247"/>
      <c r="BPH764" s="247"/>
      <c r="BPI764" s="247"/>
      <c r="BPJ764" s="247"/>
      <c r="BPK764" s="247"/>
      <c r="BPL764" s="247"/>
      <c r="BPM764" s="247"/>
      <c r="BPN764" s="247"/>
      <c r="BPO764" s="247"/>
      <c r="BPP764" s="247"/>
      <c r="BPQ764" s="247"/>
      <c r="BPR764" s="247"/>
      <c r="BPS764" s="247"/>
      <c r="BPT764" s="247"/>
      <c r="BPU764" s="247"/>
      <c r="BPV764" s="247"/>
      <c r="BPW764" s="247"/>
      <c r="BPX764" s="247"/>
      <c r="BPY764" s="247"/>
      <c r="BPZ764" s="247"/>
      <c r="BQA764" s="247"/>
      <c r="BQB764" s="247"/>
      <c r="BQC764" s="247"/>
      <c r="BQD764" s="247"/>
      <c r="BQE764" s="247"/>
      <c r="BQF764" s="247"/>
      <c r="BQG764" s="247"/>
      <c r="BQH764" s="247"/>
      <c r="BQI764" s="247"/>
      <c r="BQJ764" s="247"/>
      <c r="BQK764" s="247"/>
      <c r="BQL764" s="247"/>
      <c r="BQM764" s="247"/>
      <c r="BQN764" s="247"/>
      <c r="BQO764" s="247"/>
      <c r="BQP764" s="247"/>
      <c r="BQQ764" s="247"/>
      <c r="BQR764" s="247"/>
      <c r="BQS764" s="247"/>
      <c r="BQT764" s="247"/>
      <c r="BQU764" s="247"/>
      <c r="BQV764" s="247"/>
      <c r="BQW764" s="247"/>
      <c r="BQX764" s="247"/>
      <c r="BQY764" s="247"/>
      <c r="BQZ764" s="247"/>
      <c r="BRA764" s="247"/>
      <c r="BRB764" s="247"/>
      <c r="BRC764" s="247"/>
      <c r="BRD764" s="247"/>
      <c r="BRE764" s="247"/>
      <c r="BRF764" s="247"/>
      <c r="BRG764" s="247"/>
      <c r="BRH764" s="247"/>
      <c r="BRI764" s="247"/>
      <c r="BRJ764" s="247"/>
      <c r="BRK764" s="247"/>
      <c r="BRL764" s="247"/>
      <c r="BRM764" s="247"/>
      <c r="BRN764" s="247"/>
      <c r="BRO764" s="247"/>
      <c r="BRP764" s="247"/>
      <c r="BRQ764" s="247"/>
      <c r="BRR764" s="247"/>
      <c r="BRS764" s="247"/>
      <c r="BRT764" s="247"/>
      <c r="BRU764" s="247"/>
      <c r="BRV764" s="247"/>
      <c r="BRW764" s="247"/>
      <c r="BRX764" s="247"/>
      <c r="BRY764" s="247"/>
      <c r="BRZ764" s="247"/>
      <c r="BSA764" s="247"/>
      <c r="BSB764" s="247"/>
      <c r="BSC764" s="247"/>
      <c r="BSD764" s="247"/>
      <c r="BSE764" s="247"/>
      <c r="BSF764" s="247"/>
      <c r="BSG764" s="247"/>
      <c r="BSH764" s="247"/>
      <c r="BSI764" s="247"/>
      <c r="BSJ764" s="247"/>
      <c r="BSK764" s="247"/>
      <c r="BSL764" s="247"/>
      <c r="BSM764" s="247"/>
      <c r="BSN764" s="247"/>
      <c r="BSO764" s="247"/>
      <c r="BSP764" s="247"/>
      <c r="BSQ764" s="247"/>
      <c r="BSR764" s="247"/>
      <c r="BSS764" s="247"/>
      <c r="BST764" s="247"/>
      <c r="BSU764" s="247"/>
      <c r="BSV764" s="247"/>
      <c r="BSW764" s="247"/>
      <c r="BSX764" s="247"/>
      <c r="BSY764" s="247"/>
      <c r="BSZ764" s="247"/>
      <c r="BTA764" s="247"/>
      <c r="BTB764" s="247"/>
      <c r="BTC764" s="247"/>
      <c r="BTD764" s="247"/>
      <c r="BTE764" s="247"/>
      <c r="BTF764" s="247"/>
      <c r="BTG764" s="247"/>
      <c r="BTH764" s="247"/>
      <c r="BTI764" s="247"/>
      <c r="BTJ764" s="247"/>
      <c r="BTK764" s="247"/>
      <c r="BTL764" s="247"/>
      <c r="BTM764" s="247"/>
      <c r="BTN764" s="247"/>
      <c r="BTO764" s="247"/>
      <c r="BTP764" s="247"/>
      <c r="BTQ764" s="247"/>
      <c r="BTR764" s="247"/>
      <c r="BTS764" s="247"/>
      <c r="BTT764" s="247"/>
      <c r="BTU764" s="247"/>
      <c r="BTV764" s="247"/>
      <c r="BTW764" s="247"/>
      <c r="BTX764" s="247"/>
      <c r="BTY764" s="247"/>
      <c r="BTZ764" s="247"/>
      <c r="BUA764" s="247"/>
      <c r="BUB764" s="247"/>
      <c r="BUC764" s="247"/>
      <c r="BUD764" s="247"/>
      <c r="BUE764" s="247"/>
      <c r="BUF764" s="247"/>
      <c r="BUG764" s="247"/>
      <c r="BUH764" s="247"/>
      <c r="BUI764" s="247"/>
      <c r="BUJ764" s="247"/>
      <c r="BUK764" s="247"/>
      <c r="BUL764" s="247"/>
      <c r="BUM764" s="247"/>
      <c r="BUN764" s="247"/>
      <c r="BUO764" s="247"/>
      <c r="BUP764" s="247"/>
      <c r="BUQ764" s="247"/>
      <c r="BUR764" s="247"/>
      <c r="BUS764" s="247"/>
      <c r="BUT764" s="247"/>
      <c r="BUU764" s="247"/>
      <c r="BUV764" s="247"/>
      <c r="BUW764" s="247"/>
      <c r="BUX764" s="247"/>
      <c r="BUY764" s="247"/>
      <c r="BUZ764" s="247"/>
      <c r="BVA764" s="247"/>
      <c r="BVB764" s="247"/>
      <c r="BVC764" s="247"/>
      <c r="BVD764" s="247"/>
      <c r="BVE764" s="247"/>
      <c r="BVF764" s="247"/>
      <c r="BVG764" s="247"/>
      <c r="BVH764" s="247"/>
      <c r="BVI764" s="247"/>
      <c r="BVJ764" s="247"/>
      <c r="BVK764" s="247"/>
      <c r="BVL764" s="247"/>
      <c r="BVM764" s="247"/>
      <c r="BVN764" s="247"/>
      <c r="BVO764" s="247"/>
      <c r="BVP764" s="247"/>
      <c r="BVQ764" s="247"/>
      <c r="BVR764" s="247"/>
      <c r="BVS764" s="247"/>
      <c r="BVT764" s="247"/>
      <c r="BVU764" s="247"/>
      <c r="BVV764" s="247"/>
      <c r="BVW764" s="247"/>
      <c r="BVX764" s="247"/>
      <c r="BVY764" s="247"/>
      <c r="BVZ764" s="247"/>
      <c r="BWA764" s="247"/>
      <c r="BWB764" s="247"/>
      <c r="BWC764" s="247"/>
      <c r="BWD764" s="247"/>
      <c r="BWE764" s="247"/>
      <c r="BWF764" s="247"/>
      <c r="BWG764" s="247"/>
      <c r="BWH764" s="247"/>
      <c r="BWI764" s="247"/>
      <c r="BWJ764" s="247"/>
      <c r="BWK764" s="247"/>
      <c r="BWL764" s="247"/>
      <c r="BWM764" s="247"/>
      <c r="BWN764" s="247"/>
      <c r="BWO764" s="247"/>
      <c r="BWP764" s="247"/>
      <c r="BWQ764" s="247"/>
      <c r="BWR764" s="247"/>
      <c r="BWS764" s="247"/>
      <c r="BWT764" s="247"/>
      <c r="BWU764" s="247"/>
      <c r="BWV764" s="247"/>
      <c r="BWW764" s="247"/>
      <c r="BWX764" s="247"/>
      <c r="BWY764" s="247"/>
      <c r="BWZ764" s="247"/>
      <c r="BXA764" s="247"/>
      <c r="BXB764" s="247"/>
      <c r="BXC764" s="247"/>
      <c r="BXD764" s="247"/>
      <c r="BXE764" s="247"/>
      <c r="BXF764" s="247"/>
      <c r="BXG764" s="247"/>
      <c r="BXH764" s="247"/>
      <c r="BXI764" s="247"/>
      <c r="BXJ764" s="247"/>
      <c r="BXK764" s="247"/>
      <c r="BXL764" s="247"/>
      <c r="BXM764" s="247"/>
      <c r="BXN764" s="247"/>
      <c r="BXO764" s="247"/>
      <c r="BXP764" s="247"/>
      <c r="BXQ764" s="247"/>
      <c r="BXR764" s="247"/>
      <c r="BXS764" s="247"/>
      <c r="BXT764" s="247"/>
      <c r="BXU764" s="247"/>
      <c r="BXV764" s="247"/>
      <c r="BXW764" s="247"/>
      <c r="BXX764" s="247"/>
      <c r="BXY764" s="247"/>
      <c r="BXZ764" s="247"/>
      <c r="BYA764" s="247"/>
      <c r="BYB764" s="247"/>
      <c r="BYC764" s="247"/>
      <c r="BYD764" s="247"/>
      <c r="BYE764" s="247"/>
      <c r="BYF764" s="247"/>
      <c r="BYG764" s="247"/>
      <c r="BYH764" s="247"/>
      <c r="BYI764" s="247"/>
      <c r="BYJ764" s="247"/>
      <c r="BYK764" s="247"/>
      <c r="BYL764" s="247"/>
      <c r="BYM764" s="247"/>
      <c r="BYN764" s="247"/>
      <c r="BYO764" s="247"/>
      <c r="BYP764" s="247"/>
      <c r="BYQ764" s="247"/>
      <c r="BYR764" s="247"/>
      <c r="BYS764" s="247"/>
      <c r="BYT764" s="247"/>
      <c r="BYU764" s="247"/>
      <c r="BYV764" s="247"/>
      <c r="BYW764" s="247"/>
      <c r="BYX764" s="247"/>
      <c r="BYY764" s="247"/>
      <c r="BYZ764" s="247"/>
      <c r="BZA764" s="247"/>
      <c r="BZB764" s="247"/>
      <c r="BZC764" s="247"/>
      <c r="BZD764" s="247"/>
      <c r="BZE764" s="247"/>
      <c r="BZF764" s="247"/>
      <c r="BZG764" s="247"/>
      <c r="BZH764" s="247"/>
      <c r="BZI764" s="247"/>
      <c r="BZJ764" s="247"/>
      <c r="BZK764" s="247"/>
      <c r="BZL764" s="247"/>
      <c r="BZM764" s="247"/>
      <c r="BZN764" s="247"/>
      <c r="BZO764" s="247"/>
      <c r="BZP764" s="247"/>
      <c r="BZQ764" s="247"/>
      <c r="BZR764" s="247"/>
      <c r="BZS764" s="247"/>
      <c r="BZT764" s="247"/>
      <c r="BZU764" s="247"/>
      <c r="BZV764" s="247"/>
      <c r="BZW764" s="247"/>
      <c r="BZX764" s="247"/>
      <c r="BZY764" s="247"/>
      <c r="BZZ764" s="247"/>
      <c r="CAA764" s="247"/>
      <c r="CAB764" s="247"/>
      <c r="CAC764" s="247"/>
      <c r="CAD764" s="247"/>
      <c r="CAE764" s="247"/>
      <c r="CAF764" s="247"/>
      <c r="CAG764" s="247"/>
      <c r="CAH764" s="247"/>
      <c r="CAI764" s="247"/>
      <c r="CAJ764" s="247"/>
      <c r="CAK764" s="247"/>
      <c r="CAL764" s="247"/>
      <c r="CAM764" s="247"/>
      <c r="CAN764" s="247"/>
      <c r="CAO764" s="247"/>
      <c r="CAP764" s="247"/>
      <c r="CAQ764" s="247"/>
      <c r="CAR764" s="247"/>
      <c r="CAS764" s="247"/>
      <c r="CAT764" s="247"/>
      <c r="CAU764" s="247"/>
      <c r="CAV764" s="247"/>
      <c r="CAW764" s="247"/>
      <c r="CAX764" s="247"/>
      <c r="CAY764" s="247"/>
      <c r="CAZ764" s="247"/>
      <c r="CBA764" s="247"/>
      <c r="CBB764" s="247"/>
      <c r="CBC764" s="247"/>
      <c r="CBD764" s="247"/>
      <c r="CBE764" s="247"/>
      <c r="CBF764" s="247"/>
      <c r="CBG764" s="247"/>
      <c r="CBH764" s="247"/>
      <c r="CBI764" s="247"/>
      <c r="CBJ764" s="247"/>
      <c r="CBK764" s="247"/>
      <c r="CBL764" s="247"/>
      <c r="CBM764" s="247"/>
      <c r="CBN764" s="247"/>
      <c r="CBO764" s="247"/>
      <c r="CBP764" s="247"/>
      <c r="CBQ764" s="247"/>
      <c r="CBR764" s="247"/>
      <c r="CBS764" s="247"/>
      <c r="CBT764" s="247"/>
      <c r="CBU764" s="247"/>
      <c r="CBV764" s="247"/>
      <c r="CBW764" s="247"/>
      <c r="CBX764" s="247"/>
      <c r="CBY764" s="247"/>
      <c r="CBZ764" s="247"/>
      <c r="CCA764" s="247"/>
      <c r="CCB764" s="247"/>
      <c r="CCC764" s="247"/>
      <c r="CCD764" s="247"/>
      <c r="CCE764" s="247"/>
      <c r="CCF764" s="247"/>
      <c r="CCG764" s="247"/>
      <c r="CCH764" s="247"/>
      <c r="CCI764" s="247"/>
      <c r="CCJ764" s="247"/>
      <c r="CCK764" s="247"/>
      <c r="CCL764" s="247"/>
      <c r="CCM764" s="247"/>
      <c r="CCN764" s="247"/>
      <c r="CCO764" s="247"/>
      <c r="CCP764" s="247"/>
      <c r="CCQ764" s="247"/>
      <c r="CCR764" s="247"/>
      <c r="CCS764" s="247"/>
      <c r="CCT764" s="247"/>
      <c r="CCU764" s="247"/>
      <c r="CCV764" s="247"/>
      <c r="CCW764" s="247"/>
      <c r="CCX764" s="247"/>
      <c r="CCY764" s="247"/>
      <c r="CCZ764" s="247"/>
      <c r="CDA764" s="247"/>
      <c r="CDB764" s="247"/>
      <c r="CDC764" s="247"/>
      <c r="CDD764" s="247"/>
      <c r="CDE764" s="247"/>
      <c r="CDF764" s="247"/>
      <c r="CDG764" s="247"/>
      <c r="CDH764" s="247"/>
      <c r="CDI764" s="247"/>
      <c r="CDJ764" s="247"/>
      <c r="CDK764" s="247"/>
      <c r="CDL764" s="247"/>
      <c r="CDM764" s="247"/>
      <c r="CDN764" s="247"/>
      <c r="CDO764" s="247"/>
      <c r="CDP764" s="247"/>
      <c r="CDQ764" s="247"/>
      <c r="CDR764" s="247"/>
      <c r="CDS764" s="247"/>
      <c r="CDT764" s="247"/>
      <c r="CDU764" s="247"/>
      <c r="CDV764" s="247"/>
      <c r="CDW764" s="247"/>
      <c r="CDX764" s="247"/>
      <c r="CDY764" s="247"/>
      <c r="CDZ764" s="247"/>
      <c r="CEA764" s="247"/>
      <c r="CEB764" s="247"/>
      <c r="CEC764" s="247"/>
      <c r="CED764" s="247"/>
      <c r="CEE764" s="247"/>
      <c r="CEF764" s="247"/>
      <c r="CEG764" s="247"/>
      <c r="CEH764" s="247"/>
      <c r="CEI764" s="247"/>
      <c r="CEJ764" s="247"/>
      <c r="CEK764" s="247"/>
      <c r="CEL764" s="247"/>
      <c r="CEM764" s="247"/>
      <c r="CEN764" s="247"/>
      <c r="CEO764" s="247"/>
      <c r="CEP764" s="247"/>
      <c r="CEQ764" s="247"/>
      <c r="CER764" s="247"/>
      <c r="CES764" s="247"/>
      <c r="CET764" s="247"/>
      <c r="CEU764" s="247"/>
      <c r="CEV764" s="247"/>
      <c r="CEW764" s="247"/>
      <c r="CEX764" s="247"/>
      <c r="CEY764" s="247"/>
      <c r="CEZ764" s="247"/>
      <c r="CFA764" s="247"/>
      <c r="CFB764" s="247"/>
      <c r="CFC764" s="247"/>
      <c r="CFD764" s="247"/>
      <c r="CFE764" s="247"/>
      <c r="CFF764" s="247"/>
      <c r="CFG764" s="247"/>
      <c r="CFH764" s="247"/>
      <c r="CFI764" s="247"/>
      <c r="CFJ764" s="247"/>
      <c r="CFK764" s="247"/>
      <c r="CFL764" s="247"/>
      <c r="CFM764" s="247"/>
      <c r="CFN764" s="247"/>
      <c r="CFO764" s="247"/>
      <c r="CFP764" s="247"/>
      <c r="CFQ764" s="247"/>
      <c r="CFR764" s="247"/>
      <c r="CFS764" s="247"/>
      <c r="CFT764" s="247"/>
      <c r="CFU764" s="247"/>
      <c r="CFV764" s="247"/>
      <c r="CFW764" s="247"/>
      <c r="CFX764" s="247"/>
      <c r="CFY764" s="247"/>
      <c r="CFZ764" s="247"/>
      <c r="CGA764" s="247"/>
      <c r="CGB764" s="247"/>
      <c r="CGC764" s="247"/>
      <c r="CGD764" s="247"/>
      <c r="CGE764" s="247"/>
      <c r="CGF764" s="247"/>
      <c r="CGG764" s="247"/>
      <c r="CGH764" s="247"/>
      <c r="CGI764" s="247"/>
      <c r="CGJ764" s="247"/>
      <c r="CGK764" s="247"/>
      <c r="CGL764" s="247"/>
      <c r="CGM764" s="247"/>
      <c r="CGN764" s="247"/>
      <c r="CGO764" s="247"/>
      <c r="CGP764" s="247"/>
      <c r="CGQ764" s="247"/>
      <c r="CGR764" s="247"/>
      <c r="CGS764" s="247"/>
      <c r="CGT764" s="247"/>
      <c r="CGU764" s="247"/>
      <c r="CGV764" s="247"/>
      <c r="CGW764" s="247"/>
      <c r="CGX764" s="247"/>
      <c r="CGY764" s="247"/>
      <c r="CGZ764" s="247"/>
      <c r="CHA764" s="247"/>
      <c r="CHB764" s="247"/>
      <c r="CHC764" s="247"/>
      <c r="CHD764" s="247"/>
      <c r="CHE764" s="247"/>
      <c r="CHF764" s="247"/>
      <c r="CHG764" s="247"/>
      <c r="CHH764" s="247"/>
      <c r="CHI764" s="247"/>
      <c r="CHJ764" s="247"/>
      <c r="CHK764" s="247"/>
      <c r="CHL764" s="247"/>
      <c r="CHM764" s="247"/>
      <c r="CHN764" s="247"/>
      <c r="CHO764" s="247"/>
      <c r="CHP764" s="247"/>
      <c r="CHQ764" s="247"/>
      <c r="CHR764" s="247"/>
      <c r="CHS764" s="247"/>
      <c r="CHT764" s="247"/>
      <c r="CHU764" s="247"/>
      <c r="CHV764" s="247"/>
      <c r="CHW764" s="247"/>
      <c r="CHX764" s="247"/>
      <c r="CHY764" s="247"/>
      <c r="CHZ764" s="247"/>
      <c r="CIA764" s="247"/>
      <c r="CIB764" s="247"/>
      <c r="CIC764" s="247"/>
      <c r="CID764" s="247"/>
      <c r="CIE764" s="247"/>
      <c r="CIF764" s="247"/>
      <c r="CIG764" s="247"/>
      <c r="CIH764" s="247"/>
      <c r="CII764" s="247"/>
      <c r="CIJ764" s="247"/>
      <c r="CIK764" s="247"/>
      <c r="CIL764" s="247"/>
      <c r="CIM764" s="247"/>
      <c r="CIN764" s="247"/>
      <c r="CIO764" s="247"/>
      <c r="CIP764" s="247"/>
      <c r="CIQ764" s="247"/>
      <c r="CIR764" s="247"/>
      <c r="CIS764" s="247"/>
      <c r="CIT764" s="247"/>
      <c r="CIU764" s="247"/>
      <c r="CIV764" s="247"/>
      <c r="CIW764" s="247"/>
      <c r="CIX764" s="247"/>
      <c r="CIY764" s="247"/>
      <c r="CIZ764" s="247"/>
      <c r="CJA764" s="247"/>
      <c r="CJB764" s="247"/>
      <c r="CJC764" s="247"/>
      <c r="CJD764" s="247"/>
      <c r="CJE764" s="247"/>
      <c r="CJF764" s="247"/>
      <c r="CJG764" s="247"/>
      <c r="CJH764" s="247"/>
      <c r="CJI764" s="247"/>
      <c r="CJJ764" s="247"/>
      <c r="CJK764" s="247"/>
      <c r="CJL764" s="247"/>
      <c r="CJM764" s="247"/>
      <c r="CJN764" s="247"/>
      <c r="CJO764" s="247"/>
      <c r="CJP764" s="247"/>
      <c r="CJQ764" s="247"/>
      <c r="CJR764" s="247"/>
      <c r="CJS764" s="247"/>
      <c r="CJT764" s="247"/>
      <c r="CJU764" s="247"/>
      <c r="CJV764" s="247"/>
      <c r="CJW764" s="247"/>
      <c r="CJX764" s="247"/>
      <c r="CJY764" s="247"/>
      <c r="CJZ764" s="247"/>
      <c r="CKA764" s="247"/>
      <c r="CKB764" s="247"/>
      <c r="CKC764" s="247"/>
      <c r="CKD764" s="247"/>
      <c r="CKE764" s="247"/>
      <c r="CKF764" s="247"/>
      <c r="CKG764" s="247"/>
      <c r="CKH764" s="247"/>
      <c r="CKI764" s="247"/>
      <c r="CKJ764" s="247"/>
      <c r="CKK764" s="247"/>
      <c r="CKL764" s="247"/>
      <c r="CKM764" s="247"/>
      <c r="CKN764" s="247"/>
      <c r="CKO764" s="247"/>
      <c r="CKP764" s="247"/>
      <c r="CKQ764" s="247"/>
      <c r="CKR764" s="247"/>
      <c r="CKS764" s="247"/>
      <c r="CKT764" s="247"/>
      <c r="CKU764" s="247"/>
      <c r="CKV764" s="247"/>
      <c r="CKW764" s="247"/>
      <c r="CKX764" s="247"/>
      <c r="CKY764" s="247"/>
      <c r="CKZ764" s="247"/>
      <c r="CLA764" s="247"/>
      <c r="CLB764" s="247"/>
      <c r="CLC764" s="247"/>
      <c r="CLD764" s="247"/>
      <c r="CLE764" s="247"/>
      <c r="CLF764" s="247"/>
      <c r="CLG764" s="247"/>
      <c r="CLH764" s="247"/>
      <c r="CLI764" s="247"/>
      <c r="CLJ764" s="247"/>
      <c r="CLK764" s="247"/>
      <c r="CLL764" s="247"/>
      <c r="CLM764" s="247"/>
      <c r="CLN764" s="247"/>
      <c r="CLO764" s="247"/>
      <c r="CLP764" s="247"/>
      <c r="CLQ764" s="247"/>
      <c r="CLR764" s="247"/>
      <c r="CLS764" s="247"/>
      <c r="CLT764" s="247"/>
      <c r="CLU764" s="247"/>
      <c r="CLV764" s="247"/>
      <c r="CLW764" s="247"/>
      <c r="CLX764" s="247"/>
      <c r="CLY764" s="247"/>
      <c r="CLZ764" s="247"/>
      <c r="CMA764" s="247"/>
      <c r="CMB764" s="247"/>
      <c r="CMC764" s="247"/>
      <c r="CMD764" s="247"/>
      <c r="CME764" s="247"/>
      <c r="CMF764" s="247"/>
      <c r="CMG764" s="247"/>
      <c r="CMH764" s="247"/>
      <c r="CMI764" s="247"/>
      <c r="CMJ764" s="247"/>
      <c r="CMK764" s="247"/>
      <c r="CML764" s="247"/>
      <c r="CMM764" s="247"/>
      <c r="CMN764" s="247"/>
      <c r="CMO764" s="247"/>
      <c r="CMP764" s="247"/>
      <c r="CMQ764" s="247"/>
      <c r="CMR764" s="247"/>
      <c r="CMS764" s="247"/>
      <c r="CMT764" s="247"/>
      <c r="CMU764" s="247"/>
      <c r="CMV764" s="247"/>
      <c r="CMW764" s="247"/>
      <c r="CMX764" s="247"/>
      <c r="CMY764" s="247"/>
      <c r="CMZ764" s="247"/>
      <c r="CNA764" s="247"/>
      <c r="CNB764" s="247"/>
      <c r="CNC764" s="247"/>
      <c r="CND764" s="247"/>
      <c r="CNE764" s="247"/>
      <c r="CNF764" s="247"/>
      <c r="CNG764" s="247"/>
      <c r="CNH764" s="247"/>
      <c r="CNI764" s="247"/>
      <c r="CNJ764" s="247"/>
      <c r="CNK764" s="247"/>
      <c r="CNL764" s="247"/>
      <c r="CNM764" s="247"/>
      <c r="CNN764" s="247"/>
      <c r="CNO764" s="247"/>
      <c r="CNP764" s="247"/>
      <c r="CNQ764" s="247"/>
      <c r="CNR764" s="247"/>
      <c r="CNS764" s="247"/>
      <c r="CNT764" s="247"/>
      <c r="CNU764" s="247"/>
      <c r="CNV764" s="247"/>
      <c r="CNW764" s="247"/>
      <c r="CNX764" s="247"/>
      <c r="CNY764" s="247"/>
      <c r="CNZ764" s="247"/>
      <c r="COA764" s="247"/>
      <c r="COB764" s="247"/>
      <c r="COC764" s="247"/>
      <c r="COD764" s="247"/>
      <c r="COE764" s="247"/>
      <c r="COF764" s="247"/>
      <c r="COG764" s="247"/>
      <c r="COH764" s="247"/>
      <c r="COI764" s="247"/>
      <c r="COJ764" s="247"/>
      <c r="COK764" s="247"/>
      <c r="COL764" s="247"/>
      <c r="COM764" s="247"/>
      <c r="CON764" s="247"/>
      <c r="COO764" s="247"/>
      <c r="COP764" s="247"/>
      <c r="COQ764" s="247"/>
      <c r="COR764" s="247"/>
      <c r="COS764" s="247"/>
      <c r="COT764" s="247"/>
      <c r="COU764" s="247"/>
      <c r="COV764" s="247"/>
      <c r="COW764" s="247"/>
      <c r="COX764" s="247"/>
      <c r="COY764" s="247"/>
      <c r="COZ764" s="247"/>
      <c r="CPA764" s="247"/>
      <c r="CPB764" s="247"/>
      <c r="CPC764" s="247"/>
      <c r="CPD764" s="247"/>
      <c r="CPE764" s="247"/>
      <c r="CPF764" s="247"/>
      <c r="CPG764" s="247"/>
      <c r="CPH764" s="247"/>
      <c r="CPI764" s="247"/>
      <c r="CPJ764" s="247"/>
      <c r="CPK764" s="247"/>
      <c r="CPL764" s="247"/>
      <c r="CPM764" s="247"/>
      <c r="CPN764" s="247"/>
      <c r="CPO764" s="247"/>
      <c r="CPP764" s="247"/>
      <c r="CPQ764" s="247"/>
      <c r="CPR764" s="247"/>
      <c r="CPS764" s="247"/>
      <c r="CPT764" s="247"/>
      <c r="CPU764" s="247"/>
      <c r="CPV764" s="247"/>
      <c r="CPW764" s="247"/>
      <c r="CPX764" s="247"/>
      <c r="CPY764" s="247"/>
      <c r="CPZ764" s="247"/>
      <c r="CQA764" s="247"/>
      <c r="CQB764" s="247"/>
      <c r="CQC764" s="247"/>
      <c r="CQD764" s="247"/>
      <c r="CQE764" s="247"/>
      <c r="CQF764" s="247"/>
      <c r="CQG764" s="247"/>
      <c r="CQH764" s="247"/>
      <c r="CQI764" s="247"/>
      <c r="CQJ764" s="247"/>
      <c r="CQK764" s="247"/>
      <c r="CQL764" s="247"/>
      <c r="CQM764" s="247"/>
      <c r="CQN764" s="247"/>
      <c r="CQO764" s="247"/>
      <c r="CQP764" s="247"/>
      <c r="CQQ764" s="247"/>
      <c r="CQR764" s="247"/>
      <c r="CQS764" s="247"/>
      <c r="CQT764" s="247"/>
      <c r="CQU764" s="247"/>
      <c r="CQV764" s="247"/>
      <c r="CQW764" s="247"/>
      <c r="CQX764" s="247"/>
      <c r="CQY764" s="247"/>
      <c r="CQZ764" s="247"/>
      <c r="CRA764" s="247"/>
      <c r="CRB764" s="247"/>
      <c r="CRC764" s="247"/>
      <c r="CRD764" s="247"/>
      <c r="CRE764" s="247"/>
      <c r="CRF764" s="247"/>
      <c r="CRG764" s="247"/>
      <c r="CRH764" s="247"/>
      <c r="CRI764" s="247"/>
      <c r="CRJ764" s="247"/>
      <c r="CRK764" s="247"/>
      <c r="CRL764" s="247"/>
      <c r="CRM764" s="247"/>
      <c r="CRN764" s="247"/>
      <c r="CRO764" s="247"/>
      <c r="CRP764" s="247"/>
      <c r="CRQ764" s="247"/>
      <c r="CRR764" s="247"/>
      <c r="CRS764" s="247"/>
      <c r="CRT764" s="247"/>
      <c r="CRU764" s="247"/>
      <c r="CRV764" s="247"/>
      <c r="CRW764" s="247"/>
      <c r="CRX764" s="247"/>
      <c r="CRY764" s="247"/>
      <c r="CRZ764" s="247"/>
      <c r="CSA764" s="247"/>
      <c r="CSB764" s="247"/>
      <c r="CSC764" s="247"/>
      <c r="CSD764" s="247"/>
      <c r="CSE764" s="247"/>
      <c r="CSF764" s="247"/>
      <c r="CSG764" s="247"/>
      <c r="CSH764" s="247"/>
      <c r="CSI764" s="247"/>
      <c r="CSJ764" s="247"/>
      <c r="CSK764" s="247"/>
      <c r="CSL764" s="247"/>
      <c r="CSM764" s="247"/>
      <c r="CSN764" s="247"/>
      <c r="CSO764" s="247"/>
      <c r="CSP764" s="247"/>
      <c r="CSQ764" s="247"/>
      <c r="CSR764" s="247"/>
      <c r="CSS764" s="247"/>
      <c r="CST764" s="247"/>
      <c r="CSU764" s="247"/>
      <c r="CSV764" s="247"/>
      <c r="CSW764" s="247"/>
      <c r="CSX764" s="247"/>
      <c r="CSY764" s="247"/>
      <c r="CSZ764" s="247"/>
      <c r="CTA764" s="247"/>
      <c r="CTB764" s="247"/>
      <c r="CTC764" s="247"/>
      <c r="CTD764" s="247"/>
      <c r="CTE764" s="247"/>
      <c r="CTF764" s="247"/>
      <c r="CTG764" s="247"/>
      <c r="CTH764" s="247"/>
      <c r="CTI764" s="247"/>
      <c r="CTJ764" s="247"/>
      <c r="CTK764" s="247"/>
      <c r="CTL764" s="247"/>
      <c r="CTM764" s="247"/>
      <c r="CTN764" s="247"/>
      <c r="CTO764" s="247"/>
      <c r="CTP764" s="247"/>
      <c r="CTQ764" s="247"/>
      <c r="CTR764" s="247"/>
      <c r="CTS764" s="247"/>
      <c r="CTT764" s="247"/>
      <c r="CTU764" s="247"/>
      <c r="CTV764" s="247"/>
      <c r="CTW764" s="247"/>
      <c r="CTX764" s="247"/>
      <c r="CTY764" s="247"/>
      <c r="CTZ764" s="247"/>
      <c r="CUA764" s="247"/>
      <c r="CUB764" s="247"/>
      <c r="CUC764" s="247"/>
      <c r="CUD764" s="247"/>
      <c r="CUE764" s="247"/>
      <c r="CUF764" s="247"/>
      <c r="CUG764" s="247"/>
      <c r="CUH764" s="247"/>
      <c r="CUI764" s="247"/>
      <c r="CUJ764" s="247"/>
      <c r="CUK764" s="247"/>
      <c r="CUL764" s="247"/>
      <c r="CUM764" s="247"/>
      <c r="CUN764" s="247"/>
      <c r="CUO764" s="247"/>
      <c r="CUP764" s="247"/>
      <c r="CUQ764" s="247"/>
      <c r="CUR764" s="247"/>
      <c r="CUS764" s="247"/>
      <c r="CUT764" s="247"/>
      <c r="CUU764" s="247"/>
      <c r="CUV764" s="247"/>
      <c r="CUW764" s="247"/>
      <c r="CUX764" s="247"/>
      <c r="CUY764" s="247"/>
      <c r="CUZ764" s="247"/>
      <c r="CVA764" s="247"/>
      <c r="CVB764" s="247"/>
      <c r="CVC764" s="247"/>
      <c r="CVD764" s="247"/>
      <c r="CVE764" s="247"/>
      <c r="CVF764" s="247"/>
      <c r="CVG764" s="247"/>
      <c r="CVH764" s="247"/>
      <c r="CVI764" s="247"/>
      <c r="CVJ764" s="247"/>
      <c r="CVK764" s="247"/>
      <c r="CVL764" s="247"/>
      <c r="CVM764" s="247"/>
      <c r="CVN764" s="247"/>
      <c r="CVO764" s="247"/>
      <c r="CVP764" s="247"/>
      <c r="CVQ764" s="247"/>
      <c r="CVR764" s="247"/>
      <c r="CVS764" s="247"/>
      <c r="CVT764" s="247"/>
      <c r="CVU764" s="247"/>
      <c r="CVV764" s="247"/>
      <c r="CVW764" s="247"/>
      <c r="CVX764" s="247"/>
      <c r="CVY764" s="247"/>
      <c r="CVZ764" s="247"/>
      <c r="CWA764" s="247"/>
      <c r="CWB764" s="247"/>
      <c r="CWC764" s="247"/>
      <c r="CWD764" s="247"/>
      <c r="CWE764" s="247"/>
      <c r="CWF764" s="247"/>
      <c r="CWG764" s="247"/>
      <c r="CWH764" s="247"/>
      <c r="CWI764" s="247"/>
      <c r="CWJ764" s="247"/>
      <c r="CWK764" s="247"/>
      <c r="CWL764" s="247"/>
      <c r="CWM764" s="247"/>
      <c r="CWN764" s="247"/>
      <c r="CWO764" s="247"/>
      <c r="CWP764" s="247"/>
      <c r="CWQ764" s="247"/>
      <c r="CWR764" s="247"/>
      <c r="CWS764" s="247"/>
      <c r="CWT764" s="247"/>
      <c r="CWU764" s="247"/>
      <c r="CWV764" s="247"/>
      <c r="CWW764" s="247"/>
      <c r="CWX764" s="247"/>
      <c r="CWY764" s="247"/>
      <c r="CWZ764" s="247"/>
      <c r="CXA764" s="247"/>
      <c r="CXB764" s="247"/>
      <c r="CXC764" s="247"/>
      <c r="CXD764" s="247"/>
      <c r="CXE764" s="247"/>
      <c r="CXF764" s="247"/>
      <c r="CXG764" s="247"/>
      <c r="CXH764" s="247"/>
      <c r="CXI764" s="247"/>
      <c r="CXJ764" s="247"/>
      <c r="CXK764" s="247"/>
      <c r="CXL764" s="247"/>
      <c r="CXM764" s="247"/>
      <c r="CXN764" s="247"/>
      <c r="CXO764" s="247"/>
      <c r="CXP764" s="247"/>
      <c r="CXQ764" s="247"/>
      <c r="CXR764" s="247"/>
      <c r="CXS764" s="247"/>
      <c r="CXT764" s="247"/>
      <c r="CXU764" s="247"/>
      <c r="CXV764" s="247"/>
      <c r="CXW764" s="247"/>
      <c r="CXX764" s="247"/>
      <c r="CXY764" s="247"/>
      <c r="CXZ764" s="247"/>
      <c r="CYA764" s="247"/>
      <c r="CYB764" s="247"/>
      <c r="CYC764" s="247"/>
      <c r="CYD764" s="247"/>
      <c r="CYE764" s="247"/>
      <c r="CYF764" s="247"/>
      <c r="CYG764" s="247"/>
      <c r="CYH764" s="247"/>
      <c r="CYI764" s="247"/>
      <c r="CYJ764" s="247"/>
      <c r="CYK764" s="247"/>
      <c r="CYL764" s="247"/>
      <c r="CYM764" s="247"/>
      <c r="CYN764" s="247"/>
      <c r="CYO764" s="247"/>
      <c r="CYP764" s="247"/>
      <c r="CYQ764" s="247"/>
      <c r="CYR764" s="247"/>
      <c r="CYS764" s="247"/>
      <c r="CYT764" s="247"/>
      <c r="CYU764" s="247"/>
      <c r="CYV764" s="247"/>
      <c r="CYW764" s="247"/>
      <c r="CYX764" s="247"/>
      <c r="CYY764" s="247"/>
      <c r="CYZ764" s="247"/>
      <c r="CZA764" s="247"/>
      <c r="CZB764" s="247"/>
      <c r="CZC764" s="247"/>
      <c r="CZD764" s="247"/>
      <c r="CZE764" s="247"/>
      <c r="CZF764" s="247"/>
      <c r="CZG764" s="247"/>
      <c r="CZH764" s="247"/>
      <c r="CZI764" s="247"/>
      <c r="CZJ764" s="247"/>
      <c r="CZK764" s="247"/>
      <c r="CZL764" s="247"/>
      <c r="CZM764" s="247"/>
      <c r="CZN764" s="247"/>
      <c r="CZO764" s="247"/>
      <c r="CZP764" s="247"/>
      <c r="CZQ764" s="247"/>
      <c r="CZR764" s="247"/>
      <c r="CZS764" s="247"/>
      <c r="CZT764" s="247"/>
      <c r="CZU764" s="247"/>
      <c r="CZV764" s="247"/>
      <c r="CZW764" s="247"/>
      <c r="CZX764" s="247"/>
      <c r="CZY764" s="247"/>
      <c r="CZZ764" s="247"/>
      <c r="DAA764" s="247"/>
      <c r="DAB764" s="247"/>
      <c r="DAC764" s="247"/>
      <c r="DAD764" s="247"/>
      <c r="DAE764" s="247"/>
      <c r="DAF764" s="247"/>
      <c r="DAG764" s="247"/>
      <c r="DAH764" s="247"/>
      <c r="DAI764" s="247"/>
      <c r="DAJ764" s="247"/>
      <c r="DAK764" s="247"/>
      <c r="DAL764" s="247"/>
      <c r="DAM764" s="247"/>
      <c r="DAN764" s="247"/>
      <c r="DAO764" s="247"/>
      <c r="DAP764" s="247"/>
      <c r="DAQ764" s="247"/>
      <c r="DAR764" s="247"/>
      <c r="DAS764" s="247"/>
      <c r="DAT764" s="247"/>
      <c r="DAU764" s="247"/>
      <c r="DAV764" s="247"/>
      <c r="DAW764" s="247"/>
      <c r="DAX764" s="247"/>
      <c r="DAY764" s="247"/>
      <c r="DAZ764" s="247"/>
      <c r="DBA764" s="247"/>
      <c r="DBB764" s="247"/>
      <c r="DBC764" s="247"/>
      <c r="DBD764" s="247"/>
      <c r="DBE764" s="247"/>
      <c r="DBF764" s="247"/>
      <c r="DBG764" s="247"/>
      <c r="DBH764" s="247"/>
      <c r="DBI764" s="247"/>
      <c r="DBJ764" s="247"/>
      <c r="DBK764" s="247"/>
      <c r="DBL764" s="247"/>
      <c r="DBM764" s="247"/>
      <c r="DBN764" s="247"/>
      <c r="DBO764" s="247"/>
      <c r="DBP764" s="247"/>
      <c r="DBQ764" s="247"/>
      <c r="DBR764" s="247"/>
      <c r="DBS764" s="247"/>
      <c r="DBT764" s="247"/>
      <c r="DBU764" s="247"/>
      <c r="DBV764" s="247"/>
      <c r="DBW764" s="247"/>
      <c r="DBX764" s="247"/>
      <c r="DBY764" s="247"/>
      <c r="DBZ764" s="247"/>
      <c r="DCA764" s="247"/>
      <c r="DCB764" s="247"/>
      <c r="DCC764" s="247"/>
      <c r="DCD764" s="247"/>
      <c r="DCE764" s="247"/>
      <c r="DCF764" s="247"/>
      <c r="DCG764" s="247"/>
      <c r="DCH764" s="247"/>
      <c r="DCI764" s="247"/>
      <c r="DCJ764" s="247"/>
      <c r="DCK764" s="247"/>
      <c r="DCL764" s="247"/>
      <c r="DCM764" s="247"/>
      <c r="DCN764" s="247"/>
      <c r="DCO764" s="247"/>
      <c r="DCP764" s="247"/>
      <c r="DCQ764" s="247"/>
      <c r="DCR764" s="247"/>
      <c r="DCS764" s="247"/>
      <c r="DCT764" s="247"/>
      <c r="DCU764" s="247"/>
      <c r="DCV764" s="247"/>
      <c r="DCW764" s="247"/>
      <c r="DCX764" s="247"/>
      <c r="DCY764" s="247"/>
      <c r="DCZ764" s="247"/>
      <c r="DDA764" s="247"/>
      <c r="DDB764" s="247"/>
      <c r="DDC764" s="247"/>
      <c r="DDD764" s="247"/>
      <c r="DDE764" s="247"/>
      <c r="DDF764" s="247"/>
      <c r="DDG764" s="247"/>
      <c r="DDH764" s="247"/>
      <c r="DDI764" s="247"/>
      <c r="DDJ764" s="247"/>
      <c r="DDK764" s="247"/>
      <c r="DDL764" s="247"/>
      <c r="DDM764" s="247"/>
      <c r="DDN764" s="247"/>
      <c r="DDO764" s="247"/>
      <c r="DDP764" s="247"/>
      <c r="DDQ764" s="247"/>
      <c r="DDR764" s="247"/>
      <c r="DDS764" s="247"/>
      <c r="DDT764" s="247"/>
      <c r="DDU764" s="247"/>
      <c r="DDV764" s="247"/>
      <c r="DDW764" s="247"/>
      <c r="DDX764" s="247"/>
      <c r="DDY764" s="247"/>
      <c r="DDZ764" s="247"/>
      <c r="DEA764" s="247"/>
      <c r="DEB764" s="247"/>
      <c r="DEC764" s="247"/>
      <c r="DED764" s="247"/>
      <c r="DEE764" s="247"/>
      <c r="DEF764" s="247"/>
      <c r="DEG764" s="247"/>
      <c r="DEH764" s="247"/>
      <c r="DEI764" s="247"/>
      <c r="DEJ764" s="247"/>
      <c r="DEK764" s="247"/>
      <c r="DEL764" s="247"/>
      <c r="DEM764" s="247"/>
      <c r="DEN764" s="247"/>
      <c r="DEO764" s="247"/>
      <c r="DEP764" s="247"/>
      <c r="DEQ764" s="247"/>
      <c r="DER764" s="247"/>
      <c r="DES764" s="247"/>
      <c r="DET764" s="247"/>
      <c r="DEU764" s="247"/>
      <c r="DEV764" s="247"/>
      <c r="DEW764" s="247"/>
      <c r="DEX764" s="247"/>
      <c r="DEY764" s="247"/>
      <c r="DEZ764" s="247"/>
      <c r="DFA764" s="247"/>
      <c r="DFB764" s="247"/>
      <c r="DFC764" s="247"/>
      <c r="DFD764" s="247"/>
      <c r="DFE764" s="247"/>
      <c r="DFF764" s="247"/>
      <c r="DFG764" s="247"/>
      <c r="DFH764" s="247"/>
      <c r="DFI764" s="247"/>
      <c r="DFJ764" s="247"/>
      <c r="DFK764" s="247"/>
      <c r="DFL764" s="247"/>
      <c r="DFM764" s="247"/>
      <c r="DFN764" s="247"/>
      <c r="DFO764" s="247"/>
      <c r="DFP764" s="247"/>
      <c r="DFQ764" s="247"/>
      <c r="DFR764" s="247"/>
      <c r="DFS764" s="247"/>
      <c r="DFT764" s="247"/>
      <c r="DFU764" s="247"/>
      <c r="DFV764" s="247"/>
      <c r="DFW764" s="247"/>
      <c r="DFX764" s="247"/>
      <c r="DFY764" s="247"/>
      <c r="DFZ764" s="247"/>
      <c r="DGA764" s="247"/>
      <c r="DGB764" s="247"/>
      <c r="DGC764" s="247"/>
      <c r="DGD764" s="247"/>
      <c r="DGE764" s="247"/>
      <c r="DGF764" s="247"/>
      <c r="DGG764" s="247"/>
      <c r="DGH764" s="247"/>
      <c r="DGI764" s="247"/>
      <c r="DGJ764" s="247"/>
      <c r="DGK764" s="247"/>
      <c r="DGL764" s="247"/>
      <c r="DGM764" s="247"/>
      <c r="DGN764" s="247"/>
      <c r="DGO764" s="247"/>
      <c r="DGP764" s="247"/>
      <c r="DGQ764" s="247"/>
      <c r="DGR764" s="247"/>
      <c r="DGS764" s="247"/>
      <c r="DGT764" s="247"/>
      <c r="DGU764" s="247"/>
      <c r="DGV764" s="247"/>
      <c r="DGW764" s="247"/>
      <c r="DGX764" s="247"/>
      <c r="DGY764" s="247"/>
      <c r="DGZ764" s="247"/>
      <c r="DHA764" s="247"/>
      <c r="DHB764" s="247"/>
      <c r="DHC764" s="247"/>
      <c r="DHD764" s="247"/>
      <c r="DHE764" s="247"/>
      <c r="DHF764" s="247"/>
      <c r="DHG764" s="247"/>
      <c r="DHH764" s="247"/>
      <c r="DHI764" s="247"/>
      <c r="DHJ764" s="247"/>
      <c r="DHK764" s="247"/>
      <c r="DHL764" s="247"/>
      <c r="DHM764" s="247"/>
      <c r="DHN764" s="247"/>
      <c r="DHO764" s="247"/>
      <c r="DHP764" s="247"/>
      <c r="DHQ764" s="247"/>
      <c r="DHR764" s="247"/>
      <c r="DHS764" s="247"/>
      <c r="DHT764" s="247"/>
      <c r="DHU764" s="247"/>
      <c r="DHV764" s="247"/>
      <c r="DHW764" s="247"/>
      <c r="DHX764" s="247"/>
      <c r="DHY764" s="247"/>
      <c r="DHZ764" s="247"/>
      <c r="DIA764" s="247"/>
      <c r="DIB764" s="247"/>
      <c r="DIC764" s="247"/>
      <c r="DID764" s="247"/>
      <c r="DIE764" s="247"/>
      <c r="DIF764" s="247"/>
      <c r="DIG764" s="247"/>
      <c r="DIH764" s="247"/>
      <c r="DII764" s="247"/>
      <c r="DIJ764" s="247"/>
      <c r="DIK764" s="247"/>
      <c r="DIL764" s="247"/>
      <c r="DIM764" s="247"/>
      <c r="DIN764" s="247"/>
      <c r="DIO764" s="247"/>
      <c r="DIP764" s="247"/>
      <c r="DIQ764" s="247"/>
      <c r="DIR764" s="247"/>
      <c r="DIS764" s="247"/>
      <c r="DIT764" s="247"/>
      <c r="DIU764" s="247"/>
      <c r="DIV764" s="247"/>
      <c r="DIW764" s="247"/>
      <c r="DIX764" s="247"/>
      <c r="DIY764" s="247"/>
      <c r="DIZ764" s="247"/>
      <c r="DJA764" s="247"/>
      <c r="DJB764" s="247"/>
      <c r="DJC764" s="247"/>
      <c r="DJD764" s="247"/>
      <c r="DJE764" s="247"/>
      <c r="DJF764" s="247"/>
      <c r="DJG764" s="247"/>
      <c r="DJH764" s="247"/>
      <c r="DJI764" s="247"/>
      <c r="DJJ764" s="247"/>
      <c r="DJK764" s="247"/>
      <c r="DJL764" s="247"/>
      <c r="DJM764" s="247"/>
      <c r="DJN764" s="247"/>
      <c r="DJO764" s="247"/>
      <c r="DJP764" s="247"/>
      <c r="DJQ764" s="247"/>
      <c r="DJR764" s="247"/>
      <c r="DJS764" s="247"/>
      <c r="DJT764" s="247"/>
      <c r="DJU764" s="247"/>
      <c r="DJV764" s="247"/>
      <c r="DJW764" s="247"/>
      <c r="DJX764" s="247"/>
      <c r="DJY764" s="247"/>
      <c r="DJZ764" s="247"/>
      <c r="DKA764" s="247"/>
      <c r="DKB764" s="247"/>
      <c r="DKC764" s="247"/>
      <c r="DKD764" s="247"/>
      <c r="DKE764" s="247"/>
      <c r="DKF764" s="247"/>
      <c r="DKG764" s="247"/>
      <c r="DKH764" s="247"/>
      <c r="DKI764" s="247"/>
      <c r="DKJ764" s="247"/>
      <c r="DKK764" s="247"/>
      <c r="DKL764" s="247"/>
      <c r="DKM764" s="247"/>
      <c r="DKN764" s="247"/>
      <c r="DKO764" s="247"/>
      <c r="DKP764" s="247"/>
      <c r="DKQ764" s="247"/>
      <c r="DKR764" s="247"/>
      <c r="DKS764" s="247"/>
      <c r="DKT764" s="247"/>
      <c r="DKU764" s="247"/>
      <c r="DKV764" s="247"/>
      <c r="DKW764" s="247"/>
      <c r="DKX764" s="247"/>
      <c r="DKY764" s="247"/>
      <c r="DKZ764" s="247"/>
      <c r="DLA764" s="247"/>
      <c r="DLB764" s="247"/>
      <c r="DLC764" s="247"/>
      <c r="DLD764" s="247"/>
      <c r="DLE764" s="247"/>
      <c r="DLF764" s="247"/>
      <c r="DLG764" s="247"/>
      <c r="DLH764" s="247"/>
      <c r="DLI764" s="247"/>
      <c r="DLJ764" s="247"/>
      <c r="DLK764" s="247"/>
      <c r="DLL764" s="247"/>
      <c r="DLM764" s="247"/>
      <c r="DLN764" s="247"/>
      <c r="DLO764" s="247"/>
      <c r="DLP764" s="247"/>
      <c r="DLQ764" s="247"/>
      <c r="DLR764" s="247"/>
      <c r="DLS764" s="247"/>
      <c r="DLT764" s="247"/>
      <c r="DLU764" s="247"/>
      <c r="DLV764" s="247"/>
      <c r="DLW764" s="247"/>
      <c r="DLX764" s="247"/>
      <c r="DLY764" s="247"/>
      <c r="DLZ764" s="247"/>
      <c r="DMA764" s="247"/>
      <c r="DMB764" s="247"/>
      <c r="DMC764" s="247"/>
      <c r="DMD764" s="247"/>
      <c r="DME764" s="247"/>
      <c r="DMF764" s="247"/>
      <c r="DMG764" s="247"/>
      <c r="DMH764" s="247"/>
      <c r="DMI764" s="247"/>
      <c r="DMJ764" s="247"/>
      <c r="DMK764" s="247"/>
      <c r="DML764" s="247"/>
      <c r="DMM764" s="247"/>
      <c r="DMN764" s="247"/>
      <c r="DMO764" s="247"/>
      <c r="DMP764" s="247"/>
      <c r="DMQ764" s="247"/>
      <c r="DMR764" s="247"/>
      <c r="DMS764" s="247"/>
      <c r="DMT764" s="247"/>
      <c r="DMU764" s="247"/>
      <c r="DMV764" s="247"/>
      <c r="DMW764" s="247"/>
      <c r="DMX764" s="247"/>
      <c r="DMY764" s="247"/>
      <c r="DMZ764" s="247"/>
      <c r="DNA764" s="247"/>
      <c r="DNB764" s="247"/>
      <c r="DNC764" s="247"/>
      <c r="DND764" s="247"/>
      <c r="DNE764" s="247"/>
      <c r="DNF764" s="247"/>
      <c r="DNG764" s="247"/>
      <c r="DNH764" s="247"/>
      <c r="DNI764" s="247"/>
      <c r="DNJ764" s="247"/>
      <c r="DNK764" s="247"/>
      <c r="DNL764" s="247"/>
      <c r="DNM764" s="247"/>
      <c r="DNN764" s="247"/>
      <c r="DNO764" s="247"/>
      <c r="DNP764" s="247"/>
      <c r="DNQ764" s="247"/>
      <c r="DNR764" s="247"/>
      <c r="DNS764" s="247"/>
      <c r="DNT764" s="247"/>
      <c r="DNU764" s="247"/>
      <c r="DNV764" s="247"/>
      <c r="DNW764" s="247"/>
      <c r="DNX764" s="247"/>
      <c r="DNY764" s="247"/>
      <c r="DNZ764" s="247"/>
      <c r="DOA764" s="247"/>
      <c r="DOB764" s="247"/>
      <c r="DOC764" s="247"/>
      <c r="DOD764" s="247"/>
      <c r="DOE764" s="247"/>
      <c r="DOF764" s="247"/>
      <c r="DOG764" s="247"/>
      <c r="DOH764" s="247"/>
      <c r="DOI764" s="247"/>
      <c r="DOJ764" s="247"/>
      <c r="DOK764" s="247"/>
      <c r="DOL764" s="247"/>
      <c r="DOM764" s="247"/>
      <c r="DON764" s="247"/>
      <c r="DOO764" s="247"/>
      <c r="DOP764" s="247"/>
      <c r="DOQ764" s="247"/>
      <c r="DOR764" s="247"/>
      <c r="DOS764" s="247"/>
      <c r="DOT764" s="247"/>
      <c r="DOU764" s="247"/>
      <c r="DOV764" s="247"/>
      <c r="DOW764" s="247"/>
      <c r="DOX764" s="247"/>
      <c r="DOY764" s="247"/>
      <c r="DOZ764" s="247"/>
      <c r="DPA764" s="247"/>
      <c r="DPB764" s="247"/>
      <c r="DPC764" s="247"/>
      <c r="DPD764" s="247"/>
      <c r="DPE764" s="247"/>
      <c r="DPF764" s="247"/>
      <c r="DPG764" s="247"/>
      <c r="DPH764" s="247"/>
      <c r="DPI764" s="247"/>
      <c r="DPJ764" s="247"/>
      <c r="DPK764" s="247"/>
      <c r="DPL764" s="247"/>
      <c r="DPM764" s="247"/>
      <c r="DPN764" s="247"/>
      <c r="DPO764" s="247"/>
      <c r="DPP764" s="247"/>
      <c r="DPQ764" s="247"/>
      <c r="DPR764" s="247"/>
      <c r="DPS764" s="247"/>
      <c r="DPT764" s="247"/>
      <c r="DPU764" s="247"/>
      <c r="DPV764" s="247"/>
      <c r="DPW764" s="247"/>
      <c r="DPX764" s="247"/>
      <c r="DPY764" s="247"/>
      <c r="DPZ764" s="247"/>
      <c r="DQA764" s="247"/>
      <c r="DQB764" s="247"/>
      <c r="DQC764" s="247"/>
      <c r="DQD764" s="247"/>
      <c r="DQE764" s="247"/>
      <c r="DQF764" s="247"/>
      <c r="DQG764" s="247"/>
      <c r="DQH764" s="247"/>
      <c r="DQI764" s="247"/>
      <c r="DQJ764" s="247"/>
      <c r="DQK764" s="247"/>
      <c r="DQL764" s="247"/>
      <c r="DQM764" s="247"/>
      <c r="DQN764" s="247"/>
      <c r="DQO764" s="247"/>
      <c r="DQP764" s="247"/>
      <c r="DQQ764" s="247"/>
      <c r="DQR764" s="247"/>
      <c r="DQS764" s="247"/>
      <c r="DQT764" s="247"/>
      <c r="DQU764" s="247"/>
      <c r="DQV764" s="247"/>
      <c r="DQW764" s="247"/>
      <c r="DQX764" s="247"/>
      <c r="DQY764" s="247"/>
      <c r="DQZ764" s="247"/>
      <c r="DRA764" s="247"/>
      <c r="DRB764" s="247"/>
      <c r="DRC764" s="247"/>
      <c r="DRD764" s="247"/>
      <c r="DRE764" s="247"/>
      <c r="DRF764" s="247"/>
      <c r="DRG764" s="247"/>
      <c r="DRH764" s="247"/>
      <c r="DRI764" s="247"/>
      <c r="DRJ764" s="247"/>
      <c r="DRK764" s="247"/>
      <c r="DRL764" s="247"/>
      <c r="DRM764" s="247"/>
      <c r="DRN764" s="247"/>
      <c r="DRO764" s="247"/>
      <c r="DRP764" s="247"/>
      <c r="DRQ764" s="247"/>
      <c r="DRR764" s="247"/>
      <c r="DRS764" s="247"/>
      <c r="DRT764" s="247"/>
      <c r="DRU764" s="247"/>
      <c r="DRV764" s="247"/>
      <c r="DRW764" s="247"/>
      <c r="DRX764" s="247"/>
      <c r="DRY764" s="247"/>
      <c r="DRZ764" s="247"/>
      <c r="DSA764" s="247"/>
      <c r="DSB764" s="247"/>
      <c r="DSC764" s="247"/>
      <c r="DSD764" s="247"/>
      <c r="DSE764" s="247"/>
      <c r="DSF764" s="247"/>
      <c r="DSG764" s="247"/>
      <c r="DSH764" s="247"/>
      <c r="DSI764" s="247"/>
      <c r="DSJ764" s="247"/>
      <c r="DSK764" s="247"/>
      <c r="DSL764" s="247"/>
      <c r="DSM764" s="247"/>
      <c r="DSN764" s="247"/>
      <c r="DSO764" s="247"/>
      <c r="DSP764" s="247"/>
      <c r="DSQ764" s="247"/>
      <c r="DSR764" s="247"/>
      <c r="DSS764" s="247"/>
      <c r="DST764" s="247"/>
      <c r="DSU764" s="247"/>
      <c r="DSV764" s="247"/>
      <c r="DSW764" s="247"/>
      <c r="DSX764" s="247"/>
      <c r="DSY764" s="247"/>
      <c r="DSZ764" s="247"/>
      <c r="DTA764" s="247"/>
      <c r="DTB764" s="247"/>
      <c r="DTC764" s="247"/>
      <c r="DTD764" s="247"/>
      <c r="DTE764" s="247"/>
      <c r="DTF764" s="247"/>
      <c r="DTG764" s="247"/>
      <c r="DTH764" s="247"/>
      <c r="DTI764" s="247"/>
      <c r="DTJ764" s="247"/>
      <c r="DTK764" s="247"/>
      <c r="DTL764" s="247"/>
      <c r="DTM764" s="247"/>
      <c r="DTN764" s="247"/>
      <c r="DTO764" s="247"/>
      <c r="DTP764" s="247"/>
      <c r="DTQ764" s="247"/>
      <c r="DTR764" s="247"/>
      <c r="DTS764" s="247"/>
      <c r="DTT764" s="247"/>
      <c r="DTU764" s="247"/>
      <c r="DTV764" s="247"/>
      <c r="DTW764" s="247"/>
      <c r="DTX764" s="247"/>
      <c r="DTY764" s="247"/>
      <c r="DTZ764" s="247"/>
      <c r="DUA764" s="247"/>
      <c r="DUB764" s="247"/>
      <c r="DUC764" s="247"/>
      <c r="DUD764" s="247"/>
      <c r="DUE764" s="247"/>
      <c r="DUF764" s="247"/>
      <c r="DUG764" s="247"/>
      <c r="DUH764" s="247"/>
      <c r="DUI764" s="247"/>
      <c r="DUJ764" s="247"/>
      <c r="DUK764" s="247"/>
      <c r="DUL764" s="247"/>
      <c r="DUM764" s="247"/>
      <c r="DUN764" s="247"/>
      <c r="DUO764" s="247"/>
      <c r="DUP764" s="247"/>
      <c r="DUQ764" s="247"/>
      <c r="DUR764" s="247"/>
      <c r="DUS764" s="247"/>
      <c r="DUT764" s="247"/>
      <c r="DUU764" s="247"/>
      <c r="DUV764" s="247"/>
      <c r="DUW764" s="247"/>
      <c r="DUX764" s="247"/>
      <c r="DUY764" s="247"/>
      <c r="DUZ764" s="247"/>
      <c r="DVA764" s="247"/>
      <c r="DVB764" s="247"/>
      <c r="DVC764" s="247"/>
      <c r="DVD764" s="247"/>
      <c r="DVE764" s="247"/>
      <c r="DVF764" s="247"/>
      <c r="DVG764" s="247"/>
      <c r="DVH764" s="247"/>
      <c r="DVI764" s="247"/>
      <c r="DVJ764" s="247"/>
      <c r="DVK764" s="247"/>
      <c r="DVL764" s="247"/>
      <c r="DVM764" s="247"/>
      <c r="DVN764" s="247"/>
      <c r="DVO764" s="247"/>
      <c r="DVP764" s="247"/>
      <c r="DVQ764" s="247"/>
      <c r="DVR764" s="247"/>
      <c r="DVS764" s="247"/>
      <c r="DVT764" s="247"/>
      <c r="DVU764" s="247"/>
      <c r="DVV764" s="247"/>
      <c r="DVW764" s="247"/>
      <c r="DVX764" s="247"/>
      <c r="DVY764" s="247"/>
      <c r="DVZ764" s="247"/>
      <c r="DWA764" s="247"/>
      <c r="DWB764" s="247"/>
      <c r="DWC764" s="247"/>
      <c r="DWD764" s="247"/>
      <c r="DWE764" s="247"/>
      <c r="DWF764" s="247"/>
      <c r="DWG764" s="247"/>
      <c r="DWH764" s="247"/>
      <c r="DWI764" s="247"/>
      <c r="DWJ764" s="247"/>
      <c r="DWK764" s="247"/>
      <c r="DWL764" s="247"/>
      <c r="DWM764" s="247"/>
      <c r="DWN764" s="247"/>
      <c r="DWO764" s="247"/>
      <c r="DWP764" s="247"/>
      <c r="DWQ764" s="247"/>
      <c r="DWR764" s="247"/>
      <c r="DWS764" s="247"/>
      <c r="DWT764" s="247"/>
      <c r="DWU764" s="247"/>
      <c r="DWV764" s="247"/>
      <c r="DWW764" s="247"/>
      <c r="DWX764" s="247"/>
      <c r="DWY764" s="247"/>
      <c r="DWZ764" s="247"/>
      <c r="DXA764" s="247"/>
      <c r="DXB764" s="247"/>
      <c r="DXC764" s="247"/>
      <c r="DXD764" s="247"/>
      <c r="DXE764" s="247"/>
      <c r="DXF764" s="247"/>
      <c r="DXG764" s="247"/>
      <c r="DXH764" s="247"/>
      <c r="DXI764" s="247"/>
      <c r="DXJ764" s="247"/>
      <c r="DXK764" s="247"/>
      <c r="DXL764" s="247"/>
      <c r="DXM764" s="247"/>
      <c r="DXN764" s="247"/>
      <c r="DXO764" s="247"/>
      <c r="DXP764" s="247"/>
      <c r="DXQ764" s="247"/>
      <c r="DXR764" s="247"/>
      <c r="DXS764" s="247"/>
      <c r="DXT764" s="247"/>
      <c r="DXU764" s="247"/>
      <c r="DXV764" s="247"/>
      <c r="DXW764" s="247"/>
      <c r="DXX764" s="247"/>
      <c r="DXY764" s="247"/>
      <c r="DXZ764" s="247"/>
      <c r="DYA764" s="247"/>
      <c r="DYB764" s="247"/>
      <c r="DYC764" s="247"/>
      <c r="DYD764" s="247"/>
      <c r="DYE764" s="247"/>
      <c r="DYF764" s="247"/>
      <c r="DYG764" s="247"/>
      <c r="DYH764" s="247"/>
      <c r="DYI764" s="247"/>
      <c r="DYJ764" s="247"/>
      <c r="DYK764" s="247"/>
      <c r="DYL764" s="247"/>
      <c r="DYM764" s="247"/>
      <c r="DYN764" s="247"/>
      <c r="DYO764" s="247"/>
      <c r="DYP764" s="247"/>
      <c r="DYQ764" s="247"/>
      <c r="DYR764" s="247"/>
      <c r="DYS764" s="247"/>
      <c r="DYT764" s="247"/>
      <c r="DYU764" s="247"/>
      <c r="DYV764" s="247"/>
      <c r="DYW764" s="247"/>
      <c r="DYX764" s="247"/>
      <c r="DYY764" s="247"/>
      <c r="DYZ764" s="247"/>
      <c r="DZA764" s="247"/>
      <c r="DZB764" s="247"/>
      <c r="DZC764" s="247"/>
      <c r="DZD764" s="247"/>
      <c r="DZE764" s="247"/>
      <c r="DZF764" s="247"/>
      <c r="DZG764" s="247"/>
      <c r="DZH764" s="247"/>
      <c r="DZI764" s="247"/>
      <c r="DZJ764" s="247"/>
      <c r="DZK764" s="247"/>
      <c r="DZL764" s="247"/>
      <c r="DZM764" s="247"/>
      <c r="DZN764" s="247"/>
      <c r="DZO764" s="247"/>
      <c r="DZP764" s="247"/>
      <c r="DZQ764" s="247"/>
      <c r="DZR764" s="247"/>
      <c r="DZS764" s="247"/>
      <c r="DZT764" s="247"/>
      <c r="DZU764" s="247"/>
      <c r="DZV764" s="247"/>
      <c r="DZW764" s="247"/>
      <c r="DZX764" s="247"/>
      <c r="DZY764" s="247"/>
      <c r="DZZ764" s="247"/>
      <c r="EAA764" s="247"/>
      <c r="EAB764" s="247"/>
      <c r="EAC764" s="247"/>
      <c r="EAD764" s="247"/>
      <c r="EAE764" s="247"/>
      <c r="EAF764" s="247"/>
      <c r="EAG764" s="247"/>
      <c r="EAH764" s="247"/>
      <c r="EAI764" s="247"/>
      <c r="EAJ764" s="247"/>
      <c r="EAK764" s="247"/>
      <c r="EAL764" s="247"/>
      <c r="EAM764" s="247"/>
      <c r="EAN764" s="247"/>
      <c r="EAO764" s="247"/>
      <c r="EAP764" s="247"/>
      <c r="EAQ764" s="247"/>
      <c r="EAR764" s="247"/>
      <c r="EAS764" s="247"/>
      <c r="EAT764" s="247"/>
      <c r="EAU764" s="247"/>
      <c r="EAV764" s="247"/>
      <c r="EAW764" s="247"/>
      <c r="EAX764" s="247"/>
      <c r="EAY764" s="247"/>
      <c r="EAZ764" s="247"/>
      <c r="EBA764" s="247"/>
      <c r="EBB764" s="247"/>
      <c r="EBC764" s="247"/>
      <c r="EBD764" s="247"/>
      <c r="EBE764" s="247"/>
      <c r="EBF764" s="247"/>
      <c r="EBG764" s="247"/>
      <c r="EBH764" s="247"/>
      <c r="EBI764" s="247"/>
      <c r="EBJ764" s="247"/>
      <c r="EBK764" s="247"/>
      <c r="EBL764" s="247"/>
      <c r="EBM764" s="247"/>
      <c r="EBN764" s="247"/>
      <c r="EBO764" s="247"/>
      <c r="EBP764" s="247"/>
      <c r="EBQ764" s="247"/>
      <c r="EBR764" s="247"/>
      <c r="EBS764" s="247"/>
      <c r="EBT764" s="247"/>
      <c r="EBU764" s="247"/>
      <c r="EBV764" s="247"/>
      <c r="EBW764" s="247"/>
      <c r="EBX764" s="247"/>
      <c r="EBY764" s="247"/>
      <c r="EBZ764" s="247"/>
      <c r="ECA764" s="247"/>
      <c r="ECB764" s="247"/>
      <c r="ECC764" s="247"/>
      <c r="ECD764" s="247"/>
      <c r="ECE764" s="247"/>
      <c r="ECF764" s="247"/>
      <c r="ECG764" s="247"/>
      <c r="ECH764" s="247"/>
      <c r="ECI764" s="247"/>
      <c r="ECJ764" s="247"/>
      <c r="ECK764" s="247"/>
      <c r="ECL764" s="247"/>
      <c r="ECM764" s="247"/>
      <c r="ECN764" s="247"/>
      <c r="ECO764" s="247"/>
      <c r="ECP764" s="247"/>
      <c r="ECQ764" s="247"/>
      <c r="ECR764" s="247"/>
      <c r="ECS764" s="247"/>
      <c r="ECT764" s="247"/>
      <c r="ECU764" s="247"/>
      <c r="ECV764" s="247"/>
      <c r="ECW764" s="247"/>
      <c r="ECX764" s="247"/>
      <c r="ECY764" s="247"/>
      <c r="ECZ764" s="247"/>
      <c r="EDA764" s="247"/>
      <c r="EDB764" s="247"/>
      <c r="EDC764" s="247"/>
      <c r="EDD764" s="247"/>
      <c r="EDE764" s="247"/>
      <c r="EDF764" s="247"/>
      <c r="EDG764" s="247"/>
      <c r="EDH764" s="247"/>
      <c r="EDI764" s="247"/>
      <c r="EDJ764" s="247"/>
      <c r="EDK764" s="247"/>
      <c r="EDL764" s="247"/>
      <c r="EDM764" s="247"/>
      <c r="EDN764" s="247"/>
      <c r="EDO764" s="247"/>
      <c r="EDP764" s="247"/>
      <c r="EDQ764" s="247"/>
      <c r="EDR764" s="247"/>
      <c r="EDS764" s="247"/>
      <c r="EDT764" s="247"/>
      <c r="EDU764" s="247"/>
      <c r="EDV764" s="247"/>
      <c r="EDW764" s="247"/>
      <c r="EDX764" s="247"/>
      <c r="EDY764" s="247"/>
      <c r="EDZ764" s="247"/>
      <c r="EEA764" s="247"/>
      <c r="EEB764" s="247"/>
      <c r="EEC764" s="247"/>
      <c r="EED764" s="247"/>
      <c r="EEE764" s="247"/>
      <c r="EEF764" s="247"/>
      <c r="EEG764" s="247"/>
      <c r="EEH764" s="247"/>
      <c r="EEI764" s="247"/>
      <c r="EEJ764" s="247"/>
      <c r="EEK764" s="247"/>
      <c r="EEL764" s="247"/>
      <c r="EEM764" s="247"/>
      <c r="EEN764" s="247"/>
      <c r="EEO764" s="247"/>
      <c r="EEP764" s="247"/>
      <c r="EEQ764" s="247"/>
      <c r="EER764" s="247"/>
      <c r="EES764" s="247"/>
      <c r="EET764" s="247"/>
      <c r="EEU764" s="247"/>
      <c r="EEV764" s="247"/>
      <c r="EEW764" s="247"/>
      <c r="EEX764" s="247"/>
      <c r="EEY764" s="247"/>
      <c r="EEZ764" s="247"/>
      <c r="EFA764" s="247"/>
      <c r="EFB764" s="247"/>
      <c r="EFC764" s="247"/>
      <c r="EFD764" s="247"/>
      <c r="EFE764" s="247"/>
      <c r="EFF764" s="247"/>
      <c r="EFG764" s="247"/>
      <c r="EFH764" s="247"/>
      <c r="EFI764" s="247"/>
      <c r="EFJ764" s="247"/>
      <c r="EFK764" s="247"/>
      <c r="EFL764" s="247"/>
      <c r="EFM764" s="247"/>
      <c r="EFN764" s="247"/>
      <c r="EFO764" s="247"/>
      <c r="EFP764" s="247"/>
      <c r="EFQ764" s="247"/>
      <c r="EFR764" s="247"/>
      <c r="EFS764" s="247"/>
      <c r="EFT764" s="247"/>
      <c r="EFU764" s="247"/>
      <c r="EFV764" s="247"/>
      <c r="EFW764" s="247"/>
      <c r="EFX764" s="247"/>
      <c r="EFY764" s="247"/>
      <c r="EFZ764" s="247"/>
      <c r="EGA764" s="247"/>
      <c r="EGB764" s="247"/>
      <c r="EGC764" s="247"/>
      <c r="EGD764" s="247"/>
      <c r="EGE764" s="247"/>
      <c r="EGF764" s="247"/>
      <c r="EGG764" s="247"/>
      <c r="EGH764" s="247"/>
      <c r="EGI764" s="247"/>
      <c r="EGJ764" s="247"/>
      <c r="EGK764" s="247"/>
      <c r="EGL764" s="247"/>
      <c r="EGM764" s="247"/>
      <c r="EGN764" s="247"/>
      <c r="EGO764" s="247"/>
      <c r="EGP764" s="247"/>
      <c r="EGQ764" s="247"/>
      <c r="EGR764" s="247"/>
      <c r="EGS764" s="247"/>
      <c r="EGT764" s="247"/>
      <c r="EGU764" s="247"/>
      <c r="EGV764" s="247"/>
      <c r="EGW764" s="247"/>
      <c r="EGX764" s="247"/>
      <c r="EGY764" s="247"/>
      <c r="EGZ764" s="247"/>
      <c r="EHA764" s="247"/>
      <c r="EHB764" s="247"/>
      <c r="EHC764" s="247"/>
      <c r="EHD764" s="247"/>
      <c r="EHE764" s="247"/>
      <c r="EHF764" s="247"/>
      <c r="EHG764" s="247"/>
      <c r="EHH764" s="247"/>
      <c r="EHI764" s="247"/>
      <c r="EHJ764" s="247"/>
      <c r="EHK764" s="247"/>
      <c r="EHL764" s="247"/>
      <c r="EHM764" s="247"/>
      <c r="EHN764" s="247"/>
      <c r="EHO764" s="247"/>
      <c r="EHP764" s="247"/>
      <c r="EHQ764" s="247"/>
      <c r="EHR764" s="247"/>
      <c r="EHS764" s="247"/>
      <c r="EHT764" s="247"/>
      <c r="EHU764" s="247"/>
      <c r="EHV764" s="247"/>
      <c r="EHW764" s="247"/>
      <c r="EHX764" s="247"/>
      <c r="EHY764" s="247"/>
      <c r="EHZ764" s="247"/>
      <c r="EIA764" s="247"/>
      <c r="EIB764" s="247"/>
      <c r="EIC764" s="247"/>
      <c r="EID764" s="247"/>
      <c r="EIE764" s="247"/>
      <c r="EIF764" s="247"/>
      <c r="EIG764" s="247"/>
      <c r="EIH764" s="247"/>
      <c r="EII764" s="247"/>
      <c r="EIJ764" s="247"/>
      <c r="EIK764" s="247"/>
      <c r="EIL764" s="247"/>
      <c r="EIM764" s="247"/>
      <c r="EIN764" s="247"/>
      <c r="EIO764" s="247"/>
      <c r="EIP764" s="247"/>
      <c r="EIQ764" s="247"/>
      <c r="EIR764" s="247"/>
      <c r="EIS764" s="247"/>
      <c r="EIT764" s="247"/>
      <c r="EIU764" s="247"/>
      <c r="EIV764" s="247"/>
      <c r="EIW764" s="247"/>
      <c r="EIX764" s="247"/>
      <c r="EIY764" s="247"/>
      <c r="EIZ764" s="247"/>
      <c r="EJA764" s="247"/>
      <c r="EJB764" s="247"/>
      <c r="EJC764" s="247"/>
      <c r="EJD764" s="247"/>
      <c r="EJE764" s="247"/>
      <c r="EJF764" s="247"/>
      <c r="EJG764" s="247"/>
      <c r="EJH764" s="247"/>
      <c r="EJI764" s="247"/>
      <c r="EJJ764" s="247"/>
      <c r="EJK764" s="247"/>
      <c r="EJL764" s="247"/>
      <c r="EJM764" s="247"/>
      <c r="EJN764" s="247"/>
      <c r="EJO764" s="247"/>
      <c r="EJP764" s="247"/>
      <c r="EJQ764" s="247"/>
      <c r="EJR764" s="247"/>
      <c r="EJS764" s="247"/>
      <c r="EJT764" s="247"/>
      <c r="EJU764" s="247"/>
      <c r="EJV764" s="247"/>
      <c r="EJW764" s="247"/>
      <c r="EJX764" s="247"/>
      <c r="EJY764" s="247"/>
      <c r="EJZ764" s="247"/>
      <c r="EKA764" s="247"/>
      <c r="EKB764" s="247"/>
      <c r="EKC764" s="247"/>
      <c r="EKD764" s="247"/>
      <c r="EKE764" s="247"/>
      <c r="EKF764" s="247"/>
      <c r="EKG764" s="247"/>
      <c r="EKH764" s="247"/>
      <c r="EKI764" s="247"/>
      <c r="EKJ764" s="247"/>
      <c r="EKK764" s="247"/>
      <c r="EKL764" s="247"/>
      <c r="EKM764" s="247"/>
      <c r="EKN764" s="247"/>
      <c r="EKO764" s="247"/>
      <c r="EKP764" s="247"/>
      <c r="EKQ764" s="247"/>
      <c r="EKR764" s="247"/>
      <c r="EKS764" s="247"/>
      <c r="EKT764" s="247"/>
      <c r="EKU764" s="247"/>
      <c r="EKV764" s="247"/>
      <c r="EKW764" s="247"/>
      <c r="EKX764" s="247"/>
      <c r="EKY764" s="247"/>
      <c r="EKZ764" s="247"/>
      <c r="ELA764" s="247"/>
      <c r="ELB764" s="247"/>
      <c r="ELC764" s="247"/>
      <c r="ELD764" s="247"/>
      <c r="ELE764" s="247"/>
      <c r="ELF764" s="247"/>
      <c r="ELG764" s="247"/>
      <c r="ELH764" s="247"/>
      <c r="ELI764" s="247"/>
      <c r="ELJ764" s="247"/>
      <c r="ELK764" s="247"/>
      <c r="ELL764" s="247"/>
      <c r="ELM764" s="247"/>
      <c r="ELN764" s="247"/>
      <c r="ELO764" s="247"/>
      <c r="ELP764" s="247"/>
      <c r="ELQ764" s="247"/>
      <c r="ELR764" s="247"/>
      <c r="ELS764" s="247"/>
      <c r="ELT764" s="247"/>
      <c r="ELU764" s="247"/>
      <c r="ELV764" s="247"/>
      <c r="ELW764" s="247"/>
      <c r="ELX764" s="247"/>
      <c r="ELY764" s="247"/>
      <c r="ELZ764" s="247"/>
      <c r="EMA764" s="247"/>
      <c r="EMB764" s="247"/>
      <c r="EMC764" s="247"/>
      <c r="EMD764" s="247"/>
      <c r="EME764" s="247"/>
      <c r="EMF764" s="247"/>
      <c r="EMG764" s="247"/>
      <c r="EMH764" s="247"/>
      <c r="EMI764" s="247"/>
      <c r="EMJ764" s="247"/>
      <c r="EMK764" s="247"/>
      <c r="EML764" s="247"/>
      <c r="EMM764" s="247"/>
      <c r="EMN764" s="247"/>
      <c r="EMO764" s="247"/>
      <c r="EMP764" s="247"/>
      <c r="EMQ764" s="247"/>
      <c r="EMR764" s="247"/>
      <c r="EMS764" s="247"/>
      <c r="EMT764" s="247"/>
      <c r="EMU764" s="247"/>
      <c r="EMV764" s="247"/>
      <c r="EMW764" s="247"/>
      <c r="EMX764" s="247"/>
      <c r="EMY764" s="247"/>
      <c r="EMZ764" s="247"/>
      <c r="ENA764" s="247"/>
      <c r="ENB764" s="247"/>
      <c r="ENC764" s="247"/>
      <c r="END764" s="247"/>
      <c r="ENE764" s="247"/>
      <c r="ENF764" s="247"/>
      <c r="ENG764" s="247"/>
      <c r="ENH764" s="247"/>
      <c r="ENI764" s="247"/>
      <c r="ENJ764" s="247"/>
      <c r="ENK764" s="247"/>
      <c r="ENL764" s="247"/>
      <c r="ENM764" s="247"/>
      <c r="ENN764" s="247"/>
      <c r="ENO764" s="247"/>
      <c r="ENP764" s="247"/>
      <c r="ENQ764" s="247"/>
      <c r="ENR764" s="247"/>
      <c r="ENS764" s="247"/>
      <c r="ENT764" s="247"/>
      <c r="ENU764" s="247"/>
      <c r="ENV764" s="247"/>
      <c r="ENW764" s="247"/>
      <c r="ENX764" s="247"/>
      <c r="ENY764" s="247"/>
      <c r="ENZ764" s="247"/>
      <c r="EOA764" s="247"/>
      <c r="EOB764" s="247"/>
      <c r="EOC764" s="247"/>
      <c r="EOD764" s="247"/>
      <c r="EOE764" s="247"/>
      <c r="EOF764" s="247"/>
      <c r="EOG764" s="247"/>
      <c r="EOH764" s="247"/>
      <c r="EOI764" s="247"/>
      <c r="EOJ764" s="247"/>
      <c r="EOK764" s="247"/>
      <c r="EOL764" s="247"/>
      <c r="EOM764" s="247"/>
      <c r="EON764" s="247"/>
      <c r="EOO764" s="247"/>
      <c r="EOP764" s="247"/>
      <c r="EOQ764" s="247"/>
      <c r="EOR764" s="247"/>
      <c r="EOS764" s="247"/>
      <c r="EOT764" s="247"/>
      <c r="EOU764" s="247"/>
      <c r="EOV764" s="247"/>
      <c r="EOW764" s="247"/>
      <c r="EOX764" s="247"/>
      <c r="EOY764" s="247"/>
      <c r="EOZ764" s="247"/>
      <c r="EPA764" s="247"/>
      <c r="EPB764" s="247"/>
      <c r="EPC764" s="247"/>
      <c r="EPD764" s="247"/>
      <c r="EPE764" s="247"/>
      <c r="EPF764" s="247"/>
      <c r="EPG764" s="247"/>
      <c r="EPH764" s="247"/>
      <c r="EPI764" s="247"/>
      <c r="EPJ764" s="247"/>
      <c r="EPK764" s="247"/>
      <c r="EPL764" s="247"/>
      <c r="EPM764" s="247"/>
      <c r="EPN764" s="247"/>
      <c r="EPO764" s="247"/>
      <c r="EPP764" s="247"/>
      <c r="EPQ764" s="247"/>
      <c r="EPR764" s="247"/>
      <c r="EPS764" s="247"/>
      <c r="EPT764" s="247"/>
      <c r="EPU764" s="247"/>
      <c r="EPV764" s="247"/>
      <c r="EPW764" s="247"/>
      <c r="EPX764" s="247"/>
      <c r="EPY764" s="247"/>
      <c r="EPZ764" s="247"/>
      <c r="EQA764" s="247"/>
      <c r="EQB764" s="247"/>
      <c r="EQC764" s="247"/>
      <c r="EQD764" s="247"/>
      <c r="EQE764" s="247"/>
      <c r="EQF764" s="247"/>
      <c r="EQG764" s="247"/>
      <c r="EQH764" s="247"/>
      <c r="EQI764" s="247"/>
      <c r="EQJ764" s="247"/>
      <c r="EQK764" s="247"/>
      <c r="EQL764" s="247"/>
      <c r="EQM764" s="247"/>
      <c r="EQN764" s="247"/>
      <c r="EQO764" s="247"/>
      <c r="EQP764" s="247"/>
      <c r="EQQ764" s="247"/>
      <c r="EQR764" s="247"/>
      <c r="EQS764" s="247"/>
      <c r="EQT764" s="247"/>
      <c r="EQU764" s="247"/>
      <c r="EQV764" s="247"/>
      <c r="EQW764" s="247"/>
      <c r="EQX764" s="247"/>
      <c r="EQY764" s="247"/>
      <c r="EQZ764" s="247"/>
      <c r="ERA764" s="247"/>
      <c r="ERB764" s="247"/>
      <c r="ERC764" s="247"/>
      <c r="ERD764" s="247"/>
      <c r="ERE764" s="247"/>
      <c r="ERF764" s="247"/>
      <c r="ERG764" s="247"/>
      <c r="ERH764" s="247"/>
      <c r="ERI764" s="247"/>
      <c r="ERJ764" s="247"/>
      <c r="ERK764" s="247"/>
      <c r="ERL764" s="247"/>
      <c r="ERM764" s="247"/>
      <c r="ERN764" s="247"/>
      <c r="ERO764" s="247"/>
      <c r="ERP764" s="247"/>
      <c r="ERQ764" s="247"/>
      <c r="ERR764" s="247"/>
      <c r="ERS764" s="247"/>
      <c r="ERT764" s="247"/>
      <c r="ERU764" s="247"/>
      <c r="ERV764" s="247"/>
      <c r="ERW764" s="247"/>
      <c r="ERX764" s="247"/>
      <c r="ERY764" s="247"/>
      <c r="ERZ764" s="247"/>
      <c r="ESA764" s="247"/>
      <c r="ESB764" s="247"/>
      <c r="ESC764" s="247"/>
      <c r="ESD764" s="247"/>
      <c r="ESE764" s="247"/>
      <c r="ESF764" s="247"/>
      <c r="ESG764" s="247"/>
      <c r="ESH764" s="247"/>
      <c r="ESI764" s="247"/>
      <c r="ESJ764" s="247"/>
      <c r="ESK764" s="247"/>
      <c r="ESL764" s="247"/>
      <c r="ESM764" s="247"/>
      <c r="ESN764" s="247"/>
      <c r="ESO764" s="247"/>
      <c r="ESP764" s="247"/>
      <c r="ESQ764" s="247"/>
      <c r="ESR764" s="247"/>
      <c r="ESS764" s="247"/>
      <c r="EST764" s="247"/>
      <c r="ESU764" s="247"/>
      <c r="ESV764" s="247"/>
      <c r="ESW764" s="247"/>
      <c r="ESX764" s="247"/>
      <c r="ESY764" s="247"/>
      <c r="ESZ764" s="247"/>
      <c r="ETA764" s="247"/>
      <c r="ETB764" s="247"/>
      <c r="ETC764" s="247"/>
      <c r="ETD764" s="247"/>
      <c r="ETE764" s="247"/>
      <c r="ETF764" s="247"/>
      <c r="ETG764" s="247"/>
      <c r="ETH764" s="247"/>
      <c r="ETI764" s="247"/>
      <c r="ETJ764" s="247"/>
      <c r="ETK764" s="247"/>
      <c r="ETL764" s="247"/>
      <c r="ETM764" s="247"/>
      <c r="ETN764" s="247"/>
      <c r="ETO764" s="247"/>
      <c r="ETP764" s="247"/>
      <c r="ETQ764" s="247"/>
      <c r="ETR764" s="247"/>
      <c r="ETS764" s="247"/>
      <c r="ETT764" s="247"/>
      <c r="ETU764" s="247"/>
      <c r="ETV764" s="247"/>
      <c r="ETW764" s="247"/>
      <c r="ETX764" s="247"/>
      <c r="ETY764" s="247"/>
      <c r="ETZ764" s="247"/>
      <c r="EUA764" s="247"/>
      <c r="EUB764" s="247"/>
      <c r="EUC764" s="247"/>
      <c r="EUD764" s="247"/>
      <c r="EUE764" s="247"/>
      <c r="EUF764" s="247"/>
      <c r="EUG764" s="247"/>
      <c r="EUH764" s="247"/>
      <c r="EUI764" s="247"/>
      <c r="EUJ764" s="247"/>
      <c r="EUK764" s="247"/>
      <c r="EUL764" s="247"/>
      <c r="EUM764" s="247"/>
      <c r="EUN764" s="247"/>
      <c r="EUO764" s="247"/>
      <c r="EUP764" s="247"/>
      <c r="EUQ764" s="247"/>
      <c r="EUR764" s="247"/>
      <c r="EUS764" s="247"/>
      <c r="EUT764" s="247"/>
      <c r="EUU764" s="247"/>
      <c r="EUV764" s="247"/>
      <c r="EUW764" s="247"/>
      <c r="EUX764" s="247"/>
      <c r="EUY764" s="247"/>
      <c r="EUZ764" s="247"/>
      <c r="EVA764" s="247"/>
      <c r="EVB764" s="247"/>
      <c r="EVC764" s="247"/>
      <c r="EVD764" s="247"/>
      <c r="EVE764" s="247"/>
      <c r="EVF764" s="247"/>
      <c r="EVG764" s="247"/>
      <c r="EVH764" s="247"/>
      <c r="EVI764" s="247"/>
      <c r="EVJ764" s="247"/>
      <c r="EVK764" s="247"/>
      <c r="EVL764" s="247"/>
      <c r="EVM764" s="247"/>
      <c r="EVN764" s="247"/>
      <c r="EVO764" s="247"/>
      <c r="EVP764" s="247"/>
      <c r="EVQ764" s="247"/>
      <c r="EVR764" s="247"/>
      <c r="EVS764" s="247"/>
      <c r="EVT764" s="247"/>
      <c r="EVU764" s="247"/>
      <c r="EVV764" s="247"/>
      <c r="EVW764" s="247"/>
      <c r="EVX764" s="247"/>
      <c r="EVY764" s="247"/>
      <c r="EVZ764" s="247"/>
      <c r="EWA764" s="247"/>
      <c r="EWB764" s="247"/>
      <c r="EWC764" s="247"/>
      <c r="EWD764" s="247"/>
      <c r="EWE764" s="247"/>
      <c r="EWF764" s="247"/>
      <c r="EWG764" s="247"/>
      <c r="EWH764" s="247"/>
      <c r="EWI764" s="247"/>
      <c r="EWJ764" s="247"/>
      <c r="EWK764" s="247"/>
      <c r="EWL764" s="247"/>
      <c r="EWM764" s="247"/>
      <c r="EWN764" s="247"/>
      <c r="EWO764" s="247"/>
      <c r="EWP764" s="247"/>
      <c r="EWQ764" s="247"/>
      <c r="EWR764" s="247"/>
      <c r="EWS764" s="247"/>
      <c r="EWT764" s="247"/>
      <c r="EWU764" s="247"/>
      <c r="EWV764" s="247"/>
      <c r="EWW764" s="247"/>
      <c r="EWX764" s="247"/>
      <c r="EWY764" s="247"/>
      <c r="EWZ764" s="247"/>
      <c r="EXA764" s="247"/>
      <c r="EXB764" s="247"/>
      <c r="EXC764" s="247"/>
      <c r="EXD764" s="247"/>
      <c r="EXE764" s="247"/>
      <c r="EXF764" s="247"/>
      <c r="EXG764" s="247"/>
      <c r="EXH764" s="247"/>
      <c r="EXI764" s="247"/>
      <c r="EXJ764" s="247"/>
      <c r="EXK764" s="247"/>
      <c r="EXL764" s="247"/>
      <c r="EXM764" s="247"/>
      <c r="EXN764" s="247"/>
      <c r="EXO764" s="247"/>
      <c r="EXP764" s="247"/>
      <c r="EXQ764" s="247"/>
      <c r="EXR764" s="247"/>
      <c r="EXS764" s="247"/>
      <c r="EXT764" s="247"/>
      <c r="EXU764" s="247"/>
      <c r="EXV764" s="247"/>
      <c r="EXW764" s="247"/>
      <c r="EXX764" s="247"/>
      <c r="EXY764" s="247"/>
      <c r="EXZ764" s="247"/>
      <c r="EYA764" s="247"/>
      <c r="EYB764" s="247"/>
      <c r="EYC764" s="247"/>
      <c r="EYD764" s="247"/>
      <c r="EYE764" s="247"/>
      <c r="EYF764" s="247"/>
      <c r="EYG764" s="247"/>
      <c r="EYH764" s="247"/>
      <c r="EYI764" s="247"/>
      <c r="EYJ764" s="247"/>
      <c r="EYK764" s="247"/>
      <c r="EYL764" s="247"/>
      <c r="EYM764" s="247"/>
      <c r="EYN764" s="247"/>
      <c r="EYO764" s="247"/>
      <c r="EYP764" s="247"/>
      <c r="EYQ764" s="247"/>
      <c r="EYR764" s="247"/>
      <c r="EYS764" s="247"/>
      <c r="EYT764" s="247"/>
      <c r="EYU764" s="247"/>
      <c r="EYV764" s="247"/>
      <c r="EYW764" s="247"/>
      <c r="EYX764" s="247"/>
      <c r="EYY764" s="247"/>
      <c r="EYZ764" s="247"/>
      <c r="EZA764" s="247"/>
      <c r="EZB764" s="247"/>
      <c r="EZC764" s="247"/>
      <c r="EZD764" s="247"/>
      <c r="EZE764" s="247"/>
      <c r="EZF764" s="247"/>
      <c r="EZG764" s="247"/>
      <c r="EZH764" s="247"/>
      <c r="EZI764" s="247"/>
      <c r="EZJ764" s="247"/>
      <c r="EZK764" s="247"/>
      <c r="EZL764" s="247"/>
      <c r="EZM764" s="247"/>
      <c r="EZN764" s="247"/>
      <c r="EZO764" s="247"/>
      <c r="EZP764" s="247"/>
      <c r="EZQ764" s="247"/>
      <c r="EZR764" s="247"/>
      <c r="EZS764" s="247"/>
      <c r="EZT764" s="247"/>
      <c r="EZU764" s="247"/>
      <c r="EZV764" s="247"/>
      <c r="EZW764" s="247"/>
      <c r="EZX764" s="247"/>
      <c r="EZY764" s="247"/>
      <c r="EZZ764" s="247"/>
      <c r="FAA764" s="247"/>
      <c r="FAB764" s="247"/>
      <c r="FAC764" s="247"/>
      <c r="FAD764" s="247"/>
      <c r="FAE764" s="247"/>
      <c r="FAF764" s="247"/>
      <c r="FAG764" s="247"/>
      <c r="FAH764" s="247"/>
      <c r="FAI764" s="247"/>
      <c r="FAJ764" s="247"/>
      <c r="FAK764" s="247"/>
      <c r="FAL764" s="247"/>
      <c r="FAM764" s="247"/>
      <c r="FAN764" s="247"/>
      <c r="FAO764" s="247"/>
      <c r="FAP764" s="247"/>
      <c r="FAQ764" s="247"/>
      <c r="FAR764" s="247"/>
      <c r="FAS764" s="247"/>
      <c r="FAT764" s="247"/>
      <c r="FAU764" s="247"/>
      <c r="FAV764" s="247"/>
      <c r="FAW764" s="247"/>
      <c r="FAX764" s="247"/>
      <c r="FAY764" s="247"/>
      <c r="FAZ764" s="247"/>
      <c r="FBA764" s="247"/>
      <c r="FBB764" s="247"/>
      <c r="FBC764" s="247"/>
      <c r="FBD764" s="247"/>
      <c r="FBE764" s="247"/>
      <c r="FBF764" s="247"/>
      <c r="FBG764" s="247"/>
      <c r="FBH764" s="247"/>
      <c r="FBI764" s="247"/>
      <c r="FBJ764" s="247"/>
      <c r="FBK764" s="247"/>
      <c r="FBL764" s="247"/>
      <c r="FBM764" s="247"/>
      <c r="FBN764" s="247"/>
      <c r="FBO764" s="247"/>
      <c r="FBP764" s="247"/>
      <c r="FBQ764" s="247"/>
      <c r="FBR764" s="247"/>
      <c r="FBS764" s="247"/>
      <c r="FBT764" s="247"/>
      <c r="FBU764" s="247"/>
      <c r="FBV764" s="247"/>
      <c r="FBW764" s="247"/>
      <c r="FBX764" s="247"/>
      <c r="FBY764" s="247"/>
      <c r="FBZ764" s="247"/>
      <c r="FCA764" s="247"/>
      <c r="FCB764" s="247"/>
      <c r="FCC764" s="247"/>
      <c r="FCD764" s="247"/>
      <c r="FCE764" s="247"/>
      <c r="FCF764" s="247"/>
      <c r="FCG764" s="247"/>
      <c r="FCH764" s="247"/>
      <c r="FCI764" s="247"/>
      <c r="FCJ764" s="247"/>
      <c r="FCK764" s="247"/>
      <c r="FCL764" s="247"/>
      <c r="FCM764" s="247"/>
      <c r="FCN764" s="247"/>
      <c r="FCO764" s="247"/>
      <c r="FCP764" s="247"/>
      <c r="FCQ764" s="247"/>
      <c r="FCR764" s="247"/>
      <c r="FCS764" s="247"/>
      <c r="FCT764" s="247"/>
      <c r="FCU764" s="247"/>
      <c r="FCV764" s="247"/>
      <c r="FCW764" s="247"/>
      <c r="FCX764" s="247"/>
      <c r="FCY764" s="247"/>
      <c r="FCZ764" s="247"/>
      <c r="FDA764" s="247"/>
      <c r="FDB764" s="247"/>
      <c r="FDC764" s="247"/>
      <c r="FDD764" s="247"/>
      <c r="FDE764" s="247"/>
      <c r="FDF764" s="247"/>
      <c r="FDG764" s="247"/>
      <c r="FDH764" s="247"/>
      <c r="FDI764" s="247"/>
      <c r="FDJ764" s="247"/>
      <c r="FDK764" s="247"/>
      <c r="FDL764" s="247"/>
      <c r="FDM764" s="247"/>
      <c r="FDN764" s="247"/>
      <c r="FDO764" s="247"/>
      <c r="FDP764" s="247"/>
      <c r="FDQ764" s="247"/>
      <c r="FDR764" s="247"/>
      <c r="FDS764" s="247"/>
      <c r="FDT764" s="247"/>
      <c r="FDU764" s="247"/>
      <c r="FDV764" s="247"/>
      <c r="FDW764" s="247"/>
      <c r="FDX764" s="247"/>
      <c r="FDY764" s="247"/>
      <c r="FDZ764" s="247"/>
      <c r="FEA764" s="247"/>
      <c r="FEB764" s="247"/>
      <c r="FEC764" s="247"/>
      <c r="FED764" s="247"/>
      <c r="FEE764" s="247"/>
      <c r="FEF764" s="247"/>
      <c r="FEG764" s="247"/>
      <c r="FEH764" s="247"/>
      <c r="FEI764" s="247"/>
      <c r="FEJ764" s="247"/>
      <c r="FEK764" s="247"/>
      <c r="FEL764" s="247"/>
      <c r="FEM764" s="247"/>
      <c r="FEN764" s="247"/>
      <c r="FEO764" s="247"/>
      <c r="FEP764" s="247"/>
      <c r="FEQ764" s="247"/>
      <c r="FER764" s="247"/>
      <c r="FES764" s="247"/>
      <c r="FET764" s="247"/>
      <c r="FEU764" s="247"/>
      <c r="FEV764" s="247"/>
      <c r="FEW764" s="247"/>
      <c r="FEX764" s="247"/>
      <c r="FEY764" s="247"/>
      <c r="FEZ764" s="247"/>
      <c r="FFA764" s="247"/>
      <c r="FFB764" s="247"/>
      <c r="FFC764" s="247"/>
      <c r="FFD764" s="247"/>
      <c r="FFE764" s="247"/>
      <c r="FFF764" s="247"/>
      <c r="FFG764" s="247"/>
      <c r="FFH764" s="247"/>
      <c r="FFI764" s="247"/>
      <c r="FFJ764" s="247"/>
      <c r="FFK764" s="247"/>
      <c r="FFL764" s="247"/>
      <c r="FFM764" s="247"/>
      <c r="FFN764" s="247"/>
      <c r="FFO764" s="247"/>
      <c r="FFP764" s="247"/>
      <c r="FFQ764" s="247"/>
      <c r="FFR764" s="247"/>
      <c r="FFS764" s="247"/>
      <c r="FFT764" s="247"/>
      <c r="FFU764" s="247"/>
      <c r="FFV764" s="247"/>
      <c r="FFW764" s="247"/>
      <c r="FFX764" s="247"/>
      <c r="FFY764" s="247"/>
      <c r="FFZ764" s="247"/>
      <c r="FGA764" s="247"/>
      <c r="FGB764" s="247"/>
      <c r="FGC764" s="247"/>
      <c r="FGD764" s="247"/>
      <c r="FGE764" s="247"/>
      <c r="FGF764" s="247"/>
      <c r="FGG764" s="247"/>
      <c r="FGH764" s="247"/>
      <c r="FGI764" s="247"/>
      <c r="FGJ764" s="247"/>
      <c r="FGK764" s="247"/>
      <c r="FGL764" s="247"/>
      <c r="FGM764" s="247"/>
      <c r="FGN764" s="247"/>
      <c r="FGO764" s="247"/>
      <c r="FGP764" s="247"/>
      <c r="FGQ764" s="247"/>
      <c r="FGR764" s="247"/>
      <c r="FGS764" s="247"/>
      <c r="FGT764" s="247"/>
      <c r="FGU764" s="247"/>
      <c r="FGV764" s="247"/>
      <c r="FGW764" s="247"/>
      <c r="FGX764" s="247"/>
      <c r="FGY764" s="247"/>
      <c r="FGZ764" s="247"/>
      <c r="FHA764" s="247"/>
      <c r="FHB764" s="247"/>
      <c r="FHC764" s="247"/>
      <c r="FHD764" s="247"/>
      <c r="FHE764" s="247"/>
      <c r="FHF764" s="247"/>
      <c r="FHG764" s="247"/>
      <c r="FHH764" s="247"/>
      <c r="FHI764" s="247"/>
      <c r="FHJ764" s="247"/>
      <c r="FHK764" s="247"/>
      <c r="FHL764" s="247"/>
      <c r="FHM764" s="247"/>
      <c r="FHN764" s="247"/>
      <c r="FHO764" s="247"/>
      <c r="FHP764" s="247"/>
      <c r="FHQ764" s="247"/>
      <c r="FHR764" s="247"/>
      <c r="FHS764" s="247"/>
      <c r="FHT764" s="247"/>
      <c r="FHU764" s="247"/>
      <c r="FHV764" s="247"/>
      <c r="FHW764" s="247"/>
      <c r="FHX764" s="247"/>
      <c r="FHY764" s="247"/>
      <c r="FHZ764" s="247"/>
      <c r="FIA764" s="247"/>
      <c r="FIB764" s="247"/>
      <c r="FIC764" s="247"/>
      <c r="FID764" s="247"/>
      <c r="FIE764" s="247"/>
      <c r="FIF764" s="247"/>
      <c r="FIG764" s="247"/>
      <c r="FIH764" s="247"/>
      <c r="FII764" s="247"/>
      <c r="FIJ764" s="247"/>
      <c r="FIK764" s="247"/>
      <c r="FIL764" s="247"/>
      <c r="FIM764" s="247"/>
      <c r="FIN764" s="247"/>
      <c r="FIO764" s="247"/>
      <c r="FIP764" s="247"/>
      <c r="FIQ764" s="247"/>
      <c r="FIR764" s="247"/>
      <c r="FIS764" s="247"/>
      <c r="FIT764" s="247"/>
      <c r="FIU764" s="247"/>
      <c r="FIV764" s="247"/>
      <c r="FIW764" s="247"/>
      <c r="FIX764" s="247"/>
      <c r="FIY764" s="247"/>
      <c r="FIZ764" s="247"/>
      <c r="FJA764" s="247"/>
      <c r="FJB764" s="247"/>
      <c r="FJC764" s="247"/>
      <c r="FJD764" s="247"/>
      <c r="FJE764" s="247"/>
      <c r="FJF764" s="247"/>
      <c r="FJG764" s="247"/>
      <c r="FJH764" s="247"/>
      <c r="FJI764" s="247"/>
      <c r="FJJ764" s="247"/>
      <c r="FJK764" s="247"/>
      <c r="FJL764" s="247"/>
      <c r="FJM764" s="247"/>
      <c r="FJN764" s="247"/>
      <c r="FJO764" s="247"/>
      <c r="FJP764" s="247"/>
      <c r="FJQ764" s="247"/>
      <c r="FJR764" s="247"/>
      <c r="FJS764" s="247"/>
      <c r="FJT764" s="247"/>
      <c r="FJU764" s="247"/>
      <c r="FJV764" s="247"/>
      <c r="FJW764" s="247"/>
      <c r="FJX764" s="247"/>
      <c r="FJY764" s="247"/>
      <c r="FJZ764" s="247"/>
      <c r="FKA764" s="247"/>
      <c r="FKB764" s="247"/>
      <c r="FKC764" s="247"/>
      <c r="FKD764" s="247"/>
      <c r="FKE764" s="247"/>
      <c r="FKF764" s="247"/>
      <c r="FKG764" s="247"/>
      <c r="FKH764" s="247"/>
      <c r="FKI764" s="247"/>
      <c r="FKJ764" s="247"/>
      <c r="FKK764" s="247"/>
      <c r="FKL764" s="247"/>
      <c r="FKM764" s="247"/>
      <c r="FKN764" s="247"/>
      <c r="FKO764" s="247"/>
      <c r="FKP764" s="247"/>
      <c r="FKQ764" s="247"/>
      <c r="FKR764" s="247"/>
      <c r="FKS764" s="247"/>
      <c r="FKT764" s="247"/>
      <c r="FKU764" s="247"/>
      <c r="FKV764" s="247"/>
      <c r="FKW764" s="247"/>
      <c r="FKX764" s="247"/>
      <c r="FKY764" s="247"/>
      <c r="FKZ764" s="247"/>
      <c r="FLA764" s="247"/>
      <c r="FLB764" s="247"/>
      <c r="FLC764" s="247"/>
      <c r="FLD764" s="247"/>
      <c r="FLE764" s="247"/>
      <c r="FLF764" s="247"/>
      <c r="FLG764" s="247"/>
      <c r="FLH764" s="247"/>
      <c r="FLI764" s="247"/>
      <c r="FLJ764" s="247"/>
      <c r="FLK764" s="247"/>
      <c r="FLL764" s="247"/>
      <c r="FLM764" s="247"/>
      <c r="FLN764" s="247"/>
      <c r="FLO764" s="247"/>
      <c r="FLP764" s="247"/>
      <c r="FLQ764" s="247"/>
      <c r="FLR764" s="247"/>
      <c r="FLS764" s="247"/>
      <c r="FLT764" s="247"/>
      <c r="FLU764" s="247"/>
      <c r="FLV764" s="247"/>
      <c r="FLW764" s="247"/>
      <c r="FLX764" s="247"/>
      <c r="FLY764" s="247"/>
      <c r="FLZ764" s="247"/>
      <c r="FMA764" s="247"/>
      <c r="FMB764" s="247"/>
      <c r="FMC764" s="247"/>
      <c r="FMD764" s="247"/>
      <c r="FME764" s="247"/>
      <c r="FMF764" s="247"/>
      <c r="FMG764" s="247"/>
      <c r="FMH764" s="247"/>
      <c r="FMI764" s="247"/>
      <c r="FMJ764" s="247"/>
      <c r="FMK764" s="247"/>
      <c r="FML764" s="247"/>
      <c r="FMM764" s="247"/>
      <c r="FMN764" s="247"/>
      <c r="FMO764" s="247"/>
      <c r="FMP764" s="247"/>
      <c r="FMQ764" s="247"/>
      <c r="FMR764" s="247"/>
      <c r="FMS764" s="247"/>
      <c r="FMT764" s="247"/>
      <c r="FMU764" s="247"/>
      <c r="FMV764" s="247"/>
      <c r="FMW764" s="247"/>
      <c r="FMX764" s="247"/>
      <c r="FMY764" s="247"/>
      <c r="FMZ764" s="247"/>
      <c r="FNA764" s="247"/>
      <c r="FNB764" s="247"/>
      <c r="FNC764" s="247"/>
      <c r="FND764" s="247"/>
      <c r="FNE764" s="247"/>
      <c r="FNF764" s="247"/>
      <c r="FNG764" s="247"/>
      <c r="FNH764" s="247"/>
      <c r="FNI764" s="247"/>
      <c r="FNJ764" s="247"/>
      <c r="FNK764" s="247"/>
      <c r="FNL764" s="247"/>
      <c r="FNM764" s="247"/>
      <c r="FNN764" s="247"/>
      <c r="FNO764" s="247"/>
      <c r="FNP764" s="247"/>
      <c r="FNQ764" s="247"/>
      <c r="FNR764" s="247"/>
      <c r="FNS764" s="247"/>
      <c r="FNT764" s="247"/>
      <c r="FNU764" s="247"/>
      <c r="FNV764" s="247"/>
      <c r="FNW764" s="247"/>
      <c r="FNX764" s="247"/>
      <c r="FNY764" s="247"/>
      <c r="FNZ764" s="247"/>
      <c r="FOA764" s="247"/>
      <c r="FOB764" s="247"/>
      <c r="FOC764" s="247"/>
      <c r="FOD764" s="247"/>
      <c r="FOE764" s="247"/>
      <c r="FOF764" s="247"/>
      <c r="FOG764" s="247"/>
      <c r="FOH764" s="247"/>
      <c r="FOI764" s="247"/>
      <c r="FOJ764" s="247"/>
      <c r="FOK764" s="247"/>
      <c r="FOL764" s="247"/>
      <c r="FOM764" s="247"/>
      <c r="FON764" s="247"/>
      <c r="FOO764" s="247"/>
      <c r="FOP764" s="247"/>
      <c r="FOQ764" s="247"/>
      <c r="FOR764" s="247"/>
      <c r="FOS764" s="247"/>
      <c r="FOT764" s="247"/>
      <c r="FOU764" s="247"/>
      <c r="FOV764" s="247"/>
      <c r="FOW764" s="247"/>
      <c r="FOX764" s="247"/>
      <c r="FOY764" s="247"/>
      <c r="FOZ764" s="247"/>
      <c r="FPA764" s="247"/>
      <c r="FPB764" s="247"/>
      <c r="FPC764" s="247"/>
      <c r="FPD764" s="247"/>
      <c r="FPE764" s="247"/>
      <c r="FPF764" s="247"/>
      <c r="FPG764" s="247"/>
      <c r="FPH764" s="247"/>
      <c r="FPI764" s="247"/>
      <c r="FPJ764" s="247"/>
      <c r="FPK764" s="247"/>
      <c r="FPL764" s="247"/>
      <c r="FPM764" s="247"/>
      <c r="FPN764" s="247"/>
      <c r="FPO764" s="247"/>
      <c r="FPP764" s="247"/>
      <c r="FPQ764" s="247"/>
      <c r="FPR764" s="247"/>
      <c r="FPS764" s="247"/>
      <c r="FPT764" s="247"/>
      <c r="FPU764" s="247"/>
      <c r="FPV764" s="247"/>
      <c r="FPW764" s="247"/>
      <c r="FPX764" s="247"/>
      <c r="FPY764" s="247"/>
      <c r="FPZ764" s="247"/>
      <c r="FQA764" s="247"/>
      <c r="FQB764" s="247"/>
      <c r="FQC764" s="247"/>
      <c r="FQD764" s="247"/>
      <c r="FQE764" s="247"/>
      <c r="FQF764" s="247"/>
      <c r="FQG764" s="247"/>
      <c r="FQH764" s="247"/>
      <c r="FQI764" s="247"/>
      <c r="FQJ764" s="247"/>
      <c r="FQK764" s="247"/>
      <c r="FQL764" s="247"/>
      <c r="FQM764" s="247"/>
      <c r="FQN764" s="247"/>
      <c r="FQO764" s="247"/>
      <c r="FQP764" s="247"/>
      <c r="FQQ764" s="247"/>
      <c r="FQR764" s="247"/>
      <c r="FQS764" s="247"/>
      <c r="FQT764" s="247"/>
      <c r="FQU764" s="247"/>
      <c r="FQV764" s="247"/>
      <c r="FQW764" s="247"/>
      <c r="FQX764" s="247"/>
      <c r="FQY764" s="247"/>
      <c r="FQZ764" s="247"/>
      <c r="FRA764" s="247"/>
      <c r="FRB764" s="247"/>
      <c r="FRC764" s="247"/>
      <c r="FRD764" s="247"/>
      <c r="FRE764" s="247"/>
      <c r="FRF764" s="247"/>
      <c r="FRG764" s="247"/>
      <c r="FRH764" s="247"/>
      <c r="FRI764" s="247"/>
      <c r="FRJ764" s="247"/>
      <c r="FRK764" s="247"/>
      <c r="FRL764" s="247"/>
      <c r="FRM764" s="247"/>
      <c r="FRN764" s="247"/>
      <c r="FRO764" s="247"/>
      <c r="FRP764" s="247"/>
      <c r="FRQ764" s="247"/>
      <c r="FRR764" s="247"/>
      <c r="FRS764" s="247"/>
      <c r="FRT764" s="247"/>
      <c r="FRU764" s="247"/>
      <c r="FRV764" s="247"/>
      <c r="FRW764" s="247"/>
      <c r="FRX764" s="247"/>
      <c r="FRY764" s="247"/>
      <c r="FRZ764" s="247"/>
      <c r="FSA764" s="247"/>
      <c r="FSB764" s="247"/>
      <c r="FSC764" s="247"/>
      <c r="FSD764" s="247"/>
      <c r="FSE764" s="247"/>
      <c r="FSF764" s="247"/>
      <c r="FSG764" s="247"/>
      <c r="FSH764" s="247"/>
      <c r="FSI764" s="247"/>
      <c r="FSJ764" s="247"/>
      <c r="FSK764" s="247"/>
      <c r="FSL764" s="247"/>
      <c r="FSM764" s="247"/>
      <c r="FSN764" s="247"/>
      <c r="FSO764" s="247"/>
      <c r="FSP764" s="247"/>
      <c r="FSQ764" s="247"/>
      <c r="FSR764" s="247"/>
      <c r="FSS764" s="247"/>
      <c r="FST764" s="247"/>
      <c r="FSU764" s="247"/>
      <c r="FSV764" s="247"/>
      <c r="FSW764" s="247"/>
      <c r="FSX764" s="247"/>
      <c r="FSY764" s="247"/>
      <c r="FSZ764" s="247"/>
      <c r="FTA764" s="247"/>
      <c r="FTB764" s="247"/>
      <c r="FTC764" s="247"/>
      <c r="FTD764" s="247"/>
      <c r="FTE764" s="247"/>
      <c r="FTF764" s="247"/>
      <c r="FTG764" s="247"/>
      <c r="FTH764" s="247"/>
      <c r="FTI764" s="247"/>
      <c r="FTJ764" s="247"/>
      <c r="FTK764" s="247"/>
      <c r="FTL764" s="247"/>
      <c r="FTM764" s="247"/>
      <c r="FTN764" s="247"/>
      <c r="FTO764" s="247"/>
      <c r="FTP764" s="247"/>
      <c r="FTQ764" s="247"/>
      <c r="FTR764" s="247"/>
      <c r="FTS764" s="247"/>
      <c r="FTT764" s="247"/>
      <c r="FTU764" s="247"/>
      <c r="FTV764" s="247"/>
      <c r="FTW764" s="247"/>
      <c r="FTX764" s="247"/>
      <c r="FTY764" s="247"/>
      <c r="FTZ764" s="247"/>
      <c r="FUA764" s="247"/>
      <c r="FUB764" s="247"/>
      <c r="FUC764" s="247"/>
      <c r="FUD764" s="247"/>
      <c r="FUE764" s="247"/>
      <c r="FUF764" s="247"/>
      <c r="FUG764" s="247"/>
      <c r="FUH764" s="247"/>
      <c r="FUI764" s="247"/>
      <c r="FUJ764" s="247"/>
      <c r="FUK764" s="247"/>
      <c r="FUL764" s="247"/>
      <c r="FUM764" s="247"/>
      <c r="FUN764" s="247"/>
      <c r="FUO764" s="247"/>
      <c r="FUP764" s="247"/>
      <c r="FUQ764" s="247"/>
      <c r="FUR764" s="247"/>
      <c r="FUS764" s="247"/>
      <c r="FUT764" s="247"/>
      <c r="FUU764" s="247"/>
      <c r="FUV764" s="247"/>
      <c r="FUW764" s="247"/>
      <c r="FUX764" s="247"/>
      <c r="FUY764" s="247"/>
      <c r="FUZ764" s="247"/>
      <c r="FVA764" s="247"/>
      <c r="FVB764" s="247"/>
      <c r="FVC764" s="247"/>
      <c r="FVD764" s="247"/>
      <c r="FVE764" s="247"/>
      <c r="FVF764" s="247"/>
      <c r="FVG764" s="247"/>
      <c r="FVH764" s="247"/>
      <c r="FVI764" s="247"/>
      <c r="FVJ764" s="247"/>
      <c r="FVK764" s="247"/>
      <c r="FVL764" s="247"/>
      <c r="FVM764" s="247"/>
      <c r="FVN764" s="247"/>
      <c r="FVO764" s="247"/>
      <c r="FVP764" s="247"/>
      <c r="FVQ764" s="247"/>
      <c r="FVR764" s="247"/>
      <c r="FVS764" s="247"/>
      <c r="FVT764" s="247"/>
      <c r="FVU764" s="247"/>
      <c r="FVV764" s="247"/>
      <c r="FVW764" s="247"/>
      <c r="FVX764" s="247"/>
      <c r="FVY764" s="247"/>
      <c r="FVZ764" s="247"/>
      <c r="FWA764" s="247"/>
      <c r="FWB764" s="247"/>
      <c r="FWC764" s="247"/>
      <c r="FWD764" s="247"/>
      <c r="FWE764" s="247"/>
      <c r="FWF764" s="247"/>
      <c r="FWG764" s="247"/>
      <c r="FWH764" s="247"/>
      <c r="FWI764" s="247"/>
      <c r="FWJ764" s="247"/>
      <c r="FWK764" s="247"/>
      <c r="FWL764" s="247"/>
      <c r="FWM764" s="247"/>
      <c r="FWN764" s="247"/>
      <c r="FWO764" s="247"/>
      <c r="FWP764" s="247"/>
      <c r="FWQ764" s="247"/>
      <c r="FWR764" s="247"/>
      <c r="FWS764" s="247"/>
      <c r="FWT764" s="247"/>
      <c r="FWU764" s="247"/>
      <c r="FWV764" s="247"/>
      <c r="FWW764" s="247"/>
      <c r="FWX764" s="247"/>
      <c r="FWY764" s="247"/>
      <c r="FWZ764" s="247"/>
      <c r="FXA764" s="247"/>
      <c r="FXB764" s="247"/>
      <c r="FXC764" s="247"/>
      <c r="FXD764" s="247"/>
      <c r="FXE764" s="247"/>
      <c r="FXF764" s="247"/>
      <c r="FXG764" s="247"/>
      <c r="FXH764" s="247"/>
      <c r="FXI764" s="247"/>
      <c r="FXJ764" s="247"/>
      <c r="FXK764" s="247"/>
      <c r="FXL764" s="247"/>
      <c r="FXM764" s="247"/>
      <c r="FXN764" s="247"/>
      <c r="FXO764" s="247"/>
      <c r="FXP764" s="247"/>
      <c r="FXQ764" s="247"/>
      <c r="FXR764" s="247"/>
      <c r="FXS764" s="247"/>
      <c r="FXT764" s="247"/>
      <c r="FXU764" s="247"/>
      <c r="FXV764" s="247"/>
      <c r="FXW764" s="247"/>
      <c r="FXX764" s="247"/>
      <c r="FXY764" s="247"/>
      <c r="FXZ764" s="247"/>
      <c r="FYA764" s="247"/>
      <c r="FYB764" s="247"/>
      <c r="FYC764" s="247"/>
      <c r="FYD764" s="247"/>
      <c r="FYE764" s="247"/>
      <c r="FYF764" s="247"/>
      <c r="FYG764" s="247"/>
      <c r="FYH764" s="247"/>
      <c r="FYI764" s="247"/>
      <c r="FYJ764" s="247"/>
      <c r="FYK764" s="247"/>
      <c r="FYL764" s="247"/>
      <c r="FYM764" s="247"/>
      <c r="FYN764" s="247"/>
      <c r="FYO764" s="247"/>
      <c r="FYP764" s="247"/>
      <c r="FYQ764" s="247"/>
      <c r="FYR764" s="247"/>
      <c r="FYS764" s="247"/>
      <c r="FYT764" s="247"/>
      <c r="FYU764" s="247"/>
      <c r="FYV764" s="247"/>
      <c r="FYW764" s="247"/>
      <c r="FYX764" s="247"/>
      <c r="FYY764" s="247"/>
      <c r="FYZ764" s="247"/>
      <c r="FZA764" s="247"/>
      <c r="FZB764" s="247"/>
      <c r="FZC764" s="247"/>
      <c r="FZD764" s="247"/>
      <c r="FZE764" s="247"/>
      <c r="FZF764" s="247"/>
      <c r="FZG764" s="247"/>
      <c r="FZH764" s="247"/>
      <c r="FZI764" s="247"/>
      <c r="FZJ764" s="247"/>
      <c r="FZK764" s="247"/>
      <c r="FZL764" s="247"/>
      <c r="FZM764" s="247"/>
      <c r="FZN764" s="247"/>
      <c r="FZO764" s="247"/>
      <c r="FZP764" s="247"/>
      <c r="FZQ764" s="247"/>
      <c r="FZR764" s="247"/>
      <c r="FZS764" s="247"/>
      <c r="FZT764" s="247"/>
      <c r="FZU764" s="247"/>
      <c r="FZV764" s="247"/>
      <c r="FZW764" s="247"/>
      <c r="FZX764" s="247"/>
      <c r="FZY764" s="247"/>
      <c r="FZZ764" s="247"/>
      <c r="GAA764" s="247"/>
      <c r="GAB764" s="247"/>
      <c r="GAC764" s="247"/>
      <c r="GAD764" s="247"/>
      <c r="GAE764" s="247"/>
      <c r="GAF764" s="247"/>
      <c r="GAG764" s="247"/>
      <c r="GAH764" s="247"/>
      <c r="GAI764" s="247"/>
      <c r="GAJ764" s="247"/>
      <c r="GAK764" s="247"/>
      <c r="GAL764" s="247"/>
      <c r="GAM764" s="247"/>
      <c r="GAN764" s="247"/>
      <c r="GAO764" s="247"/>
      <c r="GAP764" s="247"/>
      <c r="GAQ764" s="247"/>
      <c r="GAR764" s="247"/>
      <c r="GAS764" s="247"/>
      <c r="GAT764" s="247"/>
      <c r="GAU764" s="247"/>
      <c r="GAV764" s="247"/>
      <c r="GAW764" s="247"/>
      <c r="GAX764" s="247"/>
      <c r="GAY764" s="247"/>
      <c r="GAZ764" s="247"/>
      <c r="GBA764" s="247"/>
      <c r="GBB764" s="247"/>
      <c r="GBC764" s="247"/>
      <c r="GBD764" s="247"/>
      <c r="GBE764" s="247"/>
      <c r="GBF764" s="247"/>
      <c r="GBG764" s="247"/>
      <c r="GBH764" s="247"/>
      <c r="GBI764" s="247"/>
      <c r="GBJ764" s="247"/>
      <c r="GBK764" s="247"/>
      <c r="GBL764" s="247"/>
      <c r="GBM764" s="247"/>
      <c r="GBN764" s="247"/>
      <c r="GBO764" s="247"/>
      <c r="GBP764" s="247"/>
      <c r="GBQ764" s="247"/>
      <c r="GBR764" s="247"/>
      <c r="GBS764" s="247"/>
      <c r="GBT764" s="247"/>
      <c r="GBU764" s="247"/>
      <c r="GBV764" s="247"/>
      <c r="GBW764" s="247"/>
      <c r="GBX764" s="247"/>
      <c r="GBY764" s="247"/>
      <c r="GBZ764" s="247"/>
      <c r="GCA764" s="247"/>
      <c r="GCB764" s="247"/>
      <c r="GCC764" s="247"/>
      <c r="GCD764" s="247"/>
      <c r="GCE764" s="247"/>
      <c r="GCF764" s="247"/>
      <c r="GCG764" s="247"/>
      <c r="GCH764" s="247"/>
      <c r="GCI764" s="247"/>
      <c r="GCJ764" s="247"/>
      <c r="GCK764" s="247"/>
      <c r="GCL764" s="247"/>
      <c r="GCM764" s="247"/>
      <c r="GCN764" s="247"/>
      <c r="GCO764" s="247"/>
      <c r="GCP764" s="247"/>
      <c r="GCQ764" s="247"/>
      <c r="GCR764" s="247"/>
      <c r="GCS764" s="247"/>
      <c r="GCT764" s="247"/>
      <c r="GCU764" s="247"/>
      <c r="GCV764" s="247"/>
      <c r="GCW764" s="247"/>
      <c r="GCX764" s="247"/>
      <c r="GCY764" s="247"/>
      <c r="GCZ764" s="247"/>
      <c r="GDA764" s="247"/>
      <c r="GDB764" s="247"/>
      <c r="GDC764" s="247"/>
      <c r="GDD764" s="247"/>
      <c r="GDE764" s="247"/>
      <c r="GDF764" s="247"/>
      <c r="GDG764" s="247"/>
      <c r="GDH764" s="247"/>
      <c r="GDI764" s="247"/>
      <c r="GDJ764" s="247"/>
      <c r="GDK764" s="247"/>
      <c r="GDL764" s="247"/>
      <c r="GDM764" s="247"/>
      <c r="GDN764" s="247"/>
      <c r="GDO764" s="247"/>
      <c r="GDP764" s="247"/>
      <c r="GDQ764" s="247"/>
      <c r="GDR764" s="247"/>
      <c r="GDS764" s="247"/>
      <c r="GDT764" s="247"/>
      <c r="GDU764" s="247"/>
      <c r="GDV764" s="247"/>
      <c r="GDW764" s="247"/>
      <c r="GDX764" s="247"/>
      <c r="GDY764" s="247"/>
      <c r="GDZ764" s="247"/>
      <c r="GEA764" s="247"/>
      <c r="GEB764" s="247"/>
      <c r="GEC764" s="247"/>
      <c r="GED764" s="247"/>
      <c r="GEE764" s="247"/>
      <c r="GEF764" s="247"/>
      <c r="GEG764" s="247"/>
      <c r="GEH764" s="247"/>
      <c r="GEI764" s="247"/>
      <c r="GEJ764" s="247"/>
      <c r="GEK764" s="247"/>
      <c r="GEL764" s="247"/>
      <c r="GEM764" s="247"/>
      <c r="GEN764" s="247"/>
      <c r="GEO764" s="247"/>
      <c r="GEP764" s="247"/>
      <c r="GEQ764" s="247"/>
      <c r="GER764" s="247"/>
      <c r="GES764" s="247"/>
      <c r="GET764" s="247"/>
      <c r="GEU764" s="247"/>
      <c r="GEV764" s="247"/>
      <c r="GEW764" s="247"/>
      <c r="GEX764" s="247"/>
      <c r="GEY764" s="247"/>
      <c r="GEZ764" s="247"/>
      <c r="GFA764" s="247"/>
      <c r="GFB764" s="247"/>
      <c r="GFC764" s="247"/>
      <c r="GFD764" s="247"/>
      <c r="GFE764" s="247"/>
      <c r="GFF764" s="247"/>
      <c r="GFG764" s="247"/>
      <c r="GFH764" s="247"/>
      <c r="GFI764" s="247"/>
      <c r="GFJ764" s="247"/>
      <c r="GFK764" s="247"/>
      <c r="GFL764" s="247"/>
      <c r="GFM764" s="247"/>
      <c r="GFN764" s="247"/>
      <c r="GFO764" s="247"/>
      <c r="GFP764" s="247"/>
      <c r="GFQ764" s="247"/>
      <c r="GFR764" s="247"/>
      <c r="GFS764" s="247"/>
      <c r="GFT764" s="247"/>
      <c r="GFU764" s="247"/>
      <c r="GFV764" s="247"/>
      <c r="GFW764" s="247"/>
      <c r="GFX764" s="247"/>
      <c r="GFY764" s="247"/>
      <c r="GFZ764" s="247"/>
      <c r="GGA764" s="247"/>
      <c r="GGB764" s="247"/>
      <c r="GGC764" s="247"/>
      <c r="GGD764" s="247"/>
      <c r="GGE764" s="247"/>
      <c r="GGF764" s="247"/>
      <c r="GGG764" s="247"/>
      <c r="GGH764" s="247"/>
      <c r="GGI764" s="247"/>
      <c r="GGJ764" s="247"/>
      <c r="GGK764" s="247"/>
      <c r="GGL764" s="247"/>
      <c r="GGM764" s="247"/>
      <c r="GGN764" s="247"/>
      <c r="GGO764" s="247"/>
      <c r="GGP764" s="247"/>
      <c r="GGQ764" s="247"/>
      <c r="GGR764" s="247"/>
      <c r="GGS764" s="247"/>
      <c r="GGT764" s="247"/>
      <c r="GGU764" s="247"/>
      <c r="GGV764" s="247"/>
      <c r="GGW764" s="247"/>
      <c r="GGX764" s="247"/>
      <c r="GGY764" s="247"/>
      <c r="GGZ764" s="247"/>
      <c r="GHA764" s="247"/>
      <c r="GHB764" s="247"/>
      <c r="GHC764" s="247"/>
      <c r="GHD764" s="247"/>
      <c r="GHE764" s="247"/>
      <c r="GHF764" s="247"/>
      <c r="GHG764" s="247"/>
      <c r="GHH764" s="247"/>
      <c r="GHI764" s="247"/>
      <c r="GHJ764" s="247"/>
      <c r="GHK764" s="247"/>
      <c r="GHL764" s="247"/>
      <c r="GHM764" s="247"/>
      <c r="GHN764" s="247"/>
      <c r="GHO764" s="247"/>
      <c r="GHP764" s="247"/>
      <c r="GHQ764" s="247"/>
      <c r="GHR764" s="247"/>
      <c r="GHS764" s="247"/>
      <c r="GHT764" s="247"/>
      <c r="GHU764" s="247"/>
      <c r="GHV764" s="247"/>
      <c r="GHW764" s="247"/>
      <c r="GHX764" s="247"/>
      <c r="GHY764" s="247"/>
      <c r="GHZ764" s="247"/>
      <c r="GIA764" s="247"/>
      <c r="GIB764" s="247"/>
      <c r="GIC764" s="247"/>
      <c r="GID764" s="247"/>
      <c r="GIE764" s="247"/>
      <c r="GIF764" s="247"/>
      <c r="GIG764" s="247"/>
      <c r="GIH764" s="247"/>
      <c r="GII764" s="247"/>
      <c r="GIJ764" s="247"/>
      <c r="GIK764" s="247"/>
      <c r="GIL764" s="247"/>
      <c r="GIM764" s="247"/>
      <c r="GIN764" s="247"/>
      <c r="GIO764" s="247"/>
      <c r="GIP764" s="247"/>
      <c r="GIQ764" s="247"/>
      <c r="GIR764" s="247"/>
      <c r="GIS764" s="247"/>
      <c r="GIT764" s="247"/>
      <c r="GIU764" s="247"/>
      <c r="GIV764" s="247"/>
      <c r="GIW764" s="247"/>
      <c r="GIX764" s="247"/>
      <c r="GIY764" s="247"/>
      <c r="GIZ764" s="247"/>
      <c r="GJA764" s="247"/>
      <c r="GJB764" s="247"/>
      <c r="GJC764" s="247"/>
      <c r="GJD764" s="247"/>
      <c r="GJE764" s="247"/>
      <c r="GJF764" s="247"/>
      <c r="GJG764" s="247"/>
      <c r="GJH764" s="247"/>
      <c r="GJI764" s="247"/>
      <c r="GJJ764" s="247"/>
      <c r="GJK764" s="247"/>
      <c r="GJL764" s="247"/>
      <c r="GJM764" s="247"/>
      <c r="GJN764" s="247"/>
      <c r="GJO764" s="247"/>
      <c r="GJP764" s="247"/>
      <c r="GJQ764" s="247"/>
      <c r="GJR764" s="247"/>
      <c r="GJS764" s="247"/>
      <c r="GJT764" s="247"/>
      <c r="GJU764" s="247"/>
      <c r="GJV764" s="247"/>
      <c r="GJW764" s="247"/>
      <c r="GJX764" s="247"/>
      <c r="GJY764" s="247"/>
      <c r="GJZ764" s="247"/>
      <c r="GKA764" s="247"/>
      <c r="GKB764" s="247"/>
      <c r="GKC764" s="247"/>
      <c r="GKD764" s="247"/>
      <c r="GKE764" s="247"/>
      <c r="GKF764" s="247"/>
      <c r="GKG764" s="247"/>
      <c r="GKH764" s="247"/>
      <c r="GKI764" s="247"/>
      <c r="GKJ764" s="247"/>
      <c r="GKK764" s="247"/>
      <c r="GKL764" s="247"/>
      <c r="GKM764" s="247"/>
      <c r="GKN764" s="247"/>
      <c r="GKO764" s="247"/>
      <c r="GKP764" s="247"/>
      <c r="GKQ764" s="247"/>
      <c r="GKR764" s="247"/>
      <c r="GKS764" s="247"/>
      <c r="GKT764" s="247"/>
      <c r="GKU764" s="247"/>
      <c r="GKV764" s="247"/>
      <c r="GKW764" s="247"/>
      <c r="GKX764" s="247"/>
      <c r="GKY764" s="247"/>
      <c r="GKZ764" s="247"/>
      <c r="GLA764" s="247"/>
      <c r="GLB764" s="247"/>
      <c r="GLC764" s="247"/>
      <c r="GLD764" s="247"/>
      <c r="GLE764" s="247"/>
      <c r="GLF764" s="247"/>
      <c r="GLG764" s="247"/>
      <c r="GLH764" s="247"/>
      <c r="GLI764" s="247"/>
      <c r="GLJ764" s="247"/>
      <c r="GLK764" s="247"/>
      <c r="GLL764" s="247"/>
      <c r="GLM764" s="247"/>
      <c r="GLN764" s="247"/>
      <c r="GLO764" s="247"/>
      <c r="GLP764" s="247"/>
      <c r="GLQ764" s="247"/>
      <c r="GLR764" s="247"/>
      <c r="GLS764" s="247"/>
      <c r="GLT764" s="247"/>
      <c r="GLU764" s="247"/>
      <c r="GLV764" s="247"/>
      <c r="GLW764" s="247"/>
      <c r="GLX764" s="247"/>
      <c r="GLY764" s="247"/>
      <c r="GLZ764" s="247"/>
      <c r="GMA764" s="247"/>
      <c r="GMB764" s="247"/>
      <c r="GMC764" s="247"/>
      <c r="GMD764" s="247"/>
      <c r="GME764" s="247"/>
      <c r="GMF764" s="247"/>
      <c r="GMG764" s="247"/>
      <c r="GMH764" s="247"/>
      <c r="GMI764" s="247"/>
      <c r="GMJ764" s="247"/>
      <c r="GMK764" s="247"/>
      <c r="GML764" s="247"/>
      <c r="GMM764" s="247"/>
      <c r="GMN764" s="247"/>
      <c r="GMO764" s="247"/>
      <c r="GMP764" s="247"/>
      <c r="GMQ764" s="247"/>
      <c r="GMR764" s="247"/>
      <c r="GMS764" s="247"/>
      <c r="GMT764" s="247"/>
      <c r="GMU764" s="247"/>
      <c r="GMV764" s="247"/>
      <c r="GMW764" s="247"/>
      <c r="GMX764" s="247"/>
      <c r="GMY764" s="247"/>
      <c r="GMZ764" s="247"/>
      <c r="GNA764" s="247"/>
      <c r="GNB764" s="247"/>
      <c r="GNC764" s="247"/>
      <c r="GND764" s="247"/>
      <c r="GNE764" s="247"/>
      <c r="GNF764" s="247"/>
      <c r="GNG764" s="247"/>
      <c r="GNH764" s="247"/>
      <c r="GNI764" s="247"/>
      <c r="GNJ764" s="247"/>
      <c r="GNK764" s="247"/>
      <c r="GNL764" s="247"/>
      <c r="GNM764" s="247"/>
      <c r="GNN764" s="247"/>
      <c r="GNO764" s="247"/>
      <c r="GNP764" s="247"/>
      <c r="GNQ764" s="247"/>
      <c r="GNR764" s="247"/>
      <c r="GNS764" s="247"/>
      <c r="GNT764" s="247"/>
      <c r="GNU764" s="247"/>
      <c r="GNV764" s="247"/>
      <c r="GNW764" s="247"/>
      <c r="GNX764" s="247"/>
      <c r="GNY764" s="247"/>
      <c r="GNZ764" s="247"/>
      <c r="GOA764" s="247"/>
      <c r="GOB764" s="247"/>
      <c r="GOC764" s="247"/>
      <c r="GOD764" s="247"/>
      <c r="GOE764" s="247"/>
      <c r="GOF764" s="247"/>
      <c r="GOG764" s="247"/>
      <c r="GOH764" s="247"/>
      <c r="GOI764" s="247"/>
      <c r="GOJ764" s="247"/>
      <c r="GOK764" s="247"/>
      <c r="GOL764" s="247"/>
      <c r="GOM764" s="247"/>
      <c r="GON764" s="247"/>
      <c r="GOO764" s="247"/>
      <c r="GOP764" s="247"/>
      <c r="GOQ764" s="247"/>
      <c r="GOR764" s="247"/>
      <c r="GOS764" s="247"/>
      <c r="GOT764" s="247"/>
      <c r="GOU764" s="247"/>
      <c r="GOV764" s="247"/>
      <c r="GOW764" s="247"/>
      <c r="GOX764" s="247"/>
      <c r="GOY764" s="247"/>
      <c r="GOZ764" s="247"/>
      <c r="GPA764" s="247"/>
      <c r="GPB764" s="247"/>
      <c r="GPC764" s="247"/>
      <c r="GPD764" s="247"/>
      <c r="GPE764" s="247"/>
      <c r="GPF764" s="247"/>
      <c r="GPG764" s="247"/>
      <c r="GPH764" s="247"/>
      <c r="GPI764" s="247"/>
      <c r="GPJ764" s="247"/>
      <c r="GPK764" s="247"/>
      <c r="GPL764" s="247"/>
      <c r="GPM764" s="247"/>
      <c r="GPN764" s="247"/>
      <c r="GPO764" s="247"/>
      <c r="GPP764" s="247"/>
      <c r="GPQ764" s="247"/>
      <c r="GPR764" s="247"/>
      <c r="GPS764" s="247"/>
      <c r="GPT764" s="247"/>
      <c r="GPU764" s="247"/>
      <c r="GPV764" s="247"/>
      <c r="GPW764" s="247"/>
      <c r="GPX764" s="247"/>
      <c r="GPY764" s="247"/>
      <c r="GPZ764" s="247"/>
      <c r="GQA764" s="247"/>
      <c r="GQB764" s="247"/>
      <c r="GQC764" s="247"/>
      <c r="GQD764" s="247"/>
      <c r="GQE764" s="247"/>
      <c r="GQF764" s="247"/>
      <c r="GQG764" s="247"/>
      <c r="GQH764" s="247"/>
      <c r="GQI764" s="247"/>
      <c r="GQJ764" s="247"/>
      <c r="GQK764" s="247"/>
      <c r="GQL764" s="247"/>
      <c r="GQM764" s="247"/>
      <c r="GQN764" s="247"/>
      <c r="GQO764" s="247"/>
      <c r="GQP764" s="247"/>
      <c r="GQQ764" s="247"/>
      <c r="GQR764" s="247"/>
      <c r="GQS764" s="247"/>
      <c r="GQT764" s="247"/>
      <c r="GQU764" s="247"/>
      <c r="GQV764" s="247"/>
      <c r="GQW764" s="247"/>
      <c r="GQX764" s="247"/>
      <c r="GQY764" s="247"/>
      <c r="GQZ764" s="247"/>
      <c r="GRA764" s="247"/>
      <c r="GRB764" s="247"/>
      <c r="GRC764" s="247"/>
      <c r="GRD764" s="247"/>
      <c r="GRE764" s="247"/>
      <c r="GRF764" s="247"/>
      <c r="GRG764" s="247"/>
      <c r="GRH764" s="247"/>
      <c r="GRI764" s="247"/>
      <c r="GRJ764" s="247"/>
      <c r="GRK764" s="247"/>
      <c r="GRL764" s="247"/>
      <c r="GRM764" s="247"/>
      <c r="GRN764" s="247"/>
      <c r="GRO764" s="247"/>
      <c r="GRP764" s="247"/>
      <c r="GRQ764" s="247"/>
      <c r="GRR764" s="247"/>
      <c r="GRS764" s="247"/>
      <c r="GRT764" s="247"/>
      <c r="GRU764" s="247"/>
      <c r="GRV764" s="247"/>
      <c r="GRW764" s="247"/>
      <c r="GRX764" s="247"/>
      <c r="GRY764" s="247"/>
      <c r="GRZ764" s="247"/>
      <c r="GSA764" s="247"/>
      <c r="GSB764" s="247"/>
      <c r="GSC764" s="247"/>
      <c r="GSD764" s="247"/>
      <c r="GSE764" s="247"/>
      <c r="GSF764" s="247"/>
      <c r="GSG764" s="247"/>
      <c r="GSH764" s="247"/>
      <c r="GSI764" s="247"/>
      <c r="GSJ764" s="247"/>
      <c r="GSK764" s="247"/>
      <c r="GSL764" s="247"/>
      <c r="GSM764" s="247"/>
      <c r="GSN764" s="247"/>
      <c r="GSO764" s="247"/>
      <c r="GSP764" s="247"/>
      <c r="GSQ764" s="247"/>
      <c r="GSR764" s="247"/>
      <c r="GSS764" s="247"/>
      <c r="GST764" s="247"/>
      <c r="GSU764" s="247"/>
      <c r="GSV764" s="247"/>
      <c r="GSW764" s="247"/>
      <c r="GSX764" s="247"/>
      <c r="GSY764" s="247"/>
      <c r="GSZ764" s="247"/>
      <c r="GTA764" s="247"/>
      <c r="GTB764" s="247"/>
      <c r="GTC764" s="247"/>
      <c r="GTD764" s="247"/>
      <c r="GTE764" s="247"/>
      <c r="GTF764" s="247"/>
      <c r="GTG764" s="247"/>
      <c r="GTH764" s="247"/>
      <c r="GTI764" s="247"/>
      <c r="GTJ764" s="247"/>
      <c r="GTK764" s="247"/>
      <c r="GTL764" s="247"/>
      <c r="GTM764" s="247"/>
      <c r="GTN764" s="247"/>
      <c r="GTO764" s="247"/>
      <c r="GTP764" s="247"/>
      <c r="GTQ764" s="247"/>
      <c r="GTR764" s="247"/>
      <c r="GTS764" s="247"/>
      <c r="GTT764" s="247"/>
      <c r="GTU764" s="247"/>
      <c r="GTV764" s="247"/>
      <c r="GTW764" s="247"/>
      <c r="GTX764" s="247"/>
      <c r="GTY764" s="247"/>
      <c r="GTZ764" s="247"/>
      <c r="GUA764" s="247"/>
      <c r="GUB764" s="247"/>
      <c r="GUC764" s="247"/>
      <c r="GUD764" s="247"/>
      <c r="GUE764" s="247"/>
      <c r="GUF764" s="247"/>
      <c r="GUG764" s="247"/>
      <c r="GUH764" s="247"/>
      <c r="GUI764" s="247"/>
      <c r="GUJ764" s="247"/>
      <c r="GUK764" s="247"/>
      <c r="GUL764" s="247"/>
      <c r="GUM764" s="247"/>
      <c r="GUN764" s="247"/>
      <c r="GUO764" s="247"/>
      <c r="GUP764" s="247"/>
      <c r="GUQ764" s="247"/>
      <c r="GUR764" s="247"/>
      <c r="GUS764" s="247"/>
      <c r="GUT764" s="247"/>
      <c r="GUU764" s="247"/>
      <c r="GUV764" s="247"/>
      <c r="GUW764" s="247"/>
      <c r="GUX764" s="247"/>
      <c r="GUY764" s="247"/>
      <c r="GUZ764" s="247"/>
      <c r="GVA764" s="247"/>
      <c r="GVB764" s="247"/>
      <c r="GVC764" s="247"/>
      <c r="GVD764" s="247"/>
      <c r="GVE764" s="247"/>
      <c r="GVF764" s="247"/>
      <c r="GVG764" s="247"/>
      <c r="GVH764" s="247"/>
      <c r="GVI764" s="247"/>
      <c r="GVJ764" s="247"/>
      <c r="GVK764" s="247"/>
      <c r="GVL764" s="247"/>
      <c r="GVM764" s="247"/>
      <c r="GVN764" s="247"/>
      <c r="GVO764" s="247"/>
      <c r="GVP764" s="247"/>
      <c r="GVQ764" s="247"/>
      <c r="GVR764" s="247"/>
      <c r="GVS764" s="247"/>
      <c r="GVT764" s="247"/>
      <c r="GVU764" s="247"/>
      <c r="GVV764" s="247"/>
      <c r="GVW764" s="247"/>
      <c r="GVX764" s="247"/>
      <c r="GVY764" s="247"/>
      <c r="GVZ764" s="247"/>
      <c r="GWA764" s="247"/>
      <c r="GWB764" s="247"/>
      <c r="GWC764" s="247"/>
      <c r="GWD764" s="247"/>
      <c r="GWE764" s="247"/>
      <c r="GWF764" s="247"/>
      <c r="GWG764" s="247"/>
      <c r="GWH764" s="247"/>
      <c r="GWI764" s="247"/>
      <c r="GWJ764" s="247"/>
      <c r="GWK764" s="247"/>
      <c r="GWL764" s="247"/>
      <c r="GWM764" s="247"/>
      <c r="GWN764" s="247"/>
      <c r="GWO764" s="247"/>
      <c r="GWP764" s="247"/>
      <c r="GWQ764" s="247"/>
      <c r="GWR764" s="247"/>
      <c r="GWS764" s="247"/>
      <c r="GWT764" s="247"/>
      <c r="GWU764" s="247"/>
      <c r="GWV764" s="247"/>
      <c r="GWW764" s="247"/>
      <c r="GWX764" s="247"/>
      <c r="GWY764" s="247"/>
      <c r="GWZ764" s="247"/>
      <c r="GXA764" s="247"/>
      <c r="GXB764" s="247"/>
      <c r="GXC764" s="247"/>
      <c r="GXD764" s="247"/>
      <c r="GXE764" s="247"/>
      <c r="GXF764" s="247"/>
      <c r="GXG764" s="247"/>
      <c r="GXH764" s="247"/>
      <c r="GXI764" s="247"/>
      <c r="GXJ764" s="247"/>
      <c r="GXK764" s="247"/>
      <c r="GXL764" s="247"/>
      <c r="GXM764" s="247"/>
      <c r="GXN764" s="247"/>
      <c r="GXO764" s="247"/>
      <c r="GXP764" s="247"/>
      <c r="GXQ764" s="247"/>
      <c r="GXR764" s="247"/>
      <c r="GXS764" s="247"/>
      <c r="GXT764" s="247"/>
      <c r="GXU764" s="247"/>
      <c r="GXV764" s="247"/>
      <c r="GXW764" s="247"/>
      <c r="GXX764" s="247"/>
      <c r="GXY764" s="247"/>
      <c r="GXZ764" s="247"/>
      <c r="GYA764" s="247"/>
      <c r="GYB764" s="247"/>
      <c r="GYC764" s="247"/>
      <c r="GYD764" s="247"/>
      <c r="GYE764" s="247"/>
      <c r="GYF764" s="247"/>
      <c r="GYG764" s="247"/>
      <c r="GYH764" s="247"/>
      <c r="GYI764" s="247"/>
      <c r="GYJ764" s="247"/>
      <c r="GYK764" s="247"/>
      <c r="GYL764" s="247"/>
      <c r="GYM764" s="247"/>
      <c r="GYN764" s="247"/>
      <c r="GYO764" s="247"/>
      <c r="GYP764" s="247"/>
      <c r="GYQ764" s="247"/>
      <c r="GYR764" s="247"/>
      <c r="GYS764" s="247"/>
      <c r="GYT764" s="247"/>
      <c r="GYU764" s="247"/>
      <c r="GYV764" s="247"/>
      <c r="GYW764" s="247"/>
      <c r="GYX764" s="247"/>
      <c r="GYY764" s="247"/>
      <c r="GYZ764" s="247"/>
      <c r="GZA764" s="247"/>
      <c r="GZB764" s="247"/>
      <c r="GZC764" s="247"/>
      <c r="GZD764" s="247"/>
      <c r="GZE764" s="247"/>
      <c r="GZF764" s="247"/>
      <c r="GZG764" s="247"/>
      <c r="GZH764" s="247"/>
      <c r="GZI764" s="247"/>
      <c r="GZJ764" s="247"/>
      <c r="GZK764" s="247"/>
      <c r="GZL764" s="247"/>
      <c r="GZM764" s="247"/>
      <c r="GZN764" s="247"/>
      <c r="GZO764" s="247"/>
      <c r="GZP764" s="247"/>
      <c r="GZQ764" s="247"/>
      <c r="GZR764" s="247"/>
      <c r="GZS764" s="247"/>
      <c r="GZT764" s="247"/>
      <c r="GZU764" s="247"/>
      <c r="GZV764" s="247"/>
      <c r="GZW764" s="247"/>
      <c r="GZX764" s="247"/>
      <c r="GZY764" s="247"/>
      <c r="GZZ764" s="247"/>
      <c r="HAA764" s="247"/>
      <c r="HAB764" s="247"/>
      <c r="HAC764" s="247"/>
      <c r="HAD764" s="247"/>
      <c r="HAE764" s="247"/>
      <c r="HAF764" s="247"/>
      <c r="HAG764" s="247"/>
      <c r="HAH764" s="247"/>
      <c r="HAI764" s="247"/>
      <c r="HAJ764" s="247"/>
      <c r="HAK764" s="247"/>
      <c r="HAL764" s="247"/>
      <c r="HAM764" s="247"/>
      <c r="HAN764" s="247"/>
      <c r="HAO764" s="247"/>
      <c r="HAP764" s="247"/>
      <c r="HAQ764" s="247"/>
      <c r="HAR764" s="247"/>
      <c r="HAS764" s="247"/>
      <c r="HAT764" s="247"/>
      <c r="HAU764" s="247"/>
      <c r="HAV764" s="247"/>
      <c r="HAW764" s="247"/>
      <c r="HAX764" s="247"/>
      <c r="HAY764" s="247"/>
      <c r="HAZ764" s="247"/>
      <c r="HBA764" s="247"/>
      <c r="HBB764" s="247"/>
      <c r="HBC764" s="247"/>
      <c r="HBD764" s="247"/>
      <c r="HBE764" s="247"/>
      <c r="HBF764" s="247"/>
      <c r="HBG764" s="247"/>
      <c r="HBH764" s="247"/>
      <c r="HBI764" s="247"/>
      <c r="HBJ764" s="247"/>
      <c r="HBK764" s="247"/>
      <c r="HBL764" s="247"/>
      <c r="HBM764" s="247"/>
      <c r="HBN764" s="247"/>
      <c r="HBO764" s="247"/>
      <c r="HBP764" s="247"/>
      <c r="HBQ764" s="247"/>
      <c r="HBR764" s="247"/>
      <c r="HBS764" s="247"/>
      <c r="HBT764" s="247"/>
      <c r="HBU764" s="247"/>
      <c r="HBV764" s="247"/>
      <c r="HBW764" s="247"/>
      <c r="HBX764" s="247"/>
      <c r="HBY764" s="247"/>
      <c r="HBZ764" s="247"/>
      <c r="HCA764" s="247"/>
      <c r="HCB764" s="247"/>
      <c r="HCC764" s="247"/>
      <c r="HCD764" s="247"/>
      <c r="HCE764" s="247"/>
      <c r="HCF764" s="247"/>
      <c r="HCG764" s="247"/>
      <c r="HCH764" s="247"/>
      <c r="HCI764" s="247"/>
      <c r="HCJ764" s="247"/>
      <c r="HCK764" s="247"/>
      <c r="HCL764" s="247"/>
      <c r="HCM764" s="247"/>
      <c r="HCN764" s="247"/>
      <c r="HCO764" s="247"/>
      <c r="HCP764" s="247"/>
      <c r="HCQ764" s="247"/>
      <c r="HCR764" s="247"/>
      <c r="HCS764" s="247"/>
      <c r="HCT764" s="247"/>
      <c r="HCU764" s="247"/>
      <c r="HCV764" s="247"/>
      <c r="HCW764" s="247"/>
      <c r="HCX764" s="247"/>
      <c r="HCY764" s="247"/>
      <c r="HCZ764" s="247"/>
      <c r="HDA764" s="247"/>
      <c r="HDB764" s="247"/>
      <c r="HDC764" s="247"/>
      <c r="HDD764" s="247"/>
      <c r="HDE764" s="247"/>
      <c r="HDF764" s="247"/>
      <c r="HDG764" s="247"/>
      <c r="HDH764" s="247"/>
      <c r="HDI764" s="247"/>
      <c r="HDJ764" s="247"/>
      <c r="HDK764" s="247"/>
      <c r="HDL764" s="247"/>
      <c r="HDM764" s="247"/>
      <c r="HDN764" s="247"/>
      <c r="HDO764" s="247"/>
      <c r="HDP764" s="247"/>
      <c r="HDQ764" s="247"/>
      <c r="HDR764" s="247"/>
      <c r="HDS764" s="247"/>
      <c r="HDT764" s="247"/>
      <c r="HDU764" s="247"/>
      <c r="HDV764" s="247"/>
      <c r="HDW764" s="247"/>
      <c r="HDX764" s="247"/>
      <c r="HDY764" s="247"/>
      <c r="HDZ764" s="247"/>
      <c r="HEA764" s="247"/>
      <c r="HEB764" s="247"/>
      <c r="HEC764" s="247"/>
      <c r="HED764" s="247"/>
      <c r="HEE764" s="247"/>
      <c r="HEF764" s="247"/>
      <c r="HEG764" s="247"/>
      <c r="HEH764" s="247"/>
      <c r="HEI764" s="247"/>
      <c r="HEJ764" s="247"/>
      <c r="HEK764" s="247"/>
      <c r="HEL764" s="247"/>
      <c r="HEM764" s="247"/>
      <c r="HEN764" s="247"/>
      <c r="HEO764" s="247"/>
      <c r="HEP764" s="247"/>
      <c r="HEQ764" s="247"/>
      <c r="HER764" s="247"/>
      <c r="HES764" s="247"/>
      <c r="HET764" s="247"/>
      <c r="HEU764" s="247"/>
      <c r="HEV764" s="247"/>
      <c r="HEW764" s="247"/>
      <c r="HEX764" s="247"/>
      <c r="HEY764" s="247"/>
      <c r="HEZ764" s="247"/>
      <c r="HFA764" s="247"/>
      <c r="HFB764" s="247"/>
      <c r="HFC764" s="247"/>
      <c r="HFD764" s="247"/>
      <c r="HFE764" s="247"/>
      <c r="HFF764" s="247"/>
      <c r="HFG764" s="247"/>
      <c r="HFH764" s="247"/>
      <c r="HFI764" s="247"/>
      <c r="HFJ764" s="247"/>
      <c r="HFK764" s="247"/>
      <c r="HFL764" s="247"/>
      <c r="HFM764" s="247"/>
      <c r="HFN764" s="247"/>
      <c r="HFO764" s="247"/>
      <c r="HFP764" s="247"/>
      <c r="HFQ764" s="247"/>
      <c r="HFR764" s="247"/>
      <c r="HFS764" s="247"/>
      <c r="HFT764" s="247"/>
      <c r="HFU764" s="247"/>
      <c r="HFV764" s="247"/>
      <c r="HFW764" s="247"/>
      <c r="HFX764" s="247"/>
      <c r="HFY764" s="247"/>
      <c r="HFZ764" s="247"/>
      <c r="HGA764" s="247"/>
      <c r="HGB764" s="247"/>
      <c r="HGC764" s="247"/>
      <c r="HGD764" s="247"/>
      <c r="HGE764" s="247"/>
      <c r="HGF764" s="247"/>
      <c r="HGG764" s="247"/>
      <c r="HGH764" s="247"/>
      <c r="HGI764" s="247"/>
      <c r="HGJ764" s="247"/>
      <c r="HGK764" s="247"/>
      <c r="HGL764" s="247"/>
      <c r="HGM764" s="247"/>
      <c r="HGN764" s="247"/>
      <c r="HGO764" s="247"/>
      <c r="HGP764" s="247"/>
      <c r="HGQ764" s="247"/>
      <c r="HGR764" s="247"/>
      <c r="HGS764" s="247"/>
      <c r="HGT764" s="247"/>
      <c r="HGU764" s="247"/>
      <c r="HGV764" s="247"/>
      <c r="HGW764" s="247"/>
      <c r="HGX764" s="247"/>
      <c r="HGY764" s="247"/>
      <c r="HGZ764" s="247"/>
      <c r="HHA764" s="247"/>
      <c r="HHB764" s="247"/>
      <c r="HHC764" s="247"/>
      <c r="HHD764" s="247"/>
      <c r="HHE764" s="247"/>
      <c r="HHF764" s="247"/>
      <c r="HHG764" s="247"/>
      <c r="HHH764" s="247"/>
      <c r="HHI764" s="247"/>
      <c r="HHJ764" s="247"/>
      <c r="HHK764" s="247"/>
      <c r="HHL764" s="247"/>
      <c r="HHM764" s="247"/>
      <c r="HHN764" s="247"/>
      <c r="HHO764" s="247"/>
      <c r="HHP764" s="247"/>
      <c r="HHQ764" s="247"/>
      <c r="HHR764" s="247"/>
      <c r="HHS764" s="247"/>
      <c r="HHT764" s="247"/>
      <c r="HHU764" s="247"/>
      <c r="HHV764" s="247"/>
      <c r="HHW764" s="247"/>
      <c r="HHX764" s="247"/>
      <c r="HHY764" s="247"/>
      <c r="HHZ764" s="247"/>
      <c r="HIA764" s="247"/>
      <c r="HIB764" s="247"/>
      <c r="HIC764" s="247"/>
      <c r="HID764" s="247"/>
      <c r="HIE764" s="247"/>
      <c r="HIF764" s="247"/>
      <c r="HIG764" s="247"/>
      <c r="HIH764" s="247"/>
      <c r="HII764" s="247"/>
      <c r="HIJ764" s="247"/>
      <c r="HIK764" s="247"/>
      <c r="HIL764" s="247"/>
      <c r="HIM764" s="247"/>
      <c r="HIN764" s="247"/>
      <c r="HIO764" s="247"/>
      <c r="HIP764" s="247"/>
      <c r="HIQ764" s="247"/>
      <c r="HIR764" s="247"/>
      <c r="HIS764" s="247"/>
      <c r="HIT764" s="247"/>
      <c r="HIU764" s="247"/>
      <c r="HIV764" s="247"/>
      <c r="HIW764" s="247"/>
      <c r="HIX764" s="247"/>
      <c r="HIY764" s="247"/>
      <c r="HIZ764" s="247"/>
      <c r="HJA764" s="247"/>
      <c r="HJB764" s="247"/>
      <c r="HJC764" s="247"/>
      <c r="HJD764" s="247"/>
      <c r="HJE764" s="247"/>
      <c r="HJF764" s="247"/>
      <c r="HJG764" s="247"/>
      <c r="HJH764" s="247"/>
      <c r="HJI764" s="247"/>
      <c r="HJJ764" s="247"/>
      <c r="HJK764" s="247"/>
      <c r="HJL764" s="247"/>
      <c r="HJM764" s="247"/>
      <c r="HJN764" s="247"/>
      <c r="HJO764" s="247"/>
      <c r="HJP764" s="247"/>
      <c r="HJQ764" s="247"/>
      <c r="HJR764" s="247"/>
      <c r="HJS764" s="247"/>
      <c r="HJT764" s="247"/>
      <c r="HJU764" s="247"/>
      <c r="HJV764" s="247"/>
      <c r="HJW764" s="247"/>
      <c r="HJX764" s="247"/>
      <c r="HJY764" s="247"/>
      <c r="HJZ764" s="247"/>
      <c r="HKA764" s="247"/>
      <c r="HKB764" s="247"/>
      <c r="HKC764" s="247"/>
      <c r="HKD764" s="247"/>
      <c r="HKE764" s="247"/>
      <c r="HKF764" s="247"/>
      <c r="HKG764" s="247"/>
      <c r="HKH764" s="247"/>
      <c r="HKI764" s="247"/>
      <c r="HKJ764" s="247"/>
      <c r="HKK764" s="247"/>
      <c r="HKL764" s="247"/>
      <c r="HKM764" s="247"/>
      <c r="HKN764" s="247"/>
      <c r="HKO764" s="247"/>
      <c r="HKP764" s="247"/>
      <c r="HKQ764" s="247"/>
      <c r="HKR764" s="247"/>
      <c r="HKS764" s="247"/>
      <c r="HKT764" s="247"/>
      <c r="HKU764" s="247"/>
      <c r="HKV764" s="247"/>
      <c r="HKW764" s="247"/>
      <c r="HKX764" s="247"/>
      <c r="HKY764" s="247"/>
      <c r="HKZ764" s="247"/>
      <c r="HLA764" s="247"/>
      <c r="HLB764" s="247"/>
      <c r="HLC764" s="247"/>
      <c r="HLD764" s="247"/>
      <c r="HLE764" s="247"/>
      <c r="HLF764" s="247"/>
      <c r="HLG764" s="247"/>
      <c r="HLH764" s="247"/>
      <c r="HLI764" s="247"/>
      <c r="HLJ764" s="247"/>
      <c r="HLK764" s="247"/>
      <c r="HLL764" s="247"/>
      <c r="HLM764" s="247"/>
      <c r="HLN764" s="247"/>
      <c r="HLO764" s="247"/>
      <c r="HLP764" s="247"/>
      <c r="HLQ764" s="247"/>
      <c r="HLR764" s="247"/>
      <c r="HLS764" s="247"/>
      <c r="HLT764" s="247"/>
      <c r="HLU764" s="247"/>
      <c r="HLV764" s="247"/>
      <c r="HLW764" s="247"/>
      <c r="HLX764" s="247"/>
      <c r="HLY764" s="247"/>
      <c r="HLZ764" s="247"/>
      <c r="HMA764" s="247"/>
      <c r="HMB764" s="247"/>
      <c r="HMC764" s="247"/>
      <c r="HMD764" s="247"/>
      <c r="HME764" s="247"/>
      <c r="HMF764" s="247"/>
      <c r="HMG764" s="247"/>
      <c r="HMH764" s="247"/>
      <c r="HMI764" s="247"/>
      <c r="HMJ764" s="247"/>
      <c r="HMK764" s="247"/>
      <c r="HML764" s="247"/>
      <c r="HMM764" s="247"/>
      <c r="HMN764" s="247"/>
      <c r="HMO764" s="247"/>
      <c r="HMP764" s="247"/>
      <c r="HMQ764" s="247"/>
      <c r="HMR764" s="247"/>
      <c r="HMS764" s="247"/>
      <c r="HMT764" s="247"/>
      <c r="HMU764" s="247"/>
      <c r="HMV764" s="247"/>
      <c r="HMW764" s="247"/>
      <c r="HMX764" s="247"/>
      <c r="HMY764" s="247"/>
      <c r="HMZ764" s="247"/>
      <c r="HNA764" s="247"/>
      <c r="HNB764" s="247"/>
      <c r="HNC764" s="247"/>
      <c r="HND764" s="247"/>
      <c r="HNE764" s="247"/>
      <c r="HNF764" s="247"/>
      <c r="HNG764" s="247"/>
      <c r="HNH764" s="247"/>
      <c r="HNI764" s="247"/>
      <c r="HNJ764" s="247"/>
      <c r="HNK764" s="247"/>
      <c r="HNL764" s="247"/>
      <c r="HNM764" s="247"/>
      <c r="HNN764" s="247"/>
      <c r="HNO764" s="247"/>
      <c r="HNP764" s="247"/>
      <c r="HNQ764" s="247"/>
      <c r="HNR764" s="247"/>
      <c r="HNS764" s="247"/>
      <c r="HNT764" s="247"/>
      <c r="HNU764" s="247"/>
      <c r="HNV764" s="247"/>
      <c r="HNW764" s="247"/>
      <c r="HNX764" s="247"/>
      <c r="HNY764" s="247"/>
      <c r="HNZ764" s="247"/>
      <c r="HOA764" s="247"/>
      <c r="HOB764" s="247"/>
      <c r="HOC764" s="247"/>
      <c r="HOD764" s="247"/>
      <c r="HOE764" s="247"/>
      <c r="HOF764" s="247"/>
      <c r="HOG764" s="247"/>
      <c r="HOH764" s="247"/>
      <c r="HOI764" s="247"/>
      <c r="HOJ764" s="247"/>
      <c r="HOK764" s="247"/>
      <c r="HOL764" s="247"/>
      <c r="HOM764" s="247"/>
      <c r="HON764" s="247"/>
      <c r="HOO764" s="247"/>
      <c r="HOP764" s="247"/>
      <c r="HOQ764" s="247"/>
      <c r="HOR764" s="247"/>
      <c r="HOS764" s="247"/>
      <c r="HOT764" s="247"/>
      <c r="HOU764" s="247"/>
      <c r="HOV764" s="247"/>
      <c r="HOW764" s="247"/>
      <c r="HOX764" s="247"/>
      <c r="HOY764" s="247"/>
      <c r="HOZ764" s="247"/>
      <c r="HPA764" s="247"/>
      <c r="HPB764" s="247"/>
      <c r="HPC764" s="247"/>
      <c r="HPD764" s="247"/>
      <c r="HPE764" s="247"/>
      <c r="HPF764" s="247"/>
      <c r="HPG764" s="247"/>
      <c r="HPH764" s="247"/>
      <c r="HPI764" s="247"/>
      <c r="HPJ764" s="247"/>
      <c r="HPK764" s="247"/>
      <c r="HPL764" s="247"/>
      <c r="HPM764" s="247"/>
      <c r="HPN764" s="247"/>
      <c r="HPO764" s="247"/>
      <c r="HPP764" s="247"/>
      <c r="HPQ764" s="247"/>
      <c r="HPR764" s="247"/>
      <c r="HPS764" s="247"/>
      <c r="HPT764" s="247"/>
      <c r="HPU764" s="247"/>
      <c r="HPV764" s="247"/>
      <c r="HPW764" s="247"/>
      <c r="HPX764" s="247"/>
      <c r="HPY764" s="247"/>
      <c r="HPZ764" s="247"/>
      <c r="HQA764" s="247"/>
      <c r="HQB764" s="247"/>
      <c r="HQC764" s="247"/>
      <c r="HQD764" s="247"/>
      <c r="HQE764" s="247"/>
      <c r="HQF764" s="247"/>
      <c r="HQG764" s="247"/>
      <c r="HQH764" s="247"/>
      <c r="HQI764" s="247"/>
      <c r="HQJ764" s="247"/>
      <c r="HQK764" s="247"/>
      <c r="HQL764" s="247"/>
      <c r="HQM764" s="247"/>
      <c r="HQN764" s="247"/>
      <c r="HQO764" s="247"/>
      <c r="HQP764" s="247"/>
      <c r="HQQ764" s="247"/>
      <c r="HQR764" s="247"/>
      <c r="HQS764" s="247"/>
      <c r="HQT764" s="247"/>
      <c r="HQU764" s="247"/>
      <c r="HQV764" s="247"/>
      <c r="HQW764" s="247"/>
      <c r="HQX764" s="247"/>
      <c r="HQY764" s="247"/>
      <c r="HQZ764" s="247"/>
      <c r="HRA764" s="247"/>
      <c r="HRB764" s="247"/>
      <c r="HRC764" s="247"/>
      <c r="HRD764" s="247"/>
      <c r="HRE764" s="247"/>
      <c r="HRF764" s="247"/>
      <c r="HRG764" s="247"/>
      <c r="HRH764" s="247"/>
      <c r="HRI764" s="247"/>
      <c r="HRJ764" s="247"/>
      <c r="HRK764" s="247"/>
      <c r="HRL764" s="247"/>
      <c r="HRM764" s="247"/>
      <c r="HRN764" s="247"/>
      <c r="HRO764" s="247"/>
      <c r="HRP764" s="247"/>
      <c r="HRQ764" s="247"/>
      <c r="HRR764" s="247"/>
      <c r="HRS764" s="247"/>
      <c r="HRT764" s="247"/>
      <c r="HRU764" s="247"/>
      <c r="HRV764" s="247"/>
      <c r="HRW764" s="247"/>
      <c r="HRX764" s="247"/>
      <c r="HRY764" s="247"/>
      <c r="HRZ764" s="247"/>
      <c r="HSA764" s="247"/>
      <c r="HSB764" s="247"/>
      <c r="HSC764" s="247"/>
      <c r="HSD764" s="247"/>
      <c r="HSE764" s="247"/>
      <c r="HSF764" s="247"/>
      <c r="HSG764" s="247"/>
      <c r="HSH764" s="247"/>
      <c r="HSI764" s="247"/>
      <c r="HSJ764" s="247"/>
      <c r="HSK764" s="247"/>
      <c r="HSL764" s="247"/>
      <c r="HSM764" s="247"/>
      <c r="HSN764" s="247"/>
      <c r="HSO764" s="247"/>
      <c r="HSP764" s="247"/>
      <c r="HSQ764" s="247"/>
      <c r="HSR764" s="247"/>
      <c r="HSS764" s="247"/>
      <c r="HST764" s="247"/>
      <c r="HSU764" s="247"/>
      <c r="HSV764" s="247"/>
      <c r="HSW764" s="247"/>
      <c r="HSX764" s="247"/>
      <c r="HSY764" s="247"/>
      <c r="HSZ764" s="247"/>
      <c r="HTA764" s="247"/>
      <c r="HTB764" s="247"/>
      <c r="HTC764" s="247"/>
      <c r="HTD764" s="247"/>
      <c r="HTE764" s="247"/>
      <c r="HTF764" s="247"/>
      <c r="HTG764" s="247"/>
      <c r="HTH764" s="247"/>
      <c r="HTI764" s="247"/>
      <c r="HTJ764" s="247"/>
      <c r="HTK764" s="247"/>
      <c r="HTL764" s="247"/>
      <c r="HTM764" s="247"/>
      <c r="HTN764" s="247"/>
      <c r="HTO764" s="247"/>
      <c r="HTP764" s="247"/>
      <c r="HTQ764" s="247"/>
      <c r="HTR764" s="247"/>
      <c r="HTS764" s="247"/>
      <c r="HTT764" s="247"/>
      <c r="HTU764" s="247"/>
      <c r="HTV764" s="247"/>
      <c r="HTW764" s="247"/>
      <c r="HTX764" s="247"/>
      <c r="HTY764" s="247"/>
      <c r="HTZ764" s="247"/>
      <c r="HUA764" s="247"/>
      <c r="HUB764" s="247"/>
      <c r="HUC764" s="247"/>
      <c r="HUD764" s="247"/>
      <c r="HUE764" s="247"/>
      <c r="HUF764" s="247"/>
      <c r="HUG764" s="247"/>
      <c r="HUH764" s="247"/>
      <c r="HUI764" s="247"/>
      <c r="HUJ764" s="247"/>
      <c r="HUK764" s="247"/>
      <c r="HUL764" s="247"/>
      <c r="HUM764" s="247"/>
      <c r="HUN764" s="247"/>
      <c r="HUO764" s="247"/>
      <c r="HUP764" s="247"/>
      <c r="HUQ764" s="247"/>
      <c r="HUR764" s="247"/>
      <c r="HUS764" s="247"/>
      <c r="HUT764" s="247"/>
      <c r="HUU764" s="247"/>
      <c r="HUV764" s="247"/>
      <c r="HUW764" s="247"/>
      <c r="HUX764" s="247"/>
      <c r="HUY764" s="247"/>
      <c r="HUZ764" s="247"/>
      <c r="HVA764" s="247"/>
      <c r="HVB764" s="247"/>
      <c r="HVC764" s="247"/>
      <c r="HVD764" s="247"/>
      <c r="HVE764" s="247"/>
      <c r="HVF764" s="247"/>
      <c r="HVG764" s="247"/>
      <c r="HVH764" s="247"/>
      <c r="HVI764" s="247"/>
      <c r="HVJ764" s="247"/>
      <c r="HVK764" s="247"/>
      <c r="HVL764" s="247"/>
      <c r="HVM764" s="247"/>
      <c r="HVN764" s="247"/>
      <c r="HVO764" s="247"/>
      <c r="HVP764" s="247"/>
      <c r="HVQ764" s="247"/>
      <c r="HVR764" s="247"/>
      <c r="HVS764" s="247"/>
      <c r="HVT764" s="247"/>
      <c r="HVU764" s="247"/>
      <c r="HVV764" s="247"/>
      <c r="HVW764" s="247"/>
      <c r="HVX764" s="247"/>
      <c r="HVY764" s="247"/>
      <c r="HVZ764" s="247"/>
      <c r="HWA764" s="247"/>
      <c r="HWB764" s="247"/>
      <c r="HWC764" s="247"/>
      <c r="HWD764" s="247"/>
      <c r="HWE764" s="247"/>
      <c r="HWF764" s="247"/>
      <c r="HWG764" s="247"/>
      <c r="HWH764" s="247"/>
      <c r="HWI764" s="247"/>
      <c r="HWJ764" s="247"/>
      <c r="HWK764" s="247"/>
      <c r="HWL764" s="247"/>
      <c r="HWM764" s="247"/>
      <c r="HWN764" s="247"/>
      <c r="HWO764" s="247"/>
      <c r="HWP764" s="247"/>
      <c r="HWQ764" s="247"/>
      <c r="HWR764" s="247"/>
      <c r="HWS764" s="247"/>
      <c r="HWT764" s="247"/>
      <c r="HWU764" s="247"/>
      <c r="HWV764" s="247"/>
      <c r="HWW764" s="247"/>
      <c r="HWX764" s="247"/>
      <c r="HWY764" s="247"/>
      <c r="HWZ764" s="247"/>
      <c r="HXA764" s="247"/>
      <c r="HXB764" s="247"/>
      <c r="HXC764" s="247"/>
      <c r="HXD764" s="247"/>
      <c r="HXE764" s="247"/>
      <c r="HXF764" s="247"/>
      <c r="HXG764" s="247"/>
      <c r="HXH764" s="247"/>
      <c r="HXI764" s="247"/>
      <c r="HXJ764" s="247"/>
      <c r="HXK764" s="247"/>
      <c r="HXL764" s="247"/>
      <c r="HXM764" s="247"/>
      <c r="HXN764" s="247"/>
      <c r="HXO764" s="247"/>
      <c r="HXP764" s="247"/>
      <c r="HXQ764" s="247"/>
      <c r="HXR764" s="247"/>
      <c r="HXS764" s="247"/>
      <c r="HXT764" s="247"/>
      <c r="HXU764" s="247"/>
      <c r="HXV764" s="247"/>
      <c r="HXW764" s="247"/>
      <c r="HXX764" s="247"/>
      <c r="HXY764" s="247"/>
      <c r="HXZ764" s="247"/>
      <c r="HYA764" s="247"/>
      <c r="HYB764" s="247"/>
      <c r="HYC764" s="247"/>
      <c r="HYD764" s="247"/>
      <c r="HYE764" s="247"/>
      <c r="HYF764" s="247"/>
      <c r="HYG764" s="247"/>
      <c r="HYH764" s="247"/>
      <c r="HYI764" s="247"/>
      <c r="HYJ764" s="247"/>
      <c r="HYK764" s="247"/>
      <c r="HYL764" s="247"/>
      <c r="HYM764" s="247"/>
      <c r="HYN764" s="247"/>
      <c r="HYO764" s="247"/>
      <c r="HYP764" s="247"/>
      <c r="HYQ764" s="247"/>
      <c r="HYR764" s="247"/>
      <c r="HYS764" s="247"/>
      <c r="HYT764" s="247"/>
      <c r="HYU764" s="247"/>
      <c r="HYV764" s="247"/>
      <c r="HYW764" s="247"/>
      <c r="HYX764" s="247"/>
      <c r="HYY764" s="247"/>
      <c r="HYZ764" s="247"/>
      <c r="HZA764" s="247"/>
      <c r="HZB764" s="247"/>
      <c r="HZC764" s="247"/>
      <c r="HZD764" s="247"/>
      <c r="HZE764" s="247"/>
      <c r="HZF764" s="247"/>
      <c r="HZG764" s="247"/>
      <c r="HZH764" s="247"/>
      <c r="HZI764" s="247"/>
      <c r="HZJ764" s="247"/>
      <c r="HZK764" s="247"/>
      <c r="HZL764" s="247"/>
      <c r="HZM764" s="247"/>
      <c r="HZN764" s="247"/>
      <c r="HZO764" s="247"/>
      <c r="HZP764" s="247"/>
      <c r="HZQ764" s="247"/>
      <c r="HZR764" s="247"/>
      <c r="HZS764" s="247"/>
      <c r="HZT764" s="247"/>
      <c r="HZU764" s="247"/>
      <c r="HZV764" s="247"/>
      <c r="HZW764" s="247"/>
      <c r="HZX764" s="247"/>
      <c r="HZY764" s="247"/>
      <c r="HZZ764" s="247"/>
      <c r="IAA764" s="247"/>
      <c r="IAB764" s="247"/>
      <c r="IAC764" s="247"/>
      <c r="IAD764" s="247"/>
      <c r="IAE764" s="247"/>
      <c r="IAF764" s="247"/>
      <c r="IAG764" s="247"/>
      <c r="IAH764" s="247"/>
      <c r="IAI764" s="247"/>
      <c r="IAJ764" s="247"/>
      <c r="IAK764" s="247"/>
      <c r="IAL764" s="247"/>
      <c r="IAM764" s="247"/>
      <c r="IAN764" s="247"/>
      <c r="IAO764" s="247"/>
      <c r="IAP764" s="247"/>
      <c r="IAQ764" s="247"/>
      <c r="IAR764" s="247"/>
      <c r="IAS764" s="247"/>
      <c r="IAT764" s="247"/>
      <c r="IAU764" s="247"/>
      <c r="IAV764" s="247"/>
      <c r="IAW764" s="247"/>
      <c r="IAX764" s="247"/>
      <c r="IAY764" s="247"/>
      <c r="IAZ764" s="247"/>
      <c r="IBA764" s="247"/>
      <c r="IBB764" s="247"/>
      <c r="IBC764" s="247"/>
      <c r="IBD764" s="247"/>
      <c r="IBE764" s="247"/>
      <c r="IBF764" s="247"/>
      <c r="IBG764" s="247"/>
      <c r="IBH764" s="247"/>
      <c r="IBI764" s="247"/>
      <c r="IBJ764" s="247"/>
      <c r="IBK764" s="247"/>
      <c r="IBL764" s="247"/>
      <c r="IBM764" s="247"/>
      <c r="IBN764" s="247"/>
      <c r="IBO764" s="247"/>
      <c r="IBP764" s="247"/>
      <c r="IBQ764" s="247"/>
      <c r="IBR764" s="247"/>
      <c r="IBS764" s="247"/>
      <c r="IBT764" s="247"/>
      <c r="IBU764" s="247"/>
      <c r="IBV764" s="247"/>
      <c r="IBW764" s="247"/>
      <c r="IBX764" s="247"/>
      <c r="IBY764" s="247"/>
      <c r="IBZ764" s="247"/>
      <c r="ICA764" s="247"/>
      <c r="ICB764" s="247"/>
      <c r="ICC764" s="247"/>
      <c r="ICD764" s="247"/>
      <c r="ICE764" s="247"/>
      <c r="ICF764" s="247"/>
      <c r="ICG764" s="247"/>
      <c r="ICH764" s="247"/>
      <c r="ICI764" s="247"/>
      <c r="ICJ764" s="247"/>
      <c r="ICK764" s="247"/>
      <c r="ICL764" s="247"/>
      <c r="ICM764" s="247"/>
      <c r="ICN764" s="247"/>
      <c r="ICO764" s="247"/>
      <c r="ICP764" s="247"/>
      <c r="ICQ764" s="247"/>
      <c r="ICR764" s="247"/>
      <c r="ICS764" s="247"/>
      <c r="ICT764" s="247"/>
      <c r="ICU764" s="247"/>
      <c r="ICV764" s="247"/>
      <c r="ICW764" s="247"/>
      <c r="ICX764" s="247"/>
      <c r="ICY764" s="247"/>
      <c r="ICZ764" s="247"/>
      <c r="IDA764" s="247"/>
      <c r="IDB764" s="247"/>
      <c r="IDC764" s="247"/>
      <c r="IDD764" s="247"/>
      <c r="IDE764" s="247"/>
      <c r="IDF764" s="247"/>
      <c r="IDG764" s="247"/>
      <c r="IDH764" s="247"/>
      <c r="IDI764" s="247"/>
      <c r="IDJ764" s="247"/>
      <c r="IDK764" s="247"/>
      <c r="IDL764" s="247"/>
      <c r="IDM764" s="247"/>
      <c r="IDN764" s="247"/>
      <c r="IDO764" s="247"/>
      <c r="IDP764" s="247"/>
      <c r="IDQ764" s="247"/>
      <c r="IDR764" s="247"/>
      <c r="IDS764" s="247"/>
      <c r="IDT764" s="247"/>
      <c r="IDU764" s="247"/>
      <c r="IDV764" s="247"/>
      <c r="IDW764" s="247"/>
      <c r="IDX764" s="247"/>
      <c r="IDY764" s="247"/>
      <c r="IDZ764" s="247"/>
      <c r="IEA764" s="247"/>
      <c r="IEB764" s="247"/>
      <c r="IEC764" s="247"/>
      <c r="IED764" s="247"/>
      <c r="IEE764" s="247"/>
      <c r="IEF764" s="247"/>
      <c r="IEG764" s="247"/>
      <c r="IEH764" s="247"/>
      <c r="IEI764" s="247"/>
      <c r="IEJ764" s="247"/>
      <c r="IEK764" s="247"/>
      <c r="IEL764" s="247"/>
      <c r="IEM764" s="247"/>
      <c r="IEN764" s="247"/>
      <c r="IEO764" s="247"/>
      <c r="IEP764" s="247"/>
      <c r="IEQ764" s="247"/>
      <c r="IER764" s="247"/>
      <c r="IES764" s="247"/>
      <c r="IET764" s="247"/>
      <c r="IEU764" s="247"/>
      <c r="IEV764" s="247"/>
      <c r="IEW764" s="247"/>
      <c r="IEX764" s="247"/>
      <c r="IEY764" s="247"/>
      <c r="IEZ764" s="247"/>
      <c r="IFA764" s="247"/>
      <c r="IFB764" s="247"/>
      <c r="IFC764" s="247"/>
      <c r="IFD764" s="247"/>
      <c r="IFE764" s="247"/>
      <c r="IFF764" s="247"/>
      <c r="IFG764" s="247"/>
      <c r="IFH764" s="247"/>
      <c r="IFI764" s="247"/>
      <c r="IFJ764" s="247"/>
      <c r="IFK764" s="247"/>
      <c r="IFL764" s="247"/>
      <c r="IFM764" s="247"/>
      <c r="IFN764" s="247"/>
      <c r="IFO764" s="247"/>
      <c r="IFP764" s="247"/>
      <c r="IFQ764" s="247"/>
      <c r="IFR764" s="247"/>
      <c r="IFS764" s="247"/>
      <c r="IFT764" s="247"/>
      <c r="IFU764" s="247"/>
      <c r="IFV764" s="247"/>
      <c r="IFW764" s="247"/>
      <c r="IFX764" s="247"/>
      <c r="IFY764" s="247"/>
      <c r="IFZ764" s="247"/>
      <c r="IGA764" s="247"/>
      <c r="IGB764" s="247"/>
      <c r="IGC764" s="247"/>
      <c r="IGD764" s="247"/>
      <c r="IGE764" s="247"/>
      <c r="IGF764" s="247"/>
      <c r="IGG764" s="247"/>
      <c r="IGH764" s="247"/>
      <c r="IGI764" s="247"/>
      <c r="IGJ764" s="247"/>
      <c r="IGK764" s="247"/>
      <c r="IGL764" s="247"/>
      <c r="IGM764" s="247"/>
      <c r="IGN764" s="247"/>
      <c r="IGO764" s="247"/>
      <c r="IGP764" s="247"/>
      <c r="IGQ764" s="247"/>
      <c r="IGR764" s="247"/>
      <c r="IGS764" s="247"/>
      <c r="IGT764" s="247"/>
      <c r="IGU764" s="247"/>
      <c r="IGV764" s="247"/>
      <c r="IGW764" s="247"/>
      <c r="IGX764" s="247"/>
      <c r="IGY764" s="247"/>
      <c r="IGZ764" s="247"/>
      <c r="IHA764" s="247"/>
      <c r="IHB764" s="247"/>
      <c r="IHC764" s="247"/>
      <c r="IHD764" s="247"/>
      <c r="IHE764" s="247"/>
      <c r="IHF764" s="247"/>
      <c r="IHG764" s="247"/>
      <c r="IHH764" s="247"/>
      <c r="IHI764" s="247"/>
      <c r="IHJ764" s="247"/>
      <c r="IHK764" s="247"/>
      <c r="IHL764" s="247"/>
      <c r="IHM764" s="247"/>
      <c r="IHN764" s="247"/>
      <c r="IHO764" s="247"/>
      <c r="IHP764" s="247"/>
      <c r="IHQ764" s="247"/>
      <c r="IHR764" s="247"/>
      <c r="IHS764" s="247"/>
      <c r="IHT764" s="247"/>
      <c r="IHU764" s="247"/>
      <c r="IHV764" s="247"/>
      <c r="IHW764" s="247"/>
      <c r="IHX764" s="247"/>
      <c r="IHY764" s="247"/>
      <c r="IHZ764" s="247"/>
      <c r="IIA764" s="247"/>
      <c r="IIB764" s="247"/>
      <c r="IIC764" s="247"/>
      <c r="IID764" s="247"/>
      <c r="IIE764" s="247"/>
      <c r="IIF764" s="247"/>
      <c r="IIG764" s="247"/>
      <c r="IIH764" s="247"/>
      <c r="III764" s="247"/>
      <c r="IIJ764" s="247"/>
      <c r="IIK764" s="247"/>
      <c r="IIL764" s="247"/>
      <c r="IIM764" s="247"/>
      <c r="IIN764" s="247"/>
      <c r="IIO764" s="247"/>
      <c r="IIP764" s="247"/>
      <c r="IIQ764" s="247"/>
      <c r="IIR764" s="247"/>
      <c r="IIS764" s="247"/>
      <c r="IIT764" s="247"/>
      <c r="IIU764" s="247"/>
      <c r="IIV764" s="247"/>
      <c r="IIW764" s="247"/>
      <c r="IIX764" s="247"/>
      <c r="IIY764" s="247"/>
      <c r="IIZ764" s="247"/>
      <c r="IJA764" s="247"/>
      <c r="IJB764" s="247"/>
      <c r="IJC764" s="247"/>
      <c r="IJD764" s="247"/>
      <c r="IJE764" s="247"/>
      <c r="IJF764" s="247"/>
      <c r="IJG764" s="247"/>
      <c r="IJH764" s="247"/>
      <c r="IJI764" s="247"/>
      <c r="IJJ764" s="247"/>
      <c r="IJK764" s="247"/>
      <c r="IJL764" s="247"/>
      <c r="IJM764" s="247"/>
      <c r="IJN764" s="247"/>
      <c r="IJO764" s="247"/>
      <c r="IJP764" s="247"/>
      <c r="IJQ764" s="247"/>
      <c r="IJR764" s="247"/>
      <c r="IJS764" s="247"/>
      <c r="IJT764" s="247"/>
      <c r="IJU764" s="247"/>
      <c r="IJV764" s="247"/>
      <c r="IJW764" s="247"/>
      <c r="IJX764" s="247"/>
      <c r="IJY764" s="247"/>
      <c r="IJZ764" s="247"/>
      <c r="IKA764" s="247"/>
      <c r="IKB764" s="247"/>
      <c r="IKC764" s="247"/>
      <c r="IKD764" s="247"/>
      <c r="IKE764" s="247"/>
      <c r="IKF764" s="247"/>
      <c r="IKG764" s="247"/>
      <c r="IKH764" s="247"/>
      <c r="IKI764" s="247"/>
      <c r="IKJ764" s="247"/>
      <c r="IKK764" s="247"/>
      <c r="IKL764" s="247"/>
      <c r="IKM764" s="247"/>
      <c r="IKN764" s="247"/>
      <c r="IKO764" s="247"/>
      <c r="IKP764" s="247"/>
      <c r="IKQ764" s="247"/>
      <c r="IKR764" s="247"/>
      <c r="IKS764" s="247"/>
      <c r="IKT764" s="247"/>
      <c r="IKU764" s="247"/>
      <c r="IKV764" s="247"/>
      <c r="IKW764" s="247"/>
      <c r="IKX764" s="247"/>
      <c r="IKY764" s="247"/>
      <c r="IKZ764" s="247"/>
      <c r="ILA764" s="247"/>
      <c r="ILB764" s="247"/>
      <c r="ILC764" s="247"/>
      <c r="ILD764" s="247"/>
      <c r="ILE764" s="247"/>
      <c r="ILF764" s="247"/>
      <c r="ILG764" s="247"/>
      <c r="ILH764" s="247"/>
      <c r="ILI764" s="247"/>
      <c r="ILJ764" s="247"/>
      <c r="ILK764" s="247"/>
      <c r="ILL764" s="247"/>
      <c r="ILM764" s="247"/>
      <c r="ILN764" s="247"/>
      <c r="ILO764" s="247"/>
      <c r="ILP764" s="247"/>
      <c r="ILQ764" s="247"/>
      <c r="ILR764" s="247"/>
      <c r="ILS764" s="247"/>
      <c r="ILT764" s="247"/>
      <c r="ILU764" s="247"/>
      <c r="ILV764" s="247"/>
      <c r="ILW764" s="247"/>
      <c r="ILX764" s="247"/>
      <c r="ILY764" s="247"/>
      <c r="ILZ764" s="247"/>
      <c r="IMA764" s="247"/>
      <c r="IMB764" s="247"/>
      <c r="IMC764" s="247"/>
      <c r="IMD764" s="247"/>
      <c r="IME764" s="247"/>
      <c r="IMF764" s="247"/>
      <c r="IMG764" s="247"/>
      <c r="IMH764" s="247"/>
      <c r="IMI764" s="247"/>
      <c r="IMJ764" s="247"/>
      <c r="IMK764" s="247"/>
      <c r="IML764" s="247"/>
      <c r="IMM764" s="247"/>
      <c r="IMN764" s="247"/>
      <c r="IMO764" s="247"/>
      <c r="IMP764" s="247"/>
      <c r="IMQ764" s="247"/>
      <c r="IMR764" s="247"/>
      <c r="IMS764" s="247"/>
      <c r="IMT764" s="247"/>
      <c r="IMU764" s="247"/>
      <c r="IMV764" s="247"/>
      <c r="IMW764" s="247"/>
      <c r="IMX764" s="247"/>
      <c r="IMY764" s="247"/>
      <c r="IMZ764" s="247"/>
      <c r="INA764" s="247"/>
      <c r="INB764" s="247"/>
      <c r="INC764" s="247"/>
      <c r="IND764" s="247"/>
      <c r="INE764" s="247"/>
      <c r="INF764" s="247"/>
      <c r="ING764" s="247"/>
      <c r="INH764" s="247"/>
      <c r="INI764" s="247"/>
      <c r="INJ764" s="247"/>
      <c r="INK764" s="247"/>
      <c r="INL764" s="247"/>
      <c r="INM764" s="247"/>
      <c r="INN764" s="247"/>
      <c r="INO764" s="247"/>
      <c r="INP764" s="247"/>
      <c r="INQ764" s="247"/>
      <c r="INR764" s="247"/>
      <c r="INS764" s="247"/>
      <c r="INT764" s="247"/>
      <c r="INU764" s="247"/>
      <c r="INV764" s="247"/>
      <c r="INW764" s="247"/>
      <c r="INX764" s="247"/>
      <c r="INY764" s="247"/>
      <c r="INZ764" s="247"/>
      <c r="IOA764" s="247"/>
      <c r="IOB764" s="247"/>
      <c r="IOC764" s="247"/>
      <c r="IOD764" s="247"/>
      <c r="IOE764" s="247"/>
      <c r="IOF764" s="247"/>
      <c r="IOG764" s="247"/>
      <c r="IOH764" s="247"/>
      <c r="IOI764" s="247"/>
      <c r="IOJ764" s="247"/>
      <c r="IOK764" s="247"/>
      <c r="IOL764" s="247"/>
      <c r="IOM764" s="247"/>
      <c r="ION764" s="247"/>
      <c r="IOO764" s="247"/>
      <c r="IOP764" s="247"/>
      <c r="IOQ764" s="247"/>
      <c r="IOR764" s="247"/>
      <c r="IOS764" s="247"/>
      <c r="IOT764" s="247"/>
      <c r="IOU764" s="247"/>
      <c r="IOV764" s="247"/>
      <c r="IOW764" s="247"/>
      <c r="IOX764" s="247"/>
      <c r="IOY764" s="247"/>
      <c r="IOZ764" s="247"/>
      <c r="IPA764" s="247"/>
      <c r="IPB764" s="247"/>
      <c r="IPC764" s="247"/>
      <c r="IPD764" s="247"/>
      <c r="IPE764" s="247"/>
      <c r="IPF764" s="247"/>
      <c r="IPG764" s="247"/>
      <c r="IPH764" s="247"/>
      <c r="IPI764" s="247"/>
      <c r="IPJ764" s="247"/>
      <c r="IPK764" s="247"/>
      <c r="IPL764" s="247"/>
      <c r="IPM764" s="247"/>
      <c r="IPN764" s="247"/>
      <c r="IPO764" s="247"/>
      <c r="IPP764" s="247"/>
      <c r="IPQ764" s="247"/>
      <c r="IPR764" s="247"/>
      <c r="IPS764" s="247"/>
      <c r="IPT764" s="247"/>
      <c r="IPU764" s="247"/>
      <c r="IPV764" s="247"/>
      <c r="IPW764" s="247"/>
      <c r="IPX764" s="247"/>
      <c r="IPY764" s="247"/>
      <c r="IPZ764" s="247"/>
      <c r="IQA764" s="247"/>
      <c r="IQB764" s="247"/>
      <c r="IQC764" s="247"/>
      <c r="IQD764" s="247"/>
      <c r="IQE764" s="247"/>
      <c r="IQF764" s="247"/>
      <c r="IQG764" s="247"/>
      <c r="IQH764" s="247"/>
      <c r="IQI764" s="247"/>
      <c r="IQJ764" s="247"/>
      <c r="IQK764" s="247"/>
      <c r="IQL764" s="247"/>
      <c r="IQM764" s="247"/>
      <c r="IQN764" s="247"/>
      <c r="IQO764" s="247"/>
      <c r="IQP764" s="247"/>
      <c r="IQQ764" s="247"/>
      <c r="IQR764" s="247"/>
      <c r="IQS764" s="247"/>
      <c r="IQT764" s="247"/>
      <c r="IQU764" s="247"/>
      <c r="IQV764" s="247"/>
      <c r="IQW764" s="247"/>
      <c r="IQX764" s="247"/>
      <c r="IQY764" s="247"/>
      <c r="IQZ764" s="247"/>
      <c r="IRA764" s="247"/>
      <c r="IRB764" s="247"/>
      <c r="IRC764" s="247"/>
      <c r="IRD764" s="247"/>
      <c r="IRE764" s="247"/>
      <c r="IRF764" s="247"/>
      <c r="IRG764" s="247"/>
      <c r="IRH764" s="247"/>
      <c r="IRI764" s="247"/>
      <c r="IRJ764" s="247"/>
      <c r="IRK764" s="247"/>
      <c r="IRL764" s="247"/>
      <c r="IRM764" s="247"/>
      <c r="IRN764" s="247"/>
      <c r="IRO764" s="247"/>
      <c r="IRP764" s="247"/>
      <c r="IRQ764" s="247"/>
      <c r="IRR764" s="247"/>
      <c r="IRS764" s="247"/>
      <c r="IRT764" s="247"/>
      <c r="IRU764" s="247"/>
      <c r="IRV764" s="247"/>
      <c r="IRW764" s="247"/>
      <c r="IRX764" s="247"/>
      <c r="IRY764" s="247"/>
      <c r="IRZ764" s="247"/>
      <c r="ISA764" s="247"/>
      <c r="ISB764" s="247"/>
      <c r="ISC764" s="247"/>
      <c r="ISD764" s="247"/>
      <c r="ISE764" s="247"/>
      <c r="ISF764" s="247"/>
      <c r="ISG764" s="247"/>
      <c r="ISH764" s="247"/>
      <c r="ISI764" s="247"/>
      <c r="ISJ764" s="247"/>
      <c r="ISK764" s="247"/>
      <c r="ISL764" s="247"/>
      <c r="ISM764" s="247"/>
      <c r="ISN764" s="247"/>
      <c r="ISO764" s="247"/>
      <c r="ISP764" s="247"/>
      <c r="ISQ764" s="247"/>
      <c r="ISR764" s="247"/>
      <c r="ISS764" s="247"/>
      <c r="IST764" s="247"/>
      <c r="ISU764" s="247"/>
      <c r="ISV764" s="247"/>
      <c r="ISW764" s="247"/>
      <c r="ISX764" s="247"/>
      <c r="ISY764" s="247"/>
      <c r="ISZ764" s="247"/>
      <c r="ITA764" s="247"/>
      <c r="ITB764" s="247"/>
      <c r="ITC764" s="247"/>
      <c r="ITD764" s="247"/>
      <c r="ITE764" s="247"/>
      <c r="ITF764" s="247"/>
      <c r="ITG764" s="247"/>
      <c r="ITH764" s="247"/>
      <c r="ITI764" s="247"/>
      <c r="ITJ764" s="247"/>
      <c r="ITK764" s="247"/>
      <c r="ITL764" s="247"/>
      <c r="ITM764" s="247"/>
      <c r="ITN764" s="247"/>
      <c r="ITO764" s="247"/>
      <c r="ITP764" s="247"/>
      <c r="ITQ764" s="247"/>
      <c r="ITR764" s="247"/>
      <c r="ITS764" s="247"/>
      <c r="ITT764" s="247"/>
      <c r="ITU764" s="247"/>
      <c r="ITV764" s="247"/>
      <c r="ITW764" s="247"/>
      <c r="ITX764" s="247"/>
      <c r="ITY764" s="247"/>
      <c r="ITZ764" s="247"/>
      <c r="IUA764" s="247"/>
      <c r="IUB764" s="247"/>
      <c r="IUC764" s="247"/>
      <c r="IUD764" s="247"/>
      <c r="IUE764" s="247"/>
      <c r="IUF764" s="247"/>
      <c r="IUG764" s="247"/>
      <c r="IUH764" s="247"/>
      <c r="IUI764" s="247"/>
      <c r="IUJ764" s="247"/>
      <c r="IUK764" s="247"/>
      <c r="IUL764" s="247"/>
      <c r="IUM764" s="247"/>
      <c r="IUN764" s="247"/>
      <c r="IUO764" s="247"/>
      <c r="IUP764" s="247"/>
      <c r="IUQ764" s="247"/>
      <c r="IUR764" s="247"/>
      <c r="IUS764" s="247"/>
      <c r="IUT764" s="247"/>
      <c r="IUU764" s="247"/>
      <c r="IUV764" s="247"/>
      <c r="IUW764" s="247"/>
      <c r="IUX764" s="247"/>
      <c r="IUY764" s="247"/>
      <c r="IUZ764" s="247"/>
      <c r="IVA764" s="247"/>
      <c r="IVB764" s="247"/>
      <c r="IVC764" s="247"/>
      <c r="IVD764" s="247"/>
      <c r="IVE764" s="247"/>
      <c r="IVF764" s="247"/>
      <c r="IVG764" s="247"/>
      <c r="IVH764" s="247"/>
      <c r="IVI764" s="247"/>
      <c r="IVJ764" s="247"/>
      <c r="IVK764" s="247"/>
      <c r="IVL764" s="247"/>
      <c r="IVM764" s="247"/>
      <c r="IVN764" s="247"/>
      <c r="IVO764" s="247"/>
      <c r="IVP764" s="247"/>
      <c r="IVQ764" s="247"/>
      <c r="IVR764" s="247"/>
      <c r="IVS764" s="247"/>
      <c r="IVT764" s="247"/>
      <c r="IVU764" s="247"/>
      <c r="IVV764" s="247"/>
      <c r="IVW764" s="247"/>
      <c r="IVX764" s="247"/>
      <c r="IVY764" s="247"/>
      <c r="IVZ764" s="247"/>
      <c r="IWA764" s="247"/>
      <c r="IWB764" s="247"/>
      <c r="IWC764" s="247"/>
      <c r="IWD764" s="247"/>
      <c r="IWE764" s="247"/>
      <c r="IWF764" s="247"/>
      <c r="IWG764" s="247"/>
      <c r="IWH764" s="247"/>
      <c r="IWI764" s="247"/>
      <c r="IWJ764" s="247"/>
      <c r="IWK764" s="247"/>
      <c r="IWL764" s="247"/>
      <c r="IWM764" s="247"/>
      <c r="IWN764" s="247"/>
      <c r="IWO764" s="247"/>
      <c r="IWP764" s="247"/>
      <c r="IWQ764" s="247"/>
      <c r="IWR764" s="247"/>
      <c r="IWS764" s="247"/>
      <c r="IWT764" s="247"/>
      <c r="IWU764" s="247"/>
      <c r="IWV764" s="247"/>
      <c r="IWW764" s="247"/>
      <c r="IWX764" s="247"/>
      <c r="IWY764" s="247"/>
      <c r="IWZ764" s="247"/>
      <c r="IXA764" s="247"/>
      <c r="IXB764" s="247"/>
      <c r="IXC764" s="247"/>
      <c r="IXD764" s="247"/>
      <c r="IXE764" s="247"/>
      <c r="IXF764" s="247"/>
      <c r="IXG764" s="247"/>
      <c r="IXH764" s="247"/>
      <c r="IXI764" s="247"/>
      <c r="IXJ764" s="247"/>
      <c r="IXK764" s="247"/>
      <c r="IXL764" s="247"/>
      <c r="IXM764" s="247"/>
      <c r="IXN764" s="247"/>
      <c r="IXO764" s="247"/>
      <c r="IXP764" s="247"/>
      <c r="IXQ764" s="247"/>
      <c r="IXR764" s="247"/>
      <c r="IXS764" s="247"/>
      <c r="IXT764" s="247"/>
      <c r="IXU764" s="247"/>
      <c r="IXV764" s="247"/>
      <c r="IXW764" s="247"/>
      <c r="IXX764" s="247"/>
      <c r="IXY764" s="247"/>
      <c r="IXZ764" s="247"/>
      <c r="IYA764" s="247"/>
      <c r="IYB764" s="247"/>
      <c r="IYC764" s="247"/>
      <c r="IYD764" s="247"/>
      <c r="IYE764" s="247"/>
      <c r="IYF764" s="247"/>
      <c r="IYG764" s="247"/>
      <c r="IYH764" s="247"/>
      <c r="IYI764" s="247"/>
      <c r="IYJ764" s="247"/>
      <c r="IYK764" s="247"/>
      <c r="IYL764" s="247"/>
      <c r="IYM764" s="247"/>
      <c r="IYN764" s="247"/>
      <c r="IYO764" s="247"/>
      <c r="IYP764" s="247"/>
      <c r="IYQ764" s="247"/>
      <c r="IYR764" s="247"/>
      <c r="IYS764" s="247"/>
      <c r="IYT764" s="247"/>
      <c r="IYU764" s="247"/>
      <c r="IYV764" s="247"/>
      <c r="IYW764" s="247"/>
      <c r="IYX764" s="247"/>
      <c r="IYY764" s="247"/>
      <c r="IYZ764" s="247"/>
      <c r="IZA764" s="247"/>
      <c r="IZB764" s="247"/>
      <c r="IZC764" s="247"/>
      <c r="IZD764" s="247"/>
      <c r="IZE764" s="247"/>
      <c r="IZF764" s="247"/>
      <c r="IZG764" s="247"/>
      <c r="IZH764" s="247"/>
      <c r="IZI764" s="247"/>
      <c r="IZJ764" s="247"/>
      <c r="IZK764" s="247"/>
      <c r="IZL764" s="247"/>
      <c r="IZM764" s="247"/>
      <c r="IZN764" s="247"/>
      <c r="IZO764" s="247"/>
      <c r="IZP764" s="247"/>
      <c r="IZQ764" s="247"/>
      <c r="IZR764" s="247"/>
      <c r="IZS764" s="247"/>
      <c r="IZT764" s="247"/>
      <c r="IZU764" s="247"/>
      <c r="IZV764" s="247"/>
      <c r="IZW764" s="247"/>
      <c r="IZX764" s="247"/>
      <c r="IZY764" s="247"/>
      <c r="IZZ764" s="247"/>
      <c r="JAA764" s="247"/>
      <c r="JAB764" s="247"/>
      <c r="JAC764" s="247"/>
      <c r="JAD764" s="247"/>
      <c r="JAE764" s="247"/>
      <c r="JAF764" s="247"/>
      <c r="JAG764" s="247"/>
      <c r="JAH764" s="247"/>
      <c r="JAI764" s="247"/>
      <c r="JAJ764" s="247"/>
      <c r="JAK764" s="247"/>
      <c r="JAL764" s="247"/>
      <c r="JAM764" s="247"/>
      <c r="JAN764" s="247"/>
      <c r="JAO764" s="247"/>
      <c r="JAP764" s="247"/>
      <c r="JAQ764" s="247"/>
      <c r="JAR764" s="247"/>
      <c r="JAS764" s="247"/>
      <c r="JAT764" s="247"/>
      <c r="JAU764" s="247"/>
      <c r="JAV764" s="247"/>
      <c r="JAW764" s="247"/>
      <c r="JAX764" s="247"/>
      <c r="JAY764" s="247"/>
      <c r="JAZ764" s="247"/>
      <c r="JBA764" s="247"/>
      <c r="JBB764" s="247"/>
      <c r="JBC764" s="247"/>
      <c r="JBD764" s="247"/>
      <c r="JBE764" s="247"/>
      <c r="JBF764" s="247"/>
      <c r="JBG764" s="247"/>
      <c r="JBH764" s="247"/>
      <c r="JBI764" s="247"/>
      <c r="JBJ764" s="247"/>
      <c r="JBK764" s="247"/>
      <c r="JBL764" s="247"/>
      <c r="JBM764" s="247"/>
      <c r="JBN764" s="247"/>
      <c r="JBO764" s="247"/>
      <c r="JBP764" s="247"/>
      <c r="JBQ764" s="247"/>
      <c r="JBR764" s="247"/>
      <c r="JBS764" s="247"/>
      <c r="JBT764" s="247"/>
      <c r="JBU764" s="247"/>
      <c r="JBV764" s="247"/>
      <c r="JBW764" s="247"/>
      <c r="JBX764" s="247"/>
      <c r="JBY764" s="247"/>
      <c r="JBZ764" s="247"/>
      <c r="JCA764" s="247"/>
      <c r="JCB764" s="247"/>
      <c r="JCC764" s="247"/>
      <c r="JCD764" s="247"/>
      <c r="JCE764" s="247"/>
      <c r="JCF764" s="247"/>
      <c r="JCG764" s="247"/>
      <c r="JCH764" s="247"/>
      <c r="JCI764" s="247"/>
      <c r="JCJ764" s="247"/>
      <c r="JCK764" s="247"/>
      <c r="JCL764" s="247"/>
      <c r="JCM764" s="247"/>
      <c r="JCN764" s="247"/>
      <c r="JCO764" s="247"/>
      <c r="JCP764" s="247"/>
      <c r="JCQ764" s="247"/>
      <c r="JCR764" s="247"/>
      <c r="JCS764" s="247"/>
      <c r="JCT764" s="247"/>
      <c r="JCU764" s="247"/>
      <c r="JCV764" s="247"/>
      <c r="JCW764" s="247"/>
      <c r="JCX764" s="247"/>
      <c r="JCY764" s="247"/>
      <c r="JCZ764" s="247"/>
      <c r="JDA764" s="247"/>
      <c r="JDB764" s="247"/>
      <c r="JDC764" s="247"/>
      <c r="JDD764" s="247"/>
      <c r="JDE764" s="247"/>
      <c r="JDF764" s="247"/>
      <c r="JDG764" s="247"/>
      <c r="JDH764" s="247"/>
      <c r="JDI764" s="247"/>
      <c r="JDJ764" s="247"/>
      <c r="JDK764" s="247"/>
      <c r="JDL764" s="247"/>
      <c r="JDM764" s="247"/>
      <c r="JDN764" s="247"/>
      <c r="JDO764" s="247"/>
      <c r="JDP764" s="247"/>
      <c r="JDQ764" s="247"/>
      <c r="JDR764" s="247"/>
      <c r="JDS764" s="247"/>
      <c r="JDT764" s="247"/>
      <c r="JDU764" s="247"/>
      <c r="JDV764" s="247"/>
      <c r="JDW764" s="247"/>
      <c r="JDX764" s="247"/>
      <c r="JDY764" s="247"/>
      <c r="JDZ764" s="247"/>
      <c r="JEA764" s="247"/>
      <c r="JEB764" s="247"/>
      <c r="JEC764" s="247"/>
      <c r="JED764" s="247"/>
      <c r="JEE764" s="247"/>
      <c r="JEF764" s="247"/>
      <c r="JEG764" s="247"/>
      <c r="JEH764" s="247"/>
      <c r="JEI764" s="247"/>
      <c r="JEJ764" s="247"/>
      <c r="JEK764" s="247"/>
      <c r="JEL764" s="247"/>
      <c r="JEM764" s="247"/>
      <c r="JEN764" s="247"/>
      <c r="JEO764" s="247"/>
      <c r="JEP764" s="247"/>
      <c r="JEQ764" s="247"/>
      <c r="JER764" s="247"/>
      <c r="JES764" s="247"/>
      <c r="JET764" s="247"/>
      <c r="JEU764" s="247"/>
      <c r="JEV764" s="247"/>
      <c r="JEW764" s="247"/>
      <c r="JEX764" s="247"/>
      <c r="JEY764" s="247"/>
      <c r="JEZ764" s="247"/>
      <c r="JFA764" s="247"/>
      <c r="JFB764" s="247"/>
      <c r="JFC764" s="247"/>
      <c r="JFD764" s="247"/>
      <c r="JFE764" s="247"/>
      <c r="JFF764" s="247"/>
      <c r="JFG764" s="247"/>
      <c r="JFH764" s="247"/>
      <c r="JFI764" s="247"/>
      <c r="JFJ764" s="247"/>
      <c r="JFK764" s="247"/>
      <c r="JFL764" s="247"/>
      <c r="JFM764" s="247"/>
      <c r="JFN764" s="247"/>
      <c r="JFO764" s="247"/>
      <c r="JFP764" s="247"/>
      <c r="JFQ764" s="247"/>
      <c r="JFR764" s="247"/>
      <c r="JFS764" s="247"/>
      <c r="JFT764" s="247"/>
      <c r="JFU764" s="247"/>
      <c r="JFV764" s="247"/>
      <c r="JFW764" s="247"/>
      <c r="JFX764" s="247"/>
      <c r="JFY764" s="247"/>
      <c r="JFZ764" s="247"/>
      <c r="JGA764" s="247"/>
      <c r="JGB764" s="247"/>
      <c r="JGC764" s="247"/>
      <c r="JGD764" s="247"/>
      <c r="JGE764" s="247"/>
      <c r="JGF764" s="247"/>
      <c r="JGG764" s="247"/>
      <c r="JGH764" s="247"/>
      <c r="JGI764" s="247"/>
      <c r="JGJ764" s="247"/>
      <c r="JGK764" s="247"/>
      <c r="JGL764" s="247"/>
      <c r="JGM764" s="247"/>
      <c r="JGN764" s="247"/>
      <c r="JGO764" s="247"/>
      <c r="JGP764" s="247"/>
      <c r="JGQ764" s="247"/>
      <c r="JGR764" s="247"/>
      <c r="JGS764" s="247"/>
      <c r="JGT764" s="247"/>
      <c r="JGU764" s="247"/>
      <c r="JGV764" s="247"/>
      <c r="JGW764" s="247"/>
      <c r="JGX764" s="247"/>
      <c r="JGY764" s="247"/>
      <c r="JGZ764" s="247"/>
      <c r="JHA764" s="247"/>
      <c r="JHB764" s="247"/>
      <c r="JHC764" s="247"/>
      <c r="JHD764" s="247"/>
      <c r="JHE764" s="247"/>
      <c r="JHF764" s="247"/>
      <c r="JHG764" s="247"/>
      <c r="JHH764" s="247"/>
      <c r="JHI764" s="247"/>
      <c r="JHJ764" s="247"/>
      <c r="JHK764" s="247"/>
      <c r="JHL764" s="247"/>
      <c r="JHM764" s="247"/>
      <c r="JHN764" s="247"/>
      <c r="JHO764" s="247"/>
      <c r="JHP764" s="247"/>
      <c r="JHQ764" s="247"/>
      <c r="JHR764" s="247"/>
      <c r="JHS764" s="247"/>
      <c r="JHT764" s="247"/>
      <c r="JHU764" s="247"/>
      <c r="JHV764" s="247"/>
      <c r="JHW764" s="247"/>
      <c r="JHX764" s="247"/>
      <c r="JHY764" s="247"/>
      <c r="JHZ764" s="247"/>
      <c r="JIA764" s="247"/>
      <c r="JIB764" s="247"/>
      <c r="JIC764" s="247"/>
      <c r="JID764" s="247"/>
      <c r="JIE764" s="247"/>
      <c r="JIF764" s="247"/>
      <c r="JIG764" s="247"/>
      <c r="JIH764" s="247"/>
      <c r="JII764" s="247"/>
      <c r="JIJ764" s="247"/>
      <c r="JIK764" s="247"/>
      <c r="JIL764" s="247"/>
      <c r="JIM764" s="247"/>
      <c r="JIN764" s="247"/>
      <c r="JIO764" s="247"/>
      <c r="JIP764" s="247"/>
      <c r="JIQ764" s="247"/>
      <c r="JIR764" s="247"/>
      <c r="JIS764" s="247"/>
      <c r="JIT764" s="247"/>
      <c r="JIU764" s="247"/>
      <c r="JIV764" s="247"/>
      <c r="JIW764" s="247"/>
      <c r="JIX764" s="247"/>
      <c r="JIY764" s="247"/>
      <c r="JIZ764" s="247"/>
      <c r="JJA764" s="247"/>
      <c r="JJB764" s="247"/>
      <c r="JJC764" s="247"/>
      <c r="JJD764" s="247"/>
      <c r="JJE764" s="247"/>
      <c r="JJF764" s="247"/>
      <c r="JJG764" s="247"/>
      <c r="JJH764" s="247"/>
      <c r="JJI764" s="247"/>
      <c r="JJJ764" s="247"/>
      <c r="JJK764" s="247"/>
      <c r="JJL764" s="247"/>
      <c r="JJM764" s="247"/>
      <c r="JJN764" s="247"/>
      <c r="JJO764" s="247"/>
      <c r="JJP764" s="247"/>
      <c r="JJQ764" s="247"/>
      <c r="JJR764" s="247"/>
      <c r="JJS764" s="247"/>
      <c r="JJT764" s="247"/>
      <c r="JJU764" s="247"/>
      <c r="JJV764" s="247"/>
      <c r="JJW764" s="247"/>
      <c r="JJX764" s="247"/>
      <c r="JJY764" s="247"/>
      <c r="JJZ764" s="247"/>
      <c r="JKA764" s="247"/>
      <c r="JKB764" s="247"/>
      <c r="JKC764" s="247"/>
      <c r="JKD764" s="247"/>
      <c r="JKE764" s="247"/>
      <c r="JKF764" s="247"/>
      <c r="JKG764" s="247"/>
      <c r="JKH764" s="247"/>
      <c r="JKI764" s="247"/>
      <c r="JKJ764" s="247"/>
      <c r="JKK764" s="247"/>
      <c r="JKL764" s="247"/>
      <c r="JKM764" s="247"/>
      <c r="JKN764" s="247"/>
      <c r="JKO764" s="247"/>
      <c r="JKP764" s="247"/>
      <c r="JKQ764" s="247"/>
      <c r="JKR764" s="247"/>
      <c r="JKS764" s="247"/>
      <c r="JKT764" s="247"/>
      <c r="JKU764" s="247"/>
      <c r="JKV764" s="247"/>
      <c r="JKW764" s="247"/>
      <c r="JKX764" s="247"/>
      <c r="JKY764" s="247"/>
      <c r="JKZ764" s="247"/>
      <c r="JLA764" s="247"/>
      <c r="JLB764" s="247"/>
      <c r="JLC764" s="247"/>
      <c r="JLD764" s="247"/>
      <c r="JLE764" s="247"/>
      <c r="JLF764" s="247"/>
      <c r="JLG764" s="247"/>
      <c r="JLH764" s="247"/>
      <c r="JLI764" s="247"/>
      <c r="JLJ764" s="247"/>
      <c r="JLK764" s="247"/>
      <c r="JLL764" s="247"/>
      <c r="JLM764" s="247"/>
      <c r="JLN764" s="247"/>
      <c r="JLO764" s="247"/>
      <c r="JLP764" s="247"/>
      <c r="JLQ764" s="247"/>
      <c r="JLR764" s="247"/>
      <c r="JLS764" s="247"/>
      <c r="JLT764" s="247"/>
      <c r="JLU764" s="247"/>
      <c r="JLV764" s="247"/>
      <c r="JLW764" s="247"/>
      <c r="JLX764" s="247"/>
      <c r="JLY764" s="247"/>
      <c r="JLZ764" s="247"/>
      <c r="JMA764" s="247"/>
      <c r="JMB764" s="247"/>
      <c r="JMC764" s="247"/>
      <c r="JMD764" s="247"/>
      <c r="JME764" s="247"/>
      <c r="JMF764" s="247"/>
      <c r="JMG764" s="247"/>
      <c r="JMH764" s="247"/>
      <c r="JMI764" s="247"/>
      <c r="JMJ764" s="247"/>
      <c r="JMK764" s="247"/>
      <c r="JML764" s="247"/>
      <c r="JMM764" s="247"/>
      <c r="JMN764" s="247"/>
      <c r="JMO764" s="247"/>
      <c r="JMP764" s="247"/>
      <c r="JMQ764" s="247"/>
      <c r="JMR764" s="247"/>
      <c r="JMS764" s="247"/>
      <c r="JMT764" s="247"/>
      <c r="JMU764" s="247"/>
      <c r="JMV764" s="247"/>
      <c r="JMW764" s="247"/>
      <c r="JMX764" s="247"/>
      <c r="JMY764" s="247"/>
      <c r="JMZ764" s="247"/>
      <c r="JNA764" s="247"/>
      <c r="JNB764" s="247"/>
      <c r="JNC764" s="247"/>
      <c r="JND764" s="247"/>
      <c r="JNE764" s="247"/>
      <c r="JNF764" s="247"/>
      <c r="JNG764" s="247"/>
      <c r="JNH764" s="247"/>
      <c r="JNI764" s="247"/>
      <c r="JNJ764" s="247"/>
      <c r="JNK764" s="247"/>
      <c r="JNL764" s="247"/>
      <c r="JNM764" s="247"/>
      <c r="JNN764" s="247"/>
      <c r="JNO764" s="247"/>
      <c r="JNP764" s="247"/>
      <c r="JNQ764" s="247"/>
      <c r="JNR764" s="247"/>
      <c r="JNS764" s="247"/>
      <c r="JNT764" s="247"/>
      <c r="JNU764" s="247"/>
      <c r="JNV764" s="247"/>
      <c r="JNW764" s="247"/>
      <c r="JNX764" s="247"/>
      <c r="JNY764" s="247"/>
      <c r="JNZ764" s="247"/>
      <c r="JOA764" s="247"/>
      <c r="JOB764" s="247"/>
      <c r="JOC764" s="247"/>
      <c r="JOD764" s="247"/>
      <c r="JOE764" s="247"/>
      <c r="JOF764" s="247"/>
      <c r="JOG764" s="247"/>
      <c r="JOH764" s="247"/>
      <c r="JOI764" s="247"/>
      <c r="JOJ764" s="247"/>
      <c r="JOK764" s="247"/>
      <c r="JOL764" s="247"/>
      <c r="JOM764" s="247"/>
      <c r="JON764" s="247"/>
      <c r="JOO764" s="247"/>
      <c r="JOP764" s="247"/>
      <c r="JOQ764" s="247"/>
      <c r="JOR764" s="247"/>
      <c r="JOS764" s="247"/>
      <c r="JOT764" s="247"/>
      <c r="JOU764" s="247"/>
      <c r="JOV764" s="247"/>
      <c r="JOW764" s="247"/>
      <c r="JOX764" s="247"/>
      <c r="JOY764" s="247"/>
      <c r="JOZ764" s="247"/>
      <c r="JPA764" s="247"/>
      <c r="JPB764" s="247"/>
      <c r="JPC764" s="247"/>
      <c r="JPD764" s="247"/>
      <c r="JPE764" s="247"/>
      <c r="JPF764" s="247"/>
      <c r="JPG764" s="247"/>
      <c r="JPH764" s="247"/>
      <c r="JPI764" s="247"/>
      <c r="JPJ764" s="247"/>
      <c r="JPK764" s="247"/>
      <c r="JPL764" s="247"/>
      <c r="JPM764" s="247"/>
      <c r="JPN764" s="247"/>
      <c r="JPO764" s="247"/>
      <c r="JPP764" s="247"/>
      <c r="JPQ764" s="247"/>
      <c r="JPR764" s="247"/>
      <c r="JPS764" s="247"/>
      <c r="JPT764" s="247"/>
      <c r="JPU764" s="247"/>
      <c r="JPV764" s="247"/>
      <c r="JPW764" s="247"/>
      <c r="JPX764" s="247"/>
      <c r="JPY764" s="247"/>
      <c r="JPZ764" s="247"/>
      <c r="JQA764" s="247"/>
      <c r="JQB764" s="247"/>
      <c r="JQC764" s="247"/>
      <c r="JQD764" s="247"/>
      <c r="JQE764" s="247"/>
      <c r="JQF764" s="247"/>
      <c r="JQG764" s="247"/>
      <c r="JQH764" s="247"/>
      <c r="JQI764" s="247"/>
      <c r="JQJ764" s="247"/>
      <c r="JQK764" s="247"/>
      <c r="JQL764" s="247"/>
      <c r="JQM764" s="247"/>
      <c r="JQN764" s="247"/>
      <c r="JQO764" s="247"/>
      <c r="JQP764" s="247"/>
      <c r="JQQ764" s="247"/>
      <c r="JQR764" s="247"/>
      <c r="JQS764" s="247"/>
      <c r="JQT764" s="247"/>
      <c r="JQU764" s="247"/>
      <c r="JQV764" s="247"/>
      <c r="JQW764" s="247"/>
      <c r="JQX764" s="247"/>
      <c r="JQY764" s="247"/>
      <c r="JQZ764" s="247"/>
      <c r="JRA764" s="247"/>
      <c r="JRB764" s="247"/>
      <c r="JRC764" s="247"/>
      <c r="JRD764" s="247"/>
      <c r="JRE764" s="247"/>
      <c r="JRF764" s="247"/>
      <c r="JRG764" s="247"/>
      <c r="JRH764" s="247"/>
      <c r="JRI764" s="247"/>
      <c r="JRJ764" s="247"/>
      <c r="JRK764" s="247"/>
      <c r="JRL764" s="247"/>
      <c r="JRM764" s="247"/>
      <c r="JRN764" s="247"/>
      <c r="JRO764" s="247"/>
      <c r="JRP764" s="247"/>
      <c r="JRQ764" s="247"/>
      <c r="JRR764" s="247"/>
      <c r="JRS764" s="247"/>
      <c r="JRT764" s="247"/>
      <c r="JRU764" s="247"/>
      <c r="JRV764" s="247"/>
      <c r="JRW764" s="247"/>
      <c r="JRX764" s="247"/>
      <c r="JRY764" s="247"/>
      <c r="JRZ764" s="247"/>
      <c r="JSA764" s="247"/>
      <c r="JSB764" s="247"/>
      <c r="JSC764" s="247"/>
      <c r="JSD764" s="247"/>
      <c r="JSE764" s="247"/>
      <c r="JSF764" s="247"/>
      <c r="JSG764" s="247"/>
      <c r="JSH764" s="247"/>
      <c r="JSI764" s="247"/>
      <c r="JSJ764" s="247"/>
      <c r="JSK764" s="247"/>
      <c r="JSL764" s="247"/>
      <c r="JSM764" s="247"/>
      <c r="JSN764" s="247"/>
      <c r="JSO764" s="247"/>
      <c r="JSP764" s="247"/>
      <c r="JSQ764" s="247"/>
      <c r="JSR764" s="247"/>
      <c r="JSS764" s="247"/>
      <c r="JST764" s="247"/>
      <c r="JSU764" s="247"/>
      <c r="JSV764" s="247"/>
      <c r="JSW764" s="247"/>
      <c r="JSX764" s="247"/>
      <c r="JSY764" s="247"/>
      <c r="JSZ764" s="247"/>
      <c r="JTA764" s="247"/>
      <c r="JTB764" s="247"/>
      <c r="JTC764" s="247"/>
      <c r="JTD764" s="247"/>
      <c r="JTE764" s="247"/>
      <c r="JTF764" s="247"/>
      <c r="JTG764" s="247"/>
      <c r="JTH764" s="247"/>
      <c r="JTI764" s="247"/>
      <c r="JTJ764" s="247"/>
      <c r="JTK764" s="247"/>
      <c r="JTL764" s="247"/>
      <c r="JTM764" s="247"/>
      <c r="JTN764" s="247"/>
      <c r="JTO764" s="247"/>
      <c r="JTP764" s="247"/>
      <c r="JTQ764" s="247"/>
      <c r="JTR764" s="247"/>
      <c r="JTS764" s="247"/>
      <c r="JTT764" s="247"/>
      <c r="JTU764" s="247"/>
      <c r="JTV764" s="247"/>
      <c r="JTW764" s="247"/>
      <c r="JTX764" s="247"/>
      <c r="JTY764" s="247"/>
      <c r="JTZ764" s="247"/>
      <c r="JUA764" s="247"/>
      <c r="JUB764" s="247"/>
      <c r="JUC764" s="247"/>
      <c r="JUD764" s="247"/>
      <c r="JUE764" s="247"/>
      <c r="JUF764" s="247"/>
      <c r="JUG764" s="247"/>
      <c r="JUH764" s="247"/>
      <c r="JUI764" s="247"/>
      <c r="JUJ764" s="247"/>
      <c r="JUK764" s="247"/>
      <c r="JUL764" s="247"/>
      <c r="JUM764" s="247"/>
      <c r="JUN764" s="247"/>
      <c r="JUO764" s="247"/>
      <c r="JUP764" s="247"/>
      <c r="JUQ764" s="247"/>
      <c r="JUR764" s="247"/>
      <c r="JUS764" s="247"/>
      <c r="JUT764" s="247"/>
      <c r="JUU764" s="247"/>
      <c r="JUV764" s="247"/>
      <c r="JUW764" s="247"/>
      <c r="JUX764" s="247"/>
      <c r="JUY764" s="247"/>
      <c r="JUZ764" s="247"/>
      <c r="JVA764" s="247"/>
      <c r="JVB764" s="247"/>
      <c r="JVC764" s="247"/>
      <c r="JVD764" s="247"/>
      <c r="JVE764" s="247"/>
      <c r="JVF764" s="247"/>
      <c r="JVG764" s="247"/>
      <c r="JVH764" s="247"/>
      <c r="JVI764" s="247"/>
      <c r="JVJ764" s="247"/>
      <c r="JVK764" s="247"/>
      <c r="JVL764" s="247"/>
      <c r="JVM764" s="247"/>
      <c r="JVN764" s="247"/>
      <c r="JVO764" s="247"/>
      <c r="JVP764" s="247"/>
      <c r="JVQ764" s="247"/>
      <c r="JVR764" s="247"/>
      <c r="JVS764" s="247"/>
      <c r="JVT764" s="247"/>
      <c r="JVU764" s="247"/>
      <c r="JVV764" s="247"/>
      <c r="JVW764" s="247"/>
      <c r="JVX764" s="247"/>
      <c r="JVY764" s="247"/>
      <c r="JVZ764" s="247"/>
      <c r="JWA764" s="247"/>
      <c r="JWB764" s="247"/>
      <c r="JWC764" s="247"/>
      <c r="JWD764" s="247"/>
      <c r="JWE764" s="247"/>
      <c r="JWF764" s="247"/>
      <c r="JWG764" s="247"/>
      <c r="JWH764" s="247"/>
      <c r="JWI764" s="247"/>
      <c r="JWJ764" s="247"/>
      <c r="JWK764" s="247"/>
      <c r="JWL764" s="247"/>
      <c r="JWM764" s="247"/>
      <c r="JWN764" s="247"/>
      <c r="JWO764" s="247"/>
      <c r="JWP764" s="247"/>
      <c r="JWQ764" s="247"/>
      <c r="JWR764" s="247"/>
      <c r="JWS764" s="247"/>
      <c r="JWT764" s="247"/>
      <c r="JWU764" s="247"/>
      <c r="JWV764" s="247"/>
      <c r="JWW764" s="247"/>
      <c r="JWX764" s="247"/>
      <c r="JWY764" s="247"/>
      <c r="JWZ764" s="247"/>
      <c r="JXA764" s="247"/>
      <c r="JXB764" s="247"/>
      <c r="JXC764" s="247"/>
      <c r="JXD764" s="247"/>
      <c r="JXE764" s="247"/>
      <c r="JXF764" s="247"/>
      <c r="JXG764" s="247"/>
      <c r="JXH764" s="247"/>
      <c r="JXI764" s="247"/>
      <c r="JXJ764" s="247"/>
      <c r="JXK764" s="247"/>
      <c r="JXL764" s="247"/>
      <c r="JXM764" s="247"/>
      <c r="JXN764" s="247"/>
      <c r="JXO764" s="247"/>
      <c r="JXP764" s="247"/>
      <c r="JXQ764" s="247"/>
      <c r="JXR764" s="247"/>
      <c r="JXS764" s="247"/>
      <c r="JXT764" s="247"/>
      <c r="JXU764" s="247"/>
      <c r="JXV764" s="247"/>
      <c r="JXW764" s="247"/>
      <c r="JXX764" s="247"/>
      <c r="JXY764" s="247"/>
      <c r="JXZ764" s="247"/>
      <c r="JYA764" s="247"/>
      <c r="JYB764" s="247"/>
      <c r="JYC764" s="247"/>
      <c r="JYD764" s="247"/>
      <c r="JYE764" s="247"/>
      <c r="JYF764" s="247"/>
      <c r="JYG764" s="247"/>
      <c r="JYH764" s="247"/>
      <c r="JYI764" s="247"/>
      <c r="JYJ764" s="247"/>
      <c r="JYK764" s="247"/>
      <c r="JYL764" s="247"/>
      <c r="JYM764" s="247"/>
      <c r="JYN764" s="247"/>
      <c r="JYO764" s="247"/>
      <c r="JYP764" s="247"/>
      <c r="JYQ764" s="247"/>
      <c r="JYR764" s="247"/>
      <c r="JYS764" s="247"/>
      <c r="JYT764" s="247"/>
      <c r="JYU764" s="247"/>
      <c r="JYV764" s="247"/>
      <c r="JYW764" s="247"/>
      <c r="JYX764" s="247"/>
      <c r="JYY764" s="247"/>
      <c r="JYZ764" s="247"/>
      <c r="JZA764" s="247"/>
      <c r="JZB764" s="247"/>
      <c r="JZC764" s="247"/>
      <c r="JZD764" s="247"/>
      <c r="JZE764" s="247"/>
      <c r="JZF764" s="247"/>
      <c r="JZG764" s="247"/>
      <c r="JZH764" s="247"/>
      <c r="JZI764" s="247"/>
      <c r="JZJ764" s="247"/>
      <c r="JZK764" s="247"/>
      <c r="JZL764" s="247"/>
      <c r="JZM764" s="247"/>
      <c r="JZN764" s="247"/>
      <c r="JZO764" s="247"/>
      <c r="JZP764" s="247"/>
      <c r="JZQ764" s="247"/>
      <c r="JZR764" s="247"/>
      <c r="JZS764" s="247"/>
      <c r="JZT764" s="247"/>
      <c r="JZU764" s="247"/>
      <c r="JZV764" s="247"/>
      <c r="JZW764" s="247"/>
      <c r="JZX764" s="247"/>
      <c r="JZY764" s="247"/>
      <c r="JZZ764" s="247"/>
      <c r="KAA764" s="247"/>
      <c r="KAB764" s="247"/>
      <c r="KAC764" s="247"/>
      <c r="KAD764" s="247"/>
      <c r="KAE764" s="247"/>
      <c r="KAF764" s="247"/>
      <c r="KAG764" s="247"/>
      <c r="KAH764" s="247"/>
      <c r="KAI764" s="247"/>
      <c r="KAJ764" s="247"/>
      <c r="KAK764" s="247"/>
      <c r="KAL764" s="247"/>
      <c r="KAM764" s="247"/>
      <c r="KAN764" s="247"/>
      <c r="KAO764" s="247"/>
      <c r="KAP764" s="247"/>
      <c r="KAQ764" s="247"/>
      <c r="KAR764" s="247"/>
      <c r="KAS764" s="247"/>
      <c r="KAT764" s="247"/>
      <c r="KAU764" s="247"/>
      <c r="KAV764" s="247"/>
      <c r="KAW764" s="247"/>
      <c r="KAX764" s="247"/>
      <c r="KAY764" s="247"/>
      <c r="KAZ764" s="247"/>
      <c r="KBA764" s="247"/>
      <c r="KBB764" s="247"/>
      <c r="KBC764" s="247"/>
      <c r="KBD764" s="247"/>
      <c r="KBE764" s="247"/>
      <c r="KBF764" s="247"/>
      <c r="KBG764" s="247"/>
      <c r="KBH764" s="247"/>
      <c r="KBI764" s="247"/>
      <c r="KBJ764" s="247"/>
      <c r="KBK764" s="247"/>
      <c r="KBL764" s="247"/>
      <c r="KBM764" s="247"/>
      <c r="KBN764" s="247"/>
      <c r="KBO764" s="247"/>
      <c r="KBP764" s="247"/>
      <c r="KBQ764" s="247"/>
      <c r="KBR764" s="247"/>
      <c r="KBS764" s="247"/>
      <c r="KBT764" s="247"/>
      <c r="KBU764" s="247"/>
      <c r="KBV764" s="247"/>
      <c r="KBW764" s="247"/>
      <c r="KBX764" s="247"/>
      <c r="KBY764" s="247"/>
      <c r="KBZ764" s="247"/>
      <c r="KCA764" s="247"/>
      <c r="KCB764" s="247"/>
      <c r="KCC764" s="247"/>
      <c r="KCD764" s="247"/>
      <c r="KCE764" s="247"/>
      <c r="KCF764" s="247"/>
      <c r="KCG764" s="247"/>
      <c r="KCH764" s="247"/>
      <c r="KCI764" s="247"/>
      <c r="KCJ764" s="247"/>
      <c r="KCK764" s="247"/>
      <c r="KCL764" s="247"/>
      <c r="KCM764" s="247"/>
      <c r="KCN764" s="247"/>
      <c r="KCO764" s="247"/>
      <c r="KCP764" s="247"/>
      <c r="KCQ764" s="247"/>
      <c r="KCR764" s="247"/>
      <c r="KCS764" s="247"/>
      <c r="KCT764" s="247"/>
      <c r="KCU764" s="247"/>
      <c r="KCV764" s="247"/>
      <c r="KCW764" s="247"/>
      <c r="KCX764" s="247"/>
      <c r="KCY764" s="247"/>
      <c r="KCZ764" s="247"/>
      <c r="KDA764" s="247"/>
      <c r="KDB764" s="247"/>
      <c r="KDC764" s="247"/>
      <c r="KDD764" s="247"/>
      <c r="KDE764" s="247"/>
      <c r="KDF764" s="247"/>
      <c r="KDG764" s="247"/>
      <c r="KDH764" s="247"/>
      <c r="KDI764" s="247"/>
      <c r="KDJ764" s="247"/>
      <c r="KDK764" s="247"/>
      <c r="KDL764" s="247"/>
      <c r="KDM764" s="247"/>
      <c r="KDN764" s="247"/>
      <c r="KDO764" s="247"/>
      <c r="KDP764" s="247"/>
      <c r="KDQ764" s="247"/>
      <c r="KDR764" s="247"/>
      <c r="KDS764" s="247"/>
      <c r="KDT764" s="247"/>
      <c r="KDU764" s="247"/>
      <c r="KDV764" s="247"/>
      <c r="KDW764" s="247"/>
      <c r="KDX764" s="247"/>
      <c r="KDY764" s="247"/>
      <c r="KDZ764" s="247"/>
      <c r="KEA764" s="247"/>
      <c r="KEB764" s="247"/>
      <c r="KEC764" s="247"/>
      <c r="KED764" s="247"/>
      <c r="KEE764" s="247"/>
      <c r="KEF764" s="247"/>
      <c r="KEG764" s="247"/>
      <c r="KEH764" s="247"/>
      <c r="KEI764" s="247"/>
      <c r="KEJ764" s="247"/>
      <c r="KEK764" s="247"/>
      <c r="KEL764" s="247"/>
      <c r="KEM764" s="247"/>
      <c r="KEN764" s="247"/>
      <c r="KEO764" s="247"/>
      <c r="KEP764" s="247"/>
      <c r="KEQ764" s="247"/>
      <c r="KER764" s="247"/>
      <c r="KES764" s="247"/>
      <c r="KET764" s="247"/>
      <c r="KEU764" s="247"/>
      <c r="KEV764" s="247"/>
      <c r="KEW764" s="247"/>
      <c r="KEX764" s="247"/>
      <c r="KEY764" s="247"/>
      <c r="KEZ764" s="247"/>
      <c r="KFA764" s="247"/>
      <c r="KFB764" s="247"/>
      <c r="KFC764" s="247"/>
      <c r="KFD764" s="247"/>
      <c r="KFE764" s="247"/>
      <c r="KFF764" s="247"/>
      <c r="KFG764" s="247"/>
      <c r="KFH764" s="247"/>
      <c r="KFI764" s="247"/>
      <c r="KFJ764" s="247"/>
      <c r="KFK764" s="247"/>
      <c r="KFL764" s="247"/>
      <c r="KFM764" s="247"/>
      <c r="KFN764" s="247"/>
      <c r="KFO764" s="247"/>
      <c r="KFP764" s="247"/>
      <c r="KFQ764" s="247"/>
      <c r="KFR764" s="247"/>
      <c r="KFS764" s="247"/>
      <c r="KFT764" s="247"/>
      <c r="KFU764" s="247"/>
      <c r="KFV764" s="247"/>
      <c r="KFW764" s="247"/>
      <c r="KFX764" s="247"/>
      <c r="KFY764" s="247"/>
      <c r="KFZ764" s="247"/>
      <c r="KGA764" s="247"/>
      <c r="KGB764" s="247"/>
      <c r="KGC764" s="247"/>
      <c r="KGD764" s="247"/>
      <c r="KGE764" s="247"/>
      <c r="KGF764" s="247"/>
      <c r="KGG764" s="247"/>
      <c r="KGH764" s="247"/>
      <c r="KGI764" s="247"/>
      <c r="KGJ764" s="247"/>
      <c r="KGK764" s="247"/>
      <c r="KGL764" s="247"/>
      <c r="KGM764" s="247"/>
      <c r="KGN764" s="247"/>
      <c r="KGO764" s="247"/>
      <c r="KGP764" s="247"/>
      <c r="KGQ764" s="247"/>
      <c r="KGR764" s="247"/>
      <c r="KGS764" s="247"/>
      <c r="KGT764" s="247"/>
      <c r="KGU764" s="247"/>
      <c r="KGV764" s="247"/>
      <c r="KGW764" s="247"/>
      <c r="KGX764" s="247"/>
      <c r="KGY764" s="247"/>
      <c r="KGZ764" s="247"/>
      <c r="KHA764" s="247"/>
      <c r="KHB764" s="247"/>
      <c r="KHC764" s="247"/>
      <c r="KHD764" s="247"/>
      <c r="KHE764" s="247"/>
      <c r="KHF764" s="247"/>
      <c r="KHG764" s="247"/>
      <c r="KHH764" s="247"/>
      <c r="KHI764" s="247"/>
      <c r="KHJ764" s="247"/>
      <c r="KHK764" s="247"/>
      <c r="KHL764" s="247"/>
      <c r="KHM764" s="247"/>
      <c r="KHN764" s="247"/>
      <c r="KHO764" s="247"/>
      <c r="KHP764" s="247"/>
      <c r="KHQ764" s="247"/>
      <c r="KHR764" s="247"/>
      <c r="KHS764" s="247"/>
      <c r="KHT764" s="247"/>
      <c r="KHU764" s="247"/>
      <c r="KHV764" s="247"/>
      <c r="KHW764" s="247"/>
      <c r="KHX764" s="247"/>
      <c r="KHY764" s="247"/>
      <c r="KHZ764" s="247"/>
      <c r="KIA764" s="247"/>
      <c r="KIB764" s="247"/>
      <c r="KIC764" s="247"/>
      <c r="KID764" s="247"/>
      <c r="KIE764" s="247"/>
      <c r="KIF764" s="247"/>
      <c r="KIG764" s="247"/>
      <c r="KIH764" s="247"/>
      <c r="KII764" s="247"/>
      <c r="KIJ764" s="247"/>
      <c r="KIK764" s="247"/>
      <c r="KIL764" s="247"/>
      <c r="KIM764" s="247"/>
      <c r="KIN764" s="247"/>
      <c r="KIO764" s="247"/>
      <c r="KIP764" s="247"/>
      <c r="KIQ764" s="247"/>
      <c r="KIR764" s="247"/>
      <c r="KIS764" s="247"/>
      <c r="KIT764" s="247"/>
      <c r="KIU764" s="247"/>
      <c r="KIV764" s="247"/>
      <c r="KIW764" s="247"/>
      <c r="KIX764" s="247"/>
      <c r="KIY764" s="247"/>
      <c r="KIZ764" s="247"/>
      <c r="KJA764" s="247"/>
      <c r="KJB764" s="247"/>
      <c r="KJC764" s="247"/>
      <c r="KJD764" s="247"/>
      <c r="KJE764" s="247"/>
      <c r="KJF764" s="247"/>
      <c r="KJG764" s="247"/>
      <c r="KJH764" s="247"/>
      <c r="KJI764" s="247"/>
      <c r="KJJ764" s="247"/>
      <c r="KJK764" s="247"/>
      <c r="KJL764" s="247"/>
      <c r="KJM764" s="247"/>
      <c r="KJN764" s="247"/>
      <c r="KJO764" s="247"/>
      <c r="KJP764" s="247"/>
      <c r="KJQ764" s="247"/>
      <c r="KJR764" s="247"/>
      <c r="KJS764" s="247"/>
      <c r="KJT764" s="247"/>
      <c r="KJU764" s="247"/>
      <c r="KJV764" s="247"/>
      <c r="KJW764" s="247"/>
      <c r="KJX764" s="247"/>
      <c r="KJY764" s="247"/>
      <c r="KJZ764" s="247"/>
      <c r="KKA764" s="247"/>
      <c r="KKB764" s="247"/>
      <c r="KKC764" s="247"/>
      <c r="KKD764" s="247"/>
      <c r="KKE764" s="247"/>
      <c r="KKF764" s="247"/>
      <c r="KKG764" s="247"/>
      <c r="KKH764" s="247"/>
      <c r="KKI764" s="247"/>
      <c r="KKJ764" s="247"/>
      <c r="KKK764" s="247"/>
      <c r="KKL764" s="247"/>
      <c r="KKM764" s="247"/>
      <c r="KKN764" s="247"/>
      <c r="KKO764" s="247"/>
      <c r="KKP764" s="247"/>
      <c r="KKQ764" s="247"/>
      <c r="KKR764" s="247"/>
      <c r="KKS764" s="247"/>
      <c r="KKT764" s="247"/>
      <c r="KKU764" s="247"/>
      <c r="KKV764" s="247"/>
      <c r="KKW764" s="247"/>
      <c r="KKX764" s="247"/>
      <c r="KKY764" s="247"/>
      <c r="KKZ764" s="247"/>
      <c r="KLA764" s="247"/>
      <c r="KLB764" s="247"/>
      <c r="KLC764" s="247"/>
      <c r="KLD764" s="247"/>
      <c r="KLE764" s="247"/>
      <c r="KLF764" s="247"/>
      <c r="KLG764" s="247"/>
      <c r="KLH764" s="247"/>
      <c r="KLI764" s="247"/>
      <c r="KLJ764" s="247"/>
      <c r="KLK764" s="247"/>
      <c r="KLL764" s="247"/>
      <c r="KLM764" s="247"/>
      <c r="KLN764" s="247"/>
      <c r="KLO764" s="247"/>
      <c r="KLP764" s="247"/>
      <c r="KLQ764" s="247"/>
      <c r="KLR764" s="247"/>
      <c r="KLS764" s="247"/>
      <c r="KLT764" s="247"/>
      <c r="KLU764" s="247"/>
      <c r="KLV764" s="247"/>
      <c r="KLW764" s="247"/>
      <c r="KLX764" s="247"/>
      <c r="KLY764" s="247"/>
      <c r="KLZ764" s="247"/>
      <c r="KMA764" s="247"/>
      <c r="KMB764" s="247"/>
      <c r="KMC764" s="247"/>
      <c r="KMD764" s="247"/>
      <c r="KME764" s="247"/>
      <c r="KMF764" s="247"/>
      <c r="KMG764" s="247"/>
      <c r="KMH764" s="247"/>
      <c r="KMI764" s="247"/>
      <c r="KMJ764" s="247"/>
      <c r="KMK764" s="247"/>
      <c r="KML764" s="247"/>
      <c r="KMM764" s="247"/>
      <c r="KMN764" s="247"/>
      <c r="KMO764" s="247"/>
      <c r="KMP764" s="247"/>
      <c r="KMQ764" s="247"/>
      <c r="KMR764" s="247"/>
      <c r="KMS764" s="247"/>
      <c r="KMT764" s="247"/>
      <c r="KMU764" s="247"/>
      <c r="KMV764" s="247"/>
      <c r="KMW764" s="247"/>
      <c r="KMX764" s="247"/>
      <c r="KMY764" s="247"/>
      <c r="KMZ764" s="247"/>
      <c r="KNA764" s="247"/>
      <c r="KNB764" s="247"/>
      <c r="KNC764" s="247"/>
      <c r="KND764" s="247"/>
      <c r="KNE764" s="247"/>
      <c r="KNF764" s="247"/>
      <c r="KNG764" s="247"/>
      <c r="KNH764" s="247"/>
      <c r="KNI764" s="247"/>
      <c r="KNJ764" s="247"/>
      <c r="KNK764" s="247"/>
      <c r="KNL764" s="247"/>
      <c r="KNM764" s="247"/>
      <c r="KNN764" s="247"/>
      <c r="KNO764" s="247"/>
      <c r="KNP764" s="247"/>
      <c r="KNQ764" s="247"/>
      <c r="KNR764" s="247"/>
      <c r="KNS764" s="247"/>
      <c r="KNT764" s="247"/>
      <c r="KNU764" s="247"/>
      <c r="KNV764" s="247"/>
      <c r="KNW764" s="247"/>
      <c r="KNX764" s="247"/>
      <c r="KNY764" s="247"/>
      <c r="KNZ764" s="247"/>
      <c r="KOA764" s="247"/>
      <c r="KOB764" s="247"/>
      <c r="KOC764" s="247"/>
      <c r="KOD764" s="247"/>
      <c r="KOE764" s="247"/>
      <c r="KOF764" s="247"/>
      <c r="KOG764" s="247"/>
      <c r="KOH764" s="247"/>
      <c r="KOI764" s="247"/>
      <c r="KOJ764" s="247"/>
      <c r="KOK764" s="247"/>
      <c r="KOL764" s="247"/>
      <c r="KOM764" s="247"/>
      <c r="KON764" s="247"/>
      <c r="KOO764" s="247"/>
      <c r="KOP764" s="247"/>
      <c r="KOQ764" s="247"/>
      <c r="KOR764" s="247"/>
      <c r="KOS764" s="247"/>
      <c r="KOT764" s="247"/>
      <c r="KOU764" s="247"/>
      <c r="KOV764" s="247"/>
      <c r="KOW764" s="247"/>
      <c r="KOX764" s="247"/>
      <c r="KOY764" s="247"/>
      <c r="KOZ764" s="247"/>
      <c r="KPA764" s="247"/>
      <c r="KPB764" s="247"/>
      <c r="KPC764" s="247"/>
      <c r="KPD764" s="247"/>
      <c r="KPE764" s="247"/>
      <c r="KPF764" s="247"/>
      <c r="KPG764" s="247"/>
      <c r="KPH764" s="247"/>
      <c r="KPI764" s="247"/>
      <c r="KPJ764" s="247"/>
      <c r="KPK764" s="247"/>
      <c r="KPL764" s="247"/>
      <c r="KPM764" s="247"/>
      <c r="KPN764" s="247"/>
      <c r="KPO764" s="247"/>
      <c r="KPP764" s="247"/>
      <c r="KPQ764" s="247"/>
      <c r="KPR764" s="247"/>
      <c r="KPS764" s="247"/>
      <c r="KPT764" s="247"/>
      <c r="KPU764" s="247"/>
      <c r="KPV764" s="247"/>
      <c r="KPW764" s="247"/>
      <c r="KPX764" s="247"/>
      <c r="KPY764" s="247"/>
      <c r="KPZ764" s="247"/>
      <c r="KQA764" s="247"/>
      <c r="KQB764" s="247"/>
      <c r="KQC764" s="247"/>
      <c r="KQD764" s="247"/>
      <c r="KQE764" s="247"/>
      <c r="KQF764" s="247"/>
      <c r="KQG764" s="247"/>
      <c r="KQH764" s="247"/>
      <c r="KQI764" s="247"/>
      <c r="KQJ764" s="247"/>
      <c r="KQK764" s="247"/>
      <c r="KQL764" s="247"/>
      <c r="KQM764" s="247"/>
      <c r="KQN764" s="247"/>
      <c r="KQO764" s="247"/>
      <c r="KQP764" s="247"/>
      <c r="KQQ764" s="247"/>
      <c r="KQR764" s="247"/>
      <c r="KQS764" s="247"/>
      <c r="KQT764" s="247"/>
      <c r="KQU764" s="247"/>
      <c r="KQV764" s="247"/>
      <c r="KQW764" s="247"/>
      <c r="KQX764" s="247"/>
      <c r="KQY764" s="247"/>
      <c r="KQZ764" s="247"/>
      <c r="KRA764" s="247"/>
      <c r="KRB764" s="247"/>
      <c r="KRC764" s="247"/>
      <c r="KRD764" s="247"/>
      <c r="KRE764" s="247"/>
      <c r="KRF764" s="247"/>
      <c r="KRG764" s="247"/>
      <c r="KRH764" s="247"/>
      <c r="KRI764" s="247"/>
      <c r="KRJ764" s="247"/>
      <c r="KRK764" s="247"/>
      <c r="KRL764" s="247"/>
      <c r="KRM764" s="247"/>
      <c r="KRN764" s="247"/>
      <c r="KRO764" s="247"/>
      <c r="KRP764" s="247"/>
      <c r="KRQ764" s="247"/>
      <c r="KRR764" s="247"/>
      <c r="KRS764" s="247"/>
      <c r="KRT764" s="247"/>
      <c r="KRU764" s="247"/>
      <c r="KRV764" s="247"/>
      <c r="KRW764" s="247"/>
      <c r="KRX764" s="247"/>
      <c r="KRY764" s="247"/>
      <c r="KRZ764" s="247"/>
      <c r="KSA764" s="247"/>
      <c r="KSB764" s="247"/>
      <c r="KSC764" s="247"/>
      <c r="KSD764" s="247"/>
      <c r="KSE764" s="247"/>
      <c r="KSF764" s="247"/>
      <c r="KSG764" s="247"/>
      <c r="KSH764" s="247"/>
      <c r="KSI764" s="247"/>
      <c r="KSJ764" s="247"/>
      <c r="KSK764" s="247"/>
      <c r="KSL764" s="247"/>
      <c r="KSM764" s="247"/>
      <c r="KSN764" s="247"/>
      <c r="KSO764" s="247"/>
      <c r="KSP764" s="247"/>
      <c r="KSQ764" s="247"/>
      <c r="KSR764" s="247"/>
      <c r="KSS764" s="247"/>
      <c r="KST764" s="247"/>
      <c r="KSU764" s="247"/>
      <c r="KSV764" s="247"/>
      <c r="KSW764" s="247"/>
      <c r="KSX764" s="247"/>
      <c r="KSY764" s="247"/>
      <c r="KSZ764" s="247"/>
      <c r="KTA764" s="247"/>
      <c r="KTB764" s="247"/>
      <c r="KTC764" s="247"/>
      <c r="KTD764" s="247"/>
      <c r="KTE764" s="247"/>
      <c r="KTF764" s="247"/>
      <c r="KTG764" s="247"/>
      <c r="KTH764" s="247"/>
      <c r="KTI764" s="247"/>
      <c r="KTJ764" s="247"/>
      <c r="KTK764" s="247"/>
      <c r="KTL764" s="247"/>
      <c r="KTM764" s="247"/>
      <c r="KTN764" s="247"/>
      <c r="KTO764" s="247"/>
      <c r="KTP764" s="247"/>
      <c r="KTQ764" s="247"/>
      <c r="KTR764" s="247"/>
      <c r="KTS764" s="247"/>
      <c r="KTT764" s="247"/>
      <c r="KTU764" s="247"/>
      <c r="KTV764" s="247"/>
      <c r="KTW764" s="247"/>
      <c r="KTX764" s="247"/>
      <c r="KTY764" s="247"/>
      <c r="KTZ764" s="247"/>
      <c r="KUA764" s="247"/>
      <c r="KUB764" s="247"/>
      <c r="KUC764" s="247"/>
      <c r="KUD764" s="247"/>
      <c r="KUE764" s="247"/>
      <c r="KUF764" s="247"/>
      <c r="KUG764" s="247"/>
      <c r="KUH764" s="247"/>
      <c r="KUI764" s="247"/>
      <c r="KUJ764" s="247"/>
      <c r="KUK764" s="247"/>
      <c r="KUL764" s="247"/>
      <c r="KUM764" s="247"/>
      <c r="KUN764" s="247"/>
      <c r="KUO764" s="247"/>
      <c r="KUP764" s="247"/>
      <c r="KUQ764" s="247"/>
      <c r="KUR764" s="247"/>
      <c r="KUS764" s="247"/>
      <c r="KUT764" s="247"/>
      <c r="KUU764" s="247"/>
      <c r="KUV764" s="247"/>
      <c r="KUW764" s="247"/>
      <c r="KUX764" s="247"/>
      <c r="KUY764" s="247"/>
      <c r="KUZ764" s="247"/>
      <c r="KVA764" s="247"/>
      <c r="KVB764" s="247"/>
      <c r="KVC764" s="247"/>
      <c r="KVD764" s="247"/>
      <c r="KVE764" s="247"/>
      <c r="KVF764" s="247"/>
      <c r="KVG764" s="247"/>
      <c r="KVH764" s="247"/>
      <c r="KVI764" s="247"/>
      <c r="KVJ764" s="247"/>
      <c r="KVK764" s="247"/>
      <c r="KVL764" s="247"/>
      <c r="KVM764" s="247"/>
      <c r="KVN764" s="247"/>
      <c r="KVO764" s="247"/>
      <c r="KVP764" s="247"/>
      <c r="KVQ764" s="247"/>
      <c r="KVR764" s="247"/>
      <c r="KVS764" s="247"/>
      <c r="KVT764" s="247"/>
      <c r="KVU764" s="247"/>
      <c r="KVV764" s="247"/>
      <c r="KVW764" s="247"/>
      <c r="KVX764" s="247"/>
      <c r="KVY764" s="247"/>
      <c r="KVZ764" s="247"/>
      <c r="KWA764" s="247"/>
      <c r="KWB764" s="247"/>
      <c r="KWC764" s="247"/>
      <c r="KWD764" s="247"/>
      <c r="KWE764" s="247"/>
      <c r="KWF764" s="247"/>
      <c r="KWG764" s="247"/>
      <c r="KWH764" s="247"/>
      <c r="KWI764" s="247"/>
      <c r="KWJ764" s="247"/>
      <c r="KWK764" s="247"/>
      <c r="KWL764" s="247"/>
      <c r="KWM764" s="247"/>
      <c r="KWN764" s="247"/>
      <c r="KWO764" s="247"/>
      <c r="KWP764" s="247"/>
      <c r="KWQ764" s="247"/>
      <c r="KWR764" s="247"/>
      <c r="KWS764" s="247"/>
      <c r="KWT764" s="247"/>
      <c r="KWU764" s="247"/>
      <c r="KWV764" s="247"/>
      <c r="KWW764" s="247"/>
      <c r="KWX764" s="247"/>
      <c r="KWY764" s="247"/>
      <c r="KWZ764" s="247"/>
      <c r="KXA764" s="247"/>
      <c r="KXB764" s="247"/>
      <c r="KXC764" s="247"/>
      <c r="KXD764" s="247"/>
      <c r="KXE764" s="247"/>
      <c r="KXF764" s="247"/>
      <c r="KXG764" s="247"/>
      <c r="KXH764" s="247"/>
      <c r="KXI764" s="247"/>
      <c r="KXJ764" s="247"/>
      <c r="KXK764" s="247"/>
      <c r="KXL764" s="247"/>
      <c r="KXM764" s="247"/>
      <c r="KXN764" s="247"/>
      <c r="KXO764" s="247"/>
      <c r="KXP764" s="247"/>
      <c r="KXQ764" s="247"/>
      <c r="KXR764" s="247"/>
      <c r="KXS764" s="247"/>
      <c r="KXT764" s="247"/>
      <c r="KXU764" s="247"/>
      <c r="KXV764" s="247"/>
      <c r="KXW764" s="247"/>
      <c r="KXX764" s="247"/>
      <c r="KXY764" s="247"/>
      <c r="KXZ764" s="247"/>
      <c r="KYA764" s="247"/>
      <c r="KYB764" s="247"/>
      <c r="KYC764" s="247"/>
      <c r="KYD764" s="247"/>
      <c r="KYE764" s="247"/>
      <c r="KYF764" s="247"/>
      <c r="KYG764" s="247"/>
      <c r="KYH764" s="247"/>
      <c r="KYI764" s="247"/>
      <c r="KYJ764" s="247"/>
      <c r="KYK764" s="247"/>
      <c r="KYL764" s="247"/>
      <c r="KYM764" s="247"/>
      <c r="KYN764" s="247"/>
      <c r="KYO764" s="247"/>
      <c r="KYP764" s="247"/>
      <c r="KYQ764" s="247"/>
      <c r="KYR764" s="247"/>
      <c r="KYS764" s="247"/>
      <c r="KYT764" s="247"/>
      <c r="KYU764" s="247"/>
      <c r="KYV764" s="247"/>
      <c r="KYW764" s="247"/>
      <c r="KYX764" s="247"/>
      <c r="KYY764" s="247"/>
      <c r="KYZ764" s="247"/>
      <c r="KZA764" s="247"/>
      <c r="KZB764" s="247"/>
      <c r="KZC764" s="247"/>
      <c r="KZD764" s="247"/>
      <c r="KZE764" s="247"/>
      <c r="KZF764" s="247"/>
      <c r="KZG764" s="247"/>
      <c r="KZH764" s="247"/>
      <c r="KZI764" s="247"/>
      <c r="KZJ764" s="247"/>
      <c r="KZK764" s="247"/>
      <c r="KZL764" s="247"/>
      <c r="KZM764" s="247"/>
      <c r="KZN764" s="247"/>
      <c r="KZO764" s="247"/>
      <c r="KZP764" s="247"/>
      <c r="KZQ764" s="247"/>
      <c r="KZR764" s="247"/>
      <c r="KZS764" s="247"/>
      <c r="KZT764" s="247"/>
      <c r="KZU764" s="247"/>
      <c r="KZV764" s="247"/>
      <c r="KZW764" s="247"/>
      <c r="KZX764" s="247"/>
      <c r="KZY764" s="247"/>
      <c r="KZZ764" s="247"/>
      <c r="LAA764" s="247"/>
      <c r="LAB764" s="247"/>
      <c r="LAC764" s="247"/>
      <c r="LAD764" s="247"/>
      <c r="LAE764" s="247"/>
      <c r="LAF764" s="247"/>
      <c r="LAG764" s="247"/>
      <c r="LAH764" s="247"/>
      <c r="LAI764" s="247"/>
      <c r="LAJ764" s="247"/>
      <c r="LAK764" s="247"/>
      <c r="LAL764" s="247"/>
      <c r="LAM764" s="247"/>
      <c r="LAN764" s="247"/>
      <c r="LAO764" s="247"/>
      <c r="LAP764" s="247"/>
      <c r="LAQ764" s="247"/>
      <c r="LAR764" s="247"/>
      <c r="LAS764" s="247"/>
      <c r="LAT764" s="247"/>
      <c r="LAU764" s="247"/>
      <c r="LAV764" s="247"/>
      <c r="LAW764" s="247"/>
      <c r="LAX764" s="247"/>
      <c r="LAY764" s="247"/>
      <c r="LAZ764" s="247"/>
      <c r="LBA764" s="247"/>
      <c r="LBB764" s="247"/>
      <c r="LBC764" s="247"/>
      <c r="LBD764" s="247"/>
      <c r="LBE764" s="247"/>
      <c r="LBF764" s="247"/>
      <c r="LBG764" s="247"/>
      <c r="LBH764" s="247"/>
      <c r="LBI764" s="247"/>
      <c r="LBJ764" s="247"/>
      <c r="LBK764" s="247"/>
      <c r="LBL764" s="247"/>
      <c r="LBM764" s="247"/>
      <c r="LBN764" s="247"/>
      <c r="LBO764" s="247"/>
      <c r="LBP764" s="247"/>
      <c r="LBQ764" s="247"/>
      <c r="LBR764" s="247"/>
      <c r="LBS764" s="247"/>
      <c r="LBT764" s="247"/>
      <c r="LBU764" s="247"/>
      <c r="LBV764" s="247"/>
      <c r="LBW764" s="247"/>
      <c r="LBX764" s="247"/>
      <c r="LBY764" s="247"/>
      <c r="LBZ764" s="247"/>
      <c r="LCA764" s="247"/>
      <c r="LCB764" s="247"/>
      <c r="LCC764" s="247"/>
      <c r="LCD764" s="247"/>
      <c r="LCE764" s="247"/>
      <c r="LCF764" s="247"/>
      <c r="LCG764" s="247"/>
      <c r="LCH764" s="247"/>
      <c r="LCI764" s="247"/>
      <c r="LCJ764" s="247"/>
      <c r="LCK764" s="247"/>
      <c r="LCL764" s="247"/>
      <c r="LCM764" s="247"/>
      <c r="LCN764" s="247"/>
      <c r="LCO764" s="247"/>
      <c r="LCP764" s="247"/>
      <c r="LCQ764" s="247"/>
      <c r="LCR764" s="247"/>
      <c r="LCS764" s="247"/>
      <c r="LCT764" s="247"/>
      <c r="LCU764" s="247"/>
      <c r="LCV764" s="247"/>
      <c r="LCW764" s="247"/>
      <c r="LCX764" s="247"/>
      <c r="LCY764" s="247"/>
      <c r="LCZ764" s="247"/>
      <c r="LDA764" s="247"/>
      <c r="LDB764" s="247"/>
      <c r="LDC764" s="247"/>
      <c r="LDD764" s="247"/>
      <c r="LDE764" s="247"/>
      <c r="LDF764" s="247"/>
      <c r="LDG764" s="247"/>
      <c r="LDH764" s="247"/>
      <c r="LDI764" s="247"/>
      <c r="LDJ764" s="247"/>
      <c r="LDK764" s="247"/>
      <c r="LDL764" s="247"/>
      <c r="LDM764" s="247"/>
      <c r="LDN764" s="247"/>
      <c r="LDO764" s="247"/>
      <c r="LDP764" s="247"/>
      <c r="LDQ764" s="247"/>
      <c r="LDR764" s="247"/>
      <c r="LDS764" s="247"/>
      <c r="LDT764" s="247"/>
      <c r="LDU764" s="247"/>
      <c r="LDV764" s="247"/>
      <c r="LDW764" s="247"/>
      <c r="LDX764" s="247"/>
      <c r="LDY764" s="247"/>
      <c r="LDZ764" s="247"/>
      <c r="LEA764" s="247"/>
      <c r="LEB764" s="247"/>
      <c r="LEC764" s="247"/>
      <c r="LED764" s="247"/>
      <c r="LEE764" s="247"/>
      <c r="LEF764" s="247"/>
      <c r="LEG764" s="247"/>
      <c r="LEH764" s="247"/>
      <c r="LEI764" s="247"/>
      <c r="LEJ764" s="247"/>
      <c r="LEK764" s="247"/>
      <c r="LEL764" s="247"/>
      <c r="LEM764" s="247"/>
      <c r="LEN764" s="247"/>
      <c r="LEO764" s="247"/>
      <c r="LEP764" s="247"/>
      <c r="LEQ764" s="247"/>
      <c r="LER764" s="247"/>
      <c r="LES764" s="247"/>
      <c r="LET764" s="247"/>
      <c r="LEU764" s="247"/>
      <c r="LEV764" s="247"/>
      <c r="LEW764" s="247"/>
      <c r="LEX764" s="247"/>
      <c r="LEY764" s="247"/>
      <c r="LEZ764" s="247"/>
      <c r="LFA764" s="247"/>
      <c r="LFB764" s="247"/>
      <c r="LFC764" s="247"/>
      <c r="LFD764" s="247"/>
      <c r="LFE764" s="247"/>
      <c r="LFF764" s="247"/>
      <c r="LFG764" s="247"/>
      <c r="LFH764" s="247"/>
      <c r="LFI764" s="247"/>
      <c r="LFJ764" s="247"/>
      <c r="LFK764" s="247"/>
      <c r="LFL764" s="247"/>
      <c r="LFM764" s="247"/>
      <c r="LFN764" s="247"/>
      <c r="LFO764" s="247"/>
      <c r="LFP764" s="247"/>
      <c r="LFQ764" s="247"/>
      <c r="LFR764" s="247"/>
      <c r="LFS764" s="247"/>
      <c r="LFT764" s="247"/>
      <c r="LFU764" s="247"/>
      <c r="LFV764" s="247"/>
      <c r="LFW764" s="247"/>
      <c r="LFX764" s="247"/>
      <c r="LFY764" s="247"/>
      <c r="LFZ764" s="247"/>
      <c r="LGA764" s="247"/>
      <c r="LGB764" s="247"/>
      <c r="LGC764" s="247"/>
      <c r="LGD764" s="247"/>
      <c r="LGE764" s="247"/>
      <c r="LGF764" s="247"/>
      <c r="LGG764" s="247"/>
      <c r="LGH764" s="247"/>
      <c r="LGI764" s="247"/>
      <c r="LGJ764" s="247"/>
      <c r="LGK764" s="247"/>
      <c r="LGL764" s="247"/>
      <c r="LGM764" s="247"/>
      <c r="LGN764" s="247"/>
      <c r="LGO764" s="247"/>
      <c r="LGP764" s="247"/>
      <c r="LGQ764" s="247"/>
      <c r="LGR764" s="247"/>
      <c r="LGS764" s="247"/>
      <c r="LGT764" s="247"/>
      <c r="LGU764" s="247"/>
      <c r="LGV764" s="247"/>
      <c r="LGW764" s="247"/>
      <c r="LGX764" s="247"/>
      <c r="LGY764" s="247"/>
      <c r="LGZ764" s="247"/>
      <c r="LHA764" s="247"/>
      <c r="LHB764" s="247"/>
      <c r="LHC764" s="247"/>
      <c r="LHD764" s="247"/>
      <c r="LHE764" s="247"/>
      <c r="LHF764" s="247"/>
      <c r="LHG764" s="247"/>
      <c r="LHH764" s="247"/>
      <c r="LHI764" s="247"/>
      <c r="LHJ764" s="247"/>
      <c r="LHK764" s="247"/>
      <c r="LHL764" s="247"/>
      <c r="LHM764" s="247"/>
      <c r="LHN764" s="247"/>
      <c r="LHO764" s="247"/>
      <c r="LHP764" s="247"/>
      <c r="LHQ764" s="247"/>
      <c r="LHR764" s="247"/>
      <c r="LHS764" s="247"/>
      <c r="LHT764" s="247"/>
      <c r="LHU764" s="247"/>
      <c r="LHV764" s="247"/>
      <c r="LHW764" s="247"/>
      <c r="LHX764" s="247"/>
      <c r="LHY764" s="247"/>
      <c r="LHZ764" s="247"/>
      <c r="LIA764" s="247"/>
      <c r="LIB764" s="247"/>
      <c r="LIC764" s="247"/>
      <c r="LID764" s="247"/>
      <c r="LIE764" s="247"/>
      <c r="LIF764" s="247"/>
      <c r="LIG764" s="247"/>
      <c r="LIH764" s="247"/>
      <c r="LII764" s="247"/>
      <c r="LIJ764" s="247"/>
      <c r="LIK764" s="247"/>
      <c r="LIL764" s="247"/>
      <c r="LIM764" s="247"/>
      <c r="LIN764" s="247"/>
      <c r="LIO764" s="247"/>
      <c r="LIP764" s="247"/>
      <c r="LIQ764" s="247"/>
      <c r="LIR764" s="247"/>
      <c r="LIS764" s="247"/>
      <c r="LIT764" s="247"/>
      <c r="LIU764" s="247"/>
      <c r="LIV764" s="247"/>
      <c r="LIW764" s="247"/>
      <c r="LIX764" s="247"/>
      <c r="LIY764" s="247"/>
      <c r="LIZ764" s="247"/>
      <c r="LJA764" s="247"/>
      <c r="LJB764" s="247"/>
      <c r="LJC764" s="247"/>
      <c r="LJD764" s="247"/>
      <c r="LJE764" s="247"/>
      <c r="LJF764" s="247"/>
      <c r="LJG764" s="247"/>
      <c r="LJH764" s="247"/>
      <c r="LJI764" s="247"/>
      <c r="LJJ764" s="247"/>
      <c r="LJK764" s="247"/>
      <c r="LJL764" s="247"/>
      <c r="LJM764" s="247"/>
      <c r="LJN764" s="247"/>
      <c r="LJO764" s="247"/>
      <c r="LJP764" s="247"/>
      <c r="LJQ764" s="247"/>
      <c r="LJR764" s="247"/>
      <c r="LJS764" s="247"/>
      <c r="LJT764" s="247"/>
      <c r="LJU764" s="247"/>
      <c r="LJV764" s="247"/>
      <c r="LJW764" s="247"/>
      <c r="LJX764" s="247"/>
      <c r="LJY764" s="247"/>
      <c r="LJZ764" s="247"/>
      <c r="LKA764" s="247"/>
      <c r="LKB764" s="247"/>
      <c r="LKC764" s="247"/>
      <c r="LKD764" s="247"/>
      <c r="LKE764" s="247"/>
      <c r="LKF764" s="247"/>
      <c r="LKG764" s="247"/>
      <c r="LKH764" s="247"/>
      <c r="LKI764" s="247"/>
      <c r="LKJ764" s="247"/>
      <c r="LKK764" s="247"/>
      <c r="LKL764" s="247"/>
      <c r="LKM764" s="247"/>
      <c r="LKN764" s="247"/>
      <c r="LKO764" s="247"/>
      <c r="LKP764" s="247"/>
      <c r="LKQ764" s="247"/>
      <c r="LKR764" s="247"/>
      <c r="LKS764" s="247"/>
      <c r="LKT764" s="247"/>
      <c r="LKU764" s="247"/>
      <c r="LKV764" s="247"/>
      <c r="LKW764" s="247"/>
      <c r="LKX764" s="247"/>
      <c r="LKY764" s="247"/>
      <c r="LKZ764" s="247"/>
      <c r="LLA764" s="247"/>
      <c r="LLB764" s="247"/>
      <c r="LLC764" s="247"/>
      <c r="LLD764" s="247"/>
      <c r="LLE764" s="247"/>
      <c r="LLF764" s="247"/>
      <c r="LLG764" s="247"/>
      <c r="LLH764" s="247"/>
      <c r="LLI764" s="247"/>
      <c r="LLJ764" s="247"/>
      <c r="LLK764" s="247"/>
      <c r="LLL764" s="247"/>
      <c r="LLM764" s="247"/>
      <c r="LLN764" s="247"/>
      <c r="LLO764" s="247"/>
      <c r="LLP764" s="247"/>
      <c r="LLQ764" s="247"/>
      <c r="LLR764" s="247"/>
      <c r="LLS764" s="247"/>
      <c r="LLT764" s="247"/>
      <c r="LLU764" s="247"/>
      <c r="LLV764" s="247"/>
      <c r="LLW764" s="247"/>
      <c r="LLX764" s="247"/>
      <c r="LLY764" s="247"/>
      <c r="LLZ764" s="247"/>
      <c r="LMA764" s="247"/>
      <c r="LMB764" s="247"/>
      <c r="LMC764" s="247"/>
      <c r="LMD764" s="247"/>
      <c r="LME764" s="247"/>
      <c r="LMF764" s="247"/>
      <c r="LMG764" s="247"/>
      <c r="LMH764" s="247"/>
      <c r="LMI764" s="247"/>
      <c r="LMJ764" s="247"/>
      <c r="LMK764" s="247"/>
      <c r="LML764" s="247"/>
      <c r="LMM764" s="247"/>
      <c r="LMN764" s="247"/>
      <c r="LMO764" s="247"/>
      <c r="LMP764" s="247"/>
      <c r="LMQ764" s="247"/>
      <c r="LMR764" s="247"/>
      <c r="LMS764" s="247"/>
      <c r="LMT764" s="247"/>
      <c r="LMU764" s="247"/>
      <c r="LMV764" s="247"/>
      <c r="LMW764" s="247"/>
      <c r="LMX764" s="247"/>
      <c r="LMY764" s="247"/>
      <c r="LMZ764" s="247"/>
      <c r="LNA764" s="247"/>
      <c r="LNB764" s="247"/>
      <c r="LNC764" s="247"/>
      <c r="LND764" s="247"/>
      <c r="LNE764" s="247"/>
      <c r="LNF764" s="247"/>
      <c r="LNG764" s="247"/>
      <c r="LNH764" s="247"/>
      <c r="LNI764" s="247"/>
      <c r="LNJ764" s="247"/>
      <c r="LNK764" s="247"/>
      <c r="LNL764" s="247"/>
      <c r="LNM764" s="247"/>
      <c r="LNN764" s="247"/>
      <c r="LNO764" s="247"/>
      <c r="LNP764" s="247"/>
      <c r="LNQ764" s="247"/>
      <c r="LNR764" s="247"/>
      <c r="LNS764" s="247"/>
      <c r="LNT764" s="247"/>
      <c r="LNU764" s="247"/>
      <c r="LNV764" s="247"/>
      <c r="LNW764" s="247"/>
      <c r="LNX764" s="247"/>
      <c r="LNY764" s="247"/>
      <c r="LNZ764" s="247"/>
      <c r="LOA764" s="247"/>
      <c r="LOB764" s="247"/>
      <c r="LOC764" s="247"/>
      <c r="LOD764" s="247"/>
      <c r="LOE764" s="247"/>
      <c r="LOF764" s="247"/>
      <c r="LOG764" s="247"/>
      <c r="LOH764" s="247"/>
      <c r="LOI764" s="247"/>
      <c r="LOJ764" s="247"/>
      <c r="LOK764" s="247"/>
      <c r="LOL764" s="247"/>
      <c r="LOM764" s="247"/>
      <c r="LON764" s="247"/>
      <c r="LOO764" s="247"/>
      <c r="LOP764" s="247"/>
      <c r="LOQ764" s="247"/>
      <c r="LOR764" s="247"/>
      <c r="LOS764" s="247"/>
      <c r="LOT764" s="247"/>
      <c r="LOU764" s="247"/>
      <c r="LOV764" s="247"/>
      <c r="LOW764" s="247"/>
      <c r="LOX764" s="247"/>
      <c r="LOY764" s="247"/>
      <c r="LOZ764" s="247"/>
      <c r="LPA764" s="247"/>
      <c r="LPB764" s="247"/>
      <c r="LPC764" s="247"/>
      <c r="LPD764" s="247"/>
      <c r="LPE764" s="247"/>
      <c r="LPF764" s="247"/>
      <c r="LPG764" s="247"/>
      <c r="LPH764" s="247"/>
      <c r="LPI764" s="247"/>
      <c r="LPJ764" s="247"/>
      <c r="LPK764" s="247"/>
      <c r="LPL764" s="247"/>
      <c r="LPM764" s="247"/>
      <c r="LPN764" s="247"/>
      <c r="LPO764" s="247"/>
      <c r="LPP764" s="247"/>
      <c r="LPQ764" s="247"/>
      <c r="LPR764" s="247"/>
      <c r="LPS764" s="247"/>
      <c r="LPT764" s="247"/>
      <c r="LPU764" s="247"/>
      <c r="LPV764" s="247"/>
      <c r="LPW764" s="247"/>
      <c r="LPX764" s="247"/>
      <c r="LPY764" s="247"/>
      <c r="LPZ764" s="247"/>
      <c r="LQA764" s="247"/>
      <c r="LQB764" s="247"/>
      <c r="LQC764" s="247"/>
      <c r="LQD764" s="247"/>
      <c r="LQE764" s="247"/>
      <c r="LQF764" s="247"/>
      <c r="LQG764" s="247"/>
      <c r="LQH764" s="247"/>
      <c r="LQI764" s="247"/>
      <c r="LQJ764" s="247"/>
      <c r="LQK764" s="247"/>
      <c r="LQL764" s="247"/>
      <c r="LQM764" s="247"/>
      <c r="LQN764" s="247"/>
      <c r="LQO764" s="247"/>
      <c r="LQP764" s="247"/>
      <c r="LQQ764" s="247"/>
      <c r="LQR764" s="247"/>
      <c r="LQS764" s="247"/>
      <c r="LQT764" s="247"/>
      <c r="LQU764" s="247"/>
      <c r="LQV764" s="247"/>
      <c r="LQW764" s="247"/>
      <c r="LQX764" s="247"/>
      <c r="LQY764" s="247"/>
      <c r="LQZ764" s="247"/>
      <c r="LRA764" s="247"/>
      <c r="LRB764" s="247"/>
      <c r="LRC764" s="247"/>
      <c r="LRD764" s="247"/>
      <c r="LRE764" s="247"/>
      <c r="LRF764" s="247"/>
      <c r="LRG764" s="247"/>
      <c r="LRH764" s="247"/>
      <c r="LRI764" s="247"/>
      <c r="LRJ764" s="247"/>
      <c r="LRK764" s="247"/>
      <c r="LRL764" s="247"/>
      <c r="LRM764" s="247"/>
      <c r="LRN764" s="247"/>
      <c r="LRO764" s="247"/>
      <c r="LRP764" s="247"/>
      <c r="LRQ764" s="247"/>
      <c r="LRR764" s="247"/>
      <c r="LRS764" s="247"/>
      <c r="LRT764" s="247"/>
      <c r="LRU764" s="247"/>
      <c r="LRV764" s="247"/>
      <c r="LRW764" s="247"/>
      <c r="LRX764" s="247"/>
      <c r="LRY764" s="247"/>
      <c r="LRZ764" s="247"/>
      <c r="LSA764" s="247"/>
      <c r="LSB764" s="247"/>
      <c r="LSC764" s="247"/>
      <c r="LSD764" s="247"/>
      <c r="LSE764" s="247"/>
      <c r="LSF764" s="247"/>
      <c r="LSG764" s="247"/>
      <c r="LSH764" s="247"/>
      <c r="LSI764" s="247"/>
      <c r="LSJ764" s="247"/>
      <c r="LSK764" s="247"/>
      <c r="LSL764" s="247"/>
      <c r="LSM764" s="247"/>
      <c r="LSN764" s="247"/>
      <c r="LSO764" s="247"/>
      <c r="LSP764" s="247"/>
      <c r="LSQ764" s="247"/>
      <c r="LSR764" s="247"/>
      <c r="LSS764" s="247"/>
      <c r="LST764" s="247"/>
      <c r="LSU764" s="247"/>
      <c r="LSV764" s="247"/>
      <c r="LSW764" s="247"/>
      <c r="LSX764" s="247"/>
      <c r="LSY764" s="247"/>
      <c r="LSZ764" s="247"/>
      <c r="LTA764" s="247"/>
      <c r="LTB764" s="247"/>
      <c r="LTC764" s="247"/>
      <c r="LTD764" s="247"/>
      <c r="LTE764" s="247"/>
      <c r="LTF764" s="247"/>
      <c r="LTG764" s="247"/>
      <c r="LTH764" s="247"/>
      <c r="LTI764" s="247"/>
      <c r="LTJ764" s="247"/>
      <c r="LTK764" s="247"/>
      <c r="LTL764" s="247"/>
      <c r="LTM764" s="247"/>
      <c r="LTN764" s="247"/>
      <c r="LTO764" s="247"/>
      <c r="LTP764" s="247"/>
      <c r="LTQ764" s="247"/>
      <c r="LTR764" s="247"/>
      <c r="LTS764" s="247"/>
      <c r="LTT764" s="247"/>
      <c r="LTU764" s="247"/>
      <c r="LTV764" s="247"/>
      <c r="LTW764" s="247"/>
      <c r="LTX764" s="247"/>
      <c r="LTY764" s="247"/>
      <c r="LTZ764" s="247"/>
      <c r="LUA764" s="247"/>
      <c r="LUB764" s="247"/>
      <c r="LUC764" s="247"/>
      <c r="LUD764" s="247"/>
      <c r="LUE764" s="247"/>
      <c r="LUF764" s="247"/>
      <c r="LUG764" s="247"/>
      <c r="LUH764" s="247"/>
      <c r="LUI764" s="247"/>
      <c r="LUJ764" s="247"/>
      <c r="LUK764" s="247"/>
      <c r="LUL764" s="247"/>
      <c r="LUM764" s="247"/>
      <c r="LUN764" s="247"/>
      <c r="LUO764" s="247"/>
      <c r="LUP764" s="247"/>
      <c r="LUQ764" s="247"/>
      <c r="LUR764" s="247"/>
      <c r="LUS764" s="247"/>
      <c r="LUT764" s="247"/>
      <c r="LUU764" s="247"/>
      <c r="LUV764" s="247"/>
      <c r="LUW764" s="247"/>
      <c r="LUX764" s="247"/>
      <c r="LUY764" s="247"/>
      <c r="LUZ764" s="247"/>
      <c r="LVA764" s="247"/>
      <c r="LVB764" s="247"/>
      <c r="LVC764" s="247"/>
      <c r="LVD764" s="247"/>
      <c r="LVE764" s="247"/>
      <c r="LVF764" s="247"/>
      <c r="LVG764" s="247"/>
      <c r="LVH764" s="247"/>
      <c r="LVI764" s="247"/>
      <c r="LVJ764" s="247"/>
      <c r="LVK764" s="247"/>
      <c r="LVL764" s="247"/>
      <c r="LVM764" s="247"/>
      <c r="LVN764" s="247"/>
      <c r="LVO764" s="247"/>
      <c r="LVP764" s="247"/>
      <c r="LVQ764" s="247"/>
      <c r="LVR764" s="247"/>
      <c r="LVS764" s="247"/>
      <c r="LVT764" s="247"/>
      <c r="LVU764" s="247"/>
      <c r="LVV764" s="247"/>
      <c r="LVW764" s="247"/>
      <c r="LVX764" s="247"/>
      <c r="LVY764" s="247"/>
      <c r="LVZ764" s="247"/>
      <c r="LWA764" s="247"/>
      <c r="LWB764" s="247"/>
      <c r="LWC764" s="247"/>
      <c r="LWD764" s="247"/>
      <c r="LWE764" s="247"/>
      <c r="LWF764" s="247"/>
      <c r="LWG764" s="247"/>
      <c r="LWH764" s="247"/>
      <c r="LWI764" s="247"/>
      <c r="LWJ764" s="247"/>
      <c r="LWK764" s="247"/>
      <c r="LWL764" s="247"/>
      <c r="LWM764" s="247"/>
      <c r="LWN764" s="247"/>
      <c r="LWO764" s="247"/>
      <c r="LWP764" s="247"/>
      <c r="LWQ764" s="247"/>
      <c r="LWR764" s="247"/>
      <c r="LWS764" s="247"/>
      <c r="LWT764" s="247"/>
      <c r="LWU764" s="247"/>
      <c r="LWV764" s="247"/>
      <c r="LWW764" s="247"/>
      <c r="LWX764" s="247"/>
      <c r="LWY764" s="247"/>
      <c r="LWZ764" s="247"/>
      <c r="LXA764" s="247"/>
      <c r="LXB764" s="247"/>
      <c r="LXC764" s="247"/>
      <c r="LXD764" s="247"/>
      <c r="LXE764" s="247"/>
      <c r="LXF764" s="247"/>
      <c r="LXG764" s="247"/>
      <c r="LXH764" s="247"/>
      <c r="LXI764" s="247"/>
      <c r="LXJ764" s="247"/>
      <c r="LXK764" s="247"/>
      <c r="LXL764" s="247"/>
      <c r="LXM764" s="247"/>
      <c r="LXN764" s="247"/>
      <c r="LXO764" s="247"/>
      <c r="LXP764" s="247"/>
      <c r="LXQ764" s="247"/>
      <c r="LXR764" s="247"/>
      <c r="LXS764" s="247"/>
      <c r="LXT764" s="247"/>
      <c r="LXU764" s="247"/>
      <c r="LXV764" s="247"/>
      <c r="LXW764" s="247"/>
      <c r="LXX764" s="247"/>
      <c r="LXY764" s="247"/>
      <c r="LXZ764" s="247"/>
      <c r="LYA764" s="247"/>
      <c r="LYB764" s="247"/>
      <c r="LYC764" s="247"/>
      <c r="LYD764" s="247"/>
      <c r="LYE764" s="247"/>
      <c r="LYF764" s="247"/>
      <c r="LYG764" s="247"/>
      <c r="LYH764" s="247"/>
      <c r="LYI764" s="247"/>
      <c r="LYJ764" s="247"/>
      <c r="LYK764" s="247"/>
      <c r="LYL764" s="247"/>
      <c r="LYM764" s="247"/>
      <c r="LYN764" s="247"/>
      <c r="LYO764" s="247"/>
      <c r="LYP764" s="247"/>
      <c r="LYQ764" s="247"/>
      <c r="LYR764" s="247"/>
      <c r="LYS764" s="247"/>
      <c r="LYT764" s="247"/>
      <c r="LYU764" s="247"/>
      <c r="LYV764" s="247"/>
      <c r="LYW764" s="247"/>
      <c r="LYX764" s="247"/>
      <c r="LYY764" s="247"/>
      <c r="LYZ764" s="247"/>
      <c r="LZA764" s="247"/>
      <c r="LZB764" s="247"/>
      <c r="LZC764" s="247"/>
      <c r="LZD764" s="247"/>
      <c r="LZE764" s="247"/>
      <c r="LZF764" s="247"/>
      <c r="LZG764" s="247"/>
      <c r="LZH764" s="247"/>
      <c r="LZI764" s="247"/>
      <c r="LZJ764" s="247"/>
      <c r="LZK764" s="247"/>
      <c r="LZL764" s="247"/>
      <c r="LZM764" s="247"/>
      <c r="LZN764" s="247"/>
      <c r="LZO764" s="247"/>
      <c r="LZP764" s="247"/>
      <c r="LZQ764" s="247"/>
      <c r="LZR764" s="247"/>
      <c r="LZS764" s="247"/>
      <c r="LZT764" s="247"/>
      <c r="LZU764" s="247"/>
      <c r="LZV764" s="247"/>
      <c r="LZW764" s="247"/>
      <c r="LZX764" s="247"/>
      <c r="LZY764" s="247"/>
      <c r="LZZ764" s="247"/>
      <c r="MAA764" s="247"/>
      <c r="MAB764" s="247"/>
      <c r="MAC764" s="247"/>
      <c r="MAD764" s="247"/>
      <c r="MAE764" s="247"/>
      <c r="MAF764" s="247"/>
      <c r="MAG764" s="247"/>
      <c r="MAH764" s="247"/>
      <c r="MAI764" s="247"/>
      <c r="MAJ764" s="247"/>
      <c r="MAK764" s="247"/>
      <c r="MAL764" s="247"/>
      <c r="MAM764" s="247"/>
      <c r="MAN764" s="247"/>
      <c r="MAO764" s="247"/>
      <c r="MAP764" s="247"/>
      <c r="MAQ764" s="247"/>
      <c r="MAR764" s="247"/>
      <c r="MAS764" s="247"/>
      <c r="MAT764" s="247"/>
      <c r="MAU764" s="247"/>
      <c r="MAV764" s="247"/>
      <c r="MAW764" s="247"/>
      <c r="MAX764" s="247"/>
      <c r="MAY764" s="247"/>
      <c r="MAZ764" s="247"/>
      <c r="MBA764" s="247"/>
      <c r="MBB764" s="247"/>
      <c r="MBC764" s="247"/>
      <c r="MBD764" s="247"/>
      <c r="MBE764" s="247"/>
      <c r="MBF764" s="247"/>
      <c r="MBG764" s="247"/>
      <c r="MBH764" s="247"/>
      <c r="MBI764" s="247"/>
      <c r="MBJ764" s="247"/>
      <c r="MBK764" s="247"/>
      <c r="MBL764" s="247"/>
      <c r="MBM764" s="247"/>
      <c r="MBN764" s="247"/>
      <c r="MBO764" s="247"/>
      <c r="MBP764" s="247"/>
      <c r="MBQ764" s="247"/>
      <c r="MBR764" s="247"/>
      <c r="MBS764" s="247"/>
      <c r="MBT764" s="247"/>
      <c r="MBU764" s="247"/>
      <c r="MBV764" s="247"/>
      <c r="MBW764" s="247"/>
      <c r="MBX764" s="247"/>
      <c r="MBY764" s="247"/>
      <c r="MBZ764" s="247"/>
      <c r="MCA764" s="247"/>
      <c r="MCB764" s="247"/>
      <c r="MCC764" s="247"/>
      <c r="MCD764" s="247"/>
      <c r="MCE764" s="247"/>
      <c r="MCF764" s="247"/>
      <c r="MCG764" s="247"/>
      <c r="MCH764" s="247"/>
      <c r="MCI764" s="247"/>
      <c r="MCJ764" s="247"/>
      <c r="MCK764" s="247"/>
      <c r="MCL764" s="247"/>
      <c r="MCM764" s="247"/>
      <c r="MCN764" s="247"/>
      <c r="MCO764" s="247"/>
      <c r="MCP764" s="247"/>
      <c r="MCQ764" s="247"/>
      <c r="MCR764" s="247"/>
      <c r="MCS764" s="247"/>
      <c r="MCT764" s="247"/>
      <c r="MCU764" s="247"/>
      <c r="MCV764" s="247"/>
      <c r="MCW764" s="247"/>
      <c r="MCX764" s="247"/>
      <c r="MCY764" s="247"/>
      <c r="MCZ764" s="247"/>
      <c r="MDA764" s="247"/>
      <c r="MDB764" s="247"/>
      <c r="MDC764" s="247"/>
      <c r="MDD764" s="247"/>
      <c r="MDE764" s="247"/>
      <c r="MDF764" s="247"/>
      <c r="MDG764" s="247"/>
      <c r="MDH764" s="247"/>
      <c r="MDI764" s="247"/>
      <c r="MDJ764" s="247"/>
      <c r="MDK764" s="247"/>
      <c r="MDL764" s="247"/>
      <c r="MDM764" s="247"/>
      <c r="MDN764" s="247"/>
      <c r="MDO764" s="247"/>
      <c r="MDP764" s="247"/>
      <c r="MDQ764" s="247"/>
      <c r="MDR764" s="247"/>
      <c r="MDS764" s="247"/>
      <c r="MDT764" s="247"/>
      <c r="MDU764" s="247"/>
      <c r="MDV764" s="247"/>
      <c r="MDW764" s="247"/>
      <c r="MDX764" s="247"/>
      <c r="MDY764" s="247"/>
      <c r="MDZ764" s="247"/>
      <c r="MEA764" s="247"/>
      <c r="MEB764" s="247"/>
      <c r="MEC764" s="247"/>
      <c r="MED764" s="247"/>
      <c r="MEE764" s="247"/>
      <c r="MEF764" s="247"/>
      <c r="MEG764" s="247"/>
      <c r="MEH764" s="247"/>
      <c r="MEI764" s="247"/>
      <c r="MEJ764" s="247"/>
      <c r="MEK764" s="247"/>
      <c r="MEL764" s="247"/>
      <c r="MEM764" s="247"/>
      <c r="MEN764" s="247"/>
      <c r="MEO764" s="247"/>
      <c r="MEP764" s="247"/>
      <c r="MEQ764" s="247"/>
      <c r="MER764" s="247"/>
      <c r="MES764" s="247"/>
      <c r="MET764" s="247"/>
      <c r="MEU764" s="247"/>
      <c r="MEV764" s="247"/>
      <c r="MEW764" s="247"/>
      <c r="MEX764" s="247"/>
      <c r="MEY764" s="247"/>
      <c r="MEZ764" s="247"/>
      <c r="MFA764" s="247"/>
      <c r="MFB764" s="247"/>
      <c r="MFC764" s="247"/>
      <c r="MFD764" s="247"/>
      <c r="MFE764" s="247"/>
      <c r="MFF764" s="247"/>
      <c r="MFG764" s="247"/>
      <c r="MFH764" s="247"/>
      <c r="MFI764" s="247"/>
      <c r="MFJ764" s="247"/>
      <c r="MFK764" s="247"/>
      <c r="MFL764" s="247"/>
      <c r="MFM764" s="247"/>
      <c r="MFN764" s="247"/>
      <c r="MFO764" s="247"/>
      <c r="MFP764" s="247"/>
      <c r="MFQ764" s="247"/>
      <c r="MFR764" s="247"/>
      <c r="MFS764" s="247"/>
      <c r="MFT764" s="247"/>
      <c r="MFU764" s="247"/>
      <c r="MFV764" s="247"/>
      <c r="MFW764" s="247"/>
      <c r="MFX764" s="247"/>
      <c r="MFY764" s="247"/>
      <c r="MFZ764" s="247"/>
      <c r="MGA764" s="247"/>
      <c r="MGB764" s="247"/>
      <c r="MGC764" s="247"/>
      <c r="MGD764" s="247"/>
      <c r="MGE764" s="247"/>
      <c r="MGF764" s="247"/>
      <c r="MGG764" s="247"/>
      <c r="MGH764" s="247"/>
      <c r="MGI764" s="247"/>
      <c r="MGJ764" s="247"/>
      <c r="MGK764" s="247"/>
      <c r="MGL764" s="247"/>
      <c r="MGM764" s="247"/>
      <c r="MGN764" s="247"/>
      <c r="MGO764" s="247"/>
      <c r="MGP764" s="247"/>
      <c r="MGQ764" s="247"/>
      <c r="MGR764" s="247"/>
      <c r="MGS764" s="247"/>
      <c r="MGT764" s="247"/>
      <c r="MGU764" s="247"/>
      <c r="MGV764" s="247"/>
      <c r="MGW764" s="247"/>
      <c r="MGX764" s="247"/>
      <c r="MGY764" s="247"/>
      <c r="MGZ764" s="247"/>
      <c r="MHA764" s="247"/>
      <c r="MHB764" s="247"/>
      <c r="MHC764" s="247"/>
      <c r="MHD764" s="247"/>
      <c r="MHE764" s="247"/>
      <c r="MHF764" s="247"/>
      <c r="MHG764" s="247"/>
      <c r="MHH764" s="247"/>
      <c r="MHI764" s="247"/>
      <c r="MHJ764" s="247"/>
      <c r="MHK764" s="247"/>
      <c r="MHL764" s="247"/>
      <c r="MHM764" s="247"/>
      <c r="MHN764" s="247"/>
      <c r="MHO764" s="247"/>
      <c r="MHP764" s="247"/>
      <c r="MHQ764" s="247"/>
      <c r="MHR764" s="247"/>
      <c r="MHS764" s="247"/>
      <c r="MHT764" s="247"/>
      <c r="MHU764" s="247"/>
      <c r="MHV764" s="247"/>
      <c r="MHW764" s="247"/>
      <c r="MHX764" s="247"/>
      <c r="MHY764" s="247"/>
      <c r="MHZ764" s="247"/>
      <c r="MIA764" s="247"/>
      <c r="MIB764" s="247"/>
      <c r="MIC764" s="247"/>
      <c r="MID764" s="247"/>
      <c r="MIE764" s="247"/>
      <c r="MIF764" s="247"/>
      <c r="MIG764" s="247"/>
      <c r="MIH764" s="247"/>
      <c r="MII764" s="247"/>
      <c r="MIJ764" s="247"/>
      <c r="MIK764" s="247"/>
      <c r="MIL764" s="247"/>
      <c r="MIM764" s="247"/>
      <c r="MIN764" s="247"/>
      <c r="MIO764" s="247"/>
      <c r="MIP764" s="247"/>
      <c r="MIQ764" s="247"/>
      <c r="MIR764" s="247"/>
      <c r="MIS764" s="247"/>
      <c r="MIT764" s="247"/>
      <c r="MIU764" s="247"/>
      <c r="MIV764" s="247"/>
      <c r="MIW764" s="247"/>
      <c r="MIX764" s="247"/>
      <c r="MIY764" s="247"/>
      <c r="MIZ764" s="247"/>
      <c r="MJA764" s="247"/>
      <c r="MJB764" s="247"/>
      <c r="MJC764" s="247"/>
      <c r="MJD764" s="247"/>
      <c r="MJE764" s="247"/>
      <c r="MJF764" s="247"/>
      <c r="MJG764" s="247"/>
      <c r="MJH764" s="247"/>
      <c r="MJI764" s="247"/>
      <c r="MJJ764" s="247"/>
      <c r="MJK764" s="247"/>
      <c r="MJL764" s="247"/>
      <c r="MJM764" s="247"/>
      <c r="MJN764" s="247"/>
      <c r="MJO764" s="247"/>
      <c r="MJP764" s="247"/>
      <c r="MJQ764" s="247"/>
      <c r="MJR764" s="247"/>
      <c r="MJS764" s="247"/>
      <c r="MJT764" s="247"/>
      <c r="MJU764" s="247"/>
      <c r="MJV764" s="247"/>
      <c r="MJW764" s="247"/>
      <c r="MJX764" s="247"/>
      <c r="MJY764" s="247"/>
      <c r="MJZ764" s="247"/>
      <c r="MKA764" s="247"/>
      <c r="MKB764" s="247"/>
      <c r="MKC764" s="247"/>
      <c r="MKD764" s="247"/>
      <c r="MKE764" s="247"/>
      <c r="MKF764" s="247"/>
      <c r="MKG764" s="247"/>
      <c r="MKH764" s="247"/>
      <c r="MKI764" s="247"/>
      <c r="MKJ764" s="247"/>
      <c r="MKK764" s="247"/>
      <c r="MKL764" s="247"/>
      <c r="MKM764" s="247"/>
      <c r="MKN764" s="247"/>
      <c r="MKO764" s="247"/>
      <c r="MKP764" s="247"/>
      <c r="MKQ764" s="247"/>
      <c r="MKR764" s="247"/>
      <c r="MKS764" s="247"/>
      <c r="MKT764" s="247"/>
      <c r="MKU764" s="247"/>
      <c r="MKV764" s="247"/>
      <c r="MKW764" s="247"/>
      <c r="MKX764" s="247"/>
      <c r="MKY764" s="247"/>
      <c r="MKZ764" s="247"/>
      <c r="MLA764" s="247"/>
      <c r="MLB764" s="247"/>
      <c r="MLC764" s="247"/>
      <c r="MLD764" s="247"/>
      <c r="MLE764" s="247"/>
      <c r="MLF764" s="247"/>
      <c r="MLG764" s="247"/>
      <c r="MLH764" s="247"/>
      <c r="MLI764" s="247"/>
      <c r="MLJ764" s="247"/>
      <c r="MLK764" s="247"/>
      <c r="MLL764" s="247"/>
      <c r="MLM764" s="247"/>
      <c r="MLN764" s="247"/>
      <c r="MLO764" s="247"/>
      <c r="MLP764" s="247"/>
      <c r="MLQ764" s="247"/>
      <c r="MLR764" s="247"/>
      <c r="MLS764" s="247"/>
      <c r="MLT764" s="247"/>
      <c r="MLU764" s="247"/>
      <c r="MLV764" s="247"/>
      <c r="MLW764" s="247"/>
      <c r="MLX764" s="247"/>
      <c r="MLY764" s="247"/>
      <c r="MLZ764" s="247"/>
      <c r="MMA764" s="247"/>
      <c r="MMB764" s="247"/>
      <c r="MMC764" s="247"/>
      <c r="MMD764" s="247"/>
      <c r="MME764" s="247"/>
      <c r="MMF764" s="247"/>
      <c r="MMG764" s="247"/>
      <c r="MMH764" s="247"/>
      <c r="MMI764" s="247"/>
      <c r="MMJ764" s="247"/>
      <c r="MMK764" s="247"/>
      <c r="MML764" s="247"/>
      <c r="MMM764" s="247"/>
      <c r="MMN764" s="247"/>
      <c r="MMO764" s="247"/>
      <c r="MMP764" s="247"/>
      <c r="MMQ764" s="247"/>
      <c r="MMR764" s="247"/>
      <c r="MMS764" s="247"/>
      <c r="MMT764" s="247"/>
      <c r="MMU764" s="247"/>
      <c r="MMV764" s="247"/>
      <c r="MMW764" s="247"/>
      <c r="MMX764" s="247"/>
      <c r="MMY764" s="247"/>
      <c r="MMZ764" s="247"/>
      <c r="MNA764" s="247"/>
      <c r="MNB764" s="247"/>
      <c r="MNC764" s="247"/>
      <c r="MND764" s="247"/>
      <c r="MNE764" s="247"/>
      <c r="MNF764" s="247"/>
      <c r="MNG764" s="247"/>
      <c r="MNH764" s="247"/>
      <c r="MNI764" s="247"/>
      <c r="MNJ764" s="247"/>
      <c r="MNK764" s="247"/>
      <c r="MNL764" s="247"/>
      <c r="MNM764" s="247"/>
      <c r="MNN764" s="247"/>
      <c r="MNO764" s="247"/>
      <c r="MNP764" s="247"/>
      <c r="MNQ764" s="247"/>
      <c r="MNR764" s="247"/>
      <c r="MNS764" s="247"/>
      <c r="MNT764" s="247"/>
      <c r="MNU764" s="247"/>
      <c r="MNV764" s="247"/>
      <c r="MNW764" s="247"/>
      <c r="MNX764" s="247"/>
      <c r="MNY764" s="247"/>
      <c r="MNZ764" s="247"/>
      <c r="MOA764" s="247"/>
      <c r="MOB764" s="247"/>
      <c r="MOC764" s="247"/>
      <c r="MOD764" s="247"/>
      <c r="MOE764" s="247"/>
      <c r="MOF764" s="247"/>
      <c r="MOG764" s="247"/>
      <c r="MOH764" s="247"/>
      <c r="MOI764" s="247"/>
      <c r="MOJ764" s="247"/>
      <c r="MOK764" s="247"/>
      <c r="MOL764" s="247"/>
      <c r="MOM764" s="247"/>
      <c r="MON764" s="247"/>
      <c r="MOO764" s="247"/>
      <c r="MOP764" s="247"/>
      <c r="MOQ764" s="247"/>
      <c r="MOR764" s="247"/>
      <c r="MOS764" s="247"/>
      <c r="MOT764" s="247"/>
      <c r="MOU764" s="247"/>
      <c r="MOV764" s="247"/>
      <c r="MOW764" s="247"/>
      <c r="MOX764" s="247"/>
      <c r="MOY764" s="247"/>
      <c r="MOZ764" s="247"/>
      <c r="MPA764" s="247"/>
      <c r="MPB764" s="247"/>
      <c r="MPC764" s="247"/>
      <c r="MPD764" s="247"/>
      <c r="MPE764" s="247"/>
      <c r="MPF764" s="247"/>
      <c r="MPG764" s="247"/>
      <c r="MPH764" s="247"/>
      <c r="MPI764" s="247"/>
      <c r="MPJ764" s="247"/>
      <c r="MPK764" s="247"/>
      <c r="MPL764" s="247"/>
      <c r="MPM764" s="247"/>
      <c r="MPN764" s="247"/>
      <c r="MPO764" s="247"/>
      <c r="MPP764" s="247"/>
      <c r="MPQ764" s="247"/>
      <c r="MPR764" s="247"/>
      <c r="MPS764" s="247"/>
      <c r="MPT764" s="247"/>
      <c r="MPU764" s="247"/>
      <c r="MPV764" s="247"/>
      <c r="MPW764" s="247"/>
      <c r="MPX764" s="247"/>
      <c r="MPY764" s="247"/>
      <c r="MPZ764" s="247"/>
      <c r="MQA764" s="247"/>
      <c r="MQB764" s="247"/>
      <c r="MQC764" s="247"/>
      <c r="MQD764" s="247"/>
      <c r="MQE764" s="247"/>
      <c r="MQF764" s="247"/>
      <c r="MQG764" s="247"/>
      <c r="MQH764" s="247"/>
      <c r="MQI764" s="247"/>
      <c r="MQJ764" s="247"/>
      <c r="MQK764" s="247"/>
      <c r="MQL764" s="247"/>
      <c r="MQM764" s="247"/>
      <c r="MQN764" s="247"/>
      <c r="MQO764" s="247"/>
      <c r="MQP764" s="247"/>
      <c r="MQQ764" s="247"/>
      <c r="MQR764" s="247"/>
      <c r="MQS764" s="247"/>
      <c r="MQT764" s="247"/>
      <c r="MQU764" s="247"/>
      <c r="MQV764" s="247"/>
      <c r="MQW764" s="247"/>
      <c r="MQX764" s="247"/>
      <c r="MQY764" s="247"/>
      <c r="MQZ764" s="247"/>
      <c r="MRA764" s="247"/>
      <c r="MRB764" s="247"/>
      <c r="MRC764" s="247"/>
      <c r="MRD764" s="247"/>
      <c r="MRE764" s="247"/>
      <c r="MRF764" s="247"/>
      <c r="MRG764" s="247"/>
      <c r="MRH764" s="247"/>
      <c r="MRI764" s="247"/>
      <c r="MRJ764" s="247"/>
      <c r="MRK764" s="247"/>
      <c r="MRL764" s="247"/>
      <c r="MRM764" s="247"/>
      <c r="MRN764" s="247"/>
      <c r="MRO764" s="247"/>
      <c r="MRP764" s="247"/>
      <c r="MRQ764" s="247"/>
      <c r="MRR764" s="247"/>
      <c r="MRS764" s="247"/>
      <c r="MRT764" s="247"/>
      <c r="MRU764" s="247"/>
      <c r="MRV764" s="247"/>
      <c r="MRW764" s="247"/>
      <c r="MRX764" s="247"/>
      <c r="MRY764" s="247"/>
      <c r="MRZ764" s="247"/>
      <c r="MSA764" s="247"/>
      <c r="MSB764" s="247"/>
      <c r="MSC764" s="247"/>
      <c r="MSD764" s="247"/>
      <c r="MSE764" s="247"/>
      <c r="MSF764" s="247"/>
      <c r="MSG764" s="247"/>
      <c r="MSH764" s="247"/>
      <c r="MSI764" s="247"/>
      <c r="MSJ764" s="247"/>
      <c r="MSK764" s="247"/>
      <c r="MSL764" s="247"/>
      <c r="MSM764" s="247"/>
      <c r="MSN764" s="247"/>
      <c r="MSO764" s="247"/>
      <c r="MSP764" s="247"/>
      <c r="MSQ764" s="247"/>
      <c r="MSR764" s="247"/>
      <c r="MSS764" s="247"/>
      <c r="MST764" s="247"/>
      <c r="MSU764" s="247"/>
      <c r="MSV764" s="247"/>
      <c r="MSW764" s="247"/>
      <c r="MSX764" s="247"/>
      <c r="MSY764" s="247"/>
      <c r="MSZ764" s="247"/>
      <c r="MTA764" s="247"/>
      <c r="MTB764" s="247"/>
      <c r="MTC764" s="247"/>
      <c r="MTD764" s="247"/>
      <c r="MTE764" s="247"/>
      <c r="MTF764" s="247"/>
      <c r="MTG764" s="247"/>
      <c r="MTH764" s="247"/>
      <c r="MTI764" s="247"/>
      <c r="MTJ764" s="247"/>
      <c r="MTK764" s="247"/>
      <c r="MTL764" s="247"/>
      <c r="MTM764" s="247"/>
      <c r="MTN764" s="247"/>
      <c r="MTO764" s="247"/>
      <c r="MTP764" s="247"/>
      <c r="MTQ764" s="247"/>
      <c r="MTR764" s="247"/>
      <c r="MTS764" s="247"/>
      <c r="MTT764" s="247"/>
      <c r="MTU764" s="247"/>
      <c r="MTV764" s="247"/>
      <c r="MTW764" s="247"/>
      <c r="MTX764" s="247"/>
      <c r="MTY764" s="247"/>
      <c r="MTZ764" s="247"/>
      <c r="MUA764" s="247"/>
      <c r="MUB764" s="247"/>
      <c r="MUC764" s="247"/>
      <c r="MUD764" s="247"/>
      <c r="MUE764" s="247"/>
      <c r="MUF764" s="247"/>
      <c r="MUG764" s="247"/>
      <c r="MUH764" s="247"/>
      <c r="MUI764" s="247"/>
      <c r="MUJ764" s="247"/>
      <c r="MUK764" s="247"/>
      <c r="MUL764" s="247"/>
      <c r="MUM764" s="247"/>
      <c r="MUN764" s="247"/>
      <c r="MUO764" s="247"/>
      <c r="MUP764" s="247"/>
      <c r="MUQ764" s="247"/>
      <c r="MUR764" s="247"/>
      <c r="MUS764" s="247"/>
      <c r="MUT764" s="247"/>
      <c r="MUU764" s="247"/>
      <c r="MUV764" s="247"/>
      <c r="MUW764" s="247"/>
      <c r="MUX764" s="247"/>
      <c r="MUY764" s="247"/>
      <c r="MUZ764" s="247"/>
      <c r="MVA764" s="247"/>
      <c r="MVB764" s="247"/>
      <c r="MVC764" s="247"/>
      <c r="MVD764" s="247"/>
      <c r="MVE764" s="247"/>
      <c r="MVF764" s="247"/>
      <c r="MVG764" s="247"/>
      <c r="MVH764" s="247"/>
      <c r="MVI764" s="247"/>
      <c r="MVJ764" s="247"/>
      <c r="MVK764" s="247"/>
      <c r="MVL764" s="247"/>
      <c r="MVM764" s="247"/>
      <c r="MVN764" s="247"/>
      <c r="MVO764" s="247"/>
      <c r="MVP764" s="247"/>
      <c r="MVQ764" s="247"/>
      <c r="MVR764" s="247"/>
      <c r="MVS764" s="247"/>
      <c r="MVT764" s="247"/>
      <c r="MVU764" s="247"/>
      <c r="MVV764" s="247"/>
      <c r="MVW764" s="247"/>
      <c r="MVX764" s="247"/>
      <c r="MVY764" s="247"/>
      <c r="MVZ764" s="247"/>
      <c r="MWA764" s="247"/>
      <c r="MWB764" s="247"/>
      <c r="MWC764" s="247"/>
      <c r="MWD764" s="247"/>
      <c r="MWE764" s="247"/>
      <c r="MWF764" s="247"/>
      <c r="MWG764" s="247"/>
      <c r="MWH764" s="247"/>
      <c r="MWI764" s="247"/>
      <c r="MWJ764" s="247"/>
      <c r="MWK764" s="247"/>
      <c r="MWL764" s="247"/>
      <c r="MWM764" s="247"/>
      <c r="MWN764" s="247"/>
      <c r="MWO764" s="247"/>
      <c r="MWP764" s="247"/>
      <c r="MWQ764" s="247"/>
      <c r="MWR764" s="247"/>
      <c r="MWS764" s="247"/>
      <c r="MWT764" s="247"/>
      <c r="MWU764" s="247"/>
      <c r="MWV764" s="247"/>
      <c r="MWW764" s="247"/>
      <c r="MWX764" s="247"/>
      <c r="MWY764" s="247"/>
      <c r="MWZ764" s="247"/>
      <c r="MXA764" s="247"/>
      <c r="MXB764" s="247"/>
      <c r="MXC764" s="247"/>
      <c r="MXD764" s="247"/>
      <c r="MXE764" s="247"/>
      <c r="MXF764" s="247"/>
      <c r="MXG764" s="247"/>
      <c r="MXH764" s="247"/>
      <c r="MXI764" s="247"/>
      <c r="MXJ764" s="247"/>
      <c r="MXK764" s="247"/>
      <c r="MXL764" s="247"/>
      <c r="MXM764" s="247"/>
      <c r="MXN764" s="247"/>
      <c r="MXO764" s="247"/>
      <c r="MXP764" s="247"/>
      <c r="MXQ764" s="247"/>
      <c r="MXR764" s="247"/>
      <c r="MXS764" s="247"/>
      <c r="MXT764" s="247"/>
      <c r="MXU764" s="247"/>
      <c r="MXV764" s="247"/>
      <c r="MXW764" s="247"/>
      <c r="MXX764" s="247"/>
      <c r="MXY764" s="247"/>
      <c r="MXZ764" s="247"/>
      <c r="MYA764" s="247"/>
      <c r="MYB764" s="247"/>
      <c r="MYC764" s="247"/>
      <c r="MYD764" s="247"/>
      <c r="MYE764" s="247"/>
      <c r="MYF764" s="247"/>
      <c r="MYG764" s="247"/>
      <c r="MYH764" s="247"/>
      <c r="MYI764" s="247"/>
      <c r="MYJ764" s="247"/>
      <c r="MYK764" s="247"/>
      <c r="MYL764" s="247"/>
      <c r="MYM764" s="247"/>
      <c r="MYN764" s="247"/>
      <c r="MYO764" s="247"/>
      <c r="MYP764" s="247"/>
      <c r="MYQ764" s="247"/>
      <c r="MYR764" s="247"/>
      <c r="MYS764" s="247"/>
      <c r="MYT764" s="247"/>
      <c r="MYU764" s="247"/>
      <c r="MYV764" s="247"/>
      <c r="MYW764" s="247"/>
      <c r="MYX764" s="247"/>
      <c r="MYY764" s="247"/>
      <c r="MYZ764" s="247"/>
      <c r="MZA764" s="247"/>
      <c r="MZB764" s="247"/>
      <c r="MZC764" s="247"/>
      <c r="MZD764" s="247"/>
      <c r="MZE764" s="247"/>
      <c r="MZF764" s="247"/>
      <c r="MZG764" s="247"/>
      <c r="MZH764" s="247"/>
      <c r="MZI764" s="247"/>
      <c r="MZJ764" s="247"/>
      <c r="MZK764" s="247"/>
      <c r="MZL764" s="247"/>
      <c r="MZM764" s="247"/>
      <c r="MZN764" s="247"/>
      <c r="MZO764" s="247"/>
      <c r="MZP764" s="247"/>
      <c r="MZQ764" s="247"/>
      <c r="MZR764" s="247"/>
      <c r="MZS764" s="247"/>
      <c r="MZT764" s="247"/>
      <c r="MZU764" s="247"/>
      <c r="MZV764" s="247"/>
      <c r="MZW764" s="247"/>
      <c r="MZX764" s="247"/>
      <c r="MZY764" s="247"/>
      <c r="MZZ764" s="247"/>
      <c r="NAA764" s="247"/>
      <c r="NAB764" s="247"/>
      <c r="NAC764" s="247"/>
      <c r="NAD764" s="247"/>
      <c r="NAE764" s="247"/>
      <c r="NAF764" s="247"/>
      <c r="NAG764" s="247"/>
      <c r="NAH764" s="247"/>
      <c r="NAI764" s="247"/>
      <c r="NAJ764" s="247"/>
      <c r="NAK764" s="247"/>
      <c r="NAL764" s="247"/>
      <c r="NAM764" s="247"/>
      <c r="NAN764" s="247"/>
      <c r="NAO764" s="247"/>
      <c r="NAP764" s="247"/>
      <c r="NAQ764" s="247"/>
      <c r="NAR764" s="247"/>
      <c r="NAS764" s="247"/>
      <c r="NAT764" s="247"/>
      <c r="NAU764" s="247"/>
      <c r="NAV764" s="247"/>
      <c r="NAW764" s="247"/>
      <c r="NAX764" s="247"/>
      <c r="NAY764" s="247"/>
      <c r="NAZ764" s="247"/>
      <c r="NBA764" s="247"/>
      <c r="NBB764" s="247"/>
      <c r="NBC764" s="247"/>
      <c r="NBD764" s="247"/>
      <c r="NBE764" s="247"/>
      <c r="NBF764" s="247"/>
      <c r="NBG764" s="247"/>
      <c r="NBH764" s="247"/>
      <c r="NBI764" s="247"/>
      <c r="NBJ764" s="247"/>
      <c r="NBK764" s="247"/>
      <c r="NBL764" s="247"/>
      <c r="NBM764" s="247"/>
      <c r="NBN764" s="247"/>
      <c r="NBO764" s="247"/>
      <c r="NBP764" s="247"/>
      <c r="NBQ764" s="247"/>
      <c r="NBR764" s="247"/>
      <c r="NBS764" s="247"/>
      <c r="NBT764" s="247"/>
      <c r="NBU764" s="247"/>
      <c r="NBV764" s="247"/>
      <c r="NBW764" s="247"/>
      <c r="NBX764" s="247"/>
      <c r="NBY764" s="247"/>
      <c r="NBZ764" s="247"/>
      <c r="NCA764" s="247"/>
      <c r="NCB764" s="247"/>
      <c r="NCC764" s="247"/>
      <c r="NCD764" s="247"/>
      <c r="NCE764" s="247"/>
      <c r="NCF764" s="247"/>
      <c r="NCG764" s="247"/>
      <c r="NCH764" s="247"/>
      <c r="NCI764" s="247"/>
      <c r="NCJ764" s="247"/>
      <c r="NCK764" s="247"/>
      <c r="NCL764" s="247"/>
      <c r="NCM764" s="247"/>
      <c r="NCN764" s="247"/>
      <c r="NCO764" s="247"/>
      <c r="NCP764" s="247"/>
      <c r="NCQ764" s="247"/>
      <c r="NCR764" s="247"/>
      <c r="NCS764" s="247"/>
      <c r="NCT764" s="247"/>
      <c r="NCU764" s="247"/>
      <c r="NCV764" s="247"/>
      <c r="NCW764" s="247"/>
      <c r="NCX764" s="247"/>
      <c r="NCY764" s="247"/>
      <c r="NCZ764" s="247"/>
      <c r="NDA764" s="247"/>
      <c r="NDB764" s="247"/>
      <c r="NDC764" s="247"/>
      <c r="NDD764" s="247"/>
      <c r="NDE764" s="247"/>
      <c r="NDF764" s="247"/>
      <c r="NDG764" s="247"/>
      <c r="NDH764" s="247"/>
      <c r="NDI764" s="247"/>
      <c r="NDJ764" s="247"/>
      <c r="NDK764" s="247"/>
      <c r="NDL764" s="247"/>
      <c r="NDM764" s="247"/>
      <c r="NDN764" s="247"/>
      <c r="NDO764" s="247"/>
      <c r="NDP764" s="247"/>
      <c r="NDQ764" s="247"/>
      <c r="NDR764" s="247"/>
      <c r="NDS764" s="247"/>
      <c r="NDT764" s="247"/>
      <c r="NDU764" s="247"/>
      <c r="NDV764" s="247"/>
      <c r="NDW764" s="247"/>
      <c r="NDX764" s="247"/>
      <c r="NDY764" s="247"/>
      <c r="NDZ764" s="247"/>
      <c r="NEA764" s="247"/>
      <c r="NEB764" s="247"/>
      <c r="NEC764" s="247"/>
      <c r="NED764" s="247"/>
      <c r="NEE764" s="247"/>
      <c r="NEF764" s="247"/>
      <c r="NEG764" s="247"/>
      <c r="NEH764" s="247"/>
      <c r="NEI764" s="247"/>
      <c r="NEJ764" s="247"/>
      <c r="NEK764" s="247"/>
      <c r="NEL764" s="247"/>
      <c r="NEM764" s="247"/>
      <c r="NEN764" s="247"/>
      <c r="NEO764" s="247"/>
      <c r="NEP764" s="247"/>
      <c r="NEQ764" s="247"/>
      <c r="NER764" s="247"/>
      <c r="NES764" s="247"/>
      <c r="NET764" s="247"/>
      <c r="NEU764" s="247"/>
      <c r="NEV764" s="247"/>
      <c r="NEW764" s="247"/>
      <c r="NEX764" s="247"/>
      <c r="NEY764" s="247"/>
      <c r="NEZ764" s="247"/>
      <c r="NFA764" s="247"/>
      <c r="NFB764" s="247"/>
      <c r="NFC764" s="247"/>
      <c r="NFD764" s="247"/>
      <c r="NFE764" s="247"/>
      <c r="NFF764" s="247"/>
      <c r="NFG764" s="247"/>
      <c r="NFH764" s="247"/>
      <c r="NFI764" s="247"/>
      <c r="NFJ764" s="247"/>
      <c r="NFK764" s="247"/>
      <c r="NFL764" s="247"/>
      <c r="NFM764" s="247"/>
      <c r="NFN764" s="247"/>
      <c r="NFO764" s="247"/>
      <c r="NFP764" s="247"/>
      <c r="NFQ764" s="247"/>
      <c r="NFR764" s="247"/>
      <c r="NFS764" s="247"/>
      <c r="NFT764" s="247"/>
      <c r="NFU764" s="247"/>
      <c r="NFV764" s="247"/>
      <c r="NFW764" s="247"/>
      <c r="NFX764" s="247"/>
      <c r="NFY764" s="247"/>
      <c r="NFZ764" s="247"/>
      <c r="NGA764" s="247"/>
      <c r="NGB764" s="247"/>
      <c r="NGC764" s="247"/>
      <c r="NGD764" s="247"/>
      <c r="NGE764" s="247"/>
      <c r="NGF764" s="247"/>
      <c r="NGG764" s="247"/>
      <c r="NGH764" s="247"/>
      <c r="NGI764" s="247"/>
      <c r="NGJ764" s="247"/>
      <c r="NGK764" s="247"/>
      <c r="NGL764" s="247"/>
      <c r="NGM764" s="247"/>
      <c r="NGN764" s="247"/>
      <c r="NGO764" s="247"/>
      <c r="NGP764" s="247"/>
      <c r="NGQ764" s="247"/>
      <c r="NGR764" s="247"/>
      <c r="NGS764" s="247"/>
      <c r="NGT764" s="247"/>
      <c r="NGU764" s="247"/>
      <c r="NGV764" s="247"/>
      <c r="NGW764" s="247"/>
      <c r="NGX764" s="247"/>
      <c r="NGY764" s="247"/>
      <c r="NGZ764" s="247"/>
      <c r="NHA764" s="247"/>
      <c r="NHB764" s="247"/>
      <c r="NHC764" s="247"/>
      <c r="NHD764" s="247"/>
      <c r="NHE764" s="247"/>
      <c r="NHF764" s="247"/>
      <c r="NHG764" s="247"/>
      <c r="NHH764" s="247"/>
      <c r="NHI764" s="247"/>
      <c r="NHJ764" s="247"/>
      <c r="NHK764" s="247"/>
      <c r="NHL764" s="247"/>
      <c r="NHM764" s="247"/>
      <c r="NHN764" s="247"/>
      <c r="NHO764" s="247"/>
      <c r="NHP764" s="247"/>
      <c r="NHQ764" s="247"/>
      <c r="NHR764" s="247"/>
      <c r="NHS764" s="247"/>
      <c r="NHT764" s="247"/>
      <c r="NHU764" s="247"/>
      <c r="NHV764" s="247"/>
      <c r="NHW764" s="247"/>
      <c r="NHX764" s="247"/>
      <c r="NHY764" s="247"/>
      <c r="NHZ764" s="247"/>
      <c r="NIA764" s="247"/>
      <c r="NIB764" s="247"/>
      <c r="NIC764" s="247"/>
      <c r="NID764" s="247"/>
      <c r="NIE764" s="247"/>
      <c r="NIF764" s="247"/>
      <c r="NIG764" s="247"/>
      <c r="NIH764" s="247"/>
      <c r="NII764" s="247"/>
      <c r="NIJ764" s="247"/>
      <c r="NIK764" s="247"/>
      <c r="NIL764" s="247"/>
      <c r="NIM764" s="247"/>
      <c r="NIN764" s="247"/>
      <c r="NIO764" s="247"/>
      <c r="NIP764" s="247"/>
      <c r="NIQ764" s="247"/>
      <c r="NIR764" s="247"/>
      <c r="NIS764" s="247"/>
      <c r="NIT764" s="247"/>
      <c r="NIU764" s="247"/>
      <c r="NIV764" s="247"/>
      <c r="NIW764" s="247"/>
      <c r="NIX764" s="247"/>
      <c r="NIY764" s="247"/>
      <c r="NIZ764" s="247"/>
      <c r="NJA764" s="247"/>
      <c r="NJB764" s="247"/>
      <c r="NJC764" s="247"/>
      <c r="NJD764" s="247"/>
      <c r="NJE764" s="247"/>
      <c r="NJF764" s="247"/>
      <c r="NJG764" s="247"/>
      <c r="NJH764" s="247"/>
      <c r="NJI764" s="247"/>
      <c r="NJJ764" s="247"/>
      <c r="NJK764" s="247"/>
      <c r="NJL764" s="247"/>
      <c r="NJM764" s="247"/>
      <c r="NJN764" s="247"/>
      <c r="NJO764" s="247"/>
      <c r="NJP764" s="247"/>
      <c r="NJQ764" s="247"/>
      <c r="NJR764" s="247"/>
      <c r="NJS764" s="247"/>
      <c r="NJT764" s="247"/>
      <c r="NJU764" s="247"/>
      <c r="NJV764" s="247"/>
      <c r="NJW764" s="247"/>
      <c r="NJX764" s="247"/>
      <c r="NJY764" s="247"/>
      <c r="NJZ764" s="247"/>
      <c r="NKA764" s="247"/>
      <c r="NKB764" s="247"/>
      <c r="NKC764" s="247"/>
      <c r="NKD764" s="247"/>
      <c r="NKE764" s="247"/>
      <c r="NKF764" s="247"/>
      <c r="NKG764" s="247"/>
      <c r="NKH764" s="247"/>
      <c r="NKI764" s="247"/>
      <c r="NKJ764" s="247"/>
      <c r="NKK764" s="247"/>
      <c r="NKL764" s="247"/>
      <c r="NKM764" s="247"/>
      <c r="NKN764" s="247"/>
      <c r="NKO764" s="247"/>
      <c r="NKP764" s="247"/>
      <c r="NKQ764" s="247"/>
      <c r="NKR764" s="247"/>
      <c r="NKS764" s="247"/>
      <c r="NKT764" s="247"/>
      <c r="NKU764" s="247"/>
      <c r="NKV764" s="247"/>
      <c r="NKW764" s="247"/>
      <c r="NKX764" s="247"/>
      <c r="NKY764" s="247"/>
      <c r="NKZ764" s="247"/>
      <c r="NLA764" s="247"/>
      <c r="NLB764" s="247"/>
      <c r="NLC764" s="247"/>
      <c r="NLD764" s="247"/>
      <c r="NLE764" s="247"/>
      <c r="NLF764" s="247"/>
      <c r="NLG764" s="247"/>
      <c r="NLH764" s="247"/>
      <c r="NLI764" s="247"/>
      <c r="NLJ764" s="247"/>
      <c r="NLK764" s="247"/>
      <c r="NLL764" s="247"/>
      <c r="NLM764" s="247"/>
      <c r="NLN764" s="247"/>
      <c r="NLO764" s="247"/>
      <c r="NLP764" s="247"/>
      <c r="NLQ764" s="247"/>
      <c r="NLR764" s="247"/>
      <c r="NLS764" s="247"/>
      <c r="NLT764" s="247"/>
      <c r="NLU764" s="247"/>
      <c r="NLV764" s="247"/>
      <c r="NLW764" s="247"/>
      <c r="NLX764" s="247"/>
      <c r="NLY764" s="247"/>
      <c r="NLZ764" s="247"/>
      <c r="NMA764" s="247"/>
      <c r="NMB764" s="247"/>
      <c r="NMC764" s="247"/>
      <c r="NMD764" s="247"/>
      <c r="NME764" s="247"/>
      <c r="NMF764" s="247"/>
      <c r="NMG764" s="247"/>
      <c r="NMH764" s="247"/>
      <c r="NMI764" s="247"/>
      <c r="NMJ764" s="247"/>
      <c r="NMK764" s="247"/>
      <c r="NML764" s="247"/>
      <c r="NMM764" s="247"/>
      <c r="NMN764" s="247"/>
      <c r="NMO764" s="247"/>
      <c r="NMP764" s="247"/>
      <c r="NMQ764" s="247"/>
      <c r="NMR764" s="247"/>
      <c r="NMS764" s="247"/>
      <c r="NMT764" s="247"/>
      <c r="NMU764" s="247"/>
      <c r="NMV764" s="247"/>
      <c r="NMW764" s="247"/>
      <c r="NMX764" s="247"/>
      <c r="NMY764" s="247"/>
      <c r="NMZ764" s="247"/>
      <c r="NNA764" s="247"/>
      <c r="NNB764" s="247"/>
      <c r="NNC764" s="247"/>
      <c r="NND764" s="247"/>
      <c r="NNE764" s="247"/>
      <c r="NNF764" s="247"/>
      <c r="NNG764" s="247"/>
      <c r="NNH764" s="247"/>
      <c r="NNI764" s="247"/>
      <c r="NNJ764" s="247"/>
      <c r="NNK764" s="247"/>
      <c r="NNL764" s="247"/>
      <c r="NNM764" s="247"/>
      <c r="NNN764" s="247"/>
      <c r="NNO764" s="247"/>
      <c r="NNP764" s="247"/>
      <c r="NNQ764" s="247"/>
      <c r="NNR764" s="247"/>
      <c r="NNS764" s="247"/>
      <c r="NNT764" s="247"/>
      <c r="NNU764" s="247"/>
      <c r="NNV764" s="247"/>
      <c r="NNW764" s="247"/>
      <c r="NNX764" s="247"/>
      <c r="NNY764" s="247"/>
      <c r="NNZ764" s="247"/>
      <c r="NOA764" s="247"/>
      <c r="NOB764" s="247"/>
      <c r="NOC764" s="247"/>
      <c r="NOD764" s="247"/>
      <c r="NOE764" s="247"/>
      <c r="NOF764" s="247"/>
      <c r="NOG764" s="247"/>
      <c r="NOH764" s="247"/>
      <c r="NOI764" s="247"/>
      <c r="NOJ764" s="247"/>
      <c r="NOK764" s="247"/>
      <c r="NOL764" s="247"/>
      <c r="NOM764" s="247"/>
      <c r="NON764" s="247"/>
      <c r="NOO764" s="247"/>
      <c r="NOP764" s="247"/>
      <c r="NOQ764" s="247"/>
      <c r="NOR764" s="247"/>
      <c r="NOS764" s="247"/>
      <c r="NOT764" s="247"/>
      <c r="NOU764" s="247"/>
      <c r="NOV764" s="247"/>
      <c r="NOW764" s="247"/>
      <c r="NOX764" s="247"/>
      <c r="NOY764" s="247"/>
      <c r="NOZ764" s="247"/>
      <c r="NPA764" s="247"/>
      <c r="NPB764" s="247"/>
      <c r="NPC764" s="247"/>
      <c r="NPD764" s="247"/>
      <c r="NPE764" s="247"/>
      <c r="NPF764" s="247"/>
      <c r="NPG764" s="247"/>
      <c r="NPH764" s="247"/>
      <c r="NPI764" s="247"/>
      <c r="NPJ764" s="247"/>
      <c r="NPK764" s="247"/>
      <c r="NPL764" s="247"/>
      <c r="NPM764" s="247"/>
      <c r="NPN764" s="247"/>
      <c r="NPO764" s="247"/>
      <c r="NPP764" s="247"/>
      <c r="NPQ764" s="247"/>
      <c r="NPR764" s="247"/>
      <c r="NPS764" s="247"/>
      <c r="NPT764" s="247"/>
      <c r="NPU764" s="247"/>
      <c r="NPV764" s="247"/>
      <c r="NPW764" s="247"/>
      <c r="NPX764" s="247"/>
      <c r="NPY764" s="247"/>
      <c r="NPZ764" s="247"/>
      <c r="NQA764" s="247"/>
      <c r="NQB764" s="247"/>
      <c r="NQC764" s="247"/>
      <c r="NQD764" s="247"/>
      <c r="NQE764" s="247"/>
      <c r="NQF764" s="247"/>
      <c r="NQG764" s="247"/>
      <c r="NQH764" s="247"/>
      <c r="NQI764" s="247"/>
      <c r="NQJ764" s="247"/>
      <c r="NQK764" s="247"/>
      <c r="NQL764" s="247"/>
      <c r="NQM764" s="247"/>
      <c r="NQN764" s="247"/>
      <c r="NQO764" s="247"/>
      <c r="NQP764" s="247"/>
      <c r="NQQ764" s="247"/>
      <c r="NQR764" s="247"/>
      <c r="NQS764" s="247"/>
      <c r="NQT764" s="247"/>
      <c r="NQU764" s="247"/>
      <c r="NQV764" s="247"/>
      <c r="NQW764" s="247"/>
      <c r="NQX764" s="247"/>
      <c r="NQY764" s="247"/>
      <c r="NQZ764" s="247"/>
      <c r="NRA764" s="247"/>
      <c r="NRB764" s="247"/>
      <c r="NRC764" s="247"/>
      <c r="NRD764" s="247"/>
      <c r="NRE764" s="247"/>
      <c r="NRF764" s="247"/>
      <c r="NRG764" s="247"/>
      <c r="NRH764" s="247"/>
      <c r="NRI764" s="247"/>
      <c r="NRJ764" s="247"/>
      <c r="NRK764" s="247"/>
      <c r="NRL764" s="247"/>
      <c r="NRM764" s="247"/>
      <c r="NRN764" s="247"/>
      <c r="NRO764" s="247"/>
      <c r="NRP764" s="247"/>
      <c r="NRQ764" s="247"/>
      <c r="NRR764" s="247"/>
      <c r="NRS764" s="247"/>
      <c r="NRT764" s="247"/>
      <c r="NRU764" s="247"/>
      <c r="NRV764" s="247"/>
      <c r="NRW764" s="247"/>
      <c r="NRX764" s="247"/>
      <c r="NRY764" s="247"/>
      <c r="NRZ764" s="247"/>
      <c r="NSA764" s="247"/>
      <c r="NSB764" s="247"/>
      <c r="NSC764" s="247"/>
      <c r="NSD764" s="247"/>
      <c r="NSE764" s="247"/>
      <c r="NSF764" s="247"/>
      <c r="NSG764" s="247"/>
      <c r="NSH764" s="247"/>
      <c r="NSI764" s="247"/>
      <c r="NSJ764" s="247"/>
      <c r="NSK764" s="247"/>
      <c r="NSL764" s="247"/>
      <c r="NSM764" s="247"/>
      <c r="NSN764" s="247"/>
      <c r="NSO764" s="247"/>
      <c r="NSP764" s="247"/>
      <c r="NSQ764" s="247"/>
      <c r="NSR764" s="247"/>
      <c r="NSS764" s="247"/>
      <c r="NST764" s="247"/>
      <c r="NSU764" s="247"/>
      <c r="NSV764" s="247"/>
      <c r="NSW764" s="247"/>
      <c r="NSX764" s="247"/>
      <c r="NSY764" s="247"/>
      <c r="NSZ764" s="247"/>
      <c r="NTA764" s="247"/>
      <c r="NTB764" s="247"/>
      <c r="NTC764" s="247"/>
      <c r="NTD764" s="247"/>
      <c r="NTE764" s="247"/>
      <c r="NTF764" s="247"/>
      <c r="NTG764" s="247"/>
      <c r="NTH764" s="247"/>
      <c r="NTI764" s="247"/>
      <c r="NTJ764" s="247"/>
      <c r="NTK764" s="247"/>
      <c r="NTL764" s="247"/>
      <c r="NTM764" s="247"/>
      <c r="NTN764" s="247"/>
      <c r="NTO764" s="247"/>
      <c r="NTP764" s="247"/>
      <c r="NTQ764" s="247"/>
      <c r="NTR764" s="247"/>
      <c r="NTS764" s="247"/>
      <c r="NTT764" s="247"/>
      <c r="NTU764" s="247"/>
      <c r="NTV764" s="247"/>
      <c r="NTW764" s="247"/>
      <c r="NTX764" s="247"/>
      <c r="NTY764" s="247"/>
      <c r="NTZ764" s="247"/>
      <c r="NUA764" s="247"/>
      <c r="NUB764" s="247"/>
      <c r="NUC764" s="247"/>
      <c r="NUD764" s="247"/>
      <c r="NUE764" s="247"/>
      <c r="NUF764" s="247"/>
      <c r="NUG764" s="247"/>
      <c r="NUH764" s="247"/>
      <c r="NUI764" s="247"/>
      <c r="NUJ764" s="247"/>
      <c r="NUK764" s="247"/>
      <c r="NUL764" s="247"/>
      <c r="NUM764" s="247"/>
      <c r="NUN764" s="247"/>
      <c r="NUO764" s="247"/>
      <c r="NUP764" s="247"/>
      <c r="NUQ764" s="247"/>
      <c r="NUR764" s="247"/>
      <c r="NUS764" s="247"/>
      <c r="NUT764" s="247"/>
      <c r="NUU764" s="247"/>
      <c r="NUV764" s="247"/>
      <c r="NUW764" s="247"/>
      <c r="NUX764" s="247"/>
      <c r="NUY764" s="247"/>
      <c r="NUZ764" s="247"/>
      <c r="NVA764" s="247"/>
      <c r="NVB764" s="247"/>
      <c r="NVC764" s="247"/>
      <c r="NVD764" s="247"/>
      <c r="NVE764" s="247"/>
      <c r="NVF764" s="247"/>
      <c r="NVG764" s="247"/>
      <c r="NVH764" s="247"/>
      <c r="NVI764" s="247"/>
      <c r="NVJ764" s="247"/>
      <c r="NVK764" s="247"/>
      <c r="NVL764" s="247"/>
      <c r="NVM764" s="247"/>
      <c r="NVN764" s="247"/>
      <c r="NVO764" s="247"/>
      <c r="NVP764" s="247"/>
      <c r="NVQ764" s="247"/>
      <c r="NVR764" s="247"/>
      <c r="NVS764" s="247"/>
      <c r="NVT764" s="247"/>
      <c r="NVU764" s="247"/>
      <c r="NVV764" s="247"/>
      <c r="NVW764" s="247"/>
      <c r="NVX764" s="247"/>
      <c r="NVY764" s="247"/>
      <c r="NVZ764" s="247"/>
      <c r="NWA764" s="247"/>
      <c r="NWB764" s="247"/>
      <c r="NWC764" s="247"/>
      <c r="NWD764" s="247"/>
      <c r="NWE764" s="247"/>
      <c r="NWF764" s="247"/>
      <c r="NWG764" s="247"/>
      <c r="NWH764" s="247"/>
      <c r="NWI764" s="247"/>
      <c r="NWJ764" s="247"/>
      <c r="NWK764" s="247"/>
      <c r="NWL764" s="247"/>
      <c r="NWM764" s="247"/>
      <c r="NWN764" s="247"/>
      <c r="NWO764" s="247"/>
      <c r="NWP764" s="247"/>
      <c r="NWQ764" s="247"/>
      <c r="NWR764" s="247"/>
      <c r="NWS764" s="247"/>
      <c r="NWT764" s="247"/>
      <c r="NWU764" s="247"/>
      <c r="NWV764" s="247"/>
      <c r="NWW764" s="247"/>
      <c r="NWX764" s="247"/>
      <c r="NWY764" s="247"/>
      <c r="NWZ764" s="247"/>
      <c r="NXA764" s="247"/>
      <c r="NXB764" s="247"/>
      <c r="NXC764" s="247"/>
      <c r="NXD764" s="247"/>
      <c r="NXE764" s="247"/>
      <c r="NXF764" s="247"/>
      <c r="NXG764" s="247"/>
      <c r="NXH764" s="247"/>
      <c r="NXI764" s="247"/>
      <c r="NXJ764" s="247"/>
      <c r="NXK764" s="247"/>
      <c r="NXL764" s="247"/>
      <c r="NXM764" s="247"/>
      <c r="NXN764" s="247"/>
      <c r="NXO764" s="247"/>
      <c r="NXP764" s="247"/>
      <c r="NXQ764" s="247"/>
      <c r="NXR764" s="247"/>
      <c r="NXS764" s="247"/>
      <c r="NXT764" s="247"/>
      <c r="NXU764" s="247"/>
      <c r="NXV764" s="247"/>
      <c r="NXW764" s="247"/>
      <c r="NXX764" s="247"/>
      <c r="NXY764" s="247"/>
      <c r="NXZ764" s="247"/>
      <c r="NYA764" s="247"/>
      <c r="NYB764" s="247"/>
      <c r="NYC764" s="247"/>
      <c r="NYD764" s="247"/>
      <c r="NYE764" s="247"/>
      <c r="NYF764" s="247"/>
      <c r="NYG764" s="247"/>
      <c r="NYH764" s="247"/>
      <c r="NYI764" s="247"/>
      <c r="NYJ764" s="247"/>
      <c r="NYK764" s="247"/>
      <c r="NYL764" s="247"/>
      <c r="NYM764" s="247"/>
      <c r="NYN764" s="247"/>
      <c r="NYO764" s="247"/>
      <c r="NYP764" s="247"/>
      <c r="NYQ764" s="247"/>
      <c r="NYR764" s="247"/>
      <c r="NYS764" s="247"/>
      <c r="NYT764" s="247"/>
      <c r="NYU764" s="247"/>
      <c r="NYV764" s="247"/>
      <c r="NYW764" s="247"/>
      <c r="NYX764" s="247"/>
      <c r="NYY764" s="247"/>
      <c r="NYZ764" s="247"/>
      <c r="NZA764" s="247"/>
      <c r="NZB764" s="247"/>
      <c r="NZC764" s="247"/>
      <c r="NZD764" s="247"/>
      <c r="NZE764" s="247"/>
      <c r="NZF764" s="247"/>
      <c r="NZG764" s="247"/>
      <c r="NZH764" s="247"/>
      <c r="NZI764" s="247"/>
      <c r="NZJ764" s="247"/>
      <c r="NZK764" s="247"/>
      <c r="NZL764" s="247"/>
      <c r="NZM764" s="247"/>
      <c r="NZN764" s="247"/>
      <c r="NZO764" s="247"/>
      <c r="NZP764" s="247"/>
      <c r="NZQ764" s="247"/>
      <c r="NZR764" s="247"/>
      <c r="NZS764" s="247"/>
      <c r="NZT764" s="247"/>
      <c r="NZU764" s="247"/>
      <c r="NZV764" s="247"/>
      <c r="NZW764" s="247"/>
      <c r="NZX764" s="247"/>
      <c r="NZY764" s="247"/>
      <c r="NZZ764" s="247"/>
      <c r="OAA764" s="247"/>
      <c r="OAB764" s="247"/>
      <c r="OAC764" s="247"/>
      <c r="OAD764" s="247"/>
      <c r="OAE764" s="247"/>
      <c r="OAF764" s="247"/>
      <c r="OAG764" s="247"/>
      <c r="OAH764" s="247"/>
      <c r="OAI764" s="247"/>
      <c r="OAJ764" s="247"/>
      <c r="OAK764" s="247"/>
      <c r="OAL764" s="247"/>
      <c r="OAM764" s="247"/>
      <c r="OAN764" s="247"/>
      <c r="OAO764" s="247"/>
      <c r="OAP764" s="247"/>
      <c r="OAQ764" s="247"/>
      <c r="OAR764" s="247"/>
      <c r="OAS764" s="247"/>
      <c r="OAT764" s="247"/>
      <c r="OAU764" s="247"/>
      <c r="OAV764" s="247"/>
      <c r="OAW764" s="247"/>
      <c r="OAX764" s="247"/>
      <c r="OAY764" s="247"/>
      <c r="OAZ764" s="247"/>
      <c r="OBA764" s="247"/>
      <c r="OBB764" s="247"/>
      <c r="OBC764" s="247"/>
      <c r="OBD764" s="247"/>
      <c r="OBE764" s="247"/>
      <c r="OBF764" s="247"/>
      <c r="OBG764" s="247"/>
      <c r="OBH764" s="247"/>
      <c r="OBI764" s="247"/>
      <c r="OBJ764" s="247"/>
      <c r="OBK764" s="247"/>
      <c r="OBL764" s="247"/>
      <c r="OBM764" s="247"/>
      <c r="OBN764" s="247"/>
      <c r="OBO764" s="247"/>
      <c r="OBP764" s="247"/>
      <c r="OBQ764" s="247"/>
      <c r="OBR764" s="247"/>
      <c r="OBS764" s="247"/>
      <c r="OBT764" s="247"/>
      <c r="OBU764" s="247"/>
      <c r="OBV764" s="247"/>
      <c r="OBW764" s="247"/>
      <c r="OBX764" s="247"/>
      <c r="OBY764" s="247"/>
      <c r="OBZ764" s="247"/>
      <c r="OCA764" s="247"/>
      <c r="OCB764" s="247"/>
      <c r="OCC764" s="247"/>
      <c r="OCD764" s="247"/>
      <c r="OCE764" s="247"/>
      <c r="OCF764" s="247"/>
      <c r="OCG764" s="247"/>
      <c r="OCH764" s="247"/>
      <c r="OCI764" s="247"/>
      <c r="OCJ764" s="247"/>
      <c r="OCK764" s="247"/>
      <c r="OCL764" s="247"/>
      <c r="OCM764" s="247"/>
      <c r="OCN764" s="247"/>
      <c r="OCO764" s="247"/>
      <c r="OCP764" s="247"/>
      <c r="OCQ764" s="247"/>
      <c r="OCR764" s="247"/>
      <c r="OCS764" s="247"/>
      <c r="OCT764" s="247"/>
      <c r="OCU764" s="247"/>
      <c r="OCV764" s="247"/>
      <c r="OCW764" s="247"/>
      <c r="OCX764" s="247"/>
      <c r="OCY764" s="247"/>
      <c r="OCZ764" s="247"/>
      <c r="ODA764" s="247"/>
      <c r="ODB764" s="247"/>
      <c r="ODC764" s="247"/>
      <c r="ODD764" s="247"/>
      <c r="ODE764" s="247"/>
      <c r="ODF764" s="247"/>
      <c r="ODG764" s="247"/>
      <c r="ODH764" s="247"/>
      <c r="ODI764" s="247"/>
      <c r="ODJ764" s="247"/>
      <c r="ODK764" s="247"/>
      <c r="ODL764" s="247"/>
      <c r="ODM764" s="247"/>
      <c r="ODN764" s="247"/>
      <c r="ODO764" s="247"/>
      <c r="ODP764" s="247"/>
      <c r="ODQ764" s="247"/>
      <c r="ODR764" s="247"/>
      <c r="ODS764" s="247"/>
      <c r="ODT764" s="247"/>
      <c r="ODU764" s="247"/>
      <c r="ODV764" s="247"/>
      <c r="ODW764" s="247"/>
      <c r="ODX764" s="247"/>
      <c r="ODY764" s="247"/>
      <c r="ODZ764" s="247"/>
      <c r="OEA764" s="247"/>
      <c r="OEB764" s="247"/>
      <c r="OEC764" s="247"/>
      <c r="OED764" s="247"/>
      <c r="OEE764" s="247"/>
      <c r="OEF764" s="247"/>
      <c r="OEG764" s="247"/>
      <c r="OEH764" s="247"/>
      <c r="OEI764" s="247"/>
      <c r="OEJ764" s="247"/>
      <c r="OEK764" s="247"/>
      <c r="OEL764" s="247"/>
      <c r="OEM764" s="247"/>
      <c r="OEN764" s="247"/>
      <c r="OEO764" s="247"/>
      <c r="OEP764" s="247"/>
      <c r="OEQ764" s="247"/>
      <c r="OER764" s="247"/>
      <c r="OES764" s="247"/>
      <c r="OET764" s="247"/>
      <c r="OEU764" s="247"/>
      <c r="OEV764" s="247"/>
      <c r="OEW764" s="247"/>
      <c r="OEX764" s="247"/>
      <c r="OEY764" s="247"/>
      <c r="OEZ764" s="247"/>
      <c r="OFA764" s="247"/>
      <c r="OFB764" s="247"/>
      <c r="OFC764" s="247"/>
      <c r="OFD764" s="247"/>
      <c r="OFE764" s="247"/>
      <c r="OFF764" s="247"/>
      <c r="OFG764" s="247"/>
      <c r="OFH764" s="247"/>
      <c r="OFI764" s="247"/>
      <c r="OFJ764" s="247"/>
      <c r="OFK764" s="247"/>
      <c r="OFL764" s="247"/>
      <c r="OFM764" s="247"/>
      <c r="OFN764" s="247"/>
      <c r="OFO764" s="247"/>
      <c r="OFP764" s="247"/>
      <c r="OFQ764" s="247"/>
      <c r="OFR764" s="247"/>
      <c r="OFS764" s="247"/>
      <c r="OFT764" s="247"/>
      <c r="OFU764" s="247"/>
      <c r="OFV764" s="247"/>
      <c r="OFW764" s="247"/>
      <c r="OFX764" s="247"/>
      <c r="OFY764" s="247"/>
      <c r="OFZ764" s="247"/>
      <c r="OGA764" s="247"/>
      <c r="OGB764" s="247"/>
      <c r="OGC764" s="247"/>
      <c r="OGD764" s="247"/>
      <c r="OGE764" s="247"/>
      <c r="OGF764" s="247"/>
      <c r="OGG764" s="247"/>
      <c r="OGH764" s="247"/>
      <c r="OGI764" s="247"/>
      <c r="OGJ764" s="247"/>
      <c r="OGK764" s="247"/>
      <c r="OGL764" s="247"/>
      <c r="OGM764" s="247"/>
      <c r="OGN764" s="247"/>
      <c r="OGO764" s="247"/>
      <c r="OGP764" s="247"/>
      <c r="OGQ764" s="247"/>
      <c r="OGR764" s="247"/>
      <c r="OGS764" s="247"/>
      <c r="OGT764" s="247"/>
      <c r="OGU764" s="247"/>
      <c r="OGV764" s="247"/>
      <c r="OGW764" s="247"/>
      <c r="OGX764" s="247"/>
      <c r="OGY764" s="247"/>
      <c r="OGZ764" s="247"/>
      <c r="OHA764" s="247"/>
      <c r="OHB764" s="247"/>
      <c r="OHC764" s="247"/>
      <c r="OHD764" s="247"/>
      <c r="OHE764" s="247"/>
      <c r="OHF764" s="247"/>
      <c r="OHG764" s="247"/>
      <c r="OHH764" s="247"/>
      <c r="OHI764" s="247"/>
      <c r="OHJ764" s="247"/>
      <c r="OHK764" s="247"/>
      <c r="OHL764" s="247"/>
      <c r="OHM764" s="247"/>
      <c r="OHN764" s="247"/>
      <c r="OHO764" s="247"/>
      <c r="OHP764" s="247"/>
      <c r="OHQ764" s="247"/>
      <c r="OHR764" s="247"/>
      <c r="OHS764" s="247"/>
      <c r="OHT764" s="247"/>
      <c r="OHU764" s="247"/>
      <c r="OHV764" s="247"/>
      <c r="OHW764" s="247"/>
      <c r="OHX764" s="247"/>
      <c r="OHY764" s="247"/>
      <c r="OHZ764" s="247"/>
      <c r="OIA764" s="247"/>
      <c r="OIB764" s="247"/>
      <c r="OIC764" s="247"/>
      <c r="OID764" s="247"/>
      <c r="OIE764" s="247"/>
      <c r="OIF764" s="247"/>
      <c r="OIG764" s="247"/>
      <c r="OIH764" s="247"/>
      <c r="OII764" s="247"/>
      <c r="OIJ764" s="247"/>
      <c r="OIK764" s="247"/>
      <c r="OIL764" s="247"/>
      <c r="OIM764" s="247"/>
      <c r="OIN764" s="247"/>
      <c r="OIO764" s="247"/>
      <c r="OIP764" s="247"/>
      <c r="OIQ764" s="247"/>
      <c r="OIR764" s="247"/>
      <c r="OIS764" s="247"/>
      <c r="OIT764" s="247"/>
      <c r="OIU764" s="247"/>
      <c r="OIV764" s="247"/>
      <c r="OIW764" s="247"/>
      <c r="OIX764" s="247"/>
      <c r="OIY764" s="247"/>
      <c r="OIZ764" s="247"/>
      <c r="OJA764" s="247"/>
      <c r="OJB764" s="247"/>
      <c r="OJC764" s="247"/>
      <c r="OJD764" s="247"/>
      <c r="OJE764" s="247"/>
      <c r="OJF764" s="247"/>
      <c r="OJG764" s="247"/>
      <c r="OJH764" s="247"/>
      <c r="OJI764" s="247"/>
      <c r="OJJ764" s="247"/>
      <c r="OJK764" s="247"/>
      <c r="OJL764" s="247"/>
      <c r="OJM764" s="247"/>
      <c r="OJN764" s="247"/>
      <c r="OJO764" s="247"/>
      <c r="OJP764" s="247"/>
      <c r="OJQ764" s="247"/>
      <c r="OJR764" s="247"/>
      <c r="OJS764" s="247"/>
      <c r="OJT764" s="247"/>
      <c r="OJU764" s="247"/>
      <c r="OJV764" s="247"/>
      <c r="OJW764" s="247"/>
      <c r="OJX764" s="247"/>
      <c r="OJY764" s="247"/>
      <c r="OJZ764" s="247"/>
      <c r="OKA764" s="247"/>
      <c r="OKB764" s="247"/>
      <c r="OKC764" s="247"/>
      <c r="OKD764" s="247"/>
      <c r="OKE764" s="247"/>
      <c r="OKF764" s="247"/>
      <c r="OKG764" s="247"/>
      <c r="OKH764" s="247"/>
      <c r="OKI764" s="247"/>
      <c r="OKJ764" s="247"/>
      <c r="OKK764" s="247"/>
      <c r="OKL764" s="247"/>
      <c r="OKM764" s="247"/>
      <c r="OKN764" s="247"/>
      <c r="OKO764" s="247"/>
      <c r="OKP764" s="247"/>
      <c r="OKQ764" s="247"/>
      <c r="OKR764" s="247"/>
      <c r="OKS764" s="247"/>
      <c r="OKT764" s="247"/>
      <c r="OKU764" s="247"/>
      <c r="OKV764" s="247"/>
      <c r="OKW764" s="247"/>
      <c r="OKX764" s="247"/>
      <c r="OKY764" s="247"/>
      <c r="OKZ764" s="247"/>
      <c r="OLA764" s="247"/>
      <c r="OLB764" s="247"/>
      <c r="OLC764" s="247"/>
      <c r="OLD764" s="247"/>
      <c r="OLE764" s="247"/>
      <c r="OLF764" s="247"/>
      <c r="OLG764" s="247"/>
      <c r="OLH764" s="247"/>
      <c r="OLI764" s="247"/>
      <c r="OLJ764" s="247"/>
      <c r="OLK764" s="247"/>
      <c r="OLL764" s="247"/>
      <c r="OLM764" s="247"/>
      <c r="OLN764" s="247"/>
      <c r="OLO764" s="247"/>
      <c r="OLP764" s="247"/>
      <c r="OLQ764" s="247"/>
      <c r="OLR764" s="247"/>
      <c r="OLS764" s="247"/>
      <c r="OLT764" s="247"/>
      <c r="OLU764" s="247"/>
      <c r="OLV764" s="247"/>
      <c r="OLW764" s="247"/>
      <c r="OLX764" s="247"/>
      <c r="OLY764" s="247"/>
      <c r="OLZ764" s="247"/>
      <c r="OMA764" s="247"/>
      <c r="OMB764" s="247"/>
      <c r="OMC764" s="247"/>
      <c r="OMD764" s="247"/>
      <c r="OME764" s="247"/>
      <c r="OMF764" s="247"/>
      <c r="OMG764" s="247"/>
      <c r="OMH764" s="247"/>
      <c r="OMI764" s="247"/>
      <c r="OMJ764" s="247"/>
      <c r="OMK764" s="247"/>
      <c r="OML764" s="247"/>
      <c r="OMM764" s="247"/>
      <c r="OMN764" s="247"/>
      <c r="OMO764" s="247"/>
      <c r="OMP764" s="247"/>
      <c r="OMQ764" s="247"/>
      <c r="OMR764" s="247"/>
      <c r="OMS764" s="247"/>
      <c r="OMT764" s="247"/>
      <c r="OMU764" s="247"/>
      <c r="OMV764" s="247"/>
      <c r="OMW764" s="247"/>
      <c r="OMX764" s="247"/>
      <c r="OMY764" s="247"/>
      <c r="OMZ764" s="247"/>
      <c r="ONA764" s="247"/>
      <c r="ONB764" s="247"/>
      <c r="ONC764" s="247"/>
      <c r="OND764" s="247"/>
      <c r="ONE764" s="247"/>
      <c r="ONF764" s="247"/>
      <c r="ONG764" s="247"/>
      <c r="ONH764" s="247"/>
      <c r="ONI764" s="247"/>
      <c r="ONJ764" s="247"/>
      <c r="ONK764" s="247"/>
      <c r="ONL764" s="247"/>
      <c r="ONM764" s="247"/>
      <c r="ONN764" s="247"/>
      <c r="ONO764" s="247"/>
      <c r="ONP764" s="247"/>
      <c r="ONQ764" s="247"/>
      <c r="ONR764" s="247"/>
      <c r="ONS764" s="247"/>
      <c r="ONT764" s="247"/>
      <c r="ONU764" s="247"/>
      <c r="ONV764" s="247"/>
      <c r="ONW764" s="247"/>
      <c r="ONX764" s="247"/>
      <c r="ONY764" s="247"/>
      <c r="ONZ764" s="247"/>
      <c r="OOA764" s="247"/>
      <c r="OOB764" s="247"/>
      <c r="OOC764" s="247"/>
      <c r="OOD764" s="247"/>
      <c r="OOE764" s="247"/>
      <c r="OOF764" s="247"/>
      <c r="OOG764" s="247"/>
      <c r="OOH764" s="247"/>
      <c r="OOI764" s="247"/>
      <c r="OOJ764" s="247"/>
      <c r="OOK764" s="247"/>
      <c r="OOL764" s="247"/>
      <c r="OOM764" s="247"/>
      <c r="OON764" s="247"/>
      <c r="OOO764" s="247"/>
      <c r="OOP764" s="247"/>
      <c r="OOQ764" s="247"/>
      <c r="OOR764" s="247"/>
      <c r="OOS764" s="247"/>
      <c r="OOT764" s="247"/>
      <c r="OOU764" s="247"/>
      <c r="OOV764" s="247"/>
      <c r="OOW764" s="247"/>
      <c r="OOX764" s="247"/>
      <c r="OOY764" s="247"/>
      <c r="OOZ764" s="247"/>
      <c r="OPA764" s="247"/>
      <c r="OPB764" s="247"/>
      <c r="OPC764" s="247"/>
      <c r="OPD764" s="247"/>
      <c r="OPE764" s="247"/>
      <c r="OPF764" s="247"/>
      <c r="OPG764" s="247"/>
      <c r="OPH764" s="247"/>
      <c r="OPI764" s="247"/>
      <c r="OPJ764" s="247"/>
      <c r="OPK764" s="247"/>
      <c r="OPL764" s="247"/>
      <c r="OPM764" s="247"/>
      <c r="OPN764" s="247"/>
      <c r="OPO764" s="247"/>
      <c r="OPP764" s="247"/>
      <c r="OPQ764" s="247"/>
      <c r="OPR764" s="247"/>
      <c r="OPS764" s="247"/>
      <c r="OPT764" s="247"/>
      <c r="OPU764" s="247"/>
      <c r="OPV764" s="247"/>
      <c r="OPW764" s="247"/>
      <c r="OPX764" s="247"/>
      <c r="OPY764" s="247"/>
      <c r="OPZ764" s="247"/>
      <c r="OQA764" s="247"/>
      <c r="OQB764" s="247"/>
      <c r="OQC764" s="247"/>
      <c r="OQD764" s="247"/>
      <c r="OQE764" s="247"/>
      <c r="OQF764" s="247"/>
      <c r="OQG764" s="247"/>
      <c r="OQH764" s="247"/>
      <c r="OQI764" s="247"/>
      <c r="OQJ764" s="247"/>
      <c r="OQK764" s="247"/>
      <c r="OQL764" s="247"/>
      <c r="OQM764" s="247"/>
      <c r="OQN764" s="247"/>
      <c r="OQO764" s="247"/>
      <c r="OQP764" s="247"/>
      <c r="OQQ764" s="247"/>
      <c r="OQR764" s="247"/>
      <c r="OQS764" s="247"/>
      <c r="OQT764" s="247"/>
      <c r="OQU764" s="247"/>
      <c r="OQV764" s="247"/>
      <c r="OQW764" s="247"/>
      <c r="OQX764" s="247"/>
      <c r="OQY764" s="247"/>
      <c r="OQZ764" s="247"/>
      <c r="ORA764" s="247"/>
      <c r="ORB764" s="247"/>
      <c r="ORC764" s="247"/>
      <c r="ORD764" s="247"/>
      <c r="ORE764" s="247"/>
      <c r="ORF764" s="247"/>
      <c r="ORG764" s="247"/>
      <c r="ORH764" s="247"/>
      <c r="ORI764" s="247"/>
      <c r="ORJ764" s="247"/>
      <c r="ORK764" s="247"/>
      <c r="ORL764" s="247"/>
      <c r="ORM764" s="247"/>
      <c r="ORN764" s="247"/>
      <c r="ORO764" s="247"/>
      <c r="ORP764" s="247"/>
      <c r="ORQ764" s="247"/>
      <c r="ORR764" s="247"/>
      <c r="ORS764" s="247"/>
      <c r="ORT764" s="247"/>
      <c r="ORU764" s="247"/>
      <c r="ORV764" s="247"/>
      <c r="ORW764" s="247"/>
      <c r="ORX764" s="247"/>
      <c r="ORY764" s="247"/>
      <c r="ORZ764" s="247"/>
      <c r="OSA764" s="247"/>
      <c r="OSB764" s="247"/>
      <c r="OSC764" s="247"/>
      <c r="OSD764" s="247"/>
      <c r="OSE764" s="247"/>
      <c r="OSF764" s="247"/>
      <c r="OSG764" s="247"/>
      <c r="OSH764" s="247"/>
      <c r="OSI764" s="247"/>
      <c r="OSJ764" s="247"/>
      <c r="OSK764" s="247"/>
      <c r="OSL764" s="247"/>
      <c r="OSM764" s="247"/>
      <c r="OSN764" s="247"/>
      <c r="OSO764" s="247"/>
      <c r="OSP764" s="247"/>
      <c r="OSQ764" s="247"/>
      <c r="OSR764" s="247"/>
      <c r="OSS764" s="247"/>
      <c r="OST764" s="247"/>
      <c r="OSU764" s="247"/>
      <c r="OSV764" s="247"/>
      <c r="OSW764" s="247"/>
      <c r="OSX764" s="247"/>
      <c r="OSY764" s="247"/>
      <c r="OSZ764" s="247"/>
      <c r="OTA764" s="247"/>
      <c r="OTB764" s="247"/>
      <c r="OTC764" s="247"/>
      <c r="OTD764" s="247"/>
      <c r="OTE764" s="247"/>
      <c r="OTF764" s="247"/>
      <c r="OTG764" s="247"/>
      <c r="OTH764" s="247"/>
      <c r="OTI764" s="247"/>
      <c r="OTJ764" s="247"/>
      <c r="OTK764" s="247"/>
      <c r="OTL764" s="247"/>
      <c r="OTM764" s="247"/>
      <c r="OTN764" s="247"/>
      <c r="OTO764" s="247"/>
      <c r="OTP764" s="247"/>
      <c r="OTQ764" s="247"/>
      <c r="OTR764" s="247"/>
      <c r="OTS764" s="247"/>
      <c r="OTT764" s="247"/>
      <c r="OTU764" s="247"/>
      <c r="OTV764" s="247"/>
      <c r="OTW764" s="247"/>
      <c r="OTX764" s="247"/>
      <c r="OTY764" s="247"/>
      <c r="OTZ764" s="247"/>
      <c r="OUA764" s="247"/>
      <c r="OUB764" s="247"/>
      <c r="OUC764" s="247"/>
      <c r="OUD764" s="247"/>
      <c r="OUE764" s="247"/>
      <c r="OUF764" s="247"/>
      <c r="OUG764" s="247"/>
      <c r="OUH764" s="247"/>
      <c r="OUI764" s="247"/>
      <c r="OUJ764" s="247"/>
      <c r="OUK764" s="247"/>
      <c r="OUL764" s="247"/>
      <c r="OUM764" s="247"/>
      <c r="OUN764" s="247"/>
      <c r="OUO764" s="247"/>
      <c r="OUP764" s="247"/>
      <c r="OUQ764" s="247"/>
      <c r="OUR764" s="247"/>
      <c r="OUS764" s="247"/>
      <c r="OUT764" s="247"/>
      <c r="OUU764" s="247"/>
      <c r="OUV764" s="247"/>
      <c r="OUW764" s="247"/>
      <c r="OUX764" s="247"/>
      <c r="OUY764" s="247"/>
      <c r="OUZ764" s="247"/>
      <c r="OVA764" s="247"/>
      <c r="OVB764" s="247"/>
      <c r="OVC764" s="247"/>
      <c r="OVD764" s="247"/>
      <c r="OVE764" s="247"/>
      <c r="OVF764" s="247"/>
      <c r="OVG764" s="247"/>
      <c r="OVH764" s="247"/>
      <c r="OVI764" s="247"/>
      <c r="OVJ764" s="247"/>
      <c r="OVK764" s="247"/>
      <c r="OVL764" s="247"/>
      <c r="OVM764" s="247"/>
      <c r="OVN764" s="247"/>
      <c r="OVO764" s="247"/>
      <c r="OVP764" s="247"/>
      <c r="OVQ764" s="247"/>
      <c r="OVR764" s="247"/>
      <c r="OVS764" s="247"/>
      <c r="OVT764" s="247"/>
      <c r="OVU764" s="247"/>
      <c r="OVV764" s="247"/>
      <c r="OVW764" s="247"/>
      <c r="OVX764" s="247"/>
      <c r="OVY764" s="247"/>
      <c r="OVZ764" s="247"/>
      <c r="OWA764" s="247"/>
      <c r="OWB764" s="247"/>
      <c r="OWC764" s="247"/>
      <c r="OWD764" s="247"/>
      <c r="OWE764" s="247"/>
      <c r="OWF764" s="247"/>
      <c r="OWG764" s="247"/>
      <c r="OWH764" s="247"/>
      <c r="OWI764" s="247"/>
      <c r="OWJ764" s="247"/>
      <c r="OWK764" s="247"/>
      <c r="OWL764" s="247"/>
      <c r="OWM764" s="247"/>
      <c r="OWN764" s="247"/>
      <c r="OWO764" s="247"/>
      <c r="OWP764" s="247"/>
      <c r="OWQ764" s="247"/>
      <c r="OWR764" s="247"/>
      <c r="OWS764" s="247"/>
      <c r="OWT764" s="247"/>
      <c r="OWU764" s="247"/>
      <c r="OWV764" s="247"/>
      <c r="OWW764" s="247"/>
      <c r="OWX764" s="247"/>
      <c r="OWY764" s="247"/>
      <c r="OWZ764" s="247"/>
      <c r="OXA764" s="247"/>
      <c r="OXB764" s="247"/>
      <c r="OXC764" s="247"/>
      <c r="OXD764" s="247"/>
      <c r="OXE764" s="247"/>
      <c r="OXF764" s="247"/>
      <c r="OXG764" s="247"/>
      <c r="OXH764" s="247"/>
      <c r="OXI764" s="247"/>
      <c r="OXJ764" s="247"/>
      <c r="OXK764" s="247"/>
      <c r="OXL764" s="247"/>
      <c r="OXM764" s="247"/>
      <c r="OXN764" s="247"/>
      <c r="OXO764" s="247"/>
      <c r="OXP764" s="247"/>
      <c r="OXQ764" s="247"/>
      <c r="OXR764" s="247"/>
      <c r="OXS764" s="247"/>
      <c r="OXT764" s="247"/>
      <c r="OXU764" s="247"/>
      <c r="OXV764" s="247"/>
      <c r="OXW764" s="247"/>
      <c r="OXX764" s="247"/>
      <c r="OXY764" s="247"/>
      <c r="OXZ764" s="247"/>
      <c r="OYA764" s="247"/>
      <c r="OYB764" s="247"/>
      <c r="OYC764" s="247"/>
      <c r="OYD764" s="247"/>
      <c r="OYE764" s="247"/>
      <c r="OYF764" s="247"/>
      <c r="OYG764" s="247"/>
      <c r="OYH764" s="247"/>
      <c r="OYI764" s="247"/>
      <c r="OYJ764" s="247"/>
      <c r="OYK764" s="247"/>
      <c r="OYL764" s="247"/>
      <c r="OYM764" s="247"/>
      <c r="OYN764" s="247"/>
      <c r="OYO764" s="247"/>
      <c r="OYP764" s="247"/>
      <c r="OYQ764" s="247"/>
      <c r="OYR764" s="247"/>
      <c r="OYS764" s="247"/>
      <c r="OYT764" s="247"/>
      <c r="OYU764" s="247"/>
      <c r="OYV764" s="247"/>
      <c r="OYW764" s="247"/>
      <c r="OYX764" s="247"/>
      <c r="OYY764" s="247"/>
      <c r="OYZ764" s="247"/>
      <c r="OZA764" s="247"/>
      <c r="OZB764" s="247"/>
      <c r="OZC764" s="247"/>
      <c r="OZD764" s="247"/>
      <c r="OZE764" s="247"/>
      <c r="OZF764" s="247"/>
      <c r="OZG764" s="247"/>
      <c r="OZH764" s="247"/>
      <c r="OZI764" s="247"/>
      <c r="OZJ764" s="247"/>
      <c r="OZK764" s="247"/>
      <c r="OZL764" s="247"/>
      <c r="OZM764" s="247"/>
      <c r="OZN764" s="247"/>
      <c r="OZO764" s="247"/>
      <c r="OZP764" s="247"/>
      <c r="OZQ764" s="247"/>
      <c r="OZR764" s="247"/>
      <c r="OZS764" s="247"/>
      <c r="OZT764" s="247"/>
      <c r="OZU764" s="247"/>
      <c r="OZV764" s="247"/>
      <c r="OZW764" s="247"/>
      <c r="OZX764" s="247"/>
      <c r="OZY764" s="247"/>
      <c r="OZZ764" s="247"/>
      <c r="PAA764" s="247"/>
      <c r="PAB764" s="247"/>
      <c r="PAC764" s="247"/>
      <c r="PAD764" s="247"/>
      <c r="PAE764" s="247"/>
      <c r="PAF764" s="247"/>
      <c r="PAG764" s="247"/>
      <c r="PAH764" s="247"/>
      <c r="PAI764" s="247"/>
      <c r="PAJ764" s="247"/>
      <c r="PAK764" s="247"/>
      <c r="PAL764" s="247"/>
      <c r="PAM764" s="247"/>
      <c r="PAN764" s="247"/>
      <c r="PAO764" s="247"/>
      <c r="PAP764" s="247"/>
      <c r="PAQ764" s="247"/>
      <c r="PAR764" s="247"/>
      <c r="PAS764" s="247"/>
      <c r="PAT764" s="247"/>
      <c r="PAU764" s="247"/>
      <c r="PAV764" s="247"/>
      <c r="PAW764" s="247"/>
      <c r="PAX764" s="247"/>
      <c r="PAY764" s="247"/>
      <c r="PAZ764" s="247"/>
      <c r="PBA764" s="247"/>
      <c r="PBB764" s="247"/>
      <c r="PBC764" s="247"/>
      <c r="PBD764" s="247"/>
      <c r="PBE764" s="247"/>
      <c r="PBF764" s="247"/>
      <c r="PBG764" s="247"/>
      <c r="PBH764" s="247"/>
      <c r="PBI764" s="247"/>
      <c r="PBJ764" s="247"/>
      <c r="PBK764" s="247"/>
      <c r="PBL764" s="247"/>
      <c r="PBM764" s="247"/>
      <c r="PBN764" s="247"/>
      <c r="PBO764" s="247"/>
      <c r="PBP764" s="247"/>
      <c r="PBQ764" s="247"/>
      <c r="PBR764" s="247"/>
      <c r="PBS764" s="247"/>
      <c r="PBT764" s="247"/>
      <c r="PBU764" s="247"/>
      <c r="PBV764" s="247"/>
      <c r="PBW764" s="247"/>
      <c r="PBX764" s="247"/>
      <c r="PBY764" s="247"/>
      <c r="PBZ764" s="247"/>
      <c r="PCA764" s="247"/>
      <c r="PCB764" s="247"/>
      <c r="PCC764" s="247"/>
      <c r="PCD764" s="247"/>
      <c r="PCE764" s="247"/>
      <c r="PCF764" s="247"/>
      <c r="PCG764" s="247"/>
      <c r="PCH764" s="247"/>
      <c r="PCI764" s="247"/>
      <c r="PCJ764" s="247"/>
      <c r="PCK764" s="247"/>
      <c r="PCL764" s="247"/>
      <c r="PCM764" s="247"/>
      <c r="PCN764" s="247"/>
      <c r="PCO764" s="247"/>
      <c r="PCP764" s="247"/>
      <c r="PCQ764" s="247"/>
      <c r="PCR764" s="247"/>
      <c r="PCS764" s="247"/>
      <c r="PCT764" s="247"/>
      <c r="PCU764" s="247"/>
      <c r="PCV764" s="247"/>
      <c r="PCW764" s="247"/>
      <c r="PCX764" s="247"/>
      <c r="PCY764" s="247"/>
      <c r="PCZ764" s="247"/>
      <c r="PDA764" s="247"/>
      <c r="PDB764" s="247"/>
      <c r="PDC764" s="247"/>
      <c r="PDD764" s="247"/>
      <c r="PDE764" s="247"/>
      <c r="PDF764" s="247"/>
      <c r="PDG764" s="247"/>
      <c r="PDH764" s="247"/>
      <c r="PDI764" s="247"/>
      <c r="PDJ764" s="247"/>
      <c r="PDK764" s="247"/>
      <c r="PDL764" s="247"/>
      <c r="PDM764" s="247"/>
      <c r="PDN764" s="247"/>
      <c r="PDO764" s="247"/>
      <c r="PDP764" s="247"/>
      <c r="PDQ764" s="247"/>
      <c r="PDR764" s="247"/>
      <c r="PDS764" s="247"/>
      <c r="PDT764" s="247"/>
      <c r="PDU764" s="247"/>
      <c r="PDV764" s="247"/>
      <c r="PDW764" s="247"/>
      <c r="PDX764" s="247"/>
      <c r="PDY764" s="247"/>
      <c r="PDZ764" s="247"/>
      <c r="PEA764" s="247"/>
      <c r="PEB764" s="247"/>
      <c r="PEC764" s="247"/>
      <c r="PED764" s="247"/>
      <c r="PEE764" s="247"/>
      <c r="PEF764" s="247"/>
      <c r="PEG764" s="247"/>
      <c r="PEH764" s="247"/>
      <c r="PEI764" s="247"/>
      <c r="PEJ764" s="247"/>
      <c r="PEK764" s="247"/>
      <c r="PEL764" s="247"/>
      <c r="PEM764" s="247"/>
      <c r="PEN764" s="247"/>
      <c r="PEO764" s="247"/>
      <c r="PEP764" s="247"/>
      <c r="PEQ764" s="247"/>
      <c r="PER764" s="247"/>
      <c r="PES764" s="247"/>
      <c r="PET764" s="247"/>
      <c r="PEU764" s="247"/>
      <c r="PEV764" s="247"/>
      <c r="PEW764" s="247"/>
      <c r="PEX764" s="247"/>
      <c r="PEY764" s="247"/>
      <c r="PEZ764" s="247"/>
      <c r="PFA764" s="247"/>
      <c r="PFB764" s="247"/>
      <c r="PFC764" s="247"/>
      <c r="PFD764" s="247"/>
      <c r="PFE764" s="247"/>
      <c r="PFF764" s="247"/>
      <c r="PFG764" s="247"/>
      <c r="PFH764" s="247"/>
      <c r="PFI764" s="247"/>
      <c r="PFJ764" s="247"/>
      <c r="PFK764" s="247"/>
      <c r="PFL764" s="247"/>
      <c r="PFM764" s="247"/>
      <c r="PFN764" s="247"/>
      <c r="PFO764" s="247"/>
      <c r="PFP764" s="247"/>
      <c r="PFQ764" s="247"/>
      <c r="PFR764" s="247"/>
      <c r="PFS764" s="247"/>
      <c r="PFT764" s="247"/>
      <c r="PFU764" s="247"/>
      <c r="PFV764" s="247"/>
      <c r="PFW764" s="247"/>
      <c r="PFX764" s="247"/>
      <c r="PFY764" s="247"/>
      <c r="PFZ764" s="247"/>
      <c r="PGA764" s="247"/>
      <c r="PGB764" s="247"/>
      <c r="PGC764" s="247"/>
      <c r="PGD764" s="247"/>
      <c r="PGE764" s="247"/>
      <c r="PGF764" s="247"/>
      <c r="PGG764" s="247"/>
      <c r="PGH764" s="247"/>
      <c r="PGI764" s="247"/>
      <c r="PGJ764" s="247"/>
      <c r="PGK764" s="247"/>
      <c r="PGL764" s="247"/>
      <c r="PGM764" s="247"/>
      <c r="PGN764" s="247"/>
      <c r="PGO764" s="247"/>
      <c r="PGP764" s="247"/>
      <c r="PGQ764" s="247"/>
      <c r="PGR764" s="247"/>
      <c r="PGS764" s="247"/>
      <c r="PGT764" s="247"/>
      <c r="PGU764" s="247"/>
      <c r="PGV764" s="247"/>
      <c r="PGW764" s="247"/>
      <c r="PGX764" s="247"/>
      <c r="PGY764" s="247"/>
      <c r="PGZ764" s="247"/>
      <c r="PHA764" s="247"/>
      <c r="PHB764" s="247"/>
      <c r="PHC764" s="247"/>
      <c r="PHD764" s="247"/>
      <c r="PHE764" s="247"/>
      <c r="PHF764" s="247"/>
      <c r="PHG764" s="247"/>
      <c r="PHH764" s="247"/>
      <c r="PHI764" s="247"/>
      <c r="PHJ764" s="247"/>
      <c r="PHK764" s="247"/>
      <c r="PHL764" s="247"/>
      <c r="PHM764" s="247"/>
      <c r="PHN764" s="247"/>
      <c r="PHO764" s="247"/>
      <c r="PHP764" s="247"/>
      <c r="PHQ764" s="247"/>
      <c r="PHR764" s="247"/>
      <c r="PHS764" s="247"/>
      <c r="PHT764" s="247"/>
      <c r="PHU764" s="247"/>
      <c r="PHV764" s="247"/>
      <c r="PHW764" s="247"/>
      <c r="PHX764" s="247"/>
      <c r="PHY764" s="247"/>
      <c r="PHZ764" s="247"/>
      <c r="PIA764" s="247"/>
      <c r="PIB764" s="247"/>
      <c r="PIC764" s="247"/>
      <c r="PID764" s="247"/>
      <c r="PIE764" s="247"/>
      <c r="PIF764" s="247"/>
      <c r="PIG764" s="247"/>
      <c r="PIH764" s="247"/>
      <c r="PII764" s="247"/>
      <c r="PIJ764" s="247"/>
      <c r="PIK764" s="247"/>
      <c r="PIL764" s="247"/>
      <c r="PIM764" s="247"/>
      <c r="PIN764" s="247"/>
      <c r="PIO764" s="247"/>
      <c r="PIP764" s="247"/>
      <c r="PIQ764" s="247"/>
      <c r="PIR764" s="247"/>
      <c r="PIS764" s="247"/>
      <c r="PIT764" s="247"/>
      <c r="PIU764" s="247"/>
      <c r="PIV764" s="247"/>
      <c r="PIW764" s="247"/>
      <c r="PIX764" s="247"/>
      <c r="PIY764" s="247"/>
      <c r="PIZ764" s="247"/>
      <c r="PJA764" s="247"/>
      <c r="PJB764" s="247"/>
      <c r="PJC764" s="247"/>
      <c r="PJD764" s="247"/>
      <c r="PJE764" s="247"/>
      <c r="PJF764" s="247"/>
      <c r="PJG764" s="247"/>
      <c r="PJH764" s="247"/>
      <c r="PJI764" s="247"/>
      <c r="PJJ764" s="247"/>
      <c r="PJK764" s="247"/>
      <c r="PJL764" s="247"/>
      <c r="PJM764" s="247"/>
      <c r="PJN764" s="247"/>
      <c r="PJO764" s="247"/>
      <c r="PJP764" s="247"/>
      <c r="PJQ764" s="247"/>
      <c r="PJR764" s="247"/>
      <c r="PJS764" s="247"/>
      <c r="PJT764" s="247"/>
      <c r="PJU764" s="247"/>
      <c r="PJV764" s="247"/>
      <c r="PJW764" s="247"/>
      <c r="PJX764" s="247"/>
      <c r="PJY764" s="247"/>
      <c r="PJZ764" s="247"/>
      <c r="PKA764" s="247"/>
      <c r="PKB764" s="247"/>
      <c r="PKC764" s="247"/>
      <c r="PKD764" s="247"/>
      <c r="PKE764" s="247"/>
      <c r="PKF764" s="247"/>
      <c r="PKG764" s="247"/>
      <c r="PKH764" s="247"/>
      <c r="PKI764" s="247"/>
      <c r="PKJ764" s="247"/>
      <c r="PKK764" s="247"/>
      <c r="PKL764" s="247"/>
      <c r="PKM764" s="247"/>
      <c r="PKN764" s="247"/>
      <c r="PKO764" s="247"/>
      <c r="PKP764" s="247"/>
      <c r="PKQ764" s="247"/>
      <c r="PKR764" s="247"/>
      <c r="PKS764" s="247"/>
      <c r="PKT764" s="247"/>
      <c r="PKU764" s="247"/>
      <c r="PKV764" s="247"/>
      <c r="PKW764" s="247"/>
      <c r="PKX764" s="247"/>
      <c r="PKY764" s="247"/>
      <c r="PKZ764" s="247"/>
      <c r="PLA764" s="247"/>
      <c r="PLB764" s="247"/>
      <c r="PLC764" s="247"/>
      <c r="PLD764" s="247"/>
      <c r="PLE764" s="247"/>
      <c r="PLF764" s="247"/>
      <c r="PLG764" s="247"/>
      <c r="PLH764" s="247"/>
      <c r="PLI764" s="247"/>
      <c r="PLJ764" s="247"/>
      <c r="PLK764" s="247"/>
      <c r="PLL764" s="247"/>
      <c r="PLM764" s="247"/>
      <c r="PLN764" s="247"/>
      <c r="PLO764" s="247"/>
      <c r="PLP764" s="247"/>
      <c r="PLQ764" s="247"/>
      <c r="PLR764" s="247"/>
      <c r="PLS764" s="247"/>
      <c r="PLT764" s="247"/>
      <c r="PLU764" s="247"/>
      <c r="PLV764" s="247"/>
      <c r="PLW764" s="247"/>
      <c r="PLX764" s="247"/>
      <c r="PLY764" s="247"/>
      <c r="PLZ764" s="247"/>
      <c r="PMA764" s="247"/>
      <c r="PMB764" s="247"/>
      <c r="PMC764" s="247"/>
      <c r="PMD764" s="247"/>
      <c r="PME764" s="247"/>
      <c r="PMF764" s="247"/>
      <c r="PMG764" s="247"/>
      <c r="PMH764" s="247"/>
      <c r="PMI764" s="247"/>
      <c r="PMJ764" s="247"/>
      <c r="PMK764" s="247"/>
      <c r="PML764" s="247"/>
      <c r="PMM764" s="247"/>
      <c r="PMN764" s="247"/>
      <c r="PMO764" s="247"/>
      <c r="PMP764" s="247"/>
      <c r="PMQ764" s="247"/>
      <c r="PMR764" s="247"/>
      <c r="PMS764" s="247"/>
      <c r="PMT764" s="247"/>
      <c r="PMU764" s="247"/>
      <c r="PMV764" s="247"/>
      <c r="PMW764" s="247"/>
      <c r="PMX764" s="247"/>
      <c r="PMY764" s="247"/>
      <c r="PMZ764" s="247"/>
      <c r="PNA764" s="247"/>
      <c r="PNB764" s="247"/>
      <c r="PNC764" s="247"/>
      <c r="PND764" s="247"/>
      <c r="PNE764" s="247"/>
      <c r="PNF764" s="247"/>
      <c r="PNG764" s="247"/>
      <c r="PNH764" s="247"/>
      <c r="PNI764" s="247"/>
      <c r="PNJ764" s="247"/>
      <c r="PNK764" s="247"/>
      <c r="PNL764" s="247"/>
      <c r="PNM764" s="247"/>
      <c r="PNN764" s="247"/>
      <c r="PNO764" s="247"/>
      <c r="PNP764" s="247"/>
      <c r="PNQ764" s="247"/>
      <c r="PNR764" s="247"/>
      <c r="PNS764" s="247"/>
      <c r="PNT764" s="247"/>
      <c r="PNU764" s="247"/>
      <c r="PNV764" s="247"/>
      <c r="PNW764" s="247"/>
      <c r="PNX764" s="247"/>
      <c r="PNY764" s="247"/>
      <c r="PNZ764" s="247"/>
      <c r="POA764" s="247"/>
      <c r="POB764" s="247"/>
      <c r="POC764" s="247"/>
      <c r="POD764" s="247"/>
      <c r="POE764" s="247"/>
      <c r="POF764" s="247"/>
      <c r="POG764" s="247"/>
      <c r="POH764" s="247"/>
      <c r="POI764" s="247"/>
      <c r="POJ764" s="247"/>
      <c r="POK764" s="247"/>
      <c r="POL764" s="247"/>
      <c r="POM764" s="247"/>
      <c r="PON764" s="247"/>
      <c r="POO764" s="247"/>
      <c r="POP764" s="247"/>
      <c r="POQ764" s="247"/>
      <c r="POR764" s="247"/>
      <c r="POS764" s="247"/>
      <c r="POT764" s="247"/>
      <c r="POU764" s="247"/>
      <c r="POV764" s="247"/>
      <c r="POW764" s="247"/>
      <c r="POX764" s="247"/>
      <c r="POY764" s="247"/>
      <c r="POZ764" s="247"/>
      <c r="PPA764" s="247"/>
      <c r="PPB764" s="247"/>
      <c r="PPC764" s="247"/>
      <c r="PPD764" s="247"/>
      <c r="PPE764" s="247"/>
      <c r="PPF764" s="247"/>
      <c r="PPG764" s="247"/>
      <c r="PPH764" s="247"/>
      <c r="PPI764" s="247"/>
      <c r="PPJ764" s="247"/>
      <c r="PPK764" s="247"/>
      <c r="PPL764" s="247"/>
      <c r="PPM764" s="247"/>
      <c r="PPN764" s="247"/>
      <c r="PPO764" s="247"/>
      <c r="PPP764" s="247"/>
      <c r="PPQ764" s="247"/>
      <c r="PPR764" s="247"/>
      <c r="PPS764" s="247"/>
      <c r="PPT764" s="247"/>
      <c r="PPU764" s="247"/>
      <c r="PPV764" s="247"/>
      <c r="PPW764" s="247"/>
      <c r="PPX764" s="247"/>
      <c r="PPY764" s="247"/>
      <c r="PPZ764" s="247"/>
      <c r="PQA764" s="247"/>
      <c r="PQB764" s="247"/>
      <c r="PQC764" s="247"/>
      <c r="PQD764" s="247"/>
      <c r="PQE764" s="247"/>
      <c r="PQF764" s="247"/>
      <c r="PQG764" s="247"/>
      <c r="PQH764" s="247"/>
      <c r="PQI764" s="247"/>
      <c r="PQJ764" s="247"/>
      <c r="PQK764" s="247"/>
      <c r="PQL764" s="247"/>
      <c r="PQM764" s="247"/>
      <c r="PQN764" s="247"/>
      <c r="PQO764" s="247"/>
      <c r="PQP764" s="247"/>
      <c r="PQQ764" s="247"/>
      <c r="PQR764" s="247"/>
      <c r="PQS764" s="247"/>
      <c r="PQT764" s="247"/>
      <c r="PQU764" s="247"/>
      <c r="PQV764" s="247"/>
      <c r="PQW764" s="247"/>
      <c r="PQX764" s="247"/>
      <c r="PQY764" s="247"/>
      <c r="PQZ764" s="247"/>
      <c r="PRA764" s="247"/>
      <c r="PRB764" s="247"/>
      <c r="PRC764" s="247"/>
      <c r="PRD764" s="247"/>
      <c r="PRE764" s="247"/>
      <c r="PRF764" s="247"/>
      <c r="PRG764" s="247"/>
      <c r="PRH764" s="247"/>
      <c r="PRI764" s="247"/>
      <c r="PRJ764" s="247"/>
      <c r="PRK764" s="247"/>
      <c r="PRL764" s="247"/>
      <c r="PRM764" s="247"/>
      <c r="PRN764" s="247"/>
      <c r="PRO764" s="247"/>
      <c r="PRP764" s="247"/>
      <c r="PRQ764" s="247"/>
      <c r="PRR764" s="247"/>
      <c r="PRS764" s="247"/>
      <c r="PRT764" s="247"/>
      <c r="PRU764" s="247"/>
      <c r="PRV764" s="247"/>
      <c r="PRW764" s="247"/>
      <c r="PRX764" s="247"/>
      <c r="PRY764" s="247"/>
      <c r="PRZ764" s="247"/>
      <c r="PSA764" s="247"/>
      <c r="PSB764" s="247"/>
      <c r="PSC764" s="247"/>
      <c r="PSD764" s="247"/>
      <c r="PSE764" s="247"/>
      <c r="PSF764" s="247"/>
      <c r="PSG764" s="247"/>
      <c r="PSH764" s="247"/>
      <c r="PSI764" s="247"/>
      <c r="PSJ764" s="247"/>
      <c r="PSK764" s="247"/>
      <c r="PSL764" s="247"/>
      <c r="PSM764" s="247"/>
      <c r="PSN764" s="247"/>
      <c r="PSO764" s="247"/>
      <c r="PSP764" s="247"/>
      <c r="PSQ764" s="247"/>
      <c r="PSR764" s="247"/>
      <c r="PSS764" s="247"/>
      <c r="PST764" s="247"/>
      <c r="PSU764" s="247"/>
      <c r="PSV764" s="247"/>
      <c r="PSW764" s="247"/>
      <c r="PSX764" s="247"/>
      <c r="PSY764" s="247"/>
      <c r="PSZ764" s="247"/>
      <c r="PTA764" s="247"/>
      <c r="PTB764" s="247"/>
      <c r="PTC764" s="247"/>
      <c r="PTD764" s="247"/>
      <c r="PTE764" s="247"/>
      <c r="PTF764" s="247"/>
      <c r="PTG764" s="247"/>
      <c r="PTH764" s="247"/>
      <c r="PTI764" s="247"/>
      <c r="PTJ764" s="247"/>
      <c r="PTK764" s="247"/>
      <c r="PTL764" s="247"/>
      <c r="PTM764" s="247"/>
      <c r="PTN764" s="247"/>
      <c r="PTO764" s="247"/>
      <c r="PTP764" s="247"/>
      <c r="PTQ764" s="247"/>
      <c r="PTR764" s="247"/>
      <c r="PTS764" s="247"/>
      <c r="PTT764" s="247"/>
      <c r="PTU764" s="247"/>
      <c r="PTV764" s="247"/>
      <c r="PTW764" s="247"/>
      <c r="PTX764" s="247"/>
      <c r="PTY764" s="247"/>
      <c r="PTZ764" s="247"/>
      <c r="PUA764" s="247"/>
      <c r="PUB764" s="247"/>
      <c r="PUC764" s="247"/>
      <c r="PUD764" s="247"/>
      <c r="PUE764" s="247"/>
      <c r="PUF764" s="247"/>
      <c r="PUG764" s="247"/>
      <c r="PUH764" s="247"/>
      <c r="PUI764" s="247"/>
      <c r="PUJ764" s="247"/>
      <c r="PUK764" s="247"/>
      <c r="PUL764" s="247"/>
      <c r="PUM764" s="247"/>
      <c r="PUN764" s="247"/>
      <c r="PUO764" s="247"/>
      <c r="PUP764" s="247"/>
      <c r="PUQ764" s="247"/>
      <c r="PUR764" s="247"/>
      <c r="PUS764" s="247"/>
      <c r="PUT764" s="247"/>
      <c r="PUU764" s="247"/>
      <c r="PUV764" s="247"/>
      <c r="PUW764" s="247"/>
      <c r="PUX764" s="247"/>
      <c r="PUY764" s="247"/>
      <c r="PUZ764" s="247"/>
      <c r="PVA764" s="247"/>
      <c r="PVB764" s="247"/>
      <c r="PVC764" s="247"/>
      <c r="PVD764" s="247"/>
      <c r="PVE764" s="247"/>
      <c r="PVF764" s="247"/>
      <c r="PVG764" s="247"/>
      <c r="PVH764" s="247"/>
      <c r="PVI764" s="247"/>
      <c r="PVJ764" s="247"/>
      <c r="PVK764" s="247"/>
      <c r="PVL764" s="247"/>
      <c r="PVM764" s="247"/>
      <c r="PVN764" s="247"/>
      <c r="PVO764" s="247"/>
      <c r="PVP764" s="247"/>
      <c r="PVQ764" s="247"/>
      <c r="PVR764" s="247"/>
      <c r="PVS764" s="247"/>
      <c r="PVT764" s="247"/>
      <c r="PVU764" s="247"/>
      <c r="PVV764" s="247"/>
      <c r="PVW764" s="247"/>
      <c r="PVX764" s="247"/>
      <c r="PVY764" s="247"/>
      <c r="PVZ764" s="247"/>
      <c r="PWA764" s="247"/>
      <c r="PWB764" s="247"/>
      <c r="PWC764" s="247"/>
      <c r="PWD764" s="247"/>
      <c r="PWE764" s="247"/>
      <c r="PWF764" s="247"/>
      <c r="PWG764" s="247"/>
      <c r="PWH764" s="247"/>
      <c r="PWI764" s="247"/>
      <c r="PWJ764" s="247"/>
      <c r="PWK764" s="247"/>
      <c r="PWL764" s="247"/>
      <c r="PWM764" s="247"/>
      <c r="PWN764" s="247"/>
      <c r="PWO764" s="247"/>
      <c r="PWP764" s="247"/>
      <c r="PWQ764" s="247"/>
      <c r="PWR764" s="247"/>
      <c r="PWS764" s="247"/>
      <c r="PWT764" s="247"/>
      <c r="PWU764" s="247"/>
      <c r="PWV764" s="247"/>
      <c r="PWW764" s="247"/>
      <c r="PWX764" s="247"/>
      <c r="PWY764" s="247"/>
      <c r="PWZ764" s="247"/>
      <c r="PXA764" s="247"/>
      <c r="PXB764" s="247"/>
      <c r="PXC764" s="247"/>
      <c r="PXD764" s="247"/>
      <c r="PXE764" s="247"/>
      <c r="PXF764" s="247"/>
      <c r="PXG764" s="247"/>
      <c r="PXH764" s="247"/>
      <c r="PXI764" s="247"/>
      <c r="PXJ764" s="247"/>
      <c r="PXK764" s="247"/>
      <c r="PXL764" s="247"/>
      <c r="PXM764" s="247"/>
      <c r="PXN764" s="247"/>
      <c r="PXO764" s="247"/>
      <c r="PXP764" s="247"/>
      <c r="PXQ764" s="247"/>
      <c r="PXR764" s="247"/>
      <c r="PXS764" s="247"/>
      <c r="PXT764" s="247"/>
      <c r="PXU764" s="247"/>
      <c r="PXV764" s="247"/>
      <c r="PXW764" s="247"/>
      <c r="PXX764" s="247"/>
      <c r="PXY764" s="247"/>
      <c r="PXZ764" s="247"/>
      <c r="PYA764" s="247"/>
      <c r="PYB764" s="247"/>
      <c r="PYC764" s="247"/>
      <c r="PYD764" s="247"/>
      <c r="PYE764" s="247"/>
      <c r="PYF764" s="247"/>
      <c r="PYG764" s="247"/>
      <c r="PYH764" s="247"/>
      <c r="PYI764" s="247"/>
      <c r="PYJ764" s="247"/>
      <c r="PYK764" s="247"/>
      <c r="PYL764" s="247"/>
      <c r="PYM764" s="247"/>
      <c r="PYN764" s="247"/>
      <c r="PYO764" s="247"/>
      <c r="PYP764" s="247"/>
      <c r="PYQ764" s="247"/>
      <c r="PYR764" s="247"/>
      <c r="PYS764" s="247"/>
      <c r="PYT764" s="247"/>
      <c r="PYU764" s="247"/>
      <c r="PYV764" s="247"/>
      <c r="PYW764" s="247"/>
      <c r="PYX764" s="247"/>
      <c r="PYY764" s="247"/>
      <c r="PYZ764" s="247"/>
      <c r="PZA764" s="247"/>
      <c r="PZB764" s="247"/>
      <c r="PZC764" s="247"/>
      <c r="PZD764" s="247"/>
      <c r="PZE764" s="247"/>
      <c r="PZF764" s="247"/>
      <c r="PZG764" s="247"/>
      <c r="PZH764" s="247"/>
      <c r="PZI764" s="247"/>
      <c r="PZJ764" s="247"/>
      <c r="PZK764" s="247"/>
      <c r="PZL764" s="247"/>
      <c r="PZM764" s="247"/>
      <c r="PZN764" s="247"/>
      <c r="PZO764" s="247"/>
      <c r="PZP764" s="247"/>
      <c r="PZQ764" s="247"/>
      <c r="PZR764" s="247"/>
      <c r="PZS764" s="247"/>
      <c r="PZT764" s="247"/>
      <c r="PZU764" s="247"/>
      <c r="PZV764" s="247"/>
      <c r="PZW764" s="247"/>
      <c r="PZX764" s="247"/>
      <c r="PZY764" s="247"/>
      <c r="PZZ764" s="247"/>
      <c r="QAA764" s="247"/>
      <c r="QAB764" s="247"/>
      <c r="QAC764" s="247"/>
      <c r="QAD764" s="247"/>
      <c r="QAE764" s="247"/>
      <c r="QAF764" s="247"/>
      <c r="QAG764" s="247"/>
      <c r="QAH764" s="247"/>
      <c r="QAI764" s="247"/>
      <c r="QAJ764" s="247"/>
      <c r="QAK764" s="247"/>
      <c r="QAL764" s="247"/>
      <c r="QAM764" s="247"/>
      <c r="QAN764" s="247"/>
      <c r="QAO764" s="247"/>
      <c r="QAP764" s="247"/>
      <c r="QAQ764" s="247"/>
      <c r="QAR764" s="247"/>
      <c r="QAS764" s="247"/>
      <c r="QAT764" s="247"/>
      <c r="QAU764" s="247"/>
      <c r="QAV764" s="247"/>
      <c r="QAW764" s="247"/>
      <c r="QAX764" s="247"/>
      <c r="QAY764" s="247"/>
      <c r="QAZ764" s="247"/>
      <c r="QBA764" s="247"/>
      <c r="QBB764" s="247"/>
      <c r="QBC764" s="247"/>
      <c r="QBD764" s="247"/>
      <c r="QBE764" s="247"/>
      <c r="QBF764" s="247"/>
      <c r="QBG764" s="247"/>
      <c r="QBH764" s="247"/>
      <c r="QBI764" s="247"/>
      <c r="QBJ764" s="247"/>
      <c r="QBK764" s="247"/>
      <c r="QBL764" s="247"/>
      <c r="QBM764" s="247"/>
      <c r="QBN764" s="247"/>
      <c r="QBO764" s="247"/>
      <c r="QBP764" s="247"/>
      <c r="QBQ764" s="247"/>
      <c r="QBR764" s="247"/>
      <c r="QBS764" s="247"/>
      <c r="QBT764" s="247"/>
      <c r="QBU764" s="247"/>
      <c r="QBV764" s="247"/>
      <c r="QBW764" s="247"/>
      <c r="QBX764" s="247"/>
      <c r="QBY764" s="247"/>
      <c r="QBZ764" s="247"/>
      <c r="QCA764" s="247"/>
      <c r="QCB764" s="247"/>
      <c r="QCC764" s="247"/>
      <c r="QCD764" s="247"/>
      <c r="QCE764" s="247"/>
      <c r="QCF764" s="247"/>
      <c r="QCG764" s="247"/>
      <c r="QCH764" s="247"/>
      <c r="QCI764" s="247"/>
      <c r="QCJ764" s="247"/>
      <c r="QCK764" s="247"/>
      <c r="QCL764" s="247"/>
      <c r="QCM764" s="247"/>
      <c r="QCN764" s="247"/>
      <c r="QCO764" s="247"/>
      <c r="QCP764" s="247"/>
      <c r="QCQ764" s="247"/>
      <c r="QCR764" s="247"/>
      <c r="QCS764" s="247"/>
      <c r="QCT764" s="247"/>
      <c r="QCU764" s="247"/>
      <c r="QCV764" s="247"/>
      <c r="QCW764" s="247"/>
      <c r="QCX764" s="247"/>
      <c r="QCY764" s="247"/>
      <c r="QCZ764" s="247"/>
      <c r="QDA764" s="247"/>
      <c r="QDB764" s="247"/>
      <c r="QDC764" s="247"/>
      <c r="QDD764" s="247"/>
      <c r="QDE764" s="247"/>
      <c r="QDF764" s="247"/>
      <c r="QDG764" s="247"/>
      <c r="QDH764" s="247"/>
      <c r="QDI764" s="247"/>
      <c r="QDJ764" s="247"/>
      <c r="QDK764" s="247"/>
      <c r="QDL764" s="247"/>
      <c r="QDM764" s="247"/>
      <c r="QDN764" s="247"/>
      <c r="QDO764" s="247"/>
      <c r="QDP764" s="247"/>
      <c r="QDQ764" s="247"/>
      <c r="QDR764" s="247"/>
      <c r="QDS764" s="247"/>
      <c r="QDT764" s="247"/>
      <c r="QDU764" s="247"/>
      <c r="QDV764" s="247"/>
      <c r="QDW764" s="247"/>
      <c r="QDX764" s="247"/>
      <c r="QDY764" s="247"/>
      <c r="QDZ764" s="247"/>
      <c r="QEA764" s="247"/>
      <c r="QEB764" s="247"/>
      <c r="QEC764" s="247"/>
      <c r="QED764" s="247"/>
      <c r="QEE764" s="247"/>
      <c r="QEF764" s="247"/>
      <c r="QEG764" s="247"/>
      <c r="QEH764" s="247"/>
      <c r="QEI764" s="247"/>
      <c r="QEJ764" s="247"/>
      <c r="QEK764" s="247"/>
      <c r="QEL764" s="247"/>
      <c r="QEM764" s="247"/>
      <c r="QEN764" s="247"/>
      <c r="QEO764" s="247"/>
      <c r="QEP764" s="247"/>
      <c r="QEQ764" s="247"/>
      <c r="QER764" s="247"/>
      <c r="QES764" s="247"/>
      <c r="QET764" s="247"/>
      <c r="QEU764" s="247"/>
      <c r="QEV764" s="247"/>
      <c r="QEW764" s="247"/>
      <c r="QEX764" s="247"/>
      <c r="QEY764" s="247"/>
      <c r="QEZ764" s="247"/>
      <c r="QFA764" s="247"/>
      <c r="QFB764" s="247"/>
      <c r="QFC764" s="247"/>
      <c r="QFD764" s="247"/>
      <c r="QFE764" s="247"/>
      <c r="QFF764" s="247"/>
      <c r="QFG764" s="247"/>
      <c r="QFH764" s="247"/>
      <c r="QFI764" s="247"/>
      <c r="QFJ764" s="247"/>
      <c r="QFK764" s="247"/>
      <c r="QFL764" s="247"/>
      <c r="QFM764" s="247"/>
      <c r="QFN764" s="247"/>
      <c r="QFO764" s="247"/>
      <c r="QFP764" s="247"/>
      <c r="QFQ764" s="247"/>
      <c r="QFR764" s="247"/>
      <c r="QFS764" s="247"/>
      <c r="QFT764" s="247"/>
      <c r="QFU764" s="247"/>
      <c r="QFV764" s="247"/>
      <c r="QFW764" s="247"/>
      <c r="QFX764" s="247"/>
      <c r="QFY764" s="247"/>
      <c r="QFZ764" s="247"/>
      <c r="QGA764" s="247"/>
      <c r="QGB764" s="247"/>
      <c r="QGC764" s="247"/>
      <c r="QGD764" s="247"/>
      <c r="QGE764" s="247"/>
      <c r="QGF764" s="247"/>
      <c r="QGG764" s="247"/>
      <c r="QGH764" s="247"/>
      <c r="QGI764" s="247"/>
      <c r="QGJ764" s="247"/>
      <c r="QGK764" s="247"/>
      <c r="QGL764" s="247"/>
      <c r="QGM764" s="247"/>
      <c r="QGN764" s="247"/>
      <c r="QGO764" s="247"/>
      <c r="QGP764" s="247"/>
      <c r="QGQ764" s="247"/>
      <c r="QGR764" s="247"/>
      <c r="QGS764" s="247"/>
      <c r="QGT764" s="247"/>
      <c r="QGU764" s="247"/>
      <c r="QGV764" s="247"/>
      <c r="QGW764" s="247"/>
      <c r="QGX764" s="247"/>
      <c r="QGY764" s="247"/>
      <c r="QGZ764" s="247"/>
      <c r="QHA764" s="247"/>
      <c r="QHB764" s="247"/>
      <c r="QHC764" s="247"/>
      <c r="QHD764" s="247"/>
      <c r="QHE764" s="247"/>
      <c r="QHF764" s="247"/>
      <c r="QHG764" s="247"/>
      <c r="QHH764" s="247"/>
      <c r="QHI764" s="247"/>
      <c r="QHJ764" s="247"/>
      <c r="QHK764" s="247"/>
      <c r="QHL764" s="247"/>
      <c r="QHM764" s="247"/>
      <c r="QHN764" s="247"/>
      <c r="QHO764" s="247"/>
      <c r="QHP764" s="247"/>
      <c r="QHQ764" s="247"/>
      <c r="QHR764" s="247"/>
      <c r="QHS764" s="247"/>
      <c r="QHT764" s="247"/>
      <c r="QHU764" s="247"/>
      <c r="QHV764" s="247"/>
      <c r="QHW764" s="247"/>
      <c r="QHX764" s="247"/>
      <c r="QHY764" s="247"/>
      <c r="QHZ764" s="247"/>
      <c r="QIA764" s="247"/>
      <c r="QIB764" s="247"/>
      <c r="QIC764" s="247"/>
      <c r="QID764" s="247"/>
      <c r="QIE764" s="247"/>
      <c r="QIF764" s="247"/>
      <c r="QIG764" s="247"/>
      <c r="QIH764" s="247"/>
      <c r="QII764" s="247"/>
      <c r="QIJ764" s="247"/>
      <c r="QIK764" s="247"/>
      <c r="QIL764" s="247"/>
      <c r="QIM764" s="247"/>
      <c r="QIN764" s="247"/>
      <c r="QIO764" s="247"/>
      <c r="QIP764" s="247"/>
      <c r="QIQ764" s="247"/>
      <c r="QIR764" s="247"/>
      <c r="QIS764" s="247"/>
      <c r="QIT764" s="247"/>
      <c r="QIU764" s="247"/>
      <c r="QIV764" s="247"/>
      <c r="QIW764" s="247"/>
      <c r="QIX764" s="247"/>
      <c r="QIY764" s="247"/>
      <c r="QIZ764" s="247"/>
      <c r="QJA764" s="247"/>
      <c r="QJB764" s="247"/>
      <c r="QJC764" s="247"/>
      <c r="QJD764" s="247"/>
      <c r="QJE764" s="247"/>
      <c r="QJF764" s="247"/>
      <c r="QJG764" s="247"/>
      <c r="QJH764" s="247"/>
      <c r="QJI764" s="247"/>
      <c r="QJJ764" s="247"/>
      <c r="QJK764" s="247"/>
      <c r="QJL764" s="247"/>
      <c r="QJM764" s="247"/>
      <c r="QJN764" s="247"/>
      <c r="QJO764" s="247"/>
      <c r="QJP764" s="247"/>
      <c r="QJQ764" s="247"/>
      <c r="QJR764" s="247"/>
      <c r="QJS764" s="247"/>
      <c r="QJT764" s="247"/>
      <c r="QJU764" s="247"/>
      <c r="QJV764" s="247"/>
      <c r="QJW764" s="247"/>
      <c r="QJX764" s="247"/>
      <c r="QJY764" s="247"/>
      <c r="QJZ764" s="247"/>
      <c r="QKA764" s="247"/>
      <c r="QKB764" s="247"/>
      <c r="QKC764" s="247"/>
      <c r="QKD764" s="247"/>
      <c r="QKE764" s="247"/>
      <c r="QKF764" s="247"/>
      <c r="QKG764" s="247"/>
      <c r="QKH764" s="247"/>
      <c r="QKI764" s="247"/>
      <c r="QKJ764" s="247"/>
      <c r="QKK764" s="247"/>
      <c r="QKL764" s="247"/>
      <c r="QKM764" s="247"/>
      <c r="QKN764" s="247"/>
      <c r="QKO764" s="247"/>
      <c r="QKP764" s="247"/>
      <c r="QKQ764" s="247"/>
      <c r="QKR764" s="247"/>
      <c r="QKS764" s="247"/>
      <c r="QKT764" s="247"/>
      <c r="QKU764" s="247"/>
      <c r="QKV764" s="247"/>
      <c r="QKW764" s="247"/>
      <c r="QKX764" s="247"/>
      <c r="QKY764" s="247"/>
      <c r="QKZ764" s="247"/>
      <c r="QLA764" s="247"/>
      <c r="QLB764" s="247"/>
      <c r="QLC764" s="247"/>
      <c r="QLD764" s="247"/>
      <c r="QLE764" s="247"/>
      <c r="QLF764" s="247"/>
      <c r="QLG764" s="247"/>
      <c r="QLH764" s="247"/>
      <c r="QLI764" s="247"/>
      <c r="QLJ764" s="247"/>
      <c r="QLK764" s="247"/>
      <c r="QLL764" s="247"/>
      <c r="QLM764" s="247"/>
      <c r="QLN764" s="247"/>
      <c r="QLO764" s="247"/>
      <c r="QLP764" s="247"/>
      <c r="QLQ764" s="247"/>
      <c r="QLR764" s="247"/>
      <c r="QLS764" s="247"/>
      <c r="QLT764" s="247"/>
      <c r="QLU764" s="247"/>
      <c r="QLV764" s="247"/>
      <c r="QLW764" s="247"/>
      <c r="QLX764" s="247"/>
      <c r="QLY764" s="247"/>
      <c r="QLZ764" s="247"/>
      <c r="QMA764" s="247"/>
      <c r="QMB764" s="247"/>
      <c r="QMC764" s="247"/>
      <c r="QMD764" s="247"/>
      <c r="QME764" s="247"/>
      <c r="QMF764" s="247"/>
      <c r="QMG764" s="247"/>
      <c r="QMH764" s="247"/>
      <c r="QMI764" s="247"/>
      <c r="QMJ764" s="247"/>
      <c r="QMK764" s="247"/>
      <c r="QML764" s="247"/>
      <c r="QMM764" s="247"/>
      <c r="QMN764" s="247"/>
      <c r="QMO764" s="247"/>
      <c r="QMP764" s="247"/>
      <c r="QMQ764" s="247"/>
      <c r="QMR764" s="247"/>
      <c r="QMS764" s="247"/>
      <c r="QMT764" s="247"/>
      <c r="QMU764" s="247"/>
      <c r="QMV764" s="247"/>
      <c r="QMW764" s="247"/>
      <c r="QMX764" s="247"/>
      <c r="QMY764" s="247"/>
      <c r="QMZ764" s="247"/>
      <c r="QNA764" s="247"/>
      <c r="QNB764" s="247"/>
      <c r="QNC764" s="247"/>
      <c r="QND764" s="247"/>
      <c r="QNE764" s="247"/>
      <c r="QNF764" s="247"/>
      <c r="QNG764" s="247"/>
      <c r="QNH764" s="247"/>
      <c r="QNI764" s="247"/>
      <c r="QNJ764" s="247"/>
      <c r="QNK764" s="247"/>
      <c r="QNL764" s="247"/>
      <c r="QNM764" s="247"/>
      <c r="QNN764" s="247"/>
      <c r="QNO764" s="247"/>
      <c r="QNP764" s="247"/>
      <c r="QNQ764" s="247"/>
      <c r="QNR764" s="247"/>
      <c r="QNS764" s="247"/>
      <c r="QNT764" s="247"/>
      <c r="QNU764" s="247"/>
      <c r="QNV764" s="247"/>
      <c r="QNW764" s="247"/>
      <c r="QNX764" s="247"/>
      <c r="QNY764" s="247"/>
      <c r="QNZ764" s="247"/>
      <c r="QOA764" s="247"/>
      <c r="QOB764" s="247"/>
      <c r="QOC764" s="247"/>
      <c r="QOD764" s="247"/>
      <c r="QOE764" s="247"/>
      <c r="QOF764" s="247"/>
      <c r="QOG764" s="247"/>
      <c r="QOH764" s="247"/>
      <c r="QOI764" s="247"/>
      <c r="QOJ764" s="247"/>
      <c r="QOK764" s="247"/>
      <c r="QOL764" s="247"/>
      <c r="QOM764" s="247"/>
      <c r="QON764" s="247"/>
      <c r="QOO764" s="247"/>
      <c r="QOP764" s="247"/>
      <c r="QOQ764" s="247"/>
      <c r="QOR764" s="247"/>
      <c r="QOS764" s="247"/>
      <c r="QOT764" s="247"/>
      <c r="QOU764" s="247"/>
      <c r="QOV764" s="247"/>
      <c r="QOW764" s="247"/>
      <c r="QOX764" s="247"/>
      <c r="QOY764" s="247"/>
      <c r="QOZ764" s="247"/>
      <c r="QPA764" s="247"/>
      <c r="QPB764" s="247"/>
      <c r="QPC764" s="247"/>
      <c r="QPD764" s="247"/>
      <c r="QPE764" s="247"/>
      <c r="QPF764" s="247"/>
      <c r="QPG764" s="247"/>
      <c r="QPH764" s="247"/>
      <c r="QPI764" s="247"/>
      <c r="QPJ764" s="247"/>
      <c r="QPK764" s="247"/>
      <c r="QPL764" s="247"/>
      <c r="QPM764" s="247"/>
      <c r="QPN764" s="247"/>
      <c r="QPO764" s="247"/>
      <c r="QPP764" s="247"/>
      <c r="QPQ764" s="247"/>
      <c r="QPR764" s="247"/>
      <c r="QPS764" s="247"/>
      <c r="QPT764" s="247"/>
      <c r="QPU764" s="247"/>
      <c r="QPV764" s="247"/>
      <c r="QPW764" s="247"/>
      <c r="QPX764" s="247"/>
      <c r="QPY764" s="247"/>
      <c r="QPZ764" s="247"/>
      <c r="QQA764" s="247"/>
      <c r="QQB764" s="247"/>
      <c r="QQC764" s="247"/>
      <c r="QQD764" s="247"/>
      <c r="QQE764" s="247"/>
      <c r="QQF764" s="247"/>
      <c r="QQG764" s="247"/>
      <c r="QQH764" s="247"/>
      <c r="QQI764" s="247"/>
      <c r="QQJ764" s="247"/>
      <c r="QQK764" s="247"/>
      <c r="QQL764" s="247"/>
      <c r="QQM764" s="247"/>
      <c r="QQN764" s="247"/>
      <c r="QQO764" s="247"/>
      <c r="QQP764" s="247"/>
      <c r="QQQ764" s="247"/>
      <c r="QQR764" s="247"/>
      <c r="QQS764" s="247"/>
      <c r="QQT764" s="247"/>
      <c r="QQU764" s="247"/>
      <c r="QQV764" s="247"/>
      <c r="QQW764" s="247"/>
      <c r="QQX764" s="247"/>
      <c r="QQY764" s="247"/>
      <c r="QQZ764" s="247"/>
      <c r="QRA764" s="247"/>
      <c r="QRB764" s="247"/>
      <c r="QRC764" s="247"/>
      <c r="QRD764" s="247"/>
      <c r="QRE764" s="247"/>
      <c r="QRF764" s="247"/>
      <c r="QRG764" s="247"/>
      <c r="QRH764" s="247"/>
      <c r="QRI764" s="247"/>
      <c r="QRJ764" s="247"/>
      <c r="QRK764" s="247"/>
      <c r="QRL764" s="247"/>
      <c r="QRM764" s="247"/>
      <c r="QRN764" s="247"/>
      <c r="QRO764" s="247"/>
      <c r="QRP764" s="247"/>
      <c r="QRQ764" s="247"/>
      <c r="QRR764" s="247"/>
      <c r="QRS764" s="247"/>
      <c r="QRT764" s="247"/>
      <c r="QRU764" s="247"/>
      <c r="QRV764" s="247"/>
      <c r="QRW764" s="247"/>
      <c r="QRX764" s="247"/>
      <c r="QRY764" s="247"/>
      <c r="QRZ764" s="247"/>
      <c r="QSA764" s="247"/>
      <c r="QSB764" s="247"/>
      <c r="QSC764" s="247"/>
      <c r="QSD764" s="247"/>
      <c r="QSE764" s="247"/>
      <c r="QSF764" s="247"/>
      <c r="QSG764" s="247"/>
      <c r="QSH764" s="247"/>
      <c r="QSI764" s="247"/>
      <c r="QSJ764" s="247"/>
      <c r="QSK764" s="247"/>
      <c r="QSL764" s="247"/>
      <c r="QSM764" s="247"/>
      <c r="QSN764" s="247"/>
      <c r="QSO764" s="247"/>
      <c r="QSP764" s="247"/>
      <c r="QSQ764" s="247"/>
      <c r="QSR764" s="247"/>
      <c r="QSS764" s="247"/>
      <c r="QST764" s="247"/>
      <c r="QSU764" s="247"/>
      <c r="QSV764" s="247"/>
      <c r="QSW764" s="247"/>
      <c r="QSX764" s="247"/>
      <c r="QSY764" s="247"/>
      <c r="QSZ764" s="247"/>
      <c r="QTA764" s="247"/>
      <c r="QTB764" s="247"/>
      <c r="QTC764" s="247"/>
      <c r="QTD764" s="247"/>
      <c r="QTE764" s="247"/>
      <c r="QTF764" s="247"/>
      <c r="QTG764" s="247"/>
      <c r="QTH764" s="247"/>
      <c r="QTI764" s="247"/>
      <c r="QTJ764" s="247"/>
      <c r="QTK764" s="247"/>
      <c r="QTL764" s="247"/>
      <c r="QTM764" s="247"/>
      <c r="QTN764" s="247"/>
      <c r="QTO764" s="247"/>
      <c r="QTP764" s="247"/>
      <c r="QTQ764" s="247"/>
      <c r="QTR764" s="247"/>
      <c r="QTS764" s="247"/>
      <c r="QTT764" s="247"/>
      <c r="QTU764" s="247"/>
      <c r="QTV764" s="247"/>
      <c r="QTW764" s="247"/>
      <c r="QTX764" s="247"/>
      <c r="QTY764" s="247"/>
      <c r="QTZ764" s="247"/>
      <c r="QUA764" s="247"/>
      <c r="QUB764" s="247"/>
      <c r="QUC764" s="247"/>
      <c r="QUD764" s="247"/>
      <c r="QUE764" s="247"/>
      <c r="QUF764" s="247"/>
      <c r="QUG764" s="247"/>
      <c r="QUH764" s="247"/>
      <c r="QUI764" s="247"/>
      <c r="QUJ764" s="247"/>
      <c r="QUK764" s="247"/>
      <c r="QUL764" s="247"/>
      <c r="QUM764" s="247"/>
      <c r="QUN764" s="247"/>
      <c r="QUO764" s="247"/>
      <c r="QUP764" s="247"/>
      <c r="QUQ764" s="247"/>
      <c r="QUR764" s="247"/>
      <c r="QUS764" s="247"/>
      <c r="QUT764" s="247"/>
      <c r="QUU764" s="247"/>
      <c r="QUV764" s="247"/>
      <c r="QUW764" s="247"/>
      <c r="QUX764" s="247"/>
      <c r="QUY764" s="247"/>
      <c r="QUZ764" s="247"/>
      <c r="QVA764" s="247"/>
      <c r="QVB764" s="247"/>
      <c r="QVC764" s="247"/>
      <c r="QVD764" s="247"/>
      <c r="QVE764" s="247"/>
      <c r="QVF764" s="247"/>
      <c r="QVG764" s="247"/>
      <c r="QVH764" s="247"/>
      <c r="QVI764" s="247"/>
      <c r="QVJ764" s="247"/>
      <c r="QVK764" s="247"/>
      <c r="QVL764" s="247"/>
      <c r="QVM764" s="247"/>
      <c r="QVN764" s="247"/>
      <c r="QVO764" s="247"/>
      <c r="QVP764" s="247"/>
      <c r="QVQ764" s="247"/>
      <c r="QVR764" s="247"/>
      <c r="QVS764" s="247"/>
      <c r="QVT764" s="247"/>
      <c r="QVU764" s="247"/>
      <c r="QVV764" s="247"/>
      <c r="QVW764" s="247"/>
      <c r="QVX764" s="247"/>
      <c r="QVY764" s="247"/>
      <c r="QVZ764" s="247"/>
      <c r="QWA764" s="247"/>
      <c r="QWB764" s="247"/>
      <c r="QWC764" s="247"/>
      <c r="QWD764" s="247"/>
      <c r="QWE764" s="247"/>
      <c r="QWF764" s="247"/>
      <c r="QWG764" s="247"/>
      <c r="QWH764" s="247"/>
      <c r="QWI764" s="247"/>
      <c r="QWJ764" s="247"/>
      <c r="QWK764" s="247"/>
      <c r="QWL764" s="247"/>
      <c r="QWM764" s="247"/>
      <c r="QWN764" s="247"/>
      <c r="QWO764" s="247"/>
      <c r="QWP764" s="247"/>
      <c r="QWQ764" s="247"/>
      <c r="QWR764" s="247"/>
      <c r="QWS764" s="247"/>
      <c r="QWT764" s="247"/>
      <c r="QWU764" s="247"/>
      <c r="QWV764" s="247"/>
      <c r="QWW764" s="247"/>
      <c r="QWX764" s="247"/>
      <c r="QWY764" s="247"/>
      <c r="QWZ764" s="247"/>
      <c r="QXA764" s="247"/>
      <c r="QXB764" s="247"/>
      <c r="QXC764" s="247"/>
      <c r="QXD764" s="247"/>
      <c r="QXE764" s="247"/>
      <c r="QXF764" s="247"/>
      <c r="QXG764" s="247"/>
      <c r="QXH764" s="247"/>
      <c r="QXI764" s="247"/>
      <c r="QXJ764" s="247"/>
      <c r="QXK764" s="247"/>
      <c r="QXL764" s="247"/>
      <c r="QXM764" s="247"/>
      <c r="QXN764" s="247"/>
      <c r="QXO764" s="247"/>
      <c r="QXP764" s="247"/>
      <c r="QXQ764" s="247"/>
      <c r="QXR764" s="247"/>
      <c r="QXS764" s="247"/>
      <c r="QXT764" s="247"/>
      <c r="QXU764" s="247"/>
      <c r="QXV764" s="247"/>
      <c r="QXW764" s="247"/>
      <c r="QXX764" s="247"/>
      <c r="QXY764" s="247"/>
      <c r="QXZ764" s="247"/>
      <c r="QYA764" s="247"/>
      <c r="QYB764" s="247"/>
      <c r="QYC764" s="247"/>
      <c r="QYD764" s="247"/>
      <c r="QYE764" s="247"/>
      <c r="QYF764" s="247"/>
      <c r="QYG764" s="247"/>
      <c r="QYH764" s="247"/>
      <c r="QYI764" s="247"/>
      <c r="QYJ764" s="247"/>
      <c r="QYK764" s="247"/>
      <c r="QYL764" s="247"/>
      <c r="QYM764" s="247"/>
      <c r="QYN764" s="247"/>
      <c r="QYO764" s="247"/>
      <c r="QYP764" s="247"/>
      <c r="QYQ764" s="247"/>
      <c r="QYR764" s="247"/>
      <c r="QYS764" s="247"/>
      <c r="QYT764" s="247"/>
      <c r="QYU764" s="247"/>
      <c r="QYV764" s="247"/>
      <c r="QYW764" s="247"/>
      <c r="QYX764" s="247"/>
      <c r="QYY764" s="247"/>
      <c r="QYZ764" s="247"/>
      <c r="QZA764" s="247"/>
      <c r="QZB764" s="247"/>
      <c r="QZC764" s="247"/>
      <c r="QZD764" s="247"/>
      <c r="QZE764" s="247"/>
      <c r="QZF764" s="247"/>
      <c r="QZG764" s="247"/>
      <c r="QZH764" s="247"/>
      <c r="QZI764" s="247"/>
      <c r="QZJ764" s="247"/>
      <c r="QZK764" s="247"/>
      <c r="QZL764" s="247"/>
      <c r="QZM764" s="247"/>
      <c r="QZN764" s="247"/>
      <c r="QZO764" s="247"/>
      <c r="QZP764" s="247"/>
      <c r="QZQ764" s="247"/>
      <c r="QZR764" s="247"/>
      <c r="QZS764" s="247"/>
      <c r="QZT764" s="247"/>
      <c r="QZU764" s="247"/>
      <c r="QZV764" s="247"/>
      <c r="QZW764" s="247"/>
      <c r="QZX764" s="247"/>
      <c r="QZY764" s="247"/>
      <c r="QZZ764" s="247"/>
      <c r="RAA764" s="247"/>
      <c r="RAB764" s="247"/>
      <c r="RAC764" s="247"/>
      <c r="RAD764" s="247"/>
      <c r="RAE764" s="247"/>
      <c r="RAF764" s="247"/>
      <c r="RAG764" s="247"/>
      <c r="RAH764" s="247"/>
      <c r="RAI764" s="247"/>
      <c r="RAJ764" s="247"/>
      <c r="RAK764" s="247"/>
      <c r="RAL764" s="247"/>
      <c r="RAM764" s="247"/>
      <c r="RAN764" s="247"/>
      <c r="RAO764" s="247"/>
      <c r="RAP764" s="247"/>
      <c r="RAQ764" s="247"/>
      <c r="RAR764" s="247"/>
      <c r="RAS764" s="247"/>
      <c r="RAT764" s="247"/>
      <c r="RAU764" s="247"/>
      <c r="RAV764" s="247"/>
      <c r="RAW764" s="247"/>
      <c r="RAX764" s="247"/>
      <c r="RAY764" s="247"/>
      <c r="RAZ764" s="247"/>
      <c r="RBA764" s="247"/>
      <c r="RBB764" s="247"/>
      <c r="RBC764" s="247"/>
      <c r="RBD764" s="247"/>
      <c r="RBE764" s="247"/>
      <c r="RBF764" s="247"/>
      <c r="RBG764" s="247"/>
      <c r="RBH764" s="247"/>
      <c r="RBI764" s="247"/>
      <c r="RBJ764" s="247"/>
      <c r="RBK764" s="247"/>
      <c r="RBL764" s="247"/>
      <c r="RBM764" s="247"/>
      <c r="RBN764" s="247"/>
      <c r="RBO764" s="247"/>
      <c r="RBP764" s="247"/>
      <c r="RBQ764" s="247"/>
      <c r="RBR764" s="247"/>
      <c r="RBS764" s="247"/>
      <c r="RBT764" s="247"/>
      <c r="RBU764" s="247"/>
      <c r="RBV764" s="247"/>
      <c r="RBW764" s="247"/>
      <c r="RBX764" s="247"/>
      <c r="RBY764" s="247"/>
      <c r="RBZ764" s="247"/>
      <c r="RCA764" s="247"/>
      <c r="RCB764" s="247"/>
      <c r="RCC764" s="247"/>
      <c r="RCD764" s="247"/>
      <c r="RCE764" s="247"/>
      <c r="RCF764" s="247"/>
      <c r="RCG764" s="247"/>
      <c r="RCH764" s="247"/>
      <c r="RCI764" s="247"/>
      <c r="RCJ764" s="247"/>
      <c r="RCK764" s="247"/>
      <c r="RCL764" s="247"/>
      <c r="RCM764" s="247"/>
      <c r="RCN764" s="247"/>
      <c r="RCO764" s="247"/>
      <c r="RCP764" s="247"/>
      <c r="RCQ764" s="247"/>
      <c r="RCR764" s="247"/>
      <c r="RCS764" s="247"/>
      <c r="RCT764" s="247"/>
      <c r="RCU764" s="247"/>
      <c r="RCV764" s="247"/>
      <c r="RCW764" s="247"/>
      <c r="RCX764" s="247"/>
      <c r="RCY764" s="247"/>
      <c r="RCZ764" s="247"/>
      <c r="RDA764" s="247"/>
      <c r="RDB764" s="247"/>
      <c r="RDC764" s="247"/>
      <c r="RDD764" s="247"/>
      <c r="RDE764" s="247"/>
      <c r="RDF764" s="247"/>
      <c r="RDG764" s="247"/>
      <c r="RDH764" s="247"/>
      <c r="RDI764" s="247"/>
      <c r="RDJ764" s="247"/>
      <c r="RDK764" s="247"/>
      <c r="RDL764" s="247"/>
      <c r="RDM764" s="247"/>
      <c r="RDN764" s="247"/>
      <c r="RDO764" s="247"/>
      <c r="RDP764" s="247"/>
      <c r="RDQ764" s="247"/>
      <c r="RDR764" s="247"/>
      <c r="RDS764" s="247"/>
      <c r="RDT764" s="247"/>
      <c r="RDU764" s="247"/>
      <c r="RDV764" s="247"/>
      <c r="RDW764" s="247"/>
      <c r="RDX764" s="247"/>
      <c r="RDY764" s="247"/>
      <c r="RDZ764" s="247"/>
      <c r="REA764" s="247"/>
      <c r="REB764" s="247"/>
      <c r="REC764" s="247"/>
      <c r="RED764" s="247"/>
      <c r="REE764" s="247"/>
      <c r="REF764" s="247"/>
      <c r="REG764" s="247"/>
      <c r="REH764" s="247"/>
      <c r="REI764" s="247"/>
      <c r="REJ764" s="247"/>
      <c r="REK764" s="247"/>
      <c r="REL764" s="247"/>
      <c r="REM764" s="247"/>
      <c r="REN764" s="247"/>
      <c r="REO764" s="247"/>
      <c r="REP764" s="247"/>
      <c r="REQ764" s="247"/>
      <c r="RER764" s="247"/>
      <c r="RES764" s="247"/>
      <c r="RET764" s="247"/>
      <c r="REU764" s="247"/>
      <c r="REV764" s="247"/>
      <c r="REW764" s="247"/>
      <c r="REX764" s="247"/>
      <c r="REY764" s="247"/>
      <c r="REZ764" s="247"/>
      <c r="RFA764" s="247"/>
      <c r="RFB764" s="247"/>
      <c r="RFC764" s="247"/>
      <c r="RFD764" s="247"/>
      <c r="RFE764" s="247"/>
      <c r="RFF764" s="247"/>
      <c r="RFG764" s="247"/>
      <c r="RFH764" s="247"/>
      <c r="RFI764" s="247"/>
      <c r="RFJ764" s="247"/>
      <c r="RFK764" s="247"/>
      <c r="RFL764" s="247"/>
      <c r="RFM764" s="247"/>
      <c r="RFN764" s="247"/>
      <c r="RFO764" s="247"/>
      <c r="RFP764" s="247"/>
      <c r="RFQ764" s="247"/>
      <c r="RFR764" s="247"/>
      <c r="RFS764" s="247"/>
      <c r="RFT764" s="247"/>
      <c r="RFU764" s="247"/>
      <c r="RFV764" s="247"/>
      <c r="RFW764" s="247"/>
      <c r="RFX764" s="247"/>
      <c r="RFY764" s="247"/>
      <c r="RFZ764" s="247"/>
      <c r="RGA764" s="247"/>
      <c r="RGB764" s="247"/>
      <c r="RGC764" s="247"/>
      <c r="RGD764" s="247"/>
      <c r="RGE764" s="247"/>
      <c r="RGF764" s="247"/>
      <c r="RGG764" s="247"/>
      <c r="RGH764" s="247"/>
      <c r="RGI764" s="247"/>
      <c r="RGJ764" s="247"/>
      <c r="RGK764" s="247"/>
      <c r="RGL764" s="247"/>
      <c r="RGM764" s="247"/>
      <c r="RGN764" s="247"/>
      <c r="RGO764" s="247"/>
      <c r="RGP764" s="247"/>
      <c r="RGQ764" s="247"/>
      <c r="RGR764" s="247"/>
      <c r="RGS764" s="247"/>
      <c r="RGT764" s="247"/>
      <c r="RGU764" s="247"/>
      <c r="RGV764" s="247"/>
      <c r="RGW764" s="247"/>
      <c r="RGX764" s="247"/>
      <c r="RGY764" s="247"/>
      <c r="RGZ764" s="247"/>
      <c r="RHA764" s="247"/>
      <c r="RHB764" s="247"/>
      <c r="RHC764" s="247"/>
      <c r="RHD764" s="247"/>
      <c r="RHE764" s="247"/>
      <c r="RHF764" s="247"/>
      <c r="RHG764" s="247"/>
      <c r="RHH764" s="247"/>
      <c r="RHI764" s="247"/>
      <c r="RHJ764" s="247"/>
      <c r="RHK764" s="247"/>
      <c r="RHL764" s="247"/>
      <c r="RHM764" s="247"/>
      <c r="RHN764" s="247"/>
      <c r="RHO764" s="247"/>
      <c r="RHP764" s="247"/>
      <c r="RHQ764" s="247"/>
      <c r="RHR764" s="247"/>
      <c r="RHS764" s="247"/>
      <c r="RHT764" s="247"/>
      <c r="RHU764" s="247"/>
      <c r="RHV764" s="247"/>
      <c r="RHW764" s="247"/>
      <c r="RHX764" s="247"/>
      <c r="RHY764" s="247"/>
      <c r="RHZ764" s="247"/>
      <c r="RIA764" s="247"/>
      <c r="RIB764" s="247"/>
      <c r="RIC764" s="247"/>
      <c r="RID764" s="247"/>
      <c r="RIE764" s="247"/>
      <c r="RIF764" s="247"/>
      <c r="RIG764" s="247"/>
      <c r="RIH764" s="247"/>
      <c r="RII764" s="247"/>
      <c r="RIJ764" s="247"/>
      <c r="RIK764" s="247"/>
      <c r="RIL764" s="247"/>
      <c r="RIM764" s="247"/>
      <c r="RIN764" s="247"/>
      <c r="RIO764" s="247"/>
      <c r="RIP764" s="247"/>
      <c r="RIQ764" s="247"/>
      <c r="RIR764" s="247"/>
      <c r="RIS764" s="247"/>
      <c r="RIT764" s="247"/>
      <c r="RIU764" s="247"/>
      <c r="RIV764" s="247"/>
      <c r="RIW764" s="247"/>
      <c r="RIX764" s="247"/>
      <c r="RIY764" s="247"/>
      <c r="RIZ764" s="247"/>
      <c r="RJA764" s="247"/>
      <c r="RJB764" s="247"/>
      <c r="RJC764" s="247"/>
      <c r="RJD764" s="247"/>
      <c r="RJE764" s="247"/>
      <c r="RJF764" s="247"/>
      <c r="RJG764" s="247"/>
      <c r="RJH764" s="247"/>
      <c r="RJI764" s="247"/>
      <c r="RJJ764" s="247"/>
      <c r="RJK764" s="247"/>
      <c r="RJL764" s="247"/>
      <c r="RJM764" s="247"/>
      <c r="RJN764" s="247"/>
      <c r="RJO764" s="247"/>
      <c r="RJP764" s="247"/>
      <c r="RJQ764" s="247"/>
      <c r="RJR764" s="247"/>
      <c r="RJS764" s="247"/>
      <c r="RJT764" s="247"/>
      <c r="RJU764" s="247"/>
      <c r="RJV764" s="247"/>
      <c r="RJW764" s="247"/>
      <c r="RJX764" s="247"/>
      <c r="RJY764" s="247"/>
      <c r="RJZ764" s="247"/>
      <c r="RKA764" s="247"/>
      <c r="RKB764" s="247"/>
      <c r="RKC764" s="247"/>
      <c r="RKD764" s="247"/>
      <c r="RKE764" s="247"/>
      <c r="RKF764" s="247"/>
      <c r="RKG764" s="247"/>
      <c r="RKH764" s="247"/>
      <c r="RKI764" s="247"/>
      <c r="RKJ764" s="247"/>
      <c r="RKK764" s="247"/>
      <c r="RKL764" s="247"/>
      <c r="RKM764" s="247"/>
      <c r="RKN764" s="247"/>
      <c r="RKO764" s="247"/>
      <c r="RKP764" s="247"/>
      <c r="RKQ764" s="247"/>
      <c r="RKR764" s="247"/>
      <c r="RKS764" s="247"/>
      <c r="RKT764" s="247"/>
      <c r="RKU764" s="247"/>
      <c r="RKV764" s="247"/>
      <c r="RKW764" s="247"/>
      <c r="RKX764" s="247"/>
      <c r="RKY764" s="247"/>
      <c r="RKZ764" s="247"/>
      <c r="RLA764" s="247"/>
      <c r="RLB764" s="247"/>
      <c r="RLC764" s="247"/>
      <c r="RLD764" s="247"/>
      <c r="RLE764" s="247"/>
      <c r="RLF764" s="247"/>
      <c r="RLG764" s="247"/>
      <c r="RLH764" s="247"/>
      <c r="RLI764" s="247"/>
      <c r="RLJ764" s="247"/>
      <c r="RLK764" s="247"/>
      <c r="RLL764" s="247"/>
      <c r="RLM764" s="247"/>
      <c r="RLN764" s="247"/>
      <c r="RLO764" s="247"/>
      <c r="RLP764" s="247"/>
      <c r="RLQ764" s="247"/>
      <c r="RLR764" s="247"/>
      <c r="RLS764" s="247"/>
      <c r="RLT764" s="247"/>
      <c r="RLU764" s="247"/>
      <c r="RLV764" s="247"/>
      <c r="RLW764" s="247"/>
      <c r="RLX764" s="247"/>
      <c r="RLY764" s="247"/>
      <c r="RLZ764" s="247"/>
      <c r="RMA764" s="247"/>
      <c r="RMB764" s="247"/>
      <c r="RMC764" s="247"/>
      <c r="RMD764" s="247"/>
      <c r="RME764" s="247"/>
      <c r="RMF764" s="247"/>
      <c r="RMG764" s="247"/>
      <c r="RMH764" s="247"/>
      <c r="RMI764" s="247"/>
      <c r="RMJ764" s="247"/>
      <c r="RMK764" s="247"/>
      <c r="RML764" s="247"/>
      <c r="RMM764" s="247"/>
      <c r="RMN764" s="247"/>
      <c r="RMO764" s="247"/>
      <c r="RMP764" s="247"/>
      <c r="RMQ764" s="247"/>
      <c r="RMR764" s="247"/>
      <c r="RMS764" s="247"/>
      <c r="RMT764" s="247"/>
      <c r="RMU764" s="247"/>
      <c r="RMV764" s="247"/>
      <c r="RMW764" s="247"/>
      <c r="RMX764" s="247"/>
      <c r="RMY764" s="247"/>
      <c r="RMZ764" s="247"/>
      <c r="RNA764" s="247"/>
      <c r="RNB764" s="247"/>
      <c r="RNC764" s="247"/>
      <c r="RND764" s="247"/>
      <c r="RNE764" s="247"/>
      <c r="RNF764" s="247"/>
      <c r="RNG764" s="247"/>
      <c r="RNH764" s="247"/>
      <c r="RNI764" s="247"/>
      <c r="RNJ764" s="247"/>
      <c r="RNK764" s="247"/>
      <c r="RNL764" s="247"/>
      <c r="RNM764" s="247"/>
      <c r="RNN764" s="247"/>
      <c r="RNO764" s="247"/>
      <c r="RNP764" s="247"/>
      <c r="RNQ764" s="247"/>
      <c r="RNR764" s="247"/>
      <c r="RNS764" s="247"/>
      <c r="RNT764" s="247"/>
      <c r="RNU764" s="247"/>
      <c r="RNV764" s="247"/>
      <c r="RNW764" s="247"/>
      <c r="RNX764" s="247"/>
      <c r="RNY764" s="247"/>
      <c r="RNZ764" s="247"/>
      <c r="ROA764" s="247"/>
      <c r="ROB764" s="247"/>
      <c r="ROC764" s="247"/>
      <c r="ROD764" s="247"/>
      <c r="ROE764" s="247"/>
      <c r="ROF764" s="247"/>
      <c r="ROG764" s="247"/>
      <c r="ROH764" s="247"/>
      <c r="ROI764" s="247"/>
      <c r="ROJ764" s="247"/>
      <c r="ROK764" s="247"/>
      <c r="ROL764" s="247"/>
      <c r="ROM764" s="247"/>
      <c r="RON764" s="247"/>
      <c r="ROO764" s="247"/>
      <c r="ROP764" s="247"/>
      <c r="ROQ764" s="247"/>
      <c r="ROR764" s="247"/>
      <c r="ROS764" s="247"/>
      <c r="ROT764" s="247"/>
      <c r="ROU764" s="247"/>
      <c r="ROV764" s="247"/>
      <c r="ROW764" s="247"/>
      <c r="ROX764" s="247"/>
      <c r="ROY764" s="247"/>
      <c r="ROZ764" s="247"/>
      <c r="RPA764" s="247"/>
      <c r="RPB764" s="247"/>
      <c r="RPC764" s="247"/>
      <c r="RPD764" s="247"/>
      <c r="RPE764" s="247"/>
      <c r="RPF764" s="247"/>
      <c r="RPG764" s="247"/>
      <c r="RPH764" s="247"/>
      <c r="RPI764" s="247"/>
      <c r="RPJ764" s="247"/>
      <c r="RPK764" s="247"/>
      <c r="RPL764" s="247"/>
      <c r="RPM764" s="247"/>
      <c r="RPN764" s="247"/>
      <c r="RPO764" s="247"/>
      <c r="RPP764" s="247"/>
      <c r="RPQ764" s="247"/>
      <c r="RPR764" s="247"/>
      <c r="RPS764" s="247"/>
      <c r="RPT764" s="247"/>
      <c r="RPU764" s="247"/>
      <c r="RPV764" s="247"/>
      <c r="RPW764" s="247"/>
      <c r="RPX764" s="247"/>
      <c r="RPY764" s="247"/>
      <c r="RPZ764" s="247"/>
      <c r="RQA764" s="247"/>
      <c r="RQB764" s="247"/>
      <c r="RQC764" s="247"/>
      <c r="RQD764" s="247"/>
      <c r="RQE764" s="247"/>
      <c r="RQF764" s="247"/>
      <c r="RQG764" s="247"/>
      <c r="RQH764" s="247"/>
      <c r="RQI764" s="247"/>
      <c r="RQJ764" s="247"/>
      <c r="RQK764" s="247"/>
      <c r="RQL764" s="247"/>
      <c r="RQM764" s="247"/>
      <c r="RQN764" s="247"/>
      <c r="RQO764" s="247"/>
      <c r="RQP764" s="247"/>
      <c r="RQQ764" s="247"/>
      <c r="RQR764" s="247"/>
      <c r="RQS764" s="247"/>
      <c r="RQT764" s="247"/>
      <c r="RQU764" s="247"/>
      <c r="RQV764" s="247"/>
      <c r="RQW764" s="247"/>
      <c r="RQX764" s="247"/>
      <c r="RQY764" s="247"/>
      <c r="RQZ764" s="247"/>
      <c r="RRA764" s="247"/>
      <c r="RRB764" s="247"/>
      <c r="RRC764" s="247"/>
      <c r="RRD764" s="247"/>
      <c r="RRE764" s="247"/>
      <c r="RRF764" s="247"/>
      <c r="RRG764" s="247"/>
      <c r="RRH764" s="247"/>
      <c r="RRI764" s="247"/>
      <c r="RRJ764" s="247"/>
      <c r="RRK764" s="247"/>
      <c r="RRL764" s="247"/>
      <c r="RRM764" s="247"/>
      <c r="RRN764" s="247"/>
      <c r="RRO764" s="247"/>
      <c r="RRP764" s="247"/>
      <c r="RRQ764" s="247"/>
      <c r="RRR764" s="247"/>
      <c r="RRS764" s="247"/>
      <c r="RRT764" s="247"/>
      <c r="RRU764" s="247"/>
      <c r="RRV764" s="247"/>
      <c r="RRW764" s="247"/>
      <c r="RRX764" s="247"/>
      <c r="RRY764" s="247"/>
      <c r="RRZ764" s="247"/>
      <c r="RSA764" s="247"/>
      <c r="RSB764" s="247"/>
      <c r="RSC764" s="247"/>
      <c r="RSD764" s="247"/>
      <c r="RSE764" s="247"/>
      <c r="RSF764" s="247"/>
      <c r="RSG764" s="247"/>
      <c r="RSH764" s="247"/>
      <c r="RSI764" s="247"/>
      <c r="RSJ764" s="247"/>
      <c r="RSK764" s="247"/>
      <c r="RSL764" s="247"/>
      <c r="RSM764" s="247"/>
      <c r="RSN764" s="247"/>
      <c r="RSO764" s="247"/>
      <c r="RSP764" s="247"/>
      <c r="RSQ764" s="247"/>
      <c r="RSR764" s="247"/>
      <c r="RSS764" s="247"/>
      <c r="RST764" s="247"/>
      <c r="RSU764" s="247"/>
      <c r="RSV764" s="247"/>
      <c r="RSW764" s="247"/>
      <c r="RSX764" s="247"/>
      <c r="RSY764" s="247"/>
      <c r="RSZ764" s="247"/>
      <c r="RTA764" s="247"/>
      <c r="RTB764" s="247"/>
      <c r="RTC764" s="247"/>
      <c r="RTD764" s="247"/>
      <c r="RTE764" s="247"/>
      <c r="RTF764" s="247"/>
      <c r="RTG764" s="247"/>
      <c r="RTH764" s="247"/>
      <c r="RTI764" s="247"/>
      <c r="RTJ764" s="247"/>
      <c r="RTK764" s="247"/>
      <c r="RTL764" s="247"/>
      <c r="RTM764" s="247"/>
      <c r="RTN764" s="247"/>
      <c r="RTO764" s="247"/>
      <c r="RTP764" s="247"/>
      <c r="RTQ764" s="247"/>
      <c r="RTR764" s="247"/>
      <c r="RTS764" s="247"/>
      <c r="RTT764" s="247"/>
      <c r="RTU764" s="247"/>
      <c r="RTV764" s="247"/>
      <c r="RTW764" s="247"/>
      <c r="RTX764" s="247"/>
      <c r="RTY764" s="247"/>
      <c r="RTZ764" s="247"/>
      <c r="RUA764" s="247"/>
      <c r="RUB764" s="247"/>
      <c r="RUC764" s="247"/>
      <c r="RUD764" s="247"/>
      <c r="RUE764" s="247"/>
      <c r="RUF764" s="247"/>
      <c r="RUG764" s="247"/>
      <c r="RUH764" s="247"/>
      <c r="RUI764" s="247"/>
      <c r="RUJ764" s="247"/>
      <c r="RUK764" s="247"/>
      <c r="RUL764" s="247"/>
      <c r="RUM764" s="247"/>
      <c r="RUN764" s="247"/>
      <c r="RUO764" s="247"/>
      <c r="RUP764" s="247"/>
      <c r="RUQ764" s="247"/>
      <c r="RUR764" s="247"/>
      <c r="RUS764" s="247"/>
      <c r="RUT764" s="247"/>
      <c r="RUU764" s="247"/>
      <c r="RUV764" s="247"/>
      <c r="RUW764" s="247"/>
      <c r="RUX764" s="247"/>
      <c r="RUY764" s="247"/>
      <c r="RUZ764" s="247"/>
      <c r="RVA764" s="247"/>
      <c r="RVB764" s="247"/>
      <c r="RVC764" s="247"/>
      <c r="RVD764" s="247"/>
      <c r="RVE764" s="247"/>
      <c r="RVF764" s="247"/>
      <c r="RVG764" s="247"/>
      <c r="RVH764" s="247"/>
      <c r="RVI764" s="247"/>
      <c r="RVJ764" s="247"/>
      <c r="RVK764" s="247"/>
      <c r="RVL764" s="247"/>
      <c r="RVM764" s="247"/>
      <c r="RVN764" s="247"/>
      <c r="RVO764" s="247"/>
      <c r="RVP764" s="247"/>
      <c r="RVQ764" s="247"/>
      <c r="RVR764" s="247"/>
      <c r="RVS764" s="247"/>
      <c r="RVT764" s="247"/>
      <c r="RVU764" s="247"/>
      <c r="RVV764" s="247"/>
      <c r="RVW764" s="247"/>
      <c r="RVX764" s="247"/>
      <c r="RVY764" s="247"/>
      <c r="RVZ764" s="247"/>
      <c r="RWA764" s="247"/>
      <c r="RWB764" s="247"/>
      <c r="RWC764" s="247"/>
      <c r="RWD764" s="247"/>
      <c r="RWE764" s="247"/>
      <c r="RWF764" s="247"/>
      <c r="RWG764" s="247"/>
      <c r="RWH764" s="247"/>
      <c r="RWI764" s="247"/>
      <c r="RWJ764" s="247"/>
      <c r="RWK764" s="247"/>
      <c r="RWL764" s="247"/>
      <c r="RWM764" s="247"/>
      <c r="RWN764" s="247"/>
      <c r="RWO764" s="247"/>
      <c r="RWP764" s="247"/>
      <c r="RWQ764" s="247"/>
      <c r="RWR764" s="247"/>
      <c r="RWS764" s="247"/>
      <c r="RWT764" s="247"/>
      <c r="RWU764" s="247"/>
      <c r="RWV764" s="247"/>
      <c r="RWW764" s="247"/>
      <c r="RWX764" s="247"/>
      <c r="RWY764" s="247"/>
      <c r="RWZ764" s="247"/>
      <c r="RXA764" s="247"/>
      <c r="RXB764" s="247"/>
      <c r="RXC764" s="247"/>
      <c r="RXD764" s="247"/>
      <c r="RXE764" s="247"/>
      <c r="RXF764" s="247"/>
      <c r="RXG764" s="247"/>
      <c r="RXH764" s="247"/>
      <c r="RXI764" s="247"/>
      <c r="RXJ764" s="247"/>
      <c r="RXK764" s="247"/>
      <c r="RXL764" s="247"/>
      <c r="RXM764" s="247"/>
      <c r="RXN764" s="247"/>
      <c r="RXO764" s="247"/>
      <c r="RXP764" s="247"/>
      <c r="RXQ764" s="247"/>
      <c r="RXR764" s="247"/>
      <c r="RXS764" s="247"/>
      <c r="RXT764" s="247"/>
      <c r="RXU764" s="247"/>
      <c r="RXV764" s="247"/>
      <c r="RXW764" s="247"/>
      <c r="RXX764" s="247"/>
      <c r="RXY764" s="247"/>
      <c r="RXZ764" s="247"/>
      <c r="RYA764" s="247"/>
      <c r="RYB764" s="247"/>
      <c r="RYC764" s="247"/>
      <c r="RYD764" s="247"/>
      <c r="RYE764" s="247"/>
      <c r="RYF764" s="247"/>
      <c r="RYG764" s="247"/>
      <c r="RYH764" s="247"/>
      <c r="RYI764" s="247"/>
      <c r="RYJ764" s="247"/>
      <c r="RYK764" s="247"/>
      <c r="RYL764" s="247"/>
      <c r="RYM764" s="247"/>
      <c r="RYN764" s="247"/>
      <c r="RYO764" s="247"/>
      <c r="RYP764" s="247"/>
      <c r="RYQ764" s="247"/>
      <c r="RYR764" s="247"/>
      <c r="RYS764" s="247"/>
      <c r="RYT764" s="247"/>
      <c r="RYU764" s="247"/>
      <c r="RYV764" s="247"/>
      <c r="RYW764" s="247"/>
      <c r="RYX764" s="247"/>
      <c r="RYY764" s="247"/>
      <c r="RYZ764" s="247"/>
      <c r="RZA764" s="247"/>
      <c r="RZB764" s="247"/>
      <c r="RZC764" s="247"/>
      <c r="RZD764" s="247"/>
      <c r="RZE764" s="247"/>
      <c r="RZF764" s="247"/>
      <c r="RZG764" s="247"/>
      <c r="RZH764" s="247"/>
      <c r="RZI764" s="247"/>
      <c r="RZJ764" s="247"/>
      <c r="RZK764" s="247"/>
      <c r="RZL764" s="247"/>
      <c r="RZM764" s="247"/>
      <c r="RZN764" s="247"/>
      <c r="RZO764" s="247"/>
      <c r="RZP764" s="247"/>
      <c r="RZQ764" s="247"/>
      <c r="RZR764" s="247"/>
      <c r="RZS764" s="247"/>
      <c r="RZT764" s="247"/>
      <c r="RZU764" s="247"/>
      <c r="RZV764" s="247"/>
      <c r="RZW764" s="247"/>
      <c r="RZX764" s="247"/>
      <c r="RZY764" s="247"/>
      <c r="RZZ764" s="247"/>
      <c r="SAA764" s="247"/>
      <c r="SAB764" s="247"/>
      <c r="SAC764" s="247"/>
      <c r="SAD764" s="247"/>
      <c r="SAE764" s="247"/>
      <c r="SAF764" s="247"/>
      <c r="SAG764" s="247"/>
      <c r="SAH764" s="247"/>
      <c r="SAI764" s="247"/>
      <c r="SAJ764" s="247"/>
      <c r="SAK764" s="247"/>
      <c r="SAL764" s="247"/>
      <c r="SAM764" s="247"/>
      <c r="SAN764" s="247"/>
      <c r="SAO764" s="247"/>
      <c r="SAP764" s="247"/>
      <c r="SAQ764" s="247"/>
      <c r="SAR764" s="247"/>
      <c r="SAS764" s="247"/>
      <c r="SAT764" s="247"/>
      <c r="SAU764" s="247"/>
      <c r="SAV764" s="247"/>
      <c r="SAW764" s="247"/>
      <c r="SAX764" s="247"/>
      <c r="SAY764" s="247"/>
      <c r="SAZ764" s="247"/>
      <c r="SBA764" s="247"/>
      <c r="SBB764" s="247"/>
      <c r="SBC764" s="247"/>
      <c r="SBD764" s="247"/>
      <c r="SBE764" s="247"/>
      <c r="SBF764" s="247"/>
      <c r="SBG764" s="247"/>
      <c r="SBH764" s="247"/>
      <c r="SBI764" s="247"/>
      <c r="SBJ764" s="247"/>
      <c r="SBK764" s="247"/>
      <c r="SBL764" s="247"/>
      <c r="SBM764" s="247"/>
      <c r="SBN764" s="247"/>
      <c r="SBO764" s="247"/>
      <c r="SBP764" s="247"/>
      <c r="SBQ764" s="247"/>
      <c r="SBR764" s="247"/>
      <c r="SBS764" s="247"/>
      <c r="SBT764" s="247"/>
      <c r="SBU764" s="247"/>
      <c r="SBV764" s="247"/>
      <c r="SBW764" s="247"/>
      <c r="SBX764" s="247"/>
      <c r="SBY764" s="247"/>
      <c r="SBZ764" s="247"/>
      <c r="SCA764" s="247"/>
      <c r="SCB764" s="247"/>
      <c r="SCC764" s="247"/>
      <c r="SCD764" s="247"/>
      <c r="SCE764" s="247"/>
      <c r="SCF764" s="247"/>
      <c r="SCG764" s="247"/>
      <c r="SCH764" s="247"/>
      <c r="SCI764" s="247"/>
      <c r="SCJ764" s="247"/>
      <c r="SCK764" s="247"/>
      <c r="SCL764" s="247"/>
      <c r="SCM764" s="247"/>
      <c r="SCN764" s="247"/>
      <c r="SCO764" s="247"/>
      <c r="SCP764" s="247"/>
      <c r="SCQ764" s="247"/>
      <c r="SCR764" s="247"/>
      <c r="SCS764" s="247"/>
      <c r="SCT764" s="247"/>
      <c r="SCU764" s="247"/>
      <c r="SCV764" s="247"/>
      <c r="SCW764" s="247"/>
      <c r="SCX764" s="247"/>
      <c r="SCY764" s="247"/>
      <c r="SCZ764" s="247"/>
      <c r="SDA764" s="247"/>
      <c r="SDB764" s="247"/>
      <c r="SDC764" s="247"/>
      <c r="SDD764" s="247"/>
      <c r="SDE764" s="247"/>
      <c r="SDF764" s="247"/>
      <c r="SDG764" s="247"/>
      <c r="SDH764" s="247"/>
      <c r="SDI764" s="247"/>
      <c r="SDJ764" s="247"/>
      <c r="SDK764" s="247"/>
      <c r="SDL764" s="247"/>
      <c r="SDM764" s="247"/>
      <c r="SDN764" s="247"/>
      <c r="SDO764" s="247"/>
      <c r="SDP764" s="247"/>
      <c r="SDQ764" s="247"/>
      <c r="SDR764" s="247"/>
      <c r="SDS764" s="247"/>
      <c r="SDT764" s="247"/>
      <c r="SDU764" s="247"/>
      <c r="SDV764" s="247"/>
      <c r="SDW764" s="247"/>
      <c r="SDX764" s="247"/>
      <c r="SDY764" s="247"/>
      <c r="SDZ764" s="247"/>
      <c r="SEA764" s="247"/>
      <c r="SEB764" s="247"/>
      <c r="SEC764" s="247"/>
      <c r="SED764" s="247"/>
      <c r="SEE764" s="247"/>
      <c r="SEF764" s="247"/>
      <c r="SEG764" s="247"/>
      <c r="SEH764" s="247"/>
      <c r="SEI764" s="247"/>
      <c r="SEJ764" s="247"/>
      <c r="SEK764" s="247"/>
      <c r="SEL764" s="247"/>
      <c r="SEM764" s="247"/>
      <c r="SEN764" s="247"/>
      <c r="SEO764" s="247"/>
      <c r="SEP764" s="247"/>
      <c r="SEQ764" s="247"/>
      <c r="SER764" s="247"/>
      <c r="SES764" s="247"/>
      <c r="SET764" s="247"/>
      <c r="SEU764" s="247"/>
      <c r="SEV764" s="247"/>
      <c r="SEW764" s="247"/>
      <c r="SEX764" s="247"/>
      <c r="SEY764" s="247"/>
      <c r="SEZ764" s="247"/>
      <c r="SFA764" s="247"/>
      <c r="SFB764" s="247"/>
      <c r="SFC764" s="247"/>
      <c r="SFD764" s="247"/>
      <c r="SFE764" s="247"/>
      <c r="SFF764" s="247"/>
      <c r="SFG764" s="247"/>
      <c r="SFH764" s="247"/>
      <c r="SFI764" s="247"/>
      <c r="SFJ764" s="247"/>
      <c r="SFK764" s="247"/>
      <c r="SFL764" s="247"/>
      <c r="SFM764" s="247"/>
      <c r="SFN764" s="247"/>
      <c r="SFO764" s="247"/>
      <c r="SFP764" s="247"/>
      <c r="SFQ764" s="247"/>
      <c r="SFR764" s="247"/>
      <c r="SFS764" s="247"/>
      <c r="SFT764" s="247"/>
      <c r="SFU764" s="247"/>
      <c r="SFV764" s="247"/>
      <c r="SFW764" s="247"/>
      <c r="SFX764" s="247"/>
      <c r="SFY764" s="247"/>
      <c r="SFZ764" s="247"/>
      <c r="SGA764" s="247"/>
      <c r="SGB764" s="247"/>
      <c r="SGC764" s="247"/>
      <c r="SGD764" s="247"/>
      <c r="SGE764" s="247"/>
      <c r="SGF764" s="247"/>
      <c r="SGG764" s="247"/>
      <c r="SGH764" s="247"/>
      <c r="SGI764" s="247"/>
      <c r="SGJ764" s="247"/>
      <c r="SGK764" s="247"/>
      <c r="SGL764" s="247"/>
      <c r="SGM764" s="247"/>
      <c r="SGN764" s="247"/>
      <c r="SGO764" s="247"/>
      <c r="SGP764" s="247"/>
      <c r="SGQ764" s="247"/>
      <c r="SGR764" s="247"/>
      <c r="SGS764" s="247"/>
      <c r="SGT764" s="247"/>
      <c r="SGU764" s="247"/>
      <c r="SGV764" s="247"/>
      <c r="SGW764" s="247"/>
      <c r="SGX764" s="247"/>
      <c r="SGY764" s="247"/>
      <c r="SGZ764" s="247"/>
      <c r="SHA764" s="247"/>
      <c r="SHB764" s="247"/>
      <c r="SHC764" s="247"/>
      <c r="SHD764" s="247"/>
      <c r="SHE764" s="247"/>
      <c r="SHF764" s="247"/>
      <c r="SHG764" s="247"/>
      <c r="SHH764" s="247"/>
      <c r="SHI764" s="247"/>
      <c r="SHJ764" s="247"/>
      <c r="SHK764" s="247"/>
      <c r="SHL764" s="247"/>
      <c r="SHM764" s="247"/>
      <c r="SHN764" s="247"/>
      <c r="SHO764" s="247"/>
      <c r="SHP764" s="247"/>
      <c r="SHQ764" s="247"/>
      <c r="SHR764" s="247"/>
      <c r="SHS764" s="247"/>
      <c r="SHT764" s="247"/>
      <c r="SHU764" s="247"/>
      <c r="SHV764" s="247"/>
      <c r="SHW764" s="247"/>
      <c r="SHX764" s="247"/>
      <c r="SHY764" s="247"/>
      <c r="SHZ764" s="247"/>
      <c r="SIA764" s="247"/>
      <c r="SIB764" s="247"/>
      <c r="SIC764" s="247"/>
      <c r="SID764" s="247"/>
      <c r="SIE764" s="247"/>
      <c r="SIF764" s="247"/>
      <c r="SIG764" s="247"/>
      <c r="SIH764" s="247"/>
      <c r="SII764" s="247"/>
      <c r="SIJ764" s="247"/>
      <c r="SIK764" s="247"/>
      <c r="SIL764" s="247"/>
      <c r="SIM764" s="247"/>
      <c r="SIN764" s="247"/>
      <c r="SIO764" s="247"/>
      <c r="SIP764" s="247"/>
      <c r="SIQ764" s="247"/>
      <c r="SIR764" s="247"/>
      <c r="SIS764" s="247"/>
      <c r="SIT764" s="247"/>
      <c r="SIU764" s="247"/>
      <c r="SIV764" s="247"/>
      <c r="SIW764" s="247"/>
      <c r="SIX764" s="247"/>
      <c r="SIY764" s="247"/>
      <c r="SIZ764" s="247"/>
      <c r="SJA764" s="247"/>
      <c r="SJB764" s="247"/>
      <c r="SJC764" s="247"/>
      <c r="SJD764" s="247"/>
      <c r="SJE764" s="247"/>
      <c r="SJF764" s="247"/>
      <c r="SJG764" s="247"/>
      <c r="SJH764" s="247"/>
      <c r="SJI764" s="247"/>
      <c r="SJJ764" s="247"/>
      <c r="SJK764" s="247"/>
      <c r="SJL764" s="247"/>
      <c r="SJM764" s="247"/>
      <c r="SJN764" s="247"/>
      <c r="SJO764" s="247"/>
      <c r="SJP764" s="247"/>
      <c r="SJQ764" s="247"/>
      <c r="SJR764" s="247"/>
      <c r="SJS764" s="247"/>
      <c r="SJT764" s="247"/>
      <c r="SJU764" s="247"/>
      <c r="SJV764" s="247"/>
      <c r="SJW764" s="247"/>
      <c r="SJX764" s="247"/>
      <c r="SJY764" s="247"/>
      <c r="SJZ764" s="247"/>
      <c r="SKA764" s="247"/>
      <c r="SKB764" s="247"/>
      <c r="SKC764" s="247"/>
      <c r="SKD764" s="247"/>
      <c r="SKE764" s="247"/>
      <c r="SKF764" s="247"/>
      <c r="SKG764" s="247"/>
      <c r="SKH764" s="247"/>
      <c r="SKI764" s="247"/>
      <c r="SKJ764" s="247"/>
      <c r="SKK764" s="247"/>
      <c r="SKL764" s="247"/>
      <c r="SKM764" s="247"/>
      <c r="SKN764" s="247"/>
      <c r="SKO764" s="247"/>
      <c r="SKP764" s="247"/>
      <c r="SKQ764" s="247"/>
      <c r="SKR764" s="247"/>
      <c r="SKS764" s="247"/>
      <c r="SKT764" s="247"/>
      <c r="SKU764" s="247"/>
      <c r="SKV764" s="247"/>
      <c r="SKW764" s="247"/>
      <c r="SKX764" s="247"/>
      <c r="SKY764" s="247"/>
      <c r="SKZ764" s="247"/>
      <c r="SLA764" s="247"/>
      <c r="SLB764" s="247"/>
      <c r="SLC764" s="247"/>
      <c r="SLD764" s="247"/>
      <c r="SLE764" s="247"/>
      <c r="SLF764" s="247"/>
      <c r="SLG764" s="247"/>
      <c r="SLH764" s="247"/>
      <c r="SLI764" s="247"/>
      <c r="SLJ764" s="247"/>
      <c r="SLK764" s="247"/>
      <c r="SLL764" s="247"/>
      <c r="SLM764" s="247"/>
      <c r="SLN764" s="247"/>
      <c r="SLO764" s="247"/>
      <c r="SLP764" s="247"/>
      <c r="SLQ764" s="247"/>
      <c r="SLR764" s="247"/>
      <c r="SLS764" s="247"/>
      <c r="SLT764" s="247"/>
      <c r="SLU764" s="247"/>
      <c r="SLV764" s="247"/>
      <c r="SLW764" s="247"/>
      <c r="SLX764" s="247"/>
      <c r="SLY764" s="247"/>
      <c r="SLZ764" s="247"/>
      <c r="SMA764" s="247"/>
      <c r="SMB764" s="247"/>
      <c r="SMC764" s="247"/>
      <c r="SMD764" s="247"/>
      <c r="SME764" s="247"/>
      <c r="SMF764" s="247"/>
      <c r="SMG764" s="247"/>
      <c r="SMH764" s="247"/>
      <c r="SMI764" s="247"/>
      <c r="SMJ764" s="247"/>
      <c r="SMK764" s="247"/>
      <c r="SML764" s="247"/>
      <c r="SMM764" s="247"/>
      <c r="SMN764" s="247"/>
      <c r="SMO764" s="247"/>
      <c r="SMP764" s="247"/>
      <c r="SMQ764" s="247"/>
      <c r="SMR764" s="247"/>
      <c r="SMS764" s="247"/>
      <c r="SMT764" s="247"/>
      <c r="SMU764" s="247"/>
      <c r="SMV764" s="247"/>
      <c r="SMW764" s="247"/>
      <c r="SMX764" s="247"/>
      <c r="SMY764" s="247"/>
      <c r="SMZ764" s="247"/>
      <c r="SNA764" s="247"/>
      <c r="SNB764" s="247"/>
      <c r="SNC764" s="247"/>
      <c r="SND764" s="247"/>
      <c r="SNE764" s="247"/>
      <c r="SNF764" s="247"/>
      <c r="SNG764" s="247"/>
      <c r="SNH764" s="247"/>
      <c r="SNI764" s="247"/>
      <c r="SNJ764" s="247"/>
      <c r="SNK764" s="247"/>
      <c r="SNL764" s="247"/>
      <c r="SNM764" s="247"/>
      <c r="SNN764" s="247"/>
      <c r="SNO764" s="247"/>
      <c r="SNP764" s="247"/>
      <c r="SNQ764" s="247"/>
      <c r="SNR764" s="247"/>
      <c r="SNS764" s="247"/>
      <c r="SNT764" s="247"/>
      <c r="SNU764" s="247"/>
      <c r="SNV764" s="247"/>
      <c r="SNW764" s="247"/>
      <c r="SNX764" s="247"/>
      <c r="SNY764" s="247"/>
      <c r="SNZ764" s="247"/>
      <c r="SOA764" s="247"/>
      <c r="SOB764" s="247"/>
      <c r="SOC764" s="247"/>
      <c r="SOD764" s="247"/>
      <c r="SOE764" s="247"/>
      <c r="SOF764" s="247"/>
      <c r="SOG764" s="247"/>
      <c r="SOH764" s="247"/>
      <c r="SOI764" s="247"/>
      <c r="SOJ764" s="247"/>
      <c r="SOK764" s="247"/>
      <c r="SOL764" s="247"/>
      <c r="SOM764" s="247"/>
      <c r="SON764" s="247"/>
      <c r="SOO764" s="247"/>
      <c r="SOP764" s="247"/>
      <c r="SOQ764" s="247"/>
      <c r="SOR764" s="247"/>
      <c r="SOS764" s="247"/>
      <c r="SOT764" s="247"/>
      <c r="SOU764" s="247"/>
      <c r="SOV764" s="247"/>
      <c r="SOW764" s="247"/>
      <c r="SOX764" s="247"/>
      <c r="SOY764" s="247"/>
      <c r="SOZ764" s="247"/>
      <c r="SPA764" s="247"/>
      <c r="SPB764" s="247"/>
      <c r="SPC764" s="247"/>
      <c r="SPD764" s="247"/>
      <c r="SPE764" s="247"/>
      <c r="SPF764" s="247"/>
      <c r="SPG764" s="247"/>
      <c r="SPH764" s="247"/>
      <c r="SPI764" s="247"/>
      <c r="SPJ764" s="247"/>
      <c r="SPK764" s="247"/>
      <c r="SPL764" s="247"/>
      <c r="SPM764" s="247"/>
      <c r="SPN764" s="247"/>
      <c r="SPO764" s="247"/>
      <c r="SPP764" s="247"/>
      <c r="SPQ764" s="247"/>
      <c r="SPR764" s="247"/>
      <c r="SPS764" s="247"/>
      <c r="SPT764" s="247"/>
      <c r="SPU764" s="247"/>
      <c r="SPV764" s="247"/>
      <c r="SPW764" s="247"/>
      <c r="SPX764" s="247"/>
      <c r="SPY764" s="247"/>
      <c r="SPZ764" s="247"/>
      <c r="SQA764" s="247"/>
      <c r="SQB764" s="247"/>
      <c r="SQC764" s="247"/>
      <c r="SQD764" s="247"/>
      <c r="SQE764" s="247"/>
      <c r="SQF764" s="247"/>
      <c r="SQG764" s="247"/>
      <c r="SQH764" s="247"/>
      <c r="SQI764" s="247"/>
      <c r="SQJ764" s="247"/>
      <c r="SQK764" s="247"/>
      <c r="SQL764" s="247"/>
      <c r="SQM764" s="247"/>
      <c r="SQN764" s="247"/>
      <c r="SQO764" s="247"/>
      <c r="SQP764" s="247"/>
      <c r="SQQ764" s="247"/>
      <c r="SQR764" s="247"/>
      <c r="SQS764" s="247"/>
      <c r="SQT764" s="247"/>
      <c r="SQU764" s="247"/>
      <c r="SQV764" s="247"/>
      <c r="SQW764" s="247"/>
      <c r="SQX764" s="247"/>
      <c r="SQY764" s="247"/>
      <c r="SQZ764" s="247"/>
      <c r="SRA764" s="247"/>
      <c r="SRB764" s="247"/>
      <c r="SRC764" s="247"/>
      <c r="SRD764" s="247"/>
      <c r="SRE764" s="247"/>
      <c r="SRF764" s="247"/>
      <c r="SRG764" s="247"/>
      <c r="SRH764" s="247"/>
      <c r="SRI764" s="247"/>
      <c r="SRJ764" s="247"/>
      <c r="SRK764" s="247"/>
      <c r="SRL764" s="247"/>
      <c r="SRM764" s="247"/>
      <c r="SRN764" s="247"/>
      <c r="SRO764" s="247"/>
      <c r="SRP764" s="247"/>
      <c r="SRQ764" s="247"/>
      <c r="SRR764" s="247"/>
      <c r="SRS764" s="247"/>
      <c r="SRT764" s="247"/>
      <c r="SRU764" s="247"/>
      <c r="SRV764" s="247"/>
      <c r="SRW764" s="247"/>
      <c r="SRX764" s="247"/>
      <c r="SRY764" s="247"/>
      <c r="SRZ764" s="247"/>
      <c r="SSA764" s="247"/>
      <c r="SSB764" s="247"/>
      <c r="SSC764" s="247"/>
      <c r="SSD764" s="247"/>
      <c r="SSE764" s="247"/>
      <c r="SSF764" s="247"/>
      <c r="SSG764" s="247"/>
      <c r="SSH764" s="247"/>
      <c r="SSI764" s="247"/>
      <c r="SSJ764" s="247"/>
      <c r="SSK764" s="247"/>
      <c r="SSL764" s="247"/>
      <c r="SSM764" s="247"/>
      <c r="SSN764" s="247"/>
      <c r="SSO764" s="247"/>
      <c r="SSP764" s="247"/>
      <c r="SSQ764" s="247"/>
      <c r="SSR764" s="247"/>
      <c r="SSS764" s="247"/>
      <c r="SST764" s="247"/>
      <c r="SSU764" s="247"/>
      <c r="SSV764" s="247"/>
      <c r="SSW764" s="247"/>
      <c r="SSX764" s="247"/>
      <c r="SSY764" s="247"/>
      <c r="SSZ764" s="247"/>
      <c r="STA764" s="247"/>
      <c r="STB764" s="247"/>
      <c r="STC764" s="247"/>
      <c r="STD764" s="247"/>
      <c r="STE764" s="247"/>
      <c r="STF764" s="247"/>
      <c r="STG764" s="247"/>
      <c r="STH764" s="247"/>
      <c r="STI764" s="247"/>
      <c r="STJ764" s="247"/>
      <c r="STK764" s="247"/>
      <c r="STL764" s="247"/>
      <c r="STM764" s="247"/>
      <c r="STN764" s="247"/>
      <c r="STO764" s="247"/>
      <c r="STP764" s="247"/>
      <c r="STQ764" s="247"/>
      <c r="STR764" s="247"/>
      <c r="STS764" s="247"/>
      <c r="STT764" s="247"/>
      <c r="STU764" s="247"/>
      <c r="STV764" s="247"/>
      <c r="STW764" s="247"/>
      <c r="STX764" s="247"/>
      <c r="STY764" s="247"/>
      <c r="STZ764" s="247"/>
      <c r="SUA764" s="247"/>
      <c r="SUB764" s="247"/>
      <c r="SUC764" s="247"/>
      <c r="SUD764" s="247"/>
      <c r="SUE764" s="247"/>
      <c r="SUF764" s="247"/>
      <c r="SUG764" s="247"/>
      <c r="SUH764" s="247"/>
      <c r="SUI764" s="247"/>
      <c r="SUJ764" s="247"/>
      <c r="SUK764" s="247"/>
      <c r="SUL764" s="247"/>
      <c r="SUM764" s="247"/>
      <c r="SUN764" s="247"/>
      <c r="SUO764" s="247"/>
      <c r="SUP764" s="247"/>
      <c r="SUQ764" s="247"/>
      <c r="SUR764" s="247"/>
      <c r="SUS764" s="247"/>
      <c r="SUT764" s="247"/>
      <c r="SUU764" s="247"/>
      <c r="SUV764" s="247"/>
      <c r="SUW764" s="247"/>
      <c r="SUX764" s="247"/>
      <c r="SUY764" s="247"/>
      <c r="SUZ764" s="247"/>
      <c r="SVA764" s="247"/>
      <c r="SVB764" s="247"/>
      <c r="SVC764" s="247"/>
      <c r="SVD764" s="247"/>
      <c r="SVE764" s="247"/>
      <c r="SVF764" s="247"/>
      <c r="SVG764" s="247"/>
      <c r="SVH764" s="247"/>
      <c r="SVI764" s="247"/>
      <c r="SVJ764" s="247"/>
      <c r="SVK764" s="247"/>
      <c r="SVL764" s="247"/>
      <c r="SVM764" s="247"/>
      <c r="SVN764" s="247"/>
      <c r="SVO764" s="247"/>
      <c r="SVP764" s="247"/>
      <c r="SVQ764" s="247"/>
      <c r="SVR764" s="247"/>
      <c r="SVS764" s="247"/>
      <c r="SVT764" s="247"/>
      <c r="SVU764" s="247"/>
      <c r="SVV764" s="247"/>
      <c r="SVW764" s="247"/>
      <c r="SVX764" s="247"/>
      <c r="SVY764" s="247"/>
      <c r="SVZ764" s="247"/>
      <c r="SWA764" s="247"/>
      <c r="SWB764" s="247"/>
      <c r="SWC764" s="247"/>
      <c r="SWD764" s="247"/>
      <c r="SWE764" s="247"/>
      <c r="SWF764" s="247"/>
      <c r="SWG764" s="247"/>
      <c r="SWH764" s="247"/>
      <c r="SWI764" s="247"/>
      <c r="SWJ764" s="247"/>
      <c r="SWK764" s="247"/>
      <c r="SWL764" s="247"/>
      <c r="SWM764" s="247"/>
      <c r="SWN764" s="247"/>
      <c r="SWO764" s="247"/>
      <c r="SWP764" s="247"/>
      <c r="SWQ764" s="247"/>
      <c r="SWR764" s="247"/>
      <c r="SWS764" s="247"/>
      <c r="SWT764" s="247"/>
      <c r="SWU764" s="247"/>
      <c r="SWV764" s="247"/>
      <c r="SWW764" s="247"/>
      <c r="SWX764" s="247"/>
      <c r="SWY764" s="247"/>
      <c r="SWZ764" s="247"/>
      <c r="SXA764" s="247"/>
      <c r="SXB764" s="247"/>
      <c r="SXC764" s="247"/>
      <c r="SXD764" s="247"/>
      <c r="SXE764" s="247"/>
      <c r="SXF764" s="247"/>
      <c r="SXG764" s="247"/>
      <c r="SXH764" s="247"/>
      <c r="SXI764" s="247"/>
      <c r="SXJ764" s="247"/>
      <c r="SXK764" s="247"/>
      <c r="SXL764" s="247"/>
      <c r="SXM764" s="247"/>
      <c r="SXN764" s="247"/>
      <c r="SXO764" s="247"/>
      <c r="SXP764" s="247"/>
      <c r="SXQ764" s="247"/>
      <c r="SXR764" s="247"/>
      <c r="SXS764" s="247"/>
      <c r="SXT764" s="247"/>
      <c r="SXU764" s="247"/>
      <c r="SXV764" s="247"/>
      <c r="SXW764" s="247"/>
      <c r="SXX764" s="247"/>
      <c r="SXY764" s="247"/>
      <c r="SXZ764" s="247"/>
      <c r="SYA764" s="247"/>
      <c r="SYB764" s="247"/>
      <c r="SYC764" s="247"/>
      <c r="SYD764" s="247"/>
      <c r="SYE764" s="247"/>
      <c r="SYF764" s="247"/>
      <c r="SYG764" s="247"/>
      <c r="SYH764" s="247"/>
      <c r="SYI764" s="247"/>
      <c r="SYJ764" s="247"/>
      <c r="SYK764" s="247"/>
      <c r="SYL764" s="247"/>
      <c r="SYM764" s="247"/>
      <c r="SYN764" s="247"/>
      <c r="SYO764" s="247"/>
      <c r="SYP764" s="247"/>
      <c r="SYQ764" s="247"/>
      <c r="SYR764" s="247"/>
      <c r="SYS764" s="247"/>
      <c r="SYT764" s="247"/>
      <c r="SYU764" s="247"/>
      <c r="SYV764" s="247"/>
      <c r="SYW764" s="247"/>
      <c r="SYX764" s="247"/>
      <c r="SYY764" s="247"/>
      <c r="SYZ764" s="247"/>
      <c r="SZA764" s="247"/>
      <c r="SZB764" s="247"/>
      <c r="SZC764" s="247"/>
      <c r="SZD764" s="247"/>
      <c r="SZE764" s="247"/>
      <c r="SZF764" s="247"/>
      <c r="SZG764" s="247"/>
      <c r="SZH764" s="247"/>
      <c r="SZI764" s="247"/>
      <c r="SZJ764" s="247"/>
      <c r="SZK764" s="247"/>
      <c r="SZL764" s="247"/>
      <c r="SZM764" s="247"/>
      <c r="SZN764" s="247"/>
      <c r="SZO764" s="247"/>
      <c r="SZP764" s="247"/>
      <c r="SZQ764" s="247"/>
      <c r="SZR764" s="247"/>
      <c r="SZS764" s="247"/>
      <c r="SZT764" s="247"/>
      <c r="SZU764" s="247"/>
      <c r="SZV764" s="247"/>
      <c r="SZW764" s="247"/>
      <c r="SZX764" s="247"/>
      <c r="SZY764" s="247"/>
      <c r="SZZ764" s="247"/>
      <c r="TAA764" s="247"/>
      <c r="TAB764" s="247"/>
      <c r="TAC764" s="247"/>
      <c r="TAD764" s="247"/>
      <c r="TAE764" s="247"/>
      <c r="TAF764" s="247"/>
      <c r="TAG764" s="247"/>
      <c r="TAH764" s="247"/>
      <c r="TAI764" s="247"/>
      <c r="TAJ764" s="247"/>
      <c r="TAK764" s="247"/>
      <c r="TAL764" s="247"/>
      <c r="TAM764" s="247"/>
      <c r="TAN764" s="247"/>
      <c r="TAO764" s="247"/>
      <c r="TAP764" s="247"/>
      <c r="TAQ764" s="247"/>
      <c r="TAR764" s="247"/>
      <c r="TAS764" s="247"/>
      <c r="TAT764" s="247"/>
      <c r="TAU764" s="247"/>
      <c r="TAV764" s="247"/>
      <c r="TAW764" s="247"/>
      <c r="TAX764" s="247"/>
      <c r="TAY764" s="247"/>
      <c r="TAZ764" s="247"/>
      <c r="TBA764" s="247"/>
      <c r="TBB764" s="247"/>
      <c r="TBC764" s="247"/>
      <c r="TBD764" s="247"/>
      <c r="TBE764" s="247"/>
      <c r="TBF764" s="247"/>
      <c r="TBG764" s="247"/>
      <c r="TBH764" s="247"/>
      <c r="TBI764" s="247"/>
      <c r="TBJ764" s="247"/>
      <c r="TBK764" s="247"/>
      <c r="TBL764" s="247"/>
      <c r="TBM764" s="247"/>
      <c r="TBN764" s="247"/>
      <c r="TBO764" s="247"/>
      <c r="TBP764" s="247"/>
      <c r="TBQ764" s="247"/>
      <c r="TBR764" s="247"/>
      <c r="TBS764" s="247"/>
      <c r="TBT764" s="247"/>
      <c r="TBU764" s="247"/>
      <c r="TBV764" s="247"/>
      <c r="TBW764" s="247"/>
      <c r="TBX764" s="247"/>
      <c r="TBY764" s="247"/>
      <c r="TBZ764" s="247"/>
      <c r="TCA764" s="247"/>
      <c r="TCB764" s="247"/>
      <c r="TCC764" s="247"/>
      <c r="TCD764" s="247"/>
      <c r="TCE764" s="247"/>
      <c r="TCF764" s="247"/>
      <c r="TCG764" s="247"/>
      <c r="TCH764" s="247"/>
      <c r="TCI764" s="247"/>
      <c r="TCJ764" s="247"/>
      <c r="TCK764" s="247"/>
      <c r="TCL764" s="247"/>
      <c r="TCM764" s="247"/>
      <c r="TCN764" s="247"/>
      <c r="TCO764" s="247"/>
      <c r="TCP764" s="247"/>
      <c r="TCQ764" s="247"/>
      <c r="TCR764" s="247"/>
      <c r="TCS764" s="247"/>
      <c r="TCT764" s="247"/>
      <c r="TCU764" s="247"/>
      <c r="TCV764" s="247"/>
      <c r="TCW764" s="247"/>
      <c r="TCX764" s="247"/>
      <c r="TCY764" s="247"/>
      <c r="TCZ764" s="247"/>
      <c r="TDA764" s="247"/>
      <c r="TDB764" s="247"/>
      <c r="TDC764" s="247"/>
      <c r="TDD764" s="247"/>
      <c r="TDE764" s="247"/>
      <c r="TDF764" s="247"/>
      <c r="TDG764" s="247"/>
      <c r="TDH764" s="247"/>
      <c r="TDI764" s="247"/>
      <c r="TDJ764" s="247"/>
      <c r="TDK764" s="247"/>
      <c r="TDL764" s="247"/>
      <c r="TDM764" s="247"/>
      <c r="TDN764" s="247"/>
      <c r="TDO764" s="247"/>
      <c r="TDP764" s="247"/>
      <c r="TDQ764" s="247"/>
      <c r="TDR764" s="247"/>
      <c r="TDS764" s="247"/>
      <c r="TDT764" s="247"/>
      <c r="TDU764" s="247"/>
      <c r="TDV764" s="247"/>
      <c r="TDW764" s="247"/>
      <c r="TDX764" s="247"/>
      <c r="TDY764" s="247"/>
      <c r="TDZ764" s="247"/>
      <c r="TEA764" s="247"/>
      <c r="TEB764" s="247"/>
      <c r="TEC764" s="247"/>
      <c r="TED764" s="247"/>
      <c r="TEE764" s="247"/>
      <c r="TEF764" s="247"/>
      <c r="TEG764" s="247"/>
      <c r="TEH764" s="247"/>
      <c r="TEI764" s="247"/>
      <c r="TEJ764" s="247"/>
      <c r="TEK764" s="247"/>
      <c r="TEL764" s="247"/>
      <c r="TEM764" s="247"/>
      <c r="TEN764" s="247"/>
      <c r="TEO764" s="247"/>
      <c r="TEP764" s="247"/>
      <c r="TEQ764" s="247"/>
      <c r="TER764" s="247"/>
      <c r="TES764" s="247"/>
      <c r="TET764" s="247"/>
      <c r="TEU764" s="247"/>
      <c r="TEV764" s="247"/>
      <c r="TEW764" s="247"/>
      <c r="TEX764" s="247"/>
      <c r="TEY764" s="247"/>
      <c r="TEZ764" s="247"/>
      <c r="TFA764" s="247"/>
      <c r="TFB764" s="247"/>
      <c r="TFC764" s="247"/>
      <c r="TFD764" s="247"/>
      <c r="TFE764" s="247"/>
      <c r="TFF764" s="247"/>
      <c r="TFG764" s="247"/>
      <c r="TFH764" s="247"/>
      <c r="TFI764" s="247"/>
      <c r="TFJ764" s="247"/>
      <c r="TFK764" s="247"/>
      <c r="TFL764" s="247"/>
      <c r="TFM764" s="247"/>
      <c r="TFN764" s="247"/>
      <c r="TFO764" s="247"/>
      <c r="TFP764" s="247"/>
      <c r="TFQ764" s="247"/>
      <c r="TFR764" s="247"/>
      <c r="TFS764" s="247"/>
      <c r="TFT764" s="247"/>
      <c r="TFU764" s="247"/>
      <c r="TFV764" s="247"/>
      <c r="TFW764" s="247"/>
      <c r="TFX764" s="247"/>
      <c r="TFY764" s="247"/>
      <c r="TFZ764" s="247"/>
      <c r="TGA764" s="247"/>
      <c r="TGB764" s="247"/>
      <c r="TGC764" s="247"/>
      <c r="TGD764" s="247"/>
      <c r="TGE764" s="247"/>
      <c r="TGF764" s="247"/>
      <c r="TGG764" s="247"/>
      <c r="TGH764" s="247"/>
      <c r="TGI764" s="247"/>
      <c r="TGJ764" s="247"/>
      <c r="TGK764" s="247"/>
      <c r="TGL764" s="247"/>
      <c r="TGM764" s="247"/>
      <c r="TGN764" s="247"/>
      <c r="TGO764" s="247"/>
      <c r="TGP764" s="247"/>
      <c r="TGQ764" s="247"/>
      <c r="TGR764" s="247"/>
      <c r="TGS764" s="247"/>
      <c r="TGT764" s="247"/>
      <c r="TGU764" s="247"/>
      <c r="TGV764" s="247"/>
      <c r="TGW764" s="247"/>
      <c r="TGX764" s="247"/>
      <c r="TGY764" s="247"/>
      <c r="TGZ764" s="247"/>
      <c r="THA764" s="247"/>
      <c r="THB764" s="247"/>
      <c r="THC764" s="247"/>
      <c r="THD764" s="247"/>
      <c r="THE764" s="247"/>
      <c r="THF764" s="247"/>
      <c r="THG764" s="247"/>
      <c r="THH764" s="247"/>
      <c r="THI764" s="247"/>
      <c r="THJ764" s="247"/>
      <c r="THK764" s="247"/>
      <c r="THL764" s="247"/>
      <c r="THM764" s="247"/>
      <c r="THN764" s="247"/>
      <c r="THO764" s="247"/>
      <c r="THP764" s="247"/>
      <c r="THQ764" s="247"/>
      <c r="THR764" s="247"/>
      <c r="THS764" s="247"/>
      <c r="THT764" s="247"/>
      <c r="THU764" s="247"/>
      <c r="THV764" s="247"/>
      <c r="THW764" s="247"/>
      <c r="THX764" s="247"/>
      <c r="THY764" s="247"/>
      <c r="THZ764" s="247"/>
      <c r="TIA764" s="247"/>
      <c r="TIB764" s="247"/>
      <c r="TIC764" s="247"/>
      <c r="TID764" s="247"/>
      <c r="TIE764" s="247"/>
      <c r="TIF764" s="247"/>
      <c r="TIG764" s="247"/>
      <c r="TIH764" s="247"/>
      <c r="TII764" s="247"/>
      <c r="TIJ764" s="247"/>
      <c r="TIK764" s="247"/>
      <c r="TIL764" s="247"/>
      <c r="TIM764" s="247"/>
      <c r="TIN764" s="247"/>
      <c r="TIO764" s="247"/>
      <c r="TIP764" s="247"/>
      <c r="TIQ764" s="247"/>
      <c r="TIR764" s="247"/>
      <c r="TIS764" s="247"/>
      <c r="TIT764" s="247"/>
      <c r="TIU764" s="247"/>
      <c r="TIV764" s="247"/>
      <c r="TIW764" s="247"/>
      <c r="TIX764" s="247"/>
      <c r="TIY764" s="247"/>
      <c r="TIZ764" s="247"/>
      <c r="TJA764" s="247"/>
      <c r="TJB764" s="247"/>
      <c r="TJC764" s="247"/>
      <c r="TJD764" s="247"/>
      <c r="TJE764" s="247"/>
      <c r="TJF764" s="247"/>
      <c r="TJG764" s="247"/>
      <c r="TJH764" s="247"/>
      <c r="TJI764" s="247"/>
      <c r="TJJ764" s="247"/>
      <c r="TJK764" s="247"/>
      <c r="TJL764" s="247"/>
      <c r="TJM764" s="247"/>
      <c r="TJN764" s="247"/>
      <c r="TJO764" s="247"/>
      <c r="TJP764" s="247"/>
      <c r="TJQ764" s="247"/>
      <c r="TJR764" s="247"/>
      <c r="TJS764" s="247"/>
      <c r="TJT764" s="247"/>
      <c r="TJU764" s="247"/>
      <c r="TJV764" s="247"/>
      <c r="TJW764" s="247"/>
      <c r="TJX764" s="247"/>
      <c r="TJY764" s="247"/>
      <c r="TJZ764" s="247"/>
      <c r="TKA764" s="247"/>
      <c r="TKB764" s="247"/>
      <c r="TKC764" s="247"/>
      <c r="TKD764" s="247"/>
      <c r="TKE764" s="247"/>
      <c r="TKF764" s="247"/>
      <c r="TKG764" s="247"/>
      <c r="TKH764" s="247"/>
      <c r="TKI764" s="247"/>
      <c r="TKJ764" s="247"/>
      <c r="TKK764" s="247"/>
      <c r="TKL764" s="247"/>
      <c r="TKM764" s="247"/>
      <c r="TKN764" s="247"/>
      <c r="TKO764" s="247"/>
      <c r="TKP764" s="247"/>
      <c r="TKQ764" s="247"/>
      <c r="TKR764" s="247"/>
      <c r="TKS764" s="247"/>
      <c r="TKT764" s="247"/>
      <c r="TKU764" s="247"/>
      <c r="TKV764" s="247"/>
      <c r="TKW764" s="247"/>
      <c r="TKX764" s="247"/>
      <c r="TKY764" s="247"/>
      <c r="TKZ764" s="247"/>
      <c r="TLA764" s="247"/>
      <c r="TLB764" s="247"/>
      <c r="TLC764" s="247"/>
      <c r="TLD764" s="247"/>
      <c r="TLE764" s="247"/>
      <c r="TLF764" s="247"/>
      <c r="TLG764" s="247"/>
      <c r="TLH764" s="247"/>
      <c r="TLI764" s="247"/>
      <c r="TLJ764" s="247"/>
      <c r="TLK764" s="247"/>
      <c r="TLL764" s="247"/>
      <c r="TLM764" s="247"/>
      <c r="TLN764" s="247"/>
      <c r="TLO764" s="247"/>
      <c r="TLP764" s="247"/>
      <c r="TLQ764" s="247"/>
      <c r="TLR764" s="247"/>
      <c r="TLS764" s="247"/>
      <c r="TLT764" s="247"/>
      <c r="TLU764" s="247"/>
      <c r="TLV764" s="247"/>
      <c r="TLW764" s="247"/>
      <c r="TLX764" s="247"/>
      <c r="TLY764" s="247"/>
      <c r="TLZ764" s="247"/>
      <c r="TMA764" s="247"/>
      <c r="TMB764" s="247"/>
      <c r="TMC764" s="247"/>
      <c r="TMD764" s="247"/>
      <c r="TME764" s="247"/>
      <c r="TMF764" s="247"/>
      <c r="TMG764" s="247"/>
      <c r="TMH764" s="247"/>
      <c r="TMI764" s="247"/>
      <c r="TMJ764" s="247"/>
      <c r="TMK764" s="247"/>
      <c r="TML764" s="247"/>
      <c r="TMM764" s="247"/>
      <c r="TMN764" s="247"/>
      <c r="TMO764" s="247"/>
      <c r="TMP764" s="247"/>
      <c r="TMQ764" s="247"/>
      <c r="TMR764" s="247"/>
      <c r="TMS764" s="247"/>
      <c r="TMT764" s="247"/>
      <c r="TMU764" s="247"/>
      <c r="TMV764" s="247"/>
      <c r="TMW764" s="247"/>
      <c r="TMX764" s="247"/>
      <c r="TMY764" s="247"/>
      <c r="TMZ764" s="247"/>
      <c r="TNA764" s="247"/>
      <c r="TNB764" s="247"/>
      <c r="TNC764" s="247"/>
      <c r="TND764" s="247"/>
      <c r="TNE764" s="247"/>
      <c r="TNF764" s="247"/>
      <c r="TNG764" s="247"/>
      <c r="TNH764" s="247"/>
      <c r="TNI764" s="247"/>
      <c r="TNJ764" s="247"/>
      <c r="TNK764" s="247"/>
      <c r="TNL764" s="247"/>
      <c r="TNM764" s="247"/>
      <c r="TNN764" s="247"/>
      <c r="TNO764" s="247"/>
      <c r="TNP764" s="247"/>
      <c r="TNQ764" s="247"/>
      <c r="TNR764" s="247"/>
      <c r="TNS764" s="247"/>
      <c r="TNT764" s="247"/>
      <c r="TNU764" s="247"/>
      <c r="TNV764" s="247"/>
      <c r="TNW764" s="247"/>
      <c r="TNX764" s="247"/>
      <c r="TNY764" s="247"/>
      <c r="TNZ764" s="247"/>
      <c r="TOA764" s="247"/>
      <c r="TOB764" s="247"/>
      <c r="TOC764" s="247"/>
      <c r="TOD764" s="247"/>
      <c r="TOE764" s="247"/>
      <c r="TOF764" s="247"/>
      <c r="TOG764" s="247"/>
      <c r="TOH764" s="247"/>
      <c r="TOI764" s="247"/>
      <c r="TOJ764" s="247"/>
      <c r="TOK764" s="247"/>
      <c r="TOL764" s="247"/>
      <c r="TOM764" s="247"/>
      <c r="TON764" s="247"/>
      <c r="TOO764" s="247"/>
      <c r="TOP764" s="247"/>
      <c r="TOQ764" s="247"/>
      <c r="TOR764" s="247"/>
      <c r="TOS764" s="247"/>
      <c r="TOT764" s="247"/>
      <c r="TOU764" s="247"/>
      <c r="TOV764" s="247"/>
      <c r="TOW764" s="247"/>
      <c r="TOX764" s="247"/>
      <c r="TOY764" s="247"/>
      <c r="TOZ764" s="247"/>
      <c r="TPA764" s="247"/>
      <c r="TPB764" s="247"/>
      <c r="TPC764" s="247"/>
      <c r="TPD764" s="247"/>
      <c r="TPE764" s="247"/>
      <c r="TPF764" s="247"/>
      <c r="TPG764" s="247"/>
      <c r="TPH764" s="247"/>
      <c r="TPI764" s="247"/>
      <c r="TPJ764" s="247"/>
      <c r="TPK764" s="247"/>
      <c r="TPL764" s="247"/>
      <c r="TPM764" s="247"/>
      <c r="TPN764" s="247"/>
      <c r="TPO764" s="247"/>
      <c r="TPP764" s="247"/>
      <c r="TPQ764" s="247"/>
      <c r="TPR764" s="247"/>
      <c r="TPS764" s="247"/>
      <c r="TPT764" s="247"/>
      <c r="TPU764" s="247"/>
      <c r="TPV764" s="247"/>
      <c r="TPW764" s="247"/>
      <c r="TPX764" s="247"/>
      <c r="TPY764" s="247"/>
      <c r="TPZ764" s="247"/>
      <c r="TQA764" s="247"/>
      <c r="TQB764" s="247"/>
      <c r="TQC764" s="247"/>
      <c r="TQD764" s="247"/>
      <c r="TQE764" s="247"/>
      <c r="TQF764" s="247"/>
      <c r="TQG764" s="247"/>
      <c r="TQH764" s="247"/>
      <c r="TQI764" s="247"/>
      <c r="TQJ764" s="247"/>
      <c r="TQK764" s="247"/>
      <c r="TQL764" s="247"/>
      <c r="TQM764" s="247"/>
      <c r="TQN764" s="247"/>
      <c r="TQO764" s="247"/>
      <c r="TQP764" s="247"/>
      <c r="TQQ764" s="247"/>
      <c r="TQR764" s="247"/>
      <c r="TQS764" s="247"/>
      <c r="TQT764" s="247"/>
      <c r="TQU764" s="247"/>
      <c r="TQV764" s="247"/>
      <c r="TQW764" s="247"/>
      <c r="TQX764" s="247"/>
      <c r="TQY764" s="247"/>
      <c r="TQZ764" s="247"/>
      <c r="TRA764" s="247"/>
      <c r="TRB764" s="247"/>
      <c r="TRC764" s="247"/>
      <c r="TRD764" s="247"/>
      <c r="TRE764" s="247"/>
      <c r="TRF764" s="247"/>
      <c r="TRG764" s="247"/>
      <c r="TRH764" s="247"/>
      <c r="TRI764" s="247"/>
      <c r="TRJ764" s="247"/>
      <c r="TRK764" s="247"/>
      <c r="TRL764" s="247"/>
      <c r="TRM764" s="247"/>
      <c r="TRN764" s="247"/>
      <c r="TRO764" s="247"/>
      <c r="TRP764" s="247"/>
      <c r="TRQ764" s="247"/>
      <c r="TRR764" s="247"/>
      <c r="TRS764" s="247"/>
      <c r="TRT764" s="247"/>
      <c r="TRU764" s="247"/>
      <c r="TRV764" s="247"/>
      <c r="TRW764" s="247"/>
      <c r="TRX764" s="247"/>
      <c r="TRY764" s="247"/>
      <c r="TRZ764" s="247"/>
      <c r="TSA764" s="247"/>
      <c r="TSB764" s="247"/>
      <c r="TSC764" s="247"/>
      <c r="TSD764" s="247"/>
      <c r="TSE764" s="247"/>
      <c r="TSF764" s="247"/>
      <c r="TSG764" s="247"/>
      <c r="TSH764" s="247"/>
      <c r="TSI764" s="247"/>
      <c r="TSJ764" s="247"/>
      <c r="TSK764" s="247"/>
      <c r="TSL764" s="247"/>
      <c r="TSM764" s="247"/>
      <c r="TSN764" s="247"/>
      <c r="TSO764" s="247"/>
      <c r="TSP764" s="247"/>
      <c r="TSQ764" s="247"/>
      <c r="TSR764" s="247"/>
      <c r="TSS764" s="247"/>
      <c r="TST764" s="247"/>
      <c r="TSU764" s="247"/>
      <c r="TSV764" s="247"/>
      <c r="TSW764" s="247"/>
      <c r="TSX764" s="247"/>
      <c r="TSY764" s="247"/>
      <c r="TSZ764" s="247"/>
      <c r="TTA764" s="247"/>
      <c r="TTB764" s="247"/>
      <c r="TTC764" s="247"/>
      <c r="TTD764" s="247"/>
      <c r="TTE764" s="247"/>
      <c r="TTF764" s="247"/>
      <c r="TTG764" s="247"/>
      <c r="TTH764" s="247"/>
      <c r="TTI764" s="247"/>
      <c r="TTJ764" s="247"/>
      <c r="TTK764" s="247"/>
      <c r="TTL764" s="247"/>
      <c r="TTM764" s="247"/>
      <c r="TTN764" s="247"/>
      <c r="TTO764" s="247"/>
      <c r="TTP764" s="247"/>
      <c r="TTQ764" s="247"/>
      <c r="TTR764" s="247"/>
      <c r="TTS764" s="247"/>
      <c r="TTT764" s="247"/>
      <c r="TTU764" s="247"/>
      <c r="TTV764" s="247"/>
      <c r="TTW764" s="247"/>
      <c r="TTX764" s="247"/>
      <c r="TTY764" s="247"/>
      <c r="TTZ764" s="247"/>
      <c r="TUA764" s="247"/>
      <c r="TUB764" s="247"/>
      <c r="TUC764" s="247"/>
      <c r="TUD764" s="247"/>
      <c r="TUE764" s="247"/>
      <c r="TUF764" s="247"/>
      <c r="TUG764" s="247"/>
      <c r="TUH764" s="247"/>
      <c r="TUI764" s="247"/>
      <c r="TUJ764" s="247"/>
      <c r="TUK764" s="247"/>
      <c r="TUL764" s="247"/>
      <c r="TUM764" s="247"/>
      <c r="TUN764" s="247"/>
      <c r="TUO764" s="247"/>
      <c r="TUP764" s="247"/>
      <c r="TUQ764" s="247"/>
      <c r="TUR764" s="247"/>
      <c r="TUS764" s="247"/>
      <c r="TUT764" s="247"/>
      <c r="TUU764" s="247"/>
      <c r="TUV764" s="247"/>
      <c r="TUW764" s="247"/>
      <c r="TUX764" s="247"/>
      <c r="TUY764" s="247"/>
      <c r="TUZ764" s="247"/>
      <c r="TVA764" s="247"/>
      <c r="TVB764" s="247"/>
      <c r="TVC764" s="247"/>
      <c r="TVD764" s="247"/>
      <c r="TVE764" s="247"/>
      <c r="TVF764" s="247"/>
      <c r="TVG764" s="247"/>
      <c r="TVH764" s="247"/>
      <c r="TVI764" s="247"/>
      <c r="TVJ764" s="247"/>
      <c r="TVK764" s="247"/>
      <c r="TVL764" s="247"/>
      <c r="TVM764" s="247"/>
      <c r="TVN764" s="247"/>
      <c r="TVO764" s="247"/>
      <c r="TVP764" s="247"/>
      <c r="TVQ764" s="247"/>
      <c r="TVR764" s="247"/>
      <c r="TVS764" s="247"/>
      <c r="TVT764" s="247"/>
      <c r="TVU764" s="247"/>
      <c r="TVV764" s="247"/>
      <c r="TVW764" s="247"/>
      <c r="TVX764" s="247"/>
      <c r="TVY764" s="247"/>
      <c r="TVZ764" s="247"/>
      <c r="TWA764" s="247"/>
      <c r="TWB764" s="247"/>
      <c r="TWC764" s="247"/>
      <c r="TWD764" s="247"/>
      <c r="TWE764" s="247"/>
      <c r="TWF764" s="247"/>
      <c r="TWG764" s="247"/>
      <c r="TWH764" s="247"/>
      <c r="TWI764" s="247"/>
      <c r="TWJ764" s="247"/>
      <c r="TWK764" s="247"/>
      <c r="TWL764" s="247"/>
      <c r="TWM764" s="247"/>
      <c r="TWN764" s="247"/>
      <c r="TWO764" s="247"/>
      <c r="TWP764" s="247"/>
      <c r="TWQ764" s="247"/>
      <c r="TWR764" s="247"/>
      <c r="TWS764" s="247"/>
      <c r="TWT764" s="247"/>
      <c r="TWU764" s="247"/>
      <c r="TWV764" s="247"/>
      <c r="TWW764" s="247"/>
      <c r="TWX764" s="247"/>
      <c r="TWY764" s="247"/>
      <c r="TWZ764" s="247"/>
      <c r="TXA764" s="247"/>
      <c r="TXB764" s="247"/>
      <c r="TXC764" s="247"/>
      <c r="TXD764" s="247"/>
      <c r="TXE764" s="247"/>
      <c r="TXF764" s="247"/>
      <c r="TXG764" s="247"/>
      <c r="TXH764" s="247"/>
      <c r="TXI764" s="247"/>
      <c r="TXJ764" s="247"/>
      <c r="TXK764" s="247"/>
      <c r="TXL764" s="247"/>
      <c r="TXM764" s="247"/>
      <c r="TXN764" s="247"/>
      <c r="TXO764" s="247"/>
      <c r="TXP764" s="247"/>
      <c r="TXQ764" s="247"/>
      <c r="TXR764" s="247"/>
      <c r="TXS764" s="247"/>
      <c r="TXT764" s="247"/>
      <c r="TXU764" s="247"/>
      <c r="TXV764" s="247"/>
      <c r="TXW764" s="247"/>
      <c r="TXX764" s="247"/>
      <c r="TXY764" s="247"/>
      <c r="TXZ764" s="247"/>
      <c r="TYA764" s="247"/>
      <c r="TYB764" s="247"/>
      <c r="TYC764" s="247"/>
      <c r="TYD764" s="247"/>
      <c r="TYE764" s="247"/>
      <c r="TYF764" s="247"/>
      <c r="TYG764" s="247"/>
      <c r="TYH764" s="247"/>
      <c r="TYI764" s="247"/>
      <c r="TYJ764" s="247"/>
      <c r="TYK764" s="247"/>
      <c r="TYL764" s="247"/>
      <c r="TYM764" s="247"/>
      <c r="TYN764" s="247"/>
      <c r="TYO764" s="247"/>
      <c r="TYP764" s="247"/>
      <c r="TYQ764" s="247"/>
      <c r="TYR764" s="247"/>
      <c r="TYS764" s="247"/>
      <c r="TYT764" s="247"/>
      <c r="TYU764" s="247"/>
      <c r="TYV764" s="247"/>
      <c r="TYW764" s="247"/>
      <c r="TYX764" s="247"/>
      <c r="TYY764" s="247"/>
      <c r="TYZ764" s="247"/>
      <c r="TZA764" s="247"/>
      <c r="TZB764" s="247"/>
      <c r="TZC764" s="247"/>
      <c r="TZD764" s="247"/>
      <c r="TZE764" s="247"/>
      <c r="TZF764" s="247"/>
      <c r="TZG764" s="247"/>
      <c r="TZH764" s="247"/>
      <c r="TZI764" s="247"/>
      <c r="TZJ764" s="247"/>
      <c r="TZK764" s="247"/>
      <c r="TZL764" s="247"/>
      <c r="TZM764" s="247"/>
      <c r="TZN764" s="247"/>
      <c r="TZO764" s="247"/>
      <c r="TZP764" s="247"/>
      <c r="TZQ764" s="247"/>
      <c r="TZR764" s="247"/>
      <c r="TZS764" s="247"/>
      <c r="TZT764" s="247"/>
      <c r="TZU764" s="247"/>
      <c r="TZV764" s="247"/>
      <c r="TZW764" s="247"/>
      <c r="TZX764" s="247"/>
      <c r="TZY764" s="247"/>
      <c r="TZZ764" s="247"/>
      <c r="UAA764" s="247"/>
      <c r="UAB764" s="247"/>
      <c r="UAC764" s="247"/>
      <c r="UAD764" s="247"/>
      <c r="UAE764" s="247"/>
      <c r="UAF764" s="247"/>
      <c r="UAG764" s="247"/>
      <c r="UAH764" s="247"/>
      <c r="UAI764" s="247"/>
      <c r="UAJ764" s="247"/>
      <c r="UAK764" s="247"/>
      <c r="UAL764" s="247"/>
      <c r="UAM764" s="247"/>
      <c r="UAN764" s="247"/>
      <c r="UAO764" s="247"/>
      <c r="UAP764" s="247"/>
      <c r="UAQ764" s="247"/>
      <c r="UAR764" s="247"/>
      <c r="UAS764" s="247"/>
      <c r="UAT764" s="247"/>
      <c r="UAU764" s="247"/>
      <c r="UAV764" s="247"/>
      <c r="UAW764" s="247"/>
      <c r="UAX764" s="247"/>
      <c r="UAY764" s="247"/>
      <c r="UAZ764" s="247"/>
      <c r="UBA764" s="247"/>
      <c r="UBB764" s="247"/>
      <c r="UBC764" s="247"/>
      <c r="UBD764" s="247"/>
      <c r="UBE764" s="247"/>
      <c r="UBF764" s="247"/>
      <c r="UBG764" s="247"/>
      <c r="UBH764" s="247"/>
      <c r="UBI764" s="247"/>
      <c r="UBJ764" s="247"/>
      <c r="UBK764" s="247"/>
      <c r="UBL764" s="247"/>
      <c r="UBM764" s="247"/>
      <c r="UBN764" s="247"/>
      <c r="UBO764" s="247"/>
      <c r="UBP764" s="247"/>
      <c r="UBQ764" s="247"/>
      <c r="UBR764" s="247"/>
      <c r="UBS764" s="247"/>
      <c r="UBT764" s="247"/>
      <c r="UBU764" s="247"/>
      <c r="UBV764" s="247"/>
      <c r="UBW764" s="247"/>
      <c r="UBX764" s="247"/>
      <c r="UBY764" s="247"/>
      <c r="UBZ764" s="247"/>
      <c r="UCA764" s="247"/>
      <c r="UCB764" s="247"/>
      <c r="UCC764" s="247"/>
      <c r="UCD764" s="247"/>
      <c r="UCE764" s="247"/>
      <c r="UCF764" s="247"/>
      <c r="UCG764" s="247"/>
      <c r="UCH764" s="247"/>
      <c r="UCI764" s="247"/>
      <c r="UCJ764" s="247"/>
      <c r="UCK764" s="247"/>
      <c r="UCL764" s="247"/>
      <c r="UCM764" s="247"/>
      <c r="UCN764" s="247"/>
      <c r="UCO764" s="247"/>
      <c r="UCP764" s="247"/>
      <c r="UCQ764" s="247"/>
      <c r="UCR764" s="247"/>
      <c r="UCS764" s="247"/>
      <c r="UCT764" s="247"/>
      <c r="UCU764" s="247"/>
      <c r="UCV764" s="247"/>
      <c r="UCW764" s="247"/>
      <c r="UCX764" s="247"/>
      <c r="UCY764" s="247"/>
      <c r="UCZ764" s="247"/>
      <c r="UDA764" s="247"/>
      <c r="UDB764" s="247"/>
      <c r="UDC764" s="247"/>
      <c r="UDD764" s="247"/>
      <c r="UDE764" s="247"/>
      <c r="UDF764" s="247"/>
      <c r="UDG764" s="247"/>
      <c r="UDH764" s="247"/>
      <c r="UDI764" s="247"/>
      <c r="UDJ764" s="247"/>
      <c r="UDK764" s="247"/>
      <c r="UDL764" s="247"/>
      <c r="UDM764" s="247"/>
      <c r="UDN764" s="247"/>
      <c r="UDO764" s="247"/>
      <c r="UDP764" s="247"/>
      <c r="UDQ764" s="247"/>
      <c r="UDR764" s="247"/>
      <c r="UDS764" s="247"/>
      <c r="UDT764" s="247"/>
      <c r="UDU764" s="247"/>
      <c r="UDV764" s="247"/>
      <c r="UDW764" s="247"/>
      <c r="UDX764" s="247"/>
      <c r="UDY764" s="247"/>
      <c r="UDZ764" s="247"/>
      <c r="UEA764" s="247"/>
      <c r="UEB764" s="247"/>
      <c r="UEC764" s="247"/>
      <c r="UED764" s="247"/>
      <c r="UEE764" s="247"/>
      <c r="UEF764" s="247"/>
      <c r="UEG764" s="247"/>
      <c r="UEH764" s="247"/>
      <c r="UEI764" s="247"/>
      <c r="UEJ764" s="247"/>
      <c r="UEK764" s="247"/>
      <c r="UEL764" s="247"/>
      <c r="UEM764" s="247"/>
      <c r="UEN764" s="247"/>
      <c r="UEO764" s="247"/>
      <c r="UEP764" s="247"/>
      <c r="UEQ764" s="247"/>
      <c r="UER764" s="247"/>
      <c r="UES764" s="247"/>
      <c r="UET764" s="247"/>
      <c r="UEU764" s="247"/>
      <c r="UEV764" s="247"/>
      <c r="UEW764" s="247"/>
      <c r="UEX764" s="247"/>
      <c r="UEY764" s="247"/>
      <c r="UEZ764" s="247"/>
      <c r="UFA764" s="247"/>
      <c r="UFB764" s="247"/>
      <c r="UFC764" s="247"/>
      <c r="UFD764" s="247"/>
      <c r="UFE764" s="247"/>
      <c r="UFF764" s="247"/>
      <c r="UFG764" s="247"/>
      <c r="UFH764" s="247"/>
      <c r="UFI764" s="247"/>
      <c r="UFJ764" s="247"/>
      <c r="UFK764" s="247"/>
      <c r="UFL764" s="247"/>
      <c r="UFM764" s="247"/>
      <c r="UFN764" s="247"/>
      <c r="UFO764" s="247"/>
      <c r="UFP764" s="247"/>
      <c r="UFQ764" s="247"/>
      <c r="UFR764" s="247"/>
      <c r="UFS764" s="247"/>
      <c r="UFT764" s="247"/>
      <c r="UFU764" s="247"/>
      <c r="UFV764" s="247"/>
      <c r="UFW764" s="247"/>
      <c r="UFX764" s="247"/>
      <c r="UFY764" s="247"/>
      <c r="UFZ764" s="247"/>
      <c r="UGA764" s="247"/>
      <c r="UGB764" s="247"/>
      <c r="UGC764" s="247"/>
      <c r="UGD764" s="247"/>
      <c r="UGE764" s="247"/>
      <c r="UGF764" s="247"/>
      <c r="UGG764" s="247"/>
      <c r="UGH764" s="247"/>
      <c r="UGI764" s="247"/>
      <c r="UGJ764" s="247"/>
      <c r="UGK764" s="247"/>
      <c r="UGL764" s="247"/>
      <c r="UGM764" s="247"/>
      <c r="UGN764" s="247"/>
      <c r="UGO764" s="247"/>
      <c r="UGP764" s="247"/>
      <c r="UGQ764" s="247"/>
      <c r="UGR764" s="247"/>
      <c r="UGS764" s="247"/>
      <c r="UGT764" s="247"/>
      <c r="UGU764" s="247"/>
      <c r="UGV764" s="247"/>
      <c r="UGW764" s="247"/>
      <c r="UGX764" s="247"/>
      <c r="UGY764" s="247"/>
      <c r="UGZ764" s="247"/>
      <c r="UHA764" s="247"/>
      <c r="UHB764" s="247"/>
      <c r="UHC764" s="247"/>
      <c r="UHD764" s="247"/>
      <c r="UHE764" s="247"/>
      <c r="UHF764" s="247"/>
      <c r="UHG764" s="247"/>
      <c r="UHH764" s="247"/>
      <c r="UHI764" s="247"/>
      <c r="UHJ764" s="247"/>
      <c r="UHK764" s="247"/>
      <c r="UHL764" s="247"/>
      <c r="UHM764" s="247"/>
      <c r="UHN764" s="247"/>
      <c r="UHO764" s="247"/>
      <c r="UHP764" s="247"/>
      <c r="UHQ764" s="247"/>
      <c r="UHR764" s="247"/>
      <c r="UHS764" s="247"/>
      <c r="UHT764" s="247"/>
      <c r="UHU764" s="247"/>
      <c r="UHV764" s="247"/>
      <c r="UHW764" s="247"/>
      <c r="UHX764" s="247"/>
      <c r="UHY764" s="247"/>
      <c r="UHZ764" s="247"/>
      <c r="UIA764" s="247"/>
      <c r="UIB764" s="247"/>
      <c r="UIC764" s="247"/>
      <c r="UID764" s="247"/>
      <c r="UIE764" s="247"/>
      <c r="UIF764" s="247"/>
      <c r="UIG764" s="247"/>
      <c r="UIH764" s="247"/>
      <c r="UII764" s="247"/>
      <c r="UIJ764" s="247"/>
      <c r="UIK764" s="247"/>
      <c r="UIL764" s="247"/>
      <c r="UIM764" s="247"/>
      <c r="UIN764" s="247"/>
      <c r="UIO764" s="247"/>
      <c r="UIP764" s="247"/>
      <c r="UIQ764" s="247"/>
      <c r="UIR764" s="247"/>
      <c r="UIS764" s="247"/>
      <c r="UIT764" s="247"/>
      <c r="UIU764" s="247"/>
      <c r="UIV764" s="247"/>
      <c r="UIW764" s="247"/>
      <c r="UIX764" s="247"/>
      <c r="UIY764" s="247"/>
      <c r="UIZ764" s="247"/>
      <c r="UJA764" s="247"/>
      <c r="UJB764" s="247"/>
      <c r="UJC764" s="247"/>
      <c r="UJD764" s="247"/>
      <c r="UJE764" s="247"/>
      <c r="UJF764" s="247"/>
      <c r="UJG764" s="247"/>
      <c r="UJH764" s="247"/>
      <c r="UJI764" s="247"/>
      <c r="UJJ764" s="247"/>
      <c r="UJK764" s="247"/>
      <c r="UJL764" s="247"/>
      <c r="UJM764" s="247"/>
      <c r="UJN764" s="247"/>
      <c r="UJO764" s="247"/>
      <c r="UJP764" s="247"/>
      <c r="UJQ764" s="247"/>
      <c r="UJR764" s="247"/>
      <c r="UJS764" s="247"/>
      <c r="UJT764" s="247"/>
      <c r="UJU764" s="247"/>
      <c r="UJV764" s="247"/>
      <c r="UJW764" s="247"/>
      <c r="UJX764" s="247"/>
      <c r="UJY764" s="247"/>
      <c r="UJZ764" s="247"/>
      <c r="UKA764" s="247"/>
      <c r="UKB764" s="247"/>
      <c r="UKC764" s="247"/>
      <c r="UKD764" s="247"/>
      <c r="UKE764" s="247"/>
      <c r="UKF764" s="247"/>
      <c r="UKG764" s="247"/>
      <c r="UKH764" s="247"/>
      <c r="UKI764" s="247"/>
      <c r="UKJ764" s="247"/>
      <c r="UKK764" s="247"/>
      <c r="UKL764" s="247"/>
      <c r="UKM764" s="247"/>
      <c r="UKN764" s="247"/>
      <c r="UKO764" s="247"/>
      <c r="UKP764" s="247"/>
      <c r="UKQ764" s="247"/>
      <c r="UKR764" s="247"/>
      <c r="UKS764" s="247"/>
      <c r="UKT764" s="247"/>
      <c r="UKU764" s="247"/>
      <c r="UKV764" s="247"/>
      <c r="UKW764" s="247"/>
      <c r="UKX764" s="247"/>
      <c r="UKY764" s="247"/>
      <c r="UKZ764" s="247"/>
      <c r="ULA764" s="247"/>
      <c r="ULB764" s="247"/>
      <c r="ULC764" s="247"/>
      <c r="ULD764" s="247"/>
      <c r="ULE764" s="247"/>
      <c r="ULF764" s="247"/>
      <c r="ULG764" s="247"/>
      <c r="ULH764" s="247"/>
      <c r="ULI764" s="247"/>
      <c r="ULJ764" s="247"/>
      <c r="ULK764" s="247"/>
      <c r="ULL764" s="247"/>
      <c r="ULM764" s="247"/>
      <c r="ULN764" s="247"/>
      <c r="ULO764" s="247"/>
      <c r="ULP764" s="247"/>
      <c r="ULQ764" s="247"/>
      <c r="ULR764" s="247"/>
      <c r="ULS764" s="247"/>
      <c r="ULT764" s="247"/>
      <c r="ULU764" s="247"/>
      <c r="ULV764" s="247"/>
      <c r="ULW764" s="247"/>
      <c r="ULX764" s="247"/>
      <c r="ULY764" s="247"/>
      <c r="ULZ764" s="247"/>
      <c r="UMA764" s="247"/>
      <c r="UMB764" s="247"/>
      <c r="UMC764" s="247"/>
      <c r="UMD764" s="247"/>
      <c r="UME764" s="247"/>
      <c r="UMF764" s="247"/>
      <c r="UMG764" s="247"/>
      <c r="UMH764" s="247"/>
      <c r="UMI764" s="247"/>
      <c r="UMJ764" s="247"/>
      <c r="UMK764" s="247"/>
      <c r="UML764" s="247"/>
      <c r="UMM764" s="247"/>
      <c r="UMN764" s="247"/>
      <c r="UMO764" s="247"/>
      <c r="UMP764" s="247"/>
      <c r="UMQ764" s="247"/>
      <c r="UMR764" s="247"/>
      <c r="UMS764" s="247"/>
      <c r="UMT764" s="247"/>
      <c r="UMU764" s="247"/>
      <c r="UMV764" s="247"/>
      <c r="UMW764" s="247"/>
      <c r="UMX764" s="247"/>
      <c r="UMY764" s="247"/>
      <c r="UMZ764" s="247"/>
      <c r="UNA764" s="247"/>
      <c r="UNB764" s="247"/>
      <c r="UNC764" s="247"/>
      <c r="UND764" s="247"/>
      <c r="UNE764" s="247"/>
      <c r="UNF764" s="247"/>
      <c r="UNG764" s="247"/>
      <c r="UNH764" s="247"/>
      <c r="UNI764" s="247"/>
      <c r="UNJ764" s="247"/>
      <c r="UNK764" s="247"/>
      <c r="UNL764" s="247"/>
      <c r="UNM764" s="247"/>
      <c r="UNN764" s="247"/>
      <c r="UNO764" s="247"/>
      <c r="UNP764" s="247"/>
      <c r="UNQ764" s="247"/>
      <c r="UNR764" s="247"/>
      <c r="UNS764" s="247"/>
      <c r="UNT764" s="247"/>
      <c r="UNU764" s="247"/>
      <c r="UNV764" s="247"/>
      <c r="UNW764" s="247"/>
      <c r="UNX764" s="247"/>
      <c r="UNY764" s="247"/>
      <c r="UNZ764" s="247"/>
      <c r="UOA764" s="247"/>
      <c r="UOB764" s="247"/>
      <c r="UOC764" s="247"/>
      <c r="UOD764" s="247"/>
      <c r="UOE764" s="247"/>
      <c r="UOF764" s="247"/>
      <c r="UOG764" s="247"/>
      <c r="UOH764" s="247"/>
      <c r="UOI764" s="247"/>
      <c r="UOJ764" s="247"/>
      <c r="UOK764" s="247"/>
      <c r="UOL764" s="247"/>
      <c r="UOM764" s="247"/>
      <c r="UON764" s="247"/>
      <c r="UOO764" s="247"/>
      <c r="UOP764" s="247"/>
      <c r="UOQ764" s="247"/>
      <c r="UOR764" s="247"/>
      <c r="UOS764" s="247"/>
      <c r="UOT764" s="247"/>
      <c r="UOU764" s="247"/>
      <c r="UOV764" s="247"/>
      <c r="UOW764" s="247"/>
      <c r="UOX764" s="247"/>
      <c r="UOY764" s="247"/>
      <c r="UOZ764" s="247"/>
      <c r="UPA764" s="247"/>
      <c r="UPB764" s="247"/>
      <c r="UPC764" s="247"/>
      <c r="UPD764" s="247"/>
      <c r="UPE764" s="247"/>
      <c r="UPF764" s="247"/>
      <c r="UPG764" s="247"/>
      <c r="UPH764" s="247"/>
      <c r="UPI764" s="247"/>
      <c r="UPJ764" s="247"/>
      <c r="UPK764" s="247"/>
      <c r="UPL764" s="247"/>
      <c r="UPM764" s="247"/>
      <c r="UPN764" s="247"/>
      <c r="UPO764" s="247"/>
      <c r="UPP764" s="247"/>
      <c r="UPQ764" s="247"/>
      <c r="UPR764" s="247"/>
      <c r="UPS764" s="247"/>
      <c r="UPT764" s="247"/>
      <c r="UPU764" s="247"/>
      <c r="UPV764" s="247"/>
      <c r="UPW764" s="247"/>
      <c r="UPX764" s="247"/>
      <c r="UPY764" s="247"/>
      <c r="UPZ764" s="247"/>
      <c r="UQA764" s="247"/>
      <c r="UQB764" s="247"/>
      <c r="UQC764" s="247"/>
      <c r="UQD764" s="247"/>
      <c r="UQE764" s="247"/>
      <c r="UQF764" s="247"/>
      <c r="UQG764" s="247"/>
      <c r="UQH764" s="247"/>
      <c r="UQI764" s="247"/>
      <c r="UQJ764" s="247"/>
      <c r="UQK764" s="247"/>
      <c r="UQL764" s="247"/>
      <c r="UQM764" s="247"/>
      <c r="UQN764" s="247"/>
      <c r="UQO764" s="247"/>
      <c r="UQP764" s="247"/>
      <c r="UQQ764" s="247"/>
      <c r="UQR764" s="247"/>
      <c r="UQS764" s="247"/>
      <c r="UQT764" s="247"/>
      <c r="UQU764" s="247"/>
      <c r="UQV764" s="247"/>
      <c r="UQW764" s="247"/>
      <c r="UQX764" s="247"/>
      <c r="UQY764" s="247"/>
      <c r="UQZ764" s="247"/>
      <c r="URA764" s="247"/>
      <c r="URB764" s="247"/>
      <c r="URC764" s="247"/>
      <c r="URD764" s="247"/>
      <c r="URE764" s="247"/>
      <c r="URF764" s="247"/>
      <c r="URG764" s="247"/>
      <c r="URH764" s="247"/>
      <c r="URI764" s="247"/>
      <c r="URJ764" s="247"/>
      <c r="URK764" s="247"/>
      <c r="URL764" s="247"/>
      <c r="URM764" s="247"/>
      <c r="URN764" s="247"/>
      <c r="URO764" s="247"/>
      <c r="URP764" s="247"/>
      <c r="URQ764" s="247"/>
      <c r="URR764" s="247"/>
      <c r="URS764" s="247"/>
      <c r="URT764" s="247"/>
      <c r="URU764" s="247"/>
      <c r="URV764" s="247"/>
      <c r="URW764" s="247"/>
      <c r="URX764" s="247"/>
      <c r="URY764" s="247"/>
      <c r="URZ764" s="247"/>
      <c r="USA764" s="247"/>
      <c r="USB764" s="247"/>
      <c r="USC764" s="247"/>
      <c r="USD764" s="247"/>
      <c r="USE764" s="247"/>
      <c r="USF764" s="247"/>
      <c r="USG764" s="247"/>
      <c r="USH764" s="247"/>
      <c r="USI764" s="247"/>
      <c r="USJ764" s="247"/>
      <c r="USK764" s="247"/>
      <c r="USL764" s="247"/>
      <c r="USM764" s="247"/>
      <c r="USN764" s="247"/>
      <c r="USO764" s="247"/>
      <c r="USP764" s="247"/>
      <c r="USQ764" s="247"/>
      <c r="USR764" s="247"/>
      <c r="USS764" s="247"/>
      <c r="UST764" s="247"/>
      <c r="USU764" s="247"/>
      <c r="USV764" s="247"/>
      <c r="USW764" s="247"/>
      <c r="USX764" s="247"/>
      <c r="USY764" s="247"/>
      <c r="USZ764" s="247"/>
      <c r="UTA764" s="247"/>
      <c r="UTB764" s="247"/>
      <c r="UTC764" s="247"/>
      <c r="UTD764" s="247"/>
      <c r="UTE764" s="247"/>
      <c r="UTF764" s="247"/>
      <c r="UTG764" s="247"/>
      <c r="UTH764" s="247"/>
      <c r="UTI764" s="247"/>
      <c r="UTJ764" s="247"/>
      <c r="UTK764" s="247"/>
      <c r="UTL764" s="247"/>
      <c r="UTM764" s="247"/>
      <c r="UTN764" s="247"/>
      <c r="UTO764" s="247"/>
      <c r="UTP764" s="247"/>
      <c r="UTQ764" s="247"/>
      <c r="UTR764" s="247"/>
      <c r="UTS764" s="247"/>
      <c r="UTT764" s="247"/>
      <c r="UTU764" s="247"/>
      <c r="UTV764" s="247"/>
      <c r="UTW764" s="247"/>
      <c r="UTX764" s="247"/>
      <c r="UTY764" s="247"/>
      <c r="UTZ764" s="247"/>
      <c r="UUA764" s="247"/>
      <c r="UUB764" s="247"/>
      <c r="UUC764" s="247"/>
      <c r="UUD764" s="247"/>
      <c r="UUE764" s="247"/>
      <c r="UUF764" s="247"/>
      <c r="UUG764" s="247"/>
      <c r="UUH764" s="247"/>
      <c r="UUI764" s="247"/>
      <c r="UUJ764" s="247"/>
      <c r="UUK764" s="247"/>
      <c r="UUL764" s="247"/>
      <c r="UUM764" s="247"/>
      <c r="UUN764" s="247"/>
      <c r="UUO764" s="247"/>
      <c r="UUP764" s="247"/>
      <c r="UUQ764" s="247"/>
      <c r="UUR764" s="247"/>
      <c r="UUS764" s="247"/>
      <c r="UUT764" s="247"/>
      <c r="UUU764" s="247"/>
      <c r="UUV764" s="247"/>
      <c r="UUW764" s="247"/>
      <c r="UUX764" s="247"/>
      <c r="UUY764" s="247"/>
      <c r="UUZ764" s="247"/>
      <c r="UVA764" s="247"/>
      <c r="UVB764" s="247"/>
      <c r="UVC764" s="247"/>
      <c r="UVD764" s="247"/>
      <c r="UVE764" s="247"/>
      <c r="UVF764" s="247"/>
      <c r="UVG764" s="247"/>
      <c r="UVH764" s="247"/>
      <c r="UVI764" s="247"/>
      <c r="UVJ764" s="247"/>
      <c r="UVK764" s="247"/>
      <c r="UVL764" s="247"/>
      <c r="UVM764" s="247"/>
      <c r="UVN764" s="247"/>
      <c r="UVO764" s="247"/>
      <c r="UVP764" s="247"/>
      <c r="UVQ764" s="247"/>
      <c r="UVR764" s="247"/>
      <c r="UVS764" s="247"/>
      <c r="UVT764" s="247"/>
      <c r="UVU764" s="247"/>
      <c r="UVV764" s="247"/>
      <c r="UVW764" s="247"/>
      <c r="UVX764" s="247"/>
      <c r="UVY764" s="247"/>
      <c r="UVZ764" s="247"/>
      <c r="UWA764" s="247"/>
      <c r="UWB764" s="247"/>
      <c r="UWC764" s="247"/>
      <c r="UWD764" s="247"/>
      <c r="UWE764" s="247"/>
      <c r="UWF764" s="247"/>
      <c r="UWG764" s="247"/>
      <c r="UWH764" s="247"/>
      <c r="UWI764" s="247"/>
      <c r="UWJ764" s="247"/>
      <c r="UWK764" s="247"/>
      <c r="UWL764" s="247"/>
      <c r="UWM764" s="247"/>
      <c r="UWN764" s="247"/>
      <c r="UWO764" s="247"/>
      <c r="UWP764" s="247"/>
      <c r="UWQ764" s="247"/>
      <c r="UWR764" s="247"/>
      <c r="UWS764" s="247"/>
      <c r="UWT764" s="247"/>
      <c r="UWU764" s="247"/>
      <c r="UWV764" s="247"/>
      <c r="UWW764" s="247"/>
      <c r="UWX764" s="247"/>
      <c r="UWY764" s="247"/>
      <c r="UWZ764" s="247"/>
      <c r="UXA764" s="247"/>
      <c r="UXB764" s="247"/>
      <c r="UXC764" s="247"/>
      <c r="UXD764" s="247"/>
      <c r="UXE764" s="247"/>
      <c r="UXF764" s="247"/>
      <c r="UXG764" s="247"/>
      <c r="UXH764" s="247"/>
      <c r="UXI764" s="247"/>
      <c r="UXJ764" s="247"/>
      <c r="UXK764" s="247"/>
      <c r="UXL764" s="247"/>
      <c r="UXM764" s="247"/>
      <c r="UXN764" s="247"/>
      <c r="UXO764" s="247"/>
      <c r="UXP764" s="247"/>
      <c r="UXQ764" s="247"/>
      <c r="UXR764" s="247"/>
      <c r="UXS764" s="247"/>
      <c r="UXT764" s="247"/>
      <c r="UXU764" s="247"/>
      <c r="UXV764" s="247"/>
      <c r="UXW764" s="247"/>
      <c r="UXX764" s="247"/>
      <c r="UXY764" s="247"/>
      <c r="UXZ764" s="247"/>
      <c r="UYA764" s="247"/>
      <c r="UYB764" s="247"/>
      <c r="UYC764" s="247"/>
      <c r="UYD764" s="247"/>
      <c r="UYE764" s="247"/>
      <c r="UYF764" s="247"/>
      <c r="UYG764" s="247"/>
      <c r="UYH764" s="247"/>
      <c r="UYI764" s="247"/>
      <c r="UYJ764" s="247"/>
      <c r="UYK764" s="247"/>
      <c r="UYL764" s="247"/>
      <c r="UYM764" s="247"/>
      <c r="UYN764" s="247"/>
      <c r="UYO764" s="247"/>
      <c r="UYP764" s="247"/>
      <c r="UYQ764" s="247"/>
      <c r="UYR764" s="247"/>
      <c r="UYS764" s="247"/>
      <c r="UYT764" s="247"/>
      <c r="UYU764" s="247"/>
      <c r="UYV764" s="247"/>
      <c r="UYW764" s="247"/>
      <c r="UYX764" s="247"/>
      <c r="UYY764" s="247"/>
      <c r="UYZ764" s="247"/>
      <c r="UZA764" s="247"/>
      <c r="UZB764" s="247"/>
      <c r="UZC764" s="247"/>
      <c r="UZD764" s="247"/>
      <c r="UZE764" s="247"/>
      <c r="UZF764" s="247"/>
      <c r="UZG764" s="247"/>
      <c r="UZH764" s="247"/>
      <c r="UZI764" s="247"/>
      <c r="UZJ764" s="247"/>
      <c r="UZK764" s="247"/>
      <c r="UZL764" s="247"/>
      <c r="UZM764" s="247"/>
      <c r="UZN764" s="247"/>
      <c r="UZO764" s="247"/>
      <c r="UZP764" s="247"/>
      <c r="UZQ764" s="247"/>
      <c r="UZR764" s="247"/>
      <c r="UZS764" s="247"/>
      <c r="UZT764" s="247"/>
      <c r="UZU764" s="247"/>
      <c r="UZV764" s="247"/>
      <c r="UZW764" s="247"/>
      <c r="UZX764" s="247"/>
      <c r="UZY764" s="247"/>
      <c r="UZZ764" s="247"/>
      <c r="VAA764" s="247"/>
      <c r="VAB764" s="247"/>
      <c r="VAC764" s="247"/>
      <c r="VAD764" s="247"/>
      <c r="VAE764" s="247"/>
      <c r="VAF764" s="247"/>
      <c r="VAG764" s="247"/>
      <c r="VAH764" s="247"/>
      <c r="VAI764" s="247"/>
      <c r="VAJ764" s="247"/>
      <c r="VAK764" s="247"/>
      <c r="VAL764" s="247"/>
      <c r="VAM764" s="247"/>
      <c r="VAN764" s="247"/>
      <c r="VAO764" s="247"/>
      <c r="VAP764" s="247"/>
      <c r="VAQ764" s="247"/>
      <c r="VAR764" s="247"/>
      <c r="VAS764" s="247"/>
      <c r="VAT764" s="247"/>
      <c r="VAU764" s="247"/>
      <c r="VAV764" s="247"/>
      <c r="VAW764" s="247"/>
      <c r="VAX764" s="247"/>
      <c r="VAY764" s="247"/>
      <c r="VAZ764" s="247"/>
      <c r="VBA764" s="247"/>
      <c r="VBB764" s="247"/>
      <c r="VBC764" s="247"/>
      <c r="VBD764" s="247"/>
      <c r="VBE764" s="247"/>
      <c r="VBF764" s="247"/>
      <c r="VBG764" s="247"/>
      <c r="VBH764" s="247"/>
      <c r="VBI764" s="247"/>
      <c r="VBJ764" s="247"/>
      <c r="VBK764" s="247"/>
      <c r="VBL764" s="247"/>
      <c r="VBM764" s="247"/>
      <c r="VBN764" s="247"/>
      <c r="VBO764" s="247"/>
      <c r="VBP764" s="247"/>
      <c r="VBQ764" s="247"/>
      <c r="VBR764" s="247"/>
      <c r="VBS764" s="247"/>
      <c r="VBT764" s="247"/>
      <c r="VBU764" s="247"/>
      <c r="VBV764" s="247"/>
      <c r="VBW764" s="247"/>
      <c r="VBX764" s="247"/>
      <c r="VBY764" s="247"/>
      <c r="VBZ764" s="247"/>
      <c r="VCA764" s="247"/>
      <c r="VCB764" s="247"/>
      <c r="VCC764" s="247"/>
      <c r="VCD764" s="247"/>
      <c r="VCE764" s="247"/>
      <c r="VCF764" s="247"/>
      <c r="VCG764" s="247"/>
      <c r="VCH764" s="247"/>
      <c r="VCI764" s="247"/>
      <c r="VCJ764" s="247"/>
      <c r="VCK764" s="247"/>
      <c r="VCL764" s="247"/>
      <c r="VCM764" s="247"/>
      <c r="VCN764" s="247"/>
      <c r="VCO764" s="247"/>
      <c r="VCP764" s="247"/>
      <c r="VCQ764" s="247"/>
      <c r="VCR764" s="247"/>
      <c r="VCS764" s="247"/>
      <c r="VCT764" s="247"/>
      <c r="VCU764" s="247"/>
      <c r="VCV764" s="247"/>
      <c r="VCW764" s="247"/>
      <c r="VCX764" s="247"/>
      <c r="VCY764" s="247"/>
      <c r="VCZ764" s="247"/>
      <c r="VDA764" s="247"/>
      <c r="VDB764" s="247"/>
      <c r="VDC764" s="247"/>
      <c r="VDD764" s="247"/>
      <c r="VDE764" s="247"/>
      <c r="VDF764" s="247"/>
      <c r="VDG764" s="247"/>
      <c r="VDH764" s="247"/>
      <c r="VDI764" s="247"/>
      <c r="VDJ764" s="247"/>
      <c r="VDK764" s="247"/>
      <c r="VDL764" s="247"/>
      <c r="VDM764" s="247"/>
      <c r="VDN764" s="247"/>
      <c r="VDO764" s="247"/>
      <c r="VDP764" s="247"/>
      <c r="VDQ764" s="247"/>
      <c r="VDR764" s="247"/>
      <c r="VDS764" s="247"/>
      <c r="VDT764" s="247"/>
      <c r="VDU764" s="247"/>
      <c r="VDV764" s="247"/>
      <c r="VDW764" s="247"/>
      <c r="VDX764" s="247"/>
      <c r="VDY764" s="247"/>
      <c r="VDZ764" s="247"/>
      <c r="VEA764" s="247"/>
      <c r="VEB764" s="247"/>
      <c r="VEC764" s="247"/>
      <c r="VED764" s="247"/>
      <c r="VEE764" s="247"/>
      <c r="VEF764" s="247"/>
      <c r="VEG764" s="247"/>
      <c r="VEH764" s="247"/>
      <c r="VEI764" s="247"/>
      <c r="VEJ764" s="247"/>
      <c r="VEK764" s="247"/>
      <c r="VEL764" s="247"/>
      <c r="VEM764" s="247"/>
      <c r="VEN764" s="247"/>
      <c r="VEO764" s="247"/>
      <c r="VEP764" s="247"/>
      <c r="VEQ764" s="247"/>
      <c r="VER764" s="247"/>
      <c r="VES764" s="247"/>
      <c r="VET764" s="247"/>
      <c r="VEU764" s="247"/>
      <c r="VEV764" s="247"/>
      <c r="VEW764" s="247"/>
      <c r="VEX764" s="247"/>
      <c r="VEY764" s="247"/>
      <c r="VEZ764" s="247"/>
      <c r="VFA764" s="247"/>
      <c r="VFB764" s="247"/>
      <c r="VFC764" s="247"/>
      <c r="VFD764" s="247"/>
      <c r="VFE764" s="247"/>
      <c r="VFF764" s="247"/>
      <c r="VFG764" s="247"/>
      <c r="VFH764" s="247"/>
      <c r="VFI764" s="247"/>
      <c r="VFJ764" s="247"/>
      <c r="VFK764" s="247"/>
      <c r="VFL764" s="247"/>
      <c r="VFM764" s="247"/>
      <c r="VFN764" s="247"/>
      <c r="VFO764" s="247"/>
      <c r="VFP764" s="247"/>
      <c r="VFQ764" s="247"/>
      <c r="VFR764" s="247"/>
      <c r="VFS764" s="247"/>
      <c r="VFT764" s="247"/>
      <c r="VFU764" s="247"/>
      <c r="VFV764" s="247"/>
      <c r="VFW764" s="247"/>
      <c r="VFX764" s="247"/>
      <c r="VFY764" s="247"/>
      <c r="VFZ764" s="247"/>
      <c r="VGA764" s="247"/>
      <c r="VGB764" s="247"/>
      <c r="VGC764" s="247"/>
      <c r="VGD764" s="247"/>
      <c r="VGE764" s="247"/>
      <c r="VGF764" s="247"/>
      <c r="VGG764" s="247"/>
      <c r="VGH764" s="247"/>
      <c r="VGI764" s="247"/>
      <c r="VGJ764" s="247"/>
      <c r="VGK764" s="247"/>
      <c r="VGL764" s="247"/>
      <c r="VGM764" s="247"/>
      <c r="VGN764" s="247"/>
      <c r="VGO764" s="247"/>
      <c r="VGP764" s="247"/>
      <c r="VGQ764" s="247"/>
      <c r="VGR764" s="247"/>
      <c r="VGS764" s="247"/>
      <c r="VGT764" s="247"/>
      <c r="VGU764" s="247"/>
      <c r="VGV764" s="247"/>
      <c r="VGW764" s="247"/>
      <c r="VGX764" s="247"/>
      <c r="VGY764" s="247"/>
      <c r="VGZ764" s="247"/>
      <c r="VHA764" s="247"/>
      <c r="VHB764" s="247"/>
      <c r="VHC764" s="247"/>
      <c r="VHD764" s="247"/>
      <c r="VHE764" s="247"/>
      <c r="VHF764" s="247"/>
      <c r="VHG764" s="247"/>
      <c r="VHH764" s="247"/>
      <c r="VHI764" s="247"/>
      <c r="VHJ764" s="247"/>
      <c r="VHK764" s="247"/>
      <c r="VHL764" s="247"/>
      <c r="VHM764" s="247"/>
      <c r="VHN764" s="247"/>
      <c r="VHO764" s="247"/>
      <c r="VHP764" s="247"/>
      <c r="VHQ764" s="247"/>
      <c r="VHR764" s="247"/>
      <c r="VHS764" s="247"/>
      <c r="VHT764" s="247"/>
      <c r="VHU764" s="247"/>
      <c r="VHV764" s="247"/>
      <c r="VHW764" s="247"/>
      <c r="VHX764" s="247"/>
      <c r="VHY764" s="247"/>
      <c r="VHZ764" s="247"/>
      <c r="VIA764" s="247"/>
      <c r="VIB764" s="247"/>
      <c r="VIC764" s="247"/>
      <c r="VID764" s="247"/>
      <c r="VIE764" s="247"/>
      <c r="VIF764" s="247"/>
      <c r="VIG764" s="247"/>
      <c r="VIH764" s="247"/>
      <c r="VII764" s="247"/>
      <c r="VIJ764" s="247"/>
      <c r="VIK764" s="247"/>
      <c r="VIL764" s="247"/>
      <c r="VIM764" s="247"/>
      <c r="VIN764" s="247"/>
      <c r="VIO764" s="247"/>
      <c r="VIP764" s="247"/>
      <c r="VIQ764" s="247"/>
      <c r="VIR764" s="247"/>
      <c r="VIS764" s="247"/>
      <c r="VIT764" s="247"/>
      <c r="VIU764" s="247"/>
      <c r="VIV764" s="247"/>
      <c r="VIW764" s="247"/>
      <c r="VIX764" s="247"/>
      <c r="VIY764" s="247"/>
      <c r="VIZ764" s="247"/>
      <c r="VJA764" s="247"/>
      <c r="VJB764" s="247"/>
      <c r="VJC764" s="247"/>
      <c r="VJD764" s="247"/>
      <c r="VJE764" s="247"/>
      <c r="VJF764" s="247"/>
      <c r="VJG764" s="247"/>
      <c r="VJH764" s="247"/>
      <c r="VJI764" s="247"/>
      <c r="VJJ764" s="247"/>
      <c r="VJK764" s="247"/>
      <c r="VJL764" s="247"/>
      <c r="VJM764" s="247"/>
      <c r="VJN764" s="247"/>
      <c r="VJO764" s="247"/>
      <c r="VJP764" s="247"/>
      <c r="VJQ764" s="247"/>
      <c r="VJR764" s="247"/>
      <c r="VJS764" s="247"/>
      <c r="VJT764" s="247"/>
      <c r="VJU764" s="247"/>
      <c r="VJV764" s="247"/>
      <c r="VJW764" s="247"/>
      <c r="VJX764" s="247"/>
      <c r="VJY764" s="247"/>
      <c r="VJZ764" s="247"/>
      <c r="VKA764" s="247"/>
      <c r="VKB764" s="247"/>
      <c r="VKC764" s="247"/>
      <c r="VKD764" s="247"/>
      <c r="VKE764" s="247"/>
      <c r="VKF764" s="247"/>
      <c r="VKG764" s="247"/>
      <c r="VKH764" s="247"/>
      <c r="VKI764" s="247"/>
      <c r="VKJ764" s="247"/>
      <c r="VKK764" s="247"/>
      <c r="VKL764" s="247"/>
      <c r="VKM764" s="247"/>
      <c r="VKN764" s="247"/>
      <c r="VKO764" s="247"/>
      <c r="VKP764" s="247"/>
      <c r="VKQ764" s="247"/>
      <c r="VKR764" s="247"/>
      <c r="VKS764" s="247"/>
      <c r="VKT764" s="247"/>
      <c r="VKU764" s="247"/>
      <c r="VKV764" s="247"/>
      <c r="VKW764" s="247"/>
      <c r="VKX764" s="247"/>
      <c r="VKY764" s="247"/>
      <c r="VKZ764" s="247"/>
      <c r="VLA764" s="247"/>
      <c r="VLB764" s="247"/>
      <c r="VLC764" s="247"/>
      <c r="VLD764" s="247"/>
      <c r="VLE764" s="247"/>
      <c r="VLF764" s="247"/>
      <c r="VLG764" s="247"/>
      <c r="VLH764" s="247"/>
      <c r="VLI764" s="247"/>
      <c r="VLJ764" s="247"/>
      <c r="VLK764" s="247"/>
      <c r="VLL764" s="247"/>
      <c r="VLM764" s="247"/>
      <c r="VLN764" s="247"/>
      <c r="VLO764" s="247"/>
      <c r="VLP764" s="247"/>
      <c r="VLQ764" s="247"/>
      <c r="VLR764" s="247"/>
      <c r="VLS764" s="247"/>
      <c r="VLT764" s="247"/>
      <c r="VLU764" s="247"/>
      <c r="VLV764" s="247"/>
      <c r="VLW764" s="247"/>
      <c r="VLX764" s="247"/>
      <c r="VLY764" s="247"/>
      <c r="VLZ764" s="247"/>
      <c r="VMA764" s="247"/>
      <c r="VMB764" s="247"/>
      <c r="VMC764" s="247"/>
      <c r="VMD764" s="247"/>
      <c r="VME764" s="247"/>
      <c r="VMF764" s="247"/>
      <c r="VMG764" s="247"/>
      <c r="VMH764" s="247"/>
      <c r="VMI764" s="247"/>
      <c r="VMJ764" s="247"/>
      <c r="VMK764" s="247"/>
      <c r="VML764" s="247"/>
      <c r="VMM764" s="247"/>
      <c r="VMN764" s="247"/>
      <c r="VMO764" s="247"/>
      <c r="VMP764" s="247"/>
      <c r="VMQ764" s="247"/>
      <c r="VMR764" s="247"/>
      <c r="VMS764" s="247"/>
      <c r="VMT764" s="247"/>
      <c r="VMU764" s="247"/>
      <c r="VMV764" s="247"/>
      <c r="VMW764" s="247"/>
      <c r="VMX764" s="247"/>
      <c r="VMY764" s="247"/>
      <c r="VMZ764" s="247"/>
      <c r="VNA764" s="247"/>
      <c r="VNB764" s="247"/>
      <c r="VNC764" s="247"/>
      <c r="VND764" s="247"/>
      <c r="VNE764" s="247"/>
      <c r="VNF764" s="247"/>
      <c r="VNG764" s="247"/>
      <c r="VNH764" s="247"/>
      <c r="VNI764" s="247"/>
      <c r="VNJ764" s="247"/>
      <c r="VNK764" s="247"/>
      <c r="VNL764" s="247"/>
      <c r="VNM764" s="247"/>
      <c r="VNN764" s="247"/>
      <c r="VNO764" s="247"/>
      <c r="VNP764" s="247"/>
      <c r="VNQ764" s="247"/>
      <c r="VNR764" s="247"/>
      <c r="VNS764" s="247"/>
      <c r="VNT764" s="247"/>
      <c r="VNU764" s="247"/>
      <c r="VNV764" s="247"/>
      <c r="VNW764" s="247"/>
      <c r="VNX764" s="247"/>
      <c r="VNY764" s="247"/>
      <c r="VNZ764" s="247"/>
      <c r="VOA764" s="247"/>
      <c r="VOB764" s="247"/>
      <c r="VOC764" s="247"/>
      <c r="VOD764" s="247"/>
      <c r="VOE764" s="247"/>
      <c r="VOF764" s="247"/>
      <c r="VOG764" s="247"/>
      <c r="VOH764" s="247"/>
      <c r="VOI764" s="247"/>
      <c r="VOJ764" s="247"/>
      <c r="VOK764" s="247"/>
      <c r="VOL764" s="247"/>
      <c r="VOM764" s="247"/>
      <c r="VON764" s="247"/>
      <c r="VOO764" s="247"/>
      <c r="VOP764" s="247"/>
      <c r="VOQ764" s="247"/>
      <c r="VOR764" s="247"/>
      <c r="VOS764" s="247"/>
      <c r="VOT764" s="247"/>
      <c r="VOU764" s="247"/>
      <c r="VOV764" s="247"/>
      <c r="VOW764" s="247"/>
      <c r="VOX764" s="247"/>
      <c r="VOY764" s="247"/>
      <c r="VOZ764" s="247"/>
      <c r="VPA764" s="247"/>
      <c r="VPB764" s="247"/>
      <c r="VPC764" s="247"/>
      <c r="VPD764" s="247"/>
      <c r="VPE764" s="247"/>
      <c r="VPF764" s="247"/>
      <c r="VPG764" s="247"/>
      <c r="VPH764" s="247"/>
      <c r="VPI764" s="247"/>
      <c r="VPJ764" s="247"/>
      <c r="VPK764" s="247"/>
      <c r="VPL764" s="247"/>
      <c r="VPM764" s="247"/>
      <c r="VPN764" s="247"/>
      <c r="VPO764" s="247"/>
      <c r="VPP764" s="247"/>
      <c r="VPQ764" s="247"/>
      <c r="VPR764" s="247"/>
      <c r="VPS764" s="247"/>
      <c r="VPT764" s="247"/>
      <c r="VPU764" s="247"/>
      <c r="VPV764" s="247"/>
      <c r="VPW764" s="247"/>
      <c r="VPX764" s="247"/>
      <c r="VPY764" s="247"/>
      <c r="VPZ764" s="247"/>
      <c r="VQA764" s="247"/>
      <c r="VQB764" s="247"/>
      <c r="VQC764" s="247"/>
      <c r="VQD764" s="247"/>
      <c r="VQE764" s="247"/>
      <c r="VQF764" s="247"/>
      <c r="VQG764" s="247"/>
      <c r="VQH764" s="247"/>
      <c r="VQI764" s="247"/>
      <c r="VQJ764" s="247"/>
      <c r="VQK764" s="247"/>
      <c r="VQL764" s="247"/>
      <c r="VQM764" s="247"/>
      <c r="VQN764" s="247"/>
      <c r="VQO764" s="247"/>
      <c r="VQP764" s="247"/>
      <c r="VQQ764" s="247"/>
      <c r="VQR764" s="247"/>
      <c r="VQS764" s="247"/>
      <c r="VQT764" s="247"/>
      <c r="VQU764" s="247"/>
      <c r="VQV764" s="247"/>
      <c r="VQW764" s="247"/>
      <c r="VQX764" s="247"/>
      <c r="VQY764" s="247"/>
      <c r="VQZ764" s="247"/>
      <c r="VRA764" s="247"/>
      <c r="VRB764" s="247"/>
      <c r="VRC764" s="247"/>
      <c r="VRD764" s="247"/>
      <c r="VRE764" s="247"/>
      <c r="VRF764" s="247"/>
      <c r="VRG764" s="247"/>
      <c r="VRH764" s="247"/>
      <c r="VRI764" s="247"/>
      <c r="VRJ764" s="247"/>
      <c r="VRK764" s="247"/>
      <c r="VRL764" s="247"/>
      <c r="VRM764" s="247"/>
      <c r="VRN764" s="247"/>
      <c r="VRO764" s="247"/>
      <c r="VRP764" s="247"/>
      <c r="VRQ764" s="247"/>
      <c r="VRR764" s="247"/>
      <c r="VRS764" s="247"/>
      <c r="VRT764" s="247"/>
      <c r="VRU764" s="247"/>
      <c r="VRV764" s="247"/>
      <c r="VRW764" s="247"/>
      <c r="VRX764" s="247"/>
      <c r="VRY764" s="247"/>
      <c r="VRZ764" s="247"/>
      <c r="VSA764" s="247"/>
      <c r="VSB764" s="247"/>
      <c r="VSC764" s="247"/>
      <c r="VSD764" s="247"/>
      <c r="VSE764" s="247"/>
      <c r="VSF764" s="247"/>
      <c r="VSG764" s="247"/>
      <c r="VSH764" s="247"/>
      <c r="VSI764" s="247"/>
      <c r="VSJ764" s="247"/>
      <c r="VSK764" s="247"/>
      <c r="VSL764" s="247"/>
      <c r="VSM764" s="247"/>
      <c r="VSN764" s="247"/>
      <c r="VSO764" s="247"/>
      <c r="VSP764" s="247"/>
      <c r="VSQ764" s="247"/>
      <c r="VSR764" s="247"/>
      <c r="VSS764" s="247"/>
      <c r="VST764" s="247"/>
      <c r="VSU764" s="247"/>
      <c r="VSV764" s="247"/>
      <c r="VSW764" s="247"/>
      <c r="VSX764" s="247"/>
      <c r="VSY764" s="247"/>
      <c r="VSZ764" s="247"/>
      <c r="VTA764" s="247"/>
      <c r="VTB764" s="247"/>
      <c r="VTC764" s="247"/>
      <c r="VTD764" s="247"/>
      <c r="VTE764" s="247"/>
      <c r="VTF764" s="247"/>
      <c r="VTG764" s="247"/>
      <c r="VTH764" s="247"/>
      <c r="VTI764" s="247"/>
      <c r="VTJ764" s="247"/>
      <c r="VTK764" s="247"/>
      <c r="VTL764" s="247"/>
      <c r="VTM764" s="247"/>
      <c r="VTN764" s="247"/>
      <c r="VTO764" s="247"/>
      <c r="VTP764" s="247"/>
      <c r="VTQ764" s="247"/>
      <c r="VTR764" s="247"/>
      <c r="VTS764" s="247"/>
      <c r="VTT764" s="247"/>
      <c r="VTU764" s="247"/>
      <c r="VTV764" s="247"/>
      <c r="VTW764" s="247"/>
      <c r="VTX764" s="247"/>
      <c r="VTY764" s="247"/>
      <c r="VTZ764" s="247"/>
      <c r="VUA764" s="247"/>
      <c r="VUB764" s="247"/>
      <c r="VUC764" s="247"/>
      <c r="VUD764" s="247"/>
      <c r="VUE764" s="247"/>
      <c r="VUF764" s="247"/>
      <c r="VUG764" s="247"/>
      <c r="VUH764" s="247"/>
      <c r="VUI764" s="247"/>
      <c r="VUJ764" s="247"/>
      <c r="VUK764" s="247"/>
      <c r="VUL764" s="247"/>
      <c r="VUM764" s="247"/>
      <c r="VUN764" s="247"/>
      <c r="VUO764" s="247"/>
      <c r="VUP764" s="247"/>
      <c r="VUQ764" s="247"/>
      <c r="VUR764" s="247"/>
      <c r="VUS764" s="247"/>
      <c r="VUT764" s="247"/>
      <c r="VUU764" s="247"/>
      <c r="VUV764" s="247"/>
      <c r="VUW764" s="247"/>
      <c r="VUX764" s="247"/>
      <c r="VUY764" s="247"/>
      <c r="VUZ764" s="247"/>
      <c r="VVA764" s="247"/>
      <c r="VVB764" s="247"/>
      <c r="VVC764" s="247"/>
      <c r="VVD764" s="247"/>
      <c r="VVE764" s="247"/>
      <c r="VVF764" s="247"/>
      <c r="VVG764" s="247"/>
      <c r="VVH764" s="247"/>
      <c r="VVI764" s="247"/>
      <c r="VVJ764" s="247"/>
      <c r="VVK764" s="247"/>
      <c r="VVL764" s="247"/>
      <c r="VVM764" s="247"/>
      <c r="VVN764" s="247"/>
      <c r="VVO764" s="247"/>
      <c r="VVP764" s="247"/>
      <c r="VVQ764" s="247"/>
      <c r="VVR764" s="247"/>
      <c r="VVS764" s="247"/>
      <c r="VVT764" s="247"/>
      <c r="VVU764" s="247"/>
      <c r="VVV764" s="247"/>
      <c r="VVW764" s="247"/>
      <c r="VVX764" s="247"/>
      <c r="VVY764" s="247"/>
      <c r="VVZ764" s="247"/>
      <c r="VWA764" s="247"/>
      <c r="VWB764" s="247"/>
      <c r="VWC764" s="247"/>
      <c r="VWD764" s="247"/>
      <c r="VWE764" s="247"/>
      <c r="VWF764" s="247"/>
      <c r="VWG764" s="247"/>
      <c r="VWH764" s="247"/>
      <c r="VWI764" s="247"/>
      <c r="VWJ764" s="247"/>
      <c r="VWK764" s="247"/>
      <c r="VWL764" s="247"/>
      <c r="VWM764" s="247"/>
      <c r="VWN764" s="247"/>
      <c r="VWO764" s="247"/>
      <c r="VWP764" s="247"/>
      <c r="VWQ764" s="247"/>
      <c r="VWR764" s="247"/>
      <c r="VWS764" s="247"/>
      <c r="VWT764" s="247"/>
      <c r="VWU764" s="247"/>
      <c r="VWV764" s="247"/>
      <c r="VWW764" s="247"/>
      <c r="VWX764" s="247"/>
      <c r="VWY764" s="247"/>
      <c r="VWZ764" s="247"/>
      <c r="VXA764" s="247"/>
      <c r="VXB764" s="247"/>
      <c r="VXC764" s="247"/>
      <c r="VXD764" s="247"/>
      <c r="VXE764" s="247"/>
      <c r="VXF764" s="247"/>
      <c r="VXG764" s="247"/>
      <c r="VXH764" s="247"/>
      <c r="VXI764" s="247"/>
      <c r="VXJ764" s="247"/>
      <c r="VXK764" s="247"/>
      <c r="VXL764" s="247"/>
      <c r="VXM764" s="247"/>
      <c r="VXN764" s="247"/>
      <c r="VXO764" s="247"/>
      <c r="VXP764" s="247"/>
      <c r="VXQ764" s="247"/>
      <c r="VXR764" s="247"/>
      <c r="VXS764" s="247"/>
      <c r="VXT764" s="247"/>
      <c r="VXU764" s="247"/>
      <c r="VXV764" s="247"/>
      <c r="VXW764" s="247"/>
      <c r="VXX764" s="247"/>
      <c r="VXY764" s="247"/>
      <c r="VXZ764" s="247"/>
      <c r="VYA764" s="247"/>
      <c r="VYB764" s="247"/>
      <c r="VYC764" s="247"/>
      <c r="VYD764" s="247"/>
      <c r="VYE764" s="247"/>
      <c r="VYF764" s="247"/>
      <c r="VYG764" s="247"/>
      <c r="VYH764" s="247"/>
      <c r="VYI764" s="247"/>
      <c r="VYJ764" s="247"/>
      <c r="VYK764" s="247"/>
      <c r="VYL764" s="247"/>
      <c r="VYM764" s="247"/>
      <c r="VYN764" s="247"/>
      <c r="VYO764" s="247"/>
      <c r="VYP764" s="247"/>
      <c r="VYQ764" s="247"/>
      <c r="VYR764" s="247"/>
      <c r="VYS764" s="247"/>
      <c r="VYT764" s="247"/>
      <c r="VYU764" s="247"/>
      <c r="VYV764" s="247"/>
      <c r="VYW764" s="247"/>
      <c r="VYX764" s="247"/>
      <c r="VYY764" s="247"/>
      <c r="VYZ764" s="247"/>
      <c r="VZA764" s="247"/>
      <c r="VZB764" s="247"/>
      <c r="VZC764" s="247"/>
      <c r="VZD764" s="247"/>
      <c r="VZE764" s="247"/>
      <c r="VZF764" s="247"/>
      <c r="VZG764" s="247"/>
      <c r="VZH764" s="247"/>
      <c r="VZI764" s="247"/>
      <c r="VZJ764" s="247"/>
      <c r="VZK764" s="247"/>
      <c r="VZL764" s="247"/>
      <c r="VZM764" s="247"/>
      <c r="VZN764" s="247"/>
      <c r="VZO764" s="247"/>
      <c r="VZP764" s="247"/>
      <c r="VZQ764" s="247"/>
      <c r="VZR764" s="247"/>
      <c r="VZS764" s="247"/>
      <c r="VZT764" s="247"/>
      <c r="VZU764" s="247"/>
      <c r="VZV764" s="247"/>
      <c r="VZW764" s="247"/>
      <c r="VZX764" s="247"/>
      <c r="VZY764" s="247"/>
      <c r="VZZ764" s="247"/>
      <c r="WAA764" s="247"/>
      <c r="WAB764" s="247"/>
      <c r="WAC764" s="247"/>
      <c r="WAD764" s="247"/>
      <c r="WAE764" s="247"/>
      <c r="WAF764" s="247"/>
      <c r="WAG764" s="247"/>
      <c r="WAH764" s="247"/>
      <c r="WAI764" s="247"/>
      <c r="WAJ764" s="247"/>
      <c r="WAK764" s="247"/>
      <c r="WAL764" s="247"/>
      <c r="WAM764" s="247"/>
      <c r="WAN764" s="247"/>
      <c r="WAO764" s="247"/>
      <c r="WAP764" s="247"/>
      <c r="WAQ764" s="247"/>
      <c r="WAR764" s="247"/>
      <c r="WAS764" s="247"/>
      <c r="WAT764" s="247"/>
      <c r="WAU764" s="247"/>
      <c r="WAV764" s="247"/>
      <c r="WAW764" s="247"/>
      <c r="WAX764" s="247"/>
      <c r="WAY764" s="247"/>
      <c r="WAZ764" s="247"/>
      <c r="WBA764" s="247"/>
      <c r="WBB764" s="247"/>
      <c r="WBC764" s="247"/>
      <c r="WBD764" s="247"/>
      <c r="WBE764" s="247"/>
      <c r="WBF764" s="247"/>
      <c r="WBG764" s="247"/>
      <c r="WBH764" s="247"/>
      <c r="WBI764" s="247"/>
      <c r="WBJ764" s="247"/>
      <c r="WBK764" s="247"/>
      <c r="WBL764" s="247"/>
      <c r="WBM764" s="247"/>
      <c r="WBN764" s="247"/>
      <c r="WBO764" s="247"/>
      <c r="WBP764" s="247"/>
      <c r="WBQ764" s="247"/>
      <c r="WBR764" s="247"/>
      <c r="WBS764" s="247"/>
      <c r="WBT764" s="247"/>
      <c r="WBU764" s="247"/>
      <c r="WBV764" s="247"/>
      <c r="WBW764" s="247"/>
      <c r="WBX764" s="247"/>
      <c r="WBY764" s="247"/>
      <c r="WBZ764" s="247"/>
      <c r="WCA764" s="247"/>
      <c r="WCB764" s="247"/>
      <c r="WCC764" s="247"/>
      <c r="WCD764" s="247"/>
      <c r="WCE764" s="247"/>
      <c r="WCF764" s="247"/>
      <c r="WCG764" s="247"/>
      <c r="WCH764" s="247"/>
      <c r="WCI764" s="247"/>
      <c r="WCJ764" s="247"/>
      <c r="WCK764" s="247"/>
      <c r="WCL764" s="247"/>
      <c r="WCM764" s="247"/>
      <c r="WCN764" s="247"/>
      <c r="WCO764" s="247"/>
      <c r="WCP764" s="247"/>
      <c r="WCQ764" s="247"/>
      <c r="WCR764" s="247"/>
      <c r="WCS764" s="247"/>
      <c r="WCT764" s="247"/>
      <c r="WCU764" s="247"/>
      <c r="WCV764" s="247"/>
      <c r="WCW764" s="247"/>
      <c r="WCX764" s="247"/>
      <c r="WCY764" s="247"/>
      <c r="WCZ764" s="247"/>
      <c r="WDA764" s="247"/>
      <c r="WDB764" s="247"/>
      <c r="WDC764" s="247"/>
      <c r="WDD764" s="247"/>
      <c r="WDE764" s="247"/>
      <c r="WDF764" s="247"/>
      <c r="WDG764" s="247"/>
      <c r="WDH764" s="247"/>
      <c r="WDI764" s="247"/>
      <c r="WDJ764" s="247"/>
      <c r="WDK764" s="247"/>
      <c r="WDL764" s="247"/>
      <c r="WDM764" s="247"/>
      <c r="WDN764" s="247"/>
      <c r="WDO764" s="247"/>
      <c r="WDP764" s="247"/>
      <c r="WDQ764" s="247"/>
      <c r="WDR764" s="247"/>
      <c r="WDS764" s="247"/>
      <c r="WDT764" s="247"/>
      <c r="WDU764" s="247"/>
      <c r="WDV764" s="247"/>
      <c r="WDW764" s="247"/>
      <c r="WDX764" s="247"/>
      <c r="WDY764" s="247"/>
      <c r="WDZ764" s="247"/>
      <c r="WEA764" s="247"/>
      <c r="WEB764" s="247"/>
      <c r="WEC764" s="247"/>
      <c r="WED764" s="247"/>
      <c r="WEE764" s="247"/>
      <c r="WEF764" s="247"/>
      <c r="WEG764" s="247"/>
      <c r="WEH764" s="247"/>
      <c r="WEI764" s="247"/>
      <c r="WEJ764" s="247"/>
      <c r="WEK764" s="247"/>
      <c r="WEL764" s="247"/>
      <c r="WEM764" s="247"/>
      <c r="WEN764" s="247"/>
      <c r="WEO764" s="247"/>
      <c r="WEP764" s="247"/>
      <c r="WEQ764" s="247"/>
      <c r="WER764" s="247"/>
      <c r="WES764" s="247"/>
      <c r="WET764" s="247"/>
      <c r="WEU764" s="247"/>
      <c r="WEV764" s="247"/>
      <c r="WEW764" s="247"/>
      <c r="WEX764" s="247"/>
      <c r="WEY764" s="247"/>
      <c r="WEZ764" s="247"/>
      <c r="WFA764" s="247"/>
      <c r="WFB764" s="247"/>
      <c r="WFC764" s="247"/>
      <c r="WFD764" s="247"/>
      <c r="WFE764" s="247"/>
      <c r="WFF764" s="247"/>
      <c r="WFG764" s="247"/>
      <c r="WFH764" s="247"/>
      <c r="WFI764" s="247"/>
      <c r="WFJ764" s="247"/>
      <c r="WFK764" s="247"/>
      <c r="WFL764" s="247"/>
      <c r="WFM764" s="247"/>
      <c r="WFN764" s="247"/>
      <c r="WFO764" s="247"/>
      <c r="WFP764" s="247"/>
      <c r="WFQ764" s="247"/>
      <c r="WFR764" s="247"/>
      <c r="WFS764" s="247"/>
      <c r="WFT764" s="247"/>
      <c r="WFU764" s="247"/>
      <c r="WFV764" s="247"/>
      <c r="WFW764" s="247"/>
      <c r="WFX764" s="247"/>
      <c r="WFY764" s="247"/>
      <c r="WFZ764" s="247"/>
      <c r="WGA764" s="247"/>
      <c r="WGB764" s="247"/>
      <c r="WGC764" s="247"/>
      <c r="WGD764" s="247"/>
      <c r="WGE764" s="247"/>
      <c r="WGF764" s="247"/>
      <c r="WGG764" s="247"/>
      <c r="WGH764" s="247"/>
      <c r="WGI764" s="247"/>
      <c r="WGJ764" s="247"/>
      <c r="WGK764" s="247"/>
      <c r="WGL764" s="247"/>
      <c r="WGM764" s="247"/>
      <c r="WGN764" s="247"/>
      <c r="WGO764" s="247"/>
      <c r="WGP764" s="247"/>
      <c r="WGQ764" s="247"/>
      <c r="WGR764" s="247"/>
      <c r="WGS764" s="247"/>
      <c r="WGT764" s="247"/>
      <c r="WGU764" s="247"/>
      <c r="WGV764" s="247"/>
      <c r="WGW764" s="247"/>
      <c r="WGX764" s="247"/>
      <c r="WGY764" s="247"/>
      <c r="WGZ764" s="247"/>
      <c r="WHA764" s="247"/>
      <c r="WHB764" s="247"/>
      <c r="WHC764" s="247"/>
      <c r="WHD764" s="247"/>
      <c r="WHE764" s="247"/>
      <c r="WHF764" s="247"/>
      <c r="WHG764" s="247"/>
      <c r="WHH764" s="247"/>
      <c r="WHI764" s="247"/>
      <c r="WHJ764" s="247"/>
      <c r="WHK764" s="247"/>
      <c r="WHL764" s="247"/>
      <c r="WHM764" s="247"/>
      <c r="WHN764" s="247"/>
      <c r="WHO764" s="247"/>
      <c r="WHP764" s="247"/>
      <c r="WHQ764" s="247"/>
      <c r="WHR764" s="247"/>
      <c r="WHS764" s="247"/>
      <c r="WHT764" s="247"/>
      <c r="WHU764" s="247"/>
      <c r="WHV764" s="247"/>
      <c r="WHW764" s="247"/>
      <c r="WHX764" s="247"/>
      <c r="WHY764" s="247"/>
      <c r="WHZ764" s="247"/>
      <c r="WIA764" s="247"/>
      <c r="WIB764" s="247"/>
      <c r="WIC764" s="247"/>
      <c r="WID764" s="247"/>
      <c r="WIE764" s="247"/>
      <c r="WIF764" s="247"/>
      <c r="WIG764" s="247"/>
      <c r="WIH764" s="247"/>
      <c r="WII764" s="247"/>
      <c r="WIJ764" s="247"/>
      <c r="WIK764" s="247"/>
      <c r="WIL764" s="247"/>
      <c r="WIM764" s="247"/>
      <c r="WIN764" s="247"/>
      <c r="WIO764" s="247"/>
      <c r="WIP764" s="247"/>
      <c r="WIQ764" s="247"/>
      <c r="WIR764" s="247"/>
      <c r="WIS764" s="247"/>
      <c r="WIT764" s="247"/>
      <c r="WIU764" s="247"/>
      <c r="WIV764" s="247"/>
      <c r="WIW764" s="247"/>
      <c r="WIX764" s="247"/>
      <c r="WIY764" s="247"/>
      <c r="WIZ764" s="247"/>
      <c r="WJA764" s="247"/>
      <c r="WJB764" s="247"/>
      <c r="WJC764" s="247"/>
      <c r="WJD764" s="247"/>
      <c r="WJE764" s="247"/>
      <c r="WJF764" s="247"/>
      <c r="WJG764" s="247"/>
      <c r="WJH764" s="247"/>
      <c r="WJI764" s="247"/>
      <c r="WJJ764" s="247"/>
      <c r="WJK764" s="247"/>
      <c r="WJL764" s="247"/>
      <c r="WJM764" s="247"/>
      <c r="WJN764" s="247"/>
      <c r="WJO764" s="247"/>
      <c r="WJP764" s="247"/>
      <c r="WJQ764" s="247"/>
      <c r="WJR764" s="247"/>
      <c r="WJS764" s="247"/>
      <c r="WJT764" s="247"/>
      <c r="WJU764" s="247"/>
      <c r="WJV764" s="247"/>
      <c r="WJW764" s="247"/>
      <c r="WJX764" s="247"/>
      <c r="WJY764" s="247"/>
      <c r="WJZ764" s="247"/>
      <c r="WKA764" s="247"/>
      <c r="WKB764" s="247"/>
      <c r="WKC764" s="247"/>
      <c r="WKD764" s="247"/>
      <c r="WKE764" s="247"/>
      <c r="WKF764" s="247"/>
      <c r="WKG764" s="247"/>
      <c r="WKH764" s="247"/>
      <c r="WKI764" s="247"/>
      <c r="WKJ764" s="247"/>
      <c r="WKK764" s="247"/>
      <c r="WKL764" s="247"/>
      <c r="WKM764" s="247"/>
      <c r="WKN764" s="247"/>
      <c r="WKO764" s="247"/>
      <c r="WKP764" s="247"/>
      <c r="WKQ764" s="247"/>
      <c r="WKR764" s="247"/>
      <c r="WKS764" s="247"/>
      <c r="WKT764" s="247"/>
      <c r="WKU764" s="247"/>
      <c r="WKV764" s="247"/>
      <c r="WKW764" s="247"/>
      <c r="WKX764" s="247"/>
      <c r="WKY764" s="247"/>
      <c r="WKZ764" s="247"/>
      <c r="WLA764" s="247"/>
      <c r="WLB764" s="247"/>
      <c r="WLC764" s="247"/>
      <c r="WLD764" s="247"/>
      <c r="WLE764" s="247"/>
      <c r="WLF764" s="247"/>
      <c r="WLG764" s="247"/>
      <c r="WLH764" s="247"/>
      <c r="WLI764" s="247"/>
      <c r="WLJ764" s="247"/>
      <c r="WLK764" s="247"/>
      <c r="WLL764" s="247"/>
      <c r="WLM764" s="247"/>
      <c r="WLN764" s="247"/>
      <c r="WLO764" s="247"/>
      <c r="WLP764" s="247"/>
      <c r="WLQ764" s="247"/>
      <c r="WLR764" s="247"/>
      <c r="WLS764" s="247"/>
      <c r="WLT764" s="247"/>
      <c r="WLU764" s="247"/>
      <c r="WLV764" s="247"/>
      <c r="WLW764" s="247"/>
      <c r="WLX764" s="247"/>
      <c r="WLY764" s="247"/>
      <c r="WLZ764" s="247"/>
      <c r="WMA764" s="247"/>
      <c r="WMB764" s="247"/>
      <c r="WMC764" s="247"/>
      <c r="WMD764" s="247"/>
      <c r="WME764" s="247"/>
      <c r="WMF764" s="247"/>
      <c r="WMG764" s="247"/>
      <c r="WMH764" s="247"/>
      <c r="WMI764" s="247"/>
      <c r="WMJ764" s="247"/>
      <c r="WMK764" s="247"/>
      <c r="WML764" s="247"/>
      <c r="WMM764" s="247"/>
      <c r="WMN764" s="247"/>
      <c r="WMO764" s="247"/>
      <c r="WMP764" s="247"/>
      <c r="WMQ764" s="247"/>
      <c r="WMR764" s="247"/>
      <c r="WMS764" s="247"/>
      <c r="WMT764" s="247"/>
      <c r="WMU764" s="247"/>
      <c r="WMV764" s="247"/>
      <c r="WMW764" s="247"/>
      <c r="WMX764" s="247"/>
      <c r="WMY764" s="247"/>
      <c r="WMZ764" s="247"/>
      <c r="WNA764" s="247"/>
      <c r="WNB764" s="247"/>
      <c r="WNC764" s="247"/>
      <c r="WND764" s="247"/>
      <c r="WNE764" s="247"/>
      <c r="WNF764" s="247"/>
      <c r="WNG764" s="247"/>
      <c r="WNH764" s="247"/>
      <c r="WNI764" s="247"/>
      <c r="WNJ764" s="247"/>
      <c r="WNK764" s="247"/>
      <c r="WNL764" s="247"/>
      <c r="WNM764" s="247"/>
      <c r="WNN764" s="247"/>
      <c r="WNO764" s="247"/>
      <c r="WNP764" s="247"/>
      <c r="WNQ764" s="247"/>
      <c r="WNR764" s="247"/>
      <c r="WNS764" s="247"/>
      <c r="WNT764" s="247"/>
      <c r="WNU764" s="247"/>
      <c r="WNV764" s="247"/>
      <c r="WNW764" s="247"/>
      <c r="WNX764" s="247"/>
      <c r="WNY764" s="247"/>
      <c r="WNZ764" s="247"/>
      <c r="WOA764" s="247"/>
      <c r="WOB764" s="247"/>
      <c r="WOC764" s="247"/>
      <c r="WOD764" s="247"/>
      <c r="WOE764" s="247"/>
      <c r="WOF764" s="247"/>
      <c r="WOG764" s="247"/>
      <c r="WOH764" s="247"/>
      <c r="WOI764" s="247"/>
      <c r="WOJ764" s="247"/>
      <c r="WOK764" s="247"/>
      <c r="WOL764" s="247"/>
      <c r="WOM764" s="247"/>
      <c r="WON764" s="247"/>
      <c r="WOO764" s="247"/>
      <c r="WOP764" s="247"/>
      <c r="WOQ764" s="247"/>
      <c r="WOR764" s="247"/>
      <c r="WOS764" s="247"/>
      <c r="WOT764" s="247"/>
      <c r="WOU764" s="247"/>
      <c r="WOV764" s="247"/>
      <c r="WOW764" s="247"/>
      <c r="WOX764" s="247"/>
      <c r="WOY764" s="247"/>
      <c r="WOZ764" s="247"/>
      <c r="WPA764" s="247"/>
      <c r="WPB764" s="247"/>
      <c r="WPC764" s="247"/>
      <c r="WPD764" s="247"/>
      <c r="WPE764" s="247"/>
      <c r="WPF764" s="247"/>
      <c r="WPG764" s="247"/>
      <c r="WPH764" s="247"/>
      <c r="WPI764" s="247"/>
      <c r="WPJ764" s="247"/>
      <c r="WPK764" s="247"/>
      <c r="WPL764" s="247"/>
      <c r="WPM764" s="247"/>
      <c r="WPN764" s="247"/>
      <c r="WPO764" s="247"/>
      <c r="WPP764" s="247"/>
      <c r="WPQ764" s="247"/>
      <c r="WPR764" s="247"/>
      <c r="WPS764" s="247"/>
      <c r="WPT764" s="247"/>
      <c r="WPU764" s="247"/>
      <c r="WPV764" s="247"/>
      <c r="WPW764" s="247"/>
      <c r="WPX764" s="247"/>
      <c r="WPY764" s="247"/>
      <c r="WPZ764" s="247"/>
      <c r="WQA764" s="247"/>
      <c r="WQB764" s="247"/>
      <c r="WQC764" s="247"/>
      <c r="WQD764" s="247"/>
      <c r="WQE764" s="247"/>
      <c r="WQF764" s="247"/>
      <c r="WQG764" s="247"/>
      <c r="WQH764" s="247"/>
      <c r="WQI764" s="247"/>
      <c r="WQJ764" s="247"/>
      <c r="WQK764" s="247"/>
      <c r="WQL764" s="247"/>
      <c r="WQM764" s="247"/>
      <c r="WQN764" s="247"/>
      <c r="WQO764" s="247"/>
      <c r="WQP764" s="247"/>
      <c r="WQQ764" s="247"/>
      <c r="WQR764" s="247"/>
      <c r="WQS764" s="247"/>
      <c r="WQT764" s="247"/>
      <c r="WQU764" s="247"/>
      <c r="WQV764" s="247"/>
      <c r="WQW764" s="247"/>
      <c r="WQX764" s="247"/>
      <c r="WQY764" s="247"/>
      <c r="WQZ764" s="247"/>
      <c r="WRA764" s="247"/>
      <c r="WRB764" s="247"/>
      <c r="WRC764" s="247"/>
      <c r="WRD764" s="247"/>
      <c r="WRE764" s="247"/>
      <c r="WRF764" s="247"/>
      <c r="WRG764" s="247"/>
      <c r="WRH764" s="247"/>
      <c r="WRI764" s="247"/>
      <c r="WRJ764" s="247"/>
      <c r="WRK764" s="247"/>
      <c r="WRL764" s="247"/>
      <c r="WRM764" s="247"/>
      <c r="WRN764" s="247"/>
      <c r="WRO764" s="247"/>
      <c r="WRP764" s="247"/>
      <c r="WRQ764" s="247"/>
      <c r="WRR764" s="247"/>
      <c r="WRS764" s="247"/>
      <c r="WRT764" s="247"/>
      <c r="WRU764" s="247"/>
      <c r="WRV764" s="247"/>
      <c r="WRW764" s="247"/>
      <c r="WRX764" s="247"/>
      <c r="WRY764" s="247"/>
      <c r="WRZ764" s="247"/>
      <c r="WSA764" s="247"/>
      <c r="WSB764" s="247"/>
      <c r="WSC764" s="247"/>
      <c r="WSD764" s="247"/>
      <c r="WSE764" s="247"/>
      <c r="WSF764" s="247"/>
      <c r="WSG764" s="247"/>
      <c r="WSH764" s="247"/>
      <c r="WSI764" s="247"/>
      <c r="WSJ764" s="247"/>
      <c r="WSK764" s="247"/>
      <c r="WSL764" s="247"/>
      <c r="WSM764" s="247"/>
      <c r="WSN764" s="247"/>
      <c r="WSO764" s="247"/>
      <c r="WSP764" s="247"/>
      <c r="WSQ764" s="247"/>
      <c r="WSR764" s="247"/>
      <c r="WSS764" s="247"/>
      <c r="WST764" s="247"/>
      <c r="WSU764" s="247"/>
      <c r="WSV764" s="247"/>
      <c r="WSW764" s="247"/>
      <c r="WSX764" s="247"/>
      <c r="WSY764" s="247"/>
      <c r="WSZ764" s="247"/>
      <c r="WTA764" s="247"/>
      <c r="WTB764" s="247"/>
      <c r="WTC764" s="247"/>
      <c r="WTD764" s="247"/>
      <c r="WTE764" s="247"/>
      <c r="WTF764" s="247"/>
      <c r="WTG764" s="247"/>
      <c r="WTH764" s="247"/>
      <c r="WTI764" s="247"/>
      <c r="WTJ764" s="247"/>
      <c r="WTK764" s="247"/>
      <c r="WTL764" s="247"/>
      <c r="WTM764" s="247"/>
      <c r="WTN764" s="247"/>
      <c r="WTO764" s="247"/>
      <c r="WTP764" s="247"/>
      <c r="WTQ764" s="247"/>
      <c r="WTR764" s="247"/>
      <c r="WTS764" s="247"/>
      <c r="WTT764" s="247"/>
      <c r="WTU764" s="247"/>
      <c r="WTV764" s="247"/>
      <c r="WTW764" s="247"/>
      <c r="WTX764" s="247"/>
      <c r="WTY764" s="247"/>
      <c r="WTZ764" s="247"/>
      <c r="WUA764" s="247"/>
      <c r="WUB764" s="247"/>
      <c r="WUC764" s="247"/>
      <c r="WUD764" s="247"/>
      <c r="WUE764" s="247"/>
      <c r="WUF764" s="247"/>
      <c r="WUG764" s="247"/>
      <c r="WUH764" s="247"/>
      <c r="WUI764" s="247"/>
      <c r="WUJ764" s="247"/>
      <c r="WUK764" s="247"/>
      <c r="WUL764" s="247"/>
      <c r="WUM764" s="247"/>
      <c r="WUN764" s="247"/>
      <c r="WUO764" s="247"/>
      <c r="WUP764" s="247"/>
      <c r="WUQ764" s="247"/>
      <c r="WUR764" s="247"/>
      <c r="WUS764" s="247"/>
      <c r="WUT764" s="247"/>
      <c r="WUU764" s="247"/>
      <c r="WUV764" s="247"/>
      <c r="WUW764" s="247"/>
      <c r="WUX764" s="247"/>
      <c r="WUY764" s="247"/>
      <c r="WUZ764" s="247"/>
      <c r="WVA764" s="247"/>
      <c r="WVB764" s="247"/>
      <c r="WVC764" s="247"/>
      <c r="WVD764" s="247"/>
      <c r="WVE764" s="247"/>
      <c r="WVF764" s="247"/>
      <c r="WVG764" s="247"/>
      <c r="WVH764" s="247"/>
      <c r="WVI764" s="247"/>
      <c r="WVJ764" s="247"/>
      <c r="WVK764" s="247"/>
      <c r="WVL764" s="247"/>
      <c r="WVM764" s="247"/>
      <c r="WVN764" s="247"/>
      <c r="WVO764" s="247"/>
      <c r="WVP764" s="247"/>
      <c r="WVQ764" s="247"/>
      <c r="WVR764" s="247"/>
      <c r="WVS764" s="247"/>
      <c r="WVT764" s="247"/>
      <c r="WVU764" s="247"/>
      <c r="WVV764" s="247"/>
      <c r="WVW764" s="247"/>
      <c r="WVX764" s="247"/>
      <c r="WVY764" s="247"/>
      <c r="WVZ764" s="247"/>
      <c r="WWA764" s="247"/>
      <c r="WWB764" s="247"/>
      <c r="WWC764" s="247"/>
      <c r="WWD764" s="247"/>
      <c r="WWE764" s="247"/>
      <c r="WWF764" s="247"/>
      <c r="WWG764" s="247"/>
      <c r="WWH764" s="247"/>
      <c r="WWI764" s="247"/>
      <c r="WWJ764" s="247"/>
      <c r="WWK764" s="247"/>
      <c r="WWL764" s="247"/>
      <c r="WWM764" s="247"/>
      <c r="WWN764" s="247"/>
      <c r="WWO764" s="247"/>
      <c r="WWP764" s="247"/>
      <c r="WWQ764" s="247"/>
      <c r="WWR764" s="247"/>
      <c r="WWS764" s="247"/>
      <c r="WWT764" s="247"/>
      <c r="WWU764" s="247"/>
      <c r="WWV764" s="247"/>
      <c r="WWW764" s="247"/>
      <c r="WWX764" s="247"/>
      <c r="WWY764" s="247"/>
      <c r="WWZ764" s="247"/>
      <c r="WXA764" s="247"/>
      <c r="WXB764" s="247"/>
      <c r="WXC764" s="247"/>
      <c r="WXD764" s="247"/>
      <c r="WXE764" s="247"/>
      <c r="WXF764" s="247"/>
      <c r="WXG764" s="247"/>
      <c r="WXH764" s="247"/>
      <c r="WXI764" s="247"/>
      <c r="WXJ764" s="247"/>
      <c r="WXK764" s="247"/>
      <c r="WXL764" s="247"/>
      <c r="WXM764" s="247"/>
      <c r="WXN764" s="247"/>
      <c r="WXO764" s="247"/>
      <c r="WXP764" s="247"/>
      <c r="WXQ764" s="247"/>
      <c r="WXR764" s="247"/>
      <c r="WXS764" s="247"/>
      <c r="WXT764" s="247"/>
      <c r="WXU764" s="247"/>
      <c r="WXV764" s="247"/>
      <c r="WXW764" s="247"/>
      <c r="WXX764" s="247"/>
      <c r="WXY764" s="247"/>
      <c r="WXZ764" s="247"/>
      <c r="WYA764" s="247"/>
      <c r="WYB764" s="247"/>
      <c r="WYC764" s="247"/>
      <c r="WYD764" s="247"/>
      <c r="WYE764" s="247"/>
      <c r="WYF764" s="247"/>
      <c r="WYG764" s="247"/>
      <c r="WYH764" s="247"/>
      <c r="WYI764" s="247"/>
      <c r="WYJ764" s="247"/>
      <c r="WYK764" s="247"/>
      <c r="WYL764" s="247"/>
      <c r="WYM764" s="247"/>
      <c r="WYN764" s="247"/>
      <c r="WYO764" s="247"/>
      <c r="WYP764" s="247"/>
      <c r="WYQ764" s="247"/>
      <c r="WYR764" s="247"/>
      <c r="WYS764" s="247"/>
      <c r="WYT764" s="247"/>
      <c r="WYU764" s="247"/>
      <c r="WYV764" s="247"/>
      <c r="WYW764" s="247"/>
      <c r="WYX764" s="247"/>
      <c r="WYY764" s="247"/>
      <c r="WYZ764" s="247"/>
      <c r="WZA764" s="247"/>
      <c r="WZB764" s="247"/>
      <c r="WZC764" s="247"/>
      <c r="WZD764" s="247"/>
      <c r="WZE764" s="247"/>
      <c r="WZF764" s="247"/>
      <c r="WZG764" s="247"/>
      <c r="WZH764" s="247"/>
      <c r="WZI764" s="247"/>
      <c r="WZJ764" s="247"/>
      <c r="WZK764" s="247"/>
      <c r="WZL764" s="247"/>
      <c r="WZM764" s="247"/>
      <c r="WZN764" s="247"/>
      <c r="WZO764" s="247"/>
      <c r="WZP764" s="247"/>
      <c r="WZQ764" s="247"/>
      <c r="WZR764" s="247"/>
      <c r="WZS764" s="247"/>
      <c r="WZT764" s="247"/>
      <c r="WZU764" s="247"/>
      <c r="WZV764" s="247"/>
      <c r="WZW764" s="247"/>
      <c r="WZX764" s="247"/>
      <c r="WZY764" s="247"/>
      <c r="WZZ764" s="247"/>
      <c r="XAA764" s="247"/>
      <c r="XAB764" s="247"/>
      <c r="XAC764" s="247"/>
      <c r="XAD764" s="247"/>
      <c r="XAE764" s="247"/>
      <c r="XAF764" s="247"/>
      <c r="XAG764" s="247"/>
      <c r="XAH764" s="247"/>
      <c r="XAI764" s="247"/>
      <c r="XAJ764" s="247"/>
      <c r="XAK764" s="247"/>
      <c r="XAL764" s="247"/>
      <c r="XAM764" s="247"/>
      <c r="XAN764" s="247"/>
      <c r="XAO764" s="247"/>
      <c r="XAP764" s="247"/>
      <c r="XAQ764" s="247"/>
      <c r="XAR764" s="247"/>
      <c r="XAS764" s="247"/>
      <c r="XAT764" s="247"/>
      <c r="XAU764" s="247"/>
      <c r="XAV764" s="247"/>
      <c r="XAW764" s="247"/>
      <c r="XAX764" s="247"/>
      <c r="XAY764" s="247"/>
      <c r="XAZ764" s="247"/>
      <c r="XBA764" s="247"/>
      <c r="XBB764" s="247"/>
      <c r="XBC764" s="247"/>
      <c r="XBD764" s="247"/>
      <c r="XBE764" s="247"/>
      <c r="XBF764" s="247"/>
      <c r="XBG764" s="247"/>
      <c r="XBH764" s="247"/>
      <c r="XBI764" s="247"/>
      <c r="XBJ764" s="247"/>
      <c r="XBK764" s="247"/>
      <c r="XBL764" s="247"/>
      <c r="XBM764" s="247"/>
      <c r="XBN764" s="247"/>
      <c r="XBO764" s="247"/>
      <c r="XBP764" s="247"/>
      <c r="XBQ764" s="247"/>
      <c r="XBR764" s="247"/>
      <c r="XBS764" s="247"/>
      <c r="XBT764" s="247"/>
      <c r="XBU764" s="247"/>
      <c r="XBV764" s="247"/>
      <c r="XBW764" s="247"/>
      <c r="XBX764" s="247"/>
      <c r="XBY764" s="247"/>
      <c r="XBZ764" s="247"/>
      <c r="XCA764" s="247"/>
      <c r="XCB764" s="247"/>
      <c r="XCC764" s="247"/>
      <c r="XCD764" s="247"/>
      <c r="XCE764" s="247"/>
      <c r="XCF764" s="247"/>
      <c r="XCG764" s="247"/>
      <c r="XCH764" s="247"/>
      <c r="XCI764" s="247"/>
      <c r="XCJ764" s="247"/>
      <c r="XCK764" s="247"/>
      <c r="XCL764" s="247"/>
      <c r="XCM764" s="247"/>
      <c r="XCN764" s="247"/>
      <c r="XCO764" s="247"/>
      <c r="XCP764" s="247"/>
      <c r="XCQ764" s="247"/>
      <c r="XCR764" s="247"/>
      <c r="XCS764" s="247"/>
      <c r="XCT764" s="247"/>
      <c r="XCU764" s="247"/>
      <c r="XCV764" s="247"/>
      <c r="XCW764" s="247"/>
      <c r="XCX764" s="247"/>
      <c r="XCY764" s="247"/>
      <c r="XCZ764" s="247"/>
      <c r="XDA764" s="247"/>
      <c r="XDB764" s="247"/>
      <c r="XDC764" s="247"/>
      <c r="XDD764" s="247"/>
      <c r="XDE764" s="247"/>
      <c r="XDF764" s="247"/>
      <c r="XDG764" s="247"/>
      <c r="XDH764" s="247"/>
      <c r="XDI764" s="247"/>
      <c r="XDJ764" s="247"/>
      <c r="XDK764" s="247"/>
      <c r="XDL764" s="247"/>
      <c r="XDM764" s="247"/>
      <c r="XDN764" s="247"/>
      <c r="XDO764" s="247"/>
      <c r="XDP764" s="247"/>
      <c r="XDQ764" s="247"/>
      <c r="XDR764" s="247"/>
      <c r="XDS764" s="247"/>
      <c r="XDT764" s="247"/>
      <c r="XDU764" s="247"/>
      <c r="XDV764" s="247"/>
      <c r="XDW764" s="247"/>
      <c r="XDX764" s="247"/>
      <c r="XDY764" s="247"/>
      <c r="XDZ764" s="247"/>
      <c r="XEA764" s="247"/>
      <c r="XEB764" s="247"/>
      <c r="XEC764" s="247"/>
      <c r="XED764" s="247"/>
      <c r="XEE764" s="247"/>
      <c r="XEF764" s="247"/>
      <c r="XEG764" s="247"/>
      <c r="XEH764" s="247"/>
      <c r="XEI764" s="247"/>
      <c r="XEJ764" s="247"/>
      <c r="XEK764" s="247"/>
      <c r="XEL764" s="247"/>
      <c r="XEM764" s="247"/>
      <c r="XEN764" s="247"/>
      <c r="XEO764" s="247"/>
      <c r="XEP764" s="247"/>
      <c r="XEQ764" s="247"/>
      <c r="XER764" s="247"/>
      <c r="XES764" s="247"/>
      <c r="XET764" s="247"/>
      <c r="XEU764" s="247"/>
      <c r="XEV764" s="247"/>
      <c r="XEW764" s="247"/>
      <c r="XEX764" s="247"/>
      <c r="XEY764" s="247"/>
      <c r="XEZ764" s="247"/>
      <c r="XFA764" s="247"/>
      <c r="XFB764" s="247"/>
      <c r="XFC764" s="247"/>
      <c r="XFD764" s="247"/>
    </row>
    <row r="765" spans="1:16384" ht="9" customHeight="1" x14ac:dyDescent="0.25">
      <c r="A765" s="25">
        <v>2016</v>
      </c>
      <c r="B765" s="96"/>
      <c r="C765" s="96"/>
      <c r="D765" s="96"/>
      <c r="E765" s="96"/>
      <c r="F765" s="96"/>
      <c r="G765" s="96"/>
      <c r="H765" s="96"/>
      <c r="I765" s="96"/>
      <c r="J765" s="96"/>
      <c r="K765" s="96"/>
    </row>
    <row r="766" spans="1:16384" ht="9" customHeight="1" x14ac:dyDescent="0.25">
      <c r="A766" s="30" t="s">
        <v>129</v>
      </c>
      <c r="B766" s="260">
        <f>SUM(B768:B799)</f>
        <v>76</v>
      </c>
      <c r="C766" s="260">
        <f>SUM(C768:C799)</f>
        <v>64</v>
      </c>
      <c r="D766" s="260">
        <f>SUM(D768:D799)</f>
        <v>12</v>
      </c>
      <c r="E766" s="260"/>
      <c r="F766" s="260">
        <f>SUM(F768:F799)</f>
        <v>1424</v>
      </c>
      <c r="G766" s="260"/>
      <c r="H766" s="260">
        <f>SUM(H768:H799)</f>
        <v>10081</v>
      </c>
      <c r="I766" s="260">
        <f>SUM(I768:I799)</f>
        <v>2414</v>
      </c>
      <c r="J766" s="260">
        <f>SUM(J768:J799)</f>
        <v>7092</v>
      </c>
      <c r="K766" s="260">
        <f>SUM(K768:K799)</f>
        <v>575</v>
      </c>
    </row>
    <row r="767" spans="1:16384" ht="3" customHeight="1" x14ac:dyDescent="0.25">
      <c r="A767" s="30"/>
      <c r="B767" s="33"/>
      <c r="C767" s="33"/>
      <c r="D767" s="33"/>
      <c r="E767" s="33"/>
      <c r="F767" s="261"/>
      <c r="G767" s="28"/>
      <c r="H767" s="260"/>
      <c r="I767" s="260"/>
      <c r="J767" s="260"/>
      <c r="K767" s="260"/>
    </row>
    <row r="768" spans="1:16384" ht="9" customHeight="1" x14ac:dyDescent="0.15">
      <c r="A768" s="28" t="s">
        <v>14</v>
      </c>
      <c r="B768" s="28">
        <f t="shared" ref="B768:B799" si="41">+C768+D768</f>
        <v>1</v>
      </c>
      <c r="C768" s="28">
        <v>1</v>
      </c>
      <c r="D768" s="28">
        <v>0</v>
      </c>
      <c r="E768" s="28"/>
      <c r="F768" s="28">
        <v>1</v>
      </c>
      <c r="G768" s="28"/>
      <c r="H768" s="186">
        <f t="shared" ref="H768:H799" si="42">SUM(I768:K768)</f>
        <v>42</v>
      </c>
      <c r="I768" s="186">
        <v>4</v>
      </c>
      <c r="J768" s="186">
        <v>29</v>
      </c>
      <c r="K768" s="186">
        <v>9</v>
      </c>
    </row>
    <row r="769" spans="1:11" ht="9" customHeight="1" x14ac:dyDescent="0.15">
      <c r="A769" s="28" t="s">
        <v>15</v>
      </c>
      <c r="B769" s="28">
        <f t="shared" si="41"/>
        <v>4</v>
      </c>
      <c r="C769" s="28">
        <v>4</v>
      </c>
      <c r="D769" s="37">
        <v>0</v>
      </c>
      <c r="E769" s="28"/>
      <c r="F769" s="37">
        <v>72</v>
      </c>
      <c r="G769" s="28"/>
      <c r="H769" s="197">
        <f t="shared" si="42"/>
        <v>394</v>
      </c>
      <c r="I769" s="186">
        <v>25</v>
      </c>
      <c r="J769" s="186">
        <v>361</v>
      </c>
      <c r="K769" s="186">
        <v>8</v>
      </c>
    </row>
    <row r="770" spans="1:11" ht="9" customHeight="1" x14ac:dyDescent="0.15">
      <c r="A770" s="28" t="s">
        <v>112</v>
      </c>
      <c r="B770" s="28">
        <f t="shared" si="41"/>
        <v>4</v>
      </c>
      <c r="C770" s="28">
        <v>4</v>
      </c>
      <c r="D770" s="37">
        <v>0</v>
      </c>
      <c r="E770" s="28"/>
      <c r="F770" s="37">
        <v>38</v>
      </c>
      <c r="G770" s="28"/>
      <c r="H770" s="197">
        <f t="shared" si="42"/>
        <v>146</v>
      </c>
      <c r="I770" s="186">
        <v>64</v>
      </c>
      <c r="J770" s="186">
        <v>80</v>
      </c>
      <c r="K770" s="186">
        <v>2</v>
      </c>
    </row>
    <row r="771" spans="1:11" ht="9" customHeight="1" x14ac:dyDescent="0.15">
      <c r="A771" s="41" t="s">
        <v>21</v>
      </c>
      <c r="B771" s="41">
        <f t="shared" si="41"/>
        <v>2</v>
      </c>
      <c r="C771" s="41">
        <v>2</v>
      </c>
      <c r="D771" s="41">
        <v>0</v>
      </c>
      <c r="E771" s="41"/>
      <c r="F771" s="41">
        <v>20</v>
      </c>
      <c r="G771" s="41"/>
      <c r="H771" s="262">
        <f t="shared" si="42"/>
        <v>161</v>
      </c>
      <c r="I771" s="117">
        <v>109</v>
      </c>
      <c r="J771" s="117">
        <v>46</v>
      </c>
      <c r="K771" s="117">
        <v>6</v>
      </c>
    </row>
    <row r="772" spans="1:11" ht="9" customHeight="1" x14ac:dyDescent="0.15">
      <c r="A772" s="28" t="s">
        <v>23</v>
      </c>
      <c r="B772" s="28">
        <f t="shared" si="41"/>
        <v>5</v>
      </c>
      <c r="C772" s="28">
        <v>5</v>
      </c>
      <c r="D772" s="37">
        <v>0</v>
      </c>
      <c r="E772" s="28"/>
      <c r="F772" s="37">
        <v>141</v>
      </c>
      <c r="G772" s="28"/>
      <c r="H772" s="197">
        <f t="shared" si="42"/>
        <v>354</v>
      </c>
      <c r="I772" s="186">
        <v>139</v>
      </c>
      <c r="J772" s="186">
        <v>205</v>
      </c>
      <c r="K772" s="186">
        <v>10</v>
      </c>
    </row>
    <row r="773" spans="1:11" ht="9" customHeight="1" x14ac:dyDescent="0.15">
      <c r="A773" s="28" t="s">
        <v>25</v>
      </c>
      <c r="B773" s="28">
        <f t="shared" si="41"/>
        <v>2</v>
      </c>
      <c r="C773" s="28">
        <v>1</v>
      </c>
      <c r="D773" s="37">
        <v>1</v>
      </c>
      <c r="E773" s="28"/>
      <c r="F773" s="37">
        <v>12</v>
      </c>
      <c r="G773" s="28"/>
      <c r="H773" s="197">
        <f t="shared" si="42"/>
        <v>92</v>
      </c>
      <c r="I773" s="186">
        <v>3</v>
      </c>
      <c r="J773" s="186">
        <v>83</v>
      </c>
      <c r="K773" s="186">
        <v>6</v>
      </c>
    </row>
    <row r="774" spans="1:11" ht="9" customHeight="1" x14ac:dyDescent="0.15">
      <c r="A774" s="28" t="s">
        <v>27</v>
      </c>
      <c r="B774" s="28">
        <f t="shared" si="41"/>
        <v>3</v>
      </c>
      <c r="C774" s="28">
        <v>3</v>
      </c>
      <c r="D774" s="37">
        <v>0</v>
      </c>
      <c r="E774" s="28"/>
      <c r="F774" s="37">
        <v>32</v>
      </c>
      <c r="G774" s="28"/>
      <c r="H774" s="197">
        <f t="shared" si="42"/>
        <v>156</v>
      </c>
      <c r="I774" s="186">
        <v>19</v>
      </c>
      <c r="J774" s="186">
        <v>115</v>
      </c>
      <c r="K774" s="186">
        <v>22</v>
      </c>
    </row>
    <row r="775" spans="1:11" ht="9" customHeight="1" x14ac:dyDescent="0.15">
      <c r="A775" s="41" t="s">
        <v>30</v>
      </c>
      <c r="B775" s="41">
        <f t="shared" si="41"/>
        <v>2</v>
      </c>
      <c r="C775" s="41">
        <v>2</v>
      </c>
      <c r="D775" s="41">
        <v>0</v>
      </c>
      <c r="E775" s="41"/>
      <c r="F775" s="41">
        <v>157</v>
      </c>
      <c r="G775" s="41"/>
      <c r="H775" s="262">
        <f t="shared" si="42"/>
        <v>605</v>
      </c>
      <c r="I775" s="117">
        <v>76</v>
      </c>
      <c r="J775" s="117">
        <v>512</v>
      </c>
      <c r="K775" s="117">
        <v>17</v>
      </c>
    </row>
    <row r="776" spans="1:11" ht="9" customHeight="1" x14ac:dyDescent="0.15">
      <c r="A776" s="28" t="s">
        <v>111</v>
      </c>
      <c r="B776" s="28">
        <f t="shared" si="41"/>
        <v>1</v>
      </c>
      <c r="C776" s="28">
        <v>1</v>
      </c>
      <c r="D776" s="37">
        <v>0</v>
      </c>
      <c r="E776" s="28"/>
      <c r="F776" s="37">
        <v>0</v>
      </c>
      <c r="G776" s="28"/>
      <c r="H776" s="197">
        <f t="shared" si="42"/>
        <v>812</v>
      </c>
      <c r="I776" s="186">
        <v>258</v>
      </c>
      <c r="J776" s="186">
        <v>285</v>
      </c>
      <c r="K776" s="186">
        <v>269</v>
      </c>
    </row>
    <row r="777" spans="1:11" ht="9" customHeight="1" x14ac:dyDescent="0.15">
      <c r="A777" s="28" t="s">
        <v>33</v>
      </c>
      <c r="B777" s="28">
        <f t="shared" si="41"/>
        <v>1</v>
      </c>
      <c r="C777" s="28">
        <v>1</v>
      </c>
      <c r="D777" s="37">
        <v>0</v>
      </c>
      <c r="E777" s="28"/>
      <c r="F777" s="37">
        <v>149</v>
      </c>
      <c r="G777" s="28"/>
      <c r="H777" s="197">
        <f t="shared" si="42"/>
        <v>164</v>
      </c>
      <c r="I777" s="186">
        <v>48</v>
      </c>
      <c r="J777" s="186">
        <v>111</v>
      </c>
      <c r="K777" s="186">
        <v>5</v>
      </c>
    </row>
    <row r="778" spans="1:11" ht="9" customHeight="1" x14ac:dyDescent="0.15">
      <c r="A778" s="28" t="s">
        <v>34</v>
      </c>
      <c r="B778" s="28">
        <f t="shared" si="41"/>
        <v>2</v>
      </c>
      <c r="C778" s="28">
        <v>1</v>
      </c>
      <c r="D778" s="37">
        <v>1</v>
      </c>
      <c r="E778" s="28"/>
      <c r="F778" s="37">
        <v>10</v>
      </c>
      <c r="G778" s="28"/>
      <c r="H778" s="197">
        <f t="shared" si="42"/>
        <v>124</v>
      </c>
      <c r="I778" s="186">
        <v>11</v>
      </c>
      <c r="J778" s="186">
        <v>106</v>
      </c>
      <c r="K778" s="186">
        <v>7</v>
      </c>
    </row>
    <row r="779" spans="1:11" ht="9" customHeight="1" x14ac:dyDescent="0.15">
      <c r="A779" s="41" t="s">
        <v>36</v>
      </c>
      <c r="B779" s="41">
        <f t="shared" si="41"/>
        <v>2</v>
      </c>
      <c r="C779" s="41">
        <v>2</v>
      </c>
      <c r="D779" s="41">
        <v>0</v>
      </c>
      <c r="E779" s="41"/>
      <c r="F779" s="41">
        <v>7</v>
      </c>
      <c r="G779" s="41"/>
      <c r="H779" s="262">
        <f t="shared" si="42"/>
        <v>48</v>
      </c>
      <c r="I779" s="117">
        <v>8</v>
      </c>
      <c r="J779" s="117">
        <v>33</v>
      </c>
      <c r="K779" s="117">
        <v>7</v>
      </c>
    </row>
    <row r="780" spans="1:11" ht="9" customHeight="1" x14ac:dyDescent="0.15">
      <c r="A780" s="28" t="s">
        <v>130</v>
      </c>
      <c r="B780" s="28">
        <f t="shared" si="41"/>
        <v>1</v>
      </c>
      <c r="C780" s="28">
        <v>0</v>
      </c>
      <c r="D780" s="37">
        <v>1</v>
      </c>
      <c r="E780" s="28"/>
      <c r="F780" s="37">
        <v>2</v>
      </c>
      <c r="G780" s="28"/>
      <c r="H780" s="197">
        <f t="shared" si="42"/>
        <v>81</v>
      </c>
      <c r="I780" s="186">
        <v>4</v>
      </c>
      <c r="J780" s="186">
        <v>66</v>
      </c>
      <c r="K780" s="186">
        <v>11</v>
      </c>
    </row>
    <row r="781" spans="1:11" ht="9" customHeight="1" x14ac:dyDescent="0.15">
      <c r="A781" s="28" t="s">
        <v>39</v>
      </c>
      <c r="B781" s="28">
        <f t="shared" si="41"/>
        <v>2</v>
      </c>
      <c r="C781" s="28">
        <v>2</v>
      </c>
      <c r="D781" s="37">
        <v>0</v>
      </c>
      <c r="E781" s="28"/>
      <c r="F781" s="37">
        <v>33</v>
      </c>
      <c r="G781" s="28"/>
      <c r="H781" s="197">
        <f t="shared" si="42"/>
        <v>497</v>
      </c>
      <c r="I781" s="186">
        <v>131</v>
      </c>
      <c r="J781" s="186">
        <v>343</v>
      </c>
      <c r="K781" s="186">
        <v>23</v>
      </c>
    </row>
    <row r="782" spans="1:11" ht="9" customHeight="1" x14ac:dyDescent="0.15">
      <c r="A782" s="28" t="s">
        <v>32</v>
      </c>
      <c r="B782" s="28">
        <f t="shared" si="41"/>
        <v>2</v>
      </c>
      <c r="C782" s="28">
        <v>1</v>
      </c>
      <c r="D782" s="37">
        <v>1</v>
      </c>
      <c r="E782" s="28"/>
      <c r="F782" s="37">
        <v>4</v>
      </c>
      <c r="G782" s="28"/>
      <c r="H782" s="197">
        <f t="shared" si="42"/>
        <v>1073</v>
      </c>
      <c r="I782" s="186">
        <v>657</v>
      </c>
      <c r="J782" s="186">
        <v>380</v>
      </c>
      <c r="K782" s="186">
        <v>36</v>
      </c>
    </row>
    <row r="783" spans="1:11" ht="10.5" customHeight="1" x14ac:dyDescent="0.15">
      <c r="A783" s="41" t="s">
        <v>43</v>
      </c>
      <c r="B783" s="41">
        <f t="shared" si="41"/>
        <v>4</v>
      </c>
      <c r="C783" s="41">
        <v>2</v>
      </c>
      <c r="D783" s="41">
        <v>2</v>
      </c>
      <c r="E783" s="41"/>
      <c r="F783" s="41">
        <v>34</v>
      </c>
      <c r="G783" s="41"/>
      <c r="H783" s="262">
        <f t="shared" si="42"/>
        <v>286</v>
      </c>
      <c r="I783" s="117">
        <v>16</v>
      </c>
      <c r="J783" s="117">
        <v>257</v>
      </c>
      <c r="K783" s="117">
        <v>13</v>
      </c>
    </row>
    <row r="784" spans="1:11" ht="9" customHeight="1" x14ac:dyDescent="0.15">
      <c r="A784" s="28" t="s">
        <v>46</v>
      </c>
      <c r="B784" s="28">
        <f t="shared" si="41"/>
        <v>1</v>
      </c>
      <c r="C784" s="28">
        <v>1</v>
      </c>
      <c r="D784" s="37">
        <v>0</v>
      </c>
      <c r="E784" s="28"/>
      <c r="F784" s="37">
        <v>9</v>
      </c>
      <c r="G784" s="28"/>
      <c r="H784" s="197">
        <f t="shared" si="42"/>
        <v>116</v>
      </c>
      <c r="I784" s="186">
        <v>10</v>
      </c>
      <c r="J784" s="186">
        <v>103</v>
      </c>
      <c r="K784" s="186">
        <v>3</v>
      </c>
    </row>
    <row r="785" spans="1:16384" ht="9" customHeight="1" x14ac:dyDescent="0.15">
      <c r="A785" s="28" t="s">
        <v>48</v>
      </c>
      <c r="B785" s="28">
        <f t="shared" si="41"/>
        <v>1</v>
      </c>
      <c r="C785" s="28">
        <v>1</v>
      </c>
      <c r="D785" s="37">
        <v>0</v>
      </c>
      <c r="E785" s="28"/>
      <c r="F785" s="37">
        <v>38</v>
      </c>
      <c r="G785" s="28"/>
      <c r="H785" s="197">
        <f t="shared" si="42"/>
        <v>56</v>
      </c>
      <c r="I785" s="186">
        <v>11</v>
      </c>
      <c r="J785" s="186">
        <v>41</v>
      </c>
      <c r="K785" s="186">
        <v>4</v>
      </c>
    </row>
    <row r="786" spans="1:16384" ht="9" customHeight="1" x14ac:dyDescent="0.15">
      <c r="A786" s="28" t="s">
        <v>50</v>
      </c>
      <c r="B786" s="28">
        <f t="shared" si="41"/>
        <v>2</v>
      </c>
      <c r="C786" s="28">
        <v>2</v>
      </c>
      <c r="D786" s="37">
        <v>0</v>
      </c>
      <c r="E786" s="28"/>
      <c r="F786" s="37">
        <v>50</v>
      </c>
      <c r="G786" s="28"/>
      <c r="H786" s="197">
        <f t="shared" si="42"/>
        <v>920</v>
      </c>
      <c r="I786" s="186">
        <v>389</v>
      </c>
      <c r="J786" s="186">
        <v>516</v>
      </c>
      <c r="K786" s="186">
        <v>15</v>
      </c>
    </row>
    <row r="787" spans="1:16384" ht="9" customHeight="1" x14ac:dyDescent="0.15">
      <c r="A787" s="41" t="s">
        <v>52</v>
      </c>
      <c r="B787" s="41">
        <f t="shared" si="41"/>
        <v>3</v>
      </c>
      <c r="C787" s="41">
        <v>3</v>
      </c>
      <c r="D787" s="41">
        <v>0</v>
      </c>
      <c r="E787" s="41"/>
      <c r="F787" s="41">
        <v>16</v>
      </c>
      <c r="G787" s="41"/>
      <c r="H787" s="262">
        <f t="shared" si="42"/>
        <v>66</v>
      </c>
      <c r="I787" s="117">
        <v>17</v>
      </c>
      <c r="J787" s="117">
        <v>40</v>
      </c>
      <c r="K787" s="117">
        <v>9</v>
      </c>
    </row>
    <row r="788" spans="1:16384" ht="9" customHeight="1" x14ac:dyDescent="0.15">
      <c r="A788" s="28" t="s">
        <v>55</v>
      </c>
      <c r="B788" s="28">
        <f t="shared" si="41"/>
        <v>2</v>
      </c>
      <c r="C788" s="28">
        <v>1</v>
      </c>
      <c r="D788" s="37">
        <v>1</v>
      </c>
      <c r="E788" s="28"/>
      <c r="F788" s="37">
        <v>5</v>
      </c>
      <c r="G788" s="28"/>
      <c r="H788" s="197">
        <f t="shared" si="42"/>
        <v>205</v>
      </c>
      <c r="I788" s="186">
        <v>40</v>
      </c>
      <c r="J788" s="186">
        <v>158</v>
      </c>
      <c r="K788" s="186">
        <v>7</v>
      </c>
    </row>
    <row r="789" spans="1:16384" ht="9" customHeight="1" x14ac:dyDescent="0.15">
      <c r="A789" s="28" t="s">
        <v>58</v>
      </c>
      <c r="B789" s="28">
        <f t="shared" si="41"/>
        <v>1</v>
      </c>
      <c r="C789" s="28">
        <v>1</v>
      </c>
      <c r="D789" s="37">
        <v>0</v>
      </c>
      <c r="E789" s="28"/>
      <c r="F789" s="37">
        <v>4</v>
      </c>
      <c r="G789" s="28"/>
      <c r="H789" s="197">
        <f t="shared" si="42"/>
        <v>115</v>
      </c>
      <c r="I789" s="186">
        <v>17</v>
      </c>
      <c r="J789" s="186">
        <v>92</v>
      </c>
      <c r="K789" s="186">
        <v>6</v>
      </c>
    </row>
    <row r="790" spans="1:16384" ht="9" customHeight="1" x14ac:dyDescent="0.15">
      <c r="A790" s="28" t="s">
        <v>59</v>
      </c>
      <c r="B790" s="28">
        <f t="shared" si="41"/>
        <v>4</v>
      </c>
      <c r="C790" s="28">
        <v>3</v>
      </c>
      <c r="D790" s="37">
        <v>1</v>
      </c>
      <c r="E790" s="28"/>
      <c r="F790" s="37">
        <v>18</v>
      </c>
      <c r="G790" s="28"/>
      <c r="H790" s="197">
        <f t="shared" si="42"/>
        <v>165</v>
      </c>
      <c r="I790" s="186">
        <v>81</v>
      </c>
      <c r="J790" s="186">
        <v>78</v>
      </c>
      <c r="K790" s="186">
        <v>6</v>
      </c>
    </row>
    <row r="791" spans="1:16384" ht="9" customHeight="1" x14ac:dyDescent="0.15">
      <c r="A791" s="41" t="s">
        <v>63</v>
      </c>
      <c r="B791" s="41">
        <f t="shared" si="41"/>
        <v>2</v>
      </c>
      <c r="C791" s="41">
        <v>1</v>
      </c>
      <c r="D791" s="41">
        <v>1</v>
      </c>
      <c r="E791" s="41"/>
      <c r="F791" s="41">
        <v>16</v>
      </c>
      <c r="G791" s="41"/>
      <c r="H791" s="262">
        <f t="shared" si="42"/>
        <v>123</v>
      </c>
      <c r="I791" s="117">
        <v>59</v>
      </c>
      <c r="J791" s="117">
        <v>60</v>
      </c>
      <c r="K791" s="117">
        <v>4</v>
      </c>
    </row>
    <row r="792" spans="1:16384" ht="9" customHeight="1" x14ac:dyDescent="0.15">
      <c r="A792" s="28" t="s">
        <v>65</v>
      </c>
      <c r="B792" s="28">
        <f t="shared" si="41"/>
        <v>3</v>
      </c>
      <c r="C792" s="28">
        <v>3</v>
      </c>
      <c r="D792" s="37">
        <v>0</v>
      </c>
      <c r="E792" s="28"/>
      <c r="F792" s="37">
        <v>220</v>
      </c>
      <c r="G792" s="28"/>
      <c r="H792" s="197">
        <f t="shared" si="42"/>
        <v>1415</v>
      </c>
      <c r="I792" s="186">
        <v>69</v>
      </c>
      <c r="J792" s="187">
        <v>1343</v>
      </c>
      <c r="K792" s="186">
        <v>3</v>
      </c>
    </row>
    <row r="793" spans="1:16384" ht="9" customHeight="1" x14ac:dyDescent="0.15">
      <c r="A793" s="28" t="s">
        <v>69</v>
      </c>
      <c r="B793" s="28">
        <f t="shared" si="41"/>
        <v>5</v>
      </c>
      <c r="C793" s="28">
        <v>5</v>
      </c>
      <c r="D793" s="37">
        <v>0</v>
      </c>
      <c r="E793" s="28"/>
      <c r="F793" s="37">
        <v>120</v>
      </c>
      <c r="G793" s="28"/>
      <c r="H793" s="197">
        <f t="shared" si="42"/>
        <v>925</v>
      </c>
      <c r="I793" s="186">
        <v>36</v>
      </c>
      <c r="J793" s="186">
        <v>880</v>
      </c>
      <c r="K793" s="186">
        <v>9</v>
      </c>
    </row>
    <row r="794" spans="1:16384" ht="9" customHeight="1" x14ac:dyDescent="0.15">
      <c r="A794" s="28" t="s">
        <v>74</v>
      </c>
      <c r="B794" s="28">
        <f t="shared" si="41"/>
        <v>1</v>
      </c>
      <c r="C794" s="28">
        <v>1</v>
      </c>
      <c r="D794" s="37">
        <v>0</v>
      </c>
      <c r="E794" s="28"/>
      <c r="F794" s="37">
        <v>22</v>
      </c>
      <c r="G794" s="28"/>
      <c r="H794" s="197">
        <f t="shared" si="42"/>
        <v>115</v>
      </c>
      <c r="I794" s="186">
        <v>5</v>
      </c>
      <c r="J794" s="186">
        <v>106</v>
      </c>
      <c r="K794" s="186">
        <v>4</v>
      </c>
    </row>
    <row r="795" spans="1:16384" ht="9" customHeight="1" x14ac:dyDescent="0.15">
      <c r="A795" s="41" t="s">
        <v>76</v>
      </c>
      <c r="B795" s="41">
        <f t="shared" si="41"/>
        <v>5</v>
      </c>
      <c r="C795" s="41">
        <v>5</v>
      </c>
      <c r="D795" s="41">
        <v>0</v>
      </c>
      <c r="E795" s="41"/>
      <c r="F795" s="41">
        <v>135</v>
      </c>
      <c r="G795" s="41"/>
      <c r="H795" s="262">
        <f t="shared" si="42"/>
        <v>439</v>
      </c>
      <c r="I795" s="117">
        <v>28</v>
      </c>
      <c r="J795" s="117">
        <v>386</v>
      </c>
      <c r="K795" s="117">
        <v>25</v>
      </c>
    </row>
    <row r="796" spans="1:16384" ht="9" customHeight="1" x14ac:dyDescent="0.15">
      <c r="A796" s="28" t="s">
        <v>105</v>
      </c>
      <c r="B796" s="28">
        <f t="shared" si="41"/>
        <v>0</v>
      </c>
      <c r="C796" s="28">
        <v>0</v>
      </c>
      <c r="D796" s="37">
        <v>0</v>
      </c>
      <c r="E796" s="28"/>
      <c r="F796" s="37">
        <v>1</v>
      </c>
      <c r="G796" s="28"/>
      <c r="H796" s="197">
        <f t="shared" si="42"/>
        <v>3</v>
      </c>
      <c r="I796" s="186">
        <v>0</v>
      </c>
      <c r="J796" s="186">
        <v>0</v>
      </c>
      <c r="K796" s="186">
        <v>3</v>
      </c>
    </row>
    <row r="797" spans="1:16384" ht="9" customHeight="1" x14ac:dyDescent="0.15">
      <c r="A797" s="28" t="s">
        <v>82</v>
      </c>
      <c r="B797" s="28">
        <f t="shared" si="41"/>
        <v>5</v>
      </c>
      <c r="C797" s="28">
        <v>2</v>
      </c>
      <c r="D797" s="37">
        <v>3</v>
      </c>
      <c r="E797" s="28"/>
      <c r="F797" s="37">
        <v>48</v>
      </c>
      <c r="G797" s="28"/>
      <c r="H797" s="197">
        <f t="shared" si="42"/>
        <v>251</v>
      </c>
      <c r="I797" s="186">
        <v>37</v>
      </c>
      <c r="J797" s="186">
        <v>197</v>
      </c>
      <c r="K797" s="186">
        <v>17</v>
      </c>
    </row>
    <row r="798" spans="1:16384" ht="9" customHeight="1" x14ac:dyDescent="0.15">
      <c r="A798" s="28" t="s">
        <v>86</v>
      </c>
      <c r="B798" s="28">
        <f t="shared" si="41"/>
        <v>2</v>
      </c>
      <c r="C798" s="28">
        <v>2</v>
      </c>
      <c r="D798" s="37">
        <v>0</v>
      </c>
      <c r="E798" s="28"/>
      <c r="F798" s="37">
        <v>2</v>
      </c>
      <c r="G798" s="28"/>
      <c r="H798" s="197">
        <f t="shared" si="42"/>
        <v>100</v>
      </c>
      <c r="I798" s="186">
        <v>38</v>
      </c>
      <c r="J798" s="186">
        <v>57</v>
      </c>
      <c r="K798" s="186">
        <v>5</v>
      </c>
    </row>
    <row r="799" spans="1:16384" ht="9" customHeight="1" x14ac:dyDescent="0.15">
      <c r="A799" s="41" t="s">
        <v>88</v>
      </c>
      <c r="B799" s="41">
        <f t="shared" si="41"/>
        <v>1</v>
      </c>
      <c r="C799" s="41">
        <v>1</v>
      </c>
      <c r="D799" s="41">
        <v>0</v>
      </c>
      <c r="E799" s="41"/>
      <c r="F799" s="41">
        <v>8</v>
      </c>
      <c r="G799" s="41"/>
      <c r="H799" s="262">
        <f t="shared" si="42"/>
        <v>32</v>
      </c>
      <c r="I799" s="117">
        <v>5</v>
      </c>
      <c r="J799" s="117">
        <v>23</v>
      </c>
      <c r="K799" s="117">
        <v>4</v>
      </c>
    </row>
    <row r="800" spans="1:16384" s="38" customFormat="1" ht="9" customHeight="1" x14ac:dyDescent="0.15">
      <c r="A800" s="37"/>
      <c r="B800" s="37"/>
      <c r="C800" s="37"/>
      <c r="D800" s="37"/>
      <c r="E800" s="37"/>
      <c r="F800" s="37"/>
      <c r="G800" s="37"/>
      <c r="H800" s="37"/>
      <c r="I800" s="199"/>
      <c r="J800" s="114"/>
      <c r="K800" s="114"/>
      <c r="L800" s="247"/>
      <c r="M800" s="247"/>
      <c r="N800" s="247"/>
      <c r="O800" s="247"/>
      <c r="P800" s="247"/>
      <c r="Q800" s="247"/>
      <c r="R800" s="247"/>
      <c r="S800" s="247"/>
      <c r="T800" s="247"/>
      <c r="U800" s="247"/>
      <c r="V800" s="247"/>
      <c r="W800" s="247"/>
      <c r="X800" s="247"/>
      <c r="Y800" s="247"/>
      <c r="Z800" s="247"/>
      <c r="AA800" s="247"/>
      <c r="AB800" s="247"/>
      <c r="AC800" s="247"/>
      <c r="AD800" s="247"/>
      <c r="AE800" s="247"/>
      <c r="AF800" s="247"/>
      <c r="AG800" s="247"/>
      <c r="AH800" s="247"/>
      <c r="AI800" s="247"/>
      <c r="AJ800" s="247"/>
      <c r="AK800" s="247"/>
      <c r="AL800" s="247"/>
      <c r="AM800" s="247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47"/>
      <c r="AY800" s="247"/>
      <c r="AZ800" s="247"/>
      <c r="BA800" s="247"/>
      <c r="BB800" s="247"/>
      <c r="BC800" s="247"/>
      <c r="BD800" s="247"/>
      <c r="BE800" s="247"/>
      <c r="BF800" s="247"/>
      <c r="BG800" s="247"/>
      <c r="BH800" s="247"/>
      <c r="BI800" s="247"/>
      <c r="BJ800" s="247"/>
      <c r="BK800" s="247"/>
      <c r="BL800" s="247"/>
      <c r="BM800" s="247"/>
      <c r="BN800" s="247"/>
      <c r="BO800" s="247"/>
      <c r="BP800" s="247"/>
      <c r="BQ800" s="247"/>
      <c r="BR800" s="247"/>
      <c r="BS800" s="247"/>
      <c r="BT800" s="247"/>
      <c r="BU800" s="247"/>
      <c r="BV800" s="247"/>
      <c r="BW800" s="247"/>
      <c r="BX800" s="247"/>
      <c r="BY800" s="247"/>
      <c r="BZ800" s="247"/>
      <c r="CA800" s="247"/>
      <c r="CB800" s="247"/>
      <c r="CC800" s="247"/>
      <c r="CD800" s="247"/>
      <c r="CE800" s="247"/>
      <c r="CF800" s="247"/>
      <c r="CG800" s="247"/>
      <c r="CH800" s="247"/>
      <c r="CI800" s="247"/>
      <c r="CJ800" s="247"/>
      <c r="CK800" s="247"/>
      <c r="CL800" s="247"/>
      <c r="CM800" s="247"/>
      <c r="CN800" s="247"/>
      <c r="CO800" s="247"/>
      <c r="CP800" s="247"/>
      <c r="CQ800" s="247"/>
      <c r="CR800" s="247"/>
      <c r="CS800" s="247"/>
      <c r="CT800" s="247"/>
      <c r="CU800" s="247"/>
      <c r="CV800" s="247"/>
      <c r="CW800" s="247"/>
      <c r="CX800" s="247"/>
      <c r="CY800" s="247"/>
      <c r="CZ800" s="247"/>
      <c r="DA800" s="247"/>
      <c r="DB800" s="247"/>
      <c r="DC800" s="247"/>
      <c r="DD800" s="247"/>
      <c r="DE800" s="247"/>
      <c r="DF800" s="247"/>
      <c r="DG800" s="247"/>
      <c r="DH800" s="247"/>
      <c r="DI800" s="247"/>
      <c r="DJ800" s="247"/>
      <c r="DK800" s="247"/>
      <c r="DL800" s="247"/>
      <c r="DM800" s="247"/>
      <c r="DN800" s="247"/>
      <c r="DO800" s="247"/>
      <c r="DP800" s="247"/>
      <c r="DQ800" s="247"/>
      <c r="DR800" s="247"/>
      <c r="DS800" s="247"/>
      <c r="DT800" s="247"/>
      <c r="DU800" s="247"/>
      <c r="DV800" s="247"/>
      <c r="DW800" s="247"/>
      <c r="DX800" s="247"/>
      <c r="DY800" s="247"/>
      <c r="DZ800" s="247"/>
      <c r="EA800" s="247"/>
      <c r="EB800" s="247"/>
      <c r="EC800" s="247"/>
      <c r="ED800" s="247"/>
      <c r="EE800" s="247"/>
      <c r="EF800" s="247"/>
      <c r="EG800" s="247"/>
      <c r="EH800" s="247"/>
      <c r="EI800" s="247"/>
      <c r="EJ800" s="247"/>
      <c r="EK800" s="247"/>
      <c r="EL800" s="247"/>
      <c r="EM800" s="247"/>
      <c r="EN800" s="247"/>
      <c r="EO800" s="247"/>
      <c r="EP800" s="247"/>
      <c r="EQ800" s="247"/>
      <c r="ER800" s="247"/>
      <c r="ES800" s="247"/>
      <c r="ET800" s="247"/>
      <c r="EU800" s="247"/>
      <c r="EV800" s="247"/>
      <c r="EW800" s="247"/>
      <c r="EX800" s="247"/>
      <c r="EY800" s="247"/>
      <c r="EZ800" s="247"/>
      <c r="FA800" s="247"/>
      <c r="FB800" s="247"/>
      <c r="FC800" s="247"/>
      <c r="FD800" s="247"/>
      <c r="FE800" s="247"/>
      <c r="FF800" s="247"/>
      <c r="FG800" s="247"/>
      <c r="FH800" s="247"/>
      <c r="FI800" s="247"/>
      <c r="FJ800" s="247"/>
      <c r="FK800" s="247"/>
      <c r="FL800" s="247"/>
      <c r="FM800" s="247"/>
      <c r="FN800" s="247"/>
      <c r="FO800" s="247"/>
      <c r="FP800" s="247"/>
      <c r="FQ800" s="247"/>
      <c r="FR800" s="247"/>
      <c r="FS800" s="247"/>
      <c r="FT800" s="247"/>
      <c r="FU800" s="247"/>
      <c r="FV800" s="247"/>
      <c r="FW800" s="247"/>
      <c r="FX800" s="247"/>
      <c r="FY800" s="247"/>
      <c r="FZ800" s="247"/>
      <c r="GA800" s="247"/>
      <c r="GB800" s="247"/>
      <c r="GC800" s="247"/>
      <c r="GD800" s="247"/>
      <c r="GE800" s="247"/>
      <c r="GF800" s="247"/>
      <c r="GG800" s="247"/>
      <c r="GH800" s="247"/>
      <c r="GI800" s="247"/>
      <c r="GJ800" s="247"/>
      <c r="GK800" s="247"/>
      <c r="GL800" s="247"/>
      <c r="GM800" s="247"/>
      <c r="GN800" s="247"/>
      <c r="GO800" s="247"/>
      <c r="GP800" s="247"/>
      <c r="GQ800" s="247"/>
      <c r="GR800" s="247"/>
      <c r="GS800" s="247"/>
      <c r="GT800" s="247"/>
      <c r="GU800" s="247"/>
      <c r="GV800" s="247"/>
      <c r="GW800" s="247"/>
      <c r="GX800" s="247"/>
      <c r="GY800" s="247"/>
      <c r="GZ800" s="247"/>
      <c r="HA800" s="247"/>
      <c r="HB800" s="247"/>
      <c r="HC800" s="247"/>
      <c r="HD800" s="247"/>
      <c r="HE800" s="247"/>
      <c r="HF800" s="247"/>
      <c r="HG800" s="247"/>
      <c r="HH800" s="247"/>
      <c r="HI800" s="247"/>
      <c r="HJ800" s="247"/>
      <c r="HK800" s="247"/>
      <c r="HL800" s="247"/>
      <c r="HM800" s="247"/>
      <c r="HN800" s="247"/>
      <c r="HO800" s="247"/>
      <c r="HP800" s="247"/>
      <c r="HQ800" s="247"/>
      <c r="HR800" s="247"/>
      <c r="HS800" s="247"/>
      <c r="HT800" s="247"/>
      <c r="HU800" s="247"/>
      <c r="HV800" s="247"/>
      <c r="HW800" s="247"/>
      <c r="HX800" s="247"/>
      <c r="HY800" s="247"/>
      <c r="HZ800" s="247"/>
      <c r="IA800" s="247"/>
      <c r="IB800" s="247"/>
      <c r="IC800" s="247"/>
      <c r="ID800" s="247"/>
      <c r="IE800" s="247"/>
      <c r="IF800" s="247"/>
      <c r="IG800" s="247"/>
      <c r="IH800" s="247"/>
      <c r="II800" s="247"/>
      <c r="IJ800" s="247"/>
      <c r="IK800" s="247"/>
      <c r="IL800" s="247"/>
      <c r="IM800" s="247"/>
      <c r="IN800" s="247"/>
      <c r="IO800" s="247"/>
      <c r="IP800" s="247"/>
      <c r="IQ800" s="247"/>
      <c r="IR800" s="247"/>
      <c r="IS800" s="247"/>
      <c r="IT800" s="247"/>
      <c r="IU800" s="247"/>
      <c r="IV800" s="247"/>
      <c r="IW800" s="247"/>
      <c r="IX800" s="247"/>
      <c r="IY800" s="247"/>
      <c r="IZ800" s="247"/>
      <c r="JA800" s="247"/>
      <c r="JB800" s="247"/>
      <c r="JC800" s="247"/>
      <c r="JD800" s="247"/>
      <c r="JE800" s="247"/>
      <c r="JF800" s="247"/>
      <c r="JG800" s="247"/>
      <c r="JH800" s="247"/>
      <c r="JI800" s="247"/>
      <c r="JJ800" s="247"/>
      <c r="JK800" s="247"/>
      <c r="JL800" s="247"/>
      <c r="JM800" s="247"/>
      <c r="JN800" s="247"/>
      <c r="JO800" s="247"/>
      <c r="JP800" s="247"/>
      <c r="JQ800" s="247"/>
      <c r="JR800" s="247"/>
      <c r="JS800" s="247"/>
      <c r="JT800" s="247"/>
      <c r="JU800" s="247"/>
      <c r="JV800" s="247"/>
      <c r="JW800" s="247"/>
      <c r="JX800" s="247"/>
      <c r="JY800" s="247"/>
      <c r="JZ800" s="247"/>
      <c r="KA800" s="247"/>
      <c r="KB800" s="247"/>
      <c r="KC800" s="247"/>
      <c r="KD800" s="247"/>
      <c r="KE800" s="247"/>
      <c r="KF800" s="247"/>
      <c r="KG800" s="247"/>
      <c r="KH800" s="247"/>
      <c r="KI800" s="247"/>
      <c r="KJ800" s="247"/>
      <c r="KK800" s="247"/>
      <c r="KL800" s="247"/>
      <c r="KM800" s="247"/>
      <c r="KN800" s="247"/>
      <c r="KO800" s="247"/>
      <c r="KP800" s="247"/>
      <c r="KQ800" s="247"/>
      <c r="KR800" s="247"/>
      <c r="KS800" s="247"/>
      <c r="KT800" s="247"/>
      <c r="KU800" s="247"/>
      <c r="KV800" s="247"/>
      <c r="KW800" s="247"/>
      <c r="KX800" s="247"/>
      <c r="KY800" s="247"/>
      <c r="KZ800" s="247"/>
      <c r="LA800" s="247"/>
      <c r="LB800" s="247"/>
      <c r="LC800" s="247"/>
      <c r="LD800" s="247"/>
      <c r="LE800" s="247"/>
      <c r="LF800" s="247"/>
      <c r="LG800" s="247"/>
      <c r="LH800" s="247"/>
      <c r="LI800" s="247"/>
      <c r="LJ800" s="247"/>
      <c r="LK800" s="247"/>
      <c r="LL800" s="247"/>
      <c r="LM800" s="247"/>
      <c r="LN800" s="247"/>
      <c r="LO800" s="247"/>
      <c r="LP800" s="247"/>
      <c r="LQ800" s="247"/>
      <c r="LR800" s="247"/>
      <c r="LS800" s="247"/>
      <c r="LT800" s="247"/>
      <c r="LU800" s="247"/>
      <c r="LV800" s="247"/>
      <c r="LW800" s="247"/>
      <c r="LX800" s="247"/>
      <c r="LY800" s="247"/>
      <c r="LZ800" s="247"/>
      <c r="MA800" s="247"/>
      <c r="MB800" s="247"/>
      <c r="MC800" s="247"/>
      <c r="MD800" s="247"/>
      <c r="ME800" s="247"/>
      <c r="MF800" s="247"/>
      <c r="MG800" s="247"/>
      <c r="MH800" s="247"/>
      <c r="MI800" s="247"/>
      <c r="MJ800" s="247"/>
      <c r="MK800" s="247"/>
      <c r="ML800" s="247"/>
      <c r="MM800" s="247"/>
      <c r="MN800" s="247"/>
      <c r="MO800" s="247"/>
      <c r="MP800" s="247"/>
      <c r="MQ800" s="247"/>
      <c r="MR800" s="247"/>
      <c r="MS800" s="247"/>
      <c r="MT800" s="247"/>
      <c r="MU800" s="247"/>
      <c r="MV800" s="247"/>
      <c r="MW800" s="247"/>
      <c r="MX800" s="247"/>
      <c r="MY800" s="247"/>
      <c r="MZ800" s="247"/>
      <c r="NA800" s="247"/>
      <c r="NB800" s="247"/>
      <c r="NC800" s="247"/>
      <c r="ND800" s="247"/>
      <c r="NE800" s="247"/>
      <c r="NF800" s="247"/>
      <c r="NG800" s="247"/>
      <c r="NH800" s="247"/>
      <c r="NI800" s="247"/>
      <c r="NJ800" s="247"/>
      <c r="NK800" s="247"/>
      <c r="NL800" s="247"/>
      <c r="NM800" s="247"/>
      <c r="NN800" s="247"/>
      <c r="NO800" s="247"/>
      <c r="NP800" s="247"/>
      <c r="NQ800" s="247"/>
      <c r="NR800" s="247"/>
      <c r="NS800" s="247"/>
      <c r="NT800" s="247"/>
      <c r="NU800" s="247"/>
      <c r="NV800" s="247"/>
      <c r="NW800" s="247"/>
      <c r="NX800" s="247"/>
      <c r="NY800" s="247"/>
      <c r="NZ800" s="247"/>
      <c r="OA800" s="247"/>
      <c r="OB800" s="247"/>
      <c r="OC800" s="247"/>
      <c r="OD800" s="247"/>
      <c r="OE800" s="247"/>
      <c r="OF800" s="247"/>
      <c r="OG800" s="247"/>
      <c r="OH800" s="247"/>
      <c r="OI800" s="247"/>
      <c r="OJ800" s="247"/>
      <c r="OK800" s="247"/>
      <c r="OL800" s="247"/>
      <c r="OM800" s="247"/>
      <c r="ON800" s="247"/>
      <c r="OO800" s="247"/>
      <c r="OP800" s="247"/>
      <c r="OQ800" s="247"/>
      <c r="OR800" s="247"/>
      <c r="OS800" s="247"/>
      <c r="OT800" s="247"/>
      <c r="OU800" s="247"/>
      <c r="OV800" s="247"/>
      <c r="OW800" s="247"/>
      <c r="OX800" s="247"/>
      <c r="OY800" s="247"/>
      <c r="OZ800" s="247"/>
      <c r="PA800" s="247"/>
      <c r="PB800" s="247"/>
      <c r="PC800" s="247"/>
      <c r="PD800" s="247"/>
      <c r="PE800" s="247"/>
      <c r="PF800" s="247"/>
      <c r="PG800" s="247"/>
      <c r="PH800" s="247"/>
      <c r="PI800" s="247"/>
      <c r="PJ800" s="247"/>
      <c r="PK800" s="247"/>
      <c r="PL800" s="247"/>
      <c r="PM800" s="247"/>
      <c r="PN800" s="247"/>
      <c r="PO800" s="247"/>
      <c r="PP800" s="247"/>
      <c r="PQ800" s="247"/>
      <c r="PR800" s="247"/>
      <c r="PS800" s="247"/>
      <c r="PT800" s="247"/>
      <c r="PU800" s="247"/>
      <c r="PV800" s="247"/>
      <c r="PW800" s="247"/>
      <c r="PX800" s="247"/>
      <c r="PY800" s="247"/>
      <c r="PZ800" s="247"/>
      <c r="QA800" s="247"/>
      <c r="QB800" s="247"/>
      <c r="QC800" s="247"/>
      <c r="QD800" s="247"/>
      <c r="QE800" s="247"/>
      <c r="QF800" s="247"/>
      <c r="QG800" s="247"/>
      <c r="QH800" s="247"/>
      <c r="QI800" s="247"/>
      <c r="QJ800" s="247"/>
      <c r="QK800" s="247"/>
      <c r="QL800" s="247"/>
      <c r="QM800" s="247"/>
      <c r="QN800" s="247"/>
      <c r="QO800" s="247"/>
      <c r="QP800" s="247"/>
      <c r="QQ800" s="247"/>
      <c r="QR800" s="247"/>
      <c r="QS800" s="247"/>
      <c r="QT800" s="247"/>
      <c r="QU800" s="247"/>
      <c r="QV800" s="247"/>
      <c r="QW800" s="247"/>
      <c r="QX800" s="247"/>
      <c r="QY800" s="247"/>
      <c r="QZ800" s="247"/>
      <c r="RA800" s="247"/>
      <c r="RB800" s="247"/>
      <c r="RC800" s="247"/>
      <c r="RD800" s="247"/>
      <c r="RE800" s="247"/>
      <c r="RF800" s="247"/>
      <c r="RG800" s="247"/>
      <c r="RH800" s="247"/>
      <c r="RI800" s="247"/>
      <c r="RJ800" s="247"/>
      <c r="RK800" s="247"/>
      <c r="RL800" s="247"/>
      <c r="RM800" s="247"/>
      <c r="RN800" s="247"/>
      <c r="RO800" s="247"/>
      <c r="RP800" s="247"/>
      <c r="RQ800" s="247"/>
      <c r="RR800" s="247"/>
      <c r="RS800" s="247"/>
      <c r="RT800" s="247"/>
      <c r="RU800" s="247"/>
      <c r="RV800" s="247"/>
      <c r="RW800" s="247"/>
      <c r="RX800" s="247"/>
      <c r="RY800" s="247"/>
      <c r="RZ800" s="247"/>
      <c r="SA800" s="247"/>
      <c r="SB800" s="247"/>
      <c r="SC800" s="247"/>
      <c r="SD800" s="247"/>
      <c r="SE800" s="247"/>
      <c r="SF800" s="247"/>
      <c r="SG800" s="247"/>
      <c r="SH800" s="247"/>
      <c r="SI800" s="247"/>
      <c r="SJ800" s="247"/>
      <c r="SK800" s="247"/>
      <c r="SL800" s="247"/>
      <c r="SM800" s="247"/>
      <c r="SN800" s="247"/>
      <c r="SO800" s="247"/>
      <c r="SP800" s="247"/>
      <c r="SQ800" s="247"/>
      <c r="SR800" s="247"/>
      <c r="SS800" s="247"/>
      <c r="ST800" s="247"/>
      <c r="SU800" s="247"/>
      <c r="SV800" s="247"/>
      <c r="SW800" s="247"/>
      <c r="SX800" s="247"/>
      <c r="SY800" s="247"/>
      <c r="SZ800" s="247"/>
      <c r="TA800" s="247"/>
      <c r="TB800" s="247"/>
      <c r="TC800" s="247"/>
      <c r="TD800" s="247"/>
      <c r="TE800" s="247"/>
      <c r="TF800" s="247"/>
      <c r="TG800" s="247"/>
      <c r="TH800" s="247"/>
      <c r="TI800" s="247"/>
      <c r="TJ800" s="247"/>
      <c r="TK800" s="247"/>
      <c r="TL800" s="247"/>
      <c r="TM800" s="247"/>
      <c r="TN800" s="247"/>
      <c r="TO800" s="247"/>
      <c r="TP800" s="247"/>
      <c r="TQ800" s="247"/>
      <c r="TR800" s="247"/>
      <c r="TS800" s="247"/>
      <c r="TT800" s="247"/>
      <c r="TU800" s="247"/>
      <c r="TV800" s="247"/>
      <c r="TW800" s="247"/>
      <c r="TX800" s="247"/>
      <c r="TY800" s="247"/>
      <c r="TZ800" s="247"/>
      <c r="UA800" s="247"/>
      <c r="UB800" s="247"/>
      <c r="UC800" s="247"/>
      <c r="UD800" s="247"/>
      <c r="UE800" s="247"/>
      <c r="UF800" s="247"/>
      <c r="UG800" s="247"/>
      <c r="UH800" s="247"/>
      <c r="UI800" s="247"/>
      <c r="UJ800" s="247"/>
      <c r="UK800" s="247"/>
      <c r="UL800" s="247"/>
      <c r="UM800" s="247"/>
      <c r="UN800" s="247"/>
      <c r="UO800" s="247"/>
      <c r="UP800" s="247"/>
      <c r="UQ800" s="247"/>
      <c r="UR800" s="247"/>
      <c r="US800" s="247"/>
      <c r="UT800" s="247"/>
      <c r="UU800" s="247"/>
      <c r="UV800" s="247"/>
      <c r="UW800" s="247"/>
      <c r="UX800" s="247"/>
      <c r="UY800" s="247"/>
      <c r="UZ800" s="247"/>
      <c r="VA800" s="247"/>
      <c r="VB800" s="247"/>
      <c r="VC800" s="247"/>
      <c r="VD800" s="247"/>
      <c r="VE800" s="247"/>
      <c r="VF800" s="247"/>
      <c r="VG800" s="247"/>
      <c r="VH800" s="247"/>
      <c r="VI800" s="247"/>
      <c r="VJ800" s="247"/>
      <c r="VK800" s="247"/>
      <c r="VL800" s="247"/>
      <c r="VM800" s="247"/>
      <c r="VN800" s="247"/>
      <c r="VO800" s="247"/>
      <c r="VP800" s="247"/>
      <c r="VQ800" s="247"/>
      <c r="VR800" s="247"/>
      <c r="VS800" s="247"/>
      <c r="VT800" s="247"/>
      <c r="VU800" s="247"/>
      <c r="VV800" s="247"/>
      <c r="VW800" s="247"/>
      <c r="VX800" s="247"/>
      <c r="VY800" s="247"/>
      <c r="VZ800" s="247"/>
      <c r="WA800" s="247"/>
      <c r="WB800" s="247"/>
      <c r="WC800" s="247"/>
      <c r="WD800" s="247"/>
      <c r="WE800" s="247"/>
      <c r="WF800" s="247"/>
      <c r="WG800" s="247"/>
      <c r="WH800" s="247"/>
      <c r="WI800" s="247"/>
      <c r="WJ800" s="247"/>
      <c r="WK800" s="247"/>
      <c r="WL800" s="247"/>
      <c r="WM800" s="247"/>
      <c r="WN800" s="247"/>
      <c r="WO800" s="247"/>
      <c r="WP800" s="247"/>
      <c r="WQ800" s="247"/>
      <c r="WR800" s="247"/>
      <c r="WS800" s="247"/>
      <c r="WT800" s="247"/>
      <c r="WU800" s="247"/>
      <c r="WV800" s="247"/>
      <c r="WW800" s="247"/>
      <c r="WX800" s="247"/>
      <c r="WY800" s="247"/>
      <c r="WZ800" s="247"/>
      <c r="XA800" s="247"/>
      <c r="XB800" s="247"/>
      <c r="XC800" s="247"/>
      <c r="XD800" s="247"/>
      <c r="XE800" s="247"/>
      <c r="XF800" s="247"/>
      <c r="XG800" s="247"/>
      <c r="XH800" s="247"/>
      <c r="XI800" s="247"/>
      <c r="XJ800" s="247"/>
      <c r="XK800" s="247"/>
      <c r="XL800" s="247"/>
      <c r="XM800" s="247"/>
      <c r="XN800" s="247"/>
      <c r="XO800" s="247"/>
      <c r="XP800" s="247"/>
      <c r="XQ800" s="247"/>
      <c r="XR800" s="247"/>
      <c r="XS800" s="247"/>
      <c r="XT800" s="247"/>
      <c r="XU800" s="247"/>
      <c r="XV800" s="247"/>
      <c r="XW800" s="247"/>
      <c r="XX800" s="247"/>
      <c r="XY800" s="247"/>
      <c r="XZ800" s="247"/>
      <c r="YA800" s="247"/>
      <c r="YB800" s="247"/>
      <c r="YC800" s="247"/>
      <c r="YD800" s="247"/>
      <c r="YE800" s="247"/>
      <c r="YF800" s="247"/>
      <c r="YG800" s="247"/>
      <c r="YH800" s="247"/>
      <c r="YI800" s="247"/>
      <c r="YJ800" s="247"/>
      <c r="YK800" s="247"/>
      <c r="YL800" s="247"/>
      <c r="YM800" s="247"/>
      <c r="YN800" s="247"/>
      <c r="YO800" s="247"/>
      <c r="YP800" s="247"/>
      <c r="YQ800" s="247"/>
      <c r="YR800" s="247"/>
      <c r="YS800" s="247"/>
      <c r="YT800" s="247"/>
      <c r="YU800" s="247"/>
      <c r="YV800" s="247"/>
      <c r="YW800" s="247"/>
      <c r="YX800" s="247"/>
      <c r="YY800" s="247"/>
      <c r="YZ800" s="247"/>
      <c r="ZA800" s="247"/>
      <c r="ZB800" s="247"/>
      <c r="ZC800" s="247"/>
      <c r="ZD800" s="247"/>
      <c r="ZE800" s="247"/>
      <c r="ZF800" s="247"/>
      <c r="ZG800" s="247"/>
      <c r="ZH800" s="247"/>
      <c r="ZI800" s="247"/>
      <c r="ZJ800" s="247"/>
      <c r="ZK800" s="247"/>
      <c r="ZL800" s="247"/>
      <c r="ZM800" s="247"/>
      <c r="ZN800" s="247"/>
      <c r="ZO800" s="247"/>
      <c r="ZP800" s="247"/>
      <c r="ZQ800" s="247"/>
      <c r="ZR800" s="247"/>
      <c r="ZS800" s="247"/>
      <c r="ZT800" s="247"/>
      <c r="ZU800" s="247"/>
      <c r="ZV800" s="247"/>
      <c r="ZW800" s="247"/>
      <c r="ZX800" s="247"/>
      <c r="ZY800" s="247"/>
      <c r="ZZ800" s="247"/>
      <c r="AAA800" s="247"/>
      <c r="AAB800" s="247"/>
      <c r="AAC800" s="247"/>
      <c r="AAD800" s="247"/>
      <c r="AAE800" s="247"/>
      <c r="AAF800" s="247"/>
      <c r="AAG800" s="247"/>
      <c r="AAH800" s="247"/>
      <c r="AAI800" s="247"/>
      <c r="AAJ800" s="247"/>
      <c r="AAK800" s="247"/>
      <c r="AAL800" s="247"/>
      <c r="AAM800" s="247"/>
      <c r="AAN800" s="247"/>
      <c r="AAO800" s="247"/>
      <c r="AAP800" s="247"/>
      <c r="AAQ800" s="247"/>
      <c r="AAR800" s="247"/>
      <c r="AAS800" s="247"/>
      <c r="AAT800" s="247"/>
      <c r="AAU800" s="247"/>
      <c r="AAV800" s="247"/>
      <c r="AAW800" s="247"/>
      <c r="AAX800" s="247"/>
      <c r="AAY800" s="247"/>
      <c r="AAZ800" s="247"/>
      <c r="ABA800" s="247"/>
      <c r="ABB800" s="247"/>
      <c r="ABC800" s="247"/>
      <c r="ABD800" s="247"/>
      <c r="ABE800" s="247"/>
      <c r="ABF800" s="247"/>
      <c r="ABG800" s="247"/>
      <c r="ABH800" s="247"/>
      <c r="ABI800" s="247"/>
      <c r="ABJ800" s="247"/>
      <c r="ABK800" s="247"/>
      <c r="ABL800" s="247"/>
      <c r="ABM800" s="247"/>
      <c r="ABN800" s="247"/>
      <c r="ABO800" s="247"/>
      <c r="ABP800" s="247"/>
      <c r="ABQ800" s="247"/>
      <c r="ABR800" s="247"/>
      <c r="ABS800" s="247"/>
      <c r="ABT800" s="247"/>
      <c r="ABU800" s="247"/>
      <c r="ABV800" s="247"/>
      <c r="ABW800" s="247"/>
      <c r="ABX800" s="247"/>
      <c r="ABY800" s="247"/>
      <c r="ABZ800" s="247"/>
      <c r="ACA800" s="247"/>
      <c r="ACB800" s="247"/>
      <c r="ACC800" s="247"/>
      <c r="ACD800" s="247"/>
      <c r="ACE800" s="247"/>
      <c r="ACF800" s="247"/>
      <c r="ACG800" s="247"/>
      <c r="ACH800" s="247"/>
      <c r="ACI800" s="247"/>
      <c r="ACJ800" s="247"/>
      <c r="ACK800" s="247"/>
      <c r="ACL800" s="247"/>
      <c r="ACM800" s="247"/>
      <c r="ACN800" s="247"/>
      <c r="ACO800" s="247"/>
      <c r="ACP800" s="247"/>
      <c r="ACQ800" s="247"/>
      <c r="ACR800" s="247"/>
      <c r="ACS800" s="247"/>
      <c r="ACT800" s="247"/>
      <c r="ACU800" s="247"/>
      <c r="ACV800" s="247"/>
      <c r="ACW800" s="247"/>
      <c r="ACX800" s="247"/>
      <c r="ACY800" s="247"/>
      <c r="ACZ800" s="247"/>
      <c r="ADA800" s="247"/>
      <c r="ADB800" s="247"/>
      <c r="ADC800" s="247"/>
      <c r="ADD800" s="247"/>
      <c r="ADE800" s="247"/>
      <c r="ADF800" s="247"/>
      <c r="ADG800" s="247"/>
      <c r="ADH800" s="247"/>
      <c r="ADI800" s="247"/>
      <c r="ADJ800" s="247"/>
      <c r="ADK800" s="247"/>
      <c r="ADL800" s="247"/>
      <c r="ADM800" s="247"/>
      <c r="ADN800" s="247"/>
      <c r="ADO800" s="247"/>
      <c r="ADP800" s="247"/>
      <c r="ADQ800" s="247"/>
      <c r="ADR800" s="247"/>
      <c r="ADS800" s="247"/>
      <c r="ADT800" s="247"/>
      <c r="ADU800" s="247"/>
      <c r="ADV800" s="247"/>
      <c r="ADW800" s="247"/>
      <c r="ADX800" s="247"/>
      <c r="ADY800" s="247"/>
      <c r="ADZ800" s="247"/>
      <c r="AEA800" s="247"/>
      <c r="AEB800" s="247"/>
      <c r="AEC800" s="247"/>
      <c r="AED800" s="247"/>
      <c r="AEE800" s="247"/>
      <c r="AEF800" s="247"/>
      <c r="AEG800" s="247"/>
      <c r="AEH800" s="247"/>
      <c r="AEI800" s="247"/>
      <c r="AEJ800" s="247"/>
      <c r="AEK800" s="247"/>
      <c r="AEL800" s="247"/>
      <c r="AEM800" s="247"/>
      <c r="AEN800" s="247"/>
      <c r="AEO800" s="247"/>
      <c r="AEP800" s="247"/>
      <c r="AEQ800" s="247"/>
      <c r="AER800" s="247"/>
      <c r="AES800" s="247"/>
      <c r="AET800" s="247"/>
      <c r="AEU800" s="247"/>
      <c r="AEV800" s="247"/>
      <c r="AEW800" s="247"/>
      <c r="AEX800" s="247"/>
      <c r="AEY800" s="247"/>
      <c r="AEZ800" s="247"/>
      <c r="AFA800" s="247"/>
      <c r="AFB800" s="247"/>
      <c r="AFC800" s="247"/>
      <c r="AFD800" s="247"/>
      <c r="AFE800" s="247"/>
      <c r="AFF800" s="247"/>
      <c r="AFG800" s="247"/>
      <c r="AFH800" s="247"/>
      <c r="AFI800" s="247"/>
      <c r="AFJ800" s="247"/>
      <c r="AFK800" s="247"/>
      <c r="AFL800" s="247"/>
      <c r="AFM800" s="247"/>
      <c r="AFN800" s="247"/>
      <c r="AFO800" s="247"/>
      <c r="AFP800" s="247"/>
      <c r="AFQ800" s="247"/>
      <c r="AFR800" s="247"/>
      <c r="AFS800" s="247"/>
      <c r="AFT800" s="247"/>
      <c r="AFU800" s="247"/>
      <c r="AFV800" s="247"/>
      <c r="AFW800" s="247"/>
      <c r="AFX800" s="247"/>
      <c r="AFY800" s="247"/>
      <c r="AFZ800" s="247"/>
      <c r="AGA800" s="247"/>
      <c r="AGB800" s="247"/>
      <c r="AGC800" s="247"/>
      <c r="AGD800" s="247"/>
      <c r="AGE800" s="247"/>
      <c r="AGF800" s="247"/>
      <c r="AGG800" s="247"/>
      <c r="AGH800" s="247"/>
      <c r="AGI800" s="247"/>
      <c r="AGJ800" s="247"/>
      <c r="AGK800" s="247"/>
      <c r="AGL800" s="247"/>
      <c r="AGM800" s="247"/>
      <c r="AGN800" s="247"/>
      <c r="AGO800" s="247"/>
      <c r="AGP800" s="247"/>
      <c r="AGQ800" s="247"/>
      <c r="AGR800" s="247"/>
      <c r="AGS800" s="247"/>
      <c r="AGT800" s="247"/>
      <c r="AGU800" s="247"/>
      <c r="AGV800" s="247"/>
      <c r="AGW800" s="247"/>
      <c r="AGX800" s="247"/>
      <c r="AGY800" s="247"/>
      <c r="AGZ800" s="247"/>
      <c r="AHA800" s="247"/>
      <c r="AHB800" s="247"/>
      <c r="AHC800" s="247"/>
      <c r="AHD800" s="247"/>
      <c r="AHE800" s="247"/>
      <c r="AHF800" s="247"/>
      <c r="AHG800" s="247"/>
      <c r="AHH800" s="247"/>
      <c r="AHI800" s="247"/>
      <c r="AHJ800" s="247"/>
      <c r="AHK800" s="247"/>
      <c r="AHL800" s="247"/>
      <c r="AHM800" s="247"/>
      <c r="AHN800" s="247"/>
      <c r="AHO800" s="247"/>
      <c r="AHP800" s="247"/>
      <c r="AHQ800" s="247"/>
      <c r="AHR800" s="247"/>
      <c r="AHS800" s="247"/>
      <c r="AHT800" s="247"/>
      <c r="AHU800" s="247"/>
      <c r="AHV800" s="247"/>
      <c r="AHW800" s="247"/>
      <c r="AHX800" s="247"/>
      <c r="AHY800" s="247"/>
      <c r="AHZ800" s="247"/>
      <c r="AIA800" s="247"/>
      <c r="AIB800" s="247"/>
      <c r="AIC800" s="247"/>
      <c r="AID800" s="247"/>
      <c r="AIE800" s="247"/>
      <c r="AIF800" s="247"/>
      <c r="AIG800" s="247"/>
      <c r="AIH800" s="247"/>
      <c r="AII800" s="247"/>
      <c r="AIJ800" s="247"/>
      <c r="AIK800" s="247"/>
      <c r="AIL800" s="247"/>
      <c r="AIM800" s="247"/>
      <c r="AIN800" s="247"/>
      <c r="AIO800" s="247"/>
      <c r="AIP800" s="247"/>
      <c r="AIQ800" s="247"/>
      <c r="AIR800" s="247"/>
      <c r="AIS800" s="247"/>
      <c r="AIT800" s="247"/>
      <c r="AIU800" s="247"/>
      <c r="AIV800" s="247"/>
      <c r="AIW800" s="247"/>
      <c r="AIX800" s="247"/>
      <c r="AIY800" s="247"/>
      <c r="AIZ800" s="247"/>
      <c r="AJA800" s="247"/>
      <c r="AJB800" s="247"/>
      <c r="AJC800" s="247"/>
      <c r="AJD800" s="247"/>
      <c r="AJE800" s="247"/>
      <c r="AJF800" s="247"/>
      <c r="AJG800" s="247"/>
      <c r="AJH800" s="247"/>
      <c r="AJI800" s="247"/>
      <c r="AJJ800" s="247"/>
      <c r="AJK800" s="247"/>
      <c r="AJL800" s="247"/>
      <c r="AJM800" s="247"/>
      <c r="AJN800" s="247"/>
      <c r="AJO800" s="247"/>
      <c r="AJP800" s="247"/>
      <c r="AJQ800" s="247"/>
      <c r="AJR800" s="247"/>
      <c r="AJS800" s="247"/>
      <c r="AJT800" s="247"/>
      <c r="AJU800" s="247"/>
      <c r="AJV800" s="247"/>
      <c r="AJW800" s="247"/>
      <c r="AJX800" s="247"/>
      <c r="AJY800" s="247"/>
      <c r="AJZ800" s="247"/>
      <c r="AKA800" s="247"/>
      <c r="AKB800" s="247"/>
      <c r="AKC800" s="247"/>
      <c r="AKD800" s="247"/>
      <c r="AKE800" s="247"/>
      <c r="AKF800" s="247"/>
      <c r="AKG800" s="247"/>
      <c r="AKH800" s="247"/>
      <c r="AKI800" s="247"/>
      <c r="AKJ800" s="247"/>
      <c r="AKK800" s="247"/>
      <c r="AKL800" s="247"/>
      <c r="AKM800" s="247"/>
      <c r="AKN800" s="247"/>
      <c r="AKO800" s="247"/>
      <c r="AKP800" s="247"/>
      <c r="AKQ800" s="247"/>
      <c r="AKR800" s="247"/>
      <c r="AKS800" s="247"/>
      <c r="AKT800" s="247"/>
      <c r="AKU800" s="247"/>
      <c r="AKV800" s="247"/>
      <c r="AKW800" s="247"/>
      <c r="AKX800" s="247"/>
      <c r="AKY800" s="247"/>
      <c r="AKZ800" s="247"/>
      <c r="ALA800" s="247"/>
      <c r="ALB800" s="247"/>
      <c r="ALC800" s="247"/>
      <c r="ALD800" s="247"/>
      <c r="ALE800" s="247"/>
      <c r="ALF800" s="247"/>
      <c r="ALG800" s="247"/>
      <c r="ALH800" s="247"/>
      <c r="ALI800" s="247"/>
      <c r="ALJ800" s="247"/>
      <c r="ALK800" s="247"/>
      <c r="ALL800" s="247"/>
      <c r="ALM800" s="247"/>
      <c r="ALN800" s="247"/>
      <c r="ALO800" s="247"/>
      <c r="ALP800" s="247"/>
      <c r="ALQ800" s="247"/>
      <c r="ALR800" s="247"/>
      <c r="ALS800" s="247"/>
      <c r="ALT800" s="247"/>
      <c r="ALU800" s="247"/>
      <c r="ALV800" s="247"/>
      <c r="ALW800" s="247"/>
      <c r="ALX800" s="247"/>
      <c r="ALY800" s="247"/>
      <c r="ALZ800" s="247"/>
      <c r="AMA800" s="247"/>
      <c r="AMB800" s="247"/>
      <c r="AMC800" s="247"/>
      <c r="AMD800" s="247"/>
      <c r="AME800" s="247"/>
      <c r="AMF800" s="247"/>
      <c r="AMG800" s="247"/>
      <c r="AMH800" s="247"/>
      <c r="AMI800" s="247"/>
      <c r="AMJ800" s="247"/>
      <c r="AMK800" s="247"/>
      <c r="AML800" s="247"/>
      <c r="AMM800" s="247"/>
      <c r="AMN800" s="247"/>
      <c r="AMO800" s="247"/>
      <c r="AMP800" s="247"/>
      <c r="AMQ800" s="247"/>
      <c r="AMR800" s="247"/>
      <c r="AMS800" s="247"/>
      <c r="AMT800" s="247"/>
      <c r="AMU800" s="247"/>
      <c r="AMV800" s="247"/>
      <c r="AMW800" s="247"/>
      <c r="AMX800" s="247"/>
      <c r="AMY800" s="247"/>
      <c r="AMZ800" s="247"/>
      <c r="ANA800" s="247"/>
      <c r="ANB800" s="247"/>
      <c r="ANC800" s="247"/>
      <c r="AND800" s="247"/>
      <c r="ANE800" s="247"/>
      <c r="ANF800" s="247"/>
      <c r="ANG800" s="247"/>
      <c r="ANH800" s="247"/>
      <c r="ANI800" s="247"/>
      <c r="ANJ800" s="247"/>
      <c r="ANK800" s="247"/>
      <c r="ANL800" s="247"/>
      <c r="ANM800" s="247"/>
      <c r="ANN800" s="247"/>
      <c r="ANO800" s="247"/>
      <c r="ANP800" s="247"/>
      <c r="ANQ800" s="247"/>
      <c r="ANR800" s="247"/>
      <c r="ANS800" s="247"/>
      <c r="ANT800" s="247"/>
      <c r="ANU800" s="247"/>
      <c r="ANV800" s="247"/>
      <c r="ANW800" s="247"/>
      <c r="ANX800" s="247"/>
      <c r="ANY800" s="247"/>
      <c r="ANZ800" s="247"/>
      <c r="AOA800" s="247"/>
      <c r="AOB800" s="247"/>
      <c r="AOC800" s="247"/>
      <c r="AOD800" s="247"/>
      <c r="AOE800" s="247"/>
      <c r="AOF800" s="247"/>
      <c r="AOG800" s="247"/>
      <c r="AOH800" s="247"/>
      <c r="AOI800" s="247"/>
      <c r="AOJ800" s="247"/>
      <c r="AOK800" s="247"/>
      <c r="AOL800" s="247"/>
      <c r="AOM800" s="247"/>
      <c r="AON800" s="247"/>
      <c r="AOO800" s="247"/>
      <c r="AOP800" s="247"/>
      <c r="AOQ800" s="247"/>
      <c r="AOR800" s="247"/>
      <c r="AOS800" s="247"/>
      <c r="AOT800" s="247"/>
      <c r="AOU800" s="247"/>
      <c r="AOV800" s="247"/>
      <c r="AOW800" s="247"/>
      <c r="AOX800" s="247"/>
      <c r="AOY800" s="247"/>
      <c r="AOZ800" s="247"/>
      <c r="APA800" s="247"/>
      <c r="APB800" s="247"/>
      <c r="APC800" s="247"/>
      <c r="APD800" s="247"/>
      <c r="APE800" s="247"/>
      <c r="APF800" s="247"/>
      <c r="APG800" s="247"/>
      <c r="APH800" s="247"/>
      <c r="API800" s="247"/>
      <c r="APJ800" s="247"/>
      <c r="APK800" s="247"/>
      <c r="APL800" s="247"/>
      <c r="APM800" s="247"/>
      <c r="APN800" s="247"/>
      <c r="APO800" s="247"/>
      <c r="APP800" s="247"/>
      <c r="APQ800" s="247"/>
      <c r="APR800" s="247"/>
      <c r="APS800" s="247"/>
      <c r="APT800" s="247"/>
      <c r="APU800" s="247"/>
      <c r="APV800" s="247"/>
      <c r="APW800" s="247"/>
      <c r="APX800" s="247"/>
      <c r="APY800" s="247"/>
      <c r="APZ800" s="247"/>
      <c r="AQA800" s="247"/>
      <c r="AQB800" s="247"/>
      <c r="AQC800" s="247"/>
      <c r="AQD800" s="247"/>
      <c r="AQE800" s="247"/>
      <c r="AQF800" s="247"/>
      <c r="AQG800" s="247"/>
      <c r="AQH800" s="247"/>
      <c r="AQI800" s="247"/>
      <c r="AQJ800" s="247"/>
      <c r="AQK800" s="247"/>
      <c r="AQL800" s="247"/>
      <c r="AQM800" s="247"/>
      <c r="AQN800" s="247"/>
      <c r="AQO800" s="247"/>
      <c r="AQP800" s="247"/>
      <c r="AQQ800" s="247"/>
      <c r="AQR800" s="247"/>
      <c r="AQS800" s="247"/>
      <c r="AQT800" s="247"/>
      <c r="AQU800" s="247"/>
      <c r="AQV800" s="247"/>
      <c r="AQW800" s="247"/>
      <c r="AQX800" s="247"/>
      <c r="AQY800" s="247"/>
      <c r="AQZ800" s="247"/>
      <c r="ARA800" s="247"/>
      <c r="ARB800" s="247"/>
      <c r="ARC800" s="247"/>
      <c r="ARD800" s="247"/>
      <c r="ARE800" s="247"/>
      <c r="ARF800" s="247"/>
      <c r="ARG800" s="247"/>
      <c r="ARH800" s="247"/>
      <c r="ARI800" s="247"/>
      <c r="ARJ800" s="247"/>
      <c r="ARK800" s="247"/>
      <c r="ARL800" s="247"/>
      <c r="ARM800" s="247"/>
      <c r="ARN800" s="247"/>
      <c r="ARO800" s="247"/>
      <c r="ARP800" s="247"/>
      <c r="ARQ800" s="247"/>
      <c r="ARR800" s="247"/>
      <c r="ARS800" s="247"/>
      <c r="ART800" s="247"/>
      <c r="ARU800" s="247"/>
      <c r="ARV800" s="247"/>
      <c r="ARW800" s="247"/>
      <c r="ARX800" s="247"/>
      <c r="ARY800" s="247"/>
      <c r="ARZ800" s="247"/>
      <c r="ASA800" s="247"/>
      <c r="ASB800" s="247"/>
      <c r="ASC800" s="247"/>
      <c r="ASD800" s="247"/>
      <c r="ASE800" s="247"/>
      <c r="ASF800" s="247"/>
      <c r="ASG800" s="247"/>
      <c r="ASH800" s="247"/>
      <c r="ASI800" s="247"/>
      <c r="ASJ800" s="247"/>
      <c r="ASK800" s="247"/>
      <c r="ASL800" s="247"/>
      <c r="ASM800" s="247"/>
      <c r="ASN800" s="247"/>
      <c r="ASO800" s="247"/>
      <c r="ASP800" s="247"/>
      <c r="ASQ800" s="247"/>
      <c r="ASR800" s="247"/>
      <c r="ASS800" s="247"/>
      <c r="AST800" s="247"/>
      <c r="ASU800" s="247"/>
      <c r="ASV800" s="247"/>
      <c r="ASW800" s="247"/>
      <c r="ASX800" s="247"/>
      <c r="ASY800" s="247"/>
      <c r="ASZ800" s="247"/>
      <c r="ATA800" s="247"/>
      <c r="ATB800" s="247"/>
      <c r="ATC800" s="247"/>
      <c r="ATD800" s="247"/>
      <c r="ATE800" s="247"/>
      <c r="ATF800" s="247"/>
      <c r="ATG800" s="247"/>
      <c r="ATH800" s="247"/>
      <c r="ATI800" s="247"/>
      <c r="ATJ800" s="247"/>
      <c r="ATK800" s="247"/>
      <c r="ATL800" s="247"/>
      <c r="ATM800" s="247"/>
      <c r="ATN800" s="247"/>
      <c r="ATO800" s="247"/>
      <c r="ATP800" s="247"/>
      <c r="ATQ800" s="247"/>
      <c r="ATR800" s="247"/>
      <c r="ATS800" s="247"/>
      <c r="ATT800" s="247"/>
      <c r="ATU800" s="247"/>
      <c r="ATV800" s="247"/>
      <c r="ATW800" s="247"/>
      <c r="ATX800" s="247"/>
      <c r="ATY800" s="247"/>
      <c r="ATZ800" s="247"/>
      <c r="AUA800" s="247"/>
      <c r="AUB800" s="247"/>
      <c r="AUC800" s="247"/>
      <c r="AUD800" s="247"/>
      <c r="AUE800" s="247"/>
      <c r="AUF800" s="247"/>
      <c r="AUG800" s="247"/>
      <c r="AUH800" s="247"/>
      <c r="AUI800" s="247"/>
      <c r="AUJ800" s="247"/>
      <c r="AUK800" s="247"/>
      <c r="AUL800" s="247"/>
      <c r="AUM800" s="247"/>
      <c r="AUN800" s="247"/>
      <c r="AUO800" s="247"/>
      <c r="AUP800" s="247"/>
      <c r="AUQ800" s="247"/>
      <c r="AUR800" s="247"/>
      <c r="AUS800" s="247"/>
      <c r="AUT800" s="247"/>
      <c r="AUU800" s="247"/>
      <c r="AUV800" s="247"/>
      <c r="AUW800" s="247"/>
      <c r="AUX800" s="247"/>
      <c r="AUY800" s="247"/>
      <c r="AUZ800" s="247"/>
      <c r="AVA800" s="247"/>
      <c r="AVB800" s="247"/>
      <c r="AVC800" s="247"/>
      <c r="AVD800" s="247"/>
      <c r="AVE800" s="247"/>
      <c r="AVF800" s="247"/>
      <c r="AVG800" s="247"/>
      <c r="AVH800" s="247"/>
      <c r="AVI800" s="247"/>
      <c r="AVJ800" s="247"/>
      <c r="AVK800" s="247"/>
      <c r="AVL800" s="247"/>
      <c r="AVM800" s="247"/>
      <c r="AVN800" s="247"/>
      <c r="AVO800" s="247"/>
      <c r="AVP800" s="247"/>
      <c r="AVQ800" s="247"/>
      <c r="AVR800" s="247"/>
      <c r="AVS800" s="247"/>
      <c r="AVT800" s="247"/>
      <c r="AVU800" s="247"/>
      <c r="AVV800" s="247"/>
      <c r="AVW800" s="247"/>
      <c r="AVX800" s="247"/>
      <c r="AVY800" s="247"/>
      <c r="AVZ800" s="247"/>
      <c r="AWA800" s="247"/>
      <c r="AWB800" s="247"/>
      <c r="AWC800" s="247"/>
      <c r="AWD800" s="247"/>
      <c r="AWE800" s="247"/>
      <c r="AWF800" s="247"/>
      <c r="AWG800" s="247"/>
      <c r="AWH800" s="247"/>
      <c r="AWI800" s="247"/>
      <c r="AWJ800" s="247"/>
      <c r="AWK800" s="247"/>
      <c r="AWL800" s="247"/>
      <c r="AWM800" s="247"/>
      <c r="AWN800" s="247"/>
      <c r="AWO800" s="247"/>
      <c r="AWP800" s="247"/>
      <c r="AWQ800" s="247"/>
      <c r="AWR800" s="247"/>
      <c r="AWS800" s="247"/>
      <c r="AWT800" s="247"/>
      <c r="AWU800" s="247"/>
      <c r="AWV800" s="247"/>
      <c r="AWW800" s="247"/>
      <c r="AWX800" s="247"/>
      <c r="AWY800" s="247"/>
      <c r="AWZ800" s="247"/>
      <c r="AXA800" s="247"/>
      <c r="AXB800" s="247"/>
      <c r="AXC800" s="247"/>
      <c r="AXD800" s="247"/>
      <c r="AXE800" s="247"/>
      <c r="AXF800" s="247"/>
      <c r="AXG800" s="247"/>
      <c r="AXH800" s="247"/>
      <c r="AXI800" s="247"/>
      <c r="AXJ800" s="247"/>
      <c r="AXK800" s="247"/>
      <c r="AXL800" s="247"/>
      <c r="AXM800" s="247"/>
      <c r="AXN800" s="247"/>
      <c r="AXO800" s="247"/>
      <c r="AXP800" s="247"/>
      <c r="AXQ800" s="247"/>
      <c r="AXR800" s="247"/>
      <c r="AXS800" s="247"/>
      <c r="AXT800" s="247"/>
      <c r="AXU800" s="247"/>
      <c r="AXV800" s="247"/>
      <c r="AXW800" s="247"/>
      <c r="AXX800" s="247"/>
      <c r="AXY800" s="247"/>
      <c r="AXZ800" s="247"/>
      <c r="AYA800" s="247"/>
      <c r="AYB800" s="247"/>
      <c r="AYC800" s="247"/>
      <c r="AYD800" s="247"/>
      <c r="AYE800" s="247"/>
      <c r="AYF800" s="247"/>
      <c r="AYG800" s="247"/>
      <c r="AYH800" s="247"/>
      <c r="AYI800" s="247"/>
      <c r="AYJ800" s="247"/>
      <c r="AYK800" s="247"/>
      <c r="AYL800" s="247"/>
      <c r="AYM800" s="247"/>
      <c r="AYN800" s="247"/>
      <c r="AYO800" s="247"/>
      <c r="AYP800" s="247"/>
      <c r="AYQ800" s="247"/>
      <c r="AYR800" s="247"/>
      <c r="AYS800" s="247"/>
      <c r="AYT800" s="247"/>
      <c r="AYU800" s="247"/>
      <c r="AYV800" s="247"/>
      <c r="AYW800" s="247"/>
      <c r="AYX800" s="247"/>
      <c r="AYY800" s="247"/>
      <c r="AYZ800" s="247"/>
      <c r="AZA800" s="247"/>
      <c r="AZB800" s="247"/>
      <c r="AZC800" s="247"/>
      <c r="AZD800" s="247"/>
      <c r="AZE800" s="247"/>
      <c r="AZF800" s="247"/>
      <c r="AZG800" s="247"/>
      <c r="AZH800" s="247"/>
      <c r="AZI800" s="247"/>
      <c r="AZJ800" s="247"/>
      <c r="AZK800" s="247"/>
      <c r="AZL800" s="247"/>
      <c r="AZM800" s="247"/>
      <c r="AZN800" s="247"/>
      <c r="AZO800" s="247"/>
      <c r="AZP800" s="247"/>
      <c r="AZQ800" s="247"/>
      <c r="AZR800" s="247"/>
      <c r="AZS800" s="247"/>
      <c r="AZT800" s="247"/>
      <c r="AZU800" s="247"/>
      <c r="AZV800" s="247"/>
      <c r="AZW800" s="247"/>
      <c r="AZX800" s="247"/>
      <c r="AZY800" s="247"/>
      <c r="AZZ800" s="247"/>
      <c r="BAA800" s="247"/>
      <c r="BAB800" s="247"/>
      <c r="BAC800" s="247"/>
      <c r="BAD800" s="247"/>
      <c r="BAE800" s="247"/>
      <c r="BAF800" s="247"/>
      <c r="BAG800" s="247"/>
      <c r="BAH800" s="247"/>
      <c r="BAI800" s="247"/>
      <c r="BAJ800" s="247"/>
      <c r="BAK800" s="247"/>
      <c r="BAL800" s="247"/>
      <c r="BAM800" s="247"/>
      <c r="BAN800" s="247"/>
      <c r="BAO800" s="247"/>
      <c r="BAP800" s="247"/>
      <c r="BAQ800" s="247"/>
      <c r="BAR800" s="247"/>
      <c r="BAS800" s="247"/>
      <c r="BAT800" s="247"/>
      <c r="BAU800" s="247"/>
      <c r="BAV800" s="247"/>
      <c r="BAW800" s="247"/>
      <c r="BAX800" s="247"/>
      <c r="BAY800" s="247"/>
      <c r="BAZ800" s="247"/>
      <c r="BBA800" s="247"/>
      <c r="BBB800" s="247"/>
      <c r="BBC800" s="247"/>
      <c r="BBD800" s="247"/>
      <c r="BBE800" s="247"/>
      <c r="BBF800" s="247"/>
      <c r="BBG800" s="247"/>
      <c r="BBH800" s="247"/>
      <c r="BBI800" s="247"/>
      <c r="BBJ800" s="247"/>
      <c r="BBK800" s="247"/>
      <c r="BBL800" s="247"/>
      <c r="BBM800" s="247"/>
      <c r="BBN800" s="247"/>
      <c r="BBO800" s="247"/>
      <c r="BBP800" s="247"/>
      <c r="BBQ800" s="247"/>
      <c r="BBR800" s="247"/>
      <c r="BBS800" s="247"/>
      <c r="BBT800" s="247"/>
      <c r="BBU800" s="247"/>
      <c r="BBV800" s="247"/>
      <c r="BBW800" s="247"/>
      <c r="BBX800" s="247"/>
      <c r="BBY800" s="247"/>
      <c r="BBZ800" s="247"/>
      <c r="BCA800" s="247"/>
      <c r="BCB800" s="247"/>
      <c r="BCC800" s="247"/>
      <c r="BCD800" s="247"/>
      <c r="BCE800" s="247"/>
      <c r="BCF800" s="247"/>
      <c r="BCG800" s="247"/>
      <c r="BCH800" s="247"/>
      <c r="BCI800" s="247"/>
      <c r="BCJ800" s="247"/>
      <c r="BCK800" s="247"/>
      <c r="BCL800" s="247"/>
      <c r="BCM800" s="247"/>
      <c r="BCN800" s="247"/>
      <c r="BCO800" s="247"/>
      <c r="BCP800" s="247"/>
      <c r="BCQ800" s="247"/>
      <c r="BCR800" s="247"/>
      <c r="BCS800" s="247"/>
      <c r="BCT800" s="247"/>
      <c r="BCU800" s="247"/>
      <c r="BCV800" s="247"/>
      <c r="BCW800" s="247"/>
      <c r="BCX800" s="247"/>
      <c r="BCY800" s="247"/>
      <c r="BCZ800" s="247"/>
      <c r="BDA800" s="247"/>
      <c r="BDB800" s="247"/>
      <c r="BDC800" s="247"/>
      <c r="BDD800" s="247"/>
      <c r="BDE800" s="247"/>
      <c r="BDF800" s="247"/>
      <c r="BDG800" s="247"/>
      <c r="BDH800" s="247"/>
      <c r="BDI800" s="247"/>
      <c r="BDJ800" s="247"/>
      <c r="BDK800" s="247"/>
      <c r="BDL800" s="247"/>
      <c r="BDM800" s="247"/>
      <c r="BDN800" s="247"/>
      <c r="BDO800" s="247"/>
      <c r="BDP800" s="247"/>
      <c r="BDQ800" s="247"/>
      <c r="BDR800" s="247"/>
      <c r="BDS800" s="247"/>
      <c r="BDT800" s="247"/>
      <c r="BDU800" s="247"/>
      <c r="BDV800" s="247"/>
      <c r="BDW800" s="247"/>
      <c r="BDX800" s="247"/>
      <c r="BDY800" s="247"/>
      <c r="BDZ800" s="247"/>
      <c r="BEA800" s="247"/>
      <c r="BEB800" s="247"/>
      <c r="BEC800" s="247"/>
      <c r="BED800" s="247"/>
      <c r="BEE800" s="247"/>
      <c r="BEF800" s="247"/>
      <c r="BEG800" s="247"/>
      <c r="BEH800" s="247"/>
      <c r="BEI800" s="247"/>
      <c r="BEJ800" s="247"/>
      <c r="BEK800" s="247"/>
      <c r="BEL800" s="247"/>
      <c r="BEM800" s="247"/>
      <c r="BEN800" s="247"/>
      <c r="BEO800" s="247"/>
      <c r="BEP800" s="247"/>
      <c r="BEQ800" s="247"/>
      <c r="BER800" s="247"/>
      <c r="BES800" s="247"/>
      <c r="BET800" s="247"/>
      <c r="BEU800" s="247"/>
      <c r="BEV800" s="247"/>
      <c r="BEW800" s="247"/>
      <c r="BEX800" s="247"/>
      <c r="BEY800" s="247"/>
      <c r="BEZ800" s="247"/>
      <c r="BFA800" s="247"/>
      <c r="BFB800" s="247"/>
      <c r="BFC800" s="247"/>
      <c r="BFD800" s="247"/>
      <c r="BFE800" s="247"/>
      <c r="BFF800" s="247"/>
      <c r="BFG800" s="247"/>
      <c r="BFH800" s="247"/>
      <c r="BFI800" s="247"/>
      <c r="BFJ800" s="247"/>
      <c r="BFK800" s="247"/>
      <c r="BFL800" s="247"/>
      <c r="BFM800" s="247"/>
      <c r="BFN800" s="247"/>
      <c r="BFO800" s="247"/>
      <c r="BFP800" s="247"/>
      <c r="BFQ800" s="247"/>
      <c r="BFR800" s="247"/>
      <c r="BFS800" s="247"/>
      <c r="BFT800" s="247"/>
      <c r="BFU800" s="247"/>
      <c r="BFV800" s="247"/>
      <c r="BFW800" s="247"/>
      <c r="BFX800" s="247"/>
      <c r="BFY800" s="247"/>
      <c r="BFZ800" s="247"/>
      <c r="BGA800" s="247"/>
      <c r="BGB800" s="247"/>
      <c r="BGC800" s="247"/>
      <c r="BGD800" s="247"/>
      <c r="BGE800" s="247"/>
      <c r="BGF800" s="247"/>
      <c r="BGG800" s="247"/>
      <c r="BGH800" s="247"/>
      <c r="BGI800" s="247"/>
      <c r="BGJ800" s="247"/>
      <c r="BGK800" s="247"/>
      <c r="BGL800" s="247"/>
      <c r="BGM800" s="247"/>
      <c r="BGN800" s="247"/>
      <c r="BGO800" s="247"/>
      <c r="BGP800" s="247"/>
      <c r="BGQ800" s="247"/>
      <c r="BGR800" s="247"/>
      <c r="BGS800" s="247"/>
      <c r="BGT800" s="247"/>
      <c r="BGU800" s="247"/>
      <c r="BGV800" s="247"/>
      <c r="BGW800" s="247"/>
      <c r="BGX800" s="247"/>
      <c r="BGY800" s="247"/>
      <c r="BGZ800" s="247"/>
      <c r="BHA800" s="247"/>
      <c r="BHB800" s="247"/>
      <c r="BHC800" s="247"/>
      <c r="BHD800" s="247"/>
      <c r="BHE800" s="247"/>
      <c r="BHF800" s="247"/>
      <c r="BHG800" s="247"/>
      <c r="BHH800" s="247"/>
      <c r="BHI800" s="247"/>
      <c r="BHJ800" s="247"/>
      <c r="BHK800" s="247"/>
      <c r="BHL800" s="247"/>
      <c r="BHM800" s="247"/>
      <c r="BHN800" s="247"/>
      <c r="BHO800" s="247"/>
      <c r="BHP800" s="247"/>
      <c r="BHQ800" s="247"/>
      <c r="BHR800" s="247"/>
      <c r="BHS800" s="247"/>
      <c r="BHT800" s="247"/>
      <c r="BHU800" s="247"/>
      <c r="BHV800" s="247"/>
      <c r="BHW800" s="247"/>
      <c r="BHX800" s="247"/>
      <c r="BHY800" s="247"/>
      <c r="BHZ800" s="247"/>
      <c r="BIA800" s="247"/>
      <c r="BIB800" s="247"/>
      <c r="BIC800" s="247"/>
      <c r="BID800" s="247"/>
      <c r="BIE800" s="247"/>
      <c r="BIF800" s="247"/>
      <c r="BIG800" s="247"/>
      <c r="BIH800" s="247"/>
      <c r="BII800" s="247"/>
      <c r="BIJ800" s="247"/>
      <c r="BIK800" s="247"/>
      <c r="BIL800" s="247"/>
      <c r="BIM800" s="247"/>
      <c r="BIN800" s="247"/>
      <c r="BIO800" s="247"/>
      <c r="BIP800" s="247"/>
      <c r="BIQ800" s="247"/>
      <c r="BIR800" s="247"/>
      <c r="BIS800" s="247"/>
      <c r="BIT800" s="247"/>
      <c r="BIU800" s="247"/>
      <c r="BIV800" s="247"/>
      <c r="BIW800" s="247"/>
      <c r="BIX800" s="247"/>
      <c r="BIY800" s="247"/>
      <c r="BIZ800" s="247"/>
      <c r="BJA800" s="247"/>
      <c r="BJB800" s="247"/>
      <c r="BJC800" s="247"/>
      <c r="BJD800" s="247"/>
      <c r="BJE800" s="247"/>
      <c r="BJF800" s="247"/>
      <c r="BJG800" s="247"/>
      <c r="BJH800" s="247"/>
      <c r="BJI800" s="247"/>
      <c r="BJJ800" s="247"/>
      <c r="BJK800" s="247"/>
      <c r="BJL800" s="247"/>
      <c r="BJM800" s="247"/>
      <c r="BJN800" s="247"/>
      <c r="BJO800" s="247"/>
      <c r="BJP800" s="247"/>
      <c r="BJQ800" s="247"/>
      <c r="BJR800" s="247"/>
      <c r="BJS800" s="247"/>
      <c r="BJT800" s="247"/>
      <c r="BJU800" s="247"/>
      <c r="BJV800" s="247"/>
      <c r="BJW800" s="247"/>
      <c r="BJX800" s="247"/>
      <c r="BJY800" s="247"/>
      <c r="BJZ800" s="247"/>
      <c r="BKA800" s="247"/>
      <c r="BKB800" s="247"/>
      <c r="BKC800" s="247"/>
      <c r="BKD800" s="247"/>
      <c r="BKE800" s="247"/>
      <c r="BKF800" s="247"/>
      <c r="BKG800" s="247"/>
      <c r="BKH800" s="247"/>
      <c r="BKI800" s="247"/>
      <c r="BKJ800" s="247"/>
      <c r="BKK800" s="247"/>
      <c r="BKL800" s="247"/>
      <c r="BKM800" s="247"/>
      <c r="BKN800" s="247"/>
      <c r="BKO800" s="247"/>
      <c r="BKP800" s="247"/>
      <c r="BKQ800" s="247"/>
      <c r="BKR800" s="247"/>
      <c r="BKS800" s="247"/>
      <c r="BKT800" s="247"/>
      <c r="BKU800" s="247"/>
      <c r="BKV800" s="247"/>
      <c r="BKW800" s="247"/>
      <c r="BKX800" s="247"/>
      <c r="BKY800" s="247"/>
      <c r="BKZ800" s="247"/>
      <c r="BLA800" s="247"/>
      <c r="BLB800" s="247"/>
      <c r="BLC800" s="247"/>
      <c r="BLD800" s="247"/>
      <c r="BLE800" s="247"/>
      <c r="BLF800" s="247"/>
      <c r="BLG800" s="247"/>
      <c r="BLH800" s="247"/>
      <c r="BLI800" s="247"/>
      <c r="BLJ800" s="247"/>
      <c r="BLK800" s="247"/>
      <c r="BLL800" s="247"/>
      <c r="BLM800" s="247"/>
      <c r="BLN800" s="247"/>
      <c r="BLO800" s="247"/>
      <c r="BLP800" s="247"/>
      <c r="BLQ800" s="247"/>
      <c r="BLR800" s="247"/>
      <c r="BLS800" s="247"/>
      <c r="BLT800" s="247"/>
      <c r="BLU800" s="247"/>
      <c r="BLV800" s="247"/>
      <c r="BLW800" s="247"/>
      <c r="BLX800" s="247"/>
      <c r="BLY800" s="247"/>
      <c r="BLZ800" s="247"/>
      <c r="BMA800" s="247"/>
      <c r="BMB800" s="247"/>
      <c r="BMC800" s="247"/>
      <c r="BMD800" s="247"/>
      <c r="BME800" s="247"/>
      <c r="BMF800" s="247"/>
      <c r="BMG800" s="247"/>
      <c r="BMH800" s="247"/>
      <c r="BMI800" s="247"/>
      <c r="BMJ800" s="247"/>
      <c r="BMK800" s="247"/>
      <c r="BML800" s="247"/>
      <c r="BMM800" s="247"/>
      <c r="BMN800" s="247"/>
      <c r="BMO800" s="247"/>
      <c r="BMP800" s="247"/>
      <c r="BMQ800" s="247"/>
      <c r="BMR800" s="247"/>
      <c r="BMS800" s="247"/>
      <c r="BMT800" s="247"/>
      <c r="BMU800" s="247"/>
      <c r="BMV800" s="247"/>
      <c r="BMW800" s="247"/>
      <c r="BMX800" s="247"/>
      <c r="BMY800" s="247"/>
      <c r="BMZ800" s="247"/>
      <c r="BNA800" s="247"/>
      <c r="BNB800" s="247"/>
      <c r="BNC800" s="247"/>
      <c r="BND800" s="247"/>
      <c r="BNE800" s="247"/>
      <c r="BNF800" s="247"/>
      <c r="BNG800" s="247"/>
      <c r="BNH800" s="247"/>
      <c r="BNI800" s="247"/>
      <c r="BNJ800" s="247"/>
      <c r="BNK800" s="247"/>
      <c r="BNL800" s="247"/>
      <c r="BNM800" s="247"/>
      <c r="BNN800" s="247"/>
      <c r="BNO800" s="247"/>
      <c r="BNP800" s="247"/>
      <c r="BNQ800" s="247"/>
      <c r="BNR800" s="247"/>
      <c r="BNS800" s="247"/>
      <c r="BNT800" s="247"/>
      <c r="BNU800" s="247"/>
      <c r="BNV800" s="247"/>
      <c r="BNW800" s="247"/>
      <c r="BNX800" s="247"/>
      <c r="BNY800" s="247"/>
      <c r="BNZ800" s="247"/>
      <c r="BOA800" s="247"/>
      <c r="BOB800" s="247"/>
      <c r="BOC800" s="247"/>
      <c r="BOD800" s="247"/>
      <c r="BOE800" s="247"/>
      <c r="BOF800" s="247"/>
      <c r="BOG800" s="247"/>
      <c r="BOH800" s="247"/>
      <c r="BOI800" s="247"/>
      <c r="BOJ800" s="247"/>
      <c r="BOK800" s="247"/>
      <c r="BOL800" s="247"/>
      <c r="BOM800" s="247"/>
      <c r="BON800" s="247"/>
      <c r="BOO800" s="247"/>
      <c r="BOP800" s="247"/>
      <c r="BOQ800" s="247"/>
      <c r="BOR800" s="247"/>
      <c r="BOS800" s="247"/>
      <c r="BOT800" s="247"/>
      <c r="BOU800" s="247"/>
      <c r="BOV800" s="247"/>
      <c r="BOW800" s="247"/>
      <c r="BOX800" s="247"/>
      <c r="BOY800" s="247"/>
      <c r="BOZ800" s="247"/>
      <c r="BPA800" s="247"/>
      <c r="BPB800" s="247"/>
      <c r="BPC800" s="247"/>
      <c r="BPD800" s="247"/>
      <c r="BPE800" s="247"/>
      <c r="BPF800" s="247"/>
      <c r="BPG800" s="247"/>
      <c r="BPH800" s="247"/>
      <c r="BPI800" s="247"/>
      <c r="BPJ800" s="247"/>
      <c r="BPK800" s="247"/>
      <c r="BPL800" s="247"/>
      <c r="BPM800" s="247"/>
      <c r="BPN800" s="247"/>
      <c r="BPO800" s="247"/>
      <c r="BPP800" s="247"/>
      <c r="BPQ800" s="247"/>
      <c r="BPR800" s="247"/>
      <c r="BPS800" s="247"/>
      <c r="BPT800" s="247"/>
      <c r="BPU800" s="247"/>
      <c r="BPV800" s="247"/>
      <c r="BPW800" s="247"/>
      <c r="BPX800" s="247"/>
      <c r="BPY800" s="247"/>
      <c r="BPZ800" s="247"/>
      <c r="BQA800" s="247"/>
      <c r="BQB800" s="247"/>
      <c r="BQC800" s="247"/>
      <c r="BQD800" s="247"/>
      <c r="BQE800" s="247"/>
      <c r="BQF800" s="247"/>
      <c r="BQG800" s="247"/>
      <c r="BQH800" s="247"/>
      <c r="BQI800" s="247"/>
      <c r="BQJ800" s="247"/>
      <c r="BQK800" s="247"/>
      <c r="BQL800" s="247"/>
      <c r="BQM800" s="247"/>
      <c r="BQN800" s="247"/>
      <c r="BQO800" s="247"/>
      <c r="BQP800" s="247"/>
      <c r="BQQ800" s="247"/>
      <c r="BQR800" s="247"/>
      <c r="BQS800" s="247"/>
      <c r="BQT800" s="247"/>
      <c r="BQU800" s="247"/>
      <c r="BQV800" s="247"/>
      <c r="BQW800" s="247"/>
      <c r="BQX800" s="247"/>
      <c r="BQY800" s="247"/>
      <c r="BQZ800" s="247"/>
      <c r="BRA800" s="247"/>
      <c r="BRB800" s="247"/>
      <c r="BRC800" s="247"/>
      <c r="BRD800" s="247"/>
      <c r="BRE800" s="247"/>
      <c r="BRF800" s="247"/>
      <c r="BRG800" s="247"/>
      <c r="BRH800" s="247"/>
      <c r="BRI800" s="247"/>
      <c r="BRJ800" s="247"/>
      <c r="BRK800" s="247"/>
      <c r="BRL800" s="247"/>
      <c r="BRM800" s="247"/>
      <c r="BRN800" s="247"/>
      <c r="BRO800" s="247"/>
      <c r="BRP800" s="247"/>
      <c r="BRQ800" s="247"/>
      <c r="BRR800" s="247"/>
      <c r="BRS800" s="247"/>
      <c r="BRT800" s="247"/>
      <c r="BRU800" s="247"/>
      <c r="BRV800" s="247"/>
      <c r="BRW800" s="247"/>
      <c r="BRX800" s="247"/>
      <c r="BRY800" s="247"/>
      <c r="BRZ800" s="247"/>
      <c r="BSA800" s="247"/>
      <c r="BSB800" s="247"/>
      <c r="BSC800" s="247"/>
      <c r="BSD800" s="247"/>
      <c r="BSE800" s="247"/>
      <c r="BSF800" s="247"/>
      <c r="BSG800" s="247"/>
      <c r="BSH800" s="247"/>
      <c r="BSI800" s="247"/>
      <c r="BSJ800" s="247"/>
      <c r="BSK800" s="247"/>
      <c r="BSL800" s="247"/>
      <c r="BSM800" s="247"/>
      <c r="BSN800" s="247"/>
      <c r="BSO800" s="247"/>
      <c r="BSP800" s="247"/>
      <c r="BSQ800" s="247"/>
      <c r="BSR800" s="247"/>
      <c r="BSS800" s="247"/>
      <c r="BST800" s="247"/>
      <c r="BSU800" s="247"/>
      <c r="BSV800" s="247"/>
      <c r="BSW800" s="247"/>
      <c r="BSX800" s="247"/>
      <c r="BSY800" s="247"/>
      <c r="BSZ800" s="247"/>
      <c r="BTA800" s="247"/>
      <c r="BTB800" s="247"/>
      <c r="BTC800" s="247"/>
      <c r="BTD800" s="247"/>
      <c r="BTE800" s="247"/>
      <c r="BTF800" s="247"/>
      <c r="BTG800" s="247"/>
      <c r="BTH800" s="247"/>
      <c r="BTI800" s="247"/>
      <c r="BTJ800" s="247"/>
      <c r="BTK800" s="247"/>
      <c r="BTL800" s="247"/>
      <c r="BTM800" s="247"/>
      <c r="BTN800" s="247"/>
      <c r="BTO800" s="247"/>
      <c r="BTP800" s="247"/>
      <c r="BTQ800" s="247"/>
      <c r="BTR800" s="247"/>
      <c r="BTS800" s="247"/>
      <c r="BTT800" s="247"/>
      <c r="BTU800" s="247"/>
      <c r="BTV800" s="247"/>
      <c r="BTW800" s="247"/>
      <c r="BTX800" s="247"/>
      <c r="BTY800" s="247"/>
      <c r="BTZ800" s="247"/>
      <c r="BUA800" s="247"/>
      <c r="BUB800" s="247"/>
      <c r="BUC800" s="247"/>
      <c r="BUD800" s="247"/>
      <c r="BUE800" s="247"/>
      <c r="BUF800" s="247"/>
      <c r="BUG800" s="247"/>
      <c r="BUH800" s="247"/>
      <c r="BUI800" s="247"/>
      <c r="BUJ800" s="247"/>
      <c r="BUK800" s="247"/>
      <c r="BUL800" s="247"/>
      <c r="BUM800" s="247"/>
      <c r="BUN800" s="247"/>
      <c r="BUO800" s="247"/>
      <c r="BUP800" s="247"/>
      <c r="BUQ800" s="247"/>
      <c r="BUR800" s="247"/>
      <c r="BUS800" s="247"/>
      <c r="BUT800" s="247"/>
      <c r="BUU800" s="247"/>
      <c r="BUV800" s="247"/>
      <c r="BUW800" s="247"/>
      <c r="BUX800" s="247"/>
      <c r="BUY800" s="247"/>
      <c r="BUZ800" s="247"/>
      <c r="BVA800" s="247"/>
      <c r="BVB800" s="247"/>
      <c r="BVC800" s="247"/>
      <c r="BVD800" s="247"/>
      <c r="BVE800" s="247"/>
      <c r="BVF800" s="247"/>
      <c r="BVG800" s="247"/>
      <c r="BVH800" s="247"/>
      <c r="BVI800" s="247"/>
      <c r="BVJ800" s="247"/>
      <c r="BVK800" s="247"/>
      <c r="BVL800" s="247"/>
      <c r="BVM800" s="247"/>
      <c r="BVN800" s="247"/>
      <c r="BVO800" s="247"/>
      <c r="BVP800" s="247"/>
      <c r="BVQ800" s="247"/>
      <c r="BVR800" s="247"/>
      <c r="BVS800" s="247"/>
      <c r="BVT800" s="247"/>
      <c r="BVU800" s="247"/>
      <c r="BVV800" s="247"/>
      <c r="BVW800" s="247"/>
      <c r="BVX800" s="247"/>
      <c r="BVY800" s="247"/>
      <c r="BVZ800" s="247"/>
      <c r="BWA800" s="247"/>
      <c r="BWB800" s="247"/>
      <c r="BWC800" s="247"/>
      <c r="BWD800" s="247"/>
      <c r="BWE800" s="247"/>
      <c r="BWF800" s="247"/>
      <c r="BWG800" s="247"/>
      <c r="BWH800" s="247"/>
      <c r="BWI800" s="247"/>
      <c r="BWJ800" s="247"/>
      <c r="BWK800" s="247"/>
      <c r="BWL800" s="247"/>
      <c r="BWM800" s="247"/>
      <c r="BWN800" s="247"/>
      <c r="BWO800" s="247"/>
      <c r="BWP800" s="247"/>
      <c r="BWQ800" s="247"/>
      <c r="BWR800" s="247"/>
      <c r="BWS800" s="247"/>
      <c r="BWT800" s="247"/>
      <c r="BWU800" s="247"/>
      <c r="BWV800" s="247"/>
      <c r="BWW800" s="247"/>
      <c r="BWX800" s="247"/>
      <c r="BWY800" s="247"/>
      <c r="BWZ800" s="247"/>
      <c r="BXA800" s="247"/>
      <c r="BXB800" s="247"/>
      <c r="BXC800" s="247"/>
      <c r="BXD800" s="247"/>
      <c r="BXE800" s="247"/>
      <c r="BXF800" s="247"/>
      <c r="BXG800" s="247"/>
      <c r="BXH800" s="247"/>
      <c r="BXI800" s="247"/>
      <c r="BXJ800" s="247"/>
      <c r="BXK800" s="247"/>
      <c r="BXL800" s="247"/>
      <c r="BXM800" s="247"/>
      <c r="BXN800" s="247"/>
      <c r="BXO800" s="247"/>
      <c r="BXP800" s="247"/>
      <c r="BXQ800" s="247"/>
      <c r="BXR800" s="247"/>
      <c r="BXS800" s="247"/>
      <c r="BXT800" s="247"/>
      <c r="BXU800" s="247"/>
      <c r="BXV800" s="247"/>
      <c r="BXW800" s="247"/>
      <c r="BXX800" s="247"/>
      <c r="BXY800" s="247"/>
      <c r="BXZ800" s="247"/>
      <c r="BYA800" s="247"/>
      <c r="BYB800" s="247"/>
      <c r="BYC800" s="247"/>
      <c r="BYD800" s="247"/>
      <c r="BYE800" s="247"/>
      <c r="BYF800" s="247"/>
      <c r="BYG800" s="247"/>
      <c r="BYH800" s="247"/>
      <c r="BYI800" s="247"/>
      <c r="BYJ800" s="247"/>
      <c r="BYK800" s="247"/>
      <c r="BYL800" s="247"/>
      <c r="BYM800" s="247"/>
      <c r="BYN800" s="247"/>
      <c r="BYO800" s="247"/>
      <c r="BYP800" s="247"/>
      <c r="BYQ800" s="247"/>
      <c r="BYR800" s="247"/>
      <c r="BYS800" s="247"/>
      <c r="BYT800" s="247"/>
      <c r="BYU800" s="247"/>
      <c r="BYV800" s="247"/>
      <c r="BYW800" s="247"/>
      <c r="BYX800" s="247"/>
      <c r="BYY800" s="247"/>
      <c r="BYZ800" s="247"/>
      <c r="BZA800" s="247"/>
      <c r="BZB800" s="247"/>
      <c r="BZC800" s="247"/>
      <c r="BZD800" s="247"/>
      <c r="BZE800" s="247"/>
      <c r="BZF800" s="247"/>
      <c r="BZG800" s="247"/>
      <c r="BZH800" s="247"/>
      <c r="BZI800" s="247"/>
      <c r="BZJ800" s="247"/>
      <c r="BZK800" s="247"/>
      <c r="BZL800" s="247"/>
      <c r="BZM800" s="247"/>
      <c r="BZN800" s="247"/>
      <c r="BZO800" s="247"/>
      <c r="BZP800" s="247"/>
      <c r="BZQ800" s="247"/>
      <c r="BZR800" s="247"/>
      <c r="BZS800" s="247"/>
      <c r="BZT800" s="247"/>
      <c r="BZU800" s="247"/>
      <c r="BZV800" s="247"/>
      <c r="BZW800" s="247"/>
      <c r="BZX800" s="247"/>
      <c r="BZY800" s="247"/>
      <c r="BZZ800" s="247"/>
      <c r="CAA800" s="247"/>
      <c r="CAB800" s="247"/>
      <c r="CAC800" s="247"/>
      <c r="CAD800" s="247"/>
      <c r="CAE800" s="247"/>
      <c r="CAF800" s="247"/>
      <c r="CAG800" s="247"/>
      <c r="CAH800" s="247"/>
      <c r="CAI800" s="247"/>
      <c r="CAJ800" s="247"/>
      <c r="CAK800" s="247"/>
      <c r="CAL800" s="247"/>
      <c r="CAM800" s="247"/>
      <c r="CAN800" s="247"/>
      <c r="CAO800" s="247"/>
      <c r="CAP800" s="247"/>
      <c r="CAQ800" s="247"/>
      <c r="CAR800" s="247"/>
      <c r="CAS800" s="247"/>
      <c r="CAT800" s="247"/>
      <c r="CAU800" s="247"/>
      <c r="CAV800" s="247"/>
      <c r="CAW800" s="247"/>
      <c r="CAX800" s="247"/>
      <c r="CAY800" s="247"/>
      <c r="CAZ800" s="247"/>
      <c r="CBA800" s="247"/>
      <c r="CBB800" s="247"/>
      <c r="CBC800" s="247"/>
      <c r="CBD800" s="247"/>
      <c r="CBE800" s="247"/>
      <c r="CBF800" s="247"/>
      <c r="CBG800" s="247"/>
      <c r="CBH800" s="247"/>
      <c r="CBI800" s="247"/>
      <c r="CBJ800" s="247"/>
      <c r="CBK800" s="247"/>
      <c r="CBL800" s="247"/>
      <c r="CBM800" s="247"/>
      <c r="CBN800" s="247"/>
      <c r="CBO800" s="247"/>
      <c r="CBP800" s="247"/>
      <c r="CBQ800" s="247"/>
      <c r="CBR800" s="247"/>
      <c r="CBS800" s="247"/>
      <c r="CBT800" s="247"/>
      <c r="CBU800" s="247"/>
      <c r="CBV800" s="247"/>
      <c r="CBW800" s="247"/>
      <c r="CBX800" s="247"/>
      <c r="CBY800" s="247"/>
      <c r="CBZ800" s="247"/>
      <c r="CCA800" s="247"/>
      <c r="CCB800" s="247"/>
      <c r="CCC800" s="247"/>
      <c r="CCD800" s="247"/>
      <c r="CCE800" s="247"/>
      <c r="CCF800" s="247"/>
      <c r="CCG800" s="247"/>
      <c r="CCH800" s="247"/>
      <c r="CCI800" s="247"/>
      <c r="CCJ800" s="247"/>
      <c r="CCK800" s="247"/>
      <c r="CCL800" s="247"/>
      <c r="CCM800" s="247"/>
      <c r="CCN800" s="247"/>
      <c r="CCO800" s="247"/>
      <c r="CCP800" s="247"/>
      <c r="CCQ800" s="247"/>
      <c r="CCR800" s="247"/>
      <c r="CCS800" s="247"/>
      <c r="CCT800" s="247"/>
      <c r="CCU800" s="247"/>
      <c r="CCV800" s="247"/>
      <c r="CCW800" s="247"/>
      <c r="CCX800" s="247"/>
      <c r="CCY800" s="247"/>
      <c r="CCZ800" s="247"/>
      <c r="CDA800" s="247"/>
      <c r="CDB800" s="247"/>
      <c r="CDC800" s="247"/>
      <c r="CDD800" s="247"/>
      <c r="CDE800" s="247"/>
      <c r="CDF800" s="247"/>
      <c r="CDG800" s="247"/>
      <c r="CDH800" s="247"/>
      <c r="CDI800" s="247"/>
      <c r="CDJ800" s="247"/>
      <c r="CDK800" s="247"/>
      <c r="CDL800" s="247"/>
      <c r="CDM800" s="247"/>
      <c r="CDN800" s="247"/>
      <c r="CDO800" s="247"/>
      <c r="CDP800" s="247"/>
      <c r="CDQ800" s="247"/>
      <c r="CDR800" s="247"/>
      <c r="CDS800" s="247"/>
      <c r="CDT800" s="247"/>
      <c r="CDU800" s="247"/>
      <c r="CDV800" s="247"/>
      <c r="CDW800" s="247"/>
      <c r="CDX800" s="247"/>
      <c r="CDY800" s="247"/>
      <c r="CDZ800" s="247"/>
      <c r="CEA800" s="247"/>
      <c r="CEB800" s="247"/>
      <c r="CEC800" s="247"/>
      <c r="CED800" s="247"/>
      <c r="CEE800" s="247"/>
      <c r="CEF800" s="247"/>
      <c r="CEG800" s="247"/>
      <c r="CEH800" s="247"/>
      <c r="CEI800" s="247"/>
      <c r="CEJ800" s="247"/>
      <c r="CEK800" s="247"/>
      <c r="CEL800" s="247"/>
      <c r="CEM800" s="247"/>
      <c r="CEN800" s="247"/>
      <c r="CEO800" s="247"/>
      <c r="CEP800" s="247"/>
      <c r="CEQ800" s="247"/>
      <c r="CER800" s="247"/>
      <c r="CES800" s="247"/>
      <c r="CET800" s="247"/>
      <c r="CEU800" s="247"/>
      <c r="CEV800" s="247"/>
      <c r="CEW800" s="247"/>
      <c r="CEX800" s="247"/>
      <c r="CEY800" s="247"/>
      <c r="CEZ800" s="247"/>
      <c r="CFA800" s="247"/>
      <c r="CFB800" s="247"/>
      <c r="CFC800" s="247"/>
      <c r="CFD800" s="247"/>
      <c r="CFE800" s="247"/>
      <c r="CFF800" s="247"/>
      <c r="CFG800" s="247"/>
      <c r="CFH800" s="247"/>
      <c r="CFI800" s="247"/>
      <c r="CFJ800" s="247"/>
      <c r="CFK800" s="247"/>
      <c r="CFL800" s="247"/>
      <c r="CFM800" s="247"/>
      <c r="CFN800" s="247"/>
      <c r="CFO800" s="247"/>
      <c r="CFP800" s="247"/>
      <c r="CFQ800" s="247"/>
      <c r="CFR800" s="247"/>
      <c r="CFS800" s="247"/>
      <c r="CFT800" s="247"/>
      <c r="CFU800" s="247"/>
      <c r="CFV800" s="247"/>
      <c r="CFW800" s="247"/>
      <c r="CFX800" s="247"/>
      <c r="CFY800" s="247"/>
      <c r="CFZ800" s="247"/>
      <c r="CGA800" s="247"/>
      <c r="CGB800" s="247"/>
      <c r="CGC800" s="247"/>
      <c r="CGD800" s="247"/>
      <c r="CGE800" s="247"/>
      <c r="CGF800" s="247"/>
      <c r="CGG800" s="247"/>
      <c r="CGH800" s="247"/>
      <c r="CGI800" s="247"/>
      <c r="CGJ800" s="247"/>
      <c r="CGK800" s="247"/>
      <c r="CGL800" s="247"/>
      <c r="CGM800" s="247"/>
      <c r="CGN800" s="247"/>
      <c r="CGO800" s="247"/>
      <c r="CGP800" s="247"/>
      <c r="CGQ800" s="247"/>
      <c r="CGR800" s="247"/>
      <c r="CGS800" s="247"/>
      <c r="CGT800" s="247"/>
      <c r="CGU800" s="247"/>
      <c r="CGV800" s="247"/>
      <c r="CGW800" s="247"/>
      <c r="CGX800" s="247"/>
      <c r="CGY800" s="247"/>
      <c r="CGZ800" s="247"/>
      <c r="CHA800" s="247"/>
      <c r="CHB800" s="247"/>
      <c r="CHC800" s="247"/>
      <c r="CHD800" s="247"/>
      <c r="CHE800" s="247"/>
      <c r="CHF800" s="247"/>
      <c r="CHG800" s="247"/>
      <c r="CHH800" s="247"/>
      <c r="CHI800" s="247"/>
      <c r="CHJ800" s="247"/>
      <c r="CHK800" s="247"/>
      <c r="CHL800" s="247"/>
      <c r="CHM800" s="247"/>
      <c r="CHN800" s="247"/>
      <c r="CHO800" s="247"/>
      <c r="CHP800" s="247"/>
      <c r="CHQ800" s="247"/>
      <c r="CHR800" s="247"/>
      <c r="CHS800" s="247"/>
      <c r="CHT800" s="247"/>
      <c r="CHU800" s="247"/>
      <c r="CHV800" s="247"/>
      <c r="CHW800" s="247"/>
      <c r="CHX800" s="247"/>
      <c r="CHY800" s="247"/>
      <c r="CHZ800" s="247"/>
      <c r="CIA800" s="247"/>
      <c r="CIB800" s="247"/>
      <c r="CIC800" s="247"/>
      <c r="CID800" s="247"/>
      <c r="CIE800" s="247"/>
      <c r="CIF800" s="247"/>
      <c r="CIG800" s="247"/>
      <c r="CIH800" s="247"/>
      <c r="CII800" s="247"/>
      <c r="CIJ800" s="247"/>
      <c r="CIK800" s="247"/>
      <c r="CIL800" s="247"/>
      <c r="CIM800" s="247"/>
      <c r="CIN800" s="247"/>
      <c r="CIO800" s="247"/>
      <c r="CIP800" s="247"/>
      <c r="CIQ800" s="247"/>
      <c r="CIR800" s="247"/>
      <c r="CIS800" s="247"/>
      <c r="CIT800" s="247"/>
      <c r="CIU800" s="247"/>
      <c r="CIV800" s="247"/>
      <c r="CIW800" s="247"/>
      <c r="CIX800" s="247"/>
      <c r="CIY800" s="247"/>
      <c r="CIZ800" s="247"/>
      <c r="CJA800" s="247"/>
      <c r="CJB800" s="247"/>
      <c r="CJC800" s="247"/>
      <c r="CJD800" s="247"/>
      <c r="CJE800" s="247"/>
      <c r="CJF800" s="247"/>
      <c r="CJG800" s="247"/>
      <c r="CJH800" s="247"/>
      <c r="CJI800" s="247"/>
      <c r="CJJ800" s="247"/>
      <c r="CJK800" s="247"/>
      <c r="CJL800" s="247"/>
      <c r="CJM800" s="247"/>
      <c r="CJN800" s="247"/>
      <c r="CJO800" s="247"/>
      <c r="CJP800" s="247"/>
      <c r="CJQ800" s="247"/>
      <c r="CJR800" s="247"/>
      <c r="CJS800" s="247"/>
      <c r="CJT800" s="247"/>
      <c r="CJU800" s="247"/>
      <c r="CJV800" s="247"/>
      <c r="CJW800" s="247"/>
      <c r="CJX800" s="247"/>
      <c r="CJY800" s="247"/>
      <c r="CJZ800" s="247"/>
      <c r="CKA800" s="247"/>
      <c r="CKB800" s="247"/>
      <c r="CKC800" s="247"/>
      <c r="CKD800" s="247"/>
      <c r="CKE800" s="247"/>
      <c r="CKF800" s="247"/>
      <c r="CKG800" s="247"/>
      <c r="CKH800" s="247"/>
      <c r="CKI800" s="247"/>
      <c r="CKJ800" s="247"/>
      <c r="CKK800" s="247"/>
      <c r="CKL800" s="247"/>
      <c r="CKM800" s="247"/>
      <c r="CKN800" s="247"/>
      <c r="CKO800" s="247"/>
      <c r="CKP800" s="247"/>
      <c r="CKQ800" s="247"/>
      <c r="CKR800" s="247"/>
      <c r="CKS800" s="247"/>
      <c r="CKT800" s="247"/>
      <c r="CKU800" s="247"/>
      <c r="CKV800" s="247"/>
      <c r="CKW800" s="247"/>
      <c r="CKX800" s="247"/>
      <c r="CKY800" s="247"/>
      <c r="CKZ800" s="247"/>
      <c r="CLA800" s="247"/>
      <c r="CLB800" s="247"/>
      <c r="CLC800" s="247"/>
      <c r="CLD800" s="247"/>
      <c r="CLE800" s="247"/>
      <c r="CLF800" s="247"/>
      <c r="CLG800" s="247"/>
      <c r="CLH800" s="247"/>
      <c r="CLI800" s="247"/>
      <c r="CLJ800" s="247"/>
      <c r="CLK800" s="247"/>
      <c r="CLL800" s="247"/>
      <c r="CLM800" s="247"/>
      <c r="CLN800" s="247"/>
      <c r="CLO800" s="247"/>
      <c r="CLP800" s="247"/>
      <c r="CLQ800" s="247"/>
      <c r="CLR800" s="247"/>
      <c r="CLS800" s="247"/>
      <c r="CLT800" s="247"/>
      <c r="CLU800" s="247"/>
      <c r="CLV800" s="247"/>
      <c r="CLW800" s="247"/>
      <c r="CLX800" s="247"/>
      <c r="CLY800" s="247"/>
      <c r="CLZ800" s="247"/>
      <c r="CMA800" s="247"/>
      <c r="CMB800" s="247"/>
      <c r="CMC800" s="247"/>
      <c r="CMD800" s="247"/>
      <c r="CME800" s="247"/>
      <c r="CMF800" s="247"/>
      <c r="CMG800" s="247"/>
      <c r="CMH800" s="247"/>
      <c r="CMI800" s="247"/>
      <c r="CMJ800" s="247"/>
      <c r="CMK800" s="247"/>
      <c r="CML800" s="247"/>
      <c r="CMM800" s="247"/>
      <c r="CMN800" s="247"/>
      <c r="CMO800" s="247"/>
      <c r="CMP800" s="247"/>
      <c r="CMQ800" s="247"/>
      <c r="CMR800" s="247"/>
      <c r="CMS800" s="247"/>
      <c r="CMT800" s="247"/>
      <c r="CMU800" s="247"/>
      <c r="CMV800" s="247"/>
      <c r="CMW800" s="247"/>
      <c r="CMX800" s="247"/>
      <c r="CMY800" s="247"/>
      <c r="CMZ800" s="247"/>
      <c r="CNA800" s="247"/>
      <c r="CNB800" s="247"/>
      <c r="CNC800" s="247"/>
      <c r="CND800" s="247"/>
      <c r="CNE800" s="247"/>
      <c r="CNF800" s="247"/>
      <c r="CNG800" s="247"/>
      <c r="CNH800" s="247"/>
      <c r="CNI800" s="247"/>
      <c r="CNJ800" s="247"/>
      <c r="CNK800" s="247"/>
      <c r="CNL800" s="247"/>
      <c r="CNM800" s="247"/>
      <c r="CNN800" s="247"/>
      <c r="CNO800" s="247"/>
      <c r="CNP800" s="247"/>
      <c r="CNQ800" s="247"/>
      <c r="CNR800" s="247"/>
      <c r="CNS800" s="247"/>
      <c r="CNT800" s="247"/>
      <c r="CNU800" s="247"/>
      <c r="CNV800" s="247"/>
      <c r="CNW800" s="247"/>
      <c r="CNX800" s="247"/>
      <c r="CNY800" s="247"/>
      <c r="CNZ800" s="247"/>
      <c r="COA800" s="247"/>
      <c r="COB800" s="247"/>
      <c r="COC800" s="247"/>
      <c r="COD800" s="247"/>
      <c r="COE800" s="247"/>
      <c r="COF800" s="247"/>
      <c r="COG800" s="247"/>
      <c r="COH800" s="247"/>
      <c r="COI800" s="247"/>
      <c r="COJ800" s="247"/>
      <c r="COK800" s="247"/>
      <c r="COL800" s="247"/>
      <c r="COM800" s="247"/>
      <c r="CON800" s="247"/>
      <c r="COO800" s="247"/>
      <c r="COP800" s="247"/>
      <c r="COQ800" s="247"/>
      <c r="COR800" s="247"/>
      <c r="COS800" s="247"/>
      <c r="COT800" s="247"/>
      <c r="COU800" s="247"/>
      <c r="COV800" s="247"/>
      <c r="COW800" s="247"/>
      <c r="COX800" s="247"/>
      <c r="COY800" s="247"/>
      <c r="COZ800" s="247"/>
      <c r="CPA800" s="247"/>
      <c r="CPB800" s="247"/>
      <c r="CPC800" s="247"/>
      <c r="CPD800" s="247"/>
      <c r="CPE800" s="247"/>
      <c r="CPF800" s="247"/>
      <c r="CPG800" s="247"/>
      <c r="CPH800" s="247"/>
      <c r="CPI800" s="247"/>
      <c r="CPJ800" s="247"/>
      <c r="CPK800" s="247"/>
      <c r="CPL800" s="247"/>
      <c r="CPM800" s="247"/>
      <c r="CPN800" s="247"/>
      <c r="CPO800" s="247"/>
      <c r="CPP800" s="247"/>
      <c r="CPQ800" s="247"/>
      <c r="CPR800" s="247"/>
      <c r="CPS800" s="247"/>
      <c r="CPT800" s="247"/>
      <c r="CPU800" s="247"/>
      <c r="CPV800" s="247"/>
      <c r="CPW800" s="247"/>
      <c r="CPX800" s="247"/>
      <c r="CPY800" s="247"/>
      <c r="CPZ800" s="247"/>
      <c r="CQA800" s="247"/>
      <c r="CQB800" s="247"/>
      <c r="CQC800" s="247"/>
      <c r="CQD800" s="247"/>
      <c r="CQE800" s="247"/>
      <c r="CQF800" s="247"/>
      <c r="CQG800" s="247"/>
      <c r="CQH800" s="247"/>
      <c r="CQI800" s="247"/>
      <c r="CQJ800" s="247"/>
      <c r="CQK800" s="247"/>
      <c r="CQL800" s="247"/>
      <c r="CQM800" s="247"/>
      <c r="CQN800" s="247"/>
      <c r="CQO800" s="247"/>
      <c r="CQP800" s="247"/>
      <c r="CQQ800" s="247"/>
      <c r="CQR800" s="247"/>
      <c r="CQS800" s="247"/>
      <c r="CQT800" s="247"/>
      <c r="CQU800" s="247"/>
      <c r="CQV800" s="247"/>
      <c r="CQW800" s="247"/>
      <c r="CQX800" s="247"/>
      <c r="CQY800" s="247"/>
      <c r="CQZ800" s="247"/>
      <c r="CRA800" s="247"/>
      <c r="CRB800" s="247"/>
      <c r="CRC800" s="247"/>
      <c r="CRD800" s="247"/>
      <c r="CRE800" s="247"/>
      <c r="CRF800" s="247"/>
      <c r="CRG800" s="247"/>
      <c r="CRH800" s="247"/>
      <c r="CRI800" s="247"/>
      <c r="CRJ800" s="247"/>
      <c r="CRK800" s="247"/>
      <c r="CRL800" s="247"/>
      <c r="CRM800" s="247"/>
      <c r="CRN800" s="247"/>
      <c r="CRO800" s="247"/>
      <c r="CRP800" s="247"/>
      <c r="CRQ800" s="247"/>
      <c r="CRR800" s="247"/>
      <c r="CRS800" s="247"/>
      <c r="CRT800" s="247"/>
      <c r="CRU800" s="247"/>
      <c r="CRV800" s="247"/>
      <c r="CRW800" s="247"/>
      <c r="CRX800" s="247"/>
      <c r="CRY800" s="247"/>
      <c r="CRZ800" s="247"/>
      <c r="CSA800" s="247"/>
      <c r="CSB800" s="247"/>
      <c r="CSC800" s="247"/>
      <c r="CSD800" s="247"/>
      <c r="CSE800" s="247"/>
      <c r="CSF800" s="247"/>
      <c r="CSG800" s="247"/>
      <c r="CSH800" s="247"/>
      <c r="CSI800" s="247"/>
      <c r="CSJ800" s="247"/>
      <c r="CSK800" s="247"/>
      <c r="CSL800" s="247"/>
      <c r="CSM800" s="247"/>
      <c r="CSN800" s="247"/>
      <c r="CSO800" s="247"/>
      <c r="CSP800" s="247"/>
      <c r="CSQ800" s="247"/>
      <c r="CSR800" s="247"/>
      <c r="CSS800" s="247"/>
      <c r="CST800" s="247"/>
      <c r="CSU800" s="247"/>
      <c r="CSV800" s="247"/>
      <c r="CSW800" s="247"/>
      <c r="CSX800" s="247"/>
      <c r="CSY800" s="247"/>
      <c r="CSZ800" s="247"/>
      <c r="CTA800" s="247"/>
      <c r="CTB800" s="247"/>
      <c r="CTC800" s="247"/>
      <c r="CTD800" s="247"/>
      <c r="CTE800" s="247"/>
      <c r="CTF800" s="247"/>
      <c r="CTG800" s="247"/>
      <c r="CTH800" s="247"/>
      <c r="CTI800" s="247"/>
      <c r="CTJ800" s="247"/>
      <c r="CTK800" s="247"/>
      <c r="CTL800" s="247"/>
      <c r="CTM800" s="247"/>
      <c r="CTN800" s="247"/>
      <c r="CTO800" s="247"/>
      <c r="CTP800" s="247"/>
      <c r="CTQ800" s="247"/>
      <c r="CTR800" s="247"/>
      <c r="CTS800" s="247"/>
      <c r="CTT800" s="247"/>
      <c r="CTU800" s="247"/>
      <c r="CTV800" s="247"/>
      <c r="CTW800" s="247"/>
      <c r="CTX800" s="247"/>
      <c r="CTY800" s="247"/>
      <c r="CTZ800" s="247"/>
      <c r="CUA800" s="247"/>
      <c r="CUB800" s="247"/>
      <c r="CUC800" s="247"/>
      <c r="CUD800" s="247"/>
      <c r="CUE800" s="247"/>
      <c r="CUF800" s="247"/>
      <c r="CUG800" s="247"/>
      <c r="CUH800" s="247"/>
      <c r="CUI800" s="247"/>
      <c r="CUJ800" s="247"/>
      <c r="CUK800" s="247"/>
      <c r="CUL800" s="247"/>
      <c r="CUM800" s="247"/>
      <c r="CUN800" s="247"/>
      <c r="CUO800" s="247"/>
      <c r="CUP800" s="247"/>
      <c r="CUQ800" s="247"/>
      <c r="CUR800" s="247"/>
      <c r="CUS800" s="247"/>
      <c r="CUT800" s="247"/>
      <c r="CUU800" s="247"/>
      <c r="CUV800" s="247"/>
      <c r="CUW800" s="247"/>
      <c r="CUX800" s="247"/>
      <c r="CUY800" s="247"/>
      <c r="CUZ800" s="247"/>
      <c r="CVA800" s="247"/>
      <c r="CVB800" s="247"/>
      <c r="CVC800" s="247"/>
      <c r="CVD800" s="247"/>
      <c r="CVE800" s="247"/>
      <c r="CVF800" s="247"/>
      <c r="CVG800" s="247"/>
      <c r="CVH800" s="247"/>
      <c r="CVI800" s="247"/>
      <c r="CVJ800" s="247"/>
      <c r="CVK800" s="247"/>
      <c r="CVL800" s="247"/>
      <c r="CVM800" s="247"/>
      <c r="CVN800" s="247"/>
      <c r="CVO800" s="247"/>
      <c r="CVP800" s="247"/>
      <c r="CVQ800" s="247"/>
      <c r="CVR800" s="247"/>
      <c r="CVS800" s="247"/>
      <c r="CVT800" s="247"/>
      <c r="CVU800" s="247"/>
      <c r="CVV800" s="247"/>
      <c r="CVW800" s="247"/>
      <c r="CVX800" s="247"/>
      <c r="CVY800" s="247"/>
      <c r="CVZ800" s="247"/>
      <c r="CWA800" s="247"/>
      <c r="CWB800" s="247"/>
      <c r="CWC800" s="247"/>
      <c r="CWD800" s="247"/>
      <c r="CWE800" s="247"/>
      <c r="CWF800" s="247"/>
      <c r="CWG800" s="247"/>
      <c r="CWH800" s="247"/>
      <c r="CWI800" s="247"/>
      <c r="CWJ800" s="247"/>
      <c r="CWK800" s="247"/>
      <c r="CWL800" s="247"/>
      <c r="CWM800" s="247"/>
      <c r="CWN800" s="247"/>
      <c r="CWO800" s="247"/>
      <c r="CWP800" s="247"/>
      <c r="CWQ800" s="247"/>
      <c r="CWR800" s="247"/>
      <c r="CWS800" s="247"/>
      <c r="CWT800" s="247"/>
      <c r="CWU800" s="247"/>
      <c r="CWV800" s="247"/>
      <c r="CWW800" s="247"/>
      <c r="CWX800" s="247"/>
      <c r="CWY800" s="247"/>
      <c r="CWZ800" s="247"/>
      <c r="CXA800" s="247"/>
      <c r="CXB800" s="247"/>
      <c r="CXC800" s="247"/>
      <c r="CXD800" s="247"/>
      <c r="CXE800" s="247"/>
      <c r="CXF800" s="247"/>
      <c r="CXG800" s="247"/>
      <c r="CXH800" s="247"/>
      <c r="CXI800" s="247"/>
      <c r="CXJ800" s="247"/>
      <c r="CXK800" s="247"/>
      <c r="CXL800" s="247"/>
      <c r="CXM800" s="247"/>
      <c r="CXN800" s="247"/>
      <c r="CXO800" s="247"/>
      <c r="CXP800" s="247"/>
      <c r="CXQ800" s="247"/>
      <c r="CXR800" s="247"/>
      <c r="CXS800" s="247"/>
      <c r="CXT800" s="247"/>
      <c r="CXU800" s="247"/>
      <c r="CXV800" s="247"/>
      <c r="CXW800" s="247"/>
      <c r="CXX800" s="247"/>
      <c r="CXY800" s="247"/>
      <c r="CXZ800" s="247"/>
      <c r="CYA800" s="247"/>
      <c r="CYB800" s="247"/>
      <c r="CYC800" s="247"/>
      <c r="CYD800" s="247"/>
      <c r="CYE800" s="247"/>
      <c r="CYF800" s="247"/>
      <c r="CYG800" s="247"/>
      <c r="CYH800" s="247"/>
      <c r="CYI800" s="247"/>
      <c r="CYJ800" s="247"/>
      <c r="CYK800" s="247"/>
      <c r="CYL800" s="247"/>
      <c r="CYM800" s="247"/>
      <c r="CYN800" s="247"/>
      <c r="CYO800" s="247"/>
      <c r="CYP800" s="247"/>
      <c r="CYQ800" s="247"/>
      <c r="CYR800" s="247"/>
      <c r="CYS800" s="247"/>
      <c r="CYT800" s="247"/>
      <c r="CYU800" s="247"/>
      <c r="CYV800" s="247"/>
      <c r="CYW800" s="247"/>
      <c r="CYX800" s="247"/>
      <c r="CYY800" s="247"/>
      <c r="CYZ800" s="247"/>
      <c r="CZA800" s="247"/>
      <c r="CZB800" s="247"/>
      <c r="CZC800" s="247"/>
      <c r="CZD800" s="247"/>
      <c r="CZE800" s="247"/>
      <c r="CZF800" s="247"/>
      <c r="CZG800" s="247"/>
      <c r="CZH800" s="247"/>
      <c r="CZI800" s="247"/>
      <c r="CZJ800" s="247"/>
      <c r="CZK800" s="247"/>
      <c r="CZL800" s="247"/>
      <c r="CZM800" s="247"/>
      <c r="CZN800" s="247"/>
      <c r="CZO800" s="247"/>
      <c r="CZP800" s="247"/>
      <c r="CZQ800" s="247"/>
      <c r="CZR800" s="247"/>
      <c r="CZS800" s="247"/>
      <c r="CZT800" s="247"/>
      <c r="CZU800" s="247"/>
      <c r="CZV800" s="247"/>
      <c r="CZW800" s="247"/>
      <c r="CZX800" s="247"/>
      <c r="CZY800" s="247"/>
      <c r="CZZ800" s="247"/>
      <c r="DAA800" s="247"/>
      <c r="DAB800" s="247"/>
      <c r="DAC800" s="247"/>
      <c r="DAD800" s="247"/>
      <c r="DAE800" s="247"/>
      <c r="DAF800" s="247"/>
      <c r="DAG800" s="247"/>
      <c r="DAH800" s="247"/>
      <c r="DAI800" s="247"/>
      <c r="DAJ800" s="247"/>
      <c r="DAK800" s="247"/>
      <c r="DAL800" s="247"/>
      <c r="DAM800" s="247"/>
      <c r="DAN800" s="247"/>
      <c r="DAO800" s="247"/>
      <c r="DAP800" s="247"/>
      <c r="DAQ800" s="247"/>
      <c r="DAR800" s="247"/>
      <c r="DAS800" s="247"/>
      <c r="DAT800" s="247"/>
      <c r="DAU800" s="247"/>
      <c r="DAV800" s="247"/>
      <c r="DAW800" s="247"/>
      <c r="DAX800" s="247"/>
      <c r="DAY800" s="247"/>
      <c r="DAZ800" s="247"/>
      <c r="DBA800" s="247"/>
      <c r="DBB800" s="247"/>
      <c r="DBC800" s="247"/>
      <c r="DBD800" s="247"/>
      <c r="DBE800" s="247"/>
      <c r="DBF800" s="247"/>
      <c r="DBG800" s="247"/>
      <c r="DBH800" s="247"/>
      <c r="DBI800" s="247"/>
      <c r="DBJ800" s="247"/>
      <c r="DBK800" s="247"/>
      <c r="DBL800" s="247"/>
      <c r="DBM800" s="247"/>
      <c r="DBN800" s="247"/>
      <c r="DBO800" s="247"/>
      <c r="DBP800" s="247"/>
      <c r="DBQ800" s="247"/>
      <c r="DBR800" s="247"/>
      <c r="DBS800" s="247"/>
      <c r="DBT800" s="247"/>
      <c r="DBU800" s="247"/>
      <c r="DBV800" s="247"/>
      <c r="DBW800" s="247"/>
      <c r="DBX800" s="247"/>
      <c r="DBY800" s="247"/>
      <c r="DBZ800" s="247"/>
      <c r="DCA800" s="247"/>
      <c r="DCB800" s="247"/>
      <c r="DCC800" s="247"/>
      <c r="DCD800" s="247"/>
      <c r="DCE800" s="247"/>
      <c r="DCF800" s="247"/>
      <c r="DCG800" s="247"/>
      <c r="DCH800" s="247"/>
      <c r="DCI800" s="247"/>
      <c r="DCJ800" s="247"/>
      <c r="DCK800" s="247"/>
      <c r="DCL800" s="247"/>
      <c r="DCM800" s="247"/>
      <c r="DCN800" s="247"/>
      <c r="DCO800" s="247"/>
      <c r="DCP800" s="247"/>
      <c r="DCQ800" s="247"/>
      <c r="DCR800" s="247"/>
      <c r="DCS800" s="247"/>
      <c r="DCT800" s="247"/>
      <c r="DCU800" s="247"/>
      <c r="DCV800" s="247"/>
      <c r="DCW800" s="247"/>
      <c r="DCX800" s="247"/>
      <c r="DCY800" s="247"/>
      <c r="DCZ800" s="247"/>
      <c r="DDA800" s="247"/>
      <c r="DDB800" s="247"/>
      <c r="DDC800" s="247"/>
      <c r="DDD800" s="247"/>
      <c r="DDE800" s="247"/>
      <c r="DDF800" s="247"/>
      <c r="DDG800" s="247"/>
      <c r="DDH800" s="247"/>
      <c r="DDI800" s="247"/>
      <c r="DDJ800" s="247"/>
      <c r="DDK800" s="247"/>
      <c r="DDL800" s="247"/>
      <c r="DDM800" s="247"/>
      <c r="DDN800" s="247"/>
      <c r="DDO800" s="247"/>
      <c r="DDP800" s="247"/>
      <c r="DDQ800" s="247"/>
      <c r="DDR800" s="247"/>
      <c r="DDS800" s="247"/>
      <c r="DDT800" s="247"/>
      <c r="DDU800" s="247"/>
      <c r="DDV800" s="247"/>
      <c r="DDW800" s="247"/>
      <c r="DDX800" s="247"/>
      <c r="DDY800" s="247"/>
      <c r="DDZ800" s="247"/>
      <c r="DEA800" s="247"/>
      <c r="DEB800" s="247"/>
      <c r="DEC800" s="247"/>
      <c r="DED800" s="247"/>
      <c r="DEE800" s="247"/>
      <c r="DEF800" s="247"/>
      <c r="DEG800" s="247"/>
      <c r="DEH800" s="247"/>
      <c r="DEI800" s="247"/>
      <c r="DEJ800" s="247"/>
      <c r="DEK800" s="247"/>
      <c r="DEL800" s="247"/>
      <c r="DEM800" s="247"/>
      <c r="DEN800" s="247"/>
      <c r="DEO800" s="247"/>
      <c r="DEP800" s="247"/>
      <c r="DEQ800" s="247"/>
      <c r="DER800" s="247"/>
      <c r="DES800" s="247"/>
      <c r="DET800" s="247"/>
      <c r="DEU800" s="247"/>
      <c r="DEV800" s="247"/>
      <c r="DEW800" s="247"/>
      <c r="DEX800" s="247"/>
      <c r="DEY800" s="247"/>
      <c r="DEZ800" s="247"/>
      <c r="DFA800" s="247"/>
      <c r="DFB800" s="247"/>
      <c r="DFC800" s="247"/>
      <c r="DFD800" s="247"/>
      <c r="DFE800" s="247"/>
      <c r="DFF800" s="247"/>
      <c r="DFG800" s="247"/>
      <c r="DFH800" s="247"/>
      <c r="DFI800" s="247"/>
      <c r="DFJ800" s="247"/>
      <c r="DFK800" s="247"/>
      <c r="DFL800" s="247"/>
      <c r="DFM800" s="247"/>
      <c r="DFN800" s="247"/>
      <c r="DFO800" s="247"/>
      <c r="DFP800" s="247"/>
      <c r="DFQ800" s="247"/>
      <c r="DFR800" s="247"/>
      <c r="DFS800" s="247"/>
      <c r="DFT800" s="247"/>
      <c r="DFU800" s="247"/>
      <c r="DFV800" s="247"/>
      <c r="DFW800" s="247"/>
      <c r="DFX800" s="247"/>
      <c r="DFY800" s="247"/>
      <c r="DFZ800" s="247"/>
      <c r="DGA800" s="247"/>
      <c r="DGB800" s="247"/>
      <c r="DGC800" s="247"/>
      <c r="DGD800" s="247"/>
      <c r="DGE800" s="247"/>
      <c r="DGF800" s="247"/>
      <c r="DGG800" s="247"/>
      <c r="DGH800" s="247"/>
      <c r="DGI800" s="247"/>
      <c r="DGJ800" s="247"/>
      <c r="DGK800" s="247"/>
      <c r="DGL800" s="247"/>
      <c r="DGM800" s="247"/>
      <c r="DGN800" s="247"/>
      <c r="DGO800" s="247"/>
      <c r="DGP800" s="247"/>
      <c r="DGQ800" s="247"/>
      <c r="DGR800" s="247"/>
      <c r="DGS800" s="247"/>
      <c r="DGT800" s="247"/>
      <c r="DGU800" s="247"/>
      <c r="DGV800" s="247"/>
      <c r="DGW800" s="247"/>
      <c r="DGX800" s="247"/>
      <c r="DGY800" s="247"/>
      <c r="DGZ800" s="247"/>
      <c r="DHA800" s="247"/>
      <c r="DHB800" s="247"/>
      <c r="DHC800" s="247"/>
      <c r="DHD800" s="247"/>
      <c r="DHE800" s="247"/>
      <c r="DHF800" s="247"/>
      <c r="DHG800" s="247"/>
      <c r="DHH800" s="247"/>
      <c r="DHI800" s="247"/>
      <c r="DHJ800" s="247"/>
      <c r="DHK800" s="247"/>
      <c r="DHL800" s="247"/>
      <c r="DHM800" s="247"/>
      <c r="DHN800" s="247"/>
      <c r="DHO800" s="247"/>
      <c r="DHP800" s="247"/>
      <c r="DHQ800" s="247"/>
      <c r="DHR800" s="247"/>
      <c r="DHS800" s="247"/>
      <c r="DHT800" s="247"/>
      <c r="DHU800" s="247"/>
      <c r="DHV800" s="247"/>
      <c r="DHW800" s="247"/>
      <c r="DHX800" s="247"/>
      <c r="DHY800" s="247"/>
      <c r="DHZ800" s="247"/>
      <c r="DIA800" s="247"/>
      <c r="DIB800" s="247"/>
      <c r="DIC800" s="247"/>
      <c r="DID800" s="247"/>
      <c r="DIE800" s="247"/>
      <c r="DIF800" s="247"/>
      <c r="DIG800" s="247"/>
      <c r="DIH800" s="247"/>
      <c r="DII800" s="247"/>
      <c r="DIJ800" s="247"/>
      <c r="DIK800" s="247"/>
      <c r="DIL800" s="247"/>
      <c r="DIM800" s="247"/>
      <c r="DIN800" s="247"/>
      <c r="DIO800" s="247"/>
      <c r="DIP800" s="247"/>
      <c r="DIQ800" s="247"/>
      <c r="DIR800" s="247"/>
      <c r="DIS800" s="247"/>
      <c r="DIT800" s="247"/>
      <c r="DIU800" s="247"/>
      <c r="DIV800" s="247"/>
      <c r="DIW800" s="247"/>
      <c r="DIX800" s="247"/>
      <c r="DIY800" s="247"/>
      <c r="DIZ800" s="247"/>
      <c r="DJA800" s="247"/>
      <c r="DJB800" s="247"/>
      <c r="DJC800" s="247"/>
      <c r="DJD800" s="247"/>
      <c r="DJE800" s="247"/>
      <c r="DJF800" s="247"/>
      <c r="DJG800" s="247"/>
      <c r="DJH800" s="247"/>
      <c r="DJI800" s="247"/>
      <c r="DJJ800" s="247"/>
      <c r="DJK800" s="247"/>
      <c r="DJL800" s="247"/>
      <c r="DJM800" s="247"/>
      <c r="DJN800" s="247"/>
      <c r="DJO800" s="247"/>
      <c r="DJP800" s="247"/>
      <c r="DJQ800" s="247"/>
      <c r="DJR800" s="247"/>
      <c r="DJS800" s="247"/>
      <c r="DJT800" s="247"/>
      <c r="DJU800" s="247"/>
      <c r="DJV800" s="247"/>
      <c r="DJW800" s="247"/>
      <c r="DJX800" s="247"/>
      <c r="DJY800" s="247"/>
      <c r="DJZ800" s="247"/>
      <c r="DKA800" s="247"/>
      <c r="DKB800" s="247"/>
      <c r="DKC800" s="247"/>
      <c r="DKD800" s="247"/>
      <c r="DKE800" s="247"/>
      <c r="DKF800" s="247"/>
      <c r="DKG800" s="247"/>
      <c r="DKH800" s="247"/>
      <c r="DKI800" s="247"/>
      <c r="DKJ800" s="247"/>
      <c r="DKK800" s="247"/>
      <c r="DKL800" s="247"/>
      <c r="DKM800" s="247"/>
      <c r="DKN800" s="247"/>
      <c r="DKO800" s="247"/>
      <c r="DKP800" s="247"/>
      <c r="DKQ800" s="247"/>
      <c r="DKR800" s="247"/>
      <c r="DKS800" s="247"/>
      <c r="DKT800" s="247"/>
      <c r="DKU800" s="247"/>
      <c r="DKV800" s="247"/>
      <c r="DKW800" s="247"/>
      <c r="DKX800" s="247"/>
      <c r="DKY800" s="247"/>
      <c r="DKZ800" s="247"/>
      <c r="DLA800" s="247"/>
      <c r="DLB800" s="247"/>
      <c r="DLC800" s="247"/>
      <c r="DLD800" s="247"/>
      <c r="DLE800" s="247"/>
      <c r="DLF800" s="247"/>
      <c r="DLG800" s="247"/>
      <c r="DLH800" s="247"/>
      <c r="DLI800" s="247"/>
      <c r="DLJ800" s="247"/>
      <c r="DLK800" s="247"/>
      <c r="DLL800" s="247"/>
      <c r="DLM800" s="247"/>
      <c r="DLN800" s="247"/>
      <c r="DLO800" s="247"/>
      <c r="DLP800" s="247"/>
      <c r="DLQ800" s="247"/>
      <c r="DLR800" s="247"/>
      <c r="DLS800" s="247"/>
      <c r="DLT800" s="247"/>
      <c r="DLU800" s="247"/>
      <c r="DLV800" s="247"/>
      <c r="DLW800" s="247"/>
      <c r="DLX800" s="247"/>
      <c r="DLY800" s="247"/>
      <c r="DLZ800" s="247"/>
      <c r="DMA800" s="247"/>
      <c r="DMB800" s="247"/>
      <c r="DMC800" s="247"/>
      <c r="DMD800" s="247"/>
      <c r="DME800" s="247"/>
      <c r="DMF800" s="247"/>
      <c r="DMG800" s="247"/>
      <c r="DMH800" s="247"/>
      <c r="DMI800" s="247"/>
      <c r="DMJ800" s="247"/>
      <c r="DMK800" s="247"/>
      <c r="DML800" s="247"/>
      <c r="DMM800" s="247"/>
      <c r="DMN800" s="247"/>
      <c r="DMO800" s="247"/>
      <c r="DMP800" s="247"/>
      <c r="DMQ800" s="247"/>
      <c r="DMR800" s="247"/>
      <c r="DMS800" s="247"/>
      <c r="DMT800" s="247"/>
      <c r="DMU800" s="247"/>
      <c r="DMV800" s="247"/>
      <c r="DMW800" s="247"/>
      <c r="DMX800" s="247"/>
      <c r="DMY800" s="247"/>
      <c r="DMZ800" s="247"/>
      <c r="DNA800" s="247"/>
      <c r="DNB800" s="247"/>
      <c r="DNC800" s="247"/>
      <c r="DND800" s="247"/>
      <c r="DNE800" s="247"/>
      <c r="DNF800" s="247"/>
      <c r="DNG800" s="247"/>
      <c r="DNH800" s="247"/>
      <c r="DNI800" s="247"/>
      <c r="DNJ800" s="247"/>
      <c r="DNK800" s="247"/>
      <c r="DNL800" s="247"/>
      <c r="DNM800" s="247"/>
      <c r="DNN800" s="247"/>
      <c r="DNO800" s="247"/>
      <c r="DNP800" s="247"/>
      <c r="DNQ800" s="247"/>
      <c r="DNR800" s="247"/>
      <c r="DNS800" s="247"/>
      <c r="DNT800" s="247"/>
      <c r="DNU800" s="247"/>
      <c r="DNV800" s="247"/>
      <c r="DNW800" s="247"/>
      <c r="DNX800" s="247"/>
      <c r="DNY800" s="247"/>
      <c r="DNZ800" s="247"/>
      <c r="DOA800" s="247"/>
      <c r="DOB800" s="247"/>
      <c r="DOC800" s="247"/>
      <c r="DOD800" s="247"/>
      <c r="DOE800" s="247"/>
      <c r="DOF800" s="247"/>
      <c r="DOG800" s="247"/>
      <c r="DOH800" s="247"/>
      <c r="DOI800" s="247"/>
      <c r="DOJ800" s="247"/>
      <c r="DOK800" s="247"/>
      <c r="DOL800" s="247"/>
      <c r="DOM800" s="247"/>
      <c r="DON800" s="247"/>
      <c r="DOO800" s="247"/>
      <c r="DOP800" s="247"/>
      <c r="DOQ800" s="247"/>
      <c r="DOR800" s="247"/>
      <c r="DOS800" s="247"/>
      <c r="DOT800" s="247"/>
      <c r="DOU800" s="247"/>
      <c r="DOV800" s="247"/>
      <c r="DOW800" s="247"/>
      <c r="DOX800" s="247"/>
      <c r="DOY800" s="247"/>
      <c r="DOZ800" s="247"/>
      <c r="DPA800" s="247"/>
      <c r="DPB800" s="247"/>
      <c r="DPC800" s="247"/>
      <c r="DPD800" s="247"/>
      <c r="DPE800" s="247"/>
      <c r="DPF800" s="247"/>
      <c r="DPG800" s="247"/>
      <c r="DPH800" s="247"/>
      <c r="DPI800" s="247"/>
      <c r="DPJ800" s="247"/>
      <c r="DPK800" s="247"/>
      <c r="DPL800" s="247"/>
      <c r="DPM800" s="247"/>
      <c r="DPN800" s="247"/>
      <c r="DPO800" s="247"/>
      <c r="DPP800" s="247"/>
      <c r="DPQ800" s="247"/>
      <c r="DPR800" s="247"/>
      <c r="DPS800" s="247"/>
      <c r="DPT800" s="247"/>
      <c r="DPU800" s="247"/>
      <c r="DPV800" s="247"/>
      <c r="DPW800" s="247"/>
      <c r="DPX800" s="247"/>
      <c r="DPY800" s="247"/>
      <c r="DPZ800" s="247"/>
      <c r="DQA800" s="247"/>
      <c r="DQB800" s="247"/>
      <c r="DQC800" s="247"/>
      <c r="DQD800" s="247"/>
      <c r="DQE800" s="247"/>
      <c r="DQF800" s="247"/>
      <c r="DQG800" s="247"/>
      <c r="DQH800" s="247"/>
      <c r="DQI800" s="247"/>
      <c r="DQJ800" s="247"/>
      <c r="DQK800" s="247"/>
      <c r="DQL800" s="247"/>
      <c r="DQM800" s="247"/>
      <c r="DQN800" s="247"/>
      <c r="DQO800" s="247"/>
      <c r="DQP800" s="247"/>
      <c r="DQQ800" s="247"/>
      <c r="DQR800" s="247"/>
      <c r="DQS800" s="247"/>
      <c r="DQT800" s="247"/>
      <c r="DQU800" s="247"/>
      <c r="DQV800" s="247"/>
      <c r="DQW800" s="247"/>
      <c r="DQX800" s="247"/>
      <c r="DQY800" s="247"/>
      <c r="DQZ800" s="247"/>
      <c r="DRA800" s="247"/>
      <c r="DRB800" s="247"/>
      <c r="DRC800" s="247"/>
      <c r="DRD800" s="247"/>
      <c r="DRE800" s="247"/>
      <c r="DRF800" s="247"/>
      <c r="DRG800" s="247"/>
      <c r="DRH800" s="247"/>
      <c r="DRI800" s="247"/>
      <c r="DRJ800" s="247"/>
      <c r="DRK800" s="247"/>
      <c r="DRL800" s="247"/>
      <c r="DRM800" s="247"/>
      <c r="DRN800" s="247"/>
      <c r="DRO800" s="247"/>
      <c r="DRP800" s="247"/>
      <c r="DRQ800" s="247"/>
      <c r="DRR800" s="247"/>
      <c r="DRS800" s="247"/>
      <c r="DRT800" s="247"/>
      <c r="DRU800" s="247"/>
      <c r="DRV800" s="247"/>
      <c r="DRW800" s="247"/>
      <c r="DRX800" s="247"/>
      <c r="DRY800" s="247"/>
      <c r="DRZ800" s="247"/>
      <c r="DSA800" s="247"/>
      <c r="DSB800" s="247"/>
      <c r="DSC800" s="247"/>
      <c r="DSD800" s="247"/>
      <c r="DSE800" s="247"/>
      <c r="DSF800" s="247"/>
      <c r="DSG800" s="247"/>
      <c r="DSH800" s="247"/>
      <c r="DSI800" s="247"/>
      <c r="DSJ800" s="247"/>
      <c r="DSK800" s="247"/>
      <c r="DSL800" s="247"/>
      <c r="DSM800" s="247"/>
      <c r="DSN800" s="247"/>
      <c r="DSO800" s="247"/>
      <c r="DSP800" s="247"/>
      <c r="DSQ800" s="247"/>
      <c r="DSR800" s="247"/>
      <c r="DSS800" s="247"/>
      <c r="DST800" s="247"/>
      <c r="DSU800" s="247"/>
      <c r="DSV800" s="247"/>
      <c r="DSW800" s="247"/>
      <c r="DSX800" s="247"/>
      <c r="DSY800" s="247"/>
      <c r="DSZ800" s="247"/>
      <c r="DTA800" s="247"/>
      <c r="DTB800" s="247"/>
      <c r="DTC800" s="247"/>
      <c r="DTD800" s="247"/>
      <c r="DTE800" s="247"/>
      <c r="DTF800" s="247"/>
      <c r="DTG800" s="247"/>
      <c r="DTH800" s="247"/>
      <c r="DTI800" s="247"/>
      <c r="DTJ800" s="247"/>
      <c r="DTK800" s="247"/>
      <c r="DTL800" s="247"/>
      <c r="DTM800" s="247"/>
      <c r="DTN800" s="247"/>
      <c r="DTO800" s="247"/>
      <c r="DTP800" s="247"/>
      <c r="DTQ800" s="247"/>
      <c r="DTR800" s="247"/>
      <c r="DTS800" s="247"/>
      <c r="DTT800" s="247"/>
      <c r="DTU800" s="247"/>
      <c r="DTV800" s="247"/>
      <c r="DTW800" s="247"/>
      <c r="DTX800" s="247"/>
      <c r="DTY800" s="247"/>
      <c r="DTZ800" s="247"/>
      <c r="DUA800" s="247"/>
      <c r="DUB800" s="247"/>
      <c r="DUC800" s="247"/>
      <c r="DUD800" s="247"/>
      <c r="DUE800" s="247"/>
      <c r="DUF800" s="247"/>
      <c r="DUG800" s="247"/>
      <c r="DUH800" s="247"/>
      <c r="DUI800" s="247"/>
      <c r="DUJ800" s="247"/>
      <c r="DUK800" s="247"/>
      <c r="DUL800" s="247"/>
      <c r="DUM800" s="247"/>
      <c r="DUN800" s="247"/>
      <c r="DUO800" s="247"/>
      <c r="DUP800" s="247"/>
      <c r="DUQ800" s="247"/>
      <c r="DUR800" s="247"/>
      <c r="DUS800" s="247"/>
      <c r="DUT800" s="247"/>
      <c r="DUU800" s="247"/>
      <c r="DUV800" s="247"/>
      <c r="DUW800" s="247"/>
      <c r="DUX800" s="247"/>
      <c r="DUY800" s="247"/>
      <c r="DUZ800" s="247"/>
      <c r="DVA800" s="247"/>
      <c r="DVB800" s="247"/>
      <c r="DVC800" s="247"/>
      <c r="DVD800" s="247"/>
      <c r="DVE800" s="247"/>
      <c r="DVF800" s="247"/>
      <c r="DVG800" s="247"/>
      <c r="DVH800" s="247"/>
      <c r="DVI800" s="247"/>
      <c r="DVJ800" s="247"/>
      <c r="DVK800" s="247"/>
      <c r="DVL800" s="247"/>
      <c r="DVM800" s="247"/>
      <c r="DVN800" s="247"/>
      <c r="DVO800" s="247"/>
      <c r="DVP800" s="247"/>
      <c r="DVQ800" s="247"/>
      <c r="DVR800" s="247"/>
      <c r="DVS800" s="247"/>
      <c r="DVT800" s="247"/>
      <c r="DVU800" s="247"/>
      <c r="DVV800" s="247"/>
      <c r="DVW800" s="247"/>
      <c r="DVX800" s="247"/>
      <c r="DVY800" s="247"/>
      <c r="DVZ800" s="247"/>
      <c r="DWA800" s="247"/>
      <c r="DWB800" s="247"/>
      <c r="DWC800" s="247"/>
      <c r="DWD800" s="247"/>
      <c r="DWE800" s="247"/>
      <c r="DWF800" s="247"/>
      <c r="DWG800" s="247"/>
      <c r="DWH800" s="247"/>
      <c r="DWI800" s="247"/>
      <c r="DWJ800" s="247"/>
      <c r="DWK800" s="247"/>
      <c r="DWL800" s="247"/>
      <c r="DWM800" s="247"/>
      <c r="DWN800" s="247"/>
      <c r="DWO800" s="247"/>
      <c r="DWP800" s="247"/>
      <c r="DWQ800" s="247"/>
      <c r="DWR800" s="247"/>
      <c r="DWS800" s="247"/>
      <c r="DWT800" s="247"/>
      <c r="DWU800" s="247"/>
      <c r="DWV800" s="247"/>
      <c r="DWW800" s="247"/>
      <c r="DWX800" s="247"/>
      <c r="DWY800" s="247"/>
      <c r="DWZ800" s="247"/>
      <c r="DXA800" s="247"/>
      <c r="DXB800" s="247"/>
      <c r="DXC800" s="247"/>
      <c r="DXD800" s="247"/>
      <c r="DXE800" s="247"/>
      <c r="DXF800" s="247"/>
      <c r="DXG800" s="247"/>
      <c r="DXH800" s="247"/>
      <c r="DXI800" s="247"/>
      <c r="DXJ800" s="247"/>
      <c r="DXK800" s="247"/>
      <c r="DXL800" s="247"/>
      <c r="DXM800" s="247"/>
      <c r="DXN800" s="247"/>
      <c r="DXO800" s="247"/>
      <c r="DXP800" s="247"/>
      <c r="DXQ800" s="247"/>
      <c r="DXR800" s="247"/>
      <c r="DXS800" s="247"/>
      <c r="DXT800" s="247"/>
      <c r="DXU800" s="247"/>
      <c r="DXV800" s="247"/>
      <c r="DXW800" s="247"/>
      <c r="DXX800" s="247"/>
      <c r="DXY800" s="247"/>
      <c r="DXZ800" s="247"/>
      <c r="DYA800" s="247"/>
      <c r="DYB800" s="247"/>
      <c r="DYC800" s="247"/>
      <c r="DYD800" s="247"/>
      <c r="DYE800" s="247"/>
      <c r="DYF800" s="247"/>
      <c r="DYG800" s="247"/>
      <c r="DYH800" s="247"/>
      <c r="DYI800" s="247"/>
      <c r="DYJ800" s="247"/>
      <c r="DYK800" s="247"/>
      <c r="DYL800" s="247"/>
      <c r="DYM800" s="247"/>
      <c r="DYN800" s="247"/>
      <c r="DYO800" s="247"/>
      <c r="DYP800" s="247"/>
      <c r="DYQ800" s="247"/>
      <c r="DYR800" s="247"/>
      <c r="DYS800" s="247"/>
      <c r="DYT800" s="247"/>
      <c r="DYU800" s="247"/>
      <c r="DYV800" s="247"/>
      <c r="DYW800" s="247"/>
      <c r="DYX800" s="247"/>
      <c r="DYY800" s="247"/>
      <c r="DYZ800" s="247"/>
      <c r="DZA800" s="247"/>
      <c r="DZB800" s="247"/>
      <c r="DZC800" s="247"/>
      <c r="DZD800" s="247"/>
      <c r="DZE800" s="247"/>
      <c r="DZF800" s="247"/>
      <c r="DZG800" s="247"/>
      <c r="DZH800" s="247"/>
      <c r="DZI800" s="247"/>
      <c r="DZJ800" s="247"/>
      <c r="DZK800" s="247"/>
      <c r="DZL800" s="247"/>
      <c r="DZM800" s="247"/>
      <c r="DZN800" s="247"/>
      <c r="DZO800" s="247"/>
      <c r="DZP800" s="247"/>
      <c r="DZQ800" s="247"/>
      <c r="DZR800" s="247"/>
      <c r="DZS800" s="247"/>
      <c r="DZT800" s="247"/>
      <c r="DZU800" s="247"/>
      <c r="DZV800" s="247"/>
      <c r="DZW800" s="247"/>
      <c r="DZX800" s="247"/>
      <c r="DZY800" s="247"/>
      <c r="DZZ800" s="247"/>
      <c r="EAA800" s="247"/>
      <c r="EAB800" s="247"/>
      <c r="EAC800" s="247"/>
      <c r="EAD800" s="247"/>
      <c r="EAE800" s="247"/>
      <c r="EAF800" s="247"/>
      <c r="EAG800" s="247"/>
      <c r="EAH800" s="247"/>
      <c r="EAI800" s="247"/>
      <c r="EAJ800" s="247"/>
      <c r="EAK800" s="247"/>
      <c r="EAL800" s="247"/>
      <c r="EAM800" s="247"/>
      <c r="EAN800" s="247"/>
      <c r="EAO800" s="247"/>
      <c r="EAP800" s="247"/>
      <c r="EAQ800" s="247"/>
      <c r="EAR800" s="247"/>
      <c r="EAS800" s="247"/>
      <c r="EAT800" s="247"/>
      <c r="EAU800" s="247"/>
      <c r="EAV800" s="247"/>
      <c r="EAW800" s="247"/>
      <c r="EAX800" s="247"/>
      <c r="EAY800" s="247"/>
      <c r="EAZ800" s="247"/>
      <c r="EBA800" s="247"/>
      <c r="EBB800" s="247"/>
      <c r="EBC800" s="247"/>
      <c r="EBD800" s="247"/>
      <c r="EBE800" s="247"/>
      <c r="EBF800" s="247"/>
      <c r="EBG800" s="247"/>
      <c r="EBH800" s="247"/>
      <c r="EBI800" s="247"/>
      <c r="EBJ800" s="247"/>
      <c r="EBK800" s="247"/>
      <c r="EBL800" s="247"/>
      <c r="EBM800" s="247"/>
      <c r="EBN800" s="247"/>
      <c r="EBO800" s="247"/>
      <c r="EBP800" s="247"/>
      <c r="EBQ800" s="247"/>
      <c r="EBR800" s="247"/>
      <c r="EBS800" s="247"/>
      <c r="EBT800" s="247"/>
      <c r="EBU800" s="247"/>
      <c r="EBV800" s="247"/>
      <c r="EBW800" s="247"/>
      <c r="EBX800" s="247"/>
      <c r="EBY800" s="247"/>
      <c r="EBZ800" s="247"/>
      <c r="ECA800" s="247"/>
      <c r="ECB800" s="247"/>
      <c r="ECC800" s="247"/>
      <c r="ECD800" s="247"/>
      <c r="ECE800" s="247"/>
      <c r="ECF800" s="247"/>
      <c r="ECG800" s="247"/>
      <c r="ECH800" s="247"/>
      <c r="ECI800" s="247"/>
      <c r="ECJ800" s="247"/>
      <c r="ECK800" s="247"/>
      <c r="ECL800" s="247"/>
      <c r="ECM800" s="247"/>
      <c r="ECN800" s="247"/>
      <c r="ECO800" s="247"/>
      <c r="ECP800" s="247"/>
      <c r="ECQ800" s="247"/>
      <c r="ECR800" s="247"/>
      <c r="ECS800" s="247"/>
      <c r="ECT800" s="247"/>
      <c r="ECU800" s="247"/>
      <c r="ECV800" s="247"/>
      <c r="ECW800" s="247"/>
      <c r="ECX800" s="247"/>
      <c r="ECY800" s="247"/>
      <c r="ECZ800" s="247"/>
      <c r="EDA800" s="247"/>
      <c r="EDB800" s="247"/>
      <c r="EDC800" s="247"/>
      <c r="EDD800" s="247"/>
      <c r="EDE800" s="247"/>
      <c r="EDF800" s="247"/>
      <c r="EDG800" s="247"/>
      <c r="EDH800" s="247"/>
      <c r="EDI800" s="247"/>
      <c r="EDJ800" s="247"/>
      <c r="EDK800" s="247"/>
      <c r="EDL800" s="247"/>
      <c r="EDM800" s="247"/>
      <c r="EDN800" s="247"/>
      <c r="EDO800" s="247"/>
      <c r="EDP800" s="247"/>
      <c r="EDQ800" s="247"/>
      <c r="EDR800" s="247"/>
      <c r="EDS800" s="247"/>
      <c r="EDT800" s="247"/>
      <c r="EDU800" s="247"/>
      <c r="EDV800" s="247"/>
      <c r="EDW800" s="247"/>
      <c r="EDX800" s="247"/>
      <c r="EDY800" s="247"/>
      <c r="EDZ800" s="247"/>
      <c r="EEA800" s="247"/>
      <c r="EEB800" s="247"/>
      <c r="EEC800" s="247"/>
      <c r="EED800" s="247"/>
      <c r="EEE800" s="247"/>
      <c r="EEF800" s="247"/>
      <c r="EEG800" s="247"/>
      <c r="EEH800" s="247"/>
      <c r="EEI800" s="247"/>
      <c r="EEJ800" s="247"/>
      <c r="EEK800" s="247"/>
      <c r="EEL800" s="247"/>
      <c r="EEM800" s="247"/>
      <c r="EEN800" s="247"/>
      <c r="EEO800" s="247"/>
      <c r="EEP800" s="247"/>
      <c r="EEQ800" s="247"/>
      <c r="EER800" s="247"/>
      <c r="EES800" s="247"/>
      <c r="EET800" s="247"/>
      <c r="EEU800" s="247"/>
      <c r="EEV800" s="247"/>
      <c r="EEW800" s="247"/>
      <c r="EEX800" s="247"/>
      <c r="EEY800" s="247"/>
      <c r="EEZ800" s="247"/>
      <c r="EFA800" s="247"/>
      <c r="EFB800" s="247"/>
      <c r="EFC800" s="247"/>
      <c r="EFD800" s="247"/>
      <c r="EFE800" s="247"/>
      <c r="EFF800" s="247"/>
      <c r="EFG800" s="247"/>
      <c r="EFH800" s="247"/>
      <c r="EFI800" s="247"/>
      <c r="EFJ800" s="247"/>
      <c r="EFK800" s="247"/>
      <c r="EFL800" s="247"/>
      <c r="EFM800" s="247"/>
      <c r="EFN800" s="247"/>
      <c r="EFO800" s="247"/>
      <c r="EFP800" s="247"/>
      <c r="EFQ800" s="247"/>
      <c r="EFR800" s="247"/>
      <c r="EFS800" s="247"/>
      <c r="EFT800" s="247"/>
      <c r="EFU800" s="247"/>
      <c r="EFV800" s="247"/>
      <c r="EFW800" s="247"/>
      <c r="EFX800" s="247"/>
      <c r="EFY800" s="247"/>
      <c r="EFZ800" s="247"/>
      <c r="EGA800" s="247"/>
      <c r="EGB800" s="247"/>
      <c r="EGC800" s="247"/>
      <c r="EGD800" s="247"/>
      <c r="EGE800" s="247"/>
      <c r="EGF800" s="247"/>
      <c r="EGG800" s="247"/>
      <c r="EGH800" s="247"/>
      <c r="EGI800" s="247"/>
      <c r="EGJ800" s="247"/>
      <c r="EGK800" s="247"/>
      <c r="EGL800" s="247"/>
      <c r="EGM800" s="247"/>
      <c r="EGN800" s="247"/>
      <c r="EGO800" s="247"/>
      <c r="EGP800" s="247"/>
      <c r="EGQ800" s="247"/>
      <c r="EGR800" s="247"/>
      <c r="EGS800" s="247"/>
      <c r="EGT800" s="247"/>
      <c r="EGU800" s="247"/>
      <c r="EGV800" s="247"/>
      <c r="EGW800" s="247"/>
      <c r="EGX800" s="247"/>
      <c r="EGY800" s="247"/>
      <c r="EGZ800" s="247"/>
      <c r="EHA800" s="247"/>
      <c r="EHB800" s="247"/>
      <c r="EHC800" s="247"/>
      <c r="EHD800" s="247"/>
      <c r="EHE800" s="247"/>
      <c r="EHF800" s="247"/>
      <c r="EHG800" s="247"/>
      <c r="EHH800" s="247"/>
      <c r="EHI800" s="247"/>
      <c r="EHJ800" s="247"/>
      <c r="EHK800" s="247"/>
      <c r="EHL800" s="247"/>
      <c r="EHM800" s="247"/>
      <c r="EHN800" s="247"/>
      <c r="EHO800" s="247"/>
      <c r="EHP800" s="247"/>
      <c r="EHQ800" s="247"/>
      <c r="EHR800" s="247"/>
      <c r="EHS800" s="247"/>
      <c r="EHT800" s="247"/>
      <c r="EHU800" s="247"/>
      <c r="EHV800" s="247"/>
      <c r="EHW800" s="247"/>
      <c r="EHX800" s="247"/>
      <c r="EHY800" s="247"/>
      <c r="EHZ800" s="247"/>
      <c r="EIA800" s="247"/>
      <c r="EIB800" s="247"/>
      <c r="EIC800" s="247"/>
      <c r="EID800" s="247"/>
      <c r="EIE800" s="247"/>
      <c r="EIF800" s="247"/>
      <c r="EIG800" s="247"/>
      <c r="EIH800" s="247"/>
      <c r="EII800" s="247"/>
      <c r="EIJ800" s="247"/>
      <c r="EIK800" s="247"/>
      <c r="EIL800" s="247"/>
      <c r="EIM800" s="247"/>
      <c r="EIN800" s="247"/>
      <c r="EIO800" s="247"/>
      <c r="EIP800" s="247"/>
      <c r="EIQ800" s="247"/>
      <c r="EIR800" s="247"/>
      <c r="EIS800" s="247"/>
      <c r="EIT800" s="247"/>
      <c r="EIU800" s="247"/>
      <c r="EIV800" s="247"/>
      <c r="EIW800" s="247"/>
      <c r="EIX800" s="247"/>
      <c r="EIY800" s="247"/>
      <c r="EIZ800" s="247"/>
      <c r="EJA800" s="247"/>
      <c r="EJB800" s="247"/>
      <c r="EJC800" s="247"/>
      <c r="EJD800" s="247"/>
      <c r="EJE800" s="247"/>
      <c r="EJF800" s="247"/>
      <c r="EJG800" s="247"/>
      <c r="EJH800" s="247"/>
      <c r="EJI800" s="247"/>
      <c r="EJJ800" s="247"/>
      <c r="EJK800" s="247"/>
      <c r="EJL800" s="247"/>
      <c r="EJM800" s="247"/>
      <c r="EJN800" s="247"/>
      <c r="EJO800" s="247"/>
      <c r="EJP800" s="247"/>
      <c r="EJQ800" s="247"/>
      <c r="EJR800" s="247"/>
      <c r="EJS800" s="247"/>
      <c r="EJT800" s="247"/>
      <c r="EJU800" s="247"/>
      <c r="EJV800" s="247"/>
      <c r="EJW800" s="247"/>
      <c r="EJX800" s="247"/>
      <c r="EJY800" s="247"/>
      <c r="EJZ800" s="247"/>
      <c r="EKA800" s="247"/>
      <c r="EKB800" s="247"/>
      <c r="EKC800" s="247"/>
      <c r="EKD800" s="247"/>
      <c r="EKE800" s="247"/>
      <c r="EKF800" s="247"/>
      <c r="EKG800" s="247"/>
      <c r="EKH800" s="247"/>
      <c r="EKI800" s="247"/>
      <c r="EKJ800" s="247"/>
      <c r="EKK800" s="247"/>
      <c r="EKL800" s="247"/>
      <c r="EKM800" s="247"/>
      <c r="EKN800" s="247"/>
      <c r="EKO800" s="247"/>
      <c r="EKP800" s="247"/>
      <c r="EKQ800" s="247"/>
      <c r="EKR800" s="247"/>
      <c r="EKS800" s="247"/>
      <c r="EKT800" s="247"/>
      <c r="EKU800" s="247"/>
      <c r="EKV800" s="247"/>
      <c r="EKW800" s="247"/>
      <c r="EKX800" s="247"/>
      <c r="EKY800" s="247"/>
      <c r="EKZ800" s="247"/>
      <c r="ELA800" s="247"/>
      <c r="ELB800" s="247"/>
      <c r="ELC800" s="247"/>
      <c r="ELD800" s="247"/>
      <c r="ELE800" s="247"/>
      <c r="ELF800" s="247"/>
      <c r="ELG800" s="247"/>
      <c r="ELH800" s="247"/>
      <c r="ELI800" s="247"/>
      <c r="ELJ800" s="247"/>
      <c r="ELK800" s="247"/>
      <c r="ELL800" s="247"/>
      <c r="ELM800" s="247"/>
      <c r="ELN800" s="247"/>
      <c r="ELO800" s="247"/>
      <c r="ELP800" s="247"/>
      <c r="ELQ800" s="247"/>
      <c r="ELR800" s="247"/>
      <c r="ELS800" s="247"/>
      <c r="ELT800" s="247"/>
      <c r="ELU800" s="247"/>
      <c r="ELV800" s="247"/>
      <c r="ELW800" s="247"/>
      <c r="ELX800" s="247"/>
      <c r="ELY800" s="247"/>
      <c r="ELZ800" s="247"/>
      <c r="EMA800" s="247"/>
      <c r="EMB800" s="247"/>
      <c r="EMC800" s="247"/>
      <c r="EMD800" s="247"/>
      <c r="EME800" s="247"/>
      <c r="EMF800" s="247"/>
      <c r="EMG800" s="247"/>
      <c r="EMH800" s="247"/>
      <c r="EMI800" s="247"/>
      <c r="EMJ800" s="247"/>
      <c r="EMK800" s="247"/>
      <c r="EML800" s="247"/>
      <c r="EMM800" s="247"/>
      <c r="EMN800" s="247"/>
      <c r="EMO800" s="247"/>
      <c r="EMP800" s="247"/>
      <c r="EMQ800" s="247"/>
      <c r="EMR800" s="247"/>
      <c r="EMS800" s="247"/>
      <c r="EMT800" s="247"/>
      <c r="EMU800" s="247"/>
      <c r="EMV800" s="247"/>
      <c r="EMW800" s="247"/>
      <c r="EMX800" s="247"/>
      <c r="EMY800" s="247"/>
      <c r="EMZ800" s="247"/>
      <c r="ENA800" s="247"/>
      <c r="ENB800" s="247"/>
      <c r="ENC800" s="247"/>
      <c r="END800" s="247"/>
      <c r="ENE800" s="247"/>
      <c r="ENF800" s="247"/>
      <c r="ENG800" s="247"/>
      <c r="ENH800" s="247"/>
      <c r="ENI800" s="247"/>
      <c r="ENJ800" s="247"/>
      <c r="ENK800" s="247"/>
      <c r="ENL800" s="247"/>
      <c r="ENM800" s="247"/>
      <c r="ENN800" s="247"/>
      <c r="ENO800" s="247"/>
      <c r="ENP800" s="247"/>
      <c r="ENQ800" s="247"/>
      <c r="ENR800" s="247"/>
      <c r="ENS800" s="247"/>
      <c r="ENT800" s="247"/>
      <c r="ENU800" s="247"/>
      <c r="ENV800" s="247"/>
      <c r="ENW800" s="247"/>
      <c r="ENX800" s="247"/>
      <c r="ENY800" s="247"/>
      <c r="ENZ800" s="247"/>
      <c r="EOA800" s="247"/>
      <c r="EOB800" s="247"/>
      <c r="EOC800" s="247"/>
      <c r="EOD800" s="247"/>
      <c r="EOE800" s="247"/>
      <c r="EOF800" s="247"/>
      <c r="EOG800" s="247"/>
      <c r="EOH800" s="247"/>
      <c r="EOI800" s="247"/>
      <c r="EOJ800" s="247"/>
      <c r="EOK800" s="247"/>
      <c r="EOL800" s="247"/>
      <c r="EOM800" s="247"/>
      <c r="EON800" s="247"/>
      <c r="EOO800" s="247"/>
      <c r="EOP800" s="247"/>
      <c r="EOQ800" s="247"/>
      <c r="EOR800" s="247"/>
      <c r="EOS800" s="247"/>
      <c r="EOT800" s="247"/>
      <c r="EOU800" s="247"/>
      <c r="EOV800" s="247"/>
      <c r="EOW800" s="247"/>
      <c r="EOX800" s="247"/>
      <c r="EOY800" s="247"/>
      <c r="EOZ800" s="247"/>
      <c r="EPA800" s="247"/>
      <c r="EPB800" s="247"/>
      <c r="EPC800" s="247"/>
      <c r="EPD800" s="247"/>
      <c r="EPE800" s="247"/>
      <c r="EPF800" s="247"/>
      <c r="EPG800" s="247"/>
      <c r="EPH800" s="247"/>
      <c r="EPI800" s="247"/>
      <c r="EPJ800" s="247"/>
      <c r="EPK800" s="247"/>
      <c r="EPL800" s="247"/>
      <c r="EPM800" s="247"/>
      <c r="EPN800" s="247"/>
      <c r="EPO800" s="247"/>
      <c r="EPP800" s="247"/>
      <c r="EPQ800" s="247"/>
      <c r="EPR800" s="247"/>
      <c r="EPS800" s="247"/>
      <c r="EPT800" s="247"/>
      <c r="EPU800" s="247"/>
      <c r="EPV800" s="247"/>
      <c r="EPW800" s="247"/>
      <c r="EPX800" s="247"/>
      <c r="EPY800" s="247"/>
      <c r="EPZ800" s="247"/>
      <c r="EQA800" s="247"/>
      <c r="EQB800" s="247"/>
      <c r="EQC800" s="247"/>
      <c r="EQD800" s="247"/>
      <c r="EQE800" s="247"/>
      <c r="EQF800" s="247"/>
      <c r="EQG800" s="247"/>
      <c r="EQH800" s="247"/>
      <c r="EQI800" s="247"/>
      <c r="EQJ800" s="247"/>
      <c r="EQK800" s="247"/>
      <c r="EQL800" s="247"/>
      <c r="EQM800" s="247"/>
      <c r="EQN800" s="247"/>
      <c r="EQO800" s="247"/>
      <c r="EQP800" s="247"/>
      <c r="EQQ800" s="247"/>
      <c r="EQR800" s="247"/>
      <c r="EQS800" s="247"/>
      <c r="EQT800" s="247"/>
      <c r="EQU800" s="247"/>
      <c r="EQV800" s="247"/>
      <c r="EQW800" s="247"/>
      <c r="EQX800" s="247"/>
      <c r="EQY800" s="247"/>
      <c r="EQZ800" s="247"/>
      <c r="ERA800" s="247"/>
      <c r="ERB800" s="247"/>
      <c r="ERC800" s="247"/>
      <c r="ERD800" s="247"/>
      <c r="ERE800" s="247"/>
      <c r="ERF800" s="247"/>
      <c r="ERG800" s="247"/>
      <c r="ERH800" s="247"/>
      <c r="ERI800" s="247"/>
      <c r="ERJ800" s="247"/>
      <c r="ERK800" s="247"/>
      <c r="ERL800" s="247"/>
      <c r="ERM800" s="247"/>
      <c r="ERN800" s="247"/>
      <c r="ERO800" s="247"/>
      <c r="ERP800" s="247"/>
      <c r="ERQ800" s="247"/>
      <c r="ERR800" s="247"/>
      <c r="ERS800" s="247"/>
      <c r="ERT800" s="247"/>
      <c r="ERU800" s="247"/>
      <c r="ERV800" s="247"/>
      <c r="ERW800" s="247"/>
      <c r="ERX800" s="247"/>
      <c r="ERY800" s="247"/>
      <c r="ERZ800" s="247"/>
      <c r="ESA800" s="247"/>
      <c r="ESB800" s="247"/>
      <c r="ESC800" s="247"/>
      <c r="ESD800" s="247"/>
      <c r="ESE800" s="247"/>
      <c r="ESF800" s="247"/>
      <c r="ESG800" s="247"/>
      <c r="ESH800" s="247"/>
      <c r="ESI800" s="247"/>
      <c r="ESJ800" s="247"/>
      <c r="ESK800" s="247"/>
      <c r="ESL800" s="247"/>
      <c r="ESM800" s="247"/>
      <c r="ESN800" s="247"/>
      <c r="ESO800" s="247"/>
      <c r="ESP800" s="247"/>
      <c r="ESQ800" s="247"/>
      <c r="ESR800" s="247"/>
      <c r="ESS800" s="247"/>
      <c r="EST800" s="247"/>
      <c r="ESU800" s="247"/>
      <c r="ESV800" s="247"/>
      <c r="ESW800" s="247"/>
      <c r="ESX800" s="247"/>
      <c r="ESY800" s="247"/>
      <c r="ESZ800" s="247"/>
      <c r="ETA800" s="247"/>
      <c r="ETB800" s="247"/>
      <c r="ETC800" s="247"/>
      <c r="ETD800" s="247"/>
      <c r="ETE800" s="247"/>
      <c r="ETF800" s="247"/>
      <c r="ETG800" s="247"/>
      <c r="ETH800" s="247"/>
      <c r="ETI800" s="247"/>
      <c r="ETJ800" s="247"/>
      <c r="ETK800" s="247"/>
      <c r="ETL800" s="247"/>
      <c r="ETM800" s="247"/>
      <c r="ETN800" s="247"/>
      <c r="ETO800" s="247"/>
      <c r="ETP800" s="247"/>
      <c r="ETQ800" s="247"/>
      <c r="ETR800" s="247"/>
      <c r="ETS800" s="247"/>
      <c r="ETT800" s="247"/>
      <c r="ETU800" s="247"/>
      <c r="ETV800" s="247"/>
      <c r="ETW800" s="247"/>
      <c r="ETX800" s="247"/>
      <c r="ETY800" s="247"/>
      <c r="ETZ800" s="247"/>
      <c r="EUA800" s="247"/>
      <c r="EUB800" s="247"/>
      <c r="EUC800" s="247"/>
      <c r="EUD800" s="247"/>
      <c r="EUE800" s="247"/>
      <c r="EUF800" s="247"/>
      <c r="EUG800" s="247"/>
      <c r="EUH800" s="247"/>
      <c r="EUI800" s="247"/>
      <c r="EUJ800" s="247"/>
      <c r="EUK800" s="247"/>
      <c r="EUL800" s="247"/>
      <c r="EUM800" s="247"/>
      <c r="EUN800" s="247"/>
      <c r="EUO800" s="247"/>
      <c r="EUP800" s="247"/>
      <c r="EUQ800" s="247"/>
      <c r="EUR800" s="247"/>
      <c r="EUS800" s="247"/>
      <c r="EUT800" s="247"/>
      <c r="EUU800" s="247"/>
      <c r="EUV800" s="247"/>
      <c r="EUW800" s="247"/>
      <c r="EUX800" s="247"/>
      <c r="EUY800" s="247"/>
      <c r="EUZ800" s="247"/>
      <c r="EVA800" s="247"/>
      <c r="EVB800" s="247"/>
      <c r="EVC800" s="247"/>
      <c r="EVD800" s="247"/>
      <c r="EVE800" s="247"/>
      <c r="EVF800" s="247"/>
      <c r="EVG800" s="247"/>
      <c r="EVH800" s="247"/>
      <c r="EVI800" s="247"/>
      <c r="EVJ800" s="247"/>
      <c r="EVK800" s="247"/>
      <c r="EVL800" s="247"/>
      <c r="EVM800" s="247"/>
      <c r="EVN800" s="247"/>
      <c r="EVO800" s="247"/>
      <c r="EVP800" s="247"/>
      <c r="EVQ800" s="247"/>
      <c r="EVR800" s="247"/>
      <c r="EVS800" s="247"/>
      <c r="EVT800" s="247"/>
      <c r="EVU800" s="247"/>
      <c r="EVV800" s="247"/>
      <c r="EVW800" s="247"/>
      <c r="EVX800" s="247"/>
      <c r="EVY800" s="247"/>
      <c r="EVZ800" s="247"/>
      <c r="EWA800" s="247"/>
      <c r="EWB800" s="247"/>
      <c r="EWC800" s="247"/>
      <c r="EWD800" s="247"/>
      <c r="EWE800" s="247"/>
      <c r="EWF800" s="247"/>
      <c r="EWG800" s="247"/>
      <c r="EWH800" s="247"/>
      <c r="EWI800" s="247"/>
      <c r="EWJ800" s="247"/>
      <c r="EWK800" s="247"/>
      <c r="EWL800" s="247"/>
      <c r="EWM800" s="247"/>
      <c r="EWN800" s="247"/>
      <c r="EWO800" s="247"/>
      <c r="EWP800" s="247"/>
      <c r="EWQ800" s="247"/>
      <c r="EWR800" s="247"/>
      <c r="EWS800" s="247"/>
      <c r="EWT800" s="247"/>
      <c r="EWU800" s="247"/>
      <c r="EWV800" s="247"/>
      <c r="EWW800" s="247"/>
      <c r="EWX800" s="247"/>
      <c r="EWY800" s="247"/>
      <c r="EWZ800" s="247"/>
      <c r="EXA800" s="247"/>
      <c r="EXB800" s="247"/>
      <c r="EXC800" s="247"/>
      <c r="EXD800" s="247"/>
      <c r="EXE800" s="247"/>
      <c r="EXF800" s="247"/>
      <c r="EXG800" s="247"/>
      <c r="EXH800" s="247"/>
      <c r="EXI800" s="247"/>
      <c r="EXJ800" s="247"/>
      <c r="EXK800" s="247"/>
      <c r="EXL800" s="247"/>
      <c r="EXM800" s="247"/>
      <c r="EXN800" s="247"/>
      <c r="EXO800" s="247"/>
      <c r="EXP800" s="247"/>
      <c r="EXQ800" s="247"/>
      <c r="EXR800" s="247"/>
      <c r="EXS800" s="247"/>
      <c r="EXT800" s="247"/>
      <c r="EXU800" s="247"/>
      <c r="EXV800" s="247"/>
      <c r="EXW800" s="247"/>
      <c r="EXX800" s="247"/>
      <c r="EXY800" s="247"/>
      <c r="EXZ800" s="247"/>
      <c r="EYA800" s="247"/>
      <c r="EYB800" s="247"/>
      <c r="EYC800" s="247"/>
      <c r="EYD800" s="247"/>
      <c r="EYE800" s="247"/>
      <c r="EYF800" s="247"/>
      <c r="EYG800" s="247"/>
      <c r="EYH800" s="247"/>
      <c r="EYI800" s="247"/>
      <c r="EYJ800" s="247"/>
      <c r="EYK800" s="247"/>
      <c r="EYL800" s="247"/>
      <c r="EYM800" s="247"/>
      <c r="EYN800" s="247"/>
      <c r="EYO800" s="247"/>
      <c r="EYP800" s="247"/>
      <c r="EYQ800" s="247"/>
      <c r="EYR800" s="247"/>
      <c r="EYS800" s="247"/>
      <c r="EYT800" s="247"/>
      <c r="EYU800" s="247"/>
      <c r="EYV800" s="247"/>
      <c r="EYW800" s="247"/>
      <c r="EYX800" s="247"/>
      <c r="EYY800" s="247"/>
      <c r="EYZ800" s="247"/>
      <c r="EZA800" s="247"/>
      <c r="EZB800" s="247"/>
      <c r="EZC800" s="247"/>
      <c r="EZD800" s="247"/>
      <c r="EZE800" s="247"/>
      <c r="EZF800" s="247"/>
      <c r="EZG800" s="247"/>
      <c r="EZH800" s="247"/>
      <c r="EZI800" s="247"/>
      <c r="EZJ800" s="247"/>
      <c r="EZK800" s="247"/>
      <c r="EZL800" s="247"/>
      <c r="EZM800" s="247"/>
      <c r="EZN800" s="247"/>
      <c r="EZO800" s="247"/>
      <c r="EZP800" s="247"/>
      <c r="EZQ800" s="247"/>
      <c r="EZR800" s="247"/>
      <c r="EZS800" s="247"/>
      <c r="EZT800" s="247"/>
      <c r="EZU800" s="247"/>
      <c r="EZV800" s="247"/>
      <c r="EZW800" s="247"/>
      <c r="EZX800" s="247"/>
      <c r="EZY800" s="247"/>
      <c r="EZZ800" s="247"/>
      <c r="FAA800" s="247"/>
      <c r="FAB800" s="247"/>
      <c r="FAC800" s="247"/>
      <c r="FAD800" s="247"/>
      <c r="FAE800" s="247"/>
      <c r="FAF800" s="247"/>
      <c r="FAG800" s="247"/>
      <c r="FAH800" s="247"/>
      <c r="FAI800" s="247"/>
      <c r="FAJ800" s="247"/>
      <c r="FAK800" s="247"/>
      <c r="FAL800" s="247"/>
      <c r="FAM800" s="247"/>
      <c r="FAN800" s="247"/>
      <c r="FAO800" s="247"/>
      <c r="FAP800" s="247"/>
      <c r="FAQ800" s="247"/>
      <c r="FAR800" s="247"/>
      <c r="FAS800" s="247"/>
      <c r="FAT800" s="247"/>
      <c r="FAU800" s="247"/>
      <c r="FAV800" s="247"/>
      <c r="FAW800" s="247"/>
      <c r="FAX800" s="247"/>
      <c r="FAY800" s="247"/>
      <c r="FAZ800" s="247"/>
      <c r="FBA800" s="247"/>
      <c r="FBB800" s="247"/>
      <c r="FBC800" s="247"/>
      <c r="FBD800" s="247"/>
      <c r="FBE800" s="247"/>
      <c r="FBF800" s="247"/>
      <c r="FBG800" s="247"/>
      <c r="FBH800" s="247"/>
      <c r="FBI800" s="247"/>
      <c r="FBJ800" s="247"/>
      <c r="FBK800" s="247"/>
      <c r="FBL800" s="247"/>
      <c r="FBM800" s="247"/>
      <c r="FBN800" s="247"/>
      <c r="FBO800" s="247"/>
      <c r="FBP800" s="247"/>
      <c r="FBQ800" s="247"/>
      <c r="FBR800" s="247"/>
      <c r="FBS800" s="247"/>
      <c r="FBT800" s="247"/>
      <c r="FBU800" s="247"/>
      <c r="FBV800" s="247"/>
      <c r="FBW800" s="247"/>
      <c r="FBX800" s="247"/>
      <c r="FBY800" s="247"/>
      <c r="FBZ800" s="247"/>
      <c r="FCA800" s="247"/>
      <c r="FCB800" s="247"/>
      <c r="FCC800" s="247"/>
      <c r="FCD800" s="247"/>
      <c r="FCE800" s="247"/>
      <c r="FCF800" s="247"/>
      <c r="FCG800" s="247"/>
      <c r="FCH800" s="247"/>
      <c r="FCI800" s="247"/>
      <c r="FCJ800" s="247"/>
      <c r="FCK800" s="247"/>
      <c r="FCL800" s="247"/>
      <c r="FCM800" s="247"/>
      <c r="FCN800" s="247"/>
      <c r="FCO800" s="247"/>
      <c r="FCP800" s="247"/>
      <c r="FCQ800" s="247"/>
      <c r="FCR800" s="247"/>
      <c r="FCS800" s="247"/>
      <c r="FCT800" s="247"/>
      <c r="FCU800" s="247"/>
      <c r="FCV800" s="247"/>
      <c r="FCW800" s="247"/>
      <c r="FCX800" s="247"/>
      <c r="FCY800" s="247"/>
      <c r="FCZ800" s="247"/>
      <c r="FDA800" s="247"/>
      <c r="FDB800" s="247"/>
      <c r="FDC800" s="247"/>
      <c r="FDD800" s="247"/>
      <c r="FDE800" s="247"/>
      <c r="FDF800" s="247"/>
      <c r="FDG800" s="247"/>
      <c r="FDH800" s="247"/>
      <c r="FDI800" s="247"/>
      <c r="FDJ800" s="247"/>
      <c r="FDK800" s="247"/>
      <c r="FDL800" s="247"/>
      <c r="FDM800" s="247"/>
      <c r="FDN800" s="247"/>
      <c r="FDO800" s="247"/>
      <c r="FDP800" s="247"/>
      <c r="FDQ800" s="247"/>
      <c r="FDR800" s="247"/>
      <c r="FDS800" s="247"/>
      <c r="FDT800" s="247"/>
      <c r="FDU800" s="247"/>
      <c r="FDV800" s="247"/>
      <c r="FDW800" s="247"/>
      <c r="FDX800" s="247"/>
      <c r="FDY800" s="247"/>
      <c r="FDZ800" s="247"/>
      <c r="FEA800" s="247"/>
      <c r="FEB800" s="247"/>
      <c r="FEC800" s="247"/>
      <c r="FED800" s="247"/>
      <c r="FEE800" s="247"/>
      <c r="FEF800" s="247"/>
      <c r="FEG800" s="247"/>
      <c r="FEH800" s="247"/>
      <c r="FEI800" s="247"/>
      <c r="FEJ800" s="247"/>
      <c r="FEK800" s="247"/>
      <c r="FEL800" s="247"/>
      <c r="FEM800" s="247"/>
      <c r="FEN800" s="247"/>
      <c r="FEO800" s="247"/>
      <c r="FEP800" s="247"/>
      <c r="FEQ800" s="247"/>
      <c r="FER800" s="247"/>
      <c r="FES800" s="247"/>
      <c r="FET800" s="247"/>
      <c r="FEU800" s="247"/>
      <c r="FEV800" s="247"/>
      <c r="FEW800" s="247"/>
      <c r="FEX800" s="247"/>
      <c r="FEY800" s="247"/>
      <c r="FEZ800" s="247"/>
      <c r="FFA800" s="247"/>
      <c r="FFB800" s="247"/>
      <c r="FFC800" s="247"/>
      <c r="FFD800" s="247"/>
      <c r="FFE800" s="247"/>
      <c r="FFF800" s="247"/>
      <c r="FFG800" s="247"/>
      <c r="FFH800" s="247"/>
      <c r="FFI800" s="247"/>
      <c r="FFJ800" s="247"/>
      <c r="FFK800" s="247"/>
      <c r="FFL800" s="247"/>
      <c r="FFM800" s="247"/>
      <c r="FFN800" s="247"/>
      <c r="FFO800" s="247"/>
      <c r="FFP800" s="247"/>
      <c r="FFQ800" s="247"/>
      <c r="FFR800" s="247"/>
      <c r="FFS800" s="247"/>
      <c r="FFT800" s="247"/>
      <c r="FFU800" s="247"/>
      <c r="FFV800" s="247"/>
      <c r="FFW800" s="247"/>
      <c r="FFX800" s="247"/>
      <c r="FFY800" s="247"/>
      <c r="FFZ800" s="247"/>
      <c r="FGA800" s="247"/>
      <c r="FGB800" s="247"/>
      <c r="FGC800" s="247"/>
      <c r="FGD800" s="247"/>
      <c r="FGE800" s="247"/>
      <c r="FGF800" s="247"/>
      <c r="FGG800" s="247"/>
      <c r="FGH800" s="247"/>
      <c r="FGI800" s="247"/>
      <c r="FGJ800" s="247"/>
      <c r="FGK800" s="247"/>
      <c r="FGL800" s="247"/>
      <c r="FGM800" s="247"/>
      <c r="FGN800" s="247"/>
      <c r="FGO800" s="247"/>
      <c r="FGP800" s="247"/>
      <c r="FGQ800" s="247"/>
      <c r="FGR800" s="247"/>
      <c r="FGS800" s="247"/>
      <c r="FGT800" s="247"/>
      <c r="FGU800" s="247"/>
      <c r="FGV800" s="247"/>
      <c r="FGW800" s="247"/>
      <c r="FGX800" s="247"/>
      <c r="FGY800" s="247"/>
      <c r="FGZ800" s="247"/>
      <c r="FHA800" s="247"/>
      <c r="FHB800" s="247"/>
      <c r="FHC800" s="247"/>
      <c r="FHD800" s="247"/>
      <c r="FHE800" s="247"/>
      <c r="FHF800" s="247"/>
      <c r="FHG800" s="247"/>
      <c r="FHH800" s="247"/>
      <c r="FHI800" s="247"/>
      <c r="FHJ800" s="247"/>
      <c r="FHK800" s="247"/>
      <c r="FHL800" s="247"/>
      <c r="FHM800" s="247"/>
      <c r="FHN800" s="247"/>
      <c r="FHO800" s="247"/>
      <c r="FHP800" s="247"/>
      <c r="FHQ800" s="247"/>
      <c r="FHR800" s="247"/>
      <c r="FHS800" s="247"/>
      <c r="FHT800" s="247"/>
      <c r="FHU800" s="247"/>
      <c r="FHV800" s="247"/>
      <c r="FHW800" s="247"/>
      <c r="FHX800" s="247"/>
      <c r="FHY800" s="247"/>
      <c r="FHZ800" s="247"/>
      <c r="FIA800" s="247"/>
      <c r="FIB800" s="247"/>
      <c r="FIC800" s="247"/>
      <c r="FID800" s="247"/>
      <c r="FIE800" s="247"/>
      <c r="FIF800" s="247"/>
      <c r="FIG800" s="247"/>
      <c r="FIH800" s="247"/>
      <c r="FII800" s="247"/>
      <c r="FIJ800" s="247"/>
      <c r="FIK800" s="247"/>
      <c r="FIL800" s="247"/>
      <c r="FIM800" s="247"/>
      <c r="FIN800" s="247"/>
      <c r="FIO800" s="247"/>
      <c r="FIP800" s="247"/>
      <c r="FIQ800" s="247"/>
      <c r="FIR800" s="247"/>
      <c r="FIS800" s="247"/>
      <c r="FIT800" s="247"/>
      <c r="FIU800" s="247"/>
      <c r="FIV800" s="247"/>
      <c r="FIW800" s="247"/>
      <c r="FIX800" s="247"/>
      <c r="FIY800" s="247"/>
      <c r="FIZ800" s="247"/>
      <c r="FJA800" s="247"/>
      <c r="FJB800" s="247"/>
      <c r="FJC800" s="247"/>
      <c r="FJD800" s="247"/>
      <c r="FJE800" s="247"/>
      <c r="FJF800" s="247"/>
      <c r="FJG800" s="247"/>
      <c r="FJH800" s="247"/>
      <c r="FJI800" s="247"/>
      <c r="FJJ800" s="247"/>
      <c r="FJK800" s="247"/>
      <c r="FJL800" s="247"/>
      <c r="FJM800" s="247"/>
      <c r="FJN800" s="247"/>
      <c r="FJO800" s="247"/>
      <c r="FJP800" s="247"/>
      <c r="FJQ800" s="247"/>
      <c r="FJR800" s="247"/>
      <c r="FJS800" s="247"/>
      <c r="FJT800" s="247"/>
      <c r="FJU800" s="247"/>
      <c r="FJV800" s="247"/>
      <c r="FJW800" s="247"/>
      <c r="FJX800" s="247"/>
      <c r="FJY800" s="247"/>
      <c r="FJZ800" s="247"/>
      <c r="FKA800" s="247"/>
      <c r="FKB800" s="247"/>
      <c r="FKC800" s="247"/>
      <c r="FKD800" s="247"/>
      <c r="FKE800" s="247"/>
      <c r="FKF800" s="247"/>
      <c r="FKG800" s="247"/>
      <c r="FKH800" s="247"/>
      <c r="FKI800" s="247"/>
      <c r="FKJ800" s="247"/>
      <c r="FKK800" s="247"/>
      <c r="FKL800" s="247"/>
      <c r="FKM800" s="247"/>
      <c r="FKN800" s="247"/>
      <c r="FKO800" s="247"/>
      <c r="FKP800" s="247"/>
      <c r="FKQ800" s="247"/>
      <c r="FKR800" s="247"/>
      <c r="FKS800" s="247"/>
      <c r="FKT800" s="247"/>
      <c r="FKU800" s="247"/>
      <c r="FKV800" s="247"/>
      <c r="FKW800" s="247"/>
      <c r="FKX800" s="247"/>
      <c r="FKY800" s="247"/>
      <c r="FKZ800" s="247"/>
      <c r="FLA800" s="247"/>
      <c r="FLB800" s="247"/>
      <c r="FLC800" s="247"/>
      <c r="FLD800" s="247"/>
      <c r="FLE800" s="247"/>
      <c r="FLF800" s="247"/>
      <c r="FLG800" s="247"/>
      <c r="FLH800" s="247"/>
      <c r="FLI800" s="247"/>
      <c r="FLJ800" s="247"/>
      <c r="FLK800" s="247"/>
      <c r="FLL800" s="247"/>
      <c r="FLM800" s="247"/>
      <c r="FLN800" s="247"/>
      <c r="FLO800" s="247"/>
      <c r="FLP800" s="247"/>
      <c r="FLQ800" s="247"/>
      <c r="FLR800" s="247"/>
      <c r="FLS800" s="247"/>
      <c r="FLT800" s="247"/>
      <c r="FLU800" s="247"/>
      <c r="FLV800" s="247"/>
      <c r="FLW800" s="247"/>
      <c r="FLX800" s="247"/>
      <c r="FLY800" s="247"/>
      <c r="FLZ800" s="247"/>
      <c r="FMA800" s="247"/>
      <c r="FMB800" s="247"/>
      <c r="FMC800" s="247"/>
      <c r="FMD800" s="247"/>
      <c r="FME800" s="247"/>
      <c r="FMF800" s="247"/>
      <c r="FMG800" s="247"/>
      <c r="FMH800" s="247"/>
      <c r="FMI800" s="247"/>
      <c r="FMJ800" s="247"/>
      <c r="FMK800" s="247"/>
      <c r="FML800" s="247"/>
      <c r="FMM800" s="247"/>
      <c r="FMN800" s="247"/>
      <c r="FMO800" s="247"/>
      <c r="FMP800" s="247"/>
      <c r="FMQ800" s="247"/>
      <c r="FMR800" s="247"/>
      <c r="FMS800" s="247"/>
      <c r="FMT800" s="247"/>
      <c r="FMU800" s="247"/>
      <c r="FMV800" s="247"/>
      <c r="FMW800" s="247"/>
      <c r="FMX800" s="247"/>
      <c r="FMY800" s="247"/>
      <c r="FMZ800" s="247"/>
      <c r="FNA800" s="247"/>
      <c r="FNB800" s="247"/>
      <c r="FNC800" s="247"/>
      <c r="FND800" s="247"/>
      <c r="FNE800" s="247"/>
      <c r="FNF800" s="247"/>
      <c r="FNG800" s="247"/>
      <c r="FNH800" s="247"/>
      <c r="FNI800" s="247"/>
      <c r="FNJ800" s="247"/>
      <c r="FNK800" s="247"/>
      <c r="FNL800" s="247"/>
      <c r="FNM800" s="247"/>
      <c r="FNN800" s="247"/>
      <c r="FNO800" s="247"/>
      <c r="FNP800" s="247"/>
      <c r="FNQ800" s="247"/>
      <c r="FNR800" s="247"/>
      <c r="FNS800" s="247"/>
      <c r="FNT800" s="247"/>
      <c r="FNU800" s="247"/>
      <c r="FNV800" s="247"/>
      <c r="FNW800" s="247"/>
      <c r="FNX800" s="247"/>
      <c r="FNY800" s="247"/>
      <c r="FNZ800" s="247"/>
      <c r="FOA800" s="247"/>
      <c r="FOB800" s="247"/>
      <c r="FOC800" s="247"/>
      <c r="FOD800" s="247"/>
      <c r="FOE800" s="247"/>
      <c r="FOF800" s="247"/>
      <c r="FOG800" s="247"/>
      <c r="FOH800" s="247"/>
      <c r="FOI800" s="247"/>
      <c r="FOJ800" s="247"/>
      <c r="FOK800" s="247"/>
      <c r="FOL800" s="247"/>
      <c r="FOM800" s="247"/>
      <c r="FON800" s="247"/>
      <c r="FOO800" s="247"/>
      <c r="FOP800" s="247"/>
      <c r="FOQ800" s="247"/>
      <c r="FOR800" s="247"/>
      <c r="FOS800" s="247"/>
      <c r="FOT800" s="247"/>
      <c r="FOU800" s="247"/>
      <c r="FOV800" s="247"/>
      <c r="FOW800" s="247"/>
      <c r="FOX800" s="247"/>
      <c r="FOY800" s="247"/>
      <c r="FOZ800" s="247"/>
      <c r="FPA800" s="247"/>
      <c r="FPB800" s="247"/>
      <c r="FPC800" s="247"/>
      <c r="FPD800" s="247"/>
      <c r="FPE800" s="247"/>
      <c r="FPF800" s="247"/>
      <c r="FPG800" s="247"/>
      <c r="FPH800" s="247"/>
      <c r="FPI800" s="247"/>
      <c r="FPJ800" s="247"/>
      <c r="FPK800" s="247"/>
      <c r="FPL800" s="247"/>
      <c r="FPM800" s="247"/>
      <c r="FPN800" s="247"/>
      <c r="FPO800" s="247"/>
      <c r="FPP800" s="247"/>
      <c r="FPQ800" s="247"/>
      <c r="FPR800" s="247"/>
      <c r="FPS800" s="247"/>
      <c r="FPT800" s="247"/>
      <c r="FPU800" s="247"/>
      <c r="FPV800" s="247"/>
      <c r="FPW800" s="247"/>
      <c r="FPX800" s="247"/>
      <c r="FPY800" s="247"/>
      <c r="FPZ800" s="247"/>
      <c r="FQA800" s="247"/>
      <c r="FQB800" s="247"/>
      <c r="FQC800" s="247"/>
      <c r="FQD800" s="247"/>
      <c r="FQE800" s="247"/>
      <c r="FQF800" s="247"/>
      <c r="FQG800" s="247"/>
      <c r="FQH800" s="247"/>
      <c r="FQI800" s="247"/>
      <c r="FQJ800" s="247"/>
      <c r="FQK800" s="247"/>
      <c r="FQL800" s="247"/>
      <c r="FQM800" s="247"/>
      <c r="FQN800" s="247"/>
      <c r="FQO800" s="247"/>
      <c r="FQP800" s="247"/>
      <c r="FQQ800" s="247"/>
      <c r="FQR800" s="247"/>
      <c r="FQS800" s="247"/>
      <c r="FQT800" s="247"/>
      <c r="FQU800" s="247"/>
      <c r="FQV800" s="247"/>
      <c r="FQW800" s="247"/>
      <c r="FQX800" s="247"/>
      <c r="FQY800" s="247"/>
      <c r="FQZ800" s="247"/>
      <c r="FRA800" s="247"/>
      <c r="FRB800" s="247"/>
      <c r="FRC800" s="247"/>
      <c r="FRD800" s="247"/>
      <c r="FRE800" s="247"/>
      <c r="FRF800" s="247"/>
      <c r="FRG800" s="247"/>
      <c r="FRH800" s="247"/>
      <c r="FRI800" s="247"/>
      <c r="FRJ800" s="247"/>
      <c r="FRK800" s="247"/>
      <c r="FRL800" s="247"/>
      <c r="FRM800" s="247"/>
      <c r="FRN800" s="247"/>
      <c r="FRO800" s="247"/>
      <c r="FRP800" s="247"/>
      <c r="FRQ800" s="247"/>
      <c r="FRR800" s="247"/>
      <c r="FRS800" s="247"/>
      <c r="FRT800" s="247"/>
      <c r="FRU800" s="247"/>
      <c r="FRV800" s="247"/>
      <c r="FRW800" s="247"/>
      <c r="FRX800" s="247"/>
      <c r="FRY800" s="247"/>
      <c r="FRZ800" s="247"/>
      <c r="FSA800" s="247"/>
      <c r="FSB800" s="247"/>
      <c r="FSC800" s="247"/>
      <c r="FSD800" s="247"/>
      <c r="FSE800" s="247"/>
      <c r="FSF800" s="247"/>
      <c r="FSG800" s="247"/>
      <c r="FSH800" s="247"/>
      <c r="FSI800" s="247"/>
      <c r="FSJ800" s="247"/>
      <c r="FSK800" s="247"/>
      <c r="FSL800" s="247"/>
      <c r="FSM800" s="247"/>
      <c r="FSN800" s="247"/>
      <c r="FSO800" s="247"/>
      <c r="FSP800" s="247"/>
      <c r="FSQ800" s="247"/>
      <c r="FSR800" s="247"/>
      <c r="FSS800" s="247"/>
      <c r="FST800" s="247"/>
      <c r="FSU800" s="247"/>
      <c r="FSV800" s="247"/>
      <c r="FSW800" s="247"/>
      <c r="FSX800" s="247"/>
      <c r="FSY800" s="247"/>
      <c r="FSZ800" s="247"/>
      <c r="FTA800" s="247"/>
      <c r="FTB800" s="247"/>
      <c r="FTC800" s="247"/>
      <c r="FTD800" s="247"/>
      <c r="FTE800" s="247"/>
      <c r="FTF800" s="247"/>
      <c r="FTG800" s="247"/>
      <c r="FTH800" s="247"/>
      <c r="FTI800" s="247"/>
      <c r="FTJ800" s="247"/>
      <c r="FTK800" s="247"/>
      <c r="FTL800" s="247"/>
      <c r="FTM800" s="247"/>
      <c r="FTN800" s="247"/>
      <c r="FTO800" s="247"/>
      <c r="FTP800" s="247"/>
      <c r="FTQ800" s="247"/>
      <c r="FTR800" s="247"/>
      <c r="FTS800" s="247"/>
      <c r="FTT800" s="247"/>
      <c r="FTU800" s="247"/>
      <c r="FTV800" s="247"/>
      <c r="FTW800" s="247"/>
      <c r="FTX800" s="247"/>
      <c r="FTY800" s="247"/>
      <c r="FTZ800" s="247"/>
      <c r="FUA800" s="247"/>
      <c r="FUB800" s="247"/>
      <c r="FUC800" s="247"/>
      <c r="FUD800" s="247"/>
      <c r="FUE800" s="247"/>
      <c r="FUF800" s="247"/>
      <c r="FUG800" s="247"/>
      <c r="FUH800" s="247"/>
      <c r="FUI800" s="247"/>
      <c r="FUJ800" s="247"/>
      <c r="FUK800" s="247"/>
      <c r="FUL800" s="247"/>
      <c r="FUM800" s="247"/>
      <c r="FUN800" s="247"/>
      <c r="FUO800" s="247"/>
      <c r="FUP800" s="247"/>
      <c r="FUQ800" s="247"/>
      <c r="FUR800" s="247"/>
      <c r="FUS800" s="247"/>
      <c r="FUT800" s="247"/>
      <c r="FUU800" s="247"/>
      <c r="FUV800" s="247"/>
      <c r="FUW800" s="247"/>
      <c r="FUX800" s="247"/>
      <c r="FUY800" s="247"/>
      <c r="FUZ800" s="247"/>
      <c r="FVA800" s="247"/>
      <c r="FVB800" s="247"/>
      <c r="FVC800" s="247"/>
      <c r="FVD800" s="247"/>
      <c r="FVE800" s="247"/>
      <c r="FVF800" s="247"/>
      <c r="FVG800" s="247"/>
      <c r="FVH800" s="247"/>
      <c r="FVI800" s="247"/>
      <c r="FVJ800" s="247"/>
      <c r="FVK800" s="247"/>
      <c r="FVL800" s="247"/>
      <c r="FVM800" s="247"/>
      <c r="FVN800" s="247"/>
      <c r="FVO800" s="247"/>
      <c r="FVP800" s="247"/>
      <c r="FVQ800" s="247"/>
      <c r="FVR800" s="247"/>
      <c r="FVS800" s="247"/>
      <c r="FVT800" s="247"/>
      <c r="FVU800" s="247"/>
      <c r="FVV800" s="247"/>
      <c r="FVW800" s="247"/>
      <c r="FVX800" s="247"/>
      <c r="FVY800" s="247"/>
      <c r="FVZ800" s="247"/>
      <c r="FWA800" s="247"/>
      <c r="FWB800" s="247"/>
      <c r="FWC800" s="247"/>
      <c r="FWD800" s="247"/>
      <c r="FWE800" s="247"/>
      <c r="FWF800" s="247"/>
      <c r="FWG800" s="247"/>
      <c r="FWH800" s="247"/>
      <c r="FWI800" s="247"/>
      <c r="FWJ800" s="247"/>
      <c r="FWK800" s="247"/>
      <c r="FWL800" s="247"/>
      <c r="FWM800" s="247"/>
      <c r="FWN800" s="247"/>
      <c r="FWO800" s="247"/>
      <c r="FWP800" s="247"/>
      <c r="FWQ800" s="247"/>
      <c r="FWR800" s="247"/>
      <c r="FWS800" s="247"/>
      <c r="FWT800" s="247"/>
      <c r="FWU800" s="247"/>
      <c r="FWV800" s="247"/>
      <c r="FWW800" s="247"/>
      <c r="FWX800" s="247"/>
      <c r="FWY800" s="247"/>
      <c r="FWZ800" s="247"/>
      <c r="FXA800" s="247"/>
      <c r="FXB800" s="247"/>
      <c r="FXC800" s="247"/>
      <c r="FXD800" s="247"/>
      <c r="FXE800" s="247"/>
      <c r="FXF800" s="247"/>
      <c r="FXG800" s="247"/>
      <c r="FXH800" s="247"/>
      <c r="FXI800" s="247"/>
      <c r="FXJ800" s="247"/>
      <c r="FXK800" s="247"/>
      <c r="FXL800" s="247"/>
      <c r="FXM800" s="247"/>
      <c r="FXN800" s="247"/>
      <c r="FXO800" s="247"/>
      <c r="FXP800" s="247"/>
      <c r="FXQ800" s="247"/>
      <c r="FXR800" s="247"/>
      <c r="FXS800" s="247"/>
      <c r="FXT800" s="247"/>
      <c r="FXU800" s="247"/>
      <c r="FXV800" s="247"/>
      <c r="FXW800" s="247"/>
      <c r="FXX800" s="247"/>
      <c r="FXY800" s="247"/>
      <c r="FXZ800" s="247"/>
      <c r="FYA800" s="247"/>
      <c r="FYB800" s="247"/>
      <c r="FYC800" s="247"/>
      <c r="FYD800" s="247"/>
      <c r="FYE800" s="247"/>
      <c r="FYF800" s="247"/>
      <c r="FYG800" s="247"/>
      <c r="FYH800" s="247"/>
      <c r="FYI800" s="247"/>
      <c r="FYJ800" s="247"/>
      <c r="FYK800" s="247"/>
      <c r="FYL800" s="247"/>
      <c r="FYM800" s="247"/>
      <c r="FYN800" s="247"/>
      <c r="FYO800" s="247"/>
      <c r="FYP800" s="247"/>
      <c r="FYQ800" s="247"/>
      <c r="FYR800" s="247"/>
      <c r="FYS800" s="247"/>
      <c r="FYT800" s="247"/>
      <c r="FYU800" s="247"/>
      <c r="FYV800" s="247"/>
      <c r="FYW800" s="247"/>
      <c r="FYX800" s="247"/>
      <c r="FYY800" s="247"/>
      <c r="FYZ800" s="247"/>
      <c r="FZA800" s="247"/>
      <c r="FZB800" s="247"/>
      <c r="FZC800" s="247"/>
      <c r="FZD800" s="247"/>
      <c r="FZE800" s="247"/>
      <c r="FZF800" s="247"/>
      <c r="FZG800" s="247"/>
      <c r="FZH800" s="247"/>
      <c r="FZI800" s="247"/>
      <c r="FZJ800" s="247"/>
      <c r="FZK800" s="247"/>
      <c r="FZL800" s="247"/>
      <c r="FZM800" s="247"/>
      <c r="FZN800" s="247"/>
      <c r="FZO800" s="247"/>
      <c r="FZP800" s="247"/>
      <c r="FZQ800" s="247"/>
      <c r="FZR800" s="247"/>
      <c r="FZS800" s="247"/>
      <c r="FZT800" s="247"/>
      <c r="FZU800" s="247"/>
      <c r="FZV800" s="247"/>
      <c r="FZW800" s="247"/>
      <c r="FZX800" s="247"/>
      <c r="FZY800" s="247"/>
      <c r="FZZ800" s="247"/>
      <c r="GAA800" s="247"/>
      <c r="GAB800" s="247"/>
      <c r="GAC800" s="247"/>
      <c r="GAD800" s="247"/>
      <c r="GAE800" s="247"/>
      <c r="GAF800" s="247"/>
      <c r="GAG800" s="247"/>
      <c r="GAH800" s="247"/>
      <c r="GAI800" s="247"/>
      <c r="GAJ800" s="247"/>
      <c r="GAK800" s="247"/>
      <c r="GAL800" s="247"/>
      <c r="GAM800" s="247"/>
      <c r="GAN800" s="247"/>
      <c r="GAO800" s="247"/>
      <c r="GAP800" s="247"/>
      <c r="GAQ800" s="247"/>
      <c r="GAR800" s="247"/>
      <c r="GAS800" s="247"/>
      <c r="GAT800" s="247"/>
      <c r="GAU800" s="247"/>
      <c r="GAV800" s="247"/>
      <c r="GAW800" s="247"/>
      <c r="GAX800" s="247"/>
      <c r="GAY800" s="247"/>
      <c r="GAZ800" s="247"/>
      <c r="GBA800" s="247"/>
      <c r="GBB800" s="247"/>
      <c r="GBC800" s="247"/>
      <c r="GBD800" s="247"/>
      <c r="GBE800" s="247"/>
      <c r="GBF800" s="247"/>
      <c r="GBG800" s="247"/>
      <c r="GBH800" s="247"/>
      <c r="GBI800" s="247"/>
      <c r="GBJ800" s="247"/>
      <c r="GBK800" s="247"/>
      <c r="GBL800" s="247"/>
      <c r="GBM800" s="247"/>
      <c r="GBN800" s="247"/>
      <c r="GBO800" s="247"/>
      <c r="GBP800" s="247"/>
      <c r="GBQ800" s="247"/>
      <c r="GBR800" s="247"/>
      <c r="GBS800" s="247"/>
      <c r="GBT800" s="247"/>
      <c r="GBU800" s="247"/>
      <c r="GBV800" s="247"/>
      <c r="GBW800" s="247"/>
      <c r="GBX800" s="247"/>
      <c r="GBY800" s="247"/>
      <c r="GBZ800" s="247"/>
      <c r="GCA800" s="247"/>
      <c r="GCB800" s="247"/>
      <c r="GCC800" s="247"/>
      <c r="GCD800" s="247"/>
      <c r="GCE800" s="247"/>
      <c r="GCF800" s="247"/>
      <c r="GCG800" s="247"/>
      <c r="GCH800" s="247"/>
      <c r="GCI800" s="247"/>
      <c r="GCJ800" s="247"/>
      <c r="GCK800" s="247"/>
      <c r="GCL800" s="247"/>
      <c r="GCM800" s="247"/>
      <c r="GCN800" s="247"/>
      <c r="GCO800" s="247"/>
      <c r="GCP800" s="247"/>
      <c r="GCQ800" s="247"/>
      <c r="GCR800" s="247"/>
      <c r="GCS800" s="247"/>
      <c r="GCT800" s="247"/>
      <c r="GCU800" s="247"/>
      <c r="GCV800" s="247"/>
      <c r="GCW800" s="247"/>
      <c r="GCX800" s="247"/>
      <c r="GCY800" s="247"/>
      <c r="GCZ800" s="247"/>
      <c r="GDA800" s="247"/>
      <c r="GDB800" s="247"/>
      <c r="GDC800" s="247"/>
      <c r="GDD800" s="247"/>
      <c r="GDE800" s="247"/>
      <c r="GDF800" s="247"/>
      <c r="GDG800" s="247"/>
      <c r="GDH800" s="247"/>
      <c r="GDI800" s="247"/>
      <c r="GDJ800" s="247"/>
      <c r="GDK800" s="247"/>
      <c r="GDL800" s="247"/>
      <c r="GDM800" s="247"/>
      <c r="GDN800" s="247"/>
      <c r="GDO800" s="247"/>
      <c r="GDP800" s="247"/>
      <c r="GDQ800" s="247"/>
      <c r="GDR800" s="247"/>
      <c r="GDS800" s="247"/>
      <c r="GDT800" s="247"/>
      <c r="GDU800" s="247"/>
      <c r="GDV800" s="247"/>
      <c r="GDW800" s="247"/>
      <c r="GDX800" s="247"/>
      <c r="GDY800" s="247"/>
      <c r="GDZ800" s="247"/>
      <c r="GEA800" s="247"/>
      <c r="GEB800" s="247"/>
      <c r="GEC800" s="247"/>
      <c r="GED800" s="247"/>
      <c r="GEE800" s="247"/>
      <c r="GEF800" s="247"/>
      <c r="GEG800" s="247"/>
      <c r="GEH800" s="247"/>
      <c r="GEI800" s="247"/>
      <c r="GEJ800" s="247"/>
      <c r="GEK800" s="247"/>
      <c r="GEL800" s="247"/>
      <c r="GEM800" s="247"/>
      <c r="GEN800" s="247"/>
      <c r="GEO800" s="247"/>
      <c r="GEP800" s="247"/>
      <c r="GEQ800" s="247"/>
      <c r="GER800" s="247"/>
      <c r="GES800" s="247"/>
      <c r="GET800" s="247"/>
      <c r="GEU800" s="247"/>
      <c r="GEV800" s="247"/>
      <c r="GEW800" s="247"/>
      <c r="GEX800" s="247"/>
      <c r="GEY800" s="247"/>
      <c r="GEZ800" s="247"/>
      <c r="GFA800" s="247"/>
      <c r="GFB800" s="247"/>
      <c r="GFC800" s="247"/>
      <c r="GFD800" s="247"/>
      <c r="GFE800" s="247"/>
      <c r="GFF800" s="247"/>
      <c r="GFG800" s="247"/>
      <c r="GFH800" s="247"/>
      <c r="GFI800" s="247"/>
      <c r="GFJ800" s="247"/>
      <c r="GFK800" s="247"/>
      <c r="GFL800" s="247"/>
      <c r="GFM800" s="247"/>
      <c r="GFN800" s="247"/>
      <c r="GFO800" s="247"/>
      <c r="GFP800" s="247"/>
      <c r="GFQ800" s="247"/>
      <c r="GFR800" s="247"/>
      <c r="GFS800" s="247"/>
      <c r="GFT800" s="247"/>
      <c r="GFU800" s="247"/>
      <c r="GFV800" s="247"/>
      <c r="GFW800" s="247"/>
      <c r="GFX800" s="247"/>
      <c r="GFY800" s="247"/>
      <c r="GFZ800" s="247"/>
      <c r="GGA800" s="247"/>
      <c r="GGB800" s="247"/>
      <c r="GGC800" s="247"/>
      <c r="GGD800" s="247"/>
      <c r="GGE800" s="247"/>
      <c r="GGF800" s="247"/>
      <c r="GGG800" s="247"/>
      <c r="GGH800" s="247"/>
      <c r="GGI800" s="247"/>
      <c r="GGJ800" s="247"/>
      <c r="GGK800" s="247"/>
      <c r="GGL800" s="247"/>
      <c r="GGM800" s="247"/>
      <c r="GGN800" s="247"/>
      <c r="GGO800" s="247"/>
      <c r="GGP800" s="247"/>
      <c r="GGQ800" s="247"/>
      <c r="GGR800" s="247"/>
      <c r="GGS800" s="247"/>
      <c r="GGT800" s="247"/>
      <c r="GGU800" s="247"/>
      <c r="GGV800" s="247"/>
      <c r="GGW800" s="247"/>
      <c r="GGX800" s="247"/>
      <c r="GGY800" s="247"/>
      <c r="GGZ800" s="247"/>
      <c r="GHA800" s="247"/>
      <c r="GHB800" s="247"/>
      <c r="GHC800" s="247"/>
      <c r="GHD800" s="247"/>
      <c r="GHE800" s="247"/>
      <c r="GHF800" s="247"/>
      <c r="GHG800" s="247"/>
      <c r="GHH800" s="247"/>
      <c r="GHI800" s="247"/>
      <c r="GHJ800" s="247"/>
      <c r="GHK800" s="247"/>
      <c r="GHL800" s="247"/>
      <c r="GHM800" s="247"/>
      <c r="GHN800" s="247"/>
      <c r="GHO800" s="247"/>
      <c r="GHP800" s="247"/>
      <c r="GHQ800" s="247"/>
      <c r="GHR800" s="247"/>
      <c r="GHS800" s="247"/>
      <c r="GHT800" s="247"/>
      <c r="GHU800" s="247"/>
      <c r="GHV800" s="247"/>
      <c r="GHW800" s="247"/>
      <c r="GHX800" s="247"/>
      <c r="GHY800" s="247"/>
      <c r="GHZ800" s="247"/>
      <c r="GIA800" s="247"/>
      <c r="GIB800" s="247"/>
      <c r="GIC800" s="247"/>
      <c r="GID800" s="247"/>
      <c r="GIE800" s="247"/>
      <c r="GIF800" s="247"/>
      <c r="GIG800" s="247"/>
      <c r="GIH800" s="247"/>
      <c r="GII800" s="247"/>
      <c r="GIJ800" s="247"/>
      <c r="GIK800" s="247"/>
      <c r="GIL800" s="247"/>
      <c r="GIM800" s="247"/>
      <c r="GIN800" s="247"/>
      <c r="GIO800" s="247"/>
      <c r="GIP800" s="247"/>
      <c r="GIQ800" s="247"/>
      <c r="GIR800" s="247"/>
      <c r="GIS800" s="247"/>
      <c r="GIT800" s="247"/>
      <c r="GIU800" s="247"/>
      <c r="GIV800" s="247"/>
      <c r="GIW800" s="247"/>
      <c r="GIX800" s="247"/>
      <c r="GIY800" s="247"/>
      <c r="GIZ800" s="247"/>
      <c r="GJA800" s="247"/>
      <c r="GJB800" s="247"/>
      <c r="GJC800" s="247"/>
      <c r="GJD800" s="247"/>
      <c r="GJE800" s="247"/>
      <c r="GJF800" s="247"/>
      <c r="GJG800" s="247"/>
      <c r="GJH800" s="247"/>
      <c r="GJI800" s="247"/>
      <c r="GJJ800" s="247"/>
      <c r="GJK800" s="247"/>
      <c r="GJL800" s="247"/>
      <c r="GJM800" s="247"/>
      <c r="GJN800" s="247"/>
      <c r="GJO800" s="247"/>
      <c r="GJP800" s="247"/>
      <c r="GJQ800" s="247"/>
      <c r="GJR800" s="247"/>
      <c r="GJS800" s="247"/>
      <c r="GJT800" s="247"/>
      <c r="GJU800" s="247"/>
      <c r="GJV800" s="247"/>
      <c r="GJW800" s="247"/>
      <c r="GJX800" s="247"/>
      <c r="GJY800" s="247"/>
      <c r="GJZ800" s="247"/>
      <c r="GKA800" s="247"/>
      <c r="GKB800" s="247"/>
      <c r="GKC800" s="247"/>
      <c r="GKD800" s="247"/>
      <c r="GKE800" s="247"/>
      <c r="GKF800" s="247"/>
      <c r="GKG800" s="247"/>
      <c r="GKH800" s="247"/>
      <c r="GKI800" s="247"/>
      <c r="GKJ800" s="247"/>
      <c r="GKK800" s="247"/>
      <c r="GKL800" s="247"/>
      <c r="GKM800" s="247"/>
      <c r="GKN800" s="247"/>
      <c r="GKO800" s="247"/>
      <c r="GKP800" s="247"/>
      <c r="GKQ800" s="247"/>
      <c r="GKR800" s="247"/>
      <c r="GKS800" s="247"/>
      <c r="GKT800" s="247"/>
      <c r="GKU800" s="247"/>
      <c r="GKV800" s="247"/>
      <c r="GKW800" s="247"/>
      <c r="GKX800" s="247"/>
      <c r="GKY800" s="247"/>
      <c r="GKZ800" s="247"/>
      <c r="GLA800" s="247"/>
      <c r="GLB800" s="247"/>
      <c r="GLC800" s="247"/>
      <c r="GLD800" s="247"/>
      <c r="GLE800" s="247"/>
      <c r="GLF800" s="247"/>
      <c r="GLG800" s="247"/>
      <c r="GLH800" s="247"/>
      <c r="GLI800" s="247"/>
      <c r="GLJ800" s="247"/>
      <c r="GLK800" s="247"/>
      <c r="GLL800" s="247"/>
      <c r="GLM800" s="247"/>
      <c r="GLN800" s="247"/>
      <c r="GLO800" s="247"/>
      <c r="GLP800" s="247"/>
      <c r="GLQ800" s="247"/>
      <c r="GLR800" s="247"/>
      <c r="GLS800" s="247"/>
      <c r="GLT800" s="247"/>
      <c r="GLU800" s="247"/>
      <c r="GLV800" s="247"/>
      <c r="GLW800" s="247"/>
      <c r="GLX800" s="247"/>
      <c r="GLY800" s="247"/>
      <c r="GLZ800" s="247"/>
      <c r="GMA800" s="247"/>
      <c r="GMB800" s="247"/>
      <c r="GMC800" s="247"/>
      <c r="GMD800" s="247"/>
      <c r="GME800" s="247"/>
      <c r="GMF800" s="247"/>
      <c r="GMG800" s="247"/>
      <c r="GMH800" s="247"/>
      <c r="GMI800" s="247"/>
      <c r="GMJ800" s="247"/>
      <c r="GMK800" s="247"/>
      <c r="GML800" s="247"/>
      <c r="GMM800" s="247"/>
      <c r="GMN800" s="247"/>
      <c r="GMO800" s="247"/>
      <c r="GMP800" s="247"/>
      <c r="GMQ800" s="247"/>
      <c r="GMR800" s="247"/>
      <c r="GMS800" s="247"/>
      <c r="GMT800" s="247"/>
      <c r="GMU800" s="247"/>
      <c r="GMV800" s="247"/>
      <c r="GMW800" s="247"/>
      <c r="GMX800" s="247"/>
      <c r="GMY800" s="247"/>
      <c r="GMZ800" s="247"/>
      <c r="GNA800" s="247"/>
      <c r="GNB800" s="247"/>
      <c r="GNC800" s="247"/>
      <c r="GND800" s="247"/>
      <c r="GNE800" s="247"/>
      <c r="GNF800" s="247"/>
      <c r="GNG800" s="247"/>
      <c r="GNH800" s="247"/>
      <c r="GNI800" s="247"/>
      <c r="GNJ800" s="247"/>
      <c r="GNK800" s="247"/>
      <c r="GNL800" s="247"/>
      <c r="GNM800" s="247"/>
      <c r="GNN800" s="247"/>
      <c r="GNO800" s="247"/>
      <c r="GNP800" s="247"/>
      <c r="GNQ800" s="247"/>
      <c r="GNR800" s="247"/>
      <c r="GNS800" s="247"/>
      <c r="GNT800" s="247"/>
      <c r="GNU800" s="247"/>
      <c r="GNV800" s="247"/>
      <c r="GNW800" s="247"/>
      <c r="GNX800" s="247"/>
      <c r="GNY800" s="247"/>
      <c r="GNZ800" s="247"/>
      <c r="GOA800" s="247"/>
      <c r="GOB800" s="247"/>
      <c r="GOC800" s="247"/>
      <c r="GOD800" s="247"/>
      <c r="GOE800" s="247"/>
      <c r="GOF800" s="247"/>
      <c r="GOG800" s="247"/>
      <c r="GOH800" s="247"/>
      <c r="GOI800" s="247"/>
      <c r="GOJ800" s="247"/>
      <c r="GOK800" s="247"/>
      <c r="GOL800" s="247"/>
      <c r="GOM800" s="247"/>
      <c r="GON800" s="247"/>
      <c r="GOO800" s="247"/>
      <c r="GOP800" s="247"/>
      <c r="GOQ800" s="247"/>
      <c r="GOR800" s="247"/>
      <c r="GOS800" s="247"/>
      <c r="GOT800" s="247"/>
      <c r="GOU800" s="247"/>
      <c r="GOV800" s="247"/>
      <c r="GOW800" s="247"/>
      <c r="GOX800" s="247"/>
      <c r="GOY800" s="247"/>
      <c r="GOZ800" s="247"/>
      <c r="GPA800" s="247"/>
      <c r="GPB800" s="247"/>
      <c r="GPC800" s="247"/>
      <c r="GPD800" s="247"/>
      <c r="GPE800" s="247"/>
      <c r="GPF800" s="247"/>
      <c r="GPG800" s="247"/>
      <c r="GPH800" s="247"/>
      <c r="GPI800" s="247"/>
      <c r="GPJ800" s="247"/>
      <c r="GPK800" s="247"/>
      <c r="GPL800" s="247"/>
      <c r="GPM800" s="247"/>
      <c r="GPN800" s="247"/>
      <c r="GPO800" s="247"/>
      <c r="GPP800" s="247"/>
      <c r="GPQ800" s="247"/>
      <c r="GPR800" s="247"/>
      <c r="GPS800" s="247"/>
      <c r="GPT800" s="247"/>
      <c r="GPU800" s="247"/>
      <c r="GPV800" s="247"/>
      <c r="GPW800" s="247"/>
      <c r="GPX800" s="247"/>
      <c r="GPY800" s="247"/>
      <c r="GPZ800" s="247"/>
      <c r="GQA800" s="247"/>
      <c r="GQB800" s="247"/>
      <c r="GQC800" s="247"/>
      <c r="GQD800" s="247"/>
      <c r="GQE800" s="247"/>
      <c r="GQF800" s="247"/>
      <c r="GQG800" s="247"/>
      <c r="GQH800" s="247"/>
      <c r="GQI800" s="247"/>
      <c r="GQJ800" s="247"/>
      <c r="GQK800" s="247"/>
      <c r="GQL800" s="247"/>
      <c r="GQM800" s="247"/>
      <c r="GQN800" s="247"/>
      <c r="GQO800" s="247"/>
      <c r="GQP800" s="247"/>
      <c r="GQQ800" s="247"/>
      <c r="GQR800" s="247"/>
      <c r="GQS800" s="247"/>
      <c r="GQT800" s="247"/>
      <c r="GQU800" s="247"/>
      <c r="GQV800" s="247"/>
      <c r="GQW800" s="247"/>
      <c r="GQX800" s="247"/>
      <c r="GQY800" s="247"/>
      <c r="GQZ800" s="247"/>
      <c r="GRA800" s="247"/>
      <c r="GRB800" s="247"/>
      <c r="GRC800" s="247"/>
      <c r="GRD800" s="247"/>
      <c r="GRE800" s="247"/>
      <c r="GRF800" s="247"/>
      <c r="GRG800" s="247"/>
      <c r="GRH800" s="247"/>
      <c r="GRI800" s="247"/>
      <c r="GRJ800" s="247"/>
      <c r="GRK800" s="247"/>
      <c r="GRL800" s="247"/>
      <c r="GRM800" s="247"/>
      <c r="GRN800" s="247"/>
      <c r="GRO800" s="247"/>
      <c r="GRP800" s="247"/>
      <c r="GRQ800" s="247"/>
      <c r="GRR800" s="247"/>
      <c r="GRS800" s="247"/>
      <c r="GRT800" s="247"/>
      <c r="GRU800" s="247"/>
      <c r="GRV800" s="247"/>
      <c r="GRW800" s="247"/>
      <c r="GRX800" s="247"/>
      <c r="GRY800" s="247"/>
      <c r="GRZ800" s="247"/>
      <c r="GSA800" s="247"/>
      <c r="GSB800" s="247"/>
      <c r="GSC800" s="247"/>
      <c r="GSD800" s="247"/>
      <c r="GSE800" s="247"/>
      <c r="GSF800" s="247"/>
      <c r="GSG800" s="247"/>
      <c r="GSH800" s="247"/>
      <c r="GSI800" s="247"/>
      <c r="GSJ800" s="247"/>
      <c r="GSK800" s="247"/>
      <c r="GSL800" s="247"/>
      <c r="GSM800" s="247"/>
      <c r="GSN800" s="247"/>
      <c r="GSO800" s="247"/>
      <c r="GSP800" s="247"/>
      <c r="GSQ800" s="247"/>
      <c r="GSR800" s="247"/>
      <c r="GSS800" s="247"/>
      <c r="GST800" s="247"/>
      <c r="GSU800" s="247"/>
      <c r="GSV800" s="247"/>
      <c r="GSW800" s="247"/>
      <c r="GSX800" s="247"/>
      <c r="GSY800" s="247"/>
      <c r="GSZ800" s="247"/>
      <c r="GTA800" s="247"/>
      <c r="GTB800" s="247"/>
      <c r="GTC800" s="247"/>
      <c r="GTD800" s="247"/>
      <c r="GTE800" s="247"/>
      <c r="GTF800" s="247"/>
      <c r="GTG800" s="247"/>
      <c r="GTH800" s="247"/>
      <c r="GTI800" s="247"/>
      <c r="GTJ800" s="247"/>
      <c r="GTK800" s="247"/>
      <c r="GTL800" s="247"/>
      <c r="GTM800" s="247"/>
      <c r="GTN800" s="247"/>
      <c r="GTO800" s="247"/>
      <c r="GTP800" s="247"/>
      <c r="GTQ800" s="247"/>
      <c r="GTR800" s="247"/>
      <c r="GTS800" s="247"/>
      <c r="GTT800" s="247"/>
      <c r="GTU800" s="247"/>
      <c r="GTV800" s="247"/>
      <c r="GTW800" s="247"/>
      <c r="GTX800" s="247"/>
      <c r="GTY800" s="247"/>
      <c r="GTZ800" s="247"/>
      <c r="GUA800" s="247"/>
      <c r="GUB800" s="247"/>
      <c r="GUC800" s="247"/>
      <c r="GUD800" s="247"/>
      <c r="GUE800" s="247"/>
      <c r="GUF800" s="247"/>
      <c r="GUG800" s="247"/>
      <c r="GUH800" s="247"/>
      <c r="GUI800" s="247"/>
      <c r="GUJ800" s="247"/>
      <c r="GUK800" s="247"/>
      <c r="GUL800" s="247"/>
      <c r="GUM800" s="247"/>
      <c r="GUN800" s="247"/>
      <c r="GUO800" s="247"/>
      <c r="GUP800" s="247"/>
      <c r="GUQ800" s="247"/>
      <c r="GUR800" s="247"/>
      <c r="GUS800" s="247"/>
      <c r="GUT800" s="247"/>
      <c r="GUU800" s="247"/>
      <c r="GUV800" s="247"/>
      <c r="GUW800" s="247"/>
      <c r="GUX800" s="247"/>
      <c r="GUY800" s="247"/>
      <c r="GUZ800" s="247"/>
      <c r="GVA800" s="247"/>
      <c r="GVB800" s="247"/>
      <c r="GVC800" s="247"/>
      <c r="GVD800" s="247"/>
      <c r="GVE800" s="247"/>
      <c r="GVF800" s="247"/>
      <c r="GVG800" s="247"/>
      <c r="GVH800" s="247"/>
      <c r="GVI800" s="247"/>
      <c r="GVJ800" s="247"/>
      <c r="GVK800" s="247"/>
      <c r="GVL800" s="247"/>
      <c r="GVM800" s="247"/>
      <c r="GVN800" s="247"/>
      <c r="GVO800" s="247"/>
      <c r="GVP800" s="247"/>
      <c r="GVQ800" s="247"/>
      <c r="GVR800" s="247"/>
      <c r="GVS800" s="247"/>
      <c r="GVT800" s="247"/>
      <c r="GVU800" s="247"/>
      <c r="GVV800" s="247"/>
      <c r="GVW800" s="247"/>
      <c r="GVX800" s="247"/>
      <c r="GVY800" s="247"/>
      <c r="GVZ800" s="247"/>
      <c r="GWA800" s="247"/>
      <c r="GWB800" s="247"/>
      <c r="GWC800" s="247"/>
      <c r="GWD800" s="247"/>
      <c r="GWE800" s="247"/>
      <c r="GWF800" s="247"/>
      <c r="GWG800" s="247"/>
      <c r="GWH800" s="247"/>
      <c r="GWI800" s="247"/>
      <c r="GWJ800" s="247"/>
      <c r="GWK800" s="247"/>
      <c r="GWL800" s="247"/>
      <c r="GWM800" s="247"/>
      <c r="GWN800" s="247"/>
      <c r="GWO800" s="247"/>
      <c r="GWP800" s="247"/>
      <c r="GWQ800" s="247"/>
      <c r="GWR800" s="247"/>
      <c r="GWS800" s="247"/>
      <c r="GWT800" s="247"/>
      <c r="GWU800" s="247"/>
      <c r="GWV800" s="247"/>
      <c r="GWW800" s="247"/>
      <c r="GWX800" s="247"/>
      <c r="GWY800" s="247"/>
      <c r="GWZ800" s="247"/>
      <c r="GXA800" s="247"/>
      <c r="GXB800" s="247"/>
      <c r="GXC800" s="247"/>
      <c r="GXD800" s="247"/>
      <c r="GXE800" s="247"/>
      <c r="GXF800" s="247"/>
      <c r="GXG800" s="247"/>
      <c r="GXH800" s="247"/>
      <c r="GXI800" s="247"/>
      <c r="GXJ800" s="247"/>
      <c r="GXK800" s="247"/>
      <c r="GXL800" s="247"/>
      <c r="GXM800" s="247"/>
      <c r="GXN800" s="247"/>
      <c r="GXO800" s="247"/>
      <c r="GXP800" s="247"/>
      <c r="GXQ800" s="247"/>
      <c r="GXR800" s="247"/>
      <c r="GXS800" s="247"/>
      <c r="GXT800" s="247"/>
      <c r="GXU800" s="247"/>
      <c r="GXV800" s="247"/>
      <c r="GXW800" s="247"/>
      <c r="GXX800" s="247"/>
      <c r="GXY800" s="247"/>
      <c r="GXZ800" s="247"/>
      <c r="GYA800" s="247"/>
      <c r="GYB800" s="247"/>
      <c r="GYC800" s="247"/>
      <c r="GYD800" s="247"/>
      <c r="GYE800" s="247"/>
      <c r="GYF800" s="247"/>
      <c r="GYG800" s="247"/>
      <c r="GYH800" s="247"/>
      <c r="GYI800" s="247"/>
      <c r="GYJ800" s="247"/>
      <c r="GYK800" s="247"/>
      <c r="GYL800" s="247"/>
      <c r="GYM800" s="247"/>
      <c r="GYN800" s="247"/>
      <c r="GYO800" s="247"/>
      <c r="GYP800" s="247"/>
      <c r="GYQ800" s="247"/>
      <c r="GYR800" s="247"/>
      <c r="GYS800" s="247"/>
      <c r="GYT800" s="247"/>
      <c r="GYU800" s="247"/>
      <c r="GYV800" s="247"/>
      <c r="GYW800" s="247"/>
      <c r="GYX800" s="247"/>
      <c r="GYY800" s="247"/>
      <c r="GYZ800" s="247"/>
      <c r="GZA800" s="247"/>
      <c r="GZB800" s="247"/>
      <c r="GZC800" s="247"/>
      <c r="GZD800" s="247"/>
      <c r="GZE800" s="247"/>
      <c r="GZF800" s="247"/>
      <c r="GZG800" s="247"/>
      <c r="GZH800" s="247"/>
      <c r="GZI800" s="247"/>
      <c r="GZJ800" s="247"/>
      <c r="GZK800" s="247"/>
      <c r="GZL800" s="247"/>
      <c r="GZM800" s="247"/>
      <c r="GZN800" s="247"/>
      <c r="GZO800" s="247"/>
      <c r="GZP800" s="247"/>
      <c r="GZQ800" s="247"/>
      <c r="GZR800" s="247"/>
      <c r="GZS800" s="247"/>
      <c r="GZT800" s="247"/>
      <c r="GZU800" s="247"/>
      <c r="GZV800" s="247"/>
      <c r="GZW800" s="247"/>
      <c r="GZX800" s="247"/>
      <c r="GZY800" s="247"/>
      <c r="GZZ800" s="247"/>
      <c r="HAA800" s="247"/>
      <c r="HAB800" s="247"/>
      <c r="HAC800" s="247"/>
      <c r="HAD800" s="247"/>
      <c r="HAE800" s="247"/>
      <c r="HAF800" s="247"/>
      <c r="HAG800" s="247"/>
      <c r="HAH800" s="247"/>
      <c r="HAI800" s="247"/>
      <c r="HAJ800" s="247"/>
      <c r="HAK800" s="247"/>
      <c r="HAL800" s="247"/>
      <c r="HAM800" s="247"/>
      <c r="HAN800" s="247"/>
      <c r="HAO800" s="247"/>
      <c r="HAP800" s="247"/>
      <c r="HAQ800" s="247"/>
      <c r="HAR800" s="247"/>
      <c r="HAS800" s="247"/>
      <c r="HAT800" s="247"/>
      <c r="HAU800" s="247"/>
      <c r="HAV800" s="247"/>
      <c r="HAW800" s="247"/>
      <c r="HAX800" s="247"/>
      <c r="HAY800" s="247"/>
      <c r="HAZ800" s="247"/>
      <c r="HBA800" s="247"/>
      <c r="HBB800" s="247"/>
      <c r="HBC800" s="247"/>
      <c r="HBD800" s="247"/>
      <c r="HBE800" s="247"/>
      <c r="HBF800" s="247"/>
      <c r="HBG800" s="247"/>
      <c r="HBH800" s="247"/>
      <c r="HBI800" s="247"/>
      <c r="HBJ800" s="247"/>
      <c r="HBK800" s="247"/>
      <c r="HBL800" s="247"/>
      <c r="HBM800" s="247"/>
      <c r="HBN800" s="247"/>
      <c r="HBO800" s="247"/>
      <c r="HBP800" s="247"/>
      <c r="HBQ800" s="247"/>
      <c r="HBR800" s="247"/>
      <c r="HBS800" s="247"/>
      <c r="HBT800" s="247"/>
      <c r="HBU800" s="247"/>
      <c r="HBV800" s="247"/>
      <c r="HBW800" s="247"/>
      <c r="HBX800" s="247"/>
      <c r="HBY800" s="247"/>
      <c r="HBZ800" s="247"/>
      <c r="HCA800" s="247"/>
      <c r="HCB800" s="247"/>
      <c r="HCC800" s="247"/>
      <c r="HCD800" s="247"/>
      <c r="HCE800" s="247"/>
      <c r="HCF800" s="247"/>
      <c r="HCG800" s="247"/>
      <c r="HCH800" s="247"/>
      <c r="HCI800" s="247"/>
      <c r="HCJ800" s="247"/>
      <c r="HCK800" s="247"/>
      <c r="HCL800" s="247"/>
      <c r="HCM800" s="247"/>
      <c r="HCN800" s="247"/>
      <c r="HCO800" s="247"/>
      <c r="HCP800" s="247"/>
      <c r="HCQ800" s="247"/>
      <c r="HCR800" s="247"/>
      <c r="HCS800" s="247"/>
      <c r="HCT800" s="247"/>
      <c r="HCU800" s="247"/>
      <c r="HCV800" s="247"/>
      <c r="HCW800" s="247"/>
      <c r="HCX800" s="247"/>
      <c r="HCY800" s="247"/>
      <c r="HCZ800" s="247"/>
      <c r="HDA800" s="247"/>
      <c r="HDB800" s="247"/>
      <c r="HDC800" s="247"/>
      <c r="HDD800" s="247"/>
      <c r="HDE800" s="247"/>
      <c r="HDF800" s="247"/>
      <c r="HDG800" s="247"/>
      <c r="HDH800" s="247"/>
      <c r="HDI800" s="247"/>
      <c r="HDJ800" s="247"/>
      <c r="HDK800" s="247"/>
      <c r="HDL800" s="247"/>
      <c r="HDM800" s="247"/>
      <c r="HDN800" s="247"/>
      <c r="HDO800" s="247"/>
      <c r="HDP800" s="247"/>
      <c r="HDQ800" s="247"/>
      <c r="HDR800" s="247"/>
      <c r="HDS800" s="247"/>
      <c r="HDT800" s="247"/>
      <c r="HDU800" s="247"/>
      <c r="HDV800" s="247"/>
      <c r="HDW800" s="247"/>
      <c r="HDX800" s="247"/>
      <c r="HDY800" s="247"/>
      <c r="HDZ800" s="247"/>
      <c r="HEA800" s="247"/>
      <c r="HEB800" s="247"/>
      <c r="HEC800" s="247"/>
      <c r="HED800" s="247"/>
      <c r="HEE800" s="247"/>
      <c r="HEF800" s="247"/>
      <c r="HEG800" s="247"/>
      <c r="HEH800" s="247"/>
      <c r="HEI800" s="247"/>
      <c r="HEJ800" s="247"/>
      <c r="HEK800" s="247"/>
      <c r="HEL800" s="247"/>
      <c r="HEM800" s="247"/>
      <c r="HEN800" s="247"/>
      <c r="HEO800" s="247"/>
      <c r="HEP800" s="247"/>
      <c r="HEQ800" s="247"/>
      <c r="HER800" s="247"/>
      <c r="HES800" s="247"/>
      <c r="HET800" s="247"/>
      <c r="HEU800" s="247"/>
      <c r="HEV800" s="247"/>
      <c r="HEW800" s="247"/>
      <c r="HEX800" s="247"/>
      <c r="HEY800" s="247"/>
      <c r="HEZ800" s="247"/>
      <c r="HFA800" s="247"/>
      <c r="HFB800" s="247"/>
      <c r="HFC800" s="247"/>
      <c r="HFD800" s="247"/>
      <c r="HFE800" s="247"/>
      <c r="HFF800" s="247"/>
      <c r="HFG800" s="247"/>
      <c r="HFH800" s="247"/>
      <c r="HFI800" s="247"/>
      <c r="HFJ800" s="247"/>
      <c r="HFK800" s="247"/>
      <c r="HFL800" s="247"/>
      <c r="HFM800" s="247"/>
      <c r="HFN800" s="247"/>
      <c r="HFO800" s="247"/>
      <c r="HFP800" s="247"/>
      <c r="HFQ800" s="247"/>
      <c r="HFR800" s="247"/>
      <c r="HFS800" s="247"/>
      <c r="HFT800" s="247"/>
      <c r="HFU800" s="247"/>
      <c r="HFV800" s="247"/>
      <c r="HFW800" s="247"/>
      <c r="HFX800" s="247"/>
      <c r="HFY800" s="247"/>
      <c r="HFZ800" s="247"/>
      <c r="HGA800" s="247"/>
      <c r="HGB800" s="247"/>
      <c r="HGC800" s="247"/>
      <c r="HGD800" s="247"/>
      <c r="HGE800" s="247"/>
      <c r="HGF800" s="247"/>
      <c r="HGG800" s="247"/>
      <c r="HGH800" s="247"/>
      <c r="HGI800" s="247"/>
      <c r="HGJ800" s="247"/>
      <c r="HGK800" s="247"/>
      <c r="HGL800" s="247"/>
      <c r="HGM800" s="247"/>
      <c r="HGN800" s="247"/>
      <c r="HGO800" s="247"/>
      <c r="HGP800" s="247"/>
      <c r="HGQ800" s="247"/>
      <c r="HGR800" s="247"/>
      <c r="HGS800" s="247"/>
      <c r="HGT800" s="247"/>
      <c r="HGU800" s="247"/>
      <c r="HGV800" s="247"/>
      <c r="HGW800" s="247"/>
      <c r="HGX800" s="247"/>
      <c r="HGY800" s="247"/>
      <c r="HGZ800" s="247"/>
      <c r="HHA800" s="247"/>
      <c r="HHB800" s="247"/>
      <c r="HHC800" s="247"/>
      <c r="HHD800" s="247"/>
      <c r="HHE800" s="247"/>
      <c r="HHF800" s="247"/>
      <c r="HHG800" s="247"/>
      <c r="HHH800" s="247"/>
      <c r="HHI800" s="247"/>
      <c r="HHJ800" s="247"/>
      <c r="HHK800" s="247"/>
      <c r="HHL800" s="247"/>
      <c r="HHM800" s="247"/>
      <c r="HHN800" s="247"/>
      <c r="HHO800" s="247"/>
      <c r="HHP800" s="247"/>
      <c r="HHQ800" s="247"/>
      <c r="HHR800" s="247"/>
      <c r="HHS800" s="247"/>
      <c r="HHT800" s="247"/>
      <c r="HHU800" s="247"/>
      <c r="HHV800" s="247"/>
      <c r="HHW800" s="247"/>
      <c r="HHX800" s="247"/>
      <c r="HHY800" s="247"/>
      <c r="HHZ800" s="247"/>
      <c r="HIA800" s="247"/>
      <c r="HIB800" s="247"/>
      <c r="HIC800" s="247"/>
      <c r="HID800" s="247"/>
      <c r="HIE800" s="247"/>
      <c r="HIF800" s="247"/>
      <c r="HIG800" s="247"/>
      <c r="HIH800" s="247"/>
      <c r="HII800" s="247"/>
      <c r="HIJ800" s="247"/>
      <c r="HIK800" s="247"/>
      <c r="HIL800" s="247"/>
      <c r="HIM800" s="247"/>
      <c r="HIN800" s="247"/>
      <c r="HIO800" s="247"/>
      <c r="HIP800" s="247"/>
      <c r="HIQ800" s="247"/>
      <c r="HIR800" s="247"/>
      <c r="HIS800" s="247"/>
      <c r="HIT800" s="247"/>
      <c r="HIU800" s="247"/>
      <c r="HIV800" s="247"/>
      <c r="HIW800" s="247"/>
      <c r="HIX800" s="247"/>
      <c r="HIY800" s="247"/>
      <c r="HIZ800" s="247"/>
      <c r="HJA800" s="247"/>
      <c r="HJB800" s="247"/>
      <c r="HJC800" s="247"/>
      <c r="HJD800" s="247"/>
      <c r="HJE800" s="247"/>
      <c r="HJF800" s="247"/>
      <c r="HJG800" s="247"/>
      <c r="HJH800" s="247"/>
      <c r="HJI800" s="247"/>
      <c r="HJJ800" s="247"/>
      <c r="HJK800" s="247"/>
      <c r="HJL800" s="247"/>
      <c r="HJM800" s="247"/>
      <c r="HJN800" s="247"/>
      <c r="HJO800" s="247"/>
      <c r="HJP800" s="247"/>
      <c r="HJQ800" s="247"/>
      <c r="HJR800" s="247"/>
      <c r="HJS800" s="247"/>
      <c r="HJT800" s="247"/>
      <c r="HJU800" s="247"/>
      <c r="HJV800" s="247"/>
      <c r="HJW800" s="247"/>
      <c r="HJX800" s="247"/>
      <c r="HJY800" s="247"/>
      <c r="HJZ800" s="247"/>
      <c r="HKA800" s="247"/>
      <c r="HKB800" s="247"/>
      <c r="HKC800" s="247"/>
      <c r="HKD800" s="247"/>
      <c r="HKE800" s="247"/>
      <c r="HKF800" s="247"/>
      <c r="HKG800" s="247"/>
      <c r="HKH800" s="247"/>
      <c r="HKI800" s="247"/>
      <c r="HKJ800" s="247"/>
      <c r="HKK800" s="247"/>
      <c r="HKL800" s="247"/>
      <c r="HKM800" s="247"/>
      <c r="HKN800" s="247"/>
      <c r="HKO800" s="247"/>
      <c r="HKP800" s="247"/>
      <c r="HKQ800" s="247"/>
      <c r="HKR800" s="247"/>
      <c r="HKS800" s="247"/>
      <c r="HKT800" s="247"/>
      <c r="HKU800" s="247"/>
      <c r="HKV800" s="247"/>
      <c r="HKW800" s="247"/>
      <c r="HKX800" s="247"/>
      <c r="HKY800" s="247"/>
      <c r="HKZ800" s="247"/>
      <c r="HLA800" s="247"/>
      <c r="HLB800" s="247"/>
      <c r="HLC800" s="247"/>
      <c r="HLD800" s="247"/>
      <c r="HLE800" s="247"/>
      <c r="HLF800" s="247"/>
      <c r="HLG800" s="247"/>
      <c r="HLH800" s="247"/>
      <c r="HLI800" s="247"/>
      <c r="HLJ800" s="247"/>
      <c r="HLK800" s="247"/>
      <c r="HLL800" s="247"/>
      <c r="HLM800" s="247"/>
      <c r="HLN800" s="247"/>
      <c r="HLO800" s="247"/>
      <c r="HLP800" s="247"/>
      <c r="HLQ800" s="247"/>
      <c r="HLR800" s="247"/>
      <c r="HLS800" s="247"/>
      <c r="HLT800" s="247"/>
      <c r="HLU800" s="247"/>
      <c r="HLV800" s="247"/>
      <c r="HLW800" s="247"/>
      <c r="HLX800" s="247"/>
      <c r="HLY800" s="247"/>
      <c r="HLZ800" s="247"/>
      <c r="HMA800" s="247"/>
      <c r="HMB800" s="247"/>
      <c r="HMC800" s="247"/>
      <c r="HMD800" s="247"/>
      <c r="HME800" s="247"/>
      <c r="HMF800" s="247"/>
      <c r="HMG800" s="247"/>
      <c r="HMH800" s="247"/>
      <c r="HMI800" s="247"/>
      <c r="HMJ800" s="247"/>
      <c r="HMK800" s="247"/>
      <c r="HML800" s="247"/>
      <c r="HMM800" s="247"/>
      <c r="HMN800" s="247"/>
      <c r="HMO800" s="247"/>
      <c r="HMP800" s="247"/>
      <c r="HMQ800" s="247"/>
      <c r="HMR800" s="247"/>
      <c r="HMS800" s="247"/>
      <c r="HMT800" s="247"/>
      <c r="HMU800" s="247"/>
      <c r="HMV800" s="247"/>
      <c r="HMW800" s="247"/>
      <c r="HMX800" s="247"/>
      <c r="HMY800" s="247"/>
      <c r="HMZ800" s="247"/>
      <c r="HNA800" s="247"/>
      <c r="HNB800" s="247"/>
      <c r="HNC800" s="247"/>
      <c r="HND800" s="247"/>
      <c r="HNE800" s="247"/>
      <c r="HNF800" s="247"/>
      <c r="HNG800" s="247"/>
      <c r="HNH800" s="247"/>
      <c r="HNI800" s="247"/>
      <c r="HNJ800" s="247"/>
      <c r="HNK800" s="247"/>
      <c r="HNL800" s="247"/>
      <c r="HNM800" s="247"/>
      <c r="HNN800" s="247"/>
      <c r="HNO800" s="247"/>
      <c r="HNP800" s="247"/>
      <c r="HNQ800" s="247"/>
      <c r="HNR800" s="247"/>
      <c r="HNS800" s="247"/>
      <c r="HNT800" s="247"/>
      <c r="HNU800" s="247"/>
      <c r="HNV800" s="247"/>
      <c r="HNW800" s="247"/>
      <c r="HNX800" s="247"/>
      <c r="HNY800" s="247"/>
      <c r="HNZ800" s="247"/>
      <c r="HOA800" s="247"/>
      <c r="HOB800" s="247"/>
      <c r="HOC800" s="247"/>
      <c r="HOD800" s="247"/>
      <c r="HOE800" s="247"/>
      <c r="HOF800" s="247"/>
      <c r="HOG800" s="247"/>
      <c r="HOH800" s="247"/>
      <c r="HOI800" s="247"/>
      <c r="HOJ800" s="247"/>
      <c r="HOK800" s="247"/>
      <c r="HOL800" s="247"/>
      <c r="HOM800" s="247"/>
      <c r="HON800" s="247"/>
      <c r="HOO800" s="247"/>
      <c r="HOP800" s="247"/>
      <c r="HOQ800" s="247"/>
      <c r="HOR800" s="247"/>
      <c r="HOS800" s="247"/>
      <c r="HOT800" s="247"/>
      <c r="HOU800" s="247"/>
      <c r="HOV800" s="247"/>
      <c r="HOW800" s="247"/>
      <c r="HOX800" s="247"/>
      <c r="HOY800" s="247"/>
      <c r="HOZ800" s="247"/>
      <c r="HPA800" s="247"/>
      <c r="HPB800" s="247"/>
      <c r="HPC800" s="247"/>
      <c r="HPD800" s="247"/>
      <c r="HPE800" s="247"/>
      <c r="HPF800" s="247"/>
      <c r="HPG800" s="247"/>
      <c r="HPH800" s="247"/>
      <c r="HPI800" s="247"/>
      <c r="HPJ800" s="247"/>
      <c r="HPK800" s="247"/>
      <c r="HPL800" s="247"/>
      <c r="HPM800" s="247"/>
      <c r="HPN800" s="247"/>
      <c r="HPO800" s="247"/>
      <c r="HPP800" s="247"/>
      <c r="HPQ800" s="247"/>
      <c r="HPR800" s="247"/>
      <c r="HPS800" s="247"/>
      <c r="HPT800" s="247"/>
      <c r="HPU800" s="247"/>
      <c r="HPV800" s="247"/>
      <c r="HPW800" s="247"/>
      <c r="HPX800" s="247"/>
      <c r="HPY800" s="247"/>
      <c r="HPZ800" s="247"/>
      <c r="HQA800" s="247"/>
      <c r="HQB800" s="247"/>
      <c r="HQC800" s="247"/>
      <c r="HQD800" s="247"/>
      <c r="HQE800" s="247"/>
      <c r="HQF800" s="247"/>
      <c r="HQG800" s="247"/>
      <c r="HQH800" s="247"/>
      <c r="HQI800" s="247"/>
      <c r="HQJ800" s="247"/>
      <c r="HQK800" s="247"/>
      <c r="HQL800" s="247"/>
      <c r="HQM800" s="247"/>
      <c r="HQN800" s="247"/>
      <c r="HQO800" s="247"/>
      <c r="HQP800" s="247"/>
      <c r="HQQ800" s="247"/>
      <c r="HQR800" s="247"/>
      <c r="HQS800" s="247"/>
      <c r="HQT800" s="247"/>
      <c r="HQU800" s="247"/>
      <c r="HQV800" s="247"/>
      <c r="HQW800" s="247"/>
      <c r="HQX800" s="247"/>
      <c r="HQY800" s="247"/>
      <c r="HQZ800" s="247"/>
      <c r="HRA800" s="247"/>
      <c r="HRB800" s="247"/>
      <c r="HRC800" s="247"/>
      <c r="HRD800" s="247"/>
      <c r="HRE800" s="247"/>
      <c r="HRF800" s="247"/>
      <c r="HRG800" s="247"/>
      <c r="HRH800" s="247"/>
      <c r="HRI800" s="247"/>
      <c r="HRJ800" s="247"/>
      <c r="HRK800" s="247"/>
      <c r="HRL800" s="247"/>
      <c r="HRM800" s="247"/>
      <c r="HRN800" s="247"/>
      <c r="HRO800" s="247"/>
      <c r="HRP800" s="247"/>
      <c r="HRQ800" s="247"/>
      <c r="HRR800" s="247"/>
      <c r="HRS800" s="247"/>
      <c r="HRT800" s="247"/>
      <c r="HRU800" s="247"/>
      <c r="HRV800" s="247"/>
      <c r="HRW800" s="247"/>
      <c r="HRX800" s="247"/>
      <c r="HRY800" s="247"/>
      <c r="HRZ800" s="247"/>
      <c r="HSA800" s="247"/>
      <c r="HSB800" s="247"/>
      <c r="HSC800" s="247"/>
      <c r="HSD800" s="247"/>
      <c r="HSE800" s="247"/>
      <c r="HSF800" s="247"/>
      <c r="HSG800" s="247"/>
      <c r="HSH800" s="247"/>
      <c r="HSI800" s="247"/>
      <c r="HSJ800" s="247"/>
      <c r="HSK800" s="247"/>
      <c r="HSL800" s="247"/>
      <c r="HSM800" s="247"/>
      <c r="HSN800" s="247"/>
      <c r="HSO800" s="247"/>
      <c r="HSP800" s="247"/>
      <c r="HSQ800" s="247"/>
      <c r="HSR800" s="247"/>
      <c r="HSS800" s="247"/>
      <c r="HST800" s="247"/>
      <c r="HSU800" s="247"/>
      <c r="HSV800" s="247"/>
      <c r="HSW800" s="247"/>
      <c r="HSX800" s="247"/>
      <c r="HSY800" s="247"/>
      <c r="HSZ800" s="247"/>
      <c r="HTA800" s="247"/>
      <c r="HTB800" s="247"/>
      <c r="HTC800" s="247"/>
      <c r="HTD800" s="247"/>
      <c r="HTE800" s="247"/>
      <c r="HTF800" s="247"/>
      <c r="HTG800" s="247"/>
      <c r="HTH800" s="247"/>
      <c r="HTI800" s="247"/>
      <c r="HTJ800" s="247"/>
      <c r="HTK800" s="247"/>
      <c r="HTL800" s="247"/>
      <c r="HTM800" s="247"/>
      <c r="HTN800" s="247"/>
      <c r="HTO800" s="247"/>
      <c r="HTP800" s="247"/>
      <c r="HTQ800" s="247"/>
      <c r="HTR800" s="247"/>
      <c r="HTS800" s="247"/>
      <c r="HTT800" s="247"/>
      <c r="HTU800" s="247"/>
      <c r="HTV800" s="247"/>
      <c r="HTW800" s="247"/>
      <c r="HTX800" s="247"/>
      <c r="HTY800" s="247"/>
      <c r="HTZ800" s="247"/>
      <c r="HUA800" s="247"/>
      <c r="HUB800" s="247"/>
      <c r="HUC800" s="247"/>
      <c r="HUD800" s="247"/>
      <c r="HUE800" s="247"/>
      <c r="HUF800" s="247"/>
      <c r="HUG800" s="247"/>
      <c r="HUH800" s="247"/>
      <c r="HUI800" s="247"/>
      <c r="HUJ800" s="247"/>
      <c r="HUK800" s="247"/>
      <c r="HUL800" s="247"/>
      <c r="HUM800" s="247"/>
      <c r="HUN800" s="247"/>
      <c r="HUO800" s="247"/>
      <c r="HUP800" s="247"/>
      <c r="HUQ800" s="247"/>
      <c r="HUR800" s="247"/>
      <c r="HUS800" s="247"/>
      <c r="HUT800" s="247"/>
      <c r="HUU800" s="247"/>
      <c r="HUV800" s="247"/>
      <c r="HUW800" s="247"/>
      <c r="HUX800" s="247"/>
      <c r="HUY800" s="247"/>
      <c r="HUZ800" s="247"/>
      <c r="HVA800" s="247"/>
      <c r="HVB800" s="247"/>
      <c r="HVC800" s="247"/>
      <c r="HVD800" s="247"/>
      <c r="HVE800" s="247"/>
      <c r="HVF800" s="247"/>
      <c r="HVG800" s="247"/>
      <c r="HVH800" s="247"/>
      <c r="HVI800" s="247"/>
      <c r="HVJ800" s="247"/>
      <c r="HVK800" s="247"/>
      <c r="HVL800" s="247"/>
      <c r="HVM800" s="247"/>
      <c r="HVN800" s="247"/>
      <c r="HVO800" s="247"/>
      <c r="HVP800" s="247"/>
      <c r="HVQ800" s="247"/>
      <c r="HVR800" s="247"/>
      <c r="HVS800" s="247"/>
      <c r="HVT800" s="247"/>
      <c r="HVU800" s="247"/>
      <c r="HVV800" s="247"/>
      <c r="HVW800" s="247"/>
      <c r="HVX800" s="247"/>
      <c r="HVY800" s="247"/>
      <c r="HVZ800" s="247"/>
      <c r="HWA800" s="247"/>
      <c r="HWB800" s="247"/>
      <c r="HWC800" s="247"/>
      <c r="HWD800" s="247"/>
      <c r="HWE800" s="247"/>
      <c r="HWF800" s="247"/>
      <c r="HWG800" s="247"/>
      <c r="HWH800" s="247"/>
      <c r="HWI800" s="247"/>
      <c r="HWJ800" s="247"/>
      <c r="HWK800" s="247"/>
      <c r="HWL800" s="247"/>
      <c r="HWM800" s="247"/>
      <c r="HWN800" s="247"/>
      <c r="HWO800" s="247"/>
      <c r="HWP800" s="247"/>
      <c r="HWQ800" s="247"/>
      <c r="HWR800" s="247"/>
      <c r="HWS800" s="247"/>
      <c r="HWT800" s="247"/>
      <c r="HWU800" s="247"/>
      <c r="HWV800" s="247"/>
      <c r="HWW800" s="247"/>
      <c r="HWX800" s="247"/>
      <c r="HWY800" s="247"/>
      <c r="HWZ800" s="247"/>
      <c r="HXA800" s="247"/>
      <c r="HXB800" s="247"/>
      <c r="HXC800" s="247"/>
      <c r="HXD800" s="247"/>
      <c r="HXE800" s="247"/>
      <c r="HXF800" s="247"/>
      <c r="HXG800" s="247"/>
      <c r="HXH800" s="247"/>
      <c r="HXI800" s="247"/>
      <c r="HXJ800" s="247"/>
      <c r="HXK800" s="247"/>
      <c r="HXL800" s="247"/>
      <c r="HXM800" s="247"/>
      <c r="HXN800" s="247"/>
      <c r="HXO800" s="247"/>
      <c r="HXP800" s="247"/>
      <c r="HXQ800" s="247"/>
      <c r="HXR800" s="247"/>
      <c r="HXS800" s="247"/>
      <c r="HXT800" s="247"/>
      <c r="HXU800" s="247"/>
      <c r="HXV800" s="247"/>
      <c r="HXW800" s="247"/>
      <c r="HXX800" s="247"/>
      <c r="HXY800" s="247"/>
      <c r="HXZ800" s="247"/>
      <c r="HYA800" s="247"/>
      <c r="HYB800" s="247"/>
      <c r="HYC800" s="247"/>
      <c r="HYD800" s="247"/>
      <c r="HYE800" s="247"/>
      <c r="HYF800" s="247"/>
      <c r="HYG800" s="247"/>
      <c r="HYH800" s="247"/>
      <c r="HYI800" s="247"/>
      <c r="HYJ800" s="247"/>
      <c r="HYK800" s="247"/>
      <c r="HYL800" s="247"/>
      <c r="HYM800" s="247"/>
      <c r="HYN800" s="247"/>
      <c r="HYO800" s="247"/>
      <c r="HYP800" s="247"/>
      <c r="HYQ800" s="247"/>
      <c r="HYR800" s="247"/>
      <c r="HYS800" s="247"/>
      <c r="HYT800" s="247"/>
      <c r="HYU800" s="247"/>
      <c r="HYV800" s="247"/>
      <c r="HYW800" s="247"/>
      <c r="HYX800" s="247"/>
      <c r="HYY800" s="247"/>
      <c r="HYZ800" s="247"/>
      <c r="HZA800" s="247"/>
      <c r="HZB800" s="247"/>
      <c r="HZC800" s="247"/>
      <c r="HZD800" s="247"/>
      <c r="HZE800" s="247"/>
      <c r="HZF800" s="247"/>
      <c r="HZG800" s="247"/>
      <c r="HZH800" s="247"/>
      <c r="HZI800" s="247"/>
      <c r="HZJ800" s="247"/>
      <c r="HZK800" s="247"/>
      <c r="HZL800" s="247"/>
      <c r="HZM800" s="247"/>
      <c r="HZN800" s="247"/>
      <c r="HZO800" s="247"/>
      <c r="HZP800" s="247"/>
      <c r="HZQ800" s="247"/>
      <c r="HZR800" s="247"/>
      <c r="HZS800" s="247"/>
      <c r="HZT800" s="247"/>
      <c r="HZU800" s="247"/>
      <c r="HZV800" s="247"/>
      <c r="HZW800" s="247"/>
      <c r="HZX800" s="247"/>
      <c r="HZY800" s="247"/>
      <c r="HZZ800" s="247"/>
      <c r="IAA800" s="247"/>
      <c r="IAB800" s="247"/>
      <c r="IAC800" s="247"/>
      <c r="IAD800" s="247"/>
      <c r="IAE800" s="247"/>
      <c r="IAF800" s="247"/>
      <c r="IAG800" s="247"/>
      <c r="IAH800" s="247"/>
      <c r="IAI800" s="247"/>
      <c r="IAJ800" s="247"/>
      <c r="IAK800" s="247"/>
      <c r="IAL800" s="247"/>
      <c r="IAM800" s="247"/>
      <c r="IAN800" s="247"/>
      <c r="IAO800" s="247"/>
      <c r="IAP800" s="247"/>
      <c r="IAQ800" s="247"/>
      <c r="IAR800" s="247"/>
      <c r="IAS800" s="247"/>
      <c r="IAT800" s="247"/>
      <c r="IAU800" s="247"/>
      <c r="IAV800" s="247"/>
      <c r="IAW800" s="247"/>
      <c r="IAX800" s="247"/>
      <c r="IAY800" s="247"/>
      <c r="IAZ800" s="247"/>
      <c r="IBA800" s="247"/>
      <c r="IBB800" s="247"/>
      <c r="IBC800" s="247"/>
      <c r="IBD800" s="247"/>
      <c r="IBE800" s="247"/>
      <c r="IBF800" s="247"/>
      <c r="IBG800" s="247"/>
      <c r="IBH800" s="247"/>
      <c r="IBI800" s="247"/>
      <c r="IBJ800" s="247"/>
      <c r="IBK800" s="247"/>
      <c r="IBL800" s="247"/>
      <c r="IBM800" s="247"/>
      <c r="IBN800" s="247"/>
      <c r="IBO800" s="247"/>
      <c r="IBP800" s="247"/>
      <c r="IBQ800" s="247"/>
      <c r="IBR800" s="247"/>
      <c r="IBS800" s="247"/>
      <c r="IBT800" s="247"/>
      <c r="IBU800" s="247"/>
      <c r="IBV800" s="247"/>
      <c r="IBW800" s="247"/>
      <c r="IBX800" s="247"/>
      <c r="IBY800" s="247"/>
      <c r="IBZ800" s="247"/>
      <c r="ICA800" s="247"/>
      <c r="ICB800" s="247"/>
      <c r="ICC800" s="247"/>
      <c r="ICD800" s="247"/>
      <c r="ICE800" s="247"/>
      <c r="ICF800" s="247"/>
      <c r="ICG800" s="247"/>
      <c r="ICH800" s="247"/>
      <c r="ICI800" s="247"/>
      <c r="ICJ800" s="247"/>
      <c r="ICK800" s="247"/>
      <c r="ICL800" s="247"/>
      <c r="ICM800" s="247"/>
      <c r="ICN800" s="247"/>
      <c r="ICO800" s="247"/>
      <c r="ICP800" s="247"/>
      <c r="ICQ800" s="247"/>
      <c r="ICR800" s="247"/>
      <c r="ICS800" s="247"/>
      <c r="ICT800" s="247"/>
      <c r="ICU800" s="247"/>
      <c r="ICV800" s="247"/>
      <c r="ICW800" s="247"/>
      <c r="ICX800" s="247"/>
      <c r="ICY800" s="247"/>
      <c r="ICZ800" s="247"/>
      <c r="IDA800" s="247"/>
      <c r="IDB800" s="247"/>
      <c r="IDC800" s="247"/>
      <c r="IDD800" s="247"/>
      <c r="IDE800" s="247"/>
      <c r="IDF800" s="247"/>
      <c r="IDG800" s="247"/>
      <c r="IDH800" s="247"/>
      <c r="IDI800" s="247"/>
      <c r="IDJ800" s="247"/>
      <c r="IDK800" s="247"/>
      <c r="IDL800" s="247"/>
      <c r="IDM800" s="247"/>
      <c r="IDN800" s="247"/>
      <c r="IDO800" s="247"/>
      <c r="IDP800" s="247"/>
      <c r="IDQ800" s="247"/>
      <c r="IDR800" s="247"/>
      <c r="IDS800" s="247"/>
      <c r="IDT800" s="247"/>
      <c r="IDU800" s="247"/>
      <c r="IDV800" s="247"/>
      <c r="IDW800" s="247"/>
      <c r="IDX800" s="247"/>
      <c r="IDY800" s="247"/>
      <c r="IDZ800" s="247"/>
      <c r="IEA800" s="247"/>
      <c r="IEB800" s="247"/>
      <c r="IEC800" s="247"/>
      <c r="IED800" s="247"/>
      <c r="IEE800" s="247"/>
      <c r="IEF800" s="247"/>
      <c r="IEG800" s="247"/>
      <c r="IEH800" s="247"/>
      <c r="IEI800" s="247"/>
      <c r="IEJ800" s="247"/>
      <c r="IEK800" s="247"/>
      <c r="IEL800" s="247"/>
      <c r="IEM800" s="247"/>
      <c r="IEN800" s="247"/>
      <c r="IEO800" s="247"/>
      <c r="IEP800" s="247"/>
      <c r="IEQ800" s="247"/>
      <c r="IER800" s="247"/>
      <c r="IES800" s="247"/>
      <c r="IET800" s="247"/>
      <c r="IEU800" s="247"/>
      <c r="IEV800" s="247"/>
      <c r="IEW800" s="247"/>
      <c r="IEX800" s="247"/>
      <c r="IEY800" s="247"/>
      <c r="IEZ800" s="247"/>
      <c r="IFA800" s="247"/>
      <c r="IFB800" s="247"/>
      <c r="IFC800" s="247"/>
      <c r="IFD800" s="247"/>
      <c r="IFE800" s="247"/>
      <c r="IFF800" s="247"/>
      <c r="IFG800" s="247"/>
      <c r="IFH800" s="247"/>
      <c r="IFI800" s="247"/>
      <c r="IFJ800" s="247"/>
      <c r="IFK800" s="247"/>
      <c r="IFL800" s="247"/>
      <c r="IFM800" s="247"/>
      <c r="IFN800" s="247"/>
      <c r="IFO800" s="247"/>
      <c r="IFP800" s="247"/>
      <c r="IFQ800" s="247"/>
      <c r="IFR800" s="247"/>
      <c r="IFS800" s="247"/>
      <c r="IFT800" s="247"/>
      <c r="IFU800" s="247"/>
      <c r="IFV800" s="247"/>
      <c r="IFW800" s="247"/>
      <c r="IFX800" s="247"/>
      <c r="IFY800" s="247"/>
      <c r="IFZ800" s="247"/>
      <c r="IGA800" s="247"/>
      <c r="IGB800" s="247"/>
      <c r="IGC800" s="247"/>
      <c r="IGD800" s="247"/>
      <c r="IGE800" s="247"/>
      <c r="IGF800" s="247"/>
      <c r="IGG800" s="247"/>
      <c r="IGH800" s="247"/>
      <c r="IGI800" s="247"/>
      <c r="IGJ800" s="247"/>
      <c r="IGK800" s="247"/>
      <c r="IGL800" s="247"/>
      <c r="IGM800" s="247"/>
      <c r="IGN800" s="247"/>
      <c r="IGO800" s="247"/>
      <c r="IGP800" s="247"/>
      <c r="IGQ800" s="247"/>
      <c r="IGR800" s="247"/>
      <c r="IGS800" s="247"/>
      <c r="IGT800" s="247"/>
      <c r="IGU800" s="247"/>
      <c r="IGV800" s="247"/>
      <c r="IGW800" s="247"/>
      <c r="IGX800" s="247"/>
      <c r="IGY800" s="247"/>
      <c r="IGZ800" s="247"/>
      <c r="IHA800" s="247"/>
      <c r="IHB800" s="247"/>
      <c r="IHC800" s="247"/>
      <c r="IHD800" s="247"/>
      <c r="IHE800" s="247"/>
      <c r="IHF800" s="247"/>
      <c r="IHG800" s="247"/>
      <c r="IHH800" s="247"/>
      <c r="IHI800" s="247"/>
      <c r="IHJ800" s="247"/>
      <c r="IHK800" s="247"/>
      <c r="IHL800" s="247"/>
      <c r="IHM800" s="247"/>
      <c r="IHN800" s="247"/>
      <c r="IHO800" s="247"/>
      <c r="IHP800" s="247"/>
      <c r="IHQ800" s="247"/>
      <c r="IHR800" s="247"/>
      <c r="IHS800" s="247"/>
      <c r="IHT800" s="247"/>
      <c r="IHU800" s="247"/>
      <c r="IHV800" s="247"/>
      <c r="IHW800" s="247"/>
      <c r="IHX800" s="247"/>
      <c r="IHY800" s="247"/>
      <c r="IHZ800" s="247"/>
      <c r="IIA800" s="247"/>
      <c r="IIB800" s="247"/>
      <c r="IIC800" s="247"/>
      <c r="IID800" s="247"/>
      <c r="IIE800" s="247"/>
      <c r="IIF800" s="247"/>
      <c r="IIG800" s="247"/>
      <c r="IIH800" s="247"/>
      <c r="III800" s="247"/>
      <c r="IIJ800" s="247"/>
      <c r="IIK800" s="247"/>
      <c r="IIL800" s="247"/>
      <c r="IIM800" s="247"/>
      <c r="IIN800" s="247"/>
      <c r="IIO800" s="247"/>
      <c r="IIP800" s="247"/>
      <c r="IIQ800" s="247"/>
      <c r="IIR800" s="247"/>
      <c r="IIS800" s="247"/>
      <c r="IIT800" s="247"/>
      <c r="IIU800" s="247"/>
      <c r="IIV800" s="247"/>
      <c r="IIW800" s="247"/>
      <c r="IIX800" s="247"/>
      <c r="IIY800" s="247"/>
      <c r="IIZ800" s="247"/>
      <c r="IJA800" s="247"/>
      <c r="IJB800" s="247"/>
      <c r="IJC800" s="247"/>
      <c r="IJD800" s="247"/>
      <c r="IJE800" s="247"/>
      <c r="IJF800" s="247"/>
      <c r="IJG800" s="247"/>
      <c r="IJH800" s="247"/>
      <c r="IJI800" s="247"/>
      <c r="IJJ800" s="247"/>
      <c r="IJK800" s="247"/>
      <c r="IJL800" s="247"/>
      <c r="IJM800" s="247"/>
      <c r="IJN800" s="247"/>
      <c r="IJO800" s="247"/>
      <c r="IJP800" s="247"/>
      <c r="IJQ800" s="247"/>
      <c r="IJR800" s="247"/>
      <c r="IJS800" s="247"/>
      <c r="IJT800" s="247"/>
      <c r="IJU800" s="247"/>
      <c r="IJV800" s="247"/>
      <c r="IJW800" s="247"/>
      <c r="IJX800" s="247"/>
      <c r="IJY800" s="247"/>
      <c r="IJZ800" s="247"/>
      <c r="IKA800" s="247"/>
      <c r="IKB800" s="247"/>
      <c r="IKC800" s="247"/>
      <c r="IKD800" s="247"/>
      <c r="IKE800" s="247"/>
      <c r="IKF800" s="247"/>
      <c r="IKG800" s="247"/>
      <c r="IKH800" s="247"/>
      <c r="IKI800" s="247"/>
      <c r="IKJ800" s="247"/>
      <c r="IKK800" s="247"/>
      <c r="IKL800" s="247"/>
      <c r="IKM800" s="247"/>
      <c r="IKN800" s="247"/>
      <c r="IKO800" s="247"/>
      <c r="IKP800" s="247"/>
      <c r="IKQ800" s="247"/>
      <c r="IKR800" s="247"/>
      <c r="IKS800" s="247"/>
      <c r="IKT800" s="247"/>
      <c r="IKU800" s="247"/>
      <c r="IKV800" s="247"/>
      <c r="IKW800" s="247"/>
      <c r="IKX800" s="247"/>
      <c r="IKY800" s="247"/>
      <c r="IKZ800" s="247"/>
      <c r="ILA800" s="247"/>
      <c r="ILB800" s="247"/>
      <c r="ILC800" s="247"/>
      <c r="ILD800" s="247"/>
      <c r="ILE800" s="247"/>
      <c r="ILF800" s="247"/>
      <c r="ILG800" s="247"/>
      <c r="ILH800" s="247"/>
      <c r="ILI800" s="247"/>
      <c r="ILJ800" s="247"/>
      <c r="ILK800" s="247"/>
      <c r="ILL800" s="247"/>
      <c r="ILM800" s="247"/>
      <c r="ILN800" s="247"/>
      <c r="ILO800" s="247"/>
      <c r="ILP800" s="247"/>
      <c r="ILQ800" s="247"/>
      <c r="ILR800" s="247"/>
      <c r="ILS800" s="247"/>
      <c r="ILT800" s="247"/>
      <c r="ILU800" s="247"/>
      <c r="ILV800" s="247"/>
      <c r="ILW800" s="247"/>
      <c r="ILX800" s="247"/>
      <c r="ILY800" s="247"/>
      <c r="ILZ800" s="247"/>
      <c r="IMA800" s="247"/>
      <c r="IMB800" s="247"/>
      <c r="IMC800" s="247"/>
      <c r="IMD800" s="247"/>
      <c r="IME800" s="247"/>
      <c r="IMF800" s="247"/>
      <c r="IMG800" s="247"/>
      <c r="IMH800" s="247"/>
      <c r="IMI800" s="247"/>
      <c r="IMJ800" s="247"/>
      <c r="IMK800" s="247"/>
      <c r="IML800" s="247"/>
      <c r="IMM800" s="247"/>
      <c r="IMN800" s="247"/>
      <c r="IMO800" s="247"/>
      <c r="IMP800" s="247"/>
      <c r="IMQ800" s="247"/>
      <c r="IMR800" s="247"/>
      <c r="IMS800" s="247"/>
      <c r="IMT800" s="247"/>
      <c r="IMU800" s="247"/>
      <c r="IMV800" s="247"/>
      <c r="IMW800" s="247"/>
      <c r="IMX800" s="247"/>
      <c r="IMY800" s="247"/>
      <c r="IMZ800" s="247"/>
      <c r="INA800" s="247"/>
      <c r="INB800" s="247"/>
      <c r="INC800" s="247"/>
      <c r="IND800" s="247"/>
      <c r="INE800" s="247"/>
      <c r="INF800" s="247"/>
      <c r="ING800" s="247"/>
      <c r="INH800" s="247"/>
      <c r="INI800" s="247"/>
      <c r="INJ800" s="247"/>
      <c r="INK800" s="247"/>
      <c r="INL800" s="247"/>
      <c r="INM800" s="247"/>
      <c r="INN800" s="247"/>
      <c r="INO800" s="247"/>
      <c r="INP800" s="247"/>
      <c r="INQ800" s="247"/>
      <c r="INR800" s="247"/>
      <c r="INS800" s="247"/>
      <c r="INT800" s="247"/>
      <c r="INU800" s="247"/>
      <c r="INV800" s="247"/>
      <c r="INW800" s="247"/>
      <c r="INX800" s="247"/>
      <c r="INY800" s="247"/>
      <c r="INZ800" s="247"/>
      <c r="IOA800" s="247"/>
      <c r="IOB800" s="247"/>
      <c r="IOC800" s="247"/>
      <c r="IOD800" s="247"/>
      <c r="IOE800" s="247"/>
      <c r="IOF800" s="247"/>
      <c r="IOG800" s="247"/>
      <c r="IOH800" s="247"/>
      <c r="IOI800" s="247"/>
      <c r="IOJ800" s="247"/>
      <c r="IOK800" s="247"/>
      <c r="IOL800" s="247"/>
      <c r="IOM800" s="247"/>
      <c r="ION800" s="247"/>
      <c r="IOO800" s="247"/>
      <c r="IOP800" s="247"/>
      <c r="IOQ800" s="247"/>
      <c r="IOR800" s="247"/>
      <c r="IOS800" s="247"/>
      <c r="IOT800" s="247"/>
      <c r="IOU800" s="247"/>
      <c r="IOV800" s="247"/>
      <c r="IOW800" s="247"/>
      <c r="IOX800" s="247"/>
      <c r="IOY800" s="247"/>
      <c r="IOZ800" s="247"/>
      <c r="IPA800" s="247"/>
      <c r="IPB800" s="247"/>
      <c r="IPC800" s="247"/>
      <c r="IPD800" s="247"/>
      <c r="IPE800" s="247"/>
      <c r="IPF800" s="247"/>
      <c r="IPG800" s="247"/>
      <c r="IPH800" s="247"/>
      <c r="IPI800" s="247"/>
      <c r="IPJ800" s="247"/>
      <c r="IPK800" s="247"/>
      <c r="IPL800" s="247"/>
      <c r="IPM800" s="247"/>
      <c r="IPN800" s="247"/>
      <c r="IPO800" s="247"/>
      <c r="IPP800" s="247"/>
      <c r="IPQ800" s="247"/>
      <c r="IPR800" s="247"/>
      <c r="IPS800" s="247"/>
      <c r="IPT800" s="247"/>
      <c r="IPU800" s="247"/>
      <c r="IPV800" s="247"/>
      <c r="IPW800" s="247"/>
      <c r="IPX800" s="247"/>
      <c r="IPY800" s="247"/>
      <c r="IPZ800" s="247"/>
      <c r="IQA800" s="247"/>
      <c r="IQB800" s="247"/>
      <c r="IQC800" s="247"/>
      <c r="IQD800" s="247"/>
      <c r="IQE800" s="247"/>
      <c r="IQF800" s="247"/>
      <c r="IQG800" s="247"/>
      <c r="IQH800" s="247"/>
      <c r="IQI800" s="247"/>
      <c r="IQJ800" s="247"/>
      <c r="IQK800" s="247"/>
      <c r="IQL800" s="247"/>
      <c r="IQM800" s="247"/>
      <c r="IQN800" s="247"/>
      <c r="IQO800" s="247"/>
      <c r="IQP800" s="247"/>
      <c r="IQQ800" s="247"/>
      <c r="IQR800" s="247"/>
      <c r="IQS800" s="247"/>
      <c r="IQT800" s="247"/>
      <c r="IQU800" s="247"/>
      <c r="IQV800" s="247"/>
      <c r="IQW800" s="247"/>
      <c r="IQX800" s="247"/>
      <c r="IQY800" s="247"/>
      <c r="IQZ800" s="247"/>
      <c r="IRA800" s="247"/>
      <c r="IRB800" s="247"/>
      <c r="IRC800" s="247"/>
      <c r="IRD800" s="247"/>
      <c r="IRE800" s="247"/>
      <c r="IRF800" s="247"/>
      <c r="IRG800" s="247"/>
      <c r="IRH800" s="247"/>
      <c r="IRI800" s="247"/>
      <c r="IRJ800" s="247"/>
      <c r="IRK800" s="247"/>
      <c r="IRL800" s="247"/>
      <c r="IRM800" s="247"/>
      <c r="IRN800" s="247"/>
      <c r="IRO800" s="247"/>
      <c r="IRP800" s="247"/>
      <c r="IRQ800" s="247"/>
      <c r="IRR800" s="247"/>
      <c r="IRS800" s="247"/>
      <c r="IRT800" s="247"/>
      <c r="IRU800" s="247"/>
      <c r="IRV800" s="247"/>
      <c r="IRW800" s="247"/>
      <c r="IRX800" s="247"/>
      <c r="IRY800" s="247"/>
      <c r="IRZ800" s="247"/>
      <c r="ISA800" s="247"/>
      <c r="ISB800" s="247"/>
      <c r="ISC800" s="247"/>
      <c r="ISD800" s="247"/>
      <c r="ISE800" s="247"/>
      <c r="ISF800" s="247"/>
      <c r="ISG800" s="247"/>
      <c r="ISH800" s="247"/>
      <c r="ISI800" s="247"/>
      <c r="ISJ800" s="247"/>
      <c r="ISK800" s="247"/>
      <c r="ISL800" s="247"/>
      <c r="ISM800" s="247"/>
      <c r="ISN800" s="247"/>
      <c r="ISO800" s="247"/>
      <c r="ISP800" s="247"/>
      <c r="ISQ800" s="247"/>
      <c r="ISR800" s="247"/>
      <c r="ISS800" s="247"/>
      <c r="IST800" s="247"/>
      <c r="ISU800" s="247"/>
      <c r="ISV800" s="247"/>
      <c r="ISW800" s="247"/>
      <c r="ISX800" s="247"/>
      <c r="ISY800" s="247"/>
      <c r="ISZ800" s="247"/>
      <c r="ITA800" s="247"/>
      <c r="ITB800" s="247"/>
      <c r="ITC800" s="247"/>
      <c r="ITD800" s="247"/>
      <c r="ITE800" s="247"/>
      <c r="ITF800" s="247"/>
      <c r="ITG800" s="247"/>
      <c r="ITH800" s="247"/>
      <c r="ITI800" s="247"/>
      <c r="ITJ800" s="247"/>
      <c r="ITK800" s="247"/>
      <c r="ITL800" s="247"/>
      <c r="ITM800" s="247"/>
      <c r="ITN800" s="247"/>
      <c r="ITO800" s="247"/>
      <c r="ITP800" s="247"/>
      <c r="ITQ800" s="247"/>
      <c r="ITR800" s="247"/>
      <c r="ITS800" s="247"/>
      <c r="ITT800" s="247"/>
      <c r="ITU800" s="247"/>
      <c r="ITV800" s="247"/>
      <c r="ITW800" s="247"/>
      <c r="ITX800" s="247"/>
      <c r="ITY800" s="247"/>
      <c r="ITZ800" s="247"/>
      <c r="IUA800" s="247"/>
      <c r="IUB800" s="247"/>
      <c r="IUC800" s="247"/>
      <c r="IUD800" s="247"/>
      <c r="IUE800" s="247"/>
      <c r="IUF800" s="247"/>
      <c r="IUG800" s="247"/>
      <c r="IUH800" s="247"/>
      <c r="IUI800" s="247"/>
      <c r="IUJ800" s="247"/>
      <c r="IUK800" s="247"/>
      <c r="IUL800" s="247"/>
      <c r="IUM800" s="247"/>
      <c r="IUN800" s="247"/>
      <c r="IUO800" s="247"/>
      <c r="IUP800" s="247"/>
      <c r="IUQ800" s="247"/>
      <c r="IUR800" s="247"/>
      <c r="IUS800" s="247"/>
      <c r="IUT800" s="247"/>
      <c r="IUU800" s="247"/>
      <c r="IUV800" s="247"/>
      <c r="IUW800" s="247"/>
      <c r="IUX800" s="247"/>
      <c r="IUY800" s="247"/>
      <c r="IUZ800" s="247"/>
      <c r="IVA800" s="247"/>
      <c r="IVB800" s="247"/>
      <c r="IVC800" s="247"/>
      <c r="IVD800" s="247"/>
      <c r="IVE800" s="247"/>
      <c r="IVF800" s="247"/>
      <c r="IVG800" s="247"/>
      <c r="IVH800" s="247"/>
      <c r="IVI800" s="247"/>
      <c r="IVJ800" s="247"/>
      <c r="IVK800" s="247"/>
      <c r="IVL800" s="247"/>
      <c r="IVM800" s="247"/>
      <c r="IVN800" s="247"/>
      <c r="IVO800" s="247"/>
      <c r="IVP800" s="247"/>
      <c r="IVQ800" s="247"/>
      <c r="IVR800" s="247"/>
      <c r="IVS800" s="247"/>
      <c r="IVT800" s="247"/>
      <c r="IVU800" s="247"/>
      <c r="IVV800" s="247"/>
      <c r="IVW800" s="247"/>
      <c r="IVX800" s="247"/>
      <c r="IVY800" s="247"/>
      <c r="IVZ800" s="247"/>
      <c r="IWA800" s="247"/>
      <c r="IWB800" s="247"/>
      <c r="IWC800" s="247"/>
      <c r="IWD800" s="247"/>
      <c r="IWE800" s="247"/>
      <c r="IWF800" s="247"/>
      <c r="IWG800" s="247"/>
      <c r="IWH800" s="247"/>
      <c r="IWI800" s="247"/>
      <c r="IWJ800" s="247"/>
      <c r="IWK800" s="247"/>
      <c r="IWL800" s="247"/>
      <c r="IWM800" s="247"/>
      <c r="IWN800" s="247"/>
      <c r="IWO800" s="247"/>
      <c r="IWP800" s="247"/>
      <c r="IWQ800" s="247"/>
      <c r="IWR800" s="247"/>
      <c r="IWS800" s="247"/>
      <c r="IWT800" s="247"/>
      <c r="IWU800" s="247"/>
      <c r="IWV800" s="247"/>
      <c r="IWW800" s="247"/>
      <c r="IWX800" s="247"/>
      <c r="IWY800" s="247"/>
      <c r="IWZ800" s="247"/>
      <c r="IXA800" s="247"/>
      <c r="IXB800" s="247"/>
      <c r="IXC800" s="247"/>
      <c r="IXD800" s="247"/>
      <c r="IXE800" s="247"/>
      <c r="IXF800" s="247"/>
      <c r="IXG800" s="247"/>
      <c r="IXH800" s="247"/>
      <c r="IXI800" s="247"/>
      <c r="IXJ800" s="247"/>
      <c r="IXK800" s="247"/>
      <c r="IXL800" s="247"/>
      <c r="IXM800" s="247"/>
      <c r="IXN800" s="247"/>
      <c r="IXO800" s="247"/>
      <c r="IXP800" s="247"/>
      <c r="IXQ800" s="247"/>
      <c r="IXR800" s="247"/>
      <c r="IXS800" s="247"/>
      <c r="IXT800" s="247"/>
      <c r="IXU800" s="247"/>
      <c r="IXV800" s="247"/>
      <c r="IXW800" s="247"/>
      <c r="IXX800" s="247"/>
      <c r="IXY800" s="247"/>
      <c r="IXZ800" s="247"/>
      <c r="IYA800" s="247"/>
      <c r="IYB800" s="247"/>
      <c r="IYC800" s="247"/>
      <c r="IYD800" s="247"/>
      <c r="IYE800" s="247"/>
      <c r="IYF800" s="247"/>
      <c r="IYG800" s="247"/>
      <c r="IYH800" s="247"/>
      <c r="IYI800" s="247"/>
      <c r="IYJ800" s="247"/>
      <c r="IYK800" s="247"/>
      <c r="IYL800" s="247"/>
      <c r="IYM800" s="247"/>
      <c r="IYN800" s="247"/>
      <c r="IYO800" s="247"/>
      <c r="IYP800" s="247"/>
      <c r="IYQ800" s="247"/>
      <c r="IYR800" s="247"/>
      <c r="IYS800" s="247"/>
      <c r="IYT800" s="247"/>
      <c r="IYU800" s="247"/>
      <c r="IYV800" s="247"/>
      <c r="IYW800" s="247"/>
      <c r="IYX800" s="247"/>
      <c r="IYY800" s="247"/>
      <c r="IYZ800" s="247"/>
      <c r="IZA800" s="247"/>
      <c r="IZB800" s="247"/>
      <c r="IZC800" s="247"/>
      <c r="IZD800" s="247"/>
      <c r="IZE800" s="247"/>
      <c r="IZF800" s="247"/>
      <c r="IZG800" s="247"/>
      <c r="IZH800" s="247"/>
      <c r="IZI800" s="247"/>
      <c r="IZJ800" s="247"/>
      <c r="IZK800" s="247"/>
      <c r="IZL800" s="247"/>
      <c r="IZM800" s="247"/>
      <c r="IZN800" s="247"/>
      <c r="IZO800" s="247"/>
      <c r="IZP800" s="247"/>
      <c r="IZQ800" s="247"/>
      <c r="IZR800" s="247"/>
      <c r="IZS800" s="247"/>
      <c r="IZT800" s="247"/>
      <c r="IZU800" s="247"/>
      <c r="IZV800" s="247"/>
      <c r="IZW800" s="247"/>
      <c r="IZX800" s="247"/>
      <c r="IZY800" s="247"/>
      <c r="IZZ800" s="247"/>
      <c r="JAA800" s="247"/>
      <c r="JAB800" s="247"/>
      <c r="JAC800" s="247"/>
      <c r="JAD800" s="247"/>
      <c r="JAE800" s="247"/>
      <c r="JAF800" s="247"/>
      <c r="JAG800" s="247"/>
      <c r="JAH800" s="247"/>
      <c r="JAI800" s="247"/>
      <c r="JAJ800" s="247"/>
      <c r="JAK800" s="247"/>
      <c r="JAL800" s="247"/>
      <c r="JAM800" s="247"/>
      <c r="JAN800" s="247"/>
      <c r="JAO800" s="247"/>
      <c r="JAP800" s="247"/>
      <c r="JAQ800" s="247"/>
      <c r="JAR800" s="247"/>
      <c r="JAS800" s="247"/>
      <c r="JAT800" s="247"/>
      <c r="JAU800" s="247"/>
      <c r="JAV800" s="247"/>
      <c r="JAW800" s="247"/>
      <c r="JAX800" s="247"/>
      <c r="JAY800" s="247"/>
      <c r="JAZ800" s="247"/>
      <c r="JBA800" s="247"/>
      <c r="JBB800" s="247"/>
      <c r="JBC800" s="247"/>
      <c r="JBD800" s="247"/>
      <c r="JBE800" s="247"/>
      <c r="JBF800" s="247"/>
      <c r="JBG800" s="247"/>
      <c r="JBH800" s="247"/>
      <c r="JBI800" s="247"/>
      <c r="JBJ800" s="247"/>
      <c r="JBK800" s="247"/>
      <c r="JBL800" s="247"/>
      <c r="JBM800" s="247"/>
      <c r="JBN800" s="247"/>
      <c r="JBO800" s="247"/>
      <c r="JBP800" s="247"/>
      <c r="JBQ800" s="247"/>
      <c r="JBR800" s="247"/>
      <c r="JBS800" s="247"/>
      <c r="JBT800" s="247"/>
      <c r="JBU800" s="247"/>
      <c r="JBV800" s="247"/>
      <c r="JBW800" s="247"/>
      <c r="JBX800" s="247"/>
      <c r="JBY800" s="247"/>
      <c r="JBZ800" s="247"/>
      <c r="JCA800" s="247"/>
      <c r="JCB800" s="247"/>
      <c r="JCC800" s="247"/>
      <c r="JCD800" s="247"/>
      <c r="JCE800" s="247"/>
      <c r="JCF800" s="247"/>
      <c r="JCG800" s="247"/>
      <c r="JCH800" s="247"/>
      <c r="JCI800" s="247"/>
      <c r="JCJ800" s="247"/>
      <c r="JCK800" s="247"/>
      <c r="JCL800" s="247"/>
      <c r="JCM800" s="247"/>
      <c r="JCN800" s="247"/>
      <c r="JCO800" s="247"/>
      <c r="JCP800" s="247"/>
      <c r="JCQ800" s="247"/>
      <c r="JCR800" s="247"/>
      <c r="JCS800" s="247"/>
      <c r="JCT800" s="247"/>
      <c r="JCU800" s="247"/>
      <c r="JCV800" s="247"/>
      <c r="JCW800" s="247"/>
      <c r="JCX800" s="247"/>
      <c r="JCY800" s="247"/>
      <c r="JCZ800" s="247"/>
      <c r="JDA800" s="247"/>
      <c r="JDB800" s="247"/>
      <c r="JDC800" s="247"/>
      <c r="JDD800" s="247"/>
      <c r="JDE800" s="247"/>
      <c r="JDF800" s="247"/>
      <c r="JDG800" s="247"/>
      <c r="JDH800" s="247"/>
      <c r="JDI800" s="247"/>
      <c r="JDJ800" s="247"/>
      <c r="JDK800" s="247"/>
      <c r="JDL800" s="247"/>
      <c r="JDM800" s="247"/>
      <c r="JDN800" s="247"/>
      <c r="JDO800" s="247"/>
      <c r="JDP800" s="247"/>
      <c r="JDQ800" s="247"/>
      <c r="JDR800" s="247"/>
      <c r="JDS800" s="247"/>
      <c r="JDT800" s="247"/>
      <c r="JDU800" s="247"/>
      <c r="JDV800" s="247"/>
      <c r="JDW800" s="247"/>
      <c r="JDX800" s="247"/>
      <c r="JDY800" s="247"/>
      <c r="JDZ800" s="247"/>
      <c r="JEA800" s="247"/>
      <c r="JEB800" s="247"/>
      <c r="JEC800" s="247"/>
      <c r="JED800" s="247"/>
      <c r="JEE800" s="247"/>
      <c r="JEF800" s="247"/>
      <c r="JEG800" s="247"/>
      <c r="JEH800" s="247"/>
      <c r="JEI800" s="247"/>
      <c r="JEJ800" s="247"/>
      <c r="JEK800" s="247"/>
      <c r="JEL800" s="247"/>
      <c r="JEM800" s="247"/>
      <c r="JEN800" s="247"/>
      <c r="JEO800" s="247"/>
      <c r="JEP800" s="247"/>
      <c r="JEQ800" s="247"/>
      <c r="JER800" s="247"/>
      <c r="JES800" s="247"/>
      <c r="JET800" s="247"/>
      <c r="JEU800" s="247"/>
      <c r="JEV800" s="247"/>
      <c r="JEW800" s="247"/>
      <c r="JEX800" s="247"/>
      <c r="JEY800" s="247"/>
      <c r="JEZ800" s="247"/>
      <c r="JFA800" s="247"/>
      <c r="JFB800" s="247"/>
      <c r="JFC800" s="247"/>
      <c r="JFD800" s="247"/>
      <c r="JFE800" s="247"/>
      <c r="JFF800" s="247"/>
      <c r="JFG800" s="247"/>
      <c r="JFH800" s="247"/>
      <c r="JFI800" s="247"/>
      <c r="JFJ800" s="247"/>
      <c r="JFK800" s="247"/>
      <c r="JFL800" s="247"/>
      <c r="JFM800" s="247"/>
      <c r="JFN800" s="247"/>
      <c r="JFO800" s="247"/>
      <c r="JFP800" s="247"/>
      <c r="JFQ800" s="247"/>
      <c r="JFR800" s="247"/>
      <c r="JFS800" s="247"/>
      <c r="JFT800" s="247"/>
      <c r="JFU800" s="247"/>
      <c r="JFV800" s="247"/>
      <c r="JFW800" s="247"/>
      <c r="JFX800" s="247"/>
      <c r="JFY800" s="247"/>
      <c r="JFZ800" s="247"/>
      <c r="JGA800" s="247"/>
      <c r="JGB800" s="247"/>
      <c r="JGC800" s="247"/>
      <c r="JGD800" s="247"/>
      <c r="JGE800" s="247"/>
      <c r="JGF800" s="247"/>
      <c r="JGG800" s="247"/>
      <c r="JGH800" s="247"/>
      <c r="JGI800" s="247"/>
      <c r="JGJ800" s="247"/>
      <c r="JGK800" s="247"/>
      <c r="JGL800" s="247"/>
      <c r="JGM800" s="247"/>
      <c r="JGN800" s="247"/>
      <c r="JGO800" s="247"/>
      <c r="JGP800" s="247"/>
      <c r="JGQ800" s="247"/>
      <c r="JGR800" s="247"/>
      <c r="JGS800" s="247"/>
      <c r="JGT800" s="247"/>
      <c r="JGU800" s="247"/>
      <c r="JGV800" s="247"/>
      <c r="JGW800" s="247"/>
      <c r="JGX800" s="247"/>
      <c r="JGY800" s="247"/>
      <c r="JGZ800" s="247"/>
      <c r="JHA800" s="247"/>
      <c r="JHB800" s="247"/>
      <c r="JHC800" s="247"/>
      <c r="JHD800" s="247"/>
      <c r="JHE800" s="247"/>
      <c r="JHF800" s="247"/>
      <c r="JHG800" s="247"/>
      <c r="JHH800" s="247"/>
      <c r="JHI800" s="247"/>
      <c r="JHJ800" s="247"/>
      <c r="JHK800" s="247"/>
      <c r="JHL800" s="247"/>
      <c r="JHM800" s="247"/>
      <c r="JHN800" s="247"/>
      <c r="JHO800" s="247"/>
      <c r="JHP800" s="247"/>
      <c r="JHQ800" s="247"/>
      <c r="JHR800" s="247"/>
      <c r="JHS800" s="247"/>
      <c r="JHT800" s="247"/>
      <c r="JHU800" s="247"/>
      <c r="JHV800" s="247"/>
      <c r="JHW800" s="247"/>
      <c r="JHX800" s="247"/>
      <c r="JHY800" s="247"/>
      <c r="JHZ800" s="247"/>
      <c r="JIA800" s="247"/>
      <c r="JIB800" s="247"/>
      <c r="JIC800" s="247"/>
      <c r="JID800" s="247"/>
      <c r="JIE800" s="247"/>
      <c r="JIF800" s="247"/>
      <c r="JIG800" s="247"/>
      <c r="JIH800" s="247"/>
      <c r="JII800" s="247"/>
      <c r="JIJ800" s="247"/>
      <c r="JIK800" s="247"/>
      <c r="JIL800" s="247"/>
      <c r="JIM800" s="247"/>
      <c r="JIN800" s="247"/>
      <c r="JIO800" s="247"/>
      <c r="JIP800" s="247"/>
      <c r="JIQ800" s="247"/>
      <c r="JIR800" s="247"/>
      <c r="JIS800" s="247"/>
      <c r="JIT800" s="247"/>
      <c r="JIU800" s="247"/>
      <c r="JIV800" s="247"/>
      <c r="JIW800" s="247"/>
      <c r="JIX800" s="247"/>
      <c r="JIY800" s="247"/>
      <c r="JIZ800" s="247"/>
      <c r="JJA800" s="247"/>
      <c r="JJB800" s="247"/>
      <c r="JJC800" s="247"/>
      <c r="JJD800" s="247"/>
      <c r="JJE800" s="247"/>
      <c r="JJF800" s="247"/>
      <c r="JJG800" s="247"/>
      <c r="JJH800" s="247"/>
      <c r="JJI800" s="247"/>
      <c r="JJJ800" s="247"/>
      <c r="JJK800" s="247"/>
      <c r="JJL800" s="247"/>
      <c r="JJM800" s="247"/>
      <c r="JJN800" s="247"/>
      <c r="JJO800" s="247"/>
      <c r="JJP800" s="247"/>
      <c r="JJQ800" s="247"/>
      <c r="JJR800" s="247"/>
      <c r="JJS800" s="247"/>
      <c r="JJT800" s="247"/>
      <c r="JJU800" s="247"/>
      <c r="JJV800" s="247"/>
      <c r="JJW800" s="247"/>
      <c r="JJX800" s="247"/>
      <c r="JJY800" s="247"/>
      <c r="JJZ800" s="247"/>
      <c r="JKA800" s="247"/>
      <c r="JKB800" s="247"/>
      <c r="JKC800" s="247"/>
      <c r="JKD800" s="247"/>
      <c r="JKE800" s="247"/>
      <c r="JKF800" s="247"/>
      <c r="JKG800" s="247"/>
      <c r="JKH800" s="247"/>
      <c r="JKI800" s="247"/>
      <c r="JKJ800" s="247"/>
      <c r="JKK800" s="247"/>
      <c r="JKL800" s="247"/>
      <c r="JKM800" s="247"/>
      <c r="JKN800" s="247"/>
      <c r="JKO800" s="247"/>
      <c r="JKP800" s="247"/>
      <c r="JKQ800" s="247"/>
      <c r="JKR800" s="247"/>
      <c r="JKS800" s="247"/>
      <c r="JKT800" s="247"/>
      <c r="JKU800" s="247"/>
      <c r="JKV800" s="247"/>
      <c r="JKW800" s="247"/>
      <c r="JKX800" s="247"/>
      <c r="JKY800" s="247"/>
      <c r="JKZ800" s="247"/>
      <c r="JLA800" s="247"/>
      <c r="JLB800" s="247"/>
      <c r="JLC800" s="247"/>
      <c r="JLD800" s="247"/>
      <c r="JLE800" s="247"/>
      <c r="JLF800" s="247"/>
      <c r="JLG800" s="247"/>
      <c r="JLH800" s="247"/>
      <c r="JLI800" s="247"/>
      <c r="JLJ800" s="247"/>
      <c r="JLK800" s="247"/>
      <c r="JLL800" s="247"/>
      <c r="JLM800" s="247"/>
      <c r="JLN800" s="247"/>
      <c r="JLO800" s="247"/>
      <c r="JLP800" s="247"/>
      <c r="JLQ800" s="247"/>
      <c r="JLR800" s="247"/>
      <c r="JLS800" s="247"/>
      <c r="JLT800" s="247"/>
      <c r="JLU800" s="247"/>
      <c r="JLV800" s="247"/>
      <c r="JLW800" s="247"/>
      <c r="JLX800" s="247"/>
      <c r="JLY800" s="247"/>
      <c r="JLZ800" s="247"/>
      <c r="JMA800" s="247"/>
      <c r="JMB800" s="247"/>
      <c r="JMC800" s="247"/>
      <c r="JMD800" s="247"/>
      <c r="JME800" s="247"/>
      <c r="JMF800" s="247"/>
      <c r="JMG800" s="247"/>
      <c r="JMH800" s="247"/>
      <c r="JMI800" s="247"/>
      <c r="JMJ800" s="247"/>
      <c r="JMK800" s="247"/>
      <c r="JML800" s="247"/>
      <c r="JMM800" s="247"/>
      <c r="JMN800" s="247"/>
      <c r="JMO800" s="247"/>
      <c r="JMP800" s="247"/>
      <c r="JMQ800" s="247"/>
      <c r="JMR800" s="247"/>
      <c r="JMS800" s="247"/>
      <c r="JMT800" s="247"/>
      <c r="JMU800" s="247"/>
      <c r="JMV800" s="247"/>
      <c r="JMW800" s="247"/>
      <c r="JMX800" s="247"/>
      <c r="JMY800" s="247"/>
      <c r="JMZ800" s="247"/>
      <c r="JNA800" s="247"/>
      <c r="JNB800" s="247"/>
      <c r="JNC800" s="247"/>
      <c r="JND800" s="247"/>
      <c r="JNE800" s="247"/>
      <c r="JNF800" s="247"/>
      <c r="JNG800" s="247"/>
      <c r="JNH800" s="247"/>
      <c r="JNI800" s="247"/>
      <c r="JNJ800" s="247"/>
      <c r="JNK800" s="247"/>
      <c r="JNL800" s="247"/>
      <c r="JNM800" s="247"/>
      <c r="JNN800" s="247"/>
      <c r="JNO800" s="247"/>
      <c r="JNP800" s="247"/>
      <c r="JNQ800" s="247"/>
      <c r="JNR800" s="247"/>
      <c r="JNS800" s="247"/>
      <c r="JNT800" s="247"/>
      <c r="JNU800" s="247"/>
      <c r="JNV800" s="247"/>
      <c r="JNW800" s="247"/>
      <c r="JNX800" s="247"/>
      <c r="JNY800" s="247"/>
      <c r="JNZ800" s="247"/>
      <c r="JOA800" s="247"/>
      <c r="JOB800" s="247"/>
      <c r="JOC800" s="247"/>
      <c r="JOD800" s="247"/>
      <c r="JOE800" s="247"/>
      <c r="JOF800" s="247"/>
      <c r="JOG800" s="247"/>
      <c r="JOH800" s="247"/>
      <c r="JOI800" s="247"/>
      <c r="JOJ800" s="247"/>
      <c r="JOK800" s="247"/>
      <c r="JOL800" s="247"/>
      <c r="JOM800" s="247"/>
      <c r="JON800" s="247"/>
      <c r="JOO800" s="247"/>
      <c r="JOP800" s="247"/>
      <c r="JOQ800" s="247"/>
      <c r="JOR800" s="247"/>
      <c r="JOS800" s="247"/>
      <c r="JOT800" s="247"/>
      <c r="JOU800" s="247"/>
      <c r="JOV800" s="247"/>
      <c r="JOW800" s="247"/>
      <c r="JOX800" s="247"/>
      <c r="JOY800" s="247"/>
      <c r="JOZ800" s="247"/>
      <c r="JPA800" s="247"/>
      <c r="JPB800" s="247"/>
      <c r="JPC800" s="247"/>
      <c r="JPD800" s="247"/>
      <c r="JPE800" s="247"/>
      <c r="JPF800" s="247"/>
      <c r="JPG800" s="247"/>
      <c r="JPH800" s="247"/>
      <c r="JPI800" s="247"/>
      <c r="JPJ800" s="247"/>
      <c r="JPK800" s="247"/>
      <c r="JPL800" s="247"/>
      <c r="JPM800" s="247"/>
      <c r="JPN800" s="247"/>
      <c r="JPO800" s="247"/>
      <c r="JPP800" s="247"/>
      <c r="JPQ800" s="247"/>
      <c r="JPR800" s="247"/>
      <c r="JPS800" s="247"/>
      <c r="JPT800" s="247"/>
      <c r="JPU800" s="247"/>
      <c r="JPV800" s="247"/>
      <c r="JPW800" s="247"/>
      <c r="JPX800" s="247"/>
      <c r="JPY800" s="247"/>
      <c r="JPZ800" s="247"/>
      <c r="JQA800" s="247"/>
      <c r="JQB800" s="247"/>
      <c r="JQC800" s="247"/>
      <c r="JQD800" s="247"/>
      <c r="JQE800" s="247"/>
      <c r="JQF800" s="247"/>
      <c r="JQG800" s="247"/>
      <c r="JQH800" s="247"/>
      <c r="JQI800" s="247"/>
      <c r="JQJ800" s="247"/>
      <c r="JQK800" s="247"/>
      <c r="JQL800" s="247"/>
      <c r="JQM800" s="247"/>
      <c r="JQN800" s="247"/>
      <c r="JQO800" s="247"/>
      <c r="JQP800" s="247"/>
      <c r="JQQ800" s="247"/>
      <c r="JQR800" s="247"/>
      <c r="JQS800" s="247"/>
      <c r="JQT800" s="247"/>
      <c r="JQU800" s="247"/>
      <c r="JQV800" s="247"/>
      <c r="JQW800" s="247"/>
      <c r="JQX800" s="247"/>
      <c r="JQY800" s="247"/>
      <c r="JQZ800" s="247"/>
      <c r="JRA800" s="247"/>
      <c r="JRB800" s="247"/>
      <c r="JRC800" s="247"/>
      <c r="JRD800" s="247"/>
      <c r="JRE800" s="247"/>
      <c r="JRF800" s="247"/>
      <c r="JRG800" s="247"/>
      <c r="JRH800" s="247"/>
      <c r="JRI800" s="247"/>
      <c r="JRJ800" s="247"/>
      <c r="JRK800" s="247"/>
      <c r="JRL800" s="247"/>
      <c r="JRM800" s="247"/>
      <c r="JRN800" s="247"/>
      <c r="JRO800" s="247"/>
      <c r="JRP800" s="247"/>
      <c r="JRQ800" s="247"/>
      <c r="JRR800" s="247"/>
      <c r="JRS800" s="247"/>
      <c r="JRT800" s="247"/>
      <c r="JRU800" s="247"/>
      <c r="JRV800" s="247"/>
      <c r="JRW800" s="247"/>
      <c r="JRX800" s="247"/>
      <c r="JRY800" s="247"/>
      <c r="JRZ800" s="247"/>
      <c r="JSA800" s="247"/>
      <c r="JSB800" s="247"/>
      <c r="JSC800" s="247"/>
      <c r="JSD800" s="247"/>
      <c r="JSE800" s="247"/>
      <c r="JSF800" s="247"/>
      <c r="JSG800" s="247"/>
      <c r="JSH800" s="247"/>
      <c r="JSI800" s="247"/>
      <c r="JSJ800" s="247"/>
      <c r="JSK800" s="247"/>
      <c r="JSL800" s="247"/>
      <c r="JSM800" s="247"/>
      <c r="JSN800" s="247"/>
      <c r="JSO800" s="247"/>
      <c r="JSP800" s="247"/>
      <c r="JSQ800" s="247"/>
      <c r="JSR800" s="247"/>
      <c r="JSS800" s="247"/>
      <c r="JST800" s="247"/>
      <c r="JSU800" s="247"/>
      <c r="JSV800" s="247"/>
      <c r="JSW800" s="247"/>
      <c r="JSX800" s="247"/>
      <c r="JSY800" s="247"/>
      <c r="JSZ800" s="247"/>
      <c r="JTA800" s="247"/>
      <c r="JTB800" s="247"/>
      <c r="JTC800" s="247"/>
      <c r="JTD800" s="247"/>
      <c r="JTE800" s="247"/>
      <c r="JTF800" s="247"/>
      <c r="JTG800" s="247"/>
      <c r="JTH800" s="247"/>
      <c r="JTI800" s="247"/>
      <c r="JTJ800" s="247"/>
      <c r="JTK800" s="247"/>
      <c r="JTL800" s="247"/>
      <c r="JTM800" s="247"/>
      <c r="JTN800" s="247"/>
      <c r="JTO800" s="247"/>
      <c r="JTP800" s="247"/>
      <c r="JTQ800" s="247"/>
      <c r="JTR800" s="247"/>
      <c r="JTS800" s="247"/>
      <c r="JTT800" s="247"/>
      <c r="JTU800" s="247"/>
      <c r="JTV800" s="247"/>
      <c r="JTW800" s="247"/>
      <c r="JTX800" s="247"/>
      <c r="JTY800" s="247"/>
      <c r="JTZ800" s="247"/>
      <c r="JUA800" s="247"/>
      <c r="JUB800" s="247"/>
      <c r="JUC800" s="247"/>
      <c r="JUD800" s="247"/>
      <c r="JUE800" s="247"/>
      <c r="JUF800" s="247"/>
      <c r="JUG800" s="247"/>
      <c r="JUH800" s="247"/>
      <c r="JUI800" s="247"/>
      <c r="JUJ800" s="247"/>
      <c r="JUK800" s="247"/>
      <c r="JUL800" s="247"/>
      <c r="JUM800" s="247"/>
      <c r="JUN800" s="247"/>
      <c r="JUO800" s="247"/>
      <c r="JUP800" s="247"/>
      <c r="JUQ800" s="247"/>
      <c r="JUR800" s="247"/>
      <c r="JUS800" s="247"/>
      <c r="JUT800" s="247"/>
      <c r="JUU800" s="247"/>
      <c r="JUV800" s="247"/>
      <c r="JUW800" s="247"/>
      <c r="JUX800" s="247"/>
      <c r="JUY800" s="247"/>
      <c r="JUZ800" s="247"/>
      <c r="JVA800" s="247"/>
      <c r="JVB800" s="247"/>
      <c r="JVC800" s="247"/>
      <c r="JVD800" s="247"/>
      <c r="JVE800" s="247"/>
      <c r="JVF800" s="247"/>
      <c r="JVG800" s="247"/>
      <c r="JVH800" s="247"/>
      <c r="JVI800" s="247"/>
      <c r="JVJ800" s="247"/>
      <c r="JVK800" s="247"/>
      <c r="JVL800" s="247"/>
      <c r="JVM800" s="247"/>
      <c r="JVN800" s="247"/>
      <c r="JVO800" s="247"/>
      <c r="JVP800" s="247"/>
      <c r="JVQ800" s="247"/>
      <c r="JVR800" s="247"/>
      <c r="JVS800" s="247"/>
      <c r="JVT800" s="247"/>
      <c r="JVU800" s="247"/>
      <c r="JVV800" s="247"/>
      <c r="JVW800" s="247"/>
      <c r="JVX800" s="247"/>
      <c r="JVY800" s="247"/>
      <c r="JVZ800" s="247"/>
      <c r="JWA800" s="247"/>
      <c r="JWB800" s="247"/>
      <c r="JWC800" s="247"/>
      <c r="JWD800" s="247"/>
      <c r="JWE800" s="247"/>
      <c r="JWF800" s="247"/>
      <c r="JWG800" s="247"/>
      <c r="JWH800" s="247"/>
      <c r="JWI800" s="247"/>
      <c r="JWJ800" s="247"/>
      <c r="JWK800" s="247"/>
      <c r="JWL800" s="247"/>
      <c r="JWM800" s="247"/>
      <c r="JWN800" s="247"/>
      <c r="JWO800" s="247"/>
      <c r="JWP800" s="247"/>
      <c r="JWQ800" s="247"/>
      <c r="JWR800" s="247"/>
      <c r="JWS800" s="247"/>
      <c r="JWT800" s="247"/>
      <c r="JWU800" s="247"/>
      <c r="JWV800" s="247"/>
      <c r="JWW800" s="247"/>
      <c r="JWX800" s="247"/>
      <c r="JWY800" s="247"/>
      <c r="JWZ800" s="247"/>
      <c r="JXA800" s="247"/>
      <c r="JXB800" s="247"/>
      <c r="JXC800" s="247"/>
      <c r="JXD800" s="247"/>
      <c r="JXE800" s="247"/>
      <c r="JXF800" s="247"/>
      <c r="JXG800" s="247"/>
      <c r="JXH800" s="247"/>
      <c r="JXI800" s="247"/>
      <c r="JXJ800" s="247"/>
      <c r="JXK800" s="247"/>
      <c r="JXL800" s="247"/>
      <c r="JXM800" s="247"/>
      <c r="JXN800" s="247"/>
      <c r="JXO800" s="247"/>
      <c r="JXP800" s="247"/>
      <c r="JXQ800" s="247"/>
      <c r="JXR800" s="247"/>
      <c r="JXS800" s="247"/>
      <c r="JXT800" s="247"/>
      <c r="JXU800" s="247"/>
      <c r="JXV800" s="247"/>
      <c r="JXW800" s="247"/>
      <c r="JXX800" s="247"/>
      <c r="JXY800" s="247"/>
      <c r="JXZ800" s="247"/>
      <c r="JYA800" s="247"/>
      <c r="JYB800" s="247"/>
      <c r="JYC800" s="247"/>
      <c r="JYD800" s="247"/>
      <c r="JYE800" s="247"/>
      <c r="JYF800" s="247"/>
      <c r="JYG800" s="247"/>
      <c r="JYH800" s="247"/>
      <c r="JYI800" s="247"/>
      <c r="JYJ800" s="247"/>
      <c r="JYK800" s="247"/>
      <c r="JYL800" s="247"/>
      <c r="JYM800" s="247"/>
      <c r="JYN800" s="247"/>
      <c r="JYO800" s="247"/>
      <c r="JYP800" s="247"/>
      <c r="JYQ800" s="247"/>
      <c r="JYR800" s="247"/>
      <c r="JYS800" s="247"/>
      <c r="JYT800" s="247"/>
      <c r="JYU800" s="247"/>
      <c r="JYV800" s="247"/>
      <c r="JYW800" s="247"/>
      <c r="JYX800" s="247"/>
      <c r="JYY800" s="247"/>
      <c r="JYZ800" s="247"/>
      <c r="JZA800" s="247"/>
      <c r="JZB800" s="247"/>
      <c r="JZC800" s="247"/>
      <c r="JZD800" s="247"/>
      <c r="JZE800" s="247"/>
      <c r="JZF800" s="247"/>
      <c r="JZG800" s="247"/>
      <c r="JZH800" s="247"/>
      <c r="JZI800" s="247"/>
      <c r="JZJ800" s="247"/>
      <c r="JZK800" s="247"/>
      <c r="JZL800" s="247"/>
      <c r="JZM800" s="247"/>
      <c r="JZN800" s="247"/>
      <c r="JZO800" s="247"/>
      <c r="JZP800" s="247"/>
      <c r="JZQ800" s="247"/>
      <c r="JZR800" s="247"/>
      <c r="JZS800" s="247"/>
      <c r="JZT800" s="247"/>
      <c r="JZU800" s="247"/>
      <c r="JZV800" s="247"/>
      <c r="JZW800" s="247"/>
      <c r="JZX800" s="247"/>
      <c r="JZY800" s="247"/>
      <c r="JZZ800" s="247"/>
      <c r="KAA800" s="247"/>
      <c r="KAB800" s="247"/>
      <c r="KAC800" s="247"/>
      <c r="KAD800" s="247"/>
      <c r="KAE800" s="247"/>
      <c r="KAF800" s="247"/>
      <c r="KAG800" s="247"/>
      <c r="KAH800" s="247"/>
      <c r="KAI800" s="247"/>
      <c r="KAJ800" s="247"/>
      <c r="KAK800" s="247"/>
      <c r="KAL800" s="247"/>
      <c r="KAM800" s="247"/>
      <c r="KAN800" s="247"/>
      <c r="KAO800" s="247"/>
      <c r="KAP800" s="247"/>
      <c r="KAQ800" s="247"/>
      <c r="KAR800" s="247"/>
      <c r="KAS800" s="247"/>
      <c r="KAT800" s="247"/>
      <c r="KAU800" s="247"/>
      <c r="KAV800" s="247"/>
      <c r="KAW800" s="247"/>
      <c r="KAX800" s="247"/>
      <c r="KAY800" s="247"/>
      <c r="KAZ800" s="247"/>
      <c r="KBA800" s="247"/>
      <c r="KBB800" s="247"/>
      <c r="KBC800" s="247"/>
      <c r="KBD800" s="247"/>
      <c r="KBE800" s="247"/>
      <c r="KBF800" s="247"/>
      <c r="KBG800" s="247"/>
      <c r="KBH800" s="247"/>
      <c r="KBI800" s="247"/>
      <c r="KBJ800" s="247"/>
      <c r="KBK800" s="247"/>
      <c r="KBL800" s="247"/>
      <c r="KBM800" s="247"/>
      <c r="KBN800" s="247"/>
      <c r="KBO800" s="247"/>
      <c r="KBP800" s="247"/>
      <c r="KBQ800" s="247"/>
      <c r="KBR800" s="247"/>
      <c r="KBS800" s="247"/>
      <c r="KBT800" s="247"/>
      <c r="KBU800" s="247"/>
      <c r="KBV800" s="247"/>
      <c r="KBW800" s="247"/>
      <c r="KBX800" s="247"/>
      <c r="KBY800" s="247"/>
      <c r="KBZ800" s="247"/>
      <c r="KCA800" s="247"/>
      <c r="KCB800" s="247"/>
      <c r="KCC800" s="247"/>
      <c r="KCD800" s="247"/>
      <c r="KCE800" s="247"/>
      <c r="KCF800" s="247"/>
      <c r="KCG800" s="247"/>
      <c r="KCH800" s="247"/>
      <c r="KCI800" s="247"/>
      <c r="KCJ800" s="247"/>
      <c r="KCK800" s="247"/>
      <c r="KCL800" s="247"/>
      <c r="KCM800" s="247"/>
      <c r="KCN800" s="247"/>
      <c r="KCO800" s="247"/>
      <c r="KCP800" s="247"/>
      <c r="KCQ800" s="247"/>
      <c r="KCR800" s="247"/>
      <c r="KCS800" s="247"/>
      <c r="KCT800" s="247"/>
      <c r="KCU800" s="247"/>
      <c r="KCV800" s="247"/>
      <c r="KCW800" s="247"/>
      <c r="KCX800" s="247"/>
      <c r="KCY800" s="247"/>
      <c r="KCZ800" s="247"/>
      <c r="KDA800" s="247"/>
      <c r="KDB800" s="247"/>
      <c r="KDC800" s="247"/>
      <c r="KDD800" s="247"/>
      <c r="KDE800" s="247"/>
      <c r="KDF800" s="247"/>
      <c r="KDG800" s="247"/>
      <c r="KDH800" s="247"/>
      <c r="KDI800" s="247"/>
      <c r="KDJ800" s="247"/>
      <c r="KDK800" s="247"/>
      <c r="KDL800" s="247"/>
      <c r="KDM800" s="247"/>
      <c r="KDN800" s="247"/>
      <c r="KDO800" s="247"/>
      <c r="KDP800" s="247"/>
      <c r="KDQ800" s="247"/>
      <c r="KDR800" s="247"/>
      <c r="KDS800" s="247"/>
      <c r="KDT800" s="247"/>
      <c r="KDU800" s="247"/>
      <c r="KDV800" s="247"/>
      <c r="KDW800" s="247"/>
      <c r="KDX800" s="247"/>
      <c r="KDY800" s="247"/>
      <c r="KDZ800" s="247"/>
      <c r="KEA800" s="247"/>
      <c r="KEB800" s="247"/>
      <c r="KEC800" s="247"/>
      <c r="KED800" s="247"/>
      <c r="KEE800" s="247"/>
      <c r="KEF800" s="247"/>
      <c r="KEG800" s="247"/>
      <c r="KEH800" s="247"/>
      <c r="KEI800" s="247"/>
      <c r="KEJ800" s="247"/>
      <c r="KEK800" s="247"/>
      <c r="KEL800" s="247"/>
      <c r="KEM800" s="247"/>
      <c r="KEN800" s="247"/>
      <c r="KEO800" s="247"/>
      <c r="KEP800" s="247"/>
      <c r="KEQ800" s="247"/>
      <c r="KER800" s="247"/>
      <c r="KES800" s="247"/>
      <c r="KET800" s="247"/>
      <c r="KEU800" s="247"/>
      <c r="KEV800" s="247"/>
      <c r="KEW800" s="247"/>
      <c r="KEX800" s="247"/>
      <c r="KEY800" s="247"/>
      <c r="KEZ800" s="247"/>
      <c r="KFA800" s="247"/>
      <c r="KFB800" s="247"/>
      <c r="KFC800" s="247"/>
      <c r="KFD800" s="247"/>
      <c r="KFE800" s="247"/>
      <c r="KFF800" s="247"/>
      <c r="KFG800" s="247"/>
      <c r="KFH800" s="247"/>
      <c r="KFI800" s="247"/>
      <c r="KFJ800" s="247"/>
      <c r="KFK800" s="247"/>
      <c r="KFL800" s="247"/>
      <c r="KFM800" s="247"/>
      <c r="KFN800" s="247"/>
      <c r="KFO800" s="247"/>
      <c r="KFP800" s="247"/>
      <c r="KFQ800" s="247"/>
      <c r="KFR800" s="247"/>
      <c r="KFS800" s="247"/>
      <c r="KFT800" s="247"/>
      <c r="KFU800" s="247"/>
      <c r="KFV800" s="247"/>
      <c r="KFW800" s="247"/>
      <c r="KFX800" s="247"/>
      <c r="KFY800" s="247"/>
      <c r="KFZ800" s="247"/>
      <c r="KGA800" s="247"/>
      <c r="KGB800" s="247"/>
      <c r="KGC800" s="247"/>
      <c r="KGD800" s="247"/>
      <c r="KGE800" s="247"/>
      <c r="KGF800" s="247"/>
      <c r="KGG800" s="247"/>
      <c r="KGH800" s="247"/>
      <c r="KGI800" s="247"/>
      <c r="KGJ800" s="247"/>
      <c r="KGK800" s="247"/>
      <c r="KGL800" s="247"/>
      <c r="KGM800" s="247"/>
      <c r="KGN800" s="247"/>
      <c r="KGO800" s="247"/>
      <c r="KGP800" s="247"/>
      <c r="KGQ800" s="247"/>
      <c r="KGR800" s="247"/>
      <c r="KGS800" s="247"/>
      <c r="KGT800" s="247"/>
      <c r="KGU800" s="247"/>
      <c r="KGV800" s="247"/>
      <c r="KGW800" s="247"/>
      <c r="KGX800" s="247"/>
      <c r="KGY800" s="247"/>
      <c r="KGZ800" s="247"/>
      <c r="KHA800" s="247"/>
      <c r="KHB800" s="247"/>
      <c r="KHC800" s="247"/>
      <c r="KHD800" s="247"/>
      <c r="KHE800" s="247"/>
      <c r="KHF800" s="247"/>
      <c r="KHG800" s="247"/>
      <c r="KHH800" s="247"/>
      <c r="KHI800" s="247"/>
      <c r="KHJ800" s="247"/>
      <c r="KHK800" s="247"/>
      <c r="KHL800" s="247"/>
      <c r="KHM800" s="247"/>
      <c r="KHN800" s="247"/>
      <c r="KHO800" s="247"/>
      <c r="KHP800" s="247"/>
      <c r="KHQ800" s="247"/>
      <c r="KHR800" s="247"/>
      <c r="KHS800" s="247"/>
      <c r="KHT800" s="247"/>
      <c r="KHU800" s="247"/>
      <c r="KHV800" s="247"/>
      <c r="KHW800" s="247"/>
      <c r="KHX800" s="247"/>
      <c r="KHY800" s="247"/>
      <c r="KHZ800" s="247"/>
      <c r="KIA800" s="247"/>
      <c r="KIB800" s="247"/>
      <c r="KIC800" s="247"/>
      <c r="KID800" s="247"/>
      <c r="KIE800" s="247"/>
      <c r="KIF800" s="247"/>
      <c r="KIG800" s="247"/>
      <c r="KIH800" s="247"/>
      <c r="KII800" s="247"/>
      <c r="KIJ800" s="247"/>
      <c r="KIK800" s="247"/>
      <c r="KIL800" s="247"/>
      <c r="KIM800" s="247"/>
      <c r="KIN800" s="247"/>
      <c r="KIO800" s="247"/>
      <c r="KIP800" s="247"/>
      <c r="KIQ800" s="247"/>
      <c r="KIR800" s="247"/>
      <c r="KIS800" s="247"/>
      <c r="KIT800" s="247"/>
      <c r="KIU800" s="247"/>
      <c r="KIV800" s="247"/>
      <c r="KIW800" s="247"/>
      <c r="KIX800" s="247"/>
      <c r="KIY800" s="247"/>
      <c r="KIZ800" s="247"/>
      <c r="KJA800" s="247"/>
      <c r="KJB800" s="247"/>
      <c r="KJC800" s="247"/>
      <c r="KJD800" s="247"/>
      <c r="KJE800" s="247"/>
      <c r="KJF800" s="247"/>
      <c r="KJG800" s="247"/>
      <c r="KJH800" s="247"/>
      <c r="KJI800" s="247"/>
      <c r="KJJ800" s="247"/>
      <c r="KJK800" s="247"/>
      <c r="KJL800" s="247"/>
      <c r="KJM800" s="247"/>
      <c r="KJN800" s="247"/>
      <c r="KJO800" s="247"/>
      <c r="KJP800" s="247"/>
      <c r="KJQ800" s="247"/>
      <c r="KJR800" s="247"/>
      <c r="KJS800" s="247"/>
      <c r="KJT800" s="247"/>
      <c r="KJU800" s="247"/>
      <c r="KJV800" s="247"/>
      <c r="KJW800" s="247"/>
      <c r="KJX800" s="247"/>
      <c r="KJY800" s="247"/>
      <c r="KJZ800" s="247"/>
      <c r="KKA800" s="247"/>
      <c r="KKB800" s="247"/>
      <c r="KKC800" s="247"/>
      <c r="KKD800" s="247"/>
      <c r="KKE800" s="247"/>
      <c r="KKF800" s="247"/>
      <c r="KKG800" s="247"/>
      <c r="KKH800" s="247"/>
      <c r="KKI800" s="247"/>
      <c r="KKJ800" s="247"/>
      <c r="KKK800" s="247"/>
      <c r="KKL800" s="247"/>
      <c r="KKM800" s="247"/>
      <c r="KKN800" s="247"/>
      <c r="KKO800" s="247"/>
      <c r="KKP800" s="247"/>
      <c r="KKQ800" s="247"/>
      <c r="KKR800" s="247"/>
      <c r="KKS800" s="247"/>
      <c r="KKT800" s="247"/>
      <c r="KKU800" s="247"/>
      <c r="KKV800" s="247"/>
      <c r="KKW800" s="247"/>
      <c r="KKX800" s="247"/>
      <c r="KKY800" s="247"/>
      <c r="KKZ800" s="247"/>
      <c r="KLA800" s="247"/>
      <c r="KLB800" s="247"/>
      <c r="KLC800" s="247"/>
      <c r="KLD800" s="247"/>
      <c r="KLE800" s="247"/>
      <c r="KLF800" s="247"/>
      <c r="KLG800" s="247"/>
      <c r="KLH800" s="247"/>
      <c r="KLI800" s="247"/>
      <c r="KLJ800" s="247"/>
      <c r="KLK800" s="247"/>
      <c r="KLL800" s="247"/>
      <c r="KLM800" s="247"/>
      <c r="KLN800" s="247"/>
      <c r="KLO800" s="247"/>
      <c r="KLP800" s="247"/>
      <c r="KLQ800" s="247"/>
      <c r="KLR800" s="247"/>
      <c r="KLS800" s="247"/>
      <c r="KLT800" s="247"/>
      <c r="KLU800" s="247"/>
      <c r="KLV800" s="247"/>
      <c r="KLW800" s="247"/>
      <c r="KLX800" s="247"/>
      <c r="KLY800" s="247"/>
      <c r="KLZ800" s="247"/>
      <c r="KMA800" s="247"/>
      <c r="KMB800" s="247"/>
      <c r="KMC800" s="247"/>
      <c r="KMD800" s="247"/>
      <c r="KME800" s="247"/>
      <c r="KMF800" s="247"/>
      <c r="KMG800" s="247"/>
      <c r="KMH800" s="247"/>
      <c r="KMI800" s="247"/>
      <c r="KMJ800" s="247"/>
      <c r="KMK800" s="247"/>
      <c r="KML800" s="247"/>
      <c r="KMM800" s="247"/>
      <c r="KMN800" s="247"/>
      <c r="KMO800" s="247"/>
      <c r="KMP800" s="247"/>
      <c r="KMQ800" s="247"/>
      <c r="KMR800" s="247"/>
      <c r="KMS800" s="247"/>
      <c r="KMT800" s="247"/>
      <c r="KMU800" s="247"/>
      <c r="KMV800" s="247"/>
      <c r="KMW800" s="247"/>
      <c r="KMX800" s="247"/>
      <c r="KMY800" s="247"/>
      <c r="KMZ800" s="247"/>
      <c r="KNA800" s="247"/>
      <c r="KNB800" s="247"/>
      <c r="KNC800" s="247"/>
      <c r="KND800" s="247"/>
      <c r="KNE800" s="247"/>
      <c r="KNF800" s="247"/>
      <c r="KNG800" s="247"/>
      <c r="KNH800" s="247"/>
      <c r="KNI800" s="247"/>
      <c r="KNJ800" s="247"/>
      <c r="KNK800" s="247"/>
      <c r="KNL800" s="247"/>
      <c r="KNM800" s="247"/>
      <c r="KNN800" s="247"/>
      <c r="KNO800" s="247"/>
      <c r="KNP800" s="247"/>
      <c r="KNQ800" s="247"/>
      <c r="KNR800" s="247"/>
      <c r="KNS800" s="247"/>
      <c r="KNT800" s="247"/>
      <c r="KNU800" s="247"/>
      <c r="KNV800" s="247"/>
      <c r="KNW800" s="247"/>
      <c r="KNX800" s="247"/>
      <c r="KNY800" s="247"/>
      <c r="KNZ800" s="247"/>
      <c r="KOA800" s="247"/>
      <c r="KOB800" s="247"/>
      <c r="KOC800" s="247"/>
      <c r="KOD800" s="247"/>
      <c r="KOE800" s="247"/>
      <c r="KOF800" s="247"/>
      <c r="KOG800" s="247"/>
      <c r="KOH800" s="247"/>
      <c r="KOI800" s="247"/>
      <c r="KOJ800" s="247"/>
      <c r="KOK800" s="247"/>
      <c r="KOL800" s="247"/>
      <c r="KOM800" s="247"/>
      <c r="KON800" s="247"/>
      <c r="KOO800" s="247"/>
      <c r="KOP800" s="247"/>
      <c r="KOQ800" s="247"/>
      <c r="KOR800" s="247"/>
      <c r="KOS800" s="247"/>
      <c r="KOT800" s="247"/>
      <c r="KOU800" s="247"/>
      <c r="KOV800" s="247"/>
      <c r="KOW800" s="247"/>
      <c r="KOX800" s="247"/>
      <c r="KOY800" s="247"/>
      <c r="KOZ800" s="247"/>
      <c r="KPA800" s="247"/>
      <c r="KPB800" s="247"/>
      <c r="KPC800" s="247"/>
      <c r="KPD800" s="247"/>
      <c r="KPE800" s="247"/>
      <c r="KPF800" s="247"/>
      <c r="KPG800" s="247"/>
      <c r="KPH800" s="247"/>
      <c r="KPI800" s="247"/>
      <c r="KPJ800" s="247"/>
      <c r="KPK800" s="247"/>
      <c r="KPL800" s="247"/>
      <c r="KPM800" s="247"/>
      <c r="KPN800" s="247"/>
      <c r="KPO800" s="247"/>
      <c r="KPP800" s="247"/>
      <c r="KPQ800" s="247"/>
      <c r="KPR800" s="247"/>
      <c r="KPS800" s="247"/>
      <c r="KPT800" s="247"/>
      <c r="KPU800" s="247"/>
      <c r="KPV800" s="247"/>
      <c r="KPW800" s="247"/>
      <c r="KPX800" s="247"/>
      <c r="KPY800" s="247"/>
      <c r="KPZ800" s="247"/>
      <c r="KQA800" s="247"/>
      <c r="KQB800" s="247"/>
      <c r="KQC800" s="247"/>
      <c r="KQD800" s="247"/>
      <c r="KQE800" s="247"/>
      <c r="KQF800" s="247"/>
      <c r="KQG800" s="247"/>
      <c r="KQH800" s="247"/>
      <c r="KQI800" s="247"/>
      <c r="KQJ800" s="247"/>
      <c r="KQK800" s="247"/>
      <c r="KQL800" s="247"/>
      <c r="KQM800" s="247"/>
      <c r="KQN800" s="247"/>
      <c r="KQO800" s="247"/>
      <c r="KQP800" s="247"/>
      <c r="KQQ800" s="247"/>
      <c r="KQR800" s="247"/>
      <c r="KQS800" s="247"/>
      <c r="KQT800" s="247"/>
      <c r="KQU800" s="247"/>
      <c r="KQV800" s="247"/>
      <c r="KQW800" s="247"/>
      <c r="KQX800" s="247"/>
      <c r="KQY800" s="247"/>
      <c r="KQZ800" s="247"/>
      <c r="KRA800" s="247"/>
      <c r="KRB800" s="247"/>
      <c r="KRC800" s="247"/>
      <c r="KRD800" s="247"/>
      <c r="KRE800" s="247"/>
      <c r="KRF800" s="247"/>
      <c r="KRG800" s="247"/>
      <c r="KRH800" s="247"/>
      <c r="KRI800" s="247"/>
      <c r="KRJ800" s="247"/>
      <c r="KRK800" s="247"/>
      <c r="KRL800" s="247"/>
      <c r="KRM800" s="247"/>
      <c r="KRN800" s="247"/>
      <c r="KRO800" s="247"/>
      <c r="KRP800" s="247"/>
      <c r="KRQ800" s="247"/>
      <c r="KRR800" s="247"/>
      <c r="KRS800" s="247"/>
      <c r="KRT800" s="247"/>
      <c r="KRU800" s="247"/>
      <c r="KRV800" s="247"/>
      <c r="KRW800" s="247"/>
      <c r="KRX800" s="247"/>
      <c r="KRY800" s="247"/>
      <c r="KRZ800" s="247"/>
      <c r="KSA800" s="247"/>
      <c r="KSB800" s="247"/>
      <c r="KSC800" s="247"/>
      <c r="KSD800" s="247"/>
      <c r="KSE800" s="247"/>
      <c r="KSF800" s="247"/>
      <c r="KSG800" s="247"/>
      <c r="KSH800" s="247"/>
      <c r="KSI800" s="247"/>
      <c r="KSJ800" s="247"/>
      <c r="KSK800" s="247"/>
      <c r="KSL800" s="247"/>
      <c r="KSM800" s="247"/>
      <c r="KSN800" s="247"/>
      <c r="KSO800" s="247"/>
      <c r="KSP800" s="247"/>
      <c r="KSQ800" s="247"/>
      <c r="KSR800" s="247"/>
      <c r="KSS800" s="247"/>
      <c r="KST800" s="247"/>
      <c r="KSU800" s="247"/>
      <c r="KSV800" s="247"/>
      <c r="KSW800" s="247"/>
      <c r="KSX800" s="247"/>
      <c r="KSY800" s="247"/>
      <c r="KSZ800" s="247"/>
      <c r="KTA800" s="247"/>
      <c r="KTB800" s="247"/>
      <c r="KTC800" s="247"/>
      <c r="KTD800" s="247"/>
      <c r="KTE800" s="247"/>
      <c r="KTF800" s="247"/>
      <c r="KTG800" s="247"/>
      <c r="KTH800" s="247"/>
      <c r="KTI800" s="247"/>
      <c r="KTJ800" s="247"/>
      <c r="KTK800" s="247"/>
      <c r="KTL800" s="247"/>
      <c r="KTM800" s="247"/>
      <c r="KTN800" s="247"/>
      <c r="KTO800" s="247"/>
      <c r="KTP800" s="247"/>
      <c r="KTQ800" s="247"/>
      <c r="KTR800" s="247"/>
      <c r="KTS800" s="247"/>
      <c r="KTT800" s="247"/>
      <c r="KTU800" s="247"/>
      <c r="KTV800" s="247"/>
      <c r="KTW800" s="247"/>
      <c r="KTX800" s="247"/>
      <c r="KTY800" s="247"/>
      <c r="KTZ800" s="247"/>
      <c r="KUA800" s="247"/>
      <c r="KUB800" s="247"/>
      <c r="KUC800" s="247"/>
      <c r="KUD800" s="247"/>
      <c r="KUE800" s="247"/>
      <c r="KUF800" s="247"/>
      <c r="KUG800" s="247"/>
      <c r="KUH800" s="247"/>
      <c r="KUI800" s="247"/>
      <c r="KUJ800" s="247"/>
      <c r="KUK800" s="247"/>
      <c r="KUL800" s="247"/>
      <c r="KUM800" s="247"/>
      <c r="KUN800" s="247"/>
      <c r="KUO800" s="247"/>
      <c r="KUP800" s="247"/>
      <c r="KUQ800" s="247"/>
      <c r="KUR800" s="247"/>
      <c r="KUS800" s="247"/>
      <c r="KUT800" s="247"/>
      <c r="KUU800" s="247"/>
      <c r="KUV800" s="247"/>
      <c r="KUW800" s="247"/>
      <c r="KUX800" s="247"/>
      <c r="KUY800" s="247"/>
      <c r="KUZ800" s="247"/>
      <c r="KVA800" s="247"/>
      <c r="KVB800" s="247"/>
      <c r="KVC800" s="247"/>
      <c r="KVD800" s="247"/>
      <c r="KVE800" s="247"/>
      <c r="KVF800" s="247"/>
      <c r="KVG800" s="247"/>
      <c r="KVH800" s="247"/>
      <c r="KVI800" s="247"/>
      <c r="KVJ800" s="247"/>
      <c r="KVK800" s="247"/>
      <c r="KVL800" s="247"/>
      <c r="KVM800" s="247"/>
      <c r="KVN800" s="247"/>
      <c r="KVO800" s="247"/>
      <c r="KVP800" s="247"/>
      <c r="KVQ800" s="247"/>
      <c r="KVR800" s="247"/>
      <c r="KVS800" s="247"/>
      <c r="KVT800" s="247"/>
      <c r="KVU800" s="247"/>
      <c r="KVV800" s="247"/>
      <c r="KVW800" s="247"/>
      <c r="KVX800" s="247"/>
      <c r="KVY800" s="247"/>
      <c r="KVZ800" s="247"/>
      <c r="KWA800" s="247"/>
      <c r="KWB800" s="247"/>
      <c r="KWC800" s="247"/>
      <c r="KWD800" s="247"/>
      <c r="KWE800" s="247"/>
      <c r="KWF800" s="247"/>
      <c r="KWG800" s="247"/>
      <c r="KWH800" s="247"/>
      <c r="KWI800" s="247"/>
      <c r="KWJ800" s="247"/>
      <c r="KWK800" s="247"/>
      <c r="KWL800" s="247"/>
      <c r="KWM800" s="247"/>
      <c r="KWN800" s="247"/>
      <c r="KWO800" s="247"/>
      <c r="KWP800" s="247"/>
      <c r="KWQ800" s="247"/>
      <c r="KWR800" s="247"/>
      <c r="KWS800" s="247"/>
      <c r="KWT800" s="247"/>
      <c r="KWU800" s="247"/>
      <c r="KWV800" s="247"/>
      <c r="KWW800" s="247"/>
      <c r="KWX800" s="247"/>
      <c r="KWY800" s="247"/>
      <c r="KWZ800" s="247"/>
      <c r="KXA800" s="247"/>
      <c r="KXB800" s="247"/>
      <c r="KXC800" s="247"/>
      <c r="KXD800" s="247"/>
      <c r="KXE800" s="247"/>
      <c r="KXF800" s="247"/>
      <c r="KXG800" s="247"/>
      <c r="KXH800" s="247"/>
      <c r="KXI800" s="247"/>
      <c r="KXJ800" s="247"/>
      <c r="KXK800" s="247"/>
      <c r="KXL800" s="247"/>
      <c r="KXM800" s="247"/>
      <c r="KXN800" s="247"/>
      <c r="KXO800" s="247"/>
      <c r="KXP800" s="247"/>
      <c r="KXQ800" s="247"/>
      <c r="KXR800" s="247"/>
      <c r="KXS800" s="247"/>
      <c r="KXT800" s="247"/>
      <c r="KXU800" s="247"/>
      <c r="KXV800" s="247"/>
      <c r="KXW800" s="247"/>
      <c r="KXX800" s="247"/>
      <c r="KXY800" s="247"/>
      <c r="KXZ800" s="247"/>
      <c r="KYA800" s="247"/>
      <c r="KYB800" s="247"/>
      <c r="KYC800" s="247"/>
      <c r="KYD800" s="247"/>
      <c r="KYE800" s="247"/>
      <c r="KYF800" s="247"/>
      <c r="KYG800" s="247"/>
      <c r="KYH800" s="247"/>
      <c r="KYI800" s="247"/>
      <c r="KYJ800" s="247"/>
      <c r="KYK800" s="247"/>
      <c r="KYL800" s="247"/>
      <c r="KYM800" s="247"/>
      <c r="KYN800" s="247"/>
      <c r="KYO800" s="247"/>
      <c r="KYP800" s="247"/>
      <c r="KYQ800" s="247"/>
      <c r="KYR800" s="247"/>
      <c r="KYS800" s="247"/>
      <c r="KYT800" s="247"/>
      <c r="KYU800" s="247"/>
      <c r="KYV800" s="247"/>
      <c r="KYW800" s="247"/>
      <c r="KYX800" s="247"/>
      <c r="KYY800" s="247"/>
      <c r="KYZ800" s="247"/>
      <c r="KZA800" s="247"/>
      <c r="KZB800" s="247"/>
      <c r="KZC800" s="247"/>
      <c r="KZD800" s="247"/>
      <c r="KZE800" s="247"/>
      <c r="KZF800" s="247"/>
      <c r="KZG800" s="247"/>
      <c r="KZH800" s="247"/>
      <c r="KZI800" s="247"/>
      <c r="KZJ800" s="247"/>
      <c r="KZK800" s="247"/>
      <c r="KZL800" s="247"/>
      <c r="KZM800" s="247"/>
      <c r="KZN800" s="247"/>
      <c r="KZO800" s="247"/>
      <c r="KZP800" s="247"/>
      <c r="KZQ800" s="247"/>
      <c r="KZR800" s="247"/>
      <c r="KZS800" s="247"/>
      <c r="KZT800" s="247"/>
      <c r="KZU800" s="247"/>
      <c r="KZV800" s="247"/>
      <c r="KZW800" s="247"/>
      <c r="KZX800" s="247"/>
      <c r="KZY800" s="247"/>
      <c r="KZZ800" s="247"/>
      <c r="LAA800" s="247"/>
      <c r="LAB800" s="247"/>
      <c r="LAC800" s="247"/>
      <c r="LAD800" s="247"/>
      <c r="LAE800" s="247"/>
      <c r="LAF800" s="247"/>
      <c r="LAG800" s="247"/>
      <c r="LAH800" s="247"/>
      <c r="LAI800" s="247"/>
      <c r="LAJ800" s="247"/>
      <c r="LAK800" s="247"/>
      <c r="LAL800" s="247"/>
      <c r="LAM800" s="247"/>
      <c r="LAN800" s="247"/>
      <c r="LAO800" s="247"/>
      <c r="LAP800" s="247"/>
      <c r="LAQ800" s="247"/>
      <c r="LAR800" s="247"/>
      <c r="LAS800" s="247"/>
      <c r="LAT800" s="247"/>
      <c r="LAU800" s="247"/>
      <c r="LAV800" s="247"/>
      <c r="LAW800" s="247"/>
      <c r="LAX800" s="247"/>
      <c r="LAY800" s="247"/>
      <c r="LAZ800" s="247"/>
      <c r="LBA800" s="247"/>
      <c r="LBB800" s="247"/>
      <c r="LBC800" s="247"/>
      <c r="LBD800" s="247"/>
      <c r="LBE800" s="247"/>
      <c r="LBF800" s="247"/>
      <c r="LBG800" s="247"/>
      <c r="LBH800" s="247"/>
      <c r="LBI800" s="247"/>
      <c r="LBJ800" s="247"/>
      <c r="LBK800" s="247"/>
      <c r="LBL800" s="247"/>
      <c r="LBM800" s="247"/>
      <c r="LBN800" s="247"/>
      <c r="LBO800" s="247"/>
      <c r="LBP800" s="247"/>
      <c r="LBQ800" s="247"/>
      <c r="LBR800" s="247"/>
      <c r="LBS800" s="247"/>
      <c r="LBT800" s="247"/>
      <c r="LBU800" s="247"/>
      <c r="LBV800" s="247"/>
      <c r="LBW800" s="247"/>
      <c r="LBX800" s="247"/>
      <c r="LBY800" s="247"/>
      <c r="LBZ800" s="247"/>
      <c r="LCA800" s="247"/>
      <c r="LCB800" s="247"/>
      <c r="LCC800" s="247"/>
      <c r="LCD800" s="247"/>
      <c r="LCE800" s="247"/>
      <c r="LCF800" s="247"/>
      <c r="LCG800" s="247"/>
      <c r="LCH800" s="247"/>
      <c r="LCI800" s="247"/>
      <c r="LCJ800" s="247"/>
      <c r="LCK800" s="247"/>
      <c r="LCL800" s="247"/>
      <c r="LCM800" s="247"/>
      <c r="LCN800" s="247"/>
      <c r="LCO800" s="247"/>
      <c r="LCP800" s="247"/>
      <c r="LCQ800" s="247"/>
      <c r="LCR800" s="247"/>
      <c r="LCS800" s="247"/>
      <c r="LCT800" s="247"/>
      <c r="LCU800" s="247"/>
      <c r="LCV800" s="247"/>
      <c r="LCW800" s="247"/>
      <c r="LCX800" s="247"/>
      <c r="LCY800" s="247"/>
      <c r="LCZ800" s="247"/>
      <c r="LDA800" s="247"/>
      <c r="LDB800" s="247"/>
      <c r="LDC800" s="247"/>
      <c r="LDD800" s="247"/>
      <c r="LDE800" s="247"/>
      <c r="LDF800" s="247"/>
      <c r="LDG800" s="247"/>
      <c r="LDH800" s="247"/>
      <c r="LDI800" s="247"/>
      <c r="LDJ800" s="247"/>
      <c r="LDK800" s="247"/>
      <c r="LDL800" s="247"/>
      <c r="LDM800" s="247"/>
      <c r="LDN800" s="247"/>
      <c r="LDO800" s="247"/>
      <c r="LDP800" s="247"/>
      <c r="LDQ800" s="247"/>
      <c r="LDR800" s="247"/>
      <c r="LDS800" s="247"/>
      <c r="LDT800" s="247"/>
      <c r="LDU800" s="247"/>
      <c r="LDV800" s="247"/>
      <c r="LDW800" s="247"/>
      <c r="LDX800" s="247"/>
      <c r="LDY800" s="247"/>
      <c r="LDZ800" s="247"/>
      <c r="LEA800" s="247"/>
      <c r="LEB800" s="247"/>
      <c r="LEC800" s="247"/>
      <c r="LED800" s="247"/>
      <c r="LEE800" s="247"/>
      <c r="LEF800" s="247"/>
      <c r="LEG800" s="247"/>
      <c r="LEH800" s="247"/>
      <c r="LEI800" s="247"/>
      <c r="LEJ800" s="247"/>
      <c r="LEK800" s="247"/>
      <c r="LEL800" s="247"/>
      <c r="LEM800" s="247"/>
      <c r="LEN800" s="247"/>
      <c r="LEO800" s="247"/>
      <c r="LEP800" s="247"/>
      <c r="LEQ800" s="247"/>
      <c r="LER800" s="247"/>
      <c r="LES800" s="247"/>
      <c r="LET800" s="247"/>
      <c r="LEU800" s="247"/>
      <c r="LEV800" s="247"/>
      <c r="LEW800" s="247"/>
      <c r="LEX800" s="247"/>
      <c r="LEY800" s="247"/>
      <c r="LEZ800" s="247"/>
      <c r="LFA800" s="247"/>
      <c r="LFB800" s="247"/>
      <c r="LFC800" s="247"/>
      <c r="LFD800" s="247"/>
      <c r="LFE800" s="247"/>
      <c r="LFF800" s="247"/>
      <c r="LFG800" s="247"/>
      <c r="LFH800" s="247"/>
      <c r="LFI800" s="247"/>
      <c r="LFJ800" s="247"/>
      <c r="LFK800" s="247"/>
      <c r="LFL800" s="247"/>
      <c r="LFM800" s="247"/>
      <c r="LFN800" s="247"/>
      <c r="LFO800" s="247"/>
      <c r="LFP800" s="247"/>
      <c r="LFQ800" s="247"/>
      <c r="LFR800" s="247"/>
      <c r="LFS800" s="247"/>
      <c r="LFT800" s="247"/>
      <c r="LFU800" s="247"/>
      <c r="LFV800" s="247"/>
      <c r="LFW800" s="247"/>
      <c r="LFX800" s="247"/>
      <c r="LFY800" s="247"/>
      <c r="LFZ800" s="247"/>
      <c r="LGA800" s="247"/>
      <c r="LGB800" s="247"/>
      <c r="LGC800" s="247"/>
      <c r="LGD800" s="247"/>
      <c r="LGE800" s="247"/>
      <c r="LGF800" s="247"/>
      <c r="LGG800" s="247"/>
      <c r="LGH800" s="247"/>
      <c r="LGI800" s="247"/>
      <c r="LGJ800" s="247"/>
      <c r="LGK800" s="247"/>
      <c r="LGL800" s="247"/>
      <c r="LGM800" s="247"/>
      <c r="LGN800" s="247"/>
      <c r="LGO800" s="247"/>
      <c r="LGP800" s="247"/>
      <c r="LGQ800" s="247"/>
      <c r="LGR800" s="247"/>
      <c r="LGS800" s="247"/>
      <c r="LGT800" s="247"/>
      <c r="LGU800" s="247"/>
      <c r="LGV800" s="247"/>
      <c r="LGW800" s="247"/>
      <c r="LGX800" s="247"/>
      <c r="LGY800" s="247"/>
      <c r="LGZ800" s="247"/>
      <c r="LHA800" s="247"/>
      <c r="LHB800" s="247"/>
      <c r="LHC800" s="247"/>
      <c r="LHD800" s="247"/>
      <c r="LHE800" s="247"/>
      <c r="LHF800" s="247"/>
      <c r="LHG800" s="247"/>
      <c r="LHH800" s="247"/>
      <c r="LHI800" s="247"/>
      <c r="LHJ800" s="247"/>
      <c r="LHK800" s="247"/>
      <c r="LHL800" s="247"/>
      <c r="LHM800" s="247"/>
      <c r="LHN800" s="247"/>
      <c r="LHO800" s="247"/>
      <c r="LHP800" s="247"/>
      <c r="LHQ800" s="247"/>
      <c r="LHR800" s="247"/>
      <c r="LHS800" s="247"/>
      <c r="LHT800" s="247"/>
      <c r="LHU800" s="247"/>
      <c r="LHV800" s="247"/>
      <c r="LHW800" s="247"/>
      <c r="LHX800" s="247"/>
      <c r="LHY800" s="247"/>
      <c r="LHZ800" s="247"/>
      <c r="LIA800" s="247"/>
      <c r="LIB800" s="247"/>
      <c r="LIC800" s="247"/>
      <c r="LID800" s="247"/>
      <c r="LIE800" s="247"/>
      <c r="LIF800" s="247"/>
      <c r="LIG800" s="247"/>
      <c r="LIH800" s="247"/>
      <c r="LII800" s="247"/>
      <c r="LIJ800" s="247"/>
      <c r="LIK800" s="247"/>
      <c r="LIL800" s="247"/>
      <c r="LIM800" s="247"/>
      <c r="LIN800" s="247"/>
      <c r="LIO800" s="247"/>
      <c r="LIP800" s="247"/>
      <c r="LIQ800" s="247"/>
      <c r="LIR800" s="247"/>
      <c r="LIS800" s="247"/>
      <c r="LIT800" s="247"/>
      <c r="LIU800" s="247"/>
      <c r="LIV800" s="247"/>
      <c r="LIW800" s="247"/>
      <c r="LIX800" s="247"/>
      <c r="LIY800" s="247"/>
      <c r="LIZ800" s="247"/>
      <c r="LJA800" s="247"/>
      <c r="LJB800" s="247"/>
      <c r="LJC800" s="247"/>
      <c r="LJD800" s="247"/>
      <c r="LJE800" s="247"/>
      <c r="LJF800" s="247"/>
      <c r="LJG800" s="247"/>
      <c r="LJH800" s="247"/>
      <c r="LJI800" s="247"/>
      <c r="LJJ800" s="247"/>
      <c r="LJK800" s="247"/>
      <c r="LJL800" s="247"/>
      <c r="LJM800" s="247"/>
      <c r="LJN800" s="247"/>
      <c r="LJO800" s="247"/>
      <c r="LJP800" s="247"/>
      <c r="LJQ800" s="247"/>
      <c r="LJR800" s="247"/>
      <c r="LJS800" s="247"/>
      <c r="LJT800" s="247"/>
      <c r="LJU800" s="247"/>
      <c r="LJV800" s="247"/>
      <c r="LJW800" s="247"/>
      <c r="LJX800" s="247"/>
      <c r="LJY800" s="247"/>
      <c r="LJZ800" s="247"/>
      <c r="LKA800" s="247"/>
      <c r="LKB800" s="247"/>
      <c r="LKC800" s="247"/>
      <c r="LKD800" s="247"/>
      <c r="LKE800" s="247"/>
      <c r="LKF800" s="247"/>
      <c r="LKG800" s="247"/>
      <c r="LKH800" s="247"/>
      <c r="LKI800" s="247"/>
      <c r="LKJ800" s="247"/>
      <c r="LKK800" s="247"/>
      <c r="LKL800" s="247"/>
      <c r="LKM800" s="247"/>
      <c r="LKN800" s="247"/>
      <c r="LKO800" s="247"/>
      <c r="LKP800" s="247"/>
      <c r="LKQ800" s="247"/>
      <c r="LKR800" s="247"/>
      <c r="LKS800" s="247"/>
      <c r="LKT800" s="247"/>
      <c r="LKU800" s="247"/>
      <c r="LKV800" s="247"/>
      <c r="LKW800" s="247"/>
      <c r="LKX800" s="247"/>
      <c r="LKY800" s="247"/>
      <c r="LKZ800" s="247"/>
      <c r="LLA800" s="247"/>
      <c r="LLB800" s="247"/>
      <c r="LLC800" s="247"/>
      <c r="LLD800" s="247"/>
      <c r="LLE800" s="247"/>
      <c r="LLF800" s="247"/>
      <c r="LLG800" s="247"/>
      <c r="LLH800" s="247"/>
      <c r="LLI800" s="247"/>
      <c r="LLJ800" s="247"/>
      <c r="LLK800" s="247"/>
      <c r="LLL800" s="247"/>
      <c r="LLM800" s="247"/>
      <c r="LLN800" s="247"/>
      <c r="LLO800" s="247"/>
      <c r="LLP800" s="247"/>
      <c r="LLQ800" s="247"/>
      <c r="LLR800" s="247"/>
      <c r="LLS800" s="247"/>
      <c r="LLT800" s="247"/>
      <c r="LLU800" s="247"/>
      <c r="LLV800" s="247"/>
      <c r="LLW800" s="247"/>
      <c r="LLX800" s="247"/>
      <c r="LLY800" s="247"/>
      <c r="LLZ800" s="247"/>
      <c r="LMA800" s="247"/>
      <c r="LMB800" s="247"/>
      <c r="LMC800" s="247"/>
      <c r="LMD800" s="247"/>
      <c r="LME800" s="247"/>
      <c r="LMF800" s="247"/>
      <c r="LMG800" s="247"/>
      <c r="LMH800" s="247"/>
      <c r="LMI800" s="247"/>
      <c r="LMJ800" s="247"/>
      <c r="LMK800" s="247"/>
      <c r="LML800" s="247"/>
      <c r="LMM800" s="247"/>
      <c r="LMN800" s="247"/>
      <c r="LMO800" s="247"/>
      <c r="LMP800" s="247"/>
      <c r="LMQ800" s="247"/>
      <c r="LMR800" s="247"/>
      <c r="LMS800" s="247"/>
      <c r="LMT800" s="247"/>
      <c r="LMU800" s="247"/>
      <c r="LMV800" s="247"/>
      <c r="LMW800" s="247"/>
      <c r="LMX800" s="247"/>
      <c r="LMY800" s="247"/>
      <c r="LMZ800" s="247"/>
      <c r="LNA800" s="247"/>
      <c r="LNB800" s="247"/>
      <c r="LNC800" s="247"/>
      <c r="LND800" s="247"/>
      <c r="LNE800" s="247"/>
      <c r="LNF800" s="247"/>
      <c r="LNG800" s="247"/>
      <c r="LNH800" s="247"/>
      <c r="LNI800" s="247"/>
      <c r="LNJ800" s="247"/>
      <c r="LNK800" s="247"/>
      <c r="LNL800" s="247"/>
      <c r="LNM800" s="247"/>
      <c r="LNN800" s="247"/>
      <c r="LNO800" s="247"/>
      <c r="LNP800" s="247"/>
      <c r="LNQ800" s="247"/>
      <c r="LNR800" s="247"/>
      <c r="LNS800" s="247"/>
      <c r="LNT800" s="247"/>
      <c r="LNU800" s="247"/>
      <c r="LNV800" s="247"/>
      <c r="LNW800" s="247"/>
      <c r="LNX800" s="247"/>
      <c r="LNY800" s="247"/>
      <c r="LNZ800" s="247"/>
      <c r="LOA800" s="247"/>
      <c r="LOB800" s="247"/>
      <c r="LOC800" s="247"/>
      <c r="LOD800" s="247"/>
      <c r="LOE800" s="247"/>
      <c r="LOF800" s="247"/>
      <c r="LOG800" s="247"/>
      <c r="LOH800" s="247"/>
      <c r="LOI800" s="247"/>
      <c r="LOJ800" s="247"/>
      <c r="LOK800" s="247"/>
      <c r="LOL800" s="247"/>
      <c r="LOM800" s="247"/>
      <c r="LON800" s="247"/>
      <c r="LOO800" s="247"/>
      <c r="LOP800" s="247"/>
      <c r="LOQ800" s="247"/>
      <c r="LOR800" s="247"/>
      <c r="LOS800" s="247"/>
      <c r="LOT800" s="247"/>
      <c r="LOU800" s="247"/>
      <c r="LOV800" s="247"/>
      <c r="LOW800" s="247"/>
      <c r="LOX800" s="247"/>
      <c r="LOY800" s="247"/>
      <c r="LOZ800" s="247"/>
      <c r="LPA800" s="247"/>
      <c r="LPB800" s="247"/>
      <c r="LPC800" s="247"/>
      <c r="LPD800" s="247"/>
      <c r="LPE800" s="247"/>
      <c r="LPF800" s="247"/>
      <c r="LPG800" s="247"/>
      <c r="LPH800" s="247"/>
      <c r="LPI800" s="247"/>
      <c r="LPJ800" s="247"/>
      <c r="LPK800" s="247"/>
      <c r="LPL800" s="247"/>
      <c r="LPM800" s="247"/>
      <c r="LPN800" s="247"/>
      <c r="LPO800" s="247"/>
      <c r="LPP800" s="247"/>
      <c r="LPQ800" s="247"/>
      <c r="LPR800" s="247"/>
      <c r="LPS800" s="247"/>
      <c r="LPT800" s="247"/>
      <c r="LPU800" s="247"/>
      <c r="LPV800" s="247"/>
      <c r="LPW800" s="247"/>
      <c r="LPX800" s="247"/>
      <c r="LPY800" s="247"/>
      <c r="LPZ800" s="247"/>
      <c r="LQA800" s="247"/>
      <c r="LQB800" s="247"/>
      <c r="LQC800" s="247"/>
      <c r="LQD800" s="247"/>
      <c r="LQE800" s="247"/>
      <c r="LQF800" s="247"/>
      <c r="LQG800" s="247"/>
      <c r="LQH800" s="247"/>
      <c r="LQI800" s="247"/>
      <c r="LQJ800" s="247"/>
      <c r="LQK800" s="247"/>
      <c r="LQL800" s="247"/>
      <c r="LQM800" s="247"/>
      <c r="LQN800" s="247"/>
      <c r="LQO800" s="247"/>
      <c r="LQP800" s="247"/>
      <c r="LQQ800" s="247"/>
      <c r="LQR800" s="247"/>
      <c r="LQS800" s="247"/>
      <c r="LQT800" s="247"/>
      <c r="LQU800" s="247"/>
      <c r="LQV800" s="247"/>
      <c r="LQW800" s="247"/>
      <c r="LQX800" s="247"/>
      <c r="LQY800" s="247"/>
      <c r="LQZ800" s="247"/>
      <c r="LRA800" s="247"/>
      <c r="LRB800" s="247"/>
      <c r="LRC800" s="247"/>
      <c r="LRD800" s="247"/>
      <c r="LRE800" s="247"/>
      <c r="LRF800" s="247"/>
      <c r="LRG800" s="247"/>
      <c r="LRH800" s="247"/>
      <c r="LRI800" s="247"/>
      <c r="LRJ800" s="247"/>
      <c r="LRK800" s="247"/>
      <c r="LRL800" s="247"/>
      <c r="LRM800" s="247"/>
      <c r="LRN800" s="247"/>
      <c r="LRO800" s="247"/>
      <c r="LRP800" s="247"/>
      <c r="LRQ800" s="247"/>
      <c r="LRR800" s="247"/>
      <c r="LRS800" s="247"/>
      <c r="LRT800" s="247"/>
      <c r="LRU800" s="247"/>
      <c r="LRV800" s="247"/>
      <c r="LRW800" s="247"/>
      <c r="LRX800" s="247"/>
      <c r="LRY800" s="247"/>
      <c r="LRZ800" s="247"/>
      <c r="LSA800" s="247"/>
      <c r="LSB800" s="247"/>
      <c r="LSC800" s="247"/>
      <c r="LSD800" s="247"/>
      <c r="LSE800" s="247"/>
      <c r="LSF800" s="247"/>
      <c r="LSG800" s="247"/>
      <c r="LSH800" s="247"/>
      <c r="LSI800" s="247"/>
      <c r="LSJ800" s="247"/>
      <c r="LSK800" s="247"/>
      <c r="LSL800" s="247"/>
      <c r="LSM800" s="247"/>
      <c r="LSN800" s="247"/>
      <c r="LSO800" s="247"/>
      <c r="LSP800" s="247"/>
      <c r="LSQ800" s="247"/>
      <c r="LSR800" s="247"/>
      <c r="LSS800" s="247"/>
      <c r="LST800" s="247"/>
      <c r="LSU800" s="247"/>
      <c r="LSV800" s="247"/>
      <c r="LSW800" s="247"/>
      <c r="LSX800" s="247"/>
      <c r="LSY800" s="247"/>
      <c r="LSZ800" s="247"/>
      <c r="LTA800" s="247"/>
      <c r="LTB800" s="247"/>
      <c r="LTC800" s="247"/>
      <c r="LTD800" s="247"/>
      <c r="LTE800" s="247"/>
      <c r="LTF800" s="247"/>
      <c r="LTG800" s="247"/>
      <c r="LTH800" s="247"/>
      <c r="LTI800" s="247"/>
      <c r="LTJ800" s="247"/>
      <c r="LTK800" s="247"/>
      <c r="LTL800" s="247"/>
      <c r="LTM800" s="247"/>
      <c r="LTN800" s="247"/>
      <c r="LTO800" s="247"/>
      <c r="LTP800" s="247"/>
      <c r="LTQ800" s="247"/>
      <c r="LTR800" s="247"/>
      <c r="LTS800" s="247"/>
      <c r="LTT800" s="247"/>
      <c r="LTU800" s="247"/>
      <c r="LTV800" s="247"/>
      <c r="LTW800" s="247"/>
      <c r="LTX800" s="247"/>
      <c r="LTY800" s="247"/>
      <c r="LTZ800" s="247"/>
      <c r="LUA800" s="247"/>
      <c r="LUB800" s="247"/>
      <c r="LUC800" s="247"/>
      <c r="LUD800" s="247"/>
      <c r="LUE800" s="247"/>
      <c r="LUF800" s="247"/>
      <c r="LUG800" s="247"/>
      <c r="LUH800" s="247"/>
      <c r="LUI800" s="247"/>
      <c r="LUJ800" s="247"/>
      <c r="LUK800" s="247"/>
      <c r="LUL800" s="247"/>
      <c r="LUM800" s="247"/>
      <c r="LUN800" s="247"/>
      <c r="LUO800" s="247"/>
      <c r="LUP800" s="247"/>
      <c r="LUQ800" s="247"/>
      <c r="LUR800" s="247"/>
      <c r="LUS800" s="247"/>
      <c r="LUT800" s="247"/>
      <c r="LUU800" s="247"/>
      <c r="LUV800" s="247"/>
      <c r="LUW800" s="247"/>
      <c r="LUX800" s="247"/>
      <c r="LUY800" s="247"/>
      <c r="LUZ800" s="247"/>
      <c r="LVA800" s="247"/>
      <c r="LVB800" s="247"/>
      <c r="LVC800" s="247"/>
      <c r="LVD800" s="247"/>
      <c r="LVE800" s="247"/>
      <c r="LVF800" s="247"/>
      <c r="LVG800" s="247"/>
      <c r="LVH800" s="247"/>
      <c r="LVI800" s="247"/>
      <c r="LVJ800" s="247"/>
      <c r="LVK800" s="247"/>
      <c r="LVL800" s="247"/>
      <c r="LVM800" s="247"/>
      <c r="LVN800" s="247"/>
      <c r="LVO800" s="247"/>
      <c r="LVP800" s="247"/>
      <c r="LVQ800" s="247"/>
      <c r="LVR800" s="247"/>
      <c r="LVS800" s="247"/>
      <c r="LVT800" s="247"/>
      <c r="LVU800" s="247"/>
      <c r="LVV800" s="247"/>
      <c r="LVW800" s="247"/>
      <c r="LVX800" s="247"/>
      <c r="LVY800" s="247"/>
      <c r="LVZ800" s="247"/>
      <c r="LWA800" s="247"/>
      <c r="LWB800" s="247"/>
      <c r="LWC800" s="247"/>
      <c r="LWD800" s="247"/>
      <c r="LWE800" s="247"/>
      <c r="LWF800" s="247"/>
      <c r="LWG800" s="247"/>
      <c r="LWH800" s="247"/>
      <c r="LWI800" s="247"/>
      <c r="LWJ800" s="247"/>
      <c r="LWK800" s="247"/>
      <c r="LWL800" s="247"/>
      <c r="LWM800" s="247"/>
      <c r="LWN800" s="247"/>
      <c r="LWO800" s="247"/>
      <c r="LWP800" s="247"/>
      <c r="LWQ800" s="247"/>
      <c r="LWR800" s="247"/>
      <c r="LWS800" s="247"/>
      <c r="LWT800" s="247"/>
      <c r="LWU800" s="247"/>
      <c r="LWV800" s="247"/>
      <c r="LWW800" s="247"/>
      <c r="LWX800" s="247"/>
      <c r="LWY800" s="247"/>
      <c r="LWZ800" s="247"/>
      <c r="LXA800" s="247"/>
      <c r="LXB800" s="247"/>
      <c r="LXC800" s="247"/>
      <c r="LXD800" s="247"/>
      <c r="LXE800" s="247"/>
      <c r="LXF800" s="247"/>
      <c r="LXG800" s="247"/>
      <c r="LXH800" s="247"/>
      <c r="LXI800" s="247"/>
      <c r="LXJ800" s="247"/>
      <c r="LXK800" s="247"/>
      <c r="LXL800" s="247"/>
      <c r="LXM800" s="247"/>
      <c r="LXN800" s="247"/>
      <c r="LXO800" s="247"/>
      <c r="LXP800" s="247"/>
      <c r="LXQ800" s="247"/>
      <c r="LXR800" s="247"/>
      <c r="LXS800" s="247"/>
      <c r="LXT800" s="247"/>
      <c r="LXU800" s="247"/>
      <c r="LXV800" s="247"/>
      <c r="LXW800" s="247"/>
      <c r="LXX800" s="247"/>
      <c r="LXY800" s="247"/>
      <c r="LXZ800" s="247"/>
      <c r="LYA800" s="247"/>
      <c r="LYB800" s="247"/>
      <c r="LYC800" s="247"/>
      <c r="LYD800" s="247"/>
      <c r="LYE800" s="247"/>
      <c r="LYF800" s="247"/>
      <c r="LYG800" s="247"/>
      <c r="LYH800" s="247"/>
      <c r="LYI800" s="247"/>
      <c r="LYJ800" s="247"/>
      <c r="LYK800" s="247"/>
      <c r="LYL800" s="247"/>
      <c r="LYM800" s="247"/>
      <c r="LYN800" s="247"/>
      <c r="LYO800" s="247"/>
      <c r="LYP800" s="247"/>
      <c r="LYQ800" s="247"/>
      <c r="LYR800" s="247"/>
      <c r="LYS800" s="247"/>
      <c r="LYT800" s="247"/>
      <c r="LYU800" s="247"/>
      <c r="LYV800" s="247"/>
      <c r="LYW800" s="247"/>
      <c r="LYX800" s="247"/>
      <c r="LYY800" s="247"/>
      <c r="LYZ800" s="247"/>
      <c r="LZA800" s="247"/>
      <c r="LZB800" s="247"/>
      <c r="LZC800" s="247"/>
      <c r="LZD800" s="247"/>
      <c r="LZE800" s="247"/>
      <c r="LZF800" s="247"/>
      <c r="LZG800" s="247"/>
      <c r="LZH800" s="247"/>
      <c r="LZI800" s="247"/>
      <c r="LZJ800" s="247"/>
      <c r="LZK800" s="247"/>
      <c r="LZL800" s="247"/>
      <c r="LZM800" s="247"/>
      <c r="LZN800" s="247"/>
      <c r="LZO800" s="247"/>
      <c r="LZP800" s="247"/>
      <c r="LZQ800" s="247"/>
      <c r="LZR800" s="247"/>
      <c r="LZS800" s="247"/>
      <c r="LZT800" s="247"/>
      <c r="LZU800" s="247"/>
      <c r="LZV800" s="247"/>
      <c r="LZW800" s="247"/>
      <c r="LZX800" s="247"/>
      <c r="LZY800" s="247"/>
      <c r="LZZ800" s="247"/>
      <c r="MAA800" s="247"/>
      <c r="MAB800" s="247"/>
      <c r="MAC800" s="247"/>
      <c r="MAD800" s="247"/>
      <c r="MAE800" s="247"/>
      <c r="MAF800" s="247"/>
      <c r="MAG800" s="247"/>
      <c r="MAH800" s="247"/>
      <c r="MAI800" s="247"/>
      <c r="MAJ800" s="247"/>
      <c r="MAK800" s="247"/>
      <c r="MAL800" s="247"/>
      <c r="MAM800" s="247"/>
      <c r="MAN800" s="247"/>
      <c r="MAO800" s="247"/>
      <c r="MAP800" s="247"/>
      <c r="MAQ800" s="247"/>
      <c r="MAR800" s="247"/>
      <c r="MAS800" s="247"/>
      <c r="MAT800" s="247"/>
      <c r="MAU800" s="247"/>
      <c r="MAV800" s="247"/>
      <c r="MAW800" s="247"/>
      <c r="MAX800" s="247"/>
      <c r="MAY800" s="247"/>
      <c r="MAZ800" s="247"/>
      <c r="MBA800" s="247"/>
      <c r="MBB800" s="247"/>
      <c r="MBC800" s="247"/>
      <c r="MBD800" s="247"/>
      <c r="MBE800" s="247"/>
      <c r="MBF800" s="247"/>
      <c r="MBG800" s="247"/>
      <c r="MBH800" s="247"/>
      <c r="MBI800" s="247"/>
      <c r="MBJ800" s="247"/>
      <c r="MBK800" s="247"/>
      <c r="MBL800" s="247"/>
      <c r="MBM800" s="247"/>
      <c r="MBN800" s="247"/>
      <c r="MBO800" s="247"/>
      <c r="MBP800" s="247"/>
      <c r="MBQ800" s="247"/>
      <c r="MBR800" s="247"/>
      <c r="MBS800" s="247"/>
      <c r="MBT800" s="247"/>
      <c r="MBU800" s="247"/>
      <c r="MBV800" s="247"/>
      <c r="MBW800" s="247"/>
      <c r="MBX800" s="247"/>
      <c r="MBY800" s="247"/>
      <c r="MBZ800" s="247"/>
      <c r="MCA800" s="247"/>
      <c r="MCB800" s="247"/>
      <c r="MCC800" s="247"/>
      <c r="MCD800" s="247"/>
      <c r="MCE800" s="247"/>
      <c r="MCF800" s="247"/>
      <c r="MCG800" s="247"/>
      <c r="MCH800" s="247"/>
      <c r="MCI800" s="247"/>
      <c r="MCJ800" s="247"/>
      <c r="MCK800" s="247"/>
      <c r="MCL800" s="247"/>
      <c r="MCM800" s="247"/>
      <c r="MCN800" s="247"/>
      <c r="MCO800" s="247"/>
      <c r="MCP800" s="247"/>
      <c r="MCQ800" s="247"/>
      <c r="MCR800" s="247"/>
      <c r="MCS800" s="247"/>
      <c r="MCT800" s="247"/>
      <c r="MCU800" s="247"/>
      <c r="MCV800" s="247"/>
      <c r="MCW800" s="247"/>
      <c r="MCX800" s="247"/>
      <c r="MCY800" s="247"/>
      <c r="MCZ800" s="247"/>
      <c r="MDA800" s="247"/>
      <c r="MDB800" s="247"/>
      <c r="MDC800" s="247"/>
      <c r="MDD800" s="247"/>
      <c r="MDE800" s="247"/>
      <c r="MDF800" s="247"/>
      <c r="MDG800" s="247"/>
      <c r="MDH800" s="247"/>
      <c r="MDI800" s="247"/>
      <c r="MDJ800" s="247"/>
      <c r="MDK800" s="247"/>
      <c r="MDL800" s="247"/>
      <c r="MDM800" s="247"/>
      <c r="MDN800" s="247"/>
      <c r="MDO800" s="247"/>
      <c r="MDP800" s="247"/>
      <c r="MDQ800" s="247"/>
      <c r="MDR800" s="247"/>
      <c r="MDS800" s="247"/>
      <c r="MDT800" s="247"/>
      <c r="MDU800" s="247"/>
      <c r="MDV800" s="247"/>
      <c r="MDW800" s="247"/>
      <c r="MDX800" s="247"/>
      <c r="MDY800" s="247"/>
      <c r="MDZ800" s="247"/>
      <c r="MEA800" s="247"/>
      <c r="MEB800" s="247"/>
      <c r="MEC800" s="247"/>
      <c r="MED800" s="247"/>
      <c r="MEE800" s="247"/>
      <c r="MEF800" s="247"/>
      <c r="MEG800" s="247"/>
      <c r="MEH800" s="247"/>
      <c r="MEI800" s="247"/>
      <c r="MEJ800" s="247"/>
      <c r="MEK800" s="247"/>
      <c r="MEL800" s="247"/>
      <c r="MEM800" s="247"/>
      <c r="MEN800" s="247"/>
      <c r="MEO800" s="247"/>
      <c r="MEP800" s="247"/>
      <c r="MEQ800" s="247"/>
      <c r="MER800" s="247"/>
      <c r="MES800" s="247"/>
      <c r="MET800" s="247"/>
      <c r="MEU800" s="247"/>
      <c r="MEV800" s="247"/>
      <c r="MEW800" s="247"/>
      <c r="MEX800" s="247"/>
      <c r="MEY800" s="247"/>
      <c r="MEZ800" s="247"/>
      <c r="MFA800" s="247"/>
      <c r="MFB800" s="247"/>
      <c r="MFC800" s="247"/>
      <c r="MFD800" s="247"/>
      <c r="MFE800" s="247"/>
      <c r="MFF800" s="247"/>
      <c r="MFG800" s="247"/>
      <c r="MFH800" s="247"/>
      <c r="MFI800" s="247"/>
      <c r="MFJ800" s="247"/>
      <c r="MFK800" s="247"/>
      <c r="MFL800" s="247"/>
      <c r="MFM800" s="247"/>
      <c r="MFN800" s="247"/>
      <c r="MFO800" s="247"/>
      <c r="MFP800" s="247"/>
      <c r="MFQ800" s="247"/>
      <c r="MFR800" s="247"/>
      <c r="MFS800" s="247"/>
      <c r="MFT800" s="247"/>
      <c r="MFU800" s="247"/>
      <c r="MFV800" s="247"/>
      <c r="MFW800" s="247"/>
      <c r="MFX800" s="247"/>
      <c r="MFY800" s="247"/>
      <c r="MFZ800" s="247"/>
      <c r="MGA800" s="247"/>
      <c r="MGB800" s="247"/>
      <c r="MGC800" s="247"/>
      <c r="MGD800" s="247"/>
      <c r="MGE800" s="247"/>
      <c r="MGF800" s="247"/>
      <c r="MGG800" s="247"/>
      <c r="MGH800" s="247"/>
      <c r="MGI800" s="247"/>
      <c r="MGJ800" s="247"/>
      <c r="MGK800" s="247"/>
      <c r="MGL800" s="247"/>
      <c r="MGM800" s="247"/>
      <c r="MGN800" s="247"/>
      <c r="MGO800" s="247"/>
      <c r="MGP800" s="247"/>
      <c r="MGQ800" s="247"/>
      <c r="MGR800" s="247"/>
      <c r="MGS800" s="247"/>
      <c r="MGT800" s="247"/>
      <c r="MGU800" s="247"/>
      <c r="MGV800" s="247"/>
      <c r="MGW800" s="247"/>
      <c r="MGX800" s="247"/>
      <c r="MGY800" s="247"/>
      <c r="MGZ800" s="247"/>
      <c r="MHA800" s="247"/>
      <c r="MHB800" s="247"/>
      <c r="MHC800" s="247"/>
      <c r="MHD800" s="247"/>
      <c r="MHE800" s="247"/>
      <c r="MHF800" s="247"/>
      <c r="MHG800" s="247"/>
      <c r="MHH800" s="247"/>
      <c r="MHI800" s="247"/>
      <c r="MHJ800" s="247"/>
      <c r="MHK800" s="247"/>
      <c r="MHL800" s="247"/>
      <c r="MHM800" s="247"/>
      <c r="MHN800" s="247"/>
      <c r="MHO800" s="247"/>
      <c r="MHP800" s="247"/>
      <c r="MHQ800" s="247"/>
      <c r="MHR800" s="247"/>
      <c r="MHS800" s="247"/>
      <c r="MHT800" s="247"/>
      <c r="MHU800" s="247"/>
      <c r="MHV800" s="247"/>
      <c r="MHW800" s="247"/>
      <c r="MHX800" s="247"/>
      <c r="MHY800" s="247"/>
      <c r="MHZ800" s="247"/>
      <c r="MIA800" s="247"/>
      <c r="MIB800" s="247"/>
      <c r="MIC800" s="247"/>
      <c r="MID800" s="247"/>
      <c r="MIE800" s="247"/>
      <c r="MIF800" s="247"/>
      <c r="MIG800" s="247"/>
      <c r="MIH800" s="247"/>
      <c r="MII800" s="247"/>
      <c r="MIJ800" s="247"/>
      <c r="MIK800" s="247"/>
      <c r="MIL800" s="247"/>
      <c r="MIM800" s="247"/>
      <c r="MIN800" s="247"/>
      <c r="MIO800" s="247"/>
      <c r="MIP800" s="247"/>
      <c r="MIQ800" s="247"/>
      <c r="MIR800" s="247"/>
      <c r="MIS800" s="247"/>
      <c r="MIT800" s="247"/>
      <c r="MIU800" s="247"/>
      <c r="MIV800" s="247"/>
      <c r="MIW800" s="247"/>
      <c r="MIX800" s="247"/>
      <c r="MIY800" s="247"/>
      <c r="MIZ800" s="247"/>
      <c r="MJA800" s="247"/>
      <c r="MJB800" s="247"/>
      <c r="MJC800" s="247"/>
      <c r="MJD800" s="247"/>
      <c r="MJE800" s="247"/>
      <c r="MJF800" s="247"/>
      <c r="MJG800" s="247"/>
      <c r="MJH800" s="247"/>
      <c r="MJI800" s="247"/>
      <c r="MJJ800" s="247"/>
      <c r="MJK800" s="247"/>
      <c r="MJL800" s="247"/>
      <c r="MJM800" s="247"/>
      <c r="MJN800" s="247"/>
      <c r="MJO800" s="247"/>
      <c r="MJP800" s="247"/>
      <c r="MJQ800" s="247"/>
      <c r="MJR800" s="247"/>
      <c r="MJS800" s="247"/>
      <c r="MJT800" s="247"/>
      <c r="MJU800" s="247"/>
      <c r="MJV800" s="247"/>
      <c r="MJW800" s="247"/>
      <c r="MJX800" s="247"/>
      <c r="MJY800" s="247"/>
      <c r="MJZ800" s="247"/>
      <c r="MKA800" s="247"/>
      <c r="MKB800" s="247"/>
      <c r="MKC800" s="247"/>
      <c r="MKD800" s="247"/>
      <c r="MKE800" s="247"/>
      <c r="MKF800" s="247"/>
      <c r="MKG800" s="247"/>
      <c r="MKH800" s="247"/>
      <c r="MKI800" s="247"/>
      <c r="MKJ800" s="247"/>
      <c r="MKK800" s="247"/>
      <c r="MKL800" s="247"/>
      <c r="MKM800" s="247"/>
      <c r="MKN800" s="247"/>
      <c r="MKO800" s="247"/>
      <c r="MKP800" s="247"/>
      <c r="MKQ800" s="247"/>
      <c r="MKR800" s="247"/>
      <c r="MKS800" s="247"/>
      <c r="MKT800" s="247"/>
      <c r="MKU800" s="247"/>
      <c r="MKV800" s="247"/>
      <c r="MKW800" s="247"/>
      <c r="MKX800" s="247"/>
      <c r="MKY800" s="247"/>
      <c r="MKZ800" s="247"/>
      <c r="MLA800" s="247"/>
      <c r="MLB800" s="247"/>
      <c r="MLC800" s="247"/>
      <c r="MLD800" s="247"/>
      <c r="MLE800" s="247"/>
      <c r="MLF800" s="247"/>
      <c r="MLG800" s="247"/>
      <c r="MLH800" s="247"/>
      <c r="MLI800" s="247"/>
      <c r="MLJ800" s="247"/>
      <c r="MLK800" s="247"/>
      <c r="MLL800" s="247"/>
      <c r="MLM800" s="247"/>
      <c r="MLN800" s="247"/>
      <c r="MLO800" s="247"/>
      <c r="MLP800" s="247"/>
      <c r="MLQ800" s="247"/>
      <c r="MLR800" s="247"/>
      <c r="MLS800" s="247"/>
      <c r="MLT800" s="247"/>
      <c r="MLU800" s="247"/>
      <c r="MLV800" s="247"/>
      <c r="MLW800" s="247"/>
      <c r="MLX800" s="247"/>
      <c r="MLY800" s="247"/>
      <c r="MLZ800" s="247"/>
      <c r="MMA800" s="247"/>
      <c r="MMB800" s="247"/>
      <c r="MMC800" s="247"/>
      <c r="MMD800" s="247"/>
      <c r="MME800" s="247"/>
      <c r="MMF800" s="247"/>
      <c r="MMG800" s="247"/>
      <c r="MMH800" s="247"/>
      <c r="MMI800" s="247"/>
      <c r="MMJ800" s="247"/>
      <c r="MMK800" s="247"/>
      <c r="MML800" s="247"/>
      <c r="MMM800" s="247"/>
      <c r="MMN800" s="247"/>
      <c r="MMO800" s="247"/>
      <c r="MMP800" s="247"/>
      <c r="MMQ800" s="247"/>
      <c r="MMR800" s="247"/>
      <c r="MMS800" s="247"/>
      <c r="MMT800" s="247"/>
      <c r="MMU800" s="247"/>
      <c r="MMV800" s="247"/>
      <c r="MMW800" s="247"/>
      <c r="MMX800" s="247"/>
      <c r="MMY800" s="247"/>
      <c r="MMZ800" s="247"/>
      <c r="MNA800" s="247"/>
      <c r="MNB800" s="247"/>
      <c r="MNC800" s="247"/>
      <c r="MND800" s="247"/>
      <c r="MNE800" s="247"/>
      <c r="MNF800" s="247"/>
      <c r="MNG800" s="247"/>
      <c r="MNH800" s="247"/>
      <c r="MNI800" s="247"/>
      <c r="MNJ800" s="247"/>
      <c r="MNK800" s="247"/>
      <c r="MNL800" s="247"/>
      <c r="MNM800" s="247"/>
      <c r="MNN800" s="247"/>
      <c r="MNO800" s="247"/>
      <c r="MNP800" s="247"/>
      <c r="MNQ800" s="247"/>
      <c r="MNR800" s="247"/>
      <c r="MNS800" s="247"/>
      <c r="MNT800" s="247"/>
      <c r="MNU800" s="247"/>
      <c r="MNV800" s="247"/>
      <c r="MNW800" s="247"/>
      <c r="MNX800" s="247"/>
      <c r="MNY800" s="247"/>
      <c r="MNZ800" s="247"/>
      <c r="MOA800" s="247"/>
      <c r="MOB800" s="247"/>
      <c r="MOC800" s="247"/>
      <c r="MOD800" s="247"/>
      <c r="MOE800" s="247"/>
      <c r="MOF800" s="247"/>
      <c r="MOG800" s="247"/>
      <c r="MOH800" s="247"/>
      <c r="MOI800" s="247"/>
      <c r="MOJ800" s="247"/>
      <c r="MOK800" s="247"/>
      <c r="MOL800" s="247"/>
      <c r="MOM800" s="247"/>
      <c r="MON800" s="247"/>
      <c r="MOO800" s="247"/>
      <c r="MOP800" s="247"/>
      <c r="MOQ800" s="247"/>
      <c r="MOR800" s="247"/>
      <c r="MOS800" s="247"/>
      <c r="MOT800" s="247"/>
      <c r="MOU800" s="247"/>
      <c r="MOV800" s="247"/>
      <c r="MOW800" s="247"/>
      <c r="MOX800" s="247"/>
      <c r="MOY800" s="247"/>
      <c r="MOZ800" s="247"/>
      <c r="MPA800" s="247"/>
      <c r="MPB800" s="247"/>
      <c r="MPC800" s="247"/>
      <c r="MPD800" s="247"/>
      <c r="MPE800" s="247"/>
      <c r="MPF800" s="247"/>
      <c r="MPG800" s="247"/>
      <c r="MPH800" s="247"/>
      <c r="MPI800" s="247"/>
      <c r="MPJ800" s="247"/>
      <c r="MPK800" s="247"/>
      <c r="MPL800" s="247"/>
      <c r="MPM800" s="247"/>
      <c r="MPN800" s="247"/>
      <c r="MPO800" s="247"/>
      <c r="MPP800" s="247"/>
      <c r="MPQ800" s="247"/>
      <c r="MPR800" s="247"/>
      <c r="MPS800" s="247"/>
      <c r="MPT800" s="247"/>
      <c r="MPU800" s="247"/>
      <c r="MPV800" s="247"/>
      <c r="MPW800" s="247"/>
      <c r="MPX800" s="247"/>
      <c r="MPY800" s="247"/>
      <c r="MPZ800" s="247"/>
      <c r="MQA800" s="247"/>
      <c r="MQB800" s="247"/>
      <c r="MQC800" s="247"/>
      <c r="MQD800" s="247"/>
      <c r="MQE800" s="247"/>
      <c r="MQF800" s="247"/>
      <c r="MQG800" s="247"/>
      <c r="MQH800" s="247"/>
      <c r="MQI800" s="247"/>
      <c r="MQJ800" s="247"/>
      <c r="MQK800" s="247"/>
      <c r="MQL800" s="247"/>
      <c r="MQM800" s="247"/>
      <c r="MQN800" s="247"/>
      <c r="MQO800" s="247"/>
      <c r="MQP800" s="247"/>
      <c r="MQQ800" s="247"/>
      <c r="MQR800" s="247"/>
      <c r="MQS800" s="247"/>
      <c r="MQT800" s="247"/>
      <c r="MQU800" s="247"/>
      <c r="MQV800" s="247"/>
      <c r="MQW800" s="247"/>
      <c r="MQX800" s="247"/>
      <c r="MQY800" s="247"/>
      <c r="MQZ800" s="247"/>
      <c r="MRA800" s="247"/>
      <c r="MRB800" s="247"/>
      <c r="MRC800" s="247"/>
      <c r="MRD800" s="247"/>
      <c r="MRE800" s="247"/>
      <c r="MRF800" s="247"/>
      <c r="MRG800" s="247"/>
      <c r="MRH800" s="247"/>
      <c r="MRI800" s="247"/>
      <c r="MRJ800" s="247"/>
      <c r="MRK800" s="247"/>
      <c r="MRL800" s="247"/>
      <c r="MRM800" s="247"/>
      <c r="MRN800" s="247"/>
      <c r="MRO800" s="247"/>
      <c r="MRP800" s="247"/>
      <c r="MRQ800" s="247"/>
      <c r="MRR800" s="247"/>
      <c r="MRS800" s="247"/>
      <c r="MRT800" s="247"/>
      <c r="MRU800" s="247"/>
      <c r="MRV800" s="247"/>
      <c r="MRW800" s="247"/>
      <c r="MRX800" s="247"/>
      <c r="MRY800" s="247"/>
      <c r="MRZ800" s="247"/>
      <c r="MSA800" s="247"/>
      <c r="MSB800" s="247"/>
      <c r="MSC800" s="247"/>
      <c r="MSD800" s="247"/>
      <c r="MSE800" s="247"/>
      <c r="MSF800" s="247"/>
      <c r="MSG800" s="247"/>
      <c r="MSH800" s="247"/>
      <c r="MSI800" s="247"/>
      <c r="MSJ800" s="247"/>
      <c r="MSK800" s="247"/>
      <c r="MSL800" s="247"/>
      <c r="MSM800" s="247"/>
      <c r="MSN800" s="247"/>
      <c r="MSO800" s="247"/>
      <c r="MSP800" s="247"/>
      <c r="MSQ800" s="247"/>
      <c r="MSR800" s="247"/>
      <c r="MSS800" s="247"/>
      <c r="MST800" s="247"/>
      <c r="MSU800" s="247"/>
      <c r="MSV800" s="247"/>
      <c r="MSW800" s="247"/>
      <c r="MSX800" s="247"/>
      <c r="MSY800" s="247"/>
      <c r="MSZ800" s="247"/>
      <c r="MTA800" s="247"/>
      <c r="MTB800" s="247"/>
      <c r="MTC800" s="247"/>
      <c r="MTD800" s="247"/>
      <c r="MTE800" s="247"/>
      <c r="MTF800" s="247"/>
      <c r="MTG800" s="247"/>
      <c r="MTH800" s="247"/>
      <c r="MTI800" s="247"/>
      <c r="MTJ800" s="247"/>
      <c r="MTK800" s="247"/>
      <c r="MTL800" s="247"/>
      <c r="MTM800" s="247"/>
      <c r="MTN800" s="247"/>
      <c r="MTO800" s="247"/>
      <c r="MTP800" s="247"/>
      <c r="MTQ800" s="247"/>
      <c r="MTR800" s="247"/>
      <c r="MTS800" s="247"/>
      <c r="MTT800" s="247"/>
      <c r="MTU800" s="247"/>
      <c r="MTV800" s="247"/>
      <c r="MTW800" s="247"/>
      <c r="MTX800" s="247"/>
      <c r="MTY800" s="247"/>
      <c r="MTZ800" s="247"/>
      <c r="MUA800" s="247"/>
      <c r="MUB800" s="247"/>
      <c r="MUC800" s="247"/>
      <c r="MUD800" s="247"/>
      <c r="MUE800" s="247"/>
      <c r="MUF800" s="247"/>
      <c r="MUG800" s="247"/>
      <c r="MUH800" s="247"/>
      <c r="MUI800" s="247"/>
      <c r="MUJ800" s="247"/>
      <c r="MUK800" s="247"/>
      <c r="MUL800" s="247"/>
      <c r="MUM800" s="247"/>
      <c r="MUN800" s="247"/>
      <c r="MUO800" s="247"/>
      <c r="MUP800" s="247"/>
      <c r="MUQ800" s="247"/>
      <c r="MUR800" s="247"/>
      <c r="MUS800" s="247"/>
      <c r="MUT800" s="247"/>
      <c r="MUU800" s="247"/>
      <c r="MUV800" s="247"/>
      <c r="MUW800" s="247"/>
      <c r="MUX800" s="247"/>
      <c r="MUY800" s="247"/>
      <c r="MUZ800" s="247"/>
      <c r="MVA800" s="247"/>
      <c r="MVB800" s="247"/>
      <c r="MVC800" s="247"/>
      <c r="MVD800" s="247"/>
      <c r="MVE800" s="247"/>
      <c r="MVF800" s="247"/>
      <c r="MVG800" s="247"/>
      <c r="MVH800" s="247"/>
      <c r="MVI800" s="247"/>
      <c r="MVJ800" s="247"/>
      <c r="MVK800" s="247"/>
      <c r="MVL800" s="247"/>
      <c r="MVM800" s="247"/>
      <c r="MVN800" s="247"/>
      <c r="MVO800" s="247"/>
      <c r="MVP800" s="247"/>
      <c r="MVQ800" s="247"/>
      <c r="MVR800" s="247"/>
      <c r="MVS800" s="247"/>
      <c r="MVT800" s="247"/>
      <c r="MVU800" s="247"/>
      <c r="MVV800" s="247"/>
      <c r="MVW800" s="247"/>
      <c r="MVX800" s="247"/>
      <c r="MVY800" s="247"/>
      <c r="MVZ800" s="247"/>
      <c r="MWA800" s="247"/>
      <c r="MWB800" s="247"/>
      <c r="MWC800" s="247"/>
      <c r="MWD800" s="247"/>
      <c r="MWE800" s="247"/>
      <c r="MWF800" s="247"/>
      <c r="MWG800" s="247"/>
      <c r="MWH800" s="247"/>
      <c r="MWI800" s="247"/>
      <c r="MWJ800" s="247"/>
      <c r="MWK800" s="247"/>
      <c r="MWL800" s="247"/>
      <c r="MWM800" s="247"/>
      <c r="MWN800" s="247"/>
      <c r="MWO800" s="247"/>
      <c r="MWP800" s="247"/>
      <c r="MWQ800" s="247"/>
      <c r="MWR800" s="247"/>
      <c r="MWS800" s="247"/>
      <c r="MWT800" s="247"/>
      <c r="MWU800" s="247"/>
      <c r="MWV800" s="247"/>
      <c r="MWW800" s="247"/>
      <c r="MWX800" s="247"/>
      <c r="MWY800" s="247"/>
      <c r="MWZ800" s="247"/>
      <c r="MXA800" s="247"/>
      <c r="MXB800" s="247"/>
      <c r="MXC800" s="247"/>
      <c r="MXD800" s="247"/>
      <c r="MXE800" s="247"/>
      <c r="MXF800" s="247"/>
      <c r="MXG800" s="247"/>
      <c r="MXH800" s="247"/>
      <c r="MXI800" s="247"/>
      <c r="MXJ800" s="247"/>
      <c r="MXK800" s="247"/>
      <c r="MXL800" s="247"/>
      <c r="MXM800" s="247"/>
      <c r="MXN800" s="247"/>
      <c r="MXO800" s="247"/>
      <c r="MXP800" s="247"/>
      <c r="MXQ800" s="247"/>
      <c r="MXR800" s="247"/>
      <c r="MXS800" s="247"/>
      <c r="MXT800" s="247"/>
      <c r="MXU800" s="247"/>
      <c r="MXV800" s="247"/>
      <c r="MXW800" s="247"/>
      <c r="MXX800" s="247"/>
      <c r="MXY800" s="247"/>
      <c r="MXZ800" s="247"/>
      <c r="MYA800" s="247"/>
      <c r="MYB800" s="247"/>
      <c r="MYC800" s="247"/>
      <c r="MYD800" s="247"/>
      <c r="MYE800" s="247"/>
      <c r="MYF800" s="247"/>
      <c r="MYG800" s="247"/>
      <c r="MYH800" s="247"/>
      <c r="MYI800" s="247"/>
      <c r="MYJ800" s="247"/>
      <c r="MYK800" s="247"/>
      <c r="MYL800" s="247"/>
      <c r="MYM800" s="247"/>
      <c r="MYN800" s="247"/>
      <c r="MYO800" s="247"/>
      <c r="MYP800" s="247"/>
      <c r="MYQ800" s="247"/>
      <c r="MYR800" s="247"/>
      <c r="MYS800" s="247"/>
      <c r="MYT800" s="247"/>
      <c r="MYU800" s="247"/>
      <c r="MYV800" s="247"/>
      <c r="MYW800" s="247"/>
      <c r="MYX800" s="247"/>
      <c r="MYY800" s="247"/>
      <c r="MYZ800" s="247"/>
      <c r="MZA800" s="247"/>
      <c r="MZB800" s="247"/>
      <c r="MZC800" s="247"/>
      <c r="MZD800" s="247"/>
      <c r="MZE800" s="247"/>
      <c r="MZF800" s="247"/>
      <c r="MZG800" s="247"/>
      <c r="MZH800" s="247"/>
      <c r="MZI800" s="247"/>
      <c r="MZJ800" s="247"/>
      <c r="MZK800" s="247"/>
      <c r="MZL800" s="247"/>
      <c r="MZM800" s="247"/>
      <c r="MZN800" s="247"/>
      <c r="MZO800" s="247"/>
      <c r="MZP800" s="247"/>
      <c r="MZQ800" s="247"/>
      <c r="MZR800" s="247"/>
      <c r="MZS800" s="247"/>
      <c r="MZT800" s="247"/>
      <c r="MZU800" s="247"/>
      <c r="MZV800" s="247"/>
      <c r="MZW800" s="247"/>
      <c r="MZX800" s="247"/>
      <c r="MZY800" s="247"/>
      <c r="MZZ800" s="247"/>
      <c r="NAA800" s="247"/>
      <c r="NAB800" s="247"/>
      <c r="NAC800" s="247"/>
      <c r="NAD800" s="247"/>
      <c r="NAE800" s="247"/>
      <c r="NAF800" s="247"/>
      <c r="NAG800" s="247"/>
      <c r="NAH800" s="247"/>
      <c r="NAI800" s="247"/>
      <c r="NAJ800" s="247"/>
      <c r="NAK800" s="247"/>
      <c r="NAL800" s="247"/>
      <c r="NAM800" s="247"/>
      <c r="NAN800" s="247"/>
      <c r="NAO800" s="247"/>
      <c r="NAP800" s="247"/>
      <c r="NAQ800" s="247"/>
      <c r="NAR800" s="247"/>
      <c r="NAS800" s="247"/>
      <c r="NAT800" s="247"/>
      <c r="NAU800" s="247"/>
      <c r="NAV800" s="247"/>
      <c r="NAW800" s="247"/>
      <c r="NAX800" s="247"/>
      <c r="NAY800" s="247"/>
      <c r="NAZ800" s="247"/>
      <c r="NBA800" s="247"/>
      <c r="NBB800" s="247"/>
      <c r="NBC800" s="247"/>
      <c r="NBD800" s="247"/>
      <c r="NBE800" s="247"/>
      <c r="NBF800" s="247"/>
      <c r="NBG800" s="247"/>
      <c r="NBH800" s="247"/>
      <c r="NBI800" s="247"/>
      <c r="NBJ800" s="247"/>
      <c r="NBK800" s="247"/>
      <c r="NBL800" s="247"/>
      <c r="NBM800" s="247"/>
      <c r="NBN800" s="247"/>
      <c r="NBO800" s="247"/>
      <c r="NBP800" s="247"/>
      <c r="NBQ800" s="247"/>
      <c r="NBR800" s="247"/>
      <c r="NBS800" s="247"/>
      <c r="NBT800" s="247"/>
      <c r="NBU800" s="247"/>
      <c r="NBV800" s="247"/>
      <c r="NBW800" s="247"/>
      <c r="NBX800" s="247"/>
      <c r="NBY800" s="247"/>
      <c r="NBZ800" s="247"/>
      <c r="NCA800" s="247"/>
      <c r="NCB800" s="247"/>
      <c r="NCC800" s="247"/>
      <c r="NCD800" s="247"/>
      <c r="NCE800" s="247"/>
      <c r="NCF800" s="247"/>
      <c r="NCG800" s="247"/>
      <c r="NCH800" s="247"/>
      <c r="NCI800" s="247"/>
      <c r="NCJ800" s="247"/>
      <c r="NCK800" s="247"/>
      <c r="NCL800" s="247"/>
      <c r="NCM800" s="247"/>
      <c r="NCN800" s="247"/>
      <c r="NCO800" s="247"/>
      <c r="NCP800" s="247"/>
      <c r="NCQ800" s="247"/>
      <c r="NCR800" s="247"/>
      <c r="NCS800" s="247"/>
      <c r="NCT800" s="247"/>
      <c r="NCU800" s="247"/>
      <c r="NCV800" s="247"/>
      <c r="NCW800" s="247"/>
      <c r="NCX800" s="247"/>
      <c r="NCY800" s="247"/>
      <c r="NCZ800" s="247"/>
      <c r="NDA800" s="247"/>
      <c r="NDB800" s="247"/>
      <c r="NDC800" s="247"/>
      <c r="NDD800" s="247"/>
      <c r="NDE800" s="247"/>
      <c r="NDF800" s="247"/>
      <c r="NDG800" s="247"/>
      <c r="NDH800" s="247"/>
      <c r="NDI800" s="247"/>
      <c r="NDJ800" s="247"/>
      <c r="NDK800" s="247"/>
      <c r="NDL800" s="247"/>
      <c r="NDM800" s="247"/>
      <c r="NDN800" s="247"/>
      <c r="NDO800" s="247"/>
      <c r="NDP800" s="247"/>
      <c r="NDQ800" s="247"/>
      <c r="NDR800" s="247"/>
      <c r="NDS800" s="247"/>
      <c r="NDT800" s="247"/>
      <c r="NDU800" s="247"/>
      <c r="NDV800" s="247"/>
      <c r="NDW800" s="247"/>
      <c r="NDX800" s="247"/>
      <c r="NDY800" s="247"/>
      <c r="NDZ800" s="247"/>
      <c r="NEA800" s="247"/>
      <c r="NEB800" s="247"/>
      <c r="NEC800" s="247"/>
      <c r="NED800" s="247"/>
      <c r="NEE800" s="247"/>
      <c r="NEF800" s="247"/>
      <c r="NEG800" s="247"/>
      <c r="NEH800" s="247"/>
      <c r="NEI800" s="247"/>
      <c r="NEJ800" s="247"/>
      <c r="NEK800" s="247"/>
      <c r="NEL800" s="247"/>
      <c r="NEM800" s="247"/>
      <c r="NEN800" s="247"/>
      <c r="NEO800" s="247"/>
      <c r="NEP800" s="247"/>
      <c r="NEQ800" s="247"/>
      <c r="NER800" s="247"/>
      <c r="NES800" s="247"/>
      <c r="NET800" s="247"/>
      <c r="NEU800" s="247"/>
      <c r="NEV800" s="247"/>
      <c r="NEW800" s="247"/>
      <c r="NEX800" s="247"/>
      <c r="NEY800" s="247"/>
      <c r="NEZ800" s="247"/>
      <c r="NFA800" s="247"/>
      <c r="NFB800" s="247"/>
      <c r="NFC800" s="247"/>
      <c r="NFD800" s="247"/>
      <c r="NFE800" s="247"/>
      <c r="NFF800" s="247"/>
      <c r="NFG800" s="247"/>
      <c r="NFH800" s="247"/>
      <c r="NFI800" s="247"/>
      <c r="NFJ800" s="247"/>
      <c r="NFK800" s="247"/>
      <c r="NFL800" s="247"/>
      <c r="NFM800" s="247"/>
      <c r="NFN800" s="247"/>
      <c r="NFO800" s="247"/>
      <c r="NFP800" s="247"/>
      <c r="NFQ800" s="247"/>
      <c r="NFR800" s="247"/>
      <c r="NFS800" s="247"/>
      <c r="NFT800" s="247"/>
      <c r="NFU800" s="247"/>
      <c r="NFV800" s="247"/>
      <c r="NFW800" s="247"/>
      <c r="NFX800" s="247"/>
      <c r="NFY800" s="247"/>
      <c r="NFZ800" s="247"/>
      <c r="NGA800" s="247"/>
      <c r="NGB800" s="247"/>
      <c r="NGC800" s="247"/>
      <c r="NGD800" s="247"/>
      <c r="NGE800" s="247"/>
      <c r="NGF800" s="247"/>
      <c r="NGG800" s="247"/>
      <c r="NGH800" s="247"/>
      <c r="NGI800" s="247"/>
      <c r="NGJ800" s="247"/>
      <c r="NGK800" s="247"/>
      <c r="NGL800" s="247"/>
      <c r="NGM800" s="247"/>
      <c r="NGN800" s="247"/>
      <c r="NGO800" s="247"/>
      <c r="NGP800" s="247"/>
      <c r="NGQ800" s="247"/>
      <c r="NGR800" s="247"/>
      <c r="NGS800" s="247"/>
      <c r="NGT800" s="247"/>
      <c r="NGU800" s="247"/>
      <c r="NGV800" s="247"/>
      <c r="NGW800" s="247"/>
      <c r="NGX800" s="247"/>
      <c r="NGY800" s="247"/>
      <c r="NGZ800" s="247"/>
      <c r="NHA800" s="247"/>
      <c r="NHB800" s="247"/>
      <c r="NHC800" s="247"/>
      <c r="NHD800" s="247"/>
      <c r="NHE800" s="247"/>
      <c r="NHF800" s="247"/>
      <c r="NHG800" s="247"/>
      <c r="NHH800" s="247"/>
      <c r="NHI800" s="247"/>
      <c r="NHJ800" s="247"/>
      <c r="NHK800" s="247"/>
      <c r="NHL800" s="247"/>
      <c r="NHM800" s="247"/>
      <c r="NHN800" s="247"/>
      <c r="NHO800" s="247"/>
      <c r="NHP800" s="247"/>
      <c r="NHQ800" s="247"/>
      <c r="NHR800" s="247"/>
      <c r="NHS800" s="247"/>
      <c r="NHT800" s="247"/>
      <c r="NHU800" s="247"/>
      <c r="NHV800" s="247"/>
      <c r="NHW800" s="247"/>
      <c r="NHX800" s="247"/>
      <c r="NHY800" s="247"/>
      <c r="NHZ800" s="247"/>
      <c r="NIA800" s="247"/>
      <c r="NIB800" s="247"/>
      <c r="NIC800" s="247"/>
      <c r="NID800" s="247"/>
      <c r="NIE800" s="247"/>
      <c r="NIF800" s="247"/>
      <c r="NIG800" s="247"/>
      <c r="NIH800" s="247"/>
      <c r="NII800" s="247"/>
      <c r="NIJ800" s="247"/>
      <c r="NIK800" s="247"/>
      <c r="NIL800" s="247"/>
      <c r="NIM800" s="247"/>
      <c r="NIN800" s="247"/>
      <c r="NIO800" s="247"/>
      <c r="NIP800" s="247"/>
      <c r="NIQ800" s="247"/>
      <c r="NIR800" s="247"/>
      <c r="NIS800" s="247"/>
      <c r="NIT800" s="247"/>
      <c r="NIU800" s="247"/>
      <c r="NIV800" s="247"/>
      <c r="NIW800" s="247"/>
      <c r="NIX800" s="247"/>
      <c r="NIY800" s="247"/>
      <c r="NIZ800" s="247"/>
      <c r="NJA800" s="247"/>
      <c r="NJB800" s="247"/>
      <c r="NJC800" s="247"/>
      <c r="NJD800" s="247"/>
      <c r="NJE800" s="247"/>
      <c r="NJF800" s="247"/>
      <c r="NJG800" s="247"/>
      <c r="NJH800" s="247"/>
      <c r="NJI800" s="247"/>
      <c r="NJJ800" s="247"/>
      <c r="NJK800" s="247"/>
      <c r="NJL800" s="247"/>
      <c r="NJM800" s="247"/>
      <c r="NJN800" s="247"/>
      <c r="NJO800" s="247"/>
      <c r="NJP800" s="247"/>
      <c r="NJQ800" s="247"/>
      <c r="NJR800" s="247"/>
      <c r="NJS800" s="247"/>
      <c r="NJT800" s="247"/>
      <c r="NJU800" s="247"/>
      <c r="NJV800" s="247"/>
      <c r="NJW800" s="247"/>
      <c r="NJX800" s="247"/>
      <c r="NJY800" s="247"/>
      <c r="NJZ800" s="247"/>
      <c r="NKA800" s="247"/>
      <c r="NKB800" s="247"/>
      <c r="NKC800" s="247"/>
      <c r="NKD800" s="247"/>
      <c r="NKE800" s="247"/>
      <c r="NKF800" s="247"/>
      <c r="NKG800" s="247"/>
      <c r="NKH800" s="247"/>
      <c r="NKI800" s="247"/>
      <c r="NKJ800" s="247"/>
      <c r="NKK800" s="247"/>
      <c r="NKL800" s="247"/>
      <c r="NKM800" s="247"/>
      <c r="NKN800" s="247"/>
      <c r="NKO800" s="247"/>
      <c r="NKP800" s="247"/>
      <c r="NKQ800" s="247"/>
      <c r="NKR800" s="247"/>
      <c r="NKS800" s="247"/>
      <c r="NKT800" s="247"/>
      <c r="NKU800" s="247"/>
      <c r="NKV800" s="247"/>
      <c r="NKW800" s="247"/>
      <c r="NKX800" s="247"/>
      <c r="NKY800" s="247"/>
      <c r="NKZ800" s="247"/>
      <c r="NLA800" s="247"/>
      <c r="NLB800" s="247"/>
      <c r="NLC800" s="247"/>
      <c r="NLD800" s="247"/>
      <c r="NLE800" s="247"/>
      <c r="NLF800" s="247"/>
      <c r="NLG800" s="247"/>
      <c r="NLH800" s="247"/>
      <c r="NLI800" s="247"/>
      <c r="NLJ800" s="247"/>
      <c r="NLK800" s="247"/>
      <c r="NLL800" s="247"/>
      <c r="NLM800" s="247"/>
      <c r="NLN800" s="247"/>
      <c r="NLO800" s="247"/>
      <c r="NLP800" s="247"/>
      <c r="NLQ800" s="247"/>
      <c r="NLR800" s="247"/>
      <c r="NLS800" s="247"/>
      <c r="NLT800" s="247"/>
      <c r="NLU800" s="247"/>
      <c r="NLV800" s="247"/>
      <c r="NLW800" s="247"/>
      <c r="NLX800" s="247"/>
      <c r="NLY800" s="247"/>
      <c r="NLZ800" s="247"/>
      <c r="NMA800" s="247"/>
      <c r="NMB800" s="247"/>
      <c r="NMC800" s="247"/>
      <c r="NMD800" s="247"/>
      <c r="NME800" s="247"/>
      <c r="NMF800" s="247"/>
      <c r="NMG800" s="247"/>
      <c r="NMH800" s="247"/>
      <c r="NMI800" s="247"/>
      <c r="NMJ800" s="247"/>
      <c r="NMK800" s="247"/>
      <c r="NML800" s="247"/>
      <c r="NMM800" s="247"/>
      <c r="NMN800" s="247"/>
      <c r="NMO800" s="247"/>
      <c r="NMP800" s="247"/>
      <c r="NMQ800" s="247"/>
      <c r="NMR800" s="247"/>
      <c r="NMS800" s="247"/>
      <c r="NMT800" s="247"/>
      <c r="NMU800" s="247"/>
      <c r="NMV800" s="247"/>
      <c r="NMW800" s="247"/>
      <c r="NMX800" s="247"/>
      <c r="NMY800" s="247"/>
      <c r="NMZ800" s="247"/>
      <c r="NNA800" s="247"/>
      <c r="NNB800" s="247"/>
      <c r="NNC800" s="247"/>
      <c r="NND800" s="247"/>
      <c r="NNE800" s="247"/>
      <c r="NNF800" s="247"/>
      <c r="NNG800" s="247"/>
      <c r="NNH800" s="247"/>
      <c r="NNI800" s="247"/>
      <c r="NNJ800" s="247"/>
      <c r="NNK800" s="247"/>
      <c r="NNL800" s="247"/>
      <c r="NNM800" s="247"/>
      <c r="NNN800" s="247"/>
      <c r="NNO800" s="247"/>
      <c r="NNP800" s="247"/>
      <c r="NNQ800" s="247"/>
      <c r="NNR800" s="247"/>
      <c r="NNS800" s="247"/>
      <c r="NNT800" s="247"/>
      <c r="NNU800" s="247"/>
      <c r="NNV800" s="247"/>
      <c r="NNW800" s="247"/>
      <c r="NNX800" s="247"/>
      <c r="NNY800" s="247"/>
      <c r="NNZ800" s="247"/>
      <c r="NOA800" s="247"/>
      <c r="NOB800" s="247"/>
      <c r="NOC800" s="247"/>
      <c r="NOD800" s="247"/>
      <c r="NOE800" s="247"/>
      <c r="NOF800" s="247"/>
      <c r="NOG800" s="247"/>
      <c r="NOH800" s="247"/>
      <c r="NOI800" s="247"/>
      <c r="NOJ800" s="247"/>
      <c r="NOK800" s="247"/>
      <c r="NOL800" s="247"/>
      <c r="NOM800" s="247"/>
      <c r="NON800" s="247"/>
      <c r="NOO800" s="247"/>
      <c r="NOP800" s="247"/>
      <c r="NOQ800" s="247"/>
      <c r="NOR800" s="247"/>
      <c r="NOS800" s="247"/>
      <c r="NOT800" s="247"/>
      <c r="NOU800" s="247"/>
      <c r="NOV800" s="247"/>
      <c r="NOW800" s="247"/>
      <c r="NOX800" s="247"/>
      <c r="NOY800" s="247"/>
      <c r="NOZ800" s="247"/>
      <c r="NPA800" s="247"/>
      <c r="NPB800" s="247"/>
      <c r="NPC800" s="247"/>
      <c r="NPD800" s="247"/>
      <c r="NPE800" s="247"/>
      <c r="NPF800" s="247"/>
      <c r="NPG800" s="247"/>
      <c r="NPH800" s="247"/>
      <c r="NPI800" s="247"/>
      <c r="NPJ800" s="247"/>
      <c r="NPK800" s="247"/>
      <c r="NPL800" s="247"/>
      <c r="NPM800" s="247"/>
      <c r="NPN800" s="247"/>
      <c r="NPO800" s="247"/>
      <c r="NPP800" s="247"/>
      <c r="NPQ800" s="247"/>
      <c r="NPR800" s="247"/>
      <c r="NPS800" s="247"/>
      <c r="NPT800" s="247"/>
      <c r="NPU800" s="247"/>
      <c r="NPV800" s="247"/>
      <c r="NPW800" s="247"/>
      <c r="NPX800" s="247"/>
      <c r="NPY800" s="247"/>
      <c r="NPZ800" s="247"/>
      <c r="NQA800" s="247"/>
      <c r="NQB800" s="247"/>
      <c r="NQC800" s="247"/>
      <c r="NQD800" s="247"/>
      <c r="NQE800" s="247"/>
      <c r="NQF800" s="247"/>
      <c r="NQG800" s="247"/>
      <c r="NQH800" s="247"/>
      <c r="NQI800" s="247"/>
      <c r="NQJ800" s="247"/>
      <c r="NQK800" s="247"/>
      <c r="NQL800" s="247"/>
      <c r="NQM800" s="247"/>
      <c r="NQN800" s="247"/>
      <c r="NQO800" s="247"/>
      <c r="NQP800" s="247"/>
      <c r="NQQ800" s="247"/>
      <c r="NQR800" s="247"/>
      <c r="NQS800" s="247"/>
      <c r="NQT800" s="247"/>
      <c r="NQU800" s="247"/>
      <c r="NQV800" s="247"/>
      <c r="NQW800" s="247"/>
      <c r="NQX800" s="247"/>
      <c r="NQY800" s="247"/>
      <c r="NQZ800" s="247"/>
      <c r="NRA800" s="247"/>
      <c r="NRB800" s="247"/>
      <c r="NRC800" s="247"/>
      <c r="NRD800" s="247"/>
      <c r="NRE800" s="247"/>
      <c r="NRF800" s="247"/>
      <c r="NRG800" s="247"/>
      <c r="NRH800" s="247"/>
      <c r="NRI800" s="247"/>
      <c r="NRJ800" s="247"/>
      <c r="NRK800" s="247"/>
      <c r="NRL800" s="247"/>
      <c r="NRM800" s="247"/>
      <c r="NRN800" s="247"/>
      <c r="NRO800" s="247"/>
      <c r="NRP800" s="247"/>
      <c r="NRQ800" s="247"/>
      <c r="NRR800" s="247"/>
      <c r="NRS800" s="247"/>
      <c r="NRT800" s="247"/>
      <c r="NRU800" s="247"/>
      <c r="NRV800" s="247"/>
      <c r="NRW800" s="247"/>
      <c r="NRX800" s="247"/>
      <c r="NRY800" s="247"/>
      <c r="NRZ800" s="247"/>
      <c r="NSA800" s="247"/>
      <c r="NSB800" s="247"/>
      <c r="NSC800" s="247"/>
      <c r="NSD800" s="247"/>
      <c r="NSE800" s="247"/>
      <c r="NSF800" s="247"/>
      <c r="NSG800" s="247"/>
      <c r="NSH800" s="247"/>
      <c r="NSI800" s="247"/>
      <c r="NSJ800" s="247"/>
      <c r="NSK800" s="247"/>
      <c r="NSL800" s="247"/>
      <c r="NSM800" s="247"/>
      <c r="NSN800" s="247"/>
      <c r="NSO800" s="247"/>
      <c r="NSP800" s="247"/>
      <c r="NSQ800" s="247"/>
      <c r="NSR800" s="247"/>
      <c r="NSS800" s="247"/>
      <c r="NST800" s="247"/>
      <c r="NSU800" s="247"/>
      <c r="NSV800" s="247"/>
      <c r="NSW800" s="247"/>
      <c r="NSX800" s="247"/>
      <c r="NSY800" s="247"/>
      <c r="NSZ800" s="247"/>
      <c r="NTA800" s="247"/>
      <c r="NTB800" s="247"/>
      <c r="NTC800" s="247"/>
      <c r="NTD800" s="247"/>
      <c r="NTE800" s="247"/>
      <c r="NTF800" s="247"/>
      <c r="NTG800" s="247"/>
      <c r="NTH800" s="247"/>
      <c r="NTI800" s="247"/>
      <c r="NTJ800" s="247"/>
      <c r="NTK800" s="247"/>
      <c r="NTL800" s="247"/>
      <c r="NTM800" s="247"/>
      <c r="NTN800" s="247"/>
      <c r="NTO800" s="247"/>
      <c r="NTP800" s="247"/>
      <c r="NTQ800" s="247"/>
      <c r="NTR800" s="247"/>
      <c r="NTS800" s="247"/>
      <c r="NTT800" s="247"/>
      <c r="NTU800" s="247"/>
      <c r="NTV800" s="247"/>
      <c r="NTW800" s="247"/>
      <c r="NTX800" s="247"/>
      <c r="NTY800" s="247"/>
      <c r="NTZ800" s="247"/>
      <c r="NUA800" s="247"/>
      <c r="NUB800" s="247"/>
      <c r="NUC800" s="247"/>
      <c r="NUD800" s="247"/>
      <c r="NUE800" s="247"/>
      <c r="NUF800" s="247"/>
      <c r="NUG800" s="247"/>
      <c r="NUH800" s="247"/>
      <c r="NUI800" s="247"/>
      <c r="NUJ800" s="247"/>
      <c r="NUK800" s="247"/>
      <c r="NUL800" s="247"/>
      <c r="NUM800" s="247"/>
      <c r="NUN800" s="247"/>
      <c r="NUO800" s="247"/>
      <c r="NUP800" s="247"/>
      <c r="NUQ800" s="247"/>
      <c r="NUR800" s="247"/>
      <c r="NUS800" s="247"/>
      <c r="NUT800" s="247"/>
      <c r="NUU800" s="247"/>
      <c r="NUV800" s="247"/>
      <c r="NUW800" s="247"/>
      <c r="NUX800" s="247"/>
      <c r="NUY800" s="247"/>
      <c r="NUZ800" s="247"/>
      <c r="NVA800" s="247"/>
      <c r="NVB800" s="247"/>
      <c r="NVC800" s="247"/>
      <c r="NVD800" s="247"/>
      <c r="NVE800" s="247"/>
      <c r="NVF800" s="247"/>
      <c r="NVG800" s="247"/>
      <c r="NVH800" s="247"/>
      <c r="NVI800" s="247"/>
      <c r="NVJ800" s="247"/>
      <c r="NVK800" s="247"/>
      <c r="NVL800" s="247"/>
      <c r="NVM800" s="247"/>
      <c r="NVN800" s="247"/>
      <c r="NVO800" s="247"/>
      <c r="NVP800" s="247"/>
      <c r="NVQ800" s="247"/>
      <c r="NVR800" s="247"/>
      <c r="NVS800" s="247"/>
      <c r="NVT800" s="247"/>
      <c r="NVU800" s="247"/>
      <c r="NVV800" s="247"/>
      <c r="NVW800" s="247"/>
      <c r="NVX800" s="247"/>
      <c r="NVY800" s="247"/>
      <c r="NVZ800" s="247"/>
      <c r="NWA800" s="247"/>
      <c r="NWB800" s="247"/>
      <c r="NWC800" s="247"/>
      <c r="NWD800" s="247"/>
      <c r="NWE800" s="247"/>
      <c r="NWF800" s="247"/>
      <c r="NWG800" s="247"/>
      <c r="NWH800" s="247"/>
      <c r="NWI800" s="247"/>
      <c r="NWJ800" s="247"/>
      <c r="NWK800" s="247"/>
      <c r="NWL800" s="247"/>
      <c r="NWM800" s="247"/>
      <c r="NWN800" s="247"/>
      <c r="NWO800" s="247"/>
      <c r="NWP800" s="247"/>
      <c r="NWQ800" s="247"/>
      <c r="NWR800" s="247"/>
      <c r="NWS800" s="247"/>
      <c r="NWT800" s="247"/>
      <c r="NWU800" s="247"/>
      <c r="NWV800" s="247"/>
      <c r="NWW800" s="247"/>
      <c r="NWX800" s="247"/>
      <c r="NWY800" s="247"/>
      <c r="NWZ800" s="247"/>
      <c r="NXA800" s="247"/>
      <c r="NXB800" s="247"/>
      <c r="NXC800" s="247"/>
      <c r="NXD800" s="247"/>
      <c r="NXE800" s="247"/>
      <c r="NXF800" s="247"/>
      <c r="NXG800" s="247"/>
      <c r="NXH800" s="247"/>
      <c r="NXI800" s="247"/>
      <c r="NXJ800" s="247"/>
      <c r="NXK800" s="247"/>
      <c r="NXL800" s="247"/>
      <c r="NXM800" s="247"/>
      <c r="NXN800" s="247"/>
      <c r="NXO800" s="247"/>
      <c r="NXP800" s="247"/>
      <c r="NXQ800" s="247"/>
      <c r="NXR800" s="247"/>
      <c r="NXS800" s="247"/>
      <c r="NXT800" s="247"/>
      <c r="NXU800" s="247"/>
      <c r="NXV800" s="247"/>
      <c r="NXW800" s="247"/>
      <c r="NXX800" s="247"/>
      <c r="NXY800" s="247"/>
      <c r="NXZ800" s="247"/>
      <c r="NYA800" s="247"/>
      <c r="NYB800" s="247"/>
      <c r="NYC800" s="247"/>
      <c r="NYD800" s="247"/>
      <c r="NYE800" s="247"/>
      <c r="NYF800" s="247"/>
      <c r="NYG800" s="247"/>
      <c r="NYH800" s="247"/>
      <c r="NYI800" s="247"/>
      <c r="NYJ800" s="247"/>
      <c r="NYK800" s="247"/>
      <c r="NYL800" s="247"/>
      <c r="NYM800" s="247"/>
      <c r="NYN800" s="247"/>
      <c r="NYO800" s="247"/>
      <c r="NYP800" s="247"/>
      <c r="NYQ800" s="247"/>
      <c r="NYR800" s="247"/>
      <c r="NYS800" s="247"/>
      <c r="NYT800" s="247"/>
      <c r="NYU800" s="247"/>
      <c r="NYV800" s="247"/>
      <c r="NYW800" s="247"/>
      <c r="NYX800" s="247"/>
      <c r="NYY800" s="247"/>
      <c r="NYZ800" s="247"/>
      <c r="NZA800" s="247"/>
      <c r="NZB800" s="247"/>
      <c r="NZC800" s="247"/>
      <c r="NZD800" s="247"/>
      <c r="NZE800" s="247"/>
      <c r="NZF800" s="247"/>
      <c r="NZG800" s="247"/>
      <c r="NZH800" s="247"/>
      <c r="NZI800" s="247"/>
      <c r="NZJ800" s="247"/>
      <c r="NZK800" s="247"/>
      <c r="NZL800" s="247"/>
      <c r="NZM800" s="247"/>
      <c r="NZN800" s="247"/>
      <c r="NZO800" s="247"/>
      <c r="NZP800" s="247"/>
      <c r="NZQ800" s="247"/>
      <c r="NZR800" s="247"/>
      <c r="NZS800" s="247"/>
      <c r="NZT800" s="247"/>
      <c r="NZU800" s="247"/>
      <c r="NZV800" s="247"/>
      <c r="NZW800" s="247"/>
      <c r="NZX800" s="247"/>
      <c r="NZY800" s="247"/>
      <c r="NZZ800" s="247"/>
      <c r="OAA800" s="247"/>
      <c r="OAB800" s="247"/>
      <c r="OAC800" s="247"/>
      <c r="OAD800" s="247"/>
      <c r="OAE800" s="247"/>
      <c r="OAF800" s="247"/>
      <c r="OAG800" s="247"/>
      <c r="OAH800" s="247"/>
      <c r="OAI800" s="247"/>
      <c r="OAJ800" s="247"/>
      <c r="OAK800" s="247"/>
      <c r="OAL800" s="247"/>
      <c r="OAM800" s="247"/>
      <c r="OAN800" s="247"/>
      <c r="OAO800" s="247"/>
      <c r="OAP800" s="247"/>
      <c r="OAQ800" s="247"/>
      <c r="OAR800" s="247"/>
      <c r="OAS800" s="247"/>
      <c r="OAT800" s="247"/>
      <c r="OAU800" s="247"/>
      <c r="OAV800" s="247"/>
      <c r="OAW800" s="247"/>
      <c r="OAX800" s="247"/>
      <c r="OAY800" s="247"/>
      <c r="OAZ800" s="247"/>
      <c r="OBA800" s="247"/>
      <c r="OBB800" s="247"/>
      <c r="OBC800" s="247"/>
      <c r="OBD800" s="247"/>
      <c r="OBE800" s="247"/>
      <c r="OBF800" s="247"/>
      <c r="OBG800" s="247"/>
      <c r="OBH800" s="247"/>
      <c r="OBI800" s="247"/>
      <c r="OBJ800" s="247"/>
      <c r="OBK800" s="247"/>
      <c r="OBL800" s="247"/>
      <c r="OBM800" s="247"/>
      <c r="OBN800" s="247"/>
      <c r="OBO800" s="247"/>
      <c r="OBP800" s="247"/>
      <c r="OBQ800" s="247"/>
      <c r="OBR800" s="247"/>
      <c r="OBS800" s="247"/>
      <c r="OBT800" s="247"/>
      <c r="OBU800" s="247"/>
      <c r="OBV800" s="247"/>
      <c r="OBW800" s="247"/>
      <c r="OBX800" s="247"/>
      <c r="OBY800" s="247"/>
      <c r="OBZ800" s="247"/>
      <c r="OCA800" s="247"/>
      <c r="OCB800" s="247"/>
      <c r="OCC800" s="247"/>
      <c r="OCD800" s="247"/>
      <c r="OCE800" s="247"/>
      <c r="OCF800" s="247"/>
      <c r="OCG800" s="247"/>
      <c r="OCH800" s="247"/>
      <c r="OCI800" s="247"/>
      <c r="OCJ800" s="247"/>
      <c r="OCK800" s="247"/>
      <c r="OCL800" s="247"/>
      <c r="OCM800" s="247"/>
      <c r="OCN800" s="247"/>
      <c r="OCO800" s="247"/>
      <c r="OCP800" s="247"/>
      <c r="OCQ800" s="247"/>
      <c r="OCR800" s="247"/>
      <c r="OCS800" s="247"/>
      <c r="OCT800" s="247"/>
      <c r="OCU800" s="247"/>
      <c r="OCV800" s="247"/>
      <c r="OCW800" s="247"/>
      <c r="OCX800" s="247"/>
      <c r="OCY800" s="247"/>
      <c r="OCZ800" s="247"/>
      <c r="ODA800" s="247"/>
      <c r="ODB800" s="247"/>
      <c r="ODC800" s="247"/>
      <c r="ODD800" s="247"/>
      <c r="ODE800" s="247"/>
      <c r="ODF800" s="247"/>
      <c r="ODG800" s="247"/>
      <c r="ODH800" s="247"/>
      <c r="ODI800" s="247"/>
      <c r="ODJ800" s="247"/>
      <c r="ODK800" s="247"/>
      <c r="ODL800" s="247"/>
      <c r="ODM800" s="247"/>
      <c r="ODN800" s="247"/>
      <c r="ODO800" s="247"/>
      <c r="ODP800" s="247"/>
      <c r="ODQ800" s="247"/>
      <c r="ODR800" s="247"/>
      <c r="ODS800" s="247"/>
      <c r="ODT800" s="247"/>
      <c r="ODU800" s="247"/>
      <c r="ODV800" s="247"/>
      <c r="ODW800" s="247"/>
      <c r="ODX800" s="247"/>
      <c r="ODY800" s="247"/>
      <c r="ODZ800" s="247"/>
      <c r="OEA800" s="247"/>
      <c r="OEB800" s="247"/>
      <c r="OEC800" s="247"/>
      <c r="OED800" s="247"/>
      <c r="OEE800" s="247"/>
      <c r="OEF800" s="247"/>
      <c r="OEG800" s="247"/>
      <c r="OEH800" s="247"/>
      <c r="OEI800" s="247"/>
      <c r="OEJ800" s="247"/>
      <c r="OEK800" s="247"/>
      <c r="OEL800" s="247"/>
      <c r="OEM800" s="247"/>
      <c r="OEN800" s="247"/>
      <c r="OEO800" s="247"/>
      <c r="OEP800" s="247"/>
      <c r="OEQ800" s="247"/>
      <c r="OER800" s="247"/>
      <c r="OES800" s="247"/>
      <c r="OET800" s="247"/>
      <c r="OEU800" s="247"/>
      <c r="OEV800" s="247"/>
      <c r="OEW800" s="247"/>
      <c r="OEX800" s="247"/>
      <c r="OEY800" s="247"/>
      <c r="OEZ800" s="247"/>
      <c r="OFA800" s="247"/>
      <c r="OFB800" s="247"/>
      <c r="OFC800" s="247"/>
      <c r="OFD800" s="247"/>
      <c r="OFE800" s="247"/>
      <c r="OFF800" s="247"/>
      <c r="OFG800" s="247"/>
      <c r="OFH800" s="247"/>
      <c r="OFI800" s="247"/>
      <c r="OFJ800" s="247"/>
      <c r="OFK800" s="247"/>
      <c r="OFL800" s="247"/>
      <c r="OFM800" s="247"/>
      <c r="OFN800" s="247"/>
      <c r="OFO800" s="247"/>
      <c r="OFP800" s="247"/>
      <c r="OFQ800" s="247"/>
      <c r="OFR800" s="247"/>
      <c r="OFS800" s="247"/>
      <c r="OFT800" s="247"/>
      <c r="OFU800" s="247"/>
      <c r="OFV800" s="247"/>
      <c r="OFW800" s="247"/>
      <c r="OFX800" s="247"/>
      <c r="OFY800" s="247"/>
      <c r="OFZ800" s="247"/>
      <c r="OGA800" s="247"/>
      <c r="OGB800" s="247"/>
      <c r="OGC800" s="247"/>
      <c r="OGD800" s="247"/>
      <c r="OGE800" s="247"/>
      <c r="OGF800" s="247"/>
      <c r="OGG800" s="247"/>
      <c r="OGH800" s="247"/>
      <c r="OGI800" s="247"/>
      <c r="OGJ800" s="247"/>
      <c r="OGK800" s="247"/>
      <c r="OGL800" s="247"/>
      <c r="OGM800" s="247"/>
      <c r="OGN800" s="247"/>
      <c r="OGO800" s="247"/>
      <c r="OGP800" s="247"/>
      <c r="OGQ800" s="247"/>
      <c r="OGR800" s="247"/>
      <c r="OGS800" s="247"/>
      <c r="OGT800" s="247"/>
      <c r="OGU800" s="247"/>
      <c r="OGV800" s="247"/>
      <c r="OGW800" s="247"/>
      <c r="OGX800" s="247"/>
      <c r="OGY800" s="247"/>
      <c r="OGZ800" s="247"/>
      <c r="OHA800" s="247"/>
      <c r="OHB800" s="247"/>
      <c r="OHC800" s="247"/>
      <c r="OHD800" s="247"/>
      <c r="OHE800" s="247"/>
      <c r="OHF800" s="247"/>
      <c r="OHG800" s="247"/>
      <c r="OHH800" s="247"/>
      <c r="OHI800" s="247"/>
      <c r="OHJ800" s="247"/>
      <c r="OHK800" s="247"/>
      <c r="OHL800" s="247"/>
      <c r="OHM800" s="247"/>
      <c r="OHN800" s="247"/>
      <c r="OHO800" s="247"/>
      <c r="OHP800" s="247"/>
      <c r="OHQ800" s="247"/>
      <c r="OHR800" s="247"/>
      <c r="OHS800" s="247"/>
      <c r="OHT800" s="247"/>
      <c r="OHU800" s="247"/>
      <c r="OHV800" s="247"/>
      <c r="OHW800" s="247"/>
      <c r="OHX800" s="247"/>
      <c r="OHY800" s="247"/>
      <c r="OHZ800" s="247"/>
      <c r="OIA800" s="247"/>
      <c r="OIB800" s="247"/>
      <c r="OIC800" s="247"/>
      <c r="OID800" s="247"/>
      <c r="OIE800" s="247"/>
      <c r="OIF800" s="247"/>
      <c r="OIG800" s="247"/>
      <c r="OIH800" s="247"/>
      <c r="OII800" s="247"/>
      <c r="OIJ800" s="247"/>
      <c r="OIK800" s="247"/>
      <c r="OIL800" s="247"/>
      <c r="OIM800" s="247"/>
      <c r="OIN800" s="247"/>
      <c r="OIO800" s="247"/>
      <c r="OIP800" s="247"/>
      <c r="OIQ800" s="247"/>
      <c r="OIR800" s="247"/>
      <c r="OIS800" s="247"/>
      <c r="OIT800" s="247"/>
      <c r="OIU800" s="247"/>
      <c r="OIV800" s="247"/>
      <c r="OIW800" s="247"/>
      <c r="OIX800" s="247"/>
      <c r="OIY800" s="247"/>
      <c r="OIZ800" s="247"/>
      <c r="OJA800" s="247"/>
      <c r="OJB800" s="247"/>
      <c r="OJC800" s="247"/>
      <c r="OJD800" s="247"/>
      <c r="OJE800" s="247"/>
      <c r="OJF800" s="247"/>
      <c r="OJG800" s="247"/>
      <c r="OJH800" s="247"/>
      <c r="OJI800" s="247"/>
      <c r="OJJ800" s="247"/>
      <c r="OJK800" s="247"/>
      <c r="OJL800" s="247"/>
      <c r="OJM800" s="247"/>
      <c r="OJN800" s="247"/>
      <c r="OJO800" s="247"/>
      <c r="OJP800" s="247"/>
      <c r="OJQ800" s="247"/>
      <c r="OJR800" s="247"/>
      <c r="OJS800" s="247"/>
      <c r="OJT800" s="247"/>
      <c r="OJU800" s="247"/>
      <c r="OJV800" s="247"/>
      <c r="OJW800" s="247"/>
      <c r="OJX800" s="247"/>
      <c r="OJY800" s="247"/>
      <c r="OJZ800" s="247"/>
      <c r="OKA800" s="247"/>
      <c r="OKB800" s="247"/>
      <c r="OKC800" s="247"/>
      <c r="OKD800" s="247"/>
      <c r="OKE800" s="247"/>
      <c r="OKF800" s="247"/>
      <c r="OKG800" s="247"/>
      <c r="OKH800" s="247"/>
      <c r="OKI800" s="247"/>
      <c r="OKJ800" s="247"/>
      <c r="OKK800" s="247"/>
      <c r="OKL800" s="247"/>
      <c r="OKM800" s="247"/>
      <c r="OKN800" s="247"/>
      <c r="OKO800" s="247"/>
      <c r="OKP800" s="247"/>
      <c r="OKQ800" s="247"/>
      <c r="OKR800" s="247"/>
      <c r="OKS800" s="247"/>
      <c r="OKT800" s="247"/>
      <c r="OKU800" s="247"/>
      <c r="OKV800" s="247"/>
      <c r="OKW800" s="247"/>
      <c r="OKX800" s="247"/>
      <c r="OKY800" s="247"/>
      <c r="OKZ800" s="247"/>
      <c r="OLA800" s="247"/>
      <c r="OLB800" s="247"/>
      <c r="OLC800" s="247"/>
      <c r="OLD800" s="247"/>
      <c r="OLE800" s="247"/>
      <c r="OLF800" s="247"/>
      <c r="OLG800" s="247"/>
      <c r="OLH800" s="247"/>
      <c r="OLI800" s="247"/>
      <c r="OLJ800" s="247"/>
      <c r="OLK800" s="247"/>
      <c r="OLL800" s="247"/>
      <c r="OLM800" s="247"/>
      <c r="OLN800" s="247"/>
      <c r="OLO800" s="247"/>
      <c r="OLP800" s="247"/>
      <c r="OLQ800" s="247"/>
      <c r="OLR800" s="247"/>
      <c r="OLS800" s="247"/>
      <c r="OLT800" s="247"/>
      <c r="OLU800" s="247"/>
      <c r="OLV800" s="247"/>
      <c r="OLW800" s="247"/>
      <c r="OLX800" s="247"/>
      <c r="OLY800" s="247"/>
      <c r="OLZ800" s="247"/>
      <c r="OMA800" s="247"/>
      <c r="OMB800" s="247"/>
      <c r="OMC800" s="247"/>
      <c r="OMD800" s="247"/>
      <c r="OME800" s="247"/>
      <c r="OMF800" s="247"/>
      <c r="OMG800" s="247"/>
      <c r="OMH800" s="247"/>
      <c r="OMI800" s="247"/>
      <c r="OMJ800" s="247"/>
      <c r="OMK800" s="247"/>
      <c r="OML800" s="247"/>
      <c r="OMM800" s="247"/>
      <c r="OMN800" s="247"/>
      <c r="OMO800" s="247"/>
      <c r="OMP800" s="247"/>
      <c r="OMQ800" s="247"/>
      <c r="OMR800" s="247"/>
      <c r="OMS800" s="247"/>
      <c r="OMT800" s="247"/>
      <c r="OMU800" s="247"/>
      <c r="OMV800" s="247"/>
      <c r="OMW800" s="247"/>
      <c r="OMX800" s="247"/>
      <c r="OMY800" s="247"/>
      <c r="OMZ800" s="247"/>
      <c r="ONA800" s="247"/>
      <c r="ONB800" s="247"/>
      <c r="ONC800" s="247"/>
      <c r="OND800" s="247"/>
      <c r="ONE800" s="247"/>
      <c r="ONF800" s="247"/>
      <c r="ONG800" s="247"/>
      <c r="ONH800" s="247"/>
      <c r="ONI800" s="247"/>
      <c r="ONJ800" s="247"/>
      <c r="ONK800" s="247"/>
      <c r="ONL800" s="247"/>
      <c r="ONM800" s="247"/>
      <c r="ONN800" s="247"/>
      <c r="ONO800" s="247"/>
      <c r="ONP800" s="247"/>
      <c r="ONQ800" s="247"/>
      <c r="ONR800" s="247"/>
      <c r="ONS800" s="247"/>
      <c r="ONT800" s="247"/>
      <c r="ONU800" s="247"/>
      <c r="ONV800" s="247"/>
      <c r="ONW800" s="247"/>
      <c r="ONX800" s="247"/>
      <c r="ONY800" s="247"/>
      <c r="ONZ800" s="247"/>
      <c r="OOA800" s="247"/>
      <c r="OOB800" s="247"/>
      <c r="OOC800" s="247"/>
      <c r="OOD800" s="247"/>
      <c r="OOE800" s="247"/>
      <c r="OOF800" s="247"/>
      <c r="OOG800" s="247"/>
      <c r="OOH800" s="247"/>
      <c r="OOI800" s="247"/>
      <c r="OOJ800" s="247"/>
      <c r="OOK800" s="247"/>
      <c r="OOL800" s="247"/>
      <c r="OOM800" s="247"/>
      <c r="OON800" s="247"/>
      <c r="OOO800" s="247"/>
      <c r="OOP800" s="247"/>
      <c r="OOQ800" s="247"/>
      <c r="OOR800" s="247"/>
      <c r="OOS800" s="247"/>
      <c r="OOT800" s="247"/>
      <c r="OOU800" s="247"/>
      <c r="OOV800" s="247"/>
      <c r="OOW800" s="247"/>
      <c r="OOX800" s="247"/>
      <c r="OOY800" s="247"/>
      <c r="OOZ800" s="247"/>
      <c r="OPA800" s="247"/>
      <c r="OPB800" s="247"/>
      <c r="OPC800" s="247"/>
      <c r="OPD800" s="247"/>
      <c r="OPE800" s="247"/>
      <c r="OPF800" s="247"/>
      <c r="OPG800" s="247"/>
      <c r="OPH800" s="247"/>
      <c r="OPI800" s="247"/>
      <c r="OPJ800" s="247"/>
      <c r="OPK800" s="247"/>
      <c r="OPL800" s="247"/>
      <c r="OPM800" s="247"/>
      <c r="OPN800" s="247"/>
      <c r="OPO800" s="247"/>
      <c r="OPP800" s="247"/>
      <c r="OPQ800" s="247"/>
      <c r="OPR800" s="247"/>
      <c r="OPS800" s="247"/>
      <c r="OPT800" s="247"/>
      <c r="OPU800" s="247"/>
      <c r="OPV800" s="247"/>
      <c r="OPW800" s="247"/>
      <c r="OPX800" s="247"/>
      <c r="OPY800" s="247"/>
      <c r="OPZ800" s="247"/>
      <c r="OQA800" s="247"/>
      <c r="OQB800" s="247"/>
      <c r="OQC800" s="247"/>
      <c r="OQD800" s="247"/>
      <c r="OQE800" s="247"/>
      <c r="OQF800" s="247"/>
      <c r="OQG800" s="247"/>
      <c r="OQH800" s="247"/>
      <c r="OQI800" s="247"/>
      <c r="OQJ800" s="247"/>
      <c r="OQK800" s="247"/>
      <c r="OQL800" s="247"/>
      <c r="OQM800" s="247"/>
      <c r="OQN800" s="247"/>
      <c r="OQO800" s="247"/>
      <c r="OQP800" s="247"/>
      <c r="OQQ800" s="247"/>
      <c r="OQR800" s="247"/>
      <c r="OQS800" s="247"/>
      <c r="OQT800" s="247"/>
      <c r="OQU800" s="247"/>
      <c r="OQV800" s="247"/>
      <c r="OQW800" s="247"/>
      <c r="OQX800" s="247"/>
      <c r="OQY800" s="247"/>
      <c r="OQZ800" s="247"/>
      <c r="ORA800" s="247"/>
      <c r="ORB800" s="247"/>
      <c r="ORC800" s="247"/>
      <c r="ORD800" s="247"/>
      <c r="ORE800" s="247"/>
      <c r="ORF800" s="247"/>
      <c r="ORG800" s="247"/>
      <c r="ORH800" s="247"/>
      <c r="ORI800" s="247"/>
      <c r="ORJ800" s="247"/>
      <c r="ORK800" s="247"/>
      <c r="ORL800" s="247"/>
      <c r="ORM800" s="247"/>
      <c r="ORN800" s="247"/>
      <c r="ORO800" s="247"/>
      <c r="ORP800" s="247"/>
      <c r="ORQ800" s="247"/>
      <c r="ORR800" s="247"/>
      <c r="ORS800" s="247"/>
      <c r="ORT800" s="247"/>
      <c r="ORU800" s="247"/>
      <c r="ORV800" s="247"/>
      <c r="ORW800" s="247"/>
      <c r="ORX800" s="247"/>
      <c r="ORY800" s="247"/>
      <c r="ORZ800" s="247"/>
      <c r="OSA800" s="247"/>
      <c r="OSB800" s="247"/>
      <c r="OSC800" s="247"/>
      <c r="OSD800" s="247"/>
      <c r="OSE800" s="247"/>
      <c r="OSF800" s="247"/>
      <c r="OSG800" s="247"/>
      <c r="OSH800" s="247"/>
      <c r="OSI800" s="247"/>
      <c r="OSJ800" s="247"/>
      <c r="OSK800" s="247"/>
      <c r="OSL800" s="247"/>
      <c r="OSM800" s="247"/>
      <c r="OSN800" s="247"/>
      <c r="OSO800" s="247"/>
      <c r="OSP800" s="247"/>
      <c r="OSQ800" s="247"/>
      <c r="OSR800" s="247"/>
      <c r="OSS800" s="247"/>
      <c r="OST800" s="247"/>
      <c r="OSU800" s="247"/>
      <c r="OSV800" s="247"/>
      <c r="OSW800" s="247"/>
      <c r="OSX800" s="247"/>
      <c r="OSY800" s="247"/>
      <c r="OSZ800" s="247"/>
      <c r="OTA800" s="247"/>
      <c r="OTB800" s="247"/>
      <c r="OTC800" s="247"/>
      <c r="OTD800" s="247"/>
      <c r="OTE800" s="247"/>
      <c r="OTF800" s="247"/>
      <c r="OTG800" s="247"/>
      <c r="OTH800" s="247"/>
      <c r="OTI800" s="247"/>
      <c r="OTJ800" s="247"/>
      <c r="OTK800" s="247"/>
      <c r="OTL800" s="247"/>
      <c r="OTM800" s="247"/>
      <c r="OTN800" s="247"/>
      <c r="OTO800" s="247"/>
      <c r="OTP800" s="247"/>
      <c r="OTQ800" s="247"/>
      <c r="OTR800" s="247"/>
      <c r="OTS800" s="247"/>
      <c r="OTT800" s="247"/>
      <c r="OTU800" s="247"/>
      <c r="OTV800" s="247"/>
      <c r="OTW800" s="247"/>
      <c r="OTX800" s="247"/>
      <c r="OTY800" s="247"/>
      <c r="OTZ800" s="247"/>
      <c r="OUA800" s="247"/>
      <c r="OUB800" s="247"/>
      <c r="OUC800" s="247"/>
      <c r="OUD800" s="247"/>
      <c r="OUE800" s="247"/>
      <c r="OUF800" s="247"/>
      <c r="OUG800" s="247"/>
      <c r="OUH800" s="247"/>
      <c r="OUI800" s="247"/>
      <c r="OUJ800" s="247"/>
      <c r="OUK800" s="247"/>
      <c r="OUL800" s="247"/>
      <c r="OUM800" s="247"/>
      <c r="OUN800" s="247"/>
      <c r="OUO800" s="247"/>
      <c r="OUP800" s="247"/>
      <c r="OUQ800" s="247"/>
      <c r="OUR800" s="247"/>
      <c r="OUS800" s="247"/>
      <c r="OUT800" s="247"/>
      <c r="OUU800" s="247"/>
      <c r="OUV800" s="247"/>
      <c r="OUW800" s="247"/>
      <c r="OUX800" s="247"/>
      <c r="OUY800" s="247"/>
      <c r="OUZ800" s="247"/>
      <c r="OVA800" s="247"/>
      <c r="OVB800" s="247"/>
      <c r="OVC800" s="247"/>
      <c r="OVD800" s="247"/>
      <c r="OVE800" s="247"/>
      <c r="OVF800" s="247"/>
      <c r="OVG800" s="247"/>
      <c r="OVH800" s="247"/>
      <c r="OVI800" s="247"/>
      <c r="OVJ800" s="247"/>
      <c r="OVK800" s="247"/>
      <c r="OVL800" s="247"/>
      <c r="OVM800" s="247"/>
      <c r="OVN800" s="247"/>
      <c r="OVO800" s="247"/>
      <c r="OVP800" s="247"/>
      <c r="OVQ800" s="247"/>
      <c r="OVR800" s="247"/>
      <c r="OVS800" s="247"/>
      <c r="OVT800" s="247"/>
      <c r="OVU800" s="247"/>
      <c r="OVV800" s="247"/>
      <c r="OVW800" s="247"/>
      <c r="OVX800" s="247"/>
      <c r="OVY800" s="247"/>
      <c r="OVZ800" s="247"/>
      <c r="OWA800" s="247"/>
      <c r="OWB800" s="247"/>
      <c r="OWC800" s="247"/>
      <c r="OWD800" s="247"/>
      <c r="OWE800" s="247"/>
      <c r="OWF800" s="247"/>
      <c r="OWG800" s="247"/>
      <c r="OWH800" s="247"/>
      <c r="OWI800" s="247"/>
      <c r="OWJ800" s="247"/>
      <c r="OWK800" s="247"/>
      <c r="OWL800" s="247"/>
      <c r="OWM800" s="247"/>
      <c r="OWN800" s="247"/>
      <c r="OWO800" s="247"/>
      <c r="OWP800" s="247"/>
      <c r="OWQ800" s="247"/>
      <c r="OWR800" s="247"/>
      <c r="OWS800" s="247"/>
      <c r="OWT800" s="247"/>
      <c r="OWU800" s="247"/>
      <c r="OWV800" s="247"/>
      <c r="OWW800" s="247"/>
      <c r="OWX800" s="247"/>
      <c r="OWY800" s="247"/>
      <c r="OWZ800" s="247"/>
      <c r="OXA800" s="247"/>
      <c r="OXB800" s="247"/>
      <c r="OXC800" s="247"/>
      <c r="OXD800" s="247"/>
      <c r="OXE800" s="247"/>
      <c r="OXF800" s="247"/>
      <c r="OXG800" s="247"/>
      <c r="OXH800" s="247"/>
      <c r="OXI800" s="247"/>
      <c r="OXJ800" s="247"/>
      <c r="OXK800" s="247"/>
      <c r="OXL800" s="247"/>
      <c r="OXM800" s="247"/>
      <c r="OXN800" s="247"/>
      <c r="OXO800" s="247"/>
      <c r="OXP800" s="247"/>
      <c r="OXQ800" s="247"/>
      <c r="OXR800" s="247"/>
      <c r="OXS800" s="247"/>
      <c r="OXT800" s="247"/>
      <c r="OXU800" s="247"/>
      <c r="OXV800" s="247"/>
      <c r="OXW800" s="247"/>
      <c r="OXX800" s="247"/>
      <c r="OXY800" s="247"/>
      <c r="OXZ800" s="247"/>
      <c r="OYA800" s="247"/>
      <c r="OYB800" s="247"/>
      <c r="OYC800" s="247"/>
      <c r="OYD800" s="247"/>
      <c r="OYE800" s="247"/>
      <c r="OYF800" s="247"/>
      <c r="OYG800" s="247"/>
      <c r="OYH800" s="247"/>
      <c r="OYI800" s="247"/>
      <c r="OYJ800" s="247"/>
      <c r="OYK800" s="247"/>
      <c r="OYL800" s="247"/>
      <c r="OYM800" s="247"/>
      <c r="OYN800" s="247"/>
      <c r="OYO800" s="247"/>
      <c r="OYP800" s="247"/>
      <c r="OYQ800" s="247"/>
      <c r="OYR800" s="247"/>
      <c r="OYS800" s="247"/>
      <c r="OYT800" s="247"/>
      <c r="OYU800" s="247"/>
      <c r="OYV800" s="247"/>
      <c r="OYW800" s="247"/>
      <c r="OYX800" s="247"/>
      <c r="OYY800" s="247"/>
      <c r="OYZ800" s="247"/>
      <c r="OZA800" s="247"/>
      <c r="OZB800" s="247"/>
      <c r="OZC800" s="247"/>
      <c r="OZD800" s="247"/>
      <c r="OZE800" s="247"/>
      <c r="OZF800" s="247"/>
      <c r="OZG800" s="247"/>
      <c r="OZH800" s="247"/>
      <c r="OZI800" s="247"/>
      <c r="OZJ800" s="247"/>
      <c r="OZK800" s="247"/>
      <c r="OZL800" s="247"/>
      <c r="OZM800" s="247"/>
      <c r="OZN800" s="247"/>
      <c r="OZO800" s="247"/>
      <c r="OZP800" s="247"/>
      <c r="OZQ800" s="247"/>
      <c r="OZR800" s="247"/>
      <c r="OZS800" s="247"/>
      <c r="OZT800" s="247"/>
      <c r="OZU800" s="247"/>
      <c r="OZV800" s="247"/>
      <c r="OZW800" s="247"/>
      <c r="OZX800" s="247"/>
      <c r="OZY800" s="247"/>
      <c r="OZZ800" s="247"/>
      <c r="PAA800" s="247"/>
      <c r="PAB800" s="247"/>
      <c r="PAC800" s="247"/>
      <c r="PAD800" s="247"/>
      <c r="PAE800" s="247"/>
      <c r="PAF800" s="247"/>
      <c r="PAG800" s="247"/>
      <c r="PAH800" s="247"/>
      <c r="PAI800" s="247"/>
      <c r="PAJ800" s="247"/>
      <c r="PAK800" s="247"/>
      <c r="PAL800" s="247"/>
      <c r="PAM800" s="247"/>
      <c r="PAN800" s="247"/>
      <c r="PAO800" s="247"/>
      <c r="PAP800" s="247"/>
      <c r="PAQ800" s="247"/>
      <c r="PAR800" s="247"/>
      <c r="PAS800" s="247"/>
      <c r="PAT800" s="247"/>
      <c r="PAU800" s="247"/>
      <c r="PAV800" s="247"/>
      <c r="PAW800" s="247"/>
      <c r="PAX800" s="247"/>
      <c r="PAY800" s="247"/>
      <c r="PAZ800" s="247"/>
      <c r="PBA800" s="247"/>
      <c r="PBB800" s="247"/>
      <c r="PBC800" s="247"/>
      <c r="PBD800" s="247"/>
      <c r="PBE800" s="247"/>
      <c r="PBF800" s="247"/>
      <c r="PBG800" s="247"/>
      <c r="PBH800" s="247"/>
      <c r="PBI800" s="247"/>
      <c r="PBJ800" s="247"/>
      <c r="PBK800" s="247"/>
      <c r="PBL800" s="247"/>
      <c r="PBM800" s="247"/>
      <c r="PBN800" s="247"/>
      <c r="PBO800" s="247"/>
      <c r="PBP800" s="247"/>
      <c r="PBQ800" s="247"/>
      <c r="PBR800" s="247"/>
      <c r="PBS800" s="247"/>
      <c r="PBT800" s="247"/>
      <c r="PBU800" s="247"/>
      <c r="PBV800" s="247"/>
      <c r="PBW800" s="247"/>
      <c r="PBX800" s="247"/>
      <c r="PBY800" s="247"/>
      <c r="PBZ800" s="247"/>
      <c r="PCA800" s="247"/>
      <c r="PCB800" s="247"/>
      <c r="PCC800" s="247"/>
      <c r="PCD800" s="247"/>
      <c r="PCE800" s="247"/>
      <c r="PCF800" s="247"/>
      <c r="PCG800" s="247"/>
      <c r="PCH800" s="247"/>
      <c r="PCI800" s="247"/>
      <c r="PCJ800" s="247"/>
      <c r="PCK800" s="247"/>
      <c r="PCL800" s="247"/>
      <c r="PCM800" s="247"/>
      <c r="PCN800" s="247"/>
      <c r="PCO800" s="247"/>
      <c r="PCP800" s="247"/>
      <c r="PCQ800" s="247"/>
      <c r="PCR800" s="247"/>
      <c r="PCS800" s="247"/>
      <c r="PCT800" s="247"/>
      <c r="PCU800" s="247"/>
      <c r="PCV800" s="247"/>
      <c r="PCW800" s="247"/>
      <c r="PCX800" s="247"/>
      <c r="PCY800" s="247"/>
      <c r="PCZ800" s="247"/>
      <c r="PDA800" s="247"/>
      <c r="PDB800" s="247"/>
      <c r="PDC800" s="247"/>
      <c r="PDD800" s="247"/>
      <c r="PDE800" s="247"/>
      <c r="PDF800" s="247"/>
      <c r="PDG800" s="247"/>
      <c r="PDH800" s="247"/>
      <c r="PDI800" s="247"/>
      <c r="PDJ800" s="247"/>
      <c r="PDK800" s="247"/>
      <c r="PDL800" s="247"/>
      <c r="PDM800" s="247"/>
      <c r="PDN800" s="247"/>
      <c r="PDO800" s="247"/>
      <c r="PDP800" s="247"/>
      <c r="PDQ800" s="247"/>
      <c r="PDR800" s="247"/>
      <c r="PDS800" s="247"/>
      <c r="PDT800" s="247"/>
      <c r="PDU800" s="247"/>
      <c r="PDV800" s="247"/>
      <c r="PDW800" s="247"/>
      <c r="PDX800" s="247"/>
      <c r="PDY800" s="247"/>
      <c r="PDZ800" s="247"/>
      <c r="PEA800" s="247"/>
      <c r="PEB800" s="247"/>
      <c r="PEC800" s="247"/>
      <c r="PED800" s="247"/>
      <c r="PEE800" s="247"/>
      <c r="PEF800" s="247"/>
      <c r="PEG800" s="247"/>
      <c r="PEH800" s="247"/>
      <c r="PEI800" s="247"/>
      <c r="PEJ800" s="247"/>
      <c r="PEK800" s="247"/>
      <c r="PEL800" s="247"/>
      <c r="PEM800" s="247"/>
      <c r="PEN800" s="247"/>
      <c r="PEO800" s="247"/>
      <c r="PEP800" s="247"/>
      <c r="PEQ800" s="247"/>
      <c r="PER800" s="247"/>
      <c r="PES800" s="247"/>
      <c r="PET800" s="247"/>
      <c r="PEU800" s="247"/>
      <c r="PEV800" s="247"/>
      <c r="PEW800" s="247"/>
      <c r="PEX800" s="247"/>
      <c r="PEY800" s="247"/>
      <c r="PEZ800" s="247"/>
      <c r="PFA800" s="247"/>
      <c r="PFB800" s="247"/>
      <c r="PFC800" s="247"/>
      <c r="PFD800" s="247"/>
      <c r="PFE800" s="247"/>
      <c r="PFF800" s="247"/>
      <c r="PFG800" s="247"/>
      <c r="PFH800" s="247"/>
      <c r="PFI800" s="247"/>
      <c r="PFJ800" s="247"/>
      <c r="PFK800" s="247"/>
      <c r="PFL800" s="247"/>
      <c r="PFM800" s="247"/>
      <c r="PFN800" s="247"/>
      <c r="PFO800" s="247"/>
      <c r="PFP800" s="247"/>
      <c r="PFQ800" s="247"/>
      <c r="PFR800" s="247"/>
      <c r="PFS800" s="247"/>
      <c r="PFT800" s="247"/>
      <c r="PFU800" s="247"/>
      <c r="PFV800" s="247"/>
      <c r="PFW800" s="247"/>
      <c r="PFX800" s="247"/>
      <c r="PFY800" s="247"/>
      <c r="PFZ800" s="247"/>
      <c r="PGA800" s="247"/>
      <c r="PGB800" s="247"/>
      <c r="PGC800" s="247"/>
      <c r="PGD800" s="247"/>
      <c r="PGE800" s="247"/>
      <c r="PGF800" s="247"/>
      <c r="PGG800" s="247"/>
      <c r="PGH800" s="247"/>
      <c r="PGI800" s="247"/>
      <c r="PGJ800" s="247"/>
      <c r="PGK800" s="247"/>
      <c r="PGL800" s="247"/>
      <c r="PGM800" s="247"/>
      <c r="PGN800" s="247"/>
      <c r="PGO800" s="247"/>
      <c r="PGP800" s="247"/>
      <c r="PGQ800" s="247"/>
      <c r="PGR800" s="247"/>
      <c r="PGS800" s="247"/>
      <c r="PGT800" s="247"/>
      <c r="PGU800" s="247"/>
      <c r="PGV800" s="247"/>
      <c r="PGW800" s="247"/>
      <c r="PGX800" s="247"/>
      <c r="PGY800" s="247"/>
      <c r="PGZ800" s="247"/>
      <c r="PHA800" s="247"/>
      <c r="PHB800" s="247"/>
      <c r="PHC800" s="247"/>
      <c r="PHD800" s="247"/>
      <c r="PHE800" s="247"/>
      <c r="PHF800" s="247"/>
      <c r="PHG800" s="247"/>
      <c r="PHH800" s="247"/>
      <c r="PHI800" s="247"/>
      <c r="PHJ800" s="247"/>
      <c r="PHK800" s="247"/>
      <c r="PHL800" s="247"/>
      <c r="PHM800" s="247"/>
      <c r="PHN800" s="247"/>
      <c r="PHO800" s="247"/>
      <c r="PHP800" s="247"/>
      <c r="PHQ800" s="247"/>
      <c r="PHR800" s="247"/>
      <c r="PHS800" s="247"/>
      <c r="PHT800" s="247"/>
      <c r="PHU800" s="247"/>
      <c r="PHV800" s="247"/>
      <c r="PHW800" s="247"/>
      <c r="PHX800" s="247"/>
      <c r="PHY800" s="247"/>
      <c r="PHZ800" s="247"/>
      <c r="PIA800" s="247"/>
      <c r="PIB800" s="247"/>
      <c r="PIC800" s="247"/>
      <c r="PID800" s="247"/>
      <c r="PIE800" s="247"/>
      <c r="PIF800" s="247"/>
      <c r="PIG800" s="247"/>
      <c r="PIH800" s="247"/>
      <c r="PII800" s="247"/>
      <c r="PIJ800" s="247"/>
      <c r="PIK800" s="247"/>
      <c r="PIL800" s="247"/>
      <c r="PIM800" s="247"/>
      <c r="PIN800" s="247"/>
      <c r="PIO800" s="247"/>
      <c r="PIP800" s="247"/>
      <c r="PIQ800" s="247"/>
      <c r="PIR800" s="247"/>
      <c r="PIS800" s="247"/>
      <c r="PIT800" s="247"/>
      <c r="PIU800" s="247"/>
      <c r="PIV800" s="247"/>
      <c r="PIW800" s="247"/>
      <c r="PIX800" s="247"/>
      <c r="PIY800" s="247"/>
      <c r="PIZ800" s="247"/>
      <c r="PJA800" s="247"/>
      <c r="PJB800" s="247"/>
      <c r="PJC800" s="247"/>
      <c r="PJD800" s="247"/>
      <c r="PJE800" s="247"/>
      <c r="PJF800" s="247"/>
      <c r="PJG800" s="247"/>
      <c r="PJH800" s="247"/>
      <c r="PJI800" s="247"/>
      <c r="PJJ800" s="247"/>
      <c r="PJK800" s="247"/>
      <c r="PJL800" s="247"/>
      <c r="PJM800" s="247"/>
      <c r="PJN800" s="247"/>
      <c r="PJO800" s="247"/>
      <c r="PJP800" s="247"/>
      <c r="PJQ800" s="247"/>
      <c r="PJR800" s="247"/>
      <c r="PJS800" s="247"/>
      <c r="PJT800" s="247"/>
      <c r="PJU800" s="247"/>
      <c r="PJV800" s="247"/>
      <c r="PJW800" s="247"/>
      <c r="PJX800" s="247"/>
      <c r="PJY800" s="247"/>
      <c r="PJZ800" s="247"/>
      <c r="PKA800" s="247"/>
      <c r="PKB800" s="247"/>
      <c r="PKC800" s="247"/>
      <c r="PKD800" s="247"/>
      <c r="PKE800" s="247"/>
      <c r="PKF800" s="247"/>
      <c r="PKG800" s="247"/>
      <c r="PKH800" s="247"/>
      <c r="PKI800" s="247"/>
      <c r="PKJ800" s="247"/>
      <c r="PKK800" s="247"/>
      <c r="PKL800" s="247"/>
      <c r="PKM800" s="247"/>
      <c r="PKN800" s="247"/>
      <c r="PKO800" s="247"/>
      <c r="PKP800" s="247"/>
      <c r="PKQ800" s="247"/>
      <c r="PKR800" s="247"/>
      <c r="PKS800" s="247"/>
      <c r="PKT800" s="247"/>
      <c r="PKU800" s="247"/>
      <c r="PKV800" s="247"/>
      <c r="PKW800" s="247"/>
      <c r="PKX800" s="247"/>
      <c r="PKY800" s="247"/>
      <c r="PKZ800" s="247"/>
      <c r="PLA800" s="247"/>
      <c r="PLB800" s="247"/>
      <c r="PLC800" s="247"/>
      <c r="PLD800" s="247"/>
      <c r="PLE800" s="247"/>
      <c r="PLF800" s="247"/>
      <c r="PLG800" s="247"/>
      <c r="PLH800" s="247"/>
      <c r="PLI800" s="247"/>
      <c r="PLJ800" s="247"/>
      <c r="PLK800" s="247"/>
      <c r="PLL800" s="247"/>
      <c r="PLM800" s="247"/>
      <c r="PLN800" s="247"/>
      <c r="PLO800" s="247"/>
      <c r="PLP800" s="247"/>
      <c r="PLQ800" s="247"/>
      <c r="PLR800" s="247"/>
      <c r="PLS800" s="247"/>
      <c r="PLT800" s="247"/>
      <c r="PLU800" s="247"/>
      <c r="PLV800" s="247"/>
      <c r="PLW800" s="247"/>
      <c r="PLX800" s="247"/>
      <c r="PLY800" s="247"/>
      <c r="PLZ800" s="247"/>
      <c r="PMA800" s="247"/>
      <c r="PMB800" s="247"/>
      <c r="PMC800" s="247"/>
      <c r="PMD800" s="247"/>
      <c r="PME800" s="247"/>
      <c r="PMF800" s="247"/>
      <c r="PMG800" s="247"/>
      <c r="PMH800" s="247"/>
      <c r="PMI800" s="247"/>
      <c r="PMJ800" s="247"/>
      <c r="PMK800" s="247"/>
      <c r="PML800" s="247"/>
      <c r="PMM800" s="247"/>
      <c r="PMN800" s="247"/>
      <c r="PMO800" s="247"/>
      <c r="PMP800" s="247"/>
      <c r="PMQ800" s="247"/>
      <c r="PMR800" s="247"/>
      <c r="PMS800" s="247"/>
      <c r="PMT800" s="247"/>
      <c r="PMU800" s="247"/>
      <c r="PMV800" s="247"/>
      <c r="PMW800" s="247"/>
      <c r="PMX800" s="247"/>
      <c r="PMY800" s="247"/>
      <c r="PMZ800" s="247"/>
      <c r="PNA800" s="247"/>
      <c r="PNB800" s="247"/>
      <c r="PNC800" s="247"/>
      <c r="PND800" s="247"/>
      <c r="PNE800" s="247"/>
      <c r="PNF800" s="247"/>
      <c r="PNG800" s="247"/>
      <c r="PNH800" s="247"/>
      <c r="PNI800" s="247"/>
      <c r="PNJ800" s="247"/>
      <c r="PNK800" s="247"/>
      <c r="PNL800" s="247"/>
      <c r="PNM800" s="247"/>
      <c r="PNN800" s="247"/>
      <c r="PNO800" s="247"/>
      <c r="PNP800" s="247"/>
      <c r="PNQ800" s="247"/>
      <c r="PNR800" s="247"/>
      <c r="PNS800" s="247"/>
      <c r="PNT800" s="247"/>
      <c r="PNU800" s="247"/>
      <c r="PNV800" s="247"/>
      <c r="PNW800" s="247"/>
      <c r="PNX800" s="247"/>
      <c r="PNY800" s="247"/>
      <c r="PNZ800" s="247"/>
      <c r="POA800" s="247"/>
      <c r="POB800" s="247"/>
      <c r="POC800" s="247"/>
      <c r="POD800" s="247"/>
      <c r="POE800" s="247"/>
      <c r="POF800" s="247"/>
      <c r="POG800" s="247"/>
      <c r="POH800" s="247"/>
      <c r="POI800" s="247"/>
      <c r="POJ800" s="247"/>
      <c r="POK800" s="247"/>
      <c r="POL800" s="247"/>
      <c r="POM800" s="247"/>
      <c r="PON800" s="247"/>
      <c r="POO800" s="247"/>
      <c r="POP800" s="247"/>
      <c r="POQ800" s="247"/>
      <c r="POR800" s="247"/>
      <c r="POS800" s="247"/>
      <c r="POT800" s="247"/>
      <c r="POU800" s="247"/>
      <c r="POV800" s="247"/>
      <c r="POW800" s="247"/>
      <c r="POX800" s="247"/>
      <c r="POY800" s="247"/>
      <c r="POZ800" s="247"/>
      <c r="PPA800" s="247"/>
      <c r="PPB800" s="247"/>
      <c r="PPC800" s="247"/>
      <c r="PPD800" s="247"/>
      <c r="PPE800" s="247"/>
      <c r="PPF800" s="247"/>
      <c r="PPG800" s="247"/>
      <c r="PPH800" s="247"/>
      <c r="PPI800" s="247"/>
      <c r="PPJ800" s="247"/>
      <c r="PPK800" s="247"/>
      <c r="PPL800" s="247"/>
      <c r="PPM800" s="247"/>
      <c r="PPN800" s="247"/>
      <c r="PPO800" s="247"/>
      <c r="PPP800" s="247"/>
      <c r="PPQ800" s="247"/>
      <c r="PPR800" s="247"/>
      <c r="PPS800" s="247"/>
      <c r="PPT800" s="247"/>
      <c r="PPU800" s="247"/>
      <c r="PPV800" s="247"/>
      <c r="PPW800" s="247"/>
      <c r="PPX800" s="247"/>
      <c r="PPY800" s="247"/>
      <c r="PPZ800" s="247"/>
      <c r="PQA800" s="247"/>
      <c r="PQB800" s="247"/>
      <c r="PQC800" s="247"/>
      <c r="PQD800" s="247"/>
      <c r="PQE800" s="247"/>
      <c r="PQF800" s="247"/>
      <c r="PQG800" s="247"/>
      <c r="PQH800" s="247"/>
      <c r="PQI800" s="247"/>
      <c r="PQJ800" s="247"/>
      <c r="PQK800" s="247"/>
      <c r="PQL800" s="247"/>
      <c r="PQM800" s="247"/>
      <c r="PQN800" s="247"/>
      <c r="PQO800" s="247"/>
      <c r="PQP800" s="247"/>
      <c r="PQQ800" s="247"/>
      <c r="PQR800" s="247"/>
      <c r="PQS800" s="247"/>
      <c r="PQT800" s="247"/>
      <c r="PQU800" s="247"/>
      <c r="PQV800" s="247"/>
      <c r="PQW800" s="247"/>
      <c r="PQX800" s="247"/>
      <c r="PQY800" s="247"/>
      <c r="PQZ800" s="247"/>
      <c r="PRA800" s="247"/>
      <c r="PRB800" s="247"/>
      <c r="PRC800" s="247"/>
      <c r="PRD800" s="247"/>
      <c r="PRE800" s="247"/>
      <c r="PRF800" s="247"/>
      <c r="PRG800" s="247"/>
      <c r="PRH800" s="247"/>
      <c r="PRI800" s="247"/>
      <c r="PRJ800" s="247"/>
      <c r="PRK800" s="247"/>
      <c r="PRL800" s="247"/>
      <c r="PRM800" s="247"/>
      <c r="PRN800" s="247"/>
      <c r="PRO800" s="247"/>
      <c r="PRP800" s="247"/>
      <c r="PRQ800" s="247"/>
      <c r="PRR800" s="247"/>
      <c r="PRS800" s="247"/>
      <c r="PRT800" s="247"/>
      <c r="PRU800" s="247"/>
      <c r="PRV800" s="247"/>
      <c r="PRW800" s="247"/>
      <c r="PRX800" s="247"/>
      <c r="PRY800" s="247"/>
      <c r="PRZ800" s="247"/>
      <c r="PSA800" s="247"/>
      <c r="PSB800" s="247"/>
      <c r="PSC800" s="247"/>
      <c r="PSD800" s="247"/>
      <c r="PSE800" s="247"/>
      <c r="PSF800" s="247"/>
      <c r="PSG800" s="247"/>
      <c r="PSH800" s="247"/>
      <c r="PSI800" s="247"/>
      <c r="PSJ800" s="247"/>
      <c r="PSK800" s="247"/>
      <c r="PSL800" s="247"/>
      <c r="PSM800" s="247"/>
      <c r="PSN800" s="247"/>
      <c r="PSO800" s="247"/>
      <c r="PSP800" s="247"/>
      <c r="PSQ800" s="247"/>
      <c r="PSR800" s="247"/>
      <c r="PSS800" s="247"/>
      <c r="PST800" s="247"/>
      <c r="PSU800" s="247"/>
      <c r="PSV800" s="247"/>
      <c r="PSW800" s="247"/>
      <c r="PSX800" s="247"/>
      <c r="PSY800" s="247"/>
      <c r="PSZ800" s="247"/>
      <c r="PTA800" s="247"/>
      <c r="PTB800" s="247"/>
      <c r="PTC800" s="247"/>
      <c r="PTD800" s="247"/>
      <c r="PTE800" s="247"/>
      <c r="PTF800" s="247"/>
      <c r="PTG800" s="247"/>
      <c r="PTH800" s="247"/>
      <c r="PTI800" s="247"/>
      <c r="PTJ800" s="247"/>
      <c r="PTK800" s="247"/>
      <c r="PTL800" s="247"/>
      <c r="PTM800" s="247"/>
      <c r="PTN800" s="247"/>
      <c r="PTO800" s="247"/>
      <c r="PTP800" s="247"/>
      <c r="PTQ800" s="247"/>
      <c r="PTR800" s="247"/>
      <c r="PTS800" s="247"/>
      <c r="PTT800" s="247"/>
      <c r="PTU800" s="247"/>
      <c r="PTV800" s="247"/>
      <c r="PTW800" s="247"/>
      <c r="PTX800" s="247"/>
      <c r="PTY800" s="247"/>
      <c r="PTZ800" s="247"/>
      <c r="PUA800" s="247"/>
      <c r="PUB800" s="247"/>
      <c r="PUC800" s="247"/>
      <c r="PUD800" s="247"/>
      <c r="PUE800" s="247"/>
      <c r="PUF800" s="247"/>
      <c r="PUG800" s="247"/>
      <c r="PUH800" s="247"/>
      <c r="PUI800" s="247"/>
      <c r="PUJ800" s="247"/>
      <c r="PUK800" s="247"/>
      <c r="PUL800" s="247"/>
      <c r="PUM800" s="247"/>
      <c r="PUN800" s="247"/>
      <c r="PUO800" s="247"/>
      <c r="PUP800" s="247"/>
      <c r="PUQ800" s="247"/>
      <c r="PUR800" s="247"/>
      <c r="PUS800" s="247"/>
      <c r="PUT800" s="247"/>
      <c r="PUU800" s="247"/>
      <c r="PUV800" s="247"/>
      <c r="PUW800" s="247"/>
      <c r="PUX800" s="247"/>
      <c r="PUY800" s="247"/>
      <c r="PUZ800" s="247"/>
      <c r="PVA800" s="247"/>
      <c r="PVB800" s="247"/>
      <c r="PVC800" s="247"/>
      <c r="PVD800" s="247"/>
      <c r="PVE800" s="247"/>
      <c r="PVF800" s="247"/>
      <c r="PVG800" s="247"/>
      <c r="PVH800" s="247"/>
      <c r="PVI800" s="247"/>
      <c r="PVJ800" s="247"/>
      <c r="PVK800" s="247"/>
      <c r="PVL800" s="247"/>
      <c r="PVM800" s="247"/>
      <c r="PVN800" s="247"/>
      <c r="PVO800" s="247"/>
      <c r="PVP800" s="247"/>
      <c r="PVQ800" s="247"/>
      <c r="PVR800" s="247"/>
      <c r="PVS800" s="247"/>
      <c r="PVT800" s="247"/>
      <c r="PVU800" s="247"/>
      <c r="PVV800" s="247"/>
      <c r="PVW800" s="247"/>
      <c r="PVX800" s="247"/>
      <c r="PVY800" s="247"/>
      <c r="PVZ800" s="247"/>
      <c r="PWA800" s="247"/>
      <c r="PWB800" s="247"/>
      <c r="PWC800" s="247"/>
      <c r="PWD800" s="247"/>
      <c r="PWE800" s="247"/>
      <c r="PWF800" s="247"/>
      <c r="PWG800" s="247"/>
      <c r="PWH800" s="247"/>
      <c r="PWI800" s="247"/>
      <c r="PWJ800" s="247"/>
      <c r="PWK800" s="247"/>
      <c r="PWL800" s="247"/>
      <c r="PWM800" s="247"/>
      <c r="PWN800" s="247"/>
      <c r="PWO800" s="247"/>
      <c r="PWP800" s="247"/>
      <c r="PWQ800" s="247"/>
      <c r="PWR800" s="247"/>
      <c r="PWS800" s="247"/>
      <c r="PWT800" s="247"/>
      <c r="PWU800" s="247"/>
      <c r="PWV800" s="247"/>
      <c r="PWW800" s="247"/>
      <c r="PWX800" s="247"/>
      <c r="PWY800" s="247"/>
      <c r="PWZ800" s="247"/>
      <c r="PXA800" s="247"/>
      <c r="PXB800" s="247"/>
      <c r="PXC800" s="247"/>
      <c r="PXD800" s="247"/>
      <c r="PXE800" s="247"/>
      <c r="PXF800" s="247"/>
      <c r="PXG800" s="247"/>
      <c r="PXH800" s="247"/>
      <c r="PXI800" s="247"/>
      <c r="PXJ800" s="247"/>
      <c r="PXK800" s="247"/>
      <c r="PXL800" s="247"/>
      <c r="PXM800" s="247"/>
      <c r="PXN800" s="247"/>
      <c r="PXO800" s="247"/>
      <c r="PXP800" s="247"/>
      <c r="PXQ800" s="247"/>
      <c r="PXR800" s="247"/>
      <c r="PXS800" s="247"/>
      <c r="PXT800" s="247"/>
      <c r="PXU800" s="247"/>
      <c r="PXV800" s="247"/>
      <c r="PXW800" s="247"/>
      <c r="PXX800" s="247"/>
      <c r="PXY800" s="247"/>
      <c r="PXZ800" s="247"/>
      <c r="PYA800" s="247"/>
      <c r="PYB800" s="247"/>
      <c r="PYC800" s="247"/>
      <c r="PYD800" s="247"/>
      <c r="PYE800" s="247"/>
      <c r="PYF800" s="247"/>
      <c r="PYG800" s="247"/>
      <c r="PYH800" s="247"/>
      <c r="PYI800" s="247"/>
      <c r="PYJ800" s="247"/>
      <c r="PYK800" s="247"/>
      <c r="PYL800" s="247"/>
      <c r="PYM800" s="247"/>
      <c r="PYN800" s="247"/>
      <c r="PYO800" s="247"/>
      <c r="PYP800" s="247"/>
      <c r="PYQ800" s="247"/>
      <c r="PYR800" s="247"/>
      <c r="PYS800" s="247"/>
      <c r="PYT800" s="247"/>
      <c r="PYU800" s="247"/>
      <c r="PYV800" s="247"/>
      <c r="PYW800" s="247"/>
      <c r="PYX800" s="247"/>
      <c r="PYY800" s="247"/>
      <c r="PYZ800" s="247"/>
      <c r="PZA800" s="247"/>
      <c r="PZB800" s="247"/>
      <c r="PZC800" s="247"/>
      <c r="PZD800" s="247"/>
      <c r="PZE800" s="247"/>
      <c r="PZF800" s="247"/>
      <c r="PZG800" s="247"/>
      <c r="PZH800" s="247"/>
      <c r="PZI800" s="247"/>
      <c r="PZJ800" s="247"/>
      <c r="PZK800" s="247"/>
      <c r="PZL800" s="247"/>
      <c r="PZM800" s="247"/>
      <c r="PZN800" s="247"/>
      <c r="PZO800" s="247"/>
      <c r="PZP800" s="247"/>
      <c r="PZQ800" s="247"/>
      <c r="PZR800" s="247"/>
      <c r="PZS800" s="247"/>
      <c r="PZT800" s="247"/>
      <c r="PZU800" s="247"/>
      <c r="PZV800" s="247"/>
      <c r="PZW800" s="247"/>
      <c r="PZX800" s="247"/>
      <c r="PZY800" s="247"/>
      <c r="PZZ800" s="247"/>
      <c r="QAA800" s="247"/>
      <c r="QAB800" s="247"/>
      <c r="QAC800" s="247"/>
      <c r="QAD800" s="247"/>
      <c r="QAE800" s="247"/>
      <c r="QAF800" s="247"/>
      <c r="QAG800" s="247"/>
      <c r="QAH800" s="247"/>
      <c r="QAI800" s="247"/>
      <c r="QAJ800" s="247"/>
      <c r="QAK800" s="247"/>
      <c r="QAL800" s="247"/>
      <c r="QAM800" s="247"/>
      <c r="QAN800" s="247"/>
      <c r="QAO800" s="247"/>
      <c r="QAP800" s="247"/>
      <c r="QAQ800" s="247"/>
      <c r="QAR800" s="247"/>
      <c r="QAS800" s="247"/>
      <c r="QAT800" s="247"/>
      <c r="QAU800" s="247"/>
      <c r="QAV800" s="247"/>
      <c r="QAW800" s="247"/>
      <c r="QAX800" s="247"/>
      <c r="QAY800" s="247"/>
      <c r="QAZ800" s="247"/>
      <c r="QBA800" s="247"/>
      <c r="QBB800" s="247"/>
      <c r="QBC800" s="247"/>
      <c r="QBD800" s="247"/>
      <c r="QBE800" s="247"/>
      <c r="QBF800" s="247"/>
      <c r="QBG800" s="247"/>
      <c r="QBH800" s="247"/>
      <c r="QBI800" s="247"/>
      <c r="QBJ800" s="247"/>
      <c r="QBK800" s="247"/>
      <c r="QBL800" s="247"/>
      <c r="QBM800" s="247"/>
      <c r="QBN800" s="247"/>
      <c r="QBO800" s="247"/>
      <c r="QBP800" s="247"/>
      <c r="QBQ800" s="247"/>
      <c r="QBR800" s="247"/>
      <c r="QBS800" s="247"/>
      <c r="QBT800" s="247"/>
      <c r="QBU800" s="247"/>
      <c r="QBV800" s="247"/>
      <c r="QBW800" s="247"/>
      <c r="QBX800" s="247"/>
      <c r="QBY800" s="247"/>
      <c r="QBZ800" s="247"/>
      <c r="QCA800" s="247"/>
      <c r="QCB800" s="247"/>
      <c r="QCC800" s="247"/>
      <c r="QCD800" s="247"/>
      <c r="QCE800" s="247"/>
      <c r="QCF800" s="247"/>
      <c r="QCG800" s="247"/>
      <c r="QCH800" s="247"/>
      <c r="QCI800" s="247"/>
      <c r="QCJ800" s="247"/>
      <c r="QCK800" s="247"/>
      <c r="QCL800" s="247"/>
      <c r="QCM800" s="247"/>
      <c r="QCN800" s="247"/>
      <c r="QCO800" s="247"/>
      <c r="QCP800" s="247"/>
      <c r="QCQ800" s="247"/>
      <c r="QCR800" s="247"/>
      <c r="QCS800" s="247"/>
      <c r="QCT800" s="247"/>
      <c r="QCU800" s="247"/>
      <c r="QCV800" s="247"/>
      <c r="QCW800" s="247"/>
      <c r="QCX800" s="247"/>
      <c r="QCY800" s="247"/>
      <c r="QCZ800" s="247"/>
      <c r="QDA800" s="247"/>
      <c r="QDB800" s="247"/>
      <c r="QDC800" s="247"/>
      <c r="QDD800" s="247"/>
      <c r="QDE800" s="247"/>
      <c r="QDF800" s="247"/>
      <c r="QDG800" s="247"/>
      <c r="QDH800" s="247"/>
      <c r="QDI800" s="247"/>
      <c r="QDJ800" s="247"/>
      <c r="QDK800" s="247"/>
      <c r="QDL800" s="247"/>
      <c r="QDM800" s="247"/>
      <c r="QDN800" s="247"/>
      <c r="QDO800" s="247"/>
      <c r="QDP800" s="247"/>
      <c r="QDQ800" s="247"/>
      <c r="QDR800" s="247"/>
      <c r="QDS800" s="247"/>
      <c r="QDT800" s="247"/>
      <c r="QDU800" s="247"/>
      <c r="QDV800" s="247"/>
      <c r="QDW800" s="247"/>
      <c r="QDX800" s="247"/>
      <c r="QDY800" s="247"/>
      <c r="QDZ800" s="247"/>
      <c r="QEA800" s="247"/>
      <c r="QEB800" s="247"/>
      <c r="QEC800" s="247"/>
      <c r="QED800" s="247"/>
      <c r="QEE800" s="247"/>
      <c r="QEF800" s="247"/>
      <c r="QEG800" s="247"/>
      <c r="QEH800" s="247"/>
      <c r="QEI800" s="247"/>
      <c r="QEJ800" s="247"/>
      <c r="QEK800" s="247"/>
      <c r="QEL800" s="247"/>
      <c r="QEM800" s="247"/>
      <c r="QEN800" s="247"/>
      <c r="QEO800" s="247"/>
      <c r="QEP800" s="247"/>
      <c r="QEQ800" s="247"/>
      <c r="QER800" s="247"/>
      <c r="QES800" s="247"/>
      <c r="QET800" s="247"/>
      <c r="QEU800" s="247"/>
      <c r="QEV800" s="247"/>
      <c r="QEW800" s="247"/>
      <c r="QEX800" s="247"/>
      <c r="QEY800" s="247"/>
      <c r="QEZ800" s="247"/>
      <c r="QFA800" s="247"/>
      <c r="QFB800" s="247"/>
      <c r="QFC800" s="247"/>
      <c r="QFD800" s="247"/>
      <c r="QFE800" s="247"/>
      <c r="QFF800" s="247"/>
      <c r="QFG800" s="247"/>
      <c r="QFH800" s="247"/>
      <c r="QFI800" s="247"/>
      <c r="QFJ800" s="247"/>
      <c r="QFK800" s="247"/>
      <c r="QFL800" s="247"/>
      <c r="QFM800" s="247"/>
      <c r="QFN800" s="247"/>
      <c r="QFO800" s="247"/>
      <c r="QFP800" s="247"/>
      <c r="QFQ800" s="247"/>
      <c r="QFR800" s="247"/>
      <c r="QFS800" s="247"/>
      <c r="QFT800" s="247"/>
      <c r="QFU800" s="247"/>
      <c r="QFV800" s="247"/>
      <c r="QFW800" s="247"/>
      <c r="QFX800" s="247"/>
      <c r="QFY800" s="247"/>
      <c r="QFZ800" s="247"/>
      <c r="QGA800" s="247"/>
      <c r="QGB800" s="247"/>
      <c r="QGC800" s="247"/>
      <c r="QGD800" s="247"/>
      <c r="QGE800" s="247"/>
      <c r="QGF800" s="247"/>
      <c r="QGG800" s="247"/>
      <c r="QGH800" s="247"/>
      <c r="QGI800" s="247"/>
      <c r="QGJ800" s="247"/>
      <c r="QGK800" s="247"/>
      <c r="QGL800" s="247"/>
      <c r="QGM800" s="247"/>
      <c r="QGN800" s="247"/>
      <c r="QGO800" s="247"/>
      <c r="QGP800" s="247"/>
      <c r="QGQ800" s="247"/>
      <c r="QGR800" s="247"/>
      <c r="QGS800" s="247"/>
      <c r="QGT800" s="247"/>
      <c r="QGU800" s="247"/>
      <c r="QGV800" s="247"/>
      <c r="QGW800" s="247"/>
      <c r="QGX800" s="247"/>
      <c r="QGY800" s="247"/>
      <c r="QGZ800" s="247"/>
      <c r="QHA800" s="247"/>
      <c r="QHB800" s="247"/>
      <c r="QHC800" s="247"/>
      <c r="QHD800" s="247"/>
      <c r="QHE800" s="247"/>
      <c r="QHF800" s="247"/>
      <c r="QHG800" s="247"/>
      <c r="QHH800" s="247"/>
      <c r="QHI800" s="247"/>
      <c r="QHJ800" s="247"/>
      <c r="QHK800" s="247"/>
      <c r="QHL800" s="247"/>
      <c r="QHM800" s="247"/>
      <c r="QHN800" s="247"/>
      <c r="QHO800" s="247"/>
      <c r="QHP800" s="247"/>
      <c r="QHQ800" s="247"/>
      <c r="QHR800" s="247"/>
      <c r="QHS800" s="247"/>
      <c r="QHT800" s="247"/>
      <c r="QHU800" s="247"/>
      <c r="QHV800" s="247"/>
      <c r="QHW800" s="247"/>
      <c r="QHX800" s="247"/>
      <c r="QHY800" s="247"/>
      <c r="QHZ800" s="247"/>
      <c r="QIA800" s="247"/>
      <c r="QIB800" s="247"/>
      <c r="QIC800" s="247"/>
      <c r="QID800" s="247"/>
      <c r="QIE800" s="247"/>
      <c r="QIF800" s="247"/>
      <c r="QIG800" s="247"/>
      <c r="QIH800" s="247"/>
      <c r="QII800" s="247"/>
      <c r="QIJ800" s="247"/>
      <c r="QIK800" s="247"/>
      <c r="QIL800" s="247"/>
      <c r="QIM800" s="247"/>
      <c r="QIN800" s="247"/>
      <c r="QIO800" s="247"/>
      <c r="QIP800" s="247"/>
      <c r="QIQ800" s="247"/>
      <c r="QIR800" s="247"/>
      <c r="QIS800" s="247"/>
      <c r="QIT800" s="247"/>
      <c r="QIU800" s="247"/>
      <c r="QIV800" s="247"/>
      <c r="QIW800" s="247"/>
      <c r="QIX800" s="247"/>
      <c r="QIY800" s="247"/>
      <c r="QIZ800" s="247"/>
      <c r="QJA800" s="247"/>
      <c r="QJB800" s="247"/>
      <c r="QJC800" s="247"/>
      <c r="QJD800" s="247"/>
      <c r="QJE800" s="247"/>
      <c r="QJF800" s="247"/>
      <c r="QJG800" s="247"/>
      <c r="QJH800" s="247"/>
      <c r="QJI800" s="247"/>
      <c r="QJJ800" s="247"/>
      <c r="QJK800" s="247"/>
      <c r="QJL800" s="247"/>
      <c r="QJM800" s="247"/>
      <c r="QJN800" s="247"/>
      <c r="QJO800" s="247"/>
      <c r="QJP800" s="247"/>
      <c r="QJQ800" s="247"/>
      <c r="QJR800" s="247"/>
      <c r="QJS800" s="247"/>
      <c r="QJT800" s="247"/>
      <c r="QJU800" s="247"/>
      <c r="QJV800" s="247"/>
      <c r="QJW800" s="247"/>
      <c r="QJX800" s="247"/>
      <c r="QJY800" s="247"/>
      <c r="QJZ800" s="247"/>
      <c r="QKA800" s="247"/>
      <c r="QKB800" s="247"/>
      <c r="QKC800" s="247"/>
      <c r="QKD800" s="247"/>
      <c r="QKE800" s="247"/>
      <c r="QKF800" s="247"/>
      <c r="QKG800" s="247"/>
      <c r="QKH800" s="247"/>
      <c r="QKI800" s="247"/>
      <c r="QKJ800" s="247"/>
      <c r="QKK800" s="247"/>
      <c r="QKL800" s="247"/>
      <c r="QKM800" s="247"/>
      <c r="QKN800" s="247"/>
      <c r="QKO800" s="247"/>
      <c r="QKP800" s="247"/>
      <c r="QKQ800" s="247"/>
      <c r="QKR800" s="247"/>
      <c r="QKS800" s="247"/>
      <c r="QKT800" s="247"/>
      <c r="QKU800" s="247"/>
      <c r="QKV800" s="247"/>
      <c r="QKW800" s="247"/>
      <c r="QKX800" s="247"/>
      <c r="QKY800" s="247"/>
      <c r="QKZ800" s="247"/>
      <c r="QLA800" s="247"/>
      <c r="QLB800" s="247"/>
      <c r="QLC800" s="247"/>
      <c r="QLD800" s="247"/>
      <c r="QLE800" s="247"/>
      <c r="QLF800" s="247"/>
      <c r="QLG800" s="247"/>
      <c r="QLH800" s="247"/>
      <c r="QLI800" s="247"/>
      <c r="QLJ800" s="247"/>
      <c r="QLK800" s="247"/>
      <c r="QLL800" s="247"/>
      <c r="QLM800" s="247"/>
      <c r="QLN800" s="247"/>
      <c r="QLO800" s="247"/>
      <c r="QLP800" s="247"/>
      <c r="QLQ800" s="247"/>
      <c r="QLR800" s="247"/>
      <c r="QLS800" s="247"/>
      <c r="QLT800" s="247"/>
      <c r="QLU800" s="247"/>
      <c r="QLV800" s="247"/>
      <c r="QLW800" s="247"/>
      <c r="QLX800" s="247"/>
      <c r="QLY800" s="247"/>
      <c r="QLZ800" s="247"/>
      <c r="QMA800" s="247"/>
      <c r="QMB800" s="247"/>
      <c r="QMC800" s="247"/>
      <c r="QMD800" s="247"/>
      <c r="QME800" s="247"/>
      <c r="QMF800" s="247"/>
      <c r="QMG800" s="247"/>
      <c r="QMH800" s="247"/>
      <c r="QMI800" s="247"/>
      <c r="QMJ800" s="247"/>
      <c r="QMK800" s="247"/>
      <c r="QML800" s="247"/>
      <c r="QMM800" s="247"/>
      <c r="QMN800" s="247"/>
      <c r="QMO800" s="247"/>
      <c r="QMP800" s="247"/>
      <c r="QMQ800" s="247"/>
      <c r="QMR800" s="247"/>
      <c r="QMS800" s="247"/>
      <c r="QMT800" s="247"/>
      <c r="QMU800" s="247"/>
      <c r="QMV800" s="247"/>
      <c r="QMW800" s="247"/>
      <c r="QMX800" s="247"/>
      <c r="QMY800" s="247"/>
      <c r="QMZ800" s="247"/>
      <c r="QNA800" s="247"/>
      <c r="QNB800" s="247"/>
      <c r="QNC800" s="247"/>
      <c r="QND800" s="247"/>
      <c r="QNE800" s="247"/>
      <c r="QNF800" s="247"/>
      <c r="QNG800" s="247"/>
      <c r="QNH800" s="247"/>
      <c r="QNI800" s="247"/>
      <c r="QNJ800" s="247"/>
      <c r="QNK800" s="247"/>
      <c r="QNL800" s="247"/>
      <c r="QNM800" s="247"/>
      <c r="QNN800" s="247"/>
      <c r="QNO800" s="247"/>
      <c r="QNP800" s="247"/>
      <c r="QNQ800" s="247"/>
      <c r="QNR800" s="247"/>
      <c r="QNS800" s="247"/>
      <c r="QNT800" s="247"/>
      <c r="QNU800" s="247"/>
      <c r="QNV800" s="247"/>
      <c r="QNW800" s="247"/>
      <c r="QNX800" s="247"/>
      <c r="QNY800" s="247"/>
      <c r="QNZ800" s="247"/>
      <c r="QOA800" s="247"/>
      <c r="QOB800" s="247"/>
      <c r="QOC800" s="247"/>
      <c r="QOD800" s="247"/>
      <c r="QOE800" s="247"/>
      <c r="QOF800" s="247"/>
      <c r="QOG800" s="247"/>
      <c r="QOH800" s="247"/>
      <c r="QOI800" s="247"/>
      <c r="QOJ800" s="247"/>
      <c r="QOK800" s="247"/>
      <c r="QOL800" s="247"/>
      <c r="QOM800" s="247"/>
      <c r="QON800" s="247"/>
      <c r="QOO800" s="247"/>
      <c r="QOP800" s="247"/>
      <c r="QOQ800" s="247"/>
      <c r="QOR800" s="247"/>
      <c r="QOS800" s="247"/>
      <c r="QOT800" s="247"/>
      <c r="QOU800" s="247"/>
      <c r="QOV800" s="247"/>
      <c r="QOW800" s="247"/>
      <c r="QOX800" s="247"/>
      <c r="QOY800" s="247"/>
      <c r="QOZ800" s="247"/>
      <c r="QPA800" s="247"/>
      <c r="QPB800" s="247"/>
      <c r="QPC800" s="247"/>
      <c r="QPD800" s="247"/>
      <c r="QPE800" s="247"/>
      <c r="QPF800" s="247"/>
      <c r="QPG800" s="247"/>
      <c r="QPH800" s="247"/>
      <c r="QPI800" s="247"/>
      <c r="QPJ800" s="247"/>
      <c r="QPK800" s="247"/>
      <c r="QPL800" s="247"/>
      <c r="QPM800" s="247"/>
      <c r="QPN800" s="247"/>
      <c r="QPO800" s="247"/>
      <c r="QPP800" s="247"/>
      <c r="QPQ800" s="247"/>
      <c r="QPR800" s="247"/>
      <c r="QPS800" s="247"/>
      <c r="QPT800" s="247"/>
      <c r="QPU800" s="247"/>
      <c r="QPV800" s="247"/>
      <c r="QPW800" s="247"/>
      <c r="QPX800" s="247"/>
      <c r="QPY800" s="247"/>
      <c r="QPZ800" s="247"/>
      <c r="QQA800" s="247"/>
      <c r="QQB800" s="247"/>
      <c r="QQC800" s="247"/>
      <c r="QQD800" s="247"/>
      <c r="QQE800" s="247"/>
      <c r="QQF800" s="247"/>
      <c r="QQG800" s="247"/>
      <c r="QQH800" s="247"/>
      <c r="QQI800" s="247"/>
      <c r="QQJ800" s="247"/>
      <c r="QQK800" s="247"/>
      <c r="QQL800" s="247"/>
      <c r="QQM800" s="247"/>
      <c r="QQN800" s="247"/>
      <c r="QQO800" s="247"/>
      <c r="QQP800" s="247"/>
      <c r="QQQ800" s="247"/>
      <c r="QQR800" s="247"/>
      <c r="QQS800" s="247"/>
      <c r="QQT800" s="247"/>
      <c r="QQU800" s="247"/>
      <c r="QQV800" s="247"/>
      <c r="QQW800" s="247"/>
      <c r="QQX800" s="247"/>
      <c r="QQY800" s="247"/>
      <c r="QQZ800" s="247"/>
      <c r="QRA800" s="247"/>
      <c r="QRB800" s="247"/>
      <c r="QRC800" s="247"/>
      <c r="QRD800" s="247"/>
      <c r="QRE800" s="247"/>
      <c r="QRF800" s="247"/>
      <c r="QRG800" s="247"/>
      <c r="QRH800" s="247"/>
      <c r="QRI800" s="247"/>
      <c r="QRJ800" s="247"/>
      <c r="QRK800" s="247"/>
      <c r="QRL800" s="247"/>
      <c r="QRM800" s="247"/>
      <c r="QRN800" s="247"/>
      <c r="QRO800" s="247"/>
      <c r="QRP800" s="247"/>
      <c r="QRQ800" s="247"/>
      <c r="QRR800" s="247"/>
      <c r="QRS800" s="247"/>
      <c r="QRT800" s="247"/>
      <c r="QRU800" s="247"/>
      <c r="QRV800" s="247"/>
      <c r="QRW800" s="247"/>
      <c r="QRX800" s="247"/>
      <c r="QRY800" s="247"/>
      <c r="QRZ800" s="247"/>
      <c r="QSA800" s="247"/>
      <c r="QSB800" s="247"/>
      <c r="QSC800" s="247"/>
      <c r="QSD800" s="247"/>
      <c r="QSE800" s="247"/>
      <c r="QSF800" s="247"/>
      <c r="QSG800" s="247"/>
      <c r="QSH800" s="247"/>
      <c r="QSI800" s="247"/>
      <c r="QSJ800" s="247"/>
      <c r="QSK800" s="247"/>
      <c r="QSL800" s="247"/>
      <c r="QSM800" s="247"/>
      <c r="QSN800" s="247"/>
      <c r="QSO800" s="247"/>
      <c r="QSP800" s="247"/>
      <c r="QSQ800" s="247"/>
      <c r="QSR800" s="247"/>
      <c r="QSS800" s="247"/>
      <c r="QST800" s="247"/>
      <c r="QSU800" s="247"/>
      <c r="QSV800" s="247"/>
      <c r="QSW800" s="247"/>
      <c r="QSX800" s="247"/>
      <c r="QSY800" s="247"/>
      <c r="QSZ800" s="247"/>
      <c r="QTA800" s="247"/>
      <c r="QTB800" s="247"/>
      <c r="QTC800" s="247"/>
      <c r="QTD800" s="247"/>
      <c r="QTE800" s="247"/>
      <c r="QTF800" s="247"/>
      <c r="QTG800" s="247"/>
      <c r="QTH800" s="247"/>
      <c r="QTI800" s="247"/>
      <c r="QTJ800" s="247"/>
      <c r="QTK800" s="247"/>
      <c r="QTL800" s="247"/>
      <c r="QTM800" s="247"/>
      <c r="QTN800" s="247"/>
      <c r="QTO800" s="247"/>
      <c r="QTP800" s="247"/>
      <c r="QTQ800" s="247"/>
      <c r="QTR800" s="247"/>
      <c r="QTS800" s="247"/>
      <c r="QTT800" s="247"/>
      <c r="QTU800" s="247"/>
      <c r="QTV800" s="247"/>
      <c r="QTW800" s="247"/>
      <c r="QTX800" s="247"/>
      <c r="QTY800" s="247"/>
      <c r="QTZ800" s="247"/>
      <c r="QUA800" s="247"/>
      <c r="QUB800" s="247"/>
      <c r="QUC800" s="247"/>
      <c r="QUD800" s="247"/>
      <c r="QUE800" s="247"/>
      <c r="QUF800" s="247"/>
      <c r="QUG800" s="247"/>
      <c r="QUH800" s="247"/>
      <c r="QUI800" s="247"/>
      <c r="QUJ800" s="247"/>
      <c r="QUK800" s="247"/>
      <c r="QUL800" s="247"/>
      <c r="QUM800" s="247"/>
      <c r="QUN800" s="247"/>
      <c r="QUO800" s="247"/>
      <c r="QUP800" s="247"/>
      <c r="QUQ800" s="247"/>
      <c r="QUR800" s="247"/>
      <c r="QUS800" s="247"/>
      <c r="QUT800" s="247"/>
      <c r="QUU800" s="247"/>
      <c r="QUV800" s="247"/>
      <c r="QUW800" s="247"/>
      <c r="QUX800" s="247"/>
      <c r="QUY800" s="247"/>
      <c r="QUZ800" s="247"/>
      <c r="QVA800" s="247"/>
      <c r="QVB800" s="247"/>
      <c r="QVC800" s="247"/>
      <c r="QVD800" s="247"/>
      <c r="QVE800" s="247"/>
      <c r="QVF800" s="247"/>
      <c r="QVG800" s="247"/>
      <c r="QVH800" s="247"/>
      <c r="QVI800" s="247"/>
      <c r="QVJ800" s="247"/>
      <c r="QVK800" s="247"/>
      <c r="QVL800" s="247"/>
      <c r="QVM800" s="247"/>
      <c r="QVN800" s="247"/>
      <c r="QVO800" s="247"/>
      <c r="QVP800" s="247"/>
      <c r="QVQ800" s="247"/>
      <c r="QVR800" s="247"/>
      <c r="QVS800" s="247"/>
      <c r="QVT800" s="247"/>
      <c r="QVU800" s="247"/>
      <c r="QVV800" s="247"/>
      <c r="QVW800" s="247"/>
      <c r="QVX800" s="247"/>
      <c r="QVY800" s="247"/>
      <c r="QVZ800" s="247"/>
      <c r="QWA800" s="247"/>
      <c r="QWB800" s="247"/>
      <c r="QWC800" s="247"/>
      <c r="QWD800" s="247"/>
      <c r="QWE800" s="247"/>
      <c r="QWF800" s="247"/>
      <c r="QWG800" s="247"/>
      <c r="QWH800" s="247"/>
      <c r="QWI800" s="247"/>
      <c r="QWJ800" s="247"/>
      <c r="QWK800" s="247"/>
      <c r="QWL800" s="247"/>
      <c r="QWM800" s="247"/>
      <c r="QWN800" s="247"/>
      <c r="QWO800" s="247"/>
      <c r="QWP800" s="247"/>
      <c r="QWQ800" s="247"/>
      <c r="QWR800" s="247"/>
      <c r="QWS800" s="247"/>
      <c r="QWT800" s="247"/>
      <c r="QWU800" s="247"/>
      <c r="QWV800" s="247"/>
      <c r="QWW800" s="247"/>
      <c r="QWX800" s="247"/>
      <c r="QWY800" s="247"/>
      <c r="QWZ800" s="247"/>
      <c r="QXA800" s="247"/>
      <c r="QXB800" s="247"/>
      <c r="QXC800" s="247"/>
      <c r="QXD800" s="247"/>
      <c r="QXE800" s="247"/>
      <c r="QXF800" s="247"/>
      <c r="QXG800" s="247"/>
      <c r="QXH800" s="247"/>
      <c r="QXI800" s="247"/>
      <c r="QXJ800" s="247"/>
      <c r="QXK800" s="247"/>
      <c r="QXL800" s="247"/>
      <c r="QXM800" s="247"/>
      <c r="QXN800" s="247"/>
      <c r="QXO800" s="247"/>
      <c r="QXP800" s="247"/>
      <c r="QXQ800" s="247"/>
      <c r="QXR800" s="247"/>
      <c r="QXS800" s="247"/>
      <c r="QXT800" s="247"/>
      <c r="QXU800" s="247"/>
      <c r="QXV800" s="247"/>
      <c r="QXW800" s="247"/>
      <c r="QXX800" s="247"/>
      <c r="QXY800" s="247"/>
      <c r="QXZ800" s="247"/>
      <c r="QYA800" s="247"/>
      <c r="QYB800" s="247"/>
      <c r="QYC800" s="247"/>
      <c r="QYD800" s="247"/>
      <c r="QYE800" s="247"/>
      <c r="QYF800" s="247"/>
      <c r="QYG800" s="247"/>
      <c r="QYH800" s="247"/>
      <c r="QYI800" s="247"/>
      <c r="QYJ800" s="247"/>
      <c r="QYK800" s="247"/>
      <c r="QYL800" s="247"/>
      <c r="QYM800" s="247"/>
      <c r="QYN800" s="247"/>
      <c r="QYO800" s="247"/>
      <c r="QYP800" s="247"/>
      <c r="QYQ800" s="247"/>
      <c r="QYR800" s="247"/>
      <c r="QYS800" s="247"/>
      <c r="QYT800" s="247"/>
      <c r="QYU800" s="247"/>
      <c r="QYV800" s="247"/>
      <c r="QYW800" s="247"/>
      <c r="QYX800" s="247"/>
      <c r="QYY800" s="247"/>
      <c r="QYZ800" s="247"/>
      <c r="QZA800" s="247"/>
      <c r="QZB800" s="247"/>
      <c r="QZC800" s="247"/>
      <c r="QZD800" s="247"/>
      <c r="QZE800" s="247"/>
      <c r="QZF800" s="247"/>
      <c r="QZG800" s="247"/>
      <c r="QZH800" s="247"/>
      <c r="QZI800" s="247"/>
      <c r="QZJ800" s="247"/>
      <c r="QZK800" s="247"/>
      <c r="QZL800" s="247"/>
      <c r="QZM800" s="247"/>
      <c r="QZN800" s="247"/>
      <c r="QZO800" s="247"/>
      <c r="QZP800" s="247"/>
      <c r="QZQ800" s="247"/>
      <c r="QZR800" s="247"/>
      <c r="QZS800" s="247"/>
      <c r="QZT800" s="247"/>
      <c r="QZU800" s="247"/>
      <c r="QZV800" s="247"/>
      <c r="QZW800" s="247"/>
      <c r="QZX800" s="247"/>
      <c r="QZY800" s="247"/>
      <c r="QZZ800" s="247"/>
      <c r="RAA800" s="247"/>
      <c r="RAB800" s="247"/>
      <c r="RAC800" s="247"/>
      <c r="RAD800" s="247"/>
      <c r="RAE800" s="247"/>
      <c r="RAF800" s="247"/>
      <c r="RAG800" s="247"/>
      <c r="RAH800" s="247"/>
      <c r="RAI800" s="247"/>
      <c r="RAJ800" s="247"/>
      <c r="RAK800" s="247"/>
      <c r="RAL800" s="247"/>
      <c r="RAM800" s="247"/>
      <c r="RAN800" s="247"/>
      <c r="RAO800" s="247"/>
      <c r="RAP800" s="247"/>
      <c r="RAQ800" s="247"/>
      <c r="RAR800" s="247"/>
      <c r="RAS800" s="247"/>
      <c r="RAT800" s="247"/>
      <c r="RAU800" s="247"/>
      <c r="RAV800" s="247"/>
      <c r="RAW800" s="247"/>
      <c r="RAX800" s="247"/>
      <c r="RAY800" s="247"/>
      <c r="RAZ800" s="247"/>
      <c r="RBA800" s="247"/>
      <c r="RBB800" s="247"/>
      <c r="RBC800" s="247"/>
      <c r="RBD800" s="247"/>
      <c r="RBE800" s="247"/>
      <c r="RBF800" s="247"/>
      <c r="RBG800" s="247"/>
      <c r="RBH800" s="247"/>
      <c r="RBI800" s="247"/>
      <c r="RBJ800" s="247"/>
      <c r="RBK800" s="247"/>
      <c r="RBL800" s="247"/>
      <c r="RBM800" s="247"/>
      <c r="RBN800" s="247"/>
      <c r="RBO800" s="247"/>
      <c r="RBP800" s="247"/>
      <c r="RBQ800" s="247"/>
      <c r="RBR800" s="247"/>
      <c r="RBS800" s="247"/>
      <c r="RBT800" s="247"/>
      <c r="RBU800" s="247"/>
      <c r="RBV800" s="247"/>
      <c r="RBW800" s="247"/>
      <c r="RBX800" s="247"/>
      <c r="RBY800" s="247"/>
      <c r="RBZ800" s="247"/>
      <c r="RCA800" s="247"/>
      <c r="RCB800" s="247"/>
      <c r="RCC800" s="247"/>
      <c r="RCD800" s="247"/>
      <c r="RCE800" s="247"/>
      <c r="RCF800" s="247"/>
      <c r="RCG800" s="247"/>
      <c r="RCH800" s="247"/>
      <c r="RCI800" s="247"/>
      <c r="RCJ800" s="247"/>
      <c r="RCK800" s="247"/>
      <c r="RCL800" s="247"/>
      <c r="RCM800" s="247"/>
      <c r="RCN800" s="247"/>
      <c r="RCO800" s="247"/>
      <c r="RCP800" s="247"/>
      <c r="RCQ800" s="247"/>
      <c r="RCR800" s="247"/>
      <c r="RCS800" s="247"/>
      <c r="RCT800" s="247"/>
      <c r="RCU800" s="247"/>
      <c r="RCV800" s="247"/>
      <c r="RCW800" s="247"/>
      <c r="RCX800" s="247"/>
      <c r="RCY800" s="247"/>
      <c r="RCZ800" s="247"/>
      <c r="RDA800" s="247"/>
      <c r="RDB800" s="247"/>
      <c r="RDC800" s="247"/>
      <c r="RDD800" s="247"/>
      <c r="RDE800" s="247"/>
      <c r="RDF800" s="247"/>
      <c r="RDG800" s="247"/>
      <c r="RDH800" s="247"/>
      <c r="RDI800" s="247"/>
      <c r="RDJ800" s="247"/>
      <c r="RDK800" s="247"/>
      <c r="RDL800" s="247"/>
      <c r="RDM800" s="247"/>
      <c r="RDN800" s="247"/>
      <c r="RDO800" s="247"/>
      <c r="RDP800" s="247"/>
      <c r="RDQ800" s="247"/>
      <c r="RDR800" s="247"/>
      <c r="RDS800" s="247"/>
      <c r="RDT800" s="247"/>
      <c r="RDU800" s="247"/>
      <c r="RDV800" s="247"/>
      <c r="RDW800" s="247"/>
      <c r="RDX800" s="247"/>
      <c r="RDY800" s="247"/>
      <c r="RDZ800" s="247"/>
      <c r="REA800" s="247"/>
      <c r="REB800" s="247"/>
      <c r="REC800" s="247"/>
      <c r="RED800" s="247"/>
      <c r="REE800" s="247"/>
      <c r="REF800" s="247"/>
      <c r="REG800" s="247"/>
      <c r="REH800" s="247"/>
      <c r="REI800" s="247"/>
      <c r="REJ800" s="247"/>
      <c r="REK800" s="247"/>
      <c r="REL800" s="247"/>
      <c r="REM800" s="247"/>
      <c r="REN800" s="247"/>
      <c r="REO800" s="247"/>
      <c r="REP800" s="247"/>
      <c r="REQ800" s="247"/>
      <c r="RER800" s="247"/>
      <c r="RES800" s="247"/>
      <c r="RET800" s="247"/>
      <c r="REU800" s="247"/>
      <c r="REV800" s="247"/>
      <c r="REW800" s="247"/>
      <c r="REX800" s="247"/>
      <c r="REY800" s="247"/>
      <c r="REZ800" s="247"/>
      <c r="RFA800" s="247"/>
      <c r="RFB800" s="247"/>
      <c r="RFC800" s="247"/>
      <c r="RFD800" s="247"/>
      <c r="RFE800" s="247"/>
      <c r="RFF800" s="247"/>
      <c r="RFG800" s="247"/>
      <c r="RFH800" s="247"/>
      <c r="RFI800" s="247"/>
      <c r="RFJ800" s="247"/>
      <c r="RFK800" s="247"/>
      <c r="RFL800" s="247"/>
      <c r="RFM800" s="247"/>
      <c r="RFN800" s="247"/>
      <c r="RFO800" s="247"/>
      <c r="RFP800" s="247"/>
      <c r="RFQ800" s="247"/>
      <c r="RFR800" s="247"/>
      <c r="RFS800" s="247"/>
      <c r="RFT800" s="247"/>
      <c r="RFU800" s="247"/>
      <c r="RFV800" s="247"/>
      <c r="RFW800" s="247"/>
      <c r="RFX800" s="247"/>
      <c r="RFY800" s="247"/>
      <c r="RFZ800" s="247"/>
      <c r="RGA800" s="247"/>
      <c r="RGB800" s="247"/>
      <c r="RGC800" s="247"/>
      <c r="RGD800" s="247"/>
      <c r="RGE800" s="247"/>
      <c r="RGF800" s="247"/>
      <c r="RGG800" s="247"/>
      <c r="RGH800" s="247"/>
      <c r="RGI800" s="247"/>
      <c r="RGJ800" s="247"/>
      <c r="RGK800" s="247"/>
      <c r="RGL800" s="247"/>
      <c r="RGM800" s="247"/>
      <c r="RGN800" s="247"/>
      <c r="RGO800" s="247"/>
      <c r="RGP800" s="247"/>
      <c r="RGQ800" s="247"/>
      <c r="RGR800" s="247"/>
      <c r="RGS800" s="247"/>
      <c r="RGT800" s="247"/>
      <c r="RGU800" s="247"/>
      <c r="RGV800" s="247"/>
      <c r="RGW800" s="247"/>
      <c r="RGX800" s="247"/>
      <c r="RGY800" s="247"/>
      <c r="RGZ800" s="247"/>
      <c r="RHA800" s="247"/>
      <c r="RHB800" s="247"/>
      <c r="RHC800" s="247"/>
      <c r="RHD800" s="247"/>
      <c r="RHE800" s="247"/>
      <c r="RHF800" s="247"/>
      <c r="RHG800" s="247"/>
      <c r="RHH800" s="247"/>
      <c r="RHI800" s="247"/>
      <c r="RHJ800" s="247"/>
      <c r="RHK800" s="247"/>
      <c r="RHL800" s="247"/>
      <c r="RHM800" s="247"/>
      <c r="RHN800" s="247"/>
      <c r="RHO800" s="247"/>
      <c r="RHP800" s="247"/>
      <c r="RHQ800" s="247"/>
      <c r="RHR800" s="247"/>
      <c r="RHS800" s="247"/>
      <c r="RHT800" s="247"/>
      <c r="RHU800" s="247"/>
      <c r="RHV800" s="247"/>
      <c r="RHW800" s="247"/>
      <c r="RHX800" s="247"/>
      <c r="RHY800" s="247"/>
      <c r="RHZ800" s="247"/>
      <c r="RIA800" s="247"/>
      <c r="RIB800" s="247"/>
      <c r="RIC800" s="247"/>
      <c r="RID800" s="247"/>
      <c r="RIE800" s="247"/>
      <c r="RIF800" s="247"/>
      <c r="RIG800" s="247"/>
      <c r="RIH800" s="247"/>
      <c r="RII800" s="247"/>
      <c r="RIJ800" s="247"/>
      <c r="RIK800" s="247"/>
      <c r="RIL800" s="247"/>
      <c r="RIM800" s="247"/>
      <c r="RIN800" s="247"/>
      <c r="RIO800" s="247"/>
      <c r="RIP800" s="247"/>
      <c r="RIQ800" s="247"/>
      <c r="RIR800" s="247"/>
      <c r="RIS800" s="247"/>
      <c r="RIT800" s="247"/>
      <c r="RIU800" s="247"/>
      <c r="RIV800" s="247"/>
      <c r="RIW800" s="247"/>
      <c r="RIX800" s="247"/>
      <c r="RIY800" s="247"/>
      <c r="RIZ800" s="247"/>
      <c r="RJA800" s="247"/>
      <c r="RJB800" s="247"/>
      <c r="RJC800" s="247"/>
      <c r="RJD800" s="247"/>
      <c r="RJE800" s="247"/>
      <c r="RJF800" s="247"/>
      <c r="RJG800" s="247"/>
      <c r="RJH800" s="247"/>
      <c r="RJI800" s="247"/>
      <c r="RJJ800" s="247"/>
      <c r="RJK800" s="247"/>
      <c r="RJL800" s="247"/>
      <c r="RJM800" s="247"/>
      <c r="RJN800" s="247"/>
      <c r="RJO800" s="247"/>
      <c r="RJP800" s="247"/>
      <c r="RJQ800" s="247"/>
      <c r="RJR800" s="247"/>
      <c r="RJS800" s="247"/>
      <c r="RJT800" s="247"/>
      <c r="RJU800" s="247"/>
      <c r="RJV800" s="247"/>
      <c r="RJW800" s="247"/>
      <c r="RJX800" s="247"/>
      <c r="RJY800" s="247"/>
      <c r="RJZ800" s="247"/>
      <c r="RKA800" s="247"/>
      <c r="RKB800" s="247"/>
      <c r="RKC800" s="247"/>
      <c r="RKD800" s="247"/>
      <c r="RKE800" s="247"/>
      <c r="RKF800" s="247"/>
      <c r="RKG800" s="247"/>
      <c r="RKH800" s="247"/>
      <c r="RKI800" s="247"/>
      <c r="RKJ800" s="247"/>
      <c r="RKK800" s="247"/>
      <c r="RKL800" s="247"/>
      <c r="RKM800" s="247"/>
      <c r="RKN800" s="247"/>
      <c r="RKO800" s="247"/>
      <c r="RKP800" s="247"/>
      <c r="RKQ800" s="247"/>
      <c r="RKR800" s="247"/>
      <c r="RKS800" s="247"/>
      <c r="RKT800" s="247"/>
      <c r="RKU800" s="247"/>
      <c r="RKV800" s="247"/>
      <c r="RKW800" s="247"/>
      <c r="RKX800" s="247"/>
      <c r="RKY800" s="247"/>
      <c r="RKZ800" s="247"/>
      <c r="RLA800" s="247"/>
      <c r="RLB800" s="247"/>
      <c r="RLC800" s="247"/>
      <c r="RLD800" s="247"/>
      <c r="RLE800" s="247"/>
      <c r="RLF800" s="247"/>
      <c r="RLG800" s="247"/>
      <c r="RLH800" s="247"/>
      <c r="RLI800" s="247"/>
      <c r="RLJ800" s="247"/>
      <c r="RLK800" s="247"/>
      <c r="RLL800" s="247"/>
      <c r="RLM800" s="247"/>
      <c r="RLN800" s="247"/>
      <c r="RLO800" s="247"/>
      <c r="RLP800" s="247"/>
      <c r="RLQ800" s="247"/>
      <c r="RLR800" s="247"/>
      <c r="RLS800" s="247"/>
      <c r="RLT800" s="247"/>
      <c r="RLU800" s="247"/>
      <c r="RLV800" s="247"/>
      <c r="RLW800" s="247"/>
      <c r="RLX800" s="247"/>
      <c r="RLY800" s="247"/>
      <c r="RLZ800" s="247"/>
      <c r="RMA800" s="247"/>
      <c r="RMB800" s="247"/>
      <c r="RMC800" s="247"/>
      <c r="RMD800" s="247"/>
      <c r="RME800" s="247"/>
      <c r="RMF800" s="247"/>
      <c r="RMG800" s="247"/>
      <c r="RMH800" s="247"/>
      <c r="RMI800" s="247"/>
      <c r="RMJ800" s="247"/>
      <c r="RMK800" s="247"/>
      <c r="RML800" s="247"/>
      <c r="RMM800" s="247"/>
      <c r="RMN800" s="247"/>
      <c r="RMO800" s="247"/>
      <c r="RMP800" s="247"/>
      <c r="RMQ800" s="247"/>
      <c r="RMR800" s="247"/>
      <c r="RMS800" s="247"/>
      <c r="RMT800" s="247"/>
      <c r="RMU800" s="247"/>
      <c r="RMV800" s="247"/>
      <c r="RMW800" s="247"/>
      <c r="RMX800" s="247"/>
      <c r="RMY800" s="247"/>
      <c r="RMZ800" s="247"/>
      <c r="RNA800" s="247"/>
      <c r="RNB800" s="247"/>
      <c r="RNC800" s="247"/>
      <c r="RND800" s="247"/>
      <c r="RNE800" s="247"/>
      <c r="RNF800" s="247"/>
      <c r="RNG800" s="247"/>
      <c r="RNH800" s="247"/>
      <c r="RNI800" s="247"/>
      <c r="RNJ800" s="247"/>
      <c r="RNK800" s="247"/>
      <c r="RNL800" s="247"/>
      <c r="RNM800" s="247"/>
      <c r="RNN800" s="247"/>
      <c r="RNO800" s="247"/>
      <c r="RNP800" s="247"/>
      <c r="RNQ800" s="247"/>
      <c r="RNR800" s="247"/>
      <c r="RNS800" s="247"/>
      <c r="RNT800" s="247"/>
      <c r="RNU800" s="247"/>
      <c r="RNV800" s="247"/>
      <c r="RNW800" s="247"/>
      <c r="RNX800" s="247"/>
      <c r="RNY800" s="247"/>
      <c r="RNZ800" s="247"/>
      <c r="ROA800" s="247"/>
      <c r="ROB800" s="247"/>
      <c r="ROC800" s="247"/>
      <c r="ROD800" s="247"/>
      <c r="ROE800" s="247"/>
      <c r="ROF800" s="247"/>
      <c r="ROG800" s="247"/>
      <c r="ROH800" s="247"/>
      <c r="ROI800" s="247"/>
      <c r="ROJ800" s="247"/>
      <c r="ROK800" s="247"/>
      <c r="ROL800" s="247"/>
      <c r="ROM800" s="247"/>
      <c r="RON800" s="247"/>
      <c r="ROO800" s="247"/>
      <c r="ROP800" s="247"/>
      <c r="ROQ800" s="247"/>
      <c r="ROR800" s="247"/>
      <c r="ROS800" s="247"/>
      <c r="ROT800" s="247"/>
      <c r="ROU800" s="247"/>
      <c r="ROV800" s="247"/>
      <c r="ROW800" s="247"/>
      <c r="ROX800" s="247"/>
      <c r="ROY800" s="247"/>
      <c r="ROZ800" s="247"/>
      <c r="RPA800" s="247"/>
      <c r="RPB800" s="247"/>
      <c r="RPC800" s="247"/>
      <c r="RPD800" s="247"/>
      <c r="RPE800" s="247"/>
      <c r="RPF800" s="247"/>
      <c r="RPG800" s="247"/>
      <c r="RPH800" s="247"/>
      <c r="RPI800" s="247"/>
      <c r="RPJ800" s="247"/>
      <c r="RPK800" s="247"/>
      <c r="RPL800" s="247"/>
      <c r="RPM800" s="247"/>
      <c r="RPN800" s="247"/>
      <c r="RPO800" s="247"/>
      <c r="RPP800" s="247"/>
      <c r="RPQ800" s="247"/>
      <c r="RPR800" s="247"/>
      <c r="RPS800" s="247"/>
      <c r="RPT800" s="247"/>
      <c r="RPU800" s="247"/>
      <c r="RPV800" s="247"/>
      <c r="RPW800" s="247"/>
      <c r="RPX800" s="247"/>
      <c r="RPY800" s="247"/>
      <c r="RPZ800" s="247"/>
      <c r="RQA800" s="247"/>
      <c r="RQB800" s="247"/>
      <c r="RQC800" s="247"/>
      <c r="RQD800" s="247"/>
      <c r="RQE800" s="247"/>
      <c r="RQF800" s="247"/>
      <c r="RQG800" s="247"/>
      <c r="RQH800" s="247"/>
      <c r="RQI800" s="247"/>
      <c r="RQJ800" s="247"/>
      <c r="RQK800" s="247"/>
      <c r="RQL800" s="247"/>
      <c r="RQM800" s="247"/>
      <c r="RQN800" s="247"/>
      <c r="RQO800" s="247"/>
      <c r="RQP800" s="247"/>
      <c r="RQQ800" s="247"/>
      <c r="RQR800" s="247"/>
      <c r="RQS800" s="247"/>
      <c r="RQT800" s="247"/>
      <c r="RQU800" s="247"/>
      <c r="RQV800" s="247"/>
      <c r="RQW800" s="247"/>
      <c r="RQX800" s="247"/>
      <c r="RQY800" s="247"/>
      <c r="RQZ800" s="247"/>
      <c r="RRA800" s="247"/>
      <c r="RRB800" s="247"/>
      <c r="RRC800" s="247"/>
      <c r="RRD800" s="247"/>
      <c r="RRE800" s="247"/>
      <c r="RRF800" s="247"/>
      <c r="RRG800" s="247"/>
      <c r="RRH800" s="247"/>
      <c r="RRI800" s="247"/>
      <c r="RRJ800" s="247"/>
      <c r="RRK800" s="247"/>
      <c r="RRL800" s="247"/>
      <c r="RRM800" s="247"/>
      <c r="RRN800" s="247"/>
      <c r="RRO800" s="247"/>
      <c r="RRP800" s="247"/>
      <c r="RRQ800" s="247"/>
      <c r="RRR800" s="247"/>
      <c r="RRS800" s="247"/>
      <c r="RRT800" s="247"/>
      <c r="RRU800" s="247"/>
      <c r="RRV800" s="247"/>
      <c r="RRW800" s="247"/>
      <c r="RRX800" s="247"/>
      <c r="RRY800" s="247"/>
      <c r="RRZ800" s="247"/>
      <c r="RSA800" s="247"/>
      <c r="RSB800" s="247"/>
      <c r="RSC800" s="247"/>
      <c r="RSD800" s="247"/>
      <c r="RSE800" s="247"/>
      <c r="RSF800" s="247"/>
      <c r="RSG800" s="247"/>
      <c r="RSH800" s="247"/>
      <c r="RSI800" s="247"/>
      <c r="RSJ800" s="247"/>
      <c r="RSK800" s="247"/>
      <c r="RSL800" s="247"/>
      <c r="RSM800" s="247"/>
      <c r="RSN800" s="247"/>
      <c r="RSO800" s="247"/>
      <c r="RSP800" s="247"/>
      <c r="RSQ800" s="247"/>
      <c r="RSR800" s="247"/>
      <c r="RSS800" s="247"/>
      <c r="RST800" s="247"/>
      <c r="RSU800" s="247"/>
      <c r="RSV800" s="247"/>
      <c r="RSW800" s="247"/>
      <c r="RSX800" s="247"/>
      <c r="RSY800" s="247"/>
      <c r="RSZ800" s="247"/>
      <c r="RTA800" s="247"/>
      <c r="RTB800" s="247"/>
      <c r="RTC800" s="247"/>
      <c r="RTD800" s="247"/>
      <c r="RTE800" s="247"/>
      <c r="RTF800" s="247"/>
      <c r="RTG800" s="247"/>
      <c r="RTH800" s="247"/>
      <c r="RTI800" s="247"/>
      <c r="RTJ800" s="247"/>
      <c r="RTK800" s="247"/>
      <c r="RTL800" s="247"/>
      <c r="RTM800" s="247"/>
      <c r="RTN800" s="247"/>
      <c r="RTO800" s="247"/>
      <c r="RTP800" s="247"/>
      <c r="RTQ800" s="247"/>
      <c r="RTR800" s="247"/>
      <c r="RTS800" s="247"/>
      <c r="RTT800" s="247"/>
      <c r="RTU800" s="247"/>
      <c r="RTV800" s="247"/>
      <c r="RTW800" s="247"/>
      <c r="RTX800" s="247"/>
      <c r="RTY800" s="247"/>
      <c r="RTZ800" s="247"/>
      <c r="RUA800" s="247"/>
      <c r="RUB800" s="247"/>
      <c r="RUC800" s="247"/>
      <c r="RUD800" s="247"/>
      <c r="RUE800" s="247"/>
      <c r="RUF800" s="247"/>
      <c r="RUG800" s="247"/>
      <c r="RUH800" s="247"/>
      <c r="RUI800" s="247"/>
      <c r="RUJ800" s="247"/>
      <c r="RUK800" s="247"/>
      <c r="RUL800" s="247"/>
      <c r="RUM800" s="247"/>
      <c r="RUN800" s="247"/>
      <c r="RUO800" s="247"/>
      <c r="RUP800" s="247"/>
      <c r="RUQ800" s="247"/>
      <c r="RUR800" s="247"/>
      <c r="RUS800" s="247"/>
      <c r="RUT800" s="247"/>
      <c r="RUU800" s="247"/>
      <c r="RUV800" s="247"/>
      <c r="RUW800" s="247"/>
      <c r="RUX800" s="247"/>
      <c r="RUY800" s="247"/>
      <c r="RUZ800" s="247"/>
      <c r="RVA800" s="247"/>
      <c r="RVB800" s="247"/>
      <c r="RVC800" s="247"/>
      <c r="RVD800" s="247"/>
      <c r="RVE800" s="247"/>
      <c r="RVF800" s="247"/>
      <c r="RVG800" s="247"/>
      <c r="RVH800" s="247"/>
      <c r="RVI800" s="247"/>
      <c r="RVJ800" s="247"/>
      <c r="RVK800" s="247"/>
      <c r="RVL800" s="247"/>
      <c r="RVM800" s="247"/>
      <c r="RVN800" s="247"/>
      <c r="RVO800" s="247"/>
      <c r="RVP800" s="247"/>
      <c r="RVQ800" s="247"/>
      <c r="RVR800" s="247"/>
      <c r="RVS800" s="247"/>
      <c r="RVT800" s="247"/>
      <c r="RVU800" s="247"/>
      <c r="RVV800" s="247"/>
      <c r="RVW800" s="247"/>
      <c r="RVX800" s="247"/>
      <c r="RVY800" s="247"/>
      <c r="RVZ800" s="247"/>
      <c r="RWA800" s="247"/>
      <c r="RWB800" s="247"/>
      <c r="RWC800" s="247"/>
      <c r="RWD800" s="247"/>
      <c r="RWE800" s="247"/>
      <c r="RWF800" s="247"/>
      <c r="RWG800" s="247"/>
      <c r="RWH800" s="247"/>
      <c r="RWI800" s="247"/>
      <c r="RWJ800" s="247"/>
      <c r="RWK800" s="247"/>
      <c r="RWL800" s="247"/>
      <c r="RWM800" s="247"/>
      <c r="RWN800" s="247"/>
      <c r="RWO800" s="247"/>
      <c r="RWP800" s="247"/>
      <c r="RWQ800" s="247"/>
      <c r="RWR800" s="247"/>
      <c r="RWS800" s="247"/>
      <c r="RWT800" s="247"/>
      <c r="RWU800" s="247"/>
      <c r="RWV800" s="247"/>
      <c r="RWW800" s="247"/>
      <c r="RWX800" s="247"/>
      <c r="RWY800" s="247"/>
      <c r="RWZ800" s="247"/>
      <c r="RXA800" s="247"/>
      <c r="RXB800" s="247"/>
      <c r="RXC800" s="247"/>
      <c r="RXD800" s="247"/>
      <c r="RXE800" s="247"/>
      <c r="RXF800" s="247"/>
      <c r="RXG800" s="247"/>
      <c r="RXH800" s="247"/>
      <c r="RXI800" s="247"/>
      <c r="RXJ800" s="247"/>
      <c r="RXK800" s="247"/>
      <c r="RXL800" s="247"/>
      <c r="RXM800" s="247"/>
      <c r="RXN800" s="247"/>
      <c r="RXO800" s="247"/>
      <c r="RXP800" s="247"/>
      <c r="RXQ800" s="247"/>
      <c r="RXR800" s="247"/>
      <c r="RXS800" s="247"/>
      <c r="RXT800" s="247"/>
      <c r="RXU800" s="247"/>
      <c r="RXV800" s="247"/>
      <c r="RXW800" s="247"/>
      <c r="RXX800" s="247"/>
      <c r="RXY800" s="247"/>
      <c r="RXZ800" s="247"/>
      <c r="RYA800" s="247"/>
      <c r="RYB800" s="247"/>
      <c r="RYC800" s="247"/>
      <c r="RYD800" s="247"/>
      <c r="RYE800" s="247"/>
      <c r="RYF800" s="247"/>
      <c r="RYG800" s="247"/>
      <c r="RYH800" s="247"/>
      <c r="RYI800" s="247"/>
      <c r="RYJ800" s="247"/>
      <c r="RYK800" s="247"/>
      <c r="RYL800" s="247"/>
      <c r="RYM800" s="247"/>
      <c r="RYN800" s="247"/>
      <c r="RYO800" s="247"/>
      <c r="RYP800" s="247"/>
      <c r="RYQ800" s="247"/>
      <c r="RYR800" s="247"/>
      <c r="RYS800" s="247"/>
      <c r="RYT800" s="247"/>
      <c r="RYU800" s="247"/>
      <c r="RYV800" s="247"/>
      <c r="RYW800" s="247"/>
      <c r="RYX800" s="247"/>
      <c r="RYY800" s="247"/>
      <c r="RYZ800" s="247"/>
      <c r="RZA800" s="247"/>
      <c r="RZB800" s="247"/>
      <c r="RZC800" s="247"/>
      <c r="RZD800" s="247"/>
      <c r="RZE800" s="247"/>
      <c r="RZF800" s="247"/>
      <c r="RZG800" s="247"/>
      <c r="RZH800" s="247"/>
      <c r="RZI800" s="247"/>
      <c r="RZJ800" s="247"/>
      <c r="RZK800" s="247"/>
      <c r="RZL800" s="247"/>
      <c r="RZM800" s="247"/>
      <c r="RZN800" s="247"/>
      <c r="RZO800" s="247"/>
      <c r="RZP800" s="247"/>
      <c r="RZQ800" s="247"/>
      <c r="RZR800" s="247"/>
      <c r="RZS800" s="247"/>
      <c r="RZT800" s="247"/>
      <c r="RZU800" s="247"/>
      <c r="RZV800" s="247"/>
      <c r="RZW800" s="247"/>
      <c r="RZX800" s="247"/>
      <c r="RZY800" s="247"/>
      <c r="RZZ800" s="247"/>
      <c r="SAA800" s="247"/>
      <c r="SAB800" s="247"/>
      <c r="SAC800" s="247"/>
      <c r="SAD800" s="247"/>
      <c r="SAE800" s="247"/>
      <c r="SAF800" s="247"/>
      <c r="SAG800" s="247"/>
      <c r="SAH800" s="247"/>
      <c r="SAI800" s="247"/>
      <c r="SAJ800" s="247"/>
      <c r="SAK800" s="247"/>
      <c r="SAL800" s="247"/>
      <c r="SAM800" s="247"/>
      <c r="SAN800" s="247"/>
      <c r="SAO800" s="247"/>
      <c r="SAP800" s="247"/>
      <c r="SAQ800" s="247"/>
      <c r="SAR800" s="247"/>
      <c r="SAS800" s="247"/>
      <c r="SAT800" s="247"/>
      <c r="SAU800" s="247"/>
      <c r="SAV800" s="247"/>
      <c r="SAW800" s="247"/>
      <c r="SAX800" s="247"/>
      <c r="SAY800" s="247"/>
      <c r="SAZ800" s="247"/>
      <c r="SBA800" s="247"/>
      <c r="SBB800" s="247"/>
      <c r="SBC800" s="247"/>
      <c r="SBD800" s="247"/>
      <c r="SBE800" s="247"/>
      <c r="SBF800" s="247"/>
      <c r="SBG800" s="247"/>
      <c r="SBH800" s="247"/>
      <c r="SBI800" s="247"/>
      <c r="SBJ800" s="247"/>
      <c r="SBK800" s="247"/>
      <c r="SBL800" s="247"/>
      <c r="SBM800" s="247"/>
      <c r="SBN800" s="247"/>
      <c r="SBO800" s="247"/>
      <c r="SBP800" s="247"/>
      <c r="SBQ800" s="247"/>
      <c r="SBR800" s="247"/>
      <c r="SBS800" s="247"/>
      <c r="SBT800" s="247"/>
      <c r="SBU800" s="247"/>
      <c r="SBV800" s="247"/>
      <c r="SBW800" s="247"/>
      <c r="SBX800" s="247"/>
      <c r="SBY800" s="247"/>
      <c r="SBZ800" s="247"/>
      <c r="SCA800" s="247"/>
      <c r="SCB800" s="247"/>
      <c r="SCC800" s="247"/>
      <c r="SCD800" s="247"/>
      <c r="SCE800" s="247"/>
      <c r="SCF800" s="247"/>
      <c r="SCG800" s="247"/>
      <c r="SCH800" s="247"/>
      <c r="SCI800" s="247"/>
      <c r="SCJ800" s="247"/>
      <c r="SCK800" s="247"/>
      <c r="SCL800" s="247"/>
      <c r="SCM800" s="247"/>
      <c r="SCN800" s="247"/>
      <c r="SCO800" s="247"/>
      <c r="SCP800" s="247"/>
      <c r="SCQ800" s="247"/>
      <c r="SCR800" s="247"/>
      <c r="SCS800" s="247"/>
      <c r="SCT800" s="247"/>
      <c r="SCU800" s="247"/>
      <c r="SCV800" s="247"/>
      <c r="SCW800" s="247"/>
      <c r="SCX800" s="247"/>
      <c r="SCY800" s="247"/>
      <c r="SCZ800" s="247"/>
      <c r="SDA800" s="247"/>
      <c r="SDB800" s="247"/>
      <c r="SDC800" s="247"/>
      <c r="SDD800" s="247"/>
      <c r="SDE800" s="247"/>
      <c r="SDF800" s="247"/>
      <c r="SDG800" s="247"/>
      <c r="SDH800" s="247"/>
      <c r="SDI800" s="247"/>
      <c r="SDJ800" s="247"/>
      <c r="SDK800" s="247"/>
      <c r="SDL800" s="247"/>
      <c r="SDM800" s="247"/>
      <c r="SDN800" s="247"/>
      <c r="SDO800" s="247"/>
      <c r="SDP800" s="247"/>
      <c r="SDQ800" s="247"/>
      <c r="SDR800" s="247"/>
      <c r="SDS800" s="247"/>
      <c r="SDT800" s="247"/>
      <c r="SDU800" s="247"/>
      <c r="SDV800" s="247"/>
      <c r="SDW800" s="247"/>
      <c r="SDX800" s="247"/>
      <c r="SDY800" s="247"/>
      <c r="SDZ800" s="247"/>
      <c r="SEA800" s="247"/>
      <c r="SEB800" s="247"/>
      <c r="SEC800" s="247"/>
      <c r="SED800" s="247"/>
      <c r="SEE800" s="247"/>
      <c r="SEF800" s="247"/>
      <c r="SEG800" s="247"/>
      <c r="SEH800" s="247"/>
      <c r="SEI800" s="247"/>
      <c r="SEJ800" s="247"/>
      <c r="SEK800" s="247"/>
      <c r="SEL800" s="247"/>
      <c r="SEM800" s="247"/>
      <c r="SEN800" s="247"/>
      <c r="SEO800" s="247"/>
      <c r="SEP800" s="247"/>
      <c r="SEQ800" s="247"/>
      <c r="SER800" s="247"/>
      <c r="SES800" s="247"/>
      <c r="SET800" s="247"/>
      <c r="SEU800" s="247"/>
      <c r="SEV800" s="247"/>
      <c r="SEW800" s="247"/>
      <c r="SEX800" s="247"/>
      <c r="SEY800" s="247"/>
      <c r="SEZ800" s="247"/>
      <c r="SFA800" s="247"/>
      <c r="SFB800" s="247"/>
      <c r="SFC800" s="247"/>
      <c r="SFD800" s="247"/>
      <c r="SFE800" s="247"/>
      <c r="SFF800" s="247"/>
      <c r="SFG800" s="247"/>
      <c r="SFH800" s="247"/>
      <c r="SFI800" s="247"/>
      <c r="SFJ800" s="247"/>
      <c r="SFK800" s="247"/>
      <c r="SFL800" s="247"/>
      <c r="SFM800" s="247"/>
      <c r="SFN800" s="247"/>
      <c r="SFO800" s="247"/>
      <c r="SFP800" s="247"/>
      <c r="SFQ800" s="247"/>
      <c r="SFR800" s="247"/>
      <c r="SFS800" s="247"/>
      <c r="SFT800" s="247"/>
      <c r="SFU800" s="247"/>
      <c r="SFV800" s="247"/>
      <c r="SFW800" s="247"/>
      <c r="SFX800" s="247"/>
      <c r="SFY800" s="247"/>
      <c r="SFZ800" s="247"/>
      <c r="SGA800" s="247"/>
      <c r="SGB800" s="247"/>
      <c r="SGC800" s="247"/>
      <c r="SGD800" s="247"/>
      <c r="SGE800" s="247"/>
      <c r="SGF800" s="247"/>
      <c r="SGG800" s="247"/>
      <c r="SGH800" s="247"/>
      <c r="SGI800" s="247"/>
      <c r="SGJ800" s="247"/>
      <c r="SGK800" s="247"/>
      <c r="SGL800" s="247"/>
      <c r="SGM800" s="247"/>
      <c r="SGN800" s="247"/>
      <c r="SGO800" s="247"/>
      <c r="SGP800" s="247"/>
      <c r="SGQ800" s="247"/>
      <c r="SGR800" s="247"/>
      <c r="SGS800" s="247"/>
      <c r="SGT800" s="247"/>
      <c r="SGU800" s="247"/>
      <c r="SGV800" s="247"/>
      <c r="SGW800" s="247"/>
      <c r="SGX800" s="247"/>
      <c r="SGY800" s="247"/>
      <c r="SGZ800" s="247"/>
      <c r="SHA800" s="247"/>
      <c r="SHB800" s="247"/>
      <c r="SHC800" s="247"/>
      <c r="SHD800" s="247"/>
      <c r="SHE800" s="247"/>
      <c r="SHF800" s="247"/>
      <c r="SHG800" s="247"/>
      <c r="SHH800" s="247"/>
      <c r="SHI800" s="247"/>
      <c r="SHJ800" s="247"/>
      <c r="SHK800" s="247"/>
      <c r="SHL800" s="247"/>
      <c r="SHM800" s="247"/>
      <c r="SHN800" s="247"/>
      <c r="SHO800" s="247"/>
      <c r="SHP800" s="247"/>
      <c r="SHQ800" s="247"/>
      <c r="SHR800" s="247"/>
      <c r="SHS800" s="247"/>
      <c r="SHT800" s="247"/>
      <c r="SHU800" s="247"/>
      <c r="SHV800" s="247"/>
      <c r="SHW800" s="247"/>
      <c r="SHX800" s="247"/>
      <c r="SHY800" s="247"/>
      <c r="SHZ800" s="247"/>
      <c r="SIA800" s="247"/>
      <c r="SIB800" s="247"/>
      <c r="SIC800" s="247"/>
      <c r="SID800" s="247"/>
      <c r="SIE800" s="247"/>
      <c r="SIF800" s="247"/>
      <c r="SIG800" s="247"/>
      <c r="SIH800" s="247"/>
      <c r="SII800" s="247"/>
      <c r="SIJ800" s="247"/>
      <c r="SIK800" s="247"/>
      <c r="SIL800" s="247"/>
      <c r="SIM800" s="247"/>
      <c r="SIN800" s="247"/>
      <c r="SIO800" s="247"/>
      <c r="SIP800" s="247"/>
      <c r="SIQ800" s="247"/>
      <c r="SIR800" s="247"/>
      <c r="SIS800" s="247"/>
      <c r="SIT800" s="247"/>
      <c r="SIU800" s="247"/>
      <c r="SIV800" s="247"/>
      <c r="SIW800" s="247"/>
      <c r="SIX800" s="247"/>
      <c r="SIY800" s="247"/>
      <c r="SIZ800" s="247"/>
      <c r="SJA800" s="247"/>
      <c r="SJB800" s="247"/>
      <c r="SJC800" s="247"/>
      <c r="SJD800" s="247"/>
      <c r="SJE800" s="247"/>
      <c r="SJF800" s="247"/>
      <c r="SJG800" s="247"/>
      <c r="SJH800" s="247"/>
      <c r="SJI800" s="247"/>
      <c r="SJJ800" s="247"/>
      <c r="SJK800" s="247"/>
      <c r="SJL800" s="247"/>
      <c r="SJM800" s="247"/>
      <c r="SJN800" s="247"/>
      <c r="SJO800" s="247"/>
      <c r="SJP800" s="247"/>
      <c r="SJQ800" s="247"/>
      <c r="SJR800" s="247"/>
      <c r="SJS800" s="247"/>
      <c r="SJT800" s="247"/>
      <c r="SJU800" s="247"/>
      <c r="SJV800" s="247"/>
      <c r="SJW800" s="247"/>
      <c r="SJX800" s="247"/>
      <c r="SJY800" s="247"/>
      <c r="SJZ800" s="247"/>
      <c r="SKA800" s="247"/>
      <c r="SKB800" s="247"/>
      <c r="SKC800" s="247"/>
      <c r="SKD800" s="247"/>
      <c r="SKE800" s="247"/>
      <c r="SKF800" s="247"/>
      <c r="SKG800" s="247"/>
      <c r="SKH800" s="247"/>
      <c r="SKI800" s="247"/>
      <c r="SKJ800" s="247"/>
      <c r="SKK800" s="247"/>
      <c r="SKL800" s="247"/>
      <c r="SKM800" s="247"/>
      <c r="SKN800" s="247"/>
      <c r="SKO800" s="247"/>
      <c r="SKP800" s="247"/>
      <c r="SKQ800" s="247"/>
      <c r="SKR800" s="247"/>
      <c r="SKS800" s="247"/>
      <c r="SKT800" s="247"/>
      <c r="SKU800" s="247"/>
      <c r="SKV800" s="247"/>
      <c r="SKW800" s="247"/>
      <c r="SKX800" s="247"/>
      <c r="SKY800" s="247"/>
      <c r="SKZ800" s="247"/>
      <c r="SLA800" s="247"/>
      <c r="SLB800" s="247"/>
      <c r="SLC800" s="247"/>
      <c r="SLD800" s="247"/>
      <c r="SLE800" s="247"/>
      <c r="SLF800" s="247"/>
      <c r="SLG800" s="247"/>
      <c r="SLH800" s="247"/>
      <c r="SLI800" s="247"/>
      <c r="SLJ800" s="247"/>
      <c r="SLK800" s="247"/>
      <c r="SLL800" s="247"/>
      <c r="SLM800" s="247"/>
      <c r="SLN800" s="247"/>
      <c r="SLO800" s="247"/>
      <c r="SLP800" s="247"/>
      <c r="SLQ800" s="247"/>
      <c r="SLR800" s="247"/>
      <c r="SLS800" s="247"/>
      <c r="SLT800" s="247"/>
      <c r="SLU800" s="247"/>
      <c r="SLV800" s="247"/>
      <c r="SLW800" s="247"/>
      <c r="SLX800" s="247"/>
      <c r="SLY800" s="247"/>
      <c r="SLZ800" s="247"/>
      <c r="SMA800" s="247"/>
      <c r="SMB800" s="247"/>
      <c r="SMC800" s="247"/>
      <c r="SMD800" s="247"/>
      <c r="SME800" s="247"/>
      <c r="SMF800" s="247"/>
      <c r="SMG800" s="247"/>
      <c r="SMH800" s="247"/>
      <c r="SMI800" s="247"/>
      <c r="SMJ800" s="247"/>
      <c r="SMK800" s="247"/>
      <c r="SML800" s="247"/>
      <c r="SMM800" s="247"/>
      <c r="SMN800" s="247"/>
      <c r="SMO800" s="247"/>
      <c r="SMP800" s="247"/>
      <c r="SMQ800" s="247"/>
      <c r="SMR800" s="247"/>
      <c r="SMS800" s="247"/>
      <c r="SMT800" s="247"/>
      <c r="SMU800" s="247"/>
      <c r="SMV800" s="247"/>
      <c r="SMW800" s="247"/>
      <c r="SMX800" s="247"/>
      <c r="SMY800" s="247"/>
      <c r="SMZ800" s="247"/>
      <c r="SNA800" s="247"/>
      <c r="SNB800" s="247"/>
      <c r="SNC800" s="247"/>
      <c r="SND800" s="247"/>
      <c r="SNE800" s="247"/>
      <c r="SNF800" s="247"/>
      <c r="SNG800" s="247"/>
      <c r="SNH800" s="247"/>
      <c r="SNI800" s="247"/>
      <c r="SNJ800" s="247"/>
      <c r="SNK800" s="247"/>
      <c r="SNL800" s="247"/>
      <c r="SNM800" s="247"/>
      <c r="SNN800" s="247"/>
      <c r="SNO800" s="247"/>
      <c r="SNP800" s="247"/>
      <c r="SNQ800" s="247"/>
      <c r="SNR800" s="247"/>
      <c r="SNS800" s="247"/>
      <c r="SNT800" s="247"/>
      <c r="SNU800" s="247"/>
      <c r="SNV800" s="247"/>
      <c r="SNW800" s="247"/>
      <c r="SNX800" s="247"/>
      <c r="SNY800" s="247"/>
      <c r="SNZ800" s="247"/>
      <c r="SOA800" s="247"/>
      <c r="SOB800" s="247"/>
      <c r="SOC800" s="247"/>
      <c r="SOD800" s="247"/>
      <c r="SOE800" s="247"/>
      <c r="SOF800" s="247"/>
      <c r="SOG800" s="247"/>
      <c r="SOH800" s="247"/>
      <c r="SOI800" s="247"/>
      <c r="SOJ800" s="247"/>
      <c r="SOK800" s="247"/>
      <c r="SOL800" s="247"/>
      <c r="SOM800" s="247"/>
      <c r="SON800" s="247"/>
      <c r="SOO800" s="247"/>
      <c r="SOP800" s="247"/>
      <c r="SOQ800" s="247"/>
      <c r="SOR800" s="247"/>
      <c r="SOS800" s="247"/>
      <c r="SOT800" s="247"/>
      <c r="SOU800" s="247"/>
      <c r="SOV800" s="247"/>
      <c r="SOW800" s="247"/>
      <c r="SOX800" s="247"/>
      <c r="SOY800" s="247"/>
      <c r="SOZ800" s="247"/>
      <c r="SPA800" s="247"/>
      <c r="SPB800" s="247"/>
      <c r="SPC800" s="247"/>
      <c r="SPD800" s="247"/>
      <c r="SPE800" s="247"/>
      <c r="SPF800" s="247"/>
      <c r="SPG800" s="247"/>
      <c r="SPH800" s="247"/>
      <c r="SPI800" s="247"/>
      <c r="SPJ800" s="247"/>
      <c r="SPK800" s="247"/>
      <c r="SPL800" s="247"/>
      <c r="SPM800" s="247"/>
      <c r="SPN800" s="247"/>
      <c r="SPO800" s="247"/>
      <c r="SPP800" s="247"/>
      <c r="SPQ800" s="247"/>
      <c r="SPR800" s="247"/>
      <c r="SPS800" s="247"/>
      <c r="SPT800" s="247"/>
      <c r="SPU800" s="247"/>
      <c r="SPV800" s="247"/>
      <c r="SPW800" s="247"/>
      <c r="SPX800" s="247"/>
      <c r="SPY800" s="247"/>
      <c r="SPZ800" s="247"/>
      <c r="SQA800" s="247"/>
      <c r="SQB800" s="247"/>
      <c r="SQC800" s="247"/>
      <c r="SQD800" s="247"/>
      <c r="SQE800" s="247"/>
      <c r="SQF800" s="247"/>
      <c r="SQG800" s="247"/>
      <c r="SQH800" s="247"/>
      <c r="SQI800" s="247"/>
      <c r="SQJ800" s="247"/>
      <c r="SQK800" s="247"/>
      <c r="SQL800" s="247"/>
      <c r="SQM800" s="247"/>
      <c r="SQN800" s="247"/>
      <c r="SQO800" s="247"/>
      <c r="SQP800" s="247"/>
      <c r="SQQ800" s="247"/>
      <c r="SQR800" s="247"/>
      <c r="SQS800" s="247"/>
      <c r="SQT800" s="247"/>
      <c r="SQU800" s="247"/>
      <c r="SQV800" s="247"/>
      <c r="SQW800" s="247"/>
      <c r="SQX800" s="247"/>
      <c r="SQY800" s="247"/>
      <c r="SQZ800" s="247"/>
      <c r="SRA800" s="247"/>
      <c r="SRB800" s="247"/>
      <c r="SRC800" s="247"/>
      <c r="SRD800" s="247"/>
      <c r="SRE800" s="247"/>
      <c r="SRF800" s="247"/>
      <c r="SRG800" s="247"/>
      <c r="SRH800" s="247"/>
      <c r="SRI800" s="247"/>
      <c r="SRJ800" s="247"/>
      <c r="SRK800" s="247"/>
      <c r="SRL800" s="247"/>
      <c r="SRM800" s="247"/>
      <c r="SRN800" s="247"/>
      <c r="SRO800" s="247"/>
      <c r="SRP800" s="247"/>
      <c r="SRQ800" s="247"/>
      <c r="SRR800" s="247"/>
      <c r="SRS800" s="247"/>
      <c r="SRT800" s="247"/>
      <c r="SRU800" s="247"/>
      <c r="SRV800" s="247"/>
      <c r="SRW800" s="247"/>
      <c r="SRX800" s="247"/>
      <c r="SRY800" s="247"/>
      <c r="SRZ800" s="247"/>
      <c r="SSA800" s="247"/>
      <c r="SSB800" s="247"/>
      <c r="SSC800" s="247"/>
      <c r="SSD800" s="247"/>
      <c r="SSE800" s="247"/>
      <c r="SSF800" s="247"/>
      <c r="SSG800" s="247"/>
      <c r="SSH800" s="247"/>
      <c r="SSI800" s="247"/>
      <c r="SSJ800" s="247"/>
      <c r="SSK800" s="247"/>
      <c r="SSL800" s="247"/>
      <c r="SSM800" s="247"/>
      <c r="SSN800" s="247"/>
      <c r="SSO800" s="247"/>
      <c r="SSP800" s="247"/>
      <c r="SSQ800" s="247"/>
      <c r="SSR800" s="247"/>
      <c r="SSS800" s="247"/>
      <c r="SST800" s="247"/>
      <c r="SSU800" s="247"/>
      <c r="SSV800" s="247"/>
      <c r="SSW800" s="247"/>
      <c r="SSX800" s="247"/>
      <c r="SSY800" s="247"/>
      <c r="SSZ800" s="247"/>
      <c r="STA800" s="247"/>
      <c r="STB800" s="247"/>
      <c r="STC800" s="247"/>
      <c r="STD800" s="247"/>
      <c r="STE800" s="247"/>
      <c r="STF800" s="247"/>
      <c r="STG800" s="247"/>
      <c r="STH800" s="247"/>
      <c r="STI800" s="247"/>
      <c r="STJ800" s="247"/>
      <c r="STK800" s="247"/>
      <c r="STL800" s="247"/>
      <c r="STM800" s="247"/>
      <c r="STN800" s="247"/>
      <c r="STO800" s="247"/>
      <c r="STP800" s="247"/>
      <c r="STQ800" s="247"/>
      <c r="STR800" s="247"/>
      <c r="STS800" s="247"/>
      <c r="STT800" s="247"/>
      <c r="STU800" s="247"/>
      <c r="STV800" s="247"/>
      <c r="STW800" s="247"/>
      <c r="STX800" s="247"/>
      <c r="STY800" s="247"/>
      <c r="STZ800" s="247"/>
      <c r="SUA800" s="247"/>
      <c r="SUB800" s="247"/>
      <c r="SUC800" s="247"/>
      <c r="SUD800" s="247"/>
      <c r="SUE800" s="247"/>
      <c r="SUF800" s="247"/>
      <c r="SUG800" s="247"/>
      <c r="SUH800" s="247"/>
      <c r="SUI800" s="247"/>
      <c r="SUJ800" s="247"/>
      <c r="SUK800" s="247"/>
      <c r="SUL800" s="247"/>
      <c r="SUM800" s="247"/>
      <c r="SUN800" s="247"/>
      <c r="SUO800" s="247"/>
      <c r="SUP800" s="247"/>
      <c r="SUQ800" s="247"/>
      <c r="SUR800" s="247"/>
      <c r="SUS800" s="247"/>
      <c r="SUT800" s="247"/>
      <c r="SUU800" s="247"/>
      <c r="SUV800" s="247"/>
      <c r="SUW800" s="247"/>
      <c r="SUX800" s="247"/>
      <c r="SUY800" s="247"/>
      <c r="SUZ800" s="247"/>
      <c r="SVA800" s="247"/>
      <c r="SVB800" s="247"/>
      <c r="SVC800" s="247"/>
      <c r="SVD800" s="247"/>
      <c r="SVE800" s="247"/>
      <c r="SVF800" s="247"/>
      <c r="SVG800" s="247"/>
      <c r="SVH800" s="247"/>
      <c r="SVI800" s="247"/>
      <c r="SVJ800" s="247"/>
      <c r="SVK800" s="247"/>
      <c r="SVL800" s="247"/>
      <c r="SVM800" s="247"/>
      <c r="SVN800" s="247"/>
      <c r="SVO800" s="247"/>
      <c r="SVP800" s="247"/>
      <c r="SVQ800" s="247"/>
      <c r="SVR800" s="247"/>
      <c r="SVS800" s="247"/>
      <c r="SVT800" s="247"/>
      <c r="SVU800" s="247"/>
      <c r="SVV800" s="247"/>
      <c r="SVW800" s="247"/>
      <c r="SVX800" s="247"/>
      <c r="SVY800" s="247"/>
      <c r="SVZ800" s="247"/>
      <c r="SWA800" s="247"/>
      <c r="SWB800" s="247"/>
      <c r="SWC800" s="247"/>
      <c r="SWD800" s="247"/>
      <c r="SWE800" s="247"/>
      <c r="SWF800" s="247"/>
      <c r="SWG800" s="247"/>
      <c r="SWH800" s="247"/>
      <c r="SWI800" s="247"/>
      <c r="SWJ800" s="247"/>
      <c r="SWK800" s="247"/>
      <c r="SWL800" s="247"/>
      <c r="SWM800" s="247"/>
      <c r="SWN800" s="247"/>
      <c r="SWO800" s="247"/>
      <c r="SWP800" s="247"/>
      <c r="SWQ800" s="247"/>
      <c r="SWR800" s="247"/>
      <c r="SWS800" s="247"/>
      <c r="SWT800" s="247"/>
      <c r="SWU800" s="247"/>
      <c r="SWV800" s="247"/>
      <c r="SWW800" s="247"/>
      <c r="SWX800" s="247"/>
      <c r="SWY800" s="247"/>
      <c r="SWZ800" s="247"/>
      <c r="SXA800" s="247"/>
      <c r="SXB800" s="247"/>
      <c r="SXC800" s="247"/>
      <c r="SXD800" s="247"/>
      <c r="SXE800" s="247"/>
      <c r="SXF800" s="247"/>
      <c r="SXG800" s="247"/>
      <c r="SXH800" s="247"/>
      <c r="SXI800" s="247"/>
      <c r="SXJ800" s="247"/>
      <c r="SXK800" s="247"/>
      <c r="SXL800" s="247"/>
      <c r="SXM800" s="247"/>
      <c r="SXN800" s="247"/>
      <c r="SXO800" s="247"/>
      <c r="SXP800" s="247"/>
      <c r="SXQ800" s="247"/>
      <c r="SXR800" s="247"/>
      <c r="SXS800" s="247"/>
      <c r="SXT800" s="247"/>
      <c r="SXU800" s="247"/>
      <c r="SXV800" s="247"/>
      <c r="SXW800" s="247"/>
      <c r="SXX800" s="247"/>
      <c r="SXY800" s="247"/>
      <c r="SXZ800" s="247"/>
      <c r="SYA800" s="247"/>
      <c r="SYB800" s="247"/>
      <c r="SYC800" s="247"/>
      <c r="SYD800" s="247"/>
      <c r="SYE800" s="247"/>
      <c r="SYF800" s="247"/>
      <c r="SYG800" s="247"/>
      <c r="SYH800" s="247"/>
      <c r="SYI800" s="247"/>
      <c r="SYJ800" s="247"/>
      <c r="SYK800" s="247"/>
      <c r="SYL800" s="247"/>
      <c r="SYM800" s="247"/>
      <c r="SYN800" s="247"/>
      <c r="SYO800" s="247"/>
      <c r="SYP800" s="247"/>
      <c r="SYQ800" s="247"/>
      <c r="SYR800" s="247"/>
      <c r="SYS800" s="247"/>
      <c r="SYT800" s="247"/>
      <c r="SYU800" s="247"/>
      <c r="SYV800" s="247"/>
      <c r="SYW800" s="247"/>
      <c r="SYX800" s="247"/>
      <c r="SYY800" s="247"/>
      <c r="SYZ800" s="247"/>
      <c r="SZA800" s="247"/>
      <c r="SZB800" s="247"/>
      <c r="SZC800" s="247"/>
      <c r="SZD800" s="247"/>
      <c r="SZE800" s="247"/>
      <c r="SZF800" s="247"/>
      <c r="SZG800" s="247"/>
      <c r="SZH800" s="247"/>
      <c r="SZI800" s="247"/>
      <c r="SZJ800" s="247"/>
      <c r="SZK800" s="247"/>
      <c r="SZL800" s="247"/>
      <c r="SZM800" s="247"/>
      <c r="SZN800" s="247"/>
      <c r="SZO800" s="247"/>
      <c r="SZP800" s="247"/>
      <c r="SZQ800" s="247"/>
      <c r="SZR800" s="247"/>
      <c r="SZS800" s="247"/>
      <c r="SZT800" s="247"/>
      <c r="SZU800" s="247"/>
      <c r="SZV800" s="247"/>
      <c r="SZW800" s="247"/>
      <c r="SZX800" s="247"/>
      <c r="SZY800" s="247"/>
      <c r="SZZ800" s="247"/>
      <c r="TAA800" s="247"/>
      <c r="TAB800" s="247"/>
      <c r="TAC800" s="247"/>
      <c r="TAD800" s="247"/>
      <c r="TAE800" s="247"/>
      <c r="TAF800" s="247"/>
      <c r="TAG800" s="247"/>
      <c r="TAH800" s="247"/>
      <c r="TAI800" s="247"/>
      <c r="TAJ800" s="247"/>
      <c r="TAK800" s="247"/>
      <c r="TAL800" s="247"/>
      <c r="TAM800" s="247"/>
      <c r="TAN800" s="247"/>
      <c r="TAO800" s="247"/>
      <c r="TAP800" s="247"/>
      <c r="TAQ800" s="247"/>
      <c r="TAR800" s="247"/>
      <c r="TAS800" s="247"/>
      <c r="TAT800" s="247"/>
      <c r="TAU800" s="247"/>
      <c r="TAV800" s="247"/>
      <c r="TAW800" s="247"/>
      <c r="TAX800" s="247"/>
      <c r="TAY800" s="247"/>
      <c r="TAZ800" s="247"/>
      <c r="TBA800" s="247"/>
      <c r="TBB800" s="247"/>
      <c r="TBC800" s="247"/>
      <c r="TBD800" s="247"/>
      <c r="TBE800" s="247"/>
      <c r="TBF800" s="247"/>
      <c r="TBG800" s="247"/>
      <c r="TBH800" s="247"/>
      <c r="TBI800" s="247"/>
      <c r="TBJ800" s="247"/>
      <c r="TBK800" s="247"/>
      <c r="TBL800" s="247"/>
      <c r="TBM800" s="247"/>
      <c r="TBN800" s="247"/>
      <c r="TBO800" s="247"/>
      <c r="TBP800" s="247"/>
      <c r="TBQ800" s="247"/>
      <c r="TBR800" s="247"/>
      <c r="TBS800" s="247"/>
      <c r="TBT800" s="247"/>
      <c r="TBU800" s="247"/>
      <c r="TBV800" s="247"/>
      <c r="TBW800" s="247"/>
      <c r="TBX800" s="247"/>
      <c r="TBY800" s="247"/>
      <c r="TBZ800" s="247"/>
      <c r="TCA800" s="247"/>
      <c r="TCB800" s="247"/>
      <c r="TCC800" s="247"/>
      <c r="TCD800" s="247"/>
      <c r="TCE800" s="247"/>
      <c r="TCF800" s="247"/>
      <c r="TCG800" s="247"/>
      <c r="TCH800" s="247"/>
      <c r="TCI800" s="247"/>
      <c r="TCJ800" s="247"/>
      <c r="TCK800" s="247"/>
      <c r="TCL800" s="247"/>
      <c r="TCM800" s="247"/>
      <c r="TCN800" s="247"/>
      <c r="TCO800" s="247"/>
      <c r="TCP800" s="247"/>
      <c r="TCQ800" s="247"/>
      <c r="TCR800" s="247"/>
      <c r="TCS800" s="247"/>
      <c r="TCT800" s="247"/>
      <c r="TCU800" s="247"/>
      <c r="TCV800" s="247"/>
      <c r="TCW800" s="247"/>
      <c r="TCX800" s="247"/>
      <c r="TCY800" s="247"/>
      <c r="TCZ800" s="247"/>
      <c r="TDA800" s="247"/>
      <c r="TDB800" s="247"/>
      <c r="TDC800" s="247"/>
      <c r="TDD800" s="247"/>
      <c r="TDE800" s="247"/>
      <c r="TDF800" s="247"/>
      <c r="TDG800" s="247"/>
      <c r="TDH800" s="247"/>
      <c r="TDI800" s="247"/>
      <c r="TDJ800" s="247"/>
      <c r="TDK800" s="247"/>
      <c r="TDL800" s="247"/>
      <c r="TDM800" s="247"/>
      <c r="TDN800" s="247"/>
      <c r="TDO800" s="247"/>
      <c r="TDP800" s="247"/>
      <c r="TDQ800" s="247"/>
      <c r="TDR800" s="247"/>
      <c r="TDS800" s="247"/>
      <c r="TDT800" s="247"/>
      <c r="TDU800" s="247"/>
      <c r="TDV800" s="247"/>
      <c r="TDW800" s="247"/>
      <c r="TDX800" s="247"/>
      <c r="TDY800" s="247"/>
      <c r="TDZ800" s="247"/>
      <c r="TEA800" s="247"/>
      <c r="TEB800" s="247"/>
      <c r="TEC800" s="247"/>
      <c r="TED800" s="247"/>
      <c r="TEE800" s="247"/>
      <c r="TEF800" s="247"/>
      <c r="TEG800" s="247"/>
      <c r="TEH800" s="247"/>
      <c r="TEI800" s="247"/>
      <c r="TEJ800" s="247"/>
      <c r="TEK800" s="247"/>
      <c r="TEL800" s="247"/>
      <c r="TEM800" s="247"/>
      <c r="TEN800" s="247"/>
      <c r="TEO800" s="247"/>
      <c r="TEP800" s="247"/>
      <c r="TEQ800" s="247"/>
      <c r="TER800" s="247"/>
      <c r="TES800" s="247"/>
      <c r="TET800" s="247"/>
      <c r="TEU800" s="247"/>
      <c r="TEV800" s="247"/>
      <c r="TEW800" s="247"/>
      <c r="TEX800" s="247"/>
      <c r="TEY800" s="247"/>
      <c r="TEZ800" s="247"/>
      <c r="TFA800" s="247"/>
      <c r="TFB800" s="247"/>
      <c r="TFC800" s="247"/>
      <c r="TFD800" s="247"/>
      <c r="TFE800" s="247"/>
      <c r="TFF800" s="247"/>
      <c r="TFG800" s="247"/>
      <c r="TFH800" s="247"/>
      <c r="TFI800" s="247"/>
      <c r="TFJ800" s="247"/>
      <c r="TFK800" s="247"/>
      <c r="TFL800" s="247"/>
      <c r="TFM800" s="247"/>
      <c r="TFN800" s="247"/>
      <c r="TFO800" s="247"/>
      <c r="TFP800" s="247"/>
      <c r="TFQ800" s="247"/>
      <c r="TFR800" s="247"/>
      <c r="TFS800" s="247"/>
      <c r="TFT800" s="247"/>
      <c r="TFU800" s="247"/>
      <c r="TFV800" s="247"/>
      <c r="TFW800" s="247"/>
      <c r="TFX800" s="247"/>
      <c r="TFY800" s="247"/>
      <c r="TFZ800" s="247"/>
      <c r="TGA800" s="247"/>
      <c r="TGB800" s="247"/>
      <c r="TGC800" s="247"/>
      <c r="TGD800" s="247"/>
      <c r="TGE800" s="247"/>
      <c r="TGF800" s="247"/>
      <c r="TGG800" s="247"/>
      <c r="TGH800" s="247"/>
      <c r="TGI800" s="247"/>
      <c r="TGJ800" s="247"/>
      <c r="TGK800" s="247"/>
      <c r="TGL800" s="247"/>
      <c r="TGM800" s="247"/>
      <c r="TGN800" s="247"/>
      <c r="TGO800" s="247"/>
      <c r="TGP800" s="247"/>
      <c r="TGQ800" s="247"/>
      <c r="TGR800" s="247"/>
      <c r="TGS800" s="247"/>
      <c r="TGT800" s="247"/>
      <c r="TGU800" s="247"/>
      <c r="TGV800" s="247"/>
      <c r="TGW800" s="247"/>
      <c r="TGX800" s="247"/>
      <c r="TGY800" s="247"/>
      <c r="TGZ800" s="247"/>
      <c r="THA800" s="247"/>
      <c r="THB800" s="247"/>
      <c r="THC800" s="247"/>
      <c r="THD800" s="247"/>
      <c r="THE800" s="247"/>
      <c r="THF800" s="247"/>
      <c r="THG800" s="247"/>
      <c r="THH800" s="247"/>
      <c r="THI800" s="247"/>
      <c r="THJ800" s="247"/>
      <c r="THK800" s="247"/>
      <c r="THL800" s="247"/>
      <c r="THM800" s="247"/>
      <c r="THN800" s="247"/>
      <c r="THO800" s="247"/>
      <c r="THP800" s="247"/>
      <c r="THQ800" s="247"/>
      <c r="THR800" s="247"/>
      <c r="THS800" s="247"/>
      <c r="THT800" s="247"/>
      <c r="THU800" s="247"/>
      <c r="THV800" s="247"/>
      <c r="THW800" s="247"/>
      <c r="THX800" s="247"/>
      <c r="THY800" s="247"/>
      <c r="THZ800" s="247"/>
      <c r="TIA800" s="247"/>
      <c r="TIB800" s="247"/>
      <c r="TIC800" s="247"/>
      <c r="TID800" s="247"/>
      <c r="TIE800" s="247"/>
      <c r="TIF800" s="247"/>
      <c r="TIG800" s="247"/>
      <c r="TIH800" s="247"/>
      <c r="TII800" s="247"/>
      <c r="TIJ800" s="247"/>
      <c r="TIK800" s="247"/>
      <c r="TIL800" s="247"/>
      <c r="TIM800" s="247"/>
      <c r="TIN800" s="247"/>
      <c r="TIO800" s="247"/>
      <c r="TIP800" s="247"/>
      <c r="TIQ800" s="247"/>
      <c r="TIR800" s="247"/>
      <c r="TIS800" s="247"/>
      <c r="TIT800" s="247"/>
      <c r="TIU800" s="247"/>
      <c r="TIV800" s="247"/>
      <c r="TIW800" s="247"/>
      <c r="TIX800" s="247"/>
      <c r="TIY800" s="247"/>
      <c r="TIZ800" s="247"/>
      <c r="TJA800" s="247"/>
      <c r="TJB800" s="247"/>
      <c r="TJC800" s="247"/>
      <c r="TJD800" s="247"/>
      <c r="TJE800" s="247"/>
      <c r="TJF800" s="247"/>
      <c r="TJG800" s="247"/>
      <c r="TJH800" s="247"/>
      <c r="TJI800" s="247"/>
      <c r="TJJ800" s="247"/>
      <c r="TJK800" s="247"/>
      <c r="TJL800" s="247"/>
      <c r="TJM800" s="247"/>
      <c r="TJN800" s="247"/>
      <c r="TJO800" s="247"/>
      <c r="TJP800" s="247"/>
      <c r="TJQ800" s="247"/>
      <c r="TJR800" s="247"/>
      <c r="TJS800" s="247"/>
      <c r="TJT800" s="247"/>
      <c r="TJU800" s="247"/>
      <c r="TJV800" s="247"/>
      <c r="TJW800" s="247"/>
      <c r="TJX800" s="247"/>
      <c r="TJY800" s="247"/>
      <c r="TJZ800" s="247"/>
      <c r="TKA800" s="247"/>
      <c r="TKB800" s="247"/>
      <c r="TKC800" s="247"/>
      <c r="TKD800" s="247"/>
      <c r="TKE800" s="247"/>
      <c r="TKF800" s="247"/>
      <c r="TKG800" s="247"/>
      <c r="TKH800" s="247"/>
      <c r="TKI800" s="247"/>
      <c r="TKJ800" s="247"/>
      <c r="TKK800" s="247"/>
      <c r="TKL800" s="247"/>
      <c r="TKM800" s="247"/>
      <c r="TKN800" s="247"/>
      <c r="TKO800" s="247"/>
      <c r="TKP800" s="247"/>
      <c r="TKQ800" s="247"/>
      <c r="TKR800" s="247"/>
      <c r="TKS800" s="247"/>
      <c r="TKT800" s="247"/>
      <c r="TKU800" s="247"/>
      <c r="TKV800" s="247"/>
      <c r="TKW800" s="247"/>
      <c r="TKX800" s="247"/>
      <c r="TKY800" s="247"/>
      <c r="TKZ800" s="247"/>
      <c r="TLA800" s="247"/>
      <c r="TLB800" s="247"/>
      <c r="TLC800" s="247"/>
      <c r="TLD800" s="247"/>
      <c r="TLE800" s="247"/>
      <c r="TLF800" s="247"/>
      <c r="TLG800" s="247"/>
      <c r="TLH800" s="247"/>
      <c r="TLI800" s="247"/>
      <c r="TLJ800" s="247"/>
      <c r="TLK800" s="247"/>
      <c r="TLL800" s="247"/>
      <c r="TLM800" s="247"/>
      <c r="TLN800" s="247"/>
      <c r="TLO800" s="247"/>
      <c r="TLP800" s="247"/>
      <c r="TLQ800" s="247"/>
      <c r="TLR800" s="247"/>
      <c r="TLS800" s="247"/>
      <c r="TLT800" s="247"/>
      <c r="TLU800" s="247"/>
      <c r="TLV800" s="247"/>
      <c r="TLW800" s="247"/>
      <c r="TLX800" s="247"/>
      <c r="TLY800" s="247"/>
      <c r="TLZ800" s="247"/>
      <c r="TMA800" s="247"/>
      <c r="TMB800" s="247"/>
      <c r="TMC800" s="247"/>
      <c r="TMD800" s="247"/>
      <c r="TME800" s="247"/>
      <c r="TMF800" s="247"/>
      <c r="TMG800" s="247"/>
      <c r="TMH800" s="247"/>
      <c r="TMI800" s="247"/>
      <c r="TMJ800" s="247"/>
      <c r="TMK800" s="247"/>
      <c r="TML800" s="247"/>
      <c r="TMM800" s="247"/>
      <c r="TMN800" s="247"/>
      <c r="TMO800" s="247"/>
      <c r="TMP800" s="247"/>
      <c r="TMQ800" s="247"/>
      <c r="TMR800" s="247"/>
      <c r="TMS800" s="247"/>
      <c r="TMT800" s="247"/>
      <c r="TMU800" s="247"/>
      <c r="TMV800" s="247"/>
      <c r="TMW800" s="247"/>
      <c r="TMX800" s="247"/>
      <c r="TMY800" s="247"/>
      <c r="TMZ800" s="247"/>
      <c r="TNA800" s="247"/>
      <c r="TNB800" s="247"/>
      <c r="TNC800" s="247"/>
      <c r="TND800" s="247"/>
      <c r="TNE800" s="247"/>
      <c r="TNF800" s="247"/>
      <c r="TNG800" s="247"/>
      <c r="TNH800" s="247"/>
      <c r="TNI800" s="247"/>
      <c r="TNJ800" s="247"/>
      <c r="TNK800" s="247"/>
      <c r="TNL800" s="247"/>
      <c r="TNM800" s="247"/>
      <c r="TNN800" s="247"/>
      <c r="TNO800" s="247"/>
      <c r="TNP800" s="247"/>
      <c r="TNQ800" s="247"/>
      <c r="TNR800" s="247"/>
      <c r="TNS800" s="247"/>
      <c r="TNT800" s="247"/>
      <c r="TNU800" s="247"/>
      <c r="TNV800" s="247"/>
      <c r="TNW800" s="247"/>
      <c r="TNX800" s="247"/>
      <c r="TNY800" s="247"/>
      <c r="TNZ800" s="247"/>
      <c r="TOA800" s="247"/>
      <c r="TOB800" s="247"/>
      <c r="TOC800" s="247"/>
      <c r="TOD800" s="247"/>
      <c r="TOE800" s="247"/>
      <c r="TOF800" s="247"/>
      <c r="TOG800" s="247"/>
      <c r="TOH800" s="247"/>
      <c r="TOI800" s="247"/>
      <c r="TOJ800" s="247"/>
      <c r="TOK800" s="247"/>
      <c r="TOL800" s="247"/>
      <c r="TOM800" s="247"/>
      <c r="TON800" s="247"/>
      <c r="TOO800" s="247"/>
      <c r="TOP800" s="247"/>
      <c r="TOQ800" s="247"/>
      <c r="TOR800" s="247"/>
      <c r="TOS800" s="247"/>
      <c r="TOT800" s="247"/>
      <c r="TOU800" s="247"/>
      <c r="TOV800" s="247"/>
      <c r="TOW800" s="247"/>
      <c r="TOX800" s="247"/>
      <c r="TOY800" s="247"/>
      <c r="TOZ800" s="247"/>
      <c r="TPA800" s="247"/>
      <c r="TPB800" s="247"/>
      <c r="TPC800" s="247"/>
      <c r="TPD800" s="247"/>
      <c r="TPE800" s="247"/>
      <c r="TPF800" s="247"/>
      <c r="TPG800" s="247"/>
      <c r="TPH800" s="247"/>
      <c r="TPI800" s="247"/>
      <c r="TPJ800" s="247"/>
      <c r="TPK800" s="247"/>
      <c r="TPL800" s="247"/>
      <c r="TPM800" s="247"/>
      <c r="TPN800" s="247"/>
      <c r="TPO800" s="247"/>
      <c r="TPP800" s="247"/>
      <c r="TPQ800" s="247"/>
      <c r="TPR800" s="247"/>
      <c r="TPS800" s="247"/>
      <c r="TPT800" s="247"/>
      <c r="TPU800" s="247"/>
      <c r="TPV800" s="247"/>
      <c r="TPW800" s="247"/>
      <c r="TPX800" s="247"/>
      <c r="TPY800" s="247"/>
      <c r="TPZ800" s="247"/>
      <c r="TQA800" s="247"/>
      <c r="TQB800" s="247"/>
      <c r="TQC800" s="247"/>
      <c r="TQD800" s="247"/>
      <c r="TQE800" s="247"/>
      <c r="TQF800" s="247"/>
      <c r="TQG800" s="247"/>
      <c r="TQH800" s="247"/>
      <c r="TQI800" s="247"/>
      <c r="TQJ800" s="247"/>
      <c r="TQK800" s="247"/>
      <c r="TQL800" s="247"/>
      <c r="TQM800" s="247"/>
      <c r="TQN800" s="247"/>
      <c r="TQO800" s="247"/>
      <c r="TQP800" s="247"/>
      <c r="TQQ800" s="247"/>
      <c r="TQR800" s="247"/>
      <c r="TQS800" s="247"/>
      <c r="TQT800" s="247"/>
      <c r="TQU800" s="247"/>
      <c r="TQV800" s="247"/>
      <c r="TQW800" s="247"/>
      <c r="TQX800" s="247"/>
      <c r="TQY800" s="247"/>
      <c r="TQZ800" s="247"/>
      <c r="TRA800" s="247"/>
      <c r="TRB800" s="247"/>
      <c r="TRC800" s="247"/>
      <c r="TRD800" s="247"/>
      <c r="TRE800" s="247"/>
      <c r="TRF800" s="247"/>
      <c r="TRG800" s="247"/>
      <c r="TRH800" s="247"/>
      <c r="TRI800" s="247"/>
      <c r="TRJ800" s="247"/>
      <c r="TRK800" s="247"/>
      <c r="TRL800" s="247"/>
      <c r="TRM800" s="247"/>
      <c r="TRN800" s="247"/>
      <c r="TRO800" s="247"/>
      <c r="TRP800" s="247"/>
      <c r="TRQ800" s="247"/>
      <c r="TRR800" s="247"/>
      <c r="TRS800" s="247"/>
      <c r="TRT800" s="247"/>
      <c r="TRU800" s="247"/>
      <c r="TRV800" s="247"/>
      <c r="TRW800" s="247"/>
      <c r="TRX800" s="247"/>
      <c r="TRY800" s="247"/>
      <c r="TRZ800" s="247"/>
      <c r="TSA800" s="247"/>
      <c r="TSB800" s="247"/>
      <c r="TSC800" s="247"/>
      <c r="TSD800" s="247"/>
      <c r="TSE800" s="247"/>
      <c r="TSF800" s="247"/>
      <c r="TSG800" s="247"/>
      <c r="TSH800" s="247"/>
      <c r="TSI800" s="247"/>
      <c r="TSJ800" s="247"/>
      <c r="TSK800" s="247"/>
      <c r="TSL800" s="247"/>
      <c r="TSM800" s="247"/>
      <c r="TSN800" s="247"/>
      <c r="TSO800" s="247"/>
      <c r="TSP800" s="247"/>
      <c r="TSQ800" s="247"/>
      <c r="TSR800" s="247"/>
      <c r="TSS800" s="247"/>
      <c r="TST800" s="247"/>
      <c r="TSU800" s="247"/>
      <c r="TSV800" s="247"/>
      <c r="TSW800" s="247"/>
      <c r="TSX800" s="247"/>
      <c r="TSY800" s="247"/>
      <c r="TSZ800" s="247"/>
      <c r="TTA800" s="247"/>
      <c r="TTB800" s="247"/>
      <c r="TTC800" s="247"/>
      <c r="TTD800" s="247"/>
      <c r="TTE800" s="247"/>
      <c r="TTF800" s="247"/>
      <c r="TTG800" s="247"/>
      <c r="TTH800" s="247"/>
      <c r="TTI800" s="247"/>
      <c r="TTJ800" s="247"/>
      <c r="TTK800" s="247"/>
      <c r="TTL800" s="247"/>
      <c r="TTM800" s="247"/>
      <c r="TTN800" s="247"/>
      <c r="TTO800" s="247"/>
      <c r="TTP800" s="247"/>
      <c r="TTQ800" s="247"/>
      <c r="TTR800" s="247"/>
      <c r="TTS800" s="247"/>
      <c r="TTT800" s="247"/>
      <c r="TTU800" s="247"/>
      <c r="TTV800" s="247"/>
      <c r="TTW800" s="247"/>
      <c r="TTX800" s="247"/>
      <c r="TTY800" s="247"/>
      <c r="TTZ800" s="247"/>
      <c r="TUA800" s="247"/>
      <c r="TUB800" s="247"/>
      <c r="TUC800" s="247"/>
      <c r="TUD800" s="247"/>
      <c r="TUE800" s="247"/>
      <c r="TUF800" s="247"/>
      <c r="TUG800" s="247"/>
      <c r="TUH800" s="247"/>
      <c r="TUI800" s="247"/>
      <c r="TUJ800" s="247"/>
      <c r="TUK800" s="247"/>
      <c r="TUL800" s="247"/>
      <c r="TUM800" s="247"/>
      <c r="TUN800" s="247"/>
      <c r="TUO800" s="247"/>
      <c r="TUP800" s="247"/>
      <c r="TUQ800" s="247"/>
      <c r="TUR800" s="247"/>
      <c r="TUS800" s="247"/>
      <c r="TUT800" s="247"/>
      <c r="TUU800" s="247"/>
      <c r="TUV800" s="247"/>
      <c r="TUW800" s="247"/>
      <c r="TUX800" s="247"/>
      <c r="TUY800" s="247"/>
      <c r="TUZ800" s="247"/>
      <c r="TVA800" s="247"/>
      <c r="TVB800" s="247"/>
      <c r="TVC800" s="247"/>
      <c r="TVD800" s="247"/>
      <c r="TVE800" s="247"/>
      <c r="TVF800" s="247"/>
      <c r="TVG800" s="247"/>
      <c r="TVH800" s="247"/>
      <c r="TVI800" s="247"/>
      <c r="TVJ800" s="247"/>
      <c r="TVK800" s="247"/>
      <c r="TVL800" s="247"/>
      <c r="TVM800" s="247"/>
      <c r="TVN800" s="247"/>
      <c r="TVO800" s="247"/>
      <c r="TVP800" s="247"/>
      <c r="TVQ800" s="247"/>
      <c r="TVR800" s="247"/>
      <c r="TVS800" s="247"/>
      <c r="TVT800" s="247"/>
      <c r="TVU800" s="247"/>
      <c r="TVV800" s="247"/>
      <c r="TVW800" s="247"/>
      <c r="TVX800" s="247"/>
      <c r="TVY800" s="247"/>
      <c r="TVZ800" s="247"/>
      <c r="TWA800" s="247"/>
      <c r="TWB800" s="247"/>
      <c r="TWC800" s="247"/>
      <c r="TWD800" s="247"/>
      <c r="TWE800" s="247"/>
      <c r="TWF800" s="247"/>
      <c r="TWG800" s="247"/>
      <c r="TWH800" s="247"/>
      <c r="TWI800" s="247"/>
      <c r="TWJ800" s="247"/>
      <c r="TWK800" s="247"/>
      <c r="TWL800" s="247"/>
      <c r="TWM800" s="247"/>
      <c r="TWN800" s="247"/>
      <c r="TWO800" s="247"/>
      <c r="TWP800" s="247"/>
      <c r="TWQ800" s="247"/>
      <c r="TWR800" s="247"/>
      <c r="TWS800" s="247"/>
      <c r="TWT800" s="247"/>
      <c r="TWU800" s="247"/>
      <c r="TWV800" s="247"/>
      <c r="TWW800" s="247"/>
      <c r="TWX800" s="247"/>
      <c r="TWY800" s="247"/>
      <c r="TWZ800" s="247"/>
      <c r="TXA800" s="247"/>
      <c r="TXB800" s="247"/>
      <c r="TXC800" s="247"/>
      <c r="TXD800" s="247"/>
      <c r="TXE800" s="247"/>
      <c r="TXF800" s="247"/>
      <c r="TXG800" s="247"/>
      <c r="TXH800" s="247"/>
      <c r="TXI800" s="247"/>
      <c r="TXJ800" s="247"/>
      <c r="TXK800" s="247"/>
      <c r="TXL800" s="247"/>
      <c r="TXM800" s="247"/>
      <c r="TXN800" s="247"/>
      <c r="TXO800" s="247"/>
      <c r="TXP800" s="247"/>
      <c r="TXQ800" s="247"/>
      <c r="TXR800" s="247"/>
      <c r="TXS800" s="247"/>
      <c r="TXT800" s="247"/>
      <c r="TXU800" s="247"/>
      <c r="TXV800" s="247"/>
      <c r="TXW800" s="247"/>
      <c r="TXX800" s="247"/>
      <c r="TXY800" s="247"/>
      <c r="TXZ800" s="247"/>
      <c r="TYA800" s="247"/>
      <c r="TYB800" s="247"/>
      <c r="TYC800" s="247"/>
      <c r="TYD800" s="247"/>
      <c r="TYE800" s="247"/>
      <c r="TYF800" s="247"/>
      <c r="TYG800" s="247"/>
      <c r="TYH800" s="247"/>
      <c r="TYI800" s="247"/>
      <c r="TYJ800" s="247"/>
      <c r="TYK800" s="247"/>
      <c r="TYL800" s="247"/>
      <c r="TYM800" s="247"/>
      <c r="TYN800" s="247"/>
      <c r="TYO800" s="247"/>
      <c r="TYP800" s="247"/>
      <c r="TYQ800" s="247"/>
      <c r="TYR800" s="247"/>
      <c r="TYS800" s="247"/>
      <c r="TYT800" s="247"/>
      <c r="TYU800" s="247"/>
      <c r="TYV800" s="247"/>
      <c r="TYW800" s="247"/>
      <c r="TYX800" s="247"/>
      <c r="TYY800" s="247"/>
      <c r="TYZ800" s="247"/>
      <c r="TZA800" s="247"/>
      <c r="TZB800" s="247"/>
      <c r="TZC800" s="247"/>
      <c r="TZD800" s="247"/>
      <c r="TZE800" s="247"/>
      <c r="TZF800" s="247"/>
      <c r="TZG800" s="247"/>
      <c r="TZH800" s="247"/>
      <c r="TZI800" s="247"/>
      <c r="TZJ800" s="247"/>
      <c r="TZK800" s="247"/>
      <c r="TZL800" s="247"/>
      <c r="TZM800" s="247"/>
      <c r="TZN800" s="247"/>
      <c r="TZO800" s="247"/>
      <c r="TZP800" s="247"/>
      <c r="TZQ800" s="247"/>
      <c r="TZR800" s="247"/>
      <c r="TZS800" s="247"/>
      <c r="TZT800" s="247"/>
      <c r="TZU800" s="247"/>
      <c r="TZV800" s="247"/>
      <c r="TZW800" s="247"/>
      <c r="TZX800" s="247"/>
      <c r="TZY800" s="247"/>
      <c r="TZZ800" s="247"/>
      <c r="UAA800" s="247"/>
      <c r="UAB800" s="247"/>
      <c r="UAC800" s="247"/>
      <c r="UAD800" s="247"/>
      <c r="UAE800" s="247"/>
      <c r="UAF800" s="247"/>
      <c r="UAG800" s="247"/>
      <c r="UAH800" s="247"/>
      <c r="UAI800" s="247"/>
      <c r="UAJ800" s="247"/>
      <c r="UAK800" s="247"/>
      <c r="UAL800" s="247"/>
      <c r="UAM800" s="247"/>
      <c r="UAN800" s="247"/>
      <c r="UAO800" s="247"/>
      <c r="UAP800" s="247"/>
      <c r="UAQ800" s="247"/>
      <c r="UAR800" s="247"/>
      <c r="UAS800" s="247"/>
      <c r="UAT800" s="247"/>
      <c r="UAU800" s="247"/>
      <c r="UAV800" s="247"/>
      <c r="UAW800" s="247"/>
      <c r="UAX800" s="247"/>
      <c r="UAY800" s="247"/>
      <c r="UAZ800" s="247"/>
      <c r="UBA800" s="247"/>
      <c r="UBB800" s="247"/>
      <c r="UBC800" s="247"/>
      <c r="UBD800" s="247"/>
      <c r="UBE800" s="247"/>
      <c r="UBF800" s="247"/>
      <c r="UBG800" s="247"/>
      <c r="UBH800" s="247"/>
      <c r="UBI800" s="247"/>
      <c r="UBJ800" s="247"/>
      <c r="UBK800" s="247"/>
      <c r="UBL800" s="247"/>
      <c r="UBM800" s="247"/>
      <c r="UBN800" s="247"/>
      <c r="UBO800" s="247"/>
      <c r="UBP800" s="247"/>
      <c r="UBQ800" s="247"/>
      <c r="UBR800" s="247"/>
      <c r="UBS800" s="247"/>
      <c r="UBT800" s="247"/>
      <c r="UBU800" s="247"/>
      <c r="UBV800" s="247"/>
      <c r="UBW800" s="247"/>
      <c r="UBX800" s="247"/>
      <c r="UBY800" s="247"/>
      <c r="UBZ800" s="247"/>
      <c r="UCA800" s="247"/>
      <c r="UCB800" s="247"/>
      <c r="UCC800" s="247"/>
      <c r="UCD800" s="247"/>
      <c r="UCE800" s="247"/>
      <c r="UCF800" s="247"/>
      <c r="UCG800" s="247"/>
      <c r="UCH800" s="247"/>
      <c r="UCI800" s="247"/>
      <c r="UCJ800" s="247"/>
      <c r="UCK800" s="247"/>
      <c r="UCL800" s="247"/>
      <c r="UCM800" s="247"/>
      <c r="UCN800" s="247"/>
      <c r="UCO800" s="247"/>
      <c r="UCP800" s="247"/>
      <c r="UCQ800" s="247"/>
      <c r="UCR800" s="247"/>
      <c r="UCS800" s="247"/>
      <c r="UCT800" s="247"/>
      <c r="UCU800" s="247"/>
      <c r="UCV800" s="247"/>
      <c r="UCW800" s="247"/>
      <c r="UCX800" s="247"/>
      <c r="UCY800" s="247"/>
      <c r="UCZ800" s="247"/>
      <c r="UDA800" s="247"/>
      <c r="UDB800" s="247"/>
      <c r="UDC800" s="247"/>
      <c r="UDD800" s="247"/>
      <c r="UDE800" s="247"/>
      <c r="UDF800" s="247"/>
      <c r="UDG800" s="247"/>
      <c r="UDH800" s="247"/>
      <c r="UDI800" s="247"/>
      <c r="UDJ800" s="247"/>
      <c r="UDK800" s="247"/>
      <c r="UDL800" s="247"/>
      <c r="UDM800" s="247"/>
      <c r="UDN800" s="247"/>
      <c r="UDO800" s="247"/>
      <c r="UDP800" s="247"/>
      <c r="UDQ800" s="247"/>
      <c r="UDR800" s="247"/>
      <c r="UDS800" s="247"/>
      <c r="UDT800" s="247"/>
      <c r="UDU800" s="247"/>
      <c r="UDV800" s="247"/>
      <c r="UDW800" s="247"/>
      <c r="UDX800" s="247"/>
      <c r="UDY800" s="247"/>
      <c r="UDZ800" s="247"/>
      <c r="UEA800" s="247"/>
      <c r="UEB800" s="247"/>
      <c r="UEC800" s="247"/>
      <c r="UED800" s="247"/>
      <c r="UEE800" s="247"/>
      <c r="UEF800" s="247"/>
      <c r="UEG800" s="247"/>
      <c r="UEH800" s="247"/>
      <c r="UEI800" s="247"/>
      <c r="UEJ800" s="247"/>
      <c r="UEK800" s="247"/>
      <c r="UEL800" s="247"/>
      <c r="UEM800" s="247"/>
      <c r="UEN800" s="247"/>
      <c r="UEO800" s="247"/>
      <c r="UEP800" s="247"/>
      <c r="UEQ800" s="247"/>
      <c r="UER800" s="247"/>
      <c r="UES800" s="247"/>
      <c r="UET800" s="247"/>
      <c r="UEU800" s="247"/>
      <c r="UEV800" s="247"/>
      <c r="UEW800" s="247"/>
      <c r="UEX800" s="247"/>
      <c r="UEY800" s="247"/>
      <c r="UEZ800" s="247"/>
      <c r="UFA800" s="247"/>
      <c r="UFB800" s="247"/>
      <c r="UFC800" s="247"/>
      <c r="UFD800" s="247"/>
      <c r="UFE800" s="247"/>
      <c r="UFF800" s="247"/>
      <c r="UFG800" s="247"/>
      <c r="UFH800" s="247"/>
      <c r="UFI800" s="247"/>
      <c r="UFJ800" s="247"/>
      <c r="UFK800" s="247"/>
      <c r="UFL800" s="247"/>
      <c r="UFM800" s="247"/>
      <c r="UFN800" s="247"/>
      <c r="UFO800" s="247"/>
      <c r="UFP800" s="247"/>
      <c r="UFQ800" s="247"/>
      <c r="UFR800" s="247"/>
      <c r="UFS800" s="247"/>
      <c r="UFT800" s="247"/>
      <c r="UFU800" s="247"/>
      <c r="UFV800" s="247"/>
      <c r="UFW800" s="247"/>
      <c r="UFX800" s="247"/>
      <c r="UFY800" s="247"/>
      <c r="UFZ800" s="247"/>
      <c r="UGA800" s="247"/>
      <c r="UGB800" s="247"/>
      <c r="UGC800" s="247"/>
      <c r="UGD800" s="247"/>
      <c r="UGE800" s="247"/>
      <c r="UGF800" s="247"/>
      <c r="UGG800" s="247"/>
      <c r="UGH800" s="247"/>
      <c r="UGI800" s="247"/>
      <c r="UGJ800" s="247"/>
      <c r="UGK800" s="247"/>
      <c r="UGL800" s="247"/>
      <c r="UGM800" s="247"/>
      <c r="UGN800" s="247"/>
      <c r="UGO800" s="247"/>
      <c r="UGP800" s="247"/>
      <c r="UGQ800" s="247"/>
      <c r="UGR800" s="247"/>
      <c r="UGS800" s="247"/>
      <c r="UGT800" s="247"/>
      <c r="UGU800" s="247"/>
      <c r="UGV800" s="247"/>
      <c r="UGW800" s="247"/>
      <c r="UGX800" s="247"/>
      <c r="UGY800" s="247"/>
      <c r="UGZ800" s="247"/>
      <c r="UHA800" s="247"/>
      <c r="UHB800" s="247"/>
      <c r="UHC800" s="247"/>
      <c r="UHD800" s="247"/>
      <c r="UHE800" s="247"/>
      <c r="UHF800" s="247"/>
      <c r="UHG800" s="247"/>
      <c r="UHH800" s="247"/>
      <c r="UHI800" s="247"/>
      <c r="UHJ800" s="247"/>
      <c r="UHK800" s="247"/>
      <c r="UHL800" s="247"/>
      <c r="UHM800" s="247"/>
      <c r="UHN800" s="247"/>
      <c r="UHO800" s="247"/>
      <c r="UHP800" s="247"/>
      <c r="UHQ800" s="247"/>
      <c r="UHR800" s="247"/>
      <c r="UHS800" s="247"/>
      <c r="UHT800" s="247"/>
      <c r="UHU800" s="247"/>
      <c r="UHV800" s="247"/>
      <c r="UHW800" s="247"/>
      <c r="UHX800" s="247"/>
      <c r="UHY800" s="247"/>
      <c r="UHZ800" s="247"/>
      <c r="UIA800" s="247"/>
      <c r="UIB800" s="247"/>
      <c r="UIC800" s="247"/>
      <c r="UID800" s="247"/>
      <c r="UIE800" s="247"/>
      <c r="UIF800" s="247"/>
      <c r="UIG800" s="247"/>
      <c r="UIH800" s="247"/>
      <c r="UII800" s="247"/>
      <c r="UIJ800" s="247"/>
      <c r="UIK800" s="247"/>
      <c r="UIL800" s="247"/>
      <c r="UIM800" s="247"/>
      <c r="UIN800" s="247"/>
      <c r="UIO800" s="247"/>
      <c r="UIP800" s="247"/>
      <c r="UIQ800" s="247"/>
      <c r="UIR800" s="247"/>
      <c r="UIS800" s="247"/>
      <c r="UIT800" s="247"/>
      <c r="UIU800" s="247"/>
      <c r="UIV800" s="247"/>
      <c r="UIW800" s="247"/>
      <c r="UIX800" s="247"/>
      <c r="UIY800" s="247"/>
      <c r="UIZ800" s="247"/>
      <c r="UJA800" s="247"/>
      <c r="UJB800" s="247"/>
      <c r="UJC800" s="247"/>
      <c r="UJD800" s="247"/>
      <c r="UJE800" s="247"/>
      <c r="UJF800" s="247"/>
      <c r="UJG800" s="247"/>
      <c r="UJH800" s="247"/>
      <c r="UJI800" s="247"/>
      <c r="UJJ800" s="247"/>
      <c r="UJK800" s="247"/>
      <c r="UJL800" s="247"/>
      <c r="UJM800" s="247"/>
      <c r="UJN800" s="247"/>
      <c r="UJO800" s="247"/>
      <c r="UJP800" s="247"/>
      <c r="UJQ800" s="247"/>
      <c r="UJR800" s="247"/>
      <c r="UJS800" s="247"/>
      <c r="UJT800" s="247"/>
      <c r="UJU800" s="247"/>
      <c r="UJV800" s="247"/>
      <c r="UJW800" s="247"/>
      <c r="UJX800" s="247"/>
      <c r="UJY800" s="247"/>
      <c r="UJZ800" s="247"/>
      <c r="UKA800" s="247"/>
      <c r="UKB800" s="247"/>
      <c r="UKC800" s="247"/>
      <c r="UKD800" s="247"/>
      <c r="UKE800" s="247"/>
      <c r="UKF800" s="247"/>
      <c r="UKG800" s="247"/>
      <c r="UKH800" s="247"/>
      <c r="UKI800" s="247"/>
      <c r="UKJ800" s="247"/>
      <c r="UKK800" s="247"/>
      <c r="UKL800" s="247"/>
      <c r="UKM800" s="247"/>
      <c r="UKN800" s="247"/>
      <c r="UKO800" s="247"/>
      <c r="UKP800" s="247"/>
      <c r="UKQ800" s="247"/>
      <c r="UKR800" s="247"/>
      <c r="UKS800" s="247"/>
      <c r="UKT800" s="247"/>
      <c r="UKU800" s="247"/>
      <c r="UKV800" s="247"/>
      <c r="UKW800" s="247"/>
      <c r="UKX800" s="247"/>
      <c r="UKY800" s="247"/>
      <c r="UKZ800" s="247"/>
      <c r="ULA800" s="247"/>
      <c r="ULB800" s="247"/>
      <c r="ULC800" s="247"/>
      <c r="ULD800" s="247"/>
      <c r="ULE800" s="247"/>
      <c r="ULF800" s="247"/>
      <c r="ULG800" s="247"/>
      <c r="ULH800" s="247"/>
      <c r="ULI800" s="247"/>
      <c r="ULJ800" s="247"/>
      <c r="ULK800" s="247"/>
      <c r="ULL800" s="247"/>
      <c r="ULM800" s="247"/>
      <c r="ULN800" s="247"/>
      <c r="ULO800" s="247"/>
      <c r="ULP800" s="247"/>
      <c r="ULQ800" s="247"/>
      <c r="ULR800" s="247"/>
      <c r="ULS800" s="247"/>
      <c r="ULT800" s="247"/>
      <c r="ULU800" s="247"/>
      <c r="ULV800" s="247"/>
      <c r="ULW800" s="247"/>
      <c r="ULX800" s="247"/>
      <c r="ULY800" s="247"/>
      <c r="ULZ800" s="247"/>
      <c r="UMA800" s="247"/>
      <c r="UMB800" s="247"/>
      <c r="UMC800" s="247"/>
      <c r="UMD800" s="247"/>
      <c r="UME800" s="247"/>
      <c r="UMF800" s="247"/>
      <c r="UMG800" s="247"/>
      <c r="UMH800" s="247"/>
      <c r="UMI800" s="247"/>
      <c r="UMJ800" s="247"/>
      <c r="UMK800" s="247"/>
      <c r="UML800" s="247"/>
      <c r="UMM800" s="247"/>
      <c r="UMN800" s="247"/>
      <c r="UMO800" s="247"/>
      <c r="UMP800" s="247"/>
      <c r="UMQ800" s="247"/>
      <c r="UMR800" s="247"/>
      <c r="UMS800" s="247"/>
      <c r="UMT800" s="247"/>
      <c r="UMU800" s="247"/>
      <c r="UMV800" s="247"/>
      <c r="UMW800" s="247"/>
      <c r="UMX800" s="247"/>
      <c r="UMY800" s="247"/>
      <c r="UMZ800" s="247"/>
      <c r="UNA800" s="247"/>
      <c r="UNB800" s="247"/>
      <c r="UNC800" s="247"/>
      <c r="UND800" s="247"/>
      <c r="UNE800" s="247"/>
      <c r="UNF800" s="247"/>
      <c r="UNG800" s="247"/>
      <c r="UNH800" s="247"/>
      <c r="UNI800" s="247"/>
      <c r="UNJ800" s="247"/>
      <c r="UNK800" s="247"/>
      <c r="UNL800" s="247"/>
      <c r="UNM800" s="247"/>
      <c r="UNN800" s="247"/>
      <c r="UNO800" s="247"/>
      <c r="UNP800" s="247"/>
      <c r="UNQ800" s="247"/>
      <c r="UNR800" s="247"/>
      <c r="UNS800" s="247"/>
      <c r="UNT800" s="247"/>
      <c r="UNU800" s="247"/>
      <c r="UNV800" s="247"/>
      <c r="UNW800" s="247"/>
      <c r="UNX800" s="247"/>
      <c r="UNY800" s="247"/>
      <c r="UNZ800" s="247"/>
      <c r="UOA800" s="247"/>
      <c r="UOB800" s="247"/>
      <c r="UOC800" s="247"/>
      <c r="UOD800" s="247"/>
      <c r="UOE800" s="247"/>
      <c r="UOF800" s="247"/>
      <c r="UOG800" s="247"/>
      <c r="UOH800" s="247"/>
      <c r="UOI800" s="247"/>
      <c r="UOJ800" s="247"/>
      <c r="UOK800" s="247"/>
      <c r="UOL800" s="247"/>
      <c r="UOM800" s="247"/>
      <c r="UON800" s="247"/>
      <c r="UOO800" s="247"/>
      <c r="UOP800" s="247"/>
      <c r="UOQ800" s="247"/>
      <c r="UOR800" s="247"/>
      <c r="UOS800" s="247"/>
      <c r="UOT800" s="247"/>
      <c r="UOU800" s="247"/>
      <c r="UOV800" s="247"/>
      <c r="UOW800" s="247"/>
      <c r="UOX800" s="247"/>
      <c r="UOY800" s="247"/>
      <c r="UOZ800" s="247"/>
      <c r="UPA800" s="247"/>
      <c r="UPB800" s="247"/>
      <c r="UPC800" s="247"/>
      <c r="UPD800" s="247"/>
      <c r="UPE800" s="247"/>
      <c r="UPF800" s="247"/>
      <c r="UPG800" s="247"/>
      <c r="UPH800" s="247"/>
      <c r="UPI800" s="247"/>
      <c r="UPJ800" s="247"/>
      <c r="UPK800" s="247"/>
      <c r="UPL800" s="247"/>
      <c r="UPM800" s="247"/>
      <c r="UPN800" s="247"/>
      <c r="UPO800" s="247"/>
      <c r="UPP800" s="247"/>
      <c r="UPQ800" s="247"/>
      <c r="UPR800" s="247"/>
      <c r="UPS800" s="247"/>
      <c r="UPT800" s="247"/>
      <c r="UPU800" s="247"/>
      <c r="UPV800" s="247"/>
      <c r="UPW800" s="247"/>
      <c r="UPX800" s="247"/>
      <c r="UPY800" s="247"/>
      <c r="UPZ800" s="247"/>
      <c r="UQA800" s="247"/>
      <c r="UQB800" s="247"/>
      <c r="UQC800" s="247"/>
      <c r="UQD800" s="247"/>
      <c r="UQE800" s="247"/>
      <c r="UQF800" s="247"/>
      <c r="UQG800" s="247"/>
      <c r="UQH800" s="247"/>
      <c r="UQI800" s="247"/>
      <c r="UQJ800" s="247"/>
      <c r="UQK800" s="247"/>
      <c r="UQL800" s="247"/>
      <c r="UQM800" s="247"/>
      <c r="UQN800" s="247"/>
      <c r="UQO800" s="247"/>
      <c r="UQP800" s="247"/>
      <c r="UQQ800" s="247"/>
      <c r="UQR800" s="247"/>
      <c r="UQS800" s="247"/>
      <c r="UQT800" s="247"/>
      <c r="UQU800" s="247"/>
      <c r="UQV800" s="247"/>
      <c r="UQW800" s="247"/>
      <c r="UQX800" s="247"/>
      <c r="UQY800" s="247"/>
      <c r="UQZ800" s="247"/>
      <c r="URA800" s="247"/>
      <c r="URB800" s="247"/>
      <c r="URC800" s="247"/>
      <c r="URD800" s="247"/>
      <c r="URE800" s="247"/>
      <c r="URF800" s="247"/>
      <c r="URG800" s="247"/>
      <c r="URH800" s="247"/>
      <c r="URI800" s="247"/>
      <c r="URJ800" s="247"/>
      <c r="URK800" s="247"/>
      <c r="URL800" s="247"/>
      <c r="URM800" s="247"/>
      <c r="URN800" s="247"/>
      <c r="URO800" s="247"/>
      <c r="URP800" s="247"/>
      <c r="URQ800" s="247"/>
      <c r="URR800" s="247"/>
      <c r="URS800" s="247"/>
      <c r="URT800" s="247"/>
      <c r="URU800" s="247"/>
      <c r="URV800" s="247"/>
      <c r="URW800" s="247"/>
      <c r="URX800" s="247"/>
      <c r="URY800" s="247"/>
      <c r="URZ800" s="247"/>
      <c r="USA800" s="247"/>
      <c r="USB800" s="247"/>
      <c r="USC800" s="247"/>
      <c r="USD800" s="247"/>
      <c r="USE800" s="247"/>
      <c r="USF800" s="247"/>
      <c r="USG800" s="247"/>
      <c r="USH800" s="247"/>
      <c r="USI800" s="247"/>
      <c r="USJ800" s="247"/>
      <c r="USK800" s="247"/>
      <c r="USL800" s="247"/>
      <c r="USM800" s="247"/>
      <c r="USN800" s="247"/>
      <c r="USO800" s="247"/>
      <c r="USP800" s="247"/>
      <c r="USQ800" s="247"/>
      <c r="USR800" s="247"/>
      <c r="USS800" s="247"/>
      <c r="UST800" s="247"/>
      <c r="USU800" s="247"/>
      <c r="USV800" s="247"/>
      <c r="USW800" s="247"/>
      <c r="USX800" s="247"/>
      <c r="USY800" s="247"/>
      <c r="USZ800" s="247"/>
      <c r="UTA800" s="247"/>
      <c r="UTB800" s="247"/>
      <c r="UTC800" s="247"/>
      <c r="UTD800" s="247"/>
      <c r="UTE800" s="247"/>
      <c r="UTF800" s="247"/>
      <c r="UTG800" s="247"/>
      <c r="UTH800" s="247"/>
      <c r="UTI800" s="247"/>
      <c r="UTJ800" s="247"/>
      <c r="UTK800" s="247"/>
      <c r="UTL800" s="247"/>
      <c r="UTM800" s="247"/>
      <c r="UTN800" s="247"/>
      <c r="UTO800" s="247"/>
      <c r="UTP800" s="247"/>
      <c r="UTQ800" s="247"/>
      <c r="UTR800" s="247"/>
      <c r="UTS800" s="247"/>
      <c r="UTT800" s="247"/>
      <c r="UTU800" s="247"/>
      <c r="UTV800" s="247"/>
      <c r="UTW800" s="247"/>
      <c r="UTX800" s="247"/>
      <c r="UTY800" s="247"/>
      <c r="UTZ800" s="247"/>
      <c r="UUA800" s="247"/>
      <c r="UUB800" s="247"/>
      <c r="UUC800" s="247"/>
      <c r="UUD800" s="247"/>
      <c r="UUE800" s="247"/>
      <c r="UUF800" s="247"/>
      <c r="UUG800" s="247"/>
      <c r="UUH800" s="247"/>
      <c r="UUI800" s="247"/>
      <c r="UUJ800" s="247"/>
      <c r="UUK800" s="247"/>
      <c r="UUL800" s="247"/>
      <c r="UUM800" s="247"/>
      <c r="UUN800" s="247"/>
      <c r="UUO800" s="247"/>
      <c r="UUP800" s="247"/>
      <c r="UUQ800" s="247"/>
      <c r="UUR800" s="247"/>
      <c r="UUS800" s="247"/>
      <c r="UUT800" s="247"/>
      <c r="UUU800" s="247"/>
      <c r="UUV800" s="247"/>
      <c r="UUW800" s="247"/>
      <c r="UUX800" s="247"/>
      <c r="UUY800" s="247"/>
      <c r="UUZ800" s="247"/>
      <c r="UVA800" s="247"/>
      <c r="UVB800" s="247"/>
      <c r="UVC800" s="247"/>
      <c r="UVD800" s="247"/>
      <c r="UVE800" s="247"/>
      <c r="UVF800" s="247"/>
      <c r="UVG800" s="247"/>
      <c r="UVH800" s="247"/>
      <c r="UVI800" s="247"/>
      <c r="UVJ800" s="247"/>
      <c r="UVK800" s="247"/>
      <c r="UVL800" s="247"/>
      <c r="UVM800" s="247"/>
      <c r="UVN800" s="247"/>
      <c r="UVO800" s="247"/>
      <c r="UVP800" s="247"/>
      <c r="UVQ800" s="247"/>
      <c r="UVR800" s="247"/>
      <c r="UVS800" s="247"/>
      <c r="UVT800" s="247"/>
      <c r="UVU800" s="247"/>
      <c r="UVV800" s="247"/>
      <c r="UVW800" s="247"/>
      <c r="UVX800" s="247"/>
      <c r="UVY800" s="247"/>
      <c r="UVZ800" s="247"/>
      <c r="UWA800" s="247"/>
      <c r="UWB800" s="247"/>
      <c r="UWC800" s="247"/>
      <c r="UWD800" s="247"/>
      <c r="UWE800" s="247"/>
      <c r="UWF800" s="247"/>
      <c r="UWG800" s="247"/>
      <c r="UWH800" s="247"/>
      <c r="UWI800" s="247"/>
      <c r="UWJ800" s="247"/>
      <c r="UWK800" s="247"/>
      <c r="UWL800" s="247"/>
      <c r="UWM800" s="247"/>
      <c r="UWN800" s="247"/>
      <c r="UWO800" s="247"/>
      <c r="UWP800" s="247"/>
      <c r="UWQ800" s="247"/>
      <c r="UWR800" s="247"/>
      <c r="UWS800" s="247"/>
      <c r="UWT800" s="247"/>
      <c r="UWU800" s="247"/>
      <c r="UWV800" s="247"/>
      <c r="UWW800" s="247"/>
      <c r="UWX800" s="247"/>
      <c r="UWY800" s="247"/>
      <c r="UWZ800" s="247"/>
      <c r="UXA800" s="247"/>
      <c r="UXB800" s="247"/>
      <c r="UXC800" s="247"/>
      <c r="UXD800" s="247"/>
      <c r="UXE800" s="247"/>
      <c r="UXF800" s="247"/>
      <c r="UXG800" s="247"/>
      <c r="UXH800" s="247"/>
      <c r="UXI800" s="247"/>
      <c r="UXJ800" s="247"/>
      <c r="UXK800" s="247"/>
      <c r="UXL800" s="247"/>
      <c r="UXM800" s="247"/>
      <c r="UXN800" s="247"/>
      <c r="UXO800" s="247"/>
      <c r="UXP800" s="247"/>
      <c r="UXQ800" s="247"/>
      <c r="UXR800" s="247"/>
      <c r="UXS800" s="247"/>
      <c r="UXT800" s="247"/>
      <c r="UXU800" s="247"/>
      <c r="UXV800" s="247"/>
      <c r="UXW800" s="247"/>
      <c r="UXX800" s="247"/>
      <c r="UXY800" s="247"/>
      <c r="UXZ800" s="247"/>
      <c r="UYA800" s="247"/>
      <c r="UYB800" s="247"/>
      <c r="UYC800" s="247"/>
      <c r="UYD800" s="247"/>
      <c r="UYE800" s="247"/>
      <c r="UYF800" s="247"/>
      <c r="UYG800" s="247"/>
      <c r="UYH800" s="247"/>
      <c r="UYI800" s="247"/>
      <c r="UYJ800" s="247"/>
      <c r="UYK800" s="247"/>
      <c r="UYL800" s="247"/>
      <c r="UYM800" s="247"/>
      <c r="UYN800" s="247"/>
      <c r="UYO800" s="247"/>
      <c r="UYP800" s="247"/>
      <c r="UYQ800" s="247"/>
      <c r="UYR800" s="247"/>
      <c r="UYS800" s="247"/>
      <c r="UYT800" s="247"/>
      <c r="UYU800" s="247"/>
      <c r="UYV800" s="247"/>
      <c r="UYW800" s="247"/>
      <c r="UYX800" s="247"/>
      <c r="UYY800" s="247"/>
      <c r="UYZ800" s="247"/>
      <c r="UZA800" s="247"/>
      <c r="UZB800" s="247"/>
      <c r="UZC800" s="247"/>
      <c r="UZD800" s="247"/>
      <c r="UZE800" s="247"/>
      <c r="UZF800" s="247"/>
      <c r="UZG800" s="247"/>
      <c r="UZH800" s="247"/>
      <c r="UZI800" s="247"/>
      <c r="UZJ800" s="247"/>
      <c r="UZK800" s="247"/>
      <c r="UZL800" s="247"/>
      <c r="UZM800" s="247"/>
      <c r="UZN800" s="247"/>
      <c r="UZO800" s="247"/>
      <c r="UZP800" s="247"/>
      <c r="UZQ800" s="247"/>
      <c r="UZR800" s="247"/>
      <c r="UZS800" s="247"/>
      <c r="UZT800" s="247"/>
      <c r="UZU800" s="247"/>
      <c r="UZV800" s="247"/>
      <c r="UZW800" s="247"/>
      <c r="UZX800" s="247"/>
      <c r="UZY800" s="247"/>
      <c r="UZZ800" s="247"/>
      <c r="VAA800" s="247"/>
      <c r="VAB800" s="247"/>
      <c r="VAC800" s="247"/>
      <c r="VAD800" s="247"/>
      <c r="VAE800" s="247"/>
      <c r="VAF800" s="247"/>
      <c r="VAG800" s="247"/>
      <c r="VAH800" s="247"/>
      <c r="VAI800" s="247"/>
      <c r="VAJ800" s="247"/>
      <c r="VAK800" s="247"/>
      <c r="VAL800" s="247"/>
      <c r="VAM800" s="247"/>
      <c r="VAN800" s="247"/>
      <c r="VAO800" s="247"/>
      <c r="VAP800" s="247"/>
      <c r="VAQ800" s="247"/>
      <c r="VAR800" s="247"/>
      <c r="VAS800" s="247"/>
      <c r="VAT800" s="247"/>
      <c r="VAU800" s="247"/>
      <c r="VAV800" s="247"/>
      <c r="VAW800" s="247"/>
      <c r="VAX800" s="247"/>
      <c r="VAY800" s="247"/>
      <c r="VAZ800" s="247"/>
      <c r="VBA800" s="247"/>
      <c r="VBB800" s="247"/>
      <c r="VBC800" s="247"/>
      <c r="VBD800" s="247"/>
      <c r="VBE800" s="247"/>
      <c r="VBF800" s="247"/>
      <c r="VBG800" s="247"/>
      <c r="VBH800" s="247"/>
      <c r="VBI800" s="247"/>
      <c r="VBJ800" s="247"/>
      <c r="VBK800" s="247"/>
      <c r="VBL800" s="247"/>
      <c r="VBM800" s="247"/>
      <c r="VBN800" s="247"/>
      <c r="VBO800" s="247"/>
      <c r="VBP800" s="247"/>
      <c r="VBQ800" s="247"/>
      <c r="VBR800" s="247"/>
      <c r="VBS800" s="247"/>
      <c r="VBT800" s="247"/>
      <c r="VBU800" s="247"/>
      <c r="VBV800" s="247"/>
      <c r="VBW800" s="247"/>
      <c r="VBX800" s="247"/>
      <c r="VBY800" s="247"/>
      <c r="VBZ800" s="247"/>
      <c r="VCA800" s="247"/>
      <c r="VCB800" s="247"/>
      <c r="VCC800" s="247"/>
      <c r="VCD800" s="247"/>
      <c r="VCE800" s="247"/>
      <c r="VCF800" s="247"/>
      <c r="VCG800" s="247"/>
      <c r="VCH800" s="247"/>
      <c r="VCI800" s="247"/>
      <c r="VCJ800" s="247"/>
      <c r="VCK800" s="247"/>
      <c r="VCL800" s="247"/>
      <c r="VCM800" s="247"/>
      <c r="VCN800" s="247"/>
      <c r="VCO800" s="247"/>
      <c r="VCP800" s="247"/>
      <c r="VCQ800" s="247"/>
      <c r="VCR800" s="247"/>
      <c r="VCS800" s="247"/>
      <c r="VCT800" s="247"/>
      <c r="VCU800" s="247"/>
      <c r="VCV800" s="247"/>
      <c r="VCW800" s="247"/>
      <c r="VCX800" s="247"/>
      <c r="VCY800" s="247"/>
      <c r="VCZ800" s="247"/>
      <c r="VDA800" s="247"/>
      <c r="VDB800" s="247"/>
      <c r="VDC800" s="247"/>
      <c r="VDD800" s="247"/>
      <c r="VDE800" s="247"/>
      <c r="VDF800" s="247"/>
      <c r="VDG800" s="247"/>
      <c r="VDH800" s="247"/>
      <c r="VDI800" s="247"/>
      <c r="VDJ800" s="247"/>
      <c r="VDK800" s="247"/>
      <c r="VDL800" s="247"/>
      <c r="VDM800" s="247"/>
      <c r="VDN800" s="247"/>
      <c r="VDO800" s="247"/>
      <c r="VDP800" s="247"/>
      <c r="VDQ800" s="247"/>
      <c r="VDR800" s="247"/>
      <c r="VDS800" s="247"/>
      <c r="VDT800" s="247"/>
      <c r="VDU800" s="247"/>
      <c r="VDV800" s="247"/>
      <c r="VDW800" s="247"/>
      <c r="VDX800" s="247"/>
      <c r="VDY800" s="247"/>
      <c r="VDZ800" s="247"/>
      <c r="VEA800" s="247"/>
      <c r="VEB800" s="247"/>
      <c r="VEC800" s="247"/>
      <c r="VED800" s="247"/>
      <c r="VEE800" s="247"/>
      <c r="VEF800" s="247"/>
      <c r="VEG800" s="247"/>
      <c r="VEH800" s="247"/>
      <c r="VEI800" s="247"/>
      <c r="VEJ800" s="247"/>
      <c r="VEK800" s="247"/>
      <c r="VEL800" s="247"/>
      <c r="VEM800" s="247"/>
      <c r="VEN800" s="247"/>
      <c r="VEO800" s="247"/>
      <c r="VEP800" s="247"/>
      <c r="VEQ800" s="247"/>
      <c r="VER800" s="247"/>
      <c r="VES800" s="247"/>
      <c r="VET800" s="247"/>
      <c r="VEU800" s="247"/>
      <c r="VEV800" s="247"/>
      <c r="VEW800" s="247"/>
      <c r="VEX800" s="247"/>
      <c r="VEY800" s="247"/>
      <c r="VEZ800" s="247"/>
      <c r="VFA800" s="247"/>
      <c r="VFB800" s="247"/>
      <c r="VFC800" s="247"/>
      <c r="VFD800" s="247"/>
      <c r="VFE800" s="247"/>
      <c r="VFF800" s="247"/>
      <c r="VFG800" s="247"/>
      <c r="VFH800" s="247"/>
      <c r="VFI800" s="247"/>
      <c r="VFJ800" s="247"/>
      <c r="VFK800" s="247"/>
      <c r="VFL800" s="247"/>
      <c r="VFM800" s="247"/>
      <c r="VFN800" s="247"/>
      <c r="VFO800" s="247"/>
      <c r="VFP800" s="247"/>
      <c r="VFQ800" s="247"/>
      <c r="VFR800" s="247"/>
      <c r="VFS800" s="247"/>
      <c r="VFT800" s="247"/>
      <c r="VFU800" s="247"/>
      <c r="VFV800" s="247"/>
      <c r="VFW800" s="247"/>
      <c r="VFX800" s="247"/>
      <c r="VFY800" s="247"/>
      <c r="VFZ800" s="247"/>
      <c r="VGA800" s="247"/>
      <c r="VGB800" s="247"/>
      <c r="VGC800" s="247"/>
      <c r="VGD800" s="247"/>
      <c r="VGE800" s="247"/>
      <c r="VGF800" s="247"/>
      <c r="VGG800" s="247"/>
      <c r="VGH800" s="247"/>
      <c r="VGI800" s="247"/>
      <c r="VGJ800" s="247"/>
      <c r="VGK800" s="247"/>
      <c r="VGL800" s="247"/>
      <c r="VGM800" s="247"/>
      <c r="VGN800" s="247"/>
      <c r="VGO800" s="247"/>
      <c r="VGP800" s="247"/>
      <c r="VGQ800" s="247"/>
      <c r="VGR800" s="247"/>
      <c r="VGS800" s="247"/>
      <c r="VGT800" s="247"/>
      <c r="VGU800" s="247"/>
      <c r="VGV800" s="247"/>
      <c r="VGW800" s="247"/>
      <c r="VGX800" s="247"/>
      <c r="VGY800" s="247"/>
      <c r="VGZ800" s="247"/>
      <c r="VHA800" s="247"/>
      <c r="VHB800" s="247"/>
      <c r="VHC800" s="247"/>
      <c r="VHD800" s="247"/>
      <c r="VHE800" s="247"/>
      <c r="VHF800" s="247"/>
      <c r="VHG800" s="247"/>
      <c r="VHH800" s="247"/>
      <c r="VHI800" s="247"/>
      <c r="VHJ800" s="247"/>
      <c r="VHK800" s="247"/>
      <c r="VHL800" s="247"/>
      <c r="VHM800" s="247"/>
      <c r="VHN800" s="247"/>
      <c r="VHO800" s="247"/>
      <c r="VHP800" s="247"/>
      <c r="VHQ800" s="247"/>
      <c r="VHR800" s="247"/>
      <c r="VHS800" s="247"/>
      <c r="VHT800" s="247"/>
      <c r="VHU800" s="247"/>
      <c r="VHV800" s="247"/>
      <c r="VHW800" s="247"/>
      <c r="VHX800" s="247"/>
      <c r="VHY800" s="247"/>
      <c r="VHZ800" s="247"/>
      <c r="VIA800" s="247"/>
      <c r="VIB800" s="247"/>
      <c r="VIC800" s="247"/>
      <c r="VID800" s="247"/>
      <c r="VIE800" s="247"/>
      <c r="VIF800" s="247"/>
      <c r="VIG800" s="247"/>
      <c r="VIH800" s="247"/>
      <c r="VII800" s="247"/>
      <c r="VIJ800" s="247"/>
      <c r="VIK800" s="247"/>
      <c r="VIL800" s="247"/>
      <c r="VIM800" s="247"/>
      <c r="VIN800" s="247"/>
      <c r="VIO800" s="247"/>
      <c r="VIP800" s="247"/>
      <c r="VIQ800" s="247"/>
      <c r="VIR800" s="247"/>
      <c r="VIS800" s="247"/>
      <c r="VIT800" s="247"/>
      <c r="VIU800" s="247"/>
      <c r="VIV800" s="247"/>
      <c r="VIW800" s="247"/>
      <c r="VIX800" s="247"/>
      <c r="VIY800" s="247"/>
      <c r="VIZ800" s="247"/>
      <c r="VJA800" s="247"/>
      <c r="VJB800" s="247"/>
      <c r="VJC800" s="247"/>
      <c r="VJD800" s="247"/>
      <c r="VJE800" s="247"/>
      <c r="VJF800" s="247"/>
      <c r="VJG800" s="247"/>
      <c r="VJH800" s="247"/>
      <c r="VJI800" s="247"/>
      <c r="VJJ800" s="247"/>
      <c r="VJK800" s="247"/>
      <c r="VJL800" s="247"/>
      <c r="VJM800" s="247"/>
      <c r="VJN800" s="247"/>
      <c r="VJO800" s="247"/>
      <c r="VJP800" s="247"/>
      <c r="VJQ800" s="247"/>
      <c r="VJR800" s="247"/>
      <c r="VJS800" s="247"/>
      <c r="VJT800" s="247"/>
      <c r="VJU800" s="247"/>
      <c r="VJV800" s="247"/>
      <c r="VJW800" s="247"/>
      <c r="VJX800" s="247"/>
      <c r="VJY800" s="247"/>
      <c r="VJZ800" s="247"/>
      <c r="VKA800" s="247"/>
      <c r="VKB800" s="247"/>
      <c r="VKC800" s="247"/>
      <c r="VKD800" s="247"/>
      <c r="VKE800" s="247"/>
      <c r="VKF800" s="247"/>
      <c r="VKG800" s="247"/>
      <c r="VKH800" s="247"/>
      <c r="VKI800" s="247"/>
      <c r="VKJ800" s="247"/>
      <c r="VKK800" s="247"/>
      <c r="VKL800" s="247"/>
      <c r="VKM800" s="247"/>
      <c r="VKN800" s="247"/>
      <c r="VKO800" s="247"/>
      <c r="VKP800" s="247"/>
      <c r="VKQ800" s="247"/>
      <c r="VKR800" s="247"/>
      <c r="VKS800" s="247"/>
      <c r="VKT800" s="247"/>
      <c r="VKU800" s="247"/>
      <c r="VKV800" s="247"/>
      <c r="VKW800" s="247"/>
      <c r="VKX800" s="247"/>
      <c r="VKY800" s="247"/>
      <c r="VKZ800" s="247"/>
      <c r="VLA800" s="247"/>
      <c r="VLB800" s="247"/>
      <c r="VLC800" s="247"/>
      <c r="VLD800" s="247"/>
      <c r="VLE800" s="247"/>
      <c r="VLF800" s="247"/>
      <c r="VLG800" s="247"/>
      <c r="VLH800" s="247"/>
      <c r="VLI800" s="247"/>
      <c r="VLJ800" s="247"/>
      <c r="VLK800" s="247"/>
      <c r="VLL800" s="247"/>
      <c r="VLM800" s="247"/>
      <c r="VLN800" s="247"/>
      <c r="VLO800" s="247"/>
      <c r="VLP800" s="247"/>
      <c r="VLQ800" s="247"/>
      <c r="VLR800" s="247"/>
      <c r="VLS800" s="247"/>
      <c r="VLT800" s="247"/>
      <c r="VLU800" s="247"/>
      <c r="VLV800" s="247"/>
      <c r="VLW800" s="247"/>
      <c r="VLX800" s="247"/>
      <c r="VLY800" s="247"/>
      <c r="VLZ800" s="247"/>
      <c r="VMA800" s="247"/>
      <c r="VMB800" s="247"/>
      <c r="VMC800" s="247"/>
      <c r="VMD800" s="247"/>
      <c r="VME800" s="247"/>
      <c r="VMF800" s="247"/>
      <c r="VMG800" s="247"/>
      <c r="VMH800" s="247"/>
      <c r="VMI800" s="247"/>
      <c r="VMJ800" s="247"/>
      <c r="VMK800" s="247"/>
      <c r="VML800" s="247"/>
      <c r="VMM800" s="247"/>
      <c r="VMN800" s="247"/>
      <c r="VMO800" s="247"/>
      <c r="VMP800" s="247"/>
      <c r="VMQ800" s="247"/>
      <c r="VMR800" s="247"/>
      <c r="VMS800" s="247"/>
      <c r="VMT800" s="247"/>
      <c r="VMU800" s="247"/>
      <c r="VMV800" s="247"/>
      <c r="VMW800" s="247"/>
      <c r="VMX800" s="247"/>
      <c r="VMY800" s="247"/>
      <c r="VMZ800" s="247"/>
      <c r="VNA800" s="247"/>
      <c r="VNB800" s="247"/>
      <c r="VNC800" s="247"/>
      <c r="VND800" s="247"/>
      <c r="VNE800" s="247"/>
      <c r="VNF800" s="247"/>
      <c r="VNG800" s="247"/>
      <c r="VNH800" s="247"/>
      <c r="VNI800" s="247"/>
      <c r="VNJ800" s="247"/>
      <c r="VNK800" s="247"/>
      <c r="VNL800" s="247"/>
      <c r="VNM800" s="247"/>
      <c r="VNN800" s="247"/>
      <c r="VNO800" s="247"/>
      <c r="VNP800" s="247"/>
      <c r="VNQ800" s="247"/>
      <c r="VNR800" s="247"/>
      <c r="VNS800" s="247"/>
      <c r="VNT800" s="247"/>
      <c r="VNU800" s="247"/>
      <c r="VNV800" s="247"/>
      <c r="VNW800" s="247"/>
      <c r="VNX800" s="247"/>
      <c r="VNY800" s="247"/>
      <c r="VNZ800" s="247"/>
      <c r="VOA800" s="247"/>
      <c r="VOB800" s="247"/>
      <c r="VOC800" s="247"/>
      <c r="VOD800" s="247"/>
      <c r="VOE800" s="247"/>
      <c r="VOF800" s="247"/>
      <c r="VOG800" s="247"/>
      <c r="VOH800" s="247"/>
      <c r="VOI800" s="247"/>
      <c r="VOJ800" s="247"/>
      <c r="VOK800" s="247"/>
      <c r="VOL800" s="247"/>
      <c r="VOM800" s="247"/>
      <c r="VON800" s="247"/>
      <c r="VOO800" s="247"/>
      <c r="VOP800" s="247"/>
      <c r="VOQ800" s="247"/>
      <c r="VOR800" s="247"/>
      <c r="VOS800" s="247"/>
      <c r="VOT800" s="247"/>
      <c r="VOU800" s="247"/>
      <c r="VOV800" s="247"/>
      <c r="VOW800" s="247"/>
      <c r="VOX800" s="247"/>
      <c r="VOY800" s="247"/>
      <c r="VOZ800" s="247"/>
      <c r="VPA800" s="247"/>
      <c r="VPB800" s="247"/>
      <c r="VPC800" s="247"/>
      <c r="VPD800" s="247"/>
      <c r="VPE800" s="247"/>
      <c r="VPF800" s="247"/>
      <c r="VPG800" s="247"/>
      <c r="VPH800" s="247"/>
      <c r="VPI800" s="247"/>
      <c r="VPJ800" s="247"/>
      <c r="VPK800" s="247"/>
      <c r="VPL800" s="247"/>
      <c r="VPM800" s="247"/>
      <c r="VPN800" s="247"/>
      <c r="VPO800" s="247"/>
      <c r="VPP800" s="247"/>
      <c r="VPQ800" s="247"/>
      <c r="VPR800" s="247"/>
      <c r="VPS800" s="247"/>
      <c r="VPT800" s="247"/>
      <c r="VPU800" s="247"/>
      <c r="VPV800" s="247"/>
      <c r="VPW800" s="247"/>
      <c r="VPX800" s="247"/>
      <c r="VPY800" s="247"/>
      <c r="VPZ800" s="247"/>
      <c r="VQA800" s="247"/>
      <c r="VQB800" s="247"/>
      <c r="VQC800" s="247"/>
      <c r="VQD800" s="247"/>
      <c r="VQE800" s="247"/>
      <c r="VQF800" s="247"/>
      <c r="VQG800" s="247"/>
      <c r="VQH800" s="247"/>
      <c r="VQI800" s="247"/>
      <c r="VQJ800" s="247"/>
      <c r="VQK800" s="247"/>
      <c r="VQL800" s="247"/>
      <c r="VQM800" s="247"/>
      <c r="VQN800" s="247"/>
      <c r="VQO800" s="247"/>
      <c r="VQP800" s="247"/>
      <c r="VQQ800" s="247"/>
      <c r="VQR800" s="247"/>
      <c r="VQS800" s="247"/>
      <c r="VQT800" s="247"/>
      <c r="VQU800" s="247"/>
      <c r="VQV800" s="247"/>
      <c r="VQW800" s="247"/>
      <c r="VQX800" s="247"/>
      <c r="VQY800" s="247"/>
      <c r="VQZ800" s="247"/>
      <c r="VRA800" s="247"/>
      <c r="VRB800" s="247"/>
      <c r="VRC800" s="247"/>
      <c r="VRD800" s="247"/>
      <c r="VRE800" s="247"/>
      <c r="VRF800" s="247"/>
      <c r="VRG800" s="247"/>
      <c r="VRH800" s="247"/>
      <c r="VRI800" s="247"/>
      <c r="VRJ800" s="247"/>
      <c r="VRK800" s="247"/>
      <c r="VRL800" s="247"/>
      <c r="VRM800" s="247"/>
      <c r="VRN800" s="247"/>
      <c r="VRO800" s="247"/>
      <c r="VRP800" s="247"/>
      <c r="VRQ800" s="247"/>
      <c r="VRR800" s="247"/>
      <c r="VRS800" s="247"/>
      <c r="VRT800" s="247"/>
      <c r="VRU800" s="247"/>
      <c r="VRV800" s="247"/>
      <c r="VRW800" s="247"/>
      <c r="VRX800" s="247"/>
      <c r="VRY800" s="247"/>
      <c r="VRZ800" s="247"/>
      <c r="VSA800" s="247"/>
      <c r="VSB800" s="247"/>
      <c r="VSC800" s="247"/>
      <c r="VSD800" s="247"/>
      <c r="VSE800" s="247"/>
      <c r="VSF800" s="247"/>
      <c r="VSG800" s="247"/>
      <c r="VSH800" s="247"/>
      <c r="VSI800" s="247"/>
      <c r="VSJ800" s="247"/>
      <c r="VSK800" s="247"/>
      <c r="VSL800" s="247"/>
      <c r="VSM800" s="247"/>
      <c r="VSN800" s="247"/>
      <c r="VSO800" s="247"/>
      <c r="VSP800" s="247"/>
      <c r="VSQ800" s="247"/>
      <c r="VSR800" s="247"/>
      <c r="VSS800" s="247"/>
      <c r="VST800" s="247"/>
      <c r="VSU800" s="247"/>
      <c r="VSV800" s="247"/>
      <c r="VSW800" s="247"/>
      <c r="VSX800" s="247"/>
      <c r="VSY800" s="247"/>
      <c r="VSZ800" s="247"/>
      <c r="VTA800" s="247"/>
      <c r="VTB800" s="247"/>
      <c r="VTC800" s="247"/>
      <c r="VTD800" s="247"/>
      <c r="VTE800" s="247"/>
      <c r="VTF800" s="247"/>
      <c r="VTG800" s="247"/>
      <c r="VTH800" s="247"/>
      <c r="VTI800" s="247"/>
      <c r="VTJ800" s="247"/>
      <c r="VTK800" s="247"/>
      <c r="VTL800" s="247"/>
      <c r="VTM800" s="247"/>
      <c r="VTN800" s="247"/>
      <c r="VTO800" s="247"/>
      <c r="VTP800" s="247"/>
      <c r="VTQ800" s="247"/>
      <c r="VTR800" s="247"/>
      <c r="VTS800" s="247"/>
      <c r="VTT800" s="247"/>
      <c r="VTU800" s="247"/>
      <c r="VTV800" s="247"/>
      <c r="VTW800" s="247"/>
      <c r="VTX800" s="247"/>
      <c r="VTY800" s="247"/>
      <c r="VTZ800" s="247"/>
      <c r="VUA800" s="247"/>
      <c r="VUB800" s="247"/>
      <c r="VUC800" s="247"/>
      <c r="VUD800" s="247"/>
      <c r="VUE800" s="247"/>
      <c r="VUF800" s="247"/>
      <c r="VUG800" s="247"/>
      <c r="VUH800" s="247"/>
      <c r="VUI800" s="247"/>
      <c r="VUJ800" s="247"/>
      <c r="VUK800" s="247"/>
      <c r="VUL800" s="247"/>
      <c r="VUM800" s="247"/>
      <c r="VUN800" s="247"/>
      <c r="VUO800" s="247"/>
      <c r="VUP800" s="247"/>
      <c r="VUQ800" s="247"/>
      <c r="VUR800" s="247"/>
      <c r="VUS800" s="247"/>
      <c r="VUT800" s="247"/>
      <c r="VUU800" s="247"/>
      <c r="VUV800" s="247"/>
      <c r="VUW800" s="247"/>
      <c r="VUX800" s="247"/>
      <c r="VUY800" s="247"/>
      <c r="VUZ800" s="247"/>
      <c r="VVA800" s="247"/>
      <c r="VVB800" s="247"/>
      <c r="VVC800" s="247"/>
      <c r="VVD800" s="247"/>
      <c r="VVE800" s="247"/>
      <c r="VVF800" s="247"/>
      <c r="VVG800" s="247"/>
      <c r="VVH800" s="247"/>
      <c r="VVI800" s="247"/>
      <c r="VVJ800" s="247"/>
      <c r="VVK800" s="247"/>
      <c r="VVL800" s="247"/>
      <c r="VVM800" s="247"/>
      <c r="VVN800" s="247"/>
      <c r="VVO800" s="247"/>
      <c r="VVP800" s="247"/>
      <c r="VVQ800" s="247"/>
      <c r="VVR800" s="247"/>
      <c r="VVS800" s="247"/>
      <c r="VVT800" s="247"/>
      <c r="VVU800" s="247"/>
      <c r="VVV800" s="247"/>
      <c r="VVW800" s="247"/>
      <c r="VVX800" s="247"/>
      <c r="VVY800" s="247"/>
      <c r="VVZ800" s="247"/>
      <c r="VWA800" s="247"/>
      <c r="VWB800" s="247"/>
      <c r="VWC800" s="247"/>
      <c r="VWD800" s="247"/>
      <c r="VWE800" s="247"/>
      <c r="VWF800" s="247"/>
      <c r="VWG800" s="247"/>
      <c r="VWH800" s="247"/>
      <c r="VWI800" s="247"/>
      <c r="VWJ800" s="247"/>
      <c r="VWK800" s="247"/>
      <c r="VWL800" s="247"/>
      <c r="VWM800" s="247"/>
      <c r="VWN800" s="247"/>
      <c r="VWO800" s="247"/>
      <c r="VWP800" s="247"/>
      <c r="VWQ800" s="247"/>
      <c r="VWR800" s="247"/>
      <c r="VWS800" s="247"/>
      <c r="VWT800" s="247"/>
      <c r="VWU800" s="247"/>
      <c r="VWV800" s="247"/>
      <c r="VWW800" s="247"/>
      <c r="VWX800" s="247"/>
      <c r="VWY800" s="247"/>
      <c r="VWZ800" s="247"/>
      <c r="VXA800" s="247"/>
      <c r="VXB800" s="247"/>
      <c r="VXC800" s="247"/>
      <c r="VXD800" s="247"/>
      <c r="VXE800" s="247"/>
      <c r="VXF800" s="247"/>
      <c r="VXG800" s="247"/>
      <c r="VXH800" s="247"/>
      <c r="VXI800" s="247"/>
      <c r="VXJ800" s="247"/>
      <c r="VXK800" s="247"/>
      <c r="VXL800" s="247"/>
      <c r="VXM800" s="247"/>
      <c r="VXN800" s="247"/>
      <c r="VXO800" s="247"/>
      <c r="VXP800" s="247"/>
      <c r="VXQ800" s="247"/>
      <c r="VXR800" s="247"/>
      <c r="VXS800" s="247"/>
      <c r="VXT800" s="247"/>
      <c r="VXU800" s="247"/>
      <c r="VXV800" s="247"/>
      <c r="VXW800" s="247"/>
      <c r="VXX800" s="247"/>
      <c r="VXY800" s="247"/>
      <c r="VXZ800" s="247"/>
      <c r="VYA800" s="247"/>
      <c r="VYB800" s="247"/>
      <c r="VYC800" s="247"/>
      <c r="VYD800" s="247"/>
      <c r="VYE800" s="247"/>
      <c r="VYF800" s="247"/>
      <c r="VYG800" s="247"/>
      <c r="VYH800" s="247"/>
      <c r="VYI800" s="247"/>
      <c r="VYJ800" s="247"/>
      <c r="VYK800" s="247"/>
      <c r="VYL800" s="247"/>
      <c r="VYM800" s="247"/>
      <c r="VYN800" s="247"/>
      <c r="VYO800" s="247"/>
      <c r="VYP800" s="247"/>
      <c r="VYQ800" s="247"/>
      <c r="VYR800" s="247"/>
      <c r="VYS800" s="247"/>
      <c r="VYT800" s="247"/>
      <c r="VYU800" s="247"/>
      <c r="VYV800" s="247"/>
      <c r="VYW800" s="247"/>
      <c r="VYX800" s="247"/>
      <c r="VYY800" s="247"/>
      <c r="VYZ800" s="247"/>
      <c r="VZA800" s="247"/>
      <c r="VZB800" s="247"/>
      <c r="VZC800" s="247"/>
      <c r="VZD800" s="247"/>
      <c r="VZE800" s="247"/>
      <c r="VZF800" s="247"/>
      <c r="VZG800" s="247"/>
      <c r="VZH800" s="247"/>
      <c r="VZI800" s="247"/>
      <c r="VZJ800" s="247"/>
      <c r="VZK800" s="247"/>
      <c r="VZL800" s="247"/>
      <c r="VZM800" s="247"/>
      <c r="VZN800" s="247"/>
      <c r="VZO800" s="247"/>
      <c r="VZP800" s="247"/>
      <c r="VZQ800" s="247"/>
      <c r="VZR800" s="247"/>
      <c r="VZS800" s="247"/>
      <c r="VZT800" s="247"/>
      <c r="VZU800" s="247"/>
      <c r="VZV800" s="247"/>
      <c r="VZW800" s="247"/>
      <c r="VZX800" s="247"/>
      <c r="VZY800" s="247"/>
      <c r="VZZ800" s="247"/>
      <c r="WAA800" s="247"/>
      <c r="WAB800" s="247"/>
      <c r="WAC800" s="247"/>
      <c r="WAD800" s="247"/>
      <c r="WAE800" s="247"/>
      <c r="WAF800" s="247"/>
      <c r="WAG800" s="247"/>
      <c r="WAH800" s="247"/>
      <c r="WAI800" s="247"/>
      <c r="WAJ800" s="247"/>
      <c r="WAK800" s="247"/>
      <c r="WAL800" s="247"/>
      <c r="WAM800" s="247"/>
      <c r="WAN800" s="247"/>
      <c r="WAO800" s="247"/>
      <c r="WAP800" s="247"/>
      <c r="WAQ800" s="247"/>
      <c r="WAR800" s="247"/>
      <c r="WAS800" s="247"/>
      <c r="WAT800" s="247"/>
      <c r="WAU800" s="247"/>
      <c r="WAV800" s="247"/>
      <c r="WAW800" s="247"/>
      <c r="WAX800" s="247"/>
      <c r="WAY800" s="247"/>
      <c r="WAZ800" s="247"/>
      <c r="WBA800" s="247"/>
      <c r="WBB800" s="247"/>
      <c r="WBC800" s="247"/>
      <c r="WBD800" s="247"/>
      <c r="WBE800" s="247"/>
      <c r="WBF800" s="247"/>
      <c r="WBG800" s="247"/>
      <c r="WBH800" s="247"/>
      <c r="WBI800" s="247"/>
      <c r="WBJ800" s="247"/>
      <c r="WBK800" s="247"/>
      <c r="WBL800" s="247"/>
      <c r="WBM800" s="247"/>
      <c r="WBN800" s="247"/>
      <c r="WBO800" s="247"/>
      <c r="WBP800" s="247"/>
      <c r="WBQ800" s="247"/>
      <c r="WBR800" s="247"/>
      <c r="WBS800" s="247"/>
      <c r="WBT800" s="247"/>
      <c r="WBU800" s="247"/>
      <c r="WBV800" s="247"/>
      <c r="WBW800" s="247"/>
      <c r="WBX800" s="247"/>
      <c r="WBY800" s="247"/>
      <c r="WBZ800" s="247"/>
      <c r="WCA800" s="247"/>
      <c r="WCB800" s="247"/>
      <c r="WCC800" s="247"/>
      <c r="WCD800" s="247"/>
      <c r="WCE800" s="247"/>
      <c r="WCF800" s="247"/>
      <c r="WCG800" s="247"/>
      <c r="WCH800" s="247"/>
      <c r="WCI800" s="247"/>
      <c r="WCJ800" s="247"/>
      <c r="WCK800" s="247"/>
      <c r="WCL800" s="247"/>
      <c r="WCM800" s="247"/>
      <c r="WCN800" s="247"/>
      <c r="WCO800" s="247"/>
      <c r="WCP800" s="247"/>
      <c r="WCQ800" s="247"/>
      <c r="WCR800" s="247"/>
      <c r="WCS800" s="247"/>
      <c r="WCT800" s="247"/>
      <c r="WCU800" s="247"/>
      <c r="WCV800" s="247"/>
      <c r="WCW800" s="247"/>
      <c r="WCX800" s="247"/>
      <c r="WCY800" s="247"/>
      <c r="WCZ800" s="247"/>
      <c r="WDA800" s="247"/>
      <c r="WDB800" s="247"/>
      <c r="WDC800" s="247"/>
      <c r="WDD800" s="247"/>
      <c r="WDE800" s="247"/>
      <c r="WDF800" s="247"/>
      <c r="WDG800" s="247"/>
      <c r="WDH800" s="247"/>
      <c r="WDI800" s="247"/>
      <c r="WDJ800" s="247"/>
      <c r="WDK800" s="247"/>
      <c r="WDL800" s="247"/>
      <c r="WDM800" s="247"/>
      <c r="WDN800" s="247"/>
      <c r="WDO800" s="247"/>
      <c r="WDP800" s="247"/>
      <c r="WDQ800" s="247"/>
      <c r="WDR800" s="247"/>
      <c r="WDS800" s="247"/>
      <c r="WDT800" s="247"/>
      <c r="WDU800" s="247"/>
      <c r="WDV800" s="247"/>
      <c r="WDW800" s="247"/>
      <c r="WDX800" s="247"/>
      <c r="WDY800" s="247"/>
      <c r="WDZ800" s="247"/>
      <c r="WEA800" s="247"/>
      <c r="WEB800" s="247"/>
      <c r="WEC800" s="247"/>
      <c r="WED800" s="247"/>
      <c r="WEE800" s="247"/>
      <c r="WEF800" s="247"/>
      <c r="WEG800" s="247"/>
      <c r="WEH800" s="247"/>
      <c r="WEI800" s="247"/>
      <c r="WEJ800" s="247"/>
      <c r="WEK800" s="247"/>
      <c r="WEL800" s="247"/>
      <c r="WEM800" s="247"/>
      <c r="WEN800" s="247"/>
      <c r="WEO800" s="247"/>
      <c r="WEP800" s="247"/>
      <c r="WEQ800" s="247"/>
      <c r="WER800" s="247"/>
      <c r="WES800" s="247"/>
      <c r="WET800" s="247"/>
      <c r="WEU800" s="247"/>
      <c r="WEV800" s="247"/>
      <c r="WEW800" s="247"/>
      <c r="WEX800" s="247"/>
      <c r="WEY800" s="247"/>
      <c r="WEZ800" s="247"/>
      <c r="WFA800" s="247"/>
      <c r="WFB800" s="247"/>
      <c r="WFC800" s="247"/>
      <c r="WFD800" s="247"/>
      <c r="WFE800" s="247"/>
      <c r="WFF800" s="247"/>
      <c r="WFG800" s="247"/>
      <c r="WFH800" s="247"/>
      <c r="WFI800" s="247"/>
      <c r="WFJ800" s="247"/>
      <c r="WFK800" s="247"/>
      <c r="WFL800" s="247"/>
      <c r="WFM800" s="247"/>
      <c r="WFN800" s="247"/>
      <c r="WFO800" s="247"/>
      <c r="WFP800" s="247"/>
      <c r="WFQ800" s="247"/>
      <c r="WFR800" s="247"/>
      <c r="WFS800" s="247"/>
      <c r="WFT800" s="247"/>
      <c r="WFU800" s="247"/>
      <c r="WFV800" s="247"/>
      <c r="WFW800" s="247"/>
      <c r="WFX800" s="247"/>
      <c r="WFY800" s="247"/>
      <c r="WFZ800" s="247"/>
      <c r="WGA800" s="247"/>
      <c r="WGB800" s="247"/>
      <c r="WGC800" s="247"/>
      <c r="WGD800" s="247"/>
      <c r="WGE800" s="247"/>
      <c r="WGF800" s="247"/>
      <c r="WGG800" s="247"/>
      <c r="WGH800" s="247"/>
      <c r="WGI800" s="247"/>
      <c r="WGJ800" s="247"/>
      <c r="WGK800" s="247"/>
      <c r="WGL800" s="247"/>
      <c r="WGM800" s="247"/>
      <c r="WGN800" s="247"/>
      <c r="WGO800" s="247"/>
      <c r="WGP800" s="247"/>
      <c r="WGQ800" s="247"/>
      <c r="WGR800" s="247"/>
      <c r="WGS800" s="247"/>
      <c r="WGT800" s="247"/>
      <c r="WGU800" s="247"/>
      <c r="WGV800" s="247"/>
      <c r="WGW800" s="247"/>
      <c r="WGX800" s="247"/>
      <c r="WGY800" s="247"/>
      <c r="WGZ800" s="247"/>
      <c r="WHA800" s="247"/>
      <c r="WHB800" s="247"/>
      <c r="WHC800" s="247"/>
      <c r="WHD800" s="247"/>
      <c r="WHE800" s="247"/>
      <c r="WHF800" s="247"/>
      <c r="WHG800" s="247"/>
      <c r="WHH800" s="247"/>
      <c r="WHI800" s="247"/>
      <c r="WHJ800" s="247"/>
      <c r="WHK800" s="247"/>
      <c r="WHL800" s="247"/>
      <c r="WHM800" s="247"/>
      <c r="WHN800" s="247"/>
      <c r="WHO800" s="247"/>
      <c r="WHP800" s="247"/>
      <c r="WHQ800" s="247"/>
      <c r="WHR800" s="247"/>
      <c r="WHS800" s="247"/>
      <c r="WHT800" s="247"/>
      <c r="WHU800" s="247"/>
      <c r="WHV800" s="247"/>
      <c r="WHW800" s="247"/>
      <c r="WHX800" s="247"/>
      <c r="WHY800" s="247"/>
      <c r="WHZ800" s="247"/>
      <c r="WIA800" s="247"/>
      <c r="WIB800" s="247"/>
      <c r="WIC800" s="247"/>
      <c r="WID800" s="247"/>
      <c r="WIE800" s="247"/>
      <c r="WIF800" s="247"/>
      <c r="WIG800" s="247"/>
      <c r="WIH800" s="247"/>
      <c r="WII800" s="247"/>
      <c r="WIJ800" s="247"/>
      <c r="WIK800" s="247"/>
      <c r="WIL800" s="247"/>
      <c r="WIM800" s="247"/>
      <c r="WIN800" s="247"/>
      <c r="WIO800" s="247"/>
      <c r="WIP800" s="247"/>
      <c r="WIQ800" s="247"/>
      <c r="WIR800" s="247"/>
      <c r="WIS800" s="247"/>
      <c r="WIT800" s="247"/>
      <c r="WIU800" s="247"/>
      <c r="WIV800" s="247"/>
      <c r="WIW800" s="247"/>
      <c r="WIX800" s="247"/>
      <c r="WIY800" s="247"/>
      <c r="WIZ800" s="247"/>
      <c r="WJA800" s="247"/>
      <c r="WJB800" s="247"/>
      <c r="WJC800" s="247"/>
      <c r="WJD800" s="247"/>
      <c r="WJE800" s="247"/>
      <c r="WJF800" s="247"/>
      <c r="WJG800" s="247"/>
      <c r="WJH800" s="247"/>
      <c r="WJI800" s="247"/>
      <c r="WJJ800" s="247"/>
      <c r="WJK800" s="247"/>
      <c r="WJL800" s="247"/>
      <c r="WJM800" s="247"/>
      <c r="WJN800" s="247"/>
      <c r="WJO800" s="247"/>
      <c r="WJP800" s="247"/>
      <c r="WJQ800" s="247"/>
      <c r="WJR800" s="247"/>
      <c r="WJS800" s="247"/>
      <c r="WJT800" s="247"/>
      <c r="WJU800" s="247"/>
      <c r="WJV800" s="247"/>
      <c r="WJW800" s="247"/>
      <c r="WJX800" s="247"/>
      <c r="WJY800" s="247"/>
      <c r="WJZ800" s="247"/>
      <c r="WKA800" s="247"/>
      <c r="WKB800" s="247"/>
      <c r="WKC800" s="247"/>
      <c r="WKD800" s="247"/>
      <c r="WKE800" s="247"/>
      <c r="WKF800" s="247"/>
      <c r="WKG800" s="247"/>
      <c r="WKH800" s="247"/>
      <c r="WKI800" s="247"/>
      <c r="WKJ800" s="247"/>
      <c r="WKK800" s="247"/>
      <c r="WKL800" s="247"/>
      <c r="WKM800" s="247"/>
      <c r="WKN800" s="247"/>
      <c r="WKO800" s="247"/>
      <c r="WKP800" s="247"/>
      <c r="WKQ800" s="247"/>
      <c r="WKR800" s="247"/>
      <c r="WKS800" s="247"/>
      <c r="WKT800" s="247"/>
      <c r="WKU800" s="247"/>
      <c r="WKV800" s="247"/>
      <c r="WKW800" s="247"/>
      <c r="WKX800" s="247"/>
      <c r="WKY800" s="247"/>
      <c r="WKZ800" s="247"/>
      <c r="WLA800" s="247"/>
      <c r="WLB800" s="247"/>
      <c r="WLC800" s="247"/>
      <c r="WLD800" s="247"/>
      <c r="WLE800" s="247"/>
      <c r="WLF800" s="247"/>
      <c r="WLG800" s="247"/>
      <c r="WLH800" s="247"/>
      <c r="WLI800" s="247"/>
      <c r="WLJ800" s="247"/>
      <c r="WLK800" s="247"/>
      <c r="WLL800" s="247"/>
      <c r="WLM800" s="247"/>
      <c r="WLN800" s="247"/>
      <c r="WLO800" s="247"/>
      <c r="WLP800" s="247"/>
      <c r="WLQ800" s="247"/>
      <c r="WLR800" s="247"/>
      <c r="WLS800" s="247"/>
      <c r="WLT800" s="247"/>
      <c r="WLU800" s="247"/>
      <c r="WLV800" s="247"/>
      <c r="WLW800" s="247"/>
      <c r="WLX800" s="247"/>
      <c r="WLY800" s="247"/>
      <c r="WLZ800" s="247"/>
      <c r="WMA800" s="247"/>
      <c r="WMB800" s="247"/>
      <c r="WMC800" s="247"/>
      <c r="WMD800" s="247"/>
      <c r="WME800" s="247"/>
      <c r="WMF800" s="247"/>
      <c r="WMG800" s="247"/>
      <c r="WMH800" s="247"/>
      <c r="WMI800" s="247"/>
      <c r="WMJ800" s="247"/>
      <c r="WMK800" s="247"/>
      <c r="WML800" s="247"/>
      <c r="WMM800" s="247"/>
      <c r="WMN800" s="247"/>
      <c r="WMO800" s="247"/>
      <c r="WMP800" s="247"/>
      <c r="WMQ800" s="247"/>
      <c r="WMR800" s="247"/>
      <c r="WMS800" s="247"/>
      <c r="WMT800" s="247"/>
      <c r="WMU800" s="247"/>
      <c r="WMV800" s="247"/>
      <c r="WMW800" s="247"/>
      <c r="WMX800" s="247"/>
      <c r="WMY800" s="247"/>
      <c r="WMZ800" s="247"/>
      <c r="WNA800" s="247"/>
      <c r="WNB800" s="247"/>
      <c r="WNC800" s="247"/>
      <c r="WND800" s="247"/>
      <c r="WNE800" s="247"/>
      <c r="WNF800" s="247"/>
      <c r="WNG800" s="247"/>
      <c r="WNH800" s="247"/>
      <c r="WNI800" s="247"/>
      <c r="WNJ800" s="247"/>
      <c r="WNK800" s="247"/>
      <c r="WNL800" s="247"/>
      <c r="WNM800" s="247"/>
      <c r="WNN800" s="247"/>
      <c r="WNO800" s="247"/>
      <c r="WNP800" s="247"/>
      <c r="WNQ800" s="247"/>
      <c r="WNR800" s="247"/>
      <c r="WNS800" s="247"/>
      <c r="WNT800" s="247"/>
      <c r="WNU800" s="247"/>
      <c r="WNV800" s="247"/>
      <c r="WNW800" s="247"/>
      <c r="WNX800" s="247"/>
      <c r="WNY800" s="247"/>
      <c r="WNZ800" s="247"/>
      <c r="WOA800" s="247"/>
      <c r="WOB800" s="247"/>
      <c r="WOC800" s="247"/>
      <c r="WOD800" s="247"/>
      <c r="WOE800" s="247"/>
      <c r="WOF800" s="247"/>
      <c r="WOG800" s="247"/>
      <c r="WOH800" s="247"/>
      <c r="WOI800" s="247"/>
      <c r="WOJ800" s="247"/>
      <c r="WOK800" s="247"/>
      <c r="WOL800" s="247"/>
      <c r="WOM800" s="247"/>
      <c r="WON800" s="247"/>
      <c r="WOO800" s="247"/>
      <c r="WOP800" s="247"/>
      <c r="WOQ800" s="247"/>
      <c r="WOR800" s="247"/>
      <c r="WOS800" s="247"/>
      <c r="WOT800" s="247"/>
      <c r="WOU800" s="247"/>
      <c r="WOV800" s="247"/>
      <c r="WOW800" s="247"/>
      <c r="WOX800" s="247"/>
      <c r="WOY800" s="247"/>
      <c r="WOZ800" s="247"/>
      <c r="WPA800" s="247"/>
      <c r="WPB800" s="247"/>
      <c r="WPC800" s="247"/>
      <c r="WPD800" s="247"/>
      <c r="WPE800" s="247"/>
      <c r="WPF800" s="247"/>
      <c r="WPG800" s="247"/>
      <c r="WPH800" s="247"/>
      <c r="WPI800" s="247"/>
      <c r="WPJ800" s="247"/>
      <c r="WPK800" s="247"/>
      <c r="WPL800" s="247"/>
      <c r="WPM800" s="247"/>
      <c r="WPN800" s="247"/>
      <c r="WPO800" s="247"/>
      <c r="WPP800" s="247"/>
      <c r="WPQ800" s="247"/>
      <c r="WPR800" s="247"/>
      <c r="WPS800" s="247"/>
      <c r="WPT800" s="247"/>
      <c r="WPU800" s="247"/>
      <c r="WPV800" s="247"/>
      <c r="WPW800" s="247"/>
      <c r="WPX800" s="247"/>
      <c r="WPY800" s="247"/>
      <c r="WPZ800" s="247"/>
      <c r="WQA800" s="247"/>
      <c r="WQB800" s="247"/>
      <c r="WQC800" s="247"/>
      <c r="WQD800" s="247"/>
      <c r="WQE800" s="247"/>
      <c r="WQF800" s="247"/>
      <c r="WQG800" s="247"/>
      <c r="WQH800" s="247"/>
      <c r="WQI800" s="247"/>
      <c r="WQJ800" s="247"/>
      <c r="WQK800" s="247"/>
      <c r="WQL800" s="247"/>
      <c r="WQM800" s="247"/>
      <c r="WQN800" s="247"/>
      <c r="WQO800" s="247"/>
      <c r="WQP800" s="247"/>
      <c r="WQQ800" s="247"/>
      <c r="WQR800" s="247"/>
      <c r="WQS800" s="247"/>
      <c r="WQT800" s="247"/>
      <c r="WQU800" s="247"/>
      <c r="WQV800" s="247"/>
      <c r="WQW800" s="247"/>
      <c r="WQX800" s="247"/>
      <c r="WQY800" s="247"/>
      <c r="WQZ800" s="247"/>
      <c r="WRA800" s="247"/>
      <c r="WRB800" s="247"/>
      <c r="WRC800" s="247"/>
      <c r="WRD800" s="247"/>
      <c r="WRE800" s="247"/>
      <c r="WRF800" s="247"/>
      <c r="WRG800" s="247"/>
      <c r="WRH800" s="247"/>
      <c r="WRI800" s="247"/>
      <c r="WRJ800" s="247"/>
      <c r="WRK800" s="247"/>
      <c r="WRL800" s="247"/>
      <c r="WRM800" s="247"/>
      <c r="WRN800" s="247"/>
      <c r="WRO800" s="247"/>
      <c r="WRP800" s="247"/>
      <c r="WRQ800" s="247"/>
      <c r="WRR800" s="247"/>
      <c r="WRS800" s="247"/>
      <c r="WRT800" s="247"/>
      <c r="WRU800" s="247"/>
      <c r="WRV800" s="247"/>
      <c r="WRW800" s="247"/>
      <c r="WRX800" s="247"/>
      <c r="WRY800" s="247"/>
      <c r="WRZ800" s="247"/>
      <c r="WSA800" s="247"/>
      <c r="WSB800" s="247"/>
      <c r="WSC800" s="247"/>
      <c r="WSD800" s="247"/>
      <c r="WSE800" s="247"/>
      <c r="WSF800" s="247"/>
      <c r="WSG800" s="247"/>
      <c r="WSH800" s="247"/>
      <c r="WSI800" s="247"/>
      <c r="WSJ800" s="247"/>
      <c r="WSK800" s="247"/>
      <c r="WSL800" s="247"/>
      <c r="WSM800" s="247"/>
      <c r="WSN800" s="247"/>
      <c r="WSO800" s="247"/>
      <c r="WSP800" s="247"/>
      <c r="WSQ800" s="247"/>
      <c r="WSR800" s="247"/>
      <c r="WSS800" s="247"/>
      <c r="WST800" s="247"/>
      <c r="WSU800" s="247"/>
      <c r="WSV800" s="247"/>
      <c r="WSW800" s="247"/>
      <c r="WSX800" s="247"/>
      <c r="WSY800" s="247"/>
      <c r="WSZ800" s="247"/>
      <c r="WTA800" s="247"/>
      <c r="WTB800" s="247"/>
      <c r="WTC800" s="247"/>
      <c r="WTD800" s="247"/>
      <c r="WTE800" s="247"/>
      <c r="WTF800" s="247"/>
      <c r="WTG800" s="247"/>
      <c r="WTH800" s="247"/>
      <c r="WTI800" s="247"/>
      <c r="WTJ800" s="247"/>
      <c r="WTK800" s="247"/>
      <c r="WTL800" s="247"/>
      <c r="WTM800" s="247"/>
      <c r="WTN800" s="247"/>
      <c r="WTO800" s="247"/>
      <c r="WTP800" s="247"/>
      <c r="WTQ800" s="247"/>
      <c r="WTR800" s="247"/>
      <c r="WTS800" s="247"/>
      <c r="WTT800" s="247"/>
      <c r="WTU800" s="247"/>
      <c r="WTV800" s="247"/>
      <c r="WTW800" s="247"/>
      <c r="WTX800" s="247"/>
      <c r="WTY800" s="247"/>
      <c r="WTZ800" s="247"/>
      <c r="WUA800" s="247"/>
      <c r="WUB800" s="247"/>
      <c r="WUC800" s="247"/>
      <c r="WUD800" s="247"/>
      <c r="WUE800" s="247"/>
      <c r="WUF800" s="247"/>
      <c r="WUG800" s="247"/>
      <c r="WUH800" s="247"/>
      <c r="WUI800" s="247"/>
      <c r="WUJ800" s="247"/>
      <c r="WUK800" s="247"/>
      <c r="WUL800" s="247"/>
      <c r="WUM800" s="247"/>
      <c r="WUN800" s="247"/>
      <c r="WUO800" s="247"/>
      <c r="WUP800" s="247"/>
      <c r="WUQ800" s="247"/>
      <c r="WUR800" s="247"/>
      <c r="WUS800" s="247"/>
      <c r="WUT800" s="247"/>
      <c r="WUU800" s="247"/>
      <c r="WUV800" s="247"/>
      <c r="WUW800" s="247"/>
      <c r="WUX800" s="247"/>
      <c r="WUY800" s="247"/>
      <c r="WUZ800" s="247"/>
      <c r="WVA800" s="247"/>
      <c r="WVB800" s="247"/>
      <c r="WVC800" s="247"/>
      <c r="WVD800" s="247"/>
      <c r="WVE800" s="247"/>
      <c r="WVF800" s="247"/>
      <c r="WVG800" s="247"/>
      <c r="WVH800" s="247"/>
      <c r="WVI800" s="247"/>
      <c r="WVJ800" s="247"/>
      <c r="WVK800" s="247"/>
      <c r="WVL800" s="247"/>
      <c r="WVM800" s="247"/>
      <c r="WVN800" s="247"/>
      <c r="WVO800" s="247"/>
      <c r="WVP800" s="247"/>
      <c r="WVQ800" s="247"/>
      <c r="WVR800" s="247"/>
      <c r="WVS800" s="247"/>
      <c r="WVT800" s="247"/>
      <c r="WVU800" s="247"/>
      <c r="WVV800" s="247"/>
      <c r="WVW800" s="247"/>
      <c r="WVX800" s="247"/>
      <c r="WVY800" s="247"/>
      <c r="WVZ800" s="247"/>
      <c r="WWA800" s="247"/>
      <c r="WWB800" s="247"/>
      <c r="WWC800" s="247"/>
      <c r="WWD800" s="247"/>
      <c r="WWE800" s="247"/>
      <c r="WWF800" s="247"/>
      <c r="WWG800" s="247"/>
      <c r="WWH800" s="247"/>
      <c r="WWI800" s="247"/>
      <c r="WWJ800" s="247"/>
      <c r="WWK800" s="247"/>
      <c r="WWL800" s="247"/>
      <c r="WWM800" s="247"/>
      <c r="WWN800" s="247"/>
      <c r="WWO800" s="247"/>
      <c r="WWP800" s="247"/>
      <c r="WWQ800" s="247"/>
      <c r="WWR800" s="247"/>
      <c r="WWS800" s="247"/>
      <c r="WWT800" s="247"/>
      <c r="WWU800" s="247"/>
      <c r="WWV800" s="247"/>
      <c r="WWW800" s="247"/>
      <c r="WWX800" s="247"/>
      <c r="WWY800" s="247"/>
      <c r="WWZ800" s="247"/>
      <c r="WXA800" s="247"/>
      <c r="WXB800" s="247"/>
      <c r="WXC800" s="247"/>
      <c r="WXD800" s="247"/>
      <c r="WXE800" s="247"/>
      <c r="WXF800" s="247"/>
      <c r="WXG800" s="247"/>
      <c r="WXH800" s="247"/>
      <c r="WXI800" s="247"/>
      <c r="WXJ800" s="247"/>
      <c r="WXK800" s="247"/>
      <c r="WXL800" s="247"/>
      <c r="WXM800" s="247"/>
      <c r="WXN800" s="247"/>
      <c r="WXO800" s="247"/>
      <c r="WXP800" s="247"/>
      <c r="WXQ800" s="247"/>
      <c r="WXR800" s="247"/>
      <c r="WXS800" s="247"/>
      <c r="WXT800" s="247"/>
      <c r="WXU800" s="247"/>
      <c r="WXV800" s="247"/>
      <c r="WXW800" s="247"/>
      <c r="WXX800" s="247"/>
      <c r="WXY800" s="247"/>
      <c r="WXZ800" s="247"/>
      <c r="WYA800" s="247"/>
      <c r="WYB800" s="247"/>
      <c r="WYC800" s="247"/>
      <c r="WYD800" s="247"/>
      <c r="WYE800" s="247"/>
      <c r="WYF800" s="247"/>
      <c r="WYG800" s="247"/>
      <c r="WYH800" s="247"/>
      <c r="WYI800" s="247"/>
      <c r="WYJ800" s="247"/>
      <c r="WYK800" s="247"/>
      <c r="WYL800" s="247"/>
      <c r="WYM800" s="247"/>
      <c r="WYN800" s="247"/>
      <c r="WYO800" s="247"/>
      <c r="WYP800" s="247"/>
      <c r="WYQ800" s="247"/>
      <c r="WYR800" s="247"/>
      <c r="WYS800" s="247"/>
      <c r="WYT800" s="247"/>
      <c r="WYU800" s="247"/>
      <c r="WYV800" s="247"/>
      <c r="WYW800" s="247"/>
      <c r="WYX800" s="247"/>
      <c r="WYY800" s="247"/>
      <c r="WYZ800" s="247"/>
      <c r="WZA800" s="247"/>
      <c r="WZB800" s="247"/>
      <c r="WZC800" s="247"/>
      <c r="WZD800" s="247"/>
      <c r="WZE800" s="247"/>
      <c r="WZF800" s="247"/>
      <c r="WZG800" s="247"/>
      <c r="WZH800" s="247"/>
      <c r="WZI800" s="247"/>
      <c r="WZJ800" s="247"/>
      <c r="WZK800" s="247"/>
      <c r="WZL800" s="247"/>
      <c r="WZM800" s="247"/>
      <c r="WZN800" s="247"/>
      <c r="WZO800" s="247"/>
      <c r="WZP800" s="247"/>
      <c r="WZQ800" s="247"/>
      <c r="WZR800" s="247"/>
      <c r="WZS800" s="247"/>
      <c r="WZT800" s="247"/>
      <c r="WZU800" s="247"/>
      <c r="WZV800" s="247"/>
      <c r="WZW800" s="247"/>
      <c r="WZX800" s="247"/>
      <c r="WZY800" s="247"/>
      <c r="WZZ800" s="247"/>
      <c r="XAA800" s="247"/>
      <c r="XAB800" s="247"/>
      <c r="XAC800" s="247"/>
      <c r="XAD800" s="247"/>
      <c r="XAE800" s="247"/>
      <c r="XAF800" s="247"/>
      <c r="XAG800" s="247"/>
      <c r="XAH800" s="247"/>
      <c r="XAI800" s="247"/>
      <c r="XAJ800" s="247"/>
      <c r="XAK800" s="247"/>
      <c r="XAL800" s="247"/>
      <c r="XAM800" s="247"/>
      <c r="XAN800" s="247"/>
      <c r="XAO800" s="247"/>
      <c r="XAP800" s="247"/>
      <c r="XAQ800" s="247"/>
      <c r="XAR800" s="247"/>
      <c r="XAS800" s="247"/>
      <c r="XAT800" s="247"/>
      <c r="XAU800" s="247"/>
      <c r="XAV800" s="247"/>
      <c r="XAW800" s="247"/>
      <c r="XAX800" s="247"/>
      <c r="XAY800" s="247"/>
      <c r="XAZ800" s="247"/>
      <c r="XBA800" s="247"/>
      <c r="XBB800" s="247"/>
      <c r="XBC800" s="247"/>
      <c r="XBD800" s="247"/>
      <c r="XBE800" s="247"/>
      <c r="XBF800" s="247"/>
      <c r="XBG800" s="247"/>
      <c r="XBH800" s="247"/>
      <c r="XBI800" s="247"/>
      <c r="XBJ800" s="247"/>
      <c r="XBK800" s="247"/>
      <c r="XBL800" s="247"/>
      <c r="XBM800" s="247"/>
      <c r="XBN800" s="247"/>
      <c r="XBO800" s="247"/>
      <c r="XBP800" s="247"/>
      <c r="XBQ800" s="247"/>
      <c r="XBR800" s="247"/>
      <c r="XBS800" s="247"/>
      <c r="XBT800" s="247"/>
      <c r="XBU800" s="247"/>
      <c r="XBV800" s="247"/>
      <c r="XBW800" s="247"/>
      <c r="XBX800" s="247"/>
      <c r="XBY800" s="247"/>
      <c r="XBZ800" s="247"/>
      <c r="XCA800" s="247"/>
      <c r="XCB800" s="247"/>
      <c r="XCC800" s="247"/>
      <c r="XCD800" s="247"/>
      <c r="XCE800" s="247"/>
      <c r="XCF800" s="247"/>
      <c r="XCG800" s="247"/>
      <c r="XCH800" s="247"/>
      <c r="XCI800" s="247"/>
      <c r="XCJ800" s="247"/>
      <c r="XCK800" s="247"/>
      <c r="XCL800" s="247"/>
      <c r="XCM800" s="247"/>
      <c r="XCN800" s="247"/>
      <c r="XCO800" s="247"/>
      <c r="XCP800" s="247"/>
      <c r="XCQ800" s="247"/>
      <c r="XCR800" s="247"/>
      <c r="XCS800" s="247"/>
      <c r="XCT800" s="247"/>
      <c r="XCU800" s="247"/>
      <c r="XCV800" s="247"/>
      <c r="XCW800" s="247"/>
      <c r="XCX800" s="247"/>
      <c r="XCY800" s="247"/>
      <c r="XCZ800" s="247"/>
      <c r="XDA800" s="247"/>
      <c r="XDB800" s="247"/>
      <c r="XDC800" s="247"/>
      <c r="XDD800" s="247"/>
      <c r="XDE800" s="247"/>
      <c r="XDF800" s="247"/>
      <c r="XDG800" s="247"/>
      <c r="XDH800" s="247"/>
      <c r="XDI800" s="247"/>
      <c r="XDJ800" s="247"/>
      <c r="XDK800" s="247"/>
      <c r="XDL800" s="247"/>
      <c r="XDM800" s="247"/>
      <c r="XDN800" s="247"/>
      <c r="XDO800" s="247"/>
      <c r="XDP800" s="247"/>
      <c r="XDQ800" s="247"/>
      <c r="XDR800" s="247"/>
      <c r="XDS800" s="247"/>
      <c r="XDT800" s="247"/>
      <c r="XDU800" s="247"/>
      <c r="XDV800" s="247"/>
      <c r="XDW800" s="247"/>
      <c r="XDX800" s="247"/>
      <c r="XDY800" s="247"/>
      <c r="XDZ800" s="247"/>
      <c r="XEA800" s="247"/>
      <c r="XEB800" s="247"/>
      <c r="XEC800" s="247"/>
      <c r="XED800" s="247"/>
      <c r="XEE800" s="247"/>
      <c r="XEF800" s="247"/>
      <c r="XEG800" s="247"/>
      <c r="XEH800" s="247"/>
      <c r="XEI800" s="247"/>
      <c r="XEJ800" s="247"/>
      <c r="XEK800" s="247"/>
      <c r="XEL800" s="247"/>
      <c r="XEM800" s="247"/>
      <c r="XEN800" s="247"/>
      <c r="XEO800" s="247"/>
      <c r="XEP800" s="247"/>
      <c r="XEQ800" s="247"/>
      <c r="XER800" s="247"/>
      <c r="XES800" s="247"/>
      <c r="XET800" s="247"/>
      <c r="XEU800" s="247"/>
      <c r="XEV800" s="247"/>
      <c r="XEW800" s="247"/>
      <c r="XEX800" s="247"/>
      <c r="XEY800" s="247"/>
      <c r="XEZ800" s="247"/>
      <c r="XFA800" s="247"/>
      <c r="XFB800" s="247"/>
      <c r="XFC800" s="247"/>
      <c r="XFD800" s="247"/>
    </row>
    <row r="801" spans="1:11" ht="9" customHeight="1" x14ac:dyDescent="0.25">
      <c r="A801" s="25">
        <v>2017</v>
      </c>
      <c r="B801" s="96"/>
      <c r="C801" s="96"/>
      <c r="D801" s="96"/>
      <c r="E801" s="96"/>
      <c r="F801" s="96"/>
      <c r="G801" s="96"/>
      <c r="H801" s="96"/>
      <c r="I801" s="96"/>
      <c r="J801" s="96"/>
      <c r="K801" s="96"/>
    </row>
    <row r="802" spans="1:11" ht="9" customHeight="1" x14ac:dyDescent="0.25">
      <c r="A802" s="30" t="s">
        <v>129</v>
      </c>
      <c r="B802" s="260">
        <f>SUM(B804:B835)</f>
        <v>77</v>
      </c>
      <c r="C802" s="260">
        <f>SUM(C804:C835)</f>
        <v>64</v>
      </c>
      <c r="D802" s="260">
        <f>SUM(D804:D835)</f>
        <v>13</v>
      </c>
      <c r="E802" s="260"/>
      <c r="F802" s="260">
        <f>SUM(F804:F835)</f>
        <v>1443</v>
      </c>
      <c r="G802" s="260"/>
      <c r="H802" s="260">
        <f>SUM(H804:H835)</f>
        <v>10247</v>
      </c>
      <c r="I802" s="260">
        <f>SUM(I804:I835)</f>
        <v>2561</v>
      </c>
      <c r="J802" s="260">
        <f>SUM(J804:J835)</f>
        <v>7213</v>
      </c>
      <c r="K802" s="260">
        <f>SUM(K804:K835)</f>
        <v>473</v>
      </c>
    </row>
    <row r="803" spans="1:11" ht="3" customHeight="1" x14ac:dyDescent="0.25">
      <c r="A803" s="30"/>
      <c r="B803" s="33"/>
      <c r="C803" s="33"/>
      <c r="D803" s="33"/>
      <c r="E803" s="33"/>
      <c r="F803" s="261"/>
      <c r="G803" s="28"/>
      <c r="H803" s="260"/>
      <c r="I803" s="260"/>
      <c r="J803" s="260"/>
      <c r="K803" s="260"/>
    </row>
    <row r="804" spans="1:11" ht="9" customHeight="1" x14ac:dyDescent="0.15">
      <c r="A804" s="28" t="s">
        <v>14</v>
      </c>
      <c r="B804" s="28">
        <f t="shared" ref="B804:B835" si="43">+C804+D804</f>
        <v>1</v>
      </c>
      <c r="C804" s="28">
        <v>1</v>
      </c>
      <c r="D804" s="28">
        <v>0</v>
      </c>
      <c r="E804" s="28"/>
      <c r="F804" s="28">
        <v>1</v>
      </c>
      <c r="G804" s="28"/>
      <c r="H804" s="186">
        <f t="shared" ref="H804:H835" si="44">SUM(I804:K804)</f>
        <v>42</v>
      </c>
      <c r="I804" s="186">
        <v>5</v>
      </c>
      <c r="J804" s="186">
        <v>30</v>
      </c>
      <c r="K804" s="186">
        <v>7</v>
      </c>
    </row>
    <row r="805" spans="1:11" ht="9" customHeight="1" x14ac:dyDescent="0.15">
      <c r="A805" s="28" t="s">
        <v>15</v>
      </c>
      <c r="B805" s="28">
        <f t="shared" si="43"/>
        <v>4</v>
      </c>
      <c r="C805" s="28">
        <v>4</v>
      </c>
      <c r="D805" s="37">
        <v>0</v>
      </c>
      <c r="E805" s="28"/>
      <c r="F805" s="37">
        <v>74</v>
      </c>
      <c r="G805" s="28"/>
      <c r="H805" s="197">
        <f t="shared" si="44"/>
        <v>403</v>
      </c>
      <c r="I805" s="186">
        <v>25</v>
      </c>
      <c r="J805" s="186">
        <v>370</v>
      </c>
      <c r="K805" s="186">
        <v>8</v>
      </c>
    </row>
    <row r="806" spans="1:11" ht="9" customHeight="1" x14ac:dyDescent="0.15">
      <c r="A806" s="28" t="s">
        <v>112</v>
      </c>
      <c r="B806" s="28">
        <f t="shared" si="43"/>
        <v>4</v>
      </c>
      <c r="C806" s="28">
        <v>4</v>
      </c>
      <c r="D806" s="37">
        <v>0</v>
      </c>
      <c r="E806" s="28"/>
      <c r="F806" s="37">
        <v>39</v>
      </c>
      <c r="G806" s="28"/>
      <c r="H806" s="197">
        <f t="shared" si="44"/>
        <v>149</v>
      </c>
      <c r="I806" s="186">
        <v>65</v>
      </c>
      <c r="J806" s="186">
        <v>81</v>
      </c>
      <c r="K806" s="186">
        <v>3</v>
      </c>
    </row>
    <row r="807" spans="1:11" ht="9" customHeight="1" x14ac:dyDescent="0.15">
      <c r="A807" s="41" t="s">
        <v>21</v>
      </c>
      <c r="B807" s="41">
        <f t="shared" si="43"/>
        <v>2</v>
      </c>
      <c r="C807" s="41">
        <v>2</v>
      </c>
      <c r="D807" s="41">
        <v>0</v>
      </c>
      <c r="E807" s="41"/>
      <c r="F807" s="41">
        <v>20</v>
      </c>
      <c r="G807" s="41"/>
      <c r="H807" s="262">
        <f t="shared" si="44"/>
        <v>172</v>
      </c>
      <c r="I807" s="117">
        <v>121</v>
      </c>
      <c r="J807" s="117">
        <v>47</v>
      </c>
      <c r="K807" s="117">
        <v>4</v>
      </c>
    </row>
    <row r="808" spans="1:11" ht="9" customHeight="1" x14ac:dyDescent="0.15">
      <c r="A808" s="28" t="s">
        <v>23</v>
      </c>
      <c r="B808" s="28">
        <f t="shared" si="43"/>
        <v>1</v>
      </c>
      <c r="C808" s="28">
        <v>1</v>
      </c>
      <c r="D808" s="37">
        <v>0</v>
      </c>
      <c r="E808" s="28"/>
      <c r="F808" s="37">
        <v>0</v>
      </c>
      <c r="G808" s="28"/>
      <c r="H808" s="197">
        <f t="shared" si="44"/>
        <v>364</v>
      </c>
      <c r="I808" s="186">
        <v>145</v>
      </c>
      <c r="J808" s="186">
        <v>209</v>
      </c>
      <c r="K808" s="186">
        <v>10</v>
      </c>
    </row>
    <row r="809" spans="1:11" ht="9" customHeight="1" x14ac:dyDescent="0.15">
      <c r="A809" s="28" t="s">
        <v>25</v>
      </c>
      <c r="B809" s="28">
        <f t="shared" si="43"/>
        <v>5</v>
      </c>
      <c r="C809" s="28">
        <v>5</v>
      </c>
      <c r="D809" s="37">
        <v>0</v>
      </c>
      <c r="E809" s="28"/>
      <c r="F809" s="37">
        <v>142</v>
      </c>
      <c r="G809" s="28"/>
      <c r="H809" s="197">
        <f t="shared" si="44"/>
        <v>96</v>
      </c>
      <c r="I809" s="186">
        <v>4</v>
      </c>
      <c r="J809" s="186">
        <v>85</v>
      </c>
      <c r="K809" s="186">
        <v>7</v>
      </c>
    </row>
    <row r="810" spans="1:11" ht="9" customHeight="1" x14ac:dyDescent="0.15">
      <c r="A810" s="28" t="s">
        <v>27</v>
      </c>
      <c r="B810" s="28">
        <f t="shared" si="43"/>
        <v>2</v>
      </c>
      <c r="C810" s="28">
        <v>1</v>
      </c>
      <c r="D810" s="37">
        <v>1</v>
      </c>
      <c r="E810" s="28"/>
      <c r="F810" s="37">
        <v>12</v>
      </c>
      <c r="G810" s="28"/>
      <c r="H810" s="197">
        <f t="shared" si="44"/>
        <v>158</v>
      </c>
      <c r="I810" s="186">
        <v>21</v>
      </c>
      <c r="J810" s="186">
        <v>115</v>
      </c>
      <c r="K810" s="186">
        <v>22</v>
      </c>
    </row>
    <row r="811" spans="1:11" ht="9" customHeight="1" x14ac:dyDescent="0.15">
      <c r="A811" s="41" t="s">
        <v>30</v>
      </c>
      <c r="B811" s="41">
        <f t="shared" si="43"/>
        <v>3</v>
      </c>
      <c r="C811" s="41">
        <v>3</v>
      </c>
      <c r="D811" s="41">
        <v>0</v>
      </c>
      <c r="E811" s="41"/>
      <c r="F811" s="41">
        <v>33</v>
      </c>
      <c r="G811" s="41"/>
      <c r="H811" s="262">
        <f t="shared" si="44"/>
        <v>615</v>
      </c>
      <c r="I811" s="117">
        <v>76</v>
      </c>
      <c r="J811" s="117">
        <v>524</v>
      </c>
      <c r="K811" s="117">
        <v>15</v>
      </c>
    </row>
    <row r="812" spans="1:11" ht="9" customHeight="1" x14ac:dyDescent="0.15">
      <c r="A812" s="28" t="s">
        <v>111</v>
      </c>
      <c r="B812" s="28">
        <f t="shared" si="43"/>
        <v>2</v>
      </c>
      <c r="C812" s="28">
        <v>2</v>
      </c>
      <c r="D812" s="37">
        <v>0</v>
      </c>
      <c r="E812" s="28"/>
      <c r="F812" s="37">
        <v>163</v>
      </c>
      <c r="G812" s="28"/>
      <c r="H812" s="197">
        <f t="shared" si="44"/>
        <v>731</v>
      </c>
      <c r="I812" s="186">
        <v>278</v>
      </c>
      <c r="J812" s="186">
        <v>280</v>
      </c>
      <c r="K812" s="186">
        <v>173</v>
      </c>
    </row>
    <row r="813" spans="1:11" ht="9" customHeight="1" x14ac:dyDescent="0.15">
      <c r="A813" s="28" t="s">
        <v>33</v>
      </c>
      <c r="B813" s="28">
        <f t="shared" si="43"/>
        <v>1</v>
      </c>
      <c r="C813" s="28">
        <v>1</v>
      </c>
      <c r="D813" s="37">
        <v>0</v>
      </c>
      <c r="E813" s="28"/>
      <c r="F813" s="37">
        <v>149</v>
      </c>
      <c r="G813" s="28"/>
      <c r="H813" s="197">
        <f t="shared" si="44"/>
        <v>173</v>
      </c>
      <c r="I813" s="186">
        <v>50</v>
      </c>
      <c r="J813" s="186">
        <v>115</v>
      </c>
      <c r="K813" s="186">
        <v>8</v>
      </c>
    </row>
    <row r="814" spans="1:11" ht="9" customHeight="1" x14ac:dyDescent="0.15">
      <c r="A814" s="28" t="s">
        <v>34</v>
      </c>
      <c r="B814" s="28">
        <f t="shared" si="43"/>
        <v>2</v>
      </c>
      <c r="C814" s="28">
        <v>1</v>
      </c>
      <c r="D814" s="37">
        <v>1</v>
      </c>
      <c r="E814" s="28"/>
      <c r="F814" s="37">
        <v>10</v>
      </c>
      <c r="G814" s="28"/>
      <c r="H814" s="197">
        <f t="shared" si="44"/>
        <v>124</v>
      </c>
      <c r="I814" s="186">
        <v>13</v>
      </c>
      <c r="J814" s="186">
        <v>104</v>
      </c>
      <c r="K814" s="186">
        <v>7</v>
      </c>
    </row>
    <row r="815" spans="1:11" ht="9" customHeight="1" x14ac:dyDescent="0.15">
      <c r="A815" s="41" t="s">
        <v>36</v>
      </c>
      <c r="B815" s="41">
        <f t="shared" si="43"/>
        <v>2</v>
      </c>
      <c r="C815" s="41">
        <v>2</v>
      </c>
      <c r="D815" s="41">
        <v>0</v>
      </c>
      <c r="E815" s="41"/>
      <c r="F815" s="41">
        <v>7</v>
      </c>
      <c r="G815" s="41"/>
      <c r="H815" s="262">
        <f t="shared" si="44"/>
        <v>54</v>
      </c>
      <c r="I815" s="117">
        <v>10</v>
      </c>
      <c r="J815" s="117">
        <v>35</v>
      </c>
      <c r="K815" s="117">
        <v>9</v>
      </c>
    </row>
    <row r="816" spans="1:11" ht="9" customHeight="1" x14ac:dyDescent="0.15">
      <c r="A816" s="28" t="s">
        <v>130</v>
      </c>
      <c r="B816" s="28">
        <f t="shared" si="43"/>
        <v>1</v>
      </c>
      <c r="C816" s="28">
        <v>0</v>
      </c>
      <c r="D816" s="37">
        <v>1</v>
      </c>
      <c r="E816" s="28"/>
      <c r="F816" s="37">
        <v>2</v>
      </c>
      <c r="G816" s="28"/>
      <c r="H816" s="197">
        <f t="shared" si="44"/>
        <v>90</v>
      </c>
      <c r="I816" s="186">
        <v>5</v>
      </c>
      <c r="J816" s="186">
        <v>68</v>
      </c>
      <c r="K816" s="186">
        <v>17</v>
      </c>
    </row>
    <row r="817" spans="1:11" ht="9" customHeight="1" x14ac:dyDescent="0.15">
      <c r="A817" s="28" t="s">
        <v>39</v>
      </c>
      <c r="B817" s="28">
        <f t="shared" si="43"/>
        <v>2</v>
      </c>
      <c r="C817" s="28">
        <v>2</v>
      </c>
      <c r="D817" s="37">
        <v>0</v>
      </c>
      <c r="E817" s="28"/>
      <c r="F817" s="37">
        <v>34</v>
      </c>
      <c r="G817" s="28"/>
      <c r="H817" s="197">
        <f t="shared" si="44"/>
        <v>523</v>
      </c>
      <c r="I817" s="186">
        <v>135</v>
      </c>
      <c r="J817" s="186">
        <v>363</v>
      </c>
      <c r="K817" s="186">
        <v>25</v>
      </c>
    </row>
    <row r="818" spans="1:11" ht="9" customHeight="1" x14ac:dyDescent="0.15">
      <c r="A818" s="28" t="s">
        <v>32</v>
      </c>
      <c r="B818" s="28">
        <f t="shared" si="43"/>
        <v>2</v>
      </c>
      <c r="C818" s="28">
        <v>1</v>
      </c>
      <c r="D818" s="37">
        <v>1</v>
      </c>
      <c r="E818" s="28"/>
      <c r="F818" s="37">
        <v>4</v>
      </c>
      <c r="G818" s="28"/>
      <c r="H818" s="197">
        <f t="shared" si="44"/>
        <v>1175</v>
      </c>
      <c r="I818" s="186">
        <v>740</v>
      </c>
      <c r="J818" s="186">
        <v>392</v>
      </c>
      <c r="K818" s="186">
        <v>43</v>
      </c>
    </row>
    <row r="819" spans="1:11" ht="10.5" customHeight="1" x14ac:dyDescent="0.15">
      <c r="A819" s="41" t="s">
        <v>43</v>
      </c>
      <c r="B819" s="41">
        <f t="shared" si="43"/>
        <v>4</v>
      </c>
      <c r="C819" s="41">
        <v>2</v>
      </c>
      <c r="D819" s="41">
        <v>2</v>
      </c>
      <c r="E819" s="41"/>
      <c r="F819" s="41">
        <v>34</v>
      </c>
      <c r="G819" s="41"/>
      <c r="H819" s="262">
        <f t="shared" si="44"/>
        <v>292</v>
      </c>
      <c r="I819" s="117">
        <v>16</v>
      </c>
      <c r="J819" s="117">
        <v>260</v>
      </c>
      <c r="K819" s="117">
        <v>16</v>
      </c>
    </row>
    <row r="820" spans="1:11" ht="9" customHeight="1" x14ac:dyDescent="0.15">
      <c r="A820" s="28" t="s">
        <v>46</v>
      </c>
      <c r="B820" s="28">
        <f t="shared" si="43"/>
        <v>1</v>
      </c>
      <c r="C820" s="28">
        <v>1</v>
      </c>
      <c r="D820" s="37">
        <v>0</v>
      </c>
      <c r="E820" s="28"/>
      <c r="F820" s="37">
        <v>10</v>
      </c>
      <c r="G820" s="28"/>
      <c r="H820" s="197">
        <f t="shared" si="44"/>
        <v>120</v>
      </c>
      <c r="I820" s="186">
        <v>10</v>
      </c>
      <c r="J820" s="186">
        <v>107</v>
      </c>
      <c r="K820" s="186">
        <v>3</v>
      </c>
    </row>
    <row r="821" spans="1:11" ht="9" customHeight="1" x14ac:dyDescent="0.15">
      <c r="A821" s="28" t="s">
        <v>48</v>
      </c>
      <c r="B821" s="28">
        <f t="shared" si="43"/>
        <v>1</v>
      </c>
      <c r="C821" s="28">
        <v>1</v>
      </c>
      <c r="D821" s="37">
        <v>0</v>
      </c>
      <c r="E821" s="28"/>
      <c r="F821" s="37">
        <v>38</v>
      </c>
      <c r="G821" s="28"/>
      <c r="H821" s="197">
        <f t="shared" si="44"/>
        <v>66</v>
      </c>
      <c r="I821" s="186">
        <v>12</v>
      </c>
      <c r="J821" s="186">
        <v>50</v>
      </c>
      <c r="K821" s="186">
        <v>4</v>
      </c>
    </row>
    <row r="822" spans="1:11" ht="9" customHeight="1" x14ac:dyDescent="0.15">
      <c r="A822" s="28" t="s">
        <v>50</v>
      </c>
      <c r="B822" s="28">
        <f t="shared" si="43"/>
        <v>2</v>
      </c>
      <c r="C822" s="28">
        <v>2</v>
      </c>
      <c r="D822" s="37">
        <v>0</v>
      </c>
      <c r="E822" s="28"/>
      <c r="F822" s="37">
        <v>50</v>
      </c>
      <c r="G822" s="28"/>
      <c r="H822" s="197">
        <f t="shared" si="44"/>
        <v>916</v>
      </c>
      <c r="I822" s="186">
        <v>390</v>
      </c>
      <c r="J822" s="186">
        <v>516</v>
      </c>
      <c r="K822" s="186">
        <v>10</v>
      </c>
    </row>
    <row r="823" spans="1:11" ht="9" customHeight="1" x14ac:dyDescent="0.15">
      <c r="A823" s="41" t="s">
        <v>52</v>
      </c>
      <c r="B823" s="41">
        <f t="shared" si="43"/>
        <v>4</v>
      </c>
      <c r="C823" s="41">
        <v>3</v>
      </c>
      <c r="D823" s="41">
        <v>1</v>
      </c>
      <c r="E823" s="41"/>
      <c r="F823" s="41">
        <v>16</v>
      </c>
      <c r="G823" s="41"/>
      <c r="H823" s="262">
        <f t="shared" si="44"/>
        <v>66</v>
      </c>
      <c r="I823" s="117">
        <v>18</v>
      </c>
      <c r="J823" s="117">
        <v>40</v>
      </c>
      <c r="K823" s="117">
        <v>8</v>
      </c>
    </row>
    <row r="824" spans="1:11" ht="9" customHeight="1" x14ac:dyDescent="0.15">
      <c r="A824" s="28" t="s">
        <v>55</v>
      </c>
      <c r="B824" s="28">
        <f t="shared" si="43"/>
        <v>2</v>
      </c>
      <c r="C824" s="28">
        <v>1</v>
      </c>
      <c r="D824" s="37">
        <v>1</v>
      </c>
      <c r="E824" s="28"/>
      <c r="F824" s="37">
        <v>5</v>
      </c>
      <c r="G824" s="28"/>
      <c r="H824" s="197">
        <f t="shared" si="44"/>
        <v>207</v>
      </c>
      <c r="I824" s="186">
        <v>42</v>
      </c>
      <c r="J824" s="186">
        <v>158</v>
      </c>
      <c r="K824" s="186">
        <v>7</v>
      </c>
    </row>
    <row r="825" spans="1:11" ht="9" customHeight="1" x14ac:dyDescent="0.15">
      <c r="A825" s="28" t="s">
        <v>58</v>
      </c>
      <c r="B825" s="28">
        <f t="shared" si="43"/>
        <v>1</v>
      </c>
      <c r="C825" s="28">
        <v>1</v>
      </c>
      <c r="D825" s="37">
        <v>0</v>
      </c>
      <c r="E825" s="28"/>
      <c r="F825" s="37">
        <v>4</v>
      </c>
      <c r="G825" s="28"/>
      <c r="H825" s="197">
        <f t="shared" si="44"/>
        <v>141</v>
      </c>
      <c r="I825" s="186">
        <v>28</v>
      </c>
      <c r="J825" s="186">
        <v>108</v>
      </c>
      <c r="K825" s="186">
        <v>5</v>
      </c>
    </row>
    <row r="826" spans="1:11" ht="9" customHeight="1" x14ac:dyDescent="0.15">
      <c r="A826" s="28" t="s">
        <v>59</v>
      </c>
      <c r="B826" s="28">
        <f t="shared" si="43"/>
        <v>4</v>
      </c>
      <c r="C826" s="28">
        <v>3</v>
      </c>
      <c r="D826" s="37">
        <v>1</v>
      </c>
      <c r="E826" s="28"/>
      <c r="F826" s="37">
        <v>19</v>
      </c>
      <c r="G826" s="28"/>
      <c r="H826" s="197">
        <f t="shared" si="44"/>
        <v>164</v>
      </c>
      <c r="I826" s="186">
        <v>82</v>
      </c>
      <c r="J826" s="186">
        <v>78</v>
      </c>
      <c r="K826" s="186">
        <v>4</v>
      </c>
    </row>
    <row r="827" spans="1:11" ht="9" customHeight="1" x14ac:dyDescent="0.15">
      <c r="A827" s="41" t="s">
        <v>63</v>
      </c>
      <c r="B827" s="41">
        <f t="shared" si="43"/>
        <v>2</v>
      </c>
      <c r="C827" s="41">
        <v>1</v>
      </c>
      <c r="D827" s="41">
        <v>1</v>
      </c>
      <c r="E827" s="41"/>
      <c r="F827" s="41">
        <v>16</v>
      </c>
      <c r="G827" s="41"/>
      <c r="H827" s="262">
        <f t="shared" si="44"/>
        <v>126</v>
      </c>
      <c r="I827" s="117">
        <v>62</v>
      </c>
      <c r="J827" s="117">
        <v>60</v>
      </c>
      <c r="K827" s="117">
        <v>4</v>
      </c>
    </row>
    <row r="828" spans="1:11" ht="9" customHeight="1" x14ac:dyDescent="0.15">
      <c r="A828" s="28" t="s">
        <v>65</v>
      </c>
      <c r="B828" s="28">
        <f t="shared" si="43"/>
        <v>3</v>
      </c>
      <c r="C828" s="28">
        <v>3</v>
      </c>
      <c r="D828" s="37">
        <v>0</v>
      </c>
      <c r="E828" s="28"/>
      <c r="F828" s="37">
        <v>226</v>
      </c>
      <c r="G828" s="28"/>
      <c r="H828" s="197">
        <f t="shared" si="44"/>
        <v>1437</v>
      </c>
      <c r="I828" s="186">
        <v>71</v>
      </c>
      <c r="J828" s="187">
        <v>1361</v>
      </c>
      <c r="K828" s="186">
        <v>5</v>
      </c>
    </row>
    <row r="829" spans="1:11" ht="9" customHeight="1" x14ac:dyDescent="0.15">
      <c r="A829" s="28" t="s">
        <v>69</v>
      </c>
      <c r="B829" s="28">
        <f t="shared" si="43"/>
        <v>5</v>
      </c>
      <c r="C829" s="28">
        <v>5</v>
      </c>
      <c r="D829" s="37">
        <v>0</v>
      </c>
      <c r="E829" s="28"/>
      <c r="F829" s="37">
        <v>120</v>
      </c>
      <c r="G829" s="28"/>
      <c r="H829" s="197">
        <f t="shared" si="44"/>
        <v>929</v>
      </c>
      <c r="I829" s="186">
        <v>36</v>
      </c>
      <c r="J829" s="186">
        <v>884</v>
      </c>
      <c r="K829" s="186">
        <v>9</v>
      </c>
    </row>
    <row r="830" spans="1:11" ht="9" customHeight="1" x14ac:dyDescent="0.15">
      <c r="A830" s="28" t="s">
        <v>74</v>
      </c>
      <c r="B830" s="28">
        <f t="shared" si="43"/>
        <v>1</v>
      </c>
      <c r="C830" s="28">
        <v>1</v>
      </c>
      <c r="D830" s="37">
        <v>0</v>
      </c>
      <c r="E830" s="28"/>
      <c r="F830" s="37">
        <v>22</v>
      </c>
      <c r="G830" s="28"/>
      <c r="H830" s="197">
        <f t="shared" si="44"/>
        <v>111</v>
      </c>
      <c r="I830" s="186">
        <v>0</v>
      </c>
      <c r="J830" s="186">
        <v>108</v>
      </c>
      <c r="K830" s="186">
        <v>3</v>
      </c>
    </row>
    <row r="831" spans="1:11" ht="9" customHeight="1" x14ac:dyDescent="0.15">
      <c r="A831" s="41" t="s">
        <v>76</v>
      </c>
      <c r="B831" s="41">
        <f t="shared" si="43"/>
        <v>5</v>
      </c>
      <c r="C831" s="41">
        <v>5</v>
      </c>
      <c r="D831" s="41">
        <v>0</v>
      </c>
      <c r="E831" s="41"/>
      <c r="F831" s="41">
        <v>134</v>
      </c>
      <c r="G831" s="41"/>
      <c r="H831" s="262">
        <f t="shared" si="44"/>
        <v>420</v>
      </c>
      <c r="I831" s="117">
        <v>18</v>
      </c>
      <c r="J831" s="117">
        <v>387</v>
      </c>
      <c r="K831" s="117">
        <v>15</v>
      </c>
    </row>
    <row r="832" spans="1:11" ht="9" customHeight="1" x14ac:dyDescent="0.15">
      <c r="A832" s="28" t="s">
        <v>105</v>
      </c>
      <c r="B832" s="28">
        <f t="shared" si="43"/>
        <v>0</v>
      </c>
      <c r="C832" s="28">
        <v>0</v>
      </c>
      <c r="D832" s="37">
        <v>0</v>
      </c>
      <c r="E832" s="28"/>
      <c r="F832" s="37">
        <v>1</v>
      </c>
      <c r="G832" s="28"/>
      <c r="H832" s="197">
        <f t="shared" si="44"/>
        <v>2</v>
      </c>
      <c r="I832" s="186">
        <v>0</v>
      </c>
      <c r="J832" s="186">
        <v>1</v>
      </c>
      <c r="K832" s="186">
        <v>1</v>
      </c>
    </row>
    <row r="833" spans="1:16384" ht="9" customHeight="1" x14ac:dyDescent="0.15">
      <c r="A833" s="28" t="s">
        <v>82</v>
      </c>
      <c r="B833" s="28">
        <f t="shared" si="43"/>
        <v>5</v>
      </c>
      <c r="C833" s="28">
        <v>2</v>
      </c>
      <c r="D833" s="37">
        <v>3</v>
      </c>
      <c r="E833" s="28"/>
      <c r="F833" s="37">
        <v>48</v>
      </c>
      <c r="G833" s="28"/>
      <c r="H833" s="197">
        <f t="shared" si="44"/>
        <v>248</v>
      </c>
      <c r="I833" s="186">
        <v>38</v>
      </c>
      <c r="J833" s="186">
        <v>195</v>
      </c>
      <c r="K833" s="186">
        <v>15</v>
      </c>
    </row>
    <row r="834" spans="1:16384" ht="9" customHeight="1" x14ac:dyDescent="0.15">
      <c r="A834" s="28" t="s">
        <v>86</v>
      </c>
      <c r="B834" s="28">
        <f t="shared" si="43"/>
        <v>2</v>
      </c>
      <c r="C834" s="28">
        <v>2</v>
      </c>
      <c r="D834" s="37">
        <v>0</v>
      </c>
      <c r="E834" s="28"/>
      <c r="F834" s="37">
        <v>2</v>
      </c>
      <c r="G834" s="28"/>
      <c r="H834" s="197">
        <f t="shared" si="44"/>
        <v>99</v>
      </c>
      <c r="I834" s="186">
        <v>39</v>
      </c>
      <c r="J834" s="186">
        <v>57</v>
      </c>
      <c r="K834" s="186">
        <v>3</v>
      </c>
    </row>
    <row r="835" spans="1:16384" ht="9" customHeight="1" x14ac:dyDescent="0.15">
      <c r="A835" s="41" t="s">
        <v>88</v>
      </c>
      <c r="B835" s="41">
        <f t="shared" si="43"/>
        <v>1</v>
      </c>
      <c r="C835" s="41">
        <v>1</v>
      </c>
      <c r="D835" s="41">
        <v>0</v>
      </c>
      <c r="E835" s="41"/>
      <c r="F835" s="41">
        <v>8</v>
      </c>
      <c r="G835" s="41"/>
      <c r="H835" s="262">
        <f t="shared" si="44"/>
        <v>34</v>
      </c>
      <c r="I835" s="117">
        <v>6</v>
      </c>
      <c r="J835" s="117">
        <v>25</v>
      </c>
      <c r="K835" s="117">
        <v>3</v>
      </c>
    </row>
    <row r="836" spans="1:16384" ht="3" customHeight="1" x14ac:dyDescent="0.2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</row>
    <row r="837" spans="1:16384" ht="3" customHeight="1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</row>
    <row r="838" spans="1:16384" s="121" customFormat="1" ht="9.1999999999999993" customHeight="1" x14ac:dyDescent="0.15">
      <c r="A838" s="265" t="s">
        <v>132</v>
      </c>
      <c r="B838" s="266"/>
      <c r="C838" s="266"/>
      <c r="D838" s="266"/>
      <c r="E838" s="266"/>
      <c r="F838" s="266"/>
      <c r="G838" s="266"/>
      <c r="H838" s="266"/>
      <c r="I838" s="266"/>
      <c r="J838" s="266"/>
      <c r="K838" s="266"/>
      <c r="L838" s="247"/>
      <c r="M838" s="247"/>
      <c r="N838" s="247"/>
      <c r="O838" s="247"/>
      <c r="P838" s="247"/>
      <c r="Q838" s="247"/>
      <c r="R838" s="247"/>
      <c r="S838" s="247"/>
      <c r="T838" s="247"/>
      <c r="U838" s="247"/>
      <c r="V838" s="247"/>
      <c r="W838" s="247"/>
      <c r="X838" s="247"/>
      <c r="Y838" s="247"/>
      <c r="Z838" s="247"/>
      <c r="AA838" s="247"/>
      <c r="AB838" s="247"/>
      <c r="AC838" s="247"/>
      <c r="AD838" s="247"/>
      <c r="AE838" s="247"/>
      <c r="AF838" s="247"/>
      <c r="AG838" s="247"/>
      <c r="AH838" s="247"/>
      <c r="AI838" s="247"/>
      <c r="AJ838" s="247"/>
      <c r="AK838" s="247"/>
      <c r="AL838" s="247"/>
      <c r="AM838" s="247"/>
      <c r="AN838" s="247"/>
      <c r="AO838" s="247"/>
      <c r="AP838" s="247"/>
      <c r="AQ838" s="247"/>
      <c r="AR838" s="247"/>
      <c r="AS838" s="247"/>
      <c r="AT838" s="247"/>
      <c r="AU838" s="247"/>
      <c r="AV838" s="247"/>
      <c r="AW838" s="247"/>
      <c r="AX838" s="247"/>
      <c r="AY838" s="247"/>
      <c r="AZ838" s="247"/>
      <c r="BA838" s="247"/>
      <c r="BB838" s="247"/>
      <c r="BC838" s="247"/>
      <c r="BD838" s="247"/>
      <c r="BE838" s="247"/>
      <c r="BF838" s="247"/>
      <c r="BG838" s="247"/>
      <c r="BH838" s="247"/>
      <c r="BI838" s="247"/>
      <c r="BJ838" s="247"/>
      <c r="BK838" s="247"/>
      <c r="BL838" s="247"/>
      <c r="BM838" s="247"/>
      <c r="BN838" s="247"/>
      <c r="BO838" s="247"/>
      <c r="BP838" s="247"/>
      <c r="BQ838" s="247"/>
      <c r="BR838" s="247"/>
      <c r="BS838" s="247"/>
      <c r="BT838" s="247"/>
      <c r="BU838" s="247"/>
      <c r="BV838" s="247"/>
      <c r="BW838" s="247"/>
      <c r="BX838" s="247"/>
      <c r="BY838" s="247"/>
      <c r="BZ838" s="247"/>
      <c r="CA838" s="247"/>
      <c r="CB838" s="247"/>
      <c r="CC838" s="247"/>
      <c r="CD838" s="247"/>
      <c r="CE838" s="247"/>
      <c r="CF838" s="247"/>
      <c r="CG838" s="247"/>
      <c r="CH838" s="247"/>
      <c r="CI838" s="247"/>
      <c r="CJ838" s="247"/>
      <c r="CK838" s="247"/>
      <c r="CL838" s="247"/>
      <c r="CM838" s="247"/>
      <c r="CN838" s="247"/>
      <c r="CO838" s="247"/>
      <c r="CP838" s="247"/>
      <c r="CQ838" s="247"/>
      <c r="CR838" s="247"/>
      <c r="CS838" s="247"/>
      <c r="CT838" s="247"/>
      <c r="CU838" s="247"/>
      <c r="CV838" s="247"/>
      <c r="CW838" s="247"/>
      <c r="CX838" s="247"/>
      <c r="CY838" s="247"/>
      <c r="CZ838" s="247"/>
      <c r="DA838" s="247"/>
      <c r="DB838" s="247"/>
      <c r="DC838" s="247"/>
      <c r="DD838" s="247"/>
      <c r="DE838" s="247"/>
      <c r="DF838" s="247"/>
      <c r="DG838" s="247"/>
      <c r="DH838" s="247"/>
      <c r="DI838" s="247"/>
      <c r="DJ838" s="247"/>
      <c r="DK838" s="247"/>
      <c r="DL838" s="247"/>
      <c r="DM838" s="247"/>
      <c r="DN838" s="247"/>
      <c r="DO838" s="247"/>
      <c r="DP838" s="247"/>
      <c r="DQ838" s="247"/>
      <c r="DR838" s="247"/>
      <c r="DS838" s="247"/>
      <c r="DT838" s="247"/>
      <c r="DU838" s="247"/>
      <c r="DV838" s="247"/>
      <c r="DW838" s="247"/>
      <c r="DX838" s="247"/>
      <c r="DY838" s="247"/>
      <c r="DZ838" s="247"/>
      <c r="EA838" s="247"/>
      <c r="EB838" s="247"/>
      <c r="EC838" s="247"/>
      <c r="ED838" s="247"/>
      <c r="EE838" s="247"/>
      <c r="EF838" s="247"/>
      <c r="EG838" s="247"/>
      <c r="EH838" s="247"/>
      <c r="EI838" s="247"/>
      <c r="EJ838" s="247"/>
      <c r="EK838" s="247"/>
      <c r="EL838" s="247"/>
      <c r="EM838" s="247"/>
      <c r="EN838" s="247"/>
      <c r="EO838" s="247"/>
      <c r="EP838" s="247"/>
      <c r="EQ838" s="247"/>
      <c r="ER838" s="247"/>
      <c r="ES838" s="247"/>
      <c r="ET838" s="247"/>
      <c r="EU838" s="247"/>
      <c r="EV838" s="247"/>
      <c r="EW838" s="247"/>
      <c r="EX838" s="247"/>
      <c r="EY838" s="247"/>
      <c r="EZ838" s="247"/>
      <c r="FA838" s="247"/>
      <c r="FB838" s="247"/>
      <c r="FC838" s="247"/>
      <c r="FD838" s="247"/>
      <c r="FE838" s="247"/>
      <c r="FF838" s="247"/>
      <c r="FG838" s="247"/>
      <c r="FH838" s="247"/>
      <c r="FI838" s="247"/>
      <c r="FJ838" s="247"/>
      <c r="FK838" s="247"/>
      <c r="FL838" s="247"/>
      <c r="FM838" s="247"/>
      <c r="FN838" s="247"/>
      <c r="FO838" s="247"/>
      <c r="FP838" s="247"/>
      <c r="FQ838" s="247"/>
      <c r="FR838" s="247"/>
      <c r="FS838" s="247"/>
      <c r="FT838" s="247"/>
      <c r="FU838" s="247"/>
      <c r="FV838" s="247"/>
      <c r="FW838" s="247"/>
      <c r="FX838" s="247"/>
      <c r="FY838" s="247"/>
      <c r="FZ838" s="247"/>
      <c r="GA838" s="247"/>
      <c r="GB838" s="247"/>
      <c r="GC838" s="247"/>
      <c r="GD838" s="247"/>
      <c r="GE838" s="247"/>
      <c r="GF838" s="247"/>
      <c r="GG838" s="247"/>
      <c r="GH838" s="247"/>
      <c r="GI838" s="247"/>
      <c r="GJ838" s="247"/>
      <c r="GK838" s="247"/>
      <c r="GL838" s="247"/>
      <c r="GM838" s="247"/>
      <c r="GN838" s="247"/>
      <c r="GO838" s="247"/>
      <c r="GP838" s="247"/>
      <c r="GQ838" s="247"/>
      <c r="GR838" s="247"/>
      <c r="GS838" s="247"/>
      <c r="GT838" s="247"/>
      <c r="GU838" s="247"/>
      <c r="GV838" s="247"/>
      <c r="GW838" s="247"/>
      <c r="GX838" s="247"/>
      <c r="GY838" s="247"/>
      <c r="GZ838" s="247"/>
      <c r="HA838" s="247"/>
      <c r="HB838" s="247"/>
      <c r="HC838" s="247"/>
      <c r="HD838" s="247"/>
      <c r="HE838" s="247"/>
      <c r="HF838" s="247"/>
      <c r="HG838" s="247"/>
      <c r="HH838" s="247"/>
      <c r="HI838" s="247"/>
      <c r="HJ838" s="247"/>
      <c r="HK838" s="247"/>
      <c r="HL838" s="247"/>
      <c r="HM838" s="247"/>
      <c r="HN838" s="247"/>
      <c r="HO838" s="247"/>
      <c r="HP838" s="247"/>
      <c r="HQ838" s="247"/>
      <c r="HR838" s="247"/>
      <c r="HS838" s="247"/>
      <c r="HT838" s="247"/>
      <c r="HU838" s="247"/>
      <c r="HV838" s="247"/>
      <c r="HW838" s="247"/>
      <c r="HX838" s="247"/>
      <c r="HY838" s="247"/>
      <c r="HZ838" s="247"/>
      <c r="IA838" s="247"/>
      <c r="IB838" s="247"/>
      <c r="IC838" s="247"/>
      <c r="ID838" s="247"/>
      <c r="IE838" s="247"/>
      <c r="IF838" s="247"/>
      <c r="IG838" s="247"/>
      <c r="IH838" s="247"/>
      <c r="II838" s="247"/>
      <c r="IJ838" s="247"/>
      <c r="IK838" s="247"/>
      <c r="IL838" s="247"/>
      <c r="IM838" s="247"/>
      <c r="IN838" s="247"/>
      <c r="IO838" s="247"/>
      <c r="IP838" s="247"/>
      <c r="IQ838" s="247"/>
      <c r="IR838" s="247"/>
      <c r="IS838" s="247"/>
      <c r="IT838" s="247"/>
      <c r="IU838" s="247"/>
      <c r="IV838" s="247"/>
      <c r="IW838" s="247"/>
      <c r="IX838" s="247"/>
      <c r="IY838" s="247"/>
      <c r="IZ838" s="247"/>
      <c r="JA838" s="247"/>
      <c r="JB838" s="247"/>
      <c r="JC838" s="247"/>
      <c r="JD838" s="247"/>
      <c r="JE838" s="247"/>
      <c r="JF838" s="247"/>
      <c r="JG838" s="247"/>
      <c r="JH838" s="247"/>
      <c r="JI838" s="247"/>
      <c r="JJ838" s="247"/>
      <c r="JK838" s="247"/>
      <c r="JL838" s="247"/>
      <c r="JM838" s="247"/>
      <c r="JN838" s="247"/>
      <c r="JO838" s="247"/>
      <c r="JP838" s="247"/>
      <c r="JQ838" s="247"/>
      <c r="JR838" s="247"/>
      <c r="JS838" s="247"/>
      <c r="JT838" s="247"/>
      <c r="JU838" s="247"/>
      <c r="JV838" s="247"/>
      <c r="JW838" s="247"/>
      <c r="JX838" s="247"/>
      <c r="JY838" s="247"/>
      <c r="JZ838" s="247"/>
      <c r="KA838" s="247"/>
      <c r="KB838" s="247"/>
      <c r="KC838" s="247"/>
      <c r="KD838" s="247"/>
      <c r="KE838" s="247"/>
      <c r="KF838" s="247"/>
      <c r="KG838" s="247"/>
      <c r="KH838" s="247"/>
      <c r="KI838" s="247"/>
      <c r="KJ838" s="247"/>
      <c r="KK838" s="247"/>
      <c r="KL838" s="247"/>
      <c r="KM838" s="247"/>
      <c r="KN838" s="247"/>
      <c r="KO838" s="247"/>
      <c r="KP838" s="247"/>
      <c r="KQ838" s="247"/>
      <c r="KR838" s="247"/>
      <c r="KS838" s="247"/>
      <c r="KT838" s="247"/>
      <c r="KU838" s="247"/>
      <c r="KV838" s="247"/>
      <c r="KW838" s="247"/>
      <c r="KX838" s="247"/>
      <c r="KY838" s="247"/>
      <c r="KZ838" s="247"/>
      <c r="LA838" s="247"/>
      <c r="LB838" s="247"/>
      <c r="LC838" s="247"/>
      <c r="LD838" s="247"/>
      <c r="LE838" s="247"/>
      <c r="LF838" s="247"/>
      <c r="LG838" s="247"/>
      <c r="LH838" s="247"/>
      <c r="LI838" s="247"/>
      <c r="LJ838" s="247"/>
      <c r="LK838" s="247"/>
      <c r="LL838" s="247"/>
      <c r="LM838" s="247"/>
      <c r="LN838" s="247"/>
      <c r="LO838" s="247"/>
      <c r="LP838" s="247"/>
      <c r="LQ838" s="247"/>
      <c r="LR838" s="247"/>
      <c r="LS838" s="247"/>
      <c r="LT838" s="247"/>
      <c r="LU838" s="247"/>
      <c r="LV838" s="247"/>
      <c r="LW838" s="247"/>
      <c r="LX838" s="247"/>
      <c r="LY838" s="247"/>
      <c r="LZ838" s="247"/>
      <c r="MA838" s="247"/>
      <c r="MB838" s="247"/>
      <c r="MC838" s="247"/>
      <c r="MD838" s="247"/>
      <c r="ME838" s="247"/>
      <c r="MF838" s="247"/>
      <c r="MG838" s="247"/>
      <c r="MH838" s="247"/>
      <c r="MI838" s="247"/>
      <c r="MJ838" s="247"/>
      <c r="MK838" s="247"/>
      <c r="ML838" s="247"/>
      <c r="MM838" s="247"/>
      <c r="MN838" s="247"/>
      <c r="MO838" s="247"/>
      <c r="MP838" s="247"/>
      <c r="MQ838" s="247"/>
      <c r="MR838" s="247"/>
      <c r="MS838" s="247"/>
      <c r="MT838" s="247"/>
      <c r="MU838" s="247"/>
      <c r="MV838" s="247"/>
      <c r="MW838" s="247"/>
      <c r="MX838" s="247"/>
      <c r="MY838" s="247"/>
      <c r="MZ838" s="247"/>
      <c r="NA838" s="247"/>
      <c r="NB838" s="247"/>
      <c r="NC838" s="247"/>
      <c r="ND838" s="247"/>
      <c r="NE838" s="247"/>
      <c r="NF838" s="247"/>
      <c r="NG838" s="247"/>
      <c r="NH838" s="247"/>
      <c r="NI838" s="247"/>
      <c r="NJ838" s="247"/>
      <c r="NK838" s="247"/>
      <c r="NL838" s="247"/>
      <c r="NM838" s="247"/>
      <c r="NN838" s="247"/>
      <c r="NO838" s="247"/>
      <c r="NP838" s="247"/>
      <c r="NQ838" s="247"/>
      <c r="NR838" s="247"/>
      <c r="NS838" s="247"/>
      <c r="NT838" s="247"/>
      <c r="NU838" s="247"/>
      <c r="NV838" s="247"/>
      <c r="NW838" s="247"/>
      <c r="NX838" s="247"/>
      <c r="NY838" s="247"/>
      <c r="NZ838" s="247"/>
      <c r="OA838" s="247"/>
      <c r="OB838" s="247"/>
      <c r="OC838" s="247"/>
      <c r="OD838" s="247"/>
      <c r="OE838" s="247"/>
      <c r="OF838" s="247"/>
      <c r="OG838" s="247"/>
      <c r="OH838" s="247"/>
      <c r="OI838" s="247"/>
      <c r="OJ838" s="247"/>
      <c r="OK838" s="247"/>
      <c r="OL838" s="247"/>
      <c r="OM838" s="247"/>
      <c r="ON838" s="247"/>
      <c r="OO838" s="247"/>
      <c r="OP838" s="247"/>
      <c r="OQ838" s="247"/>
      <c r="OR838" s="247"/>
      <c r="OS838" s="247"/>
      <c r="OT838" s="247"/>
      <c r="OU838" s="247"/>
      <c r="OV838" s="247"/>
      <c r="OW838" s="247"/>
      <c r="OX838" s="247"/>
      <c r="OY838" s="247"/>
      <c r="OZ838" s="247"/>
      <c r="PA838" s="247"/>
      <c r="PB838" s="247"/>
      <c r="PC838" s="247"/>
      <c r="PD838" s="247"/>
      <c r="PE838" s="247"/>
      <c r="PF838" s="247"/>
      <c r="PG838" s="247"/>
      <c r="PH838" s="247"/>
      <c r="PI838" s="247"/>
      <c r="PJ838" s="247"/>
      <c r="PK838" s="247"/>
      <c r="PL838" s="247"/>
      <c r="PM838" s="247"/>
      <c r="PN838" s="247"/>
      <c r="PO838" s="247"/>
      <c r="PP838" s="247"/>
      <c r="PQ838" s="247"/>
      <c r="PR838" s="247"/>
      <c r="PS838" s="247"/>
      <c r="PT838" s="247"/>
      <c r="PU838" s="247"/>
      <c r="PV838" s="247"/>
      <c r="PW838" s="247"/>
      <c r="PX838" s="247"/>
      <c r="PY838" s="247"/>
      <c r="PZ838" s="247"/>
      <c r="QA838" s="247"/>
      <c r="QB838" s="247"/>
      <c r="QC838" s="247"/>
      <c r="QD838" s="247"/>
      <c r="QE838" s="247"/>
      <c r="QF838" s="247"/>
      <c r="QG838" s="247"/>
      <c r="QH838" s="247"/>
      <c r="QI838" s="247"/>
      <c r="QJ838" s="247"/>
      <c r="QK838" s="247"/>
      <c r="QL838" s="247"/>
      <c r="QM838" s="247"/>
      <c r="QN838" s="247"/>
      <c r="QO838" s="247"/>
      <c r="QP838" s="247"/>
      <c r="QQ838" s="247"/>
      <c r="QR838" s="247"/>
      <c r="QS838" s="247"/>
      <c r="QT838" s="247"/>
      <c r="QU838" s="247"/>
      <c r="QV838" s="247"/>
      <c r="QW838" s="247"/>
      <c r="QX838" s="247"/>
      <c r="QY838" s="247"/>
      <c r="QZ838" s="247"/>
      <c r="RA838" s="247"/>
      <c r="RB838" s="247"/>
      <c r="RC838" s="247"/>
      <c r="RD838" s="247"/>
      <c r="RE838" s="247"/>
      <c r="RF838" s="247"/>
      <c r="RG838" s="247"/>
      <c r="RH838" s="247"/>
      <c r="RI838" s="247"/>
      <c r="RJ838" s="247"/>
      <c r="RK838" s="247"/>
      <c r="RL838" s="247"/>
      <c r="RM838" s="247"/>
      <c r="RN838" s="247"/>
      <c r="RO838" s="247"/>
      <c r="RP838" s="247"/>
      <c r="RQ838" s="247"/>
      <c r="RR838" s="247"/>
      <c r="RS838" s="247"/>
      <c r="RT838" s="247"/>
      <c r="RU838" s="247"/>
      <c r="RV838" s="247"/>
      <c r="RW838" s="247"/>
      <c r="RX838" s="247"/>
      <c r="RY838" s="247"/>
      <c r="RZ838" s="247"/>
      <c r="SA838" s="247"/>
      <c r="SB838" s="247"/>
      <c r="SC838" s="247"/>
      <c r="SD838" s="247"/>
      <c r="SE838" s="247"/>
      <c r="SF838" s="247"/>
      <c r="SG838" s="247"/>
      <c r="SH838" s="247"/>
      <c r="SI838" s="247"/>
      <c r="SJ838" s="247"/>
      <c r="SK838" s="247"/>
      <c r="SL838" s="247"/>
      <c r="SM838" s="247"/>
      <c r="SN838" s="247"/>
      <c r="SO838" s="247"/>
      <c r="SP838" s="247"/>
      <c r="SQ838" s="247"/>
      <c r="SR838" s="247"/>
      <c r="SS838" s="247"/>
      <c r="ST838" s="247"/>
      <c r="SU838" s="247"/>
      <c r="SV838" s="247"/>
      <c r="SW838" s="247"/>
      <c r="SX838" s="247"/>
      <c r="SY838" s="247"/>
      <c r="SZ838" s="247"/>
      <c r="TA838" s="247"/>
      <c r="TB838" s="247"/>
      <c r="TC838" s="247"/>
      <c r="TD838" s="247"/>
      <c r="TE838" s="247"/>
      <c r="TF838" s="247"/>
      <c r="TG838" s="247"/>
      <c r="TH838" s="247"/>
      <c r="TI838" s="247"/>
      <c r="TJ838" s="247"/>
      <c r="TK838" s="247"/>
      <c r="TL838" s="247"/>
      <c r="TM838" s="247"/>
      <c r="TN838" s="247"/>
      <c r="TO838" s="247"/>
      <c r="TP838" s="247"/>
      <c r="TQ838" s="247"/>
      <c r="TR838" s="247"/>
      <c r="TS838" s="247"/>
      <c r="TT838" s="247"/>
      <c r="TU838" s="247"/>
      <c r="TV838" s="247"/>
      <c r="TW838" s="247"/>
      <c r="TX838" s="247"/>
      <c r="TY838" s="247"/>
      <c r="TZ838" s="247"/>
      <c r="UA838" s="247"/>
      <c r="UB838" s="247"/>
      <c r="UC838" s="247"/>
      <c r="UD838" s="247"/>
      <c r="UE838" s="247"/>
      <c r="UF838" s="247"/>
      <c r="UG838" s="247"/>
      <c r="UH838" s="247"/>
      <c r="UI838" s="247"/>
      <c r="UJ838" s="247"/>
      <c r="UK838" s="247"/>
      <c r="UL838" s="247"/>
      <c r="UM838" s="247"/>
      <c r="UN838" s="247"/>
      <c r="UO838" s="247"/>
      <c r="UP838" s="247"/>
      <c r="UQ838" s="247"/>
      <c r="UR838" s="247"/>
      <c r="US838" s="247"/>
      <c r="UT838" s="247"/>
      <c r="UU838" s="247"/>
      <c r="UV838" s="247"/>
      <c r="UW838" s="247"/>
      <c r="UX838" s="247"/>
      <c r="UY838" s="247"/>
      <c r="UZ838" s="247"/>
      <c r="VA838" s="247"/>
      <c r="VB838" s="247"/>
      <c r="VC838" s="247"/>
      <c r="VD838" s="247"/>
      <c r="VE838" s="247"/>
      <c r="VF838" s="247"/>
      <c r="VG838" s="247"/>
      <c r="VH838" s="247"/>
      <c r="VI838" s="247"/>
      <c r="VJ838" s="247"/>
      <c r="VK838" s="247"/>
      <c r="VL838" s="247"/>
      <c r="VM838" s="247"/>
      <c r="VN838" s="247"/>
      <c r="VO838" s="247"/>
      <c r="VP838" s="247"/>
      <c r="VQ838" s="247"/>
      <c r="VR838" s="247"/>
      <c r="VS838" s="247"/>
      <c r="VT838" s="247"/>
      <c r="VU838" s="247"/>
      <c r="VV838" s="247"/>
      <c r="VW838" s="247"/>
      <c r="VX838" s="247"/>
      <c r="VY838" s="247"/>
      <c r="VZ838" s="247"/>
      <c r="WA838" s="247"/>
      <c r="WB838" s="247"/>
      <c r="WC838" s="247"/>
      <c r="WD838" s="247"/>
      <c r="WE838" s="247"/>
      <c r="WF838" s="247"/>
      <c r="WG838" s="247"/>
      <c r="WH838" s="247"/>
      <c r="WI838" s="247"/>
      <c r="WJ838" s="247"/>
      <c r="WK838" s="247"/>
      <c r="WL838" s="247"/>
      <c r="WM838" s="247"/>
      <c r="WN838" s="247"/>
      <c r="WO838" s="247"/>
      <c r="WP838" s="247"/>
      <c r="WQ838" s="247"/>
      <c r="WR838" s="247"/>
      <c r="WS838" s="247"/>
      <c r="WT838" s="247"/>
      <c r="WU838" s="247"/>
      <c r="WV838" s="247"/>
      <c r="WW838" s="247"/>
      <c r="WX838" s="247"/>
      <c r="WY838" s="247"/>
      <c r="WZ838" s="247"/>
      <c r="XA838" s="247"/>
      <c r="XB838" s="247"/>
      <c r="XC838" s="247"/>
      <c r="XD838" s="247"/>
      <c r="XE838" s="247"/>
      <c r="XF838" s="247"/>
      <c r="XG838" s="247"/>
      <c r="XH838" s="247"/>
      <c r="XI838" s="247"/>
      <c r="XJ838" s="247"/>
      <c r="XK838" s="247"/>
      <c r="XL838" s="247"/>
      <c r="XM838" s="247"/>
      <c r="XN838" s="247"/>
      <c r="XO838" s="247"/>
      <c r="XP838" s="247"/>
      <c r="XQ838" s="247"/>
      <c r="XR838" s="247"/>
      <c r="XS838" s="247"/>
      <c r="XT838" s="247"/>
      <c r="XU838" s="247"/>
      <c r="XV838" s="247"/>
      <c r="XW838" s="247"/>
      <c r="XX838" s="247"/>
      <c r="XY838" s="247"/>
      <c r="XZ838" s="247"/>
      <c r="YA838" s="247"/>
      <c r="YB838" s="247"/>
      <c r="YC838" s="247"/>
      <c r="YD838" s="247"/>
      <c r="YE838" s="247"/>
      <c r="YF838" s="247"/>
      <c r="YG838" s="247"/>
      <c r="YH838" s="247"/>
      <c r="YI838" s="247"/>
      <c r="YJ838" s="247"/>
      <c r="YK838" s="247"/>
      <c r="YL838" s="247"/>
      <c r="YM838" s="247"/>
      <c r="YN838" s="247"/>
      <c r="YO838" s="247"/>
      <c r="YP838" s="247"/>
      <c r="YQ838" s="247"/>
      <c r="YR838" s="247"/>
      <c r="YS838" s="247"/>
      <c r="YT838" s="247"/>
      <c r="YU838" s="247"/>
      <c r="YV838" s="247"/>
      <c r="YW838" s="247"/>
      <c r="YX838" s="247"/>
      <c r="YY838" s="247"/>
      <c r="YZ838" s="247"/>
      <c r="ZA838" s="247"/>
      <c r="ZB838" s="247"/>
      <c r="ZC838" s="247"/>
      <c r="ZD838" s="247"/>
      <c r="ZE838" s="247"/>
      <c r="ZF838" s="247"/>
      <c r="ZG838" s="247"/>
      <c r="ZH838" s="247"/>
      <c r="ZI838" s="247"/>
      <c r="ZJ838" s="247"/>
      <c r="ZK838" s="247"/>
      <c r="ZL838" s="247"/>
      <c r="ZM838" s="247"/>
      <c r="ZN838" s="247"/>
      <c r="ZO838" s="247"/>
      <c r="ZP838" s="247"/>
      <c r="ZQ838" s="247"/>
      <c r="ZR838" s="247"/>
      <c r="ZS838" s="247"/>
      <c r="ZT838" s="247"/>
      <c r="ZU838" s="247"/>
      <c r="ZV838" s="247"/>
      <c r="ZW838" s="247"/>
      <c r="ZX838" s="247"/>
      <c r="ZY838" s="247"/>
      <c r="ZZ838" s="247"/>
      <c r="AAA838" s="247"/>
      <c r="AAB838" s="247"/>
      <c r="AAC838" s="247"/>
      <c r="AAD838" s="247"/>
      <c r="AAE838" s="247"/>
      <c r="AAF838" s="247"/>
      <c r="AAG838" s="247"/>
      <c r="AAH838" s="247"/>
      <c r="AAI838" s="247"/>
      <c r="AAJ838" s="247"/>
      <c r="AAK838" s="247"/>
      <c r="AAL838" s="247"/>
      <c r="AAM838" s="247"/>
      <c r="AAN838" s="247"/>
      <c r="AAO838" s="247"/>
      <c r="AAP838" s="247"/>
      <c r="AAQ838" s="247"/>
      <c r="AAR838" s="247"/>
      <c r="AAS838" s="247"/>
      <c r="AAT838" s="247"/>
      <c r="AAU838" s="247"/>
      <c r="AAV838" s="247"/>
      <c r="AAW838" s="247"/>
      <c r="AAX838" s="247"/>
      <c r="AAY838" s="247"/>
      <c r="AAZ838" s="247"/>
      <c r="ABA838" s="247"/>
      <c r="ABB838" s="247"/>
      <c r="ABC838" s="247"/>
      <c r="ABD838" s="247"/>
      <c r="ABE838" s="247"/>
      <c r="ABF838" s="247"/>
      <c r="ABG838" s="247"/>
      <c r="ABH838" s="247"/>
      <c r="ABI838" s="247"/>
      <c r="ABJ838" s="247"/>
      <c r="ABK838" s="247"/>
      <c r="ABL838" s="247"/>
      <c r="ABM838" s="247"/>
      <c r="ABN838" s="247"/>
      <c r="ABO838" s="247"/>
      <c r="ABP838" s="247"/>
      <c r="ABQ838" s="247"/>
      <c r="ABR838" s="247"/>
      <c r="ABS838" s="247"/>
      <c r="ABT838" s="247"/>
      <c r="ABU838" s="247"/>
      <c r="ABV838" s="247"/>
      <c r="ABW838" s="247"/>
      <c r="ABX838" s="247"/>
      <c r="ABY838" s="247"/>
      <c r="ABZ838" s="247"/>
      <c r="ACA838" s="247"/>
      <c r="ACB838" s="247"/>
      <c r="ACC838" s="247"/>
      <c r="ACD838" s="247"/>
      <c r="ACE838" s="247"/>
      <c r="ACF838" s="247"/>
      <c r="ACG838" s="247"/>
      <c r="ACH838" s="247"/>
      <c r="ACI838" s="247"/>
      <c r="ACJ838" s="247"/>
      <c r="ACK838" s="247"/>
      <c r="ACL838" s="247"/>
      <c r="ACM838" s="247"/>
      <c r="ACN838" s="247"/>
      <c r="ACO838" s="247"/>
      <c r="ACP838" s="247"/>
      <c r="ACQ838" s="247"/>
      <c r="ACR838" s="247"/>
      <c r="ACS838" s="247"/>
      <c r="ACT838" s="247"/>
      <c r="ACU838" s="247"/>
      <c r="ACV838" s="247"/>
      <c r="ACW838" s="247"/>
      <c r="ACX838" s="247"/>
      <c r="ACY838" s="247"/>
      <c r="ACZ838" s="247"/>
      <c r="ADA838" s="247"/>
      <c r="ADB838" s="247"/>
      <c r="ADC838" s="247"/>
      <c r="ADD838" s="247"/>
      <c r="ADE838" s="247"/>
      <c r="ADF838" s="247"/>
      <c r="ADG838" s="247"/>
      <c r="ADH838" s="247"/>
      <c r="ADI838" s="247"/>
      <c r="ADJ838" s="247"/>
      <c r="ADK838" s="247"/>
      <c r="ADL838" s="247"/>
      <c r="ADM838" s="247"/>
      <c r="ADN838" s="247"/>
      <c r="ADO838" s="247"/>
      <c r="ADP838" s="247"/>
      <c r="ADQ838" s="247"/>
      <c r="ADR838" s="247"/>
      <c r="ADS838" s="247"/>
      <c r="ADT838" s="247"/>
      <c r="ADU838" s="247"/>
      <c r="ADV838" s="247"/>
      <c r="ADW838" s="247"/>
      <c r="ADX838" s="247"/>
      <c r="ADY838" s="247"/>
      <c r="ADZ838" s="247"/>
      <c r="AEA838" s="247"/>
      <c r="AEB838" s="247"/>
      <c r="AEC838" s="247"/>
      <c r="AED838" s="247"/>
      <c r="AEE838" s="247"/>
      <c r="AEF838" s="247"/>
      <c r="AEG838" s="247"/>
      <c r="AEH838" s="247"/>
      <c r="AEI838" s="247"/>
      <c r="AEJ838" s="247"/>
      <c r="AEK838" s="247"/>
      <c r="AEL838" s="247"/>
      <c r="AEM838" s="247"/>
      <c r="AEN838" s="247"/>
      <c r="AEO838" s="247"/>
      <c r="AEP838" s="247"/>
      <c r="AEQ838" s="247"/>
      <c r="AER838" s="247"/>
      <c r="AES838" s="247"/>
      <c r="AET838" s="247"/>
      <c r="AEU838" s="247"/>
      <c r="AEV838" s="247"/>
      <c r="AEW838" s="247"/>
      <c r="AEX838" s="247"/>
      <c r="AEY838" s="247"/>
      <c r="AEZ838" s="247"/>
      <c r="AFA838" s="247"/>
      <c r="AFB838" s="247"/>
      <c r="AFC838" s="247"/>
      <c r="AFD838" s="247"/>
      <c r="AFE838" s="247"/>
      <c r="AFF838" s="247"/>
      <c r="AFG838" s="247"/>
      <c r="AFH838" s="247"/>
      <c r="AFI838" s="247"/>
      <c r="AFJ838" s="247"/>
      <c r="AFK838" s="247"/>
      <c r="AFL838" s="247"/>
      <c r="AFM838" s="247"/>
      <c r="AFN838" s="247"/>
      <c r="AFO838" s="247"/>
      <c r="AFP838" s="247"/>
      <c r="AFQ838" s="247"/>
      <c r="AFR838" s="247"/>
      <c r="AFS838" s="247"/>
      <c r="AFT838" s="247"/>
      <c r="AFU838" s="247"/>
      <c r="AFV838" s="247"/>
      <c r="AFW838" s="247"/>
      <c r="AFX838" s="247"/>
      <c r="AFY838" s="247"/>
      <c r="AFZ838" s="247"/>
      <c r="AGA838" s="247"/>
      <c r="AGB838" s="247"/>
      <c r="AGC838" s="247"/>
      <c r="AGD838" s="247"/>
      <c r="AGE838" s="247"/>
      <c r="AGF838" s="247"/>
      <c r="AGG838" s="247"/>
      <c r="AGH838" s="247"/>
      <c r="AGI838" s="247"/>
      <c r="AGJ838" s="247"/>
      <c r="AGK838" s="247"/>
      <c r="AGL838" s="247"/>
      <c r="AGM838" s="247"/>
      <c r="AGN838" s="247"/>
      <c r="AGO838" s="247"/>
      <c r="AGP838" s="247"/>
      <c r="AGQ838" s="247"/>
      <c r="AGR838" s="247"/>
      <c r="AGS838" s="247"/>
      <c r="AGT838" s="247"/>
      <c r="AGU838" s="247"/>
      <c r="AGV838" s="247"/>
      <c r="AGW838" s="247"/>
      <c r="AGX838" s="247"/>
      <c r="AGY838" s="247"/>
      <c r="AGZ838" s="247"/>
      <c r="AHA838" s="247"/>
      <c r="AHB838" s="247"/>
      <c r="AHC838" s="247"/>
      <c r="AHD838" s="247"/>
      <c r="AHE838" s="247"/>
      <c r="AHF838" s="247"/>
      <c r="AHG838" s="247"/>
      <c r="AHH838" s="247"/>
      <c r="AHI838" s="247"/>
      <c r="AHJ838" s="247"/>
      <c r="AHK838" s="247"/>
      <c r="AHL838" s="247"/>
      <c r="AHM838" s="247"/>
      <c r="AHN838" s="247"/>
      <c r="AHO838" s="247"/>
      <c r="AHP838" s="247"/>
      <c r="AHQ838" s="247"/>
      <c r="AHR838" s="247"/>
      <c r="AHS838" s="247"/>
      <c r="AHT838" s="247"/>
      <c r="AHU838" s="247"/>
      <c r="AHV838" s="247"/>
      <c r="AHW838" s="247"/>
      <c r="AHX838" s="247"/>
      <c r="AHY838" s="247"/>
      <c r="AHZ838" s="247"/>
      <c r="AIA838" s="247"/>
      <c r="AIB838" s="247"/>
      <c r="AIC838" s="247"/>
      <c r="AID838" s="247"/>
      <c r="AIE838" s="247"/>
      <c r="AIF838" s="247"/>
      <c r="AIG838" s="247"/>
      <c r="AIH838" s="247"/>
      <c r="AII838" s="247"/>
      <c r="AIJ838" s="247"/>
      <c r="AIK838" s="247"/>
      <c r="AIL838" s="247"/>
      <c r="AIM838" s="247"/>
      <c r="AIN838" s="247"/>
      <c r="AIO838" s="247"/>
      <c r="AIP838" s="247"/>
      <c r="AIQ838" s="247"/>
      <c r="AIR838" s="247"/>
      <c r="AIS838" s="247"/>
      <c r="AIT838" s="247"/>
      <c r="AIU838" s="247"/>
      <c r="AIV838" s="247"/>
      <c r="AIW838" s="247"/>
      <c r="AIX838" s="247"/>
      <c r="AIY838" s="247"/>
      <c r="AIZ838" s="247"/>
      <c r="AJA838" s="247"/>
      <c r="AJB838" s="247"/>
      <c r="AJC838" s="247"/>
      <c r="AJD838" s="247"/>
      <c r="AJE838" s="247"/>
      <c r="AJF838" s="247"/>
      <c r="AJG838" s="247"/>
      <c r="AJH838" s="247"/>
      <c r="AJI838" s="247"/>
      <c r="AJJ838" s="247"/>
      <c r="AJK838" s="247"/>
      <c r="AJL838" s="247"/>
      <c r="AJM838" s="247"/>
      <c r="AJN838" s="247"/>
      <c r="AJO838" s="247"/>
      <c r="AJP838" s="247"/>
      <c r="AJQ838" s="247"/>
      <c r="AJR838" s="247"/>
      <c r="AJS838" s="247"/>
      <c r="AJT838" s="247"/>
      <c r="AJU838" s="247"/>
      <c r="AJV838" s="247"/>
      <c r="AJW838" s="247"/>
      <c r="AJX838" s="247"/>
      <c r="AJY838" s="247"/>
      <c r="AJZ838" s="247"/>
      <c r="AKA838" s="247"/>
      <c r="AKB838" s="247"/>
      <c r="AKC838" s="247"/>
      <c r="AKD838" s="247"/>
      <c r="AKE838" s="247"/>
      <c r="AKF838" s="247"/>
      <c r="AKG838" s="247"/>
      <c r="AKH838" s="247"/>
      <c r="AKI838" s="247"/>
      <c r="AKJ838" s="247"/>
      <c r="AKK838" s="247"/>
      <c r="AKL838" s="247"/>
      <c r="AKM838" s="247"/>
      <c r="AKN838" s="247"/>
      <c r="AKO838" s="247"/>
      <c r="AKP838" s="247"/>
      <c r="AKQ838" s="247"/>
      <c r="AKR838" s="247"/>
      <c r="AKS838" s="247"/>
      <c r="AKT838" s="247"/>
      <c r="AKU838" s="247"/>
      <c r="AKV838" s="247"/>
      <c r="AKW838" s="247"/>
      <c r="AKX838" s="247"/>
      <c r="AKY838" s="247"/>
      <c r="AKZ838" s="247"/>
      <c r="ALA838" s="247"/>
      <c r="ALB838" s="247"/>
      <c r="ALC838" s="247"/>
      <c r="ALD838" s="247"/>
      <c r="ALE838" s="247"/>
      <c r="ALF838" s="247"/>
      <c r="ALG838" s="247"/>
      <c r="ALH838" s="247"/>
      <c r="ALI838" s="247"/>
      <c r="ALJ838" s="247"/>
      <c r="ALK838" s="247"/>
      <c r="ALL838" s="247"/>
      <c r="ALM838" s="247"/>
      <c r="ALN838" s="247"/>
      <c r="ALO838" s="247"/>
      <c r="ALP838" s="247"/>
      <c r="ALQ838" s="247"/>
      <c r="ALR838" s="247"/>
      <c r="ALS838" s="247"/>
      <c r="ALT838" s="247"/>
      <c r="ALU838" s="247"/>
      <c r="ALV838" s="247"/>
      <c r="ALW838" s="247"/>
      <c r="ALX838" s="247"/>
      <c r="ALY838" s="247"/>
      <c r="ALZ838" s="247"/>
      <c r="AMA838" s="247"/>
      <c r="AMB838" s="247"/>
      <c r="AMC838" s="247"/>
      <c r="AMD838" s="247"/>
      <c r="AME838" s="247"/>
      <c r="AMF838" s="247"/>
      <c r="AMG838" s="247"/>
      <c r="AMH838" s="247"/>
      <c r="AMI838" s="247"/>
      <c r="AMJ838" s="247"/>
      <c r="AMK838" s="247"/>
      <c r="AML838" s="247"/>
      <c r="AMM838" s="247"/>
      <c r="AMN838" s="247"/>
      <c r="AMO838" s="247"/>
      <c r="AMP838" s="247"/>
      <c r="AMQ838" s="247"/>
      <c r="AMR838" s="247"/>
      <c r="AMS838" s="247"/>
      <c r="AMT838" s="247"/>
      <c r="AMU838" s="247"/>
      <c r="AMV838" s="247"/>
      <c r="AMW838" s="247"/>
      <c r="AMX838" s="247"/>
      <c r="AMY838" s="247"/>
      <c r="AMZ838" s="247"/>
      <c r="ANA838" s="247"/>
      <c r="ANB838" s="247"/>
      <c r="ANC838" s="247"/>
      <c r="AND838" s="247"/>
      <c r="ANE838" s="247"/>
      <c r="ANF838" s="247"/>
      <c r="ANG838" s="247"/>
      <c r="ANH838" s="247"/>
      <c r="ANI838" s="247"/>
      <c r="ANJ838" s="247"/>
      <c r="ANK838" s="247"/>
      <c r="ANL838" s="247"/>
      <c r="ANM838" s="247"/>
      <c r="ANN838" s="247"/>
      <c r="ANO838" s="247"/>
      <c r="ANP838" s="247"/>
      <c r="ANQ838" s="247"/>
      <c r="ANR838" s="247"/>
      <c r="ANS838" s="247"/>
      <c r="ANT838" s="247"/>
      <c r="ANU838" s="247"/>
      <c r="ANV838" s="247"/>
      <c r="ANW838" s="247"/>
      <c r="ANX838" s="247"/>
      <c r="ANY838" s="247"/>
      <c r="ANZ838" s="247"/>
      <c r="AOA838" s="247"/>
      <c r="AOB838" s="247"/>
      <c r="AOC838" s="247"/>
      <c r="AOD838" s="247"/>
      <c r="AOE838" s="247"/>
      <c r="AOF838" s="247"/>
      <c r="AOG838" s="247"/>
      <c r="AOH838" s="247"/>
      <c r="AOI838" s="247"/>
      <c r="AOJ838" s="247"/>
      <c r="AOK838" s="247"/>
      <c r="AOL838" s="247"/>
      <c r="AOM838" s="247"/>
      <c r="AON838" s="247"/>
      <c r="AOO838" s="247"/>
      <c r="AOP838" s="247"/>
      <c r="AOQ838" s="247"/>
      <c r="AOR838" s="247"/>
      <c r="AOS838" s="247"/>
      <c r="AOT838" s="247"/>
      <c r="AOU838" s="247"/>
      <c r="AOV838" s="247"/>
      <c r="AOW838" s="247"/>
      <c r="AOX838" s="247"/>
      <c r="AOY838" s="247"/>
      <c r="AOZ838" s="247"/>
      <c r="APA838" s="247"/>
      <c r="APB838" s="247"/>
      <c r="APC838" s="247"/>
      <c r="APD838" s="247"/>
      <c r="APE838" s="247"/>
      <c r="APF838" s="247"/>
      <c r="APG838" s="247"/>
      <c r="APH838" s="247"/>
      <c r="API838" s="247"/>
      <c r="APJ838" s="247"/>
      <c r="APK838" s="247"/>
      <c r="APL838" s="247"/>
      <c r="APM838" s="247"/>
      <c r="APN838" s="247"/>
      <c r="APO838" s="247"/>
      <c r="APP838" s="247"/>
      <c r="APQ838" s="247"/>
      <c r="APR838" s="247"/>
      <c r="APS838" s="247"/>
      <c r="APT838" s="247"/>
      <c r="APU838" s="247"/>
      <c r="APV838" s="247"/>
      <c r="APW838" s="247"/>
      <c r="APX838" s="247"/>
      <c r="APY838" s="247"/>
      <c r="APZ838" s="247"/>
      <c r="AQA838" s="247"/>
      <c r="AQB838" s="247"/>
      <c r="AQC838" s="247"/>
      <c r="AQD838" s="247"/>
      <c r="AQE838" s="247"/>
      <c r="AQF838" s="247"/>
      <c r="AQG838" s="247"/>
      <c r="AQH838" s="247"/>
      <c r="AQI838" s="247"/>
      <c r="AQJ838" s="247"/>
      <c r="AQK838" s="247"/>
      <c r="AQL838" s="247"/>
      <c r="AQM838" s="247"/>
      <c r="AQN838" s="247"/>
      <c r="AQO838" s="247"/>
      <c r="AQP838" s="247"/>
      <c r="AQQ838" s="247"/>
      <c r="AQR838" s="247"/>
      <c r="AQS838" s="247"/>
      <c r="AQT838" s="247"/>
      <c r="AQU838" s="247"/>
      <c r="AQV838" s="247"/>
      <c r="AQW838" s="247"/>
      <c r="AQX838" s="247"/>
      <c r="AQY838" s="247"/>
      <c r="AQZ838" s="247"/>
      <c r="ARA838" s="247"/>
      <c r="ARB838" s="247"/>
      <c r="ARC838" s="247"/>
      <c r="ARD838" s="247"/>
      <c r="ARE838" s="247"/>
      <c r="ARF838" s="247"/>
      <c r="ARG838" s="247"/>
      <c r="ARH838" s="247"/>
      <c r="ARI838" s="247"/>
      <c r="ARJ838" s="247"/>
      <c r="ARK838" s="247"/>
      <c r="ARL838" s="247"/>
      <c r="ARM838" s="247"/>
      <c r="ARN838" s="247"/>
      <c r="ARO838" s="247"/>
      <c r="ARP838" s="247"/>
      <c r="ARQ838" s="247"/>
      <c r="ARR838" s="247"/>
      <c r="ARS838" s="247"/>
      <c r="ART838" s="247"/>
      <c r="ARU838" s="247"/>
      <c r="ARV838" s="247"/>
      <c r="ARW838" s="247"/>
      <c r="ARX838" s="247"/>
      <c r="ARY838" s="247"/>
      <c r="ARZ838" s="247"/>
      <c r="ASA838" s="247"/>
      <c r="ASB838" s="247"/>
      <c r="ASC838" s="247"/>
      <c r="ASD838" s="247"/>
      <c r="ASE838" s="247"/>
      <c r="ASF838" s="247"/>
      <c r="ASG838" s="247"/>
      <c r="ASH838" s="247"/>
      <c r="ASI838" s="247"/>
      <c r="ASJ838" s="247"/>
      <c r="ASK838" s="247"/>
      <c r="ASL838" s="247"/>
      <c r="ASM838" s="247"/>
      <c r="ASN838" s="247"/>
      <c r="ASO838" s="247"/>
      <c r="ASP838" s="247"/>
      <c r="ASQ838" s="247"/>
      <c r="ASR838" s="247"/>
      <c r="ASS838" s="247"/>
      <c r="AST838" s="247"/>
      <c r="ASU838" s="247"/>
      <c r="ASV838" s="247"/>
      <c r="ASW838" s="247"/>
      <c r="ASX838" s="247"/>
      <c r="ASY838" s="247"/>
      <c r="ASZ838" s="247"/>
      <c r="ATA838" s="247"/>
      <c r="ATB838" s="247"/>
      <c r="ATC838" s="247"/>
      <c r="ATD838" s="247"/>
      <c r="ATE838" s="247"/>
      <c r="ATF838" s="247"/>
      <c r="ATG838" s="247"/>
      <c r="ATH838" s="247"/>
      <c r="ATI838" s="247"/>
      <c r="ATJ838" s="247"/>
      <c r="ATK838" s="247"/>
      <c r="ATL838" s="247"/>
      <c r="ATM838" s="247"/>
      <c r="ATN838" s="247"/>
      <c r="ATO838" s="247"/>
      <c r="ATP838" s="247"/>
      <c r="ATQ838" s="247"/>
      <c r="ATR838" s="247"/>
      <c r="ATS838" s="247"/>
      <c r="ATT838" s="247"/>
      <c r="ATU838" s="247"/>
      <c r="ATV838" s="247"/>
      <c r="ATW838" s="247"/>
      <c r="ATX838" s="247"/>
      <c r="ATY838" s="247"/>
      <c r="ATZ838" s="247"/>
      <c r="AUA838" s="247"/>
      <c r="AUB838" s="247"/>
      <c r="AUC838" s="247"/>
      <c r="AUD838" s="247"/>
      <c r="AUE838" s="247"/>
      <c r="AUF838" s="247"/>
      <c r="AUG838" s="247"/>
      <c r="AUH838" s="247"/>
      <c r="AUI838" s="247"/>
      <c r="AUJ838" s="247"/>
      <c r="AUK838" s="247"/>
      <c r="AUL838" s="247"/>
      <c r="AUM838" s="247"/>
      <c r="AUN838" s="247"/>
      <c r="AUO838" s="247"/>
      <c r="AUP838" s="247"/>
      <c r="AUQ838" s="247"/>
      <c r="AUR838" s="247"/>
      <c r="AUS838" s="247"/>
      <c r="AUT838" s="247"/>
      <c r="AUU838" s="247"/>
      <c r="AUV838" s="247"/>
      <c r="AUW838" s="247"/>
      <c r="AUX838" s="247"/>
      <c r="AUY838" s="247"/>
      <c r="AUZ838" s="247"/>
      <c r="AVA838" s="247"/>
      <c r="AVB838" s="247"/>
      <c r="AVC838" s="247"/>
      <c r="AVD838" s="247"/>
      <c r="AVE838" s="247"/>
      <c r="AVF838" s="247"/>
      <c r="AVG838" s="247"/>
      <c r="AVH838" s="247"/>
      <c r="AVI838" s="247"/>
      <c r="AVJ838" s="247"/>
      <c r="AVK838" s="247"/>
      <c r="AVL838" s="247"/>
      <c r="AVM838" s="247"/>
      <c r="AVN838" s="247"/>
      <c r="AVO838" s="247"/>
      <c r="AVP838" s="247"/>
      <c r="AVQ838" s="247"/>
      <c r="AVR838" s="247"/>
      <c r="AVS838" s="247"/>
      <c r="AVT838" s="247"/>
      <c r="AVU838" s="247"/>
      <c r="AVV838" s="247"/>
      <c r="AVW838" s="247"/>
      <c r="AVX838" s="247"/>
      <c r="AVY838" s="247"/>
      <c r="AVZ838" s="247"/>
      <c r="AWA838" s="247"/>
      <c r="AWB838" s="247"/>
      <c r="AWC838" s="247"/>
      <c r="AWD838" s="247"/>
      <c r="AWE838" s="247"/>
      <c r="AWF838" s="247"/>
      <c r="AWG838" s="247"/>
      <c r="AWH838" s="247"/>
      <c r="AWI838" s="247"/>
      <c r="AWJ838" s="247"/>
      <c r="AWK838" s="247"/>
      <c r="AWL838" s="247"/>
      <c r="AWM838" s="247"/>
      <c r="AWN838" s="247"/>
      <c r="AWO838" s="247"/>
      <c r="AWP838" s="247"/>
      <c r="AWQ838" s="247"/>
      <c r="AWR838" s="247"/>
      <c r="AWS838" s="247"/>
      <c r="AWT838" s="247"/>
      <c r="AWU838" s="247"/>
      <c r="AWV838" s="247"/>
      <c r="AWW838" s="247"/>
      <c r="AWX838" s="247"/>
      <c r="AWY838" s="247"/>
      <c r="AWZ838" s="247"/>
      <c r="AXA838" s="247"/>
      <c r="AXB838" s="247"/>
      <c r="AXC838" s="247"/>
      <c r="AXD838" s="247"/>
      <c r="AXE838" s="247"/>
      <c r="AXF838" s="247"/>
      <c r="AXG838" s="247"/>
      <c r="AXH838" s="247"/>
      <c r="AXI838" s="247"/>
      <c r="AXJ838" s="247"/>
      <c r="AXK838" s="247"/>
      <c r="AXL838" s="247"/>
      <c r="AXM838" s="247"/>
      <c r="AXN838" s="247"/>
      <c r="AXO838" s="247"/>
      <c r="AXP838" s="247"/>
      <c r="AXQ838" s="247"/>
      <c r="AXR838" s="247"/>
      <c r="AXS838" s="247"/>
      <c r="AXT838" s="247"/>
      <c r="AXU838" s="247"/>
      <c r="AXV838" s="247"/>
      <c r="AXW838" s="247"/>
      <c r="AXX838" s="247"/>
      <c r="AXY838" s="247"/>
      <c r="AXZ838" s="247"/>
      <c r="AYA838" s="247"/>
      <c r="AYB838" s="247"/>
      <c r="AYC838" s="247"/>
      <c r="AYD838" s="247"/>
      <c r="AYE838" s="247"/>
      <c r="AYF838" s="247"/>
      <c r="AYG838" s="247"/>
      <c r="AYH838" s="247"/>
      <c r="AYI838" s="247"/>
      <c r="AYJ838" s="247"/>
      <c r="AYK838" s="247"/>
      <c r="AYL838" s="247"/>
      <c r="AYM838" s="247"/>
      <c r="AYN838" s="247"/>
      <c r="AYO838" s="247"/>
      <c r="AYP838" s="247"/>
      <c r="AYQ838" s="247"/>
      <c r="AYR838" s="247"/>
      <c r="AYS838" s="247"/>
      <c r="AYT838" s="247"/>
      <c r="AYU838" s="247"/>
      <c r="AYV838" s="247"/>
      <c r="AYW838" s="247"/>
      <c r="AYX838" s="247"/>
      <c r="AYY838" s="247"/>
      <c r="AYZ838" s="247"/>
      <c r="AZA838" s="247"/>
      <c r="AZB838" s="247"/>
      <c r="AZC838" s="247"/>
      <c r="AZD838" s="247"/>
      <c r="AZE838" s="247"/>
      <c r="AZF838" s="247"/>
      <c r="AZG838" s="247"/>
      <c r="AZH838" s="247"/>
      <c r="AZI838" s="247"/>
      <c r="AZJ838" s="247"/>
      <c r="AZK838" s="247"/>
      <c r="AZL838" s="247"/>
      <c r="AZM838" s="247"/>
      <c r="AZN838" s="247"/>
      <c r="AZO838" s="247"/>
      <c r="AZP838" s="247"/>
      <c r="AZQ838" s="247"/>
      <c r="AZR838" s="247"/>
      <c r="AZS838" s="247"/>
      <c r="AZT838" s="247"/>
      <c r="AZU838" s="247"/>
      <c r="AZV838" s="247"/>
      <c r="AZW838" s="247"/>
      <c r="AZX838" s="247"/>
      <c r="AZY838" s="247"/>
      <c r="AZZ838" s="247"/>
      <c r="BAA838" s="247"/>
      <c r="BAB838" s="247"/>
      <c r="BAC838" s="247"/>
      <c r="BAD838" s="247"/>
      <c r="BAE838" s="247"/>
      <c r="BAF838" s="247"/>
      <c r="BAG838" s="247"/>
      <c r="BAH838" s="247"/>
      <c r="BAI838" s="247"/>
      <c r="BAJ838" s="247"/>
      <c r="BAK838" s="247"/>
      <c r="BAL838" s="247"/>
      <c r="BAM838" s="247"/>
      <c r="BAN838" s="247"/>
      <c r="BAO838" s="247"/>
      <c r="BAP838" s="247"/>
      <c r="BAQ838" s="247"/>
      <c r="BAR838" s="247"/>
      <c r="BAS838" s="247"/>
      <c r="BAT838" s="247"/>
      <c r="BAU838" s="247"/>
      <c r="BAV838" s="247"/>
      <c r="BAW838" s="247"/>
      <c r="BAX838" s="247"/>
      <c r="BAY838" s="247"/>
      <c r="BAZ838" s="247"/>
      <c r="BBA838" s="247"/>
      <c r="BBB838" s="247"/>
      <c r="BBC838" s="247"/>
      <c r="BBD838" s="247"/>
      <c r="BBE838" s="247"/>
      <c r="BBF838" s="247"/>
      <c r="BBG838" s="247"/>
      <c r="BBH838" s="247"/>
      <c r="BBI838" s="247"/>
      <c r="BBJ838" s="247"/>
      <c r="BBK838" s="247"/>
      <c r="BBL838" s="247"/>
      <c r="BBM838" s="247"/>
      <c r="BBN838" s="247"/>
      <c r="BBO838" s="247"/>
      <c r="BBP838" s="247"/>
      <c r="BBQ838" s="247"/>
      <c r="BBR838" s="247"/>
      <c r="BBS838" s="247"/>
      <c r="BBT838" s="247"/>
      <c r="BBU838" s="247"/>
      <c r="BBV838" s="247"/>
      <c r="BBW838" s="247"/>
      <c r="BBX838" s="247"/>
      <c r="BBY838" s="247"/>
      <c r="BBZ838" s="247"/>
      <c r="BCA838" s="247"/>
      <c r="BCB838" s="247"/>
      <c r="BCC838" s="247"/>
      <c r="BCD838" s="247"/>
      <c r="BCE838" s="247"/>
      <c r="BCF838" s="247"/>
      <c r="BCG838" s="247"/>
      <c r="BCH838" s="247"/>
      <c r="BCI838" s="247"/>
      <c r="BCJ838" s="247"/>
      <c r="BCK838" s="247"/>
      <c r="BCL838" s="247"/>
      <c r="BCM838" s="247"/>
      <c r="BCN838" s="247"/>
      <c r="BCO838" s="247"/>
      <c r="BCP838" s="247"/>
      <c r="BCQ838" s="247"/>
      <c r="BCR838" s="247"/>
      <c r="BCS838" s="247"/>
      <c r="BCT838" s="247"/>
      <c r="BCU838" s="247"/>
      <c r="BCV838" s="247"/>
      <c r="BCW838" s="247"/>
      <c r="BCX838" s="247"/>
      <c r="BCY838" s="247"/>
      <c r="BCZ838" s="247"/>
      <c r="BDA838" s="247"/>
      <c r="BDB838" s="247"/>
      <c r="BDC838" s="247"/>
      <c r="BDD838" s="247"/>
      <c r="BDE838" s="247"/>
      <c r="BDF838" s="247"/>
      <c r="BDG838" s="247"/>
      <c r="BDH838" s="247"/>
      <c r="BDI838" s="247"/>
      <c r="BDJ838" s="247"/>
      <c r="BDK838" s="247"/>
      <c r="BDL838" s="247"/>
      <c r="BDM838" s="247"/>
      <c r="BDN838" s="247"/>
      <c r="BDO838" s="247"/>
      <c r="BDP838" s="247"/>
      <c r="BDQ838" s="247"/>
      <c r="BDR838" s="247"/>
      <c r="BDS838" s="247"/>
      <c r="BDT838" s="247"/>
      <c r="BDU838" s="247"/>
      <c r="BDV838" s="247"/>
      <c r="BDW838" s="247"/>
      <c r="BDX838" s="247"/>
      <c r="BDY838" s="247"/>
      <c r="BDZ838" s="247"/>
      <c r="BEA838" s="247"/>
      <c r="BEB838" s="247"/>
      <c r="BEC838" s="247"/>
      <c r="BED838" s="247"/>
      <c r="BEE838" s="247"/>
      <c r="BEF838" s="247"/>
      <c r="BEG838" s="247"/>
      <c r="BEH838" s="247"/>
      <c r="BEI838" s="247"/>
      <c r="BEJ838" s="247"/>
      <c r="BEK838" s="247"/>
      <c r="BEL838" s="247"/>
      <c r="BEM838" s="247"/>
      <c r="BEN838" s="247"/>
      <c r="BEO838" s="247"/>
      <c r="BEP838" s="247"/>
      <c r="BEQ838" s="247"/>
      <c r="BER838" s="247"/>
      <c r="BES838" s="247"/>
      <c r="BET838" s="247"/>
      <c r="BEU838" s="247"/>
      <c r="BEV838" s="247"/>
      <c r="BEW838" s="247"/>
      <c r="BEX838" s="247"/>
      <c r="BEY838" s="247"/>
      <c r="BEZ838" s="247"/>
      <c r="BFA838" s="247"/>
      <c r="BFB838" s="247"/>
      <c r="BFC838" s="247"/>
      <c r="BFD838" s="247"/>
      <c r="BFE838" s="247"/>
      <c r="BFF838" s="247"/>
      <c r="BFG838" s="247"/>
      <c r="BFH838" s="247"/>
      <c r="BFI838" s="247"/>
      <c r="BFJ838" s="247"/>
      <c r="BFK838" s="247"/>
      <c r="BFL838" s="247"/>
      <c r="BFM838" s="247"/>
      <c r="BFN838" s="247"/>
      <c r="BFO838" s="247"/>
      <c r="BFP838" s="247"/>
      <c r="BFQ838" s="247"/>
      <c r="BFR838" s="247"/>
      <c r="BFS838" s="247"/>
      <c r="BFT838" s="247"/>
      <c r="BFU838" s="247"/>
      <c r="BFV838" s="247"/>
      <c r="BFW838" s="247"/>
      <c r="BFX838" s="247"/>
      <c r="BFY838" s="247"/>
      <c r="BFZ838" s="247"/>
      <c r="BGA838" s="247"/>
      <c r="BGB838" s="247"/>
      <c r="BGC838" s="247"/>
      <c r="BGD838" s="247"/>
      <c r="BGE838" s="247"/>
      <c r="BGF838" s="247"/>
      <c r="BGG838" s="247"/>
      <c r="BGH838" s="247"/>
      <c r="BGI838" s="247"/>
      <c r="BGJ838" s="247"/>
      <c r="BGK838" s="247"/>
      <c r="BGL838" s="247"/>
      <c r="BGM838" s="247"/>
      <c r="BGN838" s="247"/>
      <c r="BGO838" s="247"/>
      <c r="BGP838" s="247"/>
      <c r="BGQ838" s="247"/>
      <c r="BGR838" s="247"/>
      <c r="BGS838" s="247"/>
      <c r="BGT838" s="247"/>
      <c r="BGU838" s="247"/>
      <c r="BGV838" s="247"/>
      <c r="BGW838" s="247"/>
      <c r="BGX838" s="247"/>
      <c r="BGY838" s="247"/>
      <c r="BGZ838" s="247"/>
      <c r="BHA838" s="247"/>
      <c r="BHB838" s="247"/>
      <c r="BHC838" s="247"/>
      <c r="BHD838" s="247"/>
      <c r="BHE838" s="247"/>
      <c r="BHF838" s="247"/>
      <c r="BHG838" s="247"/>
      <c r="BHH838" s="247"/>
      <c r="BHI838" s="247"/>
      <c r="BHJ838" s="247"/>
      <c r="BHK838" s="247"/>
      <c r="BHL838" s="247"/>
      <c r="BHM838" s="247"/>
      <c r="BHN838" s="247"/>
      <c r="BHO838" s="247"/>
      <c r="BHP838" s="247"/>
      <c r="BHQ838" s="247"/>
      <c r="BHR838" s="247"/>
      <c r="BHS838" s="247"/>
      <c r="BHT838" s="247"/>
      <c r="BHU838" s="247"/>
      <c r="BHV838" s="247"/>
      <c r="BHW838" s="247"/>
      <c r="BHX838" s="247"/>
      <c r="BHY838" s="247"/>
      <c r="BHZ838" s="247"/>
      <c r="BIA838" s="247"/>
      <c r="BIB838" s="247"/>
      <c r="BIC838" s="247"/>
      <c r="BID838" s="247"/>
      <c r="BIE838" s="247"/>
      <c r="BIF838" s="247"/>
      <c r="BIG838" s="247"/>
      <c r="BIH838" s="247"/>
      <c r="BII838" s="247"/>
      <c r="BIJ838" s="247"/>
      <c r="BIK838" s="247"/>
      <c r="BIL838" s="247"/>
      <c r="BIM838" s="247"/>
      <c r="BIN838" s="247"/>
      <c r="BIO838" s="247"/>
      <c r="BIP838" s="247"/>
      <c r="BIQ838" s="247"/>
      <c r="BIR838" s="247"/>
      <c r="BIS838" s="247"/>
      <c r="BIT838" s="247"/>
      <c r="BIU838" s="247"/>
      <c r="BIV838" s="247"/>
      <c r="BIW838" s="247"/>
      <c r="BIX838" s="247"/>
      <c r="BIY838" s="247"/>
      <c r="BIZ838" s="247"/>
      <c r="BJA838" s="247"/>
      <c r="BJB838" s="247"/>
      <c r="BJC838" s="247"/>
      <c r="BJD838" s="247"/>
      <c r="BJE838" s="247"/>
      <c r="BJF838" s="247"/>
      <c r="BJG838" s="247"/>
      <c r="BJH838" s="247"/>
      <c r="BJI838" s="247"/>
      <c r="BJJ838" s="247"/>
      <c r="BJK838" s="247"/>
      <c r="BJL838" s="247"/>
      <c r="BJM838" s="247"/>
      <c r="BJN838" s="247"/>
      <c r="BJO838" s="247"/>
      <c r="BJP838" s="247"/>
      <c r="BJQ838" s="247"/>
      <c r="BJR838" s="247"/>
      <c r="BJS838" s="247"/>
      <c r="BJT838" s="247"/>
      <c r="BJU838" s="247"/>
      <c r="BJV838" s="247"/>
      <c r="BJW838" s="247"/>
      <c r="BJX838" s="247"/>
      <c r="BJY838" s="247"/>
      <c r="BJZ838" s="247"/>
      <c r="BKA838" s="247"/>
      <c r="BKB838" s="247"/>
      <c r="BKC838" s="247"/>
      <c r="BKD838" s="247"/>
      <c r="BKE838" s="247"/>
      <c r="BKF838" s="247"/>
      <c r="BKG838" s="247"/>
      <c r="BKH838" s="247"/>
      <c r="BKI838" s="247"/>
      <c r="BKJ838" s="247"/>
      <c r="BKK838" s="247"/>
      <c r="BKL838" s="247"/>
      <c r="BKM838" s="247"/>
      <c r="BKN838" s="247"/>
      <c r="BKO838" s="247"/>
      <c r="BKP838" s="247"/>
      <c r="BKQ838" s="247"/>
      <c r="BKR838" s="247"/>
      <c r="BKS838" s="247"/>
      <c r="BKT838" s="247"/>
      <c r="BKU838" s="247"/>
      <c r="BKV838" s="247"/>
      <c r="BKW838" s="247"/>
      <c r="BKX838" s="247"/>
      <c r="BKY838" s="247"/>
      <c r="BKZ838" s="247"/>
      <c r="BLA838" s="247"/>
      <c r="BLB838" s="247"/>
      <c r="BLC838" s="247"/>
      <c r="BLD838" s="247"/>
      <c r="BLE838" s="247"/>
      <c r="BLF838" s="247"/>
      <c r="BLG838" s="247"/>
      <c r="BLH838" s="247"/>
      <c r="BLI838" s="247"/>
      <c r="BLJ838" s="247"/>
      <c r="BLK838" s="247"/>
      <c r="BLL838" s="247"/>
      <c r="BLM838" s="247"/>
      <c r="BLN838" s="247"/>
      <c r="BLO838" s="247"/>
      <c r="BLP838" s="247"/>
      <c r="BLQ838" s="247"/>
      <c r="BLR838" s="247"/>
      <c r="BLS838" s="247"/>
      <c r="BLT838" s="247"/>
      <c r="BLU838" s="247"/>
      <c r="BLV838" s="247"/>
      <c r="BLW838" s="247"/>
      <c r="BLX838" s="247"/>
      <c r="BLY838" s="247"/>
      <c r="BLZ838" s="247"/>
      <c r="BMA838" s="247"/>
      <c r="BMB838" s="247"/>
      <c r="BMC838" s="247"/>
      <c r="BMD838" s="247"/>
      <c r="BME838" s="247"/>
      <c r="BMF838" s="247"/>
      <c r="BMG838" s="247"/>
      <c r="BMH838" s="247"/>
      <c r="BMI838" s="247"/>
      <c r="BMJ838" s="247"/>
      <c r="BMK838" s="247"/>
      <c r="BML838" s="247"/>
      <c r="BMM838" s="247"/>
      <c r="BMN838" s="247"/>
      <c r="BMO838" s="247"/>
      <c r="BMP838" s="247"/>
      <c r="BMQ838" s="247"/>
      <c r="BMR838" s="247"/>
      <c r="BMS838" s="247"/>
      <c r="BMT838" s="247"/>
      <c r="BMU838" s="247"/>
      <c r="BMV838" s="247"/>
      <c r="BMW838" s="247"/>
      <c r="BMX838" s="247"/>
      <c r="BMY838" s="247"/>
      <c r="BMZ838" s="247"/>
      <c r="BNA838" s="247"/>
      <c r="BNB838" s="247"/>
      <c r="BNC838" s="247"/>
      <c r="BND838" s="247"/>
      <c r="BNE838" s="247"/>
      <c r="BNF838" s="247"/>
      <c r="BNG838" s="247"/>
      <c r="BNH838" s="247"/>
      <c r="BNI838" s="247"/>
      <c r="BNJ838" s="247"/>
      <c r="BNK838" s="247"/>
      <c r="BNL838" s="247"/>
      <c r="BNM838" s="247"/>
      <c r="BNN838" s="247"/>
      <c r="BNO838" s="247"/>
      <c r="BNP838" s="247"/>
      <c r="BNQ838" s="247"/>
      <c r="BNR838" s="247"/>
      <c r="BNS838" s="247"/>
      <c r="BNT838" s="247"/>
      <c r="BNU838" s="247"/>
      <c r="BNV838" s="247"/>
      <c r="BNW838" s="247"/>
      <c r="BNX838" s="247"/>
      <c r="BNY838" s="247"/>
      <c r="BNZ838" s="247"/>
      <c r="BOA838" s="247"/>
      <c r="BOB838" s="247"/>
      <c r="BOC838" s="247"/>
      <c r="BOD838" s="247"/>
      <c r="BOE838" s="247"/>
      <c r="BOF838" s="247"/>
      <c r="BOG838" s="247"/>
      <c r="BOH838" s="247"/>
      <c r="BOI838" s="247"/>
      <c r="BOJ838" s="247"/>
      <c r="BOK838" s="247"/>
      <c r="BOL838" s="247"/>
      <c r="BOM838" s="247"/>
      <c r="BON838" s="247"/>
      <c r="BOO838" s="247"/>
      <c r="BOP838" s="247"/>
      <c r="BOQ838" s="247"/>
      <c r="BOR838" s="247"/>
      <c r="BOS838" s="247"/>
      <c r="BOT838" s="247"/>
      <c r="BOU838" s="247"/>
      <c r="BOV838" s="247"/>
      <c r="BOW838" s="247"/>
      <c r="BOX838" s="247"/>
      <c r="BOY838" s="247"/>
      <c r="BOZ838" s="247"/>
      <c r="BPA838" s="247"/>
      <c r="BPB838" s="247"/>
      <c r="BPC838" s="247"/>
      <c r="BPD838" s="247"/>
      <c r="BPE838" s="247"/>
      <c r="BPF838" s="247"/>
      <c r="BPG838" s="247"/>
      <c r="BPH838" s="247"/>
      <c r="BPI838" s="247"/>
      <c r="BPJ838" s="247"/>
      <c r="BPK838" s="247"/>
      <c r="BPL838" s="247"/>
      <c r="BPM838" s="247"/>
      <c r="BPN838" s="247"/>
      <c r="BPO838" s="247"/>
      <c r="BPP838" s="247"/>
      <c r="BPQ838" s="247"/>
      <c r="BPR838" s="247"/>
      <c r="BPS838" s="247"/>
      <c r="BPT838" s="247"/>
      <c r="BPU838" s="247"/>
      <c r="BPV838" s="247"/>
      <c r="BPW838" s="247"/>
      <c r="BPX838" s="247"/>
      <c r="BPY838" s="247"/>
      <c r="BPZ838" s="247"/>
      <c r="BQA838" s="247"/>
      <c r="BQB838" s="247"/>
      <c r="BQC838" s="247"/>
      <c r="BQD838" s="247"/>
      <c r="BQE838" s="247"/>
      <c r="BQF838" s="247"/>
      <c r="BQG838" s="247"/>
      <c r="BQH838" s="247"/>
      <c r="BQI838" s="247"/>
      <c r="BQJ838" s="247"/>
      <c r="BQK838" s="247"/>
      <c r="BQL838" s="247"/>
      <c r="BQM838" s="247"/>
      <c r="BQN838" s="247"/>
      <c r="BQO838" s="247"/>
      <c r="BQP838" s="247"/>
      <c r="BQQ838" s="247"/>
      <c r="BQR838" s="247"/>
      <c r="BQS838" s="247"/>
      <c r="BQT838" s="247"/>
      <c r="BQU838" s="247"/>
      <c r="BQV838" s="247"/>
      <c r="BQW838" s="247"/>
      <c r="BQX838" s="247"/>
      <c r="BQY838" s="247"/>
      <c r="BQZ838" s="247"/>
      <c r="BRA838" s="247"/>
      <c r="BRB838" s="247"/>
      <c r="BRC838" s="247"/>
      <c r="BRD838" s="247"/>
      <c r="BRE838" s="247"/>
      <c r="BRF838" s="247"/>
      <c r="BRG838" s="247"/>
      <c r="BRH838" s="247"/>
      <c r="BRI838" s="247"/>
      <c r="BRJ838" s="247"/>
      <c r="BRK838" s="247"/>
      <c r="BRL838" s="247"/>
      <c r="BRM838" s="247"/>
      <c r="BRN838" s="247"/>
      <c r="BRO838" s="247"/>
      <c r="BRP838" s="247"/>
      <c r="BRQ838" s="247"/>
      <c r="BRR838" s="247"/>
      <c r="BRS838" s="247"/>
      <c r="BRT838" s="247"/>
      <c r="BRU838" s="247"/>
      <c r="BRV838" s="247"/>
      <c r="BRW838" s="247"/>
      <c r="BRX838" s="247"/>
      <c r="BRY838" s="247"/>
      <c r="BRZ838" s="247"/>
      <c r="BSA838" s="247"/>
      <c r="BSB838" s="247"/>
      <c r="BSC838" s="247"/>
      <c r="BSD838" s="247"/>
      <c r="BSE838" s="247"/>
      <c r="BSF838" s="247"/>
      <c r="BSG838" s="247"/>
      <c r="BSH838" s="247"/>
      <c r="BSI838" s="247"/>
      <c r="BSJ838" s="247"/>
      <c r="BSK838" s="247"/>
      <c r="BSL838" s="247"/>
      <c r="BSM838" s="247"/>
      <c r="BSN838" s="247"/>
      <c r="BSO838" s="247"/>
      <c r="BSP838" s="247"/>
      <c r="BSQ838" s="247"/>
      <c r="BSR838" s="247"/>
      <c r="BSS838" s="247"/>
      <c r="BST838" s="247"/>
      <c r="BSU838" s="247"/>
      <c r="BSV838" s="247"/>
      <c r="BSW838" s="247"/>
      <c r="BSX838" s="247"/>
      <c r="BSY838" s="247"/>
      <c r="BSZ838" s="247"/>
      <c r="BTA838" s="247"/>
      <c r="BTB838" s="247"/>
      <c r="BTC838" s="247"/>
      <c r="BTD838" s="247"/>
      <c r="BTE838" s="247"/>
      <c r="BTF838" s="247"/>
      <c r="BTG838" s="247"/>
      <c r="BTH838" s="247"/>
      <c r="BTI838" s="247"/>
      <c r="BTJ838" s="247"/>
      <c r="BTK838" s="247"/>
      <c r="BTL838" s="247"/>
      <c r="BTM838" s="247"/>
      <c r="BTN838" s="247"/>
      <c r="BTO838" s="247"/>
      <c r="BTP838" s="247"/>
      <c r="BTQ838" s="247"/>
      <c r="BTR838" s="247"/>
      <c r="BTS838" s="247"/>
      <c r="BTT838" s="247"/>
      <c r="BTU838" s="247"/>
      <c r="BTV838" s="247"/>
      <c r="BTW838" s="247"/>
      <c r="BTX838" s="247"/>
      <c r="BTY838" s="247"/>
      <c r="BTZ838" s="247"/>
      <c r="BUA838" s="247"/>
      <c r="BUB838" s="247"/>
      <c r="BUC838" s="247"/>
      <c r="BUD838" s="247"/>
      <c r="BUE838" s="247"/>
      <c r="BUF838" s="247"/>
      <c r="BUG838" s="247"/>
      <c r="BUH838" s="247"/>
      <c r="BUI838" s="247"/>
      <c r="BUJ838" s="247"/>
      <c r="BUK838" s="247"/>
      <c r="BUL838" s="247"/>
      <c r="BUM838" s="247"/>
      <c r="BUN838" s="247"/>
      <c r="BUO838" s="247"/>
      <c r="BUP838" s="247"/>
      <c r="BUQ838" s="247"/>
      <c r="BUR838" s="247"/>
      <c r="BUS838" s="247"/>
      <c r="BUT838" s="247"/>
      <c r="BUU838" s="247"/>
      <c r="BUV838" s="247"/>
      <c r="BUW838" s="247"/>
      <c r="BUX838" s="247"/>
      <c r="BUY838" s="247"/>
      <c r="BUZ838" s="247"/>
      <c r="BVA838" s="247"/>
      <c r="BVB838" s="247"/>
      <c r="BVC838" s="247"/>
      <c r="BVD838" s="247"/>
      <c r="BVE838" s="247"/>
      <c r="BVF838" s="247"/>
      <c r="BVG838" s="247"/>
      <c r="BVH838" s="247"/>
      <c r="BVI838" s="247"/>
      <c r="BVJ838" s="247"/>
      <c r="BVK838" s="247"/>
      <c r="BVL838" s="247"/>
      <c r="BVM838" s="247"/>
      <c r="BVN838" s="247"/>
      <c r="BVO838" s="247"/>
      <c r="BVP838" s="247"/>
      <c r="BVQ838" s="247"/>
      <c r="BVR838" s="247"/>
      <c r="BVS838" s="247"/>
      <c r="BVT838" s="247"/>
      <c r="BVU838" s="247"/>
      <c r="BVV838" s="247"/>
      <c r="BVW838" s="247"/>
      <c r="BVX838" s="247"/>
      <c r="BVY838" s="247"/>
      <c r="BVZ838" s="247"/>
      <c r="BWA838" s="247"/>
      <c r="BWB838" s="247"/>
      <c r="BWC838" s="247"/>
      <c r="BWD838" s="247"/>
      <c r="BWE838" s="247"/>
      <c r="BWF838" s="247"/>
      <c r="BWG838" s="247"/>
      <c r="BWH838" s="247"/>
      <c r="BWI838" s="247"/>
      <c r="BWJ838" s="247"/>
      <c r="BWK838" s="247"/>
      <c r="BWL838" s="247"/>
      <c r="BWM838" s="247"/>
      <c r="BWN838" s="247"/>
      <c r="BWO838" s="247"/>
      <c r="BWP838" s="247"/>
      <c r="BWQ838" s="247"/>
      <c r="BWR838" s="247"/>
      <c r="BWS838" s="247"/>
      <c r="BWT838" s="247"/>
      <c r="BWU838" s="247"/>
      <c r="BWV838" s="247"/>
      <c r="BWW838" s="247"/>
      <c r="BWX838" s="247"/>
      <c r="BWY838" s="247"/>
      <c r="BWZ838" s="247"/>
      <c r="BXA838" s="247"/>
      <c r="BXB838" s="247"/>
      <c r="BXC838" s="247"/>
      <c r="BXD838" s="247"/>
      <c r="BXE838" s="247"/>
      <c r="BXF838" s="247"/>
      <c r="BXG838" s="247"/>
      <c r="BXH838" s="247"/>
      <c r="BXI838" s="247"/>
      <c r="BXJ838" s="247"/>
      <c r="BXK838" s="247"/>
      <c r="BXL838" s="247"/>
      <c r="BXM838" s="247"/>
      <c r="BXN838" s="247"/>
      <c r="BXO838" s="247"/>
      <c r="BXP838" s="247"/>
      <c r="BXQ838" s="247"/>
      <c r="BXR838" s="247"/>
      <c r="BXS838" s="247"/>
      <c r="BXT838" s="247"/>
      <c r="BXU838" s="247"/>
      <c r="BXV838" s="247"/>
      <c r="BXW838" s="247"/>
      <c r="BXX838" s="247"/>
      <c r="BXY838" s="247"/>
      <c r="BXZ838" s="247"/>
      <c r="BYA838" s="247"/>
      <c r="BYB838" s="247"/>
      <c r="BYC838" s="247"/>
      <c r="BYD838" s="247"/>
      <c r="BYE838" s="247"/>
      <c r="BYF838" s="247"/>
      <c r="BYG838" s="247"/>
      <c r="BYH838" s="247"/>
      <c r="BYI838" s="247"/>
      <c r="BYJ838" s="247"/>
      <c r="BYK838" s="247"/>
      <c r="BYL838" s="247"/>
      <c r="BYM838" s="247"/>
      <c r="BYN838" s="247"/>
      <c r="BYO838" s="247"/>
      <c r="BYP838" s="247"/>
      <c r="BYQ838" s="247"/>
      <c r="BYR838" s="247"/>
      <c r="BYS838" s="247"/>
      <c r="BYT838" s="247"/>
      <c r="BYU838" s="247"/>
      <c r="BYV838" s="247"/>
      <c r="BYW838" s="247"/>
      <c r="BYX838" s="247"/>
      <c r="BYY838" s="247"/>
      <c r="BYZ838" s="247"/>
      <c r="BZA838" s="247"/>
      <c r="BZB838" s="247"/>
      <c r="BZC838" s="247"/>
      <c r="BZD838" s="247"/>
      <c r="BZE838" s="247"/>
      <c r="BZF838" s="247"/>
      <c r="BZG838" s="247"/>
      <c r="BZH838" s="247"/>
      <c r="BZI838" s="247"/>
      <c r="BZJ838" s="247"/>
      <c r="BZK838" s="247"/>
      <c r="BZL838" s="247"/>
      <c r="BZM838" s="247"/>
      <c r="BZN838" s="247"/>
      <c r="BZO838" s="247"/>
      <c r="BZP838" s="247"/>
      <c r="BZQ838" s="247"/>
      <c r="BZR838" s="247"/>
      <c r="BZS838" s="247"/>
      <c r="BZT838" s="247"/>
      <c r="BZU838" s="247"/>
      <c r="BZV838" s="247"/>
      <c r="BZW838" s="247"/>
      <c r="BZX838" s="247"/>
      <c r="BZY838" s="247"/>
      <c r="BZZ838" s="247"/>
      <c r="CAA838" s="247"/>
      <c r="CAB838" s="247"/>
      <c r="CAC838" s="247"/>
      <c r="CAD838" s="247"/>
      <c r="CAE838" s="247"/>
      <c r="CAF838" s="247"/>
      <c r="CAG838" s="247"/>
      <c r="CAH838" s="247"/>
      <c r="CAI838" s="247"/>
      <c r="CAJ838" s="247"/>
      <c r="CAK838" s="247"/>
      <c r="CAL838" s="247"/>
      <c r="CAM838" s="247"/>
      <c r="CAN838" s="247"/>
      <c r="CAO838" s="247"/>
      <c r="CAP838" s="247"/>
      <c r="CAQ838" s="247"/>
      <c r="CAR838" s="247"/>
      <c r="CAS838" s="247"/>
      <c r="CAT838" s="247"/>
      <c r="CAU838" s="247"/>
      <c r="CAV838" s="247"/>
      <c r="CAW838" s="247"/>
      <c r="CAX838" s="247"/>
      <c r="CAY838" s="247"/>
      <c r="CAZ838" s="247"/>
      <c r="CBA838" s="247"/>
      <c r="CBB838" s="247"/>
      <c r="CBC838" s="247"/>
      <c r="CBD838" s="247"/>
      <c r="CBE838" s="247"/>
      <c r="CBF838" s="247"/>
      <c r="CBG838" s="247"/>
      <c r="CBH838" s="247"/>
      <c r="CBI838" s="247"/>
      <c r="CBJ838" s="247"/>
      <c r="CBK838" s="247"/>
      <c r="CBL838" s="247"/>
      <c r="CBM838" s="247"/>
      <c r="CBN838" s="247"/>
      <c r="CBO838" s="247"/>
      <c r="CBP838" s="247"/>
      <c r="CBQ838" s="247"/>
      <c r="CBR838" s="247"/>
      <c r="CBS838" s="247"/>
      <c r="CBT838" s="247"/>
      <c r="CBU838" s="247"/>
      <c r="CBV838" s="247"/>
      <c r="CBW838" s="247"/>
      <c r="CBX838" s="247"/>
      <c r="CBY838" s="247"/>
      <c r="CBZ838" s="247"/>
      <c r="CCA838" s="247"/>
      <c r="CCB838" s="247"/>
      <c r="CCC838" s="247"/>
      <c r="CCD838" s="247"/>
      <c r="CCE838" s="247"/>
      <c r="CCF838" s="247"/>
      <c r="CCG838" s="247"/>
      <c r="CCH838" s="247"/>
      <c r="CCI838" s="247"/>
      <c r="CCJ838" s="247"/>
      <c r="CCK838" s="247"/>
      <c r="CCL838" s="247"/>
      <c r="CCM838" s="247"/>
      <c r="CCN838" s="247"/>
      <c r="CCO838" s="247"/>
      <c r="CCP838" s="247"/>
      <c r="CCQ838" s="247"/>
      <c r="CCR838" s="247"/>
      <c r="CCS838" s="247"/>
      <c r="CCT838" s="247"/>
      <c r="CCU838" s="247"/>
      <c r="CCV838" s="247"/>
      <c r="CCW838" s="247"/>
      <c r="CCX838" s="247"/>
      <c r="CCY838" s="247"/>
      <c r="CCZ838" s="247"/>
      <c r="CDA838" s="247"/>
      <c r="CDB838" s="247"/>
      <c r="CDC838" s="247"/>
      <c r="CDD838" s="247"/>
      <c r="CDE838" s="247"/>
      <c r="CDF838" s="247"/>
      <c r="CDG838" s="247"/>
      <c r="CDH838" s="247"/>
      <c r="CDI838" s="247"/>
      <c r="CDJ838" s="247"/>
      <c r="CDK838" s="247"/>
      <c r="CDL838" s="247"/>
      <c r="CDM838" s="247"/>
      <c r="CDN838" s="247"/>
      <c r="CDO838" s="247"/>
      <c r="CDP838" s="247"/>
      <c r="CDQ838" s="247"/>
      <c r="CDR838" s="247"/>
      <c r="CDS838" s="247"/>
      <c r="CDT838" s="247"/>
      <c r="CDU838" s="247"/>
      <c r="CDV838" s="247"/>
      <c r="CDW838" s="247"/>
      <c r="CDX838" s="247"/>
      <c r="CDY838" s="247"/>
      <c r="CDZ838" s="247"/>
      <c r="CEA838" s="247"/>
      <c r="CEB838" s="247"/>
      <c r="CEC838" s="247"/>
      <c r="CED838" s="247"/>
      <c r="CEE838" s="247"/>
      <c r="CEF838" s="247"/>
      <c r="CEG838" s="247"/>
      <c r="CEH838" s="247"/>
      <c r="CEI838" s="247"/>
      <c r="CEJ838" s="247"/>
      <c r="CEK838" s="247"/>
      <c r="CEL838" s="247"/>
      <c r="CEM838" s="247"/>
      <c r="CEN838" s="247"/>
      <c r="CEO838" s="247"/>
      <c r="CEP838" s="247"/>
      <c r="CEQ838" s="247"/>
      <c r="CER838" s="247"/>
      <c r="CES838" s="247"/>
      <c r="CET838" s="247"/>
      <c r="CEU838" s="247"/>
      <c r="CEV838" s="247"/>
      <c r="CEW838" s="247"/>
      <c r="CEX838" s="247"/>
      <c r="CEY838" s="247"/>
      <c r="CEZ838" s="247"/>
      <c r="CFA838" s="247"/>
      <c r="CFB838" s="247"/>
      <c r="CFC838" s="247"/>
      <c r="CFD838" s="247"/>
      <c r="CFE838" s="247"/>
      <c r="CFF838" s="247"/>
      <c r="CFG838" s="247"/>
      <c r="CFH838" s="247"/>
      <c r="CFI838" s="247"/>
      <c r="CFJ838" s="247"/>
      <c r="CFK838" s="247"/>
      <c r="CFL838" s="247"/>
      <c r="CFM838" s="247"/>
      <c r="CFN838" s="247"/>
      <c r="CFO838" s="247"/>
      <c r="CFP838" s="247"/>
      <c r="CFQ838" s="247"/>
      <c r="CFR838" s="247"/>
      <c r="CFS838" s="247"/>
      <c r="CFT838" s="247"/>
      <c r="CFU838" s="247"/>
      <c r="CFV838" s="247"/>
      <c r="CFW838" s="247"/>
      <c r="CFX838" s="247"/>
      <c r="CFY838" s="247"/>
      <c r="CFZ838" s="247"/>
      <c r="CGA838" s="247"/>
      <c r="CGB838" s="247"/>
      <c r="CGC838" s="247"/>
      <c r="CGD838" s="247"/>
      <c r="CGE838" s="247"/>
      <c r="CGF838" s="247"/>
      <c r="CGG838" s="247"/>
      <c r="CGH838" s="247"/>
      <c r="CGI838" s="247"/>
      <c r="CGJ838" s="247"/>
      <c r="CGK838" s="247"/>
      <c r="CGL838" s="247"/>
      <c r="CGM838" s="247"/>
      <c r="CGN838" s="247"/>
      <c r="CGO838" s="247"/>
      <c r="CGP838" s="247"/>
      <c r="CGQ838" s="247"/>
      <c r="CGR838" s="247"/>
      <c r="CGS838" s="247"/>
      <c r="CGT838" s="247"/>
      <c r="CGU838" s="247"/>
      <c r="CGV838" s="247"/>
      <c r="CGW838" s="247"/>
      <c r="CGX838" s="247"/>
      <c r="CGY838" s="247"/>
      <c r="CGZ838" s="247"/>
      <c r="CHA838" s="247"/>
      <c r="CHB838" s="247"/>
      <c r="CHC838" s="247"/>
      <c r="CHD838" s="247"/>
      <c r="CHE838" s="247"/>
      <c r="CHF838" s="247"/>
      <c r="CHG838" s="247"/>
      <c r="CHH838" s="247"/>
      <c r="CHI838" s="247"/>
      <c r="CHJ838" s="247"/>
      <c r="CHK838" s="247"/>
      <c r="CHL838" s="247"/>
      <c r="CHM838" s="247"/>
      <c r="CHN838" s="247"/>
      <c r="CHO838" s="247"/>
      <c r="CHP838" s="247"/>
      <c r="CHQ838" s="247"/>
      <c r="CHR838" s="247"/>
      <c r="CHS838" s="247"/>
      <c r="CHT838" s="247"/>
      <c r="CHU838" s="247"/>
      <c r="CHV838" s="247"/>
      <c r="CHW838" s="247"/>
      <c r="CHX838" s="247"/>
      <c r="CHY838" s="247"/>
      <c r="CHZ838" s="247"/>
      <c r="CIA838" s="247"/>
      <c r="CIB838" s="247"/>
      <c r="CIC838" s="247"/>
      <c r="CID838" s="247"/>
      <c r="CIE838" s="247"/>
      <c r="CIF838" s="247"/>
      <c r="CIG838" s="247"/>
      <c r="CIH838" s="247"/>
      <c r="CII838" s="247"/>
      <c r="CIJ838" s="247"/>
      <c r="CIK838" s="247"/>
      <c r="CIL838" s="247"/>
      <c r="CIM838" s="247"/>
      <c r="CIN838" s="247"/>
      <c r="CIO838" s="247"/>
      <c r="CIP838" s="247"/>
      <c r="CIQ838" s="247"/>
      <c r="CIR838" s="247"/>
      <c r="CIS838" s="247"/>
      <c r="CIT838" s="247"/>
      <c r="CIU838" s="247"/>
      <c r="CIV838" s="247"/>
      <c r="CIW838" s="247"/>
      <c r="CIX838" s="247"/>
      <c r="CIY838" s="247"/>
      <c r="CIZ838" s="247"/>
      <c r="CJA838" s="247"/>
      <c r="CJB838" s="247"/>
      <c r="CJC838" s="247"/>
      <c r="CJD838" s="247"/>
      <c r="CJE838" s="247"/>
      <c r="CJF838" s="247"/>
      <c r="CJG838" s="247"/>
      <c r="CJH838" s="247"/>
      <c r="CJI838" s="247"/>
      <c r="CJJ838" s="247"/>
      <c r="CJK838" s="247"/>
      <c r="CJL838" s="247"/>
      <c r="CJM838" s="247"/>
      <c r="CJN838" s="247"/>
      <c r="CJO838" s="247"/>
      <c r="CJP838" s="247"/>
      <c r="CJQ838" s="247"/>
      <c r="CJR838" s="247"/>
      <c r="CJS838" s="247"/>
      <c r="CJT838" s="247"/>
      <c r="CJU838" s="247"/>
      <c r="CJV838" s="247"/>
      <c r="CJW838" s="247"/>
      <c r="CJX838" s="247"/>
      <c r="CJY838" s="247"/>
      <c r="CJZ838" s="247"/>
      <c r="CKA838" s="247"/>
      <c r="CKB838" s="247"/>
      <c r="CKC838" s="247"/>
      <c r="CKD838" s="247"/>
      <c r="CKE838" s="247"/>
      <c r="CKF838" s="247"/>
      <c r="CKG838" s="247"/>
      <c r="CKH838" s="247"/>
      <c r="CKI838" s="247"/>
      <c r="CKJ838" s="247"/>
      <c r="CKK838" s="247"/>
      <c r="CKL838" s="247"/>
      <c r="CKM838" s="247"/>
      <c r="CKN838" s="247"/>
      <c r="CKO838" s="247"/>
      <c r="CKP838" s="247"/>
      <c r="CKQ838" s="247"/>
      <c r="CKR838" s="247"/>
      <c r="CKS838" s="247"/>
      <c r="CKT838" s="247"/>
      <c r="CKU838" s="247"/>
      <c r="CKV838" s="247"/>
      <c r="CKW838" s="247"/>
      <c r="CKX838" s="247"/>
      <c r="CKY838" s="247"/>
      <c r="CKZ838" s="247"/>
      <c r="CLA838" s="247"/>
      <c r="CLB838" s="247"/>
      <c r="CLC838" s="247"/>
      <c r="CLD838" s="247"/>
      <c r="CLE838" s="247"/>
      <c r="CLF838" s="247"/>
      <c r="CLG838" s="247"/>
      <c r="CLH838" s="247"/>
      <c r="CLI838" s="247"/>
      <c r="CLJ838" s="247"/>
      <c r="CLK838" s="247"/>
      <c r="CLL838" s="247"/>
      <c r="CLM838" s="247"/>
      <c r="CLN838" s="247"/>
      <c r="CLO838" s="247"/>
      <c r="CLP838" s="247"/>
      <c r="CLQ838" s="247"/>
      <c r="CLR838" s="247"/>
      <c r="CLS838" s="247"/>
      <c r="CLT838" s="247"/>
      <c r="CLU838" s="247"/>
      <c r="CLV838" s="247"/>
      <c r="CLW838" s="247"/>
      <c r="CLX838" s="247"/>
      <c r="CLY838" s="247"/>
      <c r="CLZ838" s="247"/>
      <c r="CMA838" s="247"/>
      <c r="CMB838" s="247"/>
      <c r="CMC838" s="247"/>
      <c r="CMD838" s="247"/>
      <c r="CME838" s="247"/>
      <c r="CMF838" s="247"/>
      <c r="CMG838" s="247"/>
      <c r="CMH838" s="247"/>
      <c r="CMI838" s="247"/>
      <c r="CMJ838" s="247"/>
      <c r="CMK838" s="247"/>
      <c r="CML838" s="247"/>
      <c r="CMM838" s="247"/>
      <c r="CMN838" s="247"/>
      <c r="CMO838" s="247"/>
      <c r="CMP838" s="247"/>
      <c r="CMQ838" s="247"/>
      <c r="CMR838" s="247"/>
      <c r="CMS838" s="247"/>
      <c r="CMT838" s="247"/>
      <c r="CMU838" s="247"/>
      <c r="CMV838" s="247"/>
      <c r="CMW838" s="247"/>
      <c r="CMX838" s="247"/>
      <c r="CMY838" s="247"/>
      <c r="CMZ838" s="247"/>
      <c r="CNA838" s="247"/>
      <c r="CNB838" s="247"/>
      <c r="CNC838" s="247"/>
      <c r="CND838" s="247"/>
      <c r="CNE838" s="247"/>
      <c r="CNF838" s="247"/>
      <c r="CNG838" s="247"/>
      <c r="CNH838" s="247"/>
      <c r="CNI838" s="247"/>
      <c r="CNJ838" s="247"/>
      <c r="CNK838" s="247"/>
      <c r="CNL838" s="247"/>
      <c r="CNM838" s="247"/>
      <c r="CNN838" s="247"/>
      <c r="CNO838" s="247"/>
      <c r="CNP838" s="247"/>
      <c r="CNQ838" s="247"/>
      <c r="CNR838" s="247"/>
      <c r="CNS838" s="247"/>
      <c r="CNT838" s="247"/>
      <c r="CNU838" s="247"/>
      <c r="CNV838" s="247"/>
      <c r="CNW838" s="247"/>
      <c r="CNX838" s="247"/>
      <c r="CNY838" s="247"/>
      <c r="CNZ838" s="247"/>
      <c r="COA838" s="247"/>
      <c r="COB838" s="247"/>
      <c r="COC838" s="247"/>
      <c r="COD838" s="247"/>
      <c r="COE838" s="247"/>
      <c r="COF838" s="247"/>
      <c r="COG838" s="247"/>
      <c r="COH838" s="247"/>
      <c r="COI838" s="247"/>
      <c r="COJ838" s="247"/>
      <c r="COK838" s="247"/>
      <c r="COL838" s="247"/>
      <c r="COM838" s="247"/>
      <c r="CON838" s="247"/>
      <c r="COO838" s="247"/>
      <c r="COP838" s="247"/>
      <c r="COQ838" s="247"/>
      <c r="COR838" s="247"/>
      <c r="COS838" s="247"/>
      <c r="COT838" s="247"/>
      <c r="COU838" s="247"/>
      <c r="COV838" s="247"/>
      <c r="COW838" s="247"/>
      <c r="COX838" s="247"/>
      <c r="COY838" s="247"/>
      <c r="COZ838" s="247"/>
      <c r="CPA838" s="247"/>
      <c r="CPB838" s="247"/>
      <c r="CPC838" s="247"/>
      <c r="CPD838" s="247"/>
      <c r="CPE838" s="247"/>
      <c r="CPF838" s="247"/>
      <c r="CPG838" s="247"/>
      <c r="CPH838" s="247"/>
      <c r="CPI838" s="247"/>
      <c r="CPJ838" s="247"/>
      <c r="CPK838" s="247"/>
      <c r="CPL838" s="247"/>
      <c r="CPM838" s="247"/>
      <c r="CPN838" s="247"/>
      <c r="CPO838" s="247"/>
      <c r="CPP838" s="247"/>
      <c r="CPQ838" s="247"/>
      <c r="CPR838" s="247"/>
      <c r="CPS838" s="247"/>
      <c r="CPT838" s="247"/>
      <c r="CPU838" s="247"/>
      <c r="CPV838" s="247"/>
      <c r="CPW838" s="247"/>
      <c r="CPX838" s="247"/>
      <c r="CPY838" s="247"/>
      <c r="CPZ838" s="247"/>
      <c r="CQA838" s="247"/>
      <c r="CQB838" s="247"/>
      <c r="CQC838" s="247"/>
      <c r="CQD838" s="247"/>
      <c r="CQE838" s="247"/>
      <c r="CQF838" s="247"/>
      <c r="CQG838" s="247"/>
      <c r="CQH838" s="247"/>
      <c r="CQI838" s="247"/>
      <c r="CQJ838" s="247"/>
      <c r="CQK838" s="247"/>
      <c r="CQL838" s="247"/>
      <c r="CQM838" s="247"/>
      <c r="CQN838" s="247"/>
      <c r="CQO838" s="247"/>
      <c r="CQP838" s="247"/>
      <c r="CQQ838" s="247"/>
      <c r="CQR838" s="247"/>
      <c r="CQS838" s="247"/>
      <c r="CQT838" s="247"/>
      <c r="CQU838" s="247"/>
      <c r="CQV838" s="247"/>
      <c r="CQW838" s="247"/>
      <c r="CQX838" s="247"/>
      <c r="CQY838" s="247"/>
      <c r="CQZ838" s="247"/>
      <c r="CRA838" s="247"/>
      <c r="CRB838" s="247"/>
      <c r="CRC838" s="247"/>
      <c r="CRD838" s="247"/>
      <c r="CRE838" s="247"/>
      <c r="CRF838" s="247"/>
      <c r="CRG838" s="247"/>
      <c r="CRH838" s="247"/>
      <c r="CRI838" s="247"/>
      <c r="CRJ838" s="247"/>
      <c r="CRK838" s="247"/>
      <c r="CRL838" s="247"/>
      <c r="CRM838" s="247"/>
      <c r="CRN838" s="247"/>
      <c r="CRO838" s="247"/>
      <c r="CRP838" s="247"/>
      <c r="CRQ838" s="247"/>
      <c r="CRR838" s="247"/>
      <c r="CRS838" s="247"/>
      <c r="CRT838" s="247"/>
      <c r="CRU838" s="247"/>
      <c r="CRV838" s="247"/>
      <c r="CRW838" s="247"/>
      <c r="CRX838" s="247"/>
      <c r="CRY838" s="247"/>
      <c r="CRZ838" s="247"/>
      <c r="CSA838" s="247"/>
      <c r="CSB838" s="247"/>
      <c r="CSC838" s="247"/>
      <c r="CSD838" s="247"/>
      <c r="CSE838" s="247"/>
      <c r="CSF838" s="247"/>
      <c r="CSG838" s="247"/>
      <c r="CSH838" s="247"/>
      <c r="CSI838" s="247"/>
      <c r="CSJ838" s="247"/>
      <c r="CSK838" s="247"/>
      <c r="CSL838" s="247"/>
      <c r="CSM838" s="247"/>
      <c r="CSN838" s="247"/>
      <c r="CSO838" s="247"/>
      <c r="CSP838" s="247"/>
      <c r="CSQ838" s="247"/>
      <c r="CSR838" s="247"/>
      <c r="CSS838" s="247"/>
      <c r="CST838" s="247"/>
      <c r="CSU838" s="247"/>
      <c r="CSV838" s="247"/>
      <c r="CSW838" s="247"/>
      <c r="CSX838" s="247"/>
      <c r="CSY838" s="247"/>
      <c r="CSZ838" s="247"/>
      <c r="CTA838" s="247"/>
      <c r="CTB838" s="247"/>
      <c r="CTC838" s="247"/>
      <c r="CTD838" s="247"/>
      <c r="CTE838" s="247"/>
      <c r="CTF838" s="247"/>
      <c r="CTG838" s="247"/>
      <c r="CTH838" s="247"/>
      <c r="CTI838" s="247"/>
      <c r="CTJ838" s="247"/>
      <c r="CTK838" s="247"/>
      <c r="CTL838" s="247"/>
      <c r="CTM838" s="247"/>
      <c r="CTN838" s="247"/>
      <c r="CTO838" s="247"/>
      <c r="CTP838" s="247"/>
      <c r="CTQ838" s="247"/>
      <c r="CTR838" s="247"/>
      <c r="CTS838" s="247"/>
      <c r="CTT838" s="247"/>
      <c r="CTU838" s="247"/>
      <c r="CTV838" s="247"/>
      <c r="CTW838" s="247"/>
      <c r="CTX838" s="247"/>
      <c r="CTY838" s="247"/>
      <c r="CTZ838" s="247"/>
      <c r="CUA838" s="247"/>
      <c r="CUB838" s="247"/>
      <c r="CUC838" s="247"/>
      <c r="CUD838" s="247"/>
      <c r="CUE838" s="247"/>
      <c r="CUF838" s="247"/>
      <c r="CUG838" s="247"/>
      <c r="CUH838" s="247"/>
      <c r="CUI838" s="247"/>
      <c r="CUJ838" s="247"/>
      <c r="CUK838" s="247"/>
      <c r="CUL838" s="247"/>
      <c r="CUM838" s="247"/>
      <c r="CUN838" s="247"/>
      <c r="CUO838" s="247"/>
      <c r="CUP838" s="247"/>
      <c r="CUQ838" s="247"/>
      <c r="CUR838" s="247"/>
      <c r="CUS838" s="247"/>
      <c r="CUT838" s="247"/>
      <c r="CUU838" s="247"/>
      <c r="CUV838" s="247"/>
      <c r="CUW838" s="247"/>
      <c r="CUX838" s="247"/>
      <c r="CUY838" s="247"/>
      <c r="CUZ838" s="247"/>
      <c r="CVA838" s="247"/>
      <c r="CVB838" s="247"/>
      <c r="CVC838" s="247"/>
      <c r="CVD838" s="247"/>
      <c r="CVE838" s="247"/>
      <c r="CVF838" s="247"/>
      <c r="CVG838" s="247"/>
      <c r="CVH838" s="247"/>
      <c r="CVI838" s="247"/>
      <c r="CVJ838" s="247"/>
      <c r="CVK838" s="247"/>
      <c r="CVL838" s="247"/>
      <c r="CVM838" s="247"/>
      <c r="CVN838" s="247"/>
      <c r="CVO838" s="247"/>
      <c r="CVP838" s="247"/>
      <c r="CVQ838" s="247"/>
      <c r="CVR838" s="247"/>
      <c r="CVS838" s="247"/>
      <c r="CVT838" s="247"/>
      <c r="CVU838" s="247"/>
      <c r="CVV838" s="247"/>
      <c r="CVW838" s="247"/>
      <c r="CVX838" s="247"/>
      <c r="CVY838" s="247"/>
      <c r="CVZ838" s="247"/>
      <c r="CWA838" s="247"/>
      <c r="CWB838" s="247"/>
      <c r="CWC838" s="247"/>
      <c r="CWD838" s="247"/>
      <c r="CWE838" s="247"/>
      <c r="CWF838" s="247"/>
      <c r="CWG838" s="247"/>
      <c r="CWH838" s="247"/>
      <c r="CWI838" s="247"/>
      <c r="CWJ838" s="247"/>
      <c r="CWK838" s="247"/>
      <c r="CWL838" s="247"/>
      <c r="CWM838" s="247"/>
      <c r="CWN838" s="247"/>
      <c r="CWO838" s="247"/>
      <c r="CWP838" s="247"/>
      <c r="CWQ838" s="247"/>
      <c r="CWR838" s="247"/>
      <c r="CWS838" s="247"/>
      <c r="CWT838" s="247"/>
      <c r="CWU838" s="247"/>
      <c r="CWV838" s="247"/>
      <c r="CWW838" s="247"/>
      <c r="CWX838" s="247"/>
      <c r="CWY838" s="247"/>
      <c r="CWZ838" s="247"/>
      <c r="CXA838" s="247"/>
      <c r="CXB838" s="247"/>
      <c r="CXC838" s="247"/>
      <c r="CXD838" s="247"/>
      <c r="CXE838" s="247"/>
      <c r="CXF838" s="247"/>
      <c r="CXG838" s="247"/>
      <c r="CXH838" s="247"/>
      <c r="CXI838" s="247"/>
      <c r="CXJ838" s="247"/>
      <c r="CXK838" s="247"/>
      <c r="CXL838" s="247"/>
      <c r="CXM838" s="247"/>
      <c r="CXN838" s="247"/>
      <c r="CXO838" s="247"/>
      <c r="CXP838" s="247"/>
      <c r="CXQ838" s="247"/>
      <c r="CXR838" s="247"/>
      <c r="CXS838" s="247"/>
      <c r="CXT838" s="247"/>
      <c r="CXU838" s="247"/>
      <c r="CXV838" s="247"/>
      <c r="CXW838" s="247"/>
      <c r="CXX838" s="247"/>
      <c r="CXY838" s="247"/>
      <c r="CXZ838" s="247"/>
      <c r="CYA838" s="247"/>
      <c r="CYB838" s="247"/>
      <c r="CYC838" s="247"/>
      <c r="CYD838" s="247"/>
      <c r="CYE838" s="247"/>
      <c r="CYF838" s="247"/>
      <c r="CYG838" s="247"/>
      <c r="CYH838" s="247"/>
      <c r="CYI838" s="247"/>
      <c r="CYJ838" s="247"/>
      <c r="CYK838" s="247"/>
      <c r="CYL838" s="247"/>
      <c r="CYM838" s="247"/>
      <c r="CYN838" s="247"/>
      <c r="CYO838" s="247"/>
      <c r="CYP838" s="247"/>
      <c r="CYQ838" s="247"/>
      <c r="CYR838" s="247"/>
      <c r="CYS838" s="247"/>
      <c r="CYT838" s="247"/>
      <c r="CYU838" s="247"/>
      <c r="CYV838" s="247"/>
      <c r="CYW838" s="247"/>
      <c r="CYX838" s="247"/>
      <c r="CYY838" s="247"/>
      <c r="CYZ838" s="247"/>
      <c r="CZA838" s="247"/>
      <c r="CZB838" s="247"/>
      <c r="CZC838" s="247"/>
      <c r="CZD838" s="247"/>
      <c r="CZE838" s="247"/>
      <c r="CZF838" s="247"/>
      <c r="CZG838" s="247"/>
      <c r="CZH838" s="247"/>
      <c r="CZI838" s="247"/>
      <c r="CZJ838" s="247"/>
      <c r="CZK838" s="247"/>
      <c r="CZL838" s="247"/>
      <c r="CZM838" s="247"/>
      <c r="CZN838" s="247"/>
      <c r="CZO838" s="247"/>
      <c r="CZP838" s="247"/>
      <c r="CZQ838" s="247"/>
      <c r="CZR838" s="247"/>
      <c r="CZS838" s="247"/>
      <c r="CZT838" s="247"/>
      <c r="CZU838" s="247"/>
      <c r="CZV838" s="247"/>
      <c r="CZW838" s="247"/>
      <c r="CZX838" s="247"/>
      <c r="CZY838" s="247"/>
      <c r="CZZ838" s="247"/>
      <c r="DAA838" s="247"/>
      <c r="DAB838" s="247"/>
      <c r="DAC838" s="247"/>
      <c r="DAD838" s="247"/>
      <c r="DAE838" s="247"/>
      <c r="DAF838" s="247"/>
      <c r="DAG838" s="247"/>
      <c r="DAH838" s="247"/>
      <c r="DAI838" s="247"/>
      <c r="DAJ838" s="247"/>
      <c r="DAK838" s="247"/>
      <c r="DAL838" s="247"/>
      <c r="DAM838" s="247"/>
      <c r="DAN838" s="247"/>
      <c r="DAO838" s="247"/>
      <c r="DAP838" s="247"/>
      <c r="DAQ838" s="247"/>
      <c r="DAR838" s="247"/>
      <c r="DAS838" s="247"/>
      <c r="DAT838" s="247"/>
      <c r="DAU838" s="247"/>
      <c r="DAV838" s="247"/>
      <c r="DAW838" s="247"/>
      <c r="DAX838" s="247"/>
      <c r="DAY838" s="247"/>
      <c r="DAZ838" s="247"/>
      <c r="DBA838" s="247"/>
      <c r="DBB838" s="247"/>
      <c r="DBC838" s="247"/>
      <c r="DBD838" s="247"/>
      <c r="DBE838" s="247"/>
      <c r="DBF838" s="247"/>
      <c r="DBG838" s="247"/>
      <c r="DBH838" s="247"/>
      <c r="DBI838" s="247"/>
      <c r="DBJ838" s="247"/>
      <c r="DBK838" s="247"/>
      <c r="DBL838" s="247"/>
      <c r="DBM838" s="247"/>
      <c r="DBN838" s="247"/>
      <c r="DBO838" s="247"/>
      <c r="DBP838" s="247"/>
      <c r="DBQ838" s="247"/>
      <c r="DBR838" s="247"/>
      <c r="DBS838" s="247"/>
      <c r="DBT838" s="247"/>
      <c r="DBU838" s="247"/>
      <c r="DBV838" s="247"/>
      <c r="DBW838" s="247"/>
      <c r="DBX838" s="247"/>
      <c r="DBY838" s="247"/>
      <c r="DBZ838" s="247"/>
      <c r="DCA838" s="247"/>
      <c r="DCB838" s="247"/>
      <c r="DCC838" s="247"/>
      <c r="DCD838" s="247"/>
      <c r="DCE838" s="247"/>
      <c r="DCF838" s="247"/>
      <c r="DCG838" s="247"/>
      <c r="DCH838" s="247"/>
      <c r="DCI838" s="247"/>
      <c r="DCJ838" s="247"/>
      <c r="DCK838" s="247"/>
      <c r="DCL838" s="247"/>
      <c r="DCM838" s="247"/>
      <c r="DCN838" s="247"/>
      <c r="DCO838" s="247"/>
      <c r="DCP838" s="247"/>
      <c r="DCQ838" s="247"/>
      <c r="DCR838" s="247"/>
      <c r="DCS838" s="247"/>
      <c r="DCT838" s="247"/>
      <c r="DCU838" s="247"/>
      <c r="DCV838" s="247"/>
      <c r="DCW838" s="247"/>
      <c r="DCX838" s="247"/>
      <c r="DCY838" s="247"/>
      <c r="DCZ838" s="247"/>
      <c r="DDA838" s="247"/>
      <c r="DDB838" s="247"/>
      <c r="DDC838" s="247"/>
      <c r="DDD838" s="247"/>
      <c r="DDE838" s="247"/>
      <c r="DDF838" s="247"/>
      <c r="DDG838" s="247"/>
      <c r="DDH838" s="247"/>
      <c r="DDI838" s="247"/>
      <c r="DDJ838" s="247"/>
      <c r="DDK838" s="247"/>
      <c r="DDL838" s="247"/>
      <c r="DDM838" s="247"/>
      <c r="DDN838" s="247"/>
      <c r="DDO838" s="247"/>
      <c r="DDP838" s="247"/>
      <c r="DDQ838" s="247"/>
      <c r="DDR838" s="247"/>
      <c r="DDS838" s="247"/>
      <c r="DDT838" s="247"/>
      <c r="DDU838" s="247"/>
      <c r="DDV838" s="247"/>
      <c r="DDW838" s="247"/>
      <c r="DDX838" s="247"/>
      <c r="DDY838" s="247"/>
      <c r="DDZ838" s="247"/>
      <c r="DEA838" s="247"/>
      <c r="DEB838" s="247"/>
      <c r="DEC838" s="247"/>
      <c r="DED838" s="247"/>
      <c r="DEE838" s="247"/>
      <c r="DEF838" s="247"/>
      <c r="DEG838" s="247"/>
      <c r="DEH838" s="247"/>
      <c r="DEI838" s="247"/>
      <c r="DEJ838" s="247"/>
      <c r="DEK838" s="247"/>
      <c r="DEL838" s="247"/>
      <c r="DEM838" s="247"/>
      <c r="DEN838" s="247"/>
      <c r="DEO838" s="247"/>
      <c r="DEP838" s="247"/>
      <c r="DEQ838" s="247"/>
      <c r="DER838" s="247"/>
      <c r="DES838" s="247"/>
      <c r="DET838" s="247"/>
      <c r="DEU838" s="247"/>
      <c r="DEV838" s="247"/>
      <c r="DEW838" s="247"/>
      <c r="DEX838" s="247"/>
      <c r="DEY838" s="247"/>
      <c r="DEZ838" s="247"/>
      <c r="DFA838" s="247"/>
      <c r="DFB838" s="247"/>
      <c r="DFC838" s="247"/>
      <c r="DFD838" s="247"/>
      <c r="DFE838" s="247"/>
      <c r="DFF838" s="247"/>
      <c r="DFG838" s="247"/>
      <c r="DFH838" s="247"/>
      <c r="DFI838" s="247"/>
      <c r="DFJ838" s="247"/>
      <c r="DFK838" s="247"/>
      <c r="DFL838" s="247"/>
      <c r="DFM838" s="247"/>
      <c r="DFN838" s="247"/>
      <c r="DFO838" s="247"/>
      <c r="DFP838" s="247"/>
      <c r="DFQ838" s="247"/>
      <c r="DFR838" s="247"/>
      <c r="DFS838" s="247"/>
      <c r="DFT838" s="247"/>
      <c r="DFU838" s="247"/>
      <c r="DFV838" s="247"/>
      <c r="DFW838" s="247"/>
      <c r="DFX838" s="247"/>
      <c r="DFY838" s="247"/>
      <c r="DFZ838" s="247"/>
      <c r="DGA838" s="247"/>
      <c r="DGB838" s="247"/>
      <c r="DGC838" s="247"/>
      <c r="DGD838" s="247"/>
      <c r="DGE838" s="247"/>
      <c r="DGF838" s="247"/>
      <c r="DGG838" s="247"/>
      <c r="DGH838" s="247"/>
      <c r="DGI838" s="247"/>
      <c r="DGJ838" s="247"/>
      <c r="DGK838" s="247"/>
      <c r="DGL838" s="247"/>
      <c r="DGM838" s="247"/>
      <c r="DGN838" s="247"/>
      <c r="DGO838" s="247"/>
      <c r="DGP838" s="247"/>
      <c r="DGQ838" s="247"/>
      <c r="DGR838" s="247"/>
      <c r="DGS838" s="247"/>
      <c r="DGT838" s="247"/>
      <c r="DGU838" s="247"/>
      <c r="DGV838" s="247"/>
      <c r="DGW838" s="247"/>
      <c r="DGX838" s="247"/>
      <c r="DGY838" s="247"/>
      <c r="DGZ838" s="247"/>
      <c r="DHA838" s="247"/>
      <c r="DHB838" s="247"/>
      <c r="DHC838" s="247"/>
      <c r="DHD838" s="247"/>
      <c r="DHE838" s="247"/>
      <c r="DHF838" s="247"/>
      <c r="DHG838" s="247"/>
      <c r="DHH838" s="247"/>
      <c r="DHI838" s="247"/>
      <c r="DHJ838" s="247"/>
      <c r="DHK838" s="247"/>
      <c r="DHL838" s="247"/>
      <c r="DHM838" s="247"/>
      <c r="DHN838" s="247"/>
      <c r="DHO838" s="247"/>
      <c r="DHP838" s="247"/>
      <c r="DHQ838" s="247"/>
      <c r="DHR838" s="247"/>
      <c r="DHS838" s="247"/>
      <c r="DHT838" s="247"/>
      <c r="DHU838" s="247"/>
      <c r="DHV838" s="247"/>
      <c r="DHW838" s="247"/>
      <c r="DHX838" s="247"/>
      <c r="DHY838" s="247"/>
      <c r="DHZ838" s="247"/>
      <c r="DIA838" s="247"/>
      <c r="DIB838" s="247"/>
      <c r="DIC838" s="247"/>
      <c r="DID838" s="247"/>
      <c r="DIE838" s="247"/>
      <c r="DIF838" s="247"/>
      <c r="DIG838" s="247"/>
      <c r="DIH838" s="247"/>
      <c r="DII838" s="247"/>
      <c r="DIJ838" s="247"/>
      <c r="DIK838" s="247"/>
      <c r="DIL838" s="247"/>
      <c r="DIM838" s="247"/>
      <c r="DIN838" s="247"/>
      <c r="DIO838" s="247"/>
      <c r="DIP838" s="247"/>
      <c r="DIQ838" s="247"/>
      <c r="DIR838" s="247"/>
      <c r="DIS838" s="247"/>
      <c r="DIT838" s="247"/>
      <c r="DIU838" s="247"/>
      <c r="DIV838" s="247"/>
      <c r="DIW838" s="247"/>
      <c r="DIX838" s="247"/>
      <c r="DIY838" s="247"/>
      <c r="DIZ838" s="247"/>
      <c r="DJA838" s="247"/>
      <c r="DJB838" s="247"/>
      <c r="DJC838" s="247"/>
      <c r="DJD838" s="247"/>
      <c r="DJE838" s="247"/>
      <c r="DJF838" s="247"/>
      <c r="DJG838" s="247"/>
      <c r="DJH838" s="247"/>
      <c r="DJI838" s="247"/>
      <c r="DJJ838" s="247"/>
      <c r="DJK838" s="247"/>
      <c r="DJL838" s="247"/>
      <c r="DJM838" s="247"/>
      <c r="DJN838" s="247"/>
      <c r="DJO838" s="247"/>
      <c r="DJP838" s="247"/>
      <c r="DJQ838" s="247"/>
      <c r="DJR838" s="247"/>
      <c r="DJS838" s="247"/>
      <c r="DJT838" s="247"/>
      <c r="DJU838" s="247"/>
      <c r="DJV838" s="247"/>
      <c r="DJW838" s="247"/>
      <c r="DJX838" s="247"/>
      <c r="DJY838" s="247"/>
      <c r="DJZ838" s="247"/>
      <c r="DKA838" s="247"/>
      <c r="DKB838" s="247"/>
      <c r="DKC838" s="247"/>
      <c r="DKD838" s="247"/>
      <c r="DKE838" s="247"/>
      <c r="DKF838" s="247"/>
      <c r="DKG838" s="247"/>
      <c r="DKH838" s="247"/>
      <c r="DKI838" s="247"/>
      <c r="DKJ838" s="247"/>
      <c r="DKK838" s="247"/>
      <c r="DKL838" s="247"/>
      <c r="DKM838" s="247"/>
      <c r="DKN838" s="247"/>
      <c r="DKO838" s="247"/>
      <c r="DKP838" s="247"/>
      <c r="DKQ838" s="247"/>
      <c r="DKR838" s="247"/>
      <c r="DKS838" s="247"/>
      <c r="DKT838" s="247"/>
      <c r="DKU838" s="247"/>
      <c r="DKV838" s="247"/>
      <c r="DKW838" s="247"/>
      <c r="DKX838" s="247"/>
      <c r="DKY838" s="247"/>
      <c r="DKZ838" s="247"/>
      <c r="DLA838" s="247"/>
      <c r="DLB838" s="247"/>
      <c r="DLC838" s="247"/>
      <c r="DLD838" s="247"/>
      <c r="DLE838" s="247"/>
      <c r="DLF838" s="247"/>
      <c r="DLG838" s="247"/>
      <c r="DLH838" s="247"/>
      <c r="DLI838" s="247"/>
      <c r="DLJ838" s="247"/>
      <c r="DLK838" s="247"/>
      <c r="DLL838" s="247"/>
      <c r="DLM838" s="247"/>
      <c r="DLN838" s="247"/>
      <c r="DLO838" s="247"/>
      <c r="DLP838" s="247"/>
      <c r="DLQ838" s="247"/>
      <c r="DLR838" s="247"/>
      <c r="DLS838" s="247"/>
      <c r="DLT838" s="247"/>
      <c r="DLU838" s="247"/>
      <c r="DLV838" s="247"/>
      <c r="DLW838" s="247"/>
      <c r="DLX838" s="247"/>
      <c r="DLY838" s="247"/>
      <c r="DLZ838" s="247"/>
      <c r="DMA838" s="247"/>
      <c r="DMB838" s="247"/>
      <c r="DMC838" s="247"/>
      <c r="DMD838" s="247"/>
      <c r="DME838" s="247"/>
      <c r="DMF838" s="247"/>
      <c r="DMG838" s="247"/>
      <c r="DMH838" s="247"/>
      <c r="DMI838" s="247"/>
      <c r="DMJ838" s="247"/>
      <c r="DMK838" s="247"/>
      <c r="DML838" s="247"/>
      <c r="DMM838" s="247"/>
      <c r="DMN838" s="247"/>
      <c r="DMO838" s="247"/>
      <c r="DMP838" s="247"/>
      <c r="DMQ838" s="247"/>
      <c r="DMR838" s="247"/>
      <c r="DMS838" s="247"/>
      <c r="DMT838" s="247"/>
      <c r="DMU838" s="247"/>
      <c r="DMV838" s="247"/>
      <c r="DMW838" s="247"/>
      <c r="DMX838" s="247"/>
      <c r="DMY838" s="247"/>
      <c r="DMZ838" s="247"/>
      <c r="DNA838" s="247"/>
      <c r="DNB838" s="247"/>
      <c r="DNC838" s="247"/>
      <c r="DND838" s="247"/>
      <c r="DNE838" s="247"/>
      <c r="DNF838" s="247"/>
      <c r="DNG838" s="247"/>
      <c r="DNH838" s="247"/>
      <c r="DNI838" s="247"/>
      <c r="DNJ838" s="247"/>
      <c r="DNK838" s="247"/>
      <c r="DNL838" s="247"/>
      <c r="DNM838" s="247"/>
      <c r="DNN838" s="247"/>
      <c r="DNO838" s="247"/>
      <c r="DNP838" s="247"/>
      <c r="DNQ838" s="247"/>
      <c r="DNR838" s="247"/>
      <c r="DNS838" s="247"/>
      <c r="DNT838" s="247"/>
      <c r="DNU838" s="247"/>
      <c r="DNV838" s="247"/>
      <c r="DNW838" s="247"/>
      <c r="DNX838" s="247"/>
      <c r="DNY838" s="247"/>
      <c r="DNZ838" s="247"/>
      <c r="DOA838" s="247"/>
      <c r="DOB838" s="247"/>
      <c r="DOC838" s="247"/>
      <c r="DOD838" s="247"/>
      <c r="DOE838" s="247"/>
      <c r="DOF838" s="247"/>
      <c r="DOG838" s="247"/>
      <c r="DOH838" s="247"/>
      <c r="DOI838" s="247"/>
      <c r="DOJ838" s="247"/>
      <c r="DOK838" s="247"/>
      <c r="DOL838" s="247"/>
      <c r="DOM838" s="247"/>
      <c r="DON838" s="247"/>
      <c r="DOO838" s="247"/>
      <c r="DOP838" s="247"/>
      <c r="DOQ838" s="247"/>
      <c r="DOR838" s="247"/>
      <c r="DOS838" s="247"/>
      <c r="DOT838" s="247"/>
      <c r="DOU838" s="247"/>
      <c r="DOV838" s="247"/>
      <c r="DOW838" s="247"/>
      <c r="DOX838" s="247"/>
      <c r="DOY838" s="247"/>
      <c r="DOZ838" s="247"/>
      <c r="DPA838" s="247"/>
      <c r="DPB838" s="247"/>
      <c r="DPC838" s="247"/>
      <c r="DPD838" s="247"/>
      <c r="DPE838" s="247"/>
      <c r="DPF838" s="247"/>
      <c r="DPG838" s="247"/>
      <c r="DPH838" s="247"/>
      <c r="DPI838" s="247"/>
      <c r="DPJ838" s="247"/>
      <c r="DPK838" s="247"/>
      <c r="DPL838" s="247"/>
      <c r="DPM838" s="247"/>
      <c r="DPN838" s="247"/>
      <c r="DPO838" s="247"/>
      <c r="DPP838" s="247"/>
      <c r="DPQ838" s="247"/>
      <c r="DPR838" s="247"/>
      <c r="DPS838" s="247"/>
      <c r="DPT838" s="247"/>
      <c r="DPU838" s="247"/>
      <c r="DPV838" s="247"/>
      <c r="DPW838" s="247"/>
      <c r="DPX838" s="247"/>
      <c r="DPY838" s="247"/>
      <c r="DPZ838" s="247"/>
      <c r="DQA838" s="247"/>
      <c r="DQB838" s="247"/>
      <c r="DQC838" s="247"/>
      <c r="DQD838" s="247"/>
      <c r="DQE838" s="247"/>
      <c r="DQF838" s="247"/>
      <c r="DQG838" s="247"/>
      <c r="DQH838" s="247"/>
      <c r="DQI838" s="247"/>
      <c r="DQJ838" s="247"/>
      <c r="DQK838" s="247"/>
      <c r="DQL838" s="247"/>
      <c r="DQM838" s="247"/>
      <c r="DQN838" s="247"/>
      <c r="DQO838" s="247"/>
      <c r="DQP838" s="247"/>
      <c r="DQQ838" s="247"/>
      <c r="DQR838" s="247"/>
      <c r="DQS838" s="247"/>
      <c r="DQT838" s="247"/>
      <c r="DQU838" s="247"/>
      <c r="DQV838" s="247"/>
      <c r="DQW838" s="247"/>
      <c r="DQX838" s="247"/>
      <c r="DQY838" s="247"/>
      <c r="DQZ838" s="247"/>
      <c r="DRA838" s="247"/>
      <c r="DRB838" s="247"/>
      <c r="DRC838" s="247"/>
      <c r="DRD838" s="247"/>
      <c r="DRE838" s="247"/>
      <c r="DRF838" s="247"/>
      <c r="DRG838" s="247"/>
      <c r="DRH838" s="247"/>
      <c r="DRI838" s="247"/>
      <c r="DRJ838" s="247"/>
      <c r="DRK838" s="247"/>
      <c r="DRL838" s="247"/>
      <c r="DRM838" s="247"/>
      <c r="DRN838" s="247"/>
      <c r="DRO838" s="247"/>
      <c r="DRP838" s="247"/>
      <c r="DRQ838" s="247"/>
      <c r="DRR838" s="247"/>
      <c r="DRS838" s="247"/>
      <c r="DRT838" s="247"/>
      <c r="DRU838" s="247"/>
      <c r="DRV838" s="247"/>
      <c r="DRW838" s="247"/>
      <c r="DRX838" s="247"/>
      <c r="DRY838" s="247"/>
      <c r="DRZ838" s="247"/>
      <c r="DSA838" s="247"/>
      <c r="DSB838" s="247"/>
      <c r="DSC838" s="247"/>
      <c r="DSD838" s="247"/>
      <c r="DSE838" s="247"/>
      <c r="DSF838" s="247"/>
      <c r="DSG838" s="247"/>
      <c r="DSH838" s="247"/>
      <c r="DSI838" s="247"/>
      <c r="DSJ838" s="247"/>
      <c r="DSK838" s="247"/>
      <c r="DSL838" s="247"/>
      <c r="DSM838" s="247"/>
      <c r="DSN838" s="247"/>
      <c r="DSO838" s="247"/>
      <c r="DSP838" s="247"/>
      <c r="DSQ838" s="247"/>
      <c r="DSR838" s="247"/>
      <c r="DSS838" s="247"/>
      <c r="DST838" s="247"/>
      <c r="DSU838" s="247"/>
      <c r="DSV838" s="247"/>
      <c r="DSW838" s="247"/>
      <c r="DSX838" s="247"/>
      <c r="DSY838" s="247"/>
      <c r="DSZ838" s="247"/>
      <c r="DTA838" s="247"/>
      <c r="DTB838" s="247"/>
      <c r="DTC838" s="247"/>
      <c r="DTD838" s="247"/>
      <c r="DTE838" s="247"/>
      <c r="DTF838" s="247"/>
      <c r="DTG838" s="247"/>
      <c r="DTH838" s="247"/>
      <c r="DTI838" s="247"/>
      <c r="DTJ838" s="247"/>
      <c r="DTK838" s="247"/>
      <c r="DTL838" s="247"/>
      <c r="DTM838" s="247"/>
      <c r="DTN838" s="247"/>
      <c r="DTO838" s="247"/>
      <c r="DTP838" s="247"/>
      <c r="DTQ838" s="247"/>
      <c r="DTR838" s="247"/>
      <c r="DTS838" s="247"/>
      <c r="DTT838" s="247"/>
      <c r="DTU838" s="247"/>
      <c r="DTV838" s="247"/>
      <c r="DTW838" s="247"/>
      <c r="DTX838" s="247"/>
      <c r="DTY838" s="247"/>
      <c r="DTZ838" s="247"/>
      <c r="DUA838" s="247"/>
      <c r="DUB838" s="247"/>
      <c r="DUC838" s="247"/>
      <c r="DUD838" s="247"/>
      <c r="DUE838" s="247"/>
      <c r="DUF838" s="247"/>
      <c r="DUG838" s="247"/>
      <c r="DUH838" s="247"/>
      <c r="DUI838" s="247"/>
      <c r="DUJ838" s="247"/>
      <c r="DUK838" s="247"/>
      <c r="DUL838" s="247"/>
      <c r="DUM838" s="247"/>
      <c r="DUN838" s="247"/>
      <c r="DUO838" s="247"/>
      <c r="DUP838" s="247"/>
      <c r="DUQ838" s="247"/>
      <c r="DUR838" s="247"/>
      <c r="DUS838" s="247"/>
      <c r="DUT838" s="247"/>
      <c r="DUU838" s="247"/>
      <c r="DUV838" s="247"/>
      <c r="DUW838" s="247"/>
      <c r="DUX838" s="247"/>
      <c r="DUY838" s="247"/>
      <c r="DUZ838" s="247"/>
      <c r="DVA838" s="247"/>
      <c r="DVB838" s="247"/>
      <c r="DVC838" s="247"/>
      <c r="DVD838" s="247"/>
      <c r="DVE838" s="247"/>
      <c r="DVF838" s="247"/>
      <c r="DVG838" s="247"/>
      <c r="DVH838" s="247"/>
      <c r="DVI838" s="247"/>
      <c r="DVJ838" s="247"/>
      <c r="DVK838" s="247"/>
      <c r="DVL838" s="247"/>
      <c r="DVM838" s="247"/>
      <c r="DVN838" s="247"/>
      <c r="DVO838" s="247"/>
      <c r="DVP838" s="247"/>
      <c r="DVQ838" s="247"/>
      <c r="DVR838" s="247"/>
      <c r="DVS838" s="247"/>
      <c r="DVT838" s="247"/>
      <c r="DVU838" s="247"/>
      <c r="DVV838" s="247"/>
      <c r="DVW838" s="247"/>
      <c r="DVX838" s="247"/>
      <c r="DVY838" s="247"/>
      <c r="DVZ838" s="247"/>
      <c r="DWA838" s="247"/>
      <c r="DWB838" s="247"/>
      <c r="DWC838" s="247"/>
      <c r="DWD838" s="247"/>
      <c r="DWE838" s="247"/>
      <c r="DWF838" s="247"/>
      <c r="DWG838" s="247"/>
      <c r="DWH838" s="247"/>
      <c r="DWI838" s="247"/>
      <c r="DWJ838" s="247"/>
      <c r="DWK838" s="247"/>
      <c r="DWL838" s="247"/>
      <c r="DWM838" s="247"/>
      <c r="DWN838" s="247"/>
      <c r="DWO838" s="247"/>
      <c r="DWP838" s="247"/>
      <c r="DWQ838" s="247"/>
      <c r="DWR838" s="247"/>
      <c r="DWS838" s="247"/>
      <c r="DWT838" s="247"/>
      <c r="DWU838" s="247"/>
      <c r="DWV838" s="247"/>
      <c r="DWW838" s="247"/>
      <c r="DWX838" s="247"/>
      <c r="DWY838" s="247"/>
      <c r="DWZ838" s="247"/>
      <c r="DXA838" s="247"/>
      <c r="DXB838" s="247"/>
      <c r="DXC838" s="247"/>
      <c r="DXD838" s="247"/>
      <c r="DXE838" s="247"/>
      <c r="DXF838" s="247"/>
      <c r="DXG838" s="247"/>
      <c r="DXH838" s="247"/>
      <c r="DXI838" s="247"/>
      <c r="DXJ838" s="247"/>
      <c r="DXK838" s="247"/>
      <c r="DXL838" s="247"/>
      <c r="DXM838" s="247"/>
      <c r="DXN838" s="247"/>
      <c r="DXO838" s="247"/>
      <c r="DXP838" s="247"/>
      <c r="DXQ838" s="247"/>
      <c r="DXR838" s="247"/>
      <c r="DXS838" s="247"/>
      <c r="DXT838" s="247"/>
      <c r="DXU838" s="247"/>
      <c r="DXV838" s="247"/>
      <c r="DXW838" s="247"/>
      <c r="DXX838" s="247"/>
      <c r="DXY838" s="247"/>
      <c r="DXZ838" s="247"/>
      <c r="DYA838" s="247"/>
      <c r="DYB838" s="247"/>
      <c r="DYC838" s="247"/>
      <c r="DYD838" s="247"/>
      <c r="DYE838" s="247"/>
      <c r="DYF838" s="247"/>
      <c r="DYG838" s="247"/>
      <c r="DYH838" s="247"/>
      <c r="DYI838" s="247"/>
      <c r="DYJ838" s="247"/>
      <c r="DYK838" s="247"/>
      <c r="DYL838" s="247"/>
      <c r="DYM838" s="247"/>
      <c r="DYN838" s="247"/>
      <c r="DYO838" s="247"/>
      <c r="DYP838" s="247"/>
      <c r="DYQ838" s="247"/>
      <c r="DYR838" s="247"/>
      <c r="DYS838" s="247"/>
      <c r="DYT838" s="247"/>
      <c r="DYU838" s="247"/>
      <c r="DYV838" s="247"/>
      <c r="DYW838" s="247"/>
      <c r="DYX838" s="247"/>
      <c r="DYY838" s="247"/>
      <c r="DYZ838" s="247"/>
      <c r="DZA838" s="247"/>
      <c r="DZB838" s="247"/>
      <c r="DZC838" s="247"/>
      <c r="DZD838" s="247"/>
      <c r="DZE838" s="247"/>
      <c r="DZF838" s="247"/>
      <c r="DZG838" s="247"/>
      <c r="DZH838" s="247"/>
      <c r="DZI838" s="247"/>
      <c r="DZJ838" s="247"/>
      <c r="DZK838" s="247"/>
      <c r="DZL838" s="247"/>
      <c r="DZM838" s="247"/>
      <c r="DZN838" s="247"/>
      <c r="DZO838" s="247"/>
      <c r="DZP838" s="247"/>
      <c r="DZQ838" s="247"/>
      <c r="DZR838" s="247"/>
      <c r="DZS838" s="247"/>
      <c r="DZT838" s="247"/>
      <c r="DZU838" s="247"/>
      <c r="DZV838" s="247"/>
      <c r="DZW838" s="247"/>
      <c r="DZX838" s="247"/>
      <c r="DZY838" s="247"/>
      <c r="DZZ838" s="247"/>
      <c r="EAA838" s="247"/>
      <c r="EAB838" s="247"/>
      <c r="EAC838" s="247"/>
      <c r="EAD838" s="247"/>
      <c r="EAE838" s="247"/>
      <c r="EAF838" s="247"/>
      <c r="EAG838" s="247"/>
      <c r="EAH838" s="247"/>
      <c r="EAI838" s="247"/>
      <c r="EAJ838" s="247"/>
      <c r="EAK838" s="247"/>
      <c r="EAL838" s="247"/>
      <c r="EAM838" s="247"/>
      <c r="EAN838" s="247"/>
      <c r="EAO838" s="247"/>
      <c r="EAP838" s="247"/>
      <c r="EAQ838" s="247"/>
      <c r="EAR838" s="247"/>
      <c r="EAS838" s="247"/>
      <c r="EAT838" s="247"/>
      <c r="EAU838" s="247"/>
      <c r="EAV838" s="247"/>
      <c r="EAW838" s="247"/>
      <c r="EAX838" s="247"/>
      <c r="EAY838" s="247"/>
      <c r="EAZ838" s="247"/>
      <c r="EBA838" s="247"/>
      <c r="EBB838" s="247"/>
      <c r="EBC838" s="247"/>
      <c r="EBD838" s="247"/>
      <c r="EBE838" s="247"/>
      <c r="EBF838" s="247"/>
      <c r="EBG838" s="247"/>
      <c r="EBH838" s="247"/>
      <c r="EBI838" s="247"/>
      <c r="EBJ838" s="247"/>
      <c r="EBK838" s="247"/>
      <c r="EBL838" s="247"/>
      <c r="EBM838" s="247"/>
      <c r="EBN838" s="247"/>
      <c r="EBO838" s="247"/>
      <c r="EBP838" s="247"/>
      <c r="EBQ838" s="247"/>
      <c r="EBR838" s="247"/>
      <c r="EBS838" s="247"/>
      <c r="EBT838" s="247"/>
      <c r="EBU838" s="247"/>
      <c r="EBV838" s="247"/>
      <c r="EBW838" s="247"/>
      <c r="EBX838" s="247"/>
      <c r="EBY838" s="247"/>
      <c r="EBZ838" s="247"/>
      <c r="ECA838" s="247"/>
      <c r="ECB838" s="247"/>
      <c r="ECC838" s="247"/>
      <c r="ECD838" s="247"/>
      <c r="ECE838" s="247"/>
      <c r="ECF838" s="247"/>
      <c r="ECG838" s="247"/>
      <c r="ECH838" s="247"/>
      <c r="ECI838" s="247"/>
      <c r="ECJ838" s="247"/>
      <c r="ECK838" s="247"/>
      <c r="ECL838" s="247"/>
      <c r="ECM838" s="247"/>
      <c r="ECN838" s="247"/>
      <c r="ECO838" s="247"/>
      <c r="ECP838" s="247"/>
      <c r="ECQ838" s="247"/>
      <c r="ECR838" s="247"/>
      <c r="ECS838" s="247"/>
      <c r="ECT838" s="247"/>
      <c r="ECU838" s="247"/>
      <c r="ECV838" s="247"/>
      <c r="ECW838" s="247"/>
      <c r="ECX838" s="247"/>
      <c r="ECY838" s="247"/>
      <c r="ECZ838" s="247"/>
      <c r="EDA838" s="247"/>
      <c r="EDB838" s="247"/>
      <c r="EDC838" s="247"/>
      <c r="EDD838" s="247"/>
      <c r="EDE838" s="247"/>
      <c r="EDF838" s="247"/>
      <c r="EDG838" s="247"/>
      <c r="EDH838" s="247"/>
      <c r="EDI838" s="247"/>
      <c r="EDJ838" s="247"/>
      <c r="EDK838" s="247"/>
      <c r="EDL838" s="247"/>
      <c r="EDM838" s="247"/>
      <c r="EDN838" s="247"/>
      <c r="EDO838" s="247"/>
      <c r="EDP838" s="247"/>
      <c r="EDQ838" s="247"/>
      <c r="EDR838" s="247"/>
      <c r="EDS838" s="247"/>
      <c r="EDT838" s="247"/>
      <c r="EDU838" s="247"/>
      <c r="EDV838" s="247"/>
      <c r="EDW838" s="247"/>
      <c r="EDX838" s="247"/>
      <c r="EDY838" s="247"/>
      <c r="EDZ838" s="247"/>
      <c r="EEA838" s="247"/>
      <c r="EEB838" s="247"/>
      <c r="EEC838" s="247"/>
      <c r="EED838" s="247"/>
      <c r="EEE838" s="247"/>
      <c r="EEF838" s="247"/>
      <c r="EEG838" s="247"/>
      <c r="EEH838" s="247"/>
      <c r="EEI838" s="247"/>
      <c r="EEJ838" s="247"/>
      <c r="EEK838" s="247"/>
      <c r="EEL838" s="247"/>
      <c r="EEM838" s="247"/>
      <c r="EEN838" s="247"/>
      <c r="EEO838" s="247"/>
      <c r="EEP838" s="247"/>
      <c r="EEQ838" s="247"/>
      <c r="EER838" s="247"/>
      <c r="EES838" s="247"/>
      <c r="EET838" s="247"/>
      <c r="EEU838" s="247"/>
      <c r="EEV838" s="247"/>
      <c r="EEW838" s="247"/>
      <c r="EEX838" s="247"/>
      <c r="EEY838" s="247"/>
      <c r="EEZ838" s="247"/>
      <c r="EFA838" s="247"/>
      <c r="EFB838" s="247"/>
      <c r="EFC838" s="247"/>
      <c r="EFD838" s="247"/>
      <c r="EFE838" s="247"/>
      <c r="EFF838" s="247"/>
      <c r="EFG838" s="247"/>
      <c r="EFH838" s="247"/>
      <c r="EFI838" s="247"/>
      <c r="EFJ838" s="247"/>
      <c r="EFK838" s="247"/>
      <c r="EFL838" s="247"/>
      <c r="EFM838" s="247"/>
      <c r="EFN838" s="247"/>
      <c r="EFO838" s="247"/>
      <c r="EFP838" s="247"/>
      <c r="EFQ838" s="247"/>
      <c r="EFR838" s="247"/>
      <c r="EFS838" s="247"/>
      <c r="EFT838" s="247"/>
      <c r="EFU838" s="247"/>
      <c r="EFV838" s="247"/>
      <c r="EFW838" s="247"/>
      <c r="EFX838" s="247"/>
      <c r="EFY838" s="247"/>
      <c r="EFZ838" s="247"/>
      <c r="EGA838" s="247"/>
      <c r="EGB838" s="247"/>
      <c r="EGC838" s="247"/>
      <c r="EGD838" s="247"/>
      <c r="EGE838" s="247"/>
      <c r="EGF838" s="247"/>
      <c r="EGG838" s="247"/>
      <c r="EGH838" s="247"/>
      <c r="EGI838" s="247"/>
      <c r="EGJ838" s="247"/>
      <c r="EGK838" s="247"/>
      <c r="EGL838" s="247"/>
      <c r="EGM838" s="247"/>
      <c r="EGN838" s="247"/>
      <c r="EGO838" s="247"/>
      <c r="EGP838" s="247"/>
      <c r="EGQ838" s="247"/>
      <c r="EGR838" s="247"/>
      <c r="EGS838" s="247"/>
      <c r="EGT838" s="247"/>
      <c r="EGU838" s="247"/>
      <c r="EGV838" s="247"/>
      <c r="EGW838" s="247"/>
      <c r="EGX838" s="247"/>
      <c r="EGY838" s="247"/>
      <c r="EGZ838" s="247"/>
      <c r="EHA838" s="247"/>
      <c r="EHB838" s="247"/>
      <c r="EHC838" s="247"/>
      <c r="EHD838" s="247"/>
      <c r="EHE838" s="247"/>
      <c r="EHF838" s="247"/>
      <c r="EHG838" s="247"/>
      <c r="EHH838" s="247"/>
      <c r="EHI838" s="247"/>
      <c r="EHJ838" s="247"/>
      <c r="EHK838" s="247"/>
      <c r="EHL838" s="247"/>
      <c r="EHM838" s="247"/>
      <c r="EHN838" s="247"/>
      <c r="EHO838" s="247"/>
      <c r="EHP838" s="247"/>
      <c r="EHQ838" s="247"/>
      <c r="EHR838" s="247"/>
      <c r="EHS838" s="247"/>
      <c r="EHT838" s="247"/>
      <c r="EHU838" s="247"/>
      <c r="EHV838" s="247"/>
      <c r="EHW838" s="247"/>
      <c r="EHX838" s="247"/>
      <c r="EHY838" s="247"/>
      <c r="EHZ838" s="247"/>
      <c r="EIA838" s="247"/>
      <c r="EIB838" s="247"/>
      <c r="EIC838" s="247"/>
      <c r="EID838" s="247"/>
      <c r="EIE838" s="247"/>
      <c r="EIF838" s="247"/>
      <c r="EIG838" s="247"/>
      <c r="EIH838" s="247"/>
      <c r="EII838" s="247"/>
      <c r="EIJ838" s="247"/>
      <c r="EIK838" s="247"/>
      <c r="EIL838" s="247"/>
      <c r="EIM838" s="247"/>
      <c r="EIN838" s="247"/>
      <c r="EIO838" s="247"/>
      <c r="EIP838" s="247"/>
      <c r="EIQ838" s="247"/>
      <c r="EIR838" s="247"/>
      <c r="EIS838" s="247"/>
      <c r="EIT838" s="247"/>
      <c r="EIU838" s="247"/>
      <c r="EIV838" s="247"/>
      <c r="EIW838" s="247"/>
      <c r="EIX838" s="247"/>
      <c r="EIY838" s="247"/>
      <c r="EIZ838" s="247"/>
      <c r="EJA838" s="247"/>
      <c r="EJB838" s="247"/>
      <c r="EJC838" s="247"/>
      <c r="EJD838" s="247"/>
      <c r="EJE838" s="247"/>
      <c r="EJF838" s="247"/>
      <c r="EJG838" s="247"/>
      <c r="EJH838" s="247"/>
      <c r="EJI838" s="247"/>
      <c r="EJJ838" s="247"/>
      <c r="EJK838" s="247"/>
      <c r="EJL838" s="247"/>
      <c r="EJM838" s="247"/>
      <c r="EJN838" s="247"/>
      <c r="EJO838" s="247"/>
      <c r="EJP838" s="247"/>
      <c r="EJQ838" s="247"/>
      <c r="EJR838" s="247"/>
      <c r="EJS838" s="247"/>
      <c r="EJT838" s="247"/>
      <c r="EJU838" s="247"/>
      <c r="EJV838" s="247"/>
      <c r="EJW838" s="247"/>
      <c r="EJX838" s="247"/>
      <c r="EJY838" s="247"/>
      <c r="EJZ838" s="247"/>
      <c r="EKA838" s="247"/>
      <c r="EKB838" s="247"/>
      <c r="EKC838" s="247"/>
      <c r="EKD838" s="247"/>
      <c r="EKE838" s="247"/>
      <c r="EKF838" s="247"/>
      <c r="EKG838" s="247"/>
      <c r="EKH838" s="247"/>
      <c r="EKI838" s="247"/>
      <c r="EKJ838" s="247"/>
      <c r="EKK838" s="247"/>
      <c r="EKL838" s="247"/>
      <c r="EKM838" s="247"/>
      <c r="EKN838" s="247"/>
      <c r="EKO838" s="247"/>
      <c r="EKP838" s="247"/>
      <c r="EKQ838" s="247"/>
      <c r="EKR838" s="247"/>
      <c r="EKS838" s="247"/>
      <c r="EKT838" s="247"/>
      <c r="EKU838" s="247"/>
      <c r="EKV838" s="247"/>
      <c r="EKW838" s="247"/>
      <c r="EKX838" s="247"/>
      <c r="EKY838" s="247"/>
      <c r="EKZ838" s="247"/>
      <c r="ELA838" s="247"/>
      <c r="ELB838" s="247"/>
      <c r="ELC838" s="247"/>
      <c r="ELD838" s="247"/>
      <c r="ELE838" s="247"/>
      <c r="ELF838" s="247"/>
      <c r="ELG838" s="247"/>
      <c r="ELH838" s="247"/>
      <c r="ELI838" s="247"/>
      <c r="ELJ838" s="247"/>
      <c r="ELK838" s="247"/>
      <c r="ELL838" s="247"/>
      <c r="ELM838" s="247"/>
      <c r="ELN838" s="247"/>
      <c r="ELO838" s="247"/>
      <c r="ELP838" s="247"/>
      <c r="ELQ838" s="247"/>
      <c r="ELR838" s="247"/>
      <c r="ELS838" s="247"/>
      <c r="ELT838" s="247"/>
      <c r="ELU838" s="247"/>
      <c r="ELV838" s="247"/>
      <c r="ELW838" s="247"/>
      <c r="ELX838" s="247"/>
      <c r="ELY838" s="247"/>
      <c r="ELZ838" s="247"/>
      <c r="EMA838" s="247"/>
      <c r="EMB838" s="247"/>
      <c r="EMC838" s="247"/>
      <c r="EMD838" s="247"/>
      <c r="EME838" s="247"/>
      <c r="EMF838" s="247"/>
      <c r="EMG838" s="247"/>
      <c r="EMH838" s="247"/>
      <c r="EMI838" s="247"/>
      <c r="EMJ838" s="247"/>
      <c r="EMK838" s="247"/>
      <c r="EML838" s="247"/>
      <c r="EMM838" s="247"/>
      <c r="EMN838" s="247"/>
      <c r="EMO838" s="247"/>
      <c r="EMP838" s="247"/>
      <c r="EMQ838" s="247"/>
      <c r="EMR838" s="247"/>
      <c r="EMS838" s="247"/>
      <c r="EMT838" s="247"/>
      <c r="EMU838" s="247"/>
      <c r="EMV838" s="247"/>
      <c r="EMW838" s="247"/>
      <c r="EMX838" s="247"/>
      <c r="EMY838" s="247"/>
      <c r="EMZ838" s="247"/>
      <c r="ENA838" s="247"/>
      <c r="ENB838" s="247"/>
      <c r="ENC838" s="247"/>
      <c r="END838" s="247"/>
      <c r="ENE838" s="247"/>
      <c r="ENF838" s="247"/>
      <c r="ENG838" s="247"/>
      <c r="ENH838" s="247"/>
      <c r="ENI838" s="247"/>
      <c r="ENJ838" s="247"/>
      <c r="ENK838" s="247"/>
      <c r="ENL838" s="247"/>
      <c r="ENM838" s="247"/>
      <c r="ENN838" s="247"/>
      <c r="ENO838" s="247"/>
      <c r="ENP838" s="247"/>
      <c r="ENQ838" s="247"/>
      <c r="ENR838" s="247"/>
      <c r="ENS838" s="247"/>
      <c r="ENT838" s="247"/>
      <c r="ENU838" s="247"/>
      <c r="ENV838" s="247"/>
      <c r="ENW838" s="247"/>
      <c r="ENX838" s="247"/>
      <c r="ENY838" s="247"/>
      <c r="ENZ838" s="247"/>
      <c r="EOA838" s="247"/>
      <c r="EOB838" s="247"/>
      <c r="EOC838" s="247"/>
      <c r="EOD838" s="247"/>
      <c r="EOE838" s="247"/>
      <c r="EOF838" s="247"/>
      <c r="EOG838" s="247"/>
      <c r="EOH838" s="247"/>
      <c r="EOI838" s="247"/>
      <c r="EOJ838" s="247"/>
      <c r="EOK838" s="247"/>
      <c r="EOL838" s="247"/>
      <c r="EOM838" s="247"/>
      <c r="EON838" s="247"/>
      <c r="EOO838" s="247"/>
      <c r="EOP838" s="247"/>
      <c r="EOQ838" s="247"/>
      <c r="EOR838" s="247"/>
      <c r="EOS838" s="247"/>
      <c r="EOT838" s="247"/>
      <c r="EOU838" s="247"/>
      <c r="EOV838" s="247"/>
      <c r="EOW838" s="247"/>
      <c r="EOX838" s="247"/>
      <c r="EOY838" s="247"/>
      <c r="EOZ838" s="247"/>
      <c r="EPA838" s="247"/>
      <c r="EPB838" s="247"/>
      <c r="EPC838" s="247"/>
      <c r="EPD838" s="247"/>
      <c r="EPE838" s="247"/>
      <c r="EPF838" s="247"/>
      <c r="EPG838" s="247"/>
      <c r="EPH838" s="247"/>
      <c r="EPI838" s="247"/>
      <c r="EPJ838" s="247"/>
      <c r="EPK838" s="247"/>
      <c r="EPL838" s="247"/>
      <c r="EPM838" s="247"/>
      <c r="EPN838" s="247"/>
      <c r="EPO838" s="247"/>
      <c r="EPP838" s="247"/>
      <c r="EPQ838" s="247"/>
      <c r="EPR838" s="247"/>
      <c r="EPS838" s="247"/>
      <c r="EPT838" s="247"/>
      <c r="EPU838" s="247"/>
      <c r="EPV838" s="247"/>
      <c r="EPW838" s="247"/>
      <c r="EPX838" s="247"/>
      <c r="EPY838" s="247"/>
      <c r="EPZ838" s="247"/>
      <c r="EQA838" s="247"/>
      <c r="EQB838" s="247"/>
      <c r="EQC838" s="247"/>
      <c r="EQD838" s="247"/>
      <c r="EQE838" s="247"/>
      <c r="EQF838" s="247"/>
      <c r="EQG838" s="247"/>
      <c r="EQH838" s="247"/>
      <c r="EQI838" s="247"/>
      <c r="EQJ838" s="247"/>
      <c r="EQK838" s="247"/>
      <c r="EQL838" s="247"/>
      <c r="EQM838" s="247"/>
      <c r="EQN838" s="247"/>
      <c r="EQO838" s="247"/>
      <c r="EQP838" s="247"/>
      <c r="EQQ838" s="247"/>
      <c r="EQR838" s="247"/>
      <c r="EQS838" s="247"/>
      <c r="EQT838" s="247"/>
      <c r="EQU838" s="247"/>
      <c r="EQV838" s="247"/>
      <c r="EQW838" s="247"/>
      <c r="EQX838" s="247"/>
      <c r="EQY838" s="247"/>
      <c r="EQZ838" s="247"/>
      <c r="ERA838" s="247"/>
      <c r="ERB838" s="247"/>
      <c r="ERC838" s="247"/>
      <c r="ERD838" s="247"/>
      <c r="ERE838" s="247"/>
      <c r="ERF838" s="247"/>
      <c r="ERG838" s="247"/>
      <c r="ERH838" s="247"/>
      <c r="ERI838" s="247"/>
      <c r="ERJ838" s="247"/>
      <c r="ERK838" s="247"/>
      <c r="ERL838" s="247"/>
      <c r="ERM838" s="247"/>
      <c r="ERN838" s="247"/>
      <c r="ERO838" s="247"/>
      <c r="ERP838" s="247"/>
      <c r="ERQ838" s="247"/>
      <c r="ERR838" s="247"/>
      <c r="ERS838" s="247"/>
      <c r="ERT838" s="247"/>
      <c r="ERU838" s="247"/>
      <c r="ERV838" s="247"/>
      <c r="ERW838" s="247"/>
      <c r="ERX838" s="247"/>
      <c r="ERY838" s="247"/>
      <c r="ERZ838" s="247"/>
      <c r="ESA838" s="247"/>
      <c r="ESB838" s="247"/>
      <c r="ESC838" s="247"/>
      <c r="ESD838" s="247"/>
      <c r="ESE838" s="247"/>
      <c r="ESF838" s="247"/>
      <c r="ESG838" s="247"/>
      <c r="ESH838" s="247"/>
      <c r="ESI838" s="247"/>
      <c r="ESJ838" s="247"/>
      <c r="ESK838" s="247"/>
      <c r="ESL838" s="247"/>
      <c r="ESM838" s="247"/>
      <c r="ESN838" s="247"/>
      <c r="ESO838" s="247"/>
      <c r="ESP838" s="247"/>
      <c r="ESQ838" s="247"/>
      <c r="ESR838" s="247"/>
      <c r="ESS838" s="247"/>
      <c r="EST838" s="247"/>
      <c r="ESU838" s="247"/>
      <c r="ESV838" s="247"/>
      <c r="ESW838" s="247"/>
      <c r="ESX838" s="247"/>
      <c r="ESY838" s="247"/>
      <c r="ESZ838" s="247"/>
      <c r="ETA838" s="247"/>
      <c r="ETB838" s="247"/>
      <c r="ETC838" s="247"/>
      <c r="ETD838" s="247"/>
      <c r="ETE838" s="247"/>
      <c r="ETF838" s="247"/>
      <c r="ETG838" s="247"/>
      <c r="ETH838" s="247"/>
      <c r="ETI838" s="247"/>
      <c r="ETJ838" s="247"/>
      <c r="ETK838" s="247"/>
      <c r="ETL838" s="247"/>
      <c r="ETM838" s="247"/>
      <c r="ETN838" s="247"/>
      <c r="ETO838" s="247"/>
      <c r="ETP838" s="247"/>
      <c r="ETQ838" s="247"/>
      <c r="ETR838" s="247"/>
      <c r="ETS838" s="247"/>
      <c r="ETT838" s="247"/>
      <c r="ETU838" s="247"/>
      <c r="ETV838" s="247"/>
      <c r="ETW838" s="247"/>
      <c r="ETX838" s="247"/>
      <c r="ETY838" s="247"/>
      <c r="ETZ838" s="247"/>
      <c r="EUA838" s="247"/>
      <c r="EUB838" s="247"/>
      <c r="EUC838" s="247"/>
      <c r="EUD838" s="247"/>
      <c r="EUE838" s="247"/>
      <c r="EUF838" s="247"/>
      <c r="EUG838" s="247"/>
      <c r="EUH838" s="247"/>
      <c r="EUI838" s="247"/>
      <c r="EUJ838" s="247"/>
      <c r="EUK838" s="247"/>
      <c r="EUL838" s="247"/>
      <c r="EUM838" s="247"/>
      <c r="EUN838" s="247"/>
      <c r="EUO838" s="247"/>
      <c r="EUP838" s="247"/>
      <c r="EUQ838" s="247"/>
      <c r="EUR838" s="247"/>
      <c r="EUS838" s="247"/>
      <c r="EUT838" s="247"/>
      <c r="EUU838" s="247"/>
      <c r="EUV838" s="247"/>
      <c r="EUW838" s="247"/>
      <c r="EUX838" s="247"/>
      <c r="EUY838" s="247"/>
      <c r="EUZ838" s="247"/>
      <c r="EVA838" s="247"/>
      <c r="EVB838" s="247"/>
      <c r="EVC838" s="247"/>
      <c r="EVD838" s="247"/>
      <c r="EVE838" s="247"/>
      <c r="EVF838" s="247"/>
      <c r="EVG838" s="247"/>
      <c r="EVH838" s="247"/>
      <c r="EVI838" s="247"/>
      <c r="EVJ838" s="247"/>
      <c r="EVK838" s="247"/>
      <c r="EVL838" s="247"/>
      <c r="EVM838" s="247"/>
      <c r="EVN838" s="247"/>
      <c r="EVO838" s="247"/>
      <c r="EVP838" s="247"/>
      <c r="EVQ838" s="247"/>
      <c r="EVR838" s="247"/>
      <c r="EVS838" s="247"/>
      <c r="EVT838" s="247"/>
      <c r="EVU838" s="247"/>
      <c r="EVV838" s="247"/>
      <c r="EVW838" s="247"/>
      <c r="EVX838" s="247"/>
      <c r="EVY838" s="247"/>
      <c r="EVZ838" s="247"/>
      <c r="EWA838" s="247"/>
      <c r="EWB838" s="247"/>
      <c r="EWC838" s="247"/>
      <c r="EWD838" s="247"/>
      <c r="EWE838" s="247"/>
      <c r="EWF838" s="247"/>
      <c r="EWG838" s="247"/>
      <c r="EWH838" s="247"/>
      <c r="EWI838" s="247"/>
      <c r="EWJ838" s="247"/>
      <c r="EWK838" s="247"/>
      <c r="EWL838" s="247"/>
      <c r="EWM838" s="247"/>
      <c r="EWN838" s="247"/>
      <c r="EWO838" s="247"/>
      <c r="EWP838" s="247"/>
      <c r="EWQ838" s="247"/>
      <c r="EWR838" s="247"/>
      <c r="EWS838" s="247"/>
      <c r="EWT838" s="247"/>
      <c r="EWU838" s="247"/>
      <c r="EWV838" s="247"/>
      <c r="EWW838" s="247"/>
      <c r="EWX838" s="247"/>
      <c r="EWY838" s="247"/>
      <c r="EWZ838" s="247"/>
      <c r="EXA838" s="247"/>
      <c r="EXB838" s="247"/>
      <c r="EXC838" s="247"/>
      <c r="EXD838" s="247"/>
      <c r="EXE838" s="247"/>
      <c r="EXF838" s="247"/>
      <c r="EXG838" s="247"/>
      <c r="EXH838" s="247"/>
      <c r="EXI838" s="247"/>
      <c r="EXJ838" s="247"/>
      <c r="EXK838" s="247"/>
      <c r="EXL838" s="247"/>
      <c r="EXM838" s="247"/>
      <c r="EXN838" s="247"/>
      <c r="EXO838" s="247"/>
      <c r="EXP838" s="247"/>
      <c r="EXQ838" s="247"/>
      <c r="EXR838" s="247"/>
      <c r="EXS838" s="247"/>
      <c r="EXT838" s="247"/>
      <c r="EXU838" s="247"/>
      <c r="EXV838" s="247"/>
      <c r="EXW838" s="247"/>
      <c r="EXX838" s="247"/>
      <c r="EXY838" s="247"/>
      <c r="EXZ838" s="247"/>
      <c r="EYA838" s="247"/>
      <c r="EYB838" s="247"/>
      <c r="EYC838" s="247"/>
      <c r="EYD838" s="247"/>
      <c r="EYE838" s="247"/>
      <c r="EYF838" s="247"/>
      <c r="EYG838" s="247"/>
      <c r="EYH838" s="247"/>
      <c r="EYI838" s="247"/>
      <c r="EYJ838" s="247"/>
      <c r="EYK838" s="247"/>
      <c r="EYL838" s="247"/>
      <c r="EYM838" s="247"/>
      <c r="EYN838" s="247"/>
      <c r="EYO838" s="247"/>
      <c r="EYP838" s="247"/>
      <c r="EYQ838" s="247"/>
      <c r="EYR838" s="247"/>
      <c r="EYS838" s="247"/>
      <c r="EYT838" s="247"/>
      <c r="EYU838" s="247"/>
      <c r="EYV838" s="247"/>
      <c r="EYW838" s="247"/>
      <c r="EYX838" s="247"/>
      <c r="EYY838" s="247"/>
      <c r="EYZ838" s="247"/>
      <c r="EZA838" s="247"/>
      <c r="EZB838" s="247"/>
      <c r="EZC838" s="247"/>
      <c r="EZD838" s="247"/>
      <c r="EZE838" s="247"/>
      <c r="EZF838" s="247"/>
      <c r="EZG838" s="247"/>
      <c r="EZH838" s="247"/>
      <c r="EZI838" s="247"/>
      <c r="EZJ838" s="247"/>
      <c r="EZK838" s="247"/>
      <c r="EZL838" s="247"/>
      <c r="EZM838" s="247"/>
      <c r="EZN838" s="247"/>
      <c r="EZO838" s="247"/>
      <c r="EZP838" s="247"/>
      <c r="EZQ838" s="247"/>
      <c r="EZR838" s="247"/>
      <c r="EZS838" s="247"/>
      <c r="EZT838" s="247"/>
      <c r="EZU838" s="247"/>
      <c r="EZV838" s="247"/>
      <c r="EZW838" s="247"/>
      <c r="EZX838" s="247"/>
      <c r="EZY838" s="247"/>
      <c r="EZZ838" s="247"/>
      <c r="FAA838" s="247"/>
      <c r="FAB838" s="247"/>
      <c r="FAC838" s="247"/>
      <c r="FAD838" s="247"/>
      <c r="FAE838" s="247"/>
      <c r="FAF838" s="247"/>
      <c r="FAG838" s="247"/>
      <c r="FAH838" s="247"/>
      <c r="FAI838" s="247"/>
      <c r="FAJ838" s="247"/>
      <c r="FAK838" s="247"/>
      <c r="FAL838" s="247"/>
      <c r="FAM838" s="247"/>
      <c r="FAN838" s="247"/>
      <c r="FAO838" s="247"/>
      <c r="FAP838" s="247"/>
      <c r="FAQ838" s="247"/>
      <c r="FAR838" s="247"/>
      <c r="FAS838" s="247"/>
      <c r="FAT838" s="247"/>
      <c r="FAU838" s="247"/>
      <c r="FAV838" s="247"/>
      <c r="FAW838" s="247"/>
      <c r="FAX838" s="247"/>
      <c r="FAY838" s="247"/>
      <c r="FAZ838" s="247"/>
      <c r="FBA838" s="247"/>
      <c r="FBB838" s="247"/>
      <c r="FBC838" s="247"/>
      <c r="FBD838" s="247"/>
      <c r="FBE838" s="247"/>
      <c r="FBF838" s="247"/>
      <c r="FBG838" s="247"/>
      <c r="FBH838" s="247"/>
      <c r="FBI838" s="247"/>
      <c r="FBJ838" s="247"/>
      <c r="FBK838" s="247"/>
      <c r="FBL838" s="247"/>
      <c r="FBM838" s="247"/>
      <c r="FBN838" s="247"/>
      <c r="FBO838" s="247"/>
      <c r="FBP838" s="247"/>
      <c r="FBQ838" s="247"/>
      <c r="FBR838" s="247"/>
      <c r="FBS838" s="247"/>
      <c r="FBT838" s="247"/>
      <c r="FBU838" s="247"/>
      <c r="FBV838" s="247"/>
      <c r="FBW838" s="247"/>
      <c r="FBX838" s="247"/>
      <c r="FBY838" s="247"/>
      <c r="FBZ838" s="247"/>
      <c r="FCA838" s="247"/>
      <c r="FCB838" s="247"/>
      <c r="FCC838" s="247"/>
      <c r="FCD838" s="247"/>
      <c r="FCE838" s="247"/>
      <c r="FCF838" s="247"/>
      <c r="FCG838" s="247"/>
      <c r="FCH838" s="247"/>
      <c r="FCI838" s="247"/>
      <c r="FCJ838" s="247"/>
      <c r="FCK838" s="247"/>
      <c r="FCL838" s="247"/>
      <c r="FCM838" s="247"/>
      <c r="FCN838" s="247"/>
      <c r="FCO838" s="247"/>
      <c r="FCP838" s="247"/>
      <c r="FCQ838" s="247"/>
      <c r="FCR838" s="247"/>
      <c r="FCS838" s="247"/>
      <c r="FCT838" s="247"/>
      <c r="FCU838" s="247"/>
      <c r="FCV838" s="247"/>
      <c r="FCW838" s="247"/>
      <c r="FCX838" s="247"/>
      <c r="FCY838" s="247"/>
      <c r="FCZ838" s="247"/>
      <c r="FDA838" s="247"/>
      <c r="FDB838" s="247"/>
      <c r="FDC838" s="247"/>
      <c r="FDD838" s="247"/>
      <c r="FDE838" s="247"/>
      <c r="FDF838" s="247"/>
      <c r="FDG838" s="247"/>
      <c r="FDH838" s="247"/>
      <c r="FDI838" s="247"/>
      <c r="FDJ838" s="247"/>
      <c r="FDK838" s="247"/>
      <c r="FDL838" s="247"/>
      <c r="FDM838" s="247"/>
      <c r="FDN838" s="247"/>
      <c r="FDO838" s="247"/>
      <c r="FDP838" s="247"/>
      <c r="FDQ838" s="247"/>
      <c r="FDR838" s="247"/>
      <c r="FDS838" s="247"/>
      <c r="FDT838" s="247"/>
      <c r="FDU838" s="247"/>
      <c r="FDV838" s="247"/>
      <c r="FDW838" s="247"/>
      <c r="FDX838" s="247"/>
      <c r="FDY838" s="247"/>
      <c r="FDZ838" s="247"/>
      <c r="FEA838" s="247"/>
      <c r="FEB838" s="247"/>
      <c r="FEC838" s="247"/>
      <c r="FED838" s="247"/>
      <c r="FEE838" s="247"/>
      <c r="FEF838" s="247"/>
      <c r="FEG838" s="247"/>
      <c r="FEH838" s="247"/>
      <c r="FEI838" s="247"/>
      <c r="FEJ838" s="247"/>
      <c r="FEK838" s="247"/>
      <c r="FEL838" s="247"/>
      <c r="FEM838" s="247"/>
      <c r="FEN838" s="247"/>
      <c r="FEO838" s="247"/>
      <c r="FEP838" s="247"/>
      <c r="FEQ838" s="247"/>
      <c r="FER838" s="247"/>
      <c r="FES838" s="247"/>
      <c r="FET838" s="247"/>
      <c r="FEU838" s="247"/>
      <c r="FEV838" s="247"/>
      <c r="FEW838" s="247"/>
      <c r="FEX838" s="247"/>
      <c r="FEY838" s="247"/>
      <c r="FEZ838" s="247"/>
      <c r="FFA838" s="247"/>
      <c r="FFB838" s="247"/>
      <c r="FFC838" s="247"/>
      <c r="FFD838" s="247"/>
      <c r="FFE838" s="247"/>
      <c r="FFF838" s="247"/>
      <c r="FFG838" s="247"/>
      <c r="FFH838" s="247"/>
      <c r="FFI838" s="247"/>
      <c r="FFJ838" s="247"/>
      <c r="FFK838" s="247"/>
      <c r="FFL838" s="247"/>
      <c r="FFM838" s="247"/>
      <c r="FFN838" s="247"/>
      <c r="FFO838" s="247"/>
      <c r="FFP838" s="247"/>
      <c r="FFQ838" s="247"/>
      <c r="FFR838" s="247"/>
      <c r="FFS838" s="247"/>
      <c r="FFT838" s="247"/>
      <c r="FFU838" s="247"/>
      <c r="FFV838" s="247"/>
      <c r="FFW838" s="247"/>
      <c r="FFX838" s="247"/>
      <c r="FFY838" s="247"/>
      <c r="FFZ838" s="247"/>
      <c r="FGA838" s="247"/>
      <c r="FGB838" s="247"/>
      <c r="FGC838" s="247"/>
      <c r="FGD838" s="247"/>
      <c r="FGE838" s="247"/>
      <c r="FGF838" s="247"/>
      <c r="FGG838" s="247"/>
      <c r="FGH838" s="247"/>
      <c r="FGI838" s="247"/>
      <c r="FGJ838" s="247"/>
      <c r="FGK838" s="247"/>
      <c r="FGL838" s="247"/>
      <c r="FGM838" s="247"/>
      <c r="FGN838" s="247"/>
      <c r="FGO838" s="247"/>
      <c r="FGP838" s="247"/>
      <c r="FGQ838" s="247"/>
      <c r="FGR838" s="247"/>
      <c r="FGS838" s="247"/>
      <c r="FGT838" s="247"/>
      <c r="FGU838" s="247"/>
      <c r="FGV838" s="247"/>
      <c r="FGW838" s="247"/>
      <c r="FGX838" s="247"/>
      <c r="FGY838" s="247"/>
      <c r="FGZ838" s="247"/>
      <c r="FHA838" s="247"/>
      <c r="FHB838" s="247"/>
      <c r="FHC838" s="247"/>
      <c r="FHD838" s="247"/>
      <c r="FHE838" s="247"/>
      <c r="FHF838" s="247"/>
      <c r="FHG838" s="247"/>
      <c r="FHH838" s="247"/>
      <c r="FHI838" s="247"/>
      <c r="FHJ838" s="247"/>
      <c r="FHK838" s="247"/>
      <c r="FHL838" s="247"/>
      <c r="FHM838" s="247"/>
      <c r="FHN838" s="247"/>
      <c r="FHO838" s="247"/>
      <c r="FHP838" s="247"/>
      <c r="FHQ838" s="247"/>
      <c r="FHR838" s="247"/>
      <c r="FHS838" s="247"/>
      <c r="FHT838" s="247"/>
      <c r="FHU838" s="247"/>
      <c r="FHV838" s="247"/>
      <c r="FHW838" s="247"/>
      <c r="FHX838" s="247"/>
      <c r="FHY838" s="247"/>
      <c r="FHZ838" s="247"/>
      <c r="FIA838" s="247"/>
      <c r="FIB838" s="247"/>
      <c r="FIC838" s="247"/>
      <c r="FID838" s="247"/>
      <c r="FIE838" s="247"/>
      <c r="FIF838" s="247"/>
      <c r="FIG838" s="247"/>
      <c r="FIH838" s="247"/>
      <c r="FII838" s="247"/>
      <c r="FIJ838" s="247"/>
      <c r="FIK838" s="247"/>
      <c r="FIL838" s="247"/>
      <c r="FIM838" s="247"/>
      <c r="FIN838" s="247"/>
      <c r="FIO838" s="247"/>
      <c r="FIP838" s="247"/>
      <c r="FIQ838" s="247"/>
      <c r="FIR838" s="247"/>
      <c r="FIS838" s="247"/>
      <c r="FIT838" s="247"/>
      <c r="FIU838" s="247"/>
      <c r="FIV838" s="247"/>
      <c r="FIW838" s="247"/>
      <c r="FIX838" s="247"/>
      <c r="FIY838" s="247"/>
      <c r="FIZ838" s="247"/>
      <c r="FJA838" s="247"/>
      <c r="FJB838" s="247"/>
      <c r="FJC838" s="247"/>
      <c r="FJD838" s="247"/>
      <c r="FJE838" s="247"/>
      <c r="FJF838" s="247"/>
      <c r="FJG838" s="247"/>
      <c r="FJH838" s="247"/>
      <c r="FJI838" s="247"/>
      <c r="FJJ838" s="247"/>
      <c r="FJK838" s="247"/>
      <c r="FJL838" s="247"/>
      <c r="FJM838" s="247"/>
      <c r="FJN838" s="247"/>
      <c r="FJO838" s="247"/>
      <c r="FJP838" s="247"/>
      <c r="FJQ838" s="247"/>
      <c r="FJR838" s="247"/>
      <c r="FJS838" s="247"/>
      <c r="FJT838" s="247"/>
      <c r="FJU838" s="247"/>
      <c r="FJV838" s="247"/>
      <c r="FJW838" s="247"/>
      <c r="FJX838" s="247"/>
      <c r="FJY838" s="247"/>
      <c r="FJZ838" s="247"/>
      <c r="FKA838" s="247"/>
      <c r="FKB838" s="247"/>
      <c r="FKC838" s="247"/>
      <c r="FKD838" s="247"/>
      <c r="FKE838" s="247"/>
      <c r="FKF838" s="247"/>
      <c r="FKG838" s="247"/>
      <c r="FKH838" s="247"/>
      <c r="FKI838" s="247"/>
      <c r="FKJ838" s="247"/>
      <c r="FKK838" s="247"/>
      <c r="FKL838" s="247"/>
      <c r="FKM838" s="247"/>
      <c r="FKN838" s="247"/>
      <c r="FKO838" s="247"/>
      <c r="FKP838" s="247"/>
      <c r="FKQ838" s="247"/>
      <c r="FKR838" s="247"/>
      <c r="FKS838" s="247"/>
      <c r="FKT838" s="247"/>
      <c r="FKU838" s="247"/>
      <c r="FKV838" s="247"/>
      <c r="FKW838" s="247"/>
      <c r="FKX838" s="247"/>
      <c r="FKY838" s="247"/>
      <c r="FKZ838" s="247"/>
      <c r="FLA838" s="247"/>
      <c r="FLB838" s="247"/>
      <c r="FLC838" s="247"/>
      <c r="FLD838" s="247"/>
      <c r="FLE838" s="247"/>
      <c r="FLF838" s="247"/>
      <c r="FLG838" s="247"/>
      <c r="FLH838" s="247"/>
      <c r="FLI838" s="247"/>
      <c r="FLJ838" s="247"/>
      <c r="FLK838" s="247"/>
      <c r="FLL838" s="247"/>
      <c r="FLM838" s="247"/>
      <c r="FLN838" s="247"/>
      <c r="FLO838" s="247"/>
      <c r="FLP838" s="247"/>
      <c r="FLQ838" s="247"/>
      <c r="FLR838" s="247"/>
      <c r="FLS838" s="247"/>
      <c r="FLT838" s="247"/>
      <c r="FLU838" s="247"/>
      <c r="FLV838" s="247"/>
      <c r="FLW838" s="247"/>
      <c r="FLX838" s="247"/>
      <c r="FLY838" s="247"/>
      <c r="FLZ838" s="247"/>
      <c r="FMA838" s="247"/>
      <c r="FMB838" s="247"/>
      <c r="FMC838" s="247"/>
      <c r="FMD838" s="247"/>
      <c r="FME838" s="247"/>
      <c r="FMF838" s="247"/>
      <c r="FMG838" s="247"/>
      <c r="FMH838" s="247"/>
      <c r="FMI838" s="247"/>
      <c r="FMJ838" s="247"/>
      <c r="FMK838" s="247"/>
      <c r="FML838" s="247"/>
      <c r="FMM838" s="247"/>
      <c r="FMN838" s="247"/>
      <c r="FMO838" s="247"/>
      <c r="FMP838" s="247"/>
      <c r="FMQ838" s="247"/>
      <c r="FMR838" s="247"/>
      <c r="FMS838" s="247"/>
      <c r="FMT838" s="247"/>
      <c r="FMU838" s="247"/>
      <c r="FMV838" s="247"/>
      <c r="FMW838" s="247"/>
      <c r="FMX838" s="247"/>
      <c r="FMY838" s="247"/>
      <c r="FMZ838" s="247"/>
      <c r="FNA838" s="247"/>
      <c r="FNB838" s="247"/>
      <c r="FNC838" s="247"/>
      <c r="FND838" s="247"/>
      <c r="FNE838" s="247"/>
      <c r="FNF838" s="247"/>
      <c r="FNG838" s="247"/>
      <c r="FNH838" s="247"/>
      <c r="FNI838" s="247"/>
      <c r="FNJ838" s="247"/>
      <c r="FNK838" s="247"/>
      <c r="FNL838" s="247"/>
      <c r="FNM838" s="247"/>
      <c r="FNN838" s="247"/>
      <c r="FNO838" s="247"/>
      <c r="FNP838" s="247"/>
      <c r="FNQ838" s="247"/>
      <c r="FNR838" s="247"/>
      <c r="FNS838" s="247"/>
      <c r="FNT838" s="247"/>
      <c r="FNU838" s="247"/>
      <c r="FNV838" s="247"/>
      <c r="FNW838" s="247"/>
      <c r="FNX838" s="247"/>
      <c r="FNY838" s="247"/>
      <c r="FNZ838" s="247"/>
      <c r="FOA838" s="247"/>
      <c r="FOB838" s="247"/>
      <c r="FOC838" s="247"/>
      <c r="FOD838" s="247"/>
      <c r="FOE838" s="247"/>
      <c r="FOF838" s="247"/>
      <c r="FOG838" s="247"/>
      <c r="FOH838" s="247"/>
      <c r="FOI838" s="247"/>
      <c r="FOJ838" s="247"/>
      <c r="FOK838" s="247"/>
      <c r="FOL838" s="247"/>
      <c r="FOM838" s="247"/>
      <c r="FON838" s="247"/>
      <c r="FOO838" s="247"/>
      <c r="FOP838" s="247"/>
      <c r="FOQ838" s="247"/>
      <c r="FOR838" s="247"/>
      <c r="FOS838" s="247"/>
      <c r="FOT838" s="247"/>
      <c r="FOU838" s="247"/>
      <c r="FOV838" s="247"/>
      <c r="FOW838" s="247"/>
      <c r="FOX838" s="247"/>
      <c r="FOY838" s="247"/>
      <c r="FOZ838" s="247"/>
      <c r="FPA838" s="247"/>
      <c r="FPB838" s="247"/>
      <c r="FPC838" s="247"/>
      <c r="FPD838" s="247"/>
      <c r="FPE838" s="247"/>
      <c r="FPF838" s="247"/>
      <c r="FPG838" s="247"/>
      <c r="FPH838" s="247"/>
      <c r="FPI838" s="247"/>
      <c r="FPJ838" s="247"/>
      <c r="FPK838" s="247"/>
      <c r="FPL838" s="247"/>
      <c r="FPM838" s="247"/>
      <c r="FPN838" s="247"/>
      <c r="FPO838" s="247"/>
      <c r="FPP838" s="247"/>
      <c r="FPQ838" s="247"/>
      <c r="FPR838" s="247"/>
      <c r="FPS838" s="247"/>
      <c r="FPT838" s="247"/>
      <c r="FPU838" s="247"/>
      <c r="FPV838" s="247"/>
      <c r="FPW838" s="247"/>
      <c r="FPX838" s="247"/>
      <c r="FPY838" s="247"/>
      <c r="FPZ838" s="247"/>
      <c r="FQA838" s="247"/>
      <c r="FQB838" s="247"/>
      <c r="FQC838" s="247"/>
      <c r="FQD838" s="247"/>
      <c r="FQE838" s="247"/>
      <c r="FQF838" s="247"/>
      <c r="FQG838" s="247"/>
      <c r="FQH838" s="247"/>
      <c r="FQI838" s="247"/>
      <c r="FQJ838" s="247"/>
      <c r="FQK838" s="247"/>
      <c r="FQL838" s="247"/>
      <c r="FQM838" s="247"/>
      <c r="FQN838" s="247"/>
      <c r="FQO838" s="247"/>
      <c r="FQP838" s="247"/>
      <c r="FQQ838" s="247"/>
      <c r="FQR838" s="247"/>
      <c r="FQS838" s="247"/>
      <c r="FQT838" s="247"/>
      <c r="FQU838" s="247"/>
      <c r="FQV838" s="247"/>
      <c r="FQW838" s="247"/>
      <c r="FQX838" s="247"/>
      <c r="FQY838" s="247"/>
      <c r="FQZ838" s="247"/>
      <c r="FRA838" s="247"/>
      <c r="FRB838" s="247"/>
      <c r="FRC838" s="247"/>
      <c r="FRD838" s="247"/>
      <c r="FRE838" s="247"/>
      <c r="FRF838" s="247"/>
      <c r="FRG838" s="247"/>
      <c r="FRH838" s="247"/>
      <c r="FRI838" s="247"/>
      <c r="FRJ838" s="247"/>
      <c r="FRK838" s="247"/>
      <c r="FRL838" s="247"/>
      <c r="FRM838" s="247"/>
      <c r="FRN838" s="247"/>
      <c r="FRO838" s="247"/>
      <c r="FRP838" s="247"/>
      <c r="FRQ838" s="247"/>
      <c r="FRR838" s="247"/>
      <c r="FRS838" s="247"/>
      <c r="FRT838" s="247"/>
      <c r="FRU838" s="247"/>
      <c r="FRV838" s="247"/>
      <c r="FRW838" s="247"/>
      <c r="FRX838" s="247"/>
      <c r="FRY838" s="247"/>
      <c r="FRZ838" s="247"/>
      <c r="FSA838" s="247"/>
      <c r="FSB838" s="247"/>
      <c r="FSC838" s="247"/>
      <c r="FSD838" s="247"/>
      <c r="FSE838" s="247"/>
      <c r="FSF838" s="247"/>
      <c r="FSG838" s="247"/>
      <c r="FSH838" s="247"/>
      <c r="FSI838" s="247"/>
      <c r="FSJ838" s="247"/>
      <c r="FSK838" s="247"/>
      <c r="FSL838" s="247"/>
      <c r="FSM838" s="247"/>
      <c r="FSN838" s="247"/>
      <c r="FSO838" s="247"/>
      <c r="FSP838" s="247"/>
      <c r="FSQ838" s="247"/>
      <c r="FSR838" s="247"/>
      <c r="FSS838" s="247"/>
      <c r="FST838" s="247"/>
      <c r="FSU838" s="247"/>
      <c r="FSV838" s="247"/>
      <c r="FSW838" s="247"/>
      <c r="FSX838" s="247"/>
      <c r="FSY838" s="247"/>
      <c r="FSZ838" s="247"/>
      <c r="FTA838" s="247"/>
      <c r="FTB838" s="247"/>
      <c r="FTC838" s="247"/>
      <c r="FTD838" s="247"/>
      <c r="FTE838" s="247"/>
      <c r="FTF838" s="247"/>
      <c r="FTG838" s="247"/>
      <c r="FTH838" s="247"/>
      <c r="FTI838" s="247"/>
      <c r="FTJ838" s="247"/>
      <c r="FTK838" s="247"/>
      <c r="FTL838" s="247"/>
      <c r="FTM838" s="247"/>
      <c r="FTN838" s="247"/>
      <c r="FTO838" s="247"/>
      <c r="FTP838" s="247"/>
      <c r="FTQ838" s="247"/>
      <c r="FTR838" s="247"/>
      <c r="FTS838" s="247"/>
      <c r="FTT838" s="247"/>
      <c r="FTU838" s="247"/>
      <c r="FTV838" s="247"/>
      <c r="FTW838" s="247"/>
      <c r="FTX838" s="247"/>
      <c r="FTY838" s="247"/>
      <c r="FTZ838" s="247"/>
      <c r="FUA838" s="247"/>
      <c r="FUB838" s="247"/>
      <c r="FUC838" s="247"/>
      <c r="FUD838" s="247"/>
      <c r="FUE838" s="247"/>
      <c r="FUF838" s="247"/>
      <c r="FUG838" s="247"/>
      <c r="FUH838" s="247"/>
      <c r="FUI838" s="247"/>
      <c r="FUJ838" s="247"/>
      <c r="FUK838" s="247"/>
      <c r="FUL838" s="247"/>
      <c r="FUM838" s="247"/>
      <c r="FUN838" s="247"/>
      <c r="FUO838" s="247"/>
      <c r="FUP838" s="247"/>
      <c r="FUQ838" s="247"/>
      <c r="FUR838" s="247"/>
      <c r="FUS838" s="247"/>
      <c r="FUT838" s="247"/>
      <c r="FUU838" s="247"/>
      <c r="FUV838" s="247"/>
      <c r="FUW838" s="247"/>
      <c r="FUX838" s="247"/>
      <c r="FUY838" s="247"/>
      <c r="FUZ838" s="247"/>
      <c r="FVA838" s="247"/>
      <c r="FVB838" s="247"/>
      <c r="FVC838" s="247"/>
      <c r="FVD838" s="247"/>
      <c r="FVE838" s="247"/>
      <c r="FVF838" s="247"/>
      <c r="FVG838" s="247"/>
      <c r="FVH838" s="247"/>
      <c r="FVI838" s="247"/>
      <c r="FVJ838" s="247"/>
      <c r="FVK838" s="247"/>
      <c r="FVL838" s="247"/>
      <c r="FVM838" s="247"/>
      <c r="FVN838" s="247"/>
      <c r="FVO838" s="247"/>
      <c r="FVP838" s="247"/>
      <c r="FVQ838" s="247"/>
      <c r="FVR838" s="247"/>
      <c r="FVS838" s="247"/>
      <c r="FVT838" s="247"/>
      <c r="FVU838" s="247"/>
      <c r="FVV838" s="247"/>
      <c r="FVW838" s="247"/>
      <c r="FVX838" s="247"/>
      <c r="FVY838" s="247"/>
      <c r="FVZ838" s="247"/>
      <c r="FWA838" s="247"/>
      <c r="FWB838" s="247"/>
      <c r="FWC838" s="247"/>
      <c r="FWD838" s="247"/>
      <c r="FWE838" s="247"/>
      <c r="FWF838" s="247"/>
      <c r="FWG838" s="247"/>
      <c r="FWH838" s="247"/>
      <c r="FWI838" s="247"/>
      <c r="FWJ838" s="247"/>
      <c r="FWK838" s="247"/>
      <c r="FWL838" s="247"/>
      <c r="FWM838" s="247"/>
      <c r="FWN838" s="247"/>
      <c r="FWO838" s="247"/>
      <c r="FWP838" s="247"/>
      <c r="FWQ838" s="247"/>
      <c r="FWR838" s="247"/>
      <c r="FWS838" s="247"/>
      <c r="FWT838" s="247"/>
      <c r="FWU838" s="247"/>
      <c r="FWV838" s="247"/>
      <c r="FWW838" s="247"/>
      <c r="FWX838" s="247"/>
      <c r="FWY838" s="247"/>
      <c r="FWZ838" s="247"/>
      <c r="FXA838" s="247"/>
      <c r="FXB838" s="247"/>
      <c r="FXC838" s="247"/>
      <c r="FXD838" s="247"/>
      <c r="FXE838" s="247"/>
      <c r="FXF838" s="247"/>
      <c r="FXG838" s="247"/>
      <c r="FXH838" s="247"/>
      <c r="FXI838" s="247"/>
      <c r="FXJ838" s="247"/>
      <c r="FXK838" s="247"/>
      <c r="FXL838" s="247"/>
      <c r="FXM838" s="247"/>
      <c r="FXN838" s="247"/>
      <c r="FXO838" s="247"/>
      <c r="FXP838" s="247"/>
      <c r="FXQ838" s="247"/>
      <c r="FXR838" s="247"/>
      <c r="FXS838" s="247"/>
      <c r="FXT838" s="247"/>
      <c r="FXU838" s="247"/>
      <c r="FXV838" s="247"/>
      <c r="FXW838" s="247"/>
      <c r="FXX838" s="247"/>
      <c r="FXY838" s="247"/>
      <c r="FXZ838" s="247"/>
      <c r="FYA838" s="247"/>
      <c r="FYB838" s="247"/>
      <c r="FYC838" s="247"/>
      <c r="FYD838" s="247"/>
      <c r="FYE838" s="247"/>
      <c r="FYF838" s="247"/>
      <c r="FYG838" s="247"/>
      <c r="FYH838" s="247"/>
      <c r="FYI838" s="247"/>
      <c r="FYJ838" s="247"/>
      <c r="FYK838" s="247"/>
      <c r="FYL838" s="247"/>
      <c r="FYM838" s="247"/>
      <c r="FYN838" s="247"/>
      <c r="FYO838" s="247"/>
      <c r="FYP838" s="247"/>
      <c r="FYQ838" s="247"/>
      <c r="FYR838" s="247"/>
      <c r="FYS838" s="247"/>
      <c r="FYT838" s="247"/>
      <c r="FYU838" s="247"/>
      <c r="FYV838" s="247"/>
      <c r="FYW838" s="247"/>
      <c r="FYX838" s="247"/>
      <c r="FYY838" s="247"/>
      <c r="FYZ838" s="247"/>
      <c r="FZA838" s="247"/>
      <c r="FZB838" s="247"/>
      <c r="FZC838" s="247"/>
      <c r="FZD838" s="247"/>
      <c r="FZE838" s="247"/>
      <c r="FZF838" s="247"/>
      <c r="FZG838" s="247"/>
      <c r="FZH838" s="247"/>
      <c r="FZI838" s="247"/>
      <c r="FZJ838" s="247"/>
      <c r="FZK838" s="247"/>
      <c r="FZL838" s="247"/>
      <c r="FZM838" s="247"/>
      <c r="FZN838" s="247"/>
      <c r="FZO838" s="247"/>
      <c r="FZP838" s="247"/>
      <c r="FZQ838" s="247"/>
      <c r="FZR838" s="247"/>
      <c r="FZS838" s="247"/>
      <c r="FZT838" s="247"/>
      <c r="FZU838" s="247"/>
      <c r="FZV838" s="247"/>
      <c r="FZW838" s="247"/>
      <c r="FZX838" s="247"/>
      <c r="FZY838" s="247"/>
      <c r="FZZ838" s="247"/>
      <c r="GAA838" s="247"/>
      <c r="GAB838" s="247"/>
      <c r="GAC838" s="247"/>
      <c r="GAD838" s="247"/>
      <c r="GAE838" s="247"/>
      <c r="GAF838" s="247"/>
      <c r="GAG838" s="247"/>
      <c r="GAH838" s="247"/>
      <c r="GAI838" s="247"/>
      <c r="GAJ838" s="247"/>
      <c r="GAK838" s="247"/>
      <c r="GAL838" s="247"/>
      <c r="GAM838" s="247"/>
      <c r="GAN838" s="247"/>
      <c r="GAO838" s="247"/>
      <c r="GAP838" s="247"/>
      <c r="GAQ838" s="247"/>
      <c r="GAR838" s="247"/>
      <c r="GAS838" s="247"/>
      <c r="GAT838" s="247"/>
      <c r="GAU838" s="247"/>
      <c r="GAV838" s="247"/>
      <c r="GAW838" s="247"/>
      <c r="GAX838" s="247"/>
      <c r="GAY838" s="247"/>
      <c r="GAZ838" s="247"/>
      <c r="GBA838" s="247"/>
      <c r="GBB838" s="247"/>
      <c r="GBC838" s="247"/>
      <c r="GBD838" s="247"/>
      <c r="GBE838" s="247"/>
      <c r="GBF838" s="247"/>
      <c r="GBG838" s="247"/>
      <c r="GBH838" s="247"/>
      <c r="GBI838" s="247"/>
      <c r="GBJ838" s="247"/>
      <c r="GBK838" s="247"/>
      <c r="GBL838" s="247"/>
      <c r="GBM838" s="247"/>
      <c r="GBN838" s="247"/>
      <c r="GBO838" s="247"/>
      <c r="GBP838" s="247"/>
      <c r="GBQ838" s="247"/>
      <c r="GBR838" s="247"/>
      <c r="GBS838" s="247"/>
      <c r="GBT838" s="247"/>
      <c r="GBU838" s="247"/>
      <c r="GBV838" s="247"/>
      <c r="GBW838" s="247"/>
      <c r="GBX838" s="247"/>
      <c r="GBY838" s="247"/>
      <c r="GBZ838" s="247"/>
      <c r="GCA838" s="247"/>
      <c r="GCB838" s="247"/>
      <c r="GCC838" s="247"/>
      <c r="GCD838" s="247"/>
      <c r="GCE838" s="247"/>
      <c r="GCF838" s="247"/>
      <c r="GCG838" s="247"/>
      <c r="GCH838" s="247"/>
      <c r="GCI838" s="247"/>
      <c r="GCJ838" s="247"/>
      <c r="GCK838" s="247"/>
      <c r="GCL838" s="247"/>
      <c r="GCM838" s="247"/>
      <c r="GCN838" s="247"/>
      <c r="GCO838" s="247"/>
      <c r="GCP838" s="247"/>
      <c r="GCQ838" s="247"/>
      <c r="GCR838" s="247"/>
      <c r="GCS838" s="247"/>
      <c r="GCT838" s="247"/>
      <c r="GCU838" s="247"/>
      <c r="GCV838" s="247"/>
      <c r="GCW838" s="247"/>
      <c r="GCX838" s="247"/>
      <c r="GCY838" s="247"/>
      <c r="GCZ838" s="247"/>
      <c r="GDA838" s="247"/>
      <c r="GDB838" s="247"/>
      <c r="GDC838" s="247"/>
      <c r="GDD838" s="247"/>
      <c r="GDE838" s="247"/>
      <c r="GDF838" s="247"/>
      <c r="GDG838" s="247"/>
      <c r="GDH838" s="247"/>
      <c r="GDI838" s="247"/>
      <c r="GDJ838" s="247"/>
      <c r="GDK838" s="247"/>
      <c r="GDL838" s="247"/>
      <c r="GDM838" s="247"/>
      <c r="GDN838" s="247"/>
      <c r="GDO838" s="247"/>
      <c r="GDP838" s="247"/>
      <c r="GDQ838" s="247"/>
      <c r="GDR838" s="247"/>
      <c r="GDS838" s="247"/>
      <c r="GDT838" s="247"/>
      <c r="GDU838" s="247"/>
      <c r="GDV838" s="247"/>
      <c r="GDW838" s="247"/>
      <c r="GDX838" s="247"/>
      <c r="GDY838" s="247"/>
      <c r="GDZ838" s="247"/>
      <c r="GEA838" s="247"/>
      <c r="GEB838" s="247"/>
      <c r="GEC838" s="247"/>
      <c r="GED838" s="247"/>
      <c r="GEE838" s="247"/>
      <c r="GEF838" s="247"/>
      <c r="GEG838" s="247"/>
      <c r="GEH838" s="247"/>
      <c r="GEI838" s="247"/>
      <c r="GEJ838" s="247"/>
      <c r="GEK838" s="247"/>
      <c r="GEL838" s="247"/>
      <c r="GEM838" s="247"/>
      <c r="GEN838" s="247"/>
      <c r="GEO838" s="247"/>
      <c r="GEP838" s="247"/>
      <c r="GEQ838" s="247"/>
      <c r="GER838" s="247"/>
      <c r="GES838" s="247"/>
      <c r="GET838" s="247"/>
      <c r="GEU838" s="247"/>
      <c r="GEV838" s="247"/>
      <c r="GEW838" s="247"/>
      <c r="GEX838" s="247"/>
      <c r="GEY838" s="247"/>
      <c r="GEZ838" s="247"/>
      <c r="GFA838" s="247"/>
      <c r="GFB838" s="247"/>
      <c r="GFC838" s="247"/>
      <c r="GFD838" s="247"/>
      <c r="GFE838" s="247"/>
      <c r="GFF838" s="247"/>
      <c r="GFG838" s="247"/>
      <c r="GFH838" s="247"/>
      <c r="GFI838" s="247"/>
      <c r="GFJ838" s="247"/>
      <c r="GFK838" s="247"/>
      <c r="GFL838" s="247"/>
      <c r="GFM838" s="247"/>
      <c r="GFN838" s="247"/>
      <c r="GFO838" s="247"/>
      <c r="GFP838" s="247"/>
      <c r="GFQ838" s="247"/>
      <c r="GFR838" s="247"/>
      <c r="GFS838" s="247"/>
      <c r="GFT838" s="247"/>
      <c r="GFU838" s="247"/>
      <c r="GFV838" s="247"/>
      <c r="GFW838" s="247"/>
      <c r="GFX838" s="247"/>
      <c r="GFY838" s="247"/>
      <c r="GFZ838" s="247"/>
      <c r="GGA838" s="247"/>
      <c r="GGB838" s="247"/>
      <c r="GGC838" s="247"/>
      <c r="GGD838" s="247"/>
      <c r="GGE838" s="247"/>
      <c r="GGF838" s="247"/>
      <c r="GGG838" s="247"/>
      <c r="GGH838" s="247"/>
      <c r="GGI838" s="247"/>
      <c r="GGJ838" s="247"/>
      <c r="GGK838" s="247"/>
      <c r="GGL838" s="247"/>
      <c r="GGM838" s="247"/>
      <c r="GGN838" s="247"/>
      <c r="GGO838" s="247"/>
      <c r="GGP838" s="247"/>
      <c r="GGQ838" s="247"/>
      <c r="GGR838" s="247"/>
      <c r="GGS838" s="247"/>
      <c r="GGT838" s="247"/>
      <c r="GGU838" s="247"/>
      <c r="GGV838" s="247"/>
      <c r="GGW838" s="247"/>
      <c r="GGX838" s="247"/>
      <c r="GGY838" s="247"/>
      <c r="GGZ838" s="247"/>
      <c r="GHA838" s="247"/>
      <c r="GHB838" s="247"/>
      <c r="GHC838" s="247"/>
      <c r="GHD838" s="247"/>
      <c r="GHE838" s="247"/>
      <c r="GHF838" s="247"/>
      <c r="GHG838" s="247"/>
      <c r="GHH838" s="247"/>
      <c r="GHI838" s="247"/>
      <c r="GHJ838" s="247"/>
      <c r="GHK838" s="247"/>
      <c r="GHL838" s="247"/>
      <c r="GHM838" s="247"/>
      <c r="GHN838" s="247"/>
      <c r="GHO838" s="247"/>
      <c r="GHP838" s="247"/>
      <c r="GHQ838" s="247"/>
      <c r="GHR838" s="247"/>
      <c r="GHS838" s="247"/>
      <c r="GHT838" s="247"/>
      <c r="GHU838" s="247"/>
      <c r="GHV838" s="247"/>
      <c r="GHW838" s="247"/>
      <c r="GHX838" s="247"/>
      <c r="GHY838" s="247"/>
      <c r="GHZ838" s="247"/>
      <c r="GIA838" s="247"/>
      <c r="GIB838" s="247"/>
      <c r="GIC838" s="247"/>
      <c r="GID838" s="247"/>
      <c r="GIE838" s="247"/>
      <c r="GIF838" s="247"/>
      <c r="GIG838" s="247"/>
      <c r="GIH838" s="247"/>
      <c r="GII838" s="247"/>
      <c r="GIJ838" s="247"/>
      <c r="GIK838" s="247"/>
      <c r="GIL838" s="247"/>
      <c r="GIM838" s="247"/>
      <c r="GIN838" s="247"/>
      <c r="GIO838" s="247"/>
      <c r="GIP838" s="247"/>
      <c r="GIQ838" s="247"/>
      <c r="GIR838" s="247"/>
      <c r="GIS838" s="247"/>
      <c r="GIT838" s="247"/>
      <c r="GIU838" s="247"/>
      <c r="GIV838" s="247"/>
      <c r="GIW838" s="247"/>
      <c r="GIX838" s="247"/>
      <c r="GIY838" s="247"/>
      <c r="GIZ838" s="247"/>
      <c r="GJA838" s="247"/>
      <c r="GJB838" s="247"/>
      <c r="GJC838" s="247"/>
      <c r="GJD838" s="247"/>
      <c r="GJE838" s="247"/>
      <c r="GJF838" s="247"/>
      <c r="GJG838" s="247"/>
      <c r="GJH838" s="247"/>
      <c r="GJI838" s="247"/>
      <c r="GJJ838" s="247"/>
      <c r="GJK838" s="247"/>
      <c r="GJL838" s="247"/>
      <c r="GJM838" s="247"/>
      <c r="GJN838" s="247"/>
      <c r="GJO838" s="247"/>
      <c r="GJP838" s="247"/>
      <c r="GJQ838" s="247"/>
      <c r="GJR838" s="247"/>
      <c r="GJS838" s="247"/>
      <c r="GJT838" s="247"/>
      <c r="GJU838" s="247"/>
      <c r="GJV838" s="247"/>
      <c r="GJW838" s="247"/>
      <c r="GJX838" s="247"/>
      <c r="GJY838" s="247"/>
      <c r="GJZ838" s="247"/>
      <c r="GKA838" s="247"/>
      <c r="GKB838" s="247"/>
      <c r="GKC838" s="247"/>
      <c r="GKD838" s="247"/>
      <c r="GKE838" s="247"/>
      <c r="GKF838" s="247"/>
      <c r="GKG838" s="247"/>
      <c r="GKH838" s="247"/>
      <c r="GKI838" s="247"/>
      <c r="GKJ838" s="247"/>
      <c r="GKK838" s="247"/>
      <c r="GKL838" s="247"/>
      <c r="GKM838" s="247"/>
      <c r="GKN838" s="247"/>
      <c r="GKO838" s="247"/>
      <c r="GKP838" s="247"/>
      <c r="GKQ838" s="247"/>
      <c r="GKR838" s="247"/>
      <c r="GKS838" s="247"/>
      <c r="GKT838" s="247"/>
      <c r="GKU838" s="247"/>
      <c r="GKV838" s="247"/>
      <c r="GKW838" s="247"/>
      <c r="GKX838" s="247"/>
      <c r="GKY838" s="247"/>
      <c r="GKZ838" s="247"/>
      <c r="GLA838" s="247"/>
      <c r="GLB838" s="247"/>
      <c r="GLC838" s="247"/>
      <c r="GLD838" s="247"/>
      <c r="GLE838" s="247"/>
      <c r="GLF838" s="247"/>
      <c r="GLG838" s="247"/>
      <c r="GLH838" s="247"/>
      <c r="GLI838" s="247"/>
      <c r="GLJ838" s="247"/>
      <c r="GLK838" s="247"/>
      <c r="GLL838" s="247"/>
      <c r="GLM838" s="247"/>
      <c r="GLN838" s="247"/>
      <c r="GLO838" s="247"/>
      <c r="GLP838" s="247"/>
      <c r="GLQ838" s="247"/>
      <c r="GLR838" s="247"/>
      <c r="GLS838" s="247"/>
      <c r="GLT838" s="247"/>
      <c r="GLU838" s="247"/>
      <c r="GLV838" s="247"/>
      <c r="GLW838" s="247"/>
      <c r="GLX838" s="247"/>
      <c r="GLY838" s="247"/>
      <c r="GLZ838" s="247"/>
      <c r="GMA838" s="247"/>
      <c r="GMB838" s="247"/>
      <c r="GMC838" s="247"/>
      <c r="GMD838" s="247"/>
      <c r="GME838" s="247"/>
      <c r="GMF838" s="247"/>
      <c r="GMG838" s="247"/>
      <c r="GMH838" s="247"/>
      <c r="GMI838" s="247"/>
      <c r="GMJ838" s="247"/>
      <c r="GMK838" s="247"/>
      <c r="GML838" s="247"/>
      <c r="GMM838" s="247"/>
      <c r="GMN838" s="247"/>
      <c r="GMO838" s="247"/>
      <c r="GMP838" s="247"/>
      <c r="GMQ838" s="247"/>
      <c r="GMR838" s="247"/>
      <c r="GMS838" s="247"/>
      <c r="GMT838" s="247"/>
      <c r="GMU838" s="247"/>
      <c r="GMV838" s="247"/>
      <c r="GMW838" s="247"/>
      <c r="GMX838" s="247"/>
      <c r="GMY838" s="247"/>
      <c r="GMZ838" s="247"/>
      <c r="GNA838" s="247"/>
      <c r="GNB838" s="247"/>
      <c r="GNC838" s="247"/>
      <c r="GND838" s="247"/>
      <c r="GNE838" s="247"/>
      <c r="GNF838" s="247"/>
      <c r="GNG838" s="247"/>
      <c r="GNH838" s="247"/>
      <c r="GNI838" s="247"/>
      <c r="GNJ838" s="247"/>
      <c r="GNK838" s="247"/>
      <c r="GNL838" s="247"/>
      <c r="GNM838" s="247"/>
      <c r="GNN838" s="247"/>
      <c r="GNO838" s="247"/>
      <c r="GNP838" s="247"/>
      <c r="GNQ838" s="247"/>
      <c r="GNR838" s="247"/>
      <c r="GNS838" s="247"/>
      <c r="GNT838" s="247"/>
      <c r="GNU838" s="247"/>
      <c r="GNV838" s="247"/>
      <c r="GNW838" s="247"/>
      <c r="GNX838" s="247"/>
      <c r="GNY838" s="247"/>
      <c r="GNZ838" s="247"/>
      <c r="GOA838" s="247"/>
      <c r="GOB838" s="247"/>
      <c r="GOC838" s="247"/>
      <c r="GOD838" s="247"/>
      <c r="GOE838" s="247"/>
      <c r="GOF838" s="247"/>
      <c r="GOG838" s="247"/>
      <c r="GOH838" s="247"/>
      <c r="GOI838" s="247"/>
      <c r="GOJ838" s="247"/>
      <c r="GOK838" s="247"/>
      <c r="GOL838" s="247"/>
      <c r="GOM838" s="247"/>
      <c r="GON838" s="247"/>
      <c r="GOO838" s="247"/>
      <c r="GOP838" s="247"/>
      <c r="GOQ838" s="247"/>
      <c r="GOR838" s="247"/>
      <c r="GOS838" s="247"/>
      <c r="GOT838" s="247"/>
      <c r="GOU838" s="247"/>
      <c r="GOV838" s="247"/>
      <c r="GOW838" s="247"/>
      <c r="GOX838" s="247"/>
      <c r="GOY838" s="247"/>
      <c r="GOZ838" s="247"/>
      <c r="GPA838" s="247"/>
      <c r="GPB838" s="247"/>
      <c r="GPC838" s="247"/>
      <c r="GPD838" s="247"/>
      <c r="GPE838" s="247"/>
      <c r="GPF838" s="247"/>
      <c r="GPG838" s="247"/>
      <c r="GPH838" s="247"/>
      <c r="GPI838" s="247"/>
      <c r="GPJ838" s="247"/>
      <c r="GPK838" s="247"/>
      <c r="GPL838" s="247"/>
      <c r="GPM838" s="247"/>
      <c r="GPN838" s="247"/>
      <c r="GPO838" s="247"/>
      <c r="GPP838" s="247"/>
      <c r="GPQ838" s="247"/>
      <c r="GPR838" s="247"/>
      <c r="GPS838" s="247"/>
      <c r="GPT838" s="247"/>
      <c r="GPU838" s="247"/>
      <c r="GPV838" s="247"/>
      <c r="GPW838" s="247"/>
      <c r="GPX838" s="247"/>
      <c r="GPY838" s="247"/>
      <c r="GPZ838" s="247"/>
      <c r="GQA838" s="247"/>
      <c r="GQB838" s="247"/>
      <c r="GQC838" s="247"/>
      <c r="GQD838" s="247"/>
      <c r="GQE838" s="247"/>
      <c r="GQF838" s="247"/>
      <c r="GQG838" s="247"/>
      <c r="GQH838" s="247"/>
      <c r="GQI838" s="247"/>
      <c r="GQJ838" s="247"/>
      <c r="GQK838" s="247"/>
      <c r="GQL838" s="247"/>
      <c r="GQM838" s="247"/>
      <c r="GQN838" s="247"/>
      <c r="GQO838" s="247"/>
      <c r="GQP838" s="247"/>
      <c r="GQQ838" s="247"/>
      <c r="GQR838" s="247"/>
      <c r="GQS838" s="247"/>
      <c r="GQT838" s="247"/>
      <c r="GQU838" s="247"/>
      <c r="GQV838" s="247"/>
      <c r="GQW838" s="247"/>
      <c r="GQX838" s="247"/>
      <c r="GQY838" s="247"/>
      <c r="GQZ838" s="247"/>
      <c r="GRA838" s="247"/>
      <c r="GRB838" s="247"/>
      <c r="GRC838" s="247"/>
      <c r="GRD838" s="247"/>
      <c r="GRE838" s="247"/>
      <c r="GRF838" s="247"/>
      <c r="GRG838" s="247"/>
      <c r="GRH838" s="247"/>
      <c r="GRI838" s="247"/>
      <c r="GRJ838" s="247"/>
      <c r="GRK838" s="247"/>
      <c r="GRL838" s="247"/>
      <c r="GRM838" s="247"/>
      <c r="GRN838" s="247"/>
      <c r="GRO838" s="247"/>
      <c r="GRP838" s="247"/>
      <c r="GRQ838" s="247"/>
      <c r="GRR838" s="247"/>
      <c r="GRS838" s="247"/>
      <c r="GRT838" s="247"/>
      <c r="GRU838" s="247"/>
      <c r="GRV838" s="247"/>
      <c r="GRW838" s="247"/>
      <c r="GRX838" s="247"/>
      <c r="GRY838" s="247"/>
      <c r="GRZ838" s="247"/>
      <c r="GSA838" s="247"/>
      <c r="GSB838" s="247"/>
      <c r="GSC838" s="247"/>
      <c r="GSD838" s="247"/>
      <c r="GSE838" s="247"/>
      <c r="GSF838" s="247"/>
      <c r="GSG838" s="247"/>
      <c r="GSH838" s="247"/>
      <c r="GSI838" s="247"/>
      <c r="GSJ838" s="247"/>
      <c r="GSK838" s="247"/>
      <c r="GSL838" s="247"/>
      <c r="GSM838" s="247"/>
      <c r="GSN838" s="247"/>
      <c r="GSO838" s="247"/>
      <c r="GSP838" s="247"/>
      <c r="GSQ838" s="247"/>
      <c r="GSR838" s="247"/>
      <c r="GSS838" s="247"/>
      <c r="GST838" s="247"/>
      <c r="GSU838" s="247"/>
      <c r="GSV838" s="247"/>
      <c r="GSW838" s="247"/>
      <c r="GSX838" s="247"/>
      <c r="GSY838" s="247"/>
      <c r="GSZ838" s="247"/>
      <c r="GTA838" s="247"/>
      <c r="GTB838" s="247"/>
      <c r="GTC838" s="247"/>
      <c r="GTD838" s="247"/>
      <c r="GTE838" s="247"/>
      <c r="GTF838" s="247"/>
      <c r="GTG838" s="247"/>
      <c r="GTH838" s="247"/>
      <c r="GTI838" s="247"/>
      <c r="GTJ838" s="247"/>
      <c r="GTK838" s="247"/>
      <c r="GTL838" s="247"/>
      <c r="GTM838" s="247"/>
      <c r="GTN838" s="247"/>
      <c r="GTO838" s="247"/>
      <c r="GTP838" s="247"/>
      <c r="GTQ838" s="247"/>
      <c r="GTR838" s="247"/>
      <c r="GTS838" s="247"/>
      <c r="GTT838" s="247"/>
      <c r="GTU838" s="247"/>
      <c r="GTV838" s="247"/>
      <c r="GTW838" s="247"/>
      <c r="GTX838" s="247"/>
      <c r="GTY838" s="247"/>
      <c r="GTZ838" s="247"/>
      <c r="GUA838" s="247"/>
      <c r="GUB838" s="247"/>
      <c r="GUC838" s="247"/>
      <c r="GUD838" s="247"/>
      <c r="GUE838" s="247"/>
      <c r="GUF838" s="247"/>
      <c r="GUG838" s="247"/>
      <c r="GUH838" s="247"/>
      <c r="GUI838" s="247"/>
      <c r="GUJ838" s="247"/>
      <c r="GUK838" s="247"/>
      <c r="GUL838" s="247"/>
      <c r="GUM838" s="247"/>
      <c r="GUN838" s="247"/>
      <c r="GUO838" s="247"/>
      <c r="GUP838" s="247"/>
      <c r="GUQ838" s="247"/>
      <c r="GUR838" s="247"/>
      <c r="GUS838" s="247"/>
      <c r="GUT838" s="247"/>
      <c r="GUU838" s="247"/>
      <c r="GUV838" s="247"/>
      <c r="GUW838" s="247"/>
      <c r="GUX838" s="247"/>
      <c r="GUY838" s="247"/>
      <c r="GUZ838" s="247"/>
      <c r="GVA838" s="247"/>
      <c r="GVB838" s="247"/>
      <c r="GVC838" s="247"/>
      <c r="GVD838" s="247"/>
      <c r="GVE838" s="247"/>
      <c r="GVF838" s="247"/>
      <c r="GVG838" s="247"/>
      <c r="GVH838" s="247"/>
      <c r="GVI838" s="247"/>
      <c r="GVJ838" s="247"/>
      <c r="GVK838" s="247"/>
      <c r="GVL838" s="247"/>
      <c r="GVM838" s="247"/>
      <c r="GVN838" s="247"/>
      <c r="GVO838" s="247"/>
      <c r="GVP838" s="247"/>
      <c r="GVQ838" s="247"/>
      <c r="GVR838" s="247"/>
      <c r="GVS838" s="247"/>
      <c r="GVT838" s="247"/>
      <c r="GVU838" s="247"/>
      <c r="GVV838" s="247"/>
      <c r="GVW838" s="247"/>
      <c r="GVX838" s="247"/>
      <c r="GVY838" s="247"/>
      <c r="GVZ838" s="247"/>
      <c r="GWA838" s="247"/>
      <c r="GWB838" s="247"/>
      <c r="GWC838" s="247"/>
      <c r="GWD838" s="247"/>
      <c r="GWE838" s="247"/>
      <c r="GWF838" s="247"/>
      <c r="GWG838" s="247"/>
      <c r="GWH838" s="247"/>
      <c r="GWI838" s="247"/>
      <c r="GWJ838" s="247"/>
      <c r="GWK838" s="247"/>
      <c r="GWL838" s="247"/>
      <c r="GWM838" s="247"/>
      <c r="GWN838" s="247"/>
      <c r="GWO838" s="247"/>
      <c r="GWP838" s="247"/>
      <c r="GWQ838" s="247"/>
      <c r="GWR838" s="247"/>
      <c r="GWS838" s="247"/>
      <c r="GWT838" s="247"/>
      <c r="GWU838" s="247"/>
      <c r="GWV838" s="247"/>
      <c r="GWW838" s="247"/>
      <c r="GWX838" s="247"/>
      <c r="GWY838" s="247"/>
      <c r="GWZ838" s="247"/>
      <c r="GXA838" s="247"/>
      <c r="GXB838" s="247"/>
      <c r="GXC838" s="247"/>
      <c r="GXD838" s="247"/>
      <c r="GXE838" s="247"/>
      <c r="GXF838" s="247"/>
      <c r="GXG838" s="247"/>
      <c r="GXH838" s="247"/>
      <c r="GXI838" s="247"/>
      <c r="GXJ838" s="247"/>
      <c r="GXK838" s="247"/>
      <c r="GXL838" s="247"/>
      <c r="GXM838" s="247"/>
      <c r="GXN838" s="247"/>
      <c r="GXO838" s="247"/>
      <c r="GXP838" s="247"/>
      <c r="GXQ838" s="247"/>
      <c r="GXR838" s="247"/>
      <c r="GXS838" s="247"/>
      <c r="GXT838" s="247"/>
      <c r="GXU838" s="247"/>
      <c r="GXV838" s="247"/>
      <c r="GXW838" s="247"/>
      <c r="GXX838" s="247"/>
      <c r="GXY838" s="247"/>
      <c r="GXZ838" s="247"/>
      <c r="GYA838" s="247"/>
      <c r="GYB838" s="247"/>
      <c r="GYC838" s="247"/>
      <c r="GYD838" s="247"/>
      <c r="GYE838" s="247"/>
      <c r="GYF838" s="247"/>
      <c r="GYG838" s="247"/>
      <c r="GYH838" s="247"/>
      <c r="GYI838" s="247"/>
      <c r="GYJ838" s="247"/>
      <c r="GYK838" s="247"/>
      <c r="GYL838" s="247"/>
      <c r="GYM838" s="247"/>
      <c r="GYN838" s="247"/>
      <c r="GYO838" s="247"/>
      <c r="GYP838" s="247"/>
      <c r="GYQ838" s="247"/>
      <c r="GYR838" s="247"/>
      <c r="GYS838" s="247"/>
      <c r="GYT838" s="247"/>
      <c r="GYU838" s="247"/>
      <c r="GYV838" s="247"/>
      <c r="GYW838" s="247"/>
      <c r="GYX838" s="247"/>
      <c r="GYY838" s="247"/>
      <c r="GYZ838" s="247"/>
      <c r="GZA838" s="247"/>
      <c r="GZB838" s="247"/>
      <c r="GZC838" s="247"/>
      <c r="GZD838" s="247"/>
      <c r="GZE838" s="247"/>
      <c r="GZF838" s="247"/>
      <c r="GZG838" s="247"/>
      <c r="GZH838" s="247"/>
      <c r="GZI838" s="247"/>
      <c r="GZJ838" s="247"/>
      <c r="GZK838" s="247"/>
      <c r="GZL838" s="247"/>
      <c r="GZM838" s="247"/>
      <c r="GZN838" s="247"/>
      <c r="GZO838" s="247"/>
      <c r="GZP838" s="247"/>
      <c r="GZQ838" s="247"/>
      <c r="GZR838" s="247"/>
      <c r="GZS838" s="247"/>
      <c r="GZT838" s="247"/>
      <c r="GZU838" s="247"/>
      <c r="GZV838" s="247"/>
      <c r="GZW838" s="247"/>
      <c r="GZX838" s="247"/>
      <c r="GZY838" s="247"/>
      <c r="GZZ838" s="247"/>
      <c r="HAA838" s="247"/>
      <c r="HAB838" s="247"/>
      <c r="HAC838" s="247"/>
      <c r="HAD838" s="247"/>
      <c r="HAE838" s="247"/>
      <c r="HAF838" s="247"/>
      <c r="HAG838" s="247"/>
      <c r="HAH838" s="247"/>
      <c r="HAI838" s="247"/>
      <c r="HAJ838" s="247"/>
      <c r="HAK838" s="247"/>
      <c r="HAL838" s="247"/>
      <c r="HAM838" s="247"/>
      <c r="HAN838" s="247"/>
      <c r="HAO838" s="247"/>
      <c r="HAP838" s="247"/>
      <c r="HAQ838" s="247"/>
      <c r="HAR838" s="247"/>
      <c r="HAS838" s="247"/>
      <c r="HAT838" s="247"/>
      <c r="HAU838" s="247"/>
      <c r="HAV838" s="247"/>
      <c r="HAW838" s="247"/>
      <c r="HAX838" s="247"/>
      <c r="HAY838" s="247"/>
      <c r="HAZ838" s="247"/>
      <c r="HBA838" s="247"/>
      <c r="HBB838" s="247"/>
      <c r="HBC838" s="247"/>
      <c r="HBD838" s="247"/>
      <c r="HBE838" s="247"/>
      <c r="HBF838" s="247"/>
      <c r="HBG838" s="247"/>
      <c r="HBH838" s="247"/>
      <c r="HBI838" s="247"/>
      <c r="HBJ838" s="247"/>
      <c r="HBK838" s="247"/>
      <c r="HBL838" s="247"/>
      <c r="HBM838" s="247"/>
      <c r="HBN838" s="247"/>
      <c r="HBO838" s="247"/>
      <c r="HBP838" s="247"/>
      <c r="HBQ838" s="247"/>
      <c r="HBR838" s="247"/>
      <c r="HBS838" s="247"/>
      <c r="HBT838" s="247"/>
      <c r="HBU838" s="247"/>
      <c r="HBV838" s="247"/>
      <c r="HBW838" s="247"/>
      <c r="HBX838" s="247"/>
      <c r="HBY838" s="247"/>
      <c r="HBZ838" s="247"/>
      <c r="HCA838" s="247"/>
      <c r="HCB838" s="247"/>
      <c r="HCC838" s="247"/>
      <c r="HCD838" s="247"/>
      <c r="HCE838" s="247"/>
      <c r="HCF838" s="247"/>
      <c r="HCG838" s="247"/>
      <c r="HCH838" s="247"/>
      <c r="HCI838" s="247"/>
      <c r="HCJ838" s="247"/>
      <c r="HCK838" s="247"/>
      <c r="HCL838" s="247"/>
      <c r="HCM838" s="247"/>
      <c r="HCN838" s="247"/>
      <c r="HCO838" s="247"/>
      <c r="HCP838" s="247"/>
      <c r="HCQ838" s="247"/>
      <c r="HCR838" s="247"/>
      <c r="HCS838" s="247"/>
      <c r="HCT838" s="247"/>
      <c r="HCU838" s="247"/>
      <c r="HCV838" s="247"/>
      <c r="HCW838" s="247"/>
      <c r="HCX838" s="247"/>
      <c r="HCY838" s="247"/>
      <c r="HCZ838" s="247"/>
      <c r="HDA838" s="247"/>
      <c r="HDB838" s="247"/>
      <c r="HDC838" s="247"/>
      <c r="HDD838" s="247"/>
      <c r="HDE838" s="247"/>
      <c r="HDF838" s="247"/>
      <c r="HDG838" s="247"/>
      <c r="HDH838" s="247"/>
      <c r="HDI838" s="247"/>
      <c r="HDJ838" s="247"/>
      <c r="HDK838" s="247"/>
      <c r="HDL838" s="247"/>
      <c r="HDM838" s="247"/>
      <c r="HDN838" s="247"/>
      <c r="HDO838" s="247"/>
      <c r="HDP838" s="247"/>
      <c r="HDQ838" s="247"/>
      <c r="HDR838" s="247"/>
      <c r="HDS838" s="247"/>
      <c r="HDT838" s="247"/>
      <c r="HDU838" s="247"/>
      <c r="HDV838" s="247"/>
      <c r="HDW838" s="247"/>
      <c r="HDX838" s="247"/>
      <c r="HDY838" s="247"/>
      <c r="HDZ838" s="247"/>
      <c r="HEA838" s="247"/>
      <c r="HEB838" s="247"/>
      <c r="HEC838" s="247"/>
      <c r="HED838" s="247"/>
      <c r="HEE838" s="247"/>
      <c r="HEF838" s="247"/>
      <c r="HEG838" s="247"/>
      <c r="HEH838" s="247"/>
      <c r="HEI838" s="247"/>
      <c r="HEJ838" s="247"/>
      <c r="HEK838" s="247"/>
      <c r="HEL838" s="247"/>
      <c r="HEM838" s="247"/>
      <c r="HEN838" s="247"/>
      <c r="HEO838" s="247"/>
      <c r="HEP838" s="247"/>
      <c r="HEQ838" s="247"/>
      <c r="HER838" s="247"/>
      <c r="HES838" s="247"/>
      <c r="HET838" s="247"/>
      <c r="HEU838" s="247"/>
      <c r="HEV838" s="247"/>
      <c r="HEW838" s="247"/>
      <c r="HEX838" s="247"/>
      <c r="HEY838" s="247"/>
      <c r="HEZ838" s="247"/>
      <c r="HFA838" s="247"/>
      <c r="HFB838" s="247"/>
      <c r="HFC838" s="247"/>
      <c r="HFD838" s="247"/>
      <c r="HFE838" s="247"/>
      <c r="HFF838" s="247"/>
      <c r="HFG838" s="247"/>
      <c r="HFH838" s="247"/>
      <c r="HFI838" s="247"/>
      <c r="HFJ838" s="247"/>
      <c r="HFK838" s="247"/>
      <c r="HFL838" s="247"/>
      <c r="HFM838" s="247"/>
      <c r="HFN838" s="247"/>
      <c r="HFO838" s="247"/>
      <c r="HFP838" s="247"/>
      <c r="HFQ838" s="247"/>
      <c r="HFR838" s="247"/>
      <c r="HFS838" s="247"/>
      <c r="HFT838" s="247"/>
      <c r="HFU838" s="247"/>
      <c r="HFV838" s="247"/>
      <c r="HFW838" s="247"/>
      <c r="HFX838" s="247"/>
      <c r="HFY838" s="247"/>
      <c r="HFZ838" s="247"/>
      <c r="HGA838" s="247"/>
      <c r="HGB838" s="247"/>
      <c r="HGC838" s="247"/>
      <c r="HGD838" s="247"/>
      <c r="HGE838" s="247"/>
      <c r="HGF838" s="247"/>
      <c r="HGG838" s="247"/>
      <c r="HGH838" s="247"/>
      <c r="HGI838" s="247"/>
      <c r="HGJ838" s="247"/>
      <c r="HGK838" s="247"/>
      <c r="HGL838" s="247"/>
      <c r="HGM838" s="247"/>
      <c r="HGN838" s="247"/>
      <c r="HGO838" s="247"/>
      <c r="HGP838" s="247"/>
      <c r="HGQ838" s="247"/>
      <c r="HGR838" s="247"/>
      <c r="HGS838" s="247"/>
      <c r="HGT838" s="247"/>
      <c r="HGU838" s="247"/>
      <c r="HGV838" s="247"/>
      <c r="HGW838" s="247"/>
      <c r="HGX838" s="247"/>
      <c r="HGY838" s="247"/>
      <c r="HGZ838" s="247"/>
      <c r="HHA838" s="247"/>
      <c r="HHB838" s="247"/>
      <c r="HHC838" s="247"/>
      <c r="HHD838" s="247"/>
      <c r="HHE838" s="247"/>
      <c r="HHF838" s="247"/>
      <c r="HHG838" s="247"/>
      <c r="HHH838" s="247"/>
      <c r="HHI838" s="247"/>
      <c r="HHJ838" s="247"/>
      <c r="HHK838" s="247"/>
      <c r="HHL838" s="247"/>
      <c r="HHM838" s="247"/>
      <c r="HHN838" s="247"/>
      <c r="HHO838" s="247"/>
      <c r="HHP838" s="247"/>
      <c r="HHQ838" s="247"/>
      <c r="HHR838" s="247"/>
      <c r="HHS838" s="247"/>
      <c r="HHT838" s="247"/>
      <c r="HHU838" s="247"/>
      <c r="HHV838" s="247"/>
      <c r="HHW838" s="247"/>
      <c r="HHX838" s="247"/>
      <c r="HHY838" s="247"/>
      <c r="HHZ838" s="247"/>
      <c r="HIA838" s="247"/>
      <c r="HIB838" s="247"/>
      <c r="HIC838" s="247"/>
      <c r="HID838" s="247"/>
      <c r="HIE838" s="247"/>
      <c r="HIF838" s="247"/>
      <c r="HIG838" s="247"/>
      <c r="HIH838" s="247"/>
      <c r="HII838" s="247"/>
      <c r="HIJ838" s="247"/>
      <c r="HIK838" s="247"/>
      <c r="HIL838" s="247"/>
      <c r="HIM838" s="247"/>
      <c r="HIN838" s="247"/>
      <c r="HIO838" s="247"/>
      <c r="HIP838" s="247"/>
      <c r="HIQ838" s="247"/>
      <c r="HIR838" s="247"/>
      <c r="HIS838" s="247"/>
      <c r="HIT838" s="247"/>
      <c r="HIU838" s="247"/>
      <c r="HIV838" s="247"/>
      <c r="HIW838" s="247"/>
      <c r="HIX838" s="247"/>
      <c r="HIY838" s="247"/>
      <c r="HIZ838" s="247"/>
      <c r="HJA838" s="247"/>
      <c r="HJB838" s="247"/>
      <c r="HJC838" s="247"/>
      <c r="HJD838" s="247"/>
      <c r="HJE838" s="247"/>
      <c r="HJF838" s="247"/>
      <c r="HJG838" s="247"/>
      <c r="HJH838" s="247"/>
      <c r="HJI838" s="247"/>
      <c r="HJJ838" s="247"/>
      <c r="HJK838" s="247"/>
      <c r="HJL838" s="247"/>
      <c r="HJM838" s="247"/>
      <c r="HJN838" s="247"/>
      <c r="HJO838" s="247"/>
      <c r="HJP838" s="247"/>
      <c r="HJQ838" s="247"/>
      <c r="HJR838" s="247"/>
      <c r="HJS838" s="247"/>
      <c r="HJT838" s="247"/>
      <c r="HJU838" s="247"/>
      <c r="HJV838" s="247"/>
      <c r="HJW838" s="247"/>
      <c r="HJX838" s="247"/>
      <c r="HJY838" s="247"/>
      <c r="HJZ838" s="247"/>
      <c r="HKA838" s="247"/>
      <c r="HKB838" s="247"/>
      <c r="HKC838" s="247"/>
      <c r="HKD838" s="247"/>
      <c r="HKE838" s="247"/>
      <c r="HKF838" s="247"/>
      <c r="HKG838" s="247"/>
      <c r="HKH838" s="247"/>
      <c r="HKI838" s="247"/>
      <c r="HKJ838" s="247"/>
      <c r="HKK838" s="247"/>
      <c r="HKL838" s="247"/>
      <c r="HKM838" s="247"/>
      <c r="HKN838" s="247"/>
      <c r="HKO838" s="247"/>
      <c r="HKP838" s="247"/>
      <c r="HKQ838" s="247"/>
      <c r="HKR838" s="247"/>
      <c r="HKS838" s="247"/>
      <c r="HKT838" s="247"/>
      <c r="HKU838" s="247"/>
      <c r="HKV838" s="247"/>
      <c r="HKW838" s="247"/>
      <c r="HKX838" s="247"/>
      <c r="HKY838" s="247"/>
      <c r="HKZ838" s="247"/>
      <c r="HLA838" s="247"/>
      <c r="HLB838" s="247"/>
      <c r="HLC838" s="247"/>
      <c r="HLD838" s="247"/>
      <c r="HLE838" s="247"/>
      <c r="HLF838" s="247"/>
      <c r="HLG838" s="247"/>
      <c r="HLH838" s="247"/>
      <c r="HLI838" s="247"/>
      <c r="HLJ838" s="247"/>
      <c r="HLK838" s="247"/>
      <c r="HLL838" s="247"/>
      <c r="HLM838" s="247"/>
      <c r="HLN838" s="247"/>
      <c r="HLO838" s="247"/>
      <c r="HLP838" s="247"/>
      <c r="HLQ838" s="247"/>
      <c r="HLR838" s="247"/>
      <c r="HLS838" s="247"/>
      <c r="HLT838" s="247"/>
      <c r="HLU838" s="247"/>
      <c r="HLV838" s="247"/>
      <c r="HLW838" s="247"/>
      <c r="HLX838" s="247"/>
      <c r="HLY838" s="247"/>
      <c r="HLZ838" s="247"/>
      <c r="HMA838" s="247"/>
      <c r="HMB838" s="247"/>
      <c r="HMC838" s="247"/>
      <c r="HMD838" s="247"/>
      <c r="HME838" s="247"/>
      <c r="HMF838" s="247"/>
      <c r="HMG838" s="247"/>
      <c r="HMH838" s="247"/>
      <c r="HMI838" s="247"/>
      <c r="HMJ838" s="247"/>
      <c r="HMK838" s="247"/>
      <c r="HML838" s="247"/>
      <c r="HMM838" s="247"/>
      <c r="HMN838" s="247"/>
      <c r="HMO838" s="247"/>
      <c r="HMP838" s="247"/>
      <c r="HMQ838" s="247"/>
      <c r="HMR838" s="247"/>
      <c r="HMS838" s="247"/>
      <c r="HMT838" s="247"/>
      <c r="HMU838" s="247"/>
      <c r="HMV838" s="247"/>
      <c r="HMW838" s="247"/>
      <c r="HMX838" s="247"/>
      <c r="HMY838" s="247"/>
      <c r="HMZ838" s="247"/>
      <c r="HNA838" s="247"/>
      <c r="HNB838" s="247"/>
      <c r="HNC838" s="247"/>
      <c r="HND838" s="247"/>
      <c r="HNE838" s="247"/>
      <c r="HNF838" s="247"/>
      <c r="HNG838" s="247"/>
      <c r="HNH838" s="247"/>
      <c r="HNI838" s="247"/>
      <c r="HNJ838" s="247"/>
      <c r="HNK838" s="247"/>
      <c r="HNL838" s="247"/>
      <c r="HNM838" s="247"/>
      <c r="HNN838" s="247"/>
      <c r="HNO838" s="247"/>
      <c r="HNP838" s="247"/>
      <c r="HNQ838" s="247"/>
      <c r="HNR838" s="247"/>
      <c r="HNS838" s="247"/>
      <c r="HNT838" s="247"/>
      <c r="HNU838" s="247"/>
      <c r="HNV838" s="247"/>
      <c r="HNW838" s="247"/>
      <c r="HNX838" s="247"/>
      <c r="HNY838" s="247"/>
      <c r="HNZ838" s="247"/>
      <c r="HOA838" s="247"/>
      <c r="HOB838" s="247"/>
      <c r="HOC838" s="247"/>
      <c r="HOD838" s="247"/>
      <c r="HOE838" s="247"/>
      <c r="HOF838" s="247"/>
      <c r="HOG838" s="247"/>
      <c r="HOH838" s="247"/>
      <c r="HOI838" s="247"/>
      <c r="HOJ838" s="247"/>
      <c r="HOK838" s="247"/>
      <c r="HOL838" s="247"/>
      <c r="HOM838" s="247"/>
      <c r="HON838" s="247"/>
      <c r="HOO838" s="247"/>
      <c r="HOP838" s="247"/>
      <c r="HOQ838" s="247"/>
      <c r="HOR838" s="247"/>
      <c r="HOS838" s="247"/>
      <c r="HOT838" s="247"/>
      <c r="HOU838" s="247"/>
      <c r="HOV838" s="247"/>
      <c r="HOW838" s="247"/>
      <c r="HOX838" s="247"/>
      <c r="HOY838" s="247"/>
      <c r="HOZ838" s="247"/>
      <c r="HPA838" s="247"/>
      <c r="HPB838" s="247"/>
      <c r="HPC838" s="247"/>
      <c r="HPD838" s="247"/>
      <c r="HPE838" s="247"/>
      <c r="HPF838" s="247"/>
      <c r="HPG838" s="247"/>
      <c r="HPH838" s="247"/>
      <c r="HPI838" s="247"/>
      <c r="HPJ838" s="247"/>
      <c r="HPK838" s="247"/>
      <c r="HPL838" s="247"/>
      <c r="HPM838" s="247"/>
      <c r="HPN838" s="247"/>
      <c r="HPO838" s="247"/>
      <c r="HPP838" s="247"/>
      <c r="HPQ838" s="247"/>
      <c r="HPR838" s="247"/>
      <c r="HPS838" s="247"/>
      <c r="HPT838" s="247"/>
      <c r="HPU838" s="247"/>
      <c r="HPV838" s="247"/>
      <c r="HPW838" s="247"/>
      <c r="HPX838" s="247"/>
      <c r="HPY838" s="247"/>
      <c r="HPZ838" s="247"/>
      <c r="HQA838" s="247"/>
      <c r="HQB838" s="247"/>
      <c r="HQC838" s="247"/>
      <c r="HQD838" s="247"/>
      <c r="HQE838" s="247"/>
      <c r="HQF838" s="247"/>
      <c r="HQG838" s="247"/>
      <c r="HQH838" s="247"/>
      <c r="HQI838" s="247"/>
      <c r="HQJ838" s="247"/>
      <c r="HQK838" s="247"/>
      <c r="HQL838" s="247"/>
      <c r="HQM838" s="247"/>
      <c r="HQN838" s="247"/>
      <c r="HQO838" s="247"/>
      <c r="HQP838" s="247"/>
      <c r="HQQ838" s="247"/>
      <c r="HQR838" s="247"/>
      <c r="HQS838" s="247"/>
      <c r="HQT838" s="247"/>
      <c r="HQU838" s="247"/>
      <c r="HQV838" s="247"/>
      <c r="HQW838" s="247"/>
      <c r="HQX838" s="247"/>
      <c r="HQY838" s="247"/>
      <c r="HQZ838" s="247"/>
      <c r="HRA838" s="247"/>
      <c r="HRB838" s="247"/>
      <c r="HRC838" s="247"/>
      <c r="HRD838" s="247"/>
      <c r="HRE838" s="247"/>
      <c r="HRF838" s="247"/>
      <c r="HRG838" s="247"/>
      <c r="HRH838" s="247"/>
      <c r="HRI838" s="247"/>
      <c r="HRJ838" s="247"/>
      <c r="HRK838" s="247"/>
      <c r="HRL838" s="247"/>
      <c r="HRM838" s="247"/>
      <c r="HRN838" s="247"/>
      <c r="HRO838" s="247"/>
      <c r="HRP838" s="247"/>
      <c r="HRQ838" s="247"/>
      <c r="HRR838" s="247"/>
      <c r="HRS838" s="247"/>
      <c r="HRT838" s="247"/>
      <c r="HRU838" s="247"/>
      <c r="HRV838" s="247"/>
      <c r="HRW838" s="247"/>
      <c r="HRX838" s="247"/>
      <c r="HRY838" s="247"/>
      <c r="HRZ838" s="247"/>
      <c r="HSA838" s="247"/>
      <c r="HSB838" s="247"/>
      <c r="HSC838" s="247"/>
      <c r="HSD838" s="247"/>
      <c r="HSE838" s="247"/>
      <c r="HSF838" s="247"/>
      <c r="HSG838" s="247"/>
      <c r="HSH838" s="247"/>
      <c r="HSI838" s="247"/>
      <c r="HSJ838" s="247"/>
      <c r="HSK838" s="247"/>
      <c r="HSL838" s="247"/>
      <c r="HSM838" s="247"/>
      <c r="HSN838" s="247"/>
      <c r="HSO838" s="247"/>
      <c r="HSP838" s="247"/>
      <c r="HSQ838" s="247"/>
      <c r="HSR838" s="247"/>
      <c r="HSS838" s="247"/>
      <c r="HST838" s="247"/>
      <c r="HSU838" s="247"/>
      <c r="HSV838" s="247"/>
      <c r="HSW838" s="247"/>
      <c r="HSX838" s="247"/>
      <c r="HSY838" s="247"/>
      <c r="HSZ838" s="247"/>
      <c r="HTA838" s="247"/>
      <c r="HTB838" s="247"/>
      <c r="HTC838" s="247"/>
      <c r="HTD838" s="247"/>
      <c r="HTE838" s="247"/>
      <c r="HTF838" s="247"/>
      <c r="HTG838" s="247"/>
      <c r="HTH838" s="247"/>
      <c r="HTI838" s="247"/>
      <c r="HTJ838" s="247"/>
      <c r="HTK838" s="247"/>
      <c r="HTL838" s="247"/>
      <c r="HTM838" s="247"/>
      <c r="HTN838" s="247"/>
      <c r="HTO838" s="247"/>
      <c r="HTP838" s="247"/>
      <c r="HTQ838" s="247"/>
      <c r="HTR838" s="247"/>
      <c r="HTS838" s="247"/>
      <c r="HTT838" s="247"/>
      <c r="HTU838" s="247"/>
      <c r="HTV838" s="247"/>
      <c r="HTW838" s="247"/>
      <c r="HTX838" s="247"/>
      <c r="HTY838" s="247"/>
      <c r="HTZ838" s="247"/>
      <c r="HUA838" s="247"/>
      <c r="HUB838" s="247"/>
      <c r="HUC838" s="247"/>
      <c r="HUD838" s="247"/>
      <c r="HUE838" s="247"/>
      <c r="HUF838" s="247"/>
      <c r="HUG838" s="247"/>
      <c r="HUH838" s="247"/>
      <c r="HUI838" s="247"/>
      <c r="HUJ838" s="247"/>
      <c r="HUK838" s="247"/>
      <c r="HUL838" s="247"/>
      <c r="HUM838" s="247"/>
      <c r="HUN838" s="247"/>
      <c r="HUO838" s="247"/>
      <c r="HUP838" s="247"/>
      <c r="HUQ838" s="247"/>
      <c r="HUR838" s="247"/>
      <c r="HUS838" s="247"/>
      <c r="HUT838" s="247"/>
      <c r="HUU838" s="247"/>
      <c r="HUV838" s="247"/>
      <c r="HUW838" s="247"/>
      <c r="HUX838" s="247"/>
      <c r="HUY838" s="247"/>
      <c r="HUZ838" s="247"/>
      <c r="HVA838" s="247"/>
      <c r="HVB838" s="247"/>
      <c r="HVC838" s="247"/>
      <c r="HVD838" s="247"/>
      <c r="HVE838" s="247"/>
      <c r="HVF838" s="247"/>
      <c r="HVG838" s="247"/>
      <c r="HVH838" s="247"/>
      <c r="HVI838" s="247"/>
      <c r="HVJ838" s="247"/>
      <c r="HVK838" s="247"/>
      <c r="HVL838" s="247"/>
      <c r="HVM838" s="247"/>
      <c r="HVN838" s="247"/>
      <c r="HVO838" s="247"/>
      <c r="HVP838" s="247"/>
      <c r="HVQ838" s="247"/>
      <c r="HVR838" s="247"/>
      <c r="HVS838" s="247"/>
      <c r="HVT838" s="247"/>
      <c r="HVU838" s="247"/>
      <c r="HVV838" s="247"/>
      <c r="HVW838" s="247"/>
      <c r="HVX838" s="247"/>
      <c r="HVY838" s="247"/>
      <c r="HVZ838" s="247"/>
      <c r="HWA838" s="247"/>
      <c r="HWB838" s="247"/>
      <c r="HWC838" s="247"/>
      <c r="HWD838" s="247"/>
      <c r="HWE838" s="247"/>
      <c r="HWF838" s="247"/>
      <c r="HWG838" s="247"/>
      <c r="HWH838" s="247"/>
      <c r="HWI838" s="247"/>
      <c r="HWJ838" s="247"/>
      <c r="HWK838" s="247"/>
      <c r="HWL838" s="247"/>
      <c r="HWM838" s="247"/>
      <c r="HWN838" s="247"/>
      <c r="HWO838" s="247"/>
      <c r="HWP838" s="247"/>
      <c r="HWQ838" s="247"/>
      <c r="HWR838" s="247"/>
      <c r="HWS838" s="247"/>
      <c r="HWT838" s="247"/>
      <c r="HWU838" s="247"/>
      <c r="HWV838" s="247"/>
      <c r="HWW838" s="247"/>
      <c r="HWX838" s="247"/>
      <c r="HWY838" s="247"/>
      <c r="HWZ838" s="247"/>
      <c r="HXA838" s="247"/>
      <c r="HXB838" s="247"/>
      <c r="HXC838" s="247"/>
      <c r="HXD838" s="247"/>
      <c r="HXE838" s="247"/>
      <c r="HXF838" s="247"/>
      <c r="HXG838" s="247"/>
      <c r="HXH838" s="247"/>
      <c r="HXI838" s="247"/>
      <c r="HXJ838" s="247"/>
      <c r="HXK838" s="247"/>
      <c r="HXL838" s="247"/>
      <c r="HXM838" s="247"/>
      <c r="HXN838" s="247"/>
      <c r="HXO838" s="247"/>
      <c r="HXP838" s="247"/>
      <c r="HXQ838" s="247"/>
      <c r="HXR838" s="247"/>
      <c r="HXS838" s="247"/>
      <c r="HXT838" s="247"/>
      <c r="HXU838" s="247"/>
      <c r="HXV838" s="247"/>
      <c r="HXW838" s="247"/>
      <c r="HXX838" s="247"/>
      <c r="HXY838" s="247"/>
      <c r="HXZ838" s="247"/>
      <c r="HYA838" s="247"/>
      <c r="HYB838" s="247"/>
      <c r="HYC838" s="247"/>
      <c r="HYD838" s="247"/>
      <c r="HYE838" s="247"/>
      <c r="HYF838" s="247"/>
      <c r="HYG838" s="247"/>
      <c r="HYH838" s="247"/>
      <c r="HYI838" s="247"/>
      <c r="HYJ838" s="247"/>
      <c r="HYK838" s="247"/>
      <c r="HYL838" s="247"/>
      <c r="HYM838" s="247"/>
      <c r="HYN838" s="247"/>
      <c r="HYO838" s="247"/>
      <c r="HYP838" s="247"/>
      <c r="HYQ838" s="247"/>
      <c r="HYR838" s="247"/>
      <c r="HYS838" s="247"/>
      <c r="HYT838" s="247"/>
      <c r="HYU838" s="247"/>
      <c r="HYV838" s="247"/>
      <c r="HYW838" s="247"/>
      <c r="HYX838" s="247"/>
      <c r="HYY838" s="247"/>
      <c r="HYZ838" s="247"/>
      <c r="HZA838" s="247"/>
      <c r="HZB838" s="247"/>
      <c r="HZC838" s="247"/>
      <c r="HZD838" s="247"/>
      <c r="HZE838" s="247"/>
      <c r="HZF838" s="247"/>
      <c r="HZG838" s="247"/>
      <c r="HZH838" s="247"/>
      <c r="HZI838" s="247"/>
      <c r="HZJ838" s="247"/>
      <c r="HZK838" s="247"/>
      <c r="HZL838" s="247"/>
      <c r="HZM838" s="247"/>
      <c r="HZN838" s="247"/>
      <c r="HZO838" s="247"/>
      <c r="HZP838" s="247"/>
      <c r="HZQ838" s="247"/>
      <c r="HZR838" s="247"/>
      <c r="HZS838" s="247"/>
      <c r="HZT838" s="247"/>
      <c r="HZU838" s="247"/>
      <c r="HZV838" s="247"/>
      <c r="HZW838" s="247"/>
      <c r="HZX838" s="247"/>
      <c r="HZY838" s="247"/>
      <c r="HZZ838" s="247"/>
      <c r="IAA838" s="247"/>
      <c r="IAB838" s="247"/>
      <c r="IAC838" s="247"/>
      <c r="IAD838" s="247"/>
      <c r="IAE838" s="247"/>
      <c r="IAF838" s="247"/>
      <c r="IAG838" s="247"/>
      <c r="IAH838" s="247"/>
      <c r="IAI838" s="247"/>
      <c r="IAJ838" s="247"/>
      <c r="IAK838" s="247"/>
      <c r="IAL838" s="247"/>
      <c r="IAM838" s="247"/>
      <c r="IAN838" s="247"/>
      <c r="IAO838" s="247"/>
      <c r="IAP838" s="247"/>
      <c r="IAQ838" s="247"/>
      <c r="IAR838" s="247"/>
      <c r="IAS838" s="247"/>
      <c r="IAT838" s="247"/>
      <c r="IAU838" s="247"/>
      <c r="IAV838" s="247"/>
      <c r="IAW838" s="247"/>
      <c r="IAX838" s="247"/>
      <c r="IAY838" s="247"/>
      <c r="IAZ838" s="247"/>
      <c r="IBA838" s="247"/>
      <c r="IBB838" s="247"/>
      <c r="IBC838" s="247"/>
      <c r="IBD838" s="247"/>
      <c r="IBE838" s="247"/>
      <c r="IBF838" s="247"/>
      <c r="IBG838" s="247"/>
      <c r="IBH838" s="247"/>
      <c r="IBI838" s="247"/>
      <c r="IBJ838" s="247"/>
      <c r="IBK838" s="247"/>
      <c r="IBL838" s="247"/>
      <c r="IBM838" s="247"/>
      <c r="IBN838" s="247"/>
      <c r="IBO838" s="247"/>
      <c r="IBP838" s="247"/>
      <c r="IBQ838" s="247"/>
      <c r="IBR838" s="247"/>
      <c r="IBS838" s="247"/>
      <c r="IBT838" s="247"/>
      <c r="IBU838" s="247"/>
      <c r="IBV838" s="247"/>
      <c r="IBW838" s="247"/>
      <c r="IBX838" s="247"/>
      <c r="IBY838" s="247"/>
      <c r="IBZ838" s="247"/>
      <c r="ICA838" s="247"/>
      <c r="ICB838" s="247"/>
      <c r="ICC838" s="247"/>
      <c r="ICD838" s="247"/>
      <c r="ICE838" s="247"/>
      <c r="ICF838" s="247"/>
      <c r="ICG838" s="247"/>
      <c r="ICH838" s="247"/>
      <c r="ICI838" s="247"/>
      <c r="ICJ838" s="247"/>
      <c r="ICK838" s="247"/>
      <c r="ICL838" s="247"/>
      <c r="ICM838" s="247"/>
      <c r="ICN838" s="247"/>
      <c r="ICO838" s="247"/>
      <c r="ICP838" s="247"/>
      <c r="ICQ838" s="247"/>
      <c r="ICR838" s="247"/>
      <c r="ICS838" s="247"/>
      <c r="ICT838" s="247"/>
      <c r="ICU838" s="247"/>
      <c r="ICV838" s="247"/>
      <c r="ICW838" s="247"/>
      <c r="ICX838" s="247"/>
      <c r="ICY838" s="247"/>
      <c r="ICZ838" s="247"/>
      <c r="IDA838" s="247"/>
      <c r="IDB838" s="247"/>
      <c r="IDC838" s="247"/>
      <c r="IDD838" s="247"/>
      <c r="IDE838" s="247"/>
      <c r="IDF838" s="247"/>
      <c r="IDG838" s="247"/>
      <c r="IDH838" s="247"/>
      <c r="IDI838" s="247"/>
      <c r="IDJ838" s="247"/>
      <c r="IDK838" s="247"/>
      <c r="IDL838" s="247"/>
      <c r="IDM838" s="247"/>
      <c r="IDN838" s="247"/>
      <c r="IDO838" s="247"/>
      <c r="IDP838" s="247"/>
      <c r="IDQ838" s="247"/>
      <c r="IDR838" s="247"/>
      <c r="IDS838" s="247"/>
      <c r="IDT838" s="247"/>
      <c r="IDU838" s="247"/>
      <c r="IDV838" s="247"/>
      <c r="IDW838" s="247"/>
      <c r="IDX838" s="247"/>
      <c r="IDY838" s="247"/>
      <c r="IDZ838" s="247"/>
      <c r="IEA838" s="247"/>
      <c r="IEB838" s="247"/>
      <c r="IEC838" s="247"/>
      <c r="IED838" s="247"/>
      <c r="IEE838" s="247"/>
      <c r="IEF838" s="247"/>
      <c r="IEG838" s="247"/>
      <c r="IEH838" s="247"/>
      <c r="IEI838" s="247"/>
      <c r="IEJ838" s="247"/>
      <c r="IEK838" s="247"/>
      <c r="IEL838" s="247"/>
      <c r="IEM838" s="247"/>
      <c r="IEN838" s="247"/>
      <c r="IEO838" s="247"/>
      <c r="IEP838" s="247"/>
      <c r="IEQ838" s="247"/>
      <c r="IER838" s="247"/>
      <c r="IES838" s="247"/>
      <c r="IET838" s="247"/>
      <c r="IEU838" s="247"/>
      <c r="IEV838" s="247"/>
      <c r="IEW838" s="247"/>
      <c r="IEX838" s="247"/>
      <c r="IEY838" s="247"/>
      <c r="IEZ838" s="247"/>
      <c r="IFA838" s="247"/>
      <c r="IFB838" s="247"/>
      <c r="IFC838" s="247"/>
      <c r="IFD838" s="247"/>
      <c r="IFE838" s="247"/>
      <c r="IFF838" s="247"/>
      <c r="IFG838" s="247"/>
      <c r="IFH838" s="247"/>
      <c r="IFI838" s="247"/>
      <c r="IFJ838" s="247"/>
      <c r="IFK838" s="247"/>
      <c r="IFL838" s="247"/>
      <c r="IFM838" s="247"/>
      <c r="IFN838" s="247"/>
      <c r="IFO838" s="247"/>
      <c r="IFP838" s="247"/>
      <c r="IFQ838" s="247"/>
      <c r="IFR838" s="247"/>
      <c r="IFS838" s="247"/>
      <c r="IFT838" s="247"/>
      <c r="IFU838" s="247"/>
      <c r="IFV838" s="247"/>
      <c r="IFW838" s="247"/>
      <c r="IFX838" s="247"/>
      <c r="IFY838" s="247"/>
      <c r="IFZ838" s="247"/>
      <c r="IGA838" s="247"/>
      <c r="IGB838" s="247"/>
      <c r="IGC838" s="247"/>
      <c r="IGD838" s="247"/>
      <c r="IGE838" s="247"/>
      <c r="IGF838" s="247"/>
      <c r="IGG838" s="247"/>
      <c r="IGH838" s="247"/>
      <c r="IGI838" s="247"/>
      <c r="IGJ838" s="247"/>
      <c r="IGK838" s="247"/>
      <c r="IGL838" s="247"/>
      <c r="IGM838" s="247"/>
      <c r="IGN838" s="247"/>
      <c r="IGO838" s="247"/>
      <c r="IGP838" s="247"/>
      <c r="IGQ838" s="247"/>
      <c r="IGR838" s="247"/>
      <c r="IGS838" s="247"/>
      <c r="IGT838" s="247"/>
      <c r="IGU838" s="247"/>
      <c r="IGV838" s="247"/>
      <c r="IGW838" s="247"/>
      <c r="IGX838" s="247"/>
      <c r="IGY838" s="247"/>
      <c r="IGZ838" s="247"/>
      <c r="IHA838" s="247"/>
      <c r="IHB838" s="247"/>
      <c r="IHC838" s="247"/>
      <c r="IHD838" s="247"/>
      <c r="IHE838" s="247"/>
      <c r="IHF838" s="247"/>
      <c r="IHG838" s="247"/>
      <c r="IHH838" s="247"/>
      <c r="IHI838" s="247"/>
      <c r="IHJ838" s="247"/>
      <c r="IHK838" s="247"/>
      <c r="IHL838" s="247"/>
      <c r="IHM838" s="247"/>
      <c r="IHN838" s="247"/>
      <c r="IHO838" s="247"/>
      <c r="IHP838" s="247"/>
      <c r="IHQ838" s="247"/>
      <c r="IHR838" s="247"/>
      <c r="IHS838" s="247"/>
      <c r="IHT838" s="247"/>
      <c r="IHU838" s="247"/>
      <c r="IHV838" s="247"/>
      <c r="IHW838" s="247"/>
      <c r="IHX838" s="247"/>
      <c r="IHY838" s="247"/>
      <c r="IHZ838" s="247"/>
      <c r="IIA838" s="247"/>
      <c r="IIB838" s="247"/>
      <c r="IIC838" s="247"/>
      <c r="IID838" s="247"/>
      <c r="IIE838" s="247"/>
      <c r="IIF838" s="247"/>
      <c r="IIG838" s="247"/>
      <c r="IIH838" s="247"/>
      <c r="III838" s="247"/>
      <c r="IIJ838" s="247"/>
      <c r="IIK838" s="247"/>
      <c r="IIL838" s="247"/>
      <c r="IIM838" s="247"/>
      <c r="IIN838" s="247"/>
      <c r="IIO838" s="247"/>
      <c r="IIP838" s="247"/>
      <c r="IIQ838" s="247"/>
      <c r="IIR838" s="247"/>
      <c r="IIS838" s="247"/>
      <c r="IIT838" s="247"/>
      <c r="IIU838" s="247"/>
      <c r="IIV838" s="247"/>
      <c r="IIW838" s="247"/>
      <c r="IIX838" s="247"/>
      <c r="IIY838" s="247"/>
      <c r="IIZ838" s="247"/>
      <c r="IJA838" s="247"/>
      <c r="IJB838" s="247"/>
      <c r="IJC838" s="247"/>
      <c r="IJD838" s="247"/>
      <c r="IJE838" s="247"/>
      <c r="IJF838" s="247"/>
      <c r="IJG838" s="247"/>
      <c r="IJH838" s="247"/>
      <c r="IJI838" s="247"/>
      <c r="IJJ838" s="247"/>
      <c r="IJK838" s="247"/>
      <c r="IJL838" s="247"/>
      <c r="IJM838" s="247"/>
      <c r="IJN838" s="247"/>
      <c r="IJO838" s="247"/>
      <c r="IJP838" s="247"/>
      <c r="IJQ838" s="247"/>
      <c r="IJR838" s="247"/>
      <c r="IJS838" s="247"/>
      <c r="IJT838" s="247"/>
      <c r="IJU838" s="247"/>
      <c r="IJV838" s="247"/>
      <c r="IJW838" s="247"/>
      <c r="IJX838" s="247"/>
      <c r="IJY838" s="247"/>
      <c r="IJZ838" s="247"/>
      <c r="IKA838" s="247"/>
      <c r="IKB838" s="247"/>
      <c r="IKC838" s="247"/>
      <c r="IKD838" s="247"/>
      <c r="IKE838" s="247"/>
      <c r="IKF838" s="247"/>
      <c r="IKG838" s="247"/>
      <c r="IKH838" s="247"/>
      <c r="IKI838" s="247"/>
      <c r="IKJ838" s="247"/>
      <c r="IKK838" s="247"/>
      <c r="IKL838" s="247"/>
      <c r="IKM838" s="247"/>
      <c r="IKN838" s="247"/>
      <c r="IKO838" s="247"/>
      <c r="IKP838" s="247"/>
      <c r="IKQ838" s="247"/>
      <c r="IKR838" s="247"/>
      <c r="IKS838" s="247"/>
      <c r="IKT838" s="247"/>
      <c r="IKU838" s="247"/>
      <c r="IKV838" s="247"/>
      <c r="IKW838" s="247"/>
      <c r="IKX838" s="247"/>
      <c r="IKY838" s="247"/>
      <c r="IKZ838" s="247"/>
      <c r="ILA838" s="247"/>
      <c r="ILB838" s="247"/>
      <c r="ILC838" s="247"/>
      <c r="ILD838" s="247"/>
      <c r="ILE838" s="247"/>
      <c r="ILF838" s="247"/>
      <c r="ILG838" s="247"/>
      <c r="ILH838" s="247"/>
      <c r="ILI838" s="247"/>
      <c r="ILJ838" s="247"/>
      <c r="ILK838" s="247"/>
      <c r="ILL838" s="247"/>
      <c r="ILM838" s="247"/>
      <c r="ILN838" s="247"/>
      <c r="ILO838" s="247"/>
      <c r="ILP838" s="247"/>
      <c r="ILQ838" s="247"/>
      <c r="ILR838" s="247"/>
      <c r="ILS838" s="247"/>
      <c r="ILT838" s="247"/>
      <c r="ILU838" s="247"/>
      <c r="ILV838" s="247"/>
      <c r="ILW838" s="247"/>
      <c r="ILX838" s="247"/>
      <c r="ILY838" s="247"/>
      <c r="ILZ838" s="247"/>
      <c r="IMA838" s="247"/>
      <c r="IMB838" s="247"/>
      <c r="IMC838" s="247"/>
      <c r="IMD838" s="247"/>
      <c r="IME838" s="247"/>
      <c r="IMF838" s="247"/>
      <c r="IMG838" s="247"/>
      <c r="IMH838" s="247"/>
      <c r="IMI838" s="247"/>
      <c r="IMJ838" s="247"/>
      <c r="IMK838" s="247"/>
      <c r="IML838" s="247"/>
      <c r="IMM838" s="247"/>
      <c r="IMN838" s="247"/>
      <c r="IMO838" s="247"/>
      <c r="IMP838" s="247"/>
      <c r="IMQ838" s="247"/>
      <c r="IMR838" s="247"/>
      <c r="IMS838" s="247"/>
      <c r="IMT838" s="247"/>
      <c r="IMU838" s="247"/>
      <c r="IMV838" s="247"/>
      <c r="IMW838" s="247"/>
      <c r="IMX838" s="247"/>
      <c r="IMY838" s="247"/>
      <c r="IMZ838" s="247"/>
      <c r="INA838" s="247"/>
      <c r="INB838" s="247"/>
      <c r="INC838" s="247"/>
      <c r="IND838" s="247"/>
      <c r="INE838" s="247"/>
      <c r="INF838" s="247"/>
      <c r="ING838" s="247"/>
      <c r="INH838" s="247"/>
      <c r="INI838" s="247"/>
      <c r="INJ838" s="247"/>
      <c r="INK838" s="247"/>
      <c r="INL838" s="247"/>
      <c r="INM838" s="247"/>
      <c r="INN838" s="247"/>
      <c r="INO838" s="247"/>
      <c r="INP838" s="247"/>
      <c r="INQ838" s="247"/>
      <c r="INR838" s="247"/>
      <c r="INS838" s="247"/>
      <c r="INT838" s="247"/>
      <c r="INU838" s="247"/>
      <c r="INV838" s="247"/>
      <c r="INW838" s="247"/>
      <c r="INX838" s="247"/>
      <c r="INY838" s="247"/>
      <c r="INZ838" s="247"/>
      <c r="IOA838" s="247"/>
      <c r="IOB838" s="247"/>
      <c r="IOC838" s="247"/>
      <c r="IOD838" s="247"/>
      <c r="IOE838" s="247"/>
      <c r="IOF838" s="247"/>
      <c r="IOG838" s="247"/>
      <c r="IOH838" s="247"/>
      <c r="IOI838" s="247"/>
      <c r="IOJ838" s="247"/>
      <c r="IOK838" s="247"/>
      <c r="IOL838" s="247"/>
      <c r="IOM838" s="247"/>
      <c r="ION838" s="247"/>
      <c r="IOO838" s="247"/>
      <c r="IOP838" s="247"/>
      <c r="IOQ838" s="247"/>
      <c r="IOR838" s="247"/>
      <c r="IOS838" s="247"/>
      <c r="IOT838" s="247"/>
      <c r="IOU838" s="247"/>
      <c r="IOV838" s="247"/>
      <c r="IOW838" s="247"/>
      <c r="IOX838" s="247"/>
      <c r="IOY838" s="247"/>
      <c r="IOZ838" s="247"/>
      <c r="IPA838" s="247"/>
      <c r="IPB838" s="247"/>
      <c r="IPC838" s="247"/>
      <c r="IPD838" s="247"/>
      <c r="IPE838" s="247"/>
      <c r="IPF838" s="247"/>
      <c r="IPG838" s="247"/>
      <c r="IPH838" s="247"/>
      <c r="IPI838" s="247"/>
      <c r="IPJ838" s="247"/>
      <c r="IPK838" s="247"/>
      <c r="IPL838" s="247"/>
      <c r="IPM838" s="247"/>
      <c r="IPN838" s="247"/>
      <c r="IPO838" s="247"/>
      <c r="IPP838" s="247"/>
      <c r="IPQ838" s="247"/>
      <c r="IPR838" s="247"/>
      <c r="IPS838" s="247"/>
      <c r="IPT838" s="247"/>
      <c r="IPU838" s="247"/>
      <c r="IPV838" s="247"/>
      <c r="IPW838" s="247"/>
      <c r="IPX838" s="247"/>
      <c r="IPY838" s="247"/>
      <c r="IPZ838" s="247"/>
      <c r="IQA838" s="247"/>
      <c r="IQB838" s="247"/>
      <c r="IQC838" s="247"/>
      <c r="IQD838" s="247"/>
      <c r="IQE838" s="247"/>
      <c r="IQF838" s="247"/>
      <c r="IQG838" s="247"/>
      <c r="IQH838" s="247"/>
      <c r="IQI838" s="247"/>
      <c r="IQJ838" s="247"/>
      <c r="IQK838" s="247"/>
      <c r="IQL838" s="247"/>
      <c r="IQM838" s="247"/>
      <c r="IQN838" s="247"/>
      <c r="IQO838" s="247"/>
      <c r="IQP838" s="247"/>
      <c r="IQQ838" s="247"/>
      <c r="IQR838" s="247"/>
      <c r="IQS838" s="247"/>
      <c r="IQT838" s="247"/>
      <c r="IQU838" s="247"/>
      <c r="IQV838" s="247"/>
      <c r="IQW838" s="247"/>
      <c r="IQX838" s="247"/>
      <c r="IQY838" s="247"/>
      <c r="IQZ838" s="247"/>
      <c r="IRA838" s="247"/>
      <c r="IRB838" s="247"/>
      <c r="IRC838" s="247"/>
      <c r="IRD838" s="247"/>
      <c r="IRE838" s="247"/>
      <c r="IRF838" s="247"/>
      <c r="IRG838" s="247"/>
      <c r="IRH838" s="247"/>
      <c r="IRI838" s="247"/>
      <c r="IRJ838" s="247"/>
      <c r="IRK838" s="247"/>
      <c r="IRL838" s="247"/>
      <c r="IRM838" s="247"/>
      <c r="IRN838" s="247"/>
      <c r="IRO838" s="247"/>
      <c r="IRP838" s="247"/>
      <c r="IRQ838" s="247"/>
      <c r="IRR838" s="247"/>
      <c r="IRS838" s="247"/>
      <c r="IRT838" s="247"/>
      <c r="IRU838" s="247"/>
      <c r="IRV838" s="247"/>
      <c r="IRW838" s="247"/>
      <c r="IRX838" s="247"/>
      <c r="IRY838" s="247"/>
      <c r="IRZ838" s="247"/>
      <c r="ISA838" s="247"/>
      <c r="ISB838" s="247"/>
      <c r="ISC838" s="247"/>
      <c r="ISD838" s="247"/>
      <c r="ISE838" s="247"/>
      <c r="ISF838" s="247"/>
      <c r="ISG838" s="247"/>
      <c r="ISH838" s="247"/>
      <c r="ISI838" s="247"/>
      <c r="ISJ838" s="247"/>
      <c r="ISK838" s="247"/>
      <c r="ISL838" s="247"/>
      <c r="ISM838" s="247"/>
      <c r="ISN838" s="247"/>
      <c r="ISO838" s="247"/>
      <c r="ISP838" s="247"/>
      <c r="ISQ838" s="247"/>
      <c r="ISR838" s="247"/>
      <c r="ISS838" s="247"/>
      <c r="IST838" s="247"/>
      <c r="ISU838" s="247"/>
      <c r="ISV838" s="247"/>
      <c r="ISW838" s="247"/>
      <c r="ISX838" s="247"/>
      <c r="ISY838" s="247"/>
      <c r="ISZ838" s="247"/>
      <c r="ITA838" s="247"/>
      <c r="ITB838" s="247"/>
      <c r="ITC838" s="247"/>
      <c r="ITD838" s="247"/>
      <c r="ITE838" s="247"/>
      <c r="ITF838" s="247"/>
      <c r="ITG838" s="247"/>
      <c r="ITH838" s="247"/>
      <c r="ITI838" s="247"/>
      <c r="ITJ838" s="247"/>
      <c r="ITK838" s="247"/>
      <c r="ITL838" s="247"/>
      <c r="ITM838" s="247"/>
      <c r="ITN838" s="247"/>
      <c r="ITO838" s="247"/>
      <c r="ITP838" s="247"/>
      <c r="ITQ838" s="247"/>
      <c r="ITR838" s="247"/>
      <c r="ITS838" s="247"/>
      <c r="ITT838" s="247"/>
      <c r="ITU838" s="247"/>
      <c r="ITV838" s="247"/>
      <c r="ITW838" s="247"/>
      <c r="ITX838" s="247"/>
      <c r="ITY838" s="247"/>
      <c r="ITZ838" s="247"/>
      <c r="IUA838" s="247"/>
      <c r="IUB838" s="247"/>
      <c r="IUC838" s="247"/>
      <c r="IUD838" s="247"/>
      <c r="IUE838" s="247"/>
      <c r="IUF838" s="247"/>
      <c r="IUG838" s="247"/>
      <c r="IUH838" s="247"/>
      <c r="IUI838" s="247"/>
      <c r="IUJ838" s="247"/>
      <c r="IUK838" s="247"/>
      <c r="IUL838" s="247"/>
      <c r="IUM838" s="247"/>
      <c r="IUN838" s="247"/>
      <c r="IUO838" s="247"/>
      <c r="IUP838" s="247"/>
      <c r="IUQ838" s="247"/>
      <c r="IUR838" s="247"/>
      <c r="IUS838" s="247"/>
      <c r="IUT838" s="247"/>
      <c r="IUU838" s="247"/>
      <c r="IUV838" s="247"/>
      <c r="IUW838" s="247"/>
      <c r="IUX838" s="247"/>
      <c r="IUY838" s="247"/>
      <c r="IUZ838" s="247"/>
      <c r="IVA838" s="247"/>
      <c r="IVB838" s="247"/>
      <c r="IVC838" s="247"/>
      <c r="IVD838" s="247"/>
      <c r="IVE838" s="247"/>
      <c r="IVF838" s="247"/>
      <c r="IVG838" s="247"/>
      <c r="IVH838" s="247"/>
      <c r="IVI838" s="247"/>
      <c r="IVJ838" s="247"/>
      <c r="IVK838" s="247"/>
      <c r="IVL838" s="247"/>
      <c r="IVM838" s="247"/>
      <c r="IVN838" s="247"/>
      <c r="IVO838" s="247"/>
      <c r="IVP838" s="247"/>
      <c r="IVQ838" s="247"/>
      <c r="IVR838" s="247"/>
      <c r="IVS838" s="247"/>
      <c r="IVT838" s="247"/>
      <c r="IVU838" s="247"/>
      <c r="IVV838" s="247"/>
      <c r="IVW838" s="247"/>
      <c r="IVX838" s="247"/>
      <c r="IVY838" s="247"/>
      <c r="IVZ838" s="247"/>
      <c r="IWA838" s="247"/>
      <c r="IWB838" s="247"/>
      <c r="IWC838" s="247"/>
      <c r="IWD838" s="247"/>
      <c r="IWE838" s="247"/>
      <c r="IWF838" s="247"/>
      <c r="IWG838" s="247"/>
      <c r="IWH838" s="247"/>
      <c r="IWI838" s="247"/>
      <c r="IWJ838" s="247"/>
      <c r="IWK838" s="247"/>
      <c r="IWL838" s="247"/>
      <c r="IWM838" s="247"/>
      <c r="IWN838" s="247"/>
      <c r="IWO838" s="247"/>
      <c r="IWP838" s="247"/>
      <c r="IWQ838" s="247"/>
      <c r="IWR838" s="247"/>
      <c r="IWS838" s="247"/>
      <c r="IWT838" s="247"/>
      <c r="IWU838" s="247"/>
      <c r="IWV838" s="247"/>
      <c r="IWW838" s="247"/>
      <c r="IWX838" s="247"/>
      <c r="IWY838" s="247"/>
      <c r="IWZ838" s="247"/>
      <c r="IXA838" s="247"/>
      <c r="IXB838" s="247"/>
      <c r="IXC838" s="247"/>
      <c r="IXD838" s="247"/>
      <c r="IXE838" s="247"/>
      <c r="IXF838" s="247"/>
      <c r="IXG838" s="247"/>
      <c r="IXH838" s="247"/>
      <c r="IXI838" s="247"/>
      <c r="IXJ838" s="247"/>
      <c r="IXK838" s="247"/>
      <c r="IXL838" s="247"/>
      <c r="IXM838" s="247"/>
      <c r="IXN838" s="247"/>
      <c r="IXO838" s="247"/>
      <c r="IXP838" s="247"/>
      <c r="IXQ838" s="247"/>
      <c r="IXR838" s="247"/>
      <c r="IXS838" s="247"/>
      <c r="IXT838" s="247"/>
      <c r="IXU838" s="247"/>
      <c r="IXV838" s="247"/>
      <c r="IXW838" s="247"/>
      <c r="IXX838" s="247"/>
      <c r="IXY838" s="247"/>
      <c r="IXZ838" s="247"/>
      <c r="IYA838" s="247"/>
      <c r="IYB838" s="247"/>
      <c r="IYC838" s="247"/>
      <c r="IYD838" s="247"/>
      <c r="IYE838" s="247"/>
      <c r="IYF838" s="247"/>
      <c r="IYG838" s="247"/>
      <c r="IYH838" s="247"/>
      <c r="IYI838" s="247"/>
      <c r="IYJ838" s="247"/>
      <c r="IYK838" s="247"/>
      <c r="IYL838" s="247"/>
      <c r="IYM838" s="247"/>
      <c r="IYN838" s="247"/>
      <c r="IYO838" s="247"/>
      <c r="IYP838" s="247"/>
      <c r="IYQ838" s="247"/>
      <c r="IYR838" s="247"/>
      <c r="IYS838" s="247"/>
      <c r="IYT838" s="247"/>
      <c r="IYU838" s="247"/>
      <c r="IYV838" s="247"/>
      <c r="IYW838" s="247"/>
      <c r="IYX838" s="247"/>
      <c r="IYY838" s="247"/>
      <c r="IYZ838" s="247"/>
      <c r="IZA838" s="247"/>
      <c r="IZB838" s="247"/>
      <c r="IZC838" s="247"/>
      <c r="IZD838" s="247"/>
      <c r="IZE838" s="247"/>
      <c r="IZF838" s="247"/>
      <c r="IZG838" s="247"/>
      <c r="IZH838" s="247"/>
      <c r="IZI838" s="247"/>
      <c r="IZJ838" s="247"/>
      <c r="IZK838" s="247"/>
      <c r="IZL838" s="247"/>
      <c r="IZM838" s="247"/>
      <c r="IZN838" s="247"/>
      <c r="IZO838" s="247"/>
      <c r="IZP838" s="247"/>
      <c r="IZQ838" s="247"/>
      <c r="IZR838" s="247"/>
      <c r="IZS838" s="247"/>
      <c r="IZT838" s="247"/>
      <c r="IZU838" s="247"/>
      <c r="IZV838" s="247"/>
      <c r="IZW838" s="247"/>
      <c r="IZX838" s="247"/>
      <c r="IZY838" s="247"/>
      <c r="IZZ838" s="247"/>
      <c r="JAA838" s="247"/>
      <c r="JAB838" s="247"/>
      <c r="JAC838" s="247"/>
      <c r="JAD838" s="247"/>
      <c r="JAE838" s="247"/>
      <c r="JAF838" s="247"/>
      <c r="JAG838" s="247"/>
      <c r="JAH838" s="247"/>
      <c r="JAI838" s="247"/>
      <c r="JAJ838" s="247"/>
      <c r="JAK838" s="247"/>
      <c r="JAL838" s="247"/>
      <c r="JAM838" s="247"/>
      <c r="JAN838" s="247"/>
      <c r="JAO838" s="247"/>
      <c r="JAP838" s="247"/>
      <c r="JAQ838" s="247"/>
      <c r="JAR838" s="247"/>
      <c r="JAS838" s="247"/>
      <c r="JAT838" s="247"/>
      <c r="JAU838" s="247"/>
      <c r="JAV838" s="247"/>
      <c r="JAW838" s="247"/>
      <c r="JAX838" s="247"/>
      <c r="JAY838" s="247"/>
      <c r="JAZ838" s="247"/>
      <c r="JBA838" s="247"/>
      <c r="JBB838" s="247"/>
      <c r="JBC838" s="247"/>
      <c r="JBD838" s="247"/>
      <c r="JBE838" s="247"/>
      <c r="JBF838" s="247"/>
      <c r="JBG838" s="247"/>
      <c r="JBH838" s="247"/>
      <c r="JBI838" s="247"/>
      <c r="JBJ838" s="247"/>
      <c r="JBK838" s="247"/>
      <c r="JBL838" s="247"/>
      <c r="JBM838" s="247"/>
      <c r="JBN838" s="247"/>
      <c r="JBO838" s="247"/>
      <c r="JBP838" s="247"/>
      <c r="JBQ838" s="247"/>
      <c r="JBR838" s="247"/>
      <c r="JBS838" s="247"/>
      <c r="JBT838" s="247"/>
      <c r="JBU838" s="247"/>
      <c r="JBV838" s="247"/>
      <c r="JBW838" s="247"/>
      <c r="JBX838" s="247"/>
      <c r="JBY838" s="247"/>
      <c r="JBZ838" s="247"/>
      <c r="JCA838" s="247"/>
      <c r="JCB838" s="247"/>
      <c r="JCC838" s="247"/>
      <c r="JCD838" s="247"/>
      <c r="JCE838" s="247"/>
      <c r="JCF838" s="247"/>
      <c r="JCG838" s="247"/>
      <c r="JCH838" s="247"/>
      <c r="JCI838" s="247"/>
      <c r="JCJ838" s="247"/>
      <c r="JCK838" s="247"/>
      <c r="JCL838" s="247"/>
      <c r="JCM838" s="247"/>
      <c r="JCN838" s="247"/>
      <c r="JCO838" s="247"/>
      <c r="JCP838" s="247"/>
      <c r="JCQ838" s="247"/>
      <c r="JCR838" s="247"/>
      <c r="JCS838" s="247"/>
      <c r="JCT838" s="247"/>
      <c r="JCU838" s="247"/>
      <c r="JCV838" s="247"/>
      <c r="JCW838" s="247"/>
      <c r="JCX838" s="247"/>
      <c r="JCY838" s="247"/>
      <c r="JCZ838" s="247"/>
      <c r="JDA838" s="247"/>
      <c r="JDB838" s="247"/>
      <c r="JDC838" s="247"/>
      <c r="JDD838" s="247"/>
      <c r="JDE838" s="247"/>
      <c r="JDF838" s="247"/>
      <c r="JDG838" s="247"/>
      <c r="JDH838" s="247"/>
      <c r="JDI838" s="247"/>
      <c r="JDJ838" s="247"/>
      <c r="JDK838" s="247"/>
      <c r="JDL838" s="247"/>
      <c r="JDM838" s="247"/>
      <c r="JDN838" s="247"/>
      <c r="JDO838" s="247"/>
      <c r="JDP838" s="247"/>
      <c r="JDQ838" s="247"/>
      <c r="JDR838" s="247"/>
      <c r="JDS838" s="247"/>
      <c r="JDT838" s="247"/>
      <c r="JDU838" s="247"/>
      <c r="JDV838" s="247"/>
      <c r="JDW838" s="247"/>
      <c r="JDX838" s="247"/>
      <c r="JDY838" s="247"/>
      <c r="JDZ838" s="247"/>
      <c r="JEA838" s="247"/>
      <c r="JEB838" s="247"/>
      <c r="JEC838" s="247"/>
      <c r="JED838" s="247"/>
      <c r="JEE838" s="247"/>
      <c r="JEF838" s="247"/>
      <c r="JEG838" s="247"/>
      <c r="JEH838" s="247"/>
      <c r="JEI838" s="247"/>
      <c r="JEJ838" s="247"/>
      <c r="JEK838" s="247"/>
      <c r="JEL838" s="247"/>
      <c r="JEM838" s="247"/>
      <c r="JEN838" s="247"/>
      <c r="JEO838" s="247"/>
      <c r="JEP838" s="247"/>
      <c r="JEQ838" s="247"/>
      <c r="JER838" s="247"/>
      <c r="JES838" s="247"/>
      <c r="JET838" s="247"/>
      <c r="JEU838" s="247"/>
      <c r="JEV838" s="247"/>
      <c r="JEW838" s="247"/>
      <c r="JEX838" s="247"/>
      <c r="JEY838" s="247"/>
      <c r="JEZ838" s="247"/>
      <c r="JFA838" s="247"/>
      <c r="JFB838" s="247"/>
      <c r="JFC838" s="247"/>
      <c r="JFD838" s="247"/>
      <c r="JFE838" s="247"/>
      <c r="JFF838" s="247"/>
      <c r="JFG838" s="247"/>
      <c r="JFH838" s="247"/>
      <c r="JFI838" s="247"/>
      <c r="JFJ838" s="247"/>
      <c r="JFK838" s="247"/>
      <c r="JFL838" s="247"/>
      <c r="JFM838" s="247"/>
      <c r="JFN838" s="247"/>
      <c r="JFO838" s="247"/>
      <c r="JFP838" s="247"/>
      <c r="JFQ838" s="247"/>
      <c r="JFR838" s="247"/>
      <c r="JFS838" s="247"/>
      <c r="JFT838" s="247"/>
      <c r="JFU838" s="247"/>
      <c r="JFV838" s="247"/>
      <c r="JFW838" s="247"/>
      <c r="JFX838" s="247"/>
      <c r="JFY838" s="247"/>
      <c r="JFZ838" s="247"/>
      <c r="JGA838" s="247"/>
      <c r="JGB838" s="247"/>
      <c r="JGC838" s="247"/>
      <c r="JGD838" s="247"/>
      <c r="JGE838" s="247"/>
      <c r="JGF838" s="247"/>
      <c r="JGG838" s="247"/>
      <c r="JGH838" s="247"/>
      <c r="JGI838" s="247"/>
      <c r="JGJ838" s="247"/>
      <c r="JGK838" s="247"/>
      <c r="JGL838" s="247"/>
      <c r="JGM838" s="247"/>
      <c r="JGN838" s="247"/>
      <c r="JGO838" s="247"/>
      <c r="JGP838" s="247"/>
      <c r="JGQ838" s="247"/>
      <c r="JGR838" s="247"/>
      <c r="JGS838" s="247"/>
      <c r="JGT838" s="247"/>
      <c r="JGU838" s="247"/>
      <c r="JGV838" s="247"/>
      <c r="JGW838" s="247"/>
      <c r="JGX838" s="247"/>
      <c r="JGY838" s="247"/>
      <c r="JGZ838" s="247"/>
      <c r="JHA838" s="247"/>
      <c r="JHB838" s="247"/>
      <c r="JHC838" s="247"/>
      <c r="JHD838" s="247"/>
      <c r="JHE838" s="247"/>
      <c r="JHF838" s="247"/>
      <c r="JHG838" s="247"/>
      <c r="JHH838" s="247"/>
      <c r="JHI838" s="247"/>
      <c r="JHJ838" s="247"/>
      <c r="JHK838" s="247"/>
      <c r="JHL838" s="247"/>
      <c r="JHM838" s="247"/>
      <c r="JHN838" s="247"/>
      <c r="JHO838" s="247"/>
      <c r="JHP838" s="247"/>
      <c r="JHQ838" s="247"/>
      <c r="JHR838" s="247"/>
      <c r="JHS838" s="247"/>
      <c r="JHT838" s="247"/>
      <c r="JHU838" s="247"/>
      <c r="JHV838" s="247"/>
      <c r="JHW838" s="247"/>
      <c r="JHX838" s="247"/>
      <c r="JHY838" s="247"/>
      <c r="JHZ838" s="247"/>
      <c r="JIA838" s="247"/>
      <c r="JIB838" s="247"/>
      <c r="JIC838" s="247"/>
      <c r="JID838" s="247"/>
      <c r="JIE838" s="247"/>
      <c r="JIF838" s="247"/>
      <c r="JIG838" s="247"/>
      <c r="JIH838" s="247"/>
      <c r="JII838" s="247"/>
      <c r="JIJ838" s="247"/>
      <c r="JIK838" s="247"/>
      <c r="JIL838" s="247"/>
      <c r="JIM838" s="247"/>
      <c r="JIN838" s="247"/>
      <c r="JIO838" s="247"/>
      <c r="JIP838" s="247"/>
      <c r="JIQ838" s="247"/>
      <c r="JIR838" s="247"/>
      <c r="JIS838" s="247"/>
      <c r="JIT838" s="247"/>
      <c r="JIU838" s="247"/>
      <c r="JIV838" s="247"/>
      <c r="JIW838" s="247"/>
      <c r="JIX838" s="247"/>
      <c r="JIY838" s="247"/>
      <c r="JIZ838" s="247"/>
      <c r="JJA838" s="247"/>
      <c r="JJB838" s="247"/>
      <c r="JJC838" s="247"/>
      <c r="JJD838" s="247"/>
      <c r="JJE838" s="247"/>
      <c r="JJF838" s="247"/>
      <c r="JJG838" s="247"/>
      <c r="JJH838" s="247"/>
      <c r="JJI838" s="247"/>
      <c r="JJJ838" s="247"/>
      <c r="JJK838" s="247"/>
      <c r="JJL838" s="247"/>
      <c r="JJM838" s="247"/>
      <c r="JJN838" s="247"/>
      <c r="JJO838" s="247"/>
      <c r="JJP838" s="247"/>
      <c r="JJQ838" s="247"/>
      <c r="JJR838" s="247"/>
      <c r="JJS838" s="247"/>
      <c r="JJT838" s="247"/>
      <c r="JJU838" s="247"/>
      <c r="JJV838" s="247"/>
      <c r="JJW838" s="247"/>
      <c r="JJX838" s="247"/>
      <c r="JJY838" s="247"/>
      <c r="JJZ838" s="247"/>
      <c r="JKA838" s="247"/>
      <c r="JKB838" s="247"/>
      <c r="JKC838" s="247"/>
      <c r="JKD838" s="247"/>
      <c r="JKE838" s="247"/>
      <c r="JKF838" s="247"/>
      <c r="JKG838" s="247"/>
      <c r="JKH838" s="247"/>
      <c r="JKI838" s="247"/>
      <c r="JKJ838" s="247"/>
      <c r="JKK838" s="247"/>
      <c r="JKL838" s="247"/>
      <c r="JKM838" s="247"/>
      <c r="JKN838" s="247"/>
      <c r="JKO838" s="247"/>
      <c r="JKP838" s="247"/>
      <c r="JKQ838" s="247"/>
      <c r="JKR838" s="247"/>
      <c r="JKS838" s="247"/>
      <c r="JKT838" s="247"/>
      <c r="JKU838" s="247"/>
      <c r="JKV838" s="247"/>
      <c r="JKW838" s="247"/>
      <c r="JKX838" s="247"/>
      <c r="JKY838" s="247"/>
      <c r="JKZ838" s="247"/>
      <c r="JLA838" s="247"/>
      <c r="JLB838" s="247"/>
      <c r="JLC838" s="247"/>
      <c r="JLD838" s="247"/>
      <c r="JLE838" s="247"/>
      <c r="JLF838" s="247"/>
      <c r="JLG838" s="247"/>
      <c r="JLH838" s="247"/>
      <c r="JLI838" s="247"/>
      <c r="JLJ838" s="247"/>
      <c r="JLK838" s="247"/>
      <c r="JLL838" s="247"/>
      <c r="JLM838" s="247"/>
      <c r="JLN838" s="247"/>
      <c r="JLO838" s="247"/>
      <c r="JLP838" s="247"/>
      <c r="JLQ838" s="247"/>
      <c r="JLR838" s="247"/>
      <c r="JLS838" s="247"/>
      <c r="JLT838" s="247"/>
      <c r="JLU838" s="247"/>
      <c r="JLV838" s="247"/>
      <c r="JLW838" s="247"/>
      <c r="JLX838" s="247"/>
      <c r="JLY838" s="247"/>
      <c r="JLZ838" s="247"/>
      <c r="JMA838" s="247"/>
      <c r="JMB838" s="247"/>
      <c r="JMC838" s="247"/>
      <c r="JMD838" s="247"/>
      <c r="JME838" s="247"/>
      <c r="JMF838" s="247"/>
      <c r="JMG838" s="247"/>
      <c r="JMH838" s="247"/>
      <c r="JMI838" s="247"/>
      <c r="JMJ838" s="247"/>
      <c r="JMK838" s="247"/>
      <c r="JML838" s="247"/>
      <c r="JMM838" s="247"/>
      <c r="JMN838" s="247"/>
      <c r="JMO838" s="247"/>
      <c r="JMP838" s="247"/>
      <c r="JMQ838" s="247"/>
      <c r="JMR838" s="247"/>
      <c r="JMS838" s="247"/>
      <c r="JMT838" s="247"/>
      <c r="JMU838" s="247"/>
      <c r="JMV838" s="247"/>
      <c r="JMW838" s="247"/>
      <c r="JMX838" s="247"/>
      <c r="JMY838" s="247"/>
      <c r="JMZ838" s="247"/>
      <c r="JNA838" s="247"/>
      <c r="JNB838" s="247"/>
      <c r="JNC838" s="247"/>
      <c r="JND838" s="247"/>
      <c r="JNE838" s="247"/>
      <c r="JNF838" s="247"/>
      <c r="JNG838" s="247"/>
      <c r="JNH838" s="247"/>
      <c r="JNI838" s="247"/>
      <c r="JNJ838" s="247"/>
      <c r="JNK838" s="247"/>
      <c r="JNL838" s="247"/>
      <c r="JNM838" s="247"/>
      <c r="JNN838" s="247"/>
      <c r="JNO838" s="247"/>
      <c r="JNP838" s="247"/>
      <c r="JNQ838" s="247"/>
      <c r="JNR838" s="247"/>
      <c r="JNS838" s="247"/>
      <c r="JNT838" s="247"/>
      <c r="JNU838" s="247"/>
      <c r="JNV838" s="247"/>
      <c r="JNW838" s="247"/>
      <c r="JNX838" s="247"/>
      <c r="JNY838" s="247"/>
      <c r="JNZ838" s="247"/>
      <c r="JOA838" s="247"/>
      <c r="JOB838" s="247"/>
      <c r="JOC838" s="247"/>
      <c r="JOD838" s="247"/>
      <c r="JOE838" s="247"/>
      <c r="JOF838" s="247"/>
      <c r="JOG838" s="247"/>
      <c r="JOH838" s="247"/>
      <c r="JOI838" s="247"/>
      <c r="JOJ838" s="247"/>
      <c r="JOK838" s="247"/>
      <c r="JOL838" s="247"/>
      <c r="JOM838" s="247"/>
      <c r="JON838" s="247"/>
      <c r="JOO838" s="247"/>
      <c r="JOP838" s="247"/>
      <c r="JOQ838" s="247"/>
      <c r="JOR838" s="247"/>
      <c r="JOS838" s="247"/>
      <c r="JOT838" s="247"/>
      <c r="JOU838" s="247"/>
      <c r="JOV838" s="247"/>
      <c r="JOW838" s="247"/>
      <c r="JOX838" s="247"/>
      <c r="JOY838" s="247"/>
      <c r="JOZ838" s="247"/>
      <c r="JPA838" s="247"/>
      <c r="JPB838" s="247"/>
      <c r="JPC838" s="247"/>
      <c r="JPD838" s="247"/>
      <c r="JPE838" s="247"/>
      <c r="JPF838" s="247"/>
      <c r="JPG838" s="247"/>
      <c r="JPH838" s="247"/>
      <c r="JPI838" s="247"/>
      <c r="JPJ838" s="247"/>
      <c r="JPK838" s="247"/>
      <c r="JPL838" s="247"/>
      <c r="JPM838" s="247"/>
      <c r="JPN838" s="247"/>
      <c r="JPO838" s="247"/>
      <c r="JPP838" s="247"/>
      <c r="JPQ838" s="247"/>
      <c r="JPR838" s="247"/>
      <c r="JPS838" s="247"/>
      <c r="JPT838" s="247"/>
      <c r="JPU838" s="247"/>
      <c r="JPV838" s="247"/>
      <c r="JPW838" s="247"/>
      <c r="JPX838" s="247"/>
      <c r="JPY838" s="247"/>
      <c r="JPZ838" s="247"/>
      <c r="JQA838" s="247"/>
      <c r="JQB838" s="247"/>
      <c r="JQC838" s="247"/>
      <c r="JQD838" s="247"/>
      <c r="JQE838" s="247"/>
      <c r="JQF838" s="247"/>
      <c r="JQG838" s="247"/>
      <c r="JQH838" s="247"/>
      <c r="JQI838" s="247"/>
      <c r="JQJ838" s="247"/>
      <c r="JQK838" s="247"/>
      <c r="JQL838" s="247"/>
      <c r="JQM838" s="247"/>
      <c r="JQN838" s="247"/>
      <c r="JQO838" s="247"/>
      <c r="JQP838" s="247"/>
      <c r="JQQ838" s="247"/>
      <c r="JQR838" s="247"/>
      <c r="JQS838" s="247"/>
      <c r="JQT838" s="247"/>
      <c r="JQU838" s="247"/>
      <c r="JQV838" s="247"/>
      <c r="JQW838" s="247"/>
      <c r="JQX838" s="247"/>
      <c r="JQY838" s="247"/>
      <c r="JQZ838" s="247"/>
      <c r="JRA838" s="247"/>
      <c r="JRB838" s="247"/>
      <c r="JRC838" s="247"/>
      <c r="JRD838" s="247"/>
      <c r="JRE838" s="247"/>
      <c r="JRF838" s="247"/>
      <c r="JRG838" s="247"/>
      <c r="JRH838" s="247"/>
      <c r="JRI838" s="247"/>
      <c r="JRJ838" s="247"/>
      <c r="JRK838" s="247"/>
      <c r="JRL838" s="247"/>
      <c r="JRM838" s="247"/>
      <c r="JRN838" s="247"/>
      <c r="JRO838" s="247"/>
      <c r="JRP838" s="247"/>
      <c r="JRQ838" s="247"/>
      <c r="JRR838" s="247"/>
      <c r="JRS838" s="247"/>
      <c r="JRT838" s="247"/>
      <c r="JRU838" s="247"/>
      <c r="JRV838" s="247"/>
      <c r="JRW838" s="247"/>
      <c r="JRX838" s="247"/>
      <c r="JRY838" s="247"/>
      <c r="JRZ838" s="247"/>
      <c r="JSA838" s="247"/>
      <c r="JSB838" s="247"/>
      <c r="JSC838" s="247"/>
      <c r="JSD838" s="247"/>
      <c r="JSE838" s="247"/>
      <c r="JSF838" s="247"/>
      <c r="JSG838" s="247"/>
      <c r="JSH838" s="247"/>
      <c r="JSI838" s="247"/>
      <c r="JSJ838" s="247"/>
      <c r="JSK838" s="247"/>
      <c r="JSL838" s="247"/>
      <c r="JSM838" s="247"/>
      <c r="JSN838" s="247"/>
      <c r="JSO838" s="247"/>
      <c r="JSP838" s="247"/>
      <c r="JSQ838" s="247"/>
      <c r="JSR838" s="247"/>
      <c r="JSS838" s="247"/>
      <c r="JST838" s="247"/>
      <c r="JSU838" s="247"/>
      <c r="JSV838" s="247"/>
      <c r="JSW838" s="247"/>
      <c r="JSX838" s="247"/>
      <c r="JSY838" s="247"/>
      <c r="JSZ838" s="247"/>
      <c r="JTA838" s="247"/>
      <c r="JTB838" s="247"/>
      <c r="JTC838" s="247"/>
      <c r="JTD838" s="247"/>
      <c r="JTE838" s="247"/>
      <c r="JTF838" s="247"/>
      <c r="JTG838" s="247"/>
      <c r="JTH838" s="247"/>
      <c r="JTI838" s="247"/>
      <c r="JTJ838" s="247"/>
      <c r="JTK838" s="247"/>
      <c r="JTL838" s="247"/>
      <c r="JTM838" s="247"/>
      <c r="JTN838" s="247"/>
      <c r="JTO838" s="247"/>
      <c r="JTP838" s="247"/>
      <c r="JTQ838" s="247"/>
      <c r="JTR838" s="247"/>
      <c r="JTS838" s="247"/>
      <c r="JTT838" s="247"/>
      <c r="JTU838" s="247"/>
      <c r="JTV838" s="247"/>
      <c r="JTW838" s="247"/>
      <c r="JTX838" s="247"/>
      <c r="JTY838" s="247"/>
      <c r="JTZ838" s="247"/>
      <c r="JUA838" s="247"/>
      <c r="JUB838" s="247"/>
      <c r="JUC838" s="247"/>
      <c r="JUD838" s="247"/>
      <c r="JUE838" s="247"/>
      <c r="JUF838" s="247"/>
      <c r="JUG838" s="247"/>
      <c r="JUH838" s="247"/>
      <c r="JUI838" s="247"/>
      <c r="JUJ838" s="247"/>
      <c r="JUK838" s="247"/>
      <c r="JUL838" s="247"/>
      <c r="JUM838" s="247"/>
      <c r="JUN838" s="247"/>
      <c r="JUO838" s="247"/>
      <c r="JUP838" s="247"/>
      <c r="JUQ838" s="247"/>
      <c r="JUR838" s="247"/>
      <c r="JUS838" s="247"/>
      <c r="JUT838" s="247"/>
      <c r="JUU838" s="247"/>
      <c r="JUV838" s="247"/>
      <c r="JUW838" s="247"/>
      <c r="JUX838" s="247"/>
      <c r="JUY838" s="247"/>
      <c r="JUZ838" s="247"/>
      <c r="JVA838" s="247"/>
      <c r="JVB838" s="247"/>
      <c r="JVC838" s="247"/>
      <c r="JVD838" s="247"/>
      <c r="JVE838" s="247"/>
      <c r="JVF838" s="247"/>
      <c r="JVG838" s="247"/>
      <c r="JVH838" s="247"/>
      <c r="JVI838" s="247"/>
      <c r="JVJ838" s="247"/>
      <c r="JVK838" s="247"/>
      <c r="JVL838" s="247"/>
      <c r="JVM838" s="247"/>
      <c r="JVN838" s="247"/>
      <c r="JVO838" s="247"/>
      <c r="JVP838" s="247"/>
      <c r="JVQ838" s="247"/>
      <c r="JVR838" s="247"/>
      <c r="JVS838" s="247"/>
      <c r="JVT838" s="247"/>
      <c r="JVU838" s="247"/>
      <c r="JVV838" s="247"/>
      <c r="JVW838" s="247"/>
      <c r="JVX838" s="247"/>
      <c r="JVY838" s="247"/>
      <c r="JVZ838" s="247"/>
      <c r="JWA838" s="247"/>
      <c r="JWB838" s="247"/>
      <c r="JWC838" s="247"/>
      <c r="JWD838" s="247"/>
      <c r="JWE838" s="247"/>
      <c r="JWF838" s="247"/>
      <c r="JWG838" s="247"/>
      <c r="JWH838" s="247"/>
      <c r="JWI838" s="247"/>
      <c r="JWJ838" s="247"/>
      <c r="JWK838" s="247"/>
      <c r="JWL838" s="247"/>
      <c r="JWM838" s="247"/>
      <c r="JWN838" s="247"/>
      <c r="JWO838" s="247"/>
      <c r="JWP838" s="247"/>
      <c r="JWQ838" s="247"/>
      <c r="JWR838" s="247"/>
      <c r="JWS838" s="247"/>
      <c r="JWT838" s="247"/>
      <c r="JWU838" s="247"/>
      <c r="JWV838" s="247"/>
      <c r="JWW838" s="247"/>
      <c r="JWX838" s="247"/>
      <c r="JWY838" s="247"/>
      <c r="JWZ838" s="247"/>
      <c r="JXA838" s="247"/>
      <c r="JXB838" s="247"/>
      <c r="JXC838" s="247"/>
      <c r="JXD838" s="247"/>
      <c r="JXE838" s="247"/>
      <c r="JXF838" s="247"/>
      <c r="JXG838" s="247"/>
      <c r="JXH838" s="247"/>
      <c r="JXI838" s="247"/>
      <c r="JXJ838" s="247"/>
      <c r="JXK838" s="247"/>
      <c r="JXL838" s="247"/>
      <c r="JXM838" s="247"/>
      <c r="JXN838" s="247"/>
      <c r="JXO838" s="247"/>
      <c r="JXP838" s="247"/>
      <c r="JXQ838" s="247"/>
      <c r="JXR838" s="247"/>
      <c r="JXS838" s="247"/>
      <c r="JXT838" s="247"/>
      <c r="JXU838" s="247"/>
      <c r="JXV838" s="247"/>
      <c r="JXW838" s="247"/>
      <c r="JXX838" s="247"/>
      <c r="JXY838" s="247"/>
      <c r="JXZ838" s="247"/>
      <c r="JYA838" s="247"/>
      <c r="JYB838" s="247"/>
      <c r="JYC838" s="247"/>
      <c r="JYD838" s="247"/>
      <c r="JYE838" s="247"/>
      <c r="JYF838" s="247"/>
      <c r="JYG838" s="247"/>
      <c r="JYH838" s="247"/>
      <c r="JYI838" s="247"/>
      <c r="JYJ838" s="247"/>
      <c r="JYK838" s="247"/>
      <c r="JYL838" s="247"/>
      <c r="JYM838" s="247"/>
      <c r="JYN838" s="247"/>
      <c r="JYO838" s="247"/>
      <c r="JYP838" s="247"/>
      <c r="JYQ838" s="247"/>
      <c r="JYR838" s="247"/>
      <c r="JYS838" s="247"/>
      <c r="JYT838" s="247"/>
      <c r="JYU838" s="247"/>
      <c r="JYV838" s="247"/>
      <c r="JYW838" s="247"/>
      <c r="JYX838" s="247"/>
      <c r="JYY838" s="247"/>
      <c r="JYZ838" s="247"/>
      <c r="JZA838" s="247"/>
      <c r="JZB838" s="247"/>
      <c r="JZC838" s="247"/>
      <c r="JZD838" s="247"/>
      <c r="JZE838" s="247"/>
      <c r="JZF838" s="247"/>
      <c r="JZG838" s="247"/>
      <c r="JZH838" s="247"/>
      <c r="JZI838" s="247"/>
      <c r="JZJ838" s="247"/>
      <c r="JZK838" s="247"/>
      <c r="JZL838" s="247"/>
      <c r="JZM838" s="247"/>
      <c r="JZN838" s="247"/>
      <c r="JZO838" s="247"/>
      <c r="JZP838" s="247"/>
      <c r="JZQ838" s="247"/>
      <c r="JZR838" s="247"/>
      <c r="JZS838" s="247"/>
      <c r="JZT838" s="247"/>
      <c r="JZU838" s="247"/>
      <c r="JZV838" s="247"/>
      <c r="JZW838" s="247"/>
      <c r="JZX838" s="247"/>
      <c r="JZY838" s="247"/>
      <c r="JZZ838" s="247"/>
      <c r="KAA838" s="247"/>
      <c r="KAB838" s="247"/>
      <c r="KAC838" s="247"/>
      <c r="KAD838" s="247"/>
      <c r="KAE838" s="247"/>
      <c r="KAF838" s="247"/>
      <c r="KAG838" s="247"/>
      <c r="KAH838" s="247"/>
      <c r="KAI838" s="247"/>
      <c r="KAJ838" s="247"/>
      <c r="KAK838" s="247"/>
      <c r="KAL838" s="247"/>
      <c r="KAM838" s="247"/>
      <c r="KAN838" s="247"/>
      <c r="KAO838" s="247"/>
      <c r="KAP838" s="247"/>
      <c r="KAQ838" s="247"/>
      <c r="KAR838" s="247"/>
      <c r="KAS838" s="247"/>
      <c r="KAT838" s="247"/>
      <c r="KAU838" s="247"/>
      <c r="KAV838" s="247"/>
      <c r="KAW838" s="247"/>
      <c r="KAX838" s="247"/>
      <c r="KAY838" s="247"/>
      <c r="KAZ838" s="247"/>
      <c r="KBA838" s="247"/>
      <c r="KBB838" s="247"/>
      <c r="KBC838" s="247"/>
      <c r="KBD838" s="247"/>
      <c r="KBE838" s="247"/>
      <c r="KBF838" s="247"/>
      <c r="KBG838" s="247"/>
      <c r="KBH838" s="247"/>
      <c r="KBI838" s="247"/>
      <c r="KBJ838" s="247"/>
      <c r="KBK838" s="247"/>
      <c r="KBL838" s="247"/>
      <c r="KBM838" s="247"/>
      <c r="KBN838" s="247"/>
      <c r="KBO838" s="247"/>
      <c r="KBP838" s="247"/>
      <c r="KBQ838" s="247"/>
      <c r="KBR838" s="247"/>
      <c r="KBS838" s="247"/>
      <c r="KBT838" s="247"/>
      <c r="KBU838" s="247"/>
      <c r="KBV838" s="247"/>
      <c r="KBW838" s="247"/>
      <c r="KBX838" s="247"/>
      <c r="KBY838" s="247"/>
      <c r="KBZ838" s="247"/>
      <c r="KCA838" s="247"/>
      <c r="KCB838" s="247"/>
      <c r="KCC838" s="247"/>
      <c r="KCD838" s="247"/>
      <c r="KCE838" s="247"/>
      <c r="KCF838" s="247"/>
      <c r="KCG838" s="247"/>
      <c r="KCH838" s="247"/>
      <c r="KCI838" s="247"/>
      <c r="KCJ838" s="247"/>
      <c r="KCK838" s="247"/>
      <c r="KCL838" s="247"/>
      <c r="KCM838" s="247"/>
      <c r="KCN838" s="247"/>
      <c r="KCO838" s="247"/>
      <c r="KCP838" s="247"/>
      <c r="KCQ838" s="247"/>
      <c r="KCR838" s="247"/>
      <c r="KCS838" s="247"/>
      <c r="KCT838" s="247"/>
      <c r="KCU838" s="247"/>
      <c r="KCV838" s="247"/>
      <c r="KCW838" s="247"/>
      <c r="KCX838" s="247"/>
      <c r="KCY838" s="247"/>
      <c r="KCZ838" s="247"/>
      <c r="KDA838" s="247"/>
      <c r="KDB838" s="247"/>
      <c r="KDC838" s="247"/>
      <c r="KDD838" s="247"/>
      <c r="KDE838" s="247"/>
      <c r="KDF838" s="247"/>
      <c r="KDG838" s="247"/>
      <c r="KDH838" s="247"/>
      <c r="KDI838" s="247"/>
      <c r="KDJ838" s="247"/>
      <c r="KDK838" s="247"/>
      <c r="KDL838" s="247"/>
      <c r="KDM838" s="247"/>
      <c r="KDN838" s="247"/>
      <c r="KDO838" s="247"/>
      <c r="KDP838" s="247"/>
      <c r="KDQ838" s="247"/>
      <c r="KDR838" s="247"/>
      <c r="KDS838" s="247"/>
      <c r="KDT838" s="247"/>
      <c r="KDU838" s="247"/>
      <c r="KDV838" s="247"/>
      <c r="KDW838" s="247"/>
      <c r="KDX838" s="247"/>
      <c r="KDY838" s="247"/>
      <c r="KDZ838" s="247"/>
      <c r="KEA838" s="247"/>
      <c r="KEB838" s="247"/>
      <c r="KEC838" s="247"/>
      <c r="KED838" s="247"/>
      <c r="KEE838" s="247"/>
      <c r="KEF838" s="247"/>
      <c r="KEG838" s="247"/>
      <c r="KEH838" s="247"/>
      <c r="KEI838" s="247"/>
      <c r="KEJ838" s="247"/>
      <c r="KEK838" s="247"/>
      <c r="KEL838" s="247"/>
      <c r="KEM838" s="247"/>
      <c r="KEN838" s="247"/>
      <c r="KEO838" s="247"/>
      <c r="KEP838" s="247"/>
      <c r="KEQ838" s="247"/>
      <c r="KER838" s="247"/>
      <c r="KES838" s="247"/>
      <c r="KET838" s="247"/>
      <c r="KEU838" s="247"/>
      <c r="KEV838" s="247"/>
      <c r="KEW838" s="247"/>
      <c r="KEX838" s="247"/>
      <c r="KEY838" s="247"/>
      <c r="KEZ838" s="247"/>
      <c r="KFA838" s="247"/>
      <c r="KFB838" s="247"/>
      <c r="KFC838" s="247"/>
      <c r="KFD838" s="247"/>
      <c r="KFE838" s="247"/>
      <c r="KFF838" s="247"/>
      <c r="KFG838" s="247"/>
      <c r="KFH838" s="247"/>
      <c r="KFI838" s="247"/>
      <c r="KFJ838" s="247"/>
      <c r="KFK838" s="247"/>
      <c r="KFL838" s="247"/>
      <c r="KFM838" s="247"/>
      <c r="KFN838" s="247"/>
      <c r="KFO838" s="247"/>
      <c r="KFP838" s="247"/>
      <c r="KFQ838" s="247"/>
      <c r="KFR838" s="247"/>
      <c r="KFS838" s="247"/>
      <c r="KFT838" s="247"/>
      <c r="KFU838" s="247"/>
      <c r="KFV838" s="247"/>
      <c r="KFW838" s="247"/>
      <c r="KFX838" s="247"/>
      <c r="KFY838" s="247"/>
      <c r="KFZ838" s="247"/>
      <c r="KGA838" s="247"/>
      <c r="KGB838" s="247"/>
      <c r="KGC838" s="247"/>
      <c r="KGD838" s="247"/>
      <c r="KGE838" s="247"/>
      <c r="KGF838" s="247"/>
      <c r="KGG838" s="247"/>
      <c r="KGH838" s="247"/>
      <c r="KGI838" s="247"/>
      <c r="KGJ838" s="247"/>
      <c r="KGK838" s="247"/>
      <c r="KGL838" s="247"/>
      <c r="KGM838" s="247"/>
      <c r="KGN838" s="247"/>
      <c r="KGO838" s="247"/>
      <c r="KGP838" s="247"/>
      <c r="KGQ838" s="247"/>
      <c r="KGR838" s="247"/>
      <c r="KGS838" s="247"/>
      <c r="KGT838" s="247"/>
      <c r="KGU838" s="247"/>
      <c r="KGV838" s="247"/>
      <c r="KGW838" s="247"/>
      <c r="KGX838" s="247"/>
      <c r="KGY838" s="247"/>
      <c r="KGZ838" s="247"/>
      <c r="KHA838" s="247"/>
      <c r="KHB838" s="247"/>
      <c r="KHC838" s="247"/>
      <c r="KHD838" s="247"/>
      <c r="KHE838" s="247"/>
      <c r="KHF838" s="247"/>
      <c r="KHG838" s="247"/>
      <c r="KHH838" s="247"/>
      <c r="KHI838" s="247"/>
      <c r="KHJ838" s="247"/>
      <c r="KHK838" s="247"/>
      <c r="KHL838" s="247"/>
      <c r="KHM838" s="247"/>
      <c r="KHN838" s="247"/>
      <c r="KHO838" s="247"/>
      <c r="KHP838" s="247"/>
      <c r="KHQ838" s="247"/>
      <c r="KHR838" s="247"/>
      <c r="KHS838" s="247"/>
      <c r="KHT838" s="247"/>
      <c r="KHU838" s="247"/>
      <c r="KHV838" s="247"/>
      <c r="KHW838" s="247"/>
      <c r="KHX838" s="247"/>
      <c r="KHY838" s="247"/>
      <c r="KHZ838" s="247"/>
      <c r="KIA838" s="247"/>
      <c r="KIB838" s="247"/>
      <c r="KIC838" s="247"/>
      <c r="KID838" s="247"/>
      <c r="KIE838" s="247"/>
      <c r="KIF838" s="247"/>
      <c r="KIG838" s="247"/>
      <c r="KIH838" s="247"/>
      <c r="KII838" s="247"/>
      <c r="KIJ838" s="247"/>
      <c r="KIK838" s="247"/>
      <c r="KIL838" s="247"/>
      <c r="KIM838" s="247"/>
      <c r="KIN838" s="247"/>
      <c r="KIO838" s="247"/>
      <c r="KIP838" s="247"/>
      <c r="KIQ838" s="247"/>
      <c r="KIR838" s="247"/>
      <c r="KIS838" s="247"/>
      <c r="KIT838" s="247"/>
      <c r="KIU838" s="247"/>
      <c r="KIV838" s="247"/>
      <c r="KIW838" s="247"/>
      <c r="KIX838" s="247"/>
      <c r="KIY838" s="247"/>
      <c r="KIZ838" s="247"/>
      <c r="KJA838" s="247"/>
      <c r="KJB838" s="247"/>
      <c r="KJC838" s="247"/>
      <c r="KJD838" s="247"/>
      <c r="KJE838" s="247"/>
      <c r="KJF838" s="247"/>
      <c r="KJG838" s="247"/>
      <c r="KJH838" s="247"/>
      <c r="KJI838" s="247"/>
      <c r="KJJ838" s="247"/>
      <c r="KJK838" s="247"/>
      <c r="KJL838" s="247"/>
      <c r="KJM838" s="247"/>
      <c r="KJN838" s="247"/>
      <c r="KJO838" s="247"/>
      <c r="KJP838" s="247"/>
      <c r="KJQ838" s="247"/>
      <c r="KJR838" s="247"/>
      <c r="KJS838" s="247"/>
      <c r="KJT838" s="247"/>
      <c r="KJU838" s="247"/>
      <c r="KJV838" s="247"/>
      <c r="KJW838" s="247"/>
      <c r="KJX838" s="247"/>
      <c r="KJY838" s="247"/>
      <c r="KJZ838" s="247"/>
      <c r="KKA838" s="247"/>
      <c r="KKB838" s="247"/>
      <c r="KKC838" s="247"/>
      <c r="KKD838" s="247"/>
      <c r="KKE838" s="247"/>
      <c r="KKF838" s="247"/>
      <c r="KKG838" s="247"/>
      <c r="KKH838" s="247"/>
      <c r="KKI838" s="247"/>
      <c r="KKJ838" s="247"/>
      <c r="KKK838" s="247"/>
      <c r="KKL838" s="247"/>
      <c r="KKM838" s="247"/>
      <c r="KKN838" s="247"/>
      <c r="KKO838" s="247"/>
      <c r="KKP838" s="247"/>
      <c r="KKQ838" s="247"/>
      <c r="KKR838" s="247"/>
      <c r="KKS838" s="247"/>
      <c r="KKT838" s="247"/>
      <c r="KKU838" s="247"/>
      <c r="KKV838" s="247"/>
      <c r="KKW838" s="247"/>
      <c r="KKX838" s="247"/>
      <c r="KKY838" s="247"/>
      <c r="KKZ838" s="247"/>
      <c r="KLA838" s="247"/>
      <c r="KLB838" s="247"/>
      <c r="KLC838" s="247"/>
      <c r="KLD838" s="247"/>
      <c r="KLE838" s="247"/>
      <c r="KLF838" s="247"/>
      <c r="KLG838" s="247"/>
      <c r="KLH838" s="247"/>
      <c r="KLI838" s="247"/>
      <c r="KLJ838" s="247"/>
      <c r="KLK838" s="247"/>
      <c r="KLL838" s="247"/>
      <c r="KLM838" s="247"/>
      <c r="KLN838" s="247"/>
      <c r="KLO838" s="247"/>
      <c r="KLP838" s="247"/>
      <c r="KLQ838" s="247"/>
      <c r="KLR838" s="247"/>
      <c r="KLS838" s="247"/>
      <c r="KLT838" s="247"/>
      <c r="KLU838" s="247"/>
      <c r="KLV838" s="247"/>
      <c r="KLW838" s="247"/>
      <c r="KLX838" s="247"/>
      <c r="KLY838" s="247"/>
      <c r="KLZ838" s="247"/>
      <c r="KMA838" s="247"/>
      <c r="KMB838" s="247"/>
      <c r="KMC838" s="247"/>
      <c r="KMD838" s="247"/>
      <c r="KME838" s="247"/>
      <c r="KMF838" s="247"/>
      <c r="KMG838" s="247"/>
      <c r="KMH838" s="247"/>
      <c r="KMI838" s="247"/>
      <c r="KMJ838" s="247"/>
      <c r="KMK838" s="247"/>
      <c r="KML838" s="247"/>
      <c r="KMM838" s="247"/>
      <c r="KMN838" s="247"/>
      <c r="KMO838" s="247"/>
      <c r="KMP838" s="247"/>
      <c r="KMQ838" s="247"/>
      <c r="KMR838" s="247"/>
      <c r="KMS838" s="247"/>
      <c r="KMT838" s="247"/>
      <c r="KMU838" s="247"/>
      <c r="KMV838" s="247"/>
      <c r="KMW838" s="247"/>
      <c r="KMX838" s="247"/>
      <c r="KMY838" s="247"/>
      <c r="KMZ838" s="247"/>
      <c r="KNA838" s="247"/>
      <c r="KNB838" s="247"/>
      <c r="KNC838" s="247"/>
      <c r="KND838" s="247"/>
      <c r="KNE838" s="247"/>
      <c r="KNF838" s="247"/>
      <c r="KNG838" s="247"/>
      <c r="KNH838" s="247"/>
      <c r="KNI838" s="247"/>
      <c r="KNJ838" s="247"/>
      <c r="KNK838" s="247"/>
      <c r="KNL838" s="247"/>
      <c r="KNM838" s="247"/>
      <c r="KNN838" s="247"/>
      <c r="KNO838" s="247"/>
      <c r="KNP838" s="247"/>
      <c r="KNQ838" s="247"/>
      <c r="KNR838" s="247"/>
      <c r="KNS838" s="247"/>
      <c r="KNT838" s="247"/>
      <c r="KNU838" s="247"/>
      <c r="KNV838" s="247"/>
      <c r="KNW838" s="247"/>
      <c r="KNX838" s="247"/>
      <c r="KNY838" s="247"/>
      <c r="KNZ838" s="247"/>
      <c r="KOA838" s="247"/>
      <c r="KOB838" s="247"/>
      <c r="KOC838" s="247"/>
      <c r="KOD838" s="247"/>
      <c r="KOE838" s="247"/>
      <c r="KOF838" s="247"/>
      <c r="KOG838" s="247"/>
      <c r="KOH838" s="247"/>
      <c r="KOI838" s="247"/>
      <c r="KOJ838" s="247"/>
      <c r="KOK838" s="247"/>
      <c r="KOL838" s="247"/>
      <c r="KOM838" s="247"/>
      <c r="KON838" s="247"/>
      <c r="KOO838" s="247"/>
      <c r="KOP838" s="247"/>
      <c r="KOQ838" s="247"/>
      <c r="KOR838" s="247"/>
      <c r="KOS838" s="247"/>
      <c r="KOT838" s="247"/>
      <c r="KOU838" s="247"/>
      <c r="KOV838" s="247"/>
      <c r="KOW838" s="247"/>
      <c r="KOX838" s="247"/>
      <c r="KOY838" s="247"/>
      <c r="KOZ838" s="247"/>
      <c r="KPA838" s="247"/>
      <c r="KPB838" s="247"/>
      <c r="KPC838" s="247"/>
      <c r="KPD838" s="247"/>
      <c r="KPE838" s="247"/>
      <c r="KPF838" s="247"/>
      <c r="KPG838" s="247"/>
      <c r="KPH838" s="247"/>
      <c r="KPI838" s="247"/>
      <c r="KPJ838" s="247"/>
      <c r="KPK838" s="247"/>
      <c r="KPL838" s="247"/>
      <c r="KPM838" s="247"/>
      <c r="KPN838" s="247"/>
      <c r="KPO838" s="247"/>
      <c r="KPP838" s="247"/>
      <c r="KPQ838" s="247"/>
      <c r="KPR838" s="247"/>
      <c r="KPS838" s="247"/>
      <c r="KPT838" s="247"/>
      <c r="KPU838" s="247"/>
      <c r="KPV838" s="247"/>
      <c r="KPW838" s="247"/>
      <c r="KPX838" s="247"/>
      <c r="KPY838" s="247"/>
      <c r="KPZ838" s="247"/>
      <c r="KQA838" s="247"/>
      <c r="KQB838" s="247"/>
      <c r="KQC838" s="247"/>
      <c r="KQD838" s="247"/>
      <c r="KQE838" s="247"/>
      <c r="KQF838" s="247"/>
      <c r="KQG838" s="247"/>
      <c r="KQH838" s="247"/>
      <c r="KQI838" s="247"/>
      <c r="KQJ838" s="247"/>
      <c r="KQK838" s="247"/>
      <c r="KQL838" s="247"/>
      <c r="KQM838" s="247"/>
      <c r="KQN838" s="247"/>
      <c r="KQO838" s="247"/>
      <c r="KQP838" s="247"/>
      <c r="KQQ838" s="247"/>
      <c r="KQR838" s="247"/>
      <c r="KQS838" s="247"/>
      <c r="KQT838" s="247"/>
      <c r="KQU838" s="247"/>
      <c r="KQV838" s="247"/>
      <c r="KQW838" s="247"/>
      <c r="KQX838" s="247"/>
      <c r="KQY838" s="247"/>
      <c r="KQZ838" s="247"/>
      <c r="KRA838" s="247"/>
      <c r="KRB838" s="247"/>
      <c r="KRC838" s="247"/>
      <c r="KRD838" s="247"/>
      <c r="KRE838" s="247"/>
      <c r="KRF838" s="247"/>
      <c r="KRG838" s="247"/>
      <c r="KRH838" s="247"/>
      <c r="KRI838" s="247"/>
      <c r="KRJ838" s="247"/>
      <c r="KRK838" s="247"/>
      <c r="KRL838" s="247"/>
      <c r="KRM838" s="247"/>
      <c r="KRN838" s="247"/>
      <c r="KRO838" s="247"/>
      <c r="KRP838" s="247"/>
      <c r="KRQ838" s="247"/>
      <c r="KRR838" s="247"/>
      <c r="KRS838" s="247"/>
      <c r="KRT838" s="247"/>
      <c r="KRU838" s="247"/>
      <c r="KRV838" s="247"/>
      <c r="KRW838" s="247"/>
      <c r="KRX838" s="247"/>
      <c r="KRY838" s="247"/>
      <c r="KRZ838" s="247"/>
      <c r="KSA838" s="247"/>
      <c r="KSB838" s="247"/>
      <c r="KSC838" s="247"/>
      <c r="KSD838" s="247"/>
      <c r="KSE838" s="247"/>
      <c r="KSF838" s="247"/>
      <c r="KSG838" s="247"/>
      <c r="KSH838" s="247"/>
      <c r="KSI838" s="247"/>
      <c r="KSJ838" s="247"/>
      <c r="KSK838" s="247"/>
      <c r="KSL838" s="247"/>
      <c r="KSM838" s="247"/>
      <c r="KSN838" s="247"/>
      <c r="KSO838" s="247"/>
      <c r="KSP838" s="247"/>
      <c r="KSQ838" s="247"/>
      <c r="KSR838" s="247"/>
      <c r="KSS838" s="247"/>
      <c r="KST838" s="247"/>
      <c r="KSU838" s="247"/>
      <c r="KSV838" s="247"/>
      <c r="KSW838" s="247"/>
      <c r="KSX838" s="247"/>
      <c r="KSY838" s="247"/>
      <c r="KSZ838" s="247"/>
      <c r="KTA838" s="247"/>
      <c r="KTB838" s="247"/>
      <c r="KTC838" s="247"/>
      <c r="KTD838" s="247"/>
      <c r="KTE838" s="247"/>
      <c r="KTF838" s="247"/>
      <c r="KTG838" s="247"/>
      <c r="KTH838" s="247"/>
      <c r="KTI838" s="247"/>
      <c r="KTJ838" s="247"/>
      <c r="KTK838" s="247"/>
      <c r="KTL838" s="247"/>
      <c r="KTM838" s="247"/>
      <c r="KTN838" s="247"/>
      <c r="KTO838" s="247"/>
      <c r="KTP838" s="247"/>
      <c r="KTQ838" s="247"/>
      <c r="KTR838" s="247"/>
      <c r="KTS838" s="247"/>
      <c r="KTT838" s="247"/>
      <c r="KTU838" s="247"/>
      <c r="KTV838" s="247"/>
      <c r="KTW838" s="247"/>
      <c r="KTX838" s="247"/>
      <c r="KTY838" s="247"/>
      <c r="KTZ838" s="247"/>
      <c r="KUA838" s="247"/>
      <c r="KUB838" s="247"/>
      <c r="KUC838" s="247"/>
      <c r="KUD838" s="247"/>
      <c r="KUE838" s="247"/>
      <c r="KUF838" s="247"/>
      <c r="KUG838" s="247"/>
      <c r="KUH838" s="247"/>
      <c r="KUI838" s="247"/>
      <c r="KUJ838" s="247"/>
      <c r="KUK838" s="247"/>
      <c r="KUL838" s="247"/>
      <c r="KUM838" s="247"/>
      <c r="KUN838" s="247"/>
      <c r="KUO838" s="247"/>
      <c r="KUP838" s="247"/>
      <c r="KUQ838" s="247"/>
      <c r="KUR838" s="247"/>
      <c r="KUS838" s="247"/>
      <c r="KUT838" s="247"/>
      <c r="KUU838" s="247"/>
      <c r="KUV838" s="247"/>
      <c r="KUW838" s="247"/>
      <c r="KUX838" s="247"/>
      <c r="KUY838" s="247"/>
      <c r="KUZ838" s="247"/>
      <c r="KVA838" s="247"/>
      <c r="KVB838" s="247"/>
      <c r="KVC838" s="247"/>
      <c r="KVD838" s="247"/>
      <c r="KVE838" s="247"/>
      <c r="KVF838" s="247"/>
      <c r="KVG838" s="247"/>
      <c r="KVH838" s="247"/>
      <c r="KVI838" s="247"/>
      <c r="KVJ838" s="247"/>
      <c r="KVK838" s="247"/>
      <c r="KVL838" s="247"/>
      <c r="KVM838" s="247"/>
      <c r="KVN838" s="247"/>
      <c r="KVO838" s="247"/>
      <c r="KVP838" s="247"/>
      <c r="KVQ838" s="247"/>
      <c r="KVR838" s="247"/>
      <c r="KVS838" s="247"/>
      <c r="KVT838" s="247"/>
      <c r="KVU838" s="247"/>
      <c r="KVV838" s="247"/>
      <c r="KVW838" s="247"/>
      <c r="KVX838" s="247"/>
      <c r="KVY838" s="247"/>
      <c r="KVZ838" s="247"/>
      <c r="KWA838" s="247"/>
      <c r="KWB838" s="247"/>
      <c r="KWC838" s="247"/>
      <c r="KWD838" s="247"/>
      <c r="KWE838" s="247"/>
      <c r="KWF838" s="247"/>
      <c r="KWG838" s="247"/>
      <c r="KWH838" s="247"/>
      <c r="KWI838" s="247"/>
      <c r="KWJ838" s="247"/>
      <c r="KWK838" s="247"/>
      <c r="KWL838" s="247"/>
      <c r="KWM838" s="247"/>
      <c r="KWN838" s="247"/>
      <c r="KWO838" s="247"/>
      <c r="KWP838" s="247"/>
      <c r="KWQ838" s="247"/>
      <c r="KWR838" s="247"/>
      <c r="KWS838" s="247"/>
      <c r="KWT838" s="247"/>
      <c r="KWU838" s="247"/>
      <c r="KWV838" s="247"/>
      <c r="KWW838" s="247"/>
      <c r="KWX838" s="247"/>
      <c r="KWY838" s="247"/>
      <c r="KWZ838" s="247"/>
      <c r="KXA838" s="247"/>
      <c r="KXB838" s="247"/>
      <c r="KXC838" s="247"/>
      <c r="KXD838" s="247"/>
      <c r="KXE838" s="247"/>
      <c r="KXF838" s="247"/>
      <c r="KXG838" s="247"/>
      <c r="KXH838" s="247"/>
      <c r="KXI838" s="247"/>
      <c r="KXJ838" s="247"/>
      <c r="KXK838" s="247"/>
      <c r="KXL838" s="247"/>
      <c r="KXM838" s="247"/>
      <c r="KXN838" s="247"/>
      <c r="KXO838" s="247"/>
      <c r="KXP838" s="247"/>
      <c r="KXQ838" s="247"/>
      <c r="KXR838" s="247"/>
      <c r="KXS838" s="247"/>
      <c r="KXT838" s="247"/>
      <c r="KXU838" s="247"/>
      <c r="KXV838" s="247"/>
      <c r="KXW838" s="247"/>
      <c r="KXX838" s="247"/>
      <c r="KXY838" s="247"/>
      <c r="KXZ838" s="247"/>
      <c r="KYA838" s="247"/>
      <c r="KYB838" s="247"/>
      <c r="KYC838" s="247"/>
      <c r="KYD838" s="247"/>
      <c r="KYE838" s="247"/>
      <c r="KYF838" s="247"/>
      <c r="KYG838" s="247"/>
      <c r="KYH838" s="247"/>
      <c r="KYI838" s="247"/>
      <c r="KYJ838" s="247"/>
      <c r="KYK838" s="247"/>
      <c r="KYL838" s="247"/>
      <c r="KYM838" s="247"/>
      <c r="KYN838" s="247"/>
      <c r="KYO838" s="247"/>
      <c r="KYP838" s="247"/>
      <c r="KYQ838" s="247"/>
      <c r="KYR838" s="247"/>
      <c r="KYS838" s="247"/>
      <c r="KYT838" s="247"/>
      <c r="KYU838" s="247"/>
      <c r="KYV838" s="247"/>
      <c r="KYW838" s="247"/>
      <c r="KYX838" s="247"/>
      <c r="KYY838" s="247"/>
      <c r="KYZ838" s="247"/>
      <c r="KZA838" s="247"/>
      <c r="KZB838" s="247"/>
      <c r="KZC838" s="247"/>
      <c r="KZD838" s="247"/>
      <c r="KZE838" s="247"/>
      <c r="KZF838" s="247"/>
      <c r="KZG838" s="247"/>
      <c r="KZH838" s="247"/>
      <c r="KZI838" s="247"/>
      <c r="KZJ838" s="247"/>
      <c r="KZK838" s="247"/>
      <c r="KZL838" s="247"/>
      <c r="KZM838" s="247"/>
      <c r="KZN838" s="247"/>
      <c r="KZO838" s="247"/>
      <c r="KZP838" s="247"/>
      <c r="KZQ838" s="247"/>
      <c r="KZR838" s="247"/>
      <c r="KZS838" s="247"/>
      <c r="KZT838" s="247"/>
      <c r="KZU838" s="247"/>
      <c r="KZV838" s="247"/>
      <c r="KZW838" s="247"/>
      <c r="KZX838" s="247"/>
      <c r="KZY838" s="247"/>
      <c r="KZZ838" s="247"/>
      <c r="LAA838" s="247"/>
      <c r="LAB838" s="247"/>
      <c r="LAC838" s="247"/>
      <c r="LAD838" s="247"/>
      <c r="LAE838" s="247"/>
      <c r="LAF838" s="247"/>
      <c r="LAG838" s="247"/>
      <c r="LAH838" s="247"/>
      <c r="LAI838" s="247"/>
      <c r="LAJ838" s="247"/>
      <c r="LAK838" s="247"/>
      <c r="LAL838" s="247"/>
      <c r="LAM838" s="247"/>
      <c r="LAN838" s="247"/>
      <c r="LAO838" s="247"/>
      <c r="LAP838" s="247"/>
      <c r="LAQ838" s="247"/>
      <c r="LAR838" s="247"/>
      <c r="LAS838" s="247"/>
      <c r="LAT838" s="247"/>
      <c r="LAU838" s="247"/>
      <c r="LAV838" s="247"/>
      <c r="LAW838" s="247"/>
      <c r="LAX838" s="247"/>
      <c r="LAY838" s="247"/>
      <c r="LAZ838" s="247"/>
      <c r="LBA838" s="247"/>
      <c r="LBB838" s="247"/>
      <c r="LBC838" s="247"/>
      <c r="LBD838" s="247"/>
      <c r="LBE838" s="247"/>
      <c r="LBF838" s="247"/>
      <c r="LBG838" s="247"/>
      <c r="LBH838" s="247"/>
      <c r="LBI838" s="247"/>
      <c r="LBJ838" s="247"/>
      <c r="LBK838" s="247"/>
      <c r="LBL838" s="247"/>
      <c r="LBM838" s="247"/>
      <c r="LBN838" s="247"/>
      <c r="LBO838" s="247"/>
      <c r="LBP838" s="247"/>
      <c r="LBQ838" s="247"/>
      <c r="LBR838" s="247"/>
      <c r="LBS838" s="247"/>
      <c r="LBT838" s="247"/>
      <c r="LBU838" s="247"/>
      <c r="LBV838" s="247"/>
      <c r="LBW838" s="247"/>
      <c r="LBX838" s="247"/>
      <c r="LBY838" s="247"/>
      <c r="LBZ838" s="247"/>
      <c r="LCA838" s="247"/>
      <c r="LCB838" s="247"/>
      <c r="LCC838" s="247"/>
      <c r="LCD838" s="247"/>
      <c r="LCE838" s="247"/>
      <c r="LCF838" s="247"/>
      <c r="LCG838" s="247"/>
      <c r="LCH838" s="247"/>
      <c r="LCI838" s="247"/>
      <c r="LCJ838" s="247"/>
      <c r="LCK838" s="247"/>
      <c r="LCL838" s="247"/>
      <c r="LCM838" s="247"/>
      <c r="LCN838" s="247"/>
      <c r="LCO838" s="247"/>
      <c r="LCP838" s="247"/>
      <c r="LCQ838" s="247"/>
      <c r="LCR838" s="247"/>
      <c r="LCS838" s="247"/>
      <c r="LCT838" s="247"/>
      <c r="LCU838" s="247"/>
      <c r="LCV838" s="247"/>
      <c r="LCW838" s="247"/>
      <c r="LCX838" s="247"/>
      <c r="LCY838" s="247"/>
      <c r="LCZ838" s="247"/>
      <c r="LDA838" s="247"/>
      <c r="LDB838" s="247"/>
      <c r="LDC838" s="247"/>
      <c r="LDD838" s="247"/>
      <c r="LDE838" s="247"/>
      <c r="LDF838" s="247"/>
      <c r="LDG838" s="247"/>
      <c r="LDH838" s="247"/>
      <c r="LDI838" s="247"/>
      <c r="LDJ838" s="247"/>
      <c r="LDK838" s="247"/>
      <c r="LDL838" s="247"/>
      <c r="LDM838" s="247"/>
      <c r="LDN838" s="247"/>
      <c r="LDO838" s="247"/>
      <c r="LDP838" s="247"/>
      <c r="LDQ838" s="247"/>
      <c r="LDR838" s="247"/>
      <c r="LDS838" s="247"/>
      <c r="LDT838" s="247"/>
      <c r="LDU838" s="247"/>
      <c r="LDV838" s="247"/>
      <c r="LDW838" s="247"/>
      <c r="LDX838" s="247"/>
      <c r="LDY838" s="247"/>
      <c r="LDZ838" s="247"/>
      <c r="LEA838" s="247"/>
      <c r="LEB838" s="247"/>
      <c r="LEC838" s="247"/>
      <c r="LED838" s="247"/>
      <c r="LEE838" s="247"/>
      <c r="LEF838" s="247"/>
      <c r="LEG838" s="247"/>
      <c r="LEH838" s="247"/>
      <c r="LEI838" s="247"/>
      <c r="LEJ838" s="247"/>
      <c r="LEK838" s="247"/>
      <c r="LEL838" s="247"/>
      <c r="LEM838" s="247"/>
      <c r="LEN838" s="247"/>
      <c r="LEO838" s="247"/>
      <c r="LEP838" s="247"/>
      <c r="LEQ838" s="247"/>
      <c r="LER838" s="247"/>
      <c r="LES838" s="247"/>
      <c r="LET838" s="247"/>
      <c r="LEU838" s="247"/>
      <c r="LEV838" s="247"/>
      <c r="LEW838" s="247"/>
      <c r="LEX838" s="247"/>
      <c r="LEY838" s="247"/>
      <c r="LEZ838" s="247"/>
      <c r="LFA838" s="247"/>
      <c r="LFB838" s="247"/>
      <c r="LFC838" s="247"/>
      <c r="LFD838" s="247"/>
      <c r="LFE838" s="247"/>
      <c r="LFF838" s="247"/>
      <c r="LFG838" s="247"/>
      <c r="LFH838" s="247"/>
      <c r="LFI838" s="247"/>
      <c r="LFJ838" s="247"/>
      <c r="LFK838" s="247"/>
      <c r="LFL838" s="247"/>
      <c r="LFM838" s="247"/>
      <c r="LFN838" s="247"/>
      <c r="LFO838" s="247"/>
      <c r="LFP838" s="247"/>
      <c r="LFQ838" s="247"/>
      <c r="LFR838" s="247"/>
      <c r="LFS838" s="247"/>
      <c r="LFT838" s="247"/>
      <c r="LFU838" s="247"/>
      <c r="LFV838" s="247"/>
      <c r="LFW838" s="247"/>
      <c r="LFX838" s="247"/>
      <c r="LFY838" s="247"/>
      <c r="LFZ838" s="247"/>
      <c r="LGA838" s="247"/>
      <c r="LGB838" s="247"/>
      <c r="LGC838" s="247"/>
      <c r="LGD838" s="247"/>
      <c r="LGE838" s="247"/>
      <c r="LGF838" s="247"/>
      <c r="LGG838" s="247"/>
      <c r="LGH838" s="247"/>
      <c r="LGI838" s="247"/>
      <c r="LGJ838" s="247"/>
      <c r="LGK838" s="247"/>
      <c r="LGL838" s="247"/>
      <c r="LGM838" s="247"/>
      <c r="LGN838" s="247"/>
      <c r="LGO838" s="247"/>
      <c r="LGP838" s="247"/>
      <c r="LGQ838" s="247"/>
      <c r="LGR838" s="247"/>
      <c r="LGS838" s="247"/>
      <c r="LGT838" s="247"/>
      <c r="LGU838" s="247"/>
      <c r="LGV838" s="247"/>
      <c r="LGW838" s="247"/>
      <c r="LGX838" s="247"/>
      <c r="LGY838" s="247"/>
      <c r="LGZ838" s="247"/>
      <c r="LHA838" s="247"/>
      <c r="LHB838" s="247"/>
      <c r="LHC838" s="247"/>
      <c r="LHD838" s="247"/>
      <c r="LHE838" s="247"/>
      <c r="LHF838" s="247"/>
      <c r="LHG838" s="247"/>
      <c r="LHH838" s="247"/>
      <c r="LHI838" s="247"/>
      <c r="LHJ838" s="247"/>
      <c r="LHK838" s="247"/>
      <c r="LHL838" s="247"/>
      <c r="LHM838" s="247"/>
      <c r="LHN838" s="247"/>
      <c r="LHO838" s="247"/>
      <c r="LHP838" s="247"/>
      <c r="LHQ838" s="247"/>
      <c r="LHR838" s="247"/>
      <c r="LHS838" s="247"/>
      <c r="LHT838" s="247"/>
      <c r="LHU838" s="247"/>
      <c r="LHV838" s="247"/>
      <c r="LHW838" s="247"/>
      <c r="LHX838" s="247"/>
      <c r="LHY838" s="247"/>
      <c r="LHZ838" s="247"/>
      <c r="LIA838" s="247"/>
      <c r="LIB838" s="247"/>
      <c r="LIC838" s="247"/>
      <c r="LID838" s="247"/>
      <c r="LIE838" s="247"/>
      <c r="LIF838" s="247"/>
      <c r="LIG838" s="247"/>
      <c r="LIH838" s="247"/>
      <c r="LII838" s="247"/>
      <c r="LIJ838" s="247"/>
      <c r="LIK838" s="247"/>
      <c r="LIL838" s="247"/>
      <c r="LIM838" s="247"/>
      <c r="LIN838" s="247"/>
      <c r="LIO838" s="247"/>
      <c r="LIP838" s="247"/>
      <c r="LIQ838" s="247"/>
      <c r="LIR838" s="247"/>
      <c r="LIS838" s="247"/>
      <c r="LIT838" s="247"/>
      <c r="LIU838" s="247"/>
      <c r="LIV838" s="247"/>
      <c r="LIW838" s="247"/>
      <c r="LIX838" s="247"/>
      <c r="LIY838" s="247"/>
      <c r="LIZ838" s="247"/>
      <c r="LJA838" s="247"/>
      <c r="LJB838" s="247"/>
      <c r="LJC838" s="247"/>
      <c r="LJD838" s="247"/>
      <c r="LJE838" s="247"/>
      <c r="LJF838" s="247"/>
      <c r="LJG838" s="247"/>
      <c r="LJH838" s="247"/>
      <c r="LJI838" s="247"/>
      <c r="LJJ838" s="247"/>
      <c r="LJK838" s="247"/>
      <c r="LJL838" s="247"/>
      <c r="LJM838" s="247"/>
      <c r="LJN838" s="247"/>
      <c r="LJO838" s="247"/>
      <c r="LJP838" s="247"/>
      <c r="LJQ838" s="247"/>
      <c r="LJR838" s="247"/>
      <c r="LJS838" s="247"/>
      <c r="LJT838" s="247"/>
      <c r="LJU838" s="247"/>
      <c r="LJV838" s="247"/>
      <c r="LJW838" s="247"/>
      <c r="LJX838" s="247"/>
      <c r="LJY838" s="247"/>
      <c r="LJZ838" s="247"/>
      <c r="LKA838" s="247"/>
      <c r="LKB838" s="247"/>
      <c r="LKC838" s="247"/>
      <c r="LKD838" s="247"/>
      <c r="LKE838" s="247"/>
      <c r="LKF838" s="247"/>
      <c r="LKG838" s="247"/>
      <c r="LKH838" s="247"/>
      <c r="LKI838" s="247"/>
      <c r="LKJ838" s="247"/>
      <c r="LKK838" s="247"/>
      <c r="LKL838" s="247"/>
      <c r="LKM838" s="247"/>
      <c r="LKN838" s="247"/>
      <c r="LKO838" s="247"/>
      <c r="LKP838" s="247"/>
      <c r="LKQ838" s="247"/>
      <c r="LKR838" s="247"/>
      <c r="LKS838" s="247"/>
      <c r="LKT838" s="247"/>
      <c r="LKU838" s="247"/>
      <c r="LKV838" s="247"/>
      <c r="LKW838" s="247"/>
      <c r="LKX838" s="247"/>
      <c r="LKY838" s="247"/>
      <c r="LKZ838" s="247"/>
      <c r="LLA838" s="247"/>
      <c r="LLB838" s="247"/>
      <c r="LLC838" s="247"/>
      <c r="LLD838" s="247"/>
      <c r="LLE838" s="247"/>
      <c r="LLF838" s="247"/>
      <c r="LLG838" s="247"/>
      <c r="LLH838" s="247"/>
      <c r="LLI838" s="247"/>
      <c r="LLJ838" s="247"/>
      <c r="LLK838" s="247"/>
      <c r="LLL838" s="247"/>
      <c r="LLM838" s="247"/>
      <c r="LLN838" s="247"/>
      <c r="LLO838" s="247"/>
      <c r="LLP838" s="247"/>
      <c r="LLQ838" s="247"/>
      <c r="LLR838" s="247"/>
      <c r="LLS838" s="247"/>
      <c r="LLT838" s="247"/>
      <c r="LLU838" s="247"/>
      <c r="LLV838" s="247"/>
      <c r="LLW838" s="247"/>
      <c r="LLX838" s="247"/>
      <c r="LLY838" s="247"/>
      <c r="LLZ838" s="247"/>
      <c r="LMA838" s="247"/>
      <c r="LMB838" s="247"/>
      <c r="LMC838" s="247"/>
      <c r="LMD838" s="247"/>
      <c r="LME838" s="247"/>
      <c r="LMF838" s="247"/>
      <c r="LMG838" s="247"/>
      <c r="LMH838" s="247"/>
      <c r="LMI838" s="247"/>
      <c r="LMJ838" s="247"/>
      <c r="LMK838" s="247"/>
      <c r="LML838" s="247"/>
      <c r="LMM838" s="247"/>
      <c r="LMN838" s="247"/>
      <c r="LMO838" s="247"/>
      <c r="LMP838" s="247"/>
      <c r="LMQ838" s="247"/>
      <c r="LMR838" s="247"/>
      <c r="LMS838" s="247"/>
      <c r="LMT838" s="247"/>
      <c r="LMU838" s="247"/>
      <c r="LMV838" s="247"/>
      <c r="LMW838" s="247"/>
      <c r="LMX838" s="247"/>
      <c r="LMY838" s="247"/>
      <c r="LMZ838" s="247"/>
      <c r="LNA838" s="247"/>
      <c r="LNB838" s="247"/>
      <c r="LNC838" s="247"/>
      <c r="LND838" s="247"/>
      <c r="LNE838" s="247"/>
      <c r="LNF838" s="247"/>
      <c r="LNG838" s="247"/>
      <c r="LNH838" s="247"/>
      <c r="LNI838" s="247"/>
      <c r="LNJ838" s="247"/>
      <c r="LNK838" s="247"/>
      <c r="LNL838" s="247"/>
      <c r="LNM838" s="247"/>
      <c r="LNN838" s="247"/>
      <c r="LNO838" s="247"/>
      <c r="LNP838" s="247"/>
      <c r="LNQ838" s="247"/>
      <c r="LNR838" s="247"/>
      <c r="LNS838" s="247"/>
      <c r="LNT838" s="247"/>
      <c r="LNU838" s="247"/>
      <c r="LNV838" s="247"/>
      <c r="LNW838" s="247"/>
      <c r="LNX838" s="247"/>
      <c r="LNY838" s="247"/>
      <c r="LNZ838" s="247"/>
      <c r="LOA838" s="247"/>
      <c r="LOB838" s="247"/>
      <c r="LOC838" s="247"/>
      <c r="LOD838" s="247"/>
      <c r="LOE838" s="247"/>
      <c r="LOF838" s="247"/>
      <c r="LOG838" s="247"/>
      <c r="LOH838" s="247"/>
      <c r="LOI838" s="247"/>
      <c r="LOJ838" s="247"/>
      <c r="LOK838" s="247"/>
      <c r="LOL838" s="247"/>
      <c r="LOM838" s="247"/>
      <c r="LON838" s="247"/>
      <c r="LOO838" s="247"/>
      <c r="LOP838" s="247"/>
      <c r="LOQ838" s="247"/>
      <c r="LOR838" s="247"/>
      <c r="LOS838" s="247"/>
      <c r="LOT838" s="247"/>
      <c r="LOU838" s="247"/>
      <c r="LOV838" s="247"/>
      <c r="LOW838" s="247"/>
      <c r="LOX838" s="247"/>
      <c r="LOY838" s="247"/>
      <c r="LOZ838" s="247"/>
      <c r="LPA838" s="247"/>
      <c r="LPB838" s="247"/>
      <c r="LPC838" s="247"/>
      <c r="LPD838" s="247"/>
      <c r="LPE838" s="247"/>
      <c r="LPF838" s="247"/>
      <c r="LPG838" s="247"/>
      <c r="LPH838" s="247"/>
      <c r="LPI838" s="247"/>
      <c r="LPJ838" s="247"/>
      <c r="LPK838" s="247"/>
      <c r="LPL838" s="247"/>
      <c r="LPM838" s="247"/>
      <c r="LPN838" s="247"/>
      <c r="LPO838" s="247"/>
      <c r="LPP838" s="247"/>
      <c r="LPQ838" s="247"/>
      <c r="LPR838" s="247"/>
      <c r="LPS838" s="247"/>
      <c r="LPT838" s="247"/>
      <c r="LPU838" s="247"/>
      <c r="LPV838" s="247"/>
      <c r="LPW838" s="247"/>
      <c r="LPX838" s="247"/>
      <c r="LPY838" s="247"/>
      <c r="LPZ838" s="247"/>
      <c r="LQA838" s="247"/>
      <c r="LQB838" s="247"/>
      <c r="LQC838" s="247"/>
      <c r="LQD838" s="247"/>
      <c r="LQE838" s="247"/>
      <c r="LQF838" s="247"/>
      <c r="LQG838" s="247"/>
      <c r="LQH838" s="247"/>
      <c r="LQI838" s="247"/>
      <c r="LQJ838" s="247"/>
      <c r="LQK838" s="247"/>
      <c r="LQL838" s="247"/>
      <c r="LQM838" s="247"/>
      <c r="LQN838" s="247"/>
      <c r="LQO838" s="247"/>
      <c r="LQP838" s="247"/>
      <c r="LQQ838" s="247"/>
      <c r="LQR838" s="247"/>
      <c r="LQS838" s="247"/>
      <c r="LQT838" s="247"/>
      <c r="LQU838" s="247"/>
      <c r="LQV838" s="247"/>
      <c r="LQW838" s="247"/>
      <c r="LQX838" s="247"/>
      <c r="LQY838" s="247"/>
      <c r="LQZ838" s="247"/>
      <c r="LRA838" s="247"/>
      <c r="LRB838" s="247"/>
      <c r="LRC838" s="247"/>
      <c r="LRD838" s="247"/>
      <c r="LRE838" s="247"/>
      <c r="LRF838" s="247"/>
      <c r="LRG838" s="247"/>
      <c r="LRH838" s="247"/>
      <c r="LRI838" s="247"/>
      <c r="LRJ838" s="247"/>
      <c r="LRK838" s="247"/>
      <c r="LRL838" s="247"/>
      <c r="LRM838" s="247"/>
      <c r="LRN838" s="247"/>
      <c r="LRO838" s="247"/>
      <c r="LRP838" s="247"/>
      <c r="LRQ838" s="247"/>
      <c r="LRR838" s="247"/>
      <c r="LRS838" s="247"/>
      <c r="LRT838" s="247"/>
      <c r="LRU838" s="247"/>
      <c r="LRV838" s="247"/>
      <c r="LRW838" s="247"/>
      <c r="LRX838" s="247"/>
      <c r="LRY838" s="247"/>
      <c r="LRZ838" s="247"/>
      <c r="LSA838" s="247"/>
      <c r="LSB838" s="247"/>
      <c r="LSC838" s="247"/>
      <c r="LSD838" s="247"/>
      <c r="LSE838" s="247"/>
      <c r="LSF838" s="247"/>
      <c r="LSG838" s="247"/>
      <c r="LSH838" s="247"/>
      <c r="LSI838" s="247"/>
      <c r="LSJ838" s="247"/>
      <c r="LSK838" s="247"/>
      <c r="LSL838" s="247"/>
      <c r="LSM838" s="247"/>
      <c r="LSN838" s="247"/>
      <c r="LSO838" s="247"/>
      <c r="LSP838" s="247"/>
      <c r="LSQ838" s="247"/>
      <c r="LSR838" s="247"/>
      <c r="LSS838" s="247"/>
      <c r="LST838" s="247"/>
      <c r="LSU838" s="247"/>
      <c r="LSV838" s="247"/>
      <c r="LSW838" s="247"/>
      <c r="LSX838" s="247"/>
      <c r="LSY838" s="247"/>
      <c r="LSZ838" s="247"/>
      <c r="LTA838" s="247"/>
      <c r="LTB838" s="247"/>
      <c r="LTC838" s="247"/>
      <c r="LTD838" s="247"/>
      <c r="LTE838" s="247"/>
      <c r="LTF838" s="247"/>
      <c r="LTG838" s="247"/>
      <c r="LTH838" s="247"/>
      <c r="LTI838" s="247"/>
      <c r="LTJ838" s="247"/>
      <c r="LTK838" s="247"/>
      <c r="LTL838" s="247"/>
      <c r="LTM838" s="247"/>
      <c r="LTN838" s="247"/>
      <c r="LTO838" s="247"/>
      <c r="LTP838" s="247"/>
      <c r="LTQ838" s="247"/>
      <c r="LTR838" s="247"/>
      <c r="LTS838" s="247"/>
      <c r="LTT838" s="247"/>
      <c r="LTU838" s="247"/>
      <c r="LTV838" s="247"/>
      <c r="LTW838" s="247"/>
      <c r="LTX838" s="247"/>
      <c r="LTY838" s="247"/>
      <c r="LTZ838" s="247"/>
      <c r="LUA838" s="247"/>
      <c r="LUB838" s="247"/>
      <c r="LUC838" s="247"/>
      <c r="LUD838" s="247"/>
      <c r="LUE838" s="247"/>
      <c r="LUF838" s="247"/>
      <c r="LUG838" s="247"/>
      <c r="LUH838" s="247"/>
      <c r="LUI838" s="247"/>
      <c r="LUJ838" s="247"/>
      <c r="LUK838" s="247"/>
      <c r="LUL838" s="247"/>
      <c r="LUM838" s="247"/>
      <c r="LUN838" s="247"/>
      <c r="LUO838" s="247"/>
      <c r="LUP838" s="247"/>
      <c r="LUQ838" s="247"/>
      <c r="LUR838" s="247"/>
      <c r="LUS838" s="247"/>
      <c r="LUT838" s="247"/>
      <c r="LUU838" s="247"/>
      <c r="LUV838" s="247"/>
      <c r="LUW838" s="247"/>
      <c r="LUX838" s="247"/>
      <c r="LUY838" s="247"/>
      <c r="LUZ838" s="247"/>
      <c r="LVA838" s="247"/>
      <c r="LVB838" s="247"/>
      <c r="LVC838" s="247"/>
      <c r="LVD838" s="247"/>
      <c r="LVE838" s="247"/>
      <c r="LVF838" s="247"/>
      <c r="LVG838" s="247"/>
      <c r="LVH838" s="247"/>
      <c r="LVI838" s="247"/>
      <c r="LVJ838" s="247"/>
      <c r="LVK838" s="247"/>
      <c r="LVL838" s="247"/>
      <c r="LVM838" s="247"/>
      <c r="LVN838" s="247"/>
      <c r="LVO838" s="247"/>
      <c r="LVP838" s="247"/>
      <c r="LVQ838" s="247"/>
      <c r="LVR838" s="247"/>
      <c r="LVS838" s="247"/>
      <c r="LVT838" s="247"/>
      <c r="LVU838" s="247"/>
      <c r="LVV838" s="247"/>
      <c r="LVW838" s="247"/>
      <c r="LVX838" s="247"/>
      <c r="LVY838" s="247"/>
      <c r="LVZ838" s="247"/>
      <c r="LWA838" s="247"/>
      <c r="LWB838" s="247"/>
      <c r="LWC838" s="247"/>
      <c r="LWD838" s="247"/>
      <c r="LWE838" s="247"/>
      <c r="LWF838" s="247"/>
      <c r="LWG838" s="247"/>
      <c r="LWH838" s="247"/>
      <c r="LWI838" s="247"/>
      <c r="LWJ838" s="247"/>
      <c r="LWK838" s="247"/>
      <c r="LWL838" s="247"/>
      <c r="LWM838" s="247"/>
      <c r="LWN838" s="247"/>
      <c r="LWO838" s="247"/>
      <c r="LWP838" s="247"/>
      <c r="LWQ838" s="247"/>
      <c r="LWR838" s="247"/>
      <c r="LWS838" s="247"/>
      <c r="LWT838" s="247"/>
      <c r="LWU838" s="247"/>
      <c r="LWV838" s="247"/>
      <c r="LWW838" s="247"/>
      <c r="LWX838" s="247"/>
      <c r="LWY838" s="247"/>
      <c r="LWZ838" s="247"/>
      <c r="LXA838" s="247"/>
      <c r="LXB838" s="247"/>
      <c r="LXC838" s="247"/>
      <c r="LXD838" s="247"/>
      <c r="LXE838" s="247"/>
      <c r="LXF838" s="247"/>
      <c r="LXG838" s="247"/>
      <c r="LXH838" s="247"/>
      <c r="LXI838" s="247"/>
      <c r="LXJ838" s="247"/>
      <c r="LXK838" s="247"/>
      <c r="LXL838" s="247"/>
      <c r="LXM838" s="247"/>
      <c r="LXN838" s="247"/>
      <c r="LXO838" s="247"/>
      <c r="LXP838" s="247"/>
      <c r="LXQ838" s="247"/>
      <c r="LXR838" s="247"/>
      <c r="LXS838" s="247"/>
      <c r="LXT838" s="247"/>
      <c r="LXU838" s="247"/>
      <c r="LXV838" s="247"/>
      <c r="LXW838" s="247"/>
      <c r="LXX838" s="247"/>
      <c r="LXY838" s="247"/>
      <c r="LXZ838" s="247"/>
      <c r="LYA838" s="247"/>
      <c r="LYB838" s="247"/>
      <c r="LYC838" s="247"/>
      <c r="LYD838" s="247"/>
      <c r="LYE838" s="247"/>
      <c r="LYF838" s="247"/>
      <c r="LYG838" s="247"/>
      <c r="LYH838" s="247"/>
      <c r="LYI838" s="247"/>
      <c r="LYJ838" s="247"/>
      <c r="LYK838" s="247"/>
      <c r="LYL838" s="247"/>
      <c r="LYM838" s="247"/>
      <c r="LYN838" s="247"/>
      <c r="LYO838" s="247"/>
      <c r="LYP838" s="247"/>
      <c r="LYQ838" s="247"/>
      <c r="LYR838" s="247"/>
      <c r="LYS838" s="247"/>
      <c r="LYT838" s="247"/>
      <c r="LYU838" s="247"/>
      <c r="LYV838" s="247"/>
      <c r="LYW838" s="247"/>
      <c r="LYX838" s="247"/>
      <c r="LYY838" s="247"/>
      <c r="LYZ838" s="247"/>
      <c r="LZA838" s="247"/>
      <c r="LZB838" s="247"/>
      <c r="LZC838" s="247"/>
      <c r="LZD838" s="247"/>
      <c r="LZE838" s="247"/>
      <c r="LZF838" s="247"/>
      <c r="LZG838" s="247"/>
      <c r="LZH838" s="247"/>
      <c r="LZI838" s="247"/>
      <c r="LZJ838" s="247"/>
      <c r="LZK838" s="247"/>
      <c r="LZL838" s="247"/>
      <c r="LZM838" s="247"/>
      <c r="LZN838" s="247"/>
      <c r="LZO838" s="247"/>
      <c r="LZP838" s="247"/>
      <c r="LZQ838" s="247"/>
      <c r="LZR838" s="247"/>
      <c r="LZS838" s="247"/>
      <c r="LZT838" s="247"/>
      <c r="LZU838" s="247"/>
      <c r="LZV838" s="247"/>
      <c r="LZW838" s="247"/>
      <c r="LZX838" s="247"/>
      <c r="LZY838" s="247"/>
      <c r="LZZ838" s="247"/>
      <c r="MAA838" s="247"/>
      <c r="MAB838" s="247"/>
      <c r="MAC838" s="247"/>
      <c r="MAD838" s="247"/>
      <c r="MAE838" s="247"/>
      <c r="MAF838" s="247"/>
      <c r="MAG838" s="247"/>
      <c r="MAH838" s="247"/>
      <c r="MAI838" s="247"/>
      <c r="MAJ838" s="247"/>
      <c r="MAK838" s="247"/>
      <c r="MAL838" s="247"/>
      <c r="MAM838" s="247"/>
      <c r="MAN838" s="247"/>
      <c r="MAO838" s="247"/>
      <c r="MAP838" s="247"/>
      <c r="MAQ838" s="247"/>
      <c r="MAR838" s="247"/>
      <c r="MAS838" s="247"/>
      <c r="MAT838" s="247"/>
      <c r="MAU838" s="247"/>
      <c r="MAV838" s="247"/>
      <c r="MAW838" s="247"/>
      <c r="MAX838" s="247"/>
      <c r="MAY838" s="247"/>
      <c r="MAZ838" s="247"/>
      <c r="MBA838" s="247"/>
      <c r="MBB838" s="247"/>
      <c r="MBC838" s="247"/>
      <c r="MBD838" s="247"/>
      <c r="MBE838" s="247"/>
      <c r="MBF838" s="247"/>
      <c r="MBG838" s="247"/>
      <c r="MBH838" s="247"/>
      <c r="MBI838" s="247"/>
      <c r="MBJ838" s="247"/>
      <c r="MBK838" s="247"/>
      <c r="MBL838" s="247"/>
      <c r="MBM838" s="247"/>
      <c r="MBN838" s="247"/>
      <c r="MBO838" s="247"/>
      <c r="MBP838" s="247"/>
      <c r="MBQ838" s="247"/>
      <c r="MBR838" s="247"/>
      <c r="MBS838" s="247"/>
      <c r="MBT838" s="247"/>
      <c r="MBU838" s="247"/>
      <c r="MBV838" s="247"/>
      <c r="MBW838" s="247"/>
      <c r="MBX838" s="247"/>
      <c r="MBY838" s="247"/>
      <c r="MBZ838" s="247"/>
      <c r="MCA838" s="247"/>
      <c r="MCB838" s="247"/>
      <c r="MCC838" s="247"/>
      <c r="MCD838" s="247"/>
      <c r="MCE838" s="247"/>
      <c r="MCF838" s="247"/>
      <c r="MCG838" s="247"/>
      <c r="MCH838" s="247"/>
      <c r="MCI838" s="247"/>
      <c r="MCJ838" s="247"/>
      <c r="MCK838" s="247"/>
      <c r="MCL838" s="247"/>
      <c r="MCM838" s="247"/>
      <c r="MCN838" s="247"/>
      <c r="MCO838" s="247"/>
      <c r="MCP838" s="247"/>
      <c r="MCQ838" s="247"/>
      <c r="MCR838" s="247"/>
      <c r="MCS838" s="247"/>
      <c r="MCT838" s="247"/>
      <c r="MCU838" s="247"/>
      <c r="MCV838" s="247"/>
      <c r="MCW838" s="247"/>
      <c r="MCX838" s="247"/>
      <c r="MCY838" s="247"/>
      <c r="MCZ838" s="247"/>
      <c r="MDA838" s="247"/>
      <c r="MDB838" s="247"/>
      <c r="MDC838" s="247"/>
      <c r="MDD838" s="247"/>
      <c r="MDE838" s="247"/>
      <c r="MDF838" s="247"/>
      <c r="MDG838" s="247"/>
      <c r="MDH838" s="247"/>
      <c r="MDI838" s="247"/>
      <c r="MDJ838" s="247"/>
      <c r="MDK838" s="247"/>
      <c r="MDL838" s="247"/>
      <c r="MDM838" s="247"/>
      <c r="MDN838" s="247"/>
      <c r="MDO838" s="247"/>
      <c r="MDP838" s="247"/>
      <c r="MDQ838" s="247"/>
      <c r="MDR838" s="247"/>
      <c r="MDS838" s="247"/>
      <c r="MDT838" s="247"/>
      <c r="MDU838" s="247"/>
      <c r="MDV838" s="247"/>
      <c r="MDW838" s="247"/>
      <c r="MDX838" s="247"/>
      <c r="MDY838" s="247"/>
      <c r="MDZ838" s="247"/>
      <c r="MEA838" s="247"/>
      <c r="MEB838" s="247"/>
      <c r="MEC838" s="247"/>
      <c r="MED838" s="247"/>
      <c r="MEE838" s="247"/>
      <c r="MEF838" s="247"/>
      <c r="MEG838" s="247"/>
      <c r="MEH838" s="247"/>
      <c r="MEI838" s="247"/>
      <c r="MEJ838" s="247"/>
      <c r="MEK838" s="247"/>
      <c r="MEL838" s="247"/>
      <c r="MEM838" s="247"/>
      <c r="MEN838" s="247"/>
      <c r="MEO838" s="247"/>
      <c r="MEP838" s="247"/>
      <c r="MEQ838" s="247"/>
      <c r="MER838" s="247"/>
      <c r="MES838" s="247"/>
      <c r="MET838" s="247"/>
      <c r="MEU838" s="247"/>
      <c r="MEV838" s="247"/>
      <c r="MEW838" s="247"/>
      <c r="MEX838" s="247"/>
      <c r="MEY838" s="247"/>
      <c r="MEZ838" s="247"/>
      <c r="MFA838" s="247"/>
      <c r="MFB838" s="247"/>
      <c r="MFC838" s="247"/>
      <c r="MFD838" s="247"/>
      <c r="MFE838" s="247"/>
      <c r="MFF838" s="247"/>
      <c r="MFG838" s="247"/>
      <c r="MFH838" s="247"/>
      <c r="MFI838" s="247"/>
      <c r="MFJ838" s="247"/>
      <c r="MFK838" s="247"/>
      <c r="MFL838" s="247"/>
      <c r="MFM838" s="247"/>
      <c r="MFN838" s="247"/>
      <c r="MFO838" s="247"/>
      <c r="MFP838" s="247"/>
      <c r="MFQ838" s="247"/>
      <c r="MFR838" s="247"/>
      <c r="MFS838" s="247"/>
      <c r="MFT838" s="247"/>
      <c r="MFU838" s="247"/>
      <c r="MFV838" s="247"/>
      <c r="MFW838" s="247"/>
      <c r="MFX838" s="247"/>
      <c r="MFY838" s="247"/>
      <c r="MFZ838" s="247"/>
      <c r="MGA838" s="247"/>
      <c r="MGB838" s="247"/>
      <c r="MGC838" s="247"/>
      <c r="MGD838" s="247"/>
      <c r="MGE838" s="247"/>
      <c r="MGF838" s="247"/>
      <c r="MGG838" s="247"/>
      <c r="MGH838" s="247"/>
      <c r="MGI838" s="247"/>
      <c r="MGJ838" s="247"/>
      <c r="MGK838" s="247"/>
      <c r="MGL838" s="247"/>
      <c r="MGM838" s="247"/>
      <c r="MGN838" s="247"/>
      <c r="MGO838" s="247"/>
      <c r="MGP838" s="247"/>
      <c r="MGQ838" s="247"/>
      <c r="MGR838" s="247"/>
      <c r="MGS838" s="247"/>
      <c r="MGT838" s="247"/>
      <c r="MGU838" s="247"/>
      <c r="MGV838" s="247"/>
      <c r="MGW838" s="247"/>
      <c r="MGX838" s="247"/>
      <c r="MGY838" s="247"/>
      <c r="MGZ838" s="247"/>
      <c r="MHA838" s="247"/>
      <c r="MHB838" s="247"/>
      <c r="MHC838" s="247"/>
      <c r="MHD838" s="247"/>
      <c r="MHE838" s="247"/>
      <c r="MHF838" s="247"/>
      <c r="MHG838" s="247"/>
      <c r="MHH838" s="247"/>
      <c r="MHI838" s="247"/>
      <c r="MHJ838" s="247"/>
      <c r="MHK838" s="247"/>
      <c r="MHL838" s="247"/>
      <c r="MHM838" s="247"/>
      <c r="MHN838" s="247"/>
      <c r="MHO838" s="247"/>
      <c r="MHP838" s="247"/>
      <c r="MHQ838" s="247"/>
      <c r="MHR838" s="247"/>
      <c r="MHS838" s="247"/>
      <c r="MHT838" s="247"/>
      <c r="MHU838" s="247"/>
      <c r="MHV838" s="247"/>
      <c r="MHW838" s="247"/>
      <c r="MHX838" s="247"/>
      <c r="MHY838" s="247"/>
      <c r="MHZ838" s="247"/>
      <c r="MIA838" s="247"/>
      <c r="MIB838" s="247"/>
      <c r="MIC838" s="247"/>
      <c r="MID838" s="247"/>
      <c r="MIE838" s="247"/>
      <c r="MIF838" s="247"/>
      <c r="MIG838" s="247"/>
      <c r="MIH838" s="247"/>
      <c r="MII838" s="247"/>
      <c r="MIJ838" s="247"/>
      <c r="MIK838" s="247"/>
      <c r="MIL838" s="247"/>
      <c r="MIM838" s="247"/>
      <c r="MIN838" s="247"/>
      <c r="MIO838" s="247"/>
      <c r="MIP838" s="247"/>
      <c r="MIQ838" s="247"/>
      <c r="MIR838" s="247"/>
      <c r="MIS838" s="247"/>
      <c r="MIT838" s="247"/>
      <c r="MIU838" s="247"/>
      <c r="MIV838" s="247"/>
      <c r="MIW838" s="247"/>
      <c r="MIX838" s="247"/>
      <c r="MIY838" s="247"/>
      <c r="MIZ838" s="247"/>
      <c r="MJA838" s="247"/>
      <c r="MJB838" s="247"/>
      <c r="MJC838" s="247"/>
      <c r="MJD838" s="247"/>
      <c r="MJE838" s="247"/>
      <c r="MJF838" s="247"/>
      <c r="MJG838" s="247"/>
      <c r="MJH838" s="247"/>
      <c r="MJI838" s="247"/>
      <c r="MJJ838" s="247"/>
      <c r="MJK838" s="247"/>
      <c r="MJL838" s="247"/>
      <c r="MJM838" s="247"/>
      <c r="MJN838" s="247"/>
      <c r="MJO838" s="247"/>
      <c r="MJP838" s="247"/>
      <c r="MJQ838" s="247"/>
      <c r="MJR838" s="247"/>
      <c r="MJS838" s="247"/>
      <c r="MJT838" s="247"/>
      <c r="MJU838" s="247"/>
      <c r="MJV838" s="247"/>
      <c r="MJW838" s="247"/>
      <c r="MJX838" s="247"/>
      <c r="MJY838" s="247"/>
      <c r="MJZ838" s="247"/>
      <c r="MKA838" s="247"/>
      <c r="MKB838" s="247"/>
      <c r="MKC838" s="247"/>
      <c r="MKD838" s="247"/>
      <c r="MKE838" s="247"/>
      <c r="MKF838" s="247"/>
      <c r="MKG838" s="247"/>
      <c r="MKH838" s="247"/>
      <c r="MKI838" s="247"/>
      <c r="MKJ838" s="247"/>
      <c r="MKK838" s="247"/>
      <c r="MKL838" s="247"/>
      <c r="MKM838" s="247"/>
      <c r="MKN838" s="247"/>
      <c r="MKO838" s="247"/>
      <c r="MKP838" s="247"/>
      <c r="MKQ838" s="247"/>
      <c r="MKR838" s="247"/>
      <c r="MKS838" s="247"/>
      <c r="MKT838" s="247"/>
      <c r="MKU838" s="247"/>
      <c r="MKV838" s="247"/>
      <c r="MKW838" s="247"/>
      <c r="MKX838" s="247"/>
      <c r="MKY838" s="247"/>
      <c r="MKZ838" s="247"/>
      <c r="MLA838" s="247"/>
      <c r="MLB838" s="247"/>
      <c r="MLC838" s="247"/>
      <c r="MLD838" s="247"/>
      <c r="MLE838" s="247"/>
      <c r="MLF838" s="247"/>
      <c r="MLG838" s="247"/>
      <c r="MLH838" s="247"/>
      <c r="MLI838" s="247"/>
      <c r="MLJ838" s="247"/>
      <c r="MLK838" s="247"/>
      <c r="MLL838" s="247"/>
      <c r="MLM838" s="247"/>
      <c r="MLN838" s="247"/>
      <c r="MLO838" s="247"/>
      <c r="MLP838" s="247"/>
      <c r="MLQ838" s="247"/>
      <c r="MLR838" s="247"/>
      <c r="MLS838" s="247"/>
      <c r="MLT838" s="247"/>
      <c r="MLU838" s="247"/>
      <c r="MLV838" s="247"/>
      <c r="MLW838" s="247"/>
      <c r="MLX838" s="247"/>
      <c r="MLY838" s="247"/>
      <c r="MLZ838" s="247"/>
      <c r="MMA838" s="247"/>
      <c r="MMB838" s="247"/>
      <c r="MMC838" s="247"/>
      <c r="MMD838" s="247"/>
      <c r="MME838" s="247"/>
      <c r="MMF838" s="247"/>
      <c r="MMG838" s="247"/>
      <c r="MMH838" s="247"/>
      <c r="MMI838" s="247"/>
      <c r="MMJ838" s="247"/>
      <c r="MMK838" s="247"/>
      <c r="MML838" s="247"/>
      <c r="MMM838" s="247"/>
      <c r="MMN838" s="247"/>
      <c r="MMO838" s="247"/>
      <c r="MMP838" s="247"/>
      <c r="MMQ838" s="247"/>
      <c r="MMR838" s="247"/>
      <c r="MMS838" s="247"/>
      <c r="MMT838" s="247"/>
      <c r="MMU838" s="247"/>
      <c r="MMV838" s="247"/>
      <c r="MMW838" s="247"/>
      <c r="MMX838" s="247"/>
      <c r="MMY838" s="247"/>
      <c r="MMZ838" s="247"/>
      <c r="MNA838" s="247"/>
      <c r="MNB838" s="247"/>
      <c r="MNC838" s="247"/>
      <c r="MND838" s="247"/>
      <c r="MNE838" s="247"/>
      <c r="MNF838" s="247"/>
      <c r="MNG838" s="247"/>
      <c r="MNH838" s="247"/>
      <c r="MNI838" s="247"/>
      <c r="MNJ838" s="247"/>
      <c r="MNK838" s="247"/>
      <c r="MNL838" s="247"/>
      <c r="MNM838" s="247"/>
      <c r="MNN838" s="247"/>
      <c r="MNO838" s="247"/>
      <c r="MNP838" s="247"/>
      <c r="MNQ838" s="247"/>
      <c r="MNR838" s="247"/>
      <c r="MNS838" s="247"/>
      <c r="MNT838" s="247"/>
      <c r="MNU838" s="247"/>
      <c r="MNV838" s="247"/>
      <c r="MNW838" s="247"/>
      <c r="MNX838" s="247"/>
      <c r="MNY838" s="247"/>
      <c r="MNZ838" s="247"/>
      <c r="MOA838" s="247"/>
      <c r="MOB838" s="247"/>
      <c r="MOC838" s="247"/>
      <c r="MOD838" s="247"/>
      <c r="MOE838" s="247"/>
      <c r="MOF838" s="247"/>
      <c r="MOG838" s="247"/>
      <c r="MOH838" s="247"/>
      <c r="MOI838" s="247"/>
      <c r="MOJ838" s="247"/>
      <c r="MOK838" s="247"/>
      <c r="MOL838" s="247"/>
      <c r="MOM838" s="247"/>
      <c r="MON838" s="247"/>
      <c r="MOO838" s="247"/>
      <c r="MOP838" s="247"/>
      <c r="MOQ838" s="247"/>
      <c r="MOR838" s="247"/>
      <c r="MOS838" s="247"/>
      <c r="MOT838" s="247"/>
      <c r="MOU838" s="247"/>
      <c r="MOV838" s="247"/>
      <c r="MOW838" s="247"/>
      <c r="MOX838" s="247"/>
      <c r="MOY838" s="247"/>
      <c r="MOZ838" s="247"/>
      <c r="MPA838" s="247"/>
      <c r="MPB838" s="247"/>
      <c r="MPC838" s="247"/>
      <c r="MPD838" s="247"/>
      <c r="MPE838" s="247"/>
      <c r="MPF838" s="247"/>
      <c r="MPG838" s="247"/>
      <c r="MPH838" s="247"/>
      <c r="MPI838" s="247"/>
      <c r="MPJ838" s="247"/>
      <c r="MPK838" s="247"/>
      <c r="MPL838" s="247"/>
      <c r="MPM838" s="247"/>
      <c r="MPN838" s="247"/>
      <c r="MPO838" s="247"/>
      <c r="MPP838" s="247"/>
      <c r="MPQ838" s="247"/>
      <c r="MPR838" s="247"/>
      <c r="MPS838" s="247"/>
      <c r="MPT838" s="247"/>
      <c r="MPU838" s="247"/>
      <c r="MPV838" s="247"/>
      <c r="MPW838" s="247"/>
      <c r="MPX838" s="247"/>
      <c r="MPY838" s="247"/>
      <c r="MPZ838" s="247"/>
      <c r="MQA838" s="247"/>
      <c r="MQB838" s="247"/>
      <c r="MQC838" s="247"/>
      <c r="MQD838" s="247"/>
      <c r="MQE838" s="247"/>
      <c r="MQF838" s="247"/>
      <c r="MQG838" s="247"/>
      <c r="MQH838" s="247"/>
      <c r="MQI838" s="247"/>
      <c r="MQJ838" s="247"/>
      <c r="MQK838" s="247"/>
      <c r="MQL838" s="247"/>
      <c r="MQM838" s="247"/>
      <c r="MQN838" s="247"/>
      <c r="MQO838" s="247"/>
      <c r="MQP838" s="247"/>
      <c r="MQQ838" s="247"/>
      <c r="MQR838" s="247"/>
      <c r="MQS838" s="247"/>
      <c r="MQT838" s="247"/>
      <c r="MQU838" s="247"/>
      <c r="MQV838" s="247"/>
      <c r="MQW838" s="247"/>
      <c r="MQX838" s="247"/>
      <c r="MQY838" s="247"/>
      <c r="MQZ838" s="247"/>
      <c r="MRA838" s="247"/>
      <c r="MRB838" s="247"/>
      <c r="MRC838" s="247"/>
      <c r="MRD838" s="247"/>
      <c r="MRE838" s="247"/>
      <c r="MRF838" s="247"/>
      <c r="MRG838" s="247"/>
      <c r="MRH838" s="247"/>
      <c r="MRI838" s="247"/>
      <c r="MRJ838" s="247"/>
      <c r="MRK838" s="247"/>
      <c r="MRL838" s="247"/>
      <c r="MRM838" s="247"/>
      <c r="MRN838" s="247"/>
      <c r="MRO838" s="247"/>
      <c r="MRP838" s="247"/>
      <c r="MRQ838" s="247"/>
      <c r="MRR838" s="247"/>
      <c r="MRS838" s="247"/>
      <c r="MRT838" s="247"/>
      <c r="MRU838" s="247"/>
      <c r="MRV838" s="247"/>
      <c r="MRW838" s="247"/>
      <c r="MRX838" s="247"/>
      <c r="MRY838" s="247"/>
      <c r="MRZ838" s="247"/>
      <c r="MSA838" s="247"/>
      <c r="MSB838" s="247"/>
      <c r="MSC838" s="247"/>
      <c r="MSD838" s="247"/>
      <c r="MSE838" s="247"/>
      <c r="MSF838" s="247"/>
      <c r="MSG838" s="247"/>
      <c r="MSH838" s="247"/>
      <c r="MSI838" s="247"/>
      <c r="MSJ838" s="247"/>
      <c r="MSK838" s="247"/>
      <c r="MSL838" s="247"/>
      <c r="MSM838" s="247"/>
      <c r="MSN838" s="247"/>
      <c r="MSO838" s="247"/>
      <c r="MSP838" s="247"/>
      <c r="MSQ838" s="247"/>
      <c r="MSR838" s="247"/>
      <c r="MSS838" s="247"/>
      <c r="MST838" s="247"/>
      <c r="MSU838" s="247"/>
      <c r="MSV838" s="247"/>
      <c r="MSW838" s="247"/>
      <c r="MSX838" s="247"/>
      <c r="MSY838" s="247"/>
      <c r="MSZ838" s="247"/>
      <c r="MTA838" s="247"/>
      <c r="MTB838" s="247"/>
      <c r="MTC838" s="247"/>
      <c r="MTD838" s="247"/>
      <c r="MTE838" s="247"/>
      <c r="MTF838" s="247"/>
      <c r="MTG838" s="247"/>
      <c r="MTH838" s="247"/>
      <c r="MTI838" s="247"/>
      <c r="MTJ838" s="247"/>
      <c r="MTK838" s="247"/>
      <c r="MTL838" s="247"/>
      <c r="MTM838" s="247"/>
      <c r="MTN838" s="247"/>
      <c r="MTO838" s="247"/>
      <c r="MTP838" s="247"/>
      <c r="MTQ838" s="247"/>
      <c r="MTR838" s="247"/>
      <c r="MTS838" s="247"/>
      <c r="MTT838" s="247"/>
      <c r="MTU838" s="247"/>
      <c r="MTV838" s="247"/>
      <c r="MTW838" s="247"/>
      <c r="MTX838" s="247"/>
      <c r="MTY838" s="247"/>
      <c r="MTZ838" s="247"/>
      <c r="MUA838" s="247"/>
      <c r="MUB838" s="247"/>
      <c r="MUC838" s="247"/>
      <c r="MUD838" s="247"/>
      <c r="MUE838" s="247"/>
      <c r="MUF838" s="247"/>
      <c r="MUG838" s="247"/>
      <c r="MUH838" s="247"/>
      <c r="MUI838" s="247"/>
      <c r="MUJ838" s="247"/>
      <c r="MUK838" s="247"/>
      <c r="MUL838" s="247"/>
      <c r="MUM838" s="247"/>
      <c r="MUN838" s="247"/>
      <c r="MUO838" s="247"/>
      <c r="MUP838" s="247"/>
      <c r="MUQ838" s="247"/>
      <c r="MUR838" s="247"/>
      <c r="MUS838" s="247"/>
      <c r="MUT838" s="247"/>
      <c r="MUU838" s="247"/>
      <c r="MUV838" s="247"/>
      <c r="MUW838" s="247"/>
      <c r="MUX838" s="247"/>
      <c r="MUY838" s="247"/>
      <c r="MUZ838" s="247"/>
      <c r="MVA838" s="247"/>
      <c r="MVB838" s="247"/>
      <c r="MVC838" s="247"/>
      <c r="MVD838" s="247"/>
      <c r="MVE838" s="247"/>
      <c r="MVF838" s="247"/>
      <c r="MVG838" s="247"/>
      <c r="MVH838" s="247"/>
      <c r="MVI838" s="247"/>
      <c r="MVJ838" s="247"/>
      <c r="MVK838" s="247"/>
      <c r="MVL838" s="247"/>
      <c r="MVM838" s="247"/>
      <c r="MVN838" s="247"/>
      <c r="MVO838" s="247"/>
      <c r="MVP838" s="247"/>
      <c r="MVQ838" s="247"/>
      <c r="MVR838" s="247"/>
      <c r="MVS838" s="247"/>
      <c r="MVT838" s="247"/>
      <c r="MVU838" s="247"/>
      <c r="MVV838" s="247"/>
      <c r="MVW838" s="247"/>
      <c r="MVX838" s="247"/>
      <c r="MVY838" s="247"/>
      <c r="MVZ838" s="247"/>
      <c r="MWA838" s="247"/>
      <c r="MWB838" s="247"/>
      <c r="MWC838" s="247"/>
      <c r="MWD838" s="247"/>
      <c r="MWE838" s="247"/>
      <c r="MWF838" s="247"/>
      <c r="MWG838" s="247"/>
      <c r="MWH838" s="247"/>
      <c r="MWI838" s="247"/>
      <c r="MWJ838" s="247"/>
      <c r="MWK838" s="247"/>
      <c r="MWL838" s="247"/>
      <c r="MWM838" s="247"/>
      <c r="MWN838" s="247"/>
      <c r="MWO838" s="247"/>
      <c r="MWP838" s="247"/>
      <c r="MWQ838" s="247"/>
      <c r="MWR838" s="247"/>
      <c r="MWS838" s="247"/>
      <c r="MWT838" s="247"/>
      <c r="MWU838" s="247"/>
      <c r="MWV838" s="247"/>
      <c r="MWW838" s="247"/>
      <c r="MWX838" s="247"/>
      <c r="MWY838" s="247"/>
      <c r="MWZ838" s="247"/>
      <c r="MXA838" s="247"/>
      <c r="MXB838" s="247"/>
      <c r="MXC838" s="247"/>
      <c r="MXD838" s="247"/>
      <c r="MXE838" s="247"/>
      <c r="MXF838" s="247"/>
      <c r="MXG838" s="247"/>
      <c r="MXH838" s="247"/>
      <c r="MXI838" s="247"/>
      <c r="MXJ838" s="247"/>
      <c r="MXK838" s="247"/>
      <c r="MXL838" s="247"/>
      <c r="MXM838" s="247"/>
      <c r="MXN838" s="247"/>
      <c r="MXO838" s="247"/>
      <c r="MXP838" s="247"/>
      <c r="MXQ838" s="247"/>
      <c r="MXR838" s="247"/>
      <c r="MXS838" s="247"/>
      <c r="MXT838" s="247"/>
      <c r="MXU838" s="247"/>
      <c r="MXV838" s="247"/>
      <c r="MXW838" s="247"/>
      <c r="MXX838" s="247"/>
      <c r="MXY838" s="247"/>
      <c r="MXZ838" s="247"/>
      <c r="MYA838" s="247"/>
      <c r="MYB838" s="247"/>
      <c r="MYC838" s="247"/>
      <c r="MYD838" s="247"/>
      <c r="MYE838" s="247"/>
      <c r="MYF838" s="247"/>
      <c r="MYG838" s="247"/>
      <c r="MYH838" s="247"/>
      <c r="MYI838" s="247"/>
      <c r="MYJ838" s="247"/>
      <c r="MYK838" s="247"/>
      <c r="MYL838" s="247"/>
      <c r="MYM838" s="247"/>
      <c r="MYN838" s="247"/>
      <c r="MYO838" s="247"/>
      <c r="MYP838" s="247"/>
      <c r="MYQ838" s="247"/>
      <c r="MYR838" s="247"/>
      <c r="MYS838" s="247"/>
      <c r="MYT838" s="247"/>
      <c r="MYU838" s="247"/>
      <c r="MYV838" s="247"/>
      <c r="MYW838" s="247"/>
      <c r="MYX838" s="247"/>
      <c r="MYY838" s="247"/>
      <c r="MYZ838" s="247"/>
      <c r="MZA838" s="247"/>
      <c r="MZB838" s="247"/>
      <c r="MZC838" s="247"/>
      <c r="MZD838" s="247"/>
      <c r="MZE838" s="247"/>
      <c r="MZF838" s="247"/>
      <c r="MZG838" s="247"/>
      <c r="MZH838" s="247"/>
      <c r="MZI838" s="247"/>
      <c r="MZJ838" s="247"/>
      <c r="MZK838" s="247"/>
      <c r="MZL838" s="247"/>
      <c r="MZM838" s="247"/>
      <c r="MZN838" s="247"/>
      <c r="MZO838" s="247"/>
      <c r="MZP838" s="247"/>
      <c r="MZQ838" s="247"/>
      <c r="MZR838" s="247"/>
      <c r="MZS838" s="247"/>
      <c r="MZT838" s="247"/>
      <c r="MZU838" s="247"/>
      <c r="MZV838" s="247"/>
      <c r="MZW838" s="247"/>
      <c r="MZX838" s="247"/>
      <c r="MZY838" s="247"/>
      <c r="MZZ838" s="247"/>
      <c r="NAA838" s="247"/>
      <c r="NAB838" s="247"/>
      <c r="NAC838" s="247"/>
      <c r="NAD838" s="247"/>
      <c r="NAE838" s="247"/>
      <c r="NAF838" s="247"/>
      <c r="NAG838" s="247"/>
      <c r="NAH838" s="247"/>
      <c r="NAI838" s="247"/>
      <c r="NAJ838" s="247"/>
      <c r="NAK838" s="247"/>
      <c r="NAL838" s="247"/>
      <c r="NAM838" s="247"/>
      <c r="NAN838" s="247"/>
      <c r="NAO838" s="247"/>
      <c r="NAP838" s="247"/>
      <c r="NAQ838" s="247"/>
      <c r="NAR838" s="247"/>
      <c r="NAS838" s="247"/>
      <c r="NAT838" s="247"/>
      <c r="NAU838" s="247"/>
      <c r="NAV838" s="247"/>
      <c r="NAW838" s="247"/>
      <c r="NAX838" s="247"/>
      <c r="NAY838" s="247"/>
      <c r="NAZ838" s="247"/>
      <c r="NBA838" s="247"/>
      <c r="NBB838" s="247"/>
      <c r="NBC838" s="247"/>
      <c r="NBD838" s="247"/>
      <c r="NBE838" s="247"/>
      <c r="NBF838" s="247"/>
      <c r="NBG838" s="247"/>
      <c r="NBH838" s="247"/>
      <c r="NBI838" s="247"/>
      <c r="NBJ838" s="247"/>
      <c r="NBK838" s="247"/>
      <c r="NBL838" s="247"/>
      <c r="NBM838" s="247"/>
      <c r="NBN838" s="247"/>
      <c r="NBO838" s="247"/>
      <c r="NBP838" s="247"/>
      <c r="NBQ838" s="247"/>
      <c r="NBR838" s="247"/>
      <c r="NBS838" s="247"/>
      <c r="NBT838" s="247"/>
      <c r="NBU838" s="247"/>
      <c r="NBV838" s="247"/>
      <c r="NBW838" s="247"/>
      <c r="NBX838" s="247"/>
      <c r="NBY838" s="247"/>
      <c r="NBZ838" s="247"/>
      <c r="NCA838" s="247"/>
      <c r="NCB838" s="247"/>
      <c r="NCC838" s="247"/>
      <c r="NCD838" s="247"/>
      <c r="NCE838" s="247"/>
      <c r="NCF838" s="247"/>
      <c r="NCG838" s="247"/>
      <c r="NCH838" s="247"/>
      <c r="NCI838" s="247"/>
      <c r="NCJ838" s="247"/>
      <c r="NCK838" s="247"/>
      <c r="NCL838" s="247"/>
      <c r="NCM838" s="247"/>
      <c r="NCN838" s="247"/>
      <c r="NCO838" s="247"/>
      <c r="NCP838" s="247"/>
      <c r="NCQ838" s="247"/>
      <c r="NCR838" s="247"/>
      <c r="NCS838" s="247"/>
      <c r="NCT838" s="247"/>
      <c r="NCU838" s="247"/>
      <c r="NCV838" s="247"/>
      <c r="NCW838" s="247"/>
      <c r="NCX838" s="247"/>
      <c r="NCY838" s="247"/>
      <c r="NCZ838" s="247"/>
      <c r="NDA838" s="247"/>
      <c r="NDB838" s="247"/>
      <c r="NDC838" s="247"/>
      <c r="NDD838" s="247"/>
      <c r="NDE838" s="247"/>
      <c r="NDF838" s="247"/>
      <c r="NDG838" s="247"/>
      <c r="NDH838" s="247"/>
      <c r="NDI838" s="247"/>
      <c r="NDJ838" s="247"/>
      <c r="NDK838" s="247"/>
      <c r="NDL838" s="247"/>
      <c r="NDM838" s="247"/>
      <c r="NDN838" s="247"/>
      <c r="NDO838" s="247"/>
      <c r="NDP838" s="247"/>
      <c r="NDQ838" s="247"/>
      <c r="NDR838" s="247"/>
      <c r="NDS838" s="247"/>
      <c r="NDT838" s="247"/>
      <c r="NDU838" s="247"/>
      <c r="NDV838" s="247"/>
      <c r="NDW838" s="247"/>
      <c r="NDX838" s="247"/>
      <c r="NDY838" s="247"/>
      <c r="NDZ838" s="247"/>
      <c r="NEA838" s="247"/>
      <c r="NEB838" s="247"/>
      <c r="NEC838" s="247"/>
      <c r="NED838" s="247"/>
      <c r="NEE838" s="247"/>
      <c r="NEF838" s="247"/>
      <c r="NEG838" s="247"/>
      <c r="NEH838" s="247"/>
      <c r="NEI838" s="247"/>
      <c r="NEJ838" s="247"/>
      <c r="NEK838" s="247"/>
      <c r="NEL838" s="247"/>
      <c r="NEM838" s="247"/>
      <c r="NEN838" s="247"/>
      <c r="NEO838" s="247"/>
      <c r="NEP838" s="247"/>
      <c r="NEQ838" s="247"/>
      <c r="NER838" s="247"/>
      <c r="NES838" s="247"/>
      <c r="NET838" s="247"/>
      <c r="NEU838" s="247"/>
      <c r="NEV838" s="247"/>
      <c r="NEW838" s="247"/>
      <c r="NEX838" s="247"/>
      <c r="NEY838" s="247"/>
      <c r="NEZ838" s="247"/>
      <c r="NFA838" s="247"/>
      <c r="NFB838" s="247"/>
      <c r="NFC838" s="247"/>
      <c r="NFD838" s="247"/>
      <c r="NFE838" s="247"/>
      <c r="NFF838" s="247"/>
      <c r="NFG838" s="247"/>
      <c r="NFH838" s="247"/>
      <c r="NFI838" s="247"/>
      <c r="NFJ838" s="247"/>
      <c r="NFK838" s="247"/>
      <c r="NFL838" s="247"/>
      <c r="NFM838" s="247"/>
      <c r="NFN838" s="247"/>
      <c r="NFO838" s="247"/>
      <c r="NFP838" s="247"/>
      <c r="NFQ838" s="247"/>
      <c r="NFR838" s="247"/>
      <c r="NFS838" s="247"/>
      <c r="NFT838" s="247"/>
      <c r="NFU838" s="247"/>
      <c r="NFV838" s="247"/>
      <c r="NFW838" s="247"/>
      <c r="NFX838" s="247"/>
      <c r="NFY838" s="247"/>
      <c r="NFZ838" s="247"/>
      <c r="NGA838" s="247"/>
      <c r="NGB838" s="247"/>
      <c r="NGC838" s="247"/>
      <c r="NGD838" s="247"/>
      <c r="NGE838" s="247"/>
      <c r="NGF838" s="247"/>
      <c r="NGG838" s="247"/>
      <c r="NGH838" s="247"/>
      <c r="NGI838" s="247"/>
      <c r="NGJ838" s="247"/>
      <c r="NGK838" s="247"/>
      <c r="NGL838" s="247"/>
      <c r="NGM838" s="247"/>
      <c r="NGN838" s="247"/>
      <c r="NGO838" s="247"/>
      <c r="NGP838" s="247"/>
      <c r="NGQ838" s="247"/>
      <c r="NGR838" s="247"/>
      <c r="NGS838" s="247"/>
      <c r="NGT838" s="247"/>
      <c r="NGU838" s="247"/>
      <c r="NGV838" s="247"/>
      <c r="NGW838" s="247"/>
      <c r="NGX838" s="247"/>
      <c r="NGY838" s="247"/>
      <c r="NGZ838" s="247"/>
      <c r="NHA838" s="247"/>
      <c r="NHB838" s="247"/>
      <c r="NHC838" s="247"/>
      <c r="NHD838" s="247"/>
      <c r="NHE838" s="247"/>
      <c r="NHF838" s="247"/>
      <c r="NHG838" s="247"/>
      <c r="NHH838" s="247"/>
      <c r="NHI838" s="247"/>
      <c r="NHJ838" s="247"/>
      <c r="NHK838" s="247"/>
      <c r="NHL838" s="247"/>
      <c r="NHM838" s="247"/>
      <c r="NHN838" s="247"/>
      <c r="NHO838" s="247"/>
      <c r="NHP838" s="247"/>
      <c r="NHQ838" s="247"/>
      <c r="NHR838" s="247"/>
      <c r="NHS838" s="247"/>
      <c r="NHT838" s="247"/>
      <c r="NHU838" s="247"/>
      <c r="NHV838" s="247"/>
      <c r="NHW838" s="247"/>
      <c r="NHX838" s="247"/>
      <c r="NHY838" s="247"/>
      <c r="NHZ838" s="247"/>
      <c r="NIA838" s="247"/>
      <c r="NIB838" s="247"/>
      <c r="NIC838" s="247"/>
      <c r="NID838" s="247"/>
      <c r="NIE838" s="247"/>
      <c r="NIF838" s="247"/>
      <c r="NIG838" s="247"/>
      <c r="NIH838" s="247"/>
      <c r="NII838" s="247"/>
      <c r="NIJ838" s="247"/>
      <c r="NIK838" s="247"/>
      <c r="NIL838" s="247"/>
      <c r="NIM838" s="247"/>
      <c r="NIN838" s="247"/>
      <c r="NIO838" s="247"/>
      <c r="NIP838" s="247"/>
      <c r="NIQ838" s="247"/>
      <c r="NIR838" s="247"/>
      <c r="NIS838" s="247"/>
      <c r="NIT838" s="247"/>
      <c r="NIU838" s="247"/>
      <c r="NIV838" s="247"/>
      <c r="NIW838" s="247"/>
      <c r="NIX838" s="247"/>
      <c r="NIY838" s="247"/>
      <c r="NIZ838" s="247"/>
      <c r="NJA838" s="247"/>
      <c r="NJB838" s="247"/>
      <c r="NJC838" s="247"/>
      <c r="NJD838" s="247"/>
      <c r="NJE838" s="247"/>
      <c r="NJF838" s="247"/>
      <c r="NJG838" s="247"/>
      <c r="NJH838" s="247"/>
      <c r="NJI838" s="247"/>
      <c r="NJJ838" s="247"/>
      <c r="NJK838" s="247"/>
      <c r="NJL838" s="247"/>
      <c r="NJM838" s="247"/>
      <c r="NJN838" s="247"/>
      <c r="NJO838" s="247"/>
      <c r="NJP838" s="247"/>
      <c r="NJQ838" s="247"/>
      <c r="NJR838" s="247"/>
      <c r="NJS838" s="247"/>
      <c r="NJT838" s="247"/>
      <c r="NJU838" s="247"/>
      <c r="NJV838" s="247"/>
      <c r="NJW838" s="247"/>
      <c r="NJX838" s="247"/>
      <c r="NJY838" s="247"/>
      <c r="NJZ838" s="247"/>
      <c r="NKA838" s="247"/>
      <c r="NKB838" s="247"/>
      <c r="NKC838" s="247"/>
      <c r="NKD838" s="247"/>
      <c r="NKE838" s="247"/>
      <c r="NKF838" s="247"/>
      <c r="NKG838" s="247"/>
      <c r="NKH838" s="247"/>
      <c r="NKI838" s="247"/>
      <c r="NKJ838" s="247"/>
      <c r="NKK838" s="247"/>
      <c r="NKL838" s="247"/>
      <c r="NKM838" s="247"/>
      <c r="NKN838" s="247"/>
      <c r="NKO838" s="247"/>
      <c r="NKP838" s="247"/>
      <c r="NKQ838" s="247"/>
      <c r="NKR838" s="247"/>
      <c r="NKS838" s="247"/>
      <c r="NKT838" s="247"/>
      <c r="NKU838" s="247"/>
      <c r="NKV838" s="247"/>
      <c r="NKW838" s="247"/>
      <c r="NKX838" s="247"/>
      <c r="NKY838" s="247"/>
      <c r="NKZ838" s="247"/>
      <c r="NLA838" s="247"/>
      <c r="NLB838" s="247"/>
      <c r="NLC838" s="247"/>
      <c r="NLD838" s="247"/>
      <c r="NLE838" s="247"/>
      <c r="NLF838" s="247"/>
      <c r="NLG838" s="247"/>
      <c r="NLH838" s="247"/>
      <c r="NLI838" s="247"/>
      <c r="NLJ838" s="247"/>
      <c r="NLK838" s="247"/>
      <c r="NLL838" s="247"/>
      <c r="NLM838" s="247"/>
      <c r="NLN838" s="247"/>
      <c r="NLO838" s="247"/>
      <c r="NLP838" s="247"/>
      <c r="NLQ838" s="247"/>
      <c r="NLR838" s="247"/>
      <c r="NLS838" s="247"/>
      <c r="NLT838" s="247"/>
      <c r="NLU838" s="247"/>
      <c r="NLV838" s="247"/>
      <c r="NLW838" s="247"/>
      <c r="NLX838" s="247"/>
      <c r="NLY838" s="247"/>
      <c r="NLZ838" s="247"/>
      <c r="NMA838" s="247"/>
      <c r="NMB838" s="247"/>
      <c r="NMC838" s="247"/>
      <c r="NMD838" s="247"/>
      <c r="NME838" s="247"/>
      <c r="NMF838" s="247"/>
      <c r="NMG838" s="247"/>
      <c r="NMH838" s="247"/>
      <c r="NMI838" s="247"/>
      <c r="NMJ838" s="247"/>
      <c r="NMK838" s="247"/>
      <c r="NML838" s="247"/>
      <c r="NMM838" s="247"/>
      <c r="NMN838" s="247"/>
      <c r="NMO838" s="247"/>
      <c r="NMP838" s="247"/>
      <c r="NMQ838" s="247"/>
      <c r="NMR838" s="247"/>
      <c r="NMS838" s="247"/>
      <c r="NMT838" s="247"/>
      <c r="NMU838" s="247"/>
      <c r="NMV838" s="247"/>
      <c r="NMW838" s="247"/>
      <c r="NMX838" s="247"/>
      <c r="NMY838" s="247"/>
      <c r="NMZ838" s="247"/>
      <c r="NNA838" s="247"/>
      <c r="NNB838" s="247"/>
      <c r="NNC838" s="247"/>
      <c r="NND838" s="247"/>
      <c r="NNE838" s="247"/>
      <c r="NNF838" s="247"/>
      <c r="NNG838" s="247"/>
      <c r="NNH838" s="247"/>
      <c r="NNI838" s="247"/>
      <c r="NNJ838" s="247"/>
      <c r="NNK838" s="247"/>
      <c r="NNL838" s="247"/>
      <c r="NNM838" s="247"/>
      <c r="NNN838" s="247"/>
      <c r="NNO838" s="247"/>
      <c r="NNP838" s="247"/>
      <c r="NNQ838" s="247"/>
      <c r="NNR838" s="247"/>
      <c r="NNS838" s="247"/>
      <c r="NNT838" s="247"/>
      <c r="NNU838" s="247"/>
      <c r="NNV838" s="247"/>
      <c r="NNW838" s="247"/>
      <c r="NNX838" s="247"/>
      <c r="NNY838" s="247"/>
      <c r="NNZ838" s="247"/>
      <c r="NOA838" s="247"/>
      <c r="NOB838" s="247"/>
      <c r="NOC838" s="247"/>
      <c r="NOD838" s="247"/>
      <c r="NOE838" s="247"/>
      <c r="NOF838" s="247"/>
      <c r="NOG838" s="247"/>
      <c r="NOH838" s="247"/>
      <c r="NOI838" s="247"/>
      <c r="NOJ838" s="247"/>
      <c r="NOK838" s="247"/>
      <c r="NOL838" s="247"/>
      <c r="NOM838" s="247"/>
      <c r="NON838" s="247"/>
      <c r="NOO838" s="247"/>
      <c r="NOP838" s="247"/>
      <c r="NOQ838" s="247"/>
      <c r="NOR838" s="247"/>
      <c r="NOS838" s="247"/>
      <c r="NOT838" s="247"/>
      <c r="NOU838" s="247"/>
      <c r="NOV838" s="247"/>
      <c r="NOW838" s="247"/>
      <c r="NOX838" s="247"/>
      <c r="NOY838" s="247"/>
      <c r="NOZ838" s="247"/>
      <c r="NPA838" s="247"/>
      <c r="NPB838" s="247"/>
      <c r="NPC838" s="247"/>
      <c r="NPD838" s="247"/>
      <c r="NPE838" s="247"/>
      <c r="NPF838" s="247"/>
      <c r="NPG838" s="247"/>
      <c r="NPH838" s="247"/>
      <c r="NPI838" s="247"/>
      <c r="NPJ838" s="247"/>
      <c r="NPK838" s="247"/>
      <c r="NPL838" s="247"/>
      <c r="NPM838" s="247"/>
      <c r="NPN838" s="247"/>
      <c r="NPO838" s="247"/>
      <c r="NPP838" s="247"/>
      <c r="NPQ838" s="247"/>
      <c r="NPR838" s="247"/>
      <c r="NPS838" s="247"/>
      <c r="NPT838" s="247"/>
      <c r="NPU838" s="247"/>
      <c r="NPV838" s="247"/>
      <c r="NPW838" s="247"/>
      <c r="NPX838" s="247"/>
      <c r="NPY838" s="247"/>
      <c r="NPZ838" s="247"/>
      <c r="NQA838" s="247"/>
      <c r="NQB838" s="247"/>
      <c r="NQC838" s="247"/>
      <c r="NQD838" s="247"/>
      <c r="NQE838" s="247"/>
      <c r="NQF838" s="247"/>
      <c r="NQG838" s="247"/>
      <c r="NQH838" s="247"/>
      <c r="NQI838" s="247"/>
      <c r="NQJ838" s="247"/>
      <c r="NQK838" s="247"/>
      <c r="NQL838" s="247"/>
      <c r="NQM838" s="247"/>
      <c r="NQN838" s="247"/>
      <c r="NQO838" s="247"/>
      <c r="NQP838" s="247"/>
      <c r="NQQ838" s="247"/>
      <c r="NQR838" s="247"/>
      <c r="NQS838" s="247"/>
      <c r="NQT838" s="247"/>
      <c r="NQU838" s="247"/>
      <c r="NQV838" s="247"/>
      <c r="NQW838" s="247"/>
      <c r="NQX838" s="247"/>
      <c r="NQY838" s="247"/>
      <c r="NQZ838" s="247"/>
      <c r="NRA838" s="247"/>
      <c r="NRB838" s="247"/>
      <c r="NRC838" s="247"/>
      <c r="NRD838" s="247"/>
      <c r="NRE838" s="247"/>
      <c r="NRF838" s="247"/>
      <c r="NRG838" s="247"/>
      <c r="NRH838" s="247"/>
      <c r="NRI838" s="247"/>
      <c r="NRJ838" s="247"/>
      <c r="NRK838" s="247"/>
      <c r="NRL838" s="247"/>
      <c r="NRM838" s="247"/>
      <c r="NRN838" s="247"/>
      <c r="NRO838" s="247"/>
      <c r="NRP838" s="247"/>
      <c r="NRQ838" s="247"/>
      <c r="NRR838" s="247"/>
      <c r="NRS838" s="247"/>
      <c r="NRT838" s="247"/>
      <c r="NRU838" s="247"/>
      <c r="NRV838" s="247"/>
      <c r="NRW838" s="247"/>
      <c r="NRX838" s="247"/>
      <c r="NRY838" s="247"/>
      <c r="NRZ838" s="247"/>
      <c r="NSA838" s="247"/>
      <c r="NSB838" s="247"/>
      <c r="NSC838" s="247"/>
      <c r="NSD838" s="247"/>
      <c r="NSE838" s="247"/>
      <c r="NSF838" s="247"/>
      <c r="NSG838" s="247"/>
      <c r="NSH838" s="247"/>
      <c r="NSI838" s="247"/>
      <c r="NSJ838" s="247"/>
      <c r="NSK838" s="247"/>
      <c r="NSL838" s="247"/>
      <c r="NSM838" s="247"/>
      <c r="NSN838" s="247"/>
      <c r="NSO838" s="247"/>
      <c r="NSP838" s="247"/>
      <c r="NSQ838" s="247"/>
      <c r="NSR838" s="247"/>
      <c r="NSS838" s="247"/>
      <c r="NST838" s="247"/>
      <c r="NSU838" s="247"/>
      <c r="NSV838" s="247"/>
      <c r="NSW838" s="247"/>
      <c r="NSX838" s="247"/>
      <c r="NSY838" s="247"/>
      <c r="NSZ838" s="247"/>
      <c r="NTA838" s="247"/>
      <c r="NTB838" s="247"/>
      <c r="NTC838" s="247"/>
      <c r="NTD838" s="247"/>
      <c r="NTE838" s="247"/>
      <c r="NTF838" s="247"/>
      <c r="NTG838" s="247"/>
      <c r="NTH838" s="247"/>
      <c r="NTI838" s="247"/>
      <c r="NTJ838" s="247"/>
      <c r="NTK838" s="247"/>
      <c r="NTL838" s="247"/>
      <c r="NTM838" s="247"/>
      <c r="NTN838" s="247"/>
      <c r="NTO838" s="247"/>
      <c r="NTP838" s="247"/>
      <c r="NTQ838" s="247"/>
      <c r="NTR838" s="247"/>
      <c r="NTS838" s="247"/>
      <c r="NTT838" s="247"/>
      <c r="NTU838" s="247"/>
      <c r="NTV838" s="247"/>
      <c r="NTW838" s="247"/>
      <c r="NTX838" s="247"/>
      <c r="NTY838" s="247"/>
      <c r="NTZ838" s="247"/>
      <c r="NUA838" s="247"/>
      <c r="NUB838" s="247"/>
      <c r="NUC838" s="247"/>
      <c r="NUD838" s="247"/>
      <c r="NUE838" s="247"/>
      <c r="NUF838" s="247"/>
      <c r="NUG838" s="247"/>
      <c r="NUH838" s="247"/>
      <c r="NUI838" s="247"/>
      <c r="NUJ838" s="247"/>
      <c r="NUK838" s="247"/>
      <c r="NUL838" s="247"/>
      <c r="NUM838" s="247"/>
      <c r="NUN838" s="247"/>
      <c r="NUO838" s="247"/>
      <c r="NUP838" s="247"/>
      <c r="NUQ838" s="247"/>
      <c r="NUR838" s="247"/>
      <c r="NUS838" s="247"/>
      <c r="NUT838" s="247"/>
      <c r="NUU838" s="247"/>
      <c r="NUV838" s="247"/>
      <c r="NUW838" s="247"/>
      <c r="NUX838" s="247"/>
      <c r="NUY838" s="247"/>
      <c r="NUZ838" s="247"/>
      <c r="NVA838" s="247"/>
      <c r="NVB838" s="247"/>
      <c r="NVC838" s="247"/>
      <c r="NVD838" s="247"/>
      <c r="NVE838" s="247"/>
      <c r="NVF838" s="247"/>
      <c r="NVG838" s="247"/>
      <c r="NVH838" s="247"/>
      <c r="NVI838" s="247"/>
      <c r="NVJ838" s="247"/>
      <c r="NVK838" s="247"/>
      <c r="NVL838" s="247"/>
      <c r="NVM838" s="247"/>
      <c r="NVN838" s="247"/>
      <c r="NVO838" s="247"/>
      <c r="NVP838" s="247"/>
      <c r="NVQ838" s="247"/>
      <c r="NVR838" s="247"/>
      <c r="NVS838" s="247"/>
      <c r="NVT838" s="247"/>
      <c r="NVU838" s="247"/>
      <c r="NVV838" s="247"/>
      <c r="NVW838" s="247"/>
      <c r="NVX838" s="247"/>
      <c r="NVY838" s="247"/>
      <c r="NVZ838" s="247"/>
      <c r="NWA838" s="247"/>
      <c r="NWB838" s="247"/>
      <c r="NWC838" s="247"/>
      <c r="NWD838" s="247"/>
      <c r="NWE838" s="247"/>
      <c r="NWF838" s="247"/>
      <c r="NWG838" s="247"/>
      <c r="NWH838" s="247"/>
      <c r="NWI838" s="247"/>
      <c r="NWJ838" s="247"/>
      <c r="NWK838" s="247"/>
      <c r="NWL838" s="247"/>
      <c r="NWM838" s="247"/>
      <c r="NWN838" s="247"/>
      <c r="NWO838" s="247"/>
      <c r="NWP838" s="247"/>
      <c r="NWQ838" s="247"/>
      <c r="NWR838" s="247"/>
      <c r="NWS838" s="247"/>
      <c r="NWT838" s="247"/>
      <c r="NWU838" s="247"/>
      <c r="NWV838" s="247"/>
      <c r="NWW838" s="247"/>
      <c r="NWX838" s="247"/>
      <c r="NWY838" s="247"/>
      <c r="NWZ838" s="247"/>
      <c r="NXA838" s="247"/>
      <c r="NXB838" s="247"/>
      <c r="NXC838" s="247"/>
      <c r="NXD838" s="247"/>
      <c r="NXE838" s="247"/>
      <c r="NXF838" s="247"/>
      <c r="NXG838" s="247"/>
      <c r="NXH838" s="247"/>
      <c r="NXI838" s="247"/>
      <c r="NXJ838" s="247"/>
      <c r="NXK838" s="247"/>
      <c r="NXL838" s="247"/>
      <c r="NXM838" s="247"/>
      <c r="NXN838" s="247"/>
      <c r="NXO838" s="247"/>
      <c r="NXP838" s="247"/>
      <c r="NXQ838" s="247"/>
      <c r="NXR838" s="247"/>
      <c r="NXS838" s="247"/>
      <c r="NXT838" s="247"/>
      <c r="NXU838" s="247"/>
      <c r="NXV838" s="247"/>
      <c r="NXW838" s="247"/>
      <c r="NXX838" s="247"/>
      <c r="NXY838" s="247"/>
      <c r="NXZ838" s="247"/>
      <c r="NYA838" s="247"/>
      <c r="NYB838" s="247"/>
      <c r="NYC838" s="247"/>
      <c r="NYD838" s="247"/>
      <c r="NYE838" s="247"/>
      <c r="NYF838" s="247"/>
      <c r="NYG838" s="247"/>
      <c r="NYH838" s="247"/>
      <c r="NYI838" s="247"/>
      <c r="NYJ838" s="247"/>
      <c r="NYK838" s="247"/>
      <c r="NYL838" s="247"/>
      <c r="NYM838" s="247"/>
      <c r="NYN838" s="247"/>
      <c r="NYO838" s="247"/>
      <c r="NYP838" s="247"/>
      <c r="NYQ838" s="247"/>
      <c r="NYR838" s="247"/>
      <c r="NYS838" s="247"/>
      <c r="NYT838" s="247"/>
      <c r="NYU838" s="247"/>
      <c r="NYV838" s="247"/>
      <c r="NYW838" s="247"/>
      <c r="NYX838" s="247"/>
      <c r="NYY838" s="247"/>
      <c r="NYZ838" s="247"/>
      <c r="NZA838" s="247"/>
      <c r="NZB838" s="247"/>
      <c r="NZC838" s="247"/>
      <c r="NZD838" s="247"/>
      <c r="NZE838" s="247"/>
      <c r="NZF838" s="247"/>
      <c r="NZG838" s="247"/>
      <c r="NZH838" s="247"/>
      <c r="NZI838" s="247"/>
      <c r="NZJ838" s="247"/>
      <c r="NZK838" s="247"/>
      <c r="NZL838" s="247"/>
      <c r="NZM838" s="247"/>
      <c r="NZN838" s="247"/>
      <c r="NZO838" s="247"/>
      <c r="NZP838" s="247"/>
      <c r="NZQ838" s="247"/>
      <c r="NZR838" s="247"/>
      <c r="NZS838" s="247"/>
      <c r="NZT838" s="247"/>
      <c r="NZU838" s="247"/>
      <c r="NZV838" s="247"/>
      <c r="NZW838" s="247"/>
      <c r="NZX838" s="247"/>
      <c r="NZY838" s="247"/>
      <c r="NZZ838" s="247"/>
      <c r="OAA838" s="247"/>
      <c r="OAB838" s="247"/>
      <c r="OAC838" s="247"/>
      <c r="OAD838" s="247"/>
      <c r="OAE838" s="247"/>
      <c r="OAF838" s="247"/>
      <c r="OAG838" s="247"/>
      <c r="OAH838" s="247"/>
      <c r="OAI838" s="247"/>
      <c r="OAJ838" s="247"/>
      <c r="OAK838" s="247"/>
      <c r="OAL838" s="247"/>
      <c r="OAM838" s="247"/>
      <c r="OAN838" s="247"/>
      <c r="OAO838" s="247"/>
      <c r="OAP838" s="247"/>
      <c r="OAQ838" s="247"/>
      <c r="OAR838" s="247"/>
      <c r="OAS838" s="247"/>
      <c r="OAT838" s="247"/>
      <c r="OAU838" s="247"/>
      <c r="OAV838" s="247"/>
      <c r="OAW838" s="247"/>
      <c r="OAX838" s="247"/>
      <c r="OAY838" s="247"/>
      <c r="OAZ838" s="247"/>
      <c r="OBA838" s="247"/>
      <c r="OBB838" s="247"/>
      <c r="OBC838" s="247"/>
      <c r="OBD838" s="247"/>
      <c r="OBE838" s="247"/>
      <c r="OBF838" s="247"/>
      <c r="OBG838" s="247"/>
      <c r="OBH838" s="247"/>
      <c r="OBI838" s="247"/>
      <c r="OBJ838" s="247"/>
      <c r="OBK838" s="247"/>
      <c r="OBL838" s="247"/>
      <c r="OBM838" s="247"/>
      <c r="OBN838" s="247"/>
      <c r="OBO838" s="247"/>
      <c r="OBP838" s="247"/>
      <c r="OBQ838" s="247"/>
      <c r="OBR838" s="247"/>
      <c r="OBS838" s="247"/>
      <c r="OBT838" s="247"/>
      <c r="OBU838" s="247"/>
      <c r="OBV838" s="247"/>
      <c r="OBW838" s="247"/>
      <c r="OBX838" s="247"/>
      <c r="OBY838" s="247"/>
      <c r="OBZ838" s="247"/>
      <c r="OCA838" s="247"/>
      <c r="OCB838" s="247"/>
      <c r="OCC838" s="247"/>
      <c r="OCD838" s="247"/>
      <c r="OCE838" s="247"/>
      <c r="OCF838" s="247"/>
      <c r="OCG838" s="247"/>
      <c r="OCH838" s="247"/>
      <c r="OCI838" s="247"/>
      <c r="OCJ838" s="247"/>
      <c r="OCK838" s="247"/>
      <c r="OCL838" s="247"/>
      <c r="OCM838" s="247"/>
      <c r="OCN838" s="247"/>
      <c r="OCO838" s="247"/>
      <c r="OCP838" s="247"/>
      <c r="OCQ838" s="247"/>
      <c r="OCR838" s="247"/>
      <c r="OCS838" s="247"/>
      <c r="OCT838" s="247"/>
      <c r="OCU838" s="247"/>
      <c r="OCV838" s="247"/>
      <c r="OCW838" s="247"/>
      <c r="OCX838" s="247"/>
      <c r="OCY838" s="247"/>
      <c r="OCZ838" s="247"/>
      <c r="ODA838" s="247"/>
      <c r="ODB838" s="247"/>
      <c r="ODC838" s="247"/>
      <c r="ODD838" s="247"/>
      <c r="ODE838" s="247"/>
      <c r="ODF838" s="247"/>
      <c r="ODG838" s="247"/>
      <c r="ODH838" s="247"/>
      <c r="ODI838" s="247"/>
      <c r="ODJ838" s="247"/>
      <c r="ODK838" s="247"/>
      <c r="ODL838" s="247"/>
      <c r="ODM838" s="247"/>
      <c r="ODN838" s="247"/>
      <c r="ODO838" s="247"/>
      <c r="ODP838" s="247"/>
      <c r="ODQ838" s="247"/>
      <c r="ODR838" s="247"/>
      <c r="ODS838" s="247"/>
      <c r="ODT838" s="247"/>
      <c r="ODU838" s="247"/>
      <c r="ODV838" s="247"/>
      <c r="ODW838" s="247"/>
      <c r="ODX838" s="247"/>
      <c r="ODY838" s="247"/>
      <c r="ODZ838" s="247"/>
      <c r="OEA838" s="247"/>
      <c r="OEB838" s="247"/>
      <c r="OEC838" s="247"/>
      <c r="OED838" s="247"/>
      <c r="OEE838" s="247"/>
      <c r="OEF838" s="247"/>
      <c r="OEG838" s="247"/>
      <c r="OEH838" s="247"/>
      <c r="OEI838" s="247"/>
      <c r="OEJ838" s="247"/>
      <c r="OEK838" s="247"/>
      <c r="OEL838" s="247"/>
      <c r="OEM838" s="247"/>
      <c r="OEN838" s="247"/>
      <c r="OEO838" s="247"/>
      <c r="OEP838" s="247"/>
      <c r="OEQ838" s="247"/>
      <c r="OER838" s="247"/>
      <c r="OES838" s="247"/>
      <c r="OET838" s="247"/>
      <c r="OEU838" s="247"/>
      <c r="OEV838" s="247"/>
      <c r="OEW838" s="247"/>
      <c r="OEX838" s="247"/>
      <c r="OEY838" s="247"/>
      <c r="OEZ838" s="247"/>
      <c r="OFA838" s="247"/>
      <c r="OFB838" s="247"/>
      <c r="OFC838" s="247"/>
      <c r="OFD838" s="247"/>
      <c r="OFE838" s="247"/>
      <c r="OFF838" s="247"/>
      <c r="OFG838" s="247"/>
      <c r="OFH838" s="247"/>
      <c r="OFI838" s="247"/>
      <c r="OFJ838" s="247"/>
      <c r="OFK838" s="247"/>
      <c r="OFL838" s="247"/>
      <c r="OFM838" s="247"/>
      <c r="OFN838" s="247"/>
      <c r="OFO838" s="247"/>
      <c r="OFP838" s="247"/>
      <c r="OFQ838" s="247"/>
      <c r="OFR838" s="247"/>
      <c r="OFS838" s="247"/>
      <c r="OFT838" s="247"/>
      <c r="OFU838" s="247"/>
      <c r="OFV838" s="247"/>
      <c r="OFW838" s="247"/>
      <c r="OFX838" s="247"/>
      <c r="OFY838" s="247"/>
      <c r="OFZ838" s="247"/>
      <c r="OGA838" s="247"/>
      <c r="OGB838" s="247"/>
      <c r="OGC838" s="247"/>
      <c r="OGD838" s="247"/>
      <c r="OGE838" s="247"/>
      <c r="OGF838" s="247"/>
      <c r="OGG838" s="247"/>
      <c r="OGH838" s="247"/>
      <c r="OGI838" s="247"/>
      <c r="OGJ838" s="247"/>
      <c r="OGK838" s="247"/>
      <c r="OGL838" s="247"/>
      <c r="OGM838" s="247"/>
      <c r="OGN838" s="247"/>
      <c r="OGO838" s="247"/>
      <c r="OGP838" s="247"/>
      <c r="OGQ838" s="247"/>
      <c r="OGR838" s="247"/>
      <c r="OGS838" s="247"/>
      <c r="OGT838" s="247"/>
      <c r="OGU838" s="247"/>
      <c r="OGV838" s="247"/>
      <c r="OGW838" s="247"/>
      <c r="OGX838" s="247"/>
      <c r="OGY838" s="247"/>
      <c r="OGZ838" s="247"/>
      <c r="OHA838" s="247"/>
      <c r="OHB838" s="247"/>
      <c r="OHC838" s="247"/>
      <c r="OHD838" s="247"/>
      <c r="OHE838" s="247"/>
      <c r="OHF838" s="247"/>
      <c r="OHG838" s="247"/>
      <c r="OHH838" s="247"/>
      <c r="OHI838" s="247"/>
      <c r="OHJ838" s="247"/>
      <c r="OHK838" s="247"/>
      <c r="OHL838" s="247"/>
      <c r="OHM838" s="247"/>
      <c r="OHN838" s="247"/>
      <c r="OHO838" s="247"/>
      <c r="OHP838" s="247"/>
      <c r="OHQ838" s="247"/>
      <c r="OHR838" s="247"/>
      <c r="OHS838" s="247"/>
      <c r="OHT838" s="247"/>
      <c r="OHU838" s="247"/>
      <c r="OHV838" s="247"/>
      <c r="OHW838" s="247"/>
      <c r="OHX838" s="247"/>
      <c r="OHY838" s="247"/>
      <c r="OHZ838" s="247"/>
      <c r="OIA838" s="247"/>
      <c r="OIB838" s="247"/>
      <c r="OIC838" s="247"/>
      <c r="OID838" s="247"/>
      <c r="OIE838" s="247"/>
      <c r="OIF838" s="247"/>
      <c r="OIG838" s="247"/>
      <c r="OIH838" s="247"/>
      <c r="OII838" s="247"/>
      <c r="OIJ838" s="247"/>
      <c r="OIK838" s="247"/>
      <c r="OIL838" s="247"/>
      <c r="OIM838" s="247"/>
      <c r="OIN838" s="247"/>
      <c r="OIO838" s="247"/>
      <c r="OIP838" s="247"/>
      <c r="OIQ838" s="247"/>
      <c r="OIR838" s="247"/>
      <c r="OIS838" s="247"/>
      <c r="OIT838" s="247"/>
      <c r="OIU838" s="247"/>
      <c r="OIV838" s="247"/>
      <c r="OIW838" s="247"/>
      <c r="OIX838" s="247"/>
      <c r="OIY838" s="247"/>
      <c r="OIZ838" s="247"/>
      <c r="OJA838" s="247"/>
      <c r="OJB838" s="247"/>
      <c r="OJC838" s="247"/>
      <c r="OJD838" s="247"/>
      <c r="OJE838" s="247"/>
      <c r="OJF838" s="247"/>
      <c r="OJG838" s="247"/>
      <c r="OJH838" s="247"/>
      <c r="OJI838" s="247"/>
      <c r="OJJ838" s="247"/>
      <c r="OJK838" s="247"/>
      <c r="OJL838" s="247"/>
      <c r="OJM838" s="247"/>
      <c r="OJN838" s="247"/>
      <c r="OJO838" s="247"/>
      <c r="OJP838" s="247"/>
      <c r="OJQ838" s="247"/>
      <c r="OJR838" s="247"/>
      <c r="OJS838" s="247"/>
      <c r="OJT838" s="247"/>
      <c r="OJU838" s="247"/>
      <c r="OJV838" s="247"/>
      <c r="OJW838" s="247"/>
      <c r="OJX838" s="247"/>
      <c r="OJY838" s="247"/>
      <c r="OJZ838" s="247"/>
      <c r="OKA838" s="247"/>
      <c r="OKB838" s="247"/>
      <c r="OKC838" s="247"/>
      <c r="OKD838" s="247"/>
      <c r="OKE838" s="247"/>
      <c r="OKF838" s="247"/>
      <c r="OKG838" s="247"/>
      <c r="OKH838" s="247"/>
      <c r="OKI838" s="247"/>
      <c r="OKJ838" s="247"/>
      <c r="OKK838" s="247"/>
      <c r="OKL838" s="247"/>
      <c r="OKM838" s="247"/>
      <c r="OKN838" s="247"/>
      <c r="OKO838" s="247"/>
      <c r="OKP838" s="247"/>
      <c r="OKQ838" s="247"/>
      <c r="OKR838" s="247"/>
      <c r="OKS838" s="247"/>
      <c r="OKT838" s="247"/>
      <c r="OKU838" s="247"/>
      <c r="OKV838" s="247"/>
      <c r="OKW838" s="247"/>
      <c r="OKX838" s="247"/>
      <c r="OKY838" s="247"/>
      <c r="OKZ838" s="247"/>
      <c r="OLA838" s="247"/>
      <c r="OLB838" s="247"/>
      <c r="OLC838" s="247"/>
      <c r="OLD838" s="247"/>
      <c r="OLE838" s="247"/>
      <c r="OLF838" s="247"/>
      <c r="OLG838" s="247"/>
      <c r="OLH838" s="247"/>
      <c r="OLI838" s="247"/>
      <c r="OLJ838" s="247"/>
      <c r="OLK838" s="247"/>
      <c r="OLL838" s="247"/>
      <c r="OLM838" s="247"/>
      <c r="OLN838" s="247"/>
      <c r="OLO838" s="247"/>
      <c r="OLP838" s="247"/>
      <c r="OLQ838" s="247"/>
      <c r="OLR838" s="247"/>
      <c r="OLS838" s="247"/>
      <c r="OLT838" s="247"/>
      <c r="OLU838" s="247"/>
      <c r="OLV838" s="247"/>
      <c r="OLW838" s="247"/>
      <c r="OLX838" s="247"/>
      <c r="OLY838" s="247"/>
      <c r="OLZ838" s="247"/>
      <c r="OMA838" s="247"/>
      <c r="OMB838" s="247"/>
      <c r="OMC838" s="247"/>
      <c r="OMD838" s="247"/>
      <c r="OME838" s="247"/>
      <c r="OMF838" s="247"/>
      <c r="OMG838" s="247"/>
      <c r="OMH838" s="247"/>
      <c r="OMI838" s="247"/>
      <c r="OMJ838" s="247"/>
      <c r="OMK838" s="247"/>
      <c r="OML838" s="247"/>
      <c r="OMM838" s="247"/>
      <c r="OMN838" s="247"/>
      <c r="OMO838" s="247"/>
      <c r="OMP838" s="247"/>
      <c r="OMQ838" s="247"/>
      <c r="OMR838" s="247"/>
      <c r="OMS838" s="247"/>
      <c r="OMT838" s="247"/>
      <c r="OMU838" s="247"/>
      <c r="OMV838" s="247"/>
      <c r="OMW838" s="247"/>
      <c r="OMX838" s="247"/>
      <c r="OMY838" s="247"/>
      <c r="OMZ838" s="247"/>
      <c r="ONA838" s="247"/>
      <c r="ONB838" s="247"/>
      <c r="ONC838" s="247"/>
      <c r="OND838" s="247"/>
      <c r="ONE838" s="247"/>
      <c r="ONF838" s="247"/>
      <c r="ONG838" s="247"/>
      <c r="ONH838" s="247"/>
      <c r="ONI838" s="247"/>
      <c r="ONJ838" s="247"/>
      <c r="ONK838" s="247"/>
      <c r="ONL838" s="247"/>
      <c r="ONM838" s="247"/>
      <c r="ONN838" s="247"/>
      <c r="ONO838" s="247"/>
      <c r="ONP838" s="247"/>
      <c r="ONQ838" s="247"/>
      <c r="ONR838" s="247"/>
      <c r="ONS838" s="247"/>
      <c r="ONT838" s="247"/>
      <c r="ONU838" s="247"/>
      <c r="ONV838" s="247"/>
      <c r="ONW838" s="247"/>
      <c r="ONX838" s="247"/>
      <c r="ONY838" s="247"/>
      <c r="ONZ838" s="247"/>
      <c r="OOA838" s="247"/>
      <c r="OOB838" s="247"/>
      <c r="OOC838" s="247"/>
      <c r="OOD838" s="247"/>
      <c r="OOE838" s="247"/>
      <c r="OOF838" s="247"/>
      <c r="OOG838" s="247"/>
      <c r="OOH838" s="247"/>
      <c r="OOI838" s="247"/>
      <c r="OOJ838" s="247"/>
      <c r="OOK838" s="247"/>
      <c r="OOL838" s="247"/>
      <c r="OOM838" s="247"/>
      <c r="OON838" s="247"/>
      <c r="OOO838" s="247"/>
      <c r="OOP838" s="247"/>
      <c r="OOQ838" s="247"/>
      <c r="OOR838" s="247"/>
      <c r="OOS838" s="247"/>
      <c r="OOT838" s="247"/>
      <c r="OOU838" s="247"/>
      <c r="OOV838" s="247"/>
      <c r="OOW838" s="247"/>
      <c r="OOX838" s="247"/>
      <c r="OOY838" s="247"/>
      <c r="OOZ838" s="247"/>
      <c r="OPA838" s="247"/>
      <c r="OPB838" s="247"/>
      <c r="OPC838" s="247"/>
      <c r="OPD838" s="247"/>
      <c r="OPE838" s="247"/>
      <c r="OPF838" s="247"/>
      <c r="OPG838" s="247"/>
      <c r="OPH838" s="247"/>
      <c r="OPI838" s="247"/>
      <c r="OPJ838" s="247"/>
      <c r="OPK838" s="247"/>
      <c r="OPL838" s="247"/>
      <c r="OPM838" s="247"/>
      <c r="OPN838" s="247"/>
      <c r="OPO838" s="247"/>
      <c r="OPP838" s="247"/>
      <c r="OPQ838" s="247"/>
      <c r="OPR838" s="247"/>
      <c r="OPS838" s="247"/>
      <c r="OPT838" s="247"/>
      <c r="OPU838" s="247"/>
      <c r="OPV838" s="247"/>
      <c r="OPW838" s="247"/>
      <c r="OPX838" s="247"/>
      <c r="OPY838" s="247"/>
      <c r="OPZ838" s="247"/>
      <c r="OQA838" s="247"/>
      <c r="OQB838" s="247"/>
      <c r="OQC838" s="247"/>
      <c r="OQD838" s="247"/>
      <c r="OQE838" s="247"/>
      <c r="OQF838" s="247"/>
      <c r="OQG838" s="247"/>
      <c r="OQH838" s="247"/>
      <c r="OQI838" s="247"/>
      <c r="OQJ838" s="247"/>
      <c r="OQK838" s="247"/>
      <c r="OQL838" s="247"/>
      <c r="OQM838" s="247"/>
      <c r="OQN838" s="247"/>
      <c r="OQO838" s="247"/>
      <c r="OQP838" s="247"/>
      <c r="OQQ838" s="247"/>
      <c r="OQR838" s="247"/>
      <c r="OQS838" s="247"/>
      <c r="OQT838" s="247"/>
      <c r="OQU838" s="247"/>
      <c r="OQV838" s="247"/>
      <c r="OQW838" s="247"/>
      <c r="OQX838" s="247"/>
      <c r="OQY838" s="247"/>
      <c r="OQZ838" s="247"/>
      <c r="ORA838" s="247"/>
      <c r="ORB838" s="247"/>
      <c r="ORC838" s="247"/>
      <c r="ORD838" s="247"/>
      <c r="ORE838" s="247"/>
      <c r="ORF838" s="247"/>
      <c r="ORG838" s="247"/>
      <c r="ORH838" s="247"/>
      <c r="ORI838" s="247"/>
      <c r="ORJ838" s="247"/>
      <c r="ORK838" s="247"/>
      <c r="ORL838" s="247"/>
      <c r="ORM838" s="247"/>
      <c r="ORN838" s="247"/>
      <c r="ORO838" s="247"/>
      <c r="ORP838" s="247"/>
      <c r="ORQ838" s="247"/>
      <c r="ORR838" s="247"/>
      <c r="ORS838" s="247"/>
      <c r="ORT838" s="247"/>
      <c r="ORU838" s="247"/>
      <c r="ORV838" s="247"/>
      <c r="ORW838" s="247"/>
      <c r="ORX838" s="247"/>
      <c r="ORY838" s="247"/>
      <c r="ORZ838" s="247"/>
      <c r="OSA838" s="247"/>
      <c r="OSB838" s="247"/>
      <c r="OSC838" s="247"/>
      <c r="OSD838" s="247"/>
      <c r="OSE838" s="247"/>
      <c r="OSF838" s="247"/>
      <c r="OSG838" s="247"/>
      <c r="OSH838" s="247"/>
      <c r="OSI838" s="247"/>
      <c r="OSJ838" s="247"/>
      <c r="OSK838" s="247"/>
      <c r="OSL838" s="247"/>
      <c r="OSM838" s="247"/>
      <c r="OSN838" s="247"/>
      <c r="OSO838" s="247"/>
      <c r="OSP838" s="247"/>
      <c r="OSQ838" s="247"/>
      <c r="OSR838" s="247"/>
      <c r="OSS838" s="247"/>
      <c r="OST838" s="247"/>
      <c r="OSU838" s="247"/>
      <c r="OSV838" s="247"/>
      <c r="OSW838" s="247"/>
      <c r="OSX838" s="247"/>
      <c r="OSY838" s="247"/>
      <c r="OSZ838" s="247"/>
      <c r="OTA838" s="247"/>
      <c r="OTB838" s="247"/>
      <c r="OTC838" s="247"/>
      <c r="OTD838" s="247"/>
      <c r="OTE838" s="247"/>
      <c r="OTF838" s="247"/>
      <c r="OTG838" s="247"/>
      <c r="OTH838" s="247"/>
      <c r="OTI838" s="247"/>
      <c r="OTJ838" s="247"/>
      <c r="OTK838" s="247"/>
      <c r="OTL838" s="247"/>
      <c r="OTM838" s="247"/>
      <c r="OTN838" s="247"/>
      <c r="OTO838" s="247"/>
      <c r="OTP838" s="247"/>
      <c r="OTQ838" s="247"/>
      <c r="OTR838" s="247"/>
      <c r="OTS838" s="247"/>
      <c r="OTT838" s="247"/>
      <c r="OTU838" s="247"/>
      <c r="OTV838" s="247"/>
      <c r="OTW838" s="247"/>
      <c r="OTX838" s="247"/>
      <c r="OTY838" s="247"/>
      <c r="OTZ838" s="247"/>
      <c r="OUA838" s="247"/>
      <c r="OUB838" s="247"/>
      <c r="OUC838" s="247"/>
      <c r="OUD838" s="247"/>
      <c r="OUE838" s="247"/>
      <c r="OUF838" s="247"/>
      <c r="OUG838" s="247"/>
      <c r="OUH838" s="247"/>
      <c r="OUI838" s="247"/>
      <c r="OUJ838" s="247"/>
      <c r="OUK838" s="247"/>
      <c r="OUL838" s="247"/>
      <c r="OUM838" s="247"/>
      <c r="OUN838" s="247"/>
      <c r="OUO838" s="247"/>
      <c r="OUP838" s="247"/>
      <c r="OUQ838" s="247"/>
      <c r="OUR838" s="247"/>
      <c r="OUS838" s="247"/>
      <c r="OUT838" s="247"/>
      <c r="OUU838" s="247"/>
      <c r="OUV838" s="247"/>
      <c r="OUW838" s="247"/>
      <c r="OUX838" s="247"/>
      <c r="OUY838" s="247"/>
      <c r="OUZ838" s="247"/>
      <c r="OVA838" s="247"/>
      <c r="OVB838" s="247"/>
      <c r="OVC838" s="247"/>
      <c r="OVD838" s="247"/>
      <c r="OVE838" s="247"/>
      <c r="OVF838" s="247"/>
      <c r="OVG838" s="247"/>
      <c r="OVH838" s="247"/>
      <c r="OVI838" s="247"/>
      <c r="OVJ838" s="247"/>
      <c r="OVK838" s="247"/>
      <c r="OVL838" s="247"/>
      <c r="OVM838" s="247"/>
      <c r="OVN838" s="247"/>
      <c r="OVO838" s="247"/>
      <c r="OVP838" s="247"/>
      <c r="OVQ838" s="247"/>
      <c r="OVR838" s="247"/>
      <c r="OVS838" s="247"/>
      <c r="OVT838" s="247"/>
      <c r="OVU838" s="247"/>
      <c r="OVV838" s="247"/>
      <c r="OVW838" s="247"/>
      <c r="OVX838" s="247"/>
      <c r="OVY838" s="247"/>
      <c r="OVZ838" s="247"/>
      <c r="OWA838" s="247"/>
      <c r="OWB838" s="247"/>
      <c r="OWC838" s="247"/>
      <c r="OWD838" s="247"/>
      <c r="OWE838" s="247"/>
      <c r="OWF838" s="247"/>
      <c r="OWG838" s="247"/>
      <c r="OWH838" s="247"/>
      <c r="OWI838" s="247"/>
      <c r="OWJ838" s="247"/>
      <c r="OWK838" s="247"/>
      <c r="OWL838" s="247"/>
      <c r="OWM838" s="247"/>
      <c r="OWN838" s="247"/>
      <c r="OWO838" s="247"/>
      <c r="OWP838" s="247"/>
      <c r="OWQ838" s="247"/>
      <c r="OWR838" s="247"/>
      <c r="OWS838" s="247"/>
      <c r="OWT838" s="247"/>
      <c r="OWU838" s="247"/>
      <c r="OWV838" s="247"/>
      <c r="OWW838" s="247"/>
      <c r="OWX838" s="247"/>
      <c r="OWY838" s="247"/>
      <c r="OWZ838" s="247"/>
      <c r="OXA838" s="247"/>
      <c r="OXB838" s="247"/>
      <c r="OXC838" s="247"/>
      <c r="OXD838" s="247"/>
      <c r="OXE838" s="247"/>
      <c r="OXF838" s="247"/>
      <c r="OXG838" s="247"/>
      <c r="OXH838" s="247"/>
      <c r="OXI838" s="247"/>
      <c r="OXJ838" s="247"/>
      <c r="OXK838" s="247"/>
      <c r="OXL838" s="247"/>
      <c r="OXM838" s="247"/>
      <c r="OXN838" s="247"/>
      <c r="OXO838" s="247"/>
      <c r="OXP838" s="247"/>
      <c r="OXQ838" s="247"/>
      <c r="OXR838" s="247"/>
      <c r="OXS838" s="247"/>
      <c r="OXT838" s="247"/>
      <c r="OXU838" s="247"/>
      <c r="OXV838" s="247"/>
      <c r="OXW838" s="247"/>
      <c r="OXX838" s="247"/>
      <c r="OXY838" s="247"/>
      <c r="OXZ838" s="247"/>
      <c r="OYA838" s="247"/>
      <c r="OYB838" s="247"/>
      <c r="OYC838" s="247"/>
      <c r="OYD838" s="247"/>
      <c r="OYE838" s="247"/>
      <c r="OYF838" s="247"/>
      <c r="OYG838" s="247"/>
      <c r="OYH838" s="247"/>
      <c r="OYI838" s="247"/>
      <c r="OYJ838" s="247"/>
      <c r="OYK838" s="247"/>
      <c r="OYL838" s="247"/>
      <c r="OYM838" s="247"/>
      <c r="OYN838" s="247"/>
      <c r="OYO838" s="247"/>
      <c r="OYP838" s="247"/>
      <c r="OYQ838" s="247"/>
      <c r="OYR838" s="247"/>
      <c r="OYS838" s="247"/>
      <c r="OYT838" s="247"/>
      <c r="OYU838" s="247"/>
      <c r="OYV838" s="247"/>
      <c r="OYW838" s="247"/>
      <c r="OYX838" s="247"/>
      <c r="OYY838" s="247"/>
      <c r="OYZ838" s="247"/>
      <c r="OZA838" s="247"/>
      <c r="OZB838" s="247"/>
      <c r="OZC838" s="247"/>
      <c r="OZD838" s="247"/>
      <c r="OZE838" s="247"/>
      <c r="OZF838" s="247"/>
      <c r="OZG838" s="247"/>
      <c r="OZH838" s="247"/>
      <c r="OZI838" s="247"/>
      <c r="OZJ838" s="247"/>
      <c r="OZK838" s="247"/>
      <c r="OZL838" s="247"/>
      <c r="OZM838" s="247"/>
      <c r="OZN838" s="247"/>
      <c r="OZO838" s="247"/>
      <c r="OZP838" s="247"/>
      <c r="OZQ838" s="247"/>
      <c r="OZR838" s="247"/>
      <c r="OZS838" s="247"/>
      <c r="OZT838" s="247"/>
      <c r="OZU838" s="247"/>
      <c r="OZV838" s="247"/>
      <c r="OZW838" s="247"/>
      <c r="OZX838" s="247"/>
      <c r="OZY838" s="247"/>
      <c r="OZZ838" s="247"/>
      <c r="PAA838" s="247"/>
      <c r="PAB838" s="247"/>
      <c r="PAC838" s="247"/>
      <c r="PAD838" s="247"/>
      <c r="PAE838" s="247"/>
      <c r="PAF838" s="247"/>
      <c r="PAG838" s="247"/>
      <c r="PAH838" s="247"/>
      <c r="PAI838" s="247"/>
      <c r="PAJ838" s="247"/>
      <c r="PAK838" s="247"/>
      <c r="PAL838" s="247"/>
      <c r="PAM838" s="247"/>
      <c r="PAN838" s="247"/>
      <c r="PAO838" s="247"/>
      <c r="PAP838" s="247"/>
      <c r="PAQ838" s="247"/>
      <c r="PAR838" s="247"/>
      <c r="PAS838" s="247"/>
      <c r="PAT838" s="247"/>
      <c r="PAU838" s="247"/>
      <c r="PAV838" s="247"/>
      <c r="PAW838" s="247"/>
      <c r="PAX838" s="247"/>
      <c r="PAY838" s="247"/>
      <c r="PAZ838" s="247"/>
      <c r="PBA838" s="247"/>
      <c r="PBB838" s="247"/>
      <c r="PBC838" s="247"/>
      <c r="PBD838" s="247"/>
      <c r="PBE838" s="247"/>
      <c r="PBF838" s="247"/>
      <c r="PBG838" s="247"/>
      <c r="PBH838" s="247"/>
      <c r="PBI838" s="247"/>
      <c r="PBJ838" s="247"/>
      <c r="PBK838" s="247"/>
      <c r="PBL838" s="247"/>
      <c r="PBM838" s="247"/>
      <c r="PBN838" s="247"/>
      <c r="PBO838" s="247"/>
      <c r="PBP838" s="247"/>
      <c r="PBQ838" s="247"/>
      <c r="PBR838" s="247"/>
      <c r="PBS838" s="247"/>
      <c r="PBT838" s="247"/>
      <c r="PBU838" s="247"/>
      <c r="PBV838" s="247"/>
      <c r="PBW838" s="247"/>
      <c r="PBX838" s="247"/>
      <c r="PBY838" s="247"/>
      <c r="PBZ838" s="247"/>
      <c r="PCA838" s="247"/>
      <c r="PCB838" s="247"/>
      <c r="PCC838" s="247"/>
      <c r="PCD838" s="247"/>
      <c r="PCE838" s="247"/>
      <c r="PCF838" s="247"/>
      <c r="PCG838" s="247"/>
      <c r="PCH838" s="247"/>
      <c r="PCI838" s="247"/>
      <c r="PCJ838" s="247"/>
      <c r="PCK838" s="247"/>
      <c r="PCL838" s="247"/>
      <c r="PCM838" s="247"/>
      <c r="PCN838" s="247"/>
      <c r="PCO838" s="247"/>
      <c r="PCP838" s="247"/>
      <c r="PCQ838" s="247"/>
      <c r="PCR838" s="247"/>
      <c r="PCS838" s="247"/>
      <c r="PCT838" s="247"/>
      <c r="PCU838" s="247"/>
      <c r="PCV838" s="247"/>
      <c r="PCW838" s="247"/>
      <c r="PCX838" s="247"/>
      <c r="PCY838" s="247"/>
      <c r="PCZ838" s="247"/>
      <c r="PDA838" s="247"/>
      <c r="PDB838" s="247"/>
      <c r="PDC838" s="247"/>
      <c r="PDD838" s="247"/>
      <c r="PDE838" s="247"/>
      <c r="PDF838" s="247"/>
      <c r="PDG838" s="247"/>
      <c r="PDH838" s="247"/>
      <c r="PDI838" s="247"/>
      <c r="PDJ838" s="247"/>
      <c r="PDK838" s="247"/>
      <c r="PDL838" s="247"/>
      <c r="PDM838" s="247"/>
      <c r="PDN838" s="247"/>
      <c r="PDO838" s="247"/>
      <c r="PDP838" s="247"/>
      <c r="PDQ838" s="247"/>
      <c r="PDR838" s="247"/>
      <c r="PDS838" s="247"/>
      <c r="PDT838" s="247"/>
      <c r="PDU838" s="247"/>
      <c r="PDV838" s="247"/>
      <c r="PDW838" s="247"/>
      <c r="PDX838" s="247"/>
      <c r="PDY838" s="247"/>
      <c r="PDZ838" s="247"/>
      <c r="PEA838" s="247"/>
      <c r="PEB838" s="247"/>
      <c r="PEC838" s="247"/>
      <c r="PED838" s="247"/>
      <c r="PEE838" s="247"/>
      <c r="PEF838" s="247"/>
      <c r="PEG838" s="247"/>
      <c r="PEH838" s="247"/>
      <c r="PEI838" s="247"/>
      <c r="PEJ838" s="247"/>
      <c r="PEK838" s="247"/>
      <c r="PEL838" s="247"/>
      <c r="PEM838" s="247"/>
      <c r="PEN838" s="247"/>
      <c r="PEO838" s="247"/>
      <c r="PEP838" s="247"/>
      <c r="PEQ838" s="247"/>
      <c r="PER838" s="247"/>
      <c r="PES838" s="247"/>
      <c r="PET838" s="247"/>
      <c r="PEU838" s="247"/>
      <c r="PEV838" s="247"/>
      <c r="PEW838" s="247"/>
      <c r="PEX838" s="247"/>
      <c r="PEY838" s="247"/>
      <c r="PEZ838" s="247"/>
      <c r="PFA838" s="247"/>
      <c r="PFB838" s="247"/>
      <c r="PFC838" s="247"/>
      <c r="PFD838" s="247"/>
      <c r="PFE838" s="247"/>
      <c r="PFF838" s="247"/>
      <c r="PFG838" s="247"/>
      <c r="PFH838" s="247"/>
      <c r="PFI838" s="247"/>
      <c r="PFJ838" s="247"/>
      <c r="PFK838" s="247"/>
      <c r="PFL838" s="247"/>
      <c r="PFM838" s="247"/>
      <c r="PFN838" s="247"/>
      <c r="PFO838" s="247"/>
      <c r="PFP838" s="247"/>
      <c r="PFQ838" s="247"/>
      <c r="PFR838" s="247"/>
      <c r="PFS838" s="247"/>
      <c r="PFT838" s="247"/>
      <c r="PFU838" s="247"/>
      <c r="PFV838" s="247"/>
      <c r="PFW838" s="247"/>
      <c r="PFX838" s="247"/>
      <c r="PFY838" s="247"/>
      <c r="PFZ838" s="247"/>
      <c r="PGA838" s="247"/>
      <c r="PGB838" s="247"/>
      <c r="PGC838" s="247"/>
      <c r="PGD838" s="247"/>
      <c r="PGE838" s="247"/>
      <c r="PGF838" s="247"/>
      <c r="PGG838" s="247"/>
      <c r="PGH838" s="247"/>
      <c r="PGI838" s="247"/>
      <c r="PGJ838" s="247"/>
      <c r="PGK838" s="247"/>
      <c r="PGL838" s="247"/>
      <c r="PGM838" s="247"/>
      <c r="PGN838" s="247"/>
      <c r="PGO838" s="247"/>
      <c r="PGP838" s="247"/>
      <c r="PGQ838" s="247"/>
      <c r="PGR838" s="247"/>
      <c r="PGS838" s="247"/>
      <c r="PGT838" s="247"/>
      <c r="PGU838" s="247"/>
      <c r="PGV838" s="247"/>
      <c r="PGW838" s="247"/>
      <c r="PGX838" s="247"/>
      <c r="PGY838" s="247"/>
      <c r="PGZ838" s="247"/>
      <c r="PHA838" s="247"/>
      <c r="PHB838" s="247"/>
      <c r="PHC838" s="247"/>
      <c r="PHD838" s="247"/>
      <c r="PHE838" s="247"/>
      <c r="PHF838" s="247"/>
      <c r="PHG838" s="247"/>
      <c r="PHH838" s="247"/>
      <c r="PHI838" s="247"/>
      <c r="PHJ838" s="247"/>
      <c r="PHK838" s="247"/>
      <c r="PHL838" s="247"/>
      <c r="PHM838" s="247"/>
      <c r="PHN838" s="247"/>
      <c r="PHO838" s="247"/>
      <c r="PHP838" s="247"/>
      <c r="PHQ838" s="247"/>
      <c r="PHR838" s="247"/>
      <c r="PHS838" s="247"/>
      <c r="PHT838" s="247"/>
      <c r="PHU838" s="247"/>
      <c r="PHV838" s="247"/>
      <c r="PHW838" s="247"/>
      <c r="PHX838" s="247"/>
      <c r="PHY838" s="247"/>
      <c r="PHZ838" s="247"/>
      <c r="PIA838" s="247"/>
      <c r="PIB838" s="247"/>
      <c r="PIC838" s="247"/>
      <c r="PID838" s="247"/>
      <c r="PIE838" s="247"/>
      <c r="PIF838" s="247"/>
      <c r="PIG838" s="247"/>
      <c r="PIH838" s="247"/>
      <c r="PII838" s="247"/>
      <c r="PIJ838" s="247"/>
      <c r="PIK838" s="247"/>
      <c r="PIL838" s="247"/>
      <c r="PIM838" s="247"/>
      <c r="PIN838" s="247"/>
      <c r="PIO838" s="247"/>
      <c r="PIP838" s="247"/>
      <c r="PIQ838" s="247"/>
      <c r="PIR838" s="247"/>
      <c r="PIS838" s="247"/>
      <c r="PIT838" s="247"/>
      <c r="PIU838" s="247"/>
      <c r="PIV838" s="247"/>
      <c r="PIW838" s="247"/>
      <c r="PIX838" s="247"/>
      <c r="PIY838" s="247"/>
      <c r="PIZ838" s="247"/>
      <c r="PJA838" s="247"/>
      <c r="PJB838" s="247"/>
      <c r="PJC838" s="247"/>
      <c r="PJD838" s="247"/>
      <c r="PJE838" s="247"/>
      <c r="PJF838" s="247"/>
      <c r="PJG838" s="247"/>
      <c r="PJH838" s="247"/>
      <c r="PJI838" s="247"/>
      <c r="PJJ838" s="247"/>
      <c r="PJK838" s="247"/>
      <c r="PJL838" s="247"/>
      <c r="PJM838" s="247"/>
      <c r="PJN838" s="247"/>
      <c r="PJO838" s="247"/>
      <c r="PJP838" s="247"/>
      <c r="PJQ838" s="247"/>
      <c r="PJR838" s="247"/>
      <c r="PJS838" s="247"/>
      <c r="PJT838" s="247"/>
      <c r="PJU838" s="247"/>
      <c r="PJV838" s="247"/>
      <c r="PJW838" s="247"/>
      <c r="PJX838" s="247"/>
      <c r="PJY838" s="247"/>
      <c r="PJZ838" s="247"/>
      <c r="PKA838" s="247"/>
      <c r="PKB838" s="247"/>
      <c r="PKC838" s="247"/>
      <c r="PKD838" s="247"/>
      <c r="PKE838" s="247"/>
      <c r="PKF838" s="247"/>
      <c r="PKG838" s="247"/>
      <c r="PKH838" s="247"/>
      <c r="PKI838" s="247"/>
      <c r="PKJ838" s="247"/>
      <c r="PKK838" s="247"/>
      <c r="PKL838" s="247"/>
      <c r="PKM838" s="247"/>
      <c r="PKN838" s="247"/>
      <c r="PKO838" s="247"/>
      <c r="PKP838" s="247"/>
      <c r="PKQ838" s="247"/>
      <c r="PKR838" s="247"/>
      <c r="PKS838" s="247"/>
      <c r="PKT838" s="247"/>
      <c r="PKU838" s="247"/>
      <c r="PKV838" s="247"/>
      <c r="PKW838" s="247"/>
      <c r="PKX838" s="247"/>
      <c r="PKY838" s="247"/>
      <c r="PKZ838" s="247"/>
      <c r="PLA838" s="247"/>
      <c r="PLB838" s="247"/>
      <c r="PLC838" s="247"/>
      <c r="PLD838" s="247"/>
      <c r="PLE838" s="247"/>
      <c r="PLF838" s="247"/>
      <c r="PLG838" s="247"/>
      <c r="PLH838" s="247"/>
      <c r="PLI838" s="247"/>
      <c r="PLJ838" s="247"/>
      <c r="PLK838" s="247"/>
      <c r="PLL838" s="247"/>
      <c r="PLM838" s="247"/>
      <c r="PLN838" s="247"/>
      <c r="PLO838" s="247"/>
      <c r="PLP838" s="247"/>
      <c r="PLQ838" s="247"/>
      <c r="PLR838" s="247"/>
      <c r="PLS838" s="247"/>
      <c r="PLT838" s="247"/>
      <c r="PLU838" s="247"/>
      <c r="PLV838" s="247"/>
      <c r="PLW838" s="247"/>
      <c r="PLX838" s="247"/>
      <c r="PLY838" s="247"/>
      <c r="PLZ838" s="247"/>
      <c r="PMA838" s="247"/>
      <c r="PMB838" s="247"/>
      <c r="PMC838" s="247"/>
      <c r="PMD838" s="247"/>
      <c r="PME838" s="247"/>
      <c r="PMF838" s="247"/>
      <c r="PMG838" s="247"/>
      <c r="PMH838" s="247"/>
      <c r="PMI838" s="247"/>
      <c r="PMJ838" s="247"/>
      <c r="PMK838" s="247"/>
      <c r="PML838" s="247"/>
      <c r="PMM838" s="247"/>
      <c r="PMN838" s="247"/>
      <c r="PMO838" s="247"/>
      <c r="PMP838" s="247"/>
      <c r="PMQ838" s="247"/>
      <c r="PMR838" s="247"/>
      <c r="PMS838" s="247"/>
      <c r="PMT838" s="247"/>
      <c r="PMU838" s="247"/>
      <c r="PMV838" s="247"/>
      <c r="PMW838" s="247"/>
      <c r="PMX838" s="247"/>
      <c r="PMY838" s="247"/>
      <c r="PMZ838" s="247"/>
      <c r="PNA838" s="247"/>
      <c r="PNB838" s="247"/>
      <c r="PNC838" s="247"/>
      <c r="PND838" s="247"/>
      <c r="PNE838" s="247"/>
      <c r="PNF838" s="247"/>
      <c r="PNG838" s="247"/>
      <c r="PNH838" s="247"/>
      <c r="PNI838" s="247"/>
      <c r="PNJ838" s="247"/>
      <c r="PNK838" s="247"/>
      <c r="PNL838" s="247"/>
      <c r="PNM838" s="247"/>
      <c r="PNN838" s="247"/>
      <c r="PNO838" s="247"/>
      <c r="PNP838" s="247"/>
      <c r="PNQ838" s="247"/>
      <c r="PNR838" s="247"/>
      <c r="PNS838" s="247"/>
      <c r="PNT838" s="247"/>
      <c r="PNU838" s="247"/>
      <c r="PNV838" s="247"/>
      <c r="PNW838" s="247"/>
      <c r="PNX838" s="247"/>
      <c r="PNY838" s="247"/>
      <c r="PNZ838" s="247"/>
      <c r="POA838" s="247"/>
      <c r="POB838" s="247"/>
      <c r="POC838" s="247"/>
      <c r="POD838" s="247"/>
      <c r="POE838" s="247"/>
      <c r="POF838" s="247"/>
      <c r="POG838" s="247"/>
      <c r="POH838" s="247"/>
      <c r="POI838" s="247"/>
      <c r="POJ838" s="247"/>
      <c r="POK838" s="247"/>
      <c r="POL838" s="247"/>
      <c r="POM838" s="247"/>
      <c r="PON838" s="247"/>
      <c r="POO838" s="247"/>
      <c r="POP838" s="247"/>
      <c r="POQ838" s="247"/>
      <c r="POR838" s="247"/>
      <c r="POS838" s="247"/>
      <c r="POT838" s="247"/>
      <c r="POU838" s="247"/>
      <c r="POV838" s="247"/>
      <c r="POW838" s="247"/>
      <c r="POX838" s="247"/>
      <c r="POY838" s="247"/>
      <c r="POZ838" s="247"/>
      <c r="PPA838" s="247"/>
      <c r="PPB838" s="247"/>
      <c r="PPC838" s="247"/>
      <c r="PPD838" s="247"/>
      <c r="PPE838" s="247"/>
      <c r="PPF838" s="247"/>
      <c r="PPG838" s="247"/>
      <c r="PPH838" s="247"/>
      <c r="PPI838" s="247"/>
      <c r="PPJ838" s="247"/>
      <c r="PPK838" s="247"/>
      <c r="PPL838" s="247"/>
      <c r="PPM838" s="247"/>
      <c r="PPN838" s="247"/>
      <c r="PPO838" s="247"/>
      <c r="PPP838" s="247"/>
      <c r="PPQ838" s="247"/>
      <c r="PPR838" s="247"/>
      <c r="PPS838" s="247"/>
      <c r="PPT838" s="247"/>
      <c r="PPU838" s="247"/>
      <c r="PPV838" s="247"/>
      <c r="PPW838" s="247"/>
      <c r="PPX838" s="247"/>
      <c r="PPY838" s="247"/>
      <c r="PPZ838" s="247"/>
      <c r="PQA838" s="247"/>
      <c r="PQB838" s="247"/>
      <c r="PQC838" s="247"/>
      <c r="PQD838" s="247"/>
      <c r="PQE838" s="247"/>
      <c r="PQF838" s="247"/>
      <c r="PQG838" s="247"/>
      <c r="PQH838" s="247"/>
      <c r="PQI838" s="247"/>
      <c r="PQJ838" s="247"/>
      <c r="PQK838" s="247"/>
      <c r="PQL838" s="247"/>
      <c r="PQM838" s="247"/>
      <c r="PQN838" s="247"/>
      <c r="PQO838" s="247"/>
      <c r="PQP838" s="247"/>
      <c r="PQQ838" s="247"/>
      <c r="PQR838" s="247"/>
      <c r="PQS838" s="247"/>
      <c r="PQT838" s="247"/>
      <c r="PQU838" s="247"/>
      <c r="PQV838" s="247"/>
      <c r="PQW838" s="247"/>
      <c r="PQX838" s="247"/>
      <c r="PQY838" s="247"/>
      <c r="PQZ838" s="247"/>
      <c r="PRA838" s="247"/>
      <c r="PRB838" s="247"/>
      <c r="PRC838" s="247"/>
      <c r="PRD838" s="247"/>
      <c r="PRE838" s="247"/>
      <c r="PRF838" s="247"/>
      <c r="PRG838" s="247"/>
      <c r="PRH838" s="247"/>
      <c r="PRI838" s="247"/>
      <c r="PRJ838" s="247"/>
      <c r="PRK838" s="247"/>
      <c r="PRL838" s="247"/>
      <c r="PRM838" s="247"/>
      <c r="PRN838" s="247"/>
      <c r="PRO838" s="247"/>
      <c r="PRP838" s="247"/>
      <c r="PRQ838" s="247"/>
      <c r="PRR838" s="247"/>
      <c r="PRS838" s="247"/>
      <c r="PRT838" s="247"/>
      <c r="PRU838" s="247"/>
      <c r="PRV838" s="247"/>
      <c r="PRW838" s="247"/>
      <c r="PRX838" s="247"/>
      <c r="PRY838" s="247"/>
      <c r="PRZ838" s="247"/>
      <c r="PSA838" s="247"/>
      <c r="PSB838" s="247"/>
      <c r="PSC838" s="247"/>
      <c r="PSD838" s="247"/>
      <c r="PSE838" s="247"/>
      <c r="PSF838" s="247"/>
      <c r="PSG838" s="247"/>
      <c r="PSH838" s="247"/>
      <c r="PSI838" s="247"/>
      <c r="PSJ838" s="247"/>
      <c r="PSK838" s="247"/>
      <c r="PSL838" s="247"/>
      <c r="PSM838" s="247"/>
      <c r="PSN838" s="247"/>
      <c r="PSO838" s="247"/>
      <c r="PSP838" s="247"/>
      <c r="PSQ838" s="247"/>
      <c r="PSR838" s="247"/>
      <c r="PSS838" s="247"/>
      <c r="PST838" s="247"/>
      <c r="PSU838" s="247"/>
      <c r="PSV838" s="247"/>
      <c r="PSW838" s="247"/>
      <c r="PSX838" s="247"/>
      <c r="PSY838" s="247"/>
      <c r="PSZ838" s="247"/>
      <c r="PTA838" s="247"/>
      <c r="PTB838" s="247"/>
      <c r="PTC838" s="247"/>
      <c r="PTD838" s="247"/>
      <c r="PTE838" s="247"/>
      <c r="PTF838" s="247"/>
      <c r="PTG838" s="247"/>
      <c r="PTH838" s="247"/>
      <c r="PTI838" s="247"/>
      <c r="PTJ838" s="247"/>
      <c r="PTK838" s="247"/>
      <c r="PTL838" s="247"/>
      <c r="PTM838" s="247"/>
      <c r="PTN838" s="247"/>
      <c r="PTO838" s="247"/>
      <c r="PTP838" s="247"/>
      <c r="PTQ838" s="247"/>
      <c r="PTR838" s="247"/>
      <c r="PTS838" s="247"/>
      <c r="PTT838" s="247"/>
      <c r="PTU838" s="247"/>
      <c r="PTV838" s="247"/>
      <c r="PTW838" s="247"/>
      <c r="PTX838" s="247"/>
      <c r="PTY838" s="247"/>
      <c r="PTZ838" s="247"/>
      <c r="PUA838" s="247"/>
      <c r="PUB838" s="247"/>
      <c r="PUC838" s="247"/>
      <c r="PUD838" s="247"/>
      <c r="PUE838" s="247"/>
      <c r="PUF838" s="247"/>
      <c r="PUG838" s="247"/>
      <c r="PUH838" s="247"/>
      <c r="PUI838" s="247"/>
      <c r="PUJ838" s="247"/>
      <c r="PUK838" s="247"/>
      <c r="PUL838" s="247"/>
      <c r="PUM838" s="247"/>
      <c r="PUN838" s="247"/>
      <c r="PUO838" s="247"/>
      <c r="PUP838" s="247"/>
      <c r="PUQ838" s="247"/>
      <c r="PUR838" s="247"/>
      <c r="PUS838" s="247"/>
      <c r="PUT838" s="247"/>
      <c r="PUU838" s="247"/>
      <c r="PUV838" s="247"/>
      <c r="PUW838" s="247"/>
      <c r="PUX838" s="247"/>
      <c r="PUY838" s="247"/>
      <c r="PUZ838" s="247"/>
      <c r="PVA838" s="247"/>
      <c r="PVB838" s="247"/>
      <c r="PVC838" s="247"/>
      <c r="PVD838" s="247"/>
      <c r="PVE838" s="247"/>
      <c r="PVF838" s="247"/>
      <c r="PVG838" s="247"/>
      <c r="PVH838" s="247"/>
      <c r="PVI838" s="247"/>
      <c r="PVJ838" s="247"/>
      <c r="PVK838" s="247"/>
      <c r="PVL838" s="247"/>
      <c r="PVM838" s="247"/>
      <c r="PVN838" s="247"/>
      <c r="PVO838" s="247"/>
      <c r="PVP838" s="247"/>
      <c r="PVQ838" s="247"/>
      <c r="PVR838" s="247"/>
      <c r="PVS838" s="247"/>
      <c r="PVT838" s="247"/>
      <c r="PVU838" s="247"/>
      <c r="PVV838" s="247"/>
      <c r="PVW838" s="247"/>
      <c r="PVX838" s="247"/>
      <c r="PVY838" s="247"/>
      <c r="PVZ838" s="247"/>
      <c r="PWA838" s="247"/>
      <c r="PWB838" s="247"/>
      <c r="PWC838" s="247"/>
      <c r="PWD838" s="247"/>
      <c r="PWE838" s="247"/>
      <c r="PWF838" s="247"/>
      <c r="PWG838" s="247"/>
      <c r="PWH838" s="247"/>
      <c r="PWI838" s="247"/>
      <c r="PWJ838" s="247"/>
      <c r="PWK838" s="247"/>
      <c r="PWL838" s="247"/>
      <c r="PWM838" s="247"/>
      <c r="PWN838" s="247"/>
      <c r="PWO838" s="247"/>
      <c r="PWP838" s="247"/>
      <c r="PWQ838" s="247"/>
      <c r="PWR838" s="247"/>
      <c r="PWS838" s="247"/>
      <c r="PWT838" s="247"/>
      <c r="PWU838" s="247"/>
      <c r="PWV838" s="247"/>
      <c r="PWW838" s="247"/>
      <c r="PWX838" s="247"/>
      <c r="PWY838" s="247"/>
      <c r="PWZ838" s="247"/>
      <c r="PXA838" s="247"/>
      <c r="PXB838" s="247"/>
      <c r="PXC838" s="247"/>
      <c r="PXD838" s="247"/>
      <c r="PXE838" s="247"/>
      <c r="PXF838" s="247"/>
      <c r="PXG838" s="247"/>
      <c r="PXH838" s="247"/>
      <c r="PXI838" s="247"/>
      <c r="PXJ838" s="247"/>
      <c r="PXK838" s="247"/>
      <c r="PXL838" s="247"/>
      <c r="PXM838" s="247"/>
      <c r="PXN838" s="247"/>
      <c r="PXO838" s="247"/>
      <c r="PXP838" s="247"/>
      <c r="PXQ838" s="247"/>
      <c r="PXR838" s="247"/>
      <c r="PXS838" s="247"/>
      <c r="PXT838" s="247"/>
      <c r="PXU838" s="247"/>
      <c r="PXV838" s="247"/>
      <c r="PXW838" s="247"/>
      <c r="PXX838" s="247"/>
      <c r="PXY838" s="247"/>
      <c r="PXZ838" s="247"/>
      <c r="PYA838" s="247"/>
      <c r="PYB838" s="247"/>
      <c r="PYC838" s="247"/>
      <c r="PYD838" s="247"/>
      <c r="PYE838" s="247"/>
      <c r="PYF838" s="247"/>
      <c r="PYG838" s="247"/>
      <c r="PYH838" s="247"/>
      <c r="PYI838" s="247"/>
      <c r="PYJ838" s="247"/>
      <c r="PYK838" s="247"/>
      <c r="PYL838" s="247"/>
      <c r="PYM838" s="247"/>
      <c r="PYN838" s="247"/>
      <c r="PYO838" s="247"/>
      <c r="PYP838" s="247"/>
      <c r="PYQ838" s="247"/>
      <c r="PYR838" s="247"/>
      <c r="PYS838" s="247"/>
      <c r="PYT838" s="247"/>
      <c r="PYU838" s="247"/>
      <c r="PYV838" s="247"/>
      <c r="PYW838" s="247"/>
      <c r="PYX838" s="247"/>
      <c r="PYY838" s="247"/>
      <c r="PYZ838" s="247"/>
      <c r="PZA838" s="247"/>
      <c r="PZB838" s="247"/>
      <c r="PZC838" s="247"/>
      <c r="PZD838" s="247"/>
      <c r="PZE838" s="247"/>
      <c r="PZF838" s="247"/>
      <c r="PZG838" s="247"/>
      <c r="PZH838" s="247"/>
      <c r="PZI838" s="247"/>
      <c r="PZJ838" s="247"/>
      <c r="PZK838" s="247"/>
      <c r="PZL838" s="247"/>
      <c r="PZM838" s="247"/>
      <c r="PZN838" s="247"/>
      <c r="PZO838" s="247"/>
      <c r="PZP838" s="247"/>
      <c r="PZQ838" s="247"/>
      <c r="PZR838" s="247"/>
      <c r="PZS838" s="247"/>
      <c r="PZT838" s="247"/>
      <c r="PZU838" s="247"/>
      <c r="PZV838" s="247"/>
      <c r="PZW838" s="247"/>
      <c r="PZX838" s="247"/>
      <c r="PZY838" s="247"/>
      <c r="PZZ838" s="247"/>
      <c r="QAA838" s="247"/>
      <c r="QAB838" s="247"/>
      <c r="QAC838" s="247"/>
      <c r="QAD838" s="247"/>
      <c r="QAE838" s="247"/>
      <c r="QAF838" s="247"/>
      <c r="QAG838" s="247"/>
      <c r="QAH838" s="247"/>
      <c r="QAI838" s="247"/>
      <c r="QAJ838" s="247"/>
      <c r="QAK838" s="247"/>
      <c r="QAL838" s="247"/>
      <c r="QAM838" s="247"/>
      <c r="QAN838" s="247"/>
      <c r="QAO838" s="247"/>
      <c r="QAP838" s="247"/>
      <c r="QAQ838" s="247"/>
      <c r="QAR838" s="247"/>
      <c r="QAS838" s="247"/>
      <c r="QAT838" s="247"/>
      <c r="QAU838" s="247"/>
      <c r="QAV838" s="247"/>
      <c r="QAW838" s="247"/>
      <c r="QAX838" s="247"/>
      <c r="QAY838" s="247"/>
      <c r="QAZ838" s="247"/>
      <c r="QBA838" s="247"/>
      <c r="QBB838" s="247"/>
      <c r="QBC838" s="247"/>
      <c r="QBD838" s="247"/>
      <c r="QBE838" s="247"/>
      <c r="QBF838" s="247"/>
      <c r="QBG838" s="247"/>
      <c r="QBH838" s="247"/>
      <c r="QBI838" s="247"/>
      <c r="QBJ838" s="247"/>
      <c r="QBK838" s="247"/>
      <c r="QBL838" s="247"/>
      <c r="QBM838" s="247"/>
      <c r="QBN838" s="247"/>
      <c r="QBO838" s="247"/>
      <c r="QBP838" s="247"/>
      <c r="QBQ838" s="247"/>
      <c r="QBR838" s="247"/>
      <c r="QBS838" s="247"/>
      <c r="QBT838" s="247"/>
      <c r="QBU838" s="247"/>
      <c r="QBV838" s="247"/>
      <c r="QBW838" s="247"/>
      <c r="QBX838" s="247"/>
      <c r="QBY838" s="247"/>
      <c r="QBZ838" s="247"/>
      <c r="QCA838" s="247"/>
      <c r="QCB838" s="247"/>
      <c r="QCC838" s="247"/>
      <c r="QCD838" s="247"/>
      <c r="QCE838" s="247"/>
      <c r="QCF838" s="247"/>
      <c r="QCG838" s="247"/>
      <c r="QCH838" s="247"/>
      <c r="QCI838" s="247"/>
      <c r="QCJ838" s="247"/>
      <c r="QCK838" s="247"/>
      <c r="QCL838" s="247"/>
      <c r="QCM838" s="247"/>
      <c r="QCN838" s="247"/>
      <c r="QCO838" s="247"/>
      <c r="QCP838" s="247"/>
      <c r="QCQ838" s="247"/>
      <c r="QCR838" s="247"/>
      <c r="QCS838" s="247"/>
      <c r="QCT838" s="247"/>
      <c r="QCU838" s="247"/>
      <c r="QCV838" s="247"/>
      <c r="QCW838" s="247"/>
      <c r="QCX838" s="247"/>
      <c r="QCY838" s="247"/>
      <c r="QCZ838" s="247"/>
      <c r="QDA838" s="247"/>
      <c r="QDB838" s="247"/>
      <c r="QDC838" s="247"/>
      <c r="QDD838" s="247"/>
      <c r="QDE838" s="247"/>
      <c r="QDF838" s="247"/>
      <c r="QDG838" s="247"/>
      <c r="QDH838" s="247"/>
      <c r="QDI838" s="247"/>
      <c r="QDJ838" s="247"/>
      <c r="QDK838" s="247"/>
      <c r="QDL838" s="247"/>
      <c r="QDM838" s="247"/>
      <c r="QDN838" s="247"/>
      <c r="QDO838" s="247"/>
      <c r="QDP838" s="247"/>
      <c r="QDQ838" s="247"/>
      <c r="QDR838" s="247"/>
      <c r="QDS838" s="247"/>
      <c r="QDT838" s="247"/>
      <c r="QDU838" s="247"/>
      <c r="QDV838" s="247"/>
      <c r="QDW838" s="247"/>
      <c r="QDX838" s="247"/>
      <c r="QDY838" s="247"/>
      <c r="QDZ838" s="247"/>
      <c r="QEA838" s="247"/>
      <c r="QEB838" s="247"/>
      <c r="QEC838" s="247"/>
      <c r="QED838" s="247"/>
      <c r="QEE838" s="247"/>
      <c r="QEF838" s="247"/>
      <c r="QEG838" s="247"/>
      <c r="QEH838" s="247"/>
      <c r="QEI838" s="247"/>
      <c r="QEJ838" s="247"/>
      <c r="QEK838" s="247"/>
      <c r="QEL838" s="247"/>
      <c r="QEM838" s="247"/>
      <c r="QEN838" s="247"/>
      <c r="QEO838" s="247"/>
      <c r="QEP838" s="247"/>
      <c r="QEQ838" s="247"/>
      <c r="QER838" s="247"/>
      <c r="QES838" s="247"/>
      <c r="QET838" s="247"/>
      <c r="QEU838" s="247"/>
      <c r="QEV838" s="247"/>
      <c r="QEW838" s="247"/>
      <c r="QEX838" s="247"/>
      <c r="QEY838" s="247"/>
      <c r="QEZ838" s="247"/>
      <c r="QFA838" s="247"/>
      <c r="QFB838" s="247"/>
      <c r="QFC838" s="247"/>
      <c r="QFD838" s="247"/>
      <c r="QFE838" s="247"/>
      <c r="QFF838" s="247"/>
      <c r="QFG838" s="247"/>
      <c r="QFH838" s="247"/>
      <c r="QFI838" s="247"/>
      <c r="QFJ838" s="247"/>
      <c r="QFK838" s="247"/>
      <c r="QFL838" s="247"/>
      <c r="QFM838" s="247"/>
      <c r="QFN838" s="247"/>
      <c r="QFO838" s="247"/>
      <c r="QFP838" s="247"/>
      <c r="QFQ838" s="247"/>
      <c r="QFR838" s="247"/>
      <c r="QFS838" s="247"/>
      <c r="QFT838" s="247"/>
      <c r="QFU838" s="247"/>
      <c r="QFV838" s="247"/>
      <c r="QFW838" s="247"/>
      <c r="QFX838" s="247"/>
      <c r="QFY838" s="247"/>
      <c r="QFZ838" s="247"/>
      <c r="QGA838" s="247"/>
      <c r="QGB838" s="247"/>
      <c r="QGC838" s="247"/>
      <c r="QGD838" s="247"/>
      <c r="QGE838" s="247"/>
      <c r="QGF838" s="247"/>
      <c r="QGG838" s="247"/>
      <c r="QGH838" s="247"/>
      <c r="QGI838" s="247"/>
      <c r="QGJ838" s="247"/>
      <c r="QGK838" s="247"/>
      <c r="QGL838" s="247"/>
      <c r="QGM838" s="247"/>
      <c r="QGN838" s="247"/>
      <c r="QGO838" s="247"/>
      <c r="QGP838" s="247"/>
      <c r="QGQ838" s="247"/>
      <c r="QGR838" s="247"/>
      <c r="QGS838" s="247"/>
      <c r="QGT838" s="247"/>
      <c r="QGU838" s="247"/>
      <c r="QGV838" s="247"/>
      <c r="QGW838" s="247"/>
      <c r="QGX838" s="247"/>
      <c r="QGY838" s="247"/>
      <c r="QGZ838" s="247"/>
      <c r="QHA838" s="247"/>
      <c r="QHB838" s="247"/>
      <c r="QHC838" s="247"/>
      <c r="QHD838" s="247"/>
      <c r="QHE838" s="247"/>
      <c r="QHF838" s="247"/>
      <c r="QHG838" s="247"/>
      <c r="QHH838" s="247"/>
      <c r="QHI838" s="247"/>
      <c r="QHJ838" s="247"/>
      <c r="QHK838" s="247"/>
      <c r="QHL838" s="247"/>
      <c r="QHM838" s="247"/>
      <c r="QHN838" s="247"/>
      <c r="QHO838" s="247"/>
      <c r="QHP838" s="247"/>
      <c r="QHQ838" s="247"/>
      <c r="QHR838" s="247"/>
      <c r="QHS838" s="247"/>
      <c r="QHT838" s="247"/>
      <c r="QHU838" s="247"/>
      <c r="QHV838" s="247"/>
      <c r="QHW838" s="247"/>
      <c r="QHX838" s="247"/>
      <c r="QHY838" s="247"/>
      <c r="QHZ838" s="247"/>
      <c r="QIA838" s="247"/>
      <c r="QIB838" s="247"/>
      <c r="QIC838" s="247"/>
      <c r="QID838" s="247"/>
      <c r="QIE838" s="247"/>
      <c r="QIF838" s="247"/>
      <c r="QIG838" s="247"/>
      <c r="QIH838" s="247"/>
      <c r="QII838" s="247"/>
      <c r="QIJ838" s="247"/>
      <c r="QIK838" s="247"/>
      <c r="QIL838" s="247"/>
      <c r="QIM838" s="247"/>
      <c r="QIN838" s="247"/>
      <c r="QIO838" s="247"/>
      <c r="QIP838" s="247"/>
      <c r="QIQ838" s="247"/>
      <c r="QIR838" s="247"/>
      <c r="QIS838" s="247"/>
      <c r="QIT838" s="247"/>
      <c r="QIU838" s="247"/>
      <c r="QIV838" s="247"/>
      <c r="QIW838" s="247"/>
      <c r="QIX838" s="247"/>
      <c r="QIY838" s="247"/>
      <c r="QIZ838" s="247"/>
      <c r="QJA838" s="247"/>
      <c r="QJB838" s="247"/>
      <c r="QJC838" s="247"/>
      <c r="QJD838" s="247"/>
      <c r="QJE838" s="247"/>
      <c r="QJF838" s="247"/>
      <c r="QJG838" s="247"/>
      <c r="QJH838" s="247"/>
      <c r="QJI838" s="247"/>
      <c r="QJJ838" s="247"/>
      <c r="QJK838" s="247"/>
      <c r="QJL838" s="247"/>
      <c r="QJM838" s="247"/>
      <c r="QJN838" s="247"/>
      <c r="QJO838" s="247"/>
      <c r="QJP838" s="247"/>
      <c r="QJQ838" s="247"/>
      <c r="QJR838" s="247"/>
      <c r="QJS838" s="247"/>
      <c r="QJT838" s="247"/>
      <c r="QJU838" s="247"/>
      <c r="QJV838" s="247"/>
      <c r="QJW838" s="247"/>
      <c r="QJX838" s="247"/>
      <c r="QJY838" s="247"/>
      <c r="QJZ838" s="247"/>
      <c r="QKA838" s="247"/>
      <c r="QKB838" s="247"/>
      <c r="QKC838" s="247"/>
      <c r="QKD838" s="247"/>
      <c r="QKE838" s="247"/>
      <c r="QKF838" s="247"/>
      <c r="QKG838" s="247"/>
      <c r="QKH838" s="247"/>
      <c r="QKI838" s="247"/>
      <c r="QKJ838" s="247"/>
      <c r="QKK838" s="247"/>
      <c r="QKL838" s="247"/>
      <c r="QKM838" s="247"/>
      <c r="QKN838" s="247"/>
      <c r="QKO838" s="247"/>
      <c r="QKP838" s="247"/>
      <c r="QKQ838" s="247"/>
      <c r="QKR838" s="247"/>
      <c r="QKS838" s="247"/>
      <c r="QKT838" s="247"/>
      <c r="QKU838" s="247"/>
      <c r="QKV838" s="247"/>
      <c r="QKW838" s="247"/>
      <c r="QKX838" s="247"/>
      <c r="QKY838" s="247"/>
      <c r="QKZ838" s="247"/>
      <c r="QLA838" s="247"/>
      <c r="QLB838" s="247"/>
      <c r="QLC838" s="247"/>
      <c r="QLD838" s="247"/>
      <c r="QLE838" s="247"/>
      <c r="QLF838" s="247"/>
      <c r="QLG838" s="247"/>
      <c r="QLH838" s="247"/>
      <c r="QLI838" s="247"/>
      <c r="QLJ838" s="247"/>
      <c r="QLK838" s="247"/>
      <c r="QLL838" s="247"/>
      <c r="QLM838" s="247"/>
      <c r="QLN838" s="247"/>
      <c r="QLO838" s="247"/>
      <c r="QLP838" s="247"/>
      <c r="QLQ838" s="247"/>
      <c r="QLR838" s="247"/>
      <c r="QLS838" s="247"/>
      <c r="QLT838" s="247"/>
      <c r="QLU838" s="247"/>
      <c r="QLV838" s="247"/>
      <c r="QLW838" s="247"/>
      <c r="QLX838" s="247"/>
      <c r="QLY838" s="247"/>
      <c r="QLZ838" s="247"/>
      <c r="QMA838" s="247"/>
      <c r="QMB838" s="247"/>
      <c r="QMC838" s="247"/>
      <c r="QMD838" s="247"/>
      <c r="QME838" s="247"/>
      <c r="QMF838" s="247"/>
      <c r="QMG838" s="247"/>
      <c r="QMH838" s="247"/>
      <c r="QMI838" s="247"/>
      <c r="QMJ838" s="247"/>
      <c r="QMK838" s="247"/>
      <c r="QML838" s="247"/>
      <c r="QMM838" s="247"/>
      <c r="QMN838" s="247"/>
      <c r="QMO838" s="247"/>
      <c r="QMP838" s="247"/>
      <c r="QMQ838" s="247"/>
      <c r="QMR838" s="247"/>
      <c r="QMS838" s="247"/>
      <c r="QMT838" s="247"/>
      <c r="QMU838" s="247"/>
      <c r="QMV838" s="247"/>
      <c r="QMW838" s="247"/>
      <c r="QMX838" s="247"/>
      <c r="QMY838" s="247"/>
      <c r="QMZ838" s="247"/>
      <c r="QNA838" s="247"/>
      <c r="QNB838" s="247"/>
      <c r="QNC838" s="247"/>
      <c r="QND838" s="247"/>
      <c r="QNE838" s="247"/>
      <c r="QNF838" s="247"/>
      <c r="QNG838" s="247"/>
      <c r="QNH838" s="247"/>
      <c r="QNI838" s="247"/>
      <c r="QNJ838" s="247"/>
      <c r="QNK838" s="247"/>
      <c r="QNL838" s="247"/>
      <c r="QNM838" s="247"/>
      <c r="QNN838" s="247"/>
      <c r="QNO838" s="247"/>
      <c r="QNP838" s="247"/>
      <c r="QNQ838" s="247"/>
      <c r="QNR838" s="247"/>
      <c r="QNS838" s="247"/>
      <c r="QNT838" s="247"/>
      <c r="QNU838" s="247"/>
      <c r="QNV838" s="247"/>
      <c r="QNW838" s="247"/>
      <c r="QNX838" s="247"/>
      <c r="QNY838" s="247"/>
      <c r="QNZ838" s="247"/>
      <c r="QOA838" s="247"/>
      <c r="QOB838" s="247"/>
      <c r="QOC838" s="247"/>
      <c r="QOD838" s="247"/>
      <c r="QOE838" s="247"/>
      <c r="QOF838" s="247"/>
      <c r="QOG838" s="247"/>
      <c r="QOH838" s="247"/>
      <c r="QOI838" s="247"/>
      <c r="QOJ838" s="247"/>
      <c r="QOK838" s="247"/>
      <c r="QOL838" s="247"/>
      <c r="QOM838" s="247"/>
      <c r="QON838" s="247"/>
      <c r="QOO838" s="247"/>
      <c r="QOP838" s="247"/>
      <c r="QOQ838" s="247"/>
      <c r="QOR838" s="247"/>
      <c r="QOS838" s="247"/>
      <c r="QOT838" s="247"/>
      <c r="QOU838" s="247"/>
      <c r="QOV838" s="247"/>
      <c r="QOW838" s="247"/>
      <c r="QOX838" s="247"/>
      <c r="QOY838" s="247"/>
      <c r="QOZ838" s="247"/>
      <c r="QPA838" s="247"/>
      <c r="QPB838" s="247"/>
      <c r="QPC838" s="247"/>
      <c r="QPD838" s="247"/>
      <c r="QPE838" s="247"/>
      <c r="QPF838" s="247"/>
      <c r="QPG838" s="247"/>
      <c r="QPH838" s="247"/>
      <c r="QPI838" s="247"/>
      <c r="QPJ838" s="247"/>
      <c r="QPK838" s="247"/>
      <c r="QPL838" s="247"/>
      <c r="QPM838" s="247"/>
      <c r="QPN838" s="247"/>
      <c r="QPO838" s="247"/>
      <c r="QPP838" s="247"/>
      <c r="QPQ838" s="247"/>
      <c r="QPR838" s="247"/>
      <c r="QPS838" s="247"/>
      <c r="QPT838" s="247"/>
      <c r="QPU838" s="247"/>
      <c r="QPV838" s="247"/>
      <c r="QPW838" s="247"/>
      <c r="QPX838" s="247"/>
      <c r="QPY838" s="247"/>
      <c r="QPZ838" s="247"/>
      <c r="QQA838" s="247"/>
      <c r="QQB838" s="247"/>
      <c r="QQC838" s="247"/>
      <c r="QQD838" s="247"/>
      <c r="QQE838" s="247"/>
      <c r="QQF838" s="247"/>
      <c r="QQG838" s="247"/>
      <c r="QQH838" s="247"/>
      <c r="QQI838" s="247"/>
      <c r="QQJ838" s="247"/>
      <c r="QQK838" s="247"/>
      <c r="QQL838" s="247"/>
      <c r="QQM838" s="247"/>
      <c r="QQN838" s="247"/>
      <c r="QQO838" s="247"/>
      <c r="QQP838" s="247"/>
      <c r="QQQ838" s="247"/>
      <c r="QQR838" s="247"/>
      <c r="QQS838" s="247"/>
      <c r="QQT838" s="247"/>
      <c r="QQU838" s="247"/>
      <c r="QQV838" s="247"/>
      <c r="QQW838" s="247"/>
      <c r="QQX838" s="247"/>
      <c r="QQY838" s="247"/>
      <c r="QQZ838" s="247"/>
      <c r="QRA838" s="247"/>
      <c r="QRB838" s="247"/>
      <c r="QRC838" s="247"/>
      <c r="QRD838" s="247"/>
      <c r="QRE838" s="247"/>
      <c r="QRF838" s="247"/>
      <c r="QRG838" s="247"/>
      <c r="QRH838" s="247"/>
      <c r="QRI838" s="247"/>
      <c r="QRJ838" s="247"/>
      <c r="QRK838" s="247"/>
      <c r="QRL838" s="247"/>
      <c r="QRM838" s="247"/>
      <c r="QRN838" s="247"/>
      <c r="QRO838" s="247"/>
      <c r="QRP838" s="247"/>
      <c r="QRQ838" s="247"/>
      <c r="QRR838" s="247"/>
      <c r="QRS838" s="247"/>
      <c r="QRT838" s="247"/>
      <c r="QRU838" s="247"/>
      <c r="QRV838" s="247"/>
      <c r="QRW838" s="247"/>
      <c r="QRX838" s="247"/>
      <c r="QRY838" s="247"/>
      <c r="QRZ838" s="247"/>
      <c r="QSA838" s="247"/>
      <c r="QSB838" s="247"/>
      <c r="QSC838" s="247"/>
      <c r="QSD838" s="247"/>
      <c r="QSE838" s="247"/>
      <c r="QSF838" s="247"/>
      <c r="QSG838" s="247"/>
      <c r="QSH838" s="247"/>
      <c r="QSI838" s="247"/>
      <c r="QSJ838" s="247"/>
      <c r="QSK838" s="247"/>
      <c r="QSL838" s="247"/>
      <c r="QSM838" s="247"/>
      <c r="QSN838" s="247"/>
      <c r="QSO838" s="247"/>
      <c r="QSP838" s="247"/>
      <c r="QSQ838" s="247"/>
      <c r="QSR838" s="247"/>
      <c r="QSS838" s="247"/>
      <c r="QST838" s="247"/>
      <c r="QSU838" s="247"/>
      <c r="QSV838" s="247"/>
      <c r="QSW838" s="247"/>
      <c r="QSX838" s="247"/>
      <c r="QSY838" s="247"/>
      <c r="QSZ838" s="247"/>
      <c r="QTA838" s="247"/>
      <c r="QTB838" s="247"/>
      <c r="QTC838" s="247"/>
      <c r="QTD838" s="247"/>
      <c r="QTE838" s="247"/>
      <c r="QTF838" s="247"/>
      <c r="QTG838" s="247"/>
      <c r="QTH838" s="247"/>
      <c r="QTI838" s="247"/>
      <c r="QTJ838" s="247"/>
      <c r="QTK838" s="247"/>
      <c r="QTL838" s="247"/>
      <c r="QTM838" s="247"/>
      <c r="QTN838" s="247"/>
      <c r="QTO838" s="247"/>
      <c r="QTP838" s="247"/>
      <c r="QTQ838" s="247"/>
      <c r="QTR838" s="247"/>
      <c r="QTS838" s="247"/>
      <c r="QTT838" s="247"/>
      <c r="QTU838" s="247"/>
      <c r="QTV838" s="247"/>
      <c r="QTW838" s="247"/>
      <c r="QTX838" s="247"/>
      <c r="QTY838" s="247"/>
      <c r="QTZ838" s="247"/>
      <c r="QUA838" s="247"/>
      <c r="QUB838" s="247"/>
      <c r="QUC838" s="247"/>
      <c r="QUD838" s="247"/>
      <c r="QUE838" s="247"/>
      <c r="QUF838" s="247"/>
      <c r="QUG838" s="247"/>
      <c r="QUH838" s="247"/>
      <c r="QUI838" s="247"/>
      <c r="QUJ838" s="247"/>
      <c r="QUK838" s="247"/>
      <c r="QUL838" s="247"/>
      <c r="QUM838" s="247"/>
      <c r="QUN838" s="247"/>
      <c r="QUO838" s="247"/>
      <c r="QUP838" s="247"/>
      <c r="QUQ838" s="247"/>
      <c r="QUR838" s="247"/>
      <c r="QUS838" s="247"/>
      <c r="QUT838" s="247"/>
      <c r="QUU838" s="247"/>
      <c r="QUV838" s="247"/>
      <c r="QUW838" s="247"/>
      <c r="QUX838" s="247"/>
      <c r="QUY838" s="247"/>
      <c r="QUZ838" s="247"/>
      <c r="QVA838" s="247"/>
      <c r="QVB838" s="247"/>
      <c r="QVC838" s="247"/>
      <c r="QVD838" s="247"/>
      <c r="QVE838" s="247"/>
      <c r="QVF838" s="247"/>
      <c r="QVG838" s="247"/>
      <c r="QVH838" s="247"/>
      <c r="QVI838" s="247"/>
      <c r="QVJ838" s="247"/>
      <c r="QVK838" s="247"/>
      <c r="QVL838" s="247"/>
      <c r="QVM838" s="247"/>
      <c r="QVN838" s="247"/>
      <c r="QVO838" s="247"/>
      <c r="QVP838" s="247"/>
      <c r="QVQ838" s="247"/>
      <c r="QVR838" s="247"/>
      <c r="QVS838" s="247"/>
      <c r="QVT838" s="247"/>
      <c r="QVU838" s="247"/>
      <c r="QVV838" s="247"/>
      <c r="QVW838" s="247"/>
      <c r="QVX838" s="247"/>
      <c r="QVY838" s="247"/>
      <c r="QVZ838" s="247"/>
      <c r="QWA838" s="247"/>
      <c r="QWB838" s="247"/>
      <c r="QWC838" s="247"/>
      <c r="QWD838" s="247"/>
      <c r="QWE838" s="247"/>
      <c r="QWF838" s="247"/>
      <c r="QWG838" s="247"/>
      <c r="QWH838" s="247"/>
      <c r="QWI838" s="247"/>
      <c r="QWJ838" s="247"/>
      <c r="QWK838" s="247"/>
      <c r="QWL838" s="247"/>
      <c r="QWM838" s="247"/>
      <c r="QWN838" s="247"/>
      <c r="QWO838" s="247"/>
      <c r="QWP838" s="247"/>
      <c r="QWQ838" s="247"/>
      <c r="QWR838" s="247"/>
      <c r="QWS838" s="247"/>
      <c r="QWT838" s="247"/>
      <c r="QWU838" s="247"/>
      <c r="QWV838" s="247"/>
      <c r="QWW838" s="247"/>
      <c r="QWX838" s="247"/>
      <c r="QWY838" s="247"/>
      <c r="QWZ838" s="247"/>
      <c r="QXA838" s="247"/>
      <c r="QXB838" s="247"/>
      <c r="QXC838" s="247"/>
      <c r="QXD838" s="247"/>
      <c r="QXE838" s="247"/>
      <c r="QXF838" s="247"/>
      <c r="QXG838" s="247"/>
      <c r="QXH838" s="247"/>
      <c r="QXI838" s="247"/>
      <c r="QXJ838" s="247"/>
      <c r="QXK838" s="247"/>
      <c r="QXL838" s="247"/>
      <c r="QXM838" s="247"/>
      <c r="QXN838" s="247"/>
      <c r="QXO838" s="247"/>
      <c r="QXP838" s="247"/>
      <c r="QXQ838" s="247"/>
      <c r="QXR838" s="247"/>
      <c r="QXS838" s="247"/>
      <c r="QXT838" s="247"/>
      <c r="QXU838" s="247"/>
      <c r="QXV838" s="247"/>
      <c r="QXW838" s="247"/>
      <c r="QXX838" s="247"/>
      <c r="QXY838" s="247"/>
      <c r="QXZ838" s="247"/>
      <c r="QYA838" s="247"/>
      <c r="QYB838" s="247"/>
      <c r="QYC838" s="247"/>
      <c r="QYD838" s="247"/>
      <c r="QYE838" s="247"/>
      <c r="QYF838" s="247"/>
      <c r="QYG838" s="247"/>
      <c r="QYH838" s="247"/>
      <c r="QYI838" s="247"/>
      <c r="QYJ838" s="247"/>
      <c r="QYK838" s="247"/>
      <c r="QYL838" s="247"/>
      <c r="QYM838" s="247"/>
      <c r="QYN838" s="247"/>
      <c r="QYO838" s="247"/>
      <c r="QYP838" s="247"/>
      <c r="QYQ838" s="247"/>
      <c r="QYR838" s="247"/>
      <c r="QYS838" s="247"/>
      <c r="QYT838" s="247"/>
      <c r="QYU838" s="247"/>
      <c r="QYV838" s="247"/>
      <c r="QYW838" s="247"/>
      <c r="QYX838" s="247"/>
      <c r="QYY838" s="247"/>
      <c r="QYZ838" s="247"/>
      <c r="QZA838" s="247"/>
      <c r="QZB838" s="247"/>
      <c r="QZC838" s="247"/>
      <c r="QZD838" s="247"/>
      <c r="QZE838" s="247"/>
      <c r="QZF838" s="247"/>
      <c r="QZG838" s="247"/>
      <c r="QZH838" s="247"/>
      <c r="QZI838" s="247"/>
      <c r="QZJ838" s="247"/>
      <c r="QZK838" s="247"/>
      <c r="QZL838" s="247"/>
      <c r="QZM838" s="247"/>
      <c r="QZN838" s="247"/>
      <c r="QZO838" s="247"/>
      <c r="QZP838" s="247"/>
      <c r="QZQ838" s="247"/>
      <c r="QZR838" s="247"/>
      <c r="QZS838" s="247"/>
      <c r="QZT838" s="247"/>
      <c r="QZU838" s="247"/>
      <c r="QZV838" s="247"/>
      <c r="QZW838" s="247"/>
      <c r="QZX838" s="247"/>
      <c r="QZY838" s="247"/>
      <c r="QZZ838" s="247"/>
      <c r="RAA838" s="247"/>
      <c r="RAB838" s="247"/>
      <c r="RAC838" s="247"/>
      <c r="RAD838" s="247"/>
      <c r="RAE838" s="247"/>
      <c r="RAF838" s="247"/>
      <c r="RAG838" s="247"/>
      <c r="RAH838" s="247"/>
      <c r="RAI838" s="247"/>
      <c r="RAJ838" s="247"/>
      <c r="RAK838" s="247"/>
      <c r="RAL838" s="247"/>
      <c r="RAM838" s="247"/>
      <c r="RAN838" s="247"/>
      <c r="RAO838" s="247"/>
      <c r="RAP838" s="247"/>
      <c r="RAQ838" s="247"/>
      <c r="RAR838" s="247"/>
      <c r="RAS838" s="247"/>
      <c r="RAT838" s="247"/>
      <c r="RAU838" s="247"/>
      <c r="RAV838" s="247"/>
      <c r="RAW838" s="247"/>
      <c r="RAX838" s="247"/>
      <c r="RAY838" s="247"/>
      <c r="RAZ838" s="247"/>
      <c r="RBA838" s="247"/>
      <c r="RBB838" s="247"/>
      <c r="RBC838" s="247"/>
      <c r="RBD838" s="247"/>
      <c r="RBE838" s="247"/>
      <c r="RBF838" s="247"/>
      <c r="RBG838" s="247"/>
      <c r="RBH838" s="247"/>
      <c r="RBI838" s="247"/>
      <c r="RBJ838" s="247"/>
      <c r="RBK838" s="247"/>
      <c r="RBL838" s="247"/>
      <c r="RBM838" s="247"/>
      <c r="RBN838" s="247"/>
      <c r="RBO838" s="247"/>
      <c r="RBP838" s="247"/>
      <c r="RBQ838" s="247"/>
      <c r="RBR838" s="247"/>
      <c r="RBS838" s="247"/>
      <c r="RBT838" s="247"/>
      <c r="RBU838" s="247"/>
      <c r="RBV838" s="247"/>
      <c r="RBW838" s="247"/>
      <c r="RBX838" s="247"/>
      <c r="RBY838" s="247"/>
      <c r="RBZ838" s="247"/>
      <c r="RCA838" s="247"/>
      <c r="RCB838" s="247"/>
      <c r="RCC838" s="247"/>
      <c r="RCD838" s="247"/>
      <c r="RCE838" s="247"/>
      <c r="RCF838" s="247"/>
      <c r="RCG838" s="247"/>
      <c r="RCH838" s="247"/>
      <c r="RCI838" s="247"/>
      <c r="RCJ838" s="247"/>
      <c r="RCK838" s="247"/>
      <c r="RCL838" s="247"/>
      <c r="RCM838" s="247"/>
      <c r="RCN838" s="247"/>
      <c r="RCO838" s="247"/>
      <c r="RCP838" s="247"/>
      <c r="RCQ838" s="247"/>
      <c r="RCR838" s="247"/>
      <c r="RCS838" s="247"/>
      <c r="RCT838" s="247"/>
      <c r="RCU838" s="247"/>
      <c r="RCV838" s="247"/>
      <c r="RCW838" s="247"/>
      <c r="RCX838" s="247"/>
      <c r="RCY838" s="247"/>
      <c r="RCZ838" s="247"/>
      <c r="RDA838" s="247"/>
      <c r="RDB838" s="247"/>
      <c r="RDC838" s="247"/>
      <c r="RDD838" s="247"/>
      <c r="RDE838" s="247"/>
      <c r="RDF838" s="247"/>
      <c r="RDG838" s="247"/>
      <c r="RDH838" s="247"/>
      <c r="RDI838" s="247"/>
      <c r="RDJ838" s="247"/>
      <c r="RDK838" s="247"/>
      <c r="RDL838" s="247"/>
      <c r="RDM838" s="247"/>
      <c r="RDN838" s="247"/>
      <c r="RDO838" s="247"/>
      <c r="RDP838" s="247"/>
      <c r="RDQ838" s="247"/>
      <c r="RDR838" s="247"/>
      <c r="RDS838" s="247"/>
      <c r="RDT838" s="247"/>
      <c r="RDU838" s="247"/>
      <c r="RDV838" s="247"/>
      <c r="RDW838" s="247"/>
      <c r="RDX838" s="247"/>
      <c r="RDY838" s="247"/>
      <c r="RDZ838" s="247"/>
      <c r="REA838" s="247"/>
      <c r="REB838" s="247"/>
      <c r="REC838" s="247"/>
      <c r="RED838" s="247"/>
      <c r="REE838" s="247"/>
      <c r="REF838" s="247"/>
      <c r="REG838" s="247"/>
      <c r="REH838" s="247"/>
      <c r="REI838" s="247"/>
      <c r="REJ838" s="247"/>
      <c r="REK838" s="247"/>
      <c r="REL838" s="247"/>
      <c r="REM838" s="247"/>
      <c r="REN838" s="247"/>
      <c r="REO838" s="247"/>
      <c r="REP838" s="247"/>
      <c r="REQ838" s="247"/>
      <c r="RER838" s="247"/>
      <c r="RES838" s="247"/>
      <c r="RET838" s="247"/>
      <c r="REU838" s="247"/>
      <c r="REV838" s="247"/>
      <c r="REW838" s="247"/>
      <c r="REX838" s="247"/>
      <c r="REY838" s="247"/>
      <c r="REZ838" s="247"/>
      <c r="RFA838" s="247"/>
      <c r="RFB838" s="247"/>
      <c r="RFC838" s="247"/>
      <c r="RFD838" s="247"/>
      <c r="RFE838" s="247"/>
      <c r="RFF838" s="247"/>
      <c r="RFG838" s="247"/>
      <c r="RFH838" s="247"/>
      <c r="RFI838" s="247"/>
      <c r="RFJ838" s="247"/>
      <c r="RFK838" s="247"/>
      <c r="RFL838" s="247"/>
      <c r="RFM838" s="247"/>
      <c r="RFN838" s="247"/>
      <c r="RFO838" s="247"/>
      <c r="RFP838" s="247"/>
      <c r="RFQ838" s="247"/>
      <c r="RFR838" s="247"/>
      <c r="RFS838" s="247"/>
      <c r="RFT838" s="247"/>
      <c r="RFU838" s="247"/>
      <c r="RFV838" s="247"/>
      <c r="RFW838" s="247"/>
      <c r="RFX838" s="247"/>
      <c r="RFY838" s="247"/>
      <c r="RFZ838" s="247"/>
      <c r="RGA838" s="247"/>
      <c r="RGB838" s="247"/>
      <c r="RGC838" s="247"/>
      <c r="RGD838" s="247"/>
      <c r="RGE838" s="247"/>
      <c r="RGF838" s="247"/>
      <c r="RGG838" s="247"/>
      <c r="RGH838" s="247"/>
      <c r="RGI838" s="247"/>
      <c r="RGJ838" s="247"/>
      <c r="RGK838" s="247"/>
      <c r="RGL838" s="247"/>
      <c r="RGM838" s="247"/>
      <c r="RGN838" s="247"/>
      <c r="RGO838" s="247"/>
      <c r="RGP838" s="247"/>
      <c r="RGQ838" s="247"/>
      <c r="RGR838" s="247"/>
      <c r="RGS838" s="247"/>
      <c r="RGT838" s="247"/>
      <c r="RGU838" s="247"/>
      <c r="RGV838" s="247"/>
      <c r="RGW838" s="247"/>
      <c r="RGX838" s="247"/>
      <c r="RGY838" s="247"/>
      <c r="RGZ838" s="247"/>
      <c r="RHA838" s="247"/>
      <c r="RHB838" s="247"/>
      <c r="RHC838" s="247"/>
      <c r="RHD838" s="247"/>
      <c r="RHE838" s="247"/>
      <c r="RHF838" s="247"/>
      <c r="RHG838" s="247"/>
      <c r="RHH838" s="247"/>
      <c r="RHI838" s="247"/>
      <c r="RHJ838" s="247"/>
      <c r="RHK838" s="247"/>
      <c r="RHL838" s="247"/>
      <c r="RHM838" s="247"/>
      <c r="RHN838" s="247"/>
      <c r="RHO838" s="247"/>
      <c r="RHP838" s="247"/>
      <c r="RHQ838" s="247"/>
      <c r="RHR838" s="247"/>
      <c r="RHS838" s="247"/>
      <c r="RHT838" s="247"/>
      <c r="RHU838" s="247"/>
      <c r="RHV838" s="247"/>
      <c r="RHW838" s="247"/>
      <c r="RHX838" s="247"/>
      <c r="RHY838" s="247"/>
      <c r="RHZ838" s="247"/>
      <c r="RIA838" s="247"/>
      <c r="RIB838" s="247"/>
      <c r="RIC838" s="247"/>
      <c r="RID838" s="247"/>
      <c r="RIE838" s="247"/>
      <c r="RIF838" s="247"/>
      <c r="RIG838" s="247"/>
      <c r="RIH838" s="247"/>
      <c r="RII838" s="247"/>
      <c r="RIJ838" s="247"/>
      <c r="RIK838" s="247"/>
      <c r="RIL838" s="247"/>
      <c r="RIM838" s="247"/>
      <c r="RIN838" s="247"/>
      <c r="RIO838" s="247"/>
      <c r="RIP838" s="247"/>
      <c r="RIQ838" s="247"/>
      <c r="RIR838" s="247"/>
      <c r="RIS838" s="247"/>
      <c r="RIT838" s="247"/>
      <c r="RIU838" s="247"/>
      <c r="RIV838" s="247"/>
      <c r="RIW838" s="247"/>
      <c r="RIX838" s="247"/>
      <c r="RIY838" s="247"/>
      <c r="RIZ838" s="247"/>
      <c r="RJA838" s="247"/>
      <c r="RJB838" s="247"/>
      <c r="RJC838" s="247"/>
      <c r="RJD838" s="247"/>
      <c r="RJE838" s="247"/>
      <c r="RJF838" s="247"/>
      <c r="RJG838" s="247"/>
      <c r="RJH838" s="247"/>
      <c r="RJI838" s="247"/>
      <c r="RJJ838" s="247"/>
      <c r="RJK838" s="247"/>
      <c r="RJL838" s="247"/>
      <c r="RJM838" s="247"/>
      <c r="RJN838" s="247"/>
      <c r="RJO838" s="247"/>
      <c r="RJP838" s="247"/>
      <c r="RJQ838" s="247"/>
      <c r="RJR838" s="247"/>
      <c r="RJS838" s="247"/>
      <c r="RJT838" s="247"/>
      <c r="RJU838" s="247"/>
      <c r="RJV838" s="247"/>
      <c r="RJW838" s="247"/>
      <c r="RJX838" s="247"/>
      <c r="RJY838" s="247"/>
      <c r="RJZ838" s="247"/>
      <c r="RKA838" s="247"/>
      <c r="RKB838" s="247"/>
      <c r="RKC838" s="247"/>
      <c r="RKD838" s="247"/>
      <c r="RKE838" s="247"/>
      <c r="RKF838" s="247"/>
      <c r="RKG838" s="247"/>
      <c r="RKH838" s="247"/>
      <c r="RKI838" s="247"/>
      <c r="RKJ838" s="247"/>
      <c r="RKK838" s="247"/>
      <c r="RKL838" s="247"/>
      <c r="RKM838" s="247"/>
      <c r="RKN838" s="247"/>
      <c r="RKO838" s="247"/>
      <c r="RKP838" s="247"/>
      <c r="RKQ838" s="247"/>
      <c r="RKR838" s="247"/>
      <c r="RKS838" s="247"/>
      <c r="RKT838" s="247"/>
      <c r="RKU838" s="247"/>
      <c r="RKV838" s="247"/>
      <c r="RKW838" s="247"/>
      <c r="RKX838" s="247"/>
      <c r="RKY838" s="247"/>
      <c r="RKZ838" s="247"/>
      <c r="RLA838" s="247"/>
      <c r="RLB838" s="247"/>
      <c r="RLC838" s="247"/>
      <c r="RLD838" s="247"/>
      <c r="RLE838" s="247"/>
      <c r="RLF838" s="247"/>
      <c r="RLG838" s="247"/>
      <c r="RLH838" s="247"/>
      <c r="RLI838" s="247"/>
      <c r="RLJ838" s="247"/>
      <c r="RLK838" s="247"/>
      <c r="RLL838" s="247"/>
      <c r="RLM838" s="247"/>
      <c r="RLN838" s="247"/>
      <c r="RLO838" s="247"/>
      <c r="RLP838" s="247"/>
      <c r="RLQ838" s="247"/>
      <c r="RLR838" s="247"/>
      <c r="RLS838" s="247"/>
      <c r="RLT838" s="247"/>
      <c r="RLU838" s="247"/>
      <c r="RLV838" s="247"/>
      <c r="RLW838" s="247"/>
      <c r="RLX838" s="247"/>
      <c r="RLY838" s="247"/>
      <c r="RLZ838" s="247"/>
      <c r="RMA838" s="247"/>
      <c r="RMB838" s="247"/>
      <c r="RMC838" s="247"/>
      <c r="RMD838" s="247"/>
      <c r="RME838" s="247"/>
      <c r="RMF838" s="247"/>
      <c r="RMG838" s="247"/>
      <c r="RMH838" s="247"/>
      <c r="RMI838" s="247"/>
      <c r="RMJ838" s="247"/>
      <c r="RMK838" s="247"/>
      <c r="RML838" s="247"/>
      <c r="RMM838" s="247"/>
      <c r="RMN838" s="247"/>
      <c r="RMO838" s="247"/>
      <c r="RMP838" s="247"/>
      <c r="RMQ838" s="247"/>
      <c r="RMR838" s="247"/>
      <c r="RMS838" s="247"/>
      <c r="RMT838" s="247"/>
      <c r="RMU838" s="247"/>
      <c r="RMV838" s="247"/>
      <c r="RMW838" s="247"/>
      <c r="RMX838" s="247"/>
      <c r="RMY838" s="247"/>
      <c r="RMZ838" s="247"/>
      <c r="RNA838" s="247"/>
      <c r="RNB838" s="247"/>
      <c r="RNC838" s="247"/>
      <c r="RND838" s="247"/>
      <c r="RNE838" s="247"/>
      <c r="RNF838" s="247"/>
      <c r="RNG838" s="247"/>
      <c r="RNH838" s="247"/>
      <c r="RNI838" s="247"/>
      <c r="RNJ838" s="247"/>
      <c r="RNK838" s="247"/>
      <c r="RNL838" s="247"/>
      <c r="RNM838" s="247"/>
      <c r="RNN838" s="247"/>
      <c r="RNO838" s="247"/>
      <c r="RNP838" s="247"/>
      <c r="RNQ838" s="247"/>
      <c r="RNR838" s="247"/>
      <c r="RNS838" s="247"/>
      <c r="RNT838" s="247"/>
      <c r="RNU838" s="247"/>
      <c r="RNV838" s="247"/>
      <c r="RNW838" s="247"/>
      <c r="RNX838" s="247"/>
      <c r="RNY838" s="247"/>
      <c r="RNZ838" s="247"/>
      <c r="ROA838" s="247"/>
      <c r="ROB838" s="247"/>
      <c r="ROC838" s="247"/>
      <c r="ROD838" s="247"/>
      <c r="ROE838" s="247"/>
      <c r="ROF838" s="247"/>
      <c r="ROG838" s="247"/>
      <c r="ROH838" s="247"/>
      <c r="ROI838" s="247"/>
      <c r="ROJ838" s="247"/>
      <c r="ROK838" s="247"/>
      <c r="ROL838" s="247"/>
      <c r="ROM838" s="247"/>
      <c r="RON838" s="247"/>
      <c r="ROO838" s="247"/>
      <c r="ROP838" s="247"/>
      <c r="ROQ838" s="247"/>
      <c r="ROR838" s="247"/>
      <c r="ROS838" s="247"/>
      <c r="ROT838" s="247"/>
      <c r="ROU838" s="247"/>
      <c r="ROV838" s="247"/>
      <c r="ROW838" s="247"/>
      <c r="ROX838" s="247"/>
      <c r="ROY838" s="247"/>
      <c r="ROZ838" s="247"/>
      <c r="RPA838" s="247"/>
      <c r="RPB838" s="247"/>
      <c r="RPC838" s="247"/>
      <c r="RPD838" s="247"/>
      <c r="RPE838" s="247"/>
      <c r="RPF838" s="247"/>
      <c r="RPG838" s="247"/>
      <c r="RPH838" s="247"/>
      <c r="RPI838" s="247"/>
      <c r="RPJ838" s="247"/>
      <c r="RPK838" s="247"/>
      <c r="RPL838" s="247"/>
      <c r="RPM838" s="247"/>
      <c r="RPN838" s="247"/>
      <c r="RPO838" s="247"/>
      <c r="RPP838" s="247"/>
      <c r="RPQ838" s="247"/>
      <c r="RPR838" s="247"/>
      <c r="RPS838" s="247"/>
      <c r="RPT838" s="247"/>
      <c r="RPU838" s="247"/>
      <c r="RPV838" s="247"/>
      <c r="RPW838" s="247"/>
      <c r="RPX838" s="247"/>
      <c r="RPY838" s="247"/>
      <c r="RPZ838" s="247"/>
      <c r="RQA838" s="247"/>
      <c r="RQB838" s="247"/>
      <c r="RQC838" s="247"/>
      <c r="RQD838" s="247"/>
      <c r="RQE838" s="247"/>
      <c r="RQF838" s="247"/>
      <c r="RQG838" s="247"/>
      <c r="RQH838" s="247"/>
      <c r="RQI838" s="247"/>
      <c r="RQJ838" s="247"/>
      <c r="RQK838" s="247"/>
      <c r="RQL838" s="247"/>
      <c r="RQM838" s="247"/>
      <c r="RQN838" s="247"/>
      <c r="RQO838" s="247"/>
      <c r="RQP838" s="247"/>
      <c r="RQQ838" s="247"/>
      <c r="RQR838" s="247"/>
      <c r="RQS838" s="247"/>
      <c r="RQT838" s="247"/>
      <c r="RQU838" s="247"/>
      <c r="RQV838" s="247"/>
      <c r="RQW838" s="247"/>
      <c r="RQX838" s="247"/>
      <c r="RQY838" s="247"/>
      <c r="RQZ838" s="247"/>
      <c r="RRA838" s="247"/>
      <c r="RRB838" s="247"/>
      <c r="RRC838" s="247"/>
      <c r="RRD838" s="247"/>
      <c r="RRE838" s="247"/>
      <c r="RRF838" s="247"/>
      <c r="RRG838" s="247"/>
      <c r="RRH838" s="247"/>
      <c r="RRI838" s="247"/>
      <c r="RRJ838" s="247"/>
      <c r="RRK838" s="247"/>
      <c r="RRL838" s="247"/>
      <c r="RRM838" s="247"/>
      <c r="RRN838" s="247"/>
      <c r="RRO838" s="247"/>
      <c r="RRP838" s="247"/>
      <c r="RRQ838" s="247"/>
      <c r="RRR838" s="247"/>
      <c r="RRS838" s="247"/>
      <c r="RRT838" s="247"/>
      <c r="RRU838" s="247"/>
      <c r="RRV838" s="247"/>
      <c r="RRW838" s="247"/>
      <c r="RRX838" s="247"/>
      <c r="RRY838" s="247"/>
      <c r="RRZ838" s="247"/>
      <c r="RSA838" s="247"/>
      <c r="RSB838" s="247"/>
      <c r="RSC838" s="247"/>
      <c r="RSD838" s="247"/>
      <c r="RSE838" s="247"/>
      <c r="RSF838" s="247"/>
      <c r="RSG838" s="247"/>
      <c r="RSH838" s="247"/>
      <c r="RSI838" s="247"/>
      <c r="RSJ838" s="247"/>
      <c r="RSK838" s="247"/>
      <c r="RSL838" s="247"/>
      <c r="RSM838" s="247"/>
      <c r="RSN838" s="247"/>
      <c r="RSO838" s="247"/>
      <c r="RSP838" s="247"/>
      <c r="RSQ838" s="247"/>
      <c r="RSR838" s="247"/>
      <c r="RSS838" s="247"/>
      <c r="RST838" s="247"/>
      <c r="RSU838" s="247"/>
      <c r="RSV838" s="247"/>
      <c r="RSW838" s="247"/>
      <c r="RSX838" s="247"/>
      <c r="RSY838" s="247"/>
      <c r="RSZ838" s="247"/>
      <c r="RTA838" s="247"/>
      <c r="RTB838" s="247"/>
      <c r="RTC838" s="247"/>
      <c r="RTD838" s="247"/>
      <c r="RTE838" s="247"/>
      <c r="RTF838" s="247"/>
      <c r="RTG838" s="247"/>
      <c r="RTH838" s="247"/>
      <c r="RTI838" s="247"/>
      <c r="RTJ838" s="247"/>
      <c r="RTK838" s="247"/>
      <c r="RTL838" s="247"/>
      <c r="RTM838" s="247"/>
      <c r="RTN838" s="247"/>
      <c r="RTO838" s="247"/>
      <c r="RTP838" s="247"/>
      <c r="RTQ838" s="247"/>
      <c r="RTR838" s="247"/>
      <c r="RTS838" s="247"/>
      <c r="RTT838" s="247"/>
      <c r="RTU838" s="247"/>
      <c r="RTV838" s="247"/>
      <c r="RTW838" s="247"/>
      <c r="RTX838" s="247"/>
      <c r="RTY838" s="247"/>
      <c r="RTZ838" s="247"/>
      <c r="RUA838" s="247"/>
      <c r="RUB838" s="247"/>
      <c r="RUC838" s="247"/>
      <c r="RUD838" s="247"/>
      <c r="RUE838" s="247"/>
      <c r="RUF838" s="247"/>
      <c r="RUG838" s="247"/>
      <c r="RUH838" s="247"/>
      <c r="RUI838" s="247"/>
      <c r="RUJ838" s="247"/>
      <c r="RUK838" s="247"/>
      <c r="RUL838" s="247"/>
      <c r="RUM838" s="247"/>
      <c r="RUN838" s="247"/>
      <c r="RUO838" s="247"/>
      <c r="RUP838" s="247"/>
      <c r="RUQ838" s="247"/>
      <c r="RUR838" s="247"/>
      <c r="RUS838" s="247"/>
      <c r="RUT838" s="247"/>
      <c r="RUU838" s="247"/>
      <c r="RUV838" s="247"/>
      <c r="RUW838" s="247"/>
      <c r="RUX838" s="247"/>
      <c r="RUY838" s="247"/>
      <c r="RUZ838" s="247"/>
      <c r="RVA838" s="247"/>
      <c r="RVB838" s="247"/>
      <c r="RVC838" s="247"/>
      <c r="RVD838" s="247"/>
      <c r="RVE838" s="247"/>
      <c r="RVF838" s="247"/>
      <c r="RVG838" s="247"/>
      <c r="RVH838" s="247"/>
      <c r="RVI838" s="247"/>
      <c r="RVJ838" s="247"/>
      <c r="RVK838" s="247"/>
      <c r="RVL838" s="247"/>
      <c r="RVM838" s="247"/>
      <c r="RVN838" s="247"/>
      <c r="RVO838" s="247"/>
      <c r="RVP838" s="247"/>
      <c r="RVQ838" s="247"/>
      <c r="RVR838" s="247"/>
      <c r="RVS838" s="247"/>
      <c r="RVT838" s="247"/>
      <c r="RVU838" s="247"/>
      <c r="RVV838" s="247"/>
      <c r="RVW838" s="247"/>
      <c r="RVX838" s="247"/>
      <c r="RVY838" s="247"/>
      <c r="RVZ838" s="247"/>
      <c r="RWA838" s="247"/>
      <c r="RWB838" s="247"/>
      <c r="RWC838" s="247"/>
      <c r="RWD838" s="247"/>
      <c r="RWE838" s="247"/>
      <c r="RWF838" s="247"/>
      <c r="RWG838" s="247"/>
      <c r="RWH838" s="247"/>
      <c r="RWI838" s="247"/>
      <c r="RWJ838" s="247"/>
      <c r="RWK838" s="247"/>
      <c r="RWL838" s="247"/>
      <c r="RWM838" s="247"/>
      <c r="RWN838" s="247"/>
      <c r="RWO838" s="247"/>
      <c r="RWP838" s="247"/>
      <c r="RWQ838" s="247"/>
      <c r="RWR838" s="247"/>
      <c r="RWS838" s="247"/>
      <c r="RWT838" s="247"/>
      <c r="RWU838" s="247"/>
      <c r="RWV838" s="247"/>
      <c r="RWW838" s="247"/>
      <c r="RWX838" s="247"/>
      <c r="RWY838" s="247"/>
      <c r="RWZ838" s="247"/>
      <c r="RXA838" s="247"/>
      <c r="RXB838" s="247"/>
      <c r="RXC838" s="247"/>
      <c r="RXD838" s="247"/>
      <c r="RXE838" s="247"/>
      <c r="RXF838" s="247"/>
      <c r="RXG838" s="247"/>
      <c r="RXH838" s="247"/>
      <c r="RXI838" s="247"/>
      <c r="RXJ838" s="247"/>
      <c r="RXK838" s="247"/>
      <c r="RXL838" s="247"/>
      <c r="RXM838" s="247"/>
      <c r="RXN838" s="247"/>
      <c r="RXO838" s="247"/>
      <c r="RXP838" s="247"/>
      <c r="RXQ838" s="247"/>
      <c r="RXR838" s="247"/>
      <c r="RXS838" s="247"/>
      <c r="RXT838" s="247"/>
      <c r="RXU838" s="247"/>
      <c r="RXV838" s="247"/>
      <c r="RXW838" s="247"/>
      <c r="RXX838" s="247"/>
      <c r="RXY838" s="247"/>
      <c r="RXZ838" s="247"/>
      <c r="RYA838" s="247"/>
      <c r="RYB838" s="247"/>
      <c r="RYC838" s="247"/>
      <c r="RYD838" s="247"/>
      <c r="RYE838" s="247"/>
      <c r="RYF838" s="247"/>
      <c r="RYG838" s="247"/>
      <c r="RYH838" s="247"/>
      <c r="RYI838" s="247"/>
      <c r="RYJ838" s="247"/>
      <c r="RYK838" s="247"/>
      <c r="RYL838" s="247"/>
      <c r="RYM838" s="247"/>
      <c r="RYN838" s="247"/>
      <c r="RYO838" s="247"/>
      <c r="RYP838" s="247"/>
      <c r="RYQ838" s="247"/>
      <c r="RYR838" s="247"/>
      <c r="RYS838" s="247"/>
      <c r="RYT838" s="247"/>
      <c r="RYU838" s="247"/>
      <c r="RYV838" s="247"/>
      <c r="RYW838" s="247"/>
      <c r="RYX838" s="247"/>
      <c r="RYY838" s="247"/>
      <c r="RYZ838" s="247"/>
      <c r="RZA838" s="247"/>
      <c r="RZB838" s="247"/>
      <c r="RZC838" s="247"/>
      <c r="RZD838" s="247"/>
      <c r="RZE838" s="247"/>
      <c r="RZF838" s="247"/>
      <c r="RZG838" s="247"/>
      <c r="RZH838" s="247"/>
      <c r="RZI838" s="247"/>
      <c r="RZJ838" s="247"/>
      <c r="RZK838" s="247"/>
      <c r="RZL838" s="247"/>
      <c r="RZM838" s="247"/>
      <c r="RZN838" s="247"/>
      <c r="RZO838" s="247"/>
      <c r="RZP838" s="247"/>
      <c r="RZQ838" s="247"/>
      <c r="RZR838" s="247"/>
      <c r="RZS838" s="247"/>
      <c r="RZT838" s="247"/>
      <c r="RZU838" s="247"/>
      <c r="RZV838" s="247"/>
      <c r="RZW838" s="247"/>
      <c r="RZX838" s="247"/>
      <c r="RZY838" s="247"/>
      <c r="RZZ838" s="247"/>
      <c r="SAA838" s="247"/>
      <c r="SAB838" s="247"/>
      <c r="SAC838" s="247"/>
      <c r="SAD838" s="247"/>
      <c r="SAE838" s="247"/>
      <c r="SAF838" s="247"/>
      <c r="SAG838" s="247"/>
      <c r="SAH838" s="247"/>
      <c r="SAI838" s="247"/>
      <c r="SAJ838" s="247"/>
      <c r="SAK838" s="247"/>
      <c r="SAL838" s="247"/>
      <c r="SAM838" s="247"/>
      <c r="SAN838" s="247"/>
      <c r="SAO838" s="247"/>
      <c r="SAP838" s="247"/>
      <c r="SAQ838" s="247"/>
      <c r="SAR838" s="247"/>
      <c r="SAS838" s="247"/>
      <c r="SAT838" s="247"/>
      <c r="SAU838" s="247"/>
      <c r="SAV838" s="247"/>
      <c r="SAW838" s="247"/>
      <c r="SAX838" s="247"/>
      <c r="SAY838" s="247"/>
      <c r="SAZ838" s="247"/>
      <c r="SBA838" s="247"/>
      <c r="SBB838" s="247"/>
      <c r="SBC838" s="247"/>
      <c r="SBD838" s="247"/>
      <c r="SBE838" s="247"/>
      <c r="SBF838" s="247"/>
      <c r="SBG838" s="247"/>
      <c r="SBH838" s="247"/>
      <c r="SBI838" s="247"/>
      <c r="SBJ838" s="247"/>
      <c r="SBK838" s="247"/>
      <c r="SBL838" s="247"/>
      <c r="SBM838" s="247"/>
      <c r="SBN838" s="247"/>
      <c r="SBO838" s="247"/>
      <c r="SBP838" s="247"/>
      <c r="SBQ838" s="247"/>
      <c r="SBR838" s="247"/>
      <c r="SBS838" s="247"/>
      <c r="SBT838" s="247"/>
      <c r="SBU838" s="247"/>
      <c r="SBV838" s="247"/>
      <c r="SBW838" s="247"/>
      <c r="SBX838" s="247"/>
      <c r="SBY838" s="247"/>
      <c r="SBZ838" s="247"/>
      <c r="SCA838" s="247"/>
      <c r="SCB838" s="247"/>
      <c r="SCC838" s="247"/>
      <c r="SCD838" s="247"/>
      <c r="SCE838" s="247"/>
      <c r="SCF838" s="247"/>
      <c r="SCG838" s="247"/>
      <c r="SCH838" s="247"/>
      <c r="SCI838" s="247"/>
      <c r="SCJ838" s="247"/>
      <c r="SCK838" s="247"/>
      <c r="SCL838" s="247"/>
      <c r="SCM838" s="247"/>
      <c r="SCN838" s="247"/>
      <c r="SCO838" s="247"/>
      <c r="SCP838" s="247"/>
      <c r="SCQ838" s="247"/>
      <c r="SCR838" s="247"/>
      <c r="SCS838" s="247"/>
      <c r="SCT838" s="247"/>
      <c r="SCU838" s="247"/>
      <c r="SCV838" s="247"/>
      <c r="SCW838" s="247"/>
      <c r="SCX838" s="247"/>
      <c r="SCY838" s="247"/>
      <c r="SCZ838" s="247"/>
      <c r="SDA838" s="247"/>
      <c r="SDB838" s="247"/>
      <c r="SDC838" s="247"/>
      <c r="SDD838" s="247"/>
      <c r="SDE838" s="247"/>
      <c r="SDF838" s="247"/>
      <c r="SDG838" s="247"/>
      <c r="SDH838" s="247"/>
      <c r="SDI838" s="247"/>
      <c r="SDJ838" s="247"/>
      <c r="SDK838" s="247"/>
      <c r="SDL838" s="247"/>
      <c r="SDM838" s="247"/>
      <c r="SDN838" s="247"/>
      <c r="SDO838" s="247"/>
      <c r="SDP838" s="247"/>
      <c r="SDQ838" s="247"/>
      <c r="SDR838" s="247"/>
      <c r="SDS838" s="247"/>
      <c r="SDT838" s="247"/>
      <c r="SDU838" s="247"/>
      <c r="SDV838" s="247"/>
      <c r="SDW838" s="247"/>
      <c r="SDX838" s="247"/>
      <c r="SDY838" s="247"/>
      <c r="SDZ838" s="247"/>
      <c r="SEA838" s="247"/>
      <c r="SEB838" s="247"/>
      <c r="SEC838" s="247"/>
      <c r="SED838" s="247"/>
      <c r="SEE838" s="247"/>
      <c r="SEF838" s="247"/>
      <c r="SEG838" s="247"/>
      <c r="SEH838" s="247"/>
      <c r="SEI838" s="247"/>
      <c r="SEJ838" s="247"/>
      <c r="SEK838" s="247"/>
      <c r="SEL838" s="247"/>
      <c r="SEM838" s="247"/>
      <c r="SEN838" s="247"/>
      <c r="SEO838" s="247"/>
      <c r="SEP838" s="247"/>
      <c r="SEQ838" s="247"/>
      <c r="SER838" s="247"/>
      <c r="SES838" s="247"/>
      <c r="SET838" s="247"/>
      <c r="SEU838" s="247"/>
      <c r="SEV838" s="247"/>
      <c r="SEW838" s="247"/>
      <c r="SEX838" s="247"/>
      <c r="SEY838" s="247"/>
      <c r="SEZ838" s="247"/>
      <c r="SFA838" s="247"/>
      <c r="SFB838" s="247"/>
      <c r="SFC838" s="247"/>
      <c r="SFD838" s="247"/>
      <c r="SFE838" s="247"/>
      <c r="SFF838" s="247"/>
      <c r="SFG838" s="247"/>
      <c r="SFH838" s="247"/>
      <c r="SFI838" s="247"/>
      <c r="SFJ838" s="247"/>
      <c r="SFK838" s="247"/>
      <c r="SFL838" s="247"/>
      <c r="SFM838" s="247"/>
      <c r="SFN838" s="247"/>
      <c r="SFO838" s="247"/>
      <c r="SFP838" s="247"/>
      <c r="SFQ838" s="247"/>
      <c r="SFR838" s="247"/>
      <c r="SFS838" s="247"/>
      <c r="SFT838" s="247"/>
      <c r="SFU838" s="247"/>
      <c r="SFV838" s="247"/>
      <c r="SFW838" s="247"/>
      <c r="SFX838" s="247"/>
      <c r="SFY838" s="247"/>
      <c r="SFZ838" s="247"/>
      <c r="SGA838" s="247"/>
      <c r="SGB838" s="247"/>
      <c r="SGC838" s="247"/>
      <c r="SGD838" s="247"/>
      <c r="SGE838" s="247"/>
      <c r="SGF838" s="247"/>
      <c r="SGG838" s="247"/>
      <c r="SGH838" s="247"/>
      <c r="SGI838" s="247"/>
      <c r="SGJ838" s="247"/>
      <c r="SGK838" s="247"/>
      <c r="SGL838" s="247"/>
      <c r="SGM838" s="247"/>
      <c r="SGN838" s="247"/>
      <c r="SGO838" s="247"/>
      <c r="SGP838" s="247"/>
      <c r="SGQ838" s="247"/>
      <c r="SGR838" s="247"/>
      <c r="SGS838" s="247"/>
      <c r="SGT838" s="247"/>
      <c r="SGU838" s="247"/>
      <c r="SGV838" s="247"/>
      <c r="SGW838" s="247"/>
      <c r="SGX838" s="247"/>
      <c r="SGY838" s="247"/>
      <c r="SGZ838" s="247"/>
      <c r="SHA838" s="247"/>
      <c r="SHB838" s="247"/>
      <c r="SHC838" s="247"/>
      <c r="SHD838" s="247"/>
      <c r="SHE838" s="247"/>
      <c r="SHF838" s="247"/>
      <c r="SHG838" s="247"/>
      <c r="SHH838" s="247"/>
      <c r="SHI838" s="247"/>
      <c r="SHJ838" s="247"/>
      <c r="SHK838" s="247"/>
      <c r="SHL838" s="247"/>
      <c r="SHM838" s="247"/>
      <c r="SHN838" s="247"/>
      <c r="SHO838" s="247"/>
      <c r="SHP838" s="247"/>
      <c r="SHQ838" s="247"/>
      <c r="SHR838" s="247"/>
      <c r="SHS838" s="247"/>
      <c r="SHT838" s="247"/>
      <c r="SHU838" s="247"/>
      <c r="SHV838" s="247"/>
      <c r="SHW838" s="247"/>
      <c r="SHX838" s="247"/>
      <c r="SHY838" s="247"/>
      <c r="SHZ838" s="247"/>
      <c r="SIA838" s="247"/>
      <c r="SIB838" s="247"/>
      <c r="SIC838" s="247"/>
      <c r="SID838" s="247"/>
      <c r="SIE838" s="247"/>
      <c r="SIF838" s="247"/>
      <c r="SIG838" s="247"/>
      <c r="SIH838" s="247"/>
      <c r="SII838" s="247"/>
      <c r="SIJ838" s="247"/>
      <c r="SIK838" s="247"/>
      <c r="SIL838" s="247"/>
      <c r="SIM838" s="247"/>
      <c r="SIN838" s="247"/>
      <c r="SIO838" s="247"/>
      <c r="SIP838" s="247"/>
      <c r="SIQ838" s="247"/>
      <c r="SIR838" s="247"/>
      <c r="SIS838" s="247"/>
      <c r="SIT838" s="247"/>
      <c r="SIU838" s="247"/>
      <c r="SIV838" s="247"/>
      <c r="SIW838" s="247"/>
      <c r="SIX838" s="247"/>
      <c r="SIY838" s="247"/>
      <c r="SIZ838" s="247"/>
      <c r="SJA838" s="247"/>
      <c r="SJB838" s="247"/>
      <c r="SJC838" s="247"/>
      <c r="SJD838" s="247"/>
      <c r="SJE838" s="247"/>
      <c r="SJF838" s="247"/>
      <c r="SJG838" s="247"/>
      <c r="SJH838" s="247"/>
      <c r="SJI838" s="247"/>
      <c r="SJJ838" s="247"/>
      <c r="SJK838" s="247"/>
      <c r="SJL838" s="247"/>
      <c r="SJM838" s="247"/>
      <c r="SJN838" s="247"/>
      <c r="SJO838" s="247"/>
      <c r="SJP838" s="247"/>
      <c r="SJQ838" s="247"/>
      <c r="SJR838" s="247"/>
      <c r="SJS838" s="247"/>
      <c r="SJT838" s="247"/>
      <c r="SJU838" s="247"/>
      <c r="SJV838" s="247"/>
      <c r="SJW838" s="247"/>
      <c r="SJX838" s="247"/>
      <c r="SJY838" s="247"/>
      <c r="SJZ838" s="247"/>
      <c r="SKA838" s="247"/>
      <c r="SKB838" s="247"/>
      <c r="SKC838" s="247"/>
      <c r="SKD838" s="247"/>
      <c r="SKE838" s="247"/>
      <c r="SKF838" s="247"/>
      <c r="SKG838" s="247"/>
      <c r="SKH838" s="247"/>
      <c r="SKI838" s="247"/>
      <c r="SKJ838" s="247"/>
      <c r="SKK838" s="247"/>
      <c r="SKL838" s="247"/>
      <c r="SKM838" s="247"/>
      <c r="SKN838" s="247"/>
      <c r="SKO838" s="247"/>
      <c r="SKP838" s="247"/>
      <c r="SKQ838" s="247"/>
      <c r="SKR838" s="247"/>
      <c r="SKS838" s="247"/>
      <c r="SKT838" s="247"/>
      <c r="SKU838" s="247"/>
      <c r="SKV838" s="247"/>
      <c r="SKW838" s="247"/>
      <c r="SKX838" s="247"/>
      <c r="SKY838" s="247"/>
      <c r="SKZ838" s="247"/>
      <c r="SLA838" s="247"/>
      <c r="SLB838" s="247"/>
      <c r="SLC838" s="247"/>
      <c r="SLD838" s="247"/>
      <c r="SLE838" s="247"/>
      <c r="SLF838" s="247"/>
      <c r="SLG838" s="247"/>
      <c r="SLH838" s="247"/>
      <c r="SLI838" s="247"/>
      <c r="SLJ838" s="247"/>
      <c r="SLK838" s="247"/>
      <c r="SLL838" s="247"/>
      <c r="SLM838" s="247"/>
      <c r="SLN838" s="247"/>
      <c r="SLO838" s="247"/>
      <c r="SLP838" s="247"/>
      <c r="SLQ838" s="247"/>
      <c r="SLR838" s="247"/>
      <c r="SLS838" s="247"/>
      <c r="SLT838" s="247"/>
      <c r="SLU838" s="247"/>
      <c r="SLV838" s="247"/>
      <c r="SLW838" s="247"/>
      <c r="SLX838" s="247"/>
      <c r="SLY838" s="247"/>
      <c r="SLZ838" s="247"/>
      <c r="SMA838" s="247"/>
      <c r="SMB838" s="247"/>
      <c r="SMC838" s="247"/>
      <c r="SMD838" s="247"/>
      <c r="SME838" s="247"/>
      <c r="SMF838" s="247"/>
      <c r="SMG838" s="247"/>
      <c r="SMH838" s="247"/>
      <c r="SMI838" s="247"/>
      <c r="SMJ838" s="247"/>
      <c r="SMK838" s="247"/>
      <c r="SML838" s="247"/>
      <c r="SMM838" s="247"/>
      <c r="SMN838" s="247"/>
      <c r="SMO838" s="247"/>
      <c r="SMP838" s="247"/>
      <c r="SMQ838" s="247"/>
      <c r="SMR838" s="247"/>
      <c r="SMS838" s="247"/>
      <c r="SMT838" s="247"/>
      <c r="SMU838" s="247"/>
      <c r="SMV838" s="247"/>
      <c r="SMW838" s="247"/>
      <c r="SMX838" s="247"/>
      <c r="SMY838" s="247"/>
      <c r="SMZ838" s="247"/>
      <c r="SNA838" s="247"/>
      <c r="SNB838" s="247"/>
      <c r="SNC838" s="247"/>
      <c r="SND838" s="247"/>
      <c r="SNE838" s="247"/>
      <c r="SNF838" s="247"/>
      <c r="SNG838" s="247"/>
      <c r="SNH838" s="247"/>
      <c r="SNI838" s="247"/>
      <c r="SNJ838" s="247"/>
      <c r="SNK838" s="247"/>
      <c r="SNL838" s="247"/>
      <c r="SNM838" s="247"/>
      <c r="SNN838" s="247"/>
      <c r="SNO838" s="247"/>
      <c r="SNP838" s="247"/>
      <c r="SNQ838" s="247"/>
      <c r="SNR838" s="247"/>
      <c r="SNS838" s="247"/>
      <c r="SNT838" s="247"/>
      <c r="SNU838" s="247"/>
      <c r="SNV838" s="247"/>
      <c r="SNW838" s="247"/>
      <c r="SNX838" s="247"/>
      <c r="SNY838" s="247"/>
      <c r="SNZ838" s="247"/>
      <c r="SOA838" s="247"/>
      <c r="SOB838" s="247"/>
      <c r="SOC838" s="247"/>
      <c r="SOD838" s="247"/>
      <c r="SOE838" s="247"/>
      <c r="SOF838" s="247"/>
      <c r="SOG838" s="247"/>
      <c r="SOH838" s="247"/>
      <c r="SOI838" s="247"/>
      <c r="SOJ838" s="247"/>
      <c r="SOK838" s="247"/>
      <c r="SOL838" s="247"/>
      <c r="SOM838" s="247"/>
      <c r="SON838" s="247"/>
      <c r="SOO838" s="247"/>
      <c r="SOP838" s="247"/>
      <c r="SOQ838" s="247"/>
      <c r="SOR838" s="247"/>
      <c r="SOS838" s="247"/>
      <c r="SOT838" s="247"/>
      <c r="SOU838" s="247"/>
      <c r="SOV838" s="247"/>
      <c r="SOW838" s="247"/>
      <c r="SOX838" s="247"/>
      <c r="SOY838" s="247"/>
      <c r="SOZ838" s="247"/>
      <c r="SPA838" s="247"/>
      <c r="SPB838" s="247"/>
      <c r="SPC838" s="247"/>
      <c r="SPD838" s="247"/>
      <c r="SPE838" s="247"/>
      <c r="SPF838" s="247"/>
      <c r="SPG838" s="247"/>
      <c r="SPH838" s="247"/>
      <c r="SPI838" s="247"/>
      <c r="SPJ838" s="247"/>
      <c r="SPK838" s="247"/>
      <c r="SPL838" s="247"/>
      <c r="SPM838" s="247"/>
      <c r="SPN838" s="247"/>
      <c r="SPO838" s="247"/>
      <c r="SPP838" s="247"/>
      <c r="SPQ838" s="247"/>
      <c r="SPR838" s="247"/>
      <c r="SPS838" s="247"/>
      <c r="SPT838" s="247"/>
      <c r="SPU838" s="247"/>
      <c r="SPV838" s="247"/>
      <c r="SPW838" s="247"/>
      <c r="SPX838" s="247"/>
      <c r="SPY838" s="247"/>
      <c r="SPZ838" s="247"/>
      <c r="SQA838" s="247"/>
      <c r="SQB838" s="247"/>
      <c r="SQC838" s="247"/>
      <c r="SQD838" s="247"/>
      <c r="SQE838" s="247"/>
      <c r="SQF838" s="247"/>
      <c r="SQG838" s="247"/>
      <c r="SQH838" s="247"/>
      <c r="SQI838" s="247"/>
      <c r="SQJ838" s="247"/>
      <c r="SQK838" s="247"/>
      <c r="SQL838" s="247"/>
      <c r="SQM838" s="247"/>
      <c r="SQN838" s="247"/>
      <c r="SQO838" s="247"/>
      <c r="SQP838" s="247"/>
      <c r="SQQ838" s="247"/>
      <c r="SQR838" s="247"/>
      <c r="SQS838" s="247"/>
      <c r="SQT838" s="247"/>
      <c r="SQU838" s="247"/>
      <c r="SQV838" s="247"/>
      <c r="SQW838" s="247"/>
      <c r="SQX838" s="247"/>
      <c r="SQY838" s="247"/>
      <c r="SQZ838" s="247"/>
      <c r="SRA838" s="247"/>
      <c r="SRB838" s="247"/>
      <c r="SRC838" s="247"/>
      <c r="SRD838" s="247"/>
      <c r="SRE838" s="247"/>
      <c r="SRF838" s="247"/>
      <c r="SRG838" s="247"/>
      <c r="SRH838" s="247"/>
      <c r="SRI838" s="247"/>
      <c r="SRJ838" s="247"/>
      <c r="SRK838" s="247"/>
      <c r="SRL838" s="247"/>
      <c r="SRM838" s="247"/>
      <c r="SRN838" s="247"/>
      <c r="SRO838" s="247"/>
      <c r="SRP838" s="247"/>
      <c r="SRQ838" s="247"/>
      <c r="SRR838" s="247"/>
      <c r="SRS838" s="247"/>
      <c r="SRT838" s="247"/>
      <c r="SRU838" s="247"/>
      <c r="SRV838" s="247"/>
      <c r="SRW838" s="247"/>
      <c r="SRX838" s="247"/>
      <c r="SRY838" s="247"/>
      <c r="SRZ838" s="247"/>
      <c r="SSA838" s="247"/>
      <c r="SSB838" s="247"/>
      <c r="SSC838" s="247"/>
      <c r="SSD838" s="247"/>
      <c r="SSE838" s="247"/>
      <c r="SSF838" s="247"/>
      <c r="SSG838" s="247"/>
      <c r="SSH838" s="247"/>
      <c r="SSI838" s="247"/>
      <c r="SSJ838" s="247"/>
      <c r="SSK838" s="247"/>
      <c r="SSL838" s="247"/>
      <c r="SSM838" s="247"/>
      <c r="SSN838" s="247"/>
      <c r="SSO838" s="247"/>
      <c r="SSP838" s="247"/>
      <c r="SSQ838" s="247"/>
      <c r="SSR838" s="247"/>
      <c r="SSS838" s="247"/>
      <c r="SST838" s="247"/>
      <c r="SSU838" s="247"/>
      <c r="SSV838" s="247"/>
      <c r="SSW838" s="247"/>
      <c r="SSX838" s="247"/>
      <c r="SSY838" s="247"/>
      <c r="SSZ838" s="247"/>
      <c r="STA838" s="247"/>
      <c r="STB838" s="247"/>
      <c r="STC838" s="247"/>
      <c r="STD838" s="247"/>
      <c r="STE838" s="247"/>
      <c r="STF838" s="247"/>
      <c r="STG838" s="247"/>
      <c r="STH838" s="247"/>
      <c r="STI838" s="247"/>
      <c r="STJ838" s="247"/>
      <c r="STK838" s="247"/>
      <c r="STL838" s="247"/>
      <c r="STM838" s="247"/>
      <c r="STN838" s="247"/>
      <c r="STO838" s="247"/>
      <c r="STP838" s="247"/>
      <c r="STQ838" s="247"/>
      <c r="STR838" s="247"/>
      <c r="STS838" s="247"/>
      <c r="STT838" s="247"/>
      <c r="STU838" s="247"/>
      <c r="STV838" s="247"/>
      <c r="STW838" s="247"/>
      <c r="STX838" s="247"/>
      <c r="STY838" s="247"/>
      <c r="STZ838" s="247"/>
      <c r="SUA838" s="247"/>
      <c r="SUB838" s="247"/>
      <c r="SUC838" s="247"/>
      <c r="SUD838" s="247"/>
      <c r="SUE838" s="247"/>
      <c r="SUF838" s="247"/>
      <c r="SUG838" s="247"/>
      <c r="SUH838" s="247"/>
      <c r="SUI838" s="247"/>
      <c r="SUJ838" s="247"/>
      <c r="SUK838" s="247"/>
      <c r="SUL838" s="247"/>
      <c r="SUM838" s="247"/>
      <c r="SUN838" s="247"/>
      <c r="SUO838" s="247"/>
      <c r="SUP838" s="247"/>
      <c r="SUQ838" s="247"/>
      <c r="SUR838" s="247"/>
      <c r="SUS838" s="247"/>
      <c r="SUT838" s="247"/>
      <c r="SUU838" s="247"/>
      <c r="SUV838" s="247"/>
      <c r="SUW838" s="247"/>
      <c r="SUX838" s="247"/>
      <c r="SUY838" s="247"/>
      <c r="SUZ838" s="247"/>
      <c r="SVA838" s="247"/>
      <c r="SVB838" s="247"/>
      <c r="SVC838" s="247"/>
      <c r="SVD838" s="247"/>
      <c r="SVE838" s="247"/>
      <c r="SVF838" s="247"/>
      <c r="SVG838" s="247"/>
      <c r="SVH838" s="247"/>
      <c r="SVI838" s="247"/>
      <c r="SVJ838" s="247"/>
      <c r="SVK838" s="247"/>
      <c r="SVL838" s="247"/>
      <c r="SVM838" s="247"/>
      <c r="SVN838" s="247"/>
      <c r="SVO838" s="247"/>
      <c r="SVP838" s="247"/>
      <c r="SVQ838" s="247"/>
      <c r="SVR838" s="247"/>
      <c r="SVS838" s="247"/>
      <c r="SVT838" s="247"/>
      <c r="SVU838" s="247"/>
      <c r="SVV838" s="247"/>
      <c r="SVW838" s="247"/>
      <c r="SVX838" s="247"/>
      <c r="SVY838" s="247"/>
      <c r="SVZ838" s="247"/>
      <c r="SWA838" s="247"/>
      <c r="SWB838" s="247"/>
      <c r="SWC838" s="247"/>
      <c r="SWD838" s="247"/>
      <c r="SWE838" s="247"/>
      <c r="SWF838" s="247"/>
      <c r="SWG838" s="247"/>
      <c r="SWH838" s="247"/>
      <c r="SWI838" s="247"/>
      <c r="SWJ838" s="247"/>
      <c r="SWK838" s="247"/>
      <c r="SWL838" s="247"/>
      <c r="SWM838" s="247"/>
      <c r="SWN838" s="247"/>
      <c r="SWO838" s="247"/>
      <c r="SWP838" s="247"/>
      <c r="SWQ838" s="247"/>
      <c r="SWR838" s="247"/>
      <c r="SWS838" s="247"/>
      <c r="SWT838" s="247"/>
      <c r="SWU838" s="247"/>
      <c r="SWV838" s="247"/>
      <c r="SWW838" s="247"/>
      <c r="SWX838" s="247"/>
      <c r="SWY838" s="247"/>
      <c r="SWZ838" s="247"/>
      <c r="SXA838" s="247"/>
      <c r="SXB838" s="247"/>
      <c r="SXC838" s="247"/>
      <c r="SXD838" s="247"/>
      <c r="SXE838" s="247"/>
      <c r="SXF838" s="247"/>
      <c r="SXG838" s="247"/>
      <c r="SXH838" s="247"/>
      <c r="SXI838" s="247"/>
      <c r="SXJ838" s="247"/>
      <c r="SXK838" s="247"/>
      <c r="SXL838" s="247"/>
      <c r="SXM838" s="247"/>
      <c r="SXN838" s="247"/>
      <c r="SXO838" s="247"/>
      <c r="SXP838" s="247"/>
      <c r="SXQ838" s="247"/>
      <c r="SXR838" s="247"/>
      <c r="SXS838" s="247"/>
      <c r="SXT838" s="247"/>
      <c r="SXU838" s="247"/>
      <c r="SXV838" s="247"/>
      <c r="SXW838" s="247"/>
      <c r="SXX838" s="247"/>
      <c r="SXY838" s="247"/>
      <c r="SXZ838" s="247"/>
      <c r="SYA838" s="247"/>
      <c r="SYB838" s="247"/>
      <c r="SYC838" s="247"/>
      <c r="SYD838" s="247"/>
      <c r="SYE838" s="247"/>
      <c r="SYF838" s="247"/>
      <c r="SYG838" s="247"/>
      <c r="SYH838" s="247"/>
      <c r="SYI838" s="247"/>
      <c r="SYJ838" s="247"/>
      <c r="SYK838" s="247"/>
      <c r="SYL838" s="247"/>
      <c r="SYM838" s="247"/>
      <c r="SYN838" s="247"/>
      <c r="SYO838" s="247"/>
      <c r="SYP838" s="247"/>
      <c r="SYQ838" s="247"/>
      <c r="SYR838" s="247"/>
      <c r="SYS838" s="247"/>
      <c r="SYT838" s="247"/>
      <c r="SYU838" s="247"/>
      <c r="SYV838" s="247"/>
      <c r="SYW838" s="247"/>
      <c r="SYX838" s="247"/>
      <c r="SYY838" s="247"/>
      <c r="SYZ838" s="247"/>
      <c r="SZA838" s="247"/>
      <c r="SZB838" s="247"/>
      <c r="SZC838" s="247"/>
      <c r="SZD838" s="247"/>
      <c r="SZE838" s="247"/>
      <c r="SZF838" s="247"/>
      <c r="SZG838" s="247"/>
      <c r="SZH838" s="247"/>
      <c r="SZI838" s="247"/>
      <c r="SZJ838" s="247"/>
      <c r="SZK838" s="247"/>
      <c r="SZL838" s="247"/>
      <c r="SZM838" s="247"/>
      <c r="SZN838" s="247"/>
      <c r="SZO838" s="247"/>
      <c r="SZP838" s="247"/>
      <c r="SZQ838" s="247"/>
      <c r="SZR838" s="247"/>
      <c r="SZS838" s="247"/>
      <c r="SZT838" s="247"/>
      <c r="SZU838" s="247"/>
      <c r="SZV838" s="247"/>
      <c r="SZW838" s="247"/>
      <c r="SZX838" s="247"/>
      <c r="SZY838" s="247"/>
      <c r="SZZ838" s="247"/>
      <c r="TAA838" s="247"/>
      <c r="TAB838" s="247"/>
      <c r="TAC838" s="247"/>
      <c r="TAD838" s="247"/>
      <c r="TAE838" s="247"/>
      <c r="TAF838" s="247"/>
      <c r="TAG838" s="247"/>
      <c r="TAH838" s="247"/>
      <c r="TAI838" s="247"/>
      <c r="TAJ838" s="247"/>
      <c r="TAK838" s="247"/>
      <c r="TAL838" s="247"/>
      <c r="TAM838" s="247"/>
      <c r="TAN838" s="247"/>
      <c r="TAO838" s="247"/>
      <c r="TAP838" s="247"/>
      <c r="TAQ838" s="247"/>
      <c r="TAR838" s="247"/>
      <c r="TAS838" s="247"/>
      <c r="TAT838" s="247"/>
      <c r="TAU838" s="247"/>
      <c r="TAV838" s="247"/>
      <c r="TAW838" s="247"/>
      <c r="TAX838" s="247"/>
      <c r="TAY838" s="247"/>
      <c r="TAZ838" s="247"/>
      <c r="TBA838" s="247"/>
      <c r="TBB838" s="247"/>
      <c r="TBC838" s="247"/>
      <c r="TBD838" s="247"/>
      <c r="TBE838" s="247"/>
      <c r="TBF838" s="247"/>
      <c r="TBG838" s="247"/>
      <c r="TBH838" s="247"/>
      <c r="TBI838" s="247"/>
      <c r="TBJ838" s="247"/>
      <c r="TBK838" s="247"/>
      <c r="TBL838" s="247"/>
      <c r="TBM838" s="247"/>
      <c r="TBN838" s="247"/>
      <c r="TBO838" s="247"/>
      <c r="TBP838" s="247"/>
      <c r="TBQ838" s="247"/>
      <c r="TBR838" s="247"/>
      <c r="TBS838" s="247"/>
      <c r="TBT838" s="247"/>
      <c r="TBU838" s="247"/>
      <c r="TBV838" s="247"/>
      <c r="TBW838" s="247"/>
      <c r="TBX838" s="247"/>
      <c r="TBY838" s="247"/>
      <c r="TBZ838" s="247"/>
      <c r="TCA838" s="247"/>
      <c r="TCB838" s="247"/>
      <c r="TCC838" s="247"/>
      <c r="TCD838" s="247"/>
      <c r="TCE838" s="247"/>
      <c r="TCF838" s="247"/>
      <c r="TCG838" s="247"/>
      <c r="TCH838" s="247"/>
      <c r="TCI838" s="247"/>
      <c r="TCJ838" s="247"/>
      <c r="TCK838" s="247"/>
      <c r="TCL838" s="247"/>
      <c r="TCM838" s="247"/>
      <c r="TCN838" s="247"/>
      <c r="TCO838" s="247"/>
      <c r="TCP838" s="247"/>
      <c r="TCQ838" s="247"/>
      <c r="TCR838" s="247"/>
      <c r="TCS838" s="247"/>
      <c r="TCT838" s="247"/>
      <c r="TCU838" s="247"/>
      <c r="TCV838" s="247"/>
      <c r="TCW838" s="247"/>
      <c r="TCX838" s="247"/>
      <c r="TCY838" s="247"/>
      <c r="TCZ838" s="247"/>
      <c r="TDA838" s="247"/>
      <c r="TDB838" s="247"/>
      <c r="TDC838" s="247"/>
      <c r="TDD838" s="247"/>
      <c r="TDE838" s="247"/>
      <c r="TDF838" s="247"/>
      <c r="TDG838" s="247"/>
      <c r="TDH838" s="247"/>
      <c r="TDI838" s="247"/>
      <c r="TDJ838" s="247"/>
      <c r="TDK838" s="247"/>
      <c r="TDL838" s="247"/>
      <c r="TDM838" s="247"/>
      <c r="TDN838" s="247"/>
      <c r="TDO838" s="247"/>
      <c r="TDP838" s="247"/>
      <c r="TDQ838" s="247"/>
      <c r="TDR838" s="247"/>
      <c r="TDS838" s="247"/>
      <c r="TDT838" s="247"/>
      <c r="TDU838" s="247"/>
      <c r="TDV838" s="247"/>
      <c r="TDW838" s="247"/>
      <c r="TDX838" s="247"/>
      <c r="TDY838" s="247"/>
      <c r="TDZ838" s="247"/>
      <c r="TEA838" s="247"/>
      <c r="TEB838" s="247"/>
      <c r="TEC838" s="247"/>
      <c r="TED838" s="247"/>
      <c r="TEE838" s="247"/>
      <c r="TEF838" s="247"/>
      <c r="TEG838" s="247"/>
      <c r="TEH838" s="247"/>
      <c r="TEI838" s="247"/>
      <c r="TEJ838" s="247"/>
      <c r="TEK838" s="247"/>
      <c r="TEL838" s="247"/>
      <c r="TEM838" s="247"/>
      <c r="TEN838" s="247"/>
      <c r="TEO838" s="247"/>
      <c r="TEP838" s="247"/>
      <c r="TEQ838" s="247"/>
      <c r="TER838" s="247"/>
      <c r="TES838" s="247"/>
      <c r="TET838" s="247"/>
      <c r="TEU838" s="247"/>
      <c r="TEV838" s="247"/>
      <c r="TEW838" s="247"/>
      <c r="TEX838" s="247"/>
      <c r="TEY838" s="247"/>
      <c r="TEZ838" s="247"/>
      <c r="TFA838" s="247"/>
      <c r="TFB838" s="247"/>
      <c r="TFC838" s="247"/>
      <c r="TFD838" s="247"/>
      <c r="TFE838" s="247"/>
      <c r="TFF838" s="247"/>
      <c r="TFG838" s="247"/>
      <c r="TFH838" s="247"/>
      <c r="TFI838" s="247"/>
      <c r="TFJ838" s="247"/>
      <c r="TFK838" s="247"/>
      <c r="TFL838" s="247"/>
      <c r="TFM838" s="247"/>
      <c r="TFN838" s="247"/>
      <c r="TFO838" s="247"/>
      <c r="TFP838" s="247"/>
      <c r="TFQ838" s="247"/>
      <c r="TFR838" s="247"/>
      <c r="TFS838" s="247"/>
      <c r="TFT838" s="247"/>
      <c r="TFU838" s="247"/>
      <c r="TFV838" s="247"/>
      <c r="TFW838" s="247"/>
      <c r="TFX838" s="247"/>
      <c r="TFY838" s="247"/>
      <c r="TFZ838" s="247"/>
      <c r="TGA838" s="247"/>
      <c r="TGB838" s="247"/>
      <c r="TGC838" s="247"/>
      <c r="TGD838" s="247"/>
      <c r="TGE838" s="247"/>
      <c r="TGF838" s="247"/>
      <c r="TGG838" s="247"/>
      <c r="TGH838" s="247"/>
      <c r="TGI838" s="247"/>
      <c r="TGJ838" s="247"/>
      <c r="TGK838" s="247"/>
      <c r="TGL838" s="247"/>
      <c r="TGM838" s="247"/>
      <c r="TGN838" s="247"/>
      <c r="TGO838" s="247"/>
      <c r="TGP838" s="247"/>
      <c r="TGQ838" s="247"/>
      <c r="TGR838" s="247"/>
      <c r="TGS838" s="247"/>
      <c r="TGT838" s="247"/>
      <c r="TGU838" s="247"/>
      <c r="TGV838" s="247"/>
      <c r="TGW838" s="247"/>
      <c r="TGX838" s="247"/>
      <c r="TGY838" s="247"/>
      <c r="TGZ838" s="247"/>
      <c r="THA838" s="247"/>
      <c r="THB838" s="247"/>
      <c r="THC838" s="247"/>
      <c r="THD838" s="247"/>
      <c r="THE838" s="247"/>
      <c r="THF838" s="247"/>
      <c r="THG838" s="247"/>
      <c r="THH838" s="247"/>
      <c r="THI838" s="247"/>
      <c r="THJ838" s="247"/>
      <c r="THK838" s="247"/>
      <c r="THL838" s="247"/>
      <c r="THM838" s="247"/>
      <c r="THN838" s="247"/>
      <c r="THO838" s="247"/>
      <c r="THP838" s="247"/>
      <c r="THQ838" s="247"/>
      <c r="THR838" s="247"/>
      <c r="THS838" s="247"/>
      <c r="THT838" s="247"/>
      <c r="THU838" s="247"/>
      <c r="THV838" s="247"/>
      <c r="THW838" s="247"/>
      <c r="THX838" s="247"/>
      <c r="THY838" s="247"/>
      <c r="THZ838" s="247"/>
      <c r="TIA838" s="247"/>
      <c r="TIB838" s="247"/>
      <c r="TIC838" s="247"/>
      <c r="TID838" s="247"/>
      <c r="TIE838" s="247"/>
      <c r="TIF838" s="247"/>
      <c r="TIG838" s="247"/>
      <c r="TIH838" s="247"/>
      <c r="TII838" s="247"/>
      <c r="TIJ838" s="247"/>
      <c r="TIK838" s="247"/>
      <c r="TIL838" s="247"/>
      <c r="TIM838" s="247"/>
      <c r="TIN838" s="247"/>
      <c r="TIO838" s="247"/>
      <c r="TIP838" s="247"/>
      <c r="TIQ838" s="247"/>
      <c r="TIR838" s="247"/>
      <c r="TIS838" s="247"/>
      <c r="TIT838" s="247"/>
      <c r="TIU838" s="247"/>
      <c r="TIV838" s="247"/>
      <c r="TIW838" s="247"/>
      <c r="TIX838" s="247"/>
      <c r="TIY838" s="247"/>
      <c r="TIZ838" s="247"/>
      <c r="TJA838" s="247"/>
      <c r="TJB838" s="247"/>
      <c r="TJC838" s="247"/>
      <c r="TJD838" s="247"/>
      <c r="TJE838" s="247"/>
      <c r="TJF838" s="247"/>
      <c r="TJG838" s="247"/>
      <c r="TJH838" s="247"/>
      <c r="TJI838" s="247"/>
      <c r="TJJ838" s="247"/>
      <c r="TJK838" s="247"/>
      <c r="TJL838" s="247"/>
      <c r="TJM838" s="247"/>
      <c r="TJN838" s="247"/>
      <c r="TJO838" s="247"/>
      <c r="TJP838" s="247"/>
      <c r="TJQ838" s="247"/>
      <c r="TJR838" s="247"/>
      <c r="TJS838" s="247"/>
      <c r="TJT838" s="247"/>
      <c r="TJU838" s="247"/>
      <c r="TJV838" s="247"/>
      <c r="TJW838" s="247"/>
      <c r="TJX838" s="247"/>
      <c r="TJY838" s="247"/>
      <c r="TJZ838" s="247"/>
      <c r="TKA838" s="247"/>
      <c r="TKB838" s="247"/>
      <c r="TKC838" s="247"/>
      <c r="TKD838" s="247"/>
      <c r="TKE838" s="247"/>
      <c r="TKF838" s="247"/>
      <c r="TKG838" s="247"/>
      <c r="TKH838" s="247"/>
      <c r="TKI838" s="247"/>
      <c r="TKJ838" s="247"/>
      <c r="TKK838" s="247"/>
      <c r="TKL838" s="247"/>
      <c r="TKM838" s="247"/>
      <c r="TKN838" s="247"/>
      <c r="TKO838" s="247"/>
      <c r="TKP838" s="247"/>
      <c r="TKQ838" s="247"/>
      <c r="TKR838" s="247"/>
      <c r="TKS838" s="247"/>
      <c r="TKT838" s="247"/>
      <c r="TKU838" s="247"/>
      <c r="TKV838" s="247"/>
      <c r="TKW838" s="247"/>
      <c r="TKX838" s="247"/>
      <c r="TKY838" s="247"/>
      <c r="TKZ838" s="247"/>
      <c r="TLA838" s="247"/>
      <c r="TLB838" s="247"/>
      <c r="TLC838" s="247"/>
      <c r="TLD838" s="247"/>
      <c r="TLE838" s="247"/>
      <c r="TLF838" s="247"/>
      <c r="TLG838" s="247"/>
      <c r="TLH838" s="247"/>
      <c r="TLI838" s="247"/>
      <c r="TLJ838" s="247"/>
      <c r="TLK838" s="247"/>
      <c r="TLL838" s="247"/>
      <c r="TLM838" s="247"/>
      <c r="TLN838" s="247"/>
      <c r="TLO838" s="247"/>
      <c r="TLP838" s="247"/>
      <c r="TLQ838" s="247"/>
      <c r="TLR838" s="247"/>
      <c r="TLS838" s="247"/>
      <c r="TLT838" s="247"/>
      <c r="TLU838" s="247"/>
      <c r="TLV838" s="247"/>
      <c r="TLW838" s="247"/>
      <c r="TLX838" s="247"/>
      <c r="TLY838" s="247"/>
      <c r="TLZ838" s="247"/>
      <c r="TMA838" s="247"/>
      <c r="TMB838" s="247"/>
      <c r="TMC838" s="247"/>
      <c r="TMD838" s="247"/>
      <c r="TME838" s="247"/>
      <c r="TMF838" s="247"/>
      <c r="TMG838" s="247"/>
      <c r="TMH838" s="247"/>
      <c r="TMI838" s="247"/>
      <c r="TMJ838" s="247"/>
      <c r="TMK838" s="247"/>
      <c r="TML838" s="247"/>
      <c r="TMM838" s="247"/>
      <c r="TMN838" s="247"/>
      <c r="TMO838" s="247"/>
      <c r="TMP838" s="247"/>
      <c r="TMQ838" s="247"/>
      <c r="TMR838" s="247"/>
      <c r="TMS838" s="247"/>
      <c r="TMT838" s="247"/>
      <c r="TMU838" s="247"/>
      <c r="TMV838" s="247"/>
      <c r="TMW838" s="247"/>
      <c r="TMX838" s="247"/>
      <c r="TMY838" s="247"/>
      <c r="TMZ838" s="247"/>
      <c r="TNA838" s="247"/>
      <c r="TNB838" s="247"/>
      <c r="TNC838" s="247"/>
      <c r="TND838" s="247"/>
      <c r="TNE838" s="247"/>
      <c r="TNF838" s="247"/>
      <c r="TNG838" s="247"/>
      <c r="TNH838" s="247"/>
      <c r="TNI838" s="247"/>
      <c r="TNJ838" s="247"/>
      <c r="TNK838" s="247"/>
      <c r="TNL838" s="247"/>
      <c r="TNM838" s="247"/>
      <c r="TNN838" s="247"/>
      <c r="TNO838" s="247"/>
      <c r="TNP838" s="247"/>
      <c r="TNQ838" s="247"/>
      <c r="TNR838" s="247"/>
      <c r="TNS838" s="247"/>
      <c r="TNT838" s="247"/>
      <c r="TNU838" s="247"/>
      <c r="TNV838" s="247"/>
      <c r="TNW838" s="247"/>
      <c r="TNX838" s="247"/>
      <c r="TNY838" s="247"/>
      <c r="TNZ838" s="247"/>
      <c r="TOA838" s="247"/>
      <c r="TOB838" s="247"/>
      <c r="TOC838" s="247"/>
      <c r="TOD838" s="247"/>
      <c r="TOE838" s="247"/>
      <c r="TOF838" s="247"/>
      <c r="TOG838" s="247"/>
      <c r="TOH838" s="247"/>
      <c r="TOI838" s="247"/>
      <c r="TOJ838" s="247"/>
      <c r="TOK838" s="247"/>
      <c r="TOL838" s="247"/>
      <c r="TOM838" s="247"/>
      <c r="TON838" s="247"/>
      <c r="TOO838" s="247"/>
      <c r="TOP838" s="247"/>
      <c r="TOQ838" s="247"/>
      <c r="TOR838" s="247"/>
      <c r="TOS838" s="247"/>
      <c r="TOT838" s="247"/>
      <c r="TOU838" s="247"/>
      <c r="TOV838" s="247"/>
      <c r="TOW838" s="247"/>
      <c r="TOX838" s="247"/>
      <c r="TOY838" s="247"/>
      <c r="TOZ838" s="247"/>
      <c r="TPA838" s="247"/>
      <c r="TPB838" s="247"/>
      <c r="TPC838" s="247"/>
      <c r="TPD838" s="247"/>
      <c r="TPE838" s="247"/>
      <c r="TPF838" s="247"/>
      <c r="TPG838" s="247"/>
      <c r="TPH838" s="247"/>
      <c r="TPI838" s="247"/>
      <c r="TPJ838" s="247"/>
      <c r="TPK838" s="247"/>
      <c r="TPL838" s="247"/>
      <c r="TPM838" s="247"/>
      <c r="TPN838" s="247"/>
      <c r="TPO838" s="247"/>
      <c r="TPP838" s="247"/>
      <c r="TPQ838" s="247"/>
      <c r="TPR838" s="247"/>
      <c r="TPS838" s="247"/>
      <c r="TPT838" s="247"/>
      <c r="TPU838" s="247"/>
      <c r="TPV838" s="247"/>
      <c r="TPW838" s="247"/>
      <c r="TPX838" s="247"/>
      <c r="TPY838" s="247"/>
      <c r="TPZ838" s="247"/>
      <c r="TQA838" s="247"/>
      <c r="TQB838" s="247"/>
      <c r="TQC838" s="247"/>
      <c r="TQD838" s="247"/>
      <c r="TQE838" s="247"/>
      <c r="TQF838" s="247"/>
      <c r="TQG838" s="247"/>
      <c r="TQH838" s="247"/>
      <c r="TQI838" s="247"/>
      <c r="TQJ838" s="247"/>
      <c r="TQK838" s="247"/>
      <c r="TQL838" s="247"/>
      <c r="TQM838" s="247"/>
      <c r="TQN838" s="247"/>
      <c r="TQO838" s="247"/>
      <c r="TQP838" s="247"/>
      <c r="TQQ838" s="247"/>
      <c r="TQR838" s="247"/>
      <c r="TQS838" s="247"/>
      <c r="TQT838" s="247"/>
      <c r="TQU838" s="247"/>
      <c r="TQV838" s="247"/>
      <c r="TQW838" s="247"/>
      <c r="TQX838" s="247"/>
      <c r="TQY838" s="247"/>
      <c r="TQZ838" s="247"/>
      <c r="TRA838" s="247"/>
      <c r="TRB838" s="247"/>
      <c r="TRC838" s="247"/>
      <c r="TRD838" s="247"/>
      <c r="TRE838" s="247"/>
      <c r="TRF838" s="247"/>
      <c r="TRG838" s="247"/>
      <c r="TRH838" s="247"/>
      <c r="TRI838" s="247"/>
      <c r="TRJ838" s="247"/>
      <c r="TRK838" s="247"/>
      <c r="TRL838" s="247"/>
      <c r="TRM838" s="247"/>
      <c r="TRN838" s="247"/>
      <c r="TRO838" s="247"/>
      <c r="TRP838" s="247"/>
      <c r="TRQ838" s="247"/>
      <c r="TRR838" s="247"/>
      <c r="TRS838" s="247"/>
      <c r="TRT838" s="247"/>
      <c r="TRU838" s="247"/>
      <c r="TRV838" s="247"/>
      <c r="TRW838" s="247"/>
      <c r="TRX838" s="247"/>
      <c r="TRY838" s="247"/>
      <c r="TRZ838" s="247"/>
      <c r="TSA838" s="247"/>
      <c r="TSB838" s="247"/>
      <c r="TSC838" s="247"/>
      <c r="TSD838" s="247"/>
      <c r="TSE838" s="247"/>
      <c r="TSF838" s="247"/>
      <c r="TSG838" s="247"/>
      <c r="TSH838" s="247"/>
      <c r="TSI838" s="247"/>
      <c r="TSJ838" s="247"/>
      <c r="TSK838" s="247"/>
      <c r="TSL838" s="247"/>
      <c r="TSM838" s="247"/>
      <c r="TSN838" s="247"/>
      <c r="TSO838" s="247"/>
      <c r="TSP838" s="247"/>
      <c r="TSQ838" s="247"/>
      <c r="TSR838" s="247"/>
      <c r="TSS838" s="247"/>
      <c r="TST838" s="247"/>
      <c r="TSU838" s="247"/>
      <c r="TSV838" s="247"/>
      <c r="TSW838" s="247"/>
      <c r="TSX838" s="247"/>
      <c r="TSY838" s="247"/>
      <c r="TSZ838" s="247"/>
      <c r="TTA838" s="247"/>
      <c r="TTB838" s="247"/>
      <c r="TTC838" s="247"/>
      <c r="TTD838" s="247"/>
      <c r="TTE838" s="247"/>
      <c r="TTF838" s="247"/>
      <c r="TTG838" s="247"/>
      <c r="TTH838" s="247"/>
      <c r="TTI838" s="247"/>
      <c r="TTJ838" s="247"/>
      <c r="TTK838" s="247"/>
      <c r="TTL838" s="247"/>
      <c r="TTM838" s="247"/>
      <c r="TTN838" s="247"/>
      <c r="TTO838" s="247"/>
      <c r="TTP838" s="247"/>
      <c r="TTQ838" s="247"/>
      <c r="TTR838" s="247"/>
      <c r="TTS838" s="247"/>
      <c r="TTT838" s="247"/>
      <c r="TTU838" s="247"/>
      <c r="TTV838" s="247"/>
      <c r="TTW838" s="247"/>
      <c r="TTX838" s="247"/>
      <c r="TTY838" s="247"/>
      <c r="TTZ838" s="247"/>
      <c r="TUA838" s="247"/>
      <c r="TUB838" s="247"/>
      <c r="TUC838" s="247"/>
      <c r="TUD838" s="247"/>
      <c r="TUE838" s="247"/>
      <c r="TUF838" s="247"/>
      <c r="TUG838" s="247"/>
      <c r="TUH838" s="247"/>
      <c r="TUI838" s="247"/>
      <c r="TUJ838" s="247"/>
      <c r="TUK838" s="247"/>
      <c r="TUL838" s="247"/>
      <c r="TUM838" s="247"/>
      <c r="TUN838" s="247"/>
      <c r="TUO838" s="247"/>
      <c r="TUP838" s="247"/>
      <c r="TUQ838" s="247"/>
      <c r="TUR838" s="247"/>
      <c r="TUS838" s="247"/>
      <c r="TUT838" s="247"/>
      <c r="TUU838" s="247"/>
      <c r="TUV838" s="247"/>
      <c r="TUW838" s="247"/>
      <c r="TUX838" s="247"/>
      <c r="TUY838" s="247"/>
      <c r="TUZ838" s="247"/>
      <c r="TVA838" s="247"/>
      <c r="TVB838" s="247"/>
      <c r="TVC838" s="247"/>
      <c r="TVD838" s="247"/>
      <c r="TVE838" s="247"/>
      <c r="TVF838" s="247"/>
      <c r="TVG838" s="247"/>
      <c r="TVH838" s="247"/>
      <c r="TVI838" s="247"/>
      <c r="TVJ838" s="247"/>
      <c r="TVK838" s="247"/>
      <c r="TVL838" s="247"/>
      <c r="TVM838" s="247"/>
      <c r="TVN838" s="247"/>
      <c r="TVO838" s="247"/>
      <c r="TVP838" s="247"/>
      <c r="TVQ838" s="247"/>
      <c r="TVR838" s="247"/>
      <c r="TVS838" s="247"/>
      <c r="TVT838" s="247"/>
      <c r="TVU838" s="247"/>
      <c r="TVV838" s="247"/>
      <c r="TVW838" s="247"/>
      <c r="TVX838" s="247"/>
      <c r="TVY838" s="247"/>
      <c r="TVZ838" s="247"/>
      <c r="TWA838" s="247"/>
      <c r="TWB838" s="247"/>
      <c r="TWC838" s="247"/>
      <c r="TWD838" s="247"/>
      <c r="TWE838" s="247"/>
      <c r="TWF838" s="247"/>
      <c r="TWG838" s="247"/>
      <c r="TWH838" s="247"/>
      <c r="TWI838" s="247"/>
      <c r="TWJ838" s="247"/>
      <c r="TWK838" s="247"/>
      <c r="TWL838" s="247"/>
      <c r="TWM838" s="247"/>
      <c r="TWN838" s="247"/>
      <c r="TWO838" s="247"/>
      <c r="TWP838" s="247"/>
      <c r="TWQ838" s="247"/>
      <c r="TWR838" s="247"/>
      <c r="TWS838" s="247"/>
      <c r="TWT838" s="247"/>
      <c r="TWU838" s="247"/>
      <c r="TWV838" s="247"/>
      <c r="TWW838" s="247"/>
      <c r="TWX838" s="247"/>
      <c r="TWY838" s="247"/>
      <c r="TWZ838" s="247"/>
      <c r="TXA838" s="247"/>
      <c r="TXB838" s="247"/>
      <c r="TXC838" s="247"/>
      <c r="TXD838" s="247"/>
      <c r="TXE838" s="247"/>
      <c r="TXF838" s="247"/>
      <c r="TXG838" s="247"/>
      <c r="TXH838" s="247"/>
      <c r="TXI838" s="247"/>
      <c r="TXJ838" s="247"/>
      <c r="TXK838" s="247"/>
      <c r="TXL838" s="247"/>
      <c r="TXM838" s="247"/>
      <c r="TXN838" s="247"/>
      <c r="TXO838" s="247"/>
      <c r="TXP838" s="247"/>
      <c r="TXQ838" s="247"/>
      <c r="TXR838" s="247"/>
      <c r="TXS838" s="247"/>
      <c r="TXT838" s="247"/>
      <c r="TXU838" s="247"/>
      <c r="TXV838" s="247"/>
      <c r="TXW838" s="247"/>
      <c r="TXX838" s="247"/>
      <c r="TXY838" s="247"/>
      <c r="TXZ838" s="247"/>
      <c r="TYA838" s="247"/>
      <c r="TYB838" s="247"/>
      <c r="TYC838" s="247"/>
      <c r="TYD838" s="247"/>
      <c r="TYE838" s="247"/>
      <c r="TYF838" s="247"/>
      <c r="TYG838" s="247"/>
      <c r="TYH838" s="247"/>
      <c r="TYI838" s="247"/>
      <c r="TYJ838" s="247"/>
      <c r="TYK838" s="247"/>
      <c r="TYL838" s="247"/>
      <c r="TYM838" s="247"/>
      <c r="TYN838" s="247"/>
      <c r="TYO838" s="247"/>
      <c r="TYP838" s="247"/>
      <c r="TYQ838" s="247"/>
      <c r="TYR838" s="247"/>
      <c r="TYS838" s="247"/>
      <c r="TYT838" s="247"/>
      <c r="TYU838" s="247"/>
      <c r="TYV838" s="247"/>
      <c r="TYW838" s="247"/>
      <c r="TYX838" s="247"/>
      <c r="TYY838" s="247"/>
      <c r="TYZ838" s="247"/>
      <c r="TZA838" s="247"/>
      <c r="TZB838" s="247"/>
      <c r="TZC838" s="247"/>
      <c r="TZD838" s="247"/>
      <c r="TZE838" s="247"/>
      <c r="TZF838" s="247"/>
      <c r="TZG838" s="247"/>
      <c r="TZH838" s="247"/>
      <c r="TZI838" s="247"/>
      <c r="TZJ838" s="247"/>
      <c r="TZK838" s="247"/>
      <c r="TZL838" s="247"/>
      <c r="TZM838" s="247"/>
      <c r="TZN838" s="247"/>
      <c r="TZO838" s="247"/>
      <c r="TZP838" s="247"/>
      <c r="TZQ838" s="247"/>
      <c r="TZR838" s="247"/>
      <c r="TZS838" s="247"/>
      <c r="TZT838" s="247"/>
      <c r="TZU838" s="247"/>
      <c r="TZV838" s="247"/>
      <c r="TZW838" s="247"/>
      <c r="TZX838" s="247"/>
      <c r="TZY838" s="247"/>
      <c r="TZZ838" s="247"/>
      <c r="UAA838" s="247"/>
      <c r="UAB838" s="247"/>
      <c r="UAC838" s="247"/>
      <c r="UAD838" s="247"/>
      <c r="UAE838" s="247"/>
      <c r="UAF838" s="247"/>
      <c r="UAG838" s="247"/>
      <c r="UAH838" s="247"/>
      <c r="UAI838" s="247"/>
      <c r="UAJ838" s="247"/>
      <c r="UAK838" s="247"/>
      <c r="UAL838" s="247"/>
      <c r="UAM838" s="247"/>
      <c r="UAN838" s="247"/>
      <c r="UAO838" s="247"/>
      <c r="UAP838" s="247"/>
      <c r="UAQ838" s="247"/>
      <c r="UAR838" s="247"/>
      <c r="UAS838" s="247"/>
      <c r="UAT838" s="247"/>
      <c r="UAU838" s="247"/>
      <c r="UAV838" s="247"/>
      <c r="UAW838" s="247"/>
      <c r="UAX838" s="247"/>
      <c r="UAY838" s="247"/>
      <c r="UAZ838" s="247"/>
      <c r="UBA838" s="247"/>
      <c r="UBB838" s="247"/>
      <c r="UBC838" s="247"/>
      <c r="UBD838" s="247"/>
      <c r="UBE838" s="247"/>
      <c r="UBF838" s="247"/>
      <c r="UBG838" s="247"/>
      <c r="UBH838" s="247"/>
      <c r="UBI838" s="247"/>
      <c r="UBJ838" s="247"/>
      <c r="UBK838" s="247"/>
      <c r="UBL838" s="247"/>
      <c r="UBM838" s="247"/>
      <c r="UBN838" s="247"/>
      <c r="UBO838" s="247"/>
      <c r="UBP838" s="247"/>
      <c r="UBQ838" s="247"/>
      <c r="UBR838" s="247"/>
      <c r="UBS838" s="247"/>
      <c r="UBT838" s="247"/>
      <c r="UBU838" s="247"/>
      <c r="UBV838" s="247"/>
      <c r="UBW838" s="247"/>
      <c r="UBX838" s="247"/>
      <c r="UBY838" s="247"/>
      <c r="UBZ838" s="247"/>
      <c r="UCA838" s="247"/>
      <c r="UCB838" s="247"/>
      <c r="UCC838" s="247"/>
      <c r="UCD838" s="247"/>
      <c r="UCE838" s="247"/>
      <c r="UCF838" s="247"/>
      <c r="UCG838" s="247"/>
      <c r="UCH838" s="247"/>
      <c r="UCI838" s="247"/>
      <c r="UCJ838" s="247"/>
      <c r="UCK838" s="247"/>
      <c r="UCL838" s="247"/>
      <c r="UCM838" s="247"/>
      <c r="UCN838" s="247"/>
      <c r="UCO838" s="247"/>
      <c r="UCP838" s="247"/>
      <c r="UCQ838" s="247"/>
      <c r="UCR838" s="247"/>
      <c r="UCS838" s="247"/>
      <c r="UCT838" s="247"/>
      <c r="UCU838" s="247"/>
      <c r="UCV838" s="247"/>
      <c r="UCW838" s="247"/>
      <c r="UCX838" s="247"/>
      <c r="UCY838" s="247"/>
      <c r="UCZ838" s="247"/>
      <c r="UDA838" s="247"/>
      <c r="UDB838" s="247"/>
      <c r="UDC838" s="247"/>
      <c r="UDD838" s="247"/>
      <c r="UDE838" s="247"/>
      <c r="UDF838" s="247"/>
      <c r="UDG838" s="247"/>
      <c r="UDH838" s="247"/>
      <c r="UDI838" s="247"/>
      <c r="UDJ838" s="247"/>
      <c r="UDK838" s="247"/>
      <c r="UDL838" s="247"/>
      <c r="UDM838" s="247"/>
      <c r="UDN838" s="247"/>
      <c r="UDO838" s="247"/>
      <c r="UDP838" s="247"/>
      <c r="UDQ838" s="247"/>
      <c r="UDR838" s="247"/>
      <c r="UDS838" s="247"/>
      <c r="UDT838" s="247"/>
      <c r="UDU838" s="247"/>
      <c r="UDV838" s="247"/>
      <c r="UDW838" s="247"/>
      <c r="UDX838" s="247"/>
      <c r="UDY838" s="247"/>
      <c r="UDZ838" s="247"/>
      <c r="UEA838" s="247"/>
      <c r="UEB838" s="247"/>
      <c r="UEC838" s="247"/>
      <c r="UED838" s="247"/>
      <c r="UEE838" s="247"/>
      <c r="UEF838" s="247"/>
      <c r="UEG838" s="247"/>
      <c r="UEH838" s="247"/>
      <c r="UEI838" s="247"/>
      <c r="UEJ838" s="247"/>
      <c r="UEK838" s="247"/>
      <c r="UEL838" s="247"/>
      <c r="UEM838" s="247"/>
      <c r="UEN838" s="247"/>
      <c r="UEO838" s="247"/>
      <c r="UEP838" s="247"/>
      <c r="UEQ838" s="247"/>
      <c r="UER838" s="247"/>
      <c r="UES838" s="247"/>
      <c r="UET838" s="247"/>
      <c r="UEU838" s="247"/>
      <c r="UEV838" s="247"/>
      <c r="UEW838" s="247"/>
      <c r="UEX838" s="247"/>
      <c r="UEY838" s="247"/>
      <c r="UEZ838" s="247"/>
      <c r="UFA838" s="247"/>
      <c r="UFB838" s="247"/>
      <c r="UFC838" s="247"/>
      <c r="UFD838" s="247"/>
      <c r="UFE838" s="247"/>
      <c r="UFF838" s="247"/>
      <c r="UFG838" s="247"/>
      <c r="UFH838" s="247"/>
      <c r="UFI838" s="247"/>
      <c r="UFJ838" s="247"/>
      <c r="UFK838" s="247"/>
      <c r="UFL838" s="247"/>
      <c r="UFM838" s="247"/>
      <c r="UFN838" s="247"/>
      <c r="UFO838" s="247"/>
      <c r="UFP838" s="247"/>
      <c r="UFQ838" s="247"/>
      <c r="UFR838" s="247"/>
      <c r="UFS838" s="247"/>
      <c r="UFT838" s="247"/>
      <c r="UFU838" s="247"/>
      <c r="UFV838" s="247"/>
      <c r="UFW838" s="247"/>
      <c r="UFX838" s="247"/>
      <c r="UFY838" s="247"/>
      <c r="UFZ838" s="247"/>
      <c r="UGA838" s="247"/>
      <c r="UGB838" s="247"/>
      <c r="UGC838" s="247"/>
      <c r="UGD838" s="247"/>
      <c r="UGE838" s="247"/>
      <c r="UGF838" s="247"/>
      <c r="UGG838" s="247"/>
      <c r="UGH838" s="247"/>
      <c r="UGI838" s="247"/>
      <c r="UGJ838" s="247"/>
      <c r="UGK838" s="247"/>
      <c r="UGL838" s="247"/>
      <c r="UGM838" s="247"/>
      <c r="UGN838" s="247"/>
      <c r="UGO838" s="247"/>
      <c r="UGP838" s="247"/>
      <c r="UGQ838" s="247"/>
      <c r="UGR838" s="247"/>
      <c r="UGS838" s="247"/>
      <c r="UGT838" s="247"/>
      <c r="UGU838" s="247"/>
      <c r="UGV838" s="247"/>
      <c r="UGW838" s="247"/>
      <c r="UGX838" s="247"/>
      <c r="UGY838" s="247"/>
      <c r="UGZ838" s="247"/>
      <c r="UHA838" s="247"/>
      <c r="UHB838" s="247"/>
      <c r="UHC838" s="247"/>
      <c r="UHD838" s="247"/>
      <c r="UHE838" s="247"/>
      <c r="UHF838" s="247"/>
      <c r="UHG838" s="247"/>
      <c r="UHH838" s="247"/>
      <c r="UHI838" s="247"/>
      <c r="UHJ838" s="247"/>
      <c r="UHK838" s="247"/>
      <c r="UHL838" s="247"/>
      <c r="UHM838" s="247"/>
      <c r="UHN838" s="247"/>
      <c r="UHO838" s="247"/>
      <c r="UHP838" s="247"/>
      <c r="UHQ838" s="247"/>
      <c r="UHR838" s="247"/>
      <c r="UHS838" s="247"/>
      <c r="UHT838" s="247"/>
      <c r="UHU838" s="247"/>
      <c r="UHV838" s="247"/>
      <c r="UHW838" s="247"/>
      <c r="UHX838" s="247"/>
      <c r="UHY838" s="247"/>
      <c r="UHZ838" s="247"/>
      <c r="UIA838" s="247"/>
      <c r="UIB838" s="247"/>
      <c r="UIC838" s="247"/>
      <c r="UID838" s="247"/>
      <c r="UIE838" s="247"/>
      <c r="UIF838" s="247"/>
      <c r="UIG838" s="247"/>
      <c r="UIH838" s="247"/>
      <c r="UII838" s="247"/>
      <c r="UIJ838" s="247"/>
      <c r="UIK838" s="247"/>
      <c r="UIL838" s="247"/>
      <c r="UIM838" s="247"/>
      <c r="UIN838" s="247"/>
      <c r="UIO838" s="247"/>
      <c r="UIP838" s="247"/>
      <c r="UIQ838" s="247"/>
      <c r="UIR838" s="247"/>
      <c r="UIS838" s="247"/>
      <c r="UIT838" s="247"/>
      <c r="UIU838" s="247"/>
      <c r="UIV838" s="247"/>
      <c r="UIW838" s="247"/>
      <c r="UIX838" s="247"/>
      <c r="UIY838" s="247"/>
      <c r="UIZ838" s="247"/>
      <c r="UJA838" s="247"/>
      <c r="UJB838" s="247"/>
      <c r="UJC838" s="247"/>
      <c r="UJD838" s="247"/>
      <c r="UJE838" s="247"/>
      <c r="UJF838" s="247"/>
      <c r="UJG838" s="247"/>
      <c r="UJH838" s="247"/>
      <c r="UJI838" s="247"/>
      <c r="UJJ838" s="247"/>
      <c r="UJK838" s="247"/>
      <c r="UJL838" s="247"/>
      <c r="UJM838" s="247"/>
      <c r="UJN838" s="247"/>
      <c r="UJO838" s="247"/>
      <c r="UJP838" s="247"/>
      <c r="UJQ838" s="247"/>
      <c r="UJR838" s="247"/>
      <c r="UJS838" s="247"/>
      <c r="UJT838" s="247"/>
      <c r="UJU838" s="247"/>
      <c r="UJV838" s="247"/>
      <c r="UJW838" s="247"/>
      <c r="UJX838" s="247"/>
      <c r="UJY838" s="247"/>
      <c r="UJZ838" s="247"/>
      <c r="UKA838" s="247"/>
      <c r="UKB838" s="247"/>
      <c r="UKC838" s="247"/>
      <c r="UKD838" s="247"/>
      <c r="UKE838" s="247"/>
      <c r="UKF838" s="247"/>
      <c r="UKG838" s="247"/>
      <c r="UKH838" s="247"/>
      <c r="UKI838" s="247"/>
      <c r="UKJ838" s="247"/>
      <c r="UKK838" s="247"/>
      <c r="UKL838" s="247"/>
      <c r="UKM838" s="247"/>
      <c r="UKN838" s="247"/>
      <c r="UKO838" s="247"/>
      <c r="UKP838" s="247"/>
      <c r="UKQ838" s="247"/>
      <c r="UKR838" s="247"/>
      <c r="UKS838" s="247"/>
      <c r="UKT838" s="247"/>
      <c r="UKU838" s="247"/>
      <c r="UKV838" s="247"/>
      <c r="UKW838" s="247"/>
      <c r="UKX838" s="247"/>
      <c r="UKY838" s="247"/>
      <c r="UKZ838" s="247"/>
      <c r="ULA838" s="247"/>
      <c r="ULB838" s="247"/>
      <c r="ULC838" s="247"/>
      <c r="ULD838" s="247"/>
      <c r="ULE838" s="247"/>
      <c r="ULF838" s="247"/>
      <c r="ULG838" s="247"/>
      <c r="ULH838" s="247"/>
      <c r="ULI838" s="247"/>
      <c r="ULJ838" s="247"/>
      <c r="ULK838" s="247"/>
      <c r="ULL838" s="247"/>
      <c r="ULM838" s="247"/>
      <c r="ULN838" s="247"/>
      <c r="ULO838" s="247"/>
      <c r="ULP838" s="247"/>
      <c r="ULQ838" s="247"/>
      <c r="ULR838" s="247"/>
      <c r="ULS838" s="247"/>
      <c r="ULT838" s="247"/>
      <c r="ULU838" s="247"/>
      <c r="ULV838" s="247"/>
      <c r="ULW838" s="247"/>
      <c r="ULX838" s="247"/>
      <c r="ULY838" s="247"/>
      <c r="ULZ838" s="247"/>
      <c r="UMA838" s="247"/>
      <c r="UMB838" s="247"/>
      <c r="UMC838" s="247"/>
      <c r="UMD838" s="247"/>
      <c r="UME838" s="247"/>
      <c r="UMF838" s="247"/>
      <c r="UMG838" s="247"/>
      <c r="UMH838" s="247"/>
      <c r="UMI838" s="247"/>
      <c r="UMJ838" s="247"/>
      <c r="UMK838" s="247"/>
      <c r="UML838" s="247"/>
      <c r="UMM838" s="247"/>
      <c r="UMN838" s="247"/>
      <c r="UMO838" s="247"/>
      <c r="UMP838" s="247"/>
      <c r="UMQ838" s="247"/>
      <c r="UMR838" s="247"/>
      <c r="UMS838" s="247"/>
      <c r="UMT838" s="247"/>
      <c r="UMU838" s="247"/>
      <c r="UMV838" s="247"/>
      <c r="UMW838" s="247"/>
      <c r="UMX838" s="247"/>
      <c r="UMY838" s="247"/>
      <c r="UMZ838" s="247"/>
      <c r="UNA838" s="247"/>
      <c r="UNB838" s="247"/>
      <c r="UNC838" s="247"/>
      <c r="UND838" s="247"/>
      <c r="UNE838" s="247"/>
      <c r="UNF838" s="247"/>
      <c r="UNG838" s="247"/>
      <c r="UNH838" s="247"/>
      <c r="UNI838" s="247"/>
      <c r="UNJ838" s="247"/>
      <c r="UNK838" s="247"/>
      <c r="UNL838" s="247"/>
      <c r="UNM838" s="247"/>
      <c r="UNN838" s="247"/>
      <c r="UNO838" s="247"/>
      <c r="UNP838" s="247"/>
      <c r="UNQ838" s="247"/>
      <c r="UNR838" s="247"/>
      <c r="UNS838" s="247"/>
      <c r="UNT838" s="247"/>
      <c r="UNU838" s="247"/>
      <c r="UNV838" s="247"/>
      <c r="UNW838" s="247"/>
      <c r="UNX838" s="247"/>
      <c r="UNY838" s="247"/>
      <c r="UNZ838" s="247"/>
      <c r="UOA838" s="247"/>
      <c r="UOB838" s="247"/>
      <c r="UOC838" s="247"/>
      <c r="UOD838" s="247"/>
      <c r="UOE838" s="247"/>
      <c r="UOF838" s="247"/>
      <c r="UOG838" s="247"/>
      <c r="UOH838" s="247"/>
      <c r="UOI838" s="247"/>
      <c r="UOJ838" s="247"/>
      <c r="UOK838" s="247"/>
      <c r="UOL838" s="247"/>
      <c r="UOM838" s="247"/>
      <c r="UON838" s="247"/>
      <c r="UOO838" s="247"/>
      <c r="UOP838" s="247"/>
      <c r="UOQ838" s="247"/>
      <c r="UOR838" s="247"/>
      <c r="UOS838" s="247"/>
      <c r="UOT838" s="247"/>
      <c r="UOU838" s="247"/>
      <c r="UOV838" s="247"/>
      <c r="UOW838" s="247"/>
      <c r="UOX838" s="247"/>
      <c r="UOY838" s="247"/>
      <c r="UOZ838" s="247"/>
      <c r="UPA838" s="247"/>
      <c r="UPB838" s="247"/>
      <c r="UPC838" s="247"/>
      <c r="UPD838" s="247"/>
      <c r="UPE838" s="247"/>
      <c r="UPF838" s="247"/>
      <c r="UPG838" s="247"/>
      <c r="UPH838" s="247"/>
      <c r="UPI838" s="247"/>
      <c r="UPJ838" s="247"/>
      <c r="UPK838" s="247"/>
      <c r="UPL838" s="247"/>
      <c r="UPM838" s="247"/>
      <c r="UPN838" s="247"/>
      <c r="UPO838" s="247"/>
      <c r="UPP838" s="247"/>
      <c r="UPQ838" s="247"/>
      <c r="UPR838" s="247"/>
      <c r="UPS838" s="247"/>
      <c r="UPT838" s="247"/>
      <c r="UPU838" s="247"/>
      <c r="UPV838" s="247"/>
      <c r="UPW838" s="247"/>
      <c r="UPX838" s="247"/>
      <c r="UPY838" s="247"/>
      <c r="UPZ838" s="247"/>
      <c r="UQA838" s="247"/>
      <c r="UQB838" s="247"/>
      <c r="UQC838" s="247"/>
      <c r="UQD838" s="247"/>
      <c r="UQE838" s="247"/>
      <c r="UQF838" s="247"/>
      <c r="UQG838" s="247"/>
      <c r="UQH838" s="247"/>
      <c r="UQI838" s="247"/>
      <c r="UQJ838" s="247"/>
      <c r="UQK838" s="247"/>
      <c r="UQL838" s="247"/>
      <c r="UQM838" s="247"/>
      <c r="UQN838" s="247"/>
      <c r="UQO838" s="247"/>
      <c r="UQP838" s="247"/>
      <c r="UQQ838" s="247"/>
      <c r="UQR838" s="247"/>
      <c r="UQS838" s="247"/>
      <c r="UQT838" s="247"/>
      <c r="UQU838" s="247"/>
      <c r="UQV838" s="247"/>
      <c r="UQW838" s="247"/>
      <c r="UQX838" s="247"/>
      <c r="UQY838" s="247"/>
      <c r="UQZ838" s="247"/>
      <c r="URA838" s="247"/>
      <c r="URB838" s="247"/>
      <c r="URC838" s="247"/>
      <c r="URD838" s="247"/>
      <c r="URE838" s="247"/>
      <c r="URF838" s="247"/>
      <c r="URG838" s="247"/>
      <c r="URH838" s="247"/>
      <c r="URI838" s="247"/>
      <c r="URJ838" s="247"/>
      <c r="URK838" s="247"/>
      <c r="URL838" s="247"/>
      <c r="URM838" s="247"/>
      <c r="URN838" s="247"/>
      <c r="URO838" s="247"/>
      <c r="URP838" s="247"/>
      <c r="URQ838" s="247"/>
      <c r="URR838" s="247"/>
      <c r="URS838" s="247"/>
      <c r="URT838" s="247"/>
      <c r="URU838" s="247"/>
      <c r="URV838" s="247"/>
      <c r="URW838" s="247"/>
      <c r="URX838" s="247"/>
      <c r="URY838" s="247"/>
      <c r="URZ838" s="247"/>
      <c r="USA838" s="247"/>
      <c r="USB838" s="247"/>
      <c r="USC838" s="247"/>
      <c r="USD838" s="247"/>
      <c r="USE838" s="247"/>
      <c r="USF838" s="247"/>
      <c r="USG838" s="247"/>
      <c r="USH838" s="247"/>
      <c r="USI838" s="247"/>
      <c r="USJ838" s="247"/>
      <c r="USK838" s="247"/>
      <c r="USL838" s="247"/>
      <c r="USM838" s="247"/>
      <c r="USN838" s="247"/>
      <c r="USO838" s="247"/>
      <c r="USP838" s="247"/>
      <c r="USQ838" s="247"/>
      <c r="USR838" s="247"/>
      <c r="USS838" s="247"/>
      <c r="UST838" s="247"/>
      <c r="USU838" s="247"/>
      <c r="USV838" s="247"/>
      <c r="USW838" s="247"/>
      <c r="USX838" s="247"/>
      <c r="USY838" s="247"/>
      <c r="USZ838" s="247"/>
      <c r="UTA838" s="247"/>
      <c r="UTB838" s="247"/>
      <c r="UTC838" s="247"/>
      <c r="UTD838" s="247"/>
      <c r="UTE838" s="247"/>
      <c r="UTF838" s="247"/>
      <c r="UTG838" s="247"/>
      <c r="UTH838" s="247"/>
      <c r="UTI838" s="247"/>
      <c r="UTJ838" s="247"/>
      <c r="UTK838" s="247"/>
      <c r="UTL838" s="247"/>
      <c r="UTM838" s="247"/>
      <c r="UTN838" s="247"/>
      <c r="UTO838" s="247"/>
      <c r="UTP838" s="247"/>
      <c r="UTQ838" s="247"/>
      <c r="UTR838" s="247"/>
      <c r="UTS838" s="247"/>
      <c r="UTT838" s="247"/>
      <c r="UTU838" s="247"/>
      <c r="UTV838" s="247"/>
      <c r="UTW838" s="247"/>
      <c r="UTX838" s="247"/>
      <c r="UTY838" s="247"/>
      <c r="UTZ838" s="247"/>
      <c r="UUA838" s="247"/>
      <c r="UUB838" s="247"/>
      <c r="UUC838" s="247"/>
      <c r="UUD838" s="247"/>
      <c r="UUE838" s="247"/>
      <c r="UUF838" s="247"/>
      <c r="UUG838" s="247"/>
      <c r="UUH838" s="247"/>
      <c r="UUI838" s="247"/>
      <c r="UUJ838" s="247"/>
      <c r="UUK838" s="247"/>
      <c r="UUL838" s="247"/>
      <c r="UUM838" s="247"/>
      <c r="UUN838" s="247"/>
      <c r="UUO838" s="247"/>
      <c r="UUP838" s="247"/>
      <c r="UUQ838" s="247"/>
      <c r="UUR838" s="247"/>
      <c r="UUS838" s="247"/>
      <c r="UUT838" s="247"/>
      <c r="UUU838" s="247"/>
      <c r="UUV838" s="247"/>
      <c r="UUW838" s="247"/>
      <c r="UUX838" s="247"/>
      <c r="UUY838" s="247"/>
      <c r="UUZ838" s="247"/>
      <c r="UVA838" s="247"/>
      <c r="UVB838" s="247"/>
      <c r="UVC838" s="247"/>
      <c r="UVD838" s="247"/>
      <c r="UVE838" s="247"/>
      <c r="UVF838" s="247"/>
      <c r="UVG838" s="247"/>
      <c r="UVH838" s="247"/>
      <c r="UVI838" s="247"/>
      <c r="UVJ838" s="247"/>
      <c r="UVK838" s="247"/>
      <c r="UVL838" s="247"/>
      <c r="UVM838" s="247"/>
      <c r="UVN838" s="247"/>
      <c r="UVO838" s="247"/>
      <c r="UVP838" s="247"/>
      <c r="UVQ838" s="247"/>
      <c r="UVR838" s="247"/>
      <c r="UVS838" s="247"/>
      <c r="UVT838" s="247"/>
      <c r="UVU838" s="247"/>
      <c r="UVV838" s="247"/>
      <c r="UVW838" s="247"/>
      <c r="UVX838" s="247"/>
      <c r="UVY838" s="247"/>
      <c r="UVZ838" s="247"/>
      <c r="UWA838" s="247"/>
      <c r="UWB838" s="247"/>
      <c r="UWC838" s="247"/>
      <c r="UWD838" s="247"/>
      <c r="UWE838" s="247"/>
      <c r="UWF838" s="247"/>
      <c r="UWG838" s="247"/>
      <c r="UWH838" s="247"/>
      <c r="UWI838" s="247"/>
      <c r="UWJ838" s="247"/>
      <c r="UWK838" s="247"/>
      <c r="UWL838" s="247"/>
      <c r="UWM838" s="247"/>
      <c r="UWN838" s="247"/>
      <c r="UWO838" s="247"/>
      <c r="UWP838" s="247"/>
      <c r="UWQ838" s="247"/>
      <c r="UWR838" s="247"/>
      <c r="UWS838" s="247"/>
      <c r="UWT838" s="247"/>
      <c r="UWU838" s="247"/>
      <c r="UWV838" s="247"/>
      <c r="UWW838" s="247"/>
      <c r="UWX838" s="247"/>
      <c r="UWY838" s="247"/>
      <c r="UWZ838" s="247"/>
      <c r="UXA838" s="247"/>
      <c r="UXB838" s="247"/>
      <c r="UXC838" s="247"/>
      <c r="UXD838" s="247"/>
      <c r="UXE838" s="247"/>
      <c r="UXF838" s="247"/>
      <c r="UXG838" s="247"/>
      <c r="UXH838" s="247"/>
      <c r="UXI838" s="247"/>
      <c r="UXJ838" s="247"/>
      <c r="UXK838" s="247"/>
      <c r="UXL838" s="247"/>
      <c r="UXM838" s="247"/>
      <c r="UXN838" s="247"/>
      <c r="UXO838" s="247"/>
      <c r="UXP838" s="247"/>
      <c r="UXQ838" s="247"/>
      <c r="UXR838" s="247"/>
      <c r="UXS838" s="247"/>
      <c r="UXT838" s="247"/>
      <c r="UXU838" s="247"/>
      <c r="UXV838" s="247"/>
      <c r="UXW838" s="247"/>
      <c r="UXX838" s="247"/>
      <c r="UXY838" s="247"/>
      <c r="UXZ838" s="247"/>
      <c r="UYA838" s="247"/>
      <c r="UYB838" s="247"/>
      <c r="UYC838" s="247"/>
      <c r="UYD838" s="247"/>
      <c r="UYE838" s="247"/>
      <c r="UYF838" s="247"/>
      <c r="UYG838" s="247"/>
      <c r="UYH838" s="247"/>
      <c r="UYI838" s="247"/>
      <c r="UYJ838" s="247"/>
      <c r="UYK838" s="247"/>
      <c r="UYL838" s="247"/>
      <c r="UYM838" s="247"/>
      <c r="UYN838" s="247"/>
      <c r="UYO838" s="247"/>
      <c r="UYP838" s="247"/>
      <c r="UYQ838" s="247"/>
      <c r="UYR838" s="247"/>
      <c r="UYS838" s="247"/>
      <c r="UYT838" s="247"/>
      <c r="UYU838" s="247"/>
      <c r="UYV838" s="247"/>
      <c r="UYW838" s="247"/>
      <c r="UYX838" s="247"/>
      <c r="UYY838" s="247"/>
      <c r="UYZ838" s="247"/>
      <c r="UZA838" s="247"/>
      <c r="UZB838" s="247"/>
      <c r="UZC838" s="247"/>
      <c r="UZD838" s="247"/>
      <c r="UZE838" s="247"/>
      <c r="UZF838" s="247"/>
      <c r="UZG838" s="247"/>
      <c r="UZH838" s="247"/>
      <c r="UZI838" s="247"/>
      <c r="UZJ838" s="247"/>
      <c r="UZK838" s="247"/>
      <c r="UZL838" s="247"/>
      <c r="UZM838" s="247"/>
      <c r="UZN838" s="247"/>
      <c r="UZO838" s="247"/>
      <c r="UZP838" s="247"/>
      <c r="UZQ838" s="247"/>
      <c r="UZR838" s="247"/>
      <c r="UZS838" s="247"/>
      <c r="UZT838" s="247"/>
      <c r="UZU838" s="247"/>
      <c r="UZV838" s="247"/>
      <c r="UZW838" s="247"/>
      <c r="UZX838" s="247"/>
      <c r="UZY838" s="247"/>
      <c r="UZZ838" s="247"/>
      <c r="VAA838" s="247"/>
      <c r="VAB838" s="247"/>
      <c r="VAC838" s="247"/>
      <c r="VAD838" s="247"/>
      <c r="VAE838" s="247"/>
      <c r="VAF838" s="247"/>
      <c r="VAG838" s="247"/>
      <c r="VAH838" s="247"/>
      <c r="VAI838" s="247"/>
      <c r="VAJ838" s="247"/>
      <c r="VAK838" s="247"/>
      <c r="VAL838" s="247"/>
      <c r="VAM838" s="247"/>
      <c r="VAN838" s="247"/>
      <c r="VAO838" s="247"/>
      <c r="VAP838" s="247"/>
      <c r="VAQ838" s="247"/>
      <c r="VAR838" s="247"/>
      <c r="VAS838" s="247"/>
      <c r="VAT838" s="247"/>
      <c r="VAU838" s="247"/>
      <c r="VAV838" s="247"/>
      <c r="VAW838" s="247"/>
      <c r="VAX838" s="247"/>
      <c r="VAY838" s="247"/>
      <c r="VAZ838" s="247"/>
      <c r="VBA838" s="247"/>
      <c r="VBB838" s="247"/>
      <c r="VBC838" s="247"/>
      <c r="VBD838" s="247"/>
      <c r="VBE838" s="247"/>
      <c r="VBF838" s="247"/>
      <c r="VBG838" s="247"/>
      <c r="VBH838" s="247"/>
      <c r="VBI838" s="247"/>
      <c r="VBJ838" s="247"/>
      <c r="VBK838" s="247"/>
      <c r="VBL838" s="247"/>
      <c r="VBM838" s="247"/>
      <c r="VBN838" s="247"/>
      <c r="VBO838" s="247"/>
      <c r="VBP838" s="247"/>
      <c r="VBQ838" s="247"/>
      <c r="VBR838" s="247"/>
      <c r="VBS838" s="247"/>
      <c r="VBT838" s="247"/>
      <c r="VBU838" s="247"/>
      <c r="VBV838" s="247"/>
      <c r="VBW838" s="247"/>
      <c r="VBX838" s="247"/>
      <c r="VBY838" s="247"/>
      <c r="VBZ838" s="247"/>
      <c r="VCA838" s="247"/>
      <c r="VCB838" s="247"/>
      <c r="VCC838" s="247"/>
      <c r="VCD838" s="247"/>
      <c r="VCE838" s="247"/>
      <c r="VCF838" s="247"/>
      <c r="VCG838" s="247"/>
      <c r="VCH838" s="247"/>
      <c r="VCI838" s="247"/>
      <c r="VCJ838" s="247"/>
      <c r="VCK838" s="247"/>
      <c r="VCL838" s="247"/>
      <c r="VCM838" s="247"/>
      <c r="VCN838" s="247"/>
      <c r="VCO838" s="247"/>
      <c r="VCP838" s="247"/>
      <c r="VCQ838" s="247"/>
      <c r="VCR838" s="247"/>
      <c r="VCS838" s="247"/>
      <c r="VCT838" s="247"/>
      <c r="VCU838" s="247"/>
      <c r="VCV838" s="247"/>
      <c r="VCW838" s="247"/>
      <c r="VCX838" s="247"/>
      <c r="VCY838" s="247"/>
      <c r="VCZ838" s="247"/>
      <c r="VDA838" s="247"/>
      <c r="VDB838" s="247"/>
      <c r="VDC838" s="247"/>
      <c r="VDD838" s="247"/>
      <c r="VDE838" s="247"/>
      <c r="VDF838" s="247"/>
      <c r="VDG838" s="247"/>
      <c r="VDH838" s="247"/>
      <c r="VDI838" s="247"/>
      <c r="VDJ838" s="247"/>
      <c r="VDK838" s="247"/>
      <c r="VDL838" s="247"/>
      <c r="VDM838" s="247"/>
      <c r="VDN838" s="247"/>
      <c r="VDO838" s="247"/>
      <c r="VDP838" s="247"/>
      <c r="VDQ838" s="247"/>
      <c r="VDR838" s="247"/>
      <c r="VDS838" s="247"/>
      <c r="VDT838" s="247"/>
      <c r="VDU838" s="247"/>
      <c r="VDV838" s="247"/>
      <c r="VDW838" s="247"/>
      <c r="VDX838" s="247"/>
      <c r="VDY838" s="247"/>
      <c r="VDZ838" s="247"/>
      <c r="VEA838" s="247"/>
      <c r="VEB838" s="247"/>
      <c r="VEC838" s="247"/>
      <c r="VED838" s="247"/>
      <c r="VEE838" s="247"/>
      <c r="VEF838" s="247"/>
      <c r="VEG838" s="247"/>
      <c r="VEH838" s="247"/>
      <c r="VEI838" s="247"/>
      <c r="VEJ838" s="247"/>
      <c r="VEK838" s="247"/>
      <c r="VEL838" s="247"/>
      <c r="VEM838" s="247"/>
      <c r="VEN838" s="247"/>
      <c r="VEO838" s="247"/>
      <c r="VEP838" s="247"/>
      <c r="VEQ838" s="247"/>
      <c r="VER838" s="247"/>
      <c r="VES838" s="247"/>
      <c r="VET838" s="247"/>
      <c r="VEU838" s="247"/>
      <c r="VEV838" s="247"/>
      <c r="VEW838" s="247"/>
      <c r="VEX838" s="247"/>
      <c r="VEY838" s="247"/>
      <c r="VEZ838" s="247"/>
      <c r="VFA838" s="247"/>
      <c r="VFB838" s="247"/>
      <c r="VFC838" s="247"/>
      <c r="VFD838" s="247"/>
      <c r="VFE838" s="247"/>
      <c r="VFF838" s="247"/>
      <c r="VFG838" s="247"/>
      <c r="VFH838" s="247"/>
      <c r="VFI838" s="247"/>
      <c r="VFJ838" s="247"/>
      <c r="VFK838" s="247"/>
      <c r="VFL838" s="247"/>
      <c r="VFM838" s="247"/>
      <c r="VFN838" s="247"/>
      <c r="VFO838" s="247"/>
      <c r="VFP838" s="247"/>
      <c r="VFQ838" s="247"/>
      <c r="VFR838" s="247"/>
      <c r="VFS838" s="247"/>
      <c r="VFT838" s="247"/>
      <c r="VFU838" s="247"/>
      <c r="VFV838" s="247"/>
      <c r="VFW838" s="247"/>
      <c r="VFX838" s="247"/>
      <c r="VFY838" s="247"/>
      <c r="VFZ838" s="247"/>
      <c r="VGA838" s="247"/>
      <c r="VGB838" s="247"/>
      <c r="VGC838" s="247"/>
      <c r="VGD838" s="247"/>
      <c r="VGE838" s="247"/>
      <c r="VGF838" s="247"/>
      <c r="VGG838" s="247"/>
      <c r="VGH838" s="247"/>
      <c r="VGI838" s="247"/>
      <c r="VGJ838" s="247"/>
      <c r="VGK838" s="247"/>
      <c r="VGL838" s="247"/>
      <c r="VGM838" s="247"/>
      <c r="VGN838" s="247"/>
      <c r="VGO838" s="247"/>
      <c r="VGP838" s="247"/>
      <c r="VGQ838" s="247"/>
      <c r="VGR838" s="247"/>
      <c r="VGS838" s="247"/>
      <c r="VGT838" s="247"/>
      <c r="VGU838" s="247"/>
      <c r="VGV838" s="247"/>
      <c r="VGW838" s="247"/>
      <c r="VGX838" s="247"/>
      <c r="VGY838" s="247"/>
      <c r="VGZ838" s="247"/>
      <c r="VHA838" s="247"/>
      <c r="VHB838" s="247"/>
      <c r="VHC838" s="247"/>
      <c r="VHD838" s="247"/>
      <c r="VHE838" s="247"/>
      <c r="VHF838" s="247"/>
      <c r="VHG838" s="247"/>
      <c r="VHH838" s="247"/>
      <c r="VHI838" s="247"/>
      <c r="VHJ838" s="247"/>
      <c r="VHK838" s="247"/>
      <c r="VHL838" s="247"/>
      <c r="VHM838" s="247"/>
      <c r="VHN838" s="247"/>
      <c r="VHO838" s="247"/>
      <c r="VHP838" s="247"/>
      <c r="VHQ838" s="247"/>
      <c r="VHR838" s="247"/>
      <c r="VHS838" s="247"/>
      <c r="VHT838" s="247"/>
      <c r="VHU838" s="247"/>
      <c r="VHV838" s="247"/>
      <c r="VHW838" s="247"/>
      <c r="VHX838" s="247"/>
      <c r="VHY838" s="247"/>
      <c r="VHZ838" s="247"/>
      <c r="VIA838" s="247"/>
      <c r="VIB838" s="247"/>
      <c r="VIC838" s="247"/>
      <c r="VID838" s="247"/>
      <c r="VIE838" s="247"/>
      <c r="VIF838" s="247"/>
      <c r="VIG838" s="247"/>
      <c r="VIH838" s="247"/>
      <c r="VII838" s="247"/>
      <c r="VIJ838" s="247"/>
      <c r="VIK838" s="247"/>
      <c r="VIL838" s="247"/>
      <c r="VIM838" s="247"/>
      <c r="VIN838" s="247"/>
      <c r="VIO838" s="247"/>
      <c r="VIP838" s="247"/>
      <c r="VIQ838" s="247"/>
      <c r="VIR838" s="247"/>
      <c r="VIS838" s="247"/>
      <c r="VIT838" s="247"/>
      <c r="VIU838" s="247"/>
      <c r="VIV838" s="247"/>
      <c r="VIW838" s="247"/>
      <c r="VIX838" s="247"/>
      <c r="VIY838" s="247"/>
      <c r="VIZ838" s="247"/>
      <c r="VJA838" s="247"/>
      <c r="VJB838" s="247"/>
      <c r="VJC838" s="247"/>
      <c r="VJD838" s="247"/>
      <c r="VJE838" s="247"/>
      <c r="VJF838" s="247"/>
      <c r="VJG838" s="247"/>
      <c r="VJH838" s="247"/>
      <c r="VJI838" s="247"/>
      <c r="VJJ838" s="247"/>
      <c r="VJK838" s="247"/>
      <c r="VJL838" s="247"/>
      <c r="VJM838" s="247"/>
      <c r="VJN838" s="247"/>
      <c r="VJO838" s="247"/>
      <c r="VJP838" s="247"/>
      <c r="VJQ838" s="247"/>
      <c r="VJR838" s="247"/>
      <c r="VJS838" s="247"/>
      <c r="VJT838" s="247"/>
      <c r="VJU838" s="247"/>
      <c r="VJV838" s="247"/>
      <c r="VJW838" s="247"/>
      <c r="VJX838" s="247"/>
      <c r="VJY838" s="247"/>
      <c r="VJZ838" s="247"/>
      <c r="VKA838" s="247"/>
      <c r="VKB838" s="247"/>
      <c r="VKC838" s="247"/>
      <c r="VKD838" s="247"/>
      <c r="VKE838" s="247"/>
      <c r="VKF838" s="247"/>
      <c r="VKG838" s="247"/>
      <c r="VKH838" s="247"/>
      <c r="VKI838" s="247"/>
      <c r="VKJ838" s="247"/>
      <c r="VKK838" s="247"/>
      <c r="VKL838" s="247"/>
      <c r="VKM838" s="247"/>
      <c r="VKN838" s="247"/>
      <c r="VKO838" s="247"/>
      <c r="VKP838" s="247"/>
      <c r="VKQ838" s="247"/>
      <c r="VKR838" s="247"/>
      <c r="VKS838" s="247"/>
      <c r="VKT838" s="247"/>
      <c r="VKU838" s="247"/>
      <c r="VKV838" s="247"/>
      <c r="VKW838" s="247"/>
      <c r="VKX838" s="247"/>
      <c r="VKY838" s="247"/>
      <c r="VKZ838" s="247"/>
      <c r="VLA838" s="247"/>
      <c r="VLB838" s="247"/>
      <c r="VLC838" s="247"/>
      <c r="VLD838" s="247"/>
      <c r="VLE838" s="247"/>
      <c r="VLF838" s="247"/>
      <c r="VLG838" s="247"/>
      <c r="VLH838" s="247"/>
      <c r="VLI838" s="247"/>
      <c r="VLJ838" s="247"/>
      <c r="VLK838" s="247"/>
      <c r="VLL838" s="247"/>
      <c r="VLM838" s="247"/>
      <c r="VLN838" s="247"/>
      <c r="VLO838" s="247"/>
      <c r="VLP838" s="247"/>
      <c r="VLQ838" s="247"/>
      <c r="VLR838" s="247"/>
      <c r="VLS838" s="247"/>
      <c r="VLT838" s="247"/>
      <c r="VLU838" s="247"/>
      <c r="VLV838" s="247"/>
      <c r="VLW838" s="247"/>
      <c r="VLX838" s="247"/>
      <c r="VLY838" s="247"/>
      <c r="VLZ838" s="247"/>
      <c r="VMA838" s="247"/>
      <c r="VMB838" s="247"/>
      <c r="VMC838" s="247"/>
      <c r="VMD838" s="247"/>
      <c r="VME838" s="247"/>
      <c r="VMF838" s="247"/>
      <c r="VMG838" s="247"/>
      <c r="VMH838" s="247"/>
      <c r="VMI838" s="247"/>
      <c r="VMJ838" s="247"/>
      <c r="VMK838" s="247"/>
      <c r="VML838" s="247"/>
      <c r="VMM838" s="247"/>
      <c r="VMN838" s="247"/>
      <c r="VMO838" s="247"/>
      <c r="VMP838" s="247"/>
      <c r="VMQ838" s="247"/>
      <c r="VMR838" s="247"/>
      <c r="VMS838" s="247"/>
      <c r="VMT838" s="247"/>
      <c r="VMU838" s="247"/>
      <c r="VMV838" s="247"/>
      <c r="VMW838" s="247"/>
      <c r="VMX838" s="247"/>
      <c r="VMY838" s="247"/>
      <c r="VMZ838" s="247"/>
      <c r="VNA838" s="247"/>
      <c r="VNB838" s="247"/>
      <c r="VNC838" s="247"/>
      <c r="VND838" s="247"/>
      <c r="VNE838" s="247"/>
      <c r="VNF838" s="247"/>
      <c r="VNG838" s="247"/>
      <c r="VNH838" s="247"/>
      <c r="VNI838" s="247"/>
      <c r="VNJ838" s="247"/>
      <c r="VNK838" s="247"/>
      <c r="VNL838" s="247"/>
      <c r="VNM838" s="247"/>
      <c r="VNN838" s="247"/>
      <c r="VNO838" s="247"/>
      <c r="VNP838" s="247"/>
      <c r="VNQ838" s="247"/>
      <c r="VNR838" s="247"/>
      <c r="VNS838" s="247"/>
      <c r="VNT838" s="247"/>
      <c r="VNU838" s="247"/>
      <c r="VNV838" s="247"/>
      <c r="VNW838" s="247"/>
      <c r="VNX838" s="247"/>
      <c r="VNY838" s="247"/>
      <c r="VNZ838" s="247"/>
      <c r="VOA838" s="247"/>
      <c r="VOB838" s="247"/>
      <c r="VOC838" s="247"/>
      <c r="VOD838" s="247"/>
      <c r="VOE838" s="247"/>
      <c r="VOF838" s="247"/>
      <c r="VOG838" s="247"/>
      <c r="VOH838" s="247"/>
      <c r="VOI838" s="247"/>
      <c r="VOJ838" s="247"/>
      <c r="VOK838" s="247"/>
      <c r="VOL838" s="247"/>
      <c r="VOM838" s="247"/>
      <c r="VON838" s="247"/>
      <c r="VOO838" s="247"/>
      <c r="VOP838" s="247"/>
      <c r="VOQ838" s="247"/>
      <c r="VOR838" s="247"/>
      <c r="VOS838" s="247"/>
      <c r="VOT838" s="247"/>
      <c r="VOU838" s="247"/>
      <c r="VOV838" s="247"/>
      <c r="VOW838" s="247"/>
      <c r="VOX838" s="247"/>
      <c r="VOY838" s="247"/>
      <c r="VOZ838" s="247"/>
      <c r="VPA838" s="247"/>
      <c r="VPB838" s="247"/>
      <c r="VPC838" s="247"/>
      <c r="VPD838" s="247"/>
      <c r="VPE838" s="247"/>
      <c r="VPF838" s="247"/>
      <c r="VPG838" s="247"/>
      <c r="VPH838" s="247"/>
      <c r="VPI838" s="247"/>
      <c r="VPJ838" s="247"/>
      <c r="VPK838" s="247"/>
      <c r="VPL838" s="247"/>
      <c r="VPM838" s="247"/>
      <c r="VPN838" s="247"/>
      <c r="VPO838" s="247"/>
      <c r="VPP838" s="247"/>
      <c r="VPQ838" s="247"/>
      <c r="VPR838" s="247"/>
      <c r="VPS838" s="247"/>
      <c r="VPT838" s="247"/>
      <c r="VPU838" s="247"/>
      <c r="VPV838" s="247"/>
      <c r="VPW838" s="247"/>
      <c r="VPX838" s="247"/>
      <c r="VPY838" s="247"/>
      <c r="VPZ838" s="247"/>
      <c r="VQA838" s="247"/>
      <c r="VQB838" s="247"/>
      <c r="VQC838" s="247"/>
      <c r="VQD838" s="247"/>
      <c r="VQE838" s="247"/>
      <c r="VQF838" s="247"/>
      <c r="VQG838" s="247"/>
      <c r="VQH838" s="247"/>
      <c r="VQI838" s="247"/>
      <c r="VQJ838" s="247"/>
      <c r="VQK838" s="247"/>
      <c r="VQL838" s="247"/>
      <c r="VQM838" s="247"/>
      <c r="VQN838" s="247"/>
      <c r="VQO838" s="247"/>
      <c r="VQP838" s="247"/>
      <c r="VQQ838" s="247"/>
      <c r="VQR838" s="247"/>
      <c r="VQS838" s="247"/>
      <c r="VQT838" s="247"/>
      <c r="VQU838" s="247"/>
      <c r="VQV838" s="247"/>
      <c r="VQW838" s="247"/>
      <c r="VQX838" s="247"/>
      <c r="VQY838" s="247"/>
      <c r="VQZ838" s="247"/>
      <c r="VRA838" s="247"/>
      <c r="VRB838" s="247"/>
      <c r="VRC838" s="247"/>
      <c r="VRD838" s="247"/>
      <c r="VRE838" s="247"/>
      <c r="VRF838" s="247"/>
      <c r="VRG838" s="247"/>
      <c r="VRH838" s="247"/>
      <c r="VRI838" s="247"/>
      <c r="VRJ838" s="247"/>
      <c r="VRK838" s="247"/>
      <c r="VRL838" s="247"/>
      <c r="VRM838" s="247"/>
      <c r="VRN838" s="247"/>
      <c r="VRO838" s="247"/>
      <c r="VRP838" s="247"/>
      <c r="VRQ838" s="247"/>
      <c r="VRR838" s="247"/>
      <c r="VRS838" s="247"/>
      <c r="VRT838" s="247"/>
      <c r="VRU838" s="247"/>
      <c r="VRV838" s="247"/>
      <c r="VRW838" s="247"/>
      <c r="VRX838" s="247"/>
      <c r="VRY838" s="247"/>
      <c r="VRZ838" s="247"/>
      <c r="VSA838" s="247"/>
      <c r="VSB838" s="247"/>
      <c r="VSC838" s="247"/>
      <c r="VSD838" s="247"/>
      <c r="VSE838" s="247"/>
      <c r="VSF838" s="247"/>
      <c r="VSG838" s="247"/>
      <c r="VSH838" s="247"/>
      <c r="VSI838" s="247"/>
      <c r="VSJ838" s="247"/>
      <c r="VSK838" s="247"/>
      <c r="VSL838" s="247"/>
      <c r="VSM838" s="247"/>
      <c r="VSN838" s="247"/>
      <c r="VSO838" s="247"/>
      <c r="VSP838" s="247"/>
      <c r="VSQ838" s="247"/>
      <c r="VSR838" s="247"/>
      <c r="VSS838" s="247"/>
      <c r="VST838" s="247"/>
      <c r="VSU838" s="247"/>
      <c r="VSV838" s="247"/>
      <c r="VSW838" s="247"/>
      <c r="VSX838" s="247"/>
      <c r="VSY838" s="247"/>
      <c r="VSZ838" s="247"/>
      <c r="VTA838" s="247"/>
      <c r="VTB838" s="247"/>
      <c r="VTC838" s="247"/>
      <c r="VTD838" s="247"/>
      <c r="VTE838" s="247"/>
      <c r="VTF838" s="247"/>
      <c r="VTG838" s="247"/>
      <c r="VTH838" s="247"/>
      <c r="VTI838" s="247"/>
      <c r="VTJ838" s="247"/>
      <c r="VTK838" s="247"/>
      <c r="VTL838" s="247"/>
      <c r="VTM838" s="247"/>
      <c r="VTN838" s="247"/>
      <c r="VTO838" s="247"/>
      <c r="VTP838" s="247"/>
      <c r="VTQ838" s="247"/>
      <c r="VTR838" s="247"/>
      <c r="VTS838" s="247"/>
      <c r="VTT838" s="247"/>
      <c r="VTU838" s="247"/>
      <c r="VTV838" s="247"/>
      <c r="VTW838" s="247"/>
      <c r="VTX838" s="247"/>
      <c r="VTY838" s="247"/>
      <c r="VTZ838" s="247"/>
      <c r="VUA838" s="247"/>
      <c r="VUB838" s="247"/>
      <c r="VUC838" s="247"/>
      <c r="VUD838" s="247"/>
      <c r="VUE838" s="247"/>
      <c r="VUF838" s="247"/>
      <c r="VUG838" s="247"/>
      <c r="VUH838" s="247"/>
      <c r="VUI838" s="247"/>
      <c r="VUJ838" s="247"/>
      <c r="VUK838" s="247"/>
      <c r="VUL838" s="247"/>
      <c r="VUM838" s="247"/>
      <c r="VUN838" s="247"/>
      <c r="VUO838" s="247"/>
      <c r="VUP838" s="247"/>
      <c r="VUQ838" s="247"/>
      <c r="VUR838" s="247"/>
      <c r="VUS838" s="247"/>
      <c r="VUT838" s="247"/>
      <c r="VUU838" s="247"/>
      <c r="VUV838" s="247"/>
      <c r="VUW838" s="247"/>
      <c r="VUX838" s="247"/>
      <c r="VUY838" s="247"/>
      <c r="VUZ838" s="247"/>
      <c r="VVA838" s="247"/>
      <c r="VVB838" s="247"/>
      <c r="VVC838" s="247"/>
      <c r="VVD838" s="247"/>
      <c r="VVE838" s="247"/>
      <c r="VVF838" s="247"/>
      <c r="VVG838" s="247"/>
      <c r="VVH838" s="247"/>
      <c r="VVI838" s="247"/>
      <c r="VVJ838" s="247"/>
      <c r="VVK838" s="247"/>
      <c r="VVL838" s="247"/>
      <c r="VVM838" s="247"/>
      <c r="VVN838" s="247"/>
      <c r="VVO838" s="247"/>
      <c r="VVP838" s="247"/>
      <c r="VVQ838" s="247"/>
      <c r="VVR838" s="247"/>
      <c r="VVS838" s="247"/>
      <c r="VVT838" s="247"/>
      <c r="VVU838" s="247"/>
      <c r="VVV838" s="247"/>
      <c r="VVW838" s="247"/>
      <c r="VVX838" s="247"/>
      <c r="VVY838" s="247"/>
      <c r="VVZ838" s="247"/>
      <c r="VWA838" s="247"/>
      <c r="VWB838" s="247"/>
      <c r="VWC838" s="247"/>
      <c r="VWD838" s="247"/>
      <c r="VWE838" s="247"/>
      <c r="VWF838" s="247"/>
      <c r="VWG838" s="247"/>
      <c r="VWH838" s="247"/>
      <c r="VWI838" s="247"/>
      <c r="VWJ838" s="247"/>
      <c r="VWK838" s="247"/>
      <c r="VWL838" s="247"/>
      <c r="VWM838" s="247"/>
      <c r="VWN838" s="247"/>
      <c r="VWO838" s="247"/>
      <c r="VWP838" s="247"/>
      <c r="VWQ838" s="247"/>
      <c r="VWR838" s="247"/>
      <c r="VWS838" s="247"/>
      <c r="VWT838" s="247"/>
      <c r="VWU838" s="247"/>
      <c r="VWV838" s="247"/>
      <c r="VWW838" s="247"/>
      <c r="VWX838" s="247"/>
      <c r="VWY838" s="247"/>
      <c r="VWZ838" s="247"/>
      <c r="VXA838" s="247"/>
      <c r="VXB838" s="247"/>
      <c r="VXC838" s="247"/>
      <c r="VXD838" s="247"/>
      <c r="VXE838" s="247"/>
      <c r="VXF838" s="247"/>
      <c r="VXG838" s="247"/>
      <c r="VXH838" s="247"/>
      <c r="VXI838" s="247"/>
      <c r="VXJ838" s="247"/>
      <c r="VXK838" s="247"/>
      <c r="VXL838" s="247"/>
      <c r="VXM838" s="247"/>
      <c r="VXN838" s="247"/>
      <c r="VXO838" s="247"/>
      <c r="VXP838" s="247"/>
      <c r="VXQ838" s="247"/>
      <c r="VXR838" s="247"/>
      <c r="VXS838" s="247"/>
      <c r="VXT838" s="247"/>
      <c r="VXU838" s="247"/>
      <c r="VXV838" s="247"/>
      <c r="VXW838" s="247"/>
      <c r="VXX838" s="247"/>
      <c r="VXY838" s="247"/>
      <c r="VXZ838" s="247"/>
      <c r="VYA838" s="247"/>
      <c r="VYB838" s="247"/>
      <c r="VYC838" s="247"/>
      <c r="VYD838" s="247"/>
      <c r="VYE838" s="247"/>
      <c r="VYF838" s="247"/>
      <c r="VYG838" s="247"/>
      <c r="VYH838" s="247"/>
      <c r="VYI838" s="247"/>
      <c r="VYJ838" s="247"/>
      <c r="VYK838" s="247"/>
      <c r="VYL838" s="247"/>
      <c r="VYM838" s="247"/>
      <c r="VYN838" s="247"/>
      <c r="VYO838" s="247"/>
      <c r="VYP838" s="247"/>
      <c r="VYQ838" s="247"/>
      <c r="VYR838" s="247"/>
      <c r="VYS838" s="247"/>
      <c r="VYT838" s="247"/>
      <c r="VYU838" s="247"/>
      <c r="VYV838" s="247"/>
      <c r="VYW838" s="247"/>
      <c r="VYX838" s="247"/>
      <c r="VYY838" s="247"/>
      <c r="VYZ838" s="247"/>
      <c r="VZA838" s="247"/>
      <c r="VZB838" s="247"/>
      <c r="VZC838" s="247"/>
      <c r="VZD838" s="247"/>
      <c r="VZE838" s="247"/>
      <c r="VZF838" s="247"/>
      <c r="VZG838" s="247"/>
      <c r="VZH838" s="247"/>
      <c r="VZI838" s="247"/>
      <c r="VZJ838" s="247"/>
      <c r="VZK838" s="247"/>
      <c r="VZL838" s="247"/>
      <c r="VZM838" s="247"/>
      <c r="VZN838" s="247"/>
      <c r="VZO838" s="247"/>
      <c r="VZP838" s="247"/>
      <c r="VZQ838" s="247"/>
      <c r="VZR838" s="247"/>
      <c r="VZS838" s="247"/>
      <c r="VZT838" s="247"/>
      <c r="VZU838" s="247"/>
      <c r="VZV838" s="247"/>
      <c r="VZW838" s="247"/>
      <c r="VZX838" s="247"/>
      <c r="VZY838" s="247"/>
      <c r="VZZ838" s="247"/>
      <c r="WAA838" s="247"/>
      <c r="WAB838" s="247"/>
      <c r="WAC838" s="247"/>
      <c r="WAD838" s="247"/>
      <c r="WAE838" s="247"/>
      <c r="WAF838" s="247"/>
      <c r="WAG838" s="247"/>
      <c r="WAH838" s="247"/>
      <c r="WAI838" s="247"/>
      <c r="WAJ838" s="247"/>
      <c r="WAK838" s="247"/>
      <c r="WAL838" s="247"/>
      <c r="WAM838" s="247"/>
      <c r="WAN838" s="247"/>
      <c r="WAO838" s="247"/>
      <c r="WAP838" s="247"/>
      <c r="WAQ838" s="247"/>
      <c r="WAR838" s="247"/>
      <c r="WAS838" s="247"/>
      <c r="WAT838" s="247"/>
      <c r="WAU838" s="247"/>
      <c r="WAV838" s="247"/>
      <c r="WAW838" s="247"/>
      <c r="WAX838" s="247"/>
      <c r="WAY838" s="247"/>
      <c r="WAZ838" s="247"/>
      <c r="WBA838" s="247"/>
      <c r="WBB838" s="247"/>
      <c r="WBC838" s="247"/>
      <c r="WBD838" s="247"/>
      <c r="WBE838" s="247"/>
      <c r="WBF838" s="247"/>
      <c r="WBG838" s="247"/>
      <c r="WBH838" s="247"/>
      <c r="WBI838" s="247"/>
      <c r="WBJ838" s="247"/>
      <c r="WBK838" s="247"/>
      <c r="WBL838" s="247"/>
      <c r="WBM838" s="247"/>
      <c r="WBN838" s="247"/>
      <c r="WBO838" s="247"/>
      <c r="WBP838" s="247"/>
      <c r="WBQ838" s="247"/>
      <c r="WBR838" s="247"/>
      <c r="WBS838" s="247"/>
      <c r="WBT838" s="247"/>
      <c r="WBU838" s="247"/>
      <c r="WBV838" s="247"/>
      <c r="WBW838" s="247"/>
      <c r="WBX838" s="247"/>
      <c r="WBY838" s="247"/>
      <c r="WBZ838" s="247"/>
      <c r="WCA838" s="247"/>
      <c r="WCB838" s="247"/>
      <c r="WCC838" s="247"/>
      <c r="WCD838" s="247"/>
      <c r="WCE838" s="247"/>
      <c r="WCF838" s="247"/>
      <c r="WCG838" s="247"/>
      <c r="WCH838" s="247"/>
      <c r="WCI838" s="247"/>
      <c r="WCJ838" s="247"/>
      <c r="WCK838" s="247"/>
      <c r="WCL838" s="247"/>
      <c r="WCM838" s="247"/>
      <c r="WCN838" s="247"/>
      <c r="WCO838" s="247"/>
      <c r="WCP838" s="247"/>
      <c r="WCQ838" s="247"/>
      <c r="WCR838" s="247"/>
      <c r="WCS838" s="247"/>
      <c r="WCT838" s="247"/>
      <c r="WCU838" s="247"/>
      <c r="WCV838" s="247"/>
      <c r="WCW838" s="247"/>
      <c r="WCX838" s="247"/>
      <c r="WCY838" s="247"/>
      <c r="WCZ838" s="247"/>
      <c r="WDA838" s="247"/>
      <c r="WDB838" s="247"/>
      <c r="WDC838" s="247"/>
      <c r="WDD838" s="247"/>
      <c r="WDE838" s="247"/>
      <c r="WDF838" s="247"/>
      <c r="WDG838" s="247"/>
      <c r="WDH838" s="247"/>
      <c r="WDI838" s="247"/>
      <c r="WDJ838" s="247"/>
      <c r="WDK838" s="247"/>
      <c r="WDL838" s="247"/>
      <c r="WDM838" s="247"/>
      <c r="WDN838" s="247"/>
      <c r="WDO838" s="247"/>
      <c r="WDP838" s="247"/>
      <c r="WDQ838" s="247"/>
      <c r="WDR838" s="247"/>
      <c r="WDS838" s="247"/>
      <c r="WDT838" s="247"/>
      <c r="WDU838" s="247"/>
      <c r="WDV838" s="247"/>
      <c r="WDW838" s="247"/>
      <c r="WDX838" s="247"/>
      <c r="WDY838" s="247"/>
      <c r="WDZ838" s="247"/>
      <c r="WEA838" s="247"/>
      <c r="WEB838" s="247"/>
      <c r="WEC838" s="247"/>
      <c r="WED838" s="247"/>
      <c r="WEE838" s="247"/>
      <c r="WEF838" s="247"/>
      <c r="WEG838" s="247"/>
      <c r="WEH838" s="247"/>
      <c r="WEI838" s="247"/>
      <c r="WEJ838" s="247"/>
      <c r="WEK838" s="247"/>
      <c r="WEL838" s="247"/>
      <c r="WEM838" s="247"/>
      <c r="WEN838" s="247"/>
      <c r="WEO838" s="247"/>
      <c r="WEP838" s="247"/>
      <c r="WEQ838" s="247"/>
      <c r="WER838" s="247"/>
      <c r="WES838" s="247"/>
      <c r="WET838" s="247"/>
      <c r="WEU838" s="247"/>
      <c r="WEV838" s="247"/>
      <c r="WEW838" s="247"/>
      <c r="WEX838" s="247"/>
      <c r="WEY838" s="247"/>
      <c r="WEZ838" s="247"/>
      <c r="WFA838" s="247"/>
      <c r="WFB838" s="247"/>
      <c r="WFC838" s="247"/>
      <c r="WFD838" s="247"/>
      <c r="WFE838" s="247"/>
      <c r="WFF838" s="247"/>
      <c r="WFG838" s="247"/>
      <c r="WFH838" s="247"/>
      <c r="WFI838" s="247"/>
      <c r="WFJ838" s="247"/>
      <c r="WFK838" s="247"/>
      <c r="WFL838" s="247"/>
      <c r="WFM838" s="247"/>
      <c r="WFN838" s="247"/>
      <c r="WFO838" s="247"/>
      <c r="WFP838" s="247"/>
      <c r="WFQ838" s="247"/>
      <c r="WFR838" s="247"/>
      <c r="WFS838" s="247"/>
      <c r="WFT838" s="247"/>
      <c r="WFU838" s="247"/>
      <c r="WFV838" s="247"/>
      <c r="WFW838" s="247"/>
      <c r="WFX838" s="247"/>
      <c r="WFY838" s="247"/>
      <c r="WFZ838" s="247"/>
      <c r="WGA838" s="247"/>
      <c r="WGB838" s="247"/>
      <c r="WGC838" s="247"/>
      <c r="WGD838" s="247"/>
      <c r="WGE838" s="247"/>
      <c r="WGF838" s="247"/>
      <c r="WGG838" s="247"/>
      <c r="WGH838" s="247"/>
      <c r="WGI838" s="247"/>
      <c r="WGJ838" s="247"/>
      <c r="WGK838" s="247"/>
      <c r="WGL838" s="247"/>
      <c r="WGM838" s="247"/>
      <c r="WGN838" s="247"/>
      <c r="WGO838" s="247"/>
      <c r="WGP838" s="247"/>
      <c r="WGQ838" s="247"/>
      <c r="WGR838" s="247"/>
      <c r="WGS838" s="247"/>
      <c r="WGT838" s="247"/>
      <c r="WGU838" s="247"/>
      <c r="WGV838" s="247"/>
      <c r="WGW838" s="247"/>
      <c r="WGX838" s="247"/>
      <c r="WGY838" s="247"/>
      <c r="WGZ838" s="247"/>
      <c r="WHA838" s="247"/>
      <c r="WHB838" s="247"/>
      <c r="WHC838" s="247"/>
      <c r="WHD838" s="247"/>
      <c r="WHE838" s="247"/>
      <c r="WHF838" s="247"/>
      <c r="WHG838" s="247"/>
      <c r="WHH838" s="247"/>
      <c r="WHI838" s="247"/>
      <c r="WHJ838" s="247"/>
      <c r="WHK838" s="247"/>
      <c r="WHL838" s="247"/>
      <c r="WHM838" s="247"/>
      <c r="WHN838" s="247"/>
      <c r="WHO838" s="247"/>
      <c r="WHP838" s="247"/>
      <c r="WHQ838" s="247"/>
      <c r="WHR838" s="247"/>
      <c r="WHS838" s="247"/>
      <c r="WHT838" s="247"/>
      <c r="WHU838" s="247"/>
      <c r="WHV838" s="247"/>
      <c r="WHW838" s="247"/>
      <c r="WHX838" s="247"/>
      <c r="WHY838" s="247"/>
      <c r="WHZ838" s="247"/>
      <c r="WIA838" s="247"/>
      <c r="WIB838" s="247"/>
      <c r="WIC838" s="247"/>
      <c r="WID838" s="247"/>
      <c r="WIE838" s="247"/>
      <c r="WIF838" s="247"/>
      <c r="WIG838" s="247"/>
      <c r="WIH838" s="247"/>
      <c r="WII838" s="247"/>
      <c r="WIJ838" s="247"/>
      <c r="WIK838" s="247"/>
      <c r="WIL838" s="247"/>
      <c r="WIM838" s="247"/>
      <c r="WIN838" s="247"/>
      <c r="WIO838" s="247"/>
      <c r="WIP838" s="247"/>
      <c r="WIQ838" s="247"/>
      <c r="WIR838" s="247"/>
      <c r="WIS838" s="247"/>
      <c r="WIT838" s="247"/>
      <c r="WIU838" s="247"/>
      <c r="WIV838" s="247"/>
      <c r="WIW838" s="247"/>
      <c r="WIX838" s="247"/>
      <c r="WIY838" s="247"/>
      <c r="WIZ838" s="247"/>
      <c r="WJA838" s="247"/>
      <c r="WJB838" s="247"/>
      <c r="WJC838" s="247"/>
      <c r="WJD838" s="247"/>
      <c r="WJE838" s="247"/>
      <c r="WJF838" s="247"/>
      <c r="WJG838" s="247"/>
      <c r="WJH838" s="247"/>
      <c r="WJI838" s="247"/>
      <c r="WJJ838" s="247"/>
      <c r="WJK838" s="247"/>
      <c r="WJL838" s="247"/>
      <c r="WJM838" s="247"/>
      <c r="WJN838" s="247"/>
      <c r="WJO838" s="247"/>
      <c r="WJP838" s="247"/>
      <c r="WJQ838" s="247"/>
      <c r="WJR838" s="247"/>
      <c r="WJS838" s="247"/>
      <c r="WJT838" s="247"/>
      <c r="WJU838" s="247"/>
      <c r="WJV838" s="247"/>
      <c r="WJW838" s="247"/>
      <c r="WJX838" s="247"/>
      <c r="WJY838" s="247"/>
      <c r="WJZ838" s="247"/>
      <c r="WKA838" s="247"/>
      <c r="WKB838" s="247"/>
      <c r="WKC838" s="247"/>
      <c r="WKD838" s="247"/>
      <c r="WKE838" s="247"/>
      <c r="WKF838" s="247"/>
      <c r="WKG838" s="247"/>
      <c r="WKH838" s="247"/>
      <c r="WKI838" s="247"/>
      <c r="WKJ838" s="247"/>
      <c r="WKK838" s="247"/>
      <c r="WKL838" s="247"/>
      <c r="WKM838" s="247"/>
      <c r="WKN838" s="247"/>
      <c r="WKO838" s="247"/>
      <c r="WKP838" s="247"/>
      <c r="WKQ838" s="247"/>
      <c r="WKR838" s="247"/>
      <c r="WKS838" s="247"/>
      <c r="WKT838" s="247"/>
      <c r="WKU838" s="247"/>
      <c r="WKV838" s="247"/>
      <c r="WKW838" s="247"/>
      <c r="WKX838" s="247"/>
      <c r="WKY838" s="247"/>
      <c r="WKZ838" s="247"/>
      <c r="WLA838" s="247"/>
      <c r="WLB838" s="247"/>
      <c r="WLC838" s="247"/>
      <c r="WLD838" s="247"/>
      <c r="WLE838" s="247"/>
      <c r="WLF838" s="247"/>
      <c r="WLG838" s="247"/>
      <c r="WLH838" s="247"/>
      <c r="WLI838" s="247"/>
      <c r="WLJ838" s="247"/>
      <c r="WLK838" s="247"/>
      <c r="WLL838" s="247"/>
      <c r="WLM838" s="247"/>
      <c r="WLN838" s="247"/>
      <c r="WLO838" s="247"/>
      <c r="WLP838" s="247"/>
      <c r="WLQ838" s="247"/>
      <c r="WLR838" s="247"/>
      <c r="WLS838" s="247"/>
      <c r="WLT838" s="247"/>
      <c r="WLU838" s="247"/>
      <c r="WLV838" s="247"/>
      <c r="WLW838" s="247"/>
      <c r="WLX838" s="247"/>
      <c r="WLY838" s="247"/>
      <c r="WLZ838" s="247"/>
      <c r="WMA838" s="247"/>
      <c r="WMB838" s="247"/>
      <c r="WMC838" s="247"/>
      <c r="WMD838" s="247"/>
      <c r="WME838" s="247"/>
      <c r="WMF838" s="247"/>
      <c r="WMG838" s="247"/>
      <c r="WMH838" s="247"/>
      <c r="WMI838" s="247"/>
      <c r="WMJ838" s="247"/>
      <c r="WMK838" s="247"/>
      <c r="WML838" s="247"/>
      <c r="WMM838" s="247"/>
      <c r="WMN838" s="247"/>
      <c r="WMO838" s="247"/>
      <c r="WMP838" s="247"/>
      <c r="WMQ838" s="247"/>
      <c r="WMR838" s="247"/>
      <c r="WMS838" s="247"/>
      <c r="WMT838" s="247"/>
      <c r="WMU838" s="247"/>
      <c r="WMV838" s="247"/>
      <c r="WMW838" s="247"/>
      <c r="WMX838" s="247"/>
      <c r="WMY838" s="247"/>
      <c r="WMZ838" s="247"/>
      <c r="WNA838" s="247"/>
      <c r="WNB838" s="247"/>
      <c r="WNC838" s="247"/>
      <c r="WND838" s="247"/>
      <c r="WNE838" s="247"/>
      <c r="WNF838" s="247"/>
      <c r="WNG838" s="247"/>
      <c r="WNH838" s="247"/>
      <c r="WNI838" s="247"/>
      <c r="WNJ838" s="247"/>
      <c r="WNK838" s="247"/>
      <c r="WNL838" s="247"/>
      <c r="WNM838" s="247"/>
      <c r="WNN838" s="247"/>
      <c r="WNO838" s="247"/>
      <c r="WNP838" s="247"/>
      <c r="WNQ838" s="247"/>
      <c r="WNR838" s="247"/>
      <c r="WNS838" s="247"/>
      <c r="WNT838" s="247"/>
      <c r="WNU838" s="247"/>
      <c r="WNV838" s="247"/>
      <c r="WNW838" s="247"/>
      <c r="WNX838" s="247"/>
      <c r="WNY838" s="247"/>
      <c r="WNZ838" s="247"/>
      <c r="WOA838" s="247"/>
      <c r="WOB838" s="247"/>
      <c r="WOC838" s="247"/>
      <c r="WOD838" s="247"/>
      <c r="WOE838" s="247"/>
      <c r="WOF838" s="247"/>
      <c r="WOG838" s="247"/>
      <c r="WOH838" s="247"/>
      <c r="WOI838" s="247"/>
      <c r="WOJ838" s="247"/>
      <c r="WOK838" s="247"/>
      <c r="WOL838" s="247"/>
      <c r="WOM838" s="247"/>
      <c r="WON838" s="247"/>
      <c r="WOO838" s="247"/>
      <c r="WOP838" s="247"/>
      <c r="WOQ838" s="247"/>
      <c r="WOR838" s="247"/>
      <c r="WOS838" s="247"/>
      <c r="WOT838" s="247"/>
      <c r="WOU838" s="247"/>
      <c r="WOV838" s="247"/>
      <c r="WOW838" s="247"/>
      <c r="WOX838" s="247"/>
      <c r="WOY838" s="247"/>
      <c r="WOZ838" s="247"/>
      <c r="WPA838" s="247"/>
      <c r="WPB838" s="247"/>
      <c r="WPC838" s="247"/>
      <c r="WPD838" s="247"/>
      <c r="WPE838" s="247"/>
      <c r="WPF838" s="247"/>
      <c r="WPG838" s="247"/>
      <c r="WPH838" s="247"/>
      <c r="WPI838" s="247"/>
      <c r="WPJ838" s="247"/>
      <c r="WPK838" s="247"/>
      <c r="WPL838" s="247"/>
      <c r="WPM838" s="247"/>
      <c r="WPN838" s="247"/>
      <c r="WPO838" s="247"/>
      <c r="WPP838" s="247"/>
      <c r="WPQ838" s="247"/>
      <c r="WPR838" s="247"/>
      <c r="WPS838" s="247"/>
      <c r="WPT838" s="247"/>
      <c r="WPU838" s="247"/>
      <c r="WPV838" s="247"/>
      <c r="WPW838" s="247"/>
      <c r="WPX838" s="247"/>
      <c r="WPY838" s="247"/>
      <c r="WPZ838" s="247"/>
      <c r="WQA838" s="247"/>
      <c r="WQB838" s="247"/>
      <c r="WQC838" s="247"/>
      <c r="WQD838" s="247"/>
      <c r="WQE838" s="247"/>
      <c r="WQF838" s="247"/>
      <c r="WQG838" s="247"/>
      <c r="WQH838" s="247"/>
      <c r="WQI838" s="247"/>
      <c r="WQJ838" s="247"/>
      <c r="WQK838" s="247"/>
      <c r="WQL838" s="247"/>
      <c r="WQM838" s="247"/>
      <c r="WQN838" s="247"/>
      <c r="WQO838" s="247"/>
      <c r="WQP838" s="247"/>
      <c r="WQQ838" s="247"/>
      <c r="WQR838" s="247"/>
      <c r="WQS838" s="247"/>
      <c r="WQT838" s="247"/>
      <c r="WQU838" s="247"/>
      <c r="WQV838" s="247"/>
      <c r="WQW838" s="247"/>
      <c r="WQX838" s="247"/>
      <c r="WQY838" s="247"/>
      <c r="WQZ838" s="247"/>
      <c r="WRA838" s="247"/>
      <c r="WRB838" s="247"/>
      <c r="WRC838" s="247"/>
      <c r="WRD838" s="247"/>
      <c r="WRE838" s="247"/>
      <c r="WRF838" s="247"/>
      <c r="WRG838" s="247"/>
      <c r="WRH838" s="247"/>
      <c r="WRI838" s="247"/>
      <c r="WRJ838" s="247"/>
      <c r="WRK838" s="247"/>
      <c r="WRL838" s="247"/>
      <c r="WRM838" s="247"/>
      <c r="WRN838" s="247"/>
      <c r="WRO838" s="247"/>
      <c r="WRP838" s="247"/>
      <c r="WRQ838" s="247"/>
      <c r="WRR838" s="247"/>
      <c r="WRS838" s="247"/>
      <c r="WRT838" s="247"/>
      <c r="WRU838" s="247"/>
      <c r="WRV838" s="247"/>
      <c r="WRW838" s="247"/>
      <c r="WRX838" s="247"/>
      <c r="WRY838" s="247"/>
      <c r="WRZ838" s="247"/>
      <c r="WSA838" s="247"/>
      <c r="WSB838" s="247"/>
      <c r="WSC838" s="247"/>
      <c r="WSD838" s="247"/>
      <c r="WSE838" s="247"/>
      <c r="WSF838" s="247"/>
      <c r="WSG838" s="247"/>
      <c r="WSH838" s="247"/>
      <c r="WSI838" s="247"/>
      <c r="WSJ838" s="247"/>
      <c r="WSK838" s="247"/>
      <c r="WSL838" s="247"/>
      <c r="WSM838" s="247"/>
      <c r="WSN838" s="247"/>
      <c r="WSO838" s="247"/>
      <c r="WSP838" s="247"/>
      <c r="WSQ838" s="247"/>
      <c r="WSR838" s="247"/>
      <c r="WSS838" s="247"/>
      <c r="WST838" s="247"/>
      <c r="WSU838" s="247"/>
      <c r="WSV838" s="247"/>
      <c r="WSW838" s="247"/>
      <c r="WSX838" s="247"/>
      <c r="WSY838" s="247"/>
      <c r="WSZ838" s="247"/>
      <c r="WTA838" s="247"/>
      <c r="WTB838" s="247"/>
      <c r="WTC838" s="247"/>
      <c r="WTD838" s="247"/>
      <c r="WTE838" s="247"/>
      <c r="WTF838" s="247"/>
      <c r="WTG838" s="247"/>
      <c r="WTH838" s="247"/>
      <c r="WTI838" s="247"/>
      <c r="WTJ838" s="247"/>
      <c r="WTK838" s="247"/>
      <c r="WTL838" s="247"/>
      <c r="WTM838" s="247"/>
      <c r="WTN838" s="247"/>
      <c r="WTO838" s="247"/>
      <c r="WTP838" s="247"/>
      <c r="WTQ838" s="247"/>
      <c r="WTR838" s="247"/>
      <c r="WTS838" s="247"/>
      <c r="WTT838" s="247"/>
      <c r="WTU838" s="247"/>
      <c r="WTV838" s="247"/>
      <c r="WTW838" s="247"/>
      <c r="WTX838" s="247"/>
      <c r="WTY838" s="247"/>
      <c r="WTZ838" s="247"/>
      <c r="WUA838" s="247"/>
      <c r="WUB838" s="247"/>
      <c r="WUC838" s="247"/>
      <c r="WUD838" s="247"/>
      <c r="WUE838" s="247"/>
      <c r="WUF838" s="247"/>
      <c r="WUG838" s="247"/>
      <c r="WUH838" s="247"/>
      <c r="WUI838" s="247"/>
      <c r="WUJ838" s="247"/>
      <c r="WUK838" s="247"/>
      <c r="WUL838" s="247"/>
      <c r="WUM838" s="247"/>
      <c r="WUN838" s="247"/>
      <c r="WUO838" s="247"/>
      <c r="WUP838" s="247"/>
      <c r="WUQ838" s="247"/>
      <c r="WUR838" s="247"/>
      <c r="WUS838" s="247"/>
      <c r="WUT838" s="247"/>
      <c r="WUU838" s="247"/>
      <c r="WUV838" s="247"/>
      <c r="WUW838" s="247"/>
      <c r="WUX838" s="247"/>
      <c r="WUY838" s="247"/>
      <c r="WUZ838" s="247"/>
      <c r="WVA838" s="247"/>
      <c r="WVB838" s="247"/>
      <c r="WVC838" s="247"/>
      <c r="WVD838" s="247"/>
      <c r="WVE838" s="247"/>
      <c r="WVF838" s="247"/>
      <c r="WVG838" s="247"/>
      <c r="WVH838" s="247"/>
      <c r="WVI838" s="247"/>
      <c r="WVJ838" s="247"/>
      <c r="WVK838" s="247"/>
      <c r="WVL838" s="247"/>
      <c r="WVM838" s="247"/>
      <c r="WVN838" s="247"/>
      <c r="WVO838" s="247"/>
      <c r="WVP838" s="247"/>
      <c r="WVQ838" s="247"/>
      <c r="WVR838" s="247"/>
      <c r="WVS838" s="247"/>
      <c r="WVT838" s="247"/>
      <c r="WVU838" s="247"/>
      <c r="WVV838" s="247"/>
      <c r="WVW838" s="247"/>
      <c r="WVX838" s="247"/>
      <c r="WVY838" s="247"/>
      <c r="WVZ838" s="247"/>
      <c r="WWA838" s="247"/>
      <c r="WWB838" s="247"/>
      <c r="WWC838" s="247"/>
      <c r="WWD838" s="247"/>
      <c r="WWE838" s="247"/>
      <c r="WWF838" s="247"/>
      <c r="WWG838" s="247"/>
      <c r="WWH838" s="247"/>
      <c r="WWI838" s="247"/>
      <c r="WWJ838" s="247"/>
      <c r="WWK838" s="247"/>
      <c r="WWL838" s="247"/>
      <c r="WWM838" s="247"/>
      <c r="WWN838" s="247"/>
      <c r="WWO838" s="247"/>
      <c r="WWP838" s="247"/>
      <c r="WWQ838" s="247"/>
      <c r="WWR838" s="247"/>
      <c r="WWS838" s="247"/>
      <c r="WWT838" s="247"/>
      <c r="WWU838" s="247"/>
      <c r="WWV838" s="247"/>
      <c r="WWW838" s="247"/>
      <c r="WWX838" s="247"/>
      <c r="WWY838" s="247"/>
      <c r="WWZ838" s="247"/>
      <c r="WXA838" s="247"/>
      <c r="WXB838" s="247"/>
      <c r="WXC838" s="247"/>
      <c r="WXD838" s="247"/>
      <c r="WXE838" s="247"/>
      <c r="WXF838" s="247"/>
      <c r="WXG838" s="247"/>
      <c r="WXH838" s="247"/>
      <c r="WXI838" s="247"/>
      <c r="WXJ838" s="247"/>
      <c r="WXK838" s="247"/>
      <c r="WXL838" s="247"/>
      <c r="WXM838" s="247"/>
      <c r="WXN838" s="247"/>
      <c r="WXO838" s="247"/>
      <c r="WXP838" s="247"/>
      <c r="WXQ838" s="247"/>
      <c r="WXR838" s="247"/>
      <c r="WXS838" s="247"/>
      <c r="WXT838" s="247"/>
      <c r="WXU838" s="247"/>
      <c r="WXV838" s="247"/>
      <c r="WXW838" s="247"/>
      <c r="WXX838" s="247"/>
      <c r="WXY838" s="247"/>
      <c r="WXZ838" s="247"/>
      <c r="WYA838" s="247"/>
      <c r="WYB838" s="247"/>
      <c r="WYC838" s="247"/>
      <c r="WYD838" s="247"/>
      <c r="WYE838" s="247"/>
      <c r="WYF838" s="247"/>
      <c r="WYG838" s="247"/>
      <c r="WYH838" s="247"/>
      <c r="WYI838" s="247"/>
      <c r="WYJ838" s="247"/>
      <c r="WYK838" s="247"/>
      <c r="WYL838" s="247"/>
      <c r="WYM838" s="247"/>
      <c r="WYN838" s="247"/>
      <c r="WYO838" s="247"/>
      <c r="WYP838" s="247"/>
      <c r="WYQ838" s="247"/>
      <c r="WYR838" s="247"/>
      <c r="WYS838" s="247"/>
      <c r="WYT838" s="247"/>
      <c r="WYU838" s="247"/>
      <c r="WYV838" s="247"/>
      <c r="WYW838" s="247"/>
      <c r="WYX838" s="247"/>
      <c r="WYY838" s="247"/>
      <c r="WYZ838" s="247"/>
      <c r="WZA838" s="247"/>
      <c r="WZB838" s="247"/>
      <c r="WZC838" s="247"/>
      <c r="WZD838" s="247"/>
      <c r="WZE838" s="247"/>
      <c r="WZF838" s="247"/>
      <c r="WZG838" s="247"/>
      <c r="WZH838" s="247"/>
      <c r="WZI838" s="247"/>
      <c r="WZJ838" s="247"/>
      <c r="WZK838" s="247"/>
      <c r="WZL838" s="247"/>
      <c r="WZM838" s="247"/>
      <c r="WZN838" s="247"/>
      <c r="WZO838" s="247"/>
      <c r="WZP838" s="247"/>
      <c r="WZQ838" s="247"/>
      <c r="WZR838" s="247"/>
      <c r="WZS838" s="247"/>
      <c r="WZT838" s="247"/>
      <c r="WZU838" s="247"/>
      <c r="WZV838" s="247"/>
      <c r="WZW838" s="247"/>
      <c r="WZX838" s="247"/>
      <c r="WZY838" s="247"/>
      <c r="WZZ838" s="247"/>
      <c r="XAA838" s="247"/>
      <c r="XAB838" s="247"/>
      <c r="XAC838" s="247"/>
      <c r="XAD838" s="247"/>
      <c r="XAE838" s="247"/>
      <c r="XAF838" s="247"/>
      <c r="XAG838" s="247"/>
      <c r="XAH838" s="247"/>
      <c r="XAI838" s="247"/>
      <c r="XAJ838" s="247"/>
      <c r="XAK838" s="247"/>
      <c r="XAL838" s="247"/>
      <c r="XAM838" s="247"/>
      <c r="XAN838" s="247"/>
      <c r="XAO838" s="247"/>
      <c r="XAP838" s="247"/>
      <c r="XAQ838" s="247"/>
      <c r="XAR838" s="247"/>
      <c r="XAS838" s="247"/>
      <c r="XAT838" s="247"/>
      <c r="XAU838" s="247"/>
      <c r="XAV838" s="247"/>
      <c r="XAW838" s="247"/>
      <c r="XAX838" s="247"/>
      <c r="XAY838" s="247"/>
      <c r="XAZ838" s="247"/>
      <c r="XBA838" s="247"/>
      <c r="XBB838" s="247"/>
      <c r="XBC838" s="247"/>
      <c r="XBD838" s="247"/>
      <c r="XBE838" s="247"/>
      <c r="XBF838" s="247"/>
      <c r="XBG838" s="247"/>
      <c r="XBH838" s="247"/>
      <c r="XBI838" s="247"/>
      <c r="XBJ838" s="247"/>
      <c r="XBK838" s="247"/>
      <c r="XBL838" s="247"/>
      <c r="XBM838" s="247"/>
      <c r="XBN838" s="247"/>
      <c r="XBO838" s="247"/>
      <c r="XBP838" s="247"/>
      <c r="XBQ838" s="247"/>
      <c r="XBR838" s="247"/>
      <c r="XBS838" s="247"/>
      <c r="XBT838" s="247"/>
      <c r="XBU838" s="247"/>
      <c r="XBV838" s="247"/>
      <c r="XBW838" s="247"/>
      <c r="XBX838" s="247"/>
      <c r="XBY838" s="247"/>
      <c r="XBZ838" s="247"/>
      <c r="XCA838" s="247"/>
      <c r="XCB838" s="247"/>
      <c r="XCC838" s="247"/>
      <c r="XCD838" s="247"/>
      <c r="XCE838" s="247"/>
      <c r="XCF838" s="247"/>
      <c r="XCG838" s="247"/>
      <c r="XCH838" s="247"/>
      <c r="XCI838" s="247"/>
      <c r="XCJ838" s="247"/>
      <c r="XCK838" s="247"/>
      <c r="XCL838" s="247"/>
      <c r="XCM838" s="247"/>
      <c r="XCN838" s="247"/>
      <c r="XCO838" s="247"/>
      <c r="XCP838" s="247"/>
      <c r="XCQ838" s="247"/>
      <c r="XCR838" s="247"/>
      <c r="XCS838" s="247"/>
      <c r="XCT838" s="247"/>
      <c r="XCU838" s="247"/>
      <c r="XCV838" s="247"/>
      <c r="XCW838" s="247"/>
      <c r="XCX838" s="247"/>
      <c r="XCY838" s="247"/>
      <c r="XCZ838" s="247"/>
      <c r="XDA838" s="247"/>
      <c r="XDB838" s="247"/>
      <c r="XDC838" s="247"/>
      <c r="XDD838" s="247"/>
      <c r="XDE838" s="247"/>
      <c r="XDF838" s="247"/>
      <c r="XDG838" s="247"/>
      <c r="XDH838" s="247"/>
      <c r="XDI838" s="247"/>
      <c r="XDJ838" s="247"/>
      <c r="XDK838" s="247"/>
      <c r="XDL838" s="247"/>
      <c r="XDM838" s="247"/>
      <c r="XDN838" s="247"/>
      <c r="XDO838" s="247"/>
      <c r="XDP838" s="247"/>
      <c r="XDQ838" s="247"/>
      <c r="XDR838" s="247"/>
      <c r="XDS838" s="247"/>
      <c r="XDT838" s="247"/>
      <c r="XDU838" s="247"/>
      <c r="XDV838" s="247"/>
      <c r="XDW838" s="247"/>
      <c r="XDX838" s="247"/>
      <c r="XDY838" s="247"/>
      <c r="XDZ838" s="247"/>
      <c r="XEA838" s="247"/>
      <c r="XEB838" s="247"/>
      <c r="XEC838" s="247"/>
      <c r="XED838" s="247"/>
      <c r="XEE838" s="247"/>
      <c r="XEF838" s="247"/>
      <c r="XEG838" s="247"/>
      <c r="XEH838" s="247"/>
      <c r="XEI838" s="247"/>
      <c r="XEJ838" s="247"/>
      <c r="XEK838" s="247"/>
      <c r="XEL838" s="247"/>
      <c r="XEM838" s="247"/>
      <c r="XEN838" s="247"/>
      <c r="XEO838" s="247"/>
      <c r="XEP838" s="247"/>
      <c r="XEQ838" s="247"/>
      <c r="XER838" s="247"/>
      <c r="XES838" s="247"/>
      <c r="XET838" s="247"/>
      <c r="XEU838" s="247"/>
      <c r="XEV838" s="247"/>
      <c r="XEW838" s="247"/>
      <c r="XEX838" s="247"/>
      <c r="XEY838" s="247"/>
      <c r="XEZ838" s="247"/>
      <c r="XFA838" s="247"/>
      <c r="XFB838" s="247"/>
      <c r="XFC838" s="247"/>
      <c r="XFD838" s="247"/>
    </row>
    <row r="839" spans="1:16384" s="121" customFormat="1" ht="9.1999999999999993" customHeight="1" x14ac:dyDescent="0.15">
      <c r="A839" s="265" t="s">
        <v>133</v>
      </c>
      <c r="B839" s="266"/>
      <c r="C839" s="266"/>
      <c r="D839" s="266"/>
      <c r="E839" s="266"/>
      <c r="F839" s="266"/>
      <c r="G839" s="266"/>
      <c r="H839" s="266"/>
      <c r="I839" s="266"/>
      <c r="J839" s="266"/>
      <c r="K839" s="266"/>
      <c r="L839" s="247"/>
      <c r="M839" s="247"/>
      <c r="N839" s="247"/>
      <c r="O839" s="247"/>
      <c r="P839" s="247"/>
      <c r="Q839" s="247"/>
      <c r="R839" s="247"/>
      <c r="S839" s="247"/>
      <c r="T839" s="247"/>
      <c r="U839" s="247"/>
      <c r="V839" s="247"/>
      <c r="W839" s="247"/>
      <c r="X839" s="247"/>
      <c r="Y839" s="247"/>
      <c r="Z839" s="247"/>
      <c r="AA839" s="247"/>
      <c r="AB839" s="247"/>
      <c r="AC839" s="247"/>
      <c r="AD839" s="247"/>
      <c r="AE839" s="247"/>
      <c r="AF839" s="247"/>
      <c r="AG839" s="247"/>
      <c r="AH839" s="247"/>
      <c r="AI839" s="247"/>
      <c r="AJ839" s="247"/>
      <c r="AK839" s="247"/>
      <c r="AL839" s="247"/>
      <c r="AM839" s="247"/>
      <c r="AN839" s="247"/>
      <c r="AO839" s="247"/>
      <c r="AP839" s="247"/>
      <c r="AQ839" s="247"/>
      <c r="AR839" s="247"/>
      <c r="AS839" s="247"/>
      <c r="AT839" s="247"/>
      <c r="AU839" s="247"/>
      <c r="AV839" s="247"/>
      <c r="AW839" s="247"/>
      <c r="AX839" s="247"/>
      <c r="AY839" s="247"/>
      <c r="AZ839" s="247"/>
      <c r="BA839" s="247"/>
      <c r="BB839" s="247"/>
      <c r="BC839" s="247"/>
      <c r="BD839" s="247"/>
      <c r="BE839" s="247"/>
      <c r="BF839" s="247"/>
      <c r="BG839" s="247"/>
      <c r="BH839" s="247"/>
      <c r="BI839" s="247"/>
      <c r="BJ839" s="247"/>
      <c r="BK839" s="247"/>
      <c r="BL839" s="247"/>
      <c r="BM839" s="247"/>
      <c r="BN839" s="247"/>
      <c r="BO839" s="247"/>
      <c r="BP839" s="247"/>
      <c r="BQ839" s="247"/>
      <c r="BR839" s="247"/>
      <c r="BS839" s="247"/>
      <c r="BT839" s="247"/>
      <c r="BU839" s="247"/>
      <c r="BV839" s="247"/>
      <c r="BW839" s="247"/>
      <c r="BX839" s="247"/>
      <c r="BY839" s="247"/>
      <c r="BZ839" s="247"/>
      <c r="CA839" s="247"/>
      <c r="CB839" s="247"/>
      <c r="CC839" s="247"/>
      <c r="CD839" s="247"/>
      <c r="CE839" s="247"/>
      <c r="CF839" s="247"/>
      <c r="CG839" s="247"/>
      <c r="CH839" s="247"/>
      <c r="CI839" s="247"/>
      <c r="CJ839" s="247"/>
      <c r="CK839" s="247"/>
      <c r="CL839" s="247"/>
      <c r="CM839" s="247"/>
      <c r="CN839" s="247"/>
      <c r="CO839" s="247"/>
      <c r="CP839" s="247"/>
      <c r="CQ839" s="247"/>
      <c r="CR839" s="247"/>
      <c r="CS839" s="247"/>
      <c r="CT839" s="247"/>
      <c r="CU839" s="247"/>
      <c r="CV839" s="247"/>
      <c r="CW839" s="247"/>
      <c r="CX839" s="247"/>
      <c r="CY839" s="247"/>
      <c r="CZ839" s="247"/>
      <c r="DA839" s="247"/>
      <c r="DB839" s="247"/>
      <c r="DC839" s="247"/>
      <c r="DD839" s="247"/>
      <c r="DE839" s="247"/>
      <c r="DF839" s="247"/>
      <c r="DG839" s="247"/>
      <c r="DH839" s="247"/>
      <c r="DI839" s="247"/>
      <c r="DJ839" s="247"/>
      <c r="DK839" s="247"/>
      <c r="DL839" s="247"/>
      <c r="DM839" s="247"/>
      <c r="DN839" s="247"/>
      <c r="DO839" s="247"/>
      <c r="DP839" s="247"/>
      <c r="DQ839" s="247"/>
      <c r="DR839" s="247"/>
      <c r="DS839" s="247"/>
      <c r="DT839" s="247"/>
      <c r="DU839" s="247"/>
      <c r="DV839" s="247"/>
      <c r="DW839" s="247"/>
      <c r="DX839" s="247"/>
      <c r="DY839" s="247"/>
      <c r="DZ839" s="247"/>
      <c r="EA839" s="247"/>
      <c r="EB839" s="247"/>
      <c r="EC839" s="247"/>
      <c r="ED839" s="247"/>
      <c r="EE839" s="247"/>
      <c r="EF839" s="247"/>
      <c r="EG839" s="247"/>
      <c r="EH839" s="247"/>
      <c r="EI839" s="247"/>
      <c r="EJ839" s="247"/>
      <c r="EK839" s="247"/>
      <c r="EL839" s="247"/>
      <c r="EM839" s="247"/>
      <c r="EN839" s="247"/>
      <c r="EO839" s="247"/>
      <c r="EP839" s="247"/>
      <c r="EQ839" s="247"/>
      <c r="ER839" s="247"/>
      <c r="ES839" s="247"/>
      <c r="ET839" s="247"/>
      <c r="EU839" s="247"/>
      <c r="EV839" s="247"/>
      <c r="EW839" s="247"/>
      <c r="EX839" s="247"/>
      <c r="EY839" s="247"/>
      <c r="EZ839" s="247"/>
      <c r="FA839" s="247"/>
      <c r="FB839" s="247"/>
      <c r="FC839" s="247"/>
      <c r="FD839" s="247"/>
      <c r="FE839" s="247"/>
      <c r="FF839" s="247"/>
      <c r="FG839" s="247"/>
      <c r="FH839" s="247"/>
      <c r="FI839" s="247"/>
      <c r="FJ839" s="247"/>
      <c r="FK839" s="247"/>
      <c r="FL839" s="247"/>
      <c r="FM839" s="247"/>
      <c r="FN839" s="247"/>
      <c r="FO839" s="247"/>
      <c r="FP839" s="247"/>
      <c r="FQ839" s="247"/>
      <c r="FR839" s="247"/>
      <c r="FS839" s="247"/>
      <c r="FT839" s="247"/>
      <c r="FU839" s="247"/>
      <c r="FV839" s="247"/>
      <c r="FW839" s="247"/>
      <c r="FX839" s="247"/>
      <c r="FY839" s="247"/>
      <c r="FZ839" s="247"/>
      <c r="GA839" s="247"/>
      <c r="GB839" s="247"/>
      <c r="GC839" s="247"/>
      <c r="GD839" s="247"/>
      <c r="GE839" s="247"/>
      <c r="GF839" s="247"/>
      <c r="GG839" s="247"/>
      <c r="GH839" s="247"/>
      <c r="GI839" s="247"/>
      <c r="GJ839" s="247"/>
      <c r="GK839" s="247"/>
      <c r="GL839" s="247"/>
      <c r="GM839" s="247"/>
      <c r="GN839" s="247"/>
      <c r="GO839" s="247"/>
      <c r="GP839" s="247"/>
      <c r="GQ839" s="247"/>
      <c r="GR839" s="247"/>
      <c r="GS839" s="247"/>
      <c r="GT839" s="247"/>
      <c r="GU839" s="247"/>
      <c r="GV839" s="247"/>
      <c r="GW839" s="247"/>
      <c r="GX839" s="247"/>
      <c r="GY839" s="247"/>
      <c r="GZ839" s="247"/>
      <c r="HA839" s="247"/>
      <c r="HB839" s="247"/>
      <c r="HC839" s="247"/>
      <c r="HD839" s="247"/>
      <c r="HE839" s="247"/>
      <c r="HF839" s="247"/>
      <c r="HG839" s="247"/>
      <c r="HH839" s="247"/>
      <c r="HI839" s="247"/>
      <c r="HJ839" s="247"/>
      <c r="HK839" s="247"/>
      <c r="HL839" s="247"/>
      <c r="HM839" s="247"/>
      <c r="HN839" s="247"/>
      <c r="HO839" s="247"/>
      <c r="HP839" s="247"/>
      <c r="HQ839" s="247"/>
      <c r="HR839" s="247"/>
      <c r="HS839" s="247"/>
      <c r="HT839" s="247"/>
      <c r="HU839" s="247"/>
      <c r="HV839" s="247"/>
      <c r="HW839" s="247"/>
      <c r="HX839" s="247"/>
      <c r="HY839" s="247"/>
      <c r="HZ839" s="247"/>
      <c r="IA839" s="247"/>
      <c r="IB839" s="247"/>
      <c r="IC839" s="247"/>
      <c r="ID839" s="247"/>
      <c r="IE839" s="247"/>
      <c r="IF839" s="247"/>
      <c r="IG839" s="247"/>
      <c r="IH839" s="247"/>
      <c r="II839" s="247"/>
      <c r="IJ839" s="247"/>
      <c r="IK839" s="247"/>
      <c r="IL839" s="247"/>
      <c r="IM839" s="247"/>
      <c r="IN839" s="247"/>
      <c r="IO839" s="247"/>
      <c r="IP839" s="247"/>
      <c r="IQ839" s="247"/>
      <c r="IR839" s="247"/>
      <c r="IS839" s="247"/>
      <c r="IT839" s="247"/>
      <c r="IU839" s="247"/>
      <c r="IV839" s="247"/>
      <c r="IW839" s="247"/>
      <c r="IX839" s="247"/>
      <c r="IY839" s="247"/>
      <c r="IZ839" s="247"/>
      <c r="JA839" s="247"/>
      <c r="JB839" s="247"/>
      <c r="JC839" s="247"/>
      <c r="JD839" s="247"/>
      <c r="JE839" s="247"/>
      <c r="JF839" s="247"/>
      <c r="JG839" s="247"/>
      <c r="JH839" s="247"/>
      <c r="JI839" s="247"/>
      <c r="JJ839" s="247"/>
      <c r="JK839" s="247"/>
      <c r="JL839" s="247"/>
      <c r="JM839" s="247"/>
      <c r="JN839" s="247"/>
      <c r="JO839" s="247"/>
      <c r="JP839" s="247"/>
      <c r="JQ839" s="247"/>
      <c r="JR839" s="247"/>
      <c r="JS839" s="247"/>
      <c r="JT839" s="247"/>
      <c r="JU839" s="247"/>
      <c r="JV839" s="247"/>
      <c r="JW839" s="247"/>
      <c r="JX839" s="247"/>
      <c r="JY839" s="247"/>
      <c r="JZ839" s="247"/>
      <c r="KA839" s="247"/>
      <c r="KB839" s="247"/>
      <c r="KC839" s="247"/>
      <c r="KD839" s="247"/>
      <c r="KE839" s="247"/>
      <c r="KF839" s="247"/>
      <c r="KG839" s="247"/>
      <c r="KH839" s="247"/>
      <c r="KI839" s="247"/>
      <c r="KJ839" s="247"/>
      <c r="KK839" s="247"/>
      <c r="KL839" s="247"/>
      <c r="KM839" s="247"/>
      <c r="KN839" s="247"/>
      <c r="KO839" s="247"/>
      <c r="KP839" s="247"/>
      <c r="KQ839" s="247"/>
      <c r="KR839" s="247"/>
      <c r="KS839" s="247"/>
      <c r="KT839" s="247"/>
      <c r="KU839" s="247"/>
      <c r="KV839" s="247"/>
      <c r="KW839" s="247"/>
      <c r="KX839" s="247"/>
      <c r="KY839" s="247"/>
      <c r="KZ839" s="247"/>
      <c r="LA839" s="247"/>
      <c r="LB839" s="247"/>
      <c r="LC839" s="247"/>
      <c r="LD839" s="247"/>
      <c r="LE839" s="247"/>
      <c r="LF839" s="247"/>
      <c r="LG839" s="247"/>
      <c r="LH839" s="247"/>
      <c r="LI839" s="247"/>
      <c r="LJ839" s="247"/>
      <c r="LK839" s="247"/>
      <c r="LL839" s="247"/>
      <c r="LM839" s="247"/>
      <c r="LN839" s="247"/>
      <c r="LO839" s="247"/>
      <c r="LP839" s="247"/>
      <c r="LQ839" s="247"/>
      <c r="LR839" s="247"/>
      <c r="LS839" s="247"/>
      <c r="LT839" s="247"/>
      <c r="LU839" s="247"/>
      <c r="LV839" s="247"/>
      <c r="LW839" s="247"/>
      <c r="LX839" s="247"/>
      <c r="LY839" s="247"/>
      <c r="LZ839" s="247"/>
      <c r="MA839" s="247"/>
      <c r="MB839" s="247"/>
      <c r="MC839" s="247"/>
      <c r="MD839" s="247"/>
      <c r="ME839" s="247"/>
      <c r="MF839" s="247"/>
      <c r="MG839" s="247"/>
      <c r="MH839" s="247"/>
      <c r="MI839" s="247"/>
      <c r="MJ839" s="247"/>
      <c r="MK839" s="247"/>
      <c r="ML839" s="247"/>
      <c r="MM839" s="247"/>
      <c r="MN839" s="247"/>
      <c r="MO839" s="247"/>
      <c r="MP839" s="247"/>
      <c r="MQ839" s="247"/>
      <c r="MR839" s="247"/>
      <c r="MS839" s="247"/>
      <c r="MT839" s="247"/>
      <c r="MU839" s="247"/>
      <c r="MV839" s="247"/>
      <c r="MW839" s="247"/>
      <c r="MX839" s="247"/>
      <c r="MY839" s="247"/>
      <c r="MZ839" s="247"/>
      <c r="NA839" s="247"/>
      <c r="NB839" s="247"/>
      <c r="NC839" s="247"/>
      <c r="ND839" s="247"/>
      <c r="NE839" s="247"/>
      <c r="NF839" s="247"/>
      <c r="NG839" s="247"/>
      <c r="NH839" s="247"/>
      <c r="NI839" s="247"/>
      <c r="NJ839" s="247"/>
      <c r="NK839" s="247"/>
      <c r="NL839" s="247"/>
      <c r="NM839" s="247"/>
      <c r="NN839" s="247"/>
      <c r="NO839" s="247"/>
      <c r="NP839" s="247"/>
      <c r="NQ839" s="247"/>
      <c r="NR839" s="247"/>
      <c r="NS839" s="247"/>
      <c r="NT839" s="247"/>
      <c r="NU839" s="247"/>
      <c r="NV839" s="247"/>
      <c r="NW839" s="247"/>
      <c r="NX839" s="247"/>
      <c r="NY839" s="247"/>
      <c r="NZ839" s="247"/>
      <c r="OA839" s="247"/>
      <c r="OB839" s="247"/>
      <c r="OC839" s="247"/>
      <c r="OD839" s="247"/>
      <c r="OE839" s="247"/>
      <c r="OF839" s="247"/>
      <c r="OG839" s="247"/>
      <c r="OH839" s="247"/>
      <c r="OI839" s="247"/>
      <c r="OJ839" s="247"/>
      <c r="OK839" s="247"/>
      <c r="OL839" s="247"/>
      <c r="OM839" s="247"/>
      <c r="ON839" s="247"/>
      <c r="OO839" s="247"/>
      <c r="OP839" s="247"/>
      <c r="OQ839" s="247"/>
      <c r="OR839" s="247"/>
      <c r="OS839" s="247"/>
      <c r="OT839" s="247"/>
      <c r="OU839" s="247"/>
      <c r="OV839" s="247"/>
      <c r="OW839" s="247"/>
      <c r="OX839" s="247"/>
      <c r="OY839" s="247"/>
      <c r="OZ839" s="247"/>
      <c r="PA839" s="247"/>
      <c r="PB839" s="247"/>
      <c r="PC839" s="247"/>
      <c r="PD839" s="247"/>
      <c r="PE839" s="247"/>
      <c r="PF839" s="247"/>
      <c r="PG839" s="247"/>
      <c r="PH839" s="247"/>
      <c r="PI839" s="247"/>
      <c r="PJ839" s="247"/>
      <c r="PK839" s="247"/>
      <c r="PL839" s="247"/>
      <c r="PM839" s="247"/>
      <c r="PN839" s="247"/>
      <c r="PO839" s="247"/>
      <c r="PP839" s="247"/>
      <c r="PQ839" s="247"/>
      <c r="PR839" s="247"/>
      <c r="PS839" s="247"/>
      <c r="PT839" s="247"/>
      <c r="PU839" s="247"/>
      <c r="PV839" s="247"/>
      <c r="PW839" s="247"/>
      <c r="PX839" s="247"/>
      <c r="PY839" s="247"/>
      <c r="PZ839" s="247"/>
      <c r="QA839" s="247"/>
      <c r="QB839" s="247"/>
      <c r="QC839" s="247"/>
      <c r="QD839" s="247"/>
      <c r="QE839" s="247"/>
      <c r="QF839" s="247"/>
      <c r="QG839" s="247"/>
      <c r="QH839" s="247"/>
      <c r="QI839" s="247"/>
      <c r="QJ839" s="247"/>
      <c r="QK839" s="247"/>
      <c r="QL839" s="247"/>
      <c r="QM839" s="247"/>
      <c r="QN839" s="247"/>
      <c r="QO839" s="247"/>
      <c r="QP839" s="247"/>
      <c r="QQ839" s="247"/>
      <c r="QR839" s="247"/>
      <c r="QS839" s="247"/>
      <c r="QT839" s="247"/>
      <c r="QU839" s="247"/>
      <c r="QV839" s="247"/>
      <c r="QW839" s="247"/>
      <c r="QX839" s="247"/>
      <c r="QY839" s="247"/>
      <c r="QZ839" s="247"/>
      <c r="RA839" s="247"/>
      <c r="RB839" s="247"/>
      <c r="RC839" s="247"/>
      <c r="RD839" s="247"/>
      <c r="RE839" s="247"/>
      <c r="RF839" s="247"/>
      <c r="RG839" s="247"/>
      <c r="RH839" s="247"/>
      <c r="RI839" s="247"/>
      <c r="RJ839" s="247"/>
      <c r="RK839" s="247"/>
      <c r="RL839" s="247"/>
      <c r="RM839" s="247"/>
      <c r="RN839" s="247"/>
      <c r="RO839" s="247"/>
      <c r="RP839" s="247"/>
      <c r="RQ839" s="247"/>
      <c r="RR839" s="247"/>
      <c r="RS839" s="247"/>
      <c r="RT839" s="247"/>
      <c r="RU839" s="247"/>
      <c r="RV839" s="247"/>
      <c r="RW839" s="247"/>
      <c r="RX839" s="247"/>
      <c r="RY839" s="247"/>
      <c r="RZ839" s="247"/>
      <c r="SA839" s="247"/>
      <c r="SB839" s="247"/>
      <c r="SC839" s="247"/>
      <c r="SD839" s="247"/>
      <c r="SE839" s="247"/>
      <c r="SF839" s="247"/>
      <c r="SG839" s="247"/>
      <c r="SH839" s="247"/>
      <c r="SI839" s="247"/>
      <c r="SJ839" s="247"/>
      <c r="SK839" s="247"/>
      <c r="SL839" s="247"/>
      <c r="SM839" s="247"/>
      <c r="SN839" s="247"/>
      <c r="SO839" s="247"/>
      <c r="SP839" s="247"/>
      <c r="SQ839" s="247"/>
      <c r="SR839" s="247"/>
      <c r="SS839" s="247"/>
      <c r="ST839" s="247"/>
      <c r="SU839" s="247"/>
      <c r="SV839" s="247"/>
      <c r="SW839" s="247"/>
      <c r="SX839" s="247"/>
      <c r="SY839" s="247"/>
      <c r="SZ839" s="247"/>
      <c r="TA839" s="247"/>
      <c r="TB839" s="247"/>
      <c r="TC839" s="247"/>
      <c r="TD839" s="247"/>
      <c r="TE839" s="247"/>
      <c r="TF839" s="247"/>
      <c r="TG839" s="247"/>
      <c r="TH839" s="247"/>
      <c r="TI839" s="247"/>
      <c r="TJ839" s="247"/>
      <c r="TK839" s="247"/>
      <c r="TL839" s="247"/>
      <c r="TM839" s="247"/>
      <c r="TN839" s="247"/>
      <c r="TO839" s="247"/>
      <c r="TP839" s="247"/>
      <c r="TQ839" s="247"/>
      <c r="TR839" s="247"/>
      <c r="TS839" s="247"/>
      <c r="TT839" s="247"/>
      <c r="TU839" s="247"/>
      <c r="TV839" s="247"/>
      <c r="TW839" s="247"/>
      <c r="TX839" s="247"/>
      <c r="TY839" s="247"/>
      <c r="TZ839" s="247"/>
      <c r="UA839" s="247"/>
      <c r="UB839" s="247"/>
      <c r="UC839" s="247"/>
      <c r="UD839" s="247"/>
      <c r="UE839" s="247"/>
      <c r="UF839" s="247"/>
      <c r="UG839" s="247"/>
      <c r="UH839" s="247"/>
      <c r="UI839" s="247"/>
      <c r="UJ839" s="247"/>
      <c r="UK839" s="247"/>
      <c r="UL839" s="247"/>
      <c r="UM839" s="247"/>
      <c r="UN839" s="247"/>
      <c r="UO839" s="247"/>
      <c r="UP839" s="247"/>
      <c r="UQ839" s="247"/>
      <c r="UR839" s="247"/>
      <c r="US839" s="247"/>
      <c r="UT839" s="247"/>
      <c r="UU839" s="247"/>
      <c r="UV839" s="247"/>
      <c r="UW839" s="247"/>
      <c r="UX839" s="247"/>
      <c r="UY839" s="247"/>
      <c r="UZ839" s="247"/>
      <c r="VA839" s="247"/>
      <c r="VB839" s="247"/>
      <c r="VC839" s="247"/>
      <c r="VD839" s="247"/>
      <c r="VE839" s="247"/>
      <c r="VF839" s="247"/>
      <c r="VG839" s="247"/>
      <c r="VH839" s="247"/>
      <c r="VI839" s="247"/>
      <c r="VJ839" s="247"/>
      <c r="VK839" s="247"/>
      <c r="VL839" s="247"/>
      <c r="VM839" s="247"/>
      <c r="VN839" s="247"/>
      <c r="VO839" s="247"/>
      <c r="VP839" s="247"/>
      <c r="VQ839" s="247"/>
      <c r="VR839" s="247"/>
      <c r="VS839" s="247"/>
      <c r="VT839" s="247"/>
      <c r="VU839" s="247"/>
      <c r="VV839" s="247"/>
      <c r="VW839" s="247"/>
      <c r="VX839" s="247"/>
      <c r="VY839" s="247"/>
      <c r="VZ839" s="247"/>
      <c r="WA839" s="247"/>
      <c r="WB839" s="247"/>
      <c r="WC839" s="247"/>
      <c r="WD839" s="247"/>
      <c r="WE839" s="247"/>
      <c r="WF839" s="247"/>
      <c r="WG839" s="247"/>
      <c r="WH839" s="247"/>
      <c r="WI839" s="247"/>
      <c r="WJ839" s="247"/>
      <c r="WK839" s="247"/>
      <c r="WL839" s="247"/>
      <c r="WM839" s="247"/>
      <c r="WN839" s="247"/>
      <c r="WO839" s="247"/>
      <c r="WP839" s="247"/>
      <c r="WQ839" s="247"/>
      <c r="WR839" s="247"/>
      <c r="WS839" s="247"/>
      <c r="WT839" s="247"/>
      <c r="WU839" s="247"/>
      <c r="WV839" s="247"/>
      <c r="WW839" s="247"/>
      <c r="WX839" s="247"/>
      <c r="WY839" s="247"/>
      <c r="WZ839" s="247"/>
      <c r="XA839" s="247"/>
      <c r="XB839" s="247"/>
      <c r="XC839" s="247"/>
      <c r="XD839" s="247"/>
      <c r="XE839" s="247"/>
      <c r="XF839" s="247"/>
      <c r="XG839" s="247"/>
      <c r="XH839" s="247"/>
      <c r="XI839" s="247"/>
      <c r="XJ839" s="247"/>
      <c r="XK839" s="247"/>
      <c r="XL839" s="247"/>
      <c r="XM839" s="247"/>
      <c r="XN839" s="247"/>
      <c r="XO839" s="247"/>
      <c r="XP839" s="247"/>
      <c r="XQ839" s="247"/>
      <c r="XR839" s="247"/>
      <c r="XS839" s="247"/>
      <c r="XT839" s="247"/>
      <c r="XU839" s="247"/>
      <c r="XV839" s="247"/>
      <c r="XW839" s="247"/>
      <c r="XX839" s="247"/>
      <c r="XY839" s="247"/>
      <c r="XZ839" s="247"/>
      <c r="YA839" s="247"/>
      <c r="YB839" s="247"/>
      <c r="YC839" s="247"/>
      <c r="YD839" s="247"/>
      <c r="YE839" s="247"/>
      <c r="YF839" s="247"/>
      <c r="YG839" s="247"/>
      <c r="YH839" s="247"/>
      <c r="YI839" s="247"/>
      <c r="YJ839" s="247"/>
      <c r="YK839" s="247"/>
      <c r="YL839" s="247"/>
      <c r="YM839" s="247"/>
      <c r="YN839" s="247"/>
      <c r="YO839" s="247"/>
      <c r="YP839" s="247"/>
      <c r="YQ839" s="247"/>
      <c r="YR839" s="247"/>
      <c r="YS839" s="247"/>
      <c r="YT839" s="247"/>
      <c r="YU839" s="247"/>
      <c r="YV839" s="247"/>
      <c r="YW839" s="247"/>
      <c r="YX839" s="247"/>
      <c r="YY839" s="247"/>
      <c r="YZ839" s="247"/>
      <c r="ZA839" s="247"/>
      <c r="ZB839" s="247"/>
      <c r="ZC839" s="247"/>
      <c r="ZD839" s="247"/>
      <c r="ZE839" s="247"/>
      <c r="ZF839" s="247"/>
      <c r="ZG839" s="247"/>
      <c r="ZH839" s="247"/>
      <c r="ZI839" s="247"/>
      <c r="ZJ839" s="247"/>
      <c r="ZK839" s="247"/>
      <c r="ZL839" s="247"/>
      <c r="ZM839" s="247"/>
      <c r="ZN839" s="247"/>
      <c r="ZO839" s="247"/>
      <c r="ZP839" s="247"/>
      <c r="ZQ839" s="247"/>
      <c r="ZR839" s="247"/>
      <c r="ZS839" s="247"/>
      <c r="ZT839" s="247"/>
      <c r="ZU839" s="247"/>
      <c r="ZV839" s="247"/>
      <c r="ZW839" s="247"/>
      <c r="ZX839" s="247"/>
      <c r="ZY839" s="247"/>
      <c r="ZZ839" s="247"/>
      <c r="AAA839" s="247"/>
      <c r="AAB839" s="247"/>
      <c r="AAC839" s="247"/>
      <c r="AAD839" s="247"/>
      <c r="AAE839" s="247"/>
      <c r="AAF839" s="247"/>
      <c r="AAG839" s="247"/>
      <c r="AAH839" s="247"/>
      <c r="AAI839" s="247"/>
      <c r="AAJ839" s="247"/>
      <c r="AAK839" s="247"/>
      <c r="AAL839" s="247"/>
      <c r="AAM839" s="247"/>
      <c r="AAN839" s="247"/>
      <c r="AAO839" s="247"/>
      <c r="AAP839" s="247"/>
      <c r="AAQ839" s="247"/>
      <c r="AAR839" s="247"/>
      <c r="AAS839" s="247"/>
      <c r="AAT839" s="247"/>
      <c r="AAU839" s="247"/>
      <c r="AAV839" s="247"/>
      <c r="AAW839" s="247"/>
      <c r="AAX839" s="247"/>
      <c r="AAY839" s="247"/>
      <c r="AAZ839" s="247"/>
      <c r="ABA839" s="247"/>
      <c r="ABB839" s="247"/>
      <c r="ABC839" s="247"/>
      <c r="ABD839" s="247"/>
      <c r="ABE839" s="247"/>
      <c r="ABF839" s="247"/>
      <c r="ABG839" s="247"/>
      <c r="ABH839" s="247"/>
      <c r="ABI839" s="247"/>
      <c r="ABJ839" s="247"/>
      <c r="ABK839" s="247"/>
      <c r="ABL839" s="247"/>
      <c r="ABM839" s="247"/>
      <c r="ABN839" s="247"/>
      <c r="ABO839" s="247"/>
      <c r="ABP839" s="247"/>
      <c r="ABQ839" s="247"/>
      <c r="ABR839" s="247"/>
      <c r="ABS839" s="247"/>
      <c r="ABT839" s="247"/>
      <c r="ABU839" s="247"/>
      <c r="ABV839" s="247"/>
      <c r="ABW839" s="247"/>
      <c r="ABX839" s="247"/>
      <c r="ABY839" s="247"/>
      <c r="ABZ839" s="247"/>
      <c r="ACA839" s="247"/>
      <c r="ACB839" s="247"/>
      <c r="ACC839" s="247"/>
      <c r="ACD839" s="247"/>
      <c r="ACE839" s="247"/>
      <c r="ACF839" s="247"/>
      <c r="ACG839" s="247"/>
      <c r="ACH839" s="247"/>
      <c r="ACI839" s="247"/>
      <c r="ACJ839" s="247"/>
      <c r="ACK839" s="247"/>
      <c r="ACL839" s="247"/>
      <c r="ACM839" s="247"/>
      <c r="ACN839" s="247"/>
      <c r="ACO839" s="247"/>
      <c r="ACP839" s="247"/>
      <c r="ACQ839" s="247"/>
      <c r="ACR839" s="247"/>
      <c r="ACS839" s="247"/>
      <c r="ACT839" s="247"/>
      <c r="ACU839" s="247"/>
      <c r="ACV839" s="247"/>
      <c r="ACW839" s="247"/>
      <c r="ACX839" s="247"/>
      <c r="ACY839" s="247"/>
      <c r="ACZ839" s="247"/>
      <c r="ADA839" s="247"/>
      <c r="ADB839" s="247"/>
      <c r="ADC839" s="247"/>
      <c r="ADD839" s="247"/>
      <c r="ADE839" s="247"/>
      <c r="ADF839" s="247"/>
      <c r="ADG839" s="247"/>
      <c r="ADH839" s="247"/>
      <c r="ADI839" s="247"/>
      <c r="ADJ839" s="247"/>
      <c r="ADK839" s="247"/>
      <c r="ADL839" s="247"/>
      <c r="ADM839" s="247"/>
      <c r="ADN839" s="247"/>
      <c r="ADO839" s="247"/>
      <c r="ADP839" s="247"/>
      <c r="ADQ839" s="247"/>
      <c r="ADR839" s="247"/>
      <c r="ADS839" s="247"/>
      <c r="ADT839" s="247"/>
      <c r="ADU839" s="247"/>
      <c r="ADV839" s="247"/>
      <c r="ADW839" s="247"/>
      <c r="ADX839" s="247"/>
      <c r="ADY839" s="247"/>
      <c r="ADZ839" s="247"/>
      <c r="AEA839" s="247"/>
      <c r="AEB839" s="247"/>
      <c r="AEC839" s="247"/>
      <c r="AED839" s="247"/>
      <c r="AEE839" s="247"/>
      <c r="AEF839" s="247"/>
      <c r="AEG839" s="247"/>
      <c r="AEH839" s="247"/>
      <c r="AEI839" s="247"/>
      <c r="AEJ839" s="247"/>
      <c r="AEK839" s="247"/>
      <c r="AEL839" s="247"/>
      <c r="AEM839" s="247"/>
      <c r="AEN839" s="247"/>
      <c r="AEO839" s="247"/>
      <c r="AEP839" s="247"/>
      <c r="AEQ839" s="247"/>
      <c r="AER839" s="247"/>
      <c r="AES839" s="247"/>
      <c r="AET839" s="247"/>
      <c r="AEU839" s="247"/>
      <c r="AEV839" s="247"/>
      <c r="AEW839" s="247"/>
      <c r="AEX839" s="247"/>
      <c r="AEY839" s="247"/>
      <c r="AEZ839" s="247"/>
      <c r="AFA839" s="247"/>
      <c r="AFB839" s="247"/>
      <c r="AFC839" s="247"/>
      <c r="AFD839" s="247"/>
      <c r="AFE839" s="247"/>
      <c r="AFF839" s="247"/>
      <c r="AFG839" s="247"/>
      <c r="AFH839" s="247"/>
      <c r="AFI839" s="247"/>
      <c r="AFJ839" s="247"/>
      <c r="AFK839" s="247"/>
      <c r="AFL839" s="247"/>
      <c r="AFM839" s="247"/>
      <c r="AFN839" s="247"/>
      <c r="AFO839" s="247"/>
      <c r="AFP839" s="247"/>
      <c r="AFQ839" s="247"/>
      <c r="AFR839" s="247"/>
      <c r="AFS839" s="247"/>
      <c r="AFT839" s="247"/>
      <c r="AFU839" s="247"/>
      <c r="AFV839" s="247"/>
      <c r="AFW839" s="247"/>
      <c r="AFX839" s="247"/>
      <c r="AFY839" s="247"/>
      <c r="AFZ839" s="247"/>
      <c r="AGA839" s="247"/>
      <c r="AGB839" s="247"/>
      <c r="AGC839" s="247"/>
      <c r="AGD839" s="247"/>
      <c r="AGE839" s="247"/>
      <c r="AGF839" s="247"/>
      <c r="AGG839" s="247"/>
      <c r="AGH839" s="247"/>
      <c r="AGI839" s="247"/>
      <c r="AGJ839" s="247"/>
      <c r="AGK839" s="247"/>
      <c r="AGL839" s="247"/>
      <c r="AGM839" s="247"/>
      <c r="AGN839" s="247"/>
      <c r="AGO839" s="247"/>
      <c r="AGP839" s="247"/>
      <c r="AGQ839" s="247"/>
      <c r="AGR839" s="247"/>
      <c r="AGS839" s="247"/>
      <c r="AGT839" s="247"/>
      <c r="AGU839" s="247"/>
      <c r="AGV839" s="247"/>
      <c r="AGW839" s="247"/>
      <c r="AGX839" s="247"/>
      <c r="AGY839" s="247"/>
      <c r="AGZ839" s="247"/>
      <c r="AHA839" s="247"/>
      <c r="AHB839" s="247"/>
      <c r="AHC839" s="247"/>
      <c r="AHD839" s="247"/>
      <c r="AHE839" s="247"/>
      <c r="AHF839" s="247"/>
      <c r="AHG839" s="247"/>
      <c r="AHH839" s="247"/>
      <c r="AHI839" s="247"/>
      <c r="AHJ839" s="247"/>
      <c r="AHK839" s="247"/>
      <c r="AHL839" s="247"/>
      <c r="AHM839" s="247"/>
      <c r="AHN839" s="247"/>
      <c r="AHO839" s="247"/>
      <c r="AHP839" s="247"/>
      <c r="AHQ839" s="247"/>
      <c r="AHR839" s="247"/>
      <c r="AHS839" s="247"/>
      <c r="AHT839" s="247"/>
      <c r="AHU839" s="247"/>
      <c r="AHV839" s="247"/>
      <c r="AHW839" s="247"/>
      <c r="AHX839" s="247"/>
      <c r="AHY839" s="247"/>
      <c r="AHZ839" s="247"/>
      <c r="AIA839" s="247"/>
      <c r="AIB839" s="247"/>
      <c r="AIC839" s="247"/>
      <c r="AID839" s="247"/>
      <c r="AIE839" s="247"/>
      <c r="AIF839" s="247"/>
      <c r="AIG839" s="247"/>
      <c r="AIH839" s="247"/>
      <c r="AII839" s="247"/>
      <c r="AIJ839" s="247"/>
      <c r="AIK839" s="247"/>
      <c r="AIL839" s="247"/>
      <c r="AIM839" s="247"/>
      <c r="AIN839" s="247"/>
      <c r="AIO839" s="247"/>
      <c r="AIP839" s="247"/>
      <c r="AIQ839" s="247"/>
      <c r="AIR839" s="247"/>
      <c r="AIS839" s="247"/>
      <c r="AIT839" s="247"/>
      <c r="AIU839" s="247"/>
      <c r="AIV839" s="247"/>
      <c r="AIW839" s="247"/>
      <c r="AIX839" s="247"/>
      <c r="AIY839" s="247"/>
      <c r="AIZ839" s="247"/>
      <c r="AJA839" s="247"/>
      <c r="AJB839" s="247"/>
      <c r="AJC839" s="247"/>
      <c r="AJD839" s="247"/>
      <c r="AJE839" s="247"/>
      <c r="AJF839" s="247"/>
      <c r="AJG839" s="247"/>
      <c r="AJH839" s="247"/>
      <c r="AJI839" s="247"/>
      <c r="AJJ839" s="247"/>
      <c r="AJK839" s="247"/>
      <c r="AJL839" s="247"/>
      <c r="AJM839" s="247"/>
      <c r="AJN839" s="247"/>
      <c r="AJO839" s="247"/>
      <c r="AJP839" s="247"/>
      <c r="AJQ839" s="247"/>
      <c r="AJR839" s="247"/>
      <c r="AJS839" s="247"/>
      <c r="AJT839" s="247"/>
      <c r="AJU839" s="247"/>
      <c r="AJV839" s="247"/>
      <c r="AJW839" s="247"/>
      <c r="AJX839" s="247"/>
      <c r="AJY839" s="247"/>
      <c r="AJZ839" s="247"/>
      <c r="AKA839" s="247"/>
      <c r="AKB839" s="247"/>
      <c r="AKC839" s="247"/>
      <c r="AKD839" s="247"/>
      <c r="AKE839" s="247"/>
      <c r="AKF839" s="247"/>
      <c r="AKG839" s="247"/>
      <c r="AKH839" s="247"/>
      <c r="AKI839" s="247"/>
      <c r="AKJ839" s="247"/>
      <c r="AKK839" s="247"/>
      <c r="AKL839" s="247"/>
      <c r="AKM839" s="247"/>
      <c r="AKN839" s="247"/>
      <c r="AKO839" s="247"/>
      <c r="AKP839" s="247"/>
      <c r="AKQ839" s="247"/>
      <c r="AKR839" s="247"/>
      <c r="AKS839" s="247"/>
      <c r="AKT839" s="247"/>
      <c r="AKU839" s="247"/>
      <c r="AKV839" s="247"/>
      <c r="AKW839" s="247"/>
      <c r="AKX839" s="247"/>
      <c r="AKY839" s="247"/>
      <c r="AKZ839" s="247"/>
      <c r="ALA839" s="247"/>
      <c r="ALB839" s="247"/>
      <c r="ALC839" s="247"/>
      <c r="ALD839" s="247"/>
      <c r="ALE839" s="247"/>
      <c r="ALF839" s="247"/>
      <c r="ALG839" s="247"/>
      <c r="ALH839" s="247"/>
      <c r="ALI839" s="247"/>
      <c r="ALJ839" s="247"/>
      <c r="ALK839" s="247"/>
      <c r="ALL839" s="247"/>
      <c r="ALM839" s="247"/>
      <c r="ALN839" s="247"/>
      <c r="ALO839" s="247"/>
      <c r="ALP839" s="247"/>
      <c r="ALQ839" s="247"/>
      <c r="ALR839" s="247"/>
      <c r="ALS839" s="247"/>
      <c r="ALT839" s="247"/>
      <c r="ALU839" s="247"/>
      <c r="ALV839" s="247"/>
      <c r="ALW839" s="247"/>
      <c r="ALX839" s="247"/>
      <c r="ALY839" s="247"/>
      <c r="ALZ839" s="247"/>
      <c r="AMA839" s="247"/>
      <c r="AMB839" s="247"/>
      <c r="AMC839" s="247"/>
      <c r="AMD839" s="247"/>
      <c r="AME839" s="247"/>
      <c r="AMF839" s="247"/>
      <c r="AMG839" s="247"/>
      <c r="AMH839" s="247"/>
      <c r="AMI839" s="247"/>
      <c r="AMJ839" s="247"/>
      <c r="AMK839" s="247"/>
      <c r="AML839" s="247"/>
      <c r="AMM839" s="247"/>
      <c r="AMN839" s="247"/>
      <c r="AMO839" s="247"/>
      <c r="AMP839" s="247"/>
      <c r="AMQ839" s="247"/>
      <c r="AMR839" s="247"/>
      <c r="AMS839" s="247"/>
      <c r="AMT839" s="247"/>
      <c r="AMU839" s="247"/>
      <c r="AMV839" s="247"/>
      <c r="AMW839" s="247"/>
      <c r="AMX839" s="247"/>
      <c r="AMY839" s="247"/>
      <c r="AMZ839" s="247"/>
      <c r="ANA839" s="247"/>
      <c r="ANB839" s="247"/>
      <c r="ANC839" s="247"/>
      <c r="AND839" s="247"/>
      <c r="ANE839" s="247"/>
      <c r="ANF839" s="247"/>
      <c r="ANG839" s="247"/>
      <c r="ANH839" s="247"/>
      <c r="ANI839" s="247"/>
      <c r="ANJ839" s="247"/>
      <c r="ANK839" s="247"/>
      <c r="ANL839" s="247"/>
      <c r="ANM839" s="247"/>
      <c r="ANN839" s="247"/>
      <c r="ANO839" s="247"/>
      <c r="ANP839" s="247"/>
      <c r="ANQ839" s="247"/>
      <c r="ANR839" s="247"/>
      <c r="ANS839" s="247"/>
      <c r="ANT839" s="247"/>
      <c r="ANU839" s="247"/>
      <c r="ANV839" s="247"/>
      <c r="ANW839" s="247"/>
      <c r="ANX839" s="247"/>
      <c r="ANY839" s="247"/>
      <c r="ANZ839" s="247"/>
      <c r="AOA839" s="247"/>
      <c r="AOB839" s="247"/>
      <c r="AOC839" s="247"/>
      <c r="AOD839" s="247"/>
      <c r="AOE839" s="247"/>
      <c r="AOF839" s="247"/>
      <c r="AOG839" s="247"/>
      <c r="AOH839" s="247"/>
      <c r="AOI839" s="247"/>
      <c r="AOJ839" s="247"/>
      <c r="AOK839" s="247"/>
      <c r="AOL839" s="247"/>
      <c r="AOM839" s="247"/>
      <c r="AON839" s="247"/>
      <c r="AOO839" s="247"/>
      <c r="AOP839" s="247"/>
      <c r="AOQ839" s="247"/>
      <c r="AOR839" s="247"/>
      <c r="AOS839" s="247"/>
      <c r="AOT839" s="247"/>
      <c r="AOU839" s="247"/>
      <c r="AOV839" s="247"/>
      <c r="AOW839" s="247"/>
      <c r="AOX839" s="247"/>
      <c r="AOY839" s="247"/>
      <c r="AOZ839" s="247"/>
      <c r="APA839" s="247"/>
      <c r="APB839" s="247"/>
      <c r="APC839" s="247"/>
      <c r="APD839" s="247"/>
      <c r="APE839" s="247"/>
      <c r="APF839" s="247"/>
      <c r="APG839" s="247"/>
      <c r="APH839" s="247"/>
      <c r="API839" s="247"/>
      <c r="APJ839" s="247"/>
      <c r="APK839" s="247"/>
      <c r="APL839" s="247"/>
      <c r="APM839" s="247"/>
      <c r="APN839" s="247"/>
      <c r="APO839" s="247"/>
      <c r="APP839" s="247"/>
      <c r="APQ839" s="247"/>
      <c r="APR839" s="247"/>
      <c r="APS839" s="247"/>
      <c r="APT839" s="247"/>
      <c r="APU839" s="247"/>
      <c r="APV839" s="247"/>
      <c r="APW839" s="247"/>
      <c r="APX839" s="247"/>
      <c r="APY839" s="247"/>
      <c r="APZ839" s="247"/>
      <c r="AQA839" s="247"/>
      <c r="AQB839" s="247"/>
      <c r="AQC839" s="247"/>
      <c r="AQD839" s="247"/>
      <c r="AQE839" s="247"/>
      <c r="AQF839" s="247"/>
      <c r="AQG839" s="247"/>
      <c r="AQH839" s="247"/>
      <c r="AQI839" s="247"/>
      <c r="AQJ839" s="247"/>
      <c r="AQK839" s="247"/>
      <c r="AQL839" s="247"/>
      <c r="AQM839" s="247"/>
      <c r="AQN839" s="247"/>
      <c r="AQO839" s="247"/>
      <c r="AQP839" s="247"/>
      <c r="AQQ839" s="247"/>
      <c r="AQR839" s="247"/>
      <c r="AQS839" s="247"/>
      <c r="AQT839" s="247"/>
      <c r="AQU839" s="247"/>
      <c r="AQV839" s="247"/>
      <c r="AQW839" s="247"/>
      <c r="AQX839" s="247"/>
      <c r="AQY839" s="247"/>
      <c r="AQZ839" s="247"/>
      <c r="ARA839" s="247"/>
      <c r="ARB839" s="247"/>
      <c r="ARC839" s="247"/>
      <c r="ARD839" s="247"/>
      <c r="ARE839" s="247"/>
      <c r="ARF839" s="247"/>
      <c r="ARG839" s="247"/>
      <c r="ARH839" s="247"/>
      <c r="ARI839" s="247"/>
      <c r="ARJ839" s="247"/>
      <c r="ARK839" s="247"/>
      <c r="ARL839" s="247"/>
      <c r="ARM839" s="247"/>
      <c r="ARN839" s="247"/>
      <c r="ARO839" s="247"/>
      <c r="ARP839" s="247"/>
      <c r="ARQ839" s="247"/>
      <c r="ARR839" s="247"/>
      <c r="ARS839" s="247"/>
      <c r="ART839" s="247"/>
      <c r="ARU839" s="247"/>
      <c r="ARV839" s="247"/>
      <c r="ARW839" s="247"/>
      <c r="ARX839" s="247"/>
      <c r="ARY839" s="247"/>
      <c r="ARZ839" s="247"/>
      <c r="ASA839" s="247"/>
      <c r="ASB839" s="247"/>
      <c r="ASC839" s="247"/>
      <c r="ASD839" s="247"/>
      <c r="ASE839" s="247"/>
      <c r="ASF839" s="247"/>
      <c r="ASG839" s="247"/>
      <c r="ASH839" s="247"/>
      <c r="ASI839" s="247"/>
      <c r="ASJ839" s="247"/>
      <c r="ASK839" s="247"/>
      <c r="ASL839" s="247"/>
      <c r="ASM839" s="247"/>
      <c r="ASN839" s="247"/>
      <c r="ASO839" s="247"/>
      <c r="ASP839" s="247"/>
      <c r="ASQ839" s="247"/>
      <c r="ASR839" s="247"/>
      <c r="ASS839" s="247"/>
      <c r="AST839" s="247"/>
      <c r="ASU839" s="247"/>
      <c r="ASV839" s="247"/>
      <c r="ASW839" s="247"/>
      <c r="ASX839" s="247"/>
      <c r="ASY839" s="247"/>
      <c r="ASZ839" s="247"/>
      <c r="ATA839" s="247"/>
      <c r="ATB839" s="247"/>
      <c r="ATC839" s="247"/>
      <c r="ATD839" s="247"/>
      <c r="ATE839" s="247"/>
      <c r="ATF839" s="247"/>
      <c r="ATG839" s="247"/>
      <c r="ATH839" s="247"/>
      <c r="ATI839" s="247"/>
      <c r="ATJ839" s="247"/>
      <c r="ATK839" s="247"/>
      <c r="ATL839" s="247"/>
      <c r="ATM839" s="247"/>
      <c r="ATN839" s="247"/>
      <c r="ATO839" s="247"/>
      <c r="ATP839" s="247"/>
      <c r="ATQ839" s="247"/>
      <c r="ATR839" s="247"/>
      <c r="ATS839" s="247"/>
      <c r="ATT839" s="247"/>
      <c r="ATU839" s="247"/>
      <c r="ATV839" s="247"/>
      <c r="ATW839" s="247"/>
      <c r="ATX839" s="247"/>
      <c r="ATY839" s="247"/>
      <c r="ATZ839" s="247"/>
      <c r="AUA839" s="247"/>
      <c r="AUB839" s="247"/>
      <c r="AUC839" s="247"/>
      <c r="AUD839" s="247"/>
      <c r="AUE839" s="247"/>
      <c r="AUF839" s="247"/>
      <c r="AUG839" s="247"/>
      <c r="AUH839" s="247"/>
      <c r="AUI839" s="247"/>
      <c r="AUJ839" s="247"/>
      <c r="AUK839" s="247"/>
      <c r="AUL839" s="247"/>
      <c r="AUM839" s="247"/>
      <c r="AUN839" s="247"/>
      <c r="AUO839" s="247"/>
      <c r="AUP839" s="247"/>
      <c r="AUQ839" s="247"/>
      <c r="AUR839" s="247"/>
      <c r="AUS839" s="247"/>
      <c r="AUT839" s="247"/>
      <c r="AUU839" s="247"/>
      <c r="AUV839" s="247"/>
      <c r="AUW839" s="247"/>
      <c r="AUX839" s="247"/>
      <c r="AUY839" s="247"/>
      <c r="AUZ839" s="247"/>
      <c r="AVA839" s="247"/>
      <c r="AVB839" s="247"/>
      <c r="AVC839" s="247"/>
      <c r="AVD839" s="247"/>
      <c r="AVE839" s="247"/>
      <c r="AVF839" s="247"/>
      <c r="AVG839" s="247"/>
      <c r="AVH839" s="247"/>
      <c r="AVI839" s="247"/>
      <c r="AVJ839" s="247"/>
      <c r="AVK839" s="247"/>
      <c r="AVL839" s="247"/>
      <c r="AVM839" s="247"/>
      <c r="AVN839" s="247"/>
      <c r="AVO839" s="247"/>
      <c r="AVP839" s="247"/>
      <c r="AVQ839" s="247"/>
      <c r="AVR839" s="247"/>
      <c r="AVS839" s="247"/>
      <c r="AVT839" s="247"/>
      <c r="AVU839" s="247"/>
      <c r="AVV839" s="247"/>
      <c r="AVW839" s="247"/>
      <c r="AVX839" s="247"/>
      <c r="AVY839" s="247"/>
      <c r="AVZ839" s="247"/>
      <c r="AWA839" s="247"/>
      <c r="AWB839" s="247"/>
      <c r="AWC839" s="247"/>
      <c r="AWD839" s="247"/>
      <c r="AWE839" s="247"/>
      <c r="AWF839" s="247"/>
      <c r="AWG839" s="247"/>
      <c r="AWH839" s="247"/>
      <c r="AWI839" s="247"/>
      <c r="AWJ839" s="247"/>
      <c r="AWK839" s="247"/>
      <c r="AWL839" s="247"/>
      <c r="AWM839" s="247"/>
      <c r="AWN839" s="247"/>
      <c r="AWO839" s="247"/>
      <c r="AWP839" s="247"/>
      <c r="AWQ839" s="247"/>
      <c r="AWR839" s="247"/>
      <c r="AWS839" s="247"/>
      <c r="AWT839" s="247"/>
      <c r="AWU839" s="247"/>
      <c r="AWV839" s="247"/>
      <c r="AWW839" s="247"/>
      <c r="AWX839" s="247"/>
      <c r="AWY839" s="247"/>
      <c r="AWZ839" s="247"/>
      <c r="AXA839" s="247"/>
      <c r="AXB839" s="247"/>
      <c r="AXC839" s="247"/>
      <c r="AXD839" s="247"/>
      <c r="AXE839" s="247"/>
      <c r="AXF839" s="247"/>
      <c r="AXG839" s="247"/>
      <c r="AXH839" s="247"/>
      <c r="AXI839" s="247"/>
      <c r="AXJ839" s="247"/>
      <c r="AXK839" s="247"/>
      <c r="AXL839" s="247"/>
      <c r="AXM839" s="247"/>
      <c r="AXN839" s="247"/>
      <c r="AXO839" s="247"/>
      <c r="AXP839" s="247"/>
      <c r="AXQ839" s="247"/>
      <c r="AXR839" s="247"/>
      <c r="AXS839" s="247"/>
      <c r="AXT839" s="247"/>
      <c r="AXU839" s="247"/>
      <c r="AXV839" s="247"/>
      <c r="AXW839" s="247"/>
      <c r="AXX839" s="247"/>
      <c r="AXY839" s="247"/>
      <c r="AXZ839" s="247"/>
      <c r="AYA839" s="247"/>
      <c r="AYB839" s="247"/>
      <c r="AYC839" s="247"/>
      <c r="AYD839" s="247"/>
      <c r="AYE839" s="247"/>
      <c r="AYF839" s="247"/>
      <c r="AYG839" s="247"/>
      <c r="AYH839" s="247"/>
      <c r="AYI839" s="247"/>
      <c r="AYJ839" s="247"/>
      <c r="AYK839" s="247"/>
      <c r="AYL839" s="247"/>
      <c r="AYM839" s="247"/>
      <c r="AYN839" s="247"/>
      <c r="AYO839" s="247"/>
      <c r="AYP839" s="247"/>
      <c r="AYQ839" s="247"/>
      <c r="AYR839" s="247"/>
      <c r="AYS839" s="247"/>
      <c r="AYT839" s="247"/>
      <c r="AYU839" s="247"/>
      <c r="AYV839" s="247"/>
      <c r="AYW839" s="247"/>
      <c r="AYX839" s="247"/>
      <c r="AYY839" s="247"/>
      <c r="AYZ839" s="247"/>
      <c r="AZA839" s="247"/>
      <c r="AZB839" s="247"/>
      <c r="AZC839" s="247"/>
      <c r="AZD839" s="247"/>
      <c r="AZE839" s="247"/>
      <c r="AZF839" s="247"/>
      <c r="AZG839" s="247"/>
      <c r="AZH839" s="247"/>
      <c r="AZI839" s="247"/>
      <c r="AZJ839" s="247"/>
      <c r="AZK839" s="247"/>
      <c r="AZL839" s="247"/>
      <c r="AZM839" s="247"/>
      <c r="AZN839" s="247"/>
      <c r="AZO839" s="247"/>
      <c r="AZP839" s="247"/>
      <c r="AZQ839" s="247"/>
      <c r="AZR839" s="247"/>
      <c r="AZS839" s="247"/>
      <c r="AZT839" s="247"/>
      <c r="AZU839" s="247"/>
      <c r="AZV839" s="247"/>
      <c r="AZW839" s="247"/>
      <c r="AZX839" s="247"/>
      <c r="AZY839" s="247"/>
      <c r="AZZ839" s="247"/>
      <c r="BAA839" s="247"/>
      <c r="BAB839" s="247"/>
      <c r="BAC839" s="247"/>
      <c r="BAD839" s="247"/>
      <c r="BAE839" s="247"/>
      <c r="BAF839" s="247"/>
      <c r="BAG839" s="247"/>
      <c r="BAH839" s="247"/>
      <c r="BAI839" s="247"/>
      <c r="BAJ839" s="247"/>
      <c r="BAK839" s="247"/>
      <c r="BAL839" s="247"/>
      <c r="BAM839" s="247"/>
      <c r="BAN839" s="247"/>
      <c r="BAO839" s="247"/>
      <c r="BAP839" s="247"/>
      <c r="BAQ839" s="247"/>
      <c r="BAR839" s="247"/>
      <c r="BAS839" s="247"/>
      <c r="BAT839" s="247"/>
      <c r="BAU839" s="247"/>
      <c r="BAV839" s="247"/>
      <c r="BAW839" s="247"/>
      <c r="BAX839" s="247"/>
      <c r="BAY839" s="247"/>
      <c r="BAZ839" s="247"/>
      <c r="BBA839" s="247"/>
      <c r="BBB839" s="247"/>
      <c r="BBC839" s="247"/>
      <c r="BBD839" s="247"/>
      <c r="BBE839" s="247"/>
      <c r="BBF839" s="247"/>
      <c r="BBG839" s="247"/>
      <c r="BBH839" s="247"/>
      <c r="BBI839" s="247"/>
      <c r="BBJ839" s="247"/>
      <c r="BBK839" s="247"/>
      <c r="BBL839" s="247"/>
      <c r="BBM839" s="247"/>
      <c r="BBN839" s="247"/>
      <c r="BBO839" s="247"/>
      <c r="BBP839" s="247"/>
      <c r="BBQ839" s="247"/>
      <c r="BBR839" s="247"/>
      <c r="BBS839" s="247"/>
      <c r="BBT839" s="247"/>
      <c r="BBU839" s="247"/>
      <c r="BBV839" s="247"/>
      <c r="BBW839" s="247"/>
      <c r="BBX839" s="247"/>
      <c r="BBY839" s="247"/>
      <c r="BBZ839" s="247"/>
      <c r="BCA839" s="247"/>
      <c r="BCB839" s="247"/>
      <c r="BCC839" s="247"/>
      <c r="BCD839" s="247"/>
      <c r="BCE839" s="247"/>
      <c r="BCF839" s="247"/>
      <c r="BCG839" s="247"/>
      <c r="BCH839" s="247"/>
      <c r="BCI839" s="247"/>
      <c r="BCJ839" s="247"/>
      <c r="BCK839" s="247"/>
      <c r="BCL839" s="247"/>
      <c r="BCM839" s="247"/>
      <c r="BCN839" s="247"/>
      <c r="BCO839" s="247"/>
      <c r="BCP839" s="247"/>
      <c r="BCQ839" s="247"/>
      <c r="BCR839" s="247"/>
      <c r="BCS839" s="247"/>
      <c r="BCT839" s="247"/>
      <c r="BCU839" s="247"/>
      <c r="BCV839" s="247"/>
      <c r="BCW839" s="247"/>
      <c r="BCX839" s="247"/>
      <c r="BCY839" s="247"/>
      <c r="BCZ839" s="247"/>
      <c r="BDA839" s="247"/>
      <c r="BDB839" s="247"/>
      <c r="BDC839" s="247"/>
      <c r="BDD839" s="247"/>
      <c r="BDE839" s="247"/>
      <c r="BDF839" s="247"/>
      <c r="BDG839" s="247"/>
      <c r="BDH839" s="247"/>
      <c r="BDI839" s="247"/>
      <c r="BDJ839" s="247"/>
      <c r="BDK839" s="247"/>
      <c r="BDL839" s="247"/>
      <c r="BDM839" s="247"/>
      <c r="BDN839" s="247"/>
      <c r="BDO839" s="247"/>
      <c r="BDP839" s="247"/>
      <c r="BDQ839" s="247"/>
      <c r="BDR839" s="247"/>
      <c r="BDS839" s="247"/>
      <c r="BDT839" s="247"/>
      <c r="BDU839" s="247"/>
      <c r="BDV839" s="247"/>
      <c r="BDW839" s="247"/>
      <c r="BDX839" s="247"/>
      <c r="BDY839" s="247"/>
      <c r="BDZ839" s="247"/>
      <c r="BEA839" s="247"/>
      <c r="BEB839" s="247"/>
      <c r="BEC839" s="247"/>
      <c r="BED839" s="247"/>
      <c r="BEE839" s="247"/>
      <c r="BEF839" s="247"/>
      <c r="BEG839" s="247"/>
      <c r="BEH839" s="247"/>
      <c r="BEI839" s="247"/>
      <c r="BEJ839" s="247"/>
      <c r="BEK839" s="247"/>
      <c r="BEL839" s="247"/>
      <c r="BEM839" s="247"/>
      <c r="BEN839" s="247"/>
      <c r="BEO839" s="247"/>
      <c r="BEP839" s="247"/>
      <c r="BEQ839" s="247"/>
      <c r="BER839" s="247"/>
      <c r="BES839" s="247"/>
      <c r="BET839" s="247"/>
      <c r="BEU839" s="247"/>
      <c r="BEV839" s="247"/>
      <c r="BEW839" s="247"/>
      <c r="BEX839" s="247"/>
      <c r="BEY839" s="247"/>
      <c r="BEZ839" s="247"/>
      <c r="BFA839" s="247"/>
      <c r="BFB839" s="247"/>
      <c r="BFC839" s="247"/>
      <c r="BFD839" s="247"/>
      <c r="BFE839" s="247"/>
      <c r="BFF839" s="247"/>
      <c r="BFG839" s="247"/>
      <c r="BFH839" s="247"/>
      <c r="BFI839" s="247"/>
      <c r="BFJ839" s="247"/>
      <c r="BFK839" s="247"/>
      <c r="BFL839" s="247"/>
      <c r="BFM839" s="247"/>
      <c r="BFN839" s="247"/>
      <c r="BFO839" s="247"/>
      <c r="BFP839" s="247"/>
      <c r="BFQ839" s="247"/>
      <c r="BFR839" s="247"/>
      <c r="BFS839" s="247"/>
      <c r="BFT839" s="247"/>
      <c r="BFU839" s="247"/>
      <c r="BFV839" s="247"/>
      <c r="BFW839" s="247"/>
      <c r="BFX839" s="247"/>
      <c r="BFY839" s="247"/>
      <c r="BFZ839" s="247"/>
      <c r="BGA839" s="247"/>
      <c r="BGB839" s="247"/>
      <c r="BGC839" s="247"/>
      <c r="BGD839" s="247"/>
      <c r="BGE839" s="247"/>
      <c r="BGF839" s="247"/>
      <c r="BGG839" s="247"/>
      <c r="BGH839" s="247"/>
      <c r="BGI839" s="247"/>
      <c r="BGJ839" s="247"/>
      <c r="BGK839" s="247"/>
      <c r="BGL839" s="247"/>
      <c r="BGM839" s="247"/>
      <c r="BGN839" s="247"/>
      <c r="BGO839" s="247"/>
      <c r="BGP839" s="247"/>
      <c r="BGQ839" s="247"/>
      <c r="BGR839" s="247"/>
      <c r="BGS839" s="247"/>
      <c r="BGT839" s="247"/>
      <c r="BGU839" s="247"/>
      <c r="BGV839" s="247"/>
      <c r="BGW839" s="247"/>
      <c r="BGX839" s="247"/>
      <c r="BGY839" s="247"/>
      <c r="BGZ839" s="247"/>
      <c r="BHA839" s="247"/>
      <c r="BHB839" s="247"/>
      <c r="BHC839" s="247"/>
      <c r="BHD839" s="247"/>
      <c r="BHE839" s="247"/>
      <c r="BHF839" s="247"/>
      <c r="BHG839" s="247"/>
      <c r="BHH839" s="247"/>
      <c r="BHI839" s="247"/>
      <c r="BHJ839" s="247"/>
      <c r="BHK839" s="247"/>
      <c r="BHL839" s="247"/>
      <c r="BHM839" s="247"/>
      <c r="BHN839" s="247"/>
      <c r="BHO839" s="247"/>
      <c r="BHP839" s="247"/>
      <c r="BHQ839" s="247"/>
      <c r="BHR839" s="247"/>
      <c r="BHS839" s="247"/>
      <c r="BHT839" s="247"/>
      <c r="BHU839" s="247"/>
      <c r="BHV839" s="247"/>
      <c r="BHW839" s="247"/>
      <c r="BHX839" s="247"/>
      <c r="BHY839" s="247"/>
      <c r="BHZ839" s="247"/>
      <c r="BIA839" s="247"/>
      <c r="BIB839" s="247"/>
      <c r="BIC839" s="247"/>
      <c r="BID839" s="247"/>
      <c r="BIE839" s="247"/>
      <c r="BIF839" s="247"/>
      <c r="BIG839" s="247"/>
      <c r="BIH839" s="247"/>
      <c r="BII839" s="247"/>
      <c r="BIJ839" s="247"/>
      <c r="BIK839" s="247"/>
      <c r="BIL839" s="247"/>
      <c r="BIM839" s="247"/>
      <c r="BIN839" s="247"/>
      <c r="BIO839" s="247"/>
      <c r="BIP839" s="247"/>
      <c r="BIQ839" s="247"/>
      <c r="BIR839" s="247"/>
      <c r="BIS839" s="247"/>
      <c r="BIT839" s="247"/>
      <c r="BIU839" s="247"/>
      <c r="BIV839" s="247"/>
      <c r="BIW839" s="247"/>
      <c r="BIX839" s="247"/>
      <c r="BIY839" s="247"/>
      <c r="BIZ839" s="247"/>
      <c r="BJA839" s="247"/>
      <c r="BJB839" s="247"/>
      <c r="BJC839" s="247"/>
      <c r="BJD839" s="247"/>
      <c r="BJE839" s="247"/>
      <c r="BJF839" s="247"/>
      <c r="BJG839" s="247"/>
      <c r="BJH839" s="247"/>
      <c r="BJI839" s="247"/>
      <c r="BJJ839" s="247"/>
      <c r="BJK839" s="247"/>
      <c r="BJL839" s="247"/>
      <c r="BJM839" s="247"/>
      <c r="BJN839" s="247"/>
      <c r="BJO839" s="247"/>
      <c r="BJP839" s="247"/>
      <c r="BJQ839" s="247"/>
      <c r="BJR839" s="247"/>
      <c r="BJS839" s="247"/>
      <c r="BJT839" s="247"/>
      <c r="BJU839" s="247"/>
      <c r="BJV839" s="247"/>
      <c r="BJW839" s="247"/>
      <c r="BJX839" s="247"/>
      <c r="BJY839" s="247"/>
      <c r="BJZ839" s="247"/>
      <c r="BKA839" s="247"/>
      <c r="BKB839" s="247"/>
      <c r="BKC839" s="247"/>
      <c r="BKD839" s="247"/>
      <c r="BKE839" s="247"/>
      <c r="BKF839" s="247"/>
      <c r="BKG839" s="247"/>
      <c r="BKH839" s="247"/>
      <c r="BKI839" s="247"/>
      <c r="BKJ839" s="247"/>
      <c r="BKK839" s="247"/>
      <c r="BKL839" s="247"/>
      <c r="BKM839" s="247"/>
      <c r="BKN839" s="247"/>
      <c r="BKO839" s="247"/>
      <c r="BKP839" s="247"/>
      <c r="BKQ839" s="247"/>
      <c r="BKR839" s="247"/>
      <c r="BKS839" s="247"/>
      <c r="BKT839" s="247"/>
      <c r="BKU839" s="247"/>
      <c r="BKV839" s="247"/>
      <c r="BKW839" s="247"/>
      <c r="BKX839" s="247"/>
      <c r="BKY839" s="247"/>
      <c r="BKZ839" s="247"/>
      <c r="BLA839" s="247"/>
      <c r="BLB839" s="247"/>
      <c r="BLC839" s="247"/>
      <c r="BLD839" s="247"/>
      <c r="BLE839" s="247"/>
      <c r="BLF839" s="247"/>
      <c r="BLG839" s="247"/>
      <c r="BLH839" s="247"/>
      <c r="BLI839" s="247"/>
      <c r="BLJ839" s="247"/>
      <c r="BLK839" s="247"/>
      <c r="BLL839" s="247"/>
      <c r="BLM839" s="247"/>
      <c r="BLN839" s="247"/>
      <c r="BLO839" s="247"/>
      <c r="BLP839" s="247"/>
      <c r="BLQ839" s="247"/>
      <c r="BLR839" s="247"/>
      <c r="BLS839" s="247"/>
      <c r="BLT839" s="247"/>
      <c r="BLU839" s="247"/>
      <c r="BLV839" s="247"/>
      <c r="BLW839" s="247"/>
      <c r="BLX839" s="247"/>
      <c r="BLY839" s="247"/>
      <c r="BLZ839" s="247"/>
      <c r="BMA839" s="247"/>
      <c r="BMB839" s="247"/>
      <c r="BMC839" s="247"/>
      <c r="BMD839" s="247"/>
      <c r="BME839" s="247"/>
      <c r="BMF839" s="247"/>
      <c r="BMG839" s="247"/>
      <c r="BMH839" s="247"/>
      <c r="BMI839" s="247"/>
      <c r="BMJ839" s="247"/>
      <c r="BMK839" s="247"/>
      <c r="BML839" s="247"/>
      <c r="BMM839" s="247"/>
      <c r="BMN839" s="247"/>
      <c r="BMO839" s="247"/>
      <c r="BMP839" s="247"/>
      <c r="BMQ839" s="247"/>
      <c r="BMR839" s="247"/>
      <c r="BMS839" s="247"/>
      <c r="BMT839" s="247"/>
      <c r="BMU839" s="247"/>
      <c r="BMV839" s="247"/>
      <c r="BMW839" s="247"/>
      <c r="BMX839" s="247"/>
      <c r="BMY839" s="247"/>
      <c r="BMZ839" s="247"/>
      <c r="BNA839" s="247"/>
      <c r="BNB839" s="247"/>
      <c r="BNC839" s="247"/>
      <c r="BND839" s="247"/>
      <c r="BNE839" s="247"/>
      <c r="BNF839" s="247"/>
      <c r="BNG839" s="247"/>
      <c r="BNH839" s="247"/>
      <c r="BNI839" s="247"/>
      <c r="BNJ839" s="247"/>
      <c r="BNK839" s="247"/>
      <c r="BNL839" s="247"/>
      <c r="BNM839" s="247"/>
      <c r="BNN839" s="247"/>
      <c r="BNO839" s="247"/>
      <c r="BNP839" s="247"/>
      <c r="BNQ839" s="247"/>
      <c r="BNR839" s="247"/>
      <c r="BNS839" s="247"/>
      <c r="BNT839" s="247"/>
      <c r="BNU839" s="247"/>
      <c r="BNV839" s="247"/>
      <c r="BNW839" s="247"/>
      <c r="BNX839" s="247"/>
      <c r="BNY839" s="247"/>
      <c r="BNZ839" s="247"/>
      <c r="BOA839" s="247"/>
      <c r="BOB839" s="247"/>
      <c r="BOC839" s="247"/>
      <c r="BOD839" s="247"/>
      <c r="BOE839" s="247"/>
      <c r="BOF839" s="247"/>
      <c r="BOG839" s="247"/>
      <c r="BOH839" s="247"/>
      <c r="BOI839" s="247"/>
      <c r="BOJ839" s="247"/>
      <c r="BOK839" s="247"/>
      <c r="BOL839" s="247"/>
      <c r="BOM839" s="247"/>
      <c r="BON839" s="247"/>
      <c r="BOO839" s="247"/>
      <c r="BOP839" s="247"/>
      <c r="BOQ839" s="247"/>
      <c r="BOR839" s="247"/>
      <c r="BOS839" s="247"/>
      <c r="BOT839" s="247"/>
      <c r="BOU839" s="247"/>
      <c r="BOV839" s="247"/>
      <c r="BOW839" s="247"/>
      <c r="BOX839" s="247"/>
      <c r="BOY839" s="247"/>
      <c r="BOZ839" s="247"/>
      <c r="BPA839" s="247"/>
      <c r="BPB839" s="247"/>
      <c r="BPC839" s="247"/>
      <c r="BPD839" s="247"/>
      <c r="BPE839" s="247"/>
      <c r="BPF839" s="247"/>
      <c r="BPG839" s="247"/>
      <c r="BPH839" s="247"/>
      <c r="BPI839" s="247"/>
      <c r="BPJ839" s="247"/>
      <c r="BPK839" s="247"/>
      <c r="BPL839" s="247"/>
      <c r="BPM839" s="247"/>
      <c r="BPN839" s="247"/>
      <c r="BPO839" s="247"/>
      <c r="BPP839" s="247"/>
      <c r="BPQ839" s="247"/>
      <c r="BPR839" s="247"/>
      <c r="BPS839" s="247"/>
      <c r="BPT839" s="247"/>
      <c r="BPU839" s="247"/>
      <c r="BPV839" s="247"/>
      <c r="BPW839" s="247"/>
      <c r="BPX839" s="247"/>
      <c r="BPY839" s="247"/>
      <c r="BPZ839" s="247"/>
      <c r="BQA839" s="247"/>
      <c r="BQB839" s="247"/>
      <c r="BQC839" s="247"/>
      <c r="BQD839" s="247"/>
      <c r="BQE839" s="247"/>
      <c r="BQF839" s="247"/>
      <c r="BQG839" s="247"/>
      <c r="BQH839" s="247"/>
      <c r="BQI839" s="247"/>
      <c r="BQJ839" s="247"/>
      <c r="BQK839" s="247"/>
      <c r="BQL839" s="247"/>
      <c r="BQM839" s="247"/>
      <c r="BQN839" s="247"/>
      <c r="BQO839" s="247"/>
      <c r="BQP839" s="247"/>
      <c r="BQQ839" s="247"/>
      <c r="BQR839" s="247"/>
      <c r="BQS839" s="247"/>
      <c r="BQT839" s="247"/>
      <c r="BQU839" s="247"/>
      <c r="BQV839" s="247"/>
      <c r="BQW839" s="247"/>
      <c r="BQX839" s="247"/>
      <c r="BQY839" s="247"/>
      <c r="BQZ839" s="247"/>
      <c r="BRA839" s="247"/>
      <c r="BRB839" s="247"/>
      <c r="BRC839" s="247"/>
      <c r="BRD839" s="247"/>
      <c r="BRE839" s="247"/>
      <c r="BRF839" s="247"/>
      <c r="BRG839" s="247"/>
      <c r="BRH839" s="247"/>
      <c r="BRI839" s="247"/>
      <c r="BRJ839" s="247"/>
      <c r="BRK839" s="247"/>
      <c r="BRL839" s="247"/>
      <c r="BRM839" s="247"/>
      <c r="BRN839" s="247"/>
      <c r="BRO839" s="247"/>
      <c r="BRP839" s="247"/>
      <c r="BRQ839" s="247"/>
      <c r="BRR839" s="247"/>
      <c r="BRS839" s="247"/>
      <c r="BRT839" s="247"/>
      <c r="BRU839" s="247"/>
      <c r="BRV839" s="247"/>
      <c r="BRW839" s="247"/>
      <c r="BRX839" s="247"/>
      <c r="BRY839" s="247"/>
      <c r="BRZ839" s="247"/>
      <c r="BSA839" s="247"/>
      <c r="BSB839" s="247"/>
      <c r="BSC839" s="247"/>
      <c r="BSD839" s="247"/>
      <c r="BSE839" s="247"/>
      <c r="BSF839" s="247"/>
      <c r="BSG839" s="247"/>
      <c r="BSH839" s="247"/>
      <c r="BSI839" s="247"/>
      <c r="BSJ839" s="247"/>
      <c r="BSK839" s="247"/>
      <c r="BSL839" s="247"/>
      <c r="BSM839" s="247"/>
      <c r="BSN839" s="247"/>
      <c r="BSO839" s="247"/>
      <c r="BSP839" s="247"/>
      <c r="BSQ839" s="247"/>
      <c r="BSR839" s="247"/>
      <c r="BSS839" s="247"/>
      <c r="BST839" s="247"/>
      <c r="BSU839" s="247"/>
      <c r="BSV839" s="247"/>
      <c r="BSW839" s="247"/>
      <c r="BSX839" s="247"/>
      <c r="BSY839" s="247"/>
      <c r="BSZ839" s="247"/>
      <c r="BTA839" s="247"/>
      <c r="BTB839" s="247"/>
      <c r="BTC839" s="247"/>
      <c r="BTD839" s="247"/>
      <c r="BTE839" s="247"/>
      <c r="BTF839" s="247"/>
      <c r="BTG839" s="247"/>
      <c r="BTH839" s="247"/>
      <c r="BTI839" s="247"/>
      <c r="BTJ839" s="247"/>
      <c r="BTK839" s="247"/>
      <c r="BTL839" s="247"/>
      <c r="BTM839" s="247"/>
      <c r="BTN839" s="247"/>
      <c r="BTO839" s="247"/>
      <c r="BTP839" s="247"/>
      <c r="BTQ839" s="247"/>
      <c r="BTR839" s="247"/>
      <c r="BTS839" s="247"/>
      <c r="BTT839" s="247"/>
      <c r="BTU839" s="247"/>
      <c r="BTV839" s="247"/>
      <c r="BTW839" s="247"/>
      <c r="BTX839" s="247"/>
      <c r="BTY839" s="247"/>
      <c r="BTZ839" s="247"/>
      <c r="BUA839" s="247"/>
      <c r="BUB839" s="247"/>
      <c r="BUC839" s="247"/>
      <c r="BUD839" s="247"/>
      <c r="BUE839" s="247"/>
      <c r="BUF839" s="247"/>
      <c r="BUG839" s="247"/>
      <c r="BUH839" s="247"/>
      <c r="BUI839" s="247"/>
      <c r="BUJ839" s="247"/>
      <c r="BUK839" s="247"/>
      <c r="BUL839" s="247"/>
      <c r="BUM839" s="247"/>
      <c r="BUN839" s="247"/>
      <c r="BUO839" s="247"/>
      <c r="BUP839" s="247"/>
      <c r="BUQ839" s="247"/>
      <c r="BUR839" s="247"/>
      <c r="BUS839" s="247"/>
      <c r="BUT839" s="247"/>
      <c r="BUU839" s="247"/>
      <c r="BUV839" s="247"/>
      <c r="BUW839" s="247"/>
      <c r="BUX839" s="247"/>
      <c r="BUY839" s="247"/>
      <c r="BUZ839" s="247"/>
      <c r="BVA839" s="247"/>
      <c r="BVB839" s="247"/>
      <c r="BVC839" s="247"/>
      <c r="BVD839" s="247"/>
      <c r="BVE839" s="247"/>
      <c r="BVF839" s="247"/>
      <c r="BVG839" s="247"/>
      <c r="BVH839" s="247"/>
      <c r="BVI839" s="247"/>
      <c r="BVJ839" s="247"/>
      <c r="BVK839" s="247"/>
      <c r="BVL839" s="247"/>
      <c r="BVM839" s="247"/>
      <c r="BVN839" s="247"/>
      <c r="BVO839" s="247"/>
      <c r="BVP839" s="247"/>
      <c r="BVQ839" s="247"/>
      <c r="BVR839" s="247"/>
      <c r="BVS839" s="247"/>
      <c r="BVT839" s="247"/>
      <c r="BVU839" s="247"/>
      <c r="BVV839" s="247"/>
      <c r="BVW839" s="247"/>
      <c r="BVX839" s="247"/>
      <c r="BVY839" s="247"/>
      <c r="BVZ839" s="247"/>
      <c r="BWA839" s="247"/>
      <c r="BWB839" s="247"/>
      <c r="BWC839" s="247"/>
      <c r="BWD839" s="247"/>
      <c r="BWE839" s="247"/>
      <c r="BWF839" s="247"/>
      <c r="BWG839" s="247"/>
      <c r="BWH839" s="247"/>
      <c r="BWI839" s="247"/>
      <c r="BWJ839" s="247"/>
      <c r="BWK839" s="247"/>
      <c r="BWL839" s="247"/>
      <c r="BWM839" s="247"/>
      <c r="BWN839" s="247"/>
      <c r="BWO839" s="247"/>
      <c r="BWP839" s="247"/>
      <c r="BWQ839" s="247"/>
      <c r="BWR839" s="247"/>
      <c r="BWS839" s="247"/>
      <c r="BWT839" s="247"/>
      <c r="BWU839" s="247"/>
      <c r="BWV839" s="247"/>
      <c r="BWW839" s="247"/>
      <c r="BWX839" s="247"/>
      <c r="BWY839" s="247"/>
      <c r="BWZ839" s="247"/>
      <c r="BXA839" s="247"/>
      <c r="BXB839" s="247"/>
      <c r="BXC839" s="247"/>
      <c r="BXD839" s="247"/>
      <c r="BXE839" s="247"/>
      <c r="BXF839" s="247"/>
      <c r="BXG839" s="247"/>
      <c r="BXH839" s="247"/>
      <c r="BXI839" s="247"/>
      <c r="BXJ839" s="247"/>
      <c r="BXK839" s="247"/>
      <c r="BXL839" s="247"/>
      <c r="BXM839" s="247"/>
      <c r="BXN839" s="247"/>
      <c r="BXO839" s="247"/>
      <c r="BXP839" s="247"/>
      <c r="BXQ839" s="247"/>
      <c r="BXR839" s="247"/>
      <c r="BXS839" s="247"/>
      <c r="BXT839" s="247"/>
      <c r="BXU839" s="247"/>
      <c r="BXV839" s="247"/>
      <c r="BXW839" s="247"/>
      <c r="BXX839" s="247"/>
      <c r="BXY839" s="247"/>
      <c r="BXZ839" s="247"/>
      <c r="BYA839" s="247"/>
      <c r="BYB839" s="247"/>
      <c r="BYC839" s="247"/>
      <c r="BYD839" s="247"/>
      <c r="BYE839" s="247"/>
      <c r="BYF839" s="247"/>
      <c r="BYG839" s="247"/>
      <c r="BYH839" s="247"/>
      <c r="BYI839" s="247"/>
      <c r="BYJ839" s="247"/>
      <c r="BYK839" s="247"/>
      <c r="BYL839" s="247"/>
      <c r="BYM839" s="247"/>
      <c r="BYN839" s="247"/>
      <c r="BYO839" s="247"/>
      <c r="BYP839" s="247"/>
      <c r="BYQ839" s="247"/>
      <c r="BYR839" s="247"/>
      <c r="BYS839" s="247"/>
      <c r="BYT839" s="247"/>
      <c r="BYU839" s="247"/>
      <c r="BYV839" s="247"/>
      <c r="BYW839" s="247"/>
      <c r="BYX839" s="247"/>
      <c r="BYY839" s="247"/>
      <c r="BYZ839" s="247"/>
      <c r="BZA839" s="247"/>
      <c r="BZB839" s="247"/>
      <c r="BZC839" s="247"/>
      <c r="BZD839" s="247"/>
      <c r="BZE839" s="247"/>
      <c r="BZF839" s="247"/>
      <c r="BZG839" s="247"/>
      <c r="BZH839" s="247"/>
      <c r="BZI839" s="247"/>
      <c r="BZJ839" s="247"/>
      <c r="BZK839" s="247"/>
      <c r="BZL839" s="247"/>
      <c r="BZM839" s="247"/>
      <c r="BZN839" s="247"/>
      <c r="BZO839" s="247"/>
      <c r="BZP839" s="247"/>
      <c r="BZQ839" s="247"/>
      <c r="BZR839" s="247"/>
      <c r="BZS839" s="247"/>
      <c r="BZT839" s="247"/>
      <c r="BZU839" s="247"/>
      <c r="BZV839" s="247"/>
      <c r="BZW839" s="247"/>
      <c r="BZX839" s="247"/>
      <c r="BZY839" s="247"/>
      <c r="BZZ839" s="247"/>
      <c r="CAA839" s="247"/>
      <c r="CAB839" s="247"/>
      <c r="CAC839" s="247"/>
      <c r="CAD839" s="247"/>
      <c r="CAE839" s="247"/>
      <c r="CAF839" s="247"/>
      <c r="CAG839" s="247"/>
      <c r="CAH839" s="247"/>
      <c r="CAI839" s="247"/>
      <c r="CAJ839" s="247"/>
      <c r="CAK839" s="247"/>
      <c r="CAL839" s="247"/>
      <c r="CAM839" s="247"/>
      <c r="CAN839" s="247"/>
      <c r="CAO839" s="247"/>
      <c r="CAP839" s="247"/>
      <c r="CAQ839" s="247"/>
      <c r="CAR839" s="247"/>
      <c r="CAS839" s="247"/>
      <c r="CAT839" s="247"/>
      <c r="CAU839" s="247"/>
      <c r="CAV839" s="247"/>
      <c r="CAW839" s="247"/>
      <c r="CAX839" s="247"/>
      <c r="CAY839" s="247"/>
      <c r="CAZ839" s="247"/>
      <c r="CBA839" s="247"/>
      <c r="CBB839" s="247"/>
      <c r="CBC839" s="247"/>
      <c r="CBD839" s="247"/>
      <c r="CBE839" s="247"/>
      <c r="CBF839" s="247"/>
      <c r="CBG839" s="247"/>
      <c r="CBH839" s="247"/>
      <c r="CBI839" s="247"/>
      <c r="CBJ839" s="247"/>
      <c r="CBK839" s="247"/>
      <c r="CBL839" s="247"/>
      <c r="CBM839" s="247"/>
      <c r="CBN839" s="247"/>
      <c r="CBO839" s="247"/>
      <c r="CBP839" s="247"/>
      <c r="CBQ839" s="247"/>
      <c r="CBR839" s="247"/>
      <c r="CBS839" s="247"/>
      <c r="CBT839" s="247"/>
      <c r="CBU839" s="247"/>
      <c r="CBV839" s="247"/>
      <c r="CBW839" s="247"/>
      <c r="CBX839" s="247"/>
      <c r="CBY839" s="247"/>
      <c r="CBZ839" s="247"/>
      <c r="CCA839" s="247"/>
      <c r="CCB839" s="247"/>
      <c r="CCC839" s="247"/>
      <c r="CCD839" s="247"/>
      <c r="CCE839" s="247"/>
      <c r="CCF839" s="247"/>
      <c r="CCG839" s="247"/>
      <c r="CCH839" s="247"/>
      <c r="CCI839" s="247"/>
      <c r="CCJ839" s="247"/>
      <c r="CCK839" s="247"/>
      <c r="CCL839" s="247"/>
      <c r="CCM839" s="247"/>
      <c r="CCN839" s="247"/>
      <c r="CCO839" s="247"/>
      <c r="CCP839" s="247"/>
      <c r="CCQ839" s="247"/>
      <c r="CCR839" s="247"/>
      <c r="CCS839" s="247"/>
      <c r="CCT839" s="247"/>
      <c r="CCU839" s="247"/>
      <c r="CCV839" s="247"/>
      <c r="CCW839" s="247"/>
      <c r="CCX839" s="247"/>
      <c r="CCY839" s="247"/>
      <c r="CCZ839" s="247"/>
      <c r="CDA839" s="247"/>
      <c r="CDB839" s="247"/>
      <c r="CDC839" s="247"/>
      <c r="CDD839" s="247"/>
      <c r="CDE839" s="247"/>
      <c r="CDF839" s="247"/>
      <c r="CDG839" s="247"/>
      <c r="CDH839" s="247"/>
      <c r="CDI839" s="247"/>
      <c r="CDJ839" s="247"/>
      <c r="CDK839" s="247"/>
      <c r="CDL839" s="247"/>
      <c r="CDM839" s="247"/>
      <c r="CDN839" s="247"/>
      <c r="CDO839" s="247"/>
      <c r="CDP839" s="247"/>
      <c r="CDQ839" s="247"/>
      <c r="CDR839" s="247"/>
      <c r="CDS839" s="247"/>
      <c r="CDT839" s="247"/>
      <c r="CDU839" s="247"/>
      <c r="CDV839" s="247"/>
      <c r="CDW839" s="247"/>
      <c r="CDX839" s="247"/>
      <c r="CDY839" s="247"/>
      <c r="CDZ839" s="247"/>
      <c r="CEA839" s="247"/>
      <c r="CEB839" s="247"/>
      <c r="CEC839" s="247"/>
      <c r="CED839" s="247"/>
      <c r="CEE839" s="247"/>
      <c r="CEF839" s="247"/>
      <c r="CEG839" s="247"/>
      <c r="CEH839" s="247"/>
      <c r="CEI839" s="247"/>
      <c r="CEJ839" s="247"/>
      <c r="CEK839" s="247"/>
      <c r="CEL839" s="247"/>
      <c r="CEM839" s="247"/>
      <c r="CEN839" s="247"/>
      <c r="CEO839" s="247"/>
      <c r="CEP839" s="247"/>
      <c r="CEQ839" s="247"/>
      <c r="CER839" s="247"/>
      <c r="CES839" s="247"/>
      <c r="CET839" s="247"/>
      <c r="CEU839" s="247"/>
      <c r="CEV839" s="247"/>
      <c r="CEW839" s="247"/>
      <c r="CEX839" s="247"/>
      <c r="CEY839" s="247"/>
      <c r="CEZ839" s="247"/>
      <c r="CFA839" s="247"/>
      <c r="CFB839" s="247"/>
      <c r="CFC839" s="247"/>
      <c r="CFD839" s="247"/>
      <c r="CFE839" s="247"/>
      <c r="CFF839" s="247"/>
      <c r="CFG839" s="247"/>
      <c r="CFH839" s="247"/>
      <c r="CFI839" s="247"/>
      <c r="CFJ839" s="247"/>
      <c r="CFK839" s="247"/>
      <c r="CFL839" s="247"/>
      <c r="CFM839" s="247"/>
      <c r="CFN839" s="247"/>
      <c r="CFO839" s="247"/>
      <c r="CFP839" s="247"/>
      <c r="CFQ839" s="247"/>
      <c r="CFR839" s="247"/>
      <c r="CFS839" s="247"/>
      <c r="CFT839" s="247"/>
      <c r="CFU839" s="247"/>
      <c r="CFV839" s="247"/>
      <c r="CFW839" s="247"/>
      <c r="CFX839" s="247"/>
      <c r="CFY839" s="247"/>
      <c r="CFZ839" s="247"/>
      <c r="CGA839" s="247"/>
      <c r="CGB839" s="247"/>
      <c r="CGC839" s="247"/>
      <c r="CGD839" s="247"/>
      <c r="CGE839" s="247"/>
      <c r="CGF839" s="247"/>
      <c r="CGG839" s="247"/>
      <c r="CGH839" s="247"/>
      <c r="CGI839" s="247"/>
      <c r="CGJ839" s="247"/>
      <c r="CGK839" s="247"/>
      <c r="CGL839" s="247"/>
      <c r="CGM839" s="247"/>
      <c r="CGN839" s="247"/>
      <c r="CGO839" s="247"/>
      <c r="CGP839" s="247"/>
      <c r="CGQ839" s="247"/>
      <c r="CGR839" s="247"/>
      <c r="CGS839" s="247"/>
      <c r="CGT839" s="247"/>
      <c r="CGU839" s="247"/>
      <c r="CGV839" s="247"/>
      <c r="CGW839" s="247"/>
      <c r="CGX839" s="247"/>
      <c r="CGY839" s="247"/>
      <c r="CGZ839" s="247"/>
      <c r="CHA839" s="247"/>
      <c r="CHB839" s="247"/>
      <c r="CHC839" s="247"/>
      <c r="CHD839" s="247"/>
      <c r="CHE839" s="247"/>
      <c r="CHF839" s="247"/>
      <c r="CHG839" s="247"/>
      <c r="CHH839" s="247"/>
      <c r="CHI839" s="247"/>
      <c r="CHJ839" s="247"/>
      <c r="CHK839" s="247"/>
      <c r="CHL839" s="247"/>
      <c r="CHM839" s="247"/>
      <c r="CHN839" s="247"/>
      <c r="CHO839" s="247"/>
      <c r="CHP839" s="247"/>
      <c r="CHQ839" s="247"/>
      <c r="CHR839" s="247"/>
      <c r="CHS839" s="247"/>
      <c r="CHT839" s="247"/>
      <c r="CHU839" s="247"/>
      <c r="CHV839" s="247"/>
      <c r="CHW839" s="247"/>
      <c r="CHX839" s="247"/>
      <c r="CHY839" s="247"/>
      <c r="CHZ839" s="247"/>
      <c r="CIA839" s="247"/>
      <c r="CIB839" s="247"/>
      <c r="CIC839" s="247"/>
      <c r="CID839" s="247"/>
      <c r="CIE839" s="247"/>
      <c r="CIF839" s="247"/>
      <c r="CIG839" s="247"/>
      <c r="CIH839" s="247"/>
      <c r="CII839" s="247"/>
      <c r="CIJ839" s="247"/>
      <c r="CIK839" s="247"/>
      <c r="CIL839" s="247"/>
      <c r="CIM839" s="247"/>
      <c r="CIN839" s="247"/>
      <c r="CIO839" s="247"/>
      <c r="CIP839" s="247"/>
      <c r="CIQ839" s="247"/>
      <c r="CIR839" s="247"/>
      <c r="CIS839" s="247"/>
      <c r="CIT839" s="247"/>
      <c r="CIU839" s="247"/>
      <c r="CIV839" s="247"/>
      <c r="CIW839" s="247"/>
      <c r="CIX839" s="247"/>
      <c r="CIY839" s="247"/>
      <c r="CIZ839" s="247"/>
      <c r="CJA839" s="247"/>
      <c r="CJB839" s="247"/>
      <c r="CJC839" s="247"/>
      <c r="CJD839" s="247"/>
      <c r="CJE839" s="247"/>
      <c r="CJF839" s="247"/>
      <c r="CJG839" s="247"/>
      <c r="CJH839" s="247"/>
      <c r="CJI839" s="247"/>
      <c r="CJJ839" s="247"/>
      <c r="CJK839" s="247"/>
      <c r="CJL839" s="247"/>
      <c r="CJM839" s="247"/>
      <c r="CJN839" s="247"/>
      <c r="CJO839" s="247"/>
      <c r="CJP839" s="247"/>
      <c r="CJQ839" s="247"/>
      <c r="CJR839" s="247"/>
      <c r="CJS839" s="247"/>
      <c r="CJT839" s="247"/>
      <c r="CJU839" s="247"/>
      <c r="CJV839" s="247"/>
      <c r="CJW839" s="247"/>
      <c r="CJX839" s="247"/>
      <c r="CJY839" s="247"/>
      <c r="CJZ839" s="247"/>
      <c r="CKA839" s="247"/>
      <c r="CKB839" s="247"/>
      <c r="CKC839" s="247"/>
      <c r="CKD839" s="247"/>
      <c r="CKE839" s="247"/>
      <c r="CKF839" s="247"/>
      <c r="CKG839" s="247"/>
      <c r="CKH839" s="247"/>
      <c r="CKI839" s="247"/>
      <c r="CKJ839" s="247"/>
      <c r="CKK839" s="247"/>
      <c r="CKL839" s="247"/>
      <c r="CKM839" s="247"/>
      <c r="CKN839" s="247"/>
      <c r="CKO839" s="247"/>
      <c r="CKP839" s="247"/>
      <c r="CKQ839" s="247"/>
      <c r="CKR839" s="247"/>
      <c r="CKS839" s="247"/>
      <c r="CKT839" s="247"/>
      <c r="CKU839" s="247"/>
      <c r="CKV839" s="247"/>
      <c r="CKW839" s="247"/>
      <c r="CKX839" s="247"/>
      <c r="CKY839" s="247"/>
      <c r="CKZ839" s="247"/>
      <c r="CLA839" s="247"/>
      <c r="CLB839" s="247"/>
      <c r="CLC839" s="247"/>
      <c r="CLD839" s="247"/>
      <c r="CLE839" s="247"/>
      <c r="CLF839" s="247"/>
      <c r="CLG839" s="247"/>
      <c r="CLH839" s="247"/>
      <c r="CLI839" s="247"/>
      <c r="CLJ839" s="247"/>
      <c r="CLK839" s="247"/>
      <c r="CLL839" s="247"/>
      <c r="CLM839" s="247"/>
      <c r="CLN839" s="247"/>
      <c r="CLO839" s="247"/>
      <c r="CLP839" s="247"/>
      <c r="CLQ839" s="247"/>
      <c r="CLR839" s="247"/>
      <c r="CLS839" s="247"/>
      <c r="CLT839" s="247"/>
      <c r="CLU839" s="247"/>
      <c r="CLV839" s="247"/>
      <c r="CLW839" s="247"/>
      <c r="CLX839" s="247"/>
      <c r="CLY839" s="247"/>
      <c r="CLZ839" s="247"/>
      <c r="CMA839" s="247"/>
      <c r="CMB839" s="247"/>
      <c r="CMC839" s="247"/>
      <c r="CMD839" s="247"/>
      <c r="CME839" s="247"/>
      <c r="CMF839" s="247"/>
      <c r="CMG839" s="247"/>
      <c r="CMH839" s="247"/>
      <c r="CMI839" s="247"/>
      <c r="CMJ839" s="247"/>
      <c r="CMK839" s="247"/>
      <c r="CML839" s="247"/>
      <c r="CMM839" s="247"/>
      <c r="CMN839" s="247"/>
      <c r="CMO839" s="247"/>
      <c r="CMP839" s="247"/>
      <c r="CMQ839" s="247"/>
      <c r="CMR839" s="247"/>
      <c r="CMS839" s="247"/>
      <c r="CMT839" s="247"/>
      <c r="CMU839" s="247"/>
      <c r="CMV839" s="247"/>
      <c r="CMW839" s="247"/>
      <c r="CMX839" s="247"/>
      <c r="CMY839" s="247"/>
      <c r="CMZ839" s="247"/>
      <c r="CNA839" s="247"/>
      <c r="CNB839" s="247"/>
      <c r="CNC839" s="247"/>
      <c r="CND839" s="247"/>
      <c r="CNE839" s="247"/>
      <c r="CNF839" s="247"/>
      <c r="CNG839" s="247"/>
      <c r="CNH839" s="247"/>
      <c r="CNI839" s="247"/>
      <c r="CNJ839" s="247"/>
      <c r="CNK839" s="247"/>
      <c r="CNL839" s="247"/>
      <c r="CNM839" s="247"/>
      <c r="CNN839" s="247"/>
      <c r="CNO839" s="247"/>
      <c r="CNP839" s="247"/>
      <c r="CNQ839" s="247"/>
      <c r="CNR839" s="247"/>
      <c r="CNS839" s="247"/>
      <c r="CNT839" s="247"/>
      <c r="CNU839" s="247"/>
      <c r="CNV839" s="247"/>
      <c r="CNW839" s="247"/>
      <c r="CNX839" s="247"/>
      <c r="CNY839" s="247"/>
      <c r="CNZ839" s="247"/>
      <c r="COA839" s="247"/>
      <c r="COB839" s="247"/>
      <c r="COC839" s="247"/>
      <c r="COD839" s="247"/>
      <c r="COE839" s="247"/>
      <c r="COF839" s="247"/>
      <c r="COG839" s="247"/>
      <c r="COH839" s="247"/>
      <c r="COI839" s="247"/>
      <c r="COJ839" s="247"/>
      <c r="COK839" s="247"/>
      <c r="COL839" s="247"/>
      <c r="COM839" s="247"/>
      <c r="CON839" s="247"/>
      <c r="COO839" s="247"/>
      <c r="COP839" s="247"/>
      <c r="COQ839" s="247"/>
      <c r="COR839" s="247"/>
      <c r="COS839" s="247"/>
      <c r="COT839" s="247"/>
      <c r="COU839" s="247"/>
      <c r="COV839" s="247"/>
      <c r="COW839" s="247"/>
      <c r="COX839" s="247"/>
      <c r="COY839" s="247"/>
      <c r="COZ839" s="247"/>
      <c r="CPA839" s="247"/>
      <c r="CPB839" s="247"/>
      <c r="CPC839" s="247"/>
      <c r="CPD839" s="247"/>
      <c r="CPE839" s="247"/>
      <c r="CPF839" s="247"/>
      <c r="CPG839" s="247"/>
      <c r="CPH839" s="247"/>
      <c r="CPI839" s="247"/>
      <c r="CPJ839" s="247"/>
      <c r="CPK839" s="247"/>
      <c r="CPL839" s="247"/>
      <c r="CPM839" s="247"/>
      <c r="CPN839" s="247"/>
      <c r="CPO839" s="247"/>
      <c r="CPP839" s="247"/>
      <c r="CPQ839" s="247"/>
      <c r="CPR839" s="247"/>
      <c r="CPS839" s="247"/>
      <c r="CPT839" s="247"/>
      <c r="CPU839" s="247"/>
      <c r="CPV839" s="247"/>
      <c r="CPW839" s="247"/>
      <c r="CPX839" s="247"/>
      <c r="CPY839" s="247"/>
      <c r="CPZ839" s="247"/>
      <c r="CQA839" s="247"/>
      <c r="CQB839" s="247"/>
      <c r="CQC839" s="247"/>
      <c r="CQD839" s="247"/>
      <c r="CQE839" s="247"/>
      <c r="CQF839" s="247"/>
      <c r="CQG839" s="247"/>
      <c r="CQH839" s="247"/>
      <c r="CQI839" s="247"/>
      <c r="CQJ839" s="247"/>
      <c r="CQK839" s="247"/>
      <c r="CQL839" s="247"/>
      <c r="CQM839" s="247"/>
      <c r="CQN839" s="247"/>
      <c r="CQO839" s="247"/>
      <c r="CQP839" s="247"/>
      <c r="CQQ839" s="247"/>
      <c r="CQR839" s="247"/>
      <c r="CQS839" s="247"/>
      <c r="CQT839" s="247"/>
      <c r="CQU839" s="247"/>
      <c r="CQV839" s="247"/>
      <c r="CQW839" s="247"/>
      <c r="CQX839" s="247"/>
      <c r="CQY839" s="247"/>
      <c r="CQZ839" s="247"/>
      <c r="CRA839" s="247"/>
      <c r="CRB839" s="247"/>
      <c r="CRC839" s="247"/>
      <c r="CRD839" s="247"/>
      <c r="CRE839" s="247"/>
      <c r="CRF839" s="247"/>
      <c r="CRG839" s="247"/>
      <c r="CRH839" s="247"/>
      <c r="CRI839" s="247"/>
      <c r="CRJ839" s="247"/>
      <c r="CRK839" s="247"/>
      <c r="CRL839" s="247"/>
      <c r="CRM839" s="247"/>
      <c r="CRN839" s="247"/>
      <c r="CRO839" s="247"/>
      <c r="CRP839" s="247"/>
      <c r="CRQ839" s="247"/>
      <c r="CRR839" s="247"/>
      <c r="CRS839" s="247"/>
      <c r="CRT839" s="247"/>
      <c r="CRU839" s="247"/>
      <c r="CRV839" s="247"/>
      <c r="CRW839" s="247"/>
      <c r="CRX839" s="247"/>
      <c r="CRY839" s="247"/>
      <c r="CRZ839" s="247"/>
      <c r="CSA839" s="247"/>
      <c r="CSB839" s="247"/>
      <c r="CSC839" s="247"/>
      <c r="CSD839" s="247"/>
      <c r="CSE839" s="247"/>
      <c r="CSF839" s="247"/>
      <c r="CSG839" s="247"/>
      <c r="CSH839" s="247"/>
      <c r="CSI839" s="247"/>
      <c r="CSJ839" s="247"/>
      <c r="CSK839" s="247"/>
      <c r="CSL839" s="247"/>
      <c r="CSM839" s="247"/>
      <c r="CSN839" s="247"/>
      <c r="CSO839" s="247"/>
      <c r="CSP839" s="247"/>
      <c r="CSQ839" s="247"/>
      <c r="CSR839" s="247"/>
      <c r="CSS839" s="247"/>
      <c r="CST839" s="247"/>
      <c r="CSU839" s="247"/>
      <c r="CSV839" s="247"/>
      <c r="CSW839" s="247"/>
      <c r="CSX839" s="247"/>
      <c r="CSY839" s="247"/>
      <c r="CSZ839" s="247"/>
      <c r="CTA839" s="247"/>
      <c r="CTB839" s="247"/>
      <c r="CTC839" s="247"/>
      <c r="CTD839" s="247"/>
      <c r="CTE839" s="247"/>
      <c r="CTF839" s="247"/>
      <c r="CTG839" s="247"/>
      <c r="CTH839" s="247"/>
      <c r="CTI839" s="247"/>
      <c r="CTJ839" s="247"/>
      <c r="CTK839" s="247"/>
      <c r="CTL839" s="247"/>
      <c r="CTM839" s="247"/>
      <c r="CTN839" s="247"/>
      <c r="CTO839" s="247"/>
      <c r="CTP839" s="247"/>
      <c r="CTQ839" s="247"/>
      <c r="CTR839" s="247"/>
      <c r="CTS839" s="247"/>
      <c r="CTT839" s="247"/>
      <c r="CTU839" s="247"/>
      <c r="CTV839" s="247"/>
      <c r="CTW839" s="247"/>
      <c r="CTX839" s="247"/>
      <c r="CTY839" s="247"/>
      <c r="CTZ839" s="247"/>
      <c r="CUA839" s="247"/>
      <c r="CUB839" s="247"/>
      <c r="CUC839" s="247"/>
      <c r="CUD839" s="247"/>
      <c r="CUE839" s="247"/>
      <c r="CUF839" s="247"/>
      <c r="CUG839" s="247"/>
      <c r="CUH839" s="247"/>
      <c r="CUI839" s="247"/>
      <c r="CUJ839" s="247"/>
      <c r="CUK839" s="247"/>
      <c r="CUL839" s="247"/>
      <c r="CUM839" s="247"/>
      <c r="CUN839" s="247"/>
      <c r="CUO839" s="247"/>
      <c r="CUP839" s="247"/>
      <c r="CUQ839" s="247"/>
      <c r="CUR839" s="247"/>
      <c r="CUS839" s="247"/>
      <c r="CUT839" s="247"/>
      <c r="CUU839" s="247"/>
      <c r="CUV839" s="247"/>
      <c r="CUW839" s="247"/>
      <c r="CUX839" s="247"/>
      <c r="CUY839" s="247"/>
      <c r="CUZ839" s="247"/>
      <c r="CVA839" s="247"/>
      <c r="CVB839" s="247"/>
      <c r="CVC839" s="247"/>
      <c r="CVD839" s="247"/>
      <c r="CVE839" s="247"/>
      <c r="CVF839" s="247"/>
      <c r="CVG839" s="247"/>
      <c r="CVH839" s="247"/>
      <c r="CVI839" s="247"/>
      <c r="CVJ839" s="247"/>
      <c r="CVK839" s="247"/>
      <c r="CVL839" s="247"/>
      <c r="CVM839" s="247"/>
      <c r="CVN839" s="247"/>
      <c r="CVO839" s="247"/>
      <c r="CVP839" s="247"/>
      <c r="CVQ839" s="247"/>
      <c r="CVR839" s="247"/>
      <c r="CVS839" s="247"/>
      <c r="CVT839" s="247"/>
      <c r="CVU839" s="247"/>
      <c r="CVV839" s="247"/>
      <c r="CVW839" s="247"/>
      <c r="CVX839" s="247"/>
      <c r="CVY839" s="247"/>
      <c r="CVZ839" s="247"/>
      <c r="CWA839" s="247"/>
      <c r="CWB839" s="247"/>
      <c r="CWC839" s="247"/>
      <c r="CWD839" s="247"/>
      <c r="CWE839" s="247"/>
      <c r="CWF839" s="247"/>
      <c r="CWG839" s="247"/>
      <c r="CWH839" s="247"/>
      <c r="CWI839" s="247"/>
      <c r="CWJ839" s="247"/>
      <c r="CWK839" s="247"/>
      <c r="CWL839" s="247"/>
      <c r="CWM839" s="247"/>
      <c r="CWN839" s="247"/>
      <c r="CWO839" s="247"/>
      <c r="CWP839" s="247"/>
      <c r="CWQ839" s="247"/>
      <c r="CWR839" s="247"/>
      <c r="CWS839" s="247"/>
      <c r="CWT839" s="247"/>
      <c r="CWU839" s="247"/>
      <c r="CWV839" s="247"/>
      <c r="CWW839" s="247"/>
      <c r="CWX839" s="247"/>
      <c r="CWY839" s="247"/>
      <c r="CWZ839" s="247"/>
      <c r="CXA839" s="247"/>
      <c r="CXB839" s="247"/>
      <c r="CXC839" s="247"/>
      <c r="CXD839" s="247"/>
      <c r="CXE839" s="247"/>
      <c r="CXF839" s="247"/>
      <c r="CXG839" s="247"/>
      <c r="CXH839" s="247"/>
      <c r="CXI839" s="247"/>
      <c r="CXJ839" s="247"/>
      <c r="CXK839" s="247"/>
      <c r="CXL839" s="247"/>
      <c r="CXM839" s="247"/>
      <c r="CXN839" s="247"/>
      <c r="CXO839" s="247"/>
      <c r="CXP839" s="247"/>
      <c r="CXQ839" s="247"/>
      <c r="CXR839" s="247"/>
      <c r="CXS839" s="247"/>
      <c r="CXT839" s="247"/>
      <c r="CXU839" s="247"/>
      <c r="CXV839" s="247"/>
      <c r="CXW839" s="247"/>
      <c r="CXX839" s="247"/>
      <c r="CXY839" s="247"/>
      <c r="CXZ839" s="247"/>
      <c r="CYA839" s="247"/>
      <c r="CYB839" s="247"/>
      <c r="CYC839" s="247"/>
      <c r="CYD839" s="247"/>
      <c r="CYE839" s="247"/>
      <c r="CYF839" s="247"/>
      <c r="CYG839" s="247"/>
      <c r="CYH839" s="247"/>
      <c r="CYI839" s="247"/>
      <c r="CYJ839" s="247"/>
      <c r="CYK839" s="247"/>
      <c r="CYL839" s="247"/>
      <c r="CYM839" s="247"/>
      <c r="CYN839" s="247"/>
      <c r="CYO839" s="247"/>
      <c r="CYP839" s="247"/>
      <c r="CYQ839" s="247"/>
      <c r="CYR839" s="247"/>
      <c r="CYS839" s="247"/>
      <c r="CYT839" s="247"/>
      <c r="CYU839" s="247"/>
      <c r="CYV839" s="247"/>
      <c r="CYW839" s="247"/>
      <c r="CYX839" s="247"/>
      <c r="CYY839" s="247"/>
      <c r="CYZ839" s="247"/>
      <c r="CZA839" s="247"/>
      <c r="CZB839" s="247"/>
      <c r="CZC839" s="247"/>
      <c r="CZD839" s="247"/>
      <c r="CZE839" s="247"/>
      <c r="CZF839" s="247"/>
      <c r="CZG839" s="247"/>
      <c r="CZH839" s="247"/>
      <c r="CZI839" s="247"/>
      <c r="CZJ839" s="247"/>
      <c r="CZK839" s="247"/>
      <c r="CZL839" s="247"/>
      <c r="CZM839" s="247"/>
      <c r="CZN839" s="247"/>
      <c r="CZO839" s="247"/>
      <c r="CZP839" s="247"/>
      <c r="CZQ839" s="247"/>
      <c r="CZR839" s="247"/>
      <c r="CZS839" s="247"/>
      <c r="CZT839" s="247"/>
      <c r="CZU839" s="247"/>
      <c r="CZV839" s="247"/>
      <c r="CZW839" s="247"/>
      <c r="CZX839" s="247"/>
      <c r="CZY839" s="247"/>
      <c r="CZZ839" s="247"/>
      <c r="DAA839" s="247"/>
      <c r="DAB839" s="247"/>
      <c r="DAC839" s="247"/>
      <c r="DAD839" s="247"/>
      <c r="DAE839" s="247"/>
      <c r="DAF839" s="247"/>
      <c r="DAG839" s="247"/>
      <c r="DAH839" s="247"/>
      <c r="DAI839" s="247"/>
      <c r="DAJ839" s="247"/>
      <c r="DAK839" s="247"/>
      <c r="DAL839" s="247"/>
      <c r="DAM839" s="247"/>
      <c r="DAN839" s="247"/>
      <c r="DAO839" s="247"/>
      <c r="DAP839" s="247"/>
      <c r="DAQ839" s="247"/>
      <c r="DAR839" s="247"/>
      <c r="DAS839" s="247"/>
      <c r="DAT839" s="247"/>
      <c r="DAU839" s="247"/>
      <c r="DAV839" s="247"/>
      <c r="DAW839" s="247"/>
      <c r="DAX839" s="247"/>
      <c r="DAY839" s="247"/>
      <c r="DAZ839" s="247"/>
      <c r="DBA839" s="247"/>
      <c r="DBB839" s="247"/>
      <c r="DBC839" s="247"/>
      <c r="DBD839" s="247"/>
      <c r="DBE839" s="247"/>
      <c r="DBF839" s="247"/>
      <c r="DBG839" s="247"/>
      <c r="DBH839" s="247"/>
      <c r="DBI839" s="247"/>
      <c r="DBJ839" s="247"/>
      <c r="DBK839" s="247"/>
      <c r="DBL839" s="247"/>
      <c r="DBM839" s="247"/>
      <c r="DBN839" s="247"/>
      <c r="DBO839" s="247"/>
      <c r="DBP839" s="247"/>
      <c r="DBQ839" s="247"/>
      <c r="DBR839" s="247"/>
      <c r="DBS839" s="247"/>
      <c r="DBT839" s="247"/>
      <c r="DBU839" s="247"/>
      <c r="DBV839" s="247"/>
      <c r="DBW839" s="247"/>
      <c r="DBX839" s="247"/>
      <c r="DBY839" s="247"/>
      <c r="DBZ839" s="247"/>
      <c r="DCA839" s="247"/>
      <c r="DCB839" s="247"/>
      <c r="DCC839" s="247"/>
      <c r="DCD839" s="247"/>
      <c r="DCE839" s="247"/>
      <c r="DCF839" s="247"/>
      <c r="DCG839" s="247"/>
      <c r="DCH839" s="247"/>
      <c r="DCI839" s="247"/>
      <c r="DCJ839" s="247"/>
      <c r="DCK839" s="247"/>
      <c r="DCL839" s="247"/>
      <c r="DCM839" s="247"/>
      <c r="DCN839" s="247"/>
      <c r="DCO839" s="247"/>
      <c r="DCP839" s="247"/>
      <c r="DCQ839" s="247"/>
      <c r="DCR839" s="247"/>
      <c r="DCS839" s="247"/>
      <c r="DCT839" s="247"/>
      <c r="DCU839" s="247"/>
      <c r="DCV839" s="247"/>
      <c r="DCW839" s="247"/>
      <c r="DCX839" s="247"/>
      <c r="DCY839" s="247"/>
      <c r="DCZ839" s="247"/>
      <c r="DDA839" s="247"/>
      <c r="DDB839" s="247"/>
      <c r="DDC839" s="247"/>
      <c r="DDD839" s="247"/>
      <c r="DDE839" s="247"/>
      <c r="DDF839" s="247"/>
      <c r="DDG839" s="247"/>
      <c r="DDH839" s="247"/>
      <c r="DDI839" s="247"/>
      <c r="DDJ839" s="247"/>
      <c r="DDK839" s="247"/>
      <c r="DDL839" s="247"/>
      <c r="DDM839" s="247"/>
      <c r="DDN839" s="247"/>
      <c r="DDO839" s="247"/>
      <c r="DDP839" s="247"/>
      <c r="DDQ839" s="247"/>
      <c r="DDR839" s="247"/>
      <c r="DDS839" s="247"/>
      <c r="DDT839" s="247"/>
      <c r="DDU839" s="247"/>
      <c r="DDV839" s="247"/>
      <c r="DDW839" s="247"/>
      <c r="DDX839" s="247"/>
      <c r="DDY839" s="247"/>
      <c r="DDZ839" s="247"/>
      <c r="DEA839" s="247"/>
      <c r="DEB839" s="247"/>
      <c r="DEC839" s="247"/>
      <c r="DED839" s="247"/>
      <c r="DEE839" s="247"/>
      <c r="DEF839" s="247"/>
      <c r="DEG839" s="247"/>
      <c r="DEH839" s="247"/>
      <c r="DEI839" s="247"/>
      <c r="DEJ839" s="247"/>
      <c r="DEK839" s="247"/>
      <c r="DEL839" s="247"/>
      <c r="DEM839" s="247"/>
      <c r="DEN839" s="247"/>
      <c r="DEO839" s="247"/>
      <c r="DEP839" s="247"/>
      <c r="DEQ839" s="247"/>
      <c r="DER839" s="247"/>
      <c r="DES839" s="247"/>
      <c r="DET839" s="247"/>
      <c r="DEU839" s="247"/>
      <c r="DEV839" s="247"/>
      <c r="DEW839" s="247"/>
      <c r="DEX839" s="247"/>
      <c r="DEY839" s="247"/>
      <c r="DEZ839" s="247"/>
      <c r="DFA839" s="247"/>
      <c r="DFB839" s="247"/>
      <c r="DFC839" s="247"/>
      <c r="DFD839" s="247"/>
      <c r="DFE839" s="247"/>
      <c r="DFF839" s="247"/>
      <c r="DFG839" s="247"/>
      <c r="DFH839" s="247"/>
      <c r="DFI839" s="247"/>
      <c r="DFJ839" s="247"/>
      <c r="DFK839" s="247"/>
      <c r="DFL839" s="247"/>
      <c r="DFM839" s="247"/>
      <c r="DFN839" s="247"/>
      <c r="DFO839" s="247"/>
      <c r="DFP839" s="247"/>
      <c r="DFQ839" s="247"/>
      <c r="DFR839" s="247"/>
      <c r="DFS839" s="247"/>
      <c r="DFT839" s="247"/>
      <c r="DFU839" s="247"/>
      <c r="DFV839" s="247"/>
      <c r="DFW839" s="247"/>
      <c r="DFX839" s="247"/>
      <c r="DFY839" s="247"/>
      <c r="DFZ839" s="247"/>
      <c r="DGA839" s="247"/>
      <c r="DGB839" s="247"/>
      <c r="DGC839" s="247"/>
      <c r="DGD839" s="247"/>
      <c r="DGE839" s="247"/>
      <c r="DGF839" s="247"/>
      <c r="DGG839" s="247"/>
      <c r="DGH839" s="247"/>
      <c r="DGI839" s="247"/>
      <c r="DGJ839" s="247"/>
      <c r="DGK839" s="247"/>
      <c r="DGL839" s="247"/>
      <c r="DGM839" s="247"/>
      <c r="DGN839" s="247"/>
      <c r="DGO839" s="247"/>
      <c r="DGP839" s="247"/>
      <c r="DGQ839" s="247"/>
      <c r="DGR839" s="247"/>
      <c r="DGS839" s="247"/>
      <c r="DGT839" s="247"/>
      <c r="DGU839" s="247"/>
      <c r="DGV839" s="247"/>
      <c r="DGW839" s="247"/>
      <c r="DGX839" s="247"/>
      <c r="DGY839" s="247"/>
      <c r="DGZ839" s="247"/>
      <c r="DHA839" s="247"/>
      <c r="DHB839" s="247"/>
      <c r="DHC839" s="247"/>
      <c r="DHD839" s="247"/>
      <c r="DHE839" s="247"/>
      <c r="DHF839" s="247"/>
      <c r="DHG839" s="247"/>
      <c r="DHH839" s="247"/>
      <c r="DHI839" s="247"/>
      <c r="DHJ839" s="247"/>
      <c r="DHK839" s="247"/>
      <c r="DHL839" s="247"/>
      <c r="DHM839" s="247"/>
      <c r="DHN839" s="247"/>
      <c r="DHO839" s="247"/>
      <c r="DHP839" s="247"/>
      <c r="DHQ839" s="247"/>
      <c r="DHR839" s="247"/>
      <c r="DHS839" s="247"/>
      <c r="DHT839" s="247"/>
      <c r="DHU839" s="247"/>
      <c r="DHV839" s="247"/>
      <c r="DHW839" s="247"/>
      <c r="DHX839" s="247"/>
      <c r="DHY839" s="247"/>
      <c r="DHZ839" s="247"/>
      <c r="DIA839" s="247"/>
      <c r="DIB839" s="247"/>
      <c r="DIC839" s="247"/>
      <c r="DID839" s="247"/>
      <c r="DIE839" s="247"/>
      <c r="DIF839" s="247"/>
      <c r="DIG839" s="247"/>
      <c r="DIH839" s="247"/>
      <c r="DII839" s="247"/>
      <c r="DIJ839" s="247"/>
      <c r="DIK839" s="247"/>
      <c r="DIL839" s="247"/>
      <c r="DIM839" s="247"/>
      <c r="DIN839" s="247"/>
      <c r="DIO839" s="247"/>
      <c r="DIP839" s="247"/>
      <c r="DIQ839" s="247"/>
      <c r="DIR839" s="247"/>
      <c r="DIS839" s="247"/>
      <c r="DIT839" s="247"/>
      <c r="DIU839" s="247"/>
      <c r="DIV839" s="247"/>
      <c r="DIW839" s="247"/>
      <c r="DIX839" s="247"/>
      <c r="DIY839" s="247"/>
      <c r="DIZ839" s="247"/>
      <c r="DJA839" s="247"/>
      <c r="DJB839" s="247"/>
      <c r="DJC839" s="247"/>
      <c r="DJD839" s="247"/>
      <c r="DJE839" s="247"/>
      <c r="DJF839" s="247"/>
      <c r="DJG839" s="247"/>
      <c r="DJH839" s="247"/>
      <c r="DJI839" s="247"/>
      <c r="DJJ839" s="247"/>
      <c r="DJK839" s="247"/>
      <c r="DJL839" s="247"/>
      <c r="DJM839" s="247"/>
      <c r="DJN839" s="247"/>
      <c r="DJO839" s="247"/>
      <c r="DJP839" s="247"/>
      <c r="DJQ839" s="247"/>
      <c r="DJR839" s="247"/>
      <c r="DJS839" s="247"/>
      <c r="DJT839" s="247"/>
      <c r="DJU839" s="247"/>
      <c r="DJV839" s="247"/>
      <c r="DJW839" s="247"/>
      <c r="DJX839" s="247"/>
      <c r="DJY839" s="247"/>
      <c r="DJZ839" s="247"/>
      <c r="DKA839" s="247"/>
      <c r="DKB839" s="247"/>
      <c r="DKC839" s="247"/>
      <c r="DKD839" s="247"/>
      <c r="DKE839" s="247"/>
      <c r="DKF839" s="247"/>
      <c r="DKG839" s="247"/>
      <c r="DKH839" s="247"/>
      <c r="DKI839" s="247"/>
      <c r="DKJ839" s="247"/>
      <c r="DKK839" s="247"/>
      <c r="DKL839" s="247"/>
      <c r="DKM839" s="247"/>
      <c r="DKN839" s="247"/>
      <c r="DKO839" s="247"/>
      <c r="DKP839" s="247"/>
      <c r="DKQ839" s="247"/>
      <c r="DKR839" s="247"/>
      <c r="DKS839" s="247"/>
      <c r="DKT839" s="247"/>
      <c r="DKU839" s="247"/>
      <c r="DKV839" s="247"/>
      <c r="DKW839" s="247"/>
      <c r="DKX839" s="247"/>
      <c r="DKY839" s="247"/>
      <c r="DKZ839" s="247"/>
      <c r="DLA839" s="247"/>
      <c r="DLB839" s="247"/>
      <c r="DLC839" s="247"/>
      <c r="DLD839" s="247"/>
      <c r="DLE839" s="247"/>
      <c r="DLF839" s="247"/>
      <c r="DLG839" s="247"/>
      <c r="DLH839" s="247"/>
      <c r="DLI839" s="247"/>
      <c r="DLJ839" s="247"/>
      <c r="DLK839" s="247"/>
      <c r="DLL839" s="247"/>
      <c r="DLM839" s="247"/>
      <c r="DLN839" s="247"/>
      <c r="DLO839" s="247"/>
      <c r="DLP839" s="247"/>
      <c r="DLQ839" s="247"/>
      <c r="DLR839" s="247"/>
      <c r="DLS839" s="247"/>
      <c r="DLT839" s="247"/>
      <c r="DLU839" s="247"/>
      <c r="DLV839" s="247"/>
      <c r="DLW839" s="247"/>
      <c r="DLX839" s="247"/>
      <c r="DLY839" s="247"/>
      <c r="DLZ839" s="247"/>
      <c r="DMA839" s="247"/>
      <c r="DMB839" s="247"/>
      <c r="DMC839" s="247"/>
      <c r="DMD839" s="247"/>
      <c r="DME839" s="247"/>
      <c r="DMF839" s="247"/>
      <c r="DMG839" s="247"/>
      <c r="DMH839" s="247"/>
      <c r="DMI839" s="247"/>
      <c r="DMJ839" s="247"/>
      <c r="DMK839" s="247"/>
      <c r="DML839" s="247"/>
      <c r="DMM839" s="247"/>
      <c r="DMN839" s="247"/>
      <c r="DMO839" s="247"/>
      <c r="DMP839" s="247"/>
      <c r="DMQ839" s="247"/>
      <c r="DMR839" s="247"/>
      <c r="DMS839" s="247"/>
      <c r="DMT839" s="247"/>
      <c r="DMU839" s="247"/>
      <c r="DMV839" s="247"/>
      <c r="DMW839" s="247"/>
      <c r="DMX839" s="247"/>
      <c r="DMY839" s="247"/>
      <c r="DMZ839" s="247"/>
      <c r="DNA839" s="247"/>
      <c r="DNB839" s="247"/>
      <c r="DNC839" s="247"/>
      <c r="DND839" s="247"/>
      <c r="DNE839" s="247"/>
      <c r="DNF839" s="247"/>
      <c r="DNG839" s="247"/>
      <c r="DNH839" s="247"/>
      <c r="DNI839" s="247"/>
      <c r="DNJ839" s="247"/>
      <c r="DNK839" s="247"/>
      <c r="DNL839" s="247"/>
      <c r="DNM839" s="247"/>
      <c r="DNN839" s="247"/>
      <c r="DNO839" s="247"/>
      <c r="DNP839" s="247"/>
      <c r="DNQ839" s="247"/>
      <c r="DNR839" s="247"/>
      <c r="DNS839" s="247"/>
      <c r="DNT839" s="247"/>
      <c r="DNU839" s="247"/>
      <c r="DNV839" s="247"/>
      <c r="DNW839" s="247"/>
      <c r="DNX839" s="247"/>
      <c r="DNY839" s="247"/>
      <c r="DNZ839" s="247"/>
      <c r="DOA839" s="247"/>
      <c r="DOB839" s="247"/>
      <c r="DOC839" s="247"/>
      <c r="DOD839" s="247"/>
      <c r="DOE839" s="247"/>
      <c r="DOF839" s="247"/>
      <c r="DOG839" s="247"/>
      <c r="DOH839" s="247"/>
      <c r="DOI839" s="247"/>
      <c r="DOJ839" s="247"/>
      <c r="DOK839" s="247"/>
      <c r="DOL839" s="247"/>
      <c r="DOM839" s="247"/>
      <c r="DON839" s="247"/>
      <c r="DOO839" s="247"/>
      <c r="DOP839" s="247"/>
      <c r="DOQ839" s="247"/>
      <c r="DOR839" s="247"/>
      <c r="DOS839" s="247"/>
      <c r="DOT839" s="247"/>
      <c r="DOU839" s="247"/>
      <c r="DOV839" s="247"/>
      <c r="DOW839" s="247"/>
      <c r="DOX839" s="247"/>
      <c r="DOY839" s="247"/>
      <c r="DOZ839" s="247"/>
      <c r="DPA839" s="247"/>
      <c r="DPB839" s="247"/>
      <c r="DPC839" s="247"/>
      <c r="DPD839" s="247"/>
      <c r="DPE839" s="247"/>
      <c r="DPF839" s="247"/>
      <c r="DPG839" s="247"/>
      <c r="DPH839" s="247"/>
      <c r="DPI839" s="247"/>
      <c r="DPJ839" s="247"/>
      <c r="DPK839" s="247"/>
      <c r="DPL839" s="247"/>
      <c r="DPM839" s="247"/>
      <c r="DPN839" s="247"/>
      <c r="DPO839" s="247"/>
      <c r="DPP839" s="247"/>
      <c r="DPQ839" s="247"/>
      <c r="DPR839" s="247"/>
      <c r="DPS839" s="247"/>
      <c r="DPT839" s="247"/>
      <c r="DPU839" s="247"/>
      <c r="DPV839" s="247"/>
      <c r="DPW839" s="247"/>
      <c r="DPX839" s="247"/>
      <c r="DPY839" s="247"/>
      <c r="DPZ839" s="247"/>
      <c r="DQA839" s="247"/>
      <c r="DQB839" s="247"/>
      <c r="DQC839" s="247"/>
      <c r="DQD839" s="247"/>
      <c r="DQE839" s="247"/>
      <c r="DQF839" s="247"/>
      <c r="DQG839" s="247"/>
      <c r="DQH839" s="247"/>
      <c r="DQI839" s="247"/>
      <c r="DQJ839" s="247"/>
      <c r="DQK839" s="247"/>
      <c r="DQL839" s="247"/>
      <c r="DQM839" s="247"/>
      <c r="DQN839" s="247"/>
      <c r="DQO839" s="247"/>
      <c r="DQP839" s="247"/>
      <c r="DQQ839" s="247"/>
      <c r="DQR839" s="247"/>
      <c r="DQS839" s="247"/>
      <c r="DQT839" s="247"/>
      <c r="DQU839" s="247"/>
      <c r="DQV839" s="247"/>
      <c r="DQW839" s="247"/>
      <c r="DQX839" s="247"/>
      <c r="DQY839" s="247"/>
      <c r="DQZ839" s="247"/>
      <c r="DRA839" s="247"/>
      <c r="DRB839" s="247"/>
      <c r="DRC839" s="247"/>
      <c r="DRD839" s="247"/>
      <c r="DRE839" s="247"/>
      <c r="DRF839" s="247"/>
      <c r="DRG839" s="247"/>
      <c r="DRH839" s="247"/>
      <c r="DRI839" s="247"/>
      <c r="DRJ839" s="247"/>
      <c r="DRK839" s="247"/>
      <c r="DRL839" s="247"/>
      <c r="DRM839" s="247"/>
      <c r="DRN839" s="247"/>
      <c r="DRO839" s="247"/>
      <c r="DRP839" s="247"/>
      <c r="DRQ839" s="247"/>
      <c r="DRR839" s="247"/>
      <c r="DRS839" s="247"/>
      <c r="DRT839" s="247"/>
      <c r="DRU839" s="247"/>
      <c r="DRV839" s="247"/>
      <c r="DRW839" s="247"/>
      <c r="DRX839" s="247"/>
      <c r="DRY839" s="247"/>
      <c r="DRZ839" s="247"/>
      <c r="DSA839" s="247"/>
      <c r="DSB839" s="247"/>
      <c r="DSC839" s="247"/>
      <c r="DSD839" s="247"/>
      <c r="DSE839" s="247"/>
      <c r="DSF839" s="247"/>
      <c r="DSG839" s="247"/>
      <c r="DSH839" s="247"/>
      <c r="DSI839" s="247"/>
      <c r="DSJ839" s="247"/>
      <c r="DSK839" s="247"/>
      <c r="DSL839" s="247"/>
      <c r="DSM839" s="247"/>
      <c r="DSN839" s="247"/>
      <c r="DSO839" s="247"/>
      <c r="DSP839" s="247"/>
      <c r="DSQ839" s="247"/>
      <c r="DSR839" s="247"/>
      <c r="DSS839" s="247"/>
      <c r="DST839" s="247"/>
      <c r="DSU839" s="247"/>
      <c r="DSV839" s="247"/>
      <c r="DSW839" s="247"/>
      <c r="DSX839" s="247"/>
      <c r="DSY839" s="247"/>
      <c r="DSZ839" s="247"/>
      <c r="DTA839" s="247"/>
      <c r="DTB839" s="247"/>
      <c r="DTC839" s="247"/>
      <c r="DTD839" s="247"/>
      <c r="DTE839" s="247"/>
      <c r="DTF839" s="247"/>
      <c r="DTG839" s="247"/>
      <c r="DTH839" s="247"/>
      <c r="DTI839" s="247"/>
      <c r="DTJ839" s="247"/>
      <c r="DTK839" s="247"/>
      <c r="DTL839" s="247"/>
      <c r="DTM839" s="247"/>
      <c r="DTN839" s="247"/>
      <c r="DTO839" s="247"/>
      <c r="DTP839" s="247"/>
      <c r="DTQ839" s="247"/>
      <c r="DTR839" s="247"/>
      <c r="DTS839" s="247"/>
      <c r="DTT839" s="247"/>
      <c r="DTU839" s="247"/>
      <c r="DTV839" s="247"/>
      <c r="DTW839" s="247"/>
      <c r="DTX839" s="247"/>
      <c r="DTY839" s="247"/>
      <c r="DTZ839" s="247"/>
      <c r="DUA839" s="247"/>
      <c r="DUB839" s="247"/>
      <c r="DUC839" s="247"/>
      <c r="DUD839" s="247"/>
      <c r="DUE839" s="247"/>
      <c r="DUF839" s="247"/>
      <c r="DUG839" s="247"/>
      <c r="DUH839" s="247"/>
      <c r="DUI839" s="247"/>
      <c r="DUJ839" s="247"/>
      <c r="DUK839" s="247"/>
      <c r="DUL839" s="247"/>
      <c r="DUM839" s="247"/>
      <c r="DUN839" s="247"/>
      <c r="DUO839" s="247"/>
      <c r="DUP839" s="247"/>
      <c r="DUQ839" s="247"/>
      <c r="DUR839" s="247"/>
      <c r="DUS839" s="247"/>
      <c r="DUT839" s="247"/>
      <c r="DUU839" s="247"/>
      <c r="DUV839" s="247"/>
      <c r="DUW839" s="247"/>
      <c r="DUX839" s="247"/>
      <c r="DUY839" s="247"/>
      <c r="DUZ839" s="247"/>
      <c r="DVA839" s="247"/>
      <c r="DVB839" s="247"/>
      <c r="DVC839" s="247"/>
      <c r="DVD839" s="247"/>
      <c r="DVE839" s="247"/>
      <c r="DVF839" s="247"/>
      <c r="DVG839" s="247"/>
      <c r="DVH839" s="247"/>
      <c r="DVI839" s="247"/>
      <c r="DVJ839" s="247"/>
      <c r="DVK839" s="247"/>
      <c r="DVL839" s="247"/>
      <c r="DVM839" s="247"/>
      <c r="DVN839" s="247"/>
      <c r="DVO839" s="247"/>
      <c r="DVP839" s="247"/>
      <c r="DVQ839" s="247"/>
      <c r="DVR839" s="247"/>
      <c r="DVS839" s="247"/>
      <c r="DVT839" s="247"/>
      <c r="DVU839" s="247"/>
      <c r="DVV839" s="247"/>
      <c r="DVW839" s="247"/>
      <c r="DVX839" s="247"/>
      <c r="DVY839" s="247"/>
      <c r="DVZ839" s="247"/>
      <c r="DWA839" s="247"/>
      <c r="DWB839" s="247"/>
      <c r="DWC839" s="247"/>
      <c r="DWD839" s="247"/>
      <c r="DWE839" s="247"/>
      <c r="DWF839" s="247"/>
      <c r="DWG839" s="247"/>
      <c r="DWH839" s="247"/>
      <c r="DWI839" s="247"/>
      <c r="DWJ839" s="247"/>
      <c r="DWK839" s="247"/>
      <c r="DWL839" s="247"/>
      <c r="DWM839" s="247"/>
      <c r="DWN839" s="247"/>
      <c r="DWO839" s="247"/>
      <c r="DWP839" s="247"/>
      <c r="DWQ839" s="247"/>
      <c r="DWR839" s="247"/>
      <c r="DWS839" s="247"/>
      <c r="DWT839" s="247"/>
      <c r="DWU839" s="247"/>
      <c r="DWV839" s="247"/>
      <c r="DWW839" s="247"/>
      <c r="DWX839" s="247"/>
      <c r="DWY839" s="247"/>
      <c r="DWZ839" s="247"/>
      <c r="DXA839" s="247"/>
      <c r="DXB839" s="247"/>
      <c r="DXC839" s="247"/>
      <c r="DXD839" s="247"/>
      <c r="DXE839" s="247"/>
      <c r="DXF839" s="247"/>
      <c r="DXG839" s="247"/>
      <c r="DXH839" s="247"/>
      <c r="DXI839" s="247"/>
      <c r="DXJ839" s="247"/>
      <c r="DXK839" s="247"/>
      <c r="DXL839" s="247"/>
      <c r="DXM839" s="247"/>
      <c r="DXN839" s="247"/>
      <c r="DXO839" s="247"/>
      <c r="DXP839" s="247"/>
      <c r="DXQ839" s="247"/>
      <c r="DXR839" s="247"/>
      <c r="DXS839" s="247"/>
      <c r="DXT839" s="247"/>
      <c r="DXU839" s="247"/>
      <c r="DXV839" s="247"/>
      <c r="DXW839" s="247"/>
      <c r="DXX839" s="247"/>
      <c r="DXY839" s="247"/>
      <c r="DXZ839" s="247"/>
      <c r="DYA839" s="247"/>
      <c r="DYB839" s="247"/>
      <c r="DYC839" s="247"/>
      <c r="DYD839" s="247"/>
      <c r="DYE839" s="247"/>
      <c r="DYF839" s="247"/>
      <c r="DYG839" s="247"/>
      <c r="DYH839" s="247"/>
      <c r="DYI839" s="247"/>
      <c r="DYJ839" s="247"/>
      <c r="DYK839" s="247"/>
      <c r="DYL839" s="247"/>
      <c r="DYM839" s="247"/>
      <c r="DYN839" s="247"/>
      <c r="DYO839" s="247"/>
      <c r="DYP839" s="247"/>
      <c r="DYQ839" s="247"/>
      <c r="DYR839" s="247"/>
      <c r="DYS839" s="247"/>
      <c r="DYT839" s="247"/>
      <c r="DYU839" s="247"/>
      <c r="DYV839" s="247"/>
      <c r="DYW839" s="247"/>
      <c r="DYX839" s="247"/>
      <c r="DYY839" s="247"/>
      <c r="DYZ839" s="247"/>
      <c r="DZA839" s="247"/>
      <c r="DZB839" s="247"/>
      <c r="DZC839" s="247"/>
      <c r="DZD839" s="247"/>
      <c r="DZE839" s="247"/>
      <c r="DZF839" s="247"/>
      <c r="DZG839" s="247"/>
      <c r="DZH839" s="247"/>
      <c r="DZI839" s="247"/>
      <c r="DZJ839" s="247"/>
      <c r="DZK839" s="247"/>
      <c r="DZL839" s="247"/>
      <c r="DZM839" s="247"/>
      <c r="DZN839" s="247"/>
      <c r="DZO839" s="247"/>
      <c r="DZP839" s="247"/>
      <c r="DZQ839" s="247"/>
      <c r="DZR839" s="247"/>
      <c r="DZS839" s="247"/>
      <c r="DZT839" s="247"/>
      <c r="DZU839" s="247"/>
      <c r="DZV839" s="247"/>
      <c r="DZW839" s="247"/>
      <c r="DZX839" s="247"/>
      <c r="DZY839" s="247"/>
      <c r="DZZ839" s="247"/>
      <c r="EAA839" s="247"/>
      <c r="EAB839" s="247"/>
      <c r="EAC839" s="247"/>
      <c r="EAD839" s="247"/>
      <c r="EAE839" s="247"/>
      <c r="EAF839" s="247"/>
      <c r="EAG839" s="247"/>
      <c r="EAH839" s="247"/>
      <c r="EAI839" s="247"/>
      <c r="EAJ839" s="247"/>
      <c r="EAK839" s="247"/>
      <c r="EAL839" s="247"/>
      <c r="EAM839" s="247"/>
      <c r="EAN839" s="247"/>
      <c r="EAO839" s="247"/>
      <c r="EAP839" s="247"/>
      <c r="EAQ839" s="247"/>
      <c r="EAR839" s="247"/>
      <c r="EAS839" s="247"/>
      <c r="EAT839" s="247"/>
      <c r="EAU839" s="247"/>
      <c r="EAV839" s="247"/>
      <c r="EAW839" s="247"/>
      <c r="EAX839" s="247"/>
      <c r="EAY839" s="247"/>
      <c r="EAZ839" s="247"/>
      <c r="EBA839" s="247"/>
      <c r="EBB839" s="247"/>
      <c r="EBC839" s="247"/>
      <c r="EBD839" s="247"/>
      <c r="EBE839" s="247"/>
      <c r="EBF839" s="247"/>
      <c r="EBG839" s="247"/>
      <c r="EBH839" s="247"/>
      <c r="EBI839" s="247"/>
      <c r="EBJ839" s="247"/>
      <c r="EBK839" s="247"/>
      <c r="EBL839" s="247"/>
      <c r="EBM839" s="247"/>
      <c r="EBN839" s="247"/>
      <c r="EBO839" s="247"/>
      <c r="EBP839" s="247"/>
      <c r="EBQ839" s="247"/>
      <c r="EBR839" s="247"/>
      <c r="EBS839" s="247"/>
      <c r="EBT839" s="247"/>
      <c r="EBU839" s="247"/>
      <c r="EBV839" s="247"/>
      <c r="EBW839" s="247"/>
      <c r="EBX839" s="247"/>
      <c r="EBY839" s="247"/>
      <c r="EBZ839" s="247"/>
      <c r="ECA839" s="247"/>
      <c r="ECB839" s="247"/>
      <c r="ECC839" s="247"/>
      <c r="ECD839" s="247"/>
      <c r="ECE839" s="247"/>
      <c r="ECF839" s="247"/>
      <c r="ECG839" s="247"/>
      <c r="ECH839" s="247"/>
      <c r="ECI839" s="247"/>
      <c r="ECJ839" s="247"/>
      <c r="ECK839" s="247"/>
      <c r="ECL839" s="247"/>
      <c r="ECM839" s="247"/>
      <c r="ECN839" s="247"/>
      <c r="ECO839" s="247"/>
      <c r="ECP839" s="247"/>
      <c r="ECQ839" s="247"/>
      <c r="ECR839" s="247"/>
      <c r="ECS839" s="247"/>
      <c r="ECT839" s="247"/>
      <c r="ECU839" s="247"/>
      <c r="ECV839" s="247"/>
      <c r="ECW839" s="247"/>
      <c r="ECX839" s="247"/>
      <c r="ECY839" s="247"/>
      <c r="ECZ839" s="247"/>
      <c r="EDA839" s="247"/>
      <c r="EDB839" s="247"/>
      <c r="EDC839" s="247"/>
      <c r="EDD839" s="247"/>
      <c r="EDE839" s="247"/>
      <c r="EDF839" s="247"/>
      <c r="EDG839" s="247"/>
      <c r="EDH839" s="247"/>
      <c r="EDI839" s="247"/>
      <c r="EDJ839" s="247"/>
      <c r="EDK839" s="247"/>
      <c r="EDL839" s="247"/>
      <c r="EDM839" s="247"/>
      <c r="EDN839" s="247"/>
      <c r="EDO839" s="247"/>
      <c r="EDP839" s="247"/>
      <c r="EDQ839" s="247"/>
      <c r="EDR839" s="247"/>
      <c r="EDS839" s="247"/>
      <c r="EDT839" s="247"/>
      <c r="EDU839" s="247"/>
      <c r="EDV839" s="247"/>
      <c r="EDW839" s="247"/>
      <c r="EDX839" s="247"/>
      <c r="EDY839" s="247"/>
      <c r="EDZ839" s="247"/>
      <c r="EEA839" s="247"/>
      <c r="EEB839" s="247"/>
      <c r="EEC839" s="247"/>
      <c r="EED839" s="247"/>
      <c r="EEE839" s="247"/>
      <c r="EEF839" s="247"/>
      <c r="EEG839" s="247"/>
      <c r="EEH839" s="247"/>
      <c r="EEI839" s="247"/>
      <c r="EEJ839" s="247"/>
      <c r="EEK839" s="247"/>
      <c r="EEL839" s="247"/>
      <c r="EEM839" s="247"/>
      <c r="EEN839" s="247"/>
      <c r="EEO839" s="247"/>
      <c r="EEP839" s="247"/>
      <c r="EEQ839" s="247"/>
      <c r="EER839" s="247"/>
      <c r="EES839" s="247"/>
      <c r="EET839" s="247"/>
      <c r="EEU839" s="247"/>
      <c r="EEV839" s="247"/>
      <c r="EEW839" s="247"/>
      <c r="EEX839" s="247"/>
      <c r="EEY839" s="247"/>
      <c r="EEZ839" s="247"/>
      <c r="EFA839" s="247"/>
      <c r="EFB839" s="247"/>
      <c r="EFC839" s="247"/>
      <c r="EFD839" s="247"/>
      <c r="EFE839" s="247"/>
      <c r="EFF839" s="247"/>
      <c r="EFG839" s="247"/>
      <c r="EFH839" s="247"/>
      <c r="EFI839" s="247"/>
      <c r="EFJ839" s="247"/>
      <c r="EFK839" s="247"/>
      <c r="EFL839" s="247"/>
      <c r="EFM839" s="247"/>
      <c r="EFN839" s="247"/>
      <c r="EFO839" s="247"/>
      <c r="EFP839" s="247"/>
      <c r="EFQ839" s="247"/>
      <c r="EFR839" s="247"/>
      <c r="EFS839" s="247"/>
      <c r="EFT839" s="247"/>
      <c r="EFU839" s="247"/>
      <c r="EFV839" s="247"/>
      <c r="EFW839" s="247"/>
      <c r="EFX839" s="247"/>
      <c r="EFY839" s="247"/>
      <c r="EFZ839" s="247"/>
      <c r="EGA839" s="247"/>
      <c r="EGB839" s="247"/>
      <c r="EGC839" s="247"/>
      <c r="EGD839" s="247"/>
      <c r="EGE839" s="247"/>
      <c r="EGF839" s="247"/>
      <c r="EGG839" s="247"/>
      <c r="EGH839" s="247"/>
      <c r="EGI839" s="247"/>
      <c r="EGJ839" s="247"/>
      <c r="EGK839" s="247"/>
      <c r="EGL839" s="247"/>
      <c r="EGM839" s="247"/>
      <c r="EGN839" s="247"/>
      <c r="EGO839" s="247"/>
      <c r="EGP839" s="247"/>
      <c r="EGQ839" s="247"/>
      <c r="EGR839" s="247"/>
      <c r="EGS839" s="247"/>
      <c r="EGT839" s="247"/>
      <c r="EGU839" s="247"/>
      <c r="EGV839" s="247"/>
      <c r="EGW839" s="247"/>
      <c r="EGX839" s="247"/>
      <c r="EGY839" s="247"/>
      <c r="EGZ839" s="247"/>
      <c r="EHA839" s="247"/>
      <c r="EHB839" s="247"/>
      <c r="EHC839" s="247"/>
      <c r="EHD839" s="247"/>
      <c r="EHE839" s="247"/>
      <c r="EHF839" s="247"/>
      <c r="EHG839" s="247"/>
      <c r="EHH839" s="247"/>
      <c r="EHI839" s="247"/>
      <c r="EHJ839" s="247"/>
      <c r="EHK839" s="247"/>
      <c r="EHL839" s="247"/>
      <c r="EHM839" s="247"/>
      <c r="EHN839" s="247"/>
      <c r="EHO839" s="247"/>
      <c r="EHP839" s="247"/>
      <c r="EHQ839" s="247"/>
      <c r="EHR839" s="247"/>
      <c r="EHS839" s="247"/>
      <c r="EHT839" s="247"/>
      <c r="EHU839" s="247"/>
      <c r="EHV839" s="247"/>
      <c r="EHW839" s="247"/>
      <c r="EHX839" s="247"/>
      <c r="EHY839" s="247"/>
      <c r="EHZ839" s="247"/>
      <c r="EIA839" s="247"/>
      <c r="EIB839" s="247"/>
      <c r="EIC839" s="247"/>
      <c r="EID839" s="247"/>
      <c r="EIE839" s="247"/>
      <c r="EIF839" s="247"/>
      <c r="EIG839" s="247"/>
      <c r="EIH839" s="247"/>
      <c r="EII839" s="247"/>
      <c r="EIJ839" s="247"/>
      <c r="EIK839" s="247"/>
      <c r="EIL839" s="247"/>
      <c r="EIM839" s="247"/>
      <c r="EIN839" s="247"/>
      <c r="EIO839" s="247"/>
      <c r="EIP839" s="247"/>
      <c r="EIQ839" s="247"/>
      <c r="EIR839" s="247"/>
      <c r="EIS839" s="247"/>
      <c r="EIT839" s="247"/>
      <c r="EIU839" s="247"/>
      <c r="EIV839" s="247"/>
      <c r="EIW839" s="247"/>
      <c r="EIX839" s="247"/>
      <c r="EIY839" s="247"/>
      <c r="EIZ839" s="247"/>
      <c r="EJA839" s="247"/>
      <c r="EJB839" s="247"/>
      <c r="EJC839" s="247"/>
      <c r="EJD839" s="247"/>
      <c r="EJE839" s="247"/>
      <c r="EJF839" s="247"/>
      <c r="EJG839" s="247"/>
      <c r="EJH839" s="247"/>
      <c r="EJI839" s="247"/>
      <c r="EJJ839" s="247"/>
      <c r="EJK839" s="247"/>
      <c r="EJL839" s="247"/>
      <c r="EJM839" s="247"/>
      <c r="EJN839" s="247"/>
      <c r="EJO839" s="247"/>
      <c r="EJP839" s="247"/>
      <c r="EJQ839" s="247"/>
      <c r="EJR839" s="247"/>
      <c r="EJS839" s="247"/>
      <c r="EJT839" s="247"/>
      <c r="EJU839" s="247"/>
      <c r="EJV839" s="247"/>
      <c r="EJW839" s="247"/>
      <c r="EJX839" s="247"/>
      <c r="EJY839" s="247"/>
      <c r="EJZ839" s="247"/>
      <c r="EKA839" s="247"/>
      <c r="EKB839" s="247"/>
      <c r="EKC839" s="247"/>
      <c r="EKD839" s="247"/>
      <c r="EKE839" s="247"/>
      <c r="EKF839" s="247"/>
      <c r="EKG839" s="247"/>
      <c r="EKH839" s="247"/>
      <c r="EKI839" s="247"/>
      <c r="EKJ839" s="247"/>
      <c r="EKK839" s="247"/>
      <c r="EKL839" s="247"/>
      <c r="EKM839" s="247"/>
      <c r="EKN839" s="247"/>
      <c r="EKO839" s="247"/>
      <c r="EKP839" s="247"/>
      <c r="EKQ839" s="247"/>
      <c r="EKR839" s="247"/>
      <c r="EKS839" s="247"/>
      <c r="EKT839" s="247"/>
      <c r="EKU839" s="247"/>
      <c r="EKV839" s="247"/>
      <c r="EKW839" s="247"/>
      <c r="EKX839" s="247"/>
      <c r="EKY839" s="247"/>
      <c r="EKZ839" s="247"/>
      <c r="ELA839" s="247"/>
      <c r="ELB839" s="247"/>
      <c r="ELC839" s="247"/>
      <c r="ELD839" s="247"/>
      <c r="ELE839" s="247"/>
      <c r="ELF839" s="247"/>
      <c r="ELG839" s="247"/>
      <c r="ELH839" s="247"/>
      <c r="ELI839" s="247"/>
      <c r="ELJ839" s="247"/>
      <c r="ELK839" s="247"/>
      <c r="ELL839" s="247"/>
      <c r="ELM839" s="247"/>
      <c r="ELN839" s="247"/>
      <c r="ELO839" s="247"/>
      <c r="ELP839" s="247"/>
      <c r="ELQ839" s="247"/>
      <c r="ELR839" s="247"/>
      <c r="ELS839" s="247"/>
      <c r="ELT839" s="247"/>
      <c r="ELU839" s="247"/>
      <c r="ELV839" s="247"/>
      <c r="ELW839" s="247"/>
      <c r="ELX839" s="247"/>
      <c r="ELY839" s="247"/>
      <c r="ELZ839" s="247"/>
      <c r="EMA839" s="247"/>
      <c r="EMB839" s="247"/>
      <c r="EMC839" s="247"/>
      <c r="EMD839" s="247"/>
      <c r="EME839" s="247"/>
      <c r="EMF839" s="247"/>
      <c r="EMG839" s="247"/>
      <c r="EMH839" s="247"/>
      <c r="EMI839" s="247"/>
      <c r="EMJ839" s="247"/>
      <c r="EMK839" s="247"/>
      <c r="EML839" s="247"/>
      <c r="EMM839" s="247"/>
      <c r="EMN839" s="247"/>
      <c r="EMO839" s="247"/>
      <c r="EMP839" s="247"/>
      <c r="EMQ839" s="247"/>
      <c r="EMR839" s="247"/>
      <c r="EMS839" s="247"/>
      <c r="EMT839" s="247"/>
      <c r="EMU839" s="247"/>
      <c r="EMV839" s="247"/>
      <c r="EMW839" s="247"/>
      <c r="EMX839" s="247"/>
      <c r="EMY839" s="247"/>
      <c r="EMZ839" s="247"/>
      <c r="ENA839" s="247"/>
      <c r="ENB839" s="247"/>
      <c r="ENC839" s="247"/>
      <c r="END839" s="247"/>
      <c r="ENE839" s="247"/>
      <c r="ENF839" s="247"/>
      <c r="ENG839" s="247"/>
      <c r="ENH839" s="247"/>
      <c r="ENI839" s="247"/>
      <c r="ENJ839" s="247"/>
      <c r="ENK839" s="247"/>
      <c r="ENL839" s="247"/>
      <c r="ENM839" s="247"/>
      <c r="ENN839" s="247"/>
      <c r="ENO839" s="247"/>
      <c r="ENP839" s="247"/>
      <c r="ENQ839" s="247"/>
      <c r="ENR839" s="247"/>
      <c r="ENS839" s="247"/>
      <c r="ENT839" s="247"/>
      <c r="ENU839" s="247"/>
      <c r="ENV839" s="247"/>
      <c r="ENW839" s="247"/>
      <c r="ENX839" s="247"/>
      <c r="ENY839" s="247"/>
      <c r="ENZ839" s="247"/>
      <c r="EOA839" s="247"/>
      <c r="EOB839" s="247"/>
      <c r="EOC839" s="247"/>
      <c r="EOD839" s="247"/>
      <c r="EOE839" s="247"/>
      <c r="EOF839" s="247"/>
      <c r="EOG839" s="247"/>
      <c r="EOH839" s="247"/>
      <c r="EOI839" s="247"/>
      <c r="EOJ839" s="247"/>
      <c r="EOK839" s="247"/>
      <c r="EOL839" s="247"/>
      <c r="EOM839" s="247"/>
      <c r="EON839" s="247"/>
      <c r="EOO839" s="247"/>
      <c r="EOP839" s="247"/>
      <c r="EOQ839" s="247"/>
      <c r="EOR839" s="247"/>
      <c r="EOS839" s="247"/>
      <c r="EOT839" s="247"/>
      <c r="EOU839" s="247"/>
      <c r="EOV839" s="247"/>
      <c r="EOW839" s="247"/>
      <c r="EOX839" s="247"/>
      <c r="EOY839" s="247"/>
      <c r="EOZ839" s="247"/>
      <c r="EPA839" s="247"/>
      <c r="EPB839" s="247"/>
      <c r="EPC839" s="247"/>
      <c r="EPD839" s="247"/>
      <c r="EPE839" s="247"/>
      <c r="EPF839" s="247"/>
      <c r="EPG839" s="247"/>
      <c r="EPH839" s="247"/>
      <c r="EPI839" s="247"/>
      <c r="EPJ839" s="247"/>
      <c r="EPK839" s="247"/>
      <c r="EPL839" s="247"/>
      <c r="EPM839" s="247"/>
      <c r="EPN839" s="247"/>
      <c r="EPO839" s="247"/>
      <c r="EPP839" s="247"/>
      <c r="EPQ839" s="247"/>
      <c r="EPR839" s="247"/>
      <c r="EPS839" s="247"/>
      <c r="EPT839" s="247"/>
      <c r="EPU839" s="247"/>
      <c r="EPV839" s="247"/>
      <c r="EPW839" s="247"/>
      <c r="EPX839" s="247"/>
      <c r="EPY839" s="247"/>
      <c r="EPZ839" s="247"/>
      <c r="EQA839" s="247"/>
      <c r="EQB839" s="247"/>
      <c r="EQC839" s="247"/>
      <c r="EQD839" s="247"/>
      <c r="EQE839" s="247"/>
      <c r="EQF839" s="247"/>
      <c r="EQG839" s="247"/>
      <c r="EQH839" s="247"/>
      <c r="EQI839" s="247"/>
      <c r="EQJ839" s="247"/>
      <c r="EQK839" s="247"/>
      <c r="EQL839" s="247"/>
      <c r="EQM839" s="247"/>
      <c r="EQN839" s="247"/>
      <c r="EQO839" s="247"/>
      <c r="EQP839" s="247"/>
      <c r="EQQ839" s="247"/>
      <c r="EQR839" s="247"/>
      <c r="EQS839" s="247"/>
      <c r="EQT839" s="247"/>
      <c r="EQU839" s="247"/>
      <c r="EQV839" s="247"/>
      <c r="EQW839" s="247"/>
      <c r="EQX839" s="247"/>
      <c r="EQY839" s="247"/>
      <c r="EQZ839" s="247"/>
      <c r="ERA839" s="247"/>
      <c r="ERB839" s="247"/>
      <c r="ERC839" s="247"/>
      <c r="ERD839" s="247"/>
      <c r="ERE839" s="247"/>
      <c r="ERF839" s="247"/>
      <c r="ERG839" s="247"/>
      <c r="ERH839" s="247"/>
      <c r="ERI839" s="247"/>
      <c r="ERJ839" s="247"/>
      <c r="ERK839" s="247"/>
      <c r="ERL839" s="247"/>
      <c r="ERM839" s="247"/>
      <c r="ERN839" s="247"/>
      <c r="ERO839" s="247"/>
      <c r="ERP839" s="247"/>
      <c r="ERQ839" s="247"/>
      <c r="ERR839" s="247"/>
      <c r="ERS839" s="247"/>
      <c r="ERT839" s="247"/>
      <c r="ERU839" s="247"/>
      <c r="ERV839" s="247"/>
      <c r="ERW839" s="247"/>
      <c r="ERX839" s="247"/>
      <c r="ERY839" s="247"/>
      <c r="ERZ839" s="247"/>
      <c r="ESA839" s="247"/>
      <c r="ESB839" s="247"/>
      <c r="ESC839" s="247"/>
      <c r="ESD839" s="247"/>
      <c r="ESE839" s="247"/>
      <c r="ESF839" s="247"/>
      <c r="ESG839" s="247"/>
      <c r="ESH839" s="247"/>
      <c r="ESI839" s="247"/>
      <c r="ESJ839" s="247"/>
      <c r="ESK839" s="247"/>
      <c r="ESL839" s="247"/>
      <c r="ESM839" s="247"/>
      <c r="ESN839" s="247"/>
      <c r="ESO839" s="247"/>
      <c r="ESP839" s="247"/>
      <c r="ESQ839" s="247"/>
      <c r="ESR839" s="247"/>
      <c r="ESS839" s="247"/>
      <c r="EST839" s="247"/>
      <c r="ESU839" s="247"/>
      <c r="ESV839" s="247"/>
      <c r="ESW839" s="247"/>
      <c r="ESX839" s="247"/>
      <c r="ESY839" s="247"/>
      <c r="ESZ839" s="247"/>
      <c r="ETA839" s="247"/>
      <c r="ETB839" s="247"/>
      <c r="ETC839" s="247"/>
      <c r="ETD839" s="247"/>
      <c r="ETE839" s="247"/>
      <c r="ETF839" s="247"/>
      <c r="ETG839" s="247"/>
      <c r="ETH839" s="247"/>
      <c r="ETI839" s="247"/>
      <c r="ETJ839" s="247"/>
      <c r="ETK839" s="247"/>
      <c r="ETL839" s="247"/>
      <c r="ETM839" s="247"/>
      <c r="ETN839" s="247"/>
      <c r="ETO839" s="247"/>
      <c r="ETP839" s="247"/>
      <c r="ETQ839" s="247"/>
      <c r="ETR839" s="247"/>
      <c r="ETS839" s="247"/>
      <c r="ETT839" s="247"/>
      <c r="ETU839" s="247"/>
      <c r="ETV839" s="247"/>
      <c r="ETW839" s="247"/>
      <c r="ETX839" s="247"/>
      <c r="ETY839" s="247"/>
      <c r="ETZ839" s="247"/>
      <c r="EUA839" s="247"/>
      <c r="EUB839" s="247"/>
      <c r="EUC839" s="247"/>
      <c r="EUD839" s="247"/>
      <c r="EUE839" s="247"/>
      <c r="EUF839" s="247"/>
      <c r="EUG839" s="247"/>
      <c r="EUH839" s="247"/>
      <c r="EUI839" s="247"/>
      <c r="EUJ839" s="247"/>
      <c r="EUK839" s="247"/>
      <c r="EUL839" s="247"/>
      <c r="EUM839" s="247"/>
      <c r="EUN839" s="247"/>
      <c r="EUO839" s="247"/>
      <c r="EUP839" s="247"/>
      <c r="EUQ839" s="247"/>
      <c r="EUR839" s="247"/>
      <c r="EUS839" s="247"/>
      <c r="EUT839" s="247"/>
      <c r="EUU839" s="247"/>
      <c r="EUV839" s="247"/>
      <c r="EUW839" s="247"/>
      <c r="EUX839" s="247"/>
      <c r="EUY839" s="247"/>
      <c r="EUZ839" s="247"/>
      <c r="EVA839" s="247"/>
      <c r="EVB839" s="247"/>
      <c r="EVC839" s="247"/>
      <c r="EVD839" s="247"/>
      <c r="EVE839" s="247"/>
      <c r="EVF839" s="247"/>
      <c r="EVG839" s="247"/>
      <c r="EVH839" s="247"/>
      <c r="EVI839" s="247"/>
      <c r="EVJ839" s="247"/>
      <c r="EVK839" s="247"/>
      <c r="EVL839" s="247"/>
      <c r="EVM839" s="247"/>
      <c r="EVN839" s="247"/>
      <c r="EVO839" s="247"/>
      <c r="EVP839" s="247"/>
      <c r="EVQ839" s="247"/>
      <c r="EVR839" s="247"/>
      <c r="EVS839" s="247"/>
      <c r="EVT839" s="247"/>
      <c r="EVU839" s="247"/>
      <c r="EVV839" s="247"/>
      <c r="EVW839" s="247"/>
      <c r="EVX839" s="247"/>
      <c r="EVY839" s="247"/>
      <c r="EVZ839" s="247"/>
      <c r="EWA839" s="247"/>
      <c r="EWB839" s="247"/>
      <c r="EWC839" s="247"/>
      <c r="EWD839" s="247"/>
      <c r="EWE839" s="247"/>
      <c r="EWF839" s="247"/>
      <c r="EWG839" s="247"/>
      <c r="EWH839" s="247"/>
      <c r="EWI839" s="247"/>
      <c r="EWJ839" s="247"/>
      <c r="EWK839" s="247"/>
      <c r="EWL839" s="247"/>
      <c r="EWM839" s="247"/>
      <c r="EWN839" s="247"/>
      <c r="EWO839" s="247"/>
      <c r="EWP839" s="247"/>
      <c r="EWQ839" s="247"/>
      <c r="EWR839" s="247"/>
      <c r="EWS839" s="247"/>
      <c r="EWT839" s="247"/>
      <c r="EWU839" s="247"/>
      <c r="EWV839" s="247"/>
      <c r="EWW839" s="247"/>
      <c r="EWX839" s="247"/>
      <c r="EWY839" s="247"/>
      <c r="EWZ839" s="247"/>
      <c r="EXA839" s="247"/>
      <c r="EXB839" s="247"/>
      <c r="EXC839" s="247"/>
      <c r="EXD839" s="247"/>
      <c r="EXE839" s="247"/>
      <c r="EXF839" s="247"/>
      <c r="EXG839" s="247"/>
      <c r="EXH839" s="247"/>
      <c r="EXI839" s="247"/>
      <c r="EXJ839" s="247"/>
      <c r="EXK839" s="247"/>
      <c r="EXL839" s="247"/>
      <c r="EXM839" s="247"/>
      <c r="EXN839" s="247"/>
      <c r="EXO839" s="247"/>
      <c r="EXP839" s="247"/>
      <c r="EXQ839" s="247"/>
      <c r="EXR839" s="247"/>
      <c r="EXS839" s="247"/>
      <c r="EXT839" s="247"/>
      <c r="EXU839" s="247"/>
      <c r="EXV839" s="247"/>
      <c r="EXW839" s="247"/>
      <c r="EXX839" s="247"/>
      <c r="EXY839" s="247"/>
      <c r="EXZ839" s="247"/>
      <c r="EYA839" s="247"/>
      <c r="EYB839" s="247"/>
      <c r="EYC839" s="247"/>
      <c r="EYD839" s="247"/>
      <c r="EYE839" s="247"/>
      <c r="EYF839" s="247"/>
      <c r="EYG839" s="247"/>
      <c r="EYH839" s="247"/>
      <c r="EYI839" s="247"/>
      <c r="EYJ839" s="247"/>
      <c r="EYK839" s="247"/>
      <c r="EYL839" s="247"/>
      <c r="EYM839" s="247"/>
      <c r="EYN839" s="247"/>
      <c r="EYO839" s="247"/>
      <c r="EYP839" s="247"/>
      <c r="EYQ839" s="247"/>
      <c r="EYR839" s="247"/>
      <c r="EYS839" s="247"/>
      <c r="EYT839" s="247"/>
      <c r="EYU839" s="247"/>
      <c r="EYV839" s="247"/>
      <c r="EYW839" s="247"/>
      <c r="EYX839" s="247"/>
      <c r="EYY839" s="247"/>
      <c r="EYZ839" s="247"/>
      <c r="EZA839" s="247"/>
      <c r="EZB839" s="247"/>
      <c r="EZC839" s="247"/>
      <c r="EZD839" s="247"/>
      <c r="EZE839" s="247"/>
      <c r="EZF839" s="247"/>
      <c r="EZG839" s="247"/>
      <c r="EZH839" s="247"/>
      <c r="EZI839" s="247"/>
      <c r="EZJ839" s="247"/>
      <c r="EZK839" s="247"/>
      <c r="EZL839" s="247"/>
      <c r="EZM839" s="247"/>
      <c r="EZN839" s="247"/>
      <c r="EZO839" s="247"/>
      <c r="EZP839" s="247"/>
      <c r="EZQ839" s="247"/>
      <c r="EZR839" s="247"/>
      <c r="EZS839" s="247"/>
      <c r="EZT839" s="247"/>
      <c r="EZU839" s="247"/>
      <c r="EZV839" s="247"/>
      <c r="EZW839" s="247"/>
      <c r="EZX839" s="247"/>
      <c r="EZY839" s="247"/>
      <c r="EZZ839" s="247"/>
      <c r="FAA839" s="247"/>
      <c r="FAB839" s="247"/>
      <c r="FAC839" s="247"/>
      <c r="FAD839" s="247"/>
      <c r="FAE839" s="247"/>
      <c r="FAF839" s="247"/>
      <c r="FAG839" s="247"/>
      <c r="FAH839" s="247"/>
      <c r="FAI839" s="247"/>
      <c r="FAJ839" s="247"/>
      <c r="FAK839" s="247"/>
      <c r="FAL839" s="247"/>
      <c r="FAM839" s="247"/>
      <c r="FAN839" s="247"/>
      <c r="FAO839" s="247"/>
      <c r="FAP839" s="247"/>
      <c r="FAQ839" s="247"/>
      <c r="FAR839" s="247"/>
      <c r="FAS839" s="247"/>
      <c r="FAT839" s="247"/>
      <c r="FAU839" s="247"/>
      <c r="FAV839" s="247"/>
      <c r="FAW839" s="247"/>
      <c r="FAX839" s="247"/>
      <c r="FAY839" s="247"/>
      <c r="FAZ839" s="247"/>
      <c r="FBA839" s="247"/>
      <c r="FBB839" s="247"/>
      <c r="FBC839" s="247"/>
      <c r="FBD839" s="247"/>
      <c r="FBE839" s="247"/>
      <c r="FBF839" s="247"/>
      <c r="FBG839" s="247"/>
      <c r="FBH839" s="247"/>
      <c r="FBI839" s="247"/>
      <c r="FBJ839" s="247"/>
      <c r="FBK839" s="247"/>
      <c r="FBL839" s="247"/>
      <c r="FBM839" s="247"/>
      <c r="FBN839" s="247"/>
      <c r="FBO839" s="247"/>
      <c r="FBP839" s="247"/>
      <c r="FBQ839" s="247"/>
      <c r="FBR839" s="247"/>
      <c r="FBS839" s="247"/>
      <c r="FBT839" s="247"/>
      <c r="FBU839" s="247"/>
      <c r="FBV839" s="247"/>
      <c r="FBW839" s="247"/>
      <c r="FBX839" s="247"/>
      <c r="FBY839" s="247"/>
      <c r="FBZ839" s="247"/>
      <c r="FCA839" s="247"/>
      <c r="FCB839" s="247"/>
      <c r="FCC839" s="247"/>
      <c r="FCD839" s="247"/>
      <c r="FCE839" s="247"/>
      <c r="FCF839" s="247"/>
      <c r="FCG839" s="247"/>
      <c r="FCH839" s="247"/>
      <c r="FCI839" s="247"/>
      <c r="FCJ839" s="247"/>
      <c r="FCK839" s="247"/>
      <c r="FCL839" s="247"/>
      <c r="FCM839" s="247"/>
      <c r="FCN839" s="247"/>
      <c r="FCO839" s="247"/>
      <c r="FCP839" s="247"/>
      <c r="FCQ839" s="247"/>
      <c r="FCR839" s="247"/>
      <c r="FCS839" s="247"/>
      <c r="FCT839" s="247"/>
      <c r="FCU839" s="247"/>
      <c r="FCV839" s="247"/>
      <c r="FCW839" s="247"/>
      <c r="FCX839" s="247"/>
      <c r="FCY839" s="247"/>
      <c r="FCZ839" s="247"/>
      <c r="FDA839" s="247"/>
      <c r="FDB839" s="247"/>
      <c r="FDC839" s="247"/>
      <c r="FDD839" s="247"/>
      <c r="FDE839" s="247"/>
      <c r="FDF839" s="247"/>
      <c r="FDG839" s="247"/>
      <c r="FDH839" s="247"/>
      <c r="FDI839" s="247"/>
      <c r="FDJ839" s="247"/>
      <c r="FDK839" s="247"/>
      <c r="FDL839" s="247"/>
      <c r="FDM839" s="247"/>
      <c r="FDN839" s="247"/>
      <c r="FDO839" s="247"/>
      <c r="FDP839" s="247"/>
      <c r="FDQ839" s="247"/>
      <c r="FDR839" s="247"/>
      <c r="FDS839" s="247"/>
      <c r="FDT839" s="247"/>
      <c r="FDU839" s="247"/>
      <c r="FDV839" s="247"/>
      <c r="FDW839" s="247"/>
      <c r="FDX839" s="247"/>
      <c r="FDY839" s="247"/>
      <c r="FDZ839" s="247"/>
      <c r="FEA839" s="247"/>
      <c r="FEB839" s="247"/>
      <c r="FEC839" s="247"/>
      <c r="FED839" s="247"/>
      <c r="FEE839" s="247"/>
      <c r="FEF839" s="247"/>
      <c r="FEG839" s="247"/>
      <c r="FEH839" s="247"/>
      <c r="FEI839" s="247"/>
      <c r="FEJ839" s="247"/>
      <c r="FEK839" s="247"/>
      <c r="FEL839" s="247"/>
      <c r="FEM839" s="247"/>
      <c r="FEN839" s="247"/>
      <c r="FEO839" s="247"/>
      <c r="FEP839" s="247"/>
      <c r="FEQ839" s="247"/>
      <c r="FER839" s="247"/>
      <c r="FES839" s="247"/>
      <c r="FET839" s="247"/>
      <c r="FEU839" s="247"/>
      <c r="FEV839" s="247"/>
      <c r="FEW839" s="247"/>
      <c r="FEX839" s="247"/>
      <c r="FEY839" s="247"/>
      <c r="FEZ839" s="247"/>
      <c r="FFA839" s="247"/>
      <c r="FFB839" s="247"/>
      <c r="FFC839" s="247"/>
      <c r="FFD839" s="247"/>
      <c r="FFE839" s="247"/>
      <c r="FFF839" s="247"/>
      <c r="FFG839" s="247"/>
      <c r="FFH839" s="247"/>
      <c r="FFI839" s="247"/>
      <c r="FFJ839" s="247"/>
      <c r="FFK839" s="247"/>
      <c r="FFL839" s="247"/>
      <c r="FFM839" s="247"/>
      <c r="FFN839" s="247"/>
      <c r="FFO839" s="247"/>
      <c r="FFP839" s="247"/>
      <c r="FFQ839" s="247"/>
      <c r="FFR839" s="247"/>
      <c r="FFS839" s="247"/>
      <c r="FFT839" s="247"/>
      <c r="FFU839" s="247"/>
      <c r="FFV839" s="247"/>
      <c r="FFW839" s="247"/>
      <c r="FFX839" s="247"/>
      <c r="FFY839" s="247"/>
      <c r="FFZ839" s="247"/>
      <c r="FGA839" s="247"/>
      <c r="FGB839" s="247"/>
      <c r="FGC839" s="247"/>
      <c r="FGD839" s="247"/>
      <c r="FGE839" s="247"/>
      <c r="FGF839" s="247"/>
      <c r="FGG839" s="247"/>
      <c r="FGH839" s="247"/>
      <c r="FGI839" s="247"/>
      <c r="FGJ839" s="247"/>
      <c r="FGK839" s="247"/>
      <c r="FGL839" s="247"/>
      <c r="FGM839" s="247"/>
      <c r="FGN839" s="247"/>
      <c r="FGO839" s="247"/>
      <c r="FGP839" s="247"/>
      <c r="FGQ839" s="247"/>
      <c r="FGR839" s="247"/>
      <c r="FGS839" s="247"/>
      <c r="FGT839" s="247"/>
      <c r="FGU839" s="247"/>
      <c r="FGV839" s="247"/>
      <c r="FGW839" s="247"/>
      <c r="FGX839" s="247"/>
      <c r="FGY839" s="247"/>
      <c r="FGZ839" s="247"/>
      <c r="FHA839" s="247"/>
      <c r="FHB839" s="247"/>
      <c r="FHC839" s="247"/>
      <c r="FHD839" s="247"/>
      <c r="FHE839" s="247"/>
      <c r="FHF839" s="247"/>
      <c r="FHG839" s="247"/>
      <c r="FHH839" s="247"/>
      <c r="FHI839" s="247"/>
      <c r="FHJ839" s="247"/>
      <c r="FHK839" s="247"/>
      <c r="FHL839" s="247"/>
      <c r="FHM839" s="247"/>
      <c r="FHN839" s="247"/>
      <c r="FHO839" s="247"/>
      <c r="FHP839" s="247"/>
      <c r="FHQ839" s="247"/>
      <c r="FHR839" s="247"/>
      <c r="FHS839" s="247"/>
      <c r="FHT839" s="247"/>
      <c r="FHU839" s="247"/>
      <c r="FHV839" s="247"/>
      <c r="FHW839" s="247"/>
      <c r="FHX839" s="247"/>
      <c r="FHY839" s="247"/>
      <c r="FHZ839" s="247"/>
      <c r="FIA839" s="247"/>
      <c r="FIB839" s="247"/>
      <c r="FIC839" s="247"/>
      <c r="FID839" s="247"/>
      <c r="FIE839" s="247"/>
      <c r="FIF839" s="247"/>
      <c r="FIG839" s="247"/>
      <c r="FIH839" s="247"/>
      <c r="FII839" s="247"/>
      <c r="FIJ839" s="247"/>
      <c r="FIK839" s="247"/>
      <c r="FIL839" s="247"/>
      <c r="FIM839" s="247"/>
      <c r="FIN839" s="247"/>
      <c r="FIO839" s="247"/>
      <c r="FIP839" s="247"/>
      <c r="FIQ839" s="247"/>
      <c r="FIR839" s="247"/>
      <c r="FIS839" s="247"/>
      <c r="FIT839" s="247"/>
      <c r="FIU839" s="247"/>
      <c r="FIV839" s="247"/>
      <c r="FIW839" s="247"/>
      <c r="FIX839" s="247"/>
      <c r="FIY839" s="247"/>
      <c r="FIZ839" s="247"/>
      <c r="FJA839" s="247"/>
      <c r="FJB839" s="247"/>
      <c r="FJC839" s="247"/>
      <c r="FJD839" s="247"/>
      <c r="FJE839" s="247"/>
      <c r="FJF839" s="247"/>
      <c r="FJG839" s="247"/>
      <c r="FJH839" s="247"/>
      <c r="FJI839" s="247"/>
      <c r="FJJ839" s="247"/>
      <c r="FJK839" s="247"/>
      <c r="FJL839" s="247"/>
      <c r="FJM839" s="247"/>
      <c r="FJN839" s="247"/>
      <c r="FJO839" s="247"/>
      <c r="FJP839" s="247"/>
      <c r="FJQ839" s="247"/>
      <c r="FJR839" s="247"/>
      <c r="FJS839" s="247"/>
      <c r="FJT839" s="247"/>
      <c r="FJU839" s="247"/>
      <c r="FJV839" s="247"/>
      <c r="FJW839" s="247"/>
      <c r="FJX839" s="247"/>
      <c r="FJY839" s="247"/>
      <c r="FJZ839" s="247"/>
      <c r="FKA839" s="247"/>
      <c r="FKB839" s="247"/>
      <c r="FKC839" s="247"/>
      <c r="FKD839" s="247"/>
      <c r="FKE839" s="247"/>
      <c r="FKF839" s="247"/>
      <c r="FKG839" s="247"/>
      <c r="FKH839" s="247"/>
      <c r="FKI839" s="247"/>
      <c r="FKJ839" s="247"/>
      <c r="FKK839" s="247"/>
      <c r="FKL839" s="247"/>
      <c r="FKM839" s="247"/>
      <c r="FKN839" s="247"/>
      <c r="FKO839" s="247"/>
      <c r="FKP839" s="247"/>
      <c r="FKQ839" s="247"/>
      <c r="FKR839" s="247"/>
      <c r="FKS839" s="247"/>
      <c r="FKT839" s="247"/>
      <c r="FKU839" s="247"/>
      <c r="FKV839" s="247"/>
      <c r="FKW839" s="247"/>
      <c r="FKX839" s="247"/>
      <c r="FKY839" s="247"/>
      <c r="FKZ839" s="247"/>
      <c r="FLA839" s="247"/>
      <c r="FLB839" s="247"/>
      <c r="FLC839" s="247"/>
      <c r="FLD839" s="247"/>
      <c r="FLE839" s="247"/>
      <c r="FLF839" s="247"/>
      <c r="FLG839" s="247"/>
      <c r="FLH839" s="247"/>
      <c r="FLI839" s="247"/>
      <c r="FLJ839" s="247"/>
      <c r="FLK839" s="247"/>
      <c r="FLL839" s="247"/>
      <c r="FLM839" s="247"/>
      <c r="FLN839" s="247"/>
      <c r="FLO839" s="247"/>
      <c r="FLP839" s="247"/>
      <c r="FLQ839" s="247"/>
      <c r="FLR839" s="247"/>
      <c r="FLS839" s="247"/>
      <c r="FLT839" s="247"/>
      <c r="FLU839" s="247"/>
      <c r="FLV839" s="247"/>
      <c r="FLW839" s="247"/>
      <c r="FLX839" s="247"/>
      <c r="FLY839" s="247"/>
      <c r="FLZ839" s="247"/>
      <c r="FMA839" s="247"/>
      <c r="FMB839" s="247"/>
      <c r="FMC839" s="247"/>
      <c r="FMD839" s="247"/>
      <c r="FME839" s="247"/>
      <c r="FMF839" s="247"/>
      <c r="FMG839" s="247"/>
      <c r="FMH839" s="247"/>
      <c r="FMI839" s="247"/>
      <c r="FMJ839" s="247"/>
      <c r="FMK839" s="247"/>
      <c r="FML839" s="247"/>
      <c r="FMM839" s="247"/>
      <c r="FMN839" s="247"/>
      <c r="FMO839" s="247"/>
      <c r="FMP839" s="247"/>
      <c r="FMQ839" s="247"/>
      <c r="FMR839" s="247"/>
      <c r="FMS839" s="247"/>
      <c r="FMT839" s="247"/>
      <c r="FMU839" s="247"/>
      <c r="FMV839" s="247"/>
      <c r="FMW839" s="247"/>
      <c r="FMX839" s="247"/>
      <c r="FMY839" s="247"/>
      <c r="FMZ839" s="247"/>
      <c r="FNA839" s="247"/>
      <c r="FNB839" s="247"/>
      <c r="FNC839" s="247"/>
      <c r="FND839" s="247"/>
      <c r="FNE839" s="247"/>
      <c r="FNF839" s="247"/>
      <c r="FNG839" s="247"/>
      <c r="FNH839" s="247"/>
      <c r="FNI839" s="247"/>
      <c r="FNJ839" s="247"/>
      <c r="FNK839" s="247"/>
      <c r="FNL839" s="247"/>
      <c r="FNM839" s="247"/>
      <c r="FNN839" s="247"/>
      <c r="FNO839" s="247"/>
      <c r="FNP839" s="247"/>
      <c r="FNQ839" s="247"/>
      <c r="FNR839" s="247"/>
      <c r="FNS839" s="247"/>
      <c r="FNT839" s="247"/>
      <c r="FNU839" s="247"/>
      <c r="FNV839" s="247"/>
      <c r="FNW839" s="247"/>
      <c r="FNX839" s="247"/>
      <c r="FNY839" s="247"/>
      <c r="FNZ839" s="247"/>
      <c r="FOA839" s="247"/>
      <c r="FOB839" s="247"/>
      <c r="FOC839" s="247"/>
      <c r="FOD839" s="247"/>
      <c r="FOE839" s="247"/>
      <c r="FOF839" s="247"/>
      <c r="FOG839" s="247"/>
      <c r="FOH839" s="247"/>
      <c r="FOI839" s="247"/>
      <c r="FOJ839" s="247"/>
      <c r="FOK839" s="247"/>
      <c r="FOL839" s="247"/>
      <c r="FOM839" s="247"/>
      <c r="FON839" s="247"/>
      <c r="FOO839" s="247"/>
      <c r="FOP839" s="247"/>
      <c r="FOQ839" s="247"/>
      <c r="FOR839" s="247"/>
      <c r="FOS839" s="247"/>
      <c r="FOT839" s="247"/>
      <c r="FOU839" s="247"/>
      <c r="FOV839" s="247"/>
      <c r="FOW839" s="247"/>
      <c r="FOX839" s="247"/>
      <c r="FOY839" s="247"/>
      <c r="FOZ839" s="247"/>
      <c r="FPA839" s="247"/>
      <c r="FPB839" s="247"/>
      <c r="FPC839" s="247"/>
      <c r="FPD839" s="247"/>
      <c r="FPE839" s="247"/>
      <c r="FPF839" s="247"/>
      <c r="FPG839" s="247"/>
      <c r="FPH839" s="247"/>
      <c r="FPI839" s="247"/>
      <c r="FPJ839" s="247"/>
      <c r="FPK839" s="247"/>
      <c r="FPL839" s="247"/>
      <c r="FPM839" s="247"/>
      <c r="FPN839" s="247"/>
      <c r="FPO839" s="247"/>
      <c r="FPP839" s="247"/>
      <c r="FPQ839" s="247"/>
      <c r="FPR839" s="247"/>
      <c r="FPS839" s="247"/>
      <c r="FPT839" s="247"/>
      <c r="FPU839" s="247"/>
      <c r="FPV839" s="247"/>
      <c r="FPW839" s="247"/>
      <c r="FPX839" s="247"/>
      <c r="FPY839" s="247"/>
      <c r="FPZ839" s="247"/>
      <c r="FQA839" s="247"/>
      <c r="FQB839" s="247"/>
      <c r="FQC839" s="247"/>
      <c r="FQD839" s="247"/>
      <c r="FQE839" s="247"/>
      <c r="FQF839" s="247"/>
      <c r="FQG839" s="247"/>
      <c r="FQH839" s="247"/>
      <c r="FQI839" s="247"/>
      <c r="FQJ839" s="247"/>
      <c r="FQK839" s="247"/>
      <c r="FQL839" s="247"/>
      <c r="FQM839" s="247"/>
      <c r="FQN839" s="247"/>
      <c r="FQO839" s="247"/>
      <c r="FQP839" s="247"/>
      <c r="FQQ839" s="247"/>
      <c r="FQR839" s="247"/>
      <c r="FQS839" s="247"/>
      <c r="FQT839" s="247"/>
      <c r="FQU839" s="247"/>
      <c r="FQV839" s="247"/>
      <c r="FQW839" s="247"/>
      <c r="FQX839" s="247"/>
      <c r="FQY839" s="247"/>
      <c r="FQZ839" s="247"/>
      <c r="FRA839" s="247"/>
      <c r="FRB839" s="247"/>
      <c r="FRC839" s="247"/>
      <c r="FRD839" s="247"/>
      <c r="FRE839" s="247"/>
      <c r="FRF839" s="247"/>
      <c r="FRG839" s="247"/>
      <c r="FRH839" s="247"/>
      <c r="FRI839" s="247"/>
      <c r="FRJ839" s="247"/>
      <c r="FRK839" s="247"/>
      <c r="FRL839" s="247"/>
      <c r="FRM839" s="247"/>
      <c r="FRN839" s="247"/>
      <c r="FRO839" s="247"/>
      <c r="FRP839" s="247"/>
      <c r="FRQ839" s="247"/>
      <c r="FRR839" s="247"/>
      <c r="FRS839" s="247"/>
      <c r="FRT839" s="247"/>
      <c r="FRU839" s="247"/>
      <c r="FRV839" s="247"/>
      <c r="FRW839" s="247"/>
      <c r="FRX839" s="247"/>
      <c r="FRY839" s="247"/>
      <c r="FRZ839" s="247"/>
      <c r="FSA839" s="247"/>
      <c r="FSB839" s="247"/>
      <c r="FSC839" s="247"/>
      <c r="FSD839" s="247"/>
      <c r="FSE839" s="247"/>
      <c r="FSF839" s="247"/>
      <c r="FSG839" s="247"/>
      <c r="FSH839" s="247"/>
      <c r="FSI839" s="247"/>
      <c r="FSJ839" s="247"/>
      <c r="FSK839" s="247"/>
      <c r="FSL839" s="247"/>
      <c r="FSM839" s="247"/>
      <c r="FSN839" s="247"/>
      <c r="FSO839" s="247"/>
      <c r="FSP839" s="247"/>
      <c r="FSQ839" s="247"/>
      <c r="FSR839" s="247"/>
      <c r="FSS839" s="247"/>
      <c r="FST839" s="247"/>
      <c r="FSU839" s="247"/>
      <c r="FSV839" s="247"/>
      <c r="FSW839" s="247"/>
      <c r="FSX839" s="247"/>
      <c r="FSY839" s="247"/>
      <c r="FSZ839" s="247"/>
      <c r="FTA839" s="247"/>
      <c r="FTB839" s="247"/>
      <c r="FTC839" s="247"/>
      <c r="FTD839" s="247"/>
      <c r="FTE839" s="247"/>
      <c r="FTF839" s="247"/>
      <c r="FTG839" s="247"/>
      <c r="FTH839" s="247"/>
      <c r="FTI839" s="247"/>
      <c r="FTJ839" s="247"/>
      <c r="FTK839" s="247"/>
      <c r="FTL839" s="247"/>
      <c r="FTM839" s="247"/>
      <c r="FTN839" s="247"/>
      <c r="FTO839" s="247"/>
      <c r="FTP839" s="247"/>
      <c r="FTQ839" s="247"/>
      <c r="FTR839" s="247"/>
      <c r="FTS839" s="247"/>
      <c r="FTT839" s="247"/>
      <c r="FTU839" s="247"/>
      <c r="FTV839" s="247"/>
      <c r="FTW839" s="247"/>
      <c r="FTX839" s="247"/>
      <c r="FTY839" s="247"/>
      <c r="FTZ839" s="247"/>
      <c r="FUA839" s="247"/>
      <c r="FUB839" s="247"/>
      <c r="FUC839" s="247"/>
      <c r="FUD839" s="247"/>
      <c r="FUE839" s="247"/>
      <c r="FUF839" s="247"/>
      <c r="FUG839" s="247"/>
      <c r="FUH839" s="247"/>
      <c r="FUI839" s="247"/>
      <c r="FUJ839" s="247"/>
      <c r="FUK839" s="247"/>
      <c r="FUL839" s="247"/>
      <c r="FUM839" s="247"/>
      <c r="FUN839" s="247"/>
      <c r="FUO839" s="247"/>
      <c r="FUP839" s="247"/>
      <c r="FUQ839" s="247"/>
      <c r="FUR839" s="247"/>
      <c r="FUS839" s="247"/>
      <c r="FUT839" s="247"/>
      <c r="FUU839" s="247"/>
      <c r="FUV839" s="247"/>
      <c r="FUW839" s="247"/>
      <c r="FUX839" s="247"/>
      <c r="FUY839" s="247"/>
      <c r="FUZ839" s="247"/>
      <c r="FVA839" s="247"/>
      <c r="FVB839" s="247"/>
      <c r="FVC839" s="247"/>
      <c r="FVD839" s="247"/>
      <c r="FVE839" s="247"/>
      <c r="FVF839" s="247"/>
      <c r="FVG839" s="247"/>
      <c r="FVH839" s="247"/>
      <c r="FVI839" s="247"/>
      <c r="FVJ839" s="247"/>
      <c r="FVK839" s="247"/>
      <c r="FVL839" s="247"/>
      <c r="FVM839" s="247"/>
      <c r="FVN839" s="247"/>
      <c r="FVO839" s="247"/>
      <c r="FVP839" s="247"/>
      <c r="FVQ839" s="247"/>
      <c r="FVR839" s="247"/>
      <c r="FVS839" s="247"/>
      <c r="FVT839" s="247"/>
      <c r="FVU839" s="247"/>
      <c r="FVV839" s="247"/>
      <c r="FVW839" s="247"/>
      <c r="FVX839" s="247"/>
      <c r="FVY839" s="247"/>
      <c r="FVZ839" s="247"/>
      <c r="FWA839" s="247"/>
      <c r="FWB839" s="247"/>
      <c r="FWC839" s="247"/>
      <c r="FWD839" s="247"/>
      <c r="FWE839" s="247"/>
      <c r="FWF839" s="247"/>
      <c r="FWG839" s="247"/>
      <c r="FWH839" s="247"/>
      <c r="FWI839" s="247"/>
      <c r="FWJ839" s="247"/>
      <c r="FWK839" s="247"/>
      <c r="FWL839" s="247"/>
      <c r="FWM839" s="247"/>
      <c r="FWN839" s="247"/>
      <c r="FWO839" s="247"/>
      <c r="FWP839" s="247"/>
      <c r="FWQ839" s="247"/>
      <c r="FWR839" s="247"/>
      <c r="FWS839" s="247"/>
      <c r="FWT839" s="247"/>
      <c r="FWU839" s="247"/>
      <c r="FWV839" s="247"/>
      <c r="FWW839" s="247"/>
      <c r="FWX839" s="247"/>
      <c r="FWY839" s="247"/>
      <c r="FWZ839" s="247"/>
      <c r="FXA839" s="247"/>
      <c r="FXB839" s="247"/>
      <c r="FXC839" s="247"/>
      <c r="FXD839" s="247"/>
      <c r="FXE839" s="247"/>
      <c r="FXF839" s="247"/>
      <c r="FXG839" s="247"/>
      <c r="FXH839" s="247"/>
      <c r="FXI839" s="247"/>
      <c r="FXJ839" s="247"/>
      <c r="FXK839" s="247"/>
      <c r="FXL839" s="247"/>
      <c r="FXM839" s="247"/>
      <c r="FXN839" s="247"/>
      <c r="FXO839" s="247"/>
      <c r="FXP839" s="247"/>
      <c r="FXQ839" s="247"/>
      <c r="FXR839" s="247"/>
      <c r="FXS839" s="247"/>
      <c r="FXT839" s="247"/>
      <c r="FXU839" s="247"/>
      <c r="FXV839" s="247"/>
      <c r="FXW839" s="247"/>
      <c r="FXX839" s="247"/>
      <c r="FXY839" s="247"/>
      <c r="FXZ839" s="247"/>
      <c r="FYA839" s="247"/>
      <c r="FYB839" s="247"/>
      <c r="FYC839" s="247"/>
      <c r="FYD839" s="247"/>
      <c r="FYE839" s="247"/>
      <c r="FYF839" s="247"/>
      <c r="FYG839" s="247"/>
      <c r="FYH839" s="247"/>
      <c r="FYI839" s="247"/>
      <c r="FYJ839" s="247"/>
      <c r="FYK839" s="247"/>
      <c r="FYL839" s="247"/>
      <c r="FYM839" s="247"/>
      <c r="FYN839" s="247"/>
      <c r="FYO839" s="247"/>
      <c r="FYP839" s="247"/>
      <c r="FYQ839" s="247"/>
      <c r="FYR839" s="247"/>
      <c r="FYS839" s="247"/>
      <c r="FYT839" s="247"/>
      <c r="FYU839" s="247"/>
      <c r="FYV839" s="247"/>
      <c r="FYW839" s="247"/>
      <c r="FYX839" s="247"/>
      <c r="FYY839" s="247"/>
      <c r="FYZ839" s="247"/>
      <c r="FZA839" s="247"/>
      <c r="FZB839" s="247"/>
      <c r="FZC839" s="247"/>
      <c r="FZD839" s="247"/>
      <c r="FZE839" s="247"/>
      <c r="FZF839" s="247"/>
      <c r="FZG839" s="247"/>
      <c r="FZH839" s="247"/>
      <c r="FZI839" s="247"/>
      <c r="FZJ839" s="247"/>
      <c r="FZK839" s="247"/>
      <c r="FZL839" s="247"/>
      <c r="FZM839" s="247"/>
      <c r="FZN839" s="247"/>
      <c r="FZO839" s="247"/>
      <c r="FZP839" s="247"/>
      <c r="FZQ839" s="247"/>
      <c r="FZR839" s="247"/>
      <c r="FZS839" s="247"/>
      <c r="FZT839" s="247"/>
      <c r="FZU839" s="247"/>
      <c r="FZV839" s="247"/>
      <c r="FZW839" s="247"/>
      <c r="FZX839" s="247"/>
      <c r="FZY839" s="247"/>
      <c r="FZZ839" s="247"/>
      <c r="GAA839" s="247"/>
      <c r="GAB839" s="247"/>
      <c r="GAC839" s="247"/>
      <c r="GAD839" s="247"/>
      <c r="GAE839" s="247"/>
      <c r="GAF839" s="247"/>
      <c r="GAG839" s="247"/>
      <c r="GAH839" s="247"/>
      <c r="GAI839" s="247"/>
      <c r="GAJ839" s="247"/>
      <c r="GAK839" s="247"/>
      <c r="GAL839" s="247"/>
      <c r="GAM839" s="247"/>
      <c r="GAN839" s="247"/>
      <c r="GAO839" s="247"/>
      <c r="GAP839" s="247"/>
      <c r="GAQ839" s="247"/>
      <c r="GAR839" s="247"/>
      <c r="GAS839" s="247"/>
      <c r="GAT839" s="247"/>
      <c r="GAU839" s="247"/>
      <c r="GAV839" s="247"/>
      <c r="GAW839" s="247"/>
      <c r="GAX839" s="247"/>
      <c r="GAY839" s="247"/>
      <c r="GAZ839" s="247"/>
      <c r="GBA839" s="247"/>
      <c r="GBB839" s="247"/>
      <c r="GBC839" s="247"/>
      <c r="GBD839" s="247"/>
      <c r="GBE839" s="247"/>
      <c r="GBF839" s="247"/>
      <c r="GBG839" s="247"/>
      <c r="GBH839" s="247"/>
      <c r="GBI839" s="247"/>
      <c r="GBJ839" s="247"/>
      <c r="GBK839" s="247"/>
      <c r="GBL839" s="247"/>
      <c r="GBM839" s="247"/>
      <c r="GBN839" s="247"/>
      <c r="GBO839" s="247"/>
      <c r="GBP839" s="247"/>
      <c r="GBQ839" s="247"/>
      <c r="GBR839" s="247"/>
      <c r="GBS839" s="247"/>
      <c r="GBT839" s="247"/>
      <c r="GBU839" s="247"/>
      <c r="GBV839" s="247"/>
      <c r="GBW839" s="247"/>
      <c r="GBX839" s="247"/>
      <c r="GBY839" s="247"/>
      <c r="GBZ839" s="247"/>
      <c r="GCA839" s="247"/>
      <c r="GCB839" s="247"/>
      <c r="GCC839" s="247"/>
      <c r="GCD839" s="247"/>
      <c r="GCE839" s="247"/>
      <c r="GCF839" s="247"/>
      <c r="GCG839" s="247"/>
      <c r="GCH839" s="247"/>
      <c r="GCI839" s="247"/>
      <c r="GCJ839" s="247"/>
      <c r="GCK839" s="247"/>
      <c r="GCL839" s="247"/>
      <c r="GCM839" s="247"/>
      <c r="GCN839" s="247"/>
      <c r="GCO839" s="247"/>
      <c r="GCP839" s="247"/>
      <c r="GCQ839" s="247"/>
      <c r="GCR839" s="247"/>
      <c r="GCS839" s="247"/>
      <c r="GCT839" s="247"/>
      <c r="GCU839" s="247"/>
      <c r="GCV839" s="247"/>
      <c r="GCW839" s="247"/>
      <c r="GCX839" s="247"/>
      <c r="GCY839" s="247"/>
      <c r="GCZ839" s="247"/>
      <c r="GDA839" s="247"/>
      <c r="GDB839" s="247"/>
      <c r="GDC839" s="247"/>
      <c r="GDD839" s="247"/>
      <c r="GDE839" s="247"/>
      <c r="GDF839" s="247"/>
      <c r="GDG839" s="247"/>
      <c r="GDH839" s="247"/>
      <c r="GDI839" s="247"/>
      <c r="GDJ839" s="247"/>
      <c r="GDK839" s="247"/>
      <c r="GDL839" s="247"/>
      <c r="GDM839" s="247"/>
      <c r="GDN839" s="247"/>
      <c r="GDO839" s="247"/>
      <c r="GDP839" s="247"/>
      <c r="GDQ839" s="247"/>
      <c r="GDR839" s="247"/>
      <c r="GDS839" s="247"/>
      <c r="GDT839" s="247"/>
      <c r="GDU839" s="247"/>
      <c r="GDV839" s="247"/>
      <c r="GDW839" s="247"/>
      <c r="GDX839" s="247"/>
      <c r="GDY839" s="247"/>
      <c r="GDZ839" s="247"/>
      <c r="GEA839" s="247"/>
      <c r="GEB839" s="247"/>
      <c r="GEC839" s="247"/>
      <c r="GED839" s="247"/>
      <c r="GEE839" s="247"/>
      <c r="GEF839" s="247"/>
      <c r="GEG839" s="247"/>
      <c r="GEH839" s="247"/>
      <c r="GEI839" s="247"/>
      <c r="GEJ839" s="247"/>
      <c r="GEK839" s="247"/>
      <c r="GEL839" s="247"/>
      <c r="GEM839" s="247"/>
      <c r="GEN839" s="247"/>
      <c r="GEO839" s="247"/>
      <c r="GEP839" s="247"/>
      <c r="GEQ839" s="247"/>
      <c r="GER839" s="247"/>
      <c r="GES839" s="247"/>
      <c r="GET839" s="247"/>
      <c r="GEU839" s="247"/>
      <c r="GEV839" s="247"/>
      <c r="GEW839" s="247"/>
      <c r="GEX839" s="247"/>
      <c r="GEY839" s="247"/>
      <c r="GEZ839" s="247"/>
      <c r="GFA839" s="247"/>
      <c r="GFB839" s="247"/>
      <c r="GFC839" s="247"/>
      <c r="GFD839" s="247"/>
      <c r="GFE839" s="247"/>
      <c r="GFF839" s="247"/>
      <c r="GFG839" s="247"/>
      <c r="GFH839" s="247"/>
      <c r="GFI839" s="247"/>
      <c r="GFJ839" s="247"/>
      <c r="GFK839" s="247"/>
      <c r="GFL839" s="247"/>
      <c r="GFM839" s="247"/>
      <c r="GFN839" s="247"/>
      <c r="GFO839" s="247"/>
      <c r="GFP839" s="247"/>
      <c r="GFQ839" s="247"/>
      <c r="GFR839" s="247"/>
      <c r="GFS839" s="247"/>
      <c r="GFT839" s="247"/>
      <c r="GFU839" s="247"/>
      <c r="GFV839" s="247"/>
      <c r="GFW839" s="247"/>
      <c r="GFX839" s="247"/>
      <c r="GFY839" s="247"/>
      <c r="GFZ839" s="247"/>
      <c r="GGA839" s="247"/>
      <c r="GGB839" s="247"/>
      <c r="GGC839" s="247"/>
      <c r="GGD839" s="247"/>
      <c r="GGE839" s="247"/>
      <c r="GGF839" s="247"/>
      <c r="GGG839" s="247"/>
      <c r="GGH839" s="247"/>
      <c r="GGI839" s="247"/>
      <c r="GGJ839" s="247"/>
      <c r="GGK839" s="247"/>
      <c r="GGL839" s="247"/>
      <c r="GGM839" s="247"/>
      <c r="GGN839" s="247"/>
      <c r="GGO839" s="247"/>
      <c r="GGP839" s="247"/>
      <c r="GGQ839" s="247"/>
      <c r="GGR839" s="247"/>
      <c r="GGS839" s="247"/>
      <c r="GGT839" s="247"/>
      <c r="GGU839" s="247"/>
      <c r="GGV839" s="247"/>
      <c r="GGW839" s="247"/>
      <c r="GGX839" s="247"/>
      <c r="GGY839" s="247"/>
      <c r="GGZ839" s="247"/>
      <c r="GHA839" s="247"/>
      <c r="GHB839" s="247"/>
      <c r="GHC839" s="247"/>
      <c r="GHD839" s="247"/>
      <c r="GHE839" s="247"/>
      <c r="GHF839" s="247"/>
      <c r="GHG839" s="247"/>
      <c r="GHH839" s="247"/>
      <c r="GHI839" s="247"/>
      <c r="GHJ839" s="247"/>
      <c r="GHK839" s="247"/>
      <c r="GHL839" s="247"/>
      <c r="GHM839" s="247"/>
      <c r="GHN839" s="247"/>
      <c r="GHO839" s="247"/>
      <c r="GHP839" s="247"/>
      <c r="GHQ839" s="247"/>
      <c r="GHR839" s="247"/>
      <c r="GHS839" s="247"/>
      <c r="GHT839" s="247"/>
      <c r="GHU839" s="247"/>
      <c r="GHV839" s="247"/>
      <c r="GHW839" s="247"/>
      <c r="GHX839" s="247"/>
      <c r="GHY839" s="247"/>
      <c r="GHZ839" s="247"/>
      <c r="GIA839" s="247"/>
      <c r="GIB839" s="247"/>
      <c r="GIC839" s="247"/>
      <c r="GID839" s="247"/>
      <c r="GIE839" s="247"/>
      <c r="GIF839" s="247"/>
      <c r="GIG839" s="247"/>
      <c r="GIH839" s="247"/>
      <c r="GII839" s="247"/>
      <c r="GIJ839" s="247"/>
      <c r="GIK839" s="247"/>
      <c r="GIL839" s="247"/>
      <c r="GIM839" s="247"/>
      <c r="GIN839" s="247"/>
      <c r="GIO839" s="247"/>
      <c r="GIP839" s="247"/>
      <c r="GIQ839" s="247"/>
      <c r="GIR839" s="247"/>
      <c r="GIS839" s="247"/>
      <c r="GIT839" s="247"/>
      <c r="GIU839" s="247"/>
      <c r="GIV839" s="247"/>
      <c r="GIW839" s="247"/>
      <c r="GIX839" s="247"/>
      <c r="GIY839" s="247"/>
      <c r="GIZ839" s="247"/>
      <c r="GJA839" s="247"/>
      <c r="GJB839" s="247"/>
      <c r="GJC839" s="247"/>
      <c r="GJD839" s="247"/>
      <c r="GJE839" s="247"/>
      <c r="GJF839" s="247"/>
      <c r="GJG839" s="247"/>
      <c r="GJH839" s="247"/>
      <c r="GJI839" s="247"/>
      <c r="GJJ839" s="247"/>
      <c r="GJK839" s="247"/>
      <c r="GJL839" s="247"/>
      <c r="GJM839" s="247"/>
      <c r="GJN839" s="247"/>
      <c r="GJO839" s="247"/>
      <c r="GJP839" s="247"/>
      <c r="GJQ839" s="247"/>
      <c r="GJR839" s="247"/>
      <c r="GJS839" s="247"/>
      <c r="GJT839" s="247"/>
      <c r="GJU839" s="247"/>
      <c r="GJV839" s="247"/>
      <c r="GJW839" s="247"/>
      <c r="GJX839" s="247"/>
      <c r="GJY839" s="247"/>
      <c r="GJZ839" s="247"/>
      <c r="GKA839" s="247"/>
      <c r="GKB839" s="247"/>
      <c r="GKC839" s="247"/>
      <c r="GKD839" s="247"/>
      <c r="GKE839" s="247"/>
      <c r="GKF839" s="247"/>
      <c r="GKG839" s="247"/>
      <c r="GKH839" s="247"/>
      <c r="GKI839" s="247"/>
      <c r="GKJ839" s="247"/>
      <c r="GKK839" s="247"/>
      <c r="GKL839" s="247"/>
      <c r="GKM839" s="247"/>
      <c r="GKN839" s="247"/>
      <c r="GKO839" s="247"/>
      <c r="GKP839" s="247"/>
      <c r="GKQ839" s="247"/>
      <c r="GKR839" s="247"/>
      <c r="GKS839" s="247"/>
      <c r="GKT839" s="247"/>
      <c r="GKU839" s="247"/>
      <c r="GKV839" s="247"/>
      <c r="GKW839" s="247"/>
      <c r="GKX839" s="247"/>
      <c r="GKY839" s="247"/>
      <c r="GKZ839" s="247"/>
      <c r="GLA839" s="247"/>
      <c r="GLB839" s="247"/>
      <c r="GLC839" s="247"/>
      <c r="GLD839" s="247"/>
      <c r="GLE839" s="247"/>
      <c r="GLF839" s="247"/>
      <c r="GLG839" s="247"/>
      <c r="GLH839" s="247"/>
      <c r="GLI839" s="247"/>
      <c r="GLJ839" s="247"/>
      <c r="GLK839" s="247"/>
      <c r="GLL839" s="247"/>
      <c r="GLM839" s="247"/>
      <c r="GLN839" s="247"/>
      <c r="GLO839" s="247"/>
      <c r="GLP839" s="247"/>
      <c r="GLQ839" s="247"/>
      <c r="GLR839" s="247"/>
      <c r="GLS839" s="247"/>
      <c r="GLT839" s="247"/>
      <c r="GLU839" s="247"/>
      <c r="GLV839" s="247"/>
      <c r="GLW839" s="247"/>
      <c r="GLX839" s="247"/>
      <c r="GLY839" s="247"/>
      <c r="GLZ839" s="247"/>
      <c r="GMA839" s="247"/>
      <c r="GMB839" s="247"/>
      <c r="GMC839" s="247"/>
      <c r="GMD839" s="247"/>
      <c r="GME839" s="247"/>
      <c r="GMF839" s="247"/>
      <c r="GMG839" s="247"/>
      <c r="GMH839" s="247"/>
      <c r="GMI839" s="247"/>
      <c r="GMJ839" s="247"/>
      <c r="GMK839" s="247"/>
      <c r="GML839" s="247"/>
      <c r="GMM839" s="247"/>
      <c r="GMN839" s="247"/>
      <c r="GMO839" s="247"/>
      <c r="GMP839" s="247"/>
      <c r="GMQ839" s="247"/>
      <c r="GMR839" s="247"/>
      <c r="GMS839" s="247"/>
      <c r="GMT839" s="247"/>
      <c r="GMU839" s="247"/>
      <c r="GMV839" s="247"/>
      <c r="GMW839" s="247"/>
      <c r="GMX839" s="247"/>
      <c r="GMY839" s="247"/>
      <c r="GMZ839" s="247"/>
      <c r="GNA839" s="247"/>
      <c r="GNB839" s="247"/>
      <c r="GNC839" s="247"/>
      <c r="GND839" s="247"/>
      <c r="GNE839" s="247"/>
      <c r="GNF839" s="247"/>
      <c r="GNG839" s="247"/>
      <c r="GNH839" s="247"/>
      <c r="GNI839" s="247"/>
      <c r="GNJ839" s="247"/>
      <c r="GNK839" s="247"/>
      <c r="GNL839" s="247"/>
      <c r="GNM839" s="247"/>
      <c r="GNN839" s="247"/>
      <c r="GNO839" s="247"/>
      <c r="GNP839" s="247"/>
      <c r="GNQ839" s="247"/>
      <c r="GNR839" s="247"/>
      <c r="GNS839" s="247"/>
      <c r="GNT839" s="247"/>
      <c r="GNU839" s="247"/>
      <c r="GNV839" s="247"/>
      <c r="GNW839" s="247"/>
      <c r="GNX839" s="247"/>
      <c r="GNY839" s="247"/>
      <c r="GNZ839" s="247"/>
      <c r="GOA839" s="247"/>
      <c r="GOB839" s="247"/>
      <c r="GOC839" s="247"/>
      <c r="GOD839" s="247"/>
      <c r="GOE839" s="247"/>
      <c r="GOF839" s="247"/>
      <c r="GOG839" s="247"/>
      <c r="GOH839" s="247"/>
      <c r="GOI839" s="247"/>
      <c r="GOJ839" s="247"/>
      <c r="GOK839" s="247"/>
      <c r="GOL839" s="247"/>
      <c r="GOM839" s="247"/>
      <c r="GON839" s="247"/>
      <c r="GOO839" s="247"/>
      <c r="GOP839" s="247"/>
      <c r="GOQ839" s="247"/>
      <c r="GOR839" s="247"/>
      <c r="GOS839" s="247"/>
      <c r="GOT839" s="247"/>
      <c r="GOU839" s="247"/>
      <c r="GOV839" s="247"/>
      <c r="GOW839" s="247"/>
      <c r="GOX839" s="247"/>
      <c r="GOY839" s="247"/>
      <c r="GOZ839" s="247"/>
      <c r="GPA839" s="247"/>
      <c r="GPB839" s="247"/>
      <c r="GPC839" s="247"/>
      <c r="GPD839" s="247"/>
      <c r="GPE839" s="247"/>
      <c r="GPF839" s="247"/>
      <c r="GPG839" s="247"/>
      <c r="GPH839" s="247"/>
      <c r="GPI839" s="247"/>
      <c r="GPJ839" s="247"/>
      <c r="GPK839" s="247"/>
      <c r="GPL839" s="247"/>
      <c r="GPM839" s="247"/>
      <c r="GPN839" s="247"/>
      <c r="GPO839" s="247"/>
      <c r="GPP839" s="247"/>
      <c r="GPQ839" s="247"/>
      <c r="GPR839" s="247"/>
      <c r="GPS839" s="247"/>
      <c r="GPT839" s="247"/>
      <c r="GPU839" s="247"/>
      <c r="GPV839" s="247"/>
      <c r="GPW839" s="247"/>
      <c r="GPX839" s="247"/>
      <c r="GPY839" s="247"/>
      <c r="GPZ839" s="247"/>
      <c r="GQA839" s="247"/>
      <c r="GQB839" s="247"/>
      <c r="GQC839" s="247"/>
      <c r="GQD839" s="247"/>
      <c r="GQE839" s="247"/>
      <c r="GQF839" s="247"/>
      <c r="GQG839" s="247"/>
      <c r="GQH839" s="247"/>
      <c r="GQI839" s="247"/>
      <c r="GQJ839" s="247"/>
      <c r="GQK839" s="247"/>
      <c r="GQL839" s="247"/>
      <c r="GQM839" s="247"/>
      <c r="GQN839" s="247"/>
      <c r="GQO839" s="247"/>
      <c r="GQP839" s="247"/>
      <c r="GQQ839" s="247"/>
      <c r="GQR839" s="247"/>
      <c r="GQS839" s="247"/>
      <c r="GQT839" s="247"/>
      <c r="GQU839" s="247"/>
      <c r="GQV839" s="247"/>
      <c r="GQW839" s="247"/>
      <c r="GQX839" s="247"/>
      <c r="GQY839" s="247"/>
      <c r="GQZ839" s="247"/>
      <c r="GRA839" s="247"/>
      <c r="GRB839" s="247"/>
      <c r="GRC839" s="247"/>
      <c r="GRD839" s="247"/>
      <c r="GRE839" s="247"/>
      <c r="GRF839" s="247"/>
      <c r="GRG839" s="247"/>
      <c r="GRH839" s="247"/>
      <c r="GRI839" s="247"/>
      <c r="GRJ839" s="247"/>
      <c r="GRK839" s="247"/>
      <c r="GRL839" s="247"/>
      <c r="GRM839" s="247"/>
      <c r="GRN839" s="247"/>
      <c r="GRO839" s="247"/>
      <c r="GRP839" s="247"/>
      <c r="GRQ839" s="247"/>
      <c r="GRR839" s="247"/>
      <c r="GRS839" s="247"/>
      <c r="GRT839" s="247"/>
      <c r="GRU839" s="247"/>
      <c r="GRV839" s="247"/>
      <c r="GRW839" s="247"/>
      <c r="GRX839" s="247"/>
      <c r="GRY839" s="247"/>
      <c r="GRZ839" s="247"/>
      <c r="GSA839" s="247"/>
      <c r="GSB839" s="247"/>
      <c r="GSC839" s="247"/>
      <c r="GSD839" s="247"/>
      <c r="GSE839" s="247"/>
      <c r="GSF839" s="247"/>
      <c r="GSG839" s="247"/>
      <c r="GSH839" s="247"/>
      <c r="GSI839" s="247"/>
      <c r="GSJ839" s="247"/>
      <c r="GSK839" s="247"/>
      <c r="GSL839" s="247"/>
      <c r="GSM839" s="247"/>
      <c r="GSN839" s="247"/>
      <c r="GSO839" s="247"/>
      <c r="GSP839" s="247"/>
      <c r="GSQ839" s="247"/>
      <c r="GSR839" s="247"/>
      <c r="GSS839" s="247"/>
      <c r="GST839" s="247"/>
      <c r="GSU839" s="247"/>
      <c r="GSV839" s="247"/>
      <c r="GSW839" s="247"/>
      <c r="GSX839" s="247"/>
      <c r="GSY839" s="247"/>
      <c r="GSZ839" s="247"/>
      <c r="GTA839" s="247"/>
      <c r="GTB839" s="247"/>
      <c r="GTC839" s="247"/>
      <c r="GTD839" s="247"/>
      <c r="GTE839" s="247"/>
      <c r="GTF839" s="247"/>
      <c r="GTG839" s="247"/>
      <c r="GTH839" s="247"/>
      <c r="GTI839" s="247"/>
      <c r="GTJ839" s="247"/>
      <c r="GTK839" s="247"/>
      <c r="GTL839" s="247"/>
      <c r="GTM839" s="247"/>
      <c r="GTN839" s="247"/>
      <c r="GTO839" s="247"/>
      <c r="GTP839" s="247"/>
      <c r="GTQ839" s="247"/>
      <c r="GTR839" s="247"/>
      <c r="GTS839" s="247"/>
      <c r="GTT839" s="247"/>
      <c r="GTU839" s="247"/>
      <c r="GTV839" s="247"/>
      <c r="GTW839" s="247"/>
      <c r="GTX839" s="247"/>
      <c r="GTY839" s="247"/>
      <c r="GTZ839" s="247"/>
      <c r="GUA839" s="247"/>
      <c r="GUB839" s="247"/>
      <c r="GUC839" s="247"/>
      <c r="GUD839" s="247"/>
      <c r="GUE839" s="247"/>
      <c r="GUF839" s="247"/>
      <c r="GUG839" s="247"/>
      <c r="GUH839" s="247"/>
      <c r="GUI839" s="247"/>
      <c r="GUJ839" s="247"/>
      <c r="GUK839" s="247"/>
      <c r="GUL839" s="247"/>
      <c r="GUM839" s="247"/>
      <c r="GUN839" s="247"/>
      <c r="GUO839" s="247"/>
      <c r="GUP839" s="247"/>
      <c r="GUQ839" s="247"/>
      <c r="GUR839" s="247"/>
      <c r="GUS839" s="247"/>
      <c r="GUT839" s="247"/>
      <c r="GUU839" s="247"/>
      <c r="GUV839" s="247"/>
      <c r="GUW839" s="247"/>
      <c r="GUX839" s="247"/>
      <c r="GUY839" s="247"/>
      <c r="GUZ839" s="247"/>
      <c r="GVA839" s="247"/>
      <c r="GVB839" s="247"/>
      <c r="GVC839" s="247"/>
      <c r="GVD839" s="247"/>
      <c r="GVE839" s="247"/>
      <c r="GVF839" s="247"/>
      <c r="GVG839" s="247"/>
      <c r="GVH839" s="247"/>
      <c r="GVI839" s="247"/>
      <c r="GVJ839" s="247"/>
      <c r="GVK839" s="247"/>
      <c r="GVL839" s="247"/>
      <c r="GVM839" s="247"/>
      <c r="GVN839" s="247"/>
      <c r="GVO839" s="247"/>
      <c r="GVP839" s="247"/>
      <c r="GVQ839" s="247"/>
      <c r="GVR839" s="247"/>
      <c r="GVS839" s="247"/>
      <c r="GVT839" s="247"/>
      <c r="GVU839" s="247"/>
      <c r="GVV839" s="247"/>
      <c r="GVW839" s="247"/>
      <c r="GVX839" s="247"/>
      <c r="GVY839" s="247"/>
      <c r="GVZ839" s="247"/>
      <c r="GWA839" s="247"/>
      <c r="GWB839" s="247"/>
      <c r="GWC839" s="247"/>
      <c r="GWD839" s="247"/>
      <c r="GWE839" s="247"/>
      <c r="GWF839" s="247"/>
      <c r="GWG839" s="247"/>
      <c r="GWH839" s="247"/>
      <c r="GWI839" s="247"/>
      <c r="GWJ839" s="247"/>
      <c r="GWK839" s="247"/>
      <c r="GWL839" s="247"/>
      <c r="GWM839" s="247"/>
      <c r="GWN839" s="247"/>
      <c r="GWO839" s="247"/>
      <c r="GWP839" s="247"/>
      <c r="GWQ839" s="247"/>
      <c r="GWR839" s="247"/>
      <c r="GWS839" s="247"/>
      <c r="GWT839" s="247"/>
      <c r="GWU839" s="247"/>
      <c r="GWV839" s="247"/>
      <c r="GWW839" s="247"/>
      <c r="GWX839" s="247"/>
      <c r="GWY839" s="247"/>
      <c r="GWZ839" s="247"/>
      <c r="GXA839" s="247"/>
      <c r="GXB839" s="247"/>
      <c r="GXC839" s="247"/>
      <c r="GXD839" s="247"/>
      <c r="GXE839" s="247"/>
      <c r="GXF839" s="247"/>
      <c r="GXG839" s="247"/>
      <c r="GXH839" s="247"/>
      <c r="GXI839" s="247"/>
      <c r="GXJ839" s="247"/>
      <c r="GXK839" s="247"/>
      <c r="GXL839" s="247"/>
      <c r="GXM839" s="247"/>
      <c r="GXN839" s="247"/>
      <c r="GXO839" s="247"/>
      <c r="GXP839" s="247"/>
      <c r="GXQ839" s="247"/>
      <c r="GXR839" s="247"/>
      <c r="GXS839" s="247"/>
      <c r="GXT839" s="247"/>
      <c r="GXU839" s="247"/>
      <c r="GXV839" s="247"/>
      <c r="GXW839" s="247"/>
      <c r="GXX839" s="247"/>
      <c r="GXY839" s="247"/>
      <c r="GXZ839" s="247"/>
      <c r="GYA839" s="247"/>
      <c r="GYB839" s="247"/>
      <c r="GYC839" s="247"/>
      <c r="GYD839" s="247"/>
      <c r="GYE839" s="247"/>
      <c r="GYF839" s="247"/>
      <c r="GYG839" s="247"/>
      <c r="GYH839" s="247"/>
      <c r="GYI839" s="247"/>
      <c r="GYJ839" s="247"/>
      <c r="GYK839" s="247"/>
      <c r="GYL839" s="247"/>
      <c r="GYM839" s="247"/>
      <c r="GYN839" s="247"/>
      <c r="GYO839" s="247"/>
      <c r="GYP839" s="247"/>
      <c r="GYQ839" s="247"/>
      <c r="GYR839" s="247"/>
      <c r="GYS839" s="247"/>
      <c r="GYT839" s="247"/>
      <c r="GYU839" s="247"/>
      <c r="GYV839" s="247"/>
      <c r="GYW839" s="247"/>
      <c r="GYX839" s="247"/>
      <c r="GYY839" s="247"/>
      <c r="GYZ839" s="247"/>
      <c r="GZA839" s="247"/>
      <c r="GZB839" s="247"/>
      <c r="GZC839" s="247"/>
      <c r="GZD839" s="247"/>
      <c r="GZE839" s="247"/>
      <c r="GZF839" s="247"/>
      <c r="GZG839" s="247"/>
      <c r="GZH839" s="247"/>
      <c r="GZI839" s="247"/>
      <c r="GZJ839" s="247"/>
      <c r="GZK839" s="247"/>
      <c r="GZL839" s="247"/>
      <c r="GZM839" s="247"/>
      <c r="GZN839" s="247"/>
      <c r="GZO839" s="247"/>
      <c r="GZP839" s="247"/>
      <c r="GZQ839" s="247"/>
      <c r="GZR839" s="247"/>
      <c r="GZS839" s="247"/>
      <c r="GZT839" s="247"/>
      <c r="GZU839" s="247"/>
      <c r="GZV839" s="247"/>
      <c r="GZW839" s="247"/>
      <c r="GZX839" s="247"/>
      <c r="GZY839" s="247"/>
      <c r="GZZ839" s="247"/>
      <c r="HAA839" s="247"/>
      <c r="HAB839" s="247"/>
      <c r="HAC839" s="247"/>
      <c r="HAD839" s="247"/>
      <c r="HAE839" s="247"/>
      <c r="HAF839" s="247"/>
      <c r="HAG839" s="247"/>
      <c r="HAH839" s="247"/>
      <c r="HAI839" s="247"/>
      <c r="HAJ839" s="247"/>
      <c r="HAK839" s="247"/>
      <c r="HAL839" s="247"/>
      <c r="HAM839" s="247"/>
      <c r="HAN839" s="247"/>
      <c r="HAO839" s="247"/>
      <c r="HAP839" s="247"/>
      <c r="HAQ839" s="247"/>
      <c r="HAR839" s="247"/>
      <c r="HAS839" s="247"/>
      <c r="HAT839" s="247"/>
      <c r="HAU839" s="247"/>
      <c r="HAV839" s="247"/>
      <c r="HAW839" s="247"/>
      <c r="HAX839" s="247"/>
      <c r="HAY839" s="247"/>
      <c r="HAZ839" s="247"/>
      <c r="HBA839" s="247"/>
      <c r="HBB839" s="247"/>
      <c r="HBC839" s="247"/>
      <c r="HBD839" s="247"/>
      <c r="HBE839" s="247"/>
      <c r="HBF839" s="247"/>
      <c r="HBG839" s="247"/>
      <c r="HBH839" s="247"/>
      <c r="HBI839" s="247"/>
      <c r="HBJ839" s="247"/>
      <c r="HBK839" s="247"/>
      <c r="HBL839" s="247"/>
      <c r="HBM839" s="247"/>
      <c r="HBN839" s="247"/>
      <c r="HBO839" s="247"/>
      <c r="HBP839" s="247"/>
      <c r="HBQ839" s="247"/>
      <c r="HBR839" s="247"/>
      <c r="HBS839" s="247"/>
      <c r="HBT839" s="247"/>
      <c r="HBU839" s="247"/>
      <c r="HBV839" s="247"/>
      <c r="HBW839" s="247"/>
      <c r="HBX839" s="247"/>
      <c r="HBY839" s="247"/>
      <c r="HBZ839" s="247"/>
      <c r="HCA839" s="247"/>
      <c r="HCB839" s="247"/>
      <c r="HCC839" s="247"/>
      <c r="HCD839" s="247"/>
      <c r="HCE839" s="247"/>
      <c r="HCF839" s="247"/>
      <c r="HCG839" s="247"/>
      <c r="HCH839" s="247"/>
      <c r="HCI839" s="247"/>
      <c r="HCJ839" s="247"/>
      <c r="HCK839" s="247"/>
      <c r="HCL839" s="247"/>
      <c r="HCM839" s="247"/>
      <c r="HCN839" s="247"/>
      <c r="HCO839" s="247"/>
      <c r="HCP839" s="247"/>
      <c r="HCQ839" s="247"/>
      <c r="HCR839" s="247"/>
      <c r="HCS839" s="247"/>
      <c r="HCT839" s="247"/>
      <c r="HCU839" s="247"/>
      <c r="HCV839" s="247"/>
      <c r="HCW839" s="247"/>
      <c r="HCX839" s="247"/>
      <c r="HCY839" s="247"/>
      <c r="HCZ839" s="247"/>
      <c r="HDA839" s="247"/>
      <c r="HDB839" s="247"/>
      <c r="HDC839" s="247"/>
      <c r="HDD839" s="247"/>
      <c r="HDE839" s="247"/>
      <c r="HDF839" s="247"/>
      <c r="HDG839" s="247"/>
      <c r="HDH839" s="247"/>
      <c r="HDI839" s="247"/>
      <c r="HDJ839" s="247"/>
      <c r="HDK839" s="247"/>
      <c r="HDL839" s="247"/>
      <c r="HDM839" s="247"/>
      <c r="HDN839" s="247"/>
      <c r="HDO839" s="247"/>
      <c r="HDP839" s="247"/>
      <c r="HDQ839" s="247"/>
      <c r="HDR839" s="247"/>
      <c r="HDS839" s="247"/>
      <c r="HDT839" s="247"/>
      <c r="HDU839" s="247"/>
      <c r="HDV839" s="247"/>
      <c r="HDW839" s="247"/>
      <c r="HDX839" s="247"/>
      <c r="HDY839" s="247"/>
      <c r="HDZ839" s="247"/>
      <c r="HEA839" s="247"/>
      <c r="HEB839" s="247"/>
      <c r="HEC839" s="247"/>
      <c r="HED839" s="247"/>
      <c r="HEE839" s="247"/>
      <c r="HEF839" s="247"/>
      <c r="HEG839" s="247"/>
      <c r="HEH839" s="247"/>
      <c r="HEI839" s="247"/>
      <c r="HEJ839" s="247"/>
      <c r="HEK839" s="247"/>
      <c r="HEL839" s="247"/>
      <c r="HEM839" s="247"/>
      <c r="HEN839" s="247"/>
      <c r="HEO839" s="247"/>
      <c r="HEP839" s="247"/>
      <c r="HEQ839" s="247"/>
      <c r="HER839" s="247"/>
      <c r="HES839" s="247"/>
      <c r="HET839" s="247"/>
      <c r="HEU839" s="247"/>
      <c r="HEV839" s="247"/>
      <c r="HEW839" s="247"/>
      <c r="HEX839" s="247"/>
      <c r="HEY839" s="247"/>
      <c r="HEZ839" s="247"/>
      <c r="HFA839" s="247"/>
      <c r="HFB839" s="247"/>
      <c r="HFC839" s="247"/>
      <c r="HFD839" s="247"/>
      <c r="HFE839" s="247"/>
      <c r="HFF839" s="247"/>
      <c r="HFG839" s="247"/>
      <c r="HFH839" s="247"/>
      <c r="HFI839" s="247"/>
      <c r="HFJ839" s="247"/>
      <c r="HFK839" s="247"/>
      <c r="HFL839" s="247"/>
      <c r="HFM839" s="247"/>
      <c r="HFN839" s="247"/>
      <c r="HFO839" s="247"/>
      <c r="HFP839" s="247"/>
      <c r="HFQ839" s="247"/>
      <c r="HFR839" s="247"/>
      <c r="HFS839" s="247"/>
      <c r="HFT839" s="247"/>
      <c r="HFU839" s="247"/>
      <c r="HFV839" s="247"/>
      <c r="HFW839" s="247"/>
      <c r="HFX839" s="247"/>
      <c r="HFY839" s="247"/>
      <c r="HFZ839" s="247"/>
      <c r="HGA839" s="247"/>
      <c r="HGB839" s="247"/>
      <c r="HGC839" s="247"/>
      <c r="HGD839" s="247"/>
      <c r="HGE839" s="247"/>
      <c r="HGF839" s="247"/>
      <c r="HGG839" s="247"/>
      <c r="HGH839" s="247"/>
      <c r="HGI839" s="247"/>
      <c r="HGJ839" s="247"/>
      <c r="HGK839" s="247"/>
      <c r="HGL839" s="247"/>
      <c r="HGM839" s="247"/>
      <c r="HGN839" s="247"/>
      <c r="HGO839" s="247"/>
      <c r="HGP839" s="247"/>
      <c r="HGQ839" s="247"/>
      <c r="HGR839" s="247"/>
      <c r="HGS839" s="247"/>
      <c r="HGT839" s="247"/>
      <c r="HGU839" s="247"/>
      <c r="HGV839" s="247"/>
      <c r="HGW839" s="247"/>
      <c r="HGX839" s="247"/>
      <c r="HGY839" s="247"/>
      <c r="HGZ839" s="247"/>
      <c r="HHA839" s="247"/>
      <c r="HHB839" s="247"/>
      <c r="HHC839" s="247"/>
      <c r="HHD839" s="247"/>
      <c r="HHE839" s="247"/>
      <c r="HHF839" s="247"/>
      <c r="HHG839" s="247"/>
      <c r="HHH839" s="247"/>
      <c r="HHI839" s="247"/>
      <c r="HHJ839" s="247"/>
      <c r="HHK839" s="247"/>
      <c r="HHL839" s="247"/>
      <c r="HHM839" s="247"/>
      <c r="HHN839" s="247"/>
      <c r="HHO839" s="247"/>
      <c r="HHP839" s="247"/>
      <c r="HHQ839" s="247"/>
      <c r="HHR839" s="247"/>
      <c r="HHS839" s="247"/>
      <c r="HHT839" s="247"/>
      <c r="HHU839" s="247"/>
      <c r="HHV839" s="247"/>
      <c r="HHW839" s="247"/>
      <c r="HHX839" s="247"/>
      <c r="HHY839" s="247"/>
      <c r="HHZ839" s="247"/>
      <c r="HIA839" s="247"/>
      <c r="HIB839" s="247"/>
      <c r="HIC839" s="247"/>
      <c r="HID839" s="247"/>
      <c r="HIE839" s="247"/>
      <c r="HIF839" s="247"/>
      <c r="HIG839" s="247"/>
      <c r="HIH839" s="247"/>
      <c r="HII839" s="247"/>
      <c r="HIJ839" s="247"/>
      <c r="HIK839" s="247"/>
      <c r="HIL839" s="247"/>
      <c r="HIM839" s="247"/>
      <c r="HIN839" s="247"/>
      <c r="HIO839" s="247"/>
      <c r="HIP839" s="247"/>
      <c r="HIQ839" s="247"/>
      <c r="HIR839" s="247"/>
      <c r="HIS839" s="247"/>
      <c r="HIT839" s="247"/>
      <c r="HIU839" s="247"/>
      <c r="HIV839" s="247"/>
      <c r="HIW839" s="247"/>
      <c r="HIX839" s="247"/>
      <c r="HIY839" s="247"/>
      <c r="HIZ839" s="247"/>
      <c r="HJA839" s="247"/>
      <c r="HJB839" s="247"/>
      <c r="HJC839" s="247"/>
      <c r="HJD839" s="247"/>
      <c r="HJE839" s="247"/>
      <c r="HJF839" s="247"/>
      <c r="HJG839" s="247"/>
      <c r="HJH839" s="247"/>
      <c r="HJI839" s="247"/>
      <c r="HJJ839" s="247"/>
      <c r="HJK839" s="247"/>
      <c r="HJL839" s="247"/>
      <c r="HJM839" s="247"/>
      <c r="HJN839" s="247"/>
      <c r="HJO839" s="247"/>
      <c r="HJP839" s="247"/>
      <c r="HJQ839" s="247"/>
      <c r="HJR839" s="247"/>
      <c r="HJS839" s="247"/>
      <c r="HJT839" s="247"/>
      <c r="HJU839" s="247"/>
      <c r="HJV839" s="247"/>
      <c r="HJW839" s="247"/>
      <c r="HJX839" s="247"/>
      <c r="HJY839" s="247"/>
      <c r="HJZ839" s="247"/>
      <c r="HKA839" s="247"/>
      <c r="HKB839" s="247"/>
      <c r="HKC839" s="247"/>
      <c r="HKD839" s="247"/>
      <c r="HKE839" s="247"/>
      <c r="HKF839" s="247"/>
      <c r="HKG839" s="247"/>
      <c r="HKH839" s="247"/>
      <c r="HKI839" s="247"/>
      <c r="HKJ839" s="247"/>
      <c r="HKK839" s="247"/>
      <c r="HKL839" s="247"/>
      <c r="HKM839" s="247"/>
      <c r="HKN839" s="247"/>
      <c r="HKO839" s="247"/>
      <c r="HKP839" s="247"/>
      <c r="HKQ839" s="247"/>
      <c r="HKR839" s="247"/>
      <c r="HKS839" s="247"/>
      <c r="HKT839" s="247"/>
      <c r="HKU839" s="247"/>
      <c r="HKV839" s="247"/>
      <c r="HKW839" s="247"/>
      <c r="HKX839" s="247"/>
      <c r="HKY839" s="247"/>
      <c r="HKZ839" s="247"/>
      <c r="HLA839" s="247"/>
      <c r="HLB839" s="247"/>
      <c r="HLC839" s="247"/>
      <c r="HLD839" s="247"/>
      <c r="HLE839" s="247"/>
      <c r="HLF839" s="247"/>
      <c r="HLG839" s="247"/>
      <c r="HLH839" s="247"/>
      <c r="HLI839" s="247"/>
      <c r="HLJ839" s="247"/>
      <c r="HLK839" s="247"/>
      <c r="HLL839" s="247"/>
      <c r="HLM839" s="247"/>
      <c r="HLN839" s="247"/>
      <c r="HLO839" s="247"/>
      <c r="HLP839" s="247"/>
      <c r="HLQ839" s="247"/>
      <c r="HLR839" s="247"/>
      <c r="HLS839" s="247"/>
      <c r="HLT839" s="247"/>
      <c r="HLU839" s="247"/>
      <c r="HLV839" s="247"/>
      <c r="HLW839" s="247"/>
      <c r="HLX839" s="247"/>
      <c r="HLY839" s="247"/>
      <c r="HLZ839" s="247"/>
      <c r="HMA839" s="247"/>
      <c r="HMB839" s="247"/>
      <c r="HMC839" s="247"/>
      <c r="HMD839" s="247"/>
      <c r="HME839" s="247"/>
      <c r="HMF839" s="247"/>
      <c r="HMG839" s="247"/>
      <c r="HMH839" s="247"/>
      <c r="HMI839" s="247"/>
      <c r="HMJ839" s="247"/>
      <c r="HMK839" s="247"/>
      <c r="HML839" s="247"/>
      <c r="HMM839" s="247"/>
      <c r="HMN839" s="247"/>
      <c r="HMO839" s="247"/>
      <c r="HMP839" s="247"/>
      <c r="HMQ839" s="247"/>
      <c r="HMR839" s="247"/>
      <c r="HMS839" s="247"/>
      <c r="HMT839" s="247"/>
      <c r="HMU839" s="247"/>
      <c r="HMV839" s="247"/>
      <c r="HMW839" s="247"/>
      <c r="HMX839" s="247"/>
      <c r="HMY839" s="247"/>
      <c r="HMZ839" s="247"/>
      <c r="HNA839" s="247"/>
      <c r="HNB839" s="247"/>
      <c r="HNC839" s="247"/>
      <c r="HND839" s="247"/>
      <c r="HNE839" s="247"/>
      <c r="HNF839" s="247"/>
      <c r="HNG839" s="247"/>
      <c r="HNH839" s="247"/>
      <c r="HNI839" s="247"/>
      <c r="HNJ839" s="247"/>
      <c r="HNK839" s="247"/>
      <c r="HNL839" s="247"/>
      <c r="HNM839" s="247"/>
      <c r="HNN839" s="247"/>
      <c r="HNO839" s="247"/>
      <c r="HNP839" s="247"/>
      <c r="HNQ839" s="247"/>
      <c r="HNR839" s="247"/>
      <c r="HNS839" s="247"/>
      <c r="HNT839" s="247"/>
      <c r="HNU839" s="247"/>
      <c r="HNV839" s="247"/>
      <c r="HNW839" s="247"/>
      <c r="HNX839" s="247"/>
      <c r="HNY839" s="247"/>
      <c r="HNZ839" s="247"/>
      <c r="HOA839" s="247"/>
      <c r="HOB839" s="247"/>
      <c r="HOC839" s="247"/>
      <c r="HOD839" s="247"/>
      <c r="HOE839" s="247"/>
      <c r="HOF839" s="247"/>
      <c r="HOG839" s="247"/>
      <c r="HOH839" s="247"/>
      <c r="HOI839" s="247"/>
      <c r="HOJ839" s="247"/>
      <c r="HOK839" s="247"/>
      <c r="HOL839" s="247"/>
      <c r="HOM839" s="247"/>
      <c r="HON839" s="247"/>
      <c r="HOO839" s="247"/>
      <c r="HOP839" s="247"/>
      <c r="HOQ839" s="247"/>
      <c r="HOR839" s="247"/>
      <c r="HOS839" s="247"/>
      <c r="HOT839" s="247"/>
      <c r="HOU839" s="247"/>
      <c r="HOV839" s="247"/>
      <c r="HOW839" s="247"/>
      <c r="HOX839" s="247"/>
      <c r="HOY839" s="247"/>
      <c r="HOZ839" s="247"/>
      <c r="HPA839" s="247"/>
      <c r="HPB839" s="247"/>
      <c r="HPC839" s="247"/>
      <c r="HPD839" s="247"/>
      <c r="HPE839" s="247"/>
      <c r="HPF839" s="247"/>
      <c r="HPG839" s="247"/>
      <c r="HPH839" s="247"/>
      <c r="HPI839" s="247"/>
      <c r="HPJ839" s="247"/>
      <c r="HPK839" s="247"/>
      <c r="HPL839" s="247"/>
      <c r="HPM839" s="247"/>
      <c r="HPN839" s="247"/>
      <c r="HPO839" s="247"/>
      <c r="HPP839" s="247"/>
      <c r="HPQ839" s="247"/>
      <c r="HPR839" s="247"/>
      <c r="HPS839" s="247"/>
      <c r="HPT839" s="247"/>
      <c r="HPU839" s="247"/>
      <c r="HPV839" s="247"/>
      <c r="HPW839" s="247"/>
      <c r="HPX839" s="247"/>
      <c r="HPY839" s="247"/>
      <c r="HPZ839" s="247"/>
      <c r="HQA839" s="247"/>
      <c r="HQB839" s="247"/>
      <c r="HQC839" s="247"/>
      <c r="HQD839" s="247"/>
      <c r="HQE839" s="247"/>
      <c r="HQF839" s="247"/>
      <c r="HQG839" s="247"/>
      <c r="HQH839" s="247"/>
      <c r="HQI839" s="247"/>
      <c r="HQJ839" s="247"/>
      <c r="HQK839" s="247"/>
      <c r="HQL839" s="247"/>
      <c r="HQM839" s="247"/>
      <c r="HQN839" s="247"/>
      <c r="HQO839" s="247"/>
      <c r="HQP839" s="247"/>
      <c r="HQQ839" s="247"/>
      <c r="HQR839" s="247"/>
      <c r="HQS839" s="247"/>
      <c r="HQT839" s="247"/>
      <c r="HQU839" s="247"/>
      <c r="HQV839" s="247"/>
      <c r="HQW839" s="247"/>
      <c r="HQX839" s="247"/>
      <c r="HQY839" s="247"/>
      <c r="HQZ839" s="247"/>
      <c r="HRA839" s="247"/>
      <c r="HRB839" s="247"/>
      <c r="HRC839" s="247"/>
      <c r="HRD839" s="247"/>
      <c r="HRE839" s="247"/>
      <c r="HRF839" s="247"/>
      <c r="HRG839" s="247"/>
      <c r="HRH839" s="247"/>
      <c r="HRI839" s="247"/>
      <c r="HRJ839" s="247"/>
      <c r="HRK839" s="247"/>
      <c r="HRL839" s="247"/>
      <c r="HRM839" s="247"/>
      <c r="HRN839" s="247"/>
      <c r="HRO839" s="247"/>
      <c r="HRP839" s="247"/>
      <c r="HRQ839" s="247"/>
      <c r="HRR839" s="247"/>
      <c r="HRS839" s="247"/>
      <c r="HRT839" s="247"/>
      <c r="HRU839" s="247"/>
      <c r="HRV839" s="247"/>
      <c r="HRW839" s="247"/>
      <c r="HRX839" s="247"/>
      <c r="HRY839" s="247"/>
      <c r="HRZ839" s="247"/>
      <c r="HSA839" s="247"/>
      <c r="HSB839" s="247"/>
      <c r="HSC839" s="247"/>
      <c r="HSD839" s="247"/>
      <c r="HSE839" s="247"/>
      <c r="HSF839" s="247"/>
      <c r="HSG839" s="247"/>
      <c r="HSH839" s="247"/>
      <c r="HSI839" s="247"/>
      <c r="HSJ839" s="247"/>
      <c r="HSK839" s="247"/>
      <c r="HSL839" s="247"/>
      <c r="HSM839" s="247"/>
      <c r="HSN839" s="247"/>
      <c r="HSO839" s="247"/>
      <c r="HSP839" s="247"/>
      <c r="HSQ839" s="247"/>
      <c r="HSR839" s="247"/>
      <c r="HSS839" s="247"/>
      <c r="HST839" s="247"/>
      <c r="HSU839" s="247"/>
      <c r="HSV839" s="247"/>
      <c r="HSW839" s="247"/>
      <c r="HSX839" s="247"/>
      <c r="HSY839" s="247"/>
      <c r="HSZ839" s="247"/>
      <c r="HTA839" s="247"/>
      <c r="HTB839" s="247"/>
      <c r="HTC839" s="247"/>
      <c r="HTD839" s="247"/>
      <c r="HTE839" s="247"/>
      <c r="HTF839" s="247"/>
      <c r="HTG839" s="247"/>
      <c r="HTH839" s="247"/>
      <c r="HTI839" s="247"/>
      <c r="HTJ839" s="247"/>
      <c r="HTK839" s="247"/>
      <c r="HTL839" s="247"/>
      <c r="HTM839" s="247"/>
      <c r="HTN839" s="247"/>
      <c r="HTO839" s="247"/>
      <c r="HTP839" s="247"/>
      <c r="HTQ839" s="247"/>
      <c r="HTR839" s="247"/>
      <c r="HTS839" s="247"/>
      <c r="HTT839" s="247"/>
      <c r="HTU839" s="247"/>
      <c r="HTV839" s="247"/>
      <c r="HTW839" s="247"/>
      <c r="HTX839" s="247"/>
      <c r="HTY839" s="247"/>
      <c r="HTZ839" s="247"/>
      <c r="HUA839" s="247"/>
      <c r="HUB839" s="247"/>
      <c r="HUC839" s="247"/>
      <c r="HUD839" s="247"/>
      <c r="HUE839" s="247"/>
      <c r="HUF839" s="247"/>
      <c r="HUG839" s="247"/>
      <c r="HUH839" s="247"/>
      <c r="HUI839" s="247"/>
      <c r="HUJ839" s="247"/>
      <c r="HUK839" s="247"/>
      <c r="HUL839" s="247"/>
      <c r="HUM839" s="247"/>
      <c r="HUN839" s="247"/>
      <c r="HUO839" s="247"/>
      <c r="HUP839" s="247"/>
      <c r="HUQ839" s="247"/>
      <c r="HUR839" s="247"/>
      <c r="HUS839" s="247"/>
      <c r="HUT839" s="247"/>
      <c r="HUU839" s="247"/>
      <c r="HUV839" s="247"/>
      <c r="HUW839" s="247"/>
      <c r="HUX839" s="247"/>
      <c r="HUY839" s="247"/>
      <c r="HUZ839" s="247"/>
      <c r="HVA839" s="247"/>
      <c r="HVB839" s="247"/>
      <c r="HVC839" s="247"/>
      <c r="HVD839" s="247"/>
      <c r="HVE839" s="247"/>
      <c r="HVF839" s="247"/>
      <c r="HVG839" s="247"/>
      <c r="HVH839" s="247"/>
      <c r="HVI839" s="247"/>
      <c r="HVJ839" s="247"/>
      <c r="HVK839" s="247"/>
      <c r="HVL839" s="247"/>
      <c r="HVM839" s="247"/>
      <c r="HVN839" s="247"/>
      <c r="HVO839" s="247"/>
      <c r="HVP839" s="247"/>
      <c r="HVQ839" s="247"/>
      <c r="HVR839" s="247"/>
      <c r="HVS839" s="247"/>
      <c r="HVT839" s="247"/>
      <c r="HVU839" s="247"/>
      <c r="HVV839" s="247"/>
      <c r="HVW839" s="247"/>
      <c r="HVX839" s="247"/>
      <c r="HVY839" s="247"/>
      <c r="HVZ839" s="247"/>
      <c r="HWA839" s="247"/>
      <c r="HWB839" s="247"/>
      <c r="HWC839" s="247"/>
      <c r="HWD839" s="247"/>
      <c r="HWE839" s="247"/>
      <c r="HWF839" s="247"/>
      <c r="HWG839" s="247"/>
      <c r="HWH839" s="247"/>
      <c r="HWI839" s="247"/>
      <c r="HWJ839" s="247"/>
      <c r="HWK839" s="247"/>
      <c r="HWL839" s="247"/>
      <c r="HWM839" s="247"/>
      <c r="HWN839" s="247"/>
      <c r="HWO839" s="247"/>
      <c r="HWP839" s="247"/>
      <c r="HWQ839" s="247"/>
      <c r="HWR839" s="247"/>
      <c r="HWS839" s="247"/>
      <c r="HWT839" s="247"/>
      <c r="HWU839" s="247"/>
      <c r="HWV839" s="247"/>
      <c r="HWW839" s="247"/>
      <c r="HWX839" s="247"/>
      <c r="HWY839" s="247"/>
      <c r="HWZ839" s="247"/>
      <c r="HXA839" s="247"/>
      <c r="HXB839" s="247"/>
      <c r="HXC839" s="247"/>
      <c r="HXD839" s="247"/>
      <c r="HXE839" s="247"/>
      <c r="HXF839" s="247"/>
      <c r="HXG839" s="247"/>
      <c r="HXH839" s="247"/>
      <c r="HXI839" s="247"/>
      <c r="HXJ839" s="247"/>
      <c r="HXK839" s="247"/>
      <c r="HXL839" s="247"/>
      <c r="HXM839" s="247"/>
      <c r="HXN839" s="247"/>
      <c r="HXO839" s="247"/>
      <c r="HXP839" s="247"/>
      <c r="HXQ839" s="247"/>
      <c r="HXR839" s="247"/>
      <c r="HXS839" s="247"/>
      <c r="HXT839" s="247"/>
      <c r="HXU839" s="247"/>
      <c r="HXV839" s="247"/>
      <c r="HXW839" s="247"/>
      <c r="HXX839" s="247"/>
      <c r="HXY839" s="247"/>
      <c r="HXZ839" s="247"/>
      <c r="HYA839" s="247"/>
      <c r="HYB839" s="247"/>
      <c r="HYC839" s="247"/>
      <c r="HYD839" s="247"/>
      <c r="HYE839" s="247"/>
      <c r="HYF839" s="247"/>
      <c r="HYG839" s="247"/>
      <c r="HYH839" s="247"/>
      <c r="HYI839" s="247"/>
      <c r="HYJ839" s="247"/>
      <c r="HYK839" s="247"/>
      <c r="HYL839" s="247"/>
      <c r="HYM839" s="247"/>
      <c r="HYN839" s="247"/>
      <c r="HYO839" s="247"/>
      <c r="HYP839" s="247"/>
      <c r="HYQ839" s="247"/>
      <c r="HYR839" s="247"/>
      <c r="HYS839" s="247"/>
      <c r="HYT839" s="247"/>
      <c r="HYU839" s="247"/>
      <c r="HYV839" s="247"/>
      <c r="HYW839" s="247"/>
      <c r="HYX839" s="247"/>
      <c r="HYY839" s="247"/>
      <c r="HYZ839" s="247"/>
      <c r="HZA839" s="247"/>
      <c r="HZB839" s="247"/>
      <c r="HZC839" s="247"/>
      <c r="HZD839" s="247"/>
      <c r="HZE839" s="247"/>
      <c r="HZF839" s="247"/>
      <c r="HZG839" s="247"/>
      <c r="HZH839" s="247"/>
      <c r="HZI839" s="247"/>
      <c r="HZJ839" s="247"/>
      <c r="HZK839" s="247"/>
      <c r="HZL839" s="247"/>
      <c r="HZM839" s="247"/>
      <c r="HZN839" s="247"/>
      <c r="HZO839" s="247"/>
      <c r="HZP839" s="247"/>
      <c r="HZQ839" s="247"/>
      <c r="HZR839" s="247"/>
      <c r="HZS839" s="247"/>
      <c r="HZT839" s="247"/>
      <c r="HZU839" s="247"/>
      <c r="HZV839" s="247"/>
      <c r="HZW839" s="247"/>
      <c r="HZX839" s="247"/>
      <c r="HZY839" s="247"/>
      <c r="HZZ839" s="247"/>
      <c r="IAA839" s="247"/>
      <c r="IAB839" s="247"/>
      <c r="IAC839" s="247"/>
      <c r="IAD839" s="247"/>
      <c r="IAE839" s="247"/>
      <c r="IAF839" s="247"/>
      <c r="IAG839" s="247"/>
      <c r="IAH839" s="247"/>
      <c r="IAI839" s="247"/>
      <c r="IAJ839" s="247"/>
      <c r="IAK839" s="247"/>
      <c r="IAL839" s="247"/>
      <c r="IAM839" s="247"/>
      <c r="IAN839" s="247"/>
      <c r="IAO839" s="247"/>
      <c r="IAP839" s="247"/>
      <c r="IAQ839" s="247"/>
      <c r="IAR839" s="247"/>
      <c r="IAS839" s="247"/>
      <c r="IAT839" s="247"/>
      <c r="IAU839" s="247"/>
      <c r="IAV839" s="247"/>
      <c r="IAW839" s="247"/>
      <c r="IAX839" s="247"/>
      <c r="IAY839" s="247"/>
      <c r="IAZ839" s="247"/>
      <c r="IBA839" s="247"/>
      <c r="IBB839" s="247"/>
      <c r="IBC839" s="247"/>
      <c r="IBD839" s="247"/>
      <c r="IBE839" s="247"/>
      <c r="IBF839" s="247"/>
      <c r="IBG839" s="247"/>
      <c r="IBH839" s="247"/>
      <c r="IBI839" s="247"/>
      <c r="IBJ839" s="247"/>
      <c r="IBK839" s="247"/>
      <c r="IBL839" s="247"/>
      <c r="IBM839" s="247"/>
      <c r="IBN839" s="247"/>
      <c r="IBO839" s="247"/>
      <c r="IBP839" s="247"/>
      <c r="IBQ839" s="247"/>
      <c r="IBR839" s="247"/>
      <c r="IBS839" s="247"/>
      <c r="IBT839" s="247"/>
      <c r="IBU839" s="247"/>
      <c r="IBV839" s="247"/>
      <c r="IBW839" s="247"/>
      <c r="IBX839" s="247"/>
      <c r="IBY839" s="247"/>
      <c r="IBZ839" s="247"/>
      <c r="ICA839" s="247"/>
      <c r="ICB839" s="247"/>
      <c r="ICC839" s="247"/>
      <c r="ICD839" s="247"/>
      <c r="ICE839" s="247"/>
      <c r="ICF839" s="247"/>
      <c r="ICG839" s="247"/>
      <c r="ICH839" s="247"/>
      <c r="ICI839" s="247"/>
      <c r="ICJ839" s="247"/>
      <c r="ICK839" s="247"/>
      <c r="ICL839" s="247"/>
      <c r="ICM839" s="247"/>
      <c r="ICN839" s="247"/>
      <c r="ICO839" s="247"/>
      <c r="ICP839" s="247"/>
      <c r="ICQ839" s="247"/>
      <c r="ICR839" s="247"/>
      <c r="ICS839" s="247"/>
      <c r="ICT839" s="247"/>
      <c r="ICU839" s="247"/>
      <c r="ICV839" s="247"/>
      <c r="ICW839" s="247"/>
      <c r="ICX839" s="247"/>
      <c r="ICY839" s="247"/>
      <c r="ICZ839" s="247"/>
      <c r="IDA839" s="247"/>
      <c r="IDB839" s="247"/>
      <c r="IDC839" s="247"/>
      <c r="IDD839" s="247"/>
      <c r="IDE839" s="247"/>
      <c r="IDF839" s="247"/>
      <c r="IDG839" s="247"/>
      <c r="IDH839" s="247"/>
      <c r="IDI839" s="247"/>
      <c r="IDJ839" s="247"/>
      <c r="IDK839" s="247"/>
      <c r="IDL839" s="247"/>
      <c r="IDM839" s="247"/>
      <c r="IDN839" s="247"/>
      <c r="IDO839" s="247"/>
      <c r="IDP839" s="247"/>
      <c r="IDQ839" s="247"/>
      <c r="IDR839" s="247"/>
      <c r="IDS839" s="247"/>
      <c r="IDT839" s="247"/>
      <c r="IDU839" s="247"/>
      <c r="IDV839" s="247"/>
      <c r="IDW839" s="247"/>
      <c r="IDX839" s="247"/>
      <c r="IDY839" s="247"/>
      <c r="IDZ839" s="247"/>
      <c r="IEA839" s="247"/>
      <c r="IEB839" s="247"/>
      <c r="IEC839" s="247"/>
      <c r="IED839" s="247"/>
      <c r="IEE839" s="247"/>
      <c r="IEF839" s="247"/>
      <c r="IEG839" s="247"/>
      <c r="IEH839" s="247"/>
      <c r="IEI839" s="247"/>
      <c r="IEJ839" s="247"/>
      <c r="IEK839" s="247"/>
      <c r="IEL839" s="247"/>
      <c r="IEM839" s="247"/>
      <c r="IEN839" s="247"/>
      <c r="IEO839" s="247"/>
      <c r="IEP839" s="247"/>
      <c r="IEQ839" s="247"/>
      <c r="IER839" s="247"/>
      <c r="IES839" s="247"/>
      <c r="IET839" s="247"/>
      <c r="IEU839" s="247"/>
      <c r="IEV839" s="247"/>
      <c r="IEW839" s="247"/>
      <c r="IEX839" s="247"/>
      <c r="IEY839" s="247"/>
      <c r="IEZ839" s="247"/>
      <c r="IFA839" s="247"/>
      <c r="IFB839" s="247"/>
      <c r="IFC839" s="247"/>
      <c r="IFD839" s="247"/>
      <c r="IFE839" s="247"/>
      <c r="IFF839" s="247"/>
      <c r="IFG839" s="247"/>
      <c r="IFH839" s="247"/>
      <c r="IFI839" s="247"/>
      <c r="IFJ839" s="247"/>
      <c r="IFK839" s="247"/>
      <c r="IFL839" s="247"/>
      <c r="IFM839" s="247"/>
      <c r="IFN839" s="247"/>
      <c r="IFO839" s="247"/>
      <c r="IFP839" s="247"/>
      <c r="IFQ839" s="247"/>
      <c r="IFR839" s="247"/>
      <c r="IFS839" s="247"/>
      <c r="IFT839" s="247"/>
      <c r="IFU839" s="247"/>
      <c r="IFV839" s="247"/>
      <c r="IFW839" s="247"/>
      <c r="IFX839" s="247"/>
      <c r="IFY839" s="247"/>
      <c r="IFZ839" s="247"/>
      <c r="IGA839" s="247"/>
      <c r="IGB839" s="247"/>
      <c r="IGC839" s="247"/>
      <c r="IGD839" s="247"/>
      <c r="IGE839" s="247"/>
      <c r="IGF839" s="247"/>
      <c r="IGG839" s="247"/>
      <c r="IGH839" s="247"/>
      <c r="IGI839" s="247"/>
      <c r="IGJ839" s="247"/>
      <c r="IGK839" s="247"/>
      <c r="IGL839" s="247"/>
      <c r="IGM839" s="247"/>
      <c r="IGN839" s="247"/>
      <c r="IGO839" s="247"/>
      <c r="IGP839" s="247"/>
      <c r="IGQ839" s="247"/>
      <c r="IGR839" s="247"/>
      <c r="IGS839" s="247"/>
      <c r="IGT839" s="247"/>
      <c r="IGU839" s="247"/>
      <c r="IGV839" s="247"/>
      <c r="IGW839" s="247"/>
      <c r="IGX839" s="247"/>
      <c r="IGY839" s="247"/>
      <c r="IGZ839" s="247"/>
      <c r="IHA839" s="247"/>
      <c r="IHB839" s="247"/>
      <c r="IHC839" s="247"/>
      <c r="IHD839" s="247"/>
      <c r="IHE839" s="247"/>
      <c r="IHF839" s="247"/>
      <c r="IHG839" s="247"/>
      <c r="IHH839" s="247"/>
      <c r="IHI839" s="247"/>
      <c r="IHJ839" s="247"/>
      <c r="IHK839" s="247"/>
      <c r="IHL839" s="247"/>
      <c r="IHM839" s="247"/>
      <c r="IHN839" s="247"/>
      <c r="IHO839" s="247"/>
      <c r="IHP839" s="247"/>
      <c r="IHQ839" s="247"/>
      <c r="IHR839" s="247"/>
      <c r="IHS839" s="247"/>
      <c r="IHT839" s="247"/>
      <c r="IHU839" s="247"/>
      <c r="IHV839" s="247"/>
      <c r="IHW839" s="247"/>
      <c r="IHX839" s="247"/>
      <c r="IHY839" s="247"/>
      <c r="IHZ839" s="247"/>
      <c r="IIA839" s="247"/>
      <c r="IIB839" s="247"/>
      <c r="IIC839" s="247"/>
      <c r="IID839" s="247"/>
      <c r="IIE839" s="247"/>
      <c r="IIF839" s="247"/>
      <c r="IIG839" s="247"/>
      <c r="IIH839" s="247"/>
      <c r="III839" s="247"/>
      <c r="IIJ839" s="247"/>
      <c r="IIK839" s="247"/>
      <c r="IIL839" s="247"/>
      <c r="IIM839" s="247"/>
      <c r="IIN839" s="247"/>
      <c r="IIO839" s="247"/>
      <c r="IIP839" s="247"/>
      <c r="IIQ839" s="247"/>
      <c r="IIR839" s="247"/>
      <c r="IIS839" s="247"/>
      <c r="IIT839" s="247"/>
      <c r="IIU839" s="247"/>
      <c r="IIV839" s="247"/>
      <c r="IIW839" s="247"/>
      <c r="IIX839" s="247"/>
      <c r="IIY839" s="247"/>
      <c r="IIZ839" s="247"/>
      <c r="IJA839" s="247"/>
      <c r="IJB839" s="247"/>
      <c r="IJC839" s="247"/>
      <c r="IJD839" s="247"/>
      <c r="IJE839" s="247"/>
      <c r="IJF839" s="247"/>
      <c r="IJG839" s="247"/>
      <c r="IJH839" s="247"/>
      <c r="IJI839" s="247"/>
      <c r="IJJ839" s="247"/>
      <c r="IJK839" s="247"/>
      <c r="IJL839" s="247"/>
      <c r="IJM839" s="247"/>
      <c r="IJN839" s="247"/>
      <c r="IJO839" s="247"/>
      <c r="IJP839" s="247"/>
      <c r="IJQ839" s="247"/>
      <c r="IJR839" s="247"/>
      <c r="IJS839" s="247"/>
      <c r="IJT839" s="247"/>
      <c r="IJU839" s="247"/>
      <c r="IJV839" s="247"/>
      <c r="IJW839" s="247"/>
      <c r="IJX839" s="247"/>
      <c r="IJY839" s="247"/>
      <c r="IJZ839" s="247"/>
      <c r="IKA839" s="247"/>
      <c r="IKB839" s="247"/>
      <c r="IKC839" s="247"/>
      <c r="IKD839" s="247"/>
      <c r="IKE839" s="247"/>
      <c r="IKF839" s="247"/>
      <c r="IKG839" s="247"/>
      <c r="IKH839" s="247"/>
      <c r="IKI839" s="247"/>
      <c r="IKJ839" s="247"/>
      <c r="IKK839" s="247"/>
      <c r="IKL839" s="247"/>
      <c r="IKM839" s="247"/>
      <c r="IKN839" s="247"/>
      <c r="IKO839" s="247"/>
      <c r="IKP839" s="247"/>
      <c r="IKQ839" s="247"/>
      <c r="IKR839" s="247"/>
      <c r="IKS839" s="247"/>
      <c r="IKT839" s="247"/>
      <c r="IKU839" s="247"/>
      <c r="IKV839" s="247"/>
      <c r="IKW839" s="247"/>
      <c r="IKX839" s="247"/>
      <c r="IKY839" s="247"/>
      <c r="IKZ839" s="247"/>
      <c r="ILA839" s="247"/>
      <c r="ILB839" s="247"/>
      <c r="ILC839" s="247"/>
      <c r="ILD839" s="247"/>
      <c r="ILE839" s="247"/>
      <c r="ILF839" s="247"/>
      <c r="ILG839" s="247"/>
      <c r="ILH839" s="247"/>
      <c r="ILI839" s="247"/>
      <c r="ILJ839" s="247"/>
      <c r="ILK839" s="247"/>
      <c r="ILL839" s="247"/>
      <c r="ILM839" s="247"/>
      <c r="ILN839" s="247"/>
      <c r="ILO839" s="247"/>
      <c r="ILP839" s="247"/>
      <c r="ILQ839" s="247"/>
      <c r="ILR839" s="247"/>
      <c r="ILS839" s="247"/>
      <c r="ILT839" s="247"/>
      <c r="ILU839" s="247"/>
      <c r="ILV839" s="247"/>
      <c r="ILW839" s="247"/>
      <c r="ILX839" s="247"/>
      <c r="ILY839" s="247"/>
      <c r="ILZ839" s="247"/>
      <c r="IMA839" s="247"/>
      <c r="IMB839" s="247"/>
      <c r="IMC839" s="247"/>
      <c r="IMD839" s="247"/>
      <c r="IME839" s="247"/>
      <c r="IMF839" s="247"/>
      <c r="IMG839" s="247"/>
      <c r="IMH839" s="247"/>
      <c r="IMI839" s="247"/>
      <c r="IMJ839" s="247"/>
      <c r="IMK839" s="247"/>
      <c r="IML839" s="247"/>
      <c r="IMM839" s="247"/>
      <c r="IMN839" s="247"/>
      <c r="IMO839" s="247"/>
      <c r="IMP839" s="247"/>
      <c r="IMQ839" s="247"/>
      <c r="IMR839" s="247"/>
      <c r="IMS839" s="247"/>
      <c r="IMT839" s="247"/>
      <c r="IMU839" s="247"/>
      <c r="IMV839" s="247"/>
      <c r="IMW839" s="247"/>
      <c r="IMX839" s="247"/>
      <c r="IMY839" s="247"/>
      <c r="IMZ839" s="247"/>
      <c r="INA839" s="247"/>
      <c r="INB839" s="247"/>
      <c r="INC839" s="247"/>
      <c r="IND839" s="247"/>
      <c r="INE839" s="247"/>
      <c r="INF839" s="247"/>
      <c r="ING839" s="247"/>
      <c r="INH839" s="247"/>
      <c r="INI839" s="247"/>
      <c r="INJ839" s="247"/>
      <c r="INK839" s="247"/>
      <c r="INL839" s="247"/>
      <c r="INM839" s="247"/>
      <c r="INN839" s="247"/>
      <c r="INO839" s="247"/>
      <c r="INP839" s="247"/>
      <c r="INQ839" s="247"/>
      <c r="INR839" s="247"/>
      <c r="INS839" s="247"/>
      <c r="INT839" s="247"/>
      <c r="INU839" s="247"/>
      <c r="INV839" s="247"/>
      <c r="INW839" s="247"/>
      <c r="INX839" s="247"/>
      <c r="INY839" s="247"/>
      <c r="INZ839" s="247"/>
      <c r="IOA839" s="247"/>
      <c r="IOB839" s="247"/>
      <c r="IOC839" s="247"/>
      <c r="IOD839" s="247"/>
      <c r="IOE839" s="247"/>
      <c r="IOF839" s="247"/>
      <c r="IOG839" s="247"/>
      <c r="IOH839" s="247"/>
      <c r="IOI839" s="247"/>
      <c r="IOJ839" s="247"/>
      <c r="IOK839" s="247"/>
      <c r="IOL839" s="247"/>
      <c r="IOM839" s="247"/>
      <c r="ION839" s="247"/>
      <c r="IOO839" s="247"/>
      <c r="IOP839" s="247"/>
      <c r="IOQ839" s="247"/>
      <c r="IOR839" s="247"/>
      <c r="IOS839" s="247"/>
      <c r="IOT839" s="247"/>
      <c r="IOU839" s="247"/>
      <c r="IOV839" s="247"/>
      <c r="IOW839" s="247"/>
      <c r="IOX839" s="247"/>
      <c r="IOY839" s="247"/>
      <c r="IOZ839" s="247"/>
      <c r="IPA839" s="247"/>
      <c r="IPB839" s="247"/>
      <c r="IPC839" s="247"/>
      <c r="IPD839" s="247"/>
      <c r="IPE839" s="247"/>
      <c r="IPF839" s="247"/>
      <c r="IPG839" s="247"/>
      <c r="IPH839" s="247"/>
      <c r="IPI839" s="247"/>
      <c r="IPJ839" s="247"/>
      <c r="IPK839" s="247"/>
      <c r="IPL839" s="247"/>
      <c r="IPM839" s="247"/>
      <c r="IPN839" s="247"/>
      <c r="IPO839" s="247"/>
      <c r="IPP839" s="247"/>
      <c r="IPQ839" s="247"/>
      <c r="IPR839" s="247"/>
      <c r="IPS839" s="247"/>
      <c r="IPT839" s="247"/>
      <c r="IPU839" s="247"/>
      <c r="IPV839" s="247"/>
      <c r="IPW839" s="247"/>
      <c r="IPX839" s="247"/>
      <c r="IPY839" s="247"/>
      <c r="IPZ839" s="247"/>
      <c r="IQA839" s="247"/>
      <c r="IQB839" s="247"/>
      <c r="IQC839" s="247"/>
      <c r="IQD839" s="247"/>
      <c r="IQE839" s="247"/>
      <c r="IQF839" s="247"/>
      <c r="IQG839" s="247"/>
      <c r="IQH839" s="247"/>
      <c r="IQI839" s="247"/>
      <c r="IQJ839" s="247"/>
      <c r="IQK839" s="247"/>
      <c r="IQL839" s="247"/>
      <c r="IQM839" s="247"/>
      <c r="IQN839" s="247"/>
      <c r="IQO839" s="247"/>
      <c r="IQP839" s="247"/>
      <c r="IQQ839" s="247"/>
      <c r="IQR839" s="247"/>
      <c r="IQS839" s="247"/>
      <c r="IQT839" s="247"/>
      <c r="IQU839" s="247"/>
      <c r="IQV839" s="247"/>
      <c r="IQW839" s="247"/>
      <c r="IQX839" s="247"/>
      <c r="IQY839" s="247"/>
      <c r="IQZ839" s="247"/>
      <c r="IRA839" s="247"/>
      <c r="IRB839" s="247"/>
      <c r="IRC839" s="247"/>
      <c r="IRD839" s="247"/>
      <c r="IRE839" s="247"/>
      <c r="IRF839" s="247"/>
      <c r="IRG839" s="247"/>
      <c r="IRH839" s="247"/>
      <c r="IRI839" s="247"/>
      <c r="IRJ839" s="247"/>
      <c r="IRK839" s="247"/>
      <c r="IRL839" s="247"/>
      <c r="IRM839" s="247"/>
      <c r="IRN839" s="247"/>
      <c r="IRO839" s="247"/>
      <c r="IRP839" s="247"/>
      <c r="IRQ839" s="247"/>
      <c r="IRR839" s="247"/>
      <c r="IRS839" s="247"/>
      <c r="IRT839" s="247"/>
      <c r="IRU839" s="247"/>
      <c r="IRV839" s="247"/>
      <c r="IRW839" s="247"/>
      <c r="IRX839" s="247"/>
      <c r="IRY839" s="247"/>
      <c r="IRZ839" s="247"/>
      <c r="ISA839" s="247"/>
      <c r="ISB839" s="247"/>
      <c r="ISC839" s="247"/>
      <c r="ISD839" s="247"/>
      <c r="ISE839" s="247"/>
      <c r="ISF839" s="247"/>
      <c r="ISG839" s="247"/>
      <c r="ISH839" s="247"/>
      <c r="ISI839" s="247"/>
      <c r="ISJ839" s="247"/>
      <c r="ISK839" s="247"/>
      <c r="ISL839" s="247"/>
      <c r="ISM839" s="247"/>
      <c r="ISN839" s="247"/>
      <c r="ISO839" s="247"/>
      <c r="ISP839" s="247"/>
      <c r="ISQ839" s="247"/>
      <c r="ISR839" s="247"/>
      <c r="ISS839" s="247"/>
      <c r="IST839" s="247"/>
      <c r="ISU839" s="247"/>
      <c r="ISV839" s="247"/>
      <c r="ISW839" s="247"/>
      <c r="ISX839" s="247"/>
      <c r="ISY839" s="247"/>
      <c r="ISZ839" s="247"/>
      <c r="ITA839" s="247"/>
      <c r="ITB839" s="247"/>
      <c r="ITC839" s="247"/>
      <c r="ITD839" s="247"/>
      <c r="ITE839" s="247"/>
      <c r="ITF839" s="247"/>
      <c r="ITG839" s="247"/>
      <c r="ITH839" s="247"/>
      <c r="ITI839" s="247"/>
      <c r="ITJ839" s="247"/>
      <c r="ITK839" s="247"/>
      <c r="ITL839" s="247"/>
      <c r="ITM839" s="247"/>
      <c r="ITN839" s="247"/>
      <c r="ITO839" s="247"/>
      <c r="ITP839" s="247"/>
      <c r="ITQ839" s="247"/>
      <c r="ITR839" s="247"/>
      <c r="ITS839" s="247"/>
      <c r="ITT839" s="247"/>
      <c r="ITU839" s="247"/>
      <c r="ITV839" s="247"/>
      <c r="ITW839" s="247"/>
      <c r="ITX839" s="247"/>
      <c r="ITY839" s="247"/>
      <c r="ITZ839" s="247"/>
      <c r="IUA839" s="247"/>
      <c r="IUB839" s="247"/>
      <c r="IUC839" s="247"/>
      <c r="IUD839" s="247"/>
      <c r="IUE839" s="247"/>
      <c r="IUF839" s="247"/>
      <c r="IUG839" s="247"/>
      <c r="IUH839" s="247"/>
      <c r="IUI839" s="247"/>
      <c r="IUJ839" s="247"/>
      <c r="IUK839" s="247"/>
      <c r="IUL839" s="247"/>
      <c r="IUM839" s="247"/>
      <c r="IUN839" s="247"/>
      <c r="IUO839" s="247"/>
      <c r="IUP839" s="247"/>
      <c r="IUQ839" s="247"/>
      <c r="IUR839" s="247"/>
      <c r="IUS839" s="247"/>
      <c r="IUT839" s="247"/>
      <c r="IUU839" s="247"/>
      <c r="IUV839" s="247"/>
      <c r="IUW839" s="247"/>
      <c r="IUX839" s="247"/>
      <c r="IUY839" s="247"/>
      <c r="IUZ839" s="247"/>
      <c r="IVA839" s="247"/>
      <c r="IVB839" s="247"/>
      <c r="IVC839" s="247"/>
      <c r="IVD839" s="247"/>
      <c r="IVE839" s="247"/>
      <c r="IVF839" s="247"/>
      <c r="IVG839" s="247"/>
      <c r="IVH839" s="247"/>
      <c r="IVI839" s="247"/>
      <c r="IVJ839" s="247"/>
      <c r="IVK839" s="247"/>
      <c r="IVL839" s="247"/>
      <c r="IVM839" s="247"/>
      <c r="IVN839" s="247"/>
      <c r="IVO839" s="247"/>
      <c r="IVP839" s="247"/>
      <c r="IVQ839" s="247"/>
      <c r="IVR839" s="247"/>
      <c r="IVS839" s="247"/>
      <c r="IVT839" s="247"/>
      <c r="IVU839" s="247"/>
      <c r="IVV839" s="247"/>
      <c r="IVW839" s="247"/>
      <c r="IVX839" s="247"/>
      <c r="IVY839" s="247"/>
      <c r="IVZ839" s="247"/>
      <c r="IWA839" s="247"/>
      <c r="IWB839" s="247"/>
      <c r="IWC839" s="247"/>
      <c r="IWD839" s="247"/>
      <c r="IWE839" s="247"/>
      <c r="IWF839" s="247"/>
      <c r="IWG839" s="247"/>
      <c r="IWH839" s="247"/>
      <c r="IWI839" s="247"/>
      <c r="IWJ839" s="247"/>
      <c r="IWK839" s="247"/>
      <c r="IWL839" s="247"/>
      <c r="IWM839" s="247"/>
      <c r="IWN839" s="247"/>
      <c r="IWO839" s="247"/>
      <c r="IWP839" s="247"/>
      <c r="IWQ839" s="247"/>
      <c r="IWR839" s="247"/>
      <c r="IWS839" s="247"/>
      <c r="IWT839" s="247"/>
      <c r="IWU839" s="247"/>
      <c r="IWV839" s="247"/>
      <c r="IWW839" s="247"/>
      <c r="IWX839" s="247"/>
      <c r="IWY839" s="247"/>
      <c r="IWZ839" s="247"/>
      <c r="IXA839" s="247"/>
      <c r="IXB839" s="247"/>
      <c r="IXC839" s="247"/>
      <c r="IXD839" s="247"/>
      <c r="IXE839" s="247"/>
      <c r="IXF839" s="247"/>
      <c r="IXG839" s="247"/>
      <c r="IXH839" s="247"/>
      <c r="IXI839" s="247"/>
      <c r="IXJ839" s="247"/>
      <c r="IXK839" s="247"/>
      <c r="IXL839" s="247"/>
      <c r="IXM839" s="247"/>
      <c r="IXN839" s="247"/>
      <c r="IXO839" s="247"/>
      <c r="IXP839" s="247"/>
      <c r="IXQ839" s="247"/>
      <c r="IXR839" s="247"/>
      <c r="IXS839" s="247"/>
      <c r="IXT839" s="247"/>
      <c r="IXU839" s="247"/>
      <c r="IXV839" s="247"/>
      <c r="IXW839" s="247"/>
      <c r="IXX839" s="247"/>
      <c r="IXY839" s="247"/>
      <c r="IXZ839" s="247"/>
      <c r="IYA839" s="247"/>
      <c r="IYB839" s="247"/>
      <c r="IYC839" s="247"/>
      <c r="IYD839" s="247"/>
      <c r="IYE839" s="247"/>
      <c r="IYF839" s="247"/>
      <c r="IYG839" s="247"/>
      <c r="IYH839" s="247"/>
      <c r="IYI839" s="247"/>
      <c r="IYJ839" s="247"/>
      <c r="IYK839" s="247"/>
      <c r="IYL839" s="247"/>
      <c r="IYM839" s="247"/>
      <c r="IYN839" s="247"/>
      <c r="IYO839" s="247"/>
      <c r="IYP839" s="247"/>
      <c r="IYQ839" s="247"/>
      <c r="IYR839" s="247"/>
      <c r="IYS839" s="247"/>
      <c r="IYT839" s="247"/>
      <c r="IYU839" s="247"/>
      <c r="IYV839" s="247"/>
      <c r="IYW839" s="247"/>
      <c r="IYX839" s="247"/>
      <c r="IYY839" s="247"/>
      <c r="IYZ839" s="247"/>
      <c r="IZA839" s="247"/>
      <c r="IZB839" s="247"/>
      <c r="IZC839" s="247"/>
      <c r="IZD839" s="247"/>
      <c r="IZE839" s="247"/>
      <c r="IZF839" s="247"/>
      <c r="IZG839" s="247"/>
      <c r="IZH839" s="247"/>
      <c r="IZI839" s="247"/>
      <c r="IZJ839" s="247"/>
      <c r="IZK839" s="247"/>
      <c r="IZL839" s="247"/>
      <c r="IZM839" s="247"/>
      <c r="IZN839" s="247"/>
      <c r="IZO839" s="247"/>
      <c r="IZP839" s="247"/>
      <c r="IZQ839" s="247"/>
      <c r="IZR839" s="247"/>
      <c r="IZS839" s="247"/>
      <c r="IZT839" s="247"/>
      <c r="IZU839" s="247"/>
      <c r="IZV839" s="247"/>
      <c r="IZW839" s="247"/>
      <c r="IZX839" s="247"/>
      <c r="IZY839" s="247"/>
      <c r="IZZ839" s="247"/>
      <c r="JAA839" s="247"/>
      <c r="JAB839" s="247"/>
      <c r="JAC839" s="247"/>
      <c r="JAD839" s="247"/>
      <c r="JAE839" s="247"/>
      <c r="JAF839" s="247"/>
      <c r="JAG839" s="247"/>
      <c r="JAH839" s="247"/>
      <c r="JAI839" s="247"/>
      <c r="JAJ839" s="247"/>
      <c r="JAK839" s="247"/>
      <c r="JAL839" s="247"/>
      <c r="JAM839" s="247"/>
      <c r="JAN839" s="247"/>
      <c r="JAO839" s="247"/>
      <c r="JAP839" s="247"/>
      <c r="JAQ839" s="247"/>
      <c r="JAR839" s="247"/>
      <c r="JAS839" s="247"/>
      <c r="JAT839" s="247"/>
      <c r="JAU839" s="247"/>
      <c r="JAV839" s="247"/>
      <c r="JAW839" s="247"/>
      <c r="JAX839" s="247"/>
      <c r="JAY839" s="247"/>
      <c r="JAZ839" s="247"/>
      <c r="JBA839" s="247"/>
      <c r="JBB839" s="247"/>
      <c r="JBC839" s="247"/>
      <c r="JBD839" s="247"/>
      <c r="JBE839" s="247"/>
      <c r="JBF839" s="247"/>
      <c r="JBG839" s="247"/>
      <c r="JBH839" s="247"/>
      <c r="JBI839" s="247"/>
      <c r="JBJ839" s="247"/>
      <c r="JBK839" s="247"/>
      <c r="JBL839" s="247"/>
      <c r="JBM839" s="247"/>
      <c r="JBN839" s="247"/>
      <c r="JBO839" s="247"/>
      <c r="JBP839" s="247"/>
      <c r="JBQ839" s="247"/>
      <c r="JBR839" s="247"/>
      <c r="JBS839" s="247"/>
      <c r="JBT839" s="247"/>
      <c r="JBU839" s="247"/>
      <c r="JBV839" s="247"/>
      <c r="JBW839" s="247"/>
      <c r="JBX839" s="247"/>
      <c r="JBY839" s="247"/>
      <c r="JBZ839" s="247"/>
      <c r="JCA839" s="247"/>
      <c r="JCB839" s="247"/>
      <c r="JCC839" s="247"/>
      <c r="JCD839" s="247"/>
      <c r="JCE839" s="247"/>
      <c r="JCF839" s="247"/>
      <c r="JCG839" s="247"/>
      <c r="JCH839" s="247"/>
      <c r="JCI839" s="247"/>
      <c r="JCJ839" s="247"/>
      <c r="JCK839" s="247"/>
      <c r="JCL839" s="247"/>
      <c r="JCM839" s="247"/>
      <c r="JCN839" s="247"/>
      <c r="JCO839" s="247"/>
      <c r="JCP839" s="247"/>
      <c r="JCQ839" s="247"/>
      <c r="JCR839" s="247"/>
      <c r="JCS839" s="247"/>
      <c r="JCT839" s="247"/>
      <c r="JCU839" s="247"/>
      <c r="JCV839" s="247"/>
      <c r="JCW839" s="247"/>
      <c r="JCX839" s="247"/>
      <c r="JCY839" s="247"/>
      <c r="JCZ839" s="247"/>
      <c r="JDA839" s="247"/>
      <c r="JDB839" s="247"/>
      <c r="JDC839" s="247"/>
      <c r="JDD839" s="247"/>
      <c r="JDE839" s="247"/>
      <c r="JDF839" s="247"/>
      <c r="JDG839" s="247"/>
      <c r="JDH839" s="247"/>
      <c r="JDI839" s="247"/>
      <c r="JDJ839" s="247"/>
      <c r="JDK839" s="247"/>
      <c r="JDL839" s="247"/>
      <c r="JDM839" s="247"/>
      <c r="JDN839" s="247"/>
      <c r="JDO839" s="247"/>
      <c r="JDP839" s="247"/>
      <c r="JDQ839" s="247"/>
      <c r="JDR839" s="247"/>
      <c r="JDS839" s="247"/>
      <c r="JDT839" s="247"/>
      <c r="JDU839" s="247"/>
      <c r="JDV839" s="247"/>
      <c r="JDW839" s="247"/>
      <c r="JDX839" s="247"/>
      <c r="JDY839" s="247"/>
      <c r="JDZ839" s="247"/>
      <c r="JEA839" s="247"/>
      <c r="JEB839" s="247"/>
      <c r="JEC839" s="247"/>
      <c r="JED839" s="247"/>
      <c r="JEE839" s="247"/>
      <c r="JEF839" s="247"/>
      <c r="JEG839" s="247"/>
      <c r="JEH839" s="247"/>
      <c r="JEI839" s="247"/>
      <c r="JEJ839" s="247"/>
      <c r="JEK839" s="247"/>
      <c r="JEL839" s="247"/>
      <c r="JEM839" s="247"/>
      <c r="JEN839" s="247"/>
      <c r="JEO839" s="247"/>
      <c r="JEP839" s="247"/>
      <c r="JEQ839" s="247"/>
      <c r="JER839" s="247"/>
      <c r="JES839" s="247"/>
      <c r="JET839" s="247"/>
      <c r="JEU839" s="247"/>
      <c r="JEV839" s="247"/>
      <c r="JEW839" s="247"/>
      <c r="JEX839" s="247"/>
      <c r="JEY839" s="247"/>
      <c r="JEZ839" s="247"/>
      <c r="JFA839" s="247"/>
      <c r="JFB839" s="247"/>
      <c r="JFC839" s="247"/>
      <c r="JFD839" s="247"/>
      <c r="JFE839" s="247"/>
      <c r="JFF839" s="247"/>
      <c r="JFG839" s="247"/>
      <c r="JFH839" s="247"/>
      <c r="JFI839" s="247"/>
      <c r="JFJ839" s="247"/>
      <c r="JFK839" s="247"/>
      <c r="JFL839" s="247"/>
      <c r="JFM839" s="247"/>
      <c r="JFN839" s="247"/>
      <c r="JFO839" s="247"/>
      <c r="JFP839" s="247"/>
      <c r="JFQ839" s="247"/>
      <c r="JFR839" s="247"/>
      <c r="JFS839" s="247"/>
      <c r="JFT839" s="247"/>
      <c r="JFU839" s="247"/>
      <c r="JFV839" s="247"/>
      <c r="JFW839" s="247"/>
      <c r="JFX839" s="247"/>
      <c r="JFY839" s="247"/>
      <c r="JFZ839" s="247"/>
      <c r="JGA839" s="247"/>
      <c r="JGB839" s="247"/>
      <c r="JGC839" s="247"/>
      <c r="JGD839" s="247"/>
      <c r="JGE839" s="247"/>
      <c r="JGF839" s="247"/>
      <c r="JGG839" s="247"/>
      <c r="JGH839" s="247"/>
      <c r="JGI839" s="247"/>
      <c r="JGJ839" s="247"/>
      <c r="JGK839" s="247"/>
      <c r="JGL839" s="247"/>
      <c r="JGM839" s="247"/>
      <c r="JGN839" s="247"/>
      <c r="JGO839" s="247"/>
      <c r="JGP839" s="247"/>
      <c r="JGQ839" s="247"/>
      <c r="JGR839" s="247"/>
      <c r="JGS839" s="247"/>
      <c r="JGT839" s="247"/>
      <c r="JGU839" s="247"/>
      <c r="JGV839" s="247"/>
      <c r="JGW839" s="247"/>
      <c r="JGX839" s="247"/>
      <c r="JGY839" s="247"/>
      <c r="JGZ839" s="247"/>
      <c r="JHA839" s="247"/>
      <c r="JHB839" s="247"/>
      <c r="JHC839" s="247"/>
      <c r="JHD839" s="247"/>
      <c r="JHE839" s="247"/>
      <c r="JHF839" s="247"/>
      <c r="JHG839" s="247"/>
      <c r="JHH839" s="247"/>
      <c r="JHI839" s="247"/>
      <c r="JHJ839" s="247"/>
      <c r="JHK839" s="247"/>
      <c r="JHL839" s="247"/>
      <c r="JHM839" s="247"/>
      <c r="JHN839" s="247"/>
      <c r="JHO839" s="247"/>
      <c r="JHP839" s="247"/>
      <c r="JHQ839" s="247"/>
      <c r="JHR839" s="247"/>
      <c r="JHS839" s="247"/>
      <c r="JHT839" s="247"/>
      <c r="JHU839" s="247"/>
      <c r="JHV839" s="247"/>
      <c r="JHW839" s="247"/>
      <c r="JHX839" s="247"/>
      <c r="JHY839" s="247"/>
      <c r="JHZ839" s="247"/>
      <c r="JIA839" s="247"/>
      <c r="JIB839" s="247"/>
      <c r="JIC839" s="247"/>
      <c r="JID839" s="247"/>
      <c r="JIE839" s="247"/>
      <c r="JIF839" s="247"/>
      <c r="JIG839" s="247"/>
      <c r="JIH839" s="247"/>
      <c r="JII839" s="247"/>
      <c r="JIJ839" s="247"/>
      <c r="JIK839" s="247"/>
      <c r="JIL839" s="247"/>
      <c r="JIM839" s="247"/>
      <c r="JIN839" s="247"/>
      <c r="JIO839" s="247"/>
      <c r="JIP839" s="247"/>
      <c r="JIQ839" s="247"/>
      <c r="JIR839" s="247"/>
      <c r="JIS839" s="247"/>
      <c r="JIT839" s="247"/>
      <c r="JIU839" s="247"/>
      <c r="JIV839" s="247"/>
      <c r="JIW839" s="247"/>
      <c r="JIX839" s="247"/>
      <c r="JIY839" s="247"/>
      <c r="JIZ839" s="247"/>
      <c r="JJA839" s="247"/>
      <c r="JJB839" s="247"/>
      <c r="JJC839" s="247"/>
      <c r="JJD839" s="247"/>
      <c r="JJE839" s="247"/>
      <c r="JJF839" s="247"/>
      <c r="JJG839" s="247"/>
      <c r="JJH839" s="247"/>
      <c r="JJI839" s="247"/>
      <c r="JJJ839" s="247"/>
      <c r="JJK839" s="247"/>
      <c r="JJL839" s="247"/>
      <c r="JJM839" s="247"/>
      <c r="JJN839" s="247"/>
      <c r="JJO839" s="247"/>
      <c r="JJP839" s="247"/>
      <c r="JJQ839" s="247"/>
      <c r="JJR839" s="247"/>
      <c r="JJS839" s="247"/>
      <c r="JJT839" s="247"/>
      <c r="JJU839" s="247"/>
      <c r="JJV839" s="247"/>
      <c r="JJW839" s="247"/>
      <c r="JJX839" s="247"/>
      <c r="JJY839" s="247"/>
      <c r="JJZ839" s="247"/>
      <c r="JKA839" s="247"/>
      <c r="JKB839" s="247"/>
      <c r="JKC839" s="247"/>
      <c r="JKD839" s="247"/>
      <c r="JKE839" s="247"/>
      <c r="JKF839" s="247"/>
      <c r="JKG839" s="247"/>
      <c r="JKH839" s="247"/>
      <c r="JKI839" s="247"/>
      <c r="JKJ839" s="247"/>
      <c r="JKK839" s="247"/>
      <c r="JKL839" s="247"/>
      <c r="JKM839" s="247"/>
      <c r="JKN839" s="247"/>
      <c r="JKO839" s="247"/>
      <c r="JKP839" s="247"/>
      <c r="JKQ839" s="247"/>
      <c r="JKR839" s="247"/>
      <c r="JKS839" s="247"/>
      <c r="JKT839" s="247"/>
      <c r="JKU839" s="247"/>
      <c r="JKV839" s="247"/>
      <c r="JKW839" s="247"/>
      <c r="JKX839" s="247"/>
      <c r="JKY839" s="247"/>
      <c r="JKZ839" s="247"/>
      <c r="JLA839" s="247"/>
      <c r="JLB839" s="247"/>
      <c r="JLC839" s="247"/>
      <c r="JLD839" s="247"/>
      <c r="JLE839" s="247"/>
      <c r="JLF839" s="247"/>
      <c r="JLG839" s="247"/>
      <c r="JLH839" s="247"/>
      <c r="JLI839" s="247"/>
      <c r="JLJ839" s="247"/>
      <c r="JLK839" s="247"/>
      <c r="JLL839" s="247"/>
      <c r="JLM839" s="247"/>
      <c r="JLN839" s="247"/>
      <c r="JLO839" s="247"/>
      <c r="JLP839" s="247"/>
      <c r="JLQ839" s="247"/>
      <c r="JLR839" s="247"/>
      <c r="JLS839" s="247"/>
      <c r="JLT839" s="247"/>
      <c r="JLU839" s="247"/>
      <c r="JLV839" s="247"/>
      <c r="JLW839" s="247"/>
      <c r="JLX839" s="247"/>
      <c r="JLY839" s="247"/>
      <c r="JLZ839" s="247"/>
      <c r="JMA839" s="247"/>
      <c r="JMB839" s="247"/>
      <c r="JMC839" s="247"/>
      <c r="JMD839" s="247"/>
      <c r="JME839" s="247"/>
      <c r="JMF839" s="247"/>
      <c r="JMG839" s="247"/>
      <c r="JMH839" s="247"/>
      <c r="JMI839" s="247"/>
      <c r="JMJ839" s="247"/>
      <c r="JMK839" s="247"/>
      <c r="JML839" s="247"/>
      <c r="JMM839" s="247"/>
      <c r="JMN839" s="247"/>
      <c r="JMO839" s="247"/>
      <c r="JMP839" s="247"/>
      <c r="JMQ839" s="247"/>
      <c r="JMR839" s="247"/>
      <c r="JMS839" s="247"/>
      <c r="JMT839" s="247"/>
      <c r="JMU839" s="247"/>
      <c r="JMV839" s="247"/>
      <c r="JMW839" s="247"/>
      <c r="JMX839" s="247"/>
      <c r="JMY839" s="247"/>
      <c r="JMZ839" s="247"/>
      <c r="JNA839" s="247"/>
      <c r="JNB839" s="247"/>
      <c r="JNC839" s="247"/>
      <c r="JND839" s="247"/>
      <c r="JNE839" s="247"/>
      <c r="JNF839" s="247"/>
      <c r="JNG839" s="247"/>
      <c r="JNH839" s="247"/>
      <c r="JNI839" s="247"/>
      <c r="JNJ839" s="247"/>
      <c r="JNK839" s="247"/>
      <c r="JNL839" s="247"/>
      <c r="JNM839" s="247"/>
      <c r="JNN839" s="247"/>
      <c r="JNO839" s="247"/>
      <c r="JNP839" s="247"/>
      <c r="JNQ839" s="247"/>
      <c r="JNR839" s="247"/>
      <c r="JNS839" s="247"/>
      <c r="JNT839" s="247"/>
      <c r="JNU839" s="247"/>
      <c r="JNV839" s="247"/>
      <c r="JNW839" s="247"/>
      <c r="JNX839" s="247"/>
      <c r="JNY839" s="247"/>
      <c r="JNZ839" s="247"/>
      <c r="JOA839" s="247"/>
      <c r="JOB839" s="247"/>
      <c r="JOC839" s="247"/>
      <c r="JOD839" s="247"/>
      <c r="JOE839" s="247"/>
      <c r="JOF839" s="247"/>
      <c r="JOG839" s="247"/>
      <c r="JOH839" s="247"/>
      <c r="JOI839" s="247"/>
      <c r="JOJ839" s="247"/>
      <c r="JOK839" s="247"/>
      <c r="JOL839" s="247"/>
      <c r="JOM839" s="247"/>
      <c r="JON839" s="247"/>
      <c r="JOO839" s="247"/>
      <c r="JOP839" s="247"/>
      <c r="JOQ839" s="247"/>
      <c r="JOR839" s="247"/>
      <c r="JOS839" s="247"/>
      <c r="JOT839" s="247"/>
      <c r="JOU839" s="247"/>
      <c r="JOV839" s="247"/>
      <c r="JOW839" s="247"/>
      <c r="JOX839" s="247"/>
      <c r="JOY839" s="247"/>
      <c r="JOZ839" s="247"/>
      <c r="JPA839" s="247"/>
      <c r="JPB839" s="247"/>
      <c r="JPC839" s="247"/>
      <c r="JPD839" s="247"/>
      <c r="JPE839" s="247"/>
      <c r="JPF839" s="247"/>
      <c r="JPG839" s="247"/>
      <c r="JPH839" s="247"/>
      <c r="JPI839" s="247"/>
      <c r="JPJ839" s="247"/>
      <c r="JPK839" s="247"/>
      <c r="JPL839" s="247"/>
      <c r="JPM839" s="247"/>
      <c r="JPN839" s="247"/>
      <c r="JPO839" s="247"/>
      <c r="JPP839" s="247"/>
      <c r="JPQ839" s="247"/>
      <c r="JPR839" s="247"/>
      <c r="JPS839" s="247"/>
      <c r="JPT839" s="247"/>
      <c r="JPU839" s="247"/>
      <c r="JPV839" s="247"/>
      <c r="JPW839" s="247"/>
      <c r="JPX839" s="247"/>
      <c r="JPY839" s="247"/>
      <c r="JPZ839" s="247"/>
      <c r="JQA839" s="247"/>
      <c r="JQB839" s="247"/>
      <c r="JQC839" s="247"/>
      <c r="JQD839" s="247"/>
      <c r="JQE839" s="247"/>
      <c r="JQF839" s="247"/>
      <c r="JQG839" s="247"/>
      <c r="JQH839" s="247"/>
      <c r="JQI839" s="247"/>
      <c r="JQJ839" s="247"/>
      <c r="JQK839" s="247"/>
      <c r="JQL839" s="247"/>
      <c r="JQM839" s="247"/>
      <c r="JQN839" s="247"/>
      <c r="JQO839" s="247"/>
      <c r="JQP839" s="247"/>
      <c r="JQQ839" s="247"/>
      <c r="JQR839" s="247"/>
      <c r="JQS839" s="247"/>
      <c r="JQT839" s="247"/>
      <c r="JQU839" s="247"/>
      <c r="JQV839" s="247"/>
      <c r="JQW839" s="247"/>
      <c r="JQX839" s="247"/>
      <c r="JQY839" s="247"/>
      <c r="JQZ839" s="247"/>
      <c r="JRA839" s="247"/>
      <c r="JRB839" s="247"/>
      <c r="JRC839" s="247"/>
      <c r="JRD839" s="247"/>
      <c r="JRE839" s="247"/>
      <c r="JRF839" s="247"/>
      <c r="JRG839" s="247"/>
      <c r="JRH839" s="247"/>
      <c r="JRI839" s="247"/>
      <c r="JRJ839" s="247"/>
      <c r="JRK839" s="247"/>
      <c r="JRL839" s="247"/>
      <c r="JRM839" s="247"/>
      <c r="JRN839" s="247"/>
      <c r="JRO839" s="247"/>
      <c r="JRP839" s="247"/>
      <c r="JRQ839" s="247"/>
      <c r="JRR839" s="247"/>
      <c r="JRS839" s="247"/>
      <c r="JRT839" s="247"/>
      <c r="JRU839" s="247"/>
      <c r="JRV839" s="247"/>
      <c r="JRW839" s="247"/>
      <c r="JRX839" s="247"/>
      <c r="JRY839" s="247"/>
      <c r="JRZ839" s="247"/>
      <c r="JSA839" s="247"/>
      <c r="JSB839" s="247"/>
      <c r="JSC839" s="247"/>
      <c r="JSD839" s="247"/>
      <c r="JSE839" s="247"/>
      <c r="JSF839" s="247"/>
      <c r="JSG839" s="247"/>
      <c r="JSH839" s="247"/>
      <c r="JSI839" s="247"/>
      <c r="JSJ839" s="247"/>
      <c r="JSK839" s="247"/>
      <c r="JSL839" s="247"/>
      <c r="JSM839" s="247"/>
      <c r="JSN839" s="247"/>
      <c r="JSO839" s="247"/>
      <c r="JSP839" s="247"/>
      <c r="JSQ839" s="247"/>
      <c r="JSR839" s="247"/>
      <c r="JSS839" s="247"/>
      <c r="JST839" s="247"/>
      <c r="JSU839" s="247"/>
      <c r="JSV839" s="247"/>
      <c r="JSW839" s="247"/>
      <c r="JSX839" s="247"/>
      <c r="JSY839" s="247"/>
      <c r="JSZ839" s="247"/>
      <c r="JTA839" s="247"/>
      <c r="JTB839" s="247"/>
      <c r="JTC839" s="247"/>
      <c r="JTD839" s="247"/>
      <c r="JTE839" s="247"/>
      <c r="JTF839" s="247"/>
      <c r="JTG839" s="247"/>
      <c r="JTH839" s="247"/>
      <c r="JTI839" s="247"/>
      <c r="JTJ839" s="247"/>
      <c r="JTK839" s="247"/>
      <c r="JTL839" s="247"/>
      <c r="JTM839" s="247"/>
      <c r="JTN839" s="247"/>
      <c r="JTO839" s="247"/>
      <c r="JTP839" s="247"/>
      <c r="JTQ839" s="247"/>
      <c r="JTR839" s="247"/>
      <c r="JTS839" s="247"/>
      <c r="JTT839" s="247"/>
      <c r="JTU839" s="247"/>
      <c r="JTV839" s="247"/>
      <c r="JTW839" s="247"/>
      <c r="JTX839" s="247"/>
      <c r="JTY839" s="247"/>
      <c r="JTZ839" s="247"/>
      <c r="JUA839" s="247"/>
      <c r="JUB839" s="247"/>
      <c r="JUC839" s="247"/>
      <c r="JUD839" s="247"/>
      <c r="JUE839" s="247"/>
      <c r="JUF839" s="247"/>
      <c r="JUG839" s="247"/>
      <c r="JUH839" s="247"/>
      <c r="JUI839" s="247"/>
      <c r="JUJ839" s="247"/>
      <c r="JUK839" s="247"/>
      <c r="JUL839" s="247"/>
      <c r="JUM839" s="247"/>
      <c r="JUN839" s="247"/>
      <c r="JUO839" s="247"/>
      <c r="JUP839" s="247"/>
      <c r="JUQ839" s="247"/>
      <c r="JUR839" s="247"/>
      <c r="JUS839" s="247"/>
      <c r="JUT839" s="247"/>
      <c r="JUU839" s="247"/>
      <c r="JUV839" s="247"/>
      <c r="JUW839" s="247"/>
      <c r="JUX839" s="247"/>
      <c r="JUY839" s="247"/>
      <c r="JUZ839" s="247"/>
      <c r="JVA839" s="247"/>
      <c r="JVB839" s="247"/>
      <c r="JVC839" s="247"/>
      <c r="JVD839" s="247"/>
      <c r="JVE839" s="247"/>
      <c r="JVF839" s="247"/>
      <c r="JVG839" s="247"/>
      <c r="JVH839" s="247"/>
      <c r="JVI839" s="247"/>
      <c r="JVJ839" s="247"/>
      <c r="JVK839" s="247"/>
      <c r="JVL839" s="247"/>
      <c r="JVM839" s="247"/>
      <c r="JVN839" s="247"/>
      <c r="JVO839" s="247"/>
      <c r="JVP839" s="247"/>
      <c r="JVQ839" s="247"/>
      <c r="JVR839" s="247"/>
      <c r="JVS839" s="247"/>
      <c r="JVT839" s="247"/>
      <c r="JVU839" s="247"/>
      <c r="JVV839" s="247"/>
      <c r="JVW839" s="247"/>
      <c r="JVX839" s="247"/>
      <c r="JVY839" s="247"/>
      <c r="JVZ839" s="247"/>
      <c r="JWA839" s="247"/>
      <c r="JWB839" s="247"/>
      <c r="JWC839" s="247"/>
      <c r="JWD839" s="247"/>
      <c r="JWE839" s="247"/>
      <c r="JWF839" s="247"/>
      <c r="JWG839" s="247"/>
      <c r="JWH839" s="247"/>
      <c r="JWI839" s="247"/>
      <c r="JWJ839" s="247"/>
      <c r="JWK839" s="247"/>
      <c r="JWL839" s="247"/>
      <c r="JWM839" s="247"/>
      <c r="JWN839" s="247"/>
      <c r="JWO839" s="247"/>
      <c r="JWP839" s="247"/>
      <c r="JWQ839" s="247"/>
      <c r="JWR839" s="247"/>
      <c r="JWS839" s="247"/>
      <c r="JWT839" s="247"/>
      <c r="JWU839" s="247"/>
      <c r="JWV839" s="247"/>
      <c r="JWW839" s="247"/>
      <c r="JWX839" s="247"/>
      <c r="JWY839" s="247"/>
      <c r="JWZ839" s="247"/>
      <c r="JXA839" s="247"/>
      <c r="JXB839" s="247"/>
      <c r="JXC839" s="247"/>
      <c r="JXD839" s="247"/>
      <c r="JXE839" s="247"/>
      <c r="JXF839" s="247"/>
      <c r="JXG839" s="247"/>
      <c r="JXH839" s="247"/>
      <c r="JXI839" s="247"/>
      <c r="JXJ839" s="247"/>
      <c r="JXK839" s="247"/>
      <c r="JXL839" s="247"/>
      <c r="JXM839" s="247"/>
      <c r="JXN839" s="247"/>
      <c r="JXO839" s="247"/>
      <c r="JXP839" s="247"/>
      <c r="JXQ839" s="247"/>
      <c r="JXR839" s="247"/>
      <c r="JXS839" s="247"/>
      <c r="JXT839" s="247"/>
      <c r="JXU839" s="247"/>
      <c r="JXV839" s="247"/>
      <c r="JXW839" s="247"/>
      <c r="JXX839" s="247"/>
      <c r="JXY839" s="247"/>
      <c r="JXZ839" s="247"/>
      <c r="JYA839" s="247"/>
      <c r="JYB839" s="247"/>
      <c r="JYC839" s="247"/>
      <c r="JYD839" s="247"/>
      <c r="JYE839" s="247"/>
      <c r="JYF839" s="247"/>
      <c r="JYG839" s="247"/>
      <c r="JYH839" s="247"/>
      <c r="JYI839" s="247"/>
      <c r="JYJ839" s="247"/>
      <c r="JYK839" s="247"/>
      <c r="JYL839" s="247"/>
      <c r="JYM839" s="247"/>
      <c r="JYN839" s="247"/>
      <c r="JYO839" s="247"/>
      <c r="JYP839" s="247"/>
      <c r="JYQ839" s="247"/>
      <c r="JYR839" s="247"/>
      <c r="JYS839" s="247"/>
      <c r="JYT839" s="247"/>
      <c r="JYU839" s="247"/>
      <c r="JYV839" s="247"/>
      <c r="JYW839" s="247"/>
      <c r="JYX839" s="247"/>
      <c r="JYY839" s="247"/>
      <c r="JYZ839" s="247"/>
      <c r="JZA839" s="247"/>
      <c r="JZB839" s="247"/>
      <c r="JZC839" s="247"/>
      <c r="JZD839" s="247"/>
      <c r="JZE839" s="247"/>
      <c r="JZF839" s="247"/>
      <c r="JZG839" s="247"/>
      <c r="JZH839" s="247"/>
      <c r="JZI839" s="247"/>
      <c r="JZJ839" s="247"/>
      <c r="JZK839" s="247"/>
      <c r="JZL839" s="247"/>
      <c r="JZM839" s="247"/>
      <c r="JZN839" s="247"/>
      <c r="JZO839" s="247"/>
      <c r="JZP839" s="247"/>
      <c r="JZQ839" s="247"/>
      <c r="JZR839" s="247"/>
      <c r="JZS839" s="247"/>
      <c r="JZT839" s="247"/>
      <c r="JZU839" s="247"/>
      <c r="JZV839" s="247"/>
      <c r="JZW839" s="247"/>
      <c r="JZX839" s="247"/>
      <c r="JZY839" s="247"/>
      <c r="JZZ839" s="247"/>
      <c r="KAA839" s="247"/>
      <c r="KAB839" s="247"/>
      <c r="KAC839" s="247"/>
      <c r="KAD839" s="247"/>
      <c r="KAE839" s="247"/>
      <c r="KAF839" s="247"/>
      <c r="KAG839" s="247"/>
      <c r="KAH839" s="247"/>
      <c r="KAI839" s="247"/>
      <c r="KAJ839" s="247"/>
      <c r="KAK839" s="247"/>
      <c r="KAL839" s="247"/>
      <c r="KAM839" s="247"/>
      <c r="KAN839" s="247"/>
      <c r="KAO839" s="247"/>
      <c r="KAP839" s="247"/>
      <c r="KAQ839" s="247"/>
      <c r="KAR839" s="247"/>
      <c r="KAS839" s="247"/>
      <c r="KAT839" s="247"/>
      <c r="KAU839" s="247"/>
      <c r="KAV839" s="247"/>
      <c r="KAW839" s="247"/>
      <c r="KAX839" s="247"/>
      <c r="KAY839" s="247"/>
      <c r="KAZ839" s="247"/>
      <c r="KBA839" s="247"/>
      <c r="KBB839" s="247"/>
      <c r="KBC839" s="247"/>
      <c r="KBD839" s="247"/>
      <c r="KBE839" s="247"/>
      <c r="KBF839" s="247"/>
      <c r="KBG839" s="247"/>
      <c r="KBH839" s="247"/>
      <c r="KBI839" s="247"/>
      <c r="KBJ839" s="247"/>
      <c r="KBK839" s="247"/>
      <c r="KBL839" s="247"/>
      <c r="KBM839" s="247"/>
      <c r="KBN839" s="247"/>
      <c r="KBO839" s="247"/>
      <c r="KBP839" s="247"/>
      <c r="KBQ839" s="247"/>
      <c r="KBR839" s="247"/>
      <c r="KBS839" s="247"/>
      <c r="KBT839" s="247"/>
      <c r="KBU839" s="247"/>
      <c r="KBV839" s="247"/>
      <c r="KBW839" s="247"/>
      <c r="KBX839" s="247"/>
      <c r="KBY839" s="247"/>
      <c r="KBZ839" s="247"/>
      <c r="KCA839" s="247"/>
      <c r="KCB839" s="247"/>
      <c r="KCC839" s="247"/>
      <c r="KCD839" s="247"/>
      <c r="KCE839" s="247"/>
      <c r="KCF839" s="247"/>
      <c r="KCG839" s="247"/>
      <c r="KCH839" s="247"/>
      <c r="KCI839" s="247"/>
      <c r="KCJ839" s="247"/>
      <c r="KCK839" s="247"/>
      <c r="KCL839" s="247"/>
      <c r="KCM839" s="247"/>
      <c r="KCN839" s="247"/>
      <c r="KCO839" s="247"/>
      <c r="KCP839" s="247"/>
      <c r="KCQ839" s="247"/>
      <c r="KCR839" s="247"/>
      <c r="KCS839" s="247"/>
      <c r="KCT839" s="247"/>
      <c r="KCU839" s="247"/>
      <c r="KCV839" s="247"/>
      <c r="KCW839" s="247"/>
      <c r="KCX839" s="247"/>
      <c r="KCY839" s="247"/>
      <c r="KCZ839" s="247"/>
      <c r="KDA839" s="247"/>
      <c r="KDB839" s="247"/>
      <c r="KDC839" s="247"/>
      <c r="KDD839" s="247"/>
      <c r="KDE839" s="247"/>
      <c r="KDF839" s="247"/>
      <c r="KDG839" s="247"/>
      <c r="KDH839" s="247"/>
      <c r="KDI839" s="247"/>
      <c r="KDJ839" s="247"/>
      <c r="KDK839" s="247"/>
      <c r="KDL839" s="247"/>
      <c r="KDM839" s="247"/>
      <c r="KDN839" s="247"/>
      <c r="KDO839" s="247"/>
      <c r="KDP839" s="247"/>
      <c r="KDQ839" s="247"/>
      <c r="KDR839" s="247"/>
      <c r="KDS839" s="247"/>
      <c r="KDT839" s="247"/>
      <c r="KDU839" s="247"/>
      <c r="KDV839" s="247"/>
      <c r="KDW839" s="247"/>
      <c r="KDX839" s="247"/>
      <c r="KDY839" s="247"/>
      <c r="KDZ839" s="247"/>
      <c r="KEA839" s="247"/>
      <c r="KEB839" s="247"/>
      <c r="KEC839" s="247"/>
      <c r="KED839" s="247"/>
      <c r="KEE839" s="247"/>
      <c r="KEF839" s="247"/>
      <c r="KEG839" s="247"/>
      <c r="KEH839" s="247"/>
      <c r="KEI839" s="247"/>
      <c r="KEJ839" s="247"/>
      <c r="KEK839" s="247"/>
      <c r="KEL839" s="247"/>
      <c r="KEM839" s="247"/>
      <c r="KEN839" s="247"/>
      <c r="KEO839" s="247"/>
      <c r="KEP839" s="247"/>
      <c r="KEQ839" s="247"/>
      <c r="KER839" s="247"/>
      <c r="KES839" s="247"/>
      <c r="KET839" s="247"/>
      <c r="KEU839" s="247"/>
      <c r="KEV839" s="247"/>
      <c r="KEW839" s="247"/>
      <c r="KEX839" s="247"/>
      <c r="KEY839" s="247"/>
      <c r="KEZ839" s="247"/>
      <c r="KFA839" s="247"/>
      <c r="KFB839" s="247"/>
      <c r="KFC839" s="247"/>
      <c r="KFD839" s="247"/>
      <c r="KFE839" s="247"/>
      <c r="KFF839" s="247"/>
      <c r="KFG839" s="247"/>
      <c r="KFH839" s="247"/>
      <c r="KFI839" s="247"/>
      <c r="KFJ839" s="247"/>
      <c r="KFK839" s="247"/>
      <c r="KFL839" s="247"/>
      <c r="KFM839" s="247"/>
      <c r="KFN839" s="247"/>
      <c r="KFO839" s="247"/>
      <c r="KFP839" s="247"/>
      <c r="KFQ839" s="247"/>
      <c r="KFR839" s="247"/>
      <c r="KFS839" s="247"/>
      <c r="KFT839" s="247"/>
      <c r="KFU839" s="247"/>
      <c r="KFV839" s="247"/>
      <c r="KFW839" s="247"/>
      <c r="KFX839" s="247"/>
      <c r="KFY839" s="247"/>
      <c r="KFZ839" s="247"/>
      <c r="KGA839" s="247"/>
      <c r="KGB839" s="247"/>
      <c r="KGC839" s="247"/>
      <c r="KGD839" s="247"/>
      <c r="KGE839" s="247"/>
      <c r="KGF839" s="247"/>
      <c r="KGG839" s="247"/>
      <c r="KGH839" s="247"/>
      <c r="KGI839" s="247"/>
      <c r="KGJ839" s="247"/>
      <c r="KGK839" s="247"/>
      <c r="KGL839" s="247"/>
      <c r="KGM839" s="247"/>
      <c r="KGN839" s="247"/>
      <c r="KGO839" s="247"/>
      <c r="KGP839" s="247"/>
      <c r="KGQ839" s="247"/>
      <c r="KGR839" s="247"/>
      <c r="KGS839" s="247"/>
      <c r="KGT839" s="247"/>
      <c r="KGU839" s="247"/>
      <c r="KGV839" s="247"/>
      <c r="KGW839" s="247"/>
      <c r="KGX839" s="247"/>
      <c r="KGY839" s="247"/>
      <c r="KGZ839" s="247"/>
      <c r="KHA839" s="247"/>
      <c r="KHB839" s="247"/>
      <c r="KHC839" s="247"/>
      <c r="KHD839" s="247"/>
      <c r="KHE839" s="247"/>
      <c r="KHF839" s="247"/>
      <c r="KHG839" s="247"/>
      <c r="KHH839" s="247"/>
      <c r="KHI839" s="247"/>
      <c r="KHJ839" s="247"/>
      <c r="KHK839" s="247"/>
      <c r="KHL839" s="247"/>
      <c r="KHM839" s="247"/>
      <c r="KHN839" s="247"/>
      <c r="KHO839" s="247"/>
      <c r="KHP839" s="247"/>
      <c r="KHQ839" s="247"/>
      <c r="KHR839" s="247"/>
      <c r="KHS839" s="247"/>
      <c r="KHT839" s="247"/>
      <c r="KHU839" s="247"/>
      <c r="KHV839" s="247"/>
      <c r="KHW839" s="247"/>
      <c r="KHX839" s="247"/>
      <c r="KHY839" s="247"/>
      <c r="KHZ839" s="247"/>
      <c r="KIA839" s="247"/>
      <c r="KIB839" s="247"/>
      <c r="KIC839" s="247"/>
      <c r="KID839" s="247"/>
      <c r="KIE839" s="247"/>
      <c r="KIF839" s="247"/>
      <c r="KIG839" s="247"/>
      <c r="KIH839" s="247"/>
      <c r="KII839" s="247"/>
      <c r="KIJ839" s="247"/>
      <c r="KIK839" s="247"/>
      <c r="KIL839" s="247"/>
      <c r="KIM839" s="247"/>
      <c r="KIN839" s="247"/>
      <c r="KIO839" s="247"/>
      <c r="KIP839" s="247"/>
      <c r="KIQ839" s="247"/>
      <c r="KIR839" s="247"/>
      <c r="KIS839" s="247"/>
      <c r="KIT839" s="247"/>
      <c r="KIU839" s="247"/>
      <c r="KIV839" s="247"/>
      <c r="KIW839" s="247"/>
      <c r="KIX839" s="247"/>
      <c r="KIY839" s="247"/>
      <c r="KIZ839" s="247"/>
      <c r="KJA839" s="247"/>
      <c r="KJB839" s="247"/>
      <c r="KJC839" s="247"/>
      <c r="KJD839" s="247"/>
      <c r="KJE839" s="247"/>
      <c r="KJF839" s="247"/>
      <c r="KJG839" s="247"/>
      <c r="KJH839" s="247"/>
      <c r="KJI839" s="247"/>
      <c r="KJJ839" s="247"/>
      <c r="KJK839" s="247"/>
      <c r="KJL839" s="247"/>
      <c r="KJM839" s="247"/>
      <c r="KJN839" s="247"/>
      <c r="KJO839" s="247"/>
      <c r="KJP839" s="247"/>
      <c r="KJQ839" s="247"/>
      <c r="KJR839" s="247"/>
      <c r="KJS839" s="247"/>
      <c r="KJT839" s="247"/>
      <c r="KJU839" s="247"/>
      <c r="KJV839" s="247"/>
      <c r="KJW839" s="247"/>
      <c r="KJX839" s="247"/>
      <c r="KJY839" s="247"/>
      <c r="KJZ839" s="247"/>
      <c r="KKA839" s="247"/>
      <c r="KKB839" s="247"/>
      <c r="KKC839" s="247"/>
      <c r="KKD839" s="247"/>
      <c r="KKE839" s="247"/>
      <c r="KKF839" s="247"/>
      <c r="KKG839" s="247"/>
      <c r="KKH839" s="247"/>
      <c r="KKI839" s="247"/>
      <c r="KKJ839" s="247"/>
      <c r="KKK839" s="247"/>
      <c r="KKL839" s="247"/>
      <c r="KKM839" s="247"/>
      <c r="KKN839" s="247"/>
      <c r="KKO839" s="247"/>
      <c r="KKP839" s="247"/>
      <c r="KKQ839" s="247"/>
      <c r="KKR839" s="247"/>
      <c r="KKS839" s="247"/>
      <c r="KKT839" s="247"/>
      <c r="KKU839" s="247"/>
      <c r="KKV839" s="247"/>
      <c r="KKW839" s="247"/>
      <c r="KKX839" s="247"/>
      <c r="KKY839" s="247"/>
      <c r="KKZ839" s="247"/>
      <c r="KLA839" s="247"/>
      <c r="KLB839" s="247"/>
      <c r="KLC839" s="247"/>
      <c r="KLD839" s="247"/>
      <c r="KLE839" s="247"/>
      <c r="KLF839" s="247"/>
      <c r="KLG839" s="247"/>
      <c r="KLH839" s="247"/>
      <c r="KLI839" s="247"/>
      <c r="KLJ839" s="247"/>
      <c r="KLK839" s="247"/>
      <c r="KLL839" s="247"/>
      <c r="KLM839" s="247"/>
      <c r="KLN839" s="247"/>
      <c r="KLO839" s="247"/>
      <c r="KLP839" s="247"/>
      <c r="KLQ839" s="247"/>
      <c r="KLR839" s="247"/>
      <c r="KLS839" s="247"/>
      <c r="KLT839" s="247"/>
      <c r="KLU839" s="247"/>
      <c r="KLV839" s="247"/>
      <c r="KLW839" s="247"/>
      <c r="KLX839" s="247"/>
      <c r="KLY839" s="247"/>
      <c r="KLZ839" s="247"/>
      <c r="KMA839" s="247"/>
      <c r="KMB839" s="247"/>
      <c r="KMC839" s="247"/>
      <c r="KMD839" s="247"/>
      <c r="KME839" s="247"/>
      <c r="KMF839" s="247"/>
      <c r="KMG839" s="247"/>
      <c r="KMH839" s="247"/>
      <c r="KMI839" s="247"/>
      <c r="KMJ839" s="247"/>
      <c r="KMK839" s="247"/>
      <c r="KML839" s="247"/>
      <c r="KMM839" s="247"/>
      <c r="KMN839" s="247"/>
      <c r="KMO839" s="247"/>
      <c r="KMP839" s="247"/>
      <c r="KMQ839" s="247"/>
      <c r="KMR839" s="247"/>
      <c r="KMS839" s="247"/>
      <c r="KMT839" s="247"/>
      <c r="KMU839" s="247"/>
      <c r="KMV839" s="247"/>
      <c r="KMW839" s="247"/>
      <c r="KMX839" s="247"/>
      <c r="KMY839" s="247"/>
      <c r="KMZ839" s="247"/>
      <c r="KNA839" s="247"/>
      <c r="KNB839" s="247"/>
      <c r="KNC839" s="247"/>
      <c r="KND839" s="247"/>
      <c r="KNE839" s="247"/>
      <c r="KNF839" s="247"/>
      <c r="KNG839" s="247"/>
      <c r="KNH839" s="247"/>
      <c r="KNI839" s="247"/>
      <c r="KNJ839" s="247"/>
      <c r="KNK839" s="247"/>
      <c r="KNL839" s="247"/>
      <c r="KNM839" s="247"/>
      <c r="KNN839" s="247"/>
      <c r="KNO839" s="247"/>
      <c r="KNP839" s="247"/>
      <c r="KNQ839" s="247"/>
      <c r="KNR839" s="247"/>
      <c r="KNS839" s="247"/>
      <c r="KNT839" s="247"/>
      <c r="KNU839" s="247"/>
      <c r="KNV839" s="247"/>
      <c r="KNW839" s="247"/>
      <c r="KNX839" s="247"/>
      <c r="KNY839" s="247"/>
      <c r="KNZ839" s="247"/>
      <c r="KOA839" s="247"/>
      <c r="KOB839" s="247"/>
      <c r="KOC839" s="247"/>
      <c r="KOD839" s="247"/>
      <c r="KOE839" s="247"/>
      <c r="KOF839" s="247"/>
      <c r="KOG839" s="247"/>
      <c r="KOH839" s="247"/>
      <c r="KOI839" s="247"/>
      <c r="KOJ839" s="247"/>
      <c r="KOK839" s="247"/>
      <c r="KOL839" s="247"/>
      <c r="KOM839" s="247"/>
      <c r="KON839" s="247"/>
      <c r="KOO839" s="247"/>
      <c r="KOP839" s="247"/>
      <c r="KOQ839" s="247"/>
      <c r="KOR839" s="247"/>
      <c r="KOS839" s="247"/>
      <c r="KOT839" s="247"/>
      <c r="KOU839" s="247"/>
      <c r="KOV839" s="247"/>
      <c r="KOW839" s="247"/>
      <c r="KOX839" s="247"/>
      <c r="KOY839" s="247"/>
      <c r="KOZ839" s="247"/>
      <c r="KPA839" s="247"/>
      <c r="KPB839" s="247"/>
      <c r="KPC839" s="247"/>
      <c r="KPD839" s="247"/>
      <c r="KPE839" s="247"/>
      <c r="KPF839" s="247"/>
      <c r="KPG839" s="247"/>
      <c r="KPH839" s="247"/>
      <c r="KPI839" s="247"/>
      <c r="KPJ839" s="247"/>
      <c r="KPK839" s="247"/>
      <c r="KPL839" s="247"/>
      <c r="KPM839" s="247"/>
      <c r="KPN839" s="247"/>
      <c r="KPO839" s="247"/>
      <c r="KPP839" s="247"/>
      <c r="KPQ839" s="247"/>
      <c r="KPR839" s="247"/>
      <c r="KPS839" s="247"/>
      <c r="KPT839" s="247"/>
      <c r="KPU839" s="247"/>
      <c r="KPV839" s="247"/>
      <c r="KPW839" s="247"/>
      <c r="KPX839" s="247"/>
      <c r="KPY839" s="247"/>
      <c r="KPZ839" s="247"/>
      <c r="KQA839" s="247"/>
      <c r="KQB839" s="247"/>
      <c r="KQC839" s="247"/>
      <c r="KQD839" s="247"/>
      <c r="KQE839" s="247"/>
      <c r="KQF839" s="247"/>
      <c r="KQG839" s="247"/>
      <c r="KQH839" s="247"/>
      <c r="KQI839" s="247"/>
      <c r="KQJ839" s="247"/>
      <c r="KQK839" s="247"/>
      <c r="KQL839" s="247"/>
      <c r="KQM839" s="247"/>
      <c r="KQN839" s="247"/>
      <c r="KQO839" s="247"/>
      <c r="KQP839" s="247"/>
      <c r="KQQ839" s="247"/>
      <c r="KQR839" s="247"/>
      <c r="KQS839" s="247"/>
      <c r="KQT839" s="247"/>
      <c r="KQU839" s="247"/>
      <c r="KQV839" s="247"/>
      <c r="KQW839" s="247"/>
      <c r="KQX839" s="247"/>
      <c r="KQY839" s="247"/>
      <c r="KQZ839" s="247"/>
      <c r="KRA839" s="247"/>
      <c r="KRB839" s="247"/>
      <c r="KRC839" s="247"/>
      <c r="KRD839" s="247"/>
      <c r="KRE839" s="247"/>
      <c r="KRF839" s="247"/>
      <c r="KRG839" s="247"/>
      <c r="KRH839" s="247"/>
      <c r="KRI839" s="247"/>
      <c r="KRJ839" s="247"/>
      <c r="KRK839" s="247"/>
      <c r="KRL839" s="247"/>
      <c r="KRM839" s="247"/>
      <c r="KRN839" s="247"/>
      <c r="KRO839" s="247"/>
      <c r="KRP839" s="247"/>
      <c r="KRQ839" s="247"/>
      <c r="KRR839" s="247"/>
      <c r="KRS839" s="247"/>
      <c r="KRT839" s="247"/>
      <c r="KRU839" s="247"/>
      <c r="KRV839" s="247"/>
      <c r="KRW839" s="247"/>
      <c r="KRX839" s="247"/>
      <c r="KRY839" s="247"/>
      <c r="KRZ839" s="247"/>
      <c r="KSA839" s="247"/>
      <c r="KSB839" s="247"/>
      <c r="KSC839" s="247"/>
      <c r="KSD839" s="247"/>
      <c r="KSE839" s="247"/>
      <c r="KSF839" s="247"/>
      <c r="KSG839" s="247"/>
      <c r="KSH839" s="247"/>
      <c r="KSI839" s="247"/>
      <c r="KSJ839" s="247"/>
      <c r="KSK839" s="247"/>
      <c r="KSL839" s="247"/>
      <c r="KSM839" s="247"/>
      <c r="KSN839" s="247"/>
      <c r="KSO839" s="247"/>
      <c r="KSP839" s="247"/>
      <c r="KSQ839" s="247"/>
      <c r="KSR839" s="247"/>
      <c r="KSS839" s="247"/>
      <c r="KST839" s="247"/>
      <c r="KSU839" s="247"/>
      <c r="KSV839" s="247"/>
      <c r="KSW839" s="247"/>
      <c r="KSX839" s="247"/>
      <c r="KSY839" s="247"/>
      <c r="KSZ839" s="247"/>
      <c r="KTA839" s="247"/>
      <c r="KTB839" s="247"/>
      <c r="KTC839" s="247"/>
      <c r="KTD839" s="247"/>
      <c r="KTE839" s="247"/>
      <c r="KTF839" s="247"/>
      <c r="KTG839" s="247"/>
      <c r="KTH839" s="247"/>
      <c r="KTI839" s="247"/>
      <c r="KTJ839" s="247"/>
      <c r="KTK839" s="247"/>
      <c r="KTL839" s="247"/>
      <c r="KTM839" s="247"/>
      <c r="KTN839" s="247"/>
      <c r="KTO839" s="247"/>
      <c r="KTP839" s="247"/>
      <c r="KTQ839" s="247"/>
      <c r="KTR839" s="247"/>
      <c r="KTS839" s="247"/>
      <c r="KTT839" s="247"/>
      <c r="KTU839" s="247"/>
      <c r="KTV839" s="247"/>
      <c r="KTW839" s="247"/>
      <c r="KTX839" s="247"/>
      <c r="KTY839" s="247"/>
      <c r="KTZ839" s="247"/>
      <c r="KUA839" s="247"/>
      <c r="KUB839" s="247"/>
      <c r="KUC839" s="247"/>
      <c r="KUD839" s="247"/>
      <c r="KUE839" s="247"/>
      <c r="KUF839" s="247"/>
      <c r="KUG839" s="247"/>
      <c r="KUH839" s="247"/>
      <c r="KUI839" s="247"/>
      <c r="KUJ839" s="247"/>
      <c r="KUK839" s="247"/>
      <c r="KUL839" s="247"/>
      <c r="KUM839" s="247"/>
      <c r="KUN839" s="247"/>
      <c r="KUO839" s="247"/>
      <c r="KUP839" s="247"/>
      <c r="KUQ839" s="247"/>
      <c r="KUR839" s="247"/>
      <c r="KUS839" s="247"/>
      <c r="KUT839" s="247"/>
      <c r="KUU839" s="247"/>
      <c r="KUV839" s="247"/>
      <c r="KUW839" s="247"/>
      <c r="KUX839" s="247"/>
      <c r="KUY839" s="247"/>
      <c r="KUZ839" s="247"/>
      <c r="KVA839" s="247"/>
      <c r="KVB839" s="247"/>
      <c r="KVC839" s="247"/>
      <c r="KVD839" s="247"/>
      <c r="KVE839" s="247"/>
      <c r="KVF839" s="247"/>
      <c r="KVG839" s="247"/>
      <c r="KVH839" s="247"/>
      <c r="KVI839" s="247"/>
      <c r="KVJ839" s="247"/>
      <c r="KVK839" s="247"/>
      <c r="KVL839" s="247"/>
      <c r="KVM839" s="247"/>
      <c r="KVN839" s="247"/>
      <c r="KVO839" s="247"/>
      <c r="KVP839" s="247"/>
      <c r="KVQ839" s="247"/>
      <c r="KVR839" s="247"/>
      <c r="KVS839" s="247"/>
      <c r="KVT839" s="247"/>
      <c r="KVU839" s="247"/>
      <c r="KVV839" s="247"/>
      <c r="KVW839" s="247"/>
      <c r="KVX839" s="247"/>
      <c r="KVY839" s="247"/>
      <c r="KVZ839" s="247"/>
      <c r="KWA839" s="247"/>
      <c r="KWB839" s="247"/>
      <c r="KWC839" s="247"/>
      <c r="KWD839" s="247"/>
      <c r="KWE839" s="247"/>
      <c r="KWF839" s="247"/>
      <c r="KWG839" s="247"/>
      <c r="KWH839" s="247"/>
      <c r="KWI839" s="247"/>
      <c r="KWJ839" s="247"/>
      <c r="KWK839" s="247"/>
      <c r="KWL839" s="247"/>
      <c r="KWM839" s="247"/>
      <c r="KWN839" s="247"/>
      <c r="KWO839" s="247"/>
      <c r="KWP839" s="247"/>
      <c r="KWQ839" s="247"/>
      <c r="KWR839" s="247"/>
      <c r="KWS839" s="247"/>
      <c r="KWT839" s="247"/>
      <c r="KWU839" s="247"/>
      <c r="KWV839" s="247"/>
      <c r="KWW839" s="247"/>
      <c r="KWX839" s="247"/>
      <c r="KWY839" s="247"/>
      <c r="KWZ839" s="247"/>
      <c r="KXA839" s="247"/>
      <c r="KXB839" s="247"/>
      <c r="KXC839" s="247"/>
      <c r="KXD839" s="247"/>
      <c r="KXE839" s="247"/>
      <c r="KXF839" s="247"/>
      <c r="KXG839" s="247"/>
      <c r="KXH839" s="247"/>
      <c r="KXI839" s="247"/>
      <c r="KXJ839" s="247"/>
      <c r="KXK839" s="247"/>
      <c r="KXL839" s="247"/>
      <c r="KXM839" s="247"/>
      <c r="KXN839" s="247"/>
      <c r="KXO839" s="247"/>
      <c r="KXP839" s="247"/>
      <c r="KXQ839" s="247"/>
      <c r="KXR839" s="247"/>
      <c r="KXS839" s="247"/>
      <c r="KXT839" s="247"/>
      <c r="KXU839" s="247"/>
      <c r="KXV839" s="247"/>
      <c r="KXW839" s="247"/>
      <c r="KXX839" s="247"/>
      <c r="KXY839" s="247"/>
      <c r="KXZ839" s="247"/>
      <c r="KYA839" s="247"/>
      <c r="KYB839" s="247"/>
      <c r="KYC839" s="247"/>
      <c r="KYD839" s="247"/>
      <c r="KYE839" s="247"/>
      <c r="KYF839" s="247"/>
      <c r="KYG839" s="247"/>
      <c r="KYH839" s="247"/>
      <c r="KYI839" s="247"/>
      <c r="KYJ839" s="247"/>
      <c r="KYK839" s="247"/>
      <c r="KYL839" s="247"/>
      <c r="KYM839" s="247"/>
      <c r="KYN839" s="247"/>
      <c r="KYO839" s="247"/>
      <c r="KYP839" s="247"/>
      <c r="KYQ839" s="247"/>
      <c r="KYR839" s="247"/>
      <c r="KYS839" s="247"/>
      <c r="KYT839" s="247"/>
      <c r="KYU839" s="247"/>
      <c r="KYV839" s="247"/>
      <c r="KYW839" s="247"/>
      <c r="KYX839" s="247"/>
      <c r="KYY839" s="247"/>
      <c r="KYZ839" s="247"/>
      <c r="KZA839" s="247"/>
      <c r="KZB839" s="247"/>
      <c r="KZC839" s="247"/>
      <c r="KZD839" s="247"/>
      <c r="KZE839" s="247"/>
      <c r="KZF839" s="247"/>
      <c r="KZG839" s="247"/>
      <c r="KZH839" s="247"/>
      <c r="KZI839" s="247"/>
      <c r="KZJ839" s="247"/>
      <c r="KZK839" s="247"/>
      <c r="KZL839" s="247"/>
      <c r="KZM839" s="247"/>
      <c r="KZN839" s="247"/>
      <c r="KZO839" s="247"/>
      <c r="KZP839" s="247"/>
      <c r="KZQ839" s="247"/>
      <c r="KZR839" s="247"/>
      <c r="KZS839" s="247"/>
      <c r="KZT839" s="247"/>
      <c r="KZU839" s="247"/>
      <c r="KZV839" s="247"/>
      <c r="KZW839" s="247"/>
      <c r="KZX839" s="247"/>
      <c r="KZY839" s="247"/>
      <c r="KZZ839" s="247"/>
      <c r="LAA839" s="247"/>
      <c r="LAB839" s="247"/>
      <c r="LAC839" s="247"/>
      <c r="LAD839" s="247"/>
      <c r="LAE839" s="247"/>
      <c r="LAF839" s="247"/>
      <c r="LAG839" s="247"/>
      <c r="LAH839" s="247"/>
      <c r="LAI839" s="247"/>
      <c r="LAJ839" s="247"/>
      <c r="LAK839" s="247"/>
      <c r="LAL839" s="247"/>
      <c r="LAM839" s="247"/>
      <c r="LAN839" s="247"/>
      <c r="LAO839" s="247"/>
      <c r="LAP839" s="247"/>
      <c r="LAQ839" s="247"/>
      <c r="LAR839" s="247"/>
      <c r="LAS839" s="247"/>
      <c r="LAT839" s="247"/>
      <c r="LAU839" s="247"/>
      <c r="LAV839" s="247"/>
      <c r="LAW839" s="247"/>
      <c r="LAX839" s="247"/>
      <c r="LAY839" s="247"/>
      <c r="LAZ839" s="247"/>
      <c r="LBA839" s="247"/>
      <c r="LBB839" s="247"/>
      <c r="LBC839" s="247"/>
      <c r="LBD839" s="247"/>
      <c r="LBE839" s="247"/>
      <c r="LBF839" s="247"/>
      <c r="LBG839" s="247"/>
      <c r="LBH839" s="247"/>
      <c r="LBI839" s="247"/>
      <c r="LBJ839" s="247"/>
      <c r="LBK839" s="247"/>
      <c r="LBL839" s="247"/>
      <c r="LBM839" s="247"/>
      <c r="LBN839" s="247"/>
      <c r="LBO839" s="247"/>
      <c r="LBP839" s="247"/>
      <c r="LBQ839" s="247"/>
      <c r="LBR839" s="247"/>
      <c r="LBS839" s="247"/>
      <c r="LBT839" s="247"/>
      <c r="LBU839" s="247"/>
      <c r="LBV839" s="247"/>
      <c r="LBW839" s="247"/>
      <c r="LBX839" s="247"/>
      <c r="LBY839" s="247"/>
      <c r="LBZ839" s="247"/>
      <c r="LCA839" s="247"/>
      <c r="LCB839" s="247"/>
      <c r="LCC839" s="247"/>
      <c r="LCD839" s="247"/>
      <c r="LCE839" s="247"/>
      <c r="LCF839" s="247"/>
      <c r="LCG839" s="247"/>
      <c r="LCH839" s="247"/>
      <c r="LCI839" s="247"/>
      <c r="LCJ839" s="247"/>
      <c r="LCK839" s="247"/>
      <c r="LCL839" s="247"/>
      <c r="LCM839" s="247"/>
      <c r="LCN839" s="247"/>
      <c r="LCO839" s="247"/>
      <c r="LCP839" s="247"/>
      <c r="LCQ839" s="247"/>
      <c r="LCR839" s="247"/>
      <c r="LCS839" s="247"/>
      <c r="LCT839" s="247"/>
      <c r="LCU839" s="247"/>
      <c r="LCV839" s="247"/>
      <c r="LCW839" s="247"/>
      <c r="LCX839" s="247"/>
      <c r="LCY839" s="247"/>
      <c r="LCZ839" s="247"/>
      <c r="LDA839" s="247"/>
      <c r="LDB839" s="247"/>
      <c r="LDC839" s="247"/>
      <c r="LDD839" s="247"/>
      <c r="LDE839" s="247"/>
      <c r="LDF839" s="247"/>
      <c r="LDG839" s="247"/>
      <c r="LDH839" s="247"/>
      <c r="LDI839" s="247"/>
      <c r="LDJ839" s="247"/>
      <c r="LDK839" s="247"/>
      <c r="LDL839" s="247"/>
      <c r="LDM839" s="247"/>
      <c r="LDN839" s="247"/>
      <c r="LDO839" s="247"/>
      <c r="LDP839" s="247"/>
      <c r="LDQ839" s="247"/>
      <c r="LDR839" s="247"/>
      <c r="LDS839" s="247"/>
      <c r="LDT839" s="247"/>
      <c r="LDU839" s="247"/>
      <c r="LDV839" s="247"/>
      <c r="LDW839" s="247"/>
      <c r="LDX839" s="247"/>
      <c r="LDY839" s="247"/>
      <c r="LDZ839" s="247"/>
      <c r="LEA839" s="247"/>
      <c r="LEB839" s="247"/>
      <c r="LEC839" s="247"/>
      <c r="LED839" s="247"/>
      <c r="LEE839" s="247"/>
      <c r="LEF839" s="247"/>
      <c r="LEG839" s="247"/>
      <c r="LEH839" s="247"/>
      <c r="LEI839" s="247"/>
      <c r="LEJ839" s="247"/>
      <c r="LEK839" s="247"/>
      <c r="LEL839" s="247"/>
      <c r="LEM839" s="247"/>
      <c r="LEN839" s="247"/>
      <c r="LEO839" s="247"/>
      <c r="LEP839" s="247"/>
      <c r="LEQ839" s="247"/>
      <c r="LER839" s="247"/>
      <c r="LES839" s="247"/>
      <c r="LET839" s="247"/>
      <c r="LEU839" s="247"/>
      <c r="LEV839" s="247"/>
      <c r="LEW839" s="247"/>
      <c r="LEX839" s="247"/>
      <c r="LEY839" s="247"/>
      <c r="LEZ839" s="247"/>
      <c r="LFA839" s="247"/>
      <c r="LFB839" s="247"/>
      <c r="LFC839" s="247"/>
      <c r="LFD839" s="247"/>
      <c r="LFE839" s="247"/>
      <c r="LFF839" s="247"/>
      <c r="LFG839" s="247"/>
      <c r="LFH839" s="247"/>
      <c r="LFI839" s="247"/>
      <c r="LFJ839" s="247"/>
      <c r="LFK839" s="247"/>
      <c r="LFL839" s="247"/>
      <c r="LFM839" s="247"/>
      <c r="LFN839" s="247"/>
      <c r="LFO839" s="247"/>
      <c r="LFP839" s="247"/>
      <c r="LFQ839" s="247"/>
      <c r="LFR839" s="247"/>
      <c r="LFS839" s="247"/>
      <c r="LFT839" s="247"/>
      <c r="LFU839" s="247"/>
      <c r="LFV839" s="247"/>
      <c r="LFW839" s="247"/>
      <c r="LFX839" s="247"/>
      <c r="LFY839" s="247"/>
      <c r="LFZ839" s="247"/>
      <c r="LGA839" s="247"/>
      <c r="LGB839" s="247"/>
      <c r="LGC839" s="247"/>
      <c r="LGD839" s="247"/>
      <c r="LGE839" s="247"/>
      <c r="LGF839" s="247"/>
      <c r="LGG839" s="247"/>
      <c r="LGH839" s="247"/>
      <c r="LGI839" s="247"/>
      <c r="LGJ839" s="247"/>
      <c r="LGK839" s="247"/>
      <c r="LGL839" s="247"/>
      <c r="LGM839" s="247"/>
      <c r="LGN839" s="247"/>
      <c r="LGO839" s="247"/>
      <c r="LGP839" s="247"/>
      <c r="LGQ839" s="247"/>
      <c r="LGR839" s="247"/>
      <c r="LGS839" s="247"/>
      <c r="LGT839" s="247"/>
      <c r="LGU839" s="247"/>
      <c r="LGV839" s="247"/>
      <c r="LGW839" s="247"/>
      <c r="LGX839" s="247"/>
      <c r="LGY839" s="247"/>
      <c r="LGZ839" s="247"/>
      <c r="LHA839" s="247"/>
      <c r="LHB839" s="247"/>
      <c r="LHC839" s="247"/>
      <c r="LHD839" s="247"/>
      <c r="LHE839" s="247"/>
      <c r="LHF839" s="247"/>
      <c r="LHG839" s="247"/>
      <c r="LHH839" s="247"/>
      <c r="LHI839" s="247"/>
      <c r="LHJ839" s="247"/>
      <c r="LHK839" s="247"/>
      <c r="LHL839" s="247"/>
      <c r="LHM839" s="247"/>
      <c r="LHN839" s="247"/>
      <c r="LHO839" s="247"/>
      <c r="LHP839" s="247"/>
      <c r="LHQ839" s="247"/>
      <c r="LHR839" s="247"/>
      <c r="LHS839" s="247"/>
      <c r="LHT839" s="247"/>
      <c r="LHU839" s="247"/>
      <c r="LHV839" s="247"/>
      <c r="LHW839" s="247"/>
      <c r="LHX839" s="247"/>
      <c r="LHY839" s="247"/>
      <c r="LHZ839" s="247"/>
      <c r="LIA839" s="247"/>
      <c r="LIB839" s="247"/>
      <c r="LIC839" s="247"/>
      <c r="LID839" s="247"/>
      <c r="LIE839" s="247"/>
      <c r="LIF839" s="247"/>
      <c r="LIG839" s="247"/>
      <c r="LIH839" s="247"/>
      <c r="LII839" s="247"/>
      <c r="LIJ839" s="247"/>
      <c r="LIK839" s="247"/>
      <c r="LIL839" s="247"/>
      <c r="LIM839" s="247"/>
      <c r="LIN839" s="247"/>
      <c r="LIO839" s="247"/>
      <c r="LIP839" s="247"/>
      <c r="LIQ839" s="247"/>
      <c r="LIR839" s="247"/>
      <c r="LIS839" s="247"/>
      <c r="LIT839" s="247"/>
      <c r="LIU839" s="247"/>
      <c r="LIV839" s="247"/>
      <c r="LIW839" s="247"/>
      <c r="LIX839" s="247"/>
      <c r="LIY839" s="247"/>
      <c r="LIZ839" s="247"/>
      <c r="LJA839" s="247"/>
      <c r="LJB839" s="247"/>
      <c r="LJC839" s="247"/>
      <c r="LJD839" s="247"/>
      <c r="LJE839" s="247"/>
      <c r="LJF839" s="247"/>
      <c r="LJG839" s="247"/>
      <c r="LJH839" s="247"/>
      <c r="LJI839" s="247"/>
      <c r="LJJ839" s="247"/>
      <c r="LJK839" s="247"/>
      <c r="LJL839" s="247"/>
      <c r="LJM839" s="247"/>
      <c r="LJN839" s="247"/>
      <c r="LJO839" s="247"/>
      <c r="LJP839" s="247"/>
      <c r="LJQ839" s="247"/>
      <c r="LJR839" s="247"/>
      <c r="LJS839" s="247"/>
      <c r="LJT839" s="247"/>
      <c r="LJU839" s="247"/>
      <c r="LJV839" s="247"/>
      <c r="LJW839" s="247"/>
      <c r="LJX839" s="247"/>
      <c r="LJY839" s="247"/>
      <c r="LJZ839" s="247"/>
      <c r="LKA839" s="247"/>
      <c r="LKB839" s="247"/>
      <c r="LKC839" s="247"/>
      <c r="LKD839" s="247"/>
      <c r="LKE839" s="247"/>
      <c r="LKF839" s="247"/>
      <c r="LKG839" s="247"/>
      <c r="LKH839" s="247"/>
      <c r="LKI839" s="247"/>
      <c r="LKJ839" s="247"/>
      <c r="LKK839" s="247"/>
      <c r="LKL839" s="247"/>
      <c r="LKM839" s="247"/>
      <c r="LKN839" s="247"/>
      <c r="LKO839" s="247"/>
      <c r="LKP839" s="247"/>
      <c r="LKQ839" s="247"/>
      <c r="LKR839" s="247"/>
      <c r="LKS839" s="247"/>
      <c r="LKT839" s="247"/>
      <c r="LKU839" s="247"/>
      <c r="LKV839" s="247"/>
      <c r="LKW839" s="247"/>
      <c r="LKX839" s="247"/>
      <c r="LKY839" s="247"/>
      <c r="LKZ839" s="247"/>
      <c r="LLA839" s="247"/>
      <c r="LLB839" s="247"/>
      <c r="LLC839" s="247"/>
      <c r="LLD839" s="247"/>
      <c r="LLE839" s="247"/>
      <c r="LLF839" s="247"/>
      <c r="LLG839" s="247"/>
      <c r="LLH839" s="247"/>
      <c r="LLI839" s="247"/>
      <c r="LLJ839" s="247"/>
      <c r="LLK839" s="247"/>
      <c r="LLL839" s="247"/>
      <c r="LLM839" s="247"/>
      <c r="LLN839" s="247"/>
      <c r="LLO839" s="247"/>
      <c r="LLP839" s="247"/>
      <c r="LLQ839" s="247"/>
      <c r="LLR839" s="247"/>
      <c r="LLS839" s="247"/>
      <c r="LLT839" s="247"/>
      <c r="LLU839" s="247"/>
      <c r="LLV839" s="247"/>
      <c r="LLW839" s="247"/>
      <c r="LLX839" s="247"/>
      <c r="LLY839" s="247"/>
      <c r="LLZ839" s="247"/>
      <c r="LMA839" s="247"/>
      <c r="LMB839" s="247"/>
      <c r="LMC839" s="247"/>
      <c r="LMD839" s="247"/>
      <c r="LME839" s="247"/>
      <c r="LMF839" s="247"/>
      <c r="LMG839" s="247"/>
      <c r="LMH839" s="247"/>
      <c r="LMI839" s="247"/>
      <c r="LMJ839" s="247"/>
      <c r="LMK839" s="247"/>
      <c r="LML839" s="247"/>
      <c r="LMM839" s="247"/>
      <c r="LMN839" s="247"/>
      <c r="LMO839" s="247"/>
      <c r="LMP839" s="247"/>
      <c r="LMQ839" s="247"/>
      <c r="LMR839" s="247"/>
      <c r="LMS839" s="247"/>
      <c r="LMT839" s="247"/>
      <c r="LMU839" s="247"/>
      <c r="LMV839" s="247"/>
      <c r="LMW839" s="247"/>
      <c r="LMX839" s="247"/>
      <c r="LMY839" s="247"/>
      <c r="LMZ839" s="247"/>
      <c r="LNA839" s="247"/>
      <c r="LNB839" s="247"/>
      <c r="LNC839" s="247"/>
      <c r="LND839" s="247"/>
      <c r="LNE839" s="247"/>
      <c r="LNF839" s="247"/>
      <c r="LNG839" s="247"/>
      <c r="LNH839" s="247"/>
      <c r="LNI839" s="247"/>
      <c r="LNJ839" s="247"/>
      <c r="LNK839" s="247"/>
      <c r="LNL839" s="247"/>
      <c r="LNM839" s="247"/>
      <c r="LNN839" s="247"/>
      <c r="LNO839" s="247"/>
      <c r="LNP839" s="247"/>
      <c r="LNQ839" s="247"/>
      <c r="LNR839" s="247"/>
      <c r="LNS839" s="247"/>
      <c r="LNT839" s="247"/>
      <c r="LNU839" s="247"/>
      <c r="LNV839" s="247"/>
      <c r="LNW839" s="247"/>
      <c r="LNX839" s="247"/>
      <c r="LNY839" s="247"/>
      <c r="LNZ839" s="247"/>
      <c r="LOA839" s="247"/>
      <c r="LOB839" s="247"/>
      <c r="LOC839" s="247"/>
      <c r="LOD839" s="247"/>
      <c r="LOE839" s="247"/>
      <c r="LOF839" s="247"/>
      <c r="LOG839" s="247"/>
      <c r="LOH839" s="247"/>
      <c r="LOI839" s="247"/>
      <c r="LOJ839" s="247"/>
      <c r="LOK839" s="247"/>
      <c r="LOL839" s="247"/>
      <c r="LOM839" s="247"/>
      <c r="LON839" s="247"/>
      <c r="LOO839" s="247"/>
      <c r="LOP839" s="247"/>
      <c r="LOQ839" s="247"/>
      <c r="LOR839" s="247"/>
      <c r="LOS839" s="247"/>
      <c r="LOT839" s="247"/>
      <c r="LOU839" s="247"/>
      <c r="LOV839" s="247"/>
      <c r="LOW839" s="247"/>
      <c r="LOX839" s="247"/>
      <c r="LOY839" s="247"/>
      <c r="LOZ839" s="247"/>
      <c r="LPA839" s="247"/>
      <c r="LPB839" s="247"/>
      <c r="LPC839" s="247"/>
      <c r="LPD839" s="247"/>
      <c r="LPE839" s="247"/>
      <c r="LPF839" s="247"/>
      <c r="LPG839" s="247"/>
      <c r="LPH839" s="247"/>
      <c r="LPI839" s="247"/>
      <c r="LPJ839" s="247"/>
      <c r="LPK839" s="247"/>
      <c r="LPL839" s="247"/>
      <c r="LPM839" s="247"/>
      <c r="LPN839" s="247"/>
      <c r="LPO839" s="247"/>
      <c r="LPP839" s="247"/>
      <c r="LPQ839" s="247"/>
      <c r="LPR839" s="247"/>
      <c r="LPS839" s="247"/>
      <c r="LPT839" s="247"/>
      <c r="LPU839" s="247"/>
      <c r="LPV839" s="247"/>
      <c r="LPW839" s="247"/>
      <c r="LPX839" s="247"/>
      <c r="LPY839" s="247"/>
      <c r="LPZ839" s="247"/>
      <c r="LQA839" s="247"/>
      <c r="LQB839" s="247"/>
      <c r="LQC839" s="247"/>
      <c r="LQD839" s="247"/>
      <c r="LQE839" s="247"/>
      <c r="LQF839" s="247"/>
      <c r="LQG839" s="247"/>
      <c r="LQH839" s="247"/>
      <c r="LQI839" s="247"/>
      <c r="LQJ839" s="247"/>
      <c r="LQK839" s="247"/>
      <c r="LQL839" s="247"/>
      <c r="LQM839" s="247"/>
      <c r="LQN839" s="247"/>
      <c r="LQO839" s="247"/>
      <c r="LQP839" s="247"/>
      <c r="LQQ839" s="247"/>
      <c r="LQR839" s="247"/>
      <c r="LQS839" s="247"/>
      <c r="LQT839" s="247"/>
      <c r="LQU839" s="247"/>
      <c r="LQV839" s="247"/>
      <c r="LQW839" s="247"/>
      <c r="LQX839" s="247"/>
      <c r="LQY839" s="247"/>
      <c r="LQZ839" s="247"/>
      <c r="LRA839" s="247"/>
      <c r="LRB839" s="247"/>
      <c r="LRC839" s="247"/>
      <c r="LRD839" s="247"/>
      <c r="LRE839" s="247"/>
      <c r="LRF839" s="247"/>
      <c r="LRG839" s="247"/>
      <c r="LRH839" s="247"/>
      <c r="LRI839" s="247"/>
      <c r="LRJ839" s="247"/>
      <c r="LRK839" s="247"/>
      <c r="LRL839" s="247"/>
      <c r="LRM839" s="247"/>
      <c r="LRN839" s="247"/>
      <c r="LRO839" s="247"/>
      <c r="LRP839" s="247"/>
      <c r="LRQ839" s="247"/>
      <c r="LRR839" s="247"/>
      <c r="LRS839" s="247"/>
      <c r="LRT839" s="247"/>
      <c r="LRU839" s="247"/>
      <c r="LRV839" s="247"/>
      <c r="LRW839" s="247"/>
      <c r="LRX839" s="247"/>
      <c r="LRY839" s="247"/>
      <c r="LRZ839" s="247"/>
      <c r="LSA839" s="247"/>
      <c r="LSB839" s="247"/>
      <c r="LSC839" s="247"/>
      <c r="LSD839" s="247"/>
      <c r="LSE839" s="247"/>
      <c r="LSF839" s="247"/>
      <c r="LSG839" s="247"/>
      <c r="LSH839" s="247"/>
      <c r="LSI839" s="247"/>
      <c r="LSJ839" s="247"/>
      <c r="LSK839" s="247"/>
      <c r="LSL839" s="247"/>
      <c r="LSM839" s="247"/>
      <c r="LSN839" s="247"/>
      <c r="LSO839" s="247"/>
      <c r="LSP839" s="247"/>
      <c r="LSQ839" s="247"/>
      <c r="LSR839" s="247"/>
      <c r="LSS839" s="247"/>
      <c r="LST839" s="247"/>
      <c r="LSU839" s="247"/>
      <c r="LSV839" s="247"/>
      <c r="LSW839" s="247"/>
      <c r="LSX839" s="247"/>
      <c r="LSY839" s="247"/>
      <c r="LSZ839" s="247"/>
      <c r="LTA839" s="247"/>
      <c r="LTB839" s="247"/>
      <c r="LTC839" s="247"/>
      <c r="LTD839" s="247"/>
      <c r="LTE839" s="247"/>
      <c r="LTF839" s="247"/>
      <c r="LTG839" s="247"/>
      <c r="LTH839" s="247"/>
      <c r="LTI839" s="247"/>
      <c r="LTJ839" s="247"/>
      <c r="LTK839" s="247"/>
      <c r="LTL839" s="247"/>
      <c r="LTM839" s="247"/>
      <c r="LTN839" s="247"/>
      <c r="LTO839" s="247"/>
      <c r="LTP839" s="247"/>
      <c r="LTQ839" s="247"/>
      <c r="LTR839" s="247"/>
      <c r="LTS839" s="247"/>
      <c r="LTT839" s="247"/>
      <c r="LTU839" s="247"/>
      <c r="LTV839" s="247"/>
      <c r="LTW839" s="247"/>
      <c r="LTX839" s="247"/>
      <c r="LTY839" s="247"/>
      <c r="LTZ839" s="247"/>
      <c r="LUA839" s="247"/>
      <c r="LUB839" s="247"/>
      <c r="LUC839" s="247"/>
      <c r="LUD839" s="247"/>
      <c r="LUE839" s="247"/>
      <c r="LUF839" s="247"/>
      <c r="LUG839" s="247"/>
      <c r="LUH839" s="247"/>
      <c r="LUI839" s="247"/>
      <c r="LUJ839" s="247"/>
      <c r="LUK839" s="247"/>
      <c r="LUL839" s="247"/>
      <c r="LUM839" s="247"/>
      <c r="LUN839" s="247"/>
      <c r="LUO839" s="247"/>
      <c r="LUP839" s="247"/>
      <c r="LUQ839" s="247"/>
      <c r="LUR839" s="247"/>
      <c r="LUS839" s="247"/>
      <c r="LUT839" s="247"/>
      <c r="LUU839" s="247"/>
      <c r="LUV839" s="247"/>
      <c r="LUW839" s="247"/>
      <c r="LUX839" s="247"/>
      <c r="LUY839" s="247"/>
      <c r="LUZ839" s="247"/>
      <c r="LVA839" s="247"/>
      <c r="LVB839" s="247"/>
      <c r="LVC839" s="247"/>
      <c r="LVD839" s="247"/>
      <c r="LVE839" s="247"/>
      <c r="LVF839" s="247"/>
      <c r="LVG839" s="247"/>
      <c r="LVH839" s="247"/>
      <c r="LVI839" s="247"/>
      <c r="LVJ839" s="247"/>
      <c r="LVK839" s="247"/>
      <c r="LVL839" s="247"/>
      <c r="LVM839" s="247"/>
      <c r="LVN839" s="247"/>
      <c r="LVO839" s="247"/>
      <c r="LVP839" s="247"/>
      <c r="LVQ839" s="247"/>
      <c r="LVR839" s="247"/>
      <c r="LVS839" s="247"/>
      <c r="LVT839" s="247"/>
      <c r="LVU839" s="247"/>
      <c r="LVV839" s="247"/>
      <c r="LVW839" s="247"/>
      <c r="LVX839" s="247"/>
      <c r="LVY839" s="247"/>
      <c r="LVZ839" s="247"/>
      <c r="LWA839" s="247"/>
      <c r="LWB839" s="247"/>
      <c r="LWC839" s="247"/>
      <c r="LWD839" s="247"/>
      <c r="LWE839" s="247"/>
      <c r="LWF839" s="247"/>
      <c r="LWG839" s="247"/>
      <c r="LWH839" s="247"/>
      <c r="LWI839" s="247"/>
      <c r="LWJ839" s="247"/>
      <c r="LWK839" s="247"/>
      <c r="LWL839" s="247"/>
      <c r="LWM839" s="247"/>
      <c r="LWN839" s="247"/>
      <c r="LWO839" s="247"/>
      <c r="LWP839" s="247"/>
      <c r="LWQ839" s="247"/>
      <c r="LWR839" s="247"/>
      <c r="LWS839" s="247"/>
      <c r="LWT839" s="247"/>
      <c r="LWU839" s="247"/>
      <c r="LWV839" s="247"/>
      <c r="LWW839" s="247"/>
      <c r="LWX839" s="247"/>
      <c r="LWY839" s="247"/>
      <c r="LWZ839" s="247"/>
      <c r="LXA839" s="247"/>
      <c r="LXB839" s="247"/>
      <c r="LXC839" s="247"/>
      <c r="LXD839" s="247"/>
      <c r="LXE839" s="247"/>
      <c r="LXF839" s="247"/>
      <c r="LXG839" s="247"/>
      <c r="LXH839" s="247"/>
      <c r="LXI839" s="247"/>
      <c r="LXJ839" s="247"/>
      <c r="LXK839" s="247"/>
      <c r="LXL839" s="247"/>
      <c r="LXM839" s="247"/>
      <c r="LXN839" s="247"/>
      <c r="LXO839" s="247"/>
      <c r="LXP839" s="247"/>
      <c r="LXQ839" s="247"/>
      <c r="LXR839" s="247"/>
      <c r="LXS839" s="247"/>
      <c r="LXT839" s="247"/>
      <c r="LXU839" s="247"/>
      <c r="LXV839" s="247"/>
      <c r="LXW839" s="247"/>
      <c r="LXX839" s="247"/>
      <c r="LXY839" s="247"/>
      <c r="LXZ839" s="247"/>
      <c r="LYA839" s="247"/>
      <c r="LYB839" s="247"/>
      <c r="LYC839" s="247"/>
      <c r="LYD839" s="247"/>
      <c r="LYE839" s="247"/>
      <c r="LYF839" s="247"/>
      <c r="LYG839" s="247"/>
      <c r="LYH839" s="247"/>
      <c r="LYI839" s="247"/>
      <c r="LYJ839" s="247"/>
      <c r="LYK839" s="247"/>
      <c r="LYL839" s="247"/>
      <c r="LYM839" s="247"/>
      <c r="LYN839" s="247"/>
      <c r="LYO839" s="247"/>
      <c r="LYP839" s="247"/>
      <c r="LYQ839" s="247"/>
      <c r="LYR839" s="247"/>
      <c r="LYS839" s="247"/>
      <c r="LYT839" s="247"/>
      <c r="LYU839" s="247"/>
      <c r="LYV839" s="247"/>
      <c r="LYW839" s="247"/>
      <c r="LYX839" s="247"/>
      <c r="LYY839" s="247"/>
      <c r="LYZ839" s="247"/>
      <c r="LZA839" s="247"/>
      <c r="LZB839" s="247"/>
      <c r="LZC839" s="247"/>
      <c r="LZD839" s="247"/>
      <c r="LZE839" s="247"/>
      <c r="LZF839" s="247"/>
      <c r="LZG839" s="247"/>
      <c r="LZH839" s="247"/>
      <c r="LZI839" s="247"/>
      <c r="LZJ839" s="247"/>
      <c r="LZK839" s="247"/>
      <c r="LZL839" s="247"/>
      <c r="LZM839" s="247"/>
      <c r="LZN839" s="247"/>
      <c r="LZO839" s="247"/>
      <c r="LZP839" s="247"/>
      <c r="LZQ839" s="247"/>
      <c r="LZR839" s="247"/>
      <c r="LZS839" s="247"/>
      <c r="LZT839" s="247"/>
      <c r="LZU839" s="247"/>
      <c r="LZV839" s="247"/>
      <c r="LZW839" s="247"/>
      <c r="LZX839" s="247"/>
      <c r="LZY839" s="247"/>
      <c r="LZZ839" s="247"/>
      <c r="MAA839" s="247"/>
      <c r="MAB839" s="247"/>
      <c r="MAC839" s="247"/>
      <c r="MAD839" s="247"/>
      <c r="MAE839" s="247"/>
      <c r="MAF839" s="247"/>
      <c r="MAG839" s="247"/>
      <c r="MAH839" s="247"/>
      <c r="MAI839" s="247"/>
      <c r="MAJ839" s="247"/>
      <c r="MAK839" s="247"/>
      <c r="MAL839" s="247"/>
      <c r="MAM839" s="247"/>
      <c r="MAN839" s="247"/>
      <c r="MAO839" s="247"/>
      <c r="MAP839" s="247"/>
      <c r="MAQ839" s="247"/>
      <c r="MAR839" s="247"/>
      <c r="MAS839" s="247"/>
      <c r="MAT839" s="247"/>
      <c r="MAU839" s="247"/>
      <c r="MAV839" s="247"/>
      <c r="MAW839" s="247"/>
      <c r="MAX839" s="247"/>
      <c r="MAY839" s="247"/>
      <c r="MAZ839" s="247"/>
      <c r="MBA839" s="247"/>
      <c r="MBB839" s="247"/>
      <c r="MBC839" s="247"/>
      <c r="MBD839" s="247"/>
      <c r="MBE839" s="247"/>
      <c r="MBF839" s="247"/>
      <c r="MBG839" s="247"/>
      <c r="MBH839" s="247"/>
      <c r="MBI839" s="247"/>
      <c r="MBJ839" s="247"/>
      <c r="MBK839" s="247"/>
      <c r="MBL839" s="247"/>
      <c r="MBM839" s="247"/>
      <c r="MBN839" s="247"/>
      <c r="MBO839" s="247"/>
      <c r="MBP839" s="247"/>
      <c r="MBQ839" s="247"/>
      <c r="MBR839" s="247"/>
      <c r="MBS839" s="247"/>
      <c r="MBT839" s="247"/>
      <c r="MBU839" s="247"/>
      <c r="MBV839" s="247"/>
      <c r="MBW839" s="247"/>
      <c r="MBX839" s="247"/>
      <c r="MBY839" s="247"/>
      <c r="MBZ839" s="247"/>
      <c r="MCA839" s="247"/>
      <c r="MCB839" s="247"/>
      <c r="MCC839" s="247"/>
      <c r="MCD839" s="247"/>
      <c r="MCE839" s="247"/>
      <c r="MCF839" s="247"/>
      <c r="MCG839" s="247"/>
      <c r="MCH839" s="247"/>
      <c r="MCI839" s="247"/>
      <c r="MCJ839" s="247"/>
      <c r="MCK839" s="247"/>
      <c r="MCL839" s="247"/>
      <c r="MCM839" s="247"/>
      <c r="MCN839" s="247"/>
      <c r="MCO839" s="247"/>
      <c r="MCP839" s="247"/>
      <c r="MCQ839" s="247"/>
      <c r="MCR839" s="247"/>
      <c r="MCS839" s="247"/>
      <c r="MCT839" s="247"/>
      <c r="MCU839" s="247"/>
      <c r="MCV839" s="247"/>
      <c r="MCW839" s="247"/>
      <c r="MCX839" s="247"/>
      <c r="MCY839" s="247"/>
      <c r="MCZ839" s="247"/>
      <c r="MDA839" s="247"/>
      <c r="MDB839" s="247"/>
      <c r="MDC839" s="247"/>
      <c r="MDD839" s="247"/>
      <c r="MDE839" s="247"/>
      <c r="MDF839" s="247"/>
      <c r="MDG839" s="247"/>
      <c r="MDH839" s="247"/>
      <c r="MDI839" s="247"/>
      <c r="MDJ839" s="247"/>
      <c r="MDK839" s="247"/>
      <c r="MDL839" s="247"/>
      <c r="MDM839" s="247"/>
      <c r="MDN839" s="247"/>
      <c r="MDO839" s="247"/>
      <c r="MDP839" s="247"/>
      <c r="MDQ839" s="247"/>
      <c r="MDR839" s="247"/>
      <c r="MDS839" s="247"/>
      <c r="MDT839" s="247"/>
      <c r="MDU839" s="247"/>
      <c r="MDV839" s="247"/>
      <c r="MDW839" s="247"/>
      <c r="MDX839" s="247"/>
      <c r="MDY839" s="247"/>
      <c r="MDZ839" s="247"/>
      <c r="MEA839" s="247"/>
      <c r="MEB839" s="247"/>
      <c r="MEC839" s="247"/>
      <c r="MED839" s="247"/>
      <c r="MEE839" s="247"/>
      <c r="MEF839" s="247"/>
      <c r="MEG839" s="247"/>
      <c r="MEH839" s="247"/>
      <c r="MEI839" s="247"/>
      <c r="MEJ839" s="247"/>
      <c r="MEK839" s="247"/>
      <c r="MEL839" s="247"/>
      <c r="MEM839" s="247"/>
      <c r="MEN839" s="247"/>
      <c r="MEO839" s="247"/>
      <c r="MEP839" s="247"/>
      <c r="MEQ839" s="247"/>
      <c r="MER839" s="247"/>
      <c r="MES839" s="247"/>
      <c r="MET839" s="247"/>
      <c r="MEU839" s="247"/>
      <c r="MEV839" s="247"/>
      <c r="MEW839" s="247"/>
      <c r="MEX839" s="247"/>
      <c r="MEY839" s="247"/>
      <c r="MEZ839" s="247"/>
      <c r="MFA839" s="247"/>
      <c r="MFB839" s="247"/>
      <c r="MFC839" s="247"/>
      <c r="MFD839" s="247"/>
      <c r="MFE839" s="247"/>
      <c r="MFF839" s="247"/>
      <c r="MFG839" s="247"/>
      <c r="MFH839" s="247"/>
      <c r="MFI839" s="247"/>
      <c r="MFJ839" s="247"/>
      <c r="MFK839" s="247"/>
      <c r="MFL839" s="247"/>
      <c r="MFM839" s="247"/>
      <c r="MFN839" s="247"/>
      <c r="MFO839" s="247"/>
      <c r="MFP839" s="247"/>
      <c r="MFQ839" s="247"/>
      <c r="MFR839" s="247"/>
      <c r="MFS839" s="247"/>
      <c r="MFT839" s="247"/>
      <c r="MFU839" s="247"/>
      <c r="MFV839" s="247"/>
      <c r="MFW839" s="247"/>
      <c r="MFX839" s="247"/>
      <c r="MFY839" s="247"/>
      <c r="MFZ839" s="247"/>
      <c r="MGA839" s="247"/>
      <c r="MGB839" s="247"/>
      <c r="MGC839" s="247"/>
      <c r="MGD839" s="247"/>
      <c r="MGE839" s="247"/>
      <c r="MGF839" s="247"/>
      <c r="MGG839" s="247"/>
      <c r="MGH839" s="247"/>
      <c r="MGI839" s="247"/>
      <c r="MGJ839" s="247"/>
      <c r="MGK839" s="247"/>
      <c r="MGL839" s="247"/>
      <c r="MGM839" s="247"/>
      <c r="MGN839" s="247"/>
      <c r="MGO839" s="247"/>
      <c r="MGP839" s="247"/>
      <c r="MGQ839" s="247"/>
      <c r="MGR839" s="247"/>
      <c r="MGS839" s="247"/>
      <c r="MGT839" s="247"/>
      <c r="MGU839" s="247"/>
      <c r="MGV839" s="247"/>
      <c r="MGW839" s="247"/>
      <c r="MGX839" s="247"/>
      <c r="MGY839" s="247"/>
      <c r="MGZ839" s="247"/>
      <c r="MHA839" s="247"/>
      <c r="MHB839" s="247"/>
      <c r="MHC839" s="247"/>
      <c r="MHD839" s="247"/>
      <c r="MHE839" s="247"/>
      <c r="MHF839" s="247"/>
      <c r="MHG839" s="247"/>
      <c r="MHH839" s="247"/>
      <c r="MHI839" s="247"/>
      <c r="MHJ839" s="247"/>
      <c r="MHK839" s="247"/>
      <c r="MHL839" s="247"/>
      <c r="MHM839" s="247"/>
      <c r="MHN839" s="247"/>
      <c r="MHO839" s="247"/>
      <c r="MHP839" s="247"/>
      <c r="MHQ839" s="247"/>
      <c r="MHR839" s="247"/>
      <c r="MHS839" s="247"/>
      <c r="MHT839" s="247"/>
      <c r="MHU839" s="247"/>
      <c r="MHV839" s="247"/>
      <c r="MHW839" s="247"/>
      <c r="MHX839" s="247"/>
      <c r="MHY839" s="247"/>
      <c r="MHZ839" s="247"/>
      <c r="MIA839" s="247"/>
      <c r="MIB839" s="247"/>
      <c r="MIC839" s="247"/>
      <c r="MID839" s="247"/>
      <c r="MIE839" s="247"/>
      <c r="MIF839" s="247"/>
      <c r="MIG839" s="247"/>
      <c r="MIH839" s="247"/>
      <c r="MII839" s="247"/>
      <c r="MIJ839" s="247"/>
      <c r="MIK839" s="247"/>
      <c r="MIL839" s="247"/>
      <c r="MIM839" s="247"/>
      <c r="MIN839" s="247"/>
      <c r="MIO839" s="247"/>
      <c r="MIP839" s="247"/>
      <c r="MIQ839" s="247"/>
      <c r="MIR839" s="247"/>
      <c r="MIS839" s="247"/>
      <c r="MIT839" s="247"/>
      <c r="MIU839" s="247"/>
      <c r="MIV839" s="247"/>
      <c r="MIW839" s="247"/>
      <c r="MIX839" s="247"/>
      <c r="MIY839" s="247"/>
      <c r="MIZ839" s="247"/>
      <c r="MJA839" s="247"/>
      <c r="MJB839" s="247"/>
      <c r="MJC839" s="247"/>
      <c r="MJD839" s="247"/>
      <c r="MJE839" s="247"/>
      <c r="MJF839" s="247"/>
      <c r="MJG839" s="247"/>
      <c r="MJH839" s="247"/>
      <c r="MJI839" s="247"/>
      <c r="MJJ839" s="247"/>
      <c r="MJK839" s="247"/>
      <c r="MJL839" s="247"/>
      <c r="MJM839" s="247"/>
      <c r="MJN839" s="247"/>
      <c r="MJO839" s="247"/>
      <c r="MJP839" s="247"/>
      <c r="MJQ839" s="247"/>
      <c r="MJR839" s="247"/>
      <c r="MJS839" s="247"/>
      <c r="MJT839" s="247"/>
      <c r="MJU839" s="247"/>
      <c r="MJV839" s="247"/>
      <c r="MJW839" s="247"/>
      <c r="MJX839" s="247"/>
      <c r="MJY839" s="247"/>
      <c r="MJZ839" s="247"/>
      <c r="MKA839" s="247"/>
      <c r="MKB839" s="247"/>
      <c r="MKC839" s="247"/>
      <c r="MKD839" s="247"/>
      <c r="MKE839" s="247"/>
      <c r="MKF839" s="247"/>
      <c r="MKG839" s="247"/>
      <c r="MKH839" s="247"/>
      <c r="MKI839" s="247"/>
      <c r="MKJ839" s="247"/>
      <c r="MKK839" s="247"/>
      <c r="MKL839" s="247"/>
      <c r="MKM839" s="247"/>
      <c r="MKN839" s="247"/>
      <c r="MKO839" s="247"/>
      <c r="MKP839" s="247"/>
      <c r="MKQ839" s="247"/>
      <c r="MKR839" s="247"/>
      <c r="MKS839" s="247"/>
      <c r="MKT839" s="247"/>
      <c r="MKU839" s="247"/>
      <c r="MKV839" s="247"/>
      <c r="MKW839" s="247"/>
      <c r="MKX839" s="247"/>
      <c r="MKY839" s="247"/>
      <c r="MKZ839" s="247"/>
      <c r="MLA839" s="247"/>
      <c r="MLB839" s="247"/>
      <c r="MLC839" s="247"/>
      <c r="MLD839" s="247"/>
      <c r="MLE839" s="247"/>
      <c r="MLF839" s="247"/>
      <c r="MLG839" s="247"/>
      <c r="MLH839" s="247"/>
      <c r="MLI839" s="247"/>
      <c r="MLJ839" s="247"/>
      <c r="MLK839" s="247"/>
      <c r="MLL839" s="247"/>
      <c r="MLM839" s="247"/>
      <c r="MLN839" s="247"/>
      <c r="MLO839" s="247"/>
      <c r="MLP839" s="247"/>
      <c r="MLQ839" s="247"/>
      <c r="MLR839" s="247"/>
      <c r="MLS839" s="247"/>
      <c r="MLT839" s="247"/>
      <c r="MLU839" s="247"/>
      <c r="MLV839" s="247"/>
      <c r="MLW839" s="247"/>
      <c r="MLX839" s="247"/>
      <c r="MLY839" s="247"/>
      <c r="MLZ839" s="247"/>
      <c r="MMA839" s="247"/>
      <c r="MMB839" s="247"/>
      <c r="MMC839" s="247"/>
      <c r="MMD839" s="247"/>
      <c r="MME839" s="247"/>
      <c r="MMF839" s="247"/>
      <c r="MMG839" s="247"/>
      <c r="MMH839" s="247"/>
      <c r="MMI839" s="247"/>
      <c r="MMJ839" s="247"/>
      <c r="MMK839" s="247"/>
      <c r="MML839" s="247"/>
      <c r="MMM839" s="247"/>
      <c r="MMN839" s="247"/>
      <c r="MMO839" s="247"/>
      <c r="MMP839" s="247"/>
      <c r="MMQ839" s="247"/>
      <c r="MMR839" s="247"/>
      <c r="MMS839" s="247"/>
      <c r="MMT839" s="247"/>
      <c r="MMU839" s="247"/>
      <c r="MMV839" s="247"/>
      <c r="MMW839" s="247"/>
      <c r="MMX839" s="247"/>
      <c r="MMY839" s="247"/>
      <c r="MMZ839" s="247"/>
      <c r="MNA839" s="247"/>
      <c r="MNB839" s="247"/>
      <c r="MNC839" s="247"/>
      <c r="MND839" s="247"/>
      <c r="MNE839" s="247"/>
      <c r="MNF839" s="247"/>
      <c r="MNG839" s="247"/>
      <c r="MNH839" s="247"/>
      <c r="MNI839" s="247"/>
      <c r="MNJ839" s="247"/>
      <c r="MNK839" s="247"/>
      <c r="MNL839" s="247"/>
      <c r="MNM839" s="247"/>
      <c r="MNN839" s="247"/>
      <c r="MNO839" s="247"/>
      <c r="MNP839" s="247"/>
      <c r="MNQ839" s="247"/>
      <c r="MNR839" s="247"/>
      <c r="MNS839" s="247"/>
      <c r="MNT839" s="247"/>
      <c r="MNU839" s="247"/>
      <c r="MNV839" s="247"/>
      <c r="MNW839" s="247"/>
      <c r="MNX839" s="247"/>
      <c r="MNY839" s="247"/>
      <c r="MNZ839" s="247"/>
      <c r="MOA839" s="247"/>
      <c r="MOB839" s="247"/>
      <c r="MOC839" s="247"/>
      <c r="MOD839" s="247"/>
      <c r="MOE839" s="247"/>
      <c r="MOF839" s="247"/>
      <c r="MOG839" s="247"/>
      <c r="MOH839" s="247"/>
      <c r="MOI839" s="247"/>
      <c r="MOJ839" s="247"/>
      <c r="MOK839" s="247"/>
      <c r="MOL839" s="247"/>
      <c r="MOM839" s="247"/>
      <c r="MON839" s="247"/>
      <c r="MOO839" s="247"/>
      <c r="MOP839" s="247"/>
      <c r="MOQ839" s="247"/>
      <c r="MOR839" s="247"/>
      <c r="MOS839" s="247"/>
      <c r="MOT839" s="247"/>
      <c r="MOU839" s="247"/>
      <c r="MOV839" s="247"/>
      <c r="MOW839" s="247"/>
      <c r="MOX839" s="247"/>
      <c r="MOY839" s="247"/>
      <c r="MOZ839" s="247"/>
      <c r="MPA839" s="247"/>
      <c r="MPB839" s="247"/>
      <c r="MPC839" s="247"/>
      <c r="MPD839" s="247"/>
      <c r="MPE839" s="247"/>
      <c r="MPF839" s="247"/>
      <c r="MPG839" s="247"/>
      <c r="MPH839" s="247"/>
      <c r="MPI839" s="247"/>
      <c r="MPJ839" s="247"/>
      <c r="MPK839" s="247"/>
      <c r="MPL839" s="247"/>
      <c r="MPM839" s="247"/>
      <c r="MPN839" s="247"/>
      <c r="MPO839" s="247"/>
      <c r="MPP839" s="247"/>
      <c r="MPQ839" s="247"/>
      <c r="MPR839" s="247"/>
      <c r="MPS839" s="247"/>
      <c r="MPT839" s="247"/>
      <c r="MPU839" s="247"/>
      <c r="MPV839" s="247"/>
      <c r="MPW839" s="247"/>
      <c r="MPX839" s="247"/>
      <c r="MPY839" s="247"/>
      <c r="MPZ839" s="247"/>
      <c r="MQA839" s="247"/>
      <c r="MQB839" s="247"/>
      <c r="MQC839" s="247"/>
      <c r="MQD839" s="247"/>
      <c r="MQE839" s="247"/>
      <c r="MQF839" s="247"/>
      <c r="MQG839" s="247"/>
      <c r="MQH839" s="247"/>
      <c r="MQI839" s="247"/>
      <c r="MQJ839" s="247"/>
      <c r="MQK839" s="247"/>
      <c r="MQL839" s="247"/>
      <c r="MQM839" s="247"/>
      <c r="MQN839" s="247"/>
      <c r="MQO839" s="247"/>
      <c r="MQP839" s="247"/>
      <c r="MQQ839" s="247"/>
      <c r="MQR839" s="247"/>
      <c r="MQS839" s="247"/>
      <c r="MQT839" s="247"/>
      <c r="MQU839" s="247"/>
      <c r="MQV839" s="247"/>
      <c r="MQW839" s="247"/>
      <c r="MQX839" s="247"/>
      <c r="MQY839" s="247"/>
      <c r="MQZ839" s="247"/>
      <c r="MRA839" s="247"/>
      <c r="MRB839" s="247"/>
      <c r="MRC839" s="247"/>
      <c r="MRD839" s="247"/>
      <c r="MRE839" s="247"/>
      <c r="MRF839" s="247"/>
      <c r="MRG839" s="247"/>
      <c r="MRH839" s="247"/>
      <c r="MRI839" s="247"/>
      <c r="MRJ839" s="247"/>
      <c r="MRK839" s="247"/>
      <c r="MRL839" s="247"/>
      <c r="MRM839" s="247"/>
      <c r="MRN839" s="247"/>
      <c r="MRO839" s="247"/>
      <c r="MRP839" s="247"/>
      <c r="MRQ839" s="247"/>
      <c r="MRR839" s="247"/>
      <c r="MRS839" s="247"/>
      <c r="MRT839" s="247"/>
      <c r="MRU839" s="247"/>
      <c r="MRV839" s="247"/>
      <c r="MRW839" s="247"/>
      <c r="MRX839" s="247"/>
      <c r="MRY839" s="247"/>
      <c r="MRZ839" s="247"/>
      <c r="MSA839" s="247"/>
      <c r="MSB839" s="247"/>
      <c r="MSC839" s="247"/>
      <c r="MSD839" s="247"/>
      <c r="MSE839" s="247"/>
      <c r="MSF839" s="247"/>
      <c r="MSG839" s="247"/>
      <c r="MSH839" s="247"/>
      <c r="MSI839" s="247"/>
      <c r="MSJ839" s="247"/>
      <c r="MSK839" s="247"/>
      <c r="MSL839" s="247"/>
      <c r="MSM839" s="247"/>
      <c r="MSN839" s="247"/>
      <c r="MSO839" s="247"/>
      <c r="MSP839" s="247"/>
      <c r="MSQ839" s="247"/>
      <c r="MSR839" s="247"/>
      <c r="MSS839" s="247"/>
      <c r="MST839" s="247"/>
      <c r="MSU839" s="247"/>
      <c r="MSV839" s="247"/>
      <c r="MSW839" s="247"/>
      <c r="MSX839" s="247"/>
      <c r="MSY839" s="247"/>
      <c r="MSZ839" s="247"/>
      <c r="MTA839" s="247"/>
      <c r="MTB839" s="247"/>
      <c r="MTC839" s="247"/>
      <c r="MTD839" s="247"/>
      <c r="MTE839" s="247"/>
      <c r="MTF839" s="247"/>
      <c r="MTG839" s="247"/>
      <c r="MTH839" s="247"/>
      <c r="MTI839" s="247"/>
      <c r="MTJ839" s="247"/>
      <c r="MTK839" s="247"/>
      <c r="MTL839" s="247"/>
      <c r="MTM839" s="247"/>
      <c r="MTN839" s="247"/>
      <c r="MTO839" s="247"/>
      <c r="MTP839" s="247"/>
      <c r="MTQ839" s="247"/>
      <c r="MTR839" s="247"/>
      <c r="MTS839" s="247"/>
      <c r="MTT839" s="247"/>
      <c r="MTU839" s="247"/>
      <c r="MTV839" s="247"/>
      <c r="MTW839" s="247"/>
      <c r="MTX839" s="247"/>
      <c r="MTY839" s="247"/>
      <c r="MTZ839" s="247"/>
      <c r="MUA839" s="247"/>
      <c r="MUB839" s="247"/>
      <c r="MUC839" s="247"/>
      <c r="MUD839" s="247"/>
      <c r="MUE839" s="247"/>
      <c r="MUF839" s="247"/>
      <c r="MUG839" s="247"/>
      <c r="MUH839" s="247"/>
      <c r="MUI839" s="247"/>
      <c r="MUJ839" s="247"/>
      <c r="MUK839" s="247"/>
      <c r="MUL839" s="247"/>
      <c r="MUM839" s="247"/>
      <c r="MUN839" s="247"/>
      <c r="MUO839" s="247"/>
      <c r="MUP839" s="247"/>
      <c r="MUQ839" s="247"/>
      <c r="MUR839" s="247"/>
      <c r="MUS839" s="247"/>
      <c r="MUT839" s="247"/>
      <c r="MUU839" s="247"/>
      <c r="MUV839" s="247"/>
      <c r="MUW839" s="247"/>
      <c r="MUX839" s="247"/>
      <c r="MUY839" s="247"/>
      <c r="MUZ839" s="247"/>
      <c r="MVA839" s="247"/>
      <c r="MVB839" s="247"/>
      <c r="MVC839" s="247"/>
      <c r="MVD839" s="247"/>
      <c r="MVE839" s="247"/>
      <c r="MVF839" s="247"/>
      <c r="MVG839" s="247"/>
      <c r="MVH839" s="247"/>
      <c r="MVI839" s="247"/>
      <c r="MVJ839" s="247"/>
      <c r="MVK839" s="247"/>
      <c r="MVL839" s="247"/>
      <c r="MVM839" s="247"/>
      <c r="MVN839" s="247"/>
      <c r="MVO839" s="247"/>
      <c r="MVP839" s="247"/>
      <c r="MVQ839" s="247"/>
      <c r="MVR839" s="247"/>
      <c r="MVS839" s="247"/>
      <c r="MVT839" s="247"/>
      <c r="MVU839" s="247"/>
      <c r="MVV839" s="247"/>
      <c r="MVW839" s="247"/>
      <c r="MVX839" s="247"/>
      <c r="MVY839" s="247"/>
      <c r="MVZ839" s="247"/>
      <c r="MWA839" s="247"/>
      <c r="MWB839" s="247"/>
      <c r="MWC839" s="247"/>
      <c r="MWD839" s="247"/>
      <c r="MWE839" s="247"/>
      <c r="MWF839" s="247"/>
      <c r="MWG839" s="247"/>
      <c r="MWH839" s="247"/>
      <c r="MWI839" s="247"/>
      <c r="MWJ839" s="247"/>
      <c r="MWK839" s="247"/>
      <c r="MWL839" s="247"/>
      <c r="MWM839" s="247"/>
      <c r="MWN839" s="247"/>
      <c r="MWO839" s="247"/>
      <c r="MWP839" s="247"/>
      <c r="MWQ839" s="247"/>
      <c r="MWR839" s="247"/>
      <c r="MWS839" s="247"/>
      <c r="MWT839" s="247"/>
      <c r="MWU839" s="247"/>
      <c r="MWV839" s="247"/>
      <c r="MWW839" s="247"/>
      <c r="MWX839" s="247"/>
      <c r="MWY839" s="247"/>
      <c r="MWZ839" s="247"/>
      <c r="MXA839" s="247"/>
      <c r="MXB839" s="247"/>
      <c r="MXC839" s="247"/>
      <c r="MXD839" s="247"/>
      <c r="MXE839" s="247"/>
      <c r="MXF839" s="247"/>
      <c r="MXG839" s="247"/>
      <c r="MXH839" s="247"/>
      <c r="MXI839" s="247"/>
      <c r="MXJ839" s="247"/>
      <c r="MXK839" s="247"/>
      <c r="MXL839" s="247"/>
      <c r="MXM839" s="247"/>
      <c r="MXN839" s="247"/>
      <c r="MXO839" s="247"/>
      <c r="MXP839" s="247"/>
      <c r="MXQ839" s="247"/>
      <c r="MXR839" s="247"/>
      <c r="MXS839" s="247"/>
      <c r="MXT839" s="247"/>
      <c r="MXU839" s="247"/>
      <c r="MXV839" s="247"/>
      <c r="MXW839" s="247"/>
      <c r="MXX839" s="247"/>
      <c r="MXY839" s="247"/>
      <c r="MXZ839" s="247"/>
      <c r="MYA839" s="247"/>
      <c r="MYB839" s="247"/>
      <c r="MYC839" s="247"/>
      <c r="MYD839" s="247"/>
      <c r="MYE839" s="247"/>
      <c r="MYF839" s="247"/>
      <c r="MYG839" s="247"/>
      <c r="MYH839" s="247"/>
      <c r="MYI839" s="247"/>
      <c r="MYJ839" s="247"/>
      <c r="MYK839" s="247"/>
      <c r="MYL839" s="247"/>
      <c r="MYM839" s="247"/>
      <c r="MYN839" s="247"/>
      <c r="MYO839" s="247"/>
      <c r="MYP839" s="247"/>
      <c r="MYQ839" s="247"/>
      <c r="MYR839" s="247"/>
      <c r="MYS839" s="247"/>
      <c r="MYT839" s="247"/>
      <c r="MYU839" s="247"/>
      <c r="MYV839" s="247"/>
      <c r="MYW839" s="247"/>
      <c r="MYX839" s="247"/>
      <c r="MYY839" s="247"/>
      <c r="MYZ839" s="247"/>
      <c r="MZA839" s="247"/>
      <c r="MZB839" s="247"/>
      <c r="MZC839" s="247"/>
      <c r="MZD839" s="247"/>
      <c r="MZE839" s="247"/>
      <c r="MZF839" s="247"/>
      <c r="MZG839" s="247"/>
      <c r="MZH839" s="247"/>
      <c r="MZI839" s="247"/>
      <c r="MZJ839" s="247"/>
      <c r="MZK839" s="247"/>
      <c r="MZL839" s="247"/>
      <c r="MZM839" s="247"/>
      <c r="MZN839" s="247"/>
      <c r="MZO839" s="247"/>
      <c r="MZP839" s="247"/>
      <c r="MZQ839" s="247"/>
      <c r="MZR839" s="247"/>
      <c r="MZS839" s="247"/>
      <c r="MZT839" s="247"/>
      <c r="MZU839" s="247"/>
      <c r="MZV839" s="247"/>
      <c r="MZW839" s="247"/>
      <c r="MZX839" s="247"/>
      <c r="MZY839" s="247"/>
      <c r="MZZ839" s="247"/>
      <c r="NAA839" s="247"/>
      <c r="NAB839" s="247"/>
      <c r="NAC839" s="247"/>
      <c r="NAD839" s="247"/>
      <c r="NAE839" s="247"/>
      <c r="NAF839" s="247"/>
      <c r="NAG839" s="247"/>
      <c r="NAH839" s="247"/>
      <c r="NAI839" s="247"/>
      <c r="NAJ839" s="247"/>
      <c r="NAK839" s="247"/>
      <c r="NAL839" s="247"/>
      <c r="NAM839" s="247"/>
      <c r="NAN839" s="247"/>
      <c r="NAO839" s="247"/>
      <c r="NAP839" s="247"/>
      <c r="NAQ839" s="247"/>
      <c r="NAR839" s="247"/>
      <c r="NAS839" s="247"/>
      <c r="NAT839" s="247"/>
      <c r="NAU839" s="247"/>
      <c r="NAV839" s="247"/>
      <c r="NAW839" s="247"/>
      <c r="NAX839" s="247"/>
      <c r="NAY839" s="247"/>
      <c r="NAZ839" s="247"/>
      <c r="NBA839" s="247"/>
      <c r="NBB839" s="247"/>
      <c r="NBC839" s="247"/>
      <c r="NBD839" s="247"/>
      <c r="NBE839" s="247"/>
      <c r="NBF839" s="247"/>
      <c r="NBG839" s="247"/>
      <c r="NBH839" s="247"/>
      <c r="NBI839" s="247"/>
      <c r="NBJ839" s="247"/>
      <c r="NBK839" s="247"/>
      <c r="NBL839" s="247"/>
      <c r="NBM839" s="247"/>
      <c r="NBN839" s="247"/>
      <c r="NBO839" s="247"/>
      <c r="NBP839" s="247"/>
      <c r="NBQ839" s="247"/>
      <c r="NBR839" s="247"/>
      <c r="NBS839" s="247"/>
      <c r="NBT839" s="247"/>
      <c r="NBU839" s="247"/>
      <c r="NBV839" s="247"/>
      <c r="NBW839" s="247"/>
      <c r="NBX839" s="247"/>
      <c r="NBY839" s="247"/>
      <c r="NBZ839" s="247"/>
      <c r="NCA839" s="247"/>
      <c r="NCB839" s="247"/>
      <c r="NCC839" s="247"/>
      <c r="NCD839" s="247"/>
      <c r="NCE839" s="247"/>
      <c r="NCF839" s="247"/>
      <c r="NCG839" s="247"/>
      <c r="NCH839" s="247"/>
      <c r="NCI839" s="247"/>
      <c r="NCJ839" s="247"/>
      <c r="NCK839" s="247"/>
      <c r="NCL839" s="247"/>
      <c r="NCM839" s="247"/>
      <c r="NCN839" s="247"/>
      <c r="NCO839" s="247"/>
      <c r="NCP839" s="247"/>
      <c r="NCQ839" s="247"/>
      <c r="NCR839" s="247"/>
      <c r="NCS839" s="247"/>
      <c r="NCT839" s="247"/>
      <c r="NCU839" s="247"/>
      <c r="NCV839" s="247"/>
      <c r="NCW839" s="247"/>
      <c r="NCX839" s="247"/>
      <c r="NCY839" s="247"/>
      <c r="NCZ839" s="247"/>
      <c r="NDA839" s="247"/>
      <c r="NDB839" s="247"/>
      <c r="NDC839" s="247"/>
      <c r="NDD839" s="247"/>
      <c r="NDE839" s="247"/>
      <c r="NDF839" s="247"/>
      <c r="NDG839" s="247"/>
      <c r="NDH839" s="247"/>
      <c r="NDI839" s="247"/>
      <c r="NDJ839" s="247"/>
      <c r="NDK839" s="247"/>
      <c r="NDL839" s="247"/>
      <c r="NDM839" s="247"/>
      <c r="NDN839" s="247"/>
      <c r="NDO839" s="247"/>
      <c r="NDP839" s="247"/>
      <c r="NDQ839" s="247"/>
      <c r="NDR839" s="247"/>
      <c r="NDS839" s="247"/>
      <c r="NDT839" s="247"/>
      <c r="NDU839" s="247"/>
      <c r="NDV839" s="247"/>
      <c r="NDW839" s="247"/>
      <c r="NDX839" s="247"/>
      <c r="NDY839" s="247"/>
      <c r="NDZ839" s="247"/>
      <c r="NEA839" s="247"/>
      <c r="NEB839" s="247"/>
      <c r="NEC839" s="247"/>
      <c r="NED839" s="247"/>
      <c r="NEE839" s="247"/>
      <c r="NEF839" s="247"/>
      <c r="NEG839" s="247"/>
      <c r="NEH839" s="247"/>
      <c r="NEI839" s="247"/>
      <c r="NEJ839" s="247"/>
      <c r="NEK839" s="247"/>
      <c r="NEL839" s="247"/>
      <c r="NEM839" s="247"/>
      <c r="NEN839" s="247"/>
      <c r="NEO839" s="247"/>
      <c r="NEP839" s="247"/>
      <c r="NEQ839" s="247"/>
      <c r="NER839" s="247"/>
      <c r="NES839" s="247"/>
      <c r="NET839" s="247"/>
      <c r="NEU839" s="247"/>
      <c r="NEV839" s="247"/>
      <c r="NEW839" s="247"/>
      <c r="NEX839" s="247"/>
      <c r="NEY839" s="247"/>
      <c r="NEZ839" s="247"/>
      <c r="NFA839" s="247"/>
      <c r="NFB839" s="247"/>
      <c r="NFC839" s="247"/>
      <c r="NFD839" s="247"/>
      <c r="NFE839" s="247"/>
      <c r="NFF839" s="247"/>
      <c r="NFG839" s="247"/>
      <c r="NFH839" s="247"/>
      <c r="NFI839" s="247"/>
      <c r="NFJ839" s="247"/>
      <c r="NFK839" s="247"/>
      <c r="NFL839" s="247"/>
      <c r="NFM839" s="247"/>
      <c r="NFN839" s="247"/>
      <c r="NFO839" s="247"/>
      <c r="NFP839" s="247"/>
      <c r="NFQ839" s="247"/>
      <c r="NFR839" s="247"/>
      <c r="NFS839" s="247"/>
      <c r="NFT839" s="247"/>
      <c r="NFU839" s="247"/>
      <c r="NFV839" s="247"/>
      <c r="NFW839" s="247"/>
      <c r="NFX839" s="247"/>
      <c r="NFY839" s="247"/>
      <c r="NFZ839" s="247"/>
      <c r="NGA839" s="247"/>
      <c r="NGB839" s="247"/>
      <c r="NGC839" s="247"/>
      <c r="NGD839" s="247"/>
      <c r="NGE839" s="247"/>
      <c r="NGF839" s="247"/>
      <c r="NGG839" s="247"/>
      <c r="NGH839" s="247"/>
      <c r="NGI839" s="247"/>
      <c r="NGJ839" s="247"/>
      <c r="NGK839" s="247"/>
      <c r="NGL839" s="247"/>
      <c r="NGM839" s="247"/>
      <c r="NGN839" s="247"/>
      <c r="NGO839" s="247"/>
      <c r="NGP839" s="247"/>
      <c r="NGQ839" s="247"/>
      <c r="NGR839" s="247"/>
      <c r="NGS839" s="247"/>
      <c r="NGT839" s="247"/>
      <c r="NGU839" s="247"/>
      <c r="NGV839" s="247"/>
      <c r="NGW839" s="247"/>
      <c r="NGX839" s="247"/>
      <c r="NGY839" s="247"/>
      <c r="NGZ839" s="247"/>
      <c r="NHA839" s="247"/>
      <c r="NHB839" s="247"/>
      <c r="NHC839" s="247"/>
      <c r="NHD839" s="247"/>
      <c r="NHE839" s="247"/>
      <c r="NHF839" s="247"/>
      <c r="NHG839" s="247"/>
      <c r="NHH839" s="247"/>
      <c r="NHI839" s="247"/>
      <c r="NHJ839" s="247"/>
      <c r="NHK839" s="247"/>
      <c r="NHL839" s="247"/>
      <c r="NHM839" s="247"/>
      <c r="NHN839" s="247"/>
      <c r="NHO839" s="247"/>
      <c r="NHP839" s="247"/>
      <c r="NHQ839" s="247"/>
      <c r="NHR839" s="247"/>
      <c r="NHS839" s="247"/>
      <c r="NHT839" s="247"/>
      <c r="NHU839" s="247"/>
      <c r="NHV839" s="247"/>
      <c r="NHW839" s="247"/>
      <c r="NHX839" s="247"/>
      <c r="NHY839" s="247"/>
      <c r="NHZ839" s="247"/>
      <c r="NIA839" s="247"/>
      <c r="NIB839" s="247"/>
      <c r="NIC839" s="247"/>
      <c r="NID839" s="247"/>
      <c r="NIE839" s="247"/>
      <c r="NIF839" s="247"/>
      <c r="NIG839" s="247"/>
      <c r="NIH839" s="247"/>
      <c r="NII839" s="247"/>
      <c r="NIJ839" s="247"/>
      <c r="NIK839" s="247"/>
      <c r="NIL839" s="247"/>
      <c r="NIM839" s="247"/>
      <c r="NIN839" s="247"/>
      <c r="NIO839" s="247"/>
      <c r="NIP839" s="247"/>
      <c r="NIQ839" s="247"/>
      <c r="NIR839" s="247"/>
      <c r="NIS839" s="247"/>
      <c r="NIT839" s="247"/>
      <c r="NIU839" s="247"/>
      <c r="NIV839" s="247"/>
      <c r="NIW839" s="247"/>
      <c r="NIX839" s="247"/>
      <c r="NIY839" s="247"/>
      <c r="NIZ839" s="247"/>
      <c r="NJA839" s="247"/>
      <c r="NJB839" s="247"/>
      <c r="NJC839" s="247"/>
      <c r="NJD839" s="247"/>
      <c r="NJE839" s="247"/>
      <c r="NJF839" s="247"/>
      <c r="NJG839" s="247"/>
      <c r="NJH839" s="247"/>
      <c r="NJI839" s="247"/>
      <c r="NJJ839" s="247"/>
      <c r="NJK839" s="247"/>
      <c r="NJL839" s="247"/>
      <c r="NJM839" s="247"/>
      <c r="NJN839" s="247"/>
      <c r="NJO839" s="247"/>
      <c r="NJP839" s="247"/>
      <c r="NJQ839" s="247"/>
      <c r="NJR839" s="247"/>
      <c r="NJS839" s="247"/>
      <c r="NJT839" s="247"/>
      <c r="NJU839" s="247"/>
      <c r="NJV839" s="247"/>
      <c r="NJW839" s="247"/>
      <c r="NJX839" s="247"/>
      <c r="NJY839" s="247"/>
      <c r="NJZ839" s="247"/>
      <c r="NKA839" s="247"/>
      <c r="NKB839" s="247"/>
      <c r="NKC839" s="247"/>
      <c r="NKD839" s="247"/>
      <c r="NKE839" s="247"/>
      <c r="NKF839" s="247"/>
      <c r="NKG839" s="247"/>
      <c r="NKH839" s="247"/>
      <c r="NKI839" s="247"/>
      <c r="NKJ839" s="247"/>
      <c r="NKK839" s="247"/>
      <c r="NKL839" s="247"/>
      <c r="NKM839" s="247"/>
      <c r="NKN839" s="247"/>
      <c r="NKO839" s="247"/>
      <c r="NKP839" s="247"/>
      <c r="NKQ839" s="247"/>
      <c r="NKR839" s="247"/>
      <c r="NKS839" s="247"/>
      <c r="NKT839" s="247"/>
      <c r="NKU839" s="247"/>
      <c r="NKV839" s="247"/>
      <c r="NKW839" s="247"/>
      <c r="NKX839" s="247"/>
      <c r="NKY839" s="247"/>
      <c r="NKZ839" s="247"/>
      <c r="NLA839" s="247"/>
      <c r="NLB839" s="247"/>
      <c r="NLC839" s="247"/>
      <c r="NLD839" s="247"/>
      <c r="NLE839" s="247"/>
      <c r="NLF839" s="247"/>
      <c r="NLG839" s="247"/>
      <c r="NLH839" s="247"/>
      <c r="NLI839" s="247"/>
      <c r="NLJ839" s="247"/>
      <c r="NLK839" s="247"/>
      <c r="NLL839" s="247"/>
      <c r="NLM839" s="247"/>
      <c r="NLN839" s="247"/>
      <c r="NLO839" s="247"/>
      <c r="NLP839" s="247"/>
      <c r="NLQ839" s="247"/>
      <c r="NLR839" s="247"/>
      <c r="NLS839" s="247"/>
      <c r="NLT839" s="247"/>
      <c r="NLU839" s="247"/>
      <c r="NLV839" s="247"/>
      <c r="NLW839" s="247"/>
      <c r="NLX839" s="247"/>
      <c r="NLY839" s="247"/>
      <c r="NLZ839" s="247"/>
      <c r="NMA839" s="247"/>
      <c r="NMB839" s="247"/>
      <c r="NMC839" s="247"/>
      <c r="NMD839" s="247"/>
      <c r="NME839" s="247"/>
      <c r="NMF839" s="247"/>
      <c r="NMG839" s="247"/>
      <c r="NMH839" s="247"/>
      <c r="NMI839" s="247"/>
      <c r="NMJ839" s="247"/>
      <c r="NMK839" s="247"/>
      <c r="NML839" s="247"/>
      <c r="NMM839" s="247"/>
      <c r="NMN839" s="247"/>
      <c r="NMO839" s="247"/>
      <c r="NMP839" s="247"/>
      <c r="NMQ839" s="247"/>
      <c r="NMR839" s="247"/>
      <c r="NMS839" s="247"/>
      <c r="NMT839" s="247"/>
      <c r="NMU839" s="247"/>
      <c r="NMV839" s="247"/>
      <c r="NMW839" s="247"/>
      <c r="NMX839" s="247"/>
      <c r="NMY839" s="247"/>
      <c r="NMZ839" s="247"/>
      <c r="NNA839" s="247"/>
      <c r="NNB839" s="247"/>
      <c r="NNC839" s="247"/>
      <c r="NND839" s="247"/>
      <c r="NNE839" s="247"/>
      <c r="NNF839" s="247"/>
      <c r="NNG839" s="247"/>
      <c r="NNH839" s="247"/>
      <c r="NNI839" s="247"/>
      <c r="NNJ839" s="247"/>
      <c r="NNK839" s="247"/>
      <c r="NNL839" s="247"/>
      <c r="NNM839" s="247"/>
      <c r="NNN839" s="247"/>
      <c r="NNO839" s="247"/>
      <c r="NNP839" s="247"/>
      <c r="NNQ839" s="247"/>
      <c r="NNR839" s="247"/>
      <c r="NNS839" s="247"/>
      <c r="NNT839" s="247"/>
      <c r="NNU839" s="247"/>
      <c r="NNV839" s="247"/>
      <c r="NNW839" s="247"/>
      <c r="NNX839" s="247"/>
      <c r="NNY839" s="247"/>
      <c r="NNZ839" s="247"/>
      <c r="NOA839" s="247"/>
      <c r="NOB839" s="247"/>
      <c r="NOC839" s="247"/>
      <c r="NOD839" s="247"/>
      <c r="NOE839" s="247"/>
      <c r="NOF839" s="247"/>
      <c r="NOG839" s="247"/>
      <c r="NOH839" s="247"/>
      <c r="NOI839" s="247"/>
      <c r="NOJ839" s="247"/>
      <c r="NOK839" s="247"/>
      <c r="NOL839" s="247"/>
      <c r="NOM839" s="247"/>
      <c r="NON839" s="247"/>
      <c r="NOO839" s="247"/>
      <c r="NOP839" s="247"/>
      <c r="NOQ839" s="247"/>
      <c r="NOR839" s="247"/>
      <c r="NOS839" s="247"/>
      <c r="NOT839" s="247"/>
      <c r="NOU839" s="247"/>
      <c r="NOV839" s="247"/>
      <c r="NOW839" s="247"/>
      <c r="NOX839" s="247"/>
      <c r="NOY839" s="247"/>
      <c r="NOZ839" s="247"/>
      <c r="NPA839" s="247"/>
      <c r="NPB839" s="247"/>
      <c r="NPC839" s="247"/>
      <c r="NPD839" s="247"/>
      <c r="NPE839" s="247"/>
      <c r="NPF839" s="247"/>
      <c r="NPG839" s="247"/>
      <c r="NPH839" s="247"/>
      <c r="NPI839" s="247"/>
      <c r="NPJ839" s="247"/>
      <c r="NPK839" s="247"/>
      <c r="NPL839" s="247"/>
      <c r="NPM839" s="247"/>
      <c r="NPN839" s="247"/>
      <c r="NPO839" s="247"/>
      <c r="NPP839" s="247"/>
      <c r="NPQ839" s="247"/>
      <c r="NPR839" s="247"/>
      <c r="NPS839" s="247"/>
      <c r="NPT839" s="247"/>
      <c r="NPU839" s="247"/>
      <c r="NPV839" s="247"/>
      <c r="NPW839" s="247"/>
      <c r="NPX839" s="247"/>
      <c r="NPY839" s="247"/>
      <c r="NPZ839" s="247"/>
      <c r="NQA839" s="247"/>
      <c r="NQB839" s="247"/>
      <c r="NQC839" s="247"/>
      <c r="NQD839" s="247"/>
      <c r="NQE839" s="247"/>
      <c r="NQF839" s="247"/>
      <c r="NQG839" s="247"/>
      <c r="NQH839" s="247"/>
      <c r="NQI839" s="247"/>
      <c r="NQJ839" s="247"/>
      <c r="NQK839" s="247"/>
      <c r="NQL839" s="247"/>
      <c r="NQM839" s="247"/>
      <c r="NQN839" s="247"/>
      <c r="NQO839" s="247"/>
      <c r="NQP839" s="247"/>
      <c r="NQQ839" s="247"/>
      <c r="NQR839" s="247"/>
      <c r="NQS839" s="247"/>
      <c r="NQT839" s="247"/>
      <c r="NQU839" s="247"/>
      <c r="NQV839" s="247"/>
      <c r="NQW839" s="247"/>
      <c r="NQX839" s="247"/>
      <c r="NQY839" s="247"/>
      <c r="NQZ839" s="247"/>
      <c r="NRA839" s="247"/>
      <c r="NRB839" s="247"/>
      <c r="NRC839" s="247"/>
      <c r="NRD839" s="247"/>
      <c r="NRE839" s="247"/>
      <c r="NRF839" s="247"/>
      <c r="NRG839" s="247"/>
      <c r="NRH839" s="247"/>
      <c r="NRI839" s="247"/>
      <c r="NRJ839" s="247"/>
      <c r="NRK839" s="247"/>
      <c r="NRL839" s="247"/>
      <c r="NRM839" s="247"/>
      <c r="NRN839" s="247"/>
      <c r="NRO839" s="247"/>
      <c r="NRP839" s="247"/>
      <c r="NRQ839" s="247"/>
      <c r="NRR839" s="247"/>
      <c r="NRS839" s="247"/>
      <c r="NRT839" s="247"/>
      <c r="NRU839" s="247"/>
      <c r="NRV839" s="247"/>
      <c r="NRW839" s="247"/>
      <c r="NRX839" s="247"/>
      <c r="NRY839" s="247"/>
      <c r="NRZ839" s="247"/>
      <c r="NSA839" s="247"/>
      <c r="NSB839" s="247"/>
      <c r="NSC839" s="247"/>
      <c r="NSD839" s="247"/>
      <c r="NSE839" s="247"/>
      <c r="NSF839" s="247"/>
      <c r="NSG839" s="247"/>
      <c r="NSH839" s="247"/>
      <c r="NSI839" s="247"/>
      <c r="NSJ839" s="247"/>
      <c r="NSK839" s="247"/>
      <c r="NSL839" s="247"/>
      <c r="NSM839" s="247"/>
      <c r="NSN839" s="247"/>
      <c r="NSO839" s="247"/>
      <c r="NSP839" s="247"/>
      <c r="NSQ839" s="247"/>
      <c r="NSR839" s="247"/>
      <c r="NSS839" s="247"/>
      <c r="NST839" s="247"/>
      <c r="NSU839" s="247"/>
      <c r="NSV839" s="247"/>
      <c r="NSW839" s="247"/>
      <c r="NSX839" s="247"/>
      <c r="NSY839" s="247"/>
      <c r="NSZ839" s="247"/>
      <c r="NTA839" s="247"/>
      <c r="NTB839" s="247"/>
      <c r="NTC839" s="247"/>
      <c r="NTD839" s="247"/>
      <c r="NTE839" s="247"/>
      <c r="NTF839" s="247"/>
      <c r="NTG839" s="247"/>
      <c r="NTH839" s="247"/>
      <c r="NTI839" s="247"/>
      <c r="NTJ839" s="247"/>
      <c r="NTK839" s="247"/>
      <c r="NTL839" s="247"/>
      <c r="NTM839" s="247"/>
      <c r="NTN839" s="247"/>
      <c r="NTO839" s="247"/>
      <c r="NTP839" s="247"/>
      <c r="NTQ839" s="247"/>
      <c r="NTR839" s="247"/>
      <c r="NTS839" s="247"/>
      <c r="NTT839" s="247"/>
      <c r="NTU839" s="247"/>
      <c r="NTV839" s="247"/>
      <c r="NTW839" s="247"/>
      <c r="NTX839" s="247"/>
      <c r="NTY839" s="247"/>
      <c r="NTZ839" s="247"/>
      <c r="NUA839" s="247"/>
      <c r="NUB839" s="247"/>
      <c r="NUC839" s="247"/>
      <c r="NUD839" s="247"/>
      <c r="NUE839" s="247"/>
      <c r="NUF839" s="247"/>
      <c r="NUG839" s="247"/>
      <c r="NUH839" s="247"/>
      <c r="NUI839" s="247"/>
      <c r="NUJ839" s="247"/>
      <c r="NUK839" s="247"/>
      <c r="NUL839" s="247"/>
      <c r="NUM839" s="247"/>
      <c r="NUN839" s="247"/>
      <c r="NUO839" s="247"/>
      <c r="NUP839" s="247"/>
      <c r="NUQ839" s="247"/>
      <c r="NUR839" s="247"/>
      <c r="NUS839" s="247"/>
      <c r="NUT839" s="247"/>
      <c r="NUU839" s="247"/>
      <c r="NUV839" s="247"/>
      <c r="NUW839" s="247"/>
      <c r="NUX839" s="247"/>
      <c r="NUY839" s="247"/>
      <c r="NUZ839" s="247"/>
      <c r="NVA839" s="247"/>
      <c r="NVB839" s="247"/>
      <c r="NVC839" s="247"/>
      <c r="NVD839" s="247"/>
      <c r="NVE839" s="247"/>
      <c r="NVF839" s="247"/>
      <c r="NVG839" s="247"/>
      <c r="NVH839" s="247"/>
      <c r="NVI839" s="247"/>
      <c r="NVJ839" s="247"/>
      <c r="NVK839" s="247"/>
      <c r="NVL839" s="247"/>
      <c r="NVM839" s="247"/>
      <c r="NVN839" s="247"/>
      <c r="NVO839" s="247"/>
      <c r="NVP839" s="247"/>
      <c r="NVQ839" s="247"/>
      <c r="NVR839" s="247"/>
      <c r="NVS839" s="247"/>
      <c r="NVT839" s="247"/>
      <c r="NVU839" s="247"/>
      <c r="NVV839" s="247"/>
      <c r="NVW839" s="247"/>
      <c r="NVX839" s="247"/>
      <c r="NVY839" s="247"/>
      <c r="NVZ839" s="247"/>
      <c r="NWA839" s="247"/>
      <c r="NWB839" s="247"/>
      <c r="NWC839" s="247"/>
      <c r="NWD839" s="247"/>
      <c r="NWE839" s="247"/>
      <c r="NWF839" s="247"/>
      <c r="NWG839" s="247"/>
      <c r="NWH839" s="247"/>
      <c r="NWI839" s="247"/>
      <c r="NWJ839" s="247"/>
      <c r="NWK839" s="247"/>
      <c r="NWL839" s="247"/>
      <c r="NWM839" s="247"/>
      <c r="NWN839" s="247"/>
      <c r="NWO839" s="247"/>
      <c r="NWP839" s="247"/>
      <c r="NWQ839" s="247"/>
      <c r="NWR839" s="247"/>
      <c r="NWS839" s="247"/>
      <c r="NWT839" s="247"/>
      <c r="NWU839" s="247"/>
      <c r="NWV839" s="247"/>
      <c r="NWW839" s="247"/>
      <c r="NWX839" s="247"/>
      <c r="NWY839" s="247"/>
      <c r="NWZ839" s="247"/>
      <c r="NXA839" s="247"/>
      <c r="NXB839" s="247"/>
      <c r="NXC839" s="247"/>
      <c r="NXD839" s="247"/>
      <c r="NXE839" s="247"/>
      <c r="NXF839" s="247"/>
      <c r="NXG839" s="247"/>
      <c r="NXH839" s="247"/>
      <c r="NXI839" s="247"/>
      <c r="NXJ839" s="247"/>
      <c r="NXK839" s="247"/>
      <c r="NXL839" s="247"/>
      <c r="NXM839" s="247"/>
      <c r="NXN839" s="247"/>
      <c r="NXO839" s="247"/>
      <c r="NXP839" s="247"/>
      <c r="NXQ839" s="247"/>
      <c r="NXR839" s="247"/>
      <c r="NXS839" s="247"/>
      <c r="NXT839" s="247"/>
      <c r="NXU839" s="247"/>
      <c r="NXV839" s="247"/>
      <c r="NXW839" s="247"/>
      <c r="NXX839" s="247"/>
      <c r="NXY839" s="247"/>
      <c r="NXZ839" s="247"/>
      <c r="NYA839" s="247"/>
      <c r="NYB839" s="247"/>
      <c r="NYC839" s="247"/>
      <c r="NYD839" s="247"/>
      <c r="NYE839" s="247"/>
      <c r="NYF839" s="247"/>
      <c r="NYG839" s="247"/>
      <c r="NYH839" s="247"/>
      <c r="NYI839" s="247"/>
      <c r="NYJ839" s="247"/>
      <c r="NYK839" s="247"/>
      <c r="NYL839" s="247"/>
      <c r="NYM839" s="247"/>
      <c r="NYN839" s="247"/>
      <c r="NYO839" s="247"/>
      <c r="NYP839" s="247"/>
      <c r="NYQ839" s="247"/>
      <c r="NYR839" s="247"/>
      <c r="NYS839" s="247"/>
      <c r="NYT839" s="247"/>
      <c r="NYU839" s="247"/>
      <c r="NYV839" s="247"/>
      <c r="NYW839" s="247"/>
      <c r="NYX839" s="247"/>
      <c r="NYY839" s="247"/>
      <c r="NYZ839" s="247"/>
      <c r="NZA839" s="247"/>
      <c r="NZB839" s="247"/>
      <c r="NZC839" s="247"/>
      <c r="NZD839" s="247"/>
      <c r="NZE839" s="247"/>
      <c r="NZF839" s="247"/>
      <c r="NZG839" s="247"/>
      <c r="NZH839" s="247"/>
      <c r="NZI839" s="247"/>
      <c r="NZJ839" s="247"/>
      <c r="NZK839" s="247"/>
      <c r="NZL839" s="247"/>
      <c r="NZM839" s="247"/>
      <c r="NZN839" s="247"/>
      <c r="NZO839" s="247"/>
      <c r="NZP839" s="247"/>
      <c r="NZQ839" s="247"/>
      <c r="NZR839" s="247"/>
      <c r="NZS839" s="247"/>
      <c r="NZT839" s="247"/>
      <c r="NZU839" s="247"/>
      <c r="NZV839" s="247"/>
      <c r="NZW839" s="247"/>
      <c r="NZX839" s="247"/>
      <c r="NZY839" s="247"/>
      <c r="NZZ839" s="247"/>
      <c r="OAA839" s="247"/>
      <c r="OAB839" s="247"/>
      <c r="OAC839" s="247"/>
      <c r="OAD839" s="247"/>
      <c r="OAE839" s="247"/>
      <c r="OAF839" s="247"/>
      <c r="OAG839" s="247"/>
      <c r="OAH839" s="247"/>
      <c r="OAI839" s="247"/>
      <c r="OAJ839" s="247"/>
      <c r="OAK839" s="247"/>
      <c r="OAL839" s="247"/>
      <c r="OAM839" s="247"/>
      <c r="OAN839" s="247"/>
      <c r="OAO839" s="247"/>
      <c r="OAP839" s="247"/>
      <c r="OAQ839" s="247"/>
      <c r="OAR839" s="247"/>
      <c r="OAS839" s="247"/>
      <c r="OAT839" s="247"/>
      <c r="OAU839" s="247"/>
      <c r="OAV839" s="247"/>
      <c r="OAW839" s="247"/>
      <c r="OAX839" s="247"/>
      <c r="OAY839" s="247"/>
      <c r="OAZ839" s="247"/>
      <c r="OBA839" s="247"/>
      <c r="OBB839" s="247"/>
      <c r="OBC839" s="247"/>
      <c r="OBD839" s="247"/>
      <c r="OBE839" s="247"/>
      <c r="OBF839" s="247"/>
      <c r="OBG839" s="247"/>
      <c r="OBH839" s="247"/>
      <c r="OBI839" s="247"/>
      <c r="OBJ839" s="247"/>
      <c r="OBK839" s="247"/>
      <c r="OBL839" s="247"/>
      <c r="OBM839" s="247"/>
      <c r="OBN839" s="247"/>
      <c r="OBO839" s="247"/>
      <c r="OBP839" s="247"/>
      <c r="OBQ839" s="247"/>
      <c r="OBR839" s="247"/>
      <c r="OBS839" s="247"/>
      <c r="OBT839" s="247"/>
      <c r="OBU839" s="247"/>
      <c r="OBV839" s="247"/>
      <c r="OBW839" s="247"/>
      <c r="OBX839" s="247"/>
      <c r="OBY839" s="247"/>
      <c r="OBZ839" s="247"/>
      <c r="OCA839" s="247"/>
      <c r="OCB839" s="247"/>
      <c r="OCC839" s="247"/>
      <c r="OCD839" s="247"/>
      <c r="OCE839" s="247"/>
      <c r="OCF839" s="247"/>
      <c r="OCG839" s="247"/>
      <c r="OCH839" s="247"/>
      <c r="OCI839" s="247"/>
      <c r="OCJ839" s="247"/>
      <c r="OCK839" s="247"/>
      <c r="OCL839" s="247"/>
      <c r="OCM839" s="247"/>
      <c r="OCN839" s="247"/>
      <c r="OCO839" s="247"/>
      <c r="OCP839" s="247"/>
      <c r="OCQ839" s="247"/>
      <c r="OCR839" s="247"/>
      <c r="OCS839" s="247"/>
      <c r="OCT839" s="247"/>
      <c r="OCU839" s="247"/>
      <c r="OCV839" s="247"/>
      <c r="OCW839" s="247"/>
      <c r="OCX839" s="247"/>
      <c r="OCY839" s="247"/>
      <c r="OCZ839" s="247"/>
      <c r="ODA839" s="247"/>
      <c r="ODB839" s="247"/>
      <c r="ODC839" s="247"/>
      <c r="ODD839" s="247"/>
      <c r="ODE839" s="247"/>
      <c r="ODF839" s="247"/>
      <c r="ODG839" s="247"/>
      <c r="ODH839" s="247"/>
      <c r="ODI839" s="247"/>
      <c r="ODJ839" s="247"/>
      <c r="ODK839" s="247"/>
      <c r="ODL839" s="247"/>
      <c r="ODM839" s="247"/>
      <c r="ODN839" s="247"/>
      <c r="ODO839" s="247"/>
      <c r="ODP839" s="247"/>
      <c r="ODQ839" s="247"/>
      <c r="ODR839" s="247"/>
      <c r="ODS839" s="247"/>
      <c r="ODT839" s="247"/>
      <c r="ODU839" s="247"/>
      <c r="ODV839" s="247"/>
      <c r="ODW839" s="247"/>
      <c r="ODX839" s="247"/>
      <c r="ODY839" s="247"/>
      <c r="ODZ839" s="247"/>
      <c r="OEA839" s="247"/>
      <c r="OEB839" s="247"/>
      <c r="OEC839" s="247"/>
      <c r="OED839" s="247"/>
      <c r="OEE839" s="247"/>
      <c r="OEF839" s="247"/>
      <c r="OEG839" s="247"/>
      <c r="OEH839" s="247"/>
      <c r="OEI839" s="247"/>
      <c r="OEJ839" s="247"/>
      <c r="OEK839" s="247"/>
      <c r="OEL839" s="247"/>
      <c r="OEM839" s="247"/>
      <c r="OEN839" s="247"/>
      <c r="OEO839" s="247"/>
      <c r="OEP839" s="247"/>
      <c r="OEQ839" s="247"/>
      <c r="OER839" s="247"/>
      <c r="OES839" s="247"/>
      <c r="OET839" s="247"/>
      <c r="OEU839" s="247"/>
      <c r="OEV839" s="247"/>
      <c r="OEW839" s="247"/>
      <c r="OEX839" s="247"/>
      <c r="OEY839" s="247"/>
      <c r="OEZ839" s="247"/>
      <c r="OFA839" s="247"/>
      <c r="OFB839" s="247"/>
      <c r="OFC839" s="247"/>
      <c r="OFD839" s="247"/>
      <c r="OFE839" s="247"/>
      <c r="OFF839" s="247"/>
      <c r="OFG839" s="247"/>
      <c r="OFH839" s="247"/>
      <c r="OFI839" s="247"/>
      <c r="OFJ839" s="247"/>
      <c r="OFK839" s="247"/>
      <c r="OFL839" s="247"/>
      <c r="OFM839" s="247"/>
      <c r="OFN839" s="247"/>
      <c r="OFO839" s="247"/>
      <c r="OFP839" s="247"/>
      <c r="OFQ839" s="247"/>
      <c r="OFR839" s="247"/>
      <c r="OFS839" s="247"/>
      <c r="OFT839" s="247"/>
      <c r="OFU839" s="247"/>
      <c r="OFV839" s="247"/>
      <c r="OFW839" s="247"/>
      <c r="OFX839" s="247"/>
      <c r="OFY839" s="247"/>
      <c r="OFZ839" s="247"/>
      <c r="OGA839" s="247"/>
      <c r="OGB839" s="247"/>
      <c r="OGC839" s="247"/>
      <c r="OGD839" s="247"/>
      <c r="OGE839" s="247"/>
      <c r="OGF839" s="247"/>
      <c r="OGG839" s="247"/>
      <c r="OGH839" s="247"/>
      <c r="OGI839" s="247"/>
      <c r="OGJ839" s="247"/>
      <c r="OGK839" s="247"/>
      <c r="OGL839" s="247"/>
      <c r="OGM839" s="247"/>
      <c r="OGN839" s="247"/>
      <c r="OGO839" s="247"/>
      <c r="OGP839" s="247"/>
      <c r="OGQ839" s="247"/>
      <c r="OGR839" s="247"/>
      <c r="OGS839" s="247"/>
      <c r="OGT839" s="247"/>
      <c r="OGU839" s="247"/>
      <c r="OGV839" s="247"/>
      <c r="OGW839" s="247"/>
      <c r="OGX839" s="247"/>
      <c r="OGY839" s="247"/>
      <c r="OGZ839" s="247"/>
      <c r="OHA839" s="247"/>
      <c r="OHB839" s="247"/>
      <c r="OHC839" s="247"/>
      <c r="OHD839" s="247"/>
      <c r="OHE839" s="247"/>
      <c r="OHF839" s="247"/>
      <c r="OHG839" s="247"/>
      <c r="OHH839" s="247"/>
      <c r="OHI839" s="247"/>
      <c r="OHJ839" s="247"/>
      <c r="OHK839" s="247"/>
      <c r="OHL839" s="247"/>
      <c r="OHM839" s="247"/>
      <c r="OHN839" s="247"/>
      <c r="OHO839" s="247"/>
      <c r="OHP839" s="247"/>
      <c r="OHQ839" s="247"/>
      <c r="OHR839" s="247"/>
      <c r="OHS839" s="247"/>
      <c r="OHT839" s="247"/>
      <c r="OHU839" s="247"/>
      <c r="OHV839" s="247"/>
      <c r="OHW839" s="247"/>
      <c r="OHX839" s="247"/>
      <c r="OHY839" s="247"/>
      <c r="OHZ839" s="247"/>
      <c r="OIA839" s="247"/>
      <c r="OIB839" s="247"/>
      <c r="OIC839" s="247"/>
      <c r="OID839" s="247"/>
      <c r="OIE839" s="247"/>
      <c r="OIF839" s="247"/>
      <c r="OIG839" s="247"/>
      <c r="OIH839" s="247"/>
      <c r="OII839" s="247"/>
      <c r="OIJ839" s="247"/>
      <c r="OIK839" s="247"/>
      <c r="OIL839" s="247"/>
      <c r="OIM839" s="247"/>
      <c r="OIN839" s="247"/>
      <c r="OIO839" s="247"/>
      <c r="OIP839" s="247"/>
      <c r="OIQ839" s="247"/>
      <c r="OIR839" s="247"/>
      <c r="OIS839" s="247"/>
      <c r="OIT839" s="247"/>
      <c r="OIU839" s="247"/>
      <c r="OIV839" s="247"/>
      <c r="OIW839" s="247"/>
      <c r="OIX839" s="247"/>
      <c r="OIY839" s="247"/>
      <c r="OIZ839" s="247"/>
      <c r="OJA839" s="247"/>
      <c r="OJB839" s="247"/>
      <c r="OJC839" s="247"/>
      <c r="OJD839" s="247"/>
      <c r="OJE839" s="247"/>
      <c r="OJF839" s="247"/>
      <c r="OJG839" s="247"/>
      <c r="OJH839" s="247"/>
      <c r="OJI839" s="247"/>
      <c r="OJJ839" s="247"/>
      <c r="OJK839" s="247"/>
      <c r="OJL839" s="247"/>
      <c r="OJM839" s="247"/>
      <c r="OJN839" s="247"/>
      <c r="OJO839" s="247"/>
      <c r="OJP839" s="247"/>
      <c r="OJQ839" s="247"/>
      <c r="OJR839" s="247"/>
      <c r="OJS839" s="247"/>
      <c r="OJT839" s="247"/>
      <c r="OJU839" s="247"/>
      <c r="OJV839" s="247"/>
      <c r="OJW839" s="247"/>
      <c r="OJX839" s="247"/>
      <c r="OJY839" s="247"/>
      <c r="OJZ839" s="247"/>
      <c r="OKA839" s="247"/>
      <c r="OKB839" s="247"/>
      <c r="OKC839" s="247"/>
      <c r="OKD839" s="247"/>
      <c r="OKE839" s="247"/>
      <c r="OKF839" s="247"/>
      <c r="OKG839" s="247"/>
      <c r="OKH839" s="247"/>
      <c r="OKI839" s="247"/>
      <c r="OKJ839" s="247"/>
      <c r="OKK839" s="247"/>
      <c r="OKL839" s="247"/>
      <c r="OKM839" s="247"/>
      <c r="OKN839" s="247"/>
      <c r="OKO839" s="247"/>
      <c r="OKP839" s="247"/>
      <c r="OKQ839" s="247"/>
      <c r="OKR839" s="247"/>
      <c r="OKS839" s="247"/>
      <c r="OKT839" s="247"/>
      <c r="OKU839" s="247"/>
      <c r="OKV839" s="247"/>
      <c r="OKW839" s="247"/>
      <c r="OKX839" s="247"/>
      <c r="OKY839" s="247"/>
      <c r="OKZ839" s="247"/>
      <c r="OLA839" s="247"/>
      <c r="OLB839" s="247"/>
      <c r="OLC839" s="247"/>
      <c r="OLD839" s="247"/>
      <c r="OLE839" s="247"/>
      <c r="OLF839" s="247"/>
      <c r="OLG839" s="247"/>
      <c r="OLH839" s="247"/>
      <c r="OLI839" s="247"/>
      <c r="OLJ839" s="247"/>
      <c r="OLK839" s="247"/>
      <c r="OLL839" s="247"/>
      <c r="OLM839" s="247"/>
      <c r="OLN839" s="247"/>
      <c r="OLO839" s="247"/>
      <c r="OLP839" s="247"/>
      <c r="OLQ839" s="247"/>
      <c r="OLR839" s="247"/>
      <c r="OLS839" s="247"/>
      <c r="OLT839" s="247"/>
      <c r="OLU839" s="247"/>
      <c r="OLV839" s="247"/>
      <c r="OLW839" s="247"/>
      <c r="OLX839" s="247"/>
      <c r="OLY839" s="247"/>
      <c r="OLZ839" s="247"/>
      <c r="OMA839" s="247"/>
      <c r="OMB839" s="247"/>
      <c r="OMC839" s="247"/>
      <c r="OMD839" s="247"/>
      <c r="OME839" s="247"/>
      <c r="OMF839" s="247"/>
      <c r="OMG839" s="247"/>
      <c r="OMH839" s="247"/>
      <c r="OMI839" s="247"/>
      <c r="OMJ839" s="247"/>
      <c r="OMK839" s="247"/>
      <c r="OML839" s="247"/>
      <c r="OMM839" s="247"/>
      <c r="OMN839" s="247"/>
      <c r="OMO839" s="247"/>
      <c r="OMP839" s="247"/>
      <c r="OMQ839" s="247"/>
      <c r="OMR839" s="247"/>
      <c r="OMS839" s="247"/>
      <c r="OMT839" s="247"/>
      <c r="OMU839" s="247"/>
      <c r="OMV839" s="247"/>
      <c r="OMW839" s="247"/>
      <c r="OMX839" s="247"/>
      <c r="OMY839" s="247"/>
      <c r="OMZ839" s="247"/>
      <c r="ONA839" s="247"/>
      <c r="ONB839" s="247"/>
      <c r="ONC839" s="247"/>
      <c r="OND839" s="247"/>
      <c r="ONE839" s="247"/>
      <c r="ONF839" s="247"/>
      <c r="ONG839" s="247"/>
      <c r="ONH839" s="247"/>
      <c r="ONI839" s="247"/>
      <c r="ONJ839" s="247"/>
      <c r="ONK839" s="247"/>
      <c r="ONL839" s="247"/>
      <c r="ONM839" s="247"/>
      <c r="ONN839" s="247"/>
      <c r="ONO839" s="247"/>
      <c r="ONP839" s="247"/>
      <c r="ONQ839" s="247"/>
      <c r="ONR839" s="247"/>
      <c r="ONS839" s="247"/>
      <c r="ONT839" s="247"/>
      <c r="ONU839" s="247"/>
      <c r="ONV839" s="247"/>
      <c r="ONW839" s="247"/>
      <c r="ONX839" s="247"/>
      <c r="ONY839" s="247"/>
      <c r="ONZ839" s="247"/>
      <c r="OOA839" s="247"/>
      <c r="OOB839" s="247"/>
      <c r="OOC839" s="247"/>
      <c r="OOD839" s="247"/>
      <c r="OOE839" s="247"/>
      <c r="OOF839" s="247"/>
      <c r="OOG839" s="247"/>
      <c r="OOH839" s="247"/>
      <c r="OOI839" s="247"/>
      <c r="OOJ839" s="247"/>
      <c r="OOK839" s="247"/>
      <c r="OOL839" s="247"/>
      <c r="OOM839" s="247"/>
      <c r="OON839" s="247"/>
      <c r="OOO839" s="247"/>
      <c r="OOP839" s="247"/>
      <c r="OOQ839" s="247"/>
      <c r="OOR839" s="247"/>
      <c r="OOS839" s="247"/>
      <c r="OOT839" s="247"/>
      <c r="OOU839" s="247"/>
      <c r="OOV839" s="247"/>
      <c r="OOW839" s="247"/>
      <c r="OOX839" s="247"/>
      <c r="OOY839" s="247"/>
      <c r="OOZ839" s="247"/>
      <c r="OPA839" s="247"/>
      <c r="OPB839" s="247"/>
      <c r="OPC839" s="247"/>
      <c r="OPD839" s="247"/>
      <c r="OPE839" s="247"/>
      <c r="OPF839" s="247"/>
      <c r="OPG839" s="247"/>
      <c r="OPH839" s="247"/>
      <c r="OPI839" s="247"/>
      <c r="OPJ839" s="247"/>
      <c r="OPK839" s="247"/>
      <c r="OPL839" s="247"/>
      <c r="OPM839" s="247"/>
      <c r="OPN839" s="247"/>
      <c r="OPO839" s="247"/>
      <c r="OPP839" s="247"/>
      <c r="OPQ839" s="247"/>
      <c r="OPR839" s="247"/>
      <c r="OPS839" s="247"/>
      <c r="OPT839" s="247"/>
      <c r="OPU839" s="247"/>
      <c r="OPV839" s="247"/>
      <c r="OPW839" s="247"/>
      <c r="OPX839" s="247"/>
      <c r="OPY839" s="247"/>
      <c r="OPZ839" s="247"/>
      <c r="OQA839" s="247"/>
      <c r="OQB839" s="247"/>
      <c r="OQC839" s="247"/>
      <c r="OQD839" s="247"/>
      <c r="OQE839" s="247"/>
      <c r="OQF839" s="247"/>
      <c r="OQG839" s="247"/>
      <c r="OQH839" s="247"/>
      <c r="OQI839" s="247"/>
      <c r="OQJ839" s="247"/>
      <c r="OQK839" s="247"/>
      <c r="OQL839" s="247"/>
      <c r="OQM839" s="247"/>
      <c r="OQN839" s="247"/>
      <c r="OQO839" s="247"/>
      <c r="OQP839" s="247"/>
      <c r="OQQ839" s="247"/>
      <c r="OQR839" s="247"/>
      <c r="OQS839" s="247"/>
      <c r="OQT839" s="247"/>
      <c r="OQU839" s="247"/>
      <c r="OQV839" s="247"/>
      <c r="OQW839" s="247"/>
      <c r="OQX839" s="247"/>
      <c r="OQY839" s="247"/>
      <c r="OQZ839" s="247"/>
      <c r="ORA839" s="247"/>
      <c r="ORB839" s="247"/>
      <c r="ORC839" s="247"/>
      <c r="ORD839" s="247"/>
      <c r="ORE839" s="247"/>
      <c r="ORF839" s="247"/>
      <c r="ORG839" s="247"/>
      <c r="ORH839" s="247"/>
      <c r="ORI839" s="247"/>
      <c r="ORJ839" s="247"/>
      <c r="ORK839" s="247"/>
      <c r="ORL839" s="247"/>
      <c r="ORM839" s="247"/>
      <c r="ORN839" s="247"/>
      <c r="ORO839" s="247"/>
      <c r="ORP839" s="247"/>
      <c r="ORQ839" s="247"/>
      <c r="ORR839" s="247"/>
      <c r="ORS839" s="247"/>
      <c r="ORT839" s="247"/>
      <c r="ORU839" s="247"/>
      <c r="ORV839" s="247"/>
      <c r="ORW839" s="247"/>
      <c r="ORX839" s="247"/>
      <c r="ORY839" s="247"/>
      <c r="ORZ839" s="247"/>
      <c r="OSA839" s="247"/>
      <c r="OSB839" s="247"/>
      <c r="OSC839" s="247"/>
      <c r="OSD839" s="247"/>
      <c r="OSE839" s="247"/>
      <c r="OSF839" s="247"/>
      <c r="OSG839" s="247"/>
      <c r="OSH839" s="247"/>
      <c r="OSI839" s="247"/>
      <c r="OSJ839" s="247"/>
      <c r="OSK839" s="247"/>
      <c r="OSL839" s="247"/>
      <c r="OSM839" s="247"/>
      <c r="OSN839" s="247"/>
      <c r="OSO839" s="247"/>
      <c r="OSP839" s="247"/>
      <c r="OSQ839" s="247"/>
      <c r="OSR839" s="247"/>
      <c r="OSS839" s="247"/>
      <c r="OST839" s="247"/>
      <c r="OSU839" s="247"/>
      <c r="OSV839" s="247"/>
      <c r="OSW839" s="247"/>
      <c r="OSX839" s="247"/>
      <c r="OSY839" s="247"/>
      <c r="OSZ839" s="247"/>
      <c r="OTA839" s="247"/>
      <c r="OTB839" s="247"/>
      <c r="OTC839" s="247"/>
      <c r="OTD839" s="247"/>
      <c r="OTE839" s="247"/>
      <c r="OTF839" s="247"/>
      <c r="OTG839" s="247"/>
      <c r="OTH839" s="247"/>
      <c r="OTI839" s="247"/>
      <c r="OTJ839" s="247"/>
      <c r="OTK839" s="247"/>
      <c r="OTL839" s="247"/>
      <c r="OTM839" s="247"/>
      <c r="OTN839" s="247"/>
      <c r="OTO839" s="247"/>
      <c r="OTP839" s="247"/>
      <c r="OTQ839" s="247"/>
      <c r="OTR839" s="247"/>
      <c r="OTS839" s="247"/>
      <c r="OTT839" s="247"/>
      <c r="OTU839" s="247"/>
      <c r="OTV839" s="247"/>
      <c r="OTW839" s="247"/>
      <c r="OTX839" s="247"/>
      <c r="OTY839" s="247"/>
      <c r="OTZ839" s="247"/>
      <c r="OUA839" s="247"/>
      <c r="OUB839" s="247"/>
      <c r="OUC839" s="247"/>
      <c r="OUD839" s="247"/>
      <c r="OUE839" s="247"/>
      <c r="OUF839" s="247"/>
      <c r="OUG839" s="247"/>
      <c r="OUH839" s="247"/>
      <c r="OUI839" s="247"/>
      <c r="OUJ839" s="247"/>
      <c r="OUK839" s="247"/>
      <c r="OUL839" s="247"/>
      <c r="OUM839" s="247"/>
      <c r="OUN839" s="247"/>
      <c r="OUO839" s="247"/>
      <c r="OUP839" s="247"/>
      <c r="OUQ839" s="247"/>
      <c r="OUR839" s="247"/>
      <c r="OUS839" s="247"/>
      <c r="OUT839" s="247"/>
      <c r="OUU839" s="247"/>
      <c r="OUV839" s="247"/>
      <c r="OUW839" s="247"/>
      <c r="OUX839" s="247"/>
      <c r="OUY839" s="247"/>
      <c r="OUZ839" s="247"/>
      <c r="OVA839" s="247"/>
      <c r="OVB839" s="247"/>
      <c r="OVC839" s="247"/>
      <c r="OVD839" s="247"/>
      <c r="OVE839" s="247"/>
      <c r="OVF839" s="247"/>
      <c r="OVG839" s="247"/>
      <c r="OVH839" s="247"/>
      <c r="OVI839" s="247"/>
      <c r="OVJ839" s="247"/>
      <c r="OVK839" s="247"/>
      <c r="OVL839" s="247"/>
      <c r="OVM839" s="247"/>
      <c r="OVN839" s="247"/>
      <c r="OVO839" s="247"/>
      <c r="OVP839" s="247"/>
      <c r="OVQ839" s="247"/>
      <c r="OVR839" s="247"/>
      <c r="OVS839" s="247"/>
      <c r="OVT839" s="247"/>
      <c r="OVU839" s="247"/>
      <c r="OVV839" s="247"/>
      <c r="OVW839" s="247"/>
      <c r="OVX839" s="247"/>
      <c r="OVY839" s="247"/>
      <c r="OVZ839" s="247"/>
      <c r="OWA839" s="247"/>
      <c r="OWB839" s="247"/>
      <c r="OWC839" s="247"/>
      <c r="OWD839" s="247"/>
      <c r="OWE839" s="247"/>
      <c r="OWF839" s="247"/>
      <c r="OWG839" s="247"/>
      <c r="OWH839" s="247"/>
      <c r="OWI839" s="247"/>
      <c r="OWJ839" s="247"/>
      <c r="OWK839" s="247"/>
      <c r="OWL839" s="247"/>
      <c r="OWM839" s="247"/>
      <c r="OWN839" s="247"/>
      <c r="OWO839" s="247"/>
      <c r="OWP839" s="247"/>
      <c r="OWQ839" s="247"/>
      <c r="OWR839" s="247"/>
      <c r="OWS839" s="247"/>
      <c r="OWT839" s="247"/>
      <c r="OWU839" s="247"/>
      <c r="OWV839" s="247"/>
      <c r="OWW839" s="247"/>
      <c r="OWX839" s="247"/>
      <c r="OWY839" s="247"/>
      <c r="OWZ839" s="247"/>
      <c r="OXA839" s="247"/>
      <c r="OXB839" s="247"/>
      <c r="OXC839" s="247"/>
      <c r="OXD839" s="247"/>
      <c r="OXE839" s="247"/>
      <c r="OXF839" s="247"/>
      <c r="OXG839" s="247"/>
      <c r="OXH839" s="247"/>
      <c r="OXI839" s="247"/>
      <c r="OXJ839" s="247"/>
      <c r="OXK839" s="247"/>
      <c r="OXL839" s="247"/>
      <c r="OXM839" s="247"/>
      <c r="OXN839" s="247"/>
      <c r="OXO839" s="247"/>
      <c r="OXP839" s="247"/>
      <c r="OXQ839" s="247"/>
      <c r="OXR839" s="247"/>
      <c r="OXS839" s="247"/>
      <c r="OXT839" s="247"/>
      <c r="OXU839" s="247"/>
      <c r="OXV839" s="247"/>
      <c r="OXW839" s="247"/>
      <c r="OXX839" s="247"/>
      <c r="OXY839" s="247"/>
      <c r="OXZ839" s="247"/>
      <c r="OYA839" s="247"/>
      <c r="OYB839" s="247"/>
      <c r="OYC839" s="247"/>
      <c r="OYD839" s="247"/>
      <c r="OYE839" s="247"/>
      <c r="OYF839" s="247"/>
      <c r="OYG839" s="247"/>
      <c r="OYH839" s="247"/>
      <c r="OYI839" s="247"/>
      <c r="OYJ839" s="247"/>
      <c r="OYK839" s="247"/>
      <c r="OYL839" s="247"/>
      <c r="OYM839" s="247"/>
      <c r="OYN839" s="247"/>
      <c r="OYO839" s="247"/>
      <c r="OYP839" s="247"/>
      <c r="OYQ839" s="247"/>
      <c r="OYR839" s="247"/>
      <c r="OYS839" s="247"/>
      <c r="OYT839" s="247"/>
      <c r="OYU839" s="247"/>
      <c r="OYV839" s="247"/>
      <c r="OYW839" s="247"/>
      <c r="OYX839" s="247"/>
      <c r="OYY839" s="247"/>
      <c r="OYZ839" s="247"/>
      <c r="OZA839" s="247"/>
      <c r="OZB839" s="247"/>
      <c r="OZC839" s="247"/>
      <c r="OZD839" s="247"/>
      <c r="OZE839" s="247"/>
      <c r="OZF839" s="247"/>
      <c r="OZG839" s="247"/>
      <c r="OZH839" s="247"/>
      <c r="OZI839" s="247"/>
      <c r="OZJ839" s="247"/>
      <c r="OZK839" s="247"/>
      <c r="OZL839" s="247"/>
      <c r="OZM839" s="247"/>
      <c r="OZN839" s="247"/>
      <c r="OZO839" s="247"/>
      <c r="OZP839" s="247"/>
      <c r="OZQ839" s="247"/>
      <c r="OZR839" s="247"/>
      <c r="OZS839" s="247"/>
      <c r="OZT839" s="247"/>
      <c r="OZU839" s="247"/>
      <c r="OZV839" s="247"/>
      <c r="OZW839" s="247"/>
      <c r="OZX839" s="247"/>
      <c r="OZY839" s="247"/>
      <c r="OZZ839" s="247"/>
      <c r="PAA839" s="247"/>
      <c r="PAB839" s="247"/>
      <c r="PAC839" s="247"/>
      <c r="PAD839" s="247"/>
      <c r="PAE839" s="247"/>
      <c r="PAF839" s="247"/>
      <c r="PAG839" s="247"/>
      <c r="PAH839" s="247"/>
      <c r="PAI839" s="247"/>
      <c r="PAJ839" s="247"/>
      <c r="PAK839" s="247"/>
      <c r="PAL839" s="247"/>
      <c r="PAM839" s="247"/>
      <c r="PAN839" s="247"/>
      <c r="PAO839" s="247"/>
      <c r="PAP839" s="247"/>
      <c r="PAQ839" s="247"/>
      <c r="PAR839" s="247"/>
      <c r="PAS839" s="247"/>
      <c r="PAT839" s="247"/>
      <c r="PAU839" s="247"/>
      <c r="PAV839" s="247"/>
      <c r="PAW839" s="247"/>
      <c r="PAX839" s="247"/>
      <c r="PAY839" s="247"/>
      <c r="PAZ839" s="247"/>
      <c r="PBA839" s="247"/>
      <c r="PBB839" s="247"/>
      <c r="PBC839" s="247"/>
      <c r="PBD839" s="247"/>
      <c r="PBE839" s="247"/>
      <c r="PBF839" s="247"/>
      <c r="PBG839" s="247"/>
      <c r="PBH839" s="247"/>
      <c r="PBI839" s="247"/>
      <c r="PBJ839" s="247"/>
      <c r="PBK839" s="247"/>
      <c r="PBL839" s="247"/>
      <c r="PBM839" s="247"/>
      <c r="PBN839" s="247"/>
      <c r="PBO839" s="247"/>
      <c r="PBP839" s="247"/>
      <c r="PBQ839" s="247"/>
      <c r="PBR839" s="247"/>
      <c r="PBS839" s="247"/>
      <c r="PBT839" s="247"/>
      <c r="PBU839" s="247"/>
      <c r="PBV839" s="247"/>
      <c r="PBW839" s="247"/>
      <c r="PBX839" s="247"/>
      <c r="PBY839" s="247"/>
      <c r="PBZ839" s="247"/>
      <c r="PCA839" s="247"/>
      <c r="PCB839" s="247"/>
      <c r="PCC839" s="247"/>
      <c r="PCD839" s="247"/>
      <c r="PCE839" s="247"/>
      <c r="PCF839" s="247"/>
      <c r="PCG839" s="247"/>
      <c r="PCH839" s="247"/>
      <c r="PCI839" s="247"/>
      <c r="PCJ839" s="247"/>
      <c r="PCK839" s="247"/>
      <c r="PCL839" s="247"/>
      <c r="PCM839" s="247"/>
      <c r="PCN839" s="247"/>
      <c r="PCO839" s="247"/>
      <c r="PCP839" s="247"/>
      <c r="PCQ839" s="247"/>
      <c r="PCR839" s="247"/>
      <c r="PCS839" s="247"/>
      <c r="PCT839" s="247"/>
      <c r="PCU839" s="247"/>
      <c r="PCV839" s="247"/>
      <c r="PCW839" s="247"/>
      <c r="PCX839" s="247"/>
      <c r="PCY839" s="247"/>
      <c r="PCZ839" s="247"/>
      <c r="PDA839" s="247"/>
      <c r="PDB839" s="247"/>
      <c r="PDC839" s="247"/>
      <c r="PDD839" s="247"/>
      <c r="PDE839" s="247"/>
      <c r="PDF839" s="247"/>
      <c r="PDG839" s="247"/>
      <c r="PDH839" s="247"/>
      <c r="PDI839" s="247"/>
      <c r="PDJ839" s="247"/>
      <c r="PDK839" s="247"/>
      <c r="PDL839" s="247"/>
      <c r="PDM839" s="247"/>
      <c r="PDN839" s="247"/>
      <c r="PDO839" s="247"/>
      <c r="PDP839" s="247"/>
      <c r="PDQ839" s="247"/>
      <c r="PDR839" s="247"/>
      <c r="PDS839" s="247"/>
      <c r="PDT839" s="247"/>
      <c r="PDU839" s="247"/>
      <c r="PDV839" s="247"/>
      <c r="PDW839" s="247"/>
      <c r="PDX839" s="247"/>
      <c r="PDY839" s="247"/>
      <c r="PDZ839" s="247"/>
      <c r="PEA839" s="247"/>
      <c r="PEB839" s="247"/>
      <c r="PEC839" s="247"/>
      <c r="PED839" s="247"/>
      <c r="PEE839" s="247"/>
      <c r="PEF839" s="247"/>
      <c r="PEG839" s="247"/>
      <c r="PEH839" s="247"/>
      <c r="PEI839" s="247"/>
      <c r="PEJ839" s="247"/>
      <c r="PEK839" s="247"/>
      <c r="PEL839" s="247"/>
      <c r="PEM839" s="247"/>
      <c r="PEN839" s="247"/>
      <c r="PEO839" s="247"/>
      <c r="PEP839" s="247"/>
      <c r="PEQ839" s="247"/>
      <c r="PER839" s="247"/>
      <c r="PES839" s="247"/>
      <c r="PET839" s="247"/>
      <c r="PEU839" s="247"/>
      <c r="PEV839" s="247"/>
      <c r="PEW839" s="247"/>
      <c r="PEX839" s="247"/>
      <c r="PEY839" s="247"/>
      <c r="PEZ839" s="247"/>
      <c r="PFA839" s="247"/>
      <c r="PFB839" s="247"/>
      <c r="PFC839" s="247"/>
      <c r="PFD839" s="247"/>
      <c r="PFE839" s="247"/>
      <c r="PFF839" s="247"/>
      <c r="PFG839" s="247"/>
      <c r="PFH839" s="247"/>
      <c r="PFI839" s="247"/>
      <c r="PFJ839" s="247"/>
      <c r="PFK839" s="247"/>
      <c r="PFL839" s="247"/>
      <c r="PFM839" s="247"/>
      <c r="PFN839" s="247"/>
      <c r="PFO839" s="247"/>
      <c r="PFP839" s="247"/>
      <c r="PFQ839" s="247"/>
      <c r="PFR839" s="247"/>
      <c r="PFS839" s="247"/>
      <c r="PFT839" s="247"/>
      <c r="PFU839" s="247"/>
      <c r="PFV839" s="247"/>
      <c r="PFW839" s="247"/>
      <c r="PFX839" s="247"/>
      <c r="PFY839" s="247"/>
      <c r="PFZ839" s="247"/>
      <c r="PGA839" s="247"/>
      <c r="PGB839" s="247"/>
      <c r="PGC839" s="247"/>
      <c r="PGD839" s="247"/>
      <c r="PGE839" s="247"/>
      <c r="PGF839" s="247"/>
      <c r="PGG839" s="247"/>
      <c r="PGH839" s="247"/>
      <c r="PGI839" s="247"/>
      <c r="PGJ839" s="247"/>
      <c r="PGK839" s="247"/>
      <c r="PGL839" s="247"/>
      <c r="PGM839" s="247"/>
      <c r="PGN839" s="247"/>
      <c r="PGO839" s="247"/>
      <c r="PGP839" s="247"/>
      <c r="PGQ839" s="247"/>
      <c r="PGR839" s="247"/>
      <c r="PGS839" s="247"/>
      <c r="PGT839" s="247"/>
      <c r="PGU839" s="247"/>
      <c r="PGV839" s="247"/>
      <c r="PGW839" s="247"/>
      <c r="PGX839" s="247"/>
      <c r="PGY839" s="247"/>
      <c r="PGZ839" s="247"/>
      <c r="PHA839" s="247"/>
      <c r="PHB839" s="247"/>
      <c r="PHC839" s="247"/>
      <c r="PHD839" s="247"/>
      <c r="PHE839" s="247"/>
      <c r="PHF839" s="247"/>
      <c r="PHG839" s="247"/>
      <c r="PHH839" s="247"/>
      <c r="PHI839" s="247"/>
      <c r="PHJ839" s="247"/>
      <c r="PHK839" s="247"/>
      <c r="PHL839" s="247"/>
      <c r="PHM839" s="247"/>
      <c r="PHN839" s="247"/>
      <c r="PHO839" s="247"/>
      <c r="PHP839" s="247"/>
      <c r="PHQ839" s="247"/>
      <c r="PHR839" s="247"/>
      <c r="PHS839" s="247"/>
      <c r="PHT839" s="247"/>
      <c r="PHU839" s="247"/>
      <c r="PHV839" s="247"/>
      <c r="PHW839" s="247"/>
      <c r="PHX839" s="247"/>
      <c r="PHY839" s="247"/>
      <c r="PHZ839" s="247"/>
      <c r="PIA839" s="247"/>
      <c r="PIB839" s="247"/>
      <c r="PIC839" s="247"/>
      <c r="PID839" s="247"/>
      <c r="PIE839" s="247"/>
      <c r="PIF839" s="247"/>
      <c r="PIG839" s="247"/>
      <c r="PIH839" s="247"/>
      <c r="PII839" s="247"/>
      <c r="PIJ839" s="247"/>
      <c r="PIK839" s="247"/>
      <c r="PIL839" s="247"/>
      <c r="PIM839" s="247"/>
      <c r="PIN839" s="247"/>
      <c r="PIO839" s="247"/>
      <c r="PIP839" s="247"/>
      <c r="PIQ839" s="247"/>
      <c r="PIR839" s="247"/>
      <c r="PIS839" s="247"/>
      <c r="PIT839" s="247"/>
      <c r="PIU839" s="247"/>
      <c r="PIV839" s="247"/>
      <c r="PIW839" s="247"/>
      <c r="PIX839" s="247"/>
      <c r="PIY839" s="247"/>
      <c r="PIZ839" s="247"/>
      <c r="PJA839" s="247"/>
      <c r="PJB839" s="247"/>
      <c r="PJC839" s="247"/>
      <c r="PJD839" s="247"/>
      <c r="PJE839" s="247"/>
      <c r="PJF839" s="247"/>
      <c r="PJG839" s="247"/>
      <c r="PJH839" s="247"/>
      <c r="PJI839" s="247"/>
      <c r="PJJ839" s="247"/>
      <c r="PJK839" s="247"/>
      <c r="PJL839" s="247"/>
      <c r="PJM839" s="247"/>
      <c r="PJN839" s="247"/>
      <c r="PJO839" s="247"/>
      <c r="PJP839" s="247"/>
      <c r="PJQ839" s="247"/>
      <c r="PJR839" s="247"/>
      <c r="PJS839" s="247"/>
      <c r="PJT839" s="247"/>
      <c r="PJU839" s="247"/>
      <c r="PJV839" s="247"/>
      <c r="PJW839" s="247"/>
      <c r="PJX839" s="247"/>
      <c r="PJY839" s="247"/>
      <c r="PJZ839" s="247"/>
      <c r="PKA839" s="247"/>
      <c r="PKB839" s="247"/>
      <c r="PKC839" s="247"/>
      <c r="PKD839" s="247"/>
      <c r="PKE839" s="247"/>
      <c r="PKF839" s="247"/>
      <c r="PKG839" s="247"/>
      <c r="PKH839" s="247"/>
      <c r="PKI839" s="247"/>
      <c r="PKJ839" s="247"/>
      <c r="PKK839" s="247"/>
      <c r="PKL839" s="247"/>
      <c r="PKM839" s="247"/>
      <c r="PKN839" s="247"/>
      <c r="PKO839" s="247"/>
      <c r="PKP839" s="247"/>
      <c r="PKQ839" s="247"/>
      <c r="PKR839" s="247"/>
      <c r="PKS839" s="247"/>
      <c r="PKT839" s="247"/>
      <c r="PKU839" s="247"/>
      <c r="PKV839" s="247"/>
      <c r="PKW839" s="247"/>
      <c r="PKX839" s="247"/>
      <c r="PKY839" s="247"/>
      <c r="PKZ839" s="247"/>
      <c r="PLA839" s="247"/>
      <c r="PLB839" s="247"/>
      <c r="PLC839" s="247"/>
      <c r="PLD839" s="247"/>
      <c r="PLE839" s="247"/>
      <c r="PLF839" s="247"/>
      <c r="PLG839" s="247"/>
      <c r="PLH839" s="247"/>
      <c r="PLI839" s="247"/>
      <c r="PLJ839" s="247"/>
      <c r="PLK839" s="247"/>
      <c r="PLL839" s="247"/>
      <c r="PLM839" s="247"/>
      <c r="PLN839" s="247"/>
      <c r="PLO839" s="247"/>
      <c r="PLP839" s="247"/>
      <c r="PLQ839" s="247"/>
      <c r="PLR839" s="247"/>
      <c r="PLS839" s="247"/>
      <c r="PLT839" s="247"/>
      <c r="PLU839" s="247"/>
      <c r="PLV839" s="247"/>
      <c r="PLW839" s="247"/>
      <c r="PLX839" s="247"/>
      <c r="PLY839" s="247"/>
      <c r="PLZ839" s="247"/>
      <c r="PMA839" s="247"/>
      <c r="PMB839" s="247"/>
      <c r="PMC839" s="247"/>
      <c r="PMD839" s="247"/>
      <c r="PME839" s="247"/>
      <c r="PMF839" s="247"/>
      <c r="PMG839" s="247"/>
      <c r="PMH839" s="247"/>
      <c r="PMI839" s="247"/>
      <c r="PMJ839" s="247"/>
      <c r="PMK839" s="247"/>
      <c r="PML839" s="247"/>
      <c r="PMM839" s="247"/>
      <c r="PMN839" s="247"/>
      <c r="PMO839" s="247"/>
      <c r="PMP839" s="247"/>
      <c r="PMQ839" s="247"/>
      <c r="PMR839" s="247"/>
      <c r="PMS839" s="247"/>
      <c r="PMT839" s="247"/>
      <c r="PMU839" s="247"/>
      <c r="PMV839" s="247"/>
      <c r="PMW839" s="247"/>
      <c r="PMX839" s="247"/>
      <c r="PMY839" s="247"/>
      <c r="PMZ839" s="247"/>
      <c r="PNA839" s="247"/>
      <c r="PNB839" s="247"/>
      <c r="PNC839" s="247"/>
      <c r="PND839" s="247"/>
      <c r="PNE839" s="247"/>
      <c r="PNF839" s="247"/>
      <c r="PNG839" s="247"/>
      <c r="PNH839" s="247"/>
      <c r="PNI839" s="247"/>
      <c r="PNJ839" s="247"/>
      <c r="PNK839" s="247"/>
      <c r="PNL839" s="247"/>
      <c r="PNM839" s="247"/>
      <c r="PNN839" s="247"/>
      <c r="PNO839" s="247"/>
      <c r="PNP839" s="247"/>
      <c r="PNQ839" s="247"/>
      <c r="PNR839" s="247"/>
      <c r="PNS839" s="247"/>
      <c r="PNT839" s="247"/>
      <c r="PNU839" s="247"/>
      <c r="PNV839" s="247"/>
      <c r="PNW839" s="247"/>
      <c r="PNX839" s="247"/>
      <c r="PNY839" s="247"/>
      <c r="PNZ839" s="247"/>
      <c r="POA839" s="247"/>
      <c r="POB839" s="247"/>
      <c r="POC839" s="247"/>
      <c r="POD839" s="247"/>
      <c r="POE839" s="247"/>
      <c r="POF839" s="247"/>
      <c r="POG839" s="247"/>
      <c r="POH839" s="247"/>
      <c r="POI839" s="247"/>
      <c r="POJ839" s="247"/>
      <c r="POK839" s="247"/>
      <c r="POL839" s="247"/>
      <c r="POM839" s="247"/>
      <c r="PON839" s="247"/>
      <c r="POO839" s="247"/>
      <c r="POP839" s="247"/>
      <c r="POQ839" s="247"/>
      <c r="POR839" s="247"/>
      <c r="POS839" s="247"/>
      <c r="POT839" s="247"/>
      <c r="POU839" s="247"/>
      <c r="POV839" s="247"/>
      <c r="POW839" s="247"/>
      <c r="POX839" s="247"/>
      <c r="POY839" s="247"/>
      <c r="POZ839" s="247"/>
      <c r="PPA839" s="247"/>
      <c r="PPB839" s="247"/>
      <c r="PPC839" s="247"/>
      <c r="PPD839" s="247"/>
      <c r="PPE839" s="247"/>
      <c r="PPF839" s="247"/>
      <c r="PPG839" s="247"/>
      <c r="PPH839" s="247"/>
      <c r="PPI839" s="247"/>
      <c r="PPJ839" s="247"/>
      <c r="PPK839" s="247"/>
      <c r="PPL839" s="247"/>
      <c r="PPM839" s="247"/>
      <c r="PPN839" s="247"/>
      <c r="PPO839" s="247"/>
      <c r="PPP839" s="247"/>
      <c r="PPQ839" s="247"/>
      <c r="PPR839" s="247"/>
      <c r="PPS839" s="247"/>
      <c r="PPT839" s="247"/>
      <c r="PPU839" s="247"/>
      <c r="PPV839" s="247"/>
      <c r="PPW839" s="247"/>
      <c r="PPX839" s="247"/>
      <c r="PPY839" s="247"/>
      <c r="PPZ839" s="247"/>
      <c r="PQA839" s="247"/>
      <c r="PQB839" s="247"/>
      <c r="PQC839" s="247"/>
      <c r="PQD839" s="247"/>
      <c r="PQE839" s="247"/>
      <c r="PQF839" s="247"/>
      <c r="PQG839" s="247"/>
      <c r="PQH839" s="247"/>
      <c r="PQI839" s="247"/>
      <c r="PQJ839" s="247"/>
      <c r="PQK839" s="247"/>
      <c r="PQL839" s="247"/>
      <c r="PQM839" s="247"/>
      <c r="PQN839" s="247"/>
      <c r="PQO839" s="247"/>
      <c r="PQP839" s="247"/>
      <c r="PQQ839" s="247"/>
      <c r="PQR839" s="247"/>
      <c r="PQS839" s="247"/>
      <c r="PQT839" s="247"/>
      <c r="PQU839" s="247"/>
      <c r="PQV839" s="247"/>
      <c r="PQW839" s="247"/>
      <c r="PQX839" s="247"/>
      <c r="PQY839" s="247"/>
      <c r="PQZ839" s="247"/>
      <c r="PRA839" s="247"/>
      <c r="PRB839" s="247"/>
      <c r="PRC839" s="247"/>
      <c r="PRD839" s="247"/>
      <c r="PRE839" s="247"/>
      <c r="PRF839" s="247"/>
      <c r="PRG839" s="247"/>
      <c r="PRH839" s="247"/>
      <c r="PRI839" s="247"/>
      <c r="PRJ839" s="247"/>
      <c r="PRK839" s="247"/>
      <c r="PRL839" s="247"/>
      <c r="PRM839" s="247"/>
      <c r="PRN839" s="247"/>
      <c r="PRO839" s="247"/>
      <c r="PRP839" s="247"/>
      <c r="PRQ839" s="247"/>
      <c r="PRR839" s="247"/>
      <c r="PRS839" s="247"/>
      <c r="PRT839" s="247"/>
      <c r="PRU839" s="247"/>
      <c r="PRV839" s="247"/>
      <c r="PRW839" s="247"/>
      <c r="PRX839" s="247"/>
      <c r="PRY839" s="247"/>
      <c r="PRZ839" s="247"/>
      <c r="PSA839" s="247"/>
      <c r="PSB839" s="247"/>
      <c r="PSC839" s="247"/>
      <c r="PSD839" s="247"/>
      <c r="PSE839" s="247"/>
      <c r="PSF839" s="247"/>
      <c r="PSG839" s="247"/>
      <c r="PSH839" s="247"/>
      <c r="PSI839" s="247"/>
      <c r="PSJ839" s="247"/>
      <c r="PSK839" s="247"/>
      <c r="PSL839" s="247"/>
      <c r="PSM839" s="247"/>
      <c r="PSN839" s="247"/>
      <c r="PSO839" s="247"/>
      <c r="PSP839" s="247"/>
      <c r="PSQ839" s="247"/>
      <c r="PSR839" s="247"/>
      <c r="PSS839" s="247"/>
      <c r="PST839" s="247"/>
      <c r="PSU839" s="247"/>
      <c r="PSV839" s="247"/>
      <c r="PSW839" s="247"/>
      <c r="PSX839" s="247"/>
      <c r="PSY839" s="247"/>
      <c r="PSZ839" s="247"/>
      <c r="PTA839" s="247"/>
      <c r="PTB839" s="247"/>
      <c r="PTC839" s="247"/>
      <c r="PTD839" s="247"/>
      <c r="PTE839" s="247"/>
      <c r="PTF839" s="247"/>
      <c r="PTG839" s="247"/>
      <c r="PTH839" s="247"/>
      <c r="PTI839" s="247"/>
      <c r="PTJ839" s="247"/>
      <c r="PTK839" s="247"/>
      <c r="PTL839" s="247"/>
      <c r="PTM839" s="247"/>
      <c r="PTN839" s="247"/>
      <c r="PTO839" s="247"/>
      <c r="PTP839" s="247"/>
      <c r="PTQ839" s="247"/>
      <c r="PTR839" s="247"/>
      <c r="PTS839" s="247"/>
      <c r="PTT839" s="247"/>
      <c r="PTU839" s="247"/>
      <c r="PTV839" s="247"/>
      <c r="PTW839" s="247"/>
      <c r="PTX839" s="247"/>
      <c r="PTY839" s="247"/>
      <c r="PTZ839" s="247"/>
      <c r="PUA839" s="247"/>
      <c r="PUB839" s="247"/>
      <c r="PUC839" s="247"/>
      <c r="PUD839" s="247"/>
      <c r="PUE839" s="247"/>
      <c r="PUF839" s="247"/>
      <c r="PUG839" s="247"/>
      <c r="PUH839" s="247"/>
      <c r="PUI839" s="247"/>
      <c r="PUJ839" s="247"/>
      <c r="PUK839" s="247"/>
      <c r="PUL839" s="247"/>
      <c r="PUM839" s="247"/>
      <c r="PUN839" s="247"/>
      <c r="PUO839" s="247"/>
      <c r="PUP839" s="247"/>
      <c r="PUQ839" s="247"/>
      <c r="PUR839" s="247"/>
      <c r="PUS839" s="247"/>
      <c r="PUT839" s="247"/>
      <c r="PUU839" s="247"/>
      <c r="PUV839" s="247"/>
      <c r="PUW839" s="247"/>
      <c r="PUX839" s="247"/>
      <c r="PUY839" s="247"/>
      <c r="PUZ839" s="247"/>
      <c r="PVA839" s="247"/>
      <c r="PVB839" s="247"/>
      <c r="PVC839" s="247"/>
      <c r="PVD839" s="247"/>
      <c r="PVE839" s="247"/>
      <c r="PVF839" s="247"/>
      <c r="PVG839" s="247"/>
      <c r="PVH839" s="247"/>
      <c r="PVI839" s="247"/>
      <c r="PVJ839" s="247"/>
      <c r="PVK839" s="247"/>
      <c r="PVL839" s="247"/>
      <c r="PVM839" s="247"/>
      <c r="PVN839" s="247"/>
      <c r="PVO839" s="247"/>
      <c r="PVP839" s="247"/>
      <c r="PVQ839" s="247"/>
      <c r="PVR839" s="247"/>
      <c r="PVS839" s="247"/>
      <c r="PVT839" s="247"/>
      <c r="PVU839" s="247"/>
      <c r="PVV839" s="247"/>
      <c r="PVW839" s="247"/>
      <c r="PVX839" s="247"/>
      <c r="PVY839" s="247"/>
      <c r="PVZ839" s="247"/>
      <c r="PWA839" s="247"/>
      <c r="PWB839" s="247"/>
      <c r="PWC839" s="247"/>
      <c r="PWD839" s="247"/>
      <c r="PWE839" s="247"/>
      <c r="PWF839" s="247"/>
      <c r="PWG839" s="247"/>
      <c r="PWH839" s="247"/>
      <c r="PWI839" s="247"/>
      <c r="PWJ839" s="247"/>
      <c r="PWK839" s="247"/>
      <c r="PWL839" s="247"/>
      <c r="PWM839" s="247"/>
      <c r="PWN839" s="247"/>
      <c r="PWO839" s="247"/>
      <c r="PWP839" s="247"/>
      <c r="PWQ839" s="247"/>
      <c r="PWR839" s="247"/>
      <c r="PWS839" s="247"/>
      <c r="PWT839" s="247"/>
      <c r="PWU839" s="247"/>
      <c r="PWV839" s="247"/>
      <c r="PWW839" s="247"/>
      <c r="PWX839" s="247"/>
      <c r="PWY839" s="247"/>
      <c r="PWZ839" s="247"/>
      <c r="PXA839" s="247"/>
      <c r="PXB839" s="247"/>
      <c r="PXC839" s="247"/>
      <c r="PXD839" s="247"/>
      <c r="PXE839" s="247"/>
      <c r="PXF839" s="247"/>
      <c r="PXG839" s="247"/>
      <c r="PXH839" s="247"/>
      <c r="PXI839" s="247"/>
      <c r="PXJ839" s="247"/>
      <c r="PXK839" s="247"/>
      <c r="PXL839" s="247"/>
      <c r="PXM839" s="247"/>
      <c r="PXN839" s="247"/>
      <c r="PXO839" s="247"/>
      <c r="PXP839" s="247"/>
      <c r="PXQ839" s="247"/>
      <c r="PXR839" s="247"/>
      <c r="PXS839" s="247"/>
      <c r="PXT839" s="247"/>
      <c r="PXU839" s="247"/>
      <c r="PXV839" s="247"/>
      <c r="PXW839" s="247"/>
      <c r="PXX839" s="247"/>
      <c r="PXY839" s="247"/>
      <c r="PXZ839" s="247"/>
      <c r="PYA839" s="247"/>
      <c r="PYB839" s="247"/>
      <c r="PYC839" s="247"/>
      <c r="PYD839" s="247"/>
      <c r="PYE839" s="247"/>
      <c r="PYF839" s="247"/>
      <c r="PYG839" s="247"/>
      <c r="PYH839" s="247"/>
      <c r="PYI839" s="247"/>
      <c r="PYJ839" s="247"/>
      <c r="PYK839" s="247"/>
      <c r="PYL839" s="247"/>
      <c r="PYM839" s="247"/>
      <c r="PYN839" s="247"/>
      <c r="PYO839" s="247"/>
      <c r="PYP839" s="247"/>
      <c r="PYQ839" s="247"/>
      <c r="PYR839" s="247"/>
      <c r="PYS839" s="247"/>
      <c r="PYT839" s="247"/>
      <c r="PYU839" s="247"/>
      <c r="PYV839" s="247"/>
      <c r="PYW839" s="247"/>
      <c r="PYX839" s="247"/>
      <c r="PYY839" s="247"/>
      <c r="PYZ839" s="247"/>
      <c r="PZA839" s="247"/>
      <c r="PZB839" s="247"/>
      <c r="PZC839" s="247"/>
      <c r="PZD839" s="247"/>
      <c r="PZE839" s="247"/>
      <c r="PZF839" s="247"/>
      <c r="PZG839" s="247"/>
      <c r="PZH839" s="247"/>
      <c r="PZI839" s="247"/>
      <c r="PZJ839" s="247"/>
      <c r="PZK839" s="247"/>
      <c r="PZL839" s="247"/>
      <c r="PZM839" s="247"/>
      <c r="PZN839" s="247"/>
      <c r="PZO839" s="247"/>
      <c r="PZP839" s="247"/>
      <c r="PZQ839" s="247"/>
      <c r="PZR839" s="247"/>
      <c r="PZS839" s="247"/>
      <c r="PZT839" s="247"/>
      <c r="PZU839" s="247"/>
      <c r="PZV839" s="247"/>
      <c r="PZW839" s="247"/>
      <c r="PZX839" s="247"/>
      <c r="PZY839" s="247"/>
      <c r="PZZ839" s="247"/>
      <c r="QAA839" s="247"/>
      <c r="QAB839" s="247"/>
      <c r="QAC839" s="247"/>
      <c r="QAD839" s="247"/>
      <c r="QAE839" s="247"/>
      <c r="QAF839" s="247"/>
      <c r="QAG839" s="247"/>
      <c r="QAH839" s="247"/>
      <c r="QAI839" s="247"/>
      <c r="QAJ839" s="247"/>
      <c r="QAK839" s="247"/>
      <c r="QAL839" s="247"/>
      <c r="QAM839" s="247"/>
      <c r="QAN839" s="247"/>
      <c r="QAO839" s="247"/>
      <c r="QAP839" s="247"/>
      <c r="QAQ839" s="247"/>
      <c r="QAR839" s="247"/>
      <c r="QAS839" s="247"/>
      <c r="QAT839" s="247"/>
      <c r="QAU839" s="247"/>
      <c r="QAV839" s="247"/>
      <c r="QAW839" s="247"/>
      <c r="QAX839" s="247"/>
      <c r="QAY839" s="247"/>
      <c r="QAZ839" s="247"/>
      <c r="QBA839" s="247"/>
      <c r="QBB839" s="247"/>
      <c r="QBC839" s="247"/>
      <c r="QBD839" s="247"/>
      <c r="QBE839" s="247"/>
      <c r="QBF839" s="247"/>
      <c r="QBG839" s="247"/>
      <c r="QBH839" s="247"/>
      <c r="QBI839" s="247"/>
      <c r="QBJ839" s="247"/>
      <c r="QBK839" s="247"/>
      <c r="QBL839" s="247"/>
      <c r="QBM839" s="247"/>
      <c r="QBN839" s="247"/>
      <c r="QBO839" s="247"/>
      <c r="QBP839" s="247"/>
      <c r="QBQ839" s="247"/>
      <c r="QBR839" s="247"/>
      <c r="QBS839" s="247"/>
      <c r="QBT839" s="247"/>
      <c r="QBU839" s="247"/>
      <c r="QBV839" s="247"/>
      <c r="QBW839" s="247"/>
      <c r="QBX839" s="247"/>
      <c r="QBY839" s="247"/>
      <c r="QBZ839" s="247"/>
      <c r="QCA839" s="247"/>
      <c r="QCB839" s="247"/>
      <c r="QCC839" s="247"/>
      <c r="QCD839" s="247"/>
      <c r="QCE839" s="247"/>
      <c r="QCF839" s="247"/>
      <c r="QCG839" s="247"/>
      <c r="QCH839" s="247"/>
      <c r="QCI839" s="247"/>
      <c r="QCJ839" s="247"/>
      <c r="QCK839" s="247"/>
      <c r="QCL839" s="247"/>
      <c r="QCM839" s="247"/>
      <c r="QCN839" s="247"/>
      <c r="QCO839" s="247"/>
      <c r="QCP839" s="247"/>
      <c r="QCQ839" s="247"/>
      <c r="QCR839" s="247"/>
      <c r="QCS839" s="247"/>
      <c r="QCT839" s="247"/>
      <c r="QCU839" s="247"/>
      <c r="QCV839" s="247"/>
      <c r="QCW839" s="247"/>
      <c r="QCX839" s="247"/>
      <c r="QCY839" s="247"/>
      <c r="QCZ839" s="247"/>
      <c r="QDA839" s="247"/>
      <c r="QDB839" s="247"/>
      <c r="QDC839" s="247"/>
      <c r="QDD839" s="247"/>
      <c r="QDE839" s="247"/>
      <c r="QDF839" s="247"/>
      <c r="QDG839" s="247"/>
      <c r="QDH839" s="247"/>
      <c r="QDI839" s="247"/>
      <c r="QDJ839" s="247"/>
      <c r="QDK839" s="247"/>
      <c r="QDL839" s="247"/>
      <c r="QDM839" s="247"/>
      <c r="QDN839" s="247"/>
      <c r="QDO839" s="247"/>
      <c r="QDP839" s="247"/>
      <c r="QDQ839" s="247"/>
      <c r="QDR839" s="247"/>
      <c r="QDS839" s="247"/>
      <c r="QDT839" s="247"/>
      <c r="QDU839" s="247"/>
      <c r="QDV839" s="247"/>
      <c r="QDW839" s="247"/>
      <c r="QDX839" s="247"/>
      <c r="QDY839" s="247"/>
      <c r="QDZ839" s="247"/>
      <c r="QEA839" s="247"/>
      <c r="QEB839" s="247"/>
      <c r="QEC839" s="247"/>
      <c r="QED839" s="247"/>
      <c r="QEE839" s="247"/>
      <c r="QEF839" s="247"/>
      <c r="QEG839" s="247"/>
      <c r="QEH839" s="247"/>
      <c r="QEI839" s="247"/>
      <c r="QEJ839" s="247"/>
      <c r="QEK839" s="247"/>
      <c r="QEL839" s="247"/>
      <c r="QEM839" s="247"/>
      <c r="QEN839" s="247"/>
      <c r="QEO839" s="247"/>
      <c r="QEP839" s="247"/>
      <c r="QEQ839" s="247"/>
      <c r="QER839" s="247"/>
      <c r="QES839" s="247"/>
      <c r="QET839" s="247"/>
      <c r="QEU839" s="247"/>
      <c r="QEV839" s="247"/>
      <c r="QEW839" s="247"/>
      <c r="QEX839" s="247"/>
      <c r="QEY839" s="247"/>
      <c r="QEZ839" s="247"/>
      <c r="QFA839" s="247"/>
      <c r="QFB839" s="247"/>
      <c r="QFC839" s="247"/>
      <c r="QFD839" s="247"/>
      <c r="QFE839" s="247"/>
      <c r="QFF839" s="247"/>
      <c r="QFG839" s="247"/>
      <c r="QFH839" s="247"/>
      <c r="QFI839" s="247"/>
      <c r="QFJ839" s="247"/>
      <c r="QFK839" s="247"/>
      <c r="QFL839" s="247"/>
      <c r="QFM839" s="247"/>
      <c r="QFN839" s="247"/>
      <c r="QFO839" s="247"/>
      <c r="QFP839" s="247"/>
      <c r="QFQ839" s="247"/>
      <c r="QFR839" s="247"/>
      <c r="QFS839" s="247"/>
      <c r="QFT839" s="247"/>
      <c r="QFU839" s="247"/>
      <c r="QFV839" s="247"/>
      <c r="QFW839" s="247"/>
      <c r="QFX839" s="247"/>
      <c r="QFY839" s="247"/>
      <c r="QFZ839" s="247"/>
      <c r="QGA839" s="247"/>
      <c r="QGB839" s="247"/>
      <c r="QGC839" s="247"/>
      <c r="QGD839" s="247"/>
      <c r="QGE839" s="247"/>
      <c r="QGF839" s="247"/>
      <c r="QGG839" s="247"/>
      <c r="QGH839" s="247"/>
      <c r="QGI839" s="247"/>
      <c r="QGJ839" s="247"/>
      <c r="QGK839" s="247"/>
      <c r="QGL839" s="247"/>
      <c r="QGM839" s="247"/>
      <c r="QGN839" s="247"/>
      <c r="QGO839" s="247"/>
      <c r="QGP839" s="247"/>
      <c r="QGQ839" s="247"/>
      <c r="QGR839" s="247"/>
      <c r="QGS839" s="247"/>
      <c r="QGT839" s="247"/>
      <c r="QGU839" s="247"/>
      <c r="QGV839" s="247"/>
      <c r="QGW839" s="247"/>
      <c r="QGX839" s="247"/>
      <c r="QGY839" s="247"/>
      <c r="QGZ839" s="247"/>
      <c r="QHA839" s="247"/>
      <c r="QHB839" s="247"/>
      <c r="QHC839" s="247"/>
      <c r="QHD839" s="247"/>
      <c r="QHE839" s="247"/>
      <c r="QHF839" s="247"/>
      <c r="QHG839" s="247"/>
      <c r="QHH839" s="247"/>
      <c r="QHI839" s="247"/>
      <c r="QHJ839" s="247"/>
      <c r="QHK839" s="247"/>
      <c r="QHL839" s="247"/>
      <c r="QHM839" s="247"/>
      <c r="QHN839" s="247"/>
      <c r="QHO839" s="247"/>
      <c r="QHP839" s="247"/>
      <c r="QHQ839" s="247"/>
      <c r="QHR839" s="247"/>
      <c r="QHS839" s="247"/>
      <c r="QHT839" s="247"/>
      <c r="QHU839" s="247"/>
      <c r="QHV839" s="247"/>
      <c r="QHW839" s="247"/>
      <c r="QHX839" s="247"/>
      <c r="QHY839" s="247"/>
      <c r="QHZ839" s="247"/>
      <c r="QIA839" s="247"/>
      <c r="QIB839" s="247"/>
      <c r="QIC839" s="247"/>
      <c r="QID839" s="247"/>
      <c r="QIE839" s="247"/>
      <c r="QIF839" s="247"/>
      <c r="QIG839" s="247"/>
      <c r="QIH839" s="247"/>
      <c r="QII839" s="247"/>
      <c r="QIJ839" s="247"/>
      <c r="QIK839" s="247"/>
      <c r="QIL839" s="247"/>
      <c r="QIM839" s="247"/>
      <c r="QIN839" s="247"/>
      <c r="QIO839" s="247"/>
      <c r="QIP839" s="247"/>
      <c r="QIQ839" s="247"/>
      <c r="QIR839" s="247"/>
      <c r="QIS839" s="247"/>
      <c r="QIT839" s="247"/>
      <c r="QIU839" s="247"/>
      <c r="QIV839" s="247"/>
      <c r="QIW839" s="247"/>
      <c r="QIX839" s="247"/>
      <c r="QIY839" s="247"/>
      <c r="QIZ839" s="247"/>
      <c r="QJA839" s="247"/>
      <c r="QJB839" s="247"/>
      <c r="QJC839" s="247"/>
      <c r="QJD839" s="247"/>
      <c r="QJE839" s="247"/>
      <c r="QJF839" s="247"/>
      <c r="QJG839" s="247"/>
      <c r="QJH839" s="247"/>
      <c r="QJI839" s="247"/>
      <c r="QJJ839" s="247"/>
      <c r="QJK839" s="247"/>
      <c r="QJL839" s="247"/>
      <c r="QJM839" s="247"/>
      <c r="QJN839" s="247"/>
      <c r="QJO839" s="247"/>
      <c r="QJP839" s="247"/>
      <c r="QJQ839" s="247"/>
      <c r="QJR839" s="247"/>
      <c r="QJS839" s="247"/>
      <c r="QJT839" s="247"/>
      <c r="QJU839" s="247"/>
      <c r="QJV839" s="247"/>
      <c r="QJW839" s="247"/>
      <c r="QJX839" s="247"/>
      <c r="QJY839" s="247"/>
      <c r="QJZ839" s="247"/>
      <c r="QKA839" s="247"/>
      <c r="QKB839" s="247"/>
      <c r="QKC839" s="247"/>
      <c r="QKD839" s="247"/>
      <c r="QKE839" s="247"/>
      <c r="QKF839" s="247"/>
      <c r="QKG839" s="247"/>
      <c r="QKH839" s="247"/>
      <c r="QKI839" s="247"/>
      <c r="QKJ839" s="247"/>
      <c r="QKK839" s="247"/>
      <c r="QKL839" s="247"/>
      <c r="QKM839" s="247"/>
      <c r="QKN839" s="247"/>
      <c r="QKO839" s="247"/>
      <c r="QKP839" s="247"/>
      <c r="QKQ839" s="247"/>
      <c r="QKR839" s="247"/>
      <c r="QKS839" s="247"/>
      <c r="QKT839" s="247"/>
      <c r="QKU839" s="247"/>
      <c r="QKV839" s="247"/>
      <c r="QKW839" s="247"/>
      <c r="QKX839" s="247"/>
      <c r="QKY839" s="247"/>
      <c r="QKZ839" s="247"/>
      <c r="QLA839" s="247"/>
      <c r="QLB839" s="247"/>
      <c r="QLC839" s="247"/>
      <c r="QLD839" s="247"/>
      <c r="QLE839" s="247"/>
      <c r="QLF839" s="247"/>
      <c r="QLG839" s="247"/>
      <c r="QLH839" s="247"/>
      <c r="QLI839" s="247"/>
      <c r="QLJ839" s="247"/>
      <c r="QLK839" s="247"/>
      <c r="QLL839" s="247"/>
      <c r="QLM839" s="247"/>
      <c r="QLN839" s="247"/>
      <c r="QLO839" s="247"/>
      <c r="QLP839" s="247"/>
      <c r="QLQ839" s="247"/>
      <c r="QLR839" s="247"/>
      <c r="QLS839" s="247"/>
      <c r="QLT839" s="247"/>
      <c r="QLU839" s="247"/>
      <c r="QLV839" s="247"/>
      <c r="QLW839" s="247"/>
      <c r="QLX839" s="247"/>
      <c r="QLY839" s="247"/>
      <c r="QLZ839" s="247"/>
      <c r="QMA839" s="247"/>
      <c r="QMB839" s="247"/>
      <c r="QMC839" s="247"/>
      <c r="QMD839" s="247"/>
      <c r="QME839" s="247"/>
      <c r="QMF839" s="247"/>
      <c r="QMG839" s="247"/>
      <c r="QMH839" s="247"/>
      <c r="QMI839" s="247"/>
      <c r="QMJ839" s="247"/>
      <c r="QMK839" s="247"/>
      <c r="QML839" s="247"/>
      <c r="QMM839" s="247"/>
      <c r="QMN839" s="247"/>
      <c r="QMO839" s="247"/>
      <c r="QMP839" s="247"/>
      <c r="QMQ839" s="247"/>
      <c r="QMR839" s="247"/>
      <c r="QMS839" s="247"/>
      <c r="QMT839" s="247"/>
      <c r="QMU839" s="247"/>
      <c r="QMV839" s="247"/>
      <c r="QMW839" s="247"/>
      <c r="QMX839" s="247"/>
      <c r="QMY839" s="247"/>
      <c r="QMZ839" s="247"/>
      <c r="QNA839" s="247"/>
      <c r="QNB839" s="247"/>
      <c r="QNC839" s="247"/>
      <c r="QND839" s="247"/>
      <c r="QNE839" s="247"/>
      <c r="QNF839" s="247"/>
      <c r="QNG839" s="247"/>
      <c r="QNH839" s="247"/>
      <c r="QNI839" s="247"/>
      <c r="QNJ839" s="247"/>
      <c r="QNK839" s="247"/>
      <c r="QNL839" s="247"/>
      <c r="QNM839" s="247"/>
      <c r="QNN839" s="247"/>
      <c r="QNO839" s="247"/>
      <c r="QNP839" s="247"/>
      <c r="QNQ839" s="247"/>
      <c r="QNR839" s="247"/>
      <c r="QNS839" s="247"/>
      <c r="QNT839" s="247"/>
      <c r="QNU839" s="247"/>
      <c r="QNV839" s="247"/>
      <c r="QNW839" s="247"/>
      <c r="QNX839" s="247"/>
      <c r="QNY839" s="247"/>
      <c r="QNZ839" s="247"/>
      <c r="QOA839" s="247"/>
      <c r="QOB839" s="247"/>
      <c r="QOC839" s="247"/>
      <c r="QOD839" s="247"/>
      <c r="QOE839" s="247"/>
      <c r="QOF839" s="247"/>
      <c r="QOG839" s="247"/>
      <c r="QOH839" s="247"/>
      <c r="QOI839" s="247"/>
      <c r="QOJ839" s="247"/>
      <c r="QOK839" s="247"/>
      <c r="QOL839" s="247"/>
      <c r="QOM839" s="247"/>
      <c r="QON839" s="247"/>
      <c r="QOO839" s="247"/>
      <c r="QOP839" s="247"/>
      <c r="QOQ839" s="247"/>
      <c r="QOR839" s="247"/>
      <c r="QOS839" s="247"/>
      <c r="QOT839" s="247"/>
      <c r="QOU839" s="247"/>
      <c r="QOV839" s="247"/>
      <c r="QOW839" s="247"/>
      <c r="QOX839" s="247"/>
      <c r="QOY839" s="247"/>
      <c r="QOZ839" s="247"/>
      <c r="QPA839" s="247"/>
      <c r="QPB839" s="247"/>
      <c r="QPC839" s="247"/>
      <c r="QPD839" s="247"/>
      <c r="QPE839" s="247"/>
      <c r="QPF839" s="247"/>
      <c r="QPG839" s="247"/>
      <c r="QPH839" s="247"/>
      <c r="QPI839" s="247"/>
      <c r="QPJ839" s="247"/>
      <c r="QPK839" s="247"/>
      <c r="QPL839" s="247"/>
      <c r="QPM839" s="247"/>
      <c r="QPN839" s="247"/>
      <c r="QPO839" s="247"/>
      <c r="QPP839" s="247"/>
      <c r="QPQ839" s="247"/>
      <c r="QPR839" s="247"/>
      <c r="QPS839" s="247"/>
      <c r="QPT839" s="247"/>
      <c r="QPU839" s="247"/>
      <c r="QPV839" s="247"/>
      <c r="QPW839" s="247"/>
      <c r="QPX839" s="247"/>
      <c r="QPY839" s="247"/>
      <c r="QPZ839" s="247"/>
      <c r="QQA839" s="247"/>
      <c r="QQB839" s="247"/>
      <c r="QQC839" s="247"/>
      <c r="QQD839" s="247"/>
      <c r="QQE839" s="247"/>
      <c r="QQF839" s="247"/>
      <c r="QQG839" s="247"/>
      <c r="QQH839" s="247"/>
      <c r="QQI839" s="247"/>
      <c r="QQJ839" s="247"/>
      <c r="QQK839" s="247"/>
      <c r="QQL839" s="247"/>
      <c r="QQM839" s="247"/>
      <c r="QQN839" s="247"/>
      <c r="QQO839" s="247"/>
      <c r="QQP839" s="247"/>
      <c r="QQQ839" s="247"/>
      <c r="QQR839" s="247"/>
      <c r="QQS839" s="247"/>
      <c r="QQT839" s="247"/>
      <c r="QQU839" s="247"/>
      <c r="QQV839" s="247"/>
      <c r="QQW839" s="247"/>
      <c r="QQX839" s="247"/>
      <c r="QQY839" s="247"/>
      <c r="QQZ839" s="247"/>
      <c r="QRA839" s="247"/>
      <c r="QRB839" s="247"/>
      <c r="QRC839" s="247"/>
      <c r="QRD839" s="247"/>
      <c r="QRE839" s="247"/>
      <c r="QRF839" s="247"/>
      <c r="QRG839" s="247"/>
      <c r="QRH839" s="247"/>
      <c r="QRI839" s="247"/>
      <c r="QRJ839" s="247"/>
      <c r="QRK839" s="247"/>
      <c r="QRL839" s="247"/>
      <c r="QRM839" s="247"/>
      <c r="QRN839" s="247"/>
      <c r="QRO839" s="247"/>
      <c r="QRP839" s="247"/>
      <c r="QRQ839" s="247"/>
      <c r="QRR839" s="247"/>
      <c r="QRS839" s="247"/>
      <c r="QRT839" s="247"/>
      <c r="QRU839" s="247"/>
      <c r="QRV839" s="247"/>
      <c r="QRW839" s="247"/>
      <c r="QRX839" s="247"/>
      <c r="QRY839" s="247"/>
      <c r="QRZ839" s="247"/>
      <c r="QSA839" s="247"/>
      <c r="QSB839" s="247"/>
      <c r="QSC839" s="247"/>
      <c r="QSD839" s="247"/>
      <c r="QSE839" s="247"/>
      <c r="QSF839" s="247"/>
      <c r="QSG839" s="247"/>
      <c r="QSH839" s="247"/>
      <c r="QSI839" s="247"/>
      <c r="QSJ839" s="247"/>
      <c r="QSK839" s="247"/>
      <c r="QSL839" s="247"/>
      <c r="QSM839" s="247"/>
      <c r="QSN839" s="247"/>
      <c r="QSO839" s="247"/>
      <c r="QSP839" s="247"/>
      <c r="QSQ839" s="247"/>
      <c r="QSR839" s="247"/>
      <c r="QSS839" s="247"/>
      <c r="QST839" s="247"/>
      <c r="QSU839" s="247"/>
      <c r="QSV839" s="247"/>
      <c r="QSW839" s="247"/>
      <c r="QSX839" s="247"/>
      <c r="QSY839" s="247"/>
      <c r="QSZ839" s="247"/>
      <c r="QTA839" s="247"/>
      <c r="QTB839" s="247"/>
      <c r="QTC839" s="247"/>
      <c r="QTD839" s="247"/>
      <c r="QTE839" s="247"/>
      <c r="QTF839" s="247"/>
      <c r="QTG839" s="247"/>
      <c r="QTH839" s="247"/>
      <c r="QTI839" s="247"/>
      <c r="QTJ839" s="247"/>
      <c r="QTK839" s="247"/>
      <c r="QTL839" s="247"/>
      <c r="QTM839" s="247"/>
      <c r="QTN839" s="247"/>
      <c r="QTO839" s="247"/>
      <c r="QTP839" s="247"/>
      <c r="QTQ839" s="247"/>
      <c r="QTR839" s="247"/>
      <c r="QTS839" s="247"/>
      <c r="QTT839" s="247"/>
      <c r="QTU839" s="247"/>
      <c r="QTV839" s="247"/>
      <c r="QTW839" s="247"/>
      <c r="QTX839" s="247"/>
      <c r="QTY839" s="247"/>
      <c r="QTZ839" s="247"/>
      <c r="QUA839" s="247"/>
      <c r="QUB839" s="247"/>
      <c r="QUC839" s="247"/>
      <c r="QUD839" s="247"/>
      <c r="QUE839" s="247"/>
      <c r="QUF839" s="247"/>
      <c r="QUG839" s="247"/>
      <c r="QUH839" s="247"/>
      <c r="QUI839" s="247"/>
      <c r="QUJ839" s="247"/>
      <c r="QUK839" s="247"/>
      <c r="QUL839" s="247"/>
      <c r="QUM839" s="247"/>
      <c r="QUN839" s="247"/>
      <c r="QUO839" s="247"/>
      <c r="QUP839" s="247"/>
      <c r="QUQ839" s="247"/>
      <c r="QUR839" s="247"/>
      <c r="QUS839" s="247"/>
      <c r="QUT839" s="247"/>
      <c r="QUU839" s="247"/>
      <c r="QUV839" s="247"/>
      <c r="QUW839" s="247"/>
      <c r="QUX839" s="247"/>
      <c r="QUY839" s="247"/>
      <c r="QUZ839" s="247"/>
      <c r="QVA839" s="247"/>
      <c r="QVB839" s="247"/>
      <c r="QVC839" s="247"/>
      <c r="QVD839" s="247"/>
      <c r="QVE839" s="247"/>
      <c r="QVF839" s="247"/>
      <c r="QVG839" s="247"/>
      <c r="QVH839" s="247"/>
      <c r="QVI839" s="247"/>
      <c r="QVJ839" s="247"/>
      <c r="QVK839" s="247"/>
      <c r="QVL839" s="247"/>
      <c r="QVM839" s="247"/>
      <c r="QVN839" s="247"/>
      <c r="QVO839" s="247"/>
      <c r="QVP839" s="247"/>
      <c r="QVQ839" s="247"/>
      <c r="QVR839" s="247"/>
      <c r="QVS839" s="247"/>
      <c r="QVT839" s="247"/>
      <c r="QVU839" s="247"/>
      <c r="QVV839" s="247"/>
      <c r="QVW839" s="247"/>
      <c r="QVX839" s="247"/>
      <c r="QVY839" s="247"/>
      <c r="QVZ839" s="247"/>
      <c r="QWA839" s="247"/>
      <c r="QWB839" s="247"/>
      <c r="QWC839" s="247"/>
      <c r="QWD839" s="247"/>
      <c r="QWE839" s="247"/>
      <c r="QWF839" s="247"/>
      <c r="QWG839" s="247"/>
      <c r="QWH839" s="247"/>
      <c r="QWI839" s="247"/>
      <c r="QWJ839" s="247"/>
      <c r="QWK839" s="247"/>
      <c r="QWL839" s="247"/>
      <c r="QWM839" s="247"/>
      <c r="QWN839" s="247"/>
      <c r="QWO839" s="247"/>
      <c r="QWP839" s="247"/>
      <c r="QWQ839" s="247"/>
      <c r="QWR839" s="247"/>
      <c r="QWS839" s="247"/>
      <c r="QWT839" s="247"/>
      <c r="QWU839" s="247"/>
      <c r="QWV839" s="247"/>
      <c r="QWW839" s="247"/>
      <c r="QWX839" s="247"/>
      <c r="QWY839" s="247"/>
      <c r="QWZ839" s="247"/>
      <c r="QXA839" s="247"/>
      <c r="QXB839" s="247"/>
      <c r="QXC839" s="247"/>
      <c r="QXD839" s="247"/>
      <c r="QXE839" s="247"/>
      <c r="QXF839" s="247"/>
      <c r="QXG839" s="247"/>
      <c r="QXH839" s="247"/>
      <c r="QXI839" s="247"/>
      <c r="QXJ839" s="247"/>
      <c r="QXK839" s="247"/>
      <c r="QXL839" s="247"/>
      <c r="QXM839" s="247"/>
      <c r="QXN839" s="247"/>
      <c r="QXO839" s="247"/>
      <c r="QXP839" s="247"/>
      <c r="QXQ839" s="247"/>
      <c r="QXR839" s="247"/>
      <c r="QXS839" s="247"/>
      <c r="QXT839" s="247"/>
      <c r="QXU839" s="247"/>
      <c r="QXV839" s="247"/>
      <c r="QXW839" s="247"/>
      <c r="QXX839" s="247"/>
      <c r="QXY839" s="247"/>
      <c r="QXZ839" s="247"/>
      <c r="QYA839" s="247"/>
      <c r="QYB839" s="247"/>
      <c r="QYC839" s="247"/>
      <c r="QYD839" s="247"/>
      <c r="QYE839" s="247"/>
      <c r="QYF839" s="247"/>
      <c r="QYG839" s="247"/>
      <c r="QYH839" s="247"/>
      <c r="QYI839" s="247"/>
      <c r="QYJ839" s="247"/>
      <c r="QYK839" s="247"/>
      <c r="QYL839" s="247"/>
      <c r="QYM839" s="247"/>
      <c r="QYN839" s="247"/>
      <c r="QYO839" s="247"/>
      <c r="QYP839" s="247"/>
      <c r="QYQ839" s="247"/>
      <c r="QYR839" s="247"/>
      <c r="QYS839" s="247"/>
      <c r="QYT839" s="247"/>
      <c r="QYU839" s="247"/>
      <c r="QYV839" s="247"/>
      <c r="QYW839" s="247"/>
      <c r="QYX839" s="247"/>
      <c r="QYY839" s="247"/>
      <c r="QYZ839" s="247"/>
      <c r="QZA839" s="247"/>
      <c r="QZB839" s="247"/>
      <c r="QZC839" s="247"/>
      <c r="QZD839" s="247"/>
      <c r="QZE839" s="247"/>
      <c r="QZF839" s="247"/>
      <c r="QZG839" s="247"/>
      <c r="QZH839" s="247"/>
      <c r="QZI839" s="247"/>
      <c r="QZJ839" s="247"/>
      <c r="QZK839" s="247"/>
      <c r="QZL839" s="247"/>
      <c r="QZM839" s="247"/>
      <c r="QZN839" s="247"/>
      <c r="QZO839" s="247"/>
      <c r="QZP839" s="247"/>
      <c r="QZQ839" s="247"/>
      <c r="QZR839" s="247"/>
      <c r="QZS839" s="247"/>
      <c r="QZT839" s="247"/>
      <c r="QZU839" s="247"/>
      <c r="QZV839" s="247"/>
      <c r="QZW839" s="247"/>
      <c r="QZX839" s="247"/>
      <c r="QZY839" s="247"/>
      <c r="QZZ839" s="247"/>
      <c r="RAA839" s="247"/>
      <c r="RAB839" s="247"/>
      <c r="RAC839" s="247"/>
      <c r="RAD839" s="247"/>
      <c r="RAE839" s="247"/>
      <c r="RAF839" s="247"/>
      <c r="RAG839" s="247"/>
      <c r="RAH839" s="247"/>
      <c r="RAI839" s="247"/>
      <c r="RAJ839" s="247"/>
      <c r="RAK839" s="247"/>
      <c r="RAL839" s="247"/>
      <c r="RAM839" s="247"/>
      <c r="RAN839" s="247"/>
      <c r="RAO839" s="247"/>
      <c r="RAP839" s="247"/>
      <c r="RAQ839" s="247"/>
      <c r="RAR839" s="247"/>
      <c r="RAS839" s="247"/>
      <c r="RAT839" s="247"/>
      <c r="RAU839" s="247"/>
      <c r="RAV839" s="247"/>
      <c r="RAW839" s="247"/>
      <c r="RAX839" s="247"/>
      <c r="RAY839" s="247"/>
      <c r="RAZ839" s="247"/>
      <c r="RBA839" s="247"/>
      <c r="RBB839" s="247"/>
      <c r="RBC839" s="247"/>
      <c r="RBD839" s="247"/>
      <c r="RBE839" s="247"/>
      <c r="RBF839" s="247"/>
      <c r="RBG839" s="247"/>
      <c r="RBH839" s="247"/>
      <c r="RBI839" s="247"/>
      <c r="RBJ839" s="247"/>
      <c r="RBK839" s="247"/>
      <c r="RBL839" s="247"/>
      <c r="RBM839" s="247"/>
      <c r="RBN839" s="247"/>
      <c r="RBO839" s="247"/>
      <c r="RBP839" s="247"/>
      <c r="RBQ839" s="247"/>
      <c r="RBR839" s="247"/>
      <c r="RBS839" s="247"/>
      <c r="RBT839" s="247"/>
      <c r="RBU839" s="247"/>
      <c r="RBV839" s="247"/>
      <c r="RBW839" s="247"/>
      <c r="RBX839" s="247"/>
      <c r="RBY839" s="247"/>
      <c r="RBZ839" s="247"/>
      <c r="RCA839" s="247"/>
      <c r="RCB839" s="247"/>
      <c r="RCC839" s="247"/>
      <c r="RCD839" s="247"/>
      <c r="RCE839" s="247"/>
      <c r="RCF839" s="247"/>
      <c r="RCG839" s="247"/>
      <c r="RCH839" s="247"/>
      <c r="RCI839" s="247"/>
      <c r="RCJ839" s="247"/>
      <c r="RCK839" s="247"/>
      <c r="RCL839" s="247"/>
      <c r="RCM839" s="247"/>
      <c r="RCN839" s="247"/>
      <c r="RCO839" s="247"/>
      <c r="RCP839" s="247"/>
      <c r="RCQ839" s="247"/>
      <c r="RCR839" s="247"/>
      <c r="RCS839" s="247"/>
      <c r="RCT839" s="247"/>
      <c r="RCU839" s="247"/>
      <c r="RCV839" s="247"/>
      <c r="RCW839" s="247"/>
      <c r="RCX839" s="247"/>
      <c r="RCY839" s="247"/>
      <c r="RCZ839" s="247"/>
      <c r="RDA839" s="247"/>
      <c r="RDB839" s="247"/>
      <c r="RDC839" s="247"/>
      <c r="RDD839" s="247"/>
      <c r="RDE839" s="247"/>
      <c r="RDF839" s="247"/>
      <c r="RDG839" s="247"/>
      <c r="RDH839" s="247"/>
      <c r="RDI839" s="247"/>
      <c r="RDJ839" s="247"/>
      <c r="RDK839" s="247"/>
      <c r="RDL839" s="247"/>
      <c r="RDM839" s="247"/>
      <c r="RDN839" s="247"/>
      <c r="RDO839" s="247"/>
      <c r="RDP839" s="247"/>
      <c r="RDQ839" s="247"/>
      <c r="RDR839" s="247"/>
      <c r="RDS839" s="247"/>
      <c r="RDT839" s="247"/>
      <c r="RDU839" s="247"/>
      <c r="RDV839" s="247"/>
      <c r="RDW839" s="247"/>
      <c r="RDX839" s="247"/>
      <c r="RDY839" s="247"/>
      <c r="RDZ839" s="247"/>
      <c r="REA839" s="247"/>
      <c r="REB839" s="247"/>
      <c r="REC839" s="247"/>
      <c r="RED839" s="247"/>
      <c r="REE839" s="247"/>
      <c r="REF839" s="247"/>
      <c r="REG839" s="247"/>
      <c r="REH839" s="247"/>
      <c r="REI839" s="247"/>
      <c r="REJ839" s="247"/>
      <c r="REK839" s="247"/>
      <c r="REL839" s="247"/>
      <c r="REM839" s="247"/>
      <c r="REN839" s="247"/>
      <c r="REO839" s="247"/>
      <c r="REP839" s="247"/>
      <c r="REQ839" s="247"/>
      <c r="RER839" s="247"/>
      <c r="RES839" s="247"/>
      <c r="RET839" s="247"/>
      <c r="REU839" s="247"/>
      <c r="REV839" s="247"/>
      <c r="REW839" s="247"/>
      <c r="REX839" s="247"/>
      <c r="REY839" s="247"/>
      <c r="REZ839" s="247"/>
      <c r="RFA839" s="247"/>
      <c r="RFB839" s="247"/>
      <c r="RFC839" s="247"/>
      <c r="RFD839" s="247"/>
      <c r="RFE839" s="247"/>
      <c r="RFF839" s="247"/>
      <c r="RFG839" s="247"/>
      <c r="RFH839" s="247"/>
      <c r="RFI839" s="247"/>
      <c r="RFJ839" s="247"/>
      <c r="RFK839" s="247"/>
      <c r="RFL839" s="247"/>
      <c r="RFM839" s="247"/>
      <c r="RFN839" s="247"/>
      <c r="RFO839" s="247"/>
      <c r="RFP839" s="247"/>
      <c r="RFQ839" s="247"/>
      <c r="RFR839" s="247"/>
      <c r="RFS839" s="247"/>
      <c r="RFT839" s="247"/>
      <c r="RFU839" s="247"/>
      <c r="RFV839" s="247"/>
      <c r="RFW839" s="247"/>
      <c r="RFX839" s="247"/>
      <c r="RFY839" s="247"/>
      <c r="RFZ839" s="247"/>
      <c r="RGA839" s="247"/>
      <c r="RGB839" s="247"/>
      <c r="RGC839" s="247"/>
      <c r="RGD839" s="247"/>
      <c r="RGE839" s="247"/>
      <c r="RGF839" s="247"/>
      <c r="RGG839" s="247"/>
      <c r="RGH839" s="247"/>
      <c r="RGI839" s="247"/>
      <c r="RGJ839" s="247"/>
      <c r="RGK839" s="247"/>
      <c r="RGL839" s="247"/>
      <c r="RGM839" s="247"/>
      <c r="RGN839" s="247"/>
      <c r="RGO839" s="247"/>
      <c r="RGP839" s="247"/>
      <c r="RGQ839" s="247"/>
      <c r="RGR839" s="247"/>
      <c r="RGS839" s="247"/>
      <c r="RGT839" s="247"/>
      <c r="RGU839" s="247"/>
      <c r="RGV839" s="247"/>
      <c r="RGW839" s="247"/>
      <c r="RGX839" s="247"/>
      <c r="RGY839" s="247"/>
      <c r="RGZ839" s="247"/>
      <c r="RHA839" s="247"/>
      <c r="RHB839" s="247"/>
      <c r="RHC839" s="247"/>
      <c r="RHD839" s="247"/>
      <c r="RHE839" s="247"/>
      <c r="RHF839" s="247"/>
      <c r="RHG839" s="247"/>
      <c r="RHH839" s="247"/>
      <c r="RHI839" s="247"/>
      <c r="RHJ839" s="247"/>
      <c r="RHK839" s="247"/>
      <c r="RHL839" s="247"/>
      <c r="RHM839" s="247"/>
      <c r="RHN839" s="247"/>
      <c r="RHO839" s="247"/>
      <c r="RHP839" s="247"/>
      <c r="RHQ839" s="247"/>
      <c r="RHR839" s="247"/>
      <c r="RHS839" s="247"/>
      <c r="RHT839" s="247"/>
      <c r="RHU839" s="247"/>
      <c r="RHV839" s="247"/>
      <c r="RHW839" s="247"/>
      <c r="RHX839" s="247"/>
      <c r="RHY839" s="247"/>
      <c r="RHZ839" s="247"/>
      <c r="RIA839" s="247"/>
      <c r="RIB839" s="247"/>
      <c r="RIC839" s="247"/>
      <c r="RID839" s="247"/>
      <c r="RIE839" s="247"/>
      <c r="RIF839" s="247"/>
      <c r="RIG839" s="247"/>
      <c r="RIH839" s="247"/>
      <c r="RII839" s="247"/>
      <c r="RIJ839" s="247"/>
      <c r="RIK839" s="247"/>
      <c r="RIL839" s="247"/>
      <c r="RIM839" s="247"/>
      <c r="RIN839" s="247"/>
      <c r="RIO839" s="247"/>
      <c r="RIP839" s="247"/>
      <c r="RIQ839" s="247"/>
      <c r="RIR839" s="247"/>
      <c r="RIS839" s="247"/>
      <c r="RIT839" s="247"/>
      <c r="RIU839" s="247"/>
      <c r="RIV839" s="247"/>
      <c r="RIW839" s="247"/>
      <c r="RIX839" s="247"/>
      <c r="RIY839" s="247"/>
      <c r="RIZ839" s="247"/>
      <c r="RJA839" s="247"/>
      <c r="RJB839" s="247"/>
      <c r="RJC839" s="247"/>
      <c r="RJD839" s="247"/>
      <c r="RJE839" s="247"/>
      <c r="RJF839" s="247"/>
      <c r="RJG839" s="247"/>
      <c r="RJH839" s="247"/>
      <c r="RJI839" s="247"/>
      <c r="RJJ839" s="247"/>
      <c r="RJK839" s="247"/>
      <c r="RJL839" s="247"/>
      <c r="RJM839" s="247"/>
      <c r="RJN839" s="247"/>
      <c r="RJO839" s="247"/>
      <c r="RJP839" s="247"/>
      <c r="RJQ839" s="247"/>
      <c r="RJR839" s="247"/>
      <c r="RJS839" s="247"/>
      <c r="RJT839" s="247"/>
      <c r="RJU839" s="247"/>
      <c r="RJV839" s="247"/>
      <c r="RJW839" s="247"/>
      <c r="RJX839" s="247"/>
      <c r="RJY839" s="247"/>
      <c r="RJZ839" s="247"/>
      <c r="RKA839" s="247"/>
      <c r="RKB839" s="247"/>
      <c r="RKC839" s="247"/>
      <c r="RKD839" s="247"/>
      <c r="RKE839" s="247"/>
      <c r="RKF839" s="247"/>
      <c r="RKG839" s="247"/>
      <c r="RKH839" s="247"/>
      <c r="RKI839" s="247"/>
      <c r="RKJ839" s="247"/>
      <c r="RKK839" s="247"/>
      <c r="RKL839" s="247"/>
      <c r="RKM839" s="247"/>
      <c r="RKN839" s="247"/>
      <c r="RKO839" s="247"/>
      <c r="RKP839" s="247"/>
      <c r="RKQ839" s="247"/>
      <c r="RKR839" s="247"/>
      <c r="RKS839" s="247"/>
      <c r="RKT839" s="247"/>
      <c r="RKU839" s="247"/>
      <c r="RKV839" s="247"/>
      <c r="RKW839" s="247"/>
      <c r="RKX839" s="247"/>
      <c r="RKY839" s="247"/>
      <c r="RKZ839" s="247"/>
      <c r="RLA839" s="247"/>
      <c r="RLB839" s="247"/>
      <c r="RLC839" s="247"/>
      <c r="RLD839" s="247"/>
      <c r="RLE839" s="247"/>
      <c r="RLF839" s="247"/>
      <c r="RLG839" s="247"/>
      <c r="RLH839" s="247"/>
      <c r="RLI839" s="247"/>
      <c r="RLJ839" s="247"/>
      <c r="RLK839" s="247"/>
      <c r="RLL839" s="247"/>
      <c r="RLM839" s="247"/>
      <c r="RLN839" s="247"/>
      <c r="RLO839" s="247"/>
      <c r="RLP839" s="247"/>
      <c r="RLQ839" s="247"/>
      <c r="RLR839" s="247"/>
      <c r="RLS839" s="247"/>
      <c r="RLT839" s="247"/>
      <c r="RLU839" s="247"/>
      <c r="RLV839" s="247"/>
      <c r="RLW839" s="247"/>
      <c r="RLX839" s="247"/>
      <c r="RLY839" s="247"/>
      <c r="RLZ839" s="247"/>
      <c r="RMA839" s="247"/>
      <c r="RMB839" s="247"/>
      <c r="RMC839" s="247"/>
      <c r="RMD839" s="247"/>
      <c r="RME839" s="247"/>
      <c r="RMF839" s="247"/>
      <c r="RMG839" s="247"/>
      <c r="RMH839" s="247"/>
      <c r="RMI839" s="247"/>
      <c r="RMJ839" s="247"/>
      <c r="RMK839" s="247"/>
      <c r="RML839" s="247"/>
      <c r="RMM839" s="247"/>
      <c r="RMN839" s="247"/>
      <c r="RMO839" s="247"/>
      <c r="RMP839" s="247"/>
      <c r="RMQ839" s="247"/>
      <c r="RMR839" s="247"/>
      <c r="RMS839" s="247"/>
      <c r="RMT839" s="247"/>
      <c r="RMU839" s="247"/>
      <c r="RMV839" s="247"/>
      <c r="RMW839" s="247"/>
      <c r="RMX839" s="247"/>
      <c r="RMY839" s="247"/>
      <c r="RMZ839" s="247"/>
      <c r="RNA839" s="247"/>
      <c r="RNB839" s="247"/>
      <c r="RNC839" s="247"/>
      <c r="RND839" s="247"/>
      <c r="RNE839" s="247"/>
      <c r="RNF839" s="247"/>
      <c r="RNG839" s="247"/>
      <c r="RNH839" s="247"/>
      <c r="RNI839" s="247"/>
      <c r="RNJ839" s="247"/>
      <c r="RNK839" s="247"/>
      <c r="RNL839" s="247"/>
      <c r="RNM839" s="247"/>
      <c r="RNN839" s="247"/>
      <c r="RNO839" s="247"/>
      <c r="RNP839" s="247"/>
      <c r="RNQ839" s="247"/>
      <c r="RNR839" s="247"/>
      <c r="RNS839" s="247"/>
      <c r="RNT839" s="247"/>
      <c r="RNU839" s="247"/>
      <c r="RNV839" s="247"/>
      <c r="RNW839" s="247"/>
      <c r="RNX839" s="247"/>
      <c r="RNY839" s="247"/>
      <c r="RNZ839" s="247"/>
      <c r="ROA839" s="247"/>
      <c r="ROB839" s="247"/>
      <c r="ROC839" s="247"/>
      <c r="ROD839" s="247"/>
      <c r="ROE839" s="247"/>
      <c r="ROF839" s="247"/>
      <c r="ROG839" s="247"/>
      <c r="ROH839" s="247"/>
      <c r="ROI839" s="247"/>
      <c r="ROJ839" s="247"/>
      <c r="ROK839" s="247"/>
      <c r="ROL839" s="247"/>
      <c r="ROM839" s="247"/>
      <c r="RON839" s="247"/>
      <c r="ROO839" s="247"/>
      <c r="ROP839" s="247"/>
      <c r="ROQ839" s="247"/>
      <c r="ROR839" s="247"/>
      <c r="ROS839" s="247"/>
      <c r="ROT839" s="247"/>
      <c r="ROU839" s="247"/>
      <c r="ROV839" s="247"/>
      <c r="ROW839" s="247"/>
      <c r="ROX839" s="247"/>
      <c r="ROY839" s="247"/>
      <c r="ROZ839" s="247"/>
      <c r="RPA839" s="247"/>
      <c r="RPB839" s="247"/>
      <c r="RPC839" s="247"/>
      <c r="RPD839" s="247"/>
      <c r="RPE839" s="247"/>
      <c r="RPF839" s="247"/>
      <c r="RPG839" s="247"/>
      <c r="RPH839" s="247"/>
      <c r="RPI839" s="247"/>
      <c r="RPJ839" s="247"/>
      <c r="RPK839" s="247"/>
      <c r="RPL839" s="247"/>
      <c r="RPM839" s="247"/>
      <c r="RPN839" s="247"/>
      <c r="RPO839" s="247"/>
      <c r="RPP839" s="247"/>
      <c r="RPQ839" s="247"/>
      <c r="RPR839" s="247"/>
      <c r="RPS839" s="247"/>
      <c r="RPT839" s="247"/>
      <c r="RPU839" s="247"/>
      <c r="RPV839" s="247"/>
      <c r="RPW839" s="247"/>
      <c r="RPX839" s="247"/>
      <c r="RPY839" s="247"/>
      <c r="RPZ839" s="247"/>
      <c r="RQA839" s="247"/>
      <c r="RQB839" s="247"/>
      <c r="RQC839" s="247"/>
      <c r="RQD839" s="247"/>
      <c r="RQE839" s="247"/>
      <c r="RQF839" s="247"/>
      <c r="RQG839" s="247"/>
      <c r="RQH839" s="247"/>
      <c r="RQI839" s="247"/>
      <c r="RQJ839" s="247"/>
      <c r="RQK839" s="247"/>
      <c r="RQL839" s="247"/>
      <c r="RQM839" s="247"/>
      <c r="RQN839" s="247"/>
      <c r="RQO839" s="247"/>
      <c r="RQP839" s="247"/>
      <c r="RQQ839" s="247"/>
      <c r="RQR839" s="247"/>
      <c r="RQS839" s="247"/>
      <c r="RQT839" s="247"/>
      <c r="RQU839" s="247"/>
      <c r="RQV839" s="247"/>
      <c r="RQW839" s="247"/>
      <c r="RQX839" s="247"/>
      <c r="RQY839" s="247"/>
      <c r="RQZ839" s="247"/>
      <c r="RRA839" s="247"/>
      <c r="RRB839" s="247"/>
      <c r="RRC839" s="247"/>
      <c r="RRD839" s="247"/>
      <c r="RRE839" s="247"/>
      <c r="RRF839" s="247"/>
      <c r="RRG839" s="247"/>
      <c r="RRH839" s="247"/>
      <c r="RRI839" s="247"/>
      <c r="RRJ839" s="247"/>
      <c r="RRK839" s="247"/>
      <c r="RRL839" s="247"/>
      <c r="RRM839" s="247"/>
      <c r="RRN839" s="247"/>
      <c r="RRO839" s="247"/>
      <c r="RRP839" s="247"/>
      <c r="RRQ839" s="247"/>
      <c r="RRR839" s="247"/>
      <c r="RRS839" s="247"/>
      <c r="RRT839" s="247"/>
      <c r="RRU839" s="247"/>
      <c r="RRV839" s="247"/>
      <c r="RRW839" s="247"/>
      <c r="RRX839" s="247"/>
      <c r="RRY839" s="247"/>
      <c r="RRZ839" s="247"/>
      <c r="RSA839" s="247"/>
      <c r="RSB839" s="247"/>
      <c r="RSC839" s="247"/>
      <c r="RSD839" s="247"/>
      <c r="RSE839" s="247"/>
      <c r="RSF839" s="247"/>
      <c r="RSG839" s="247"/>
      <c r="RSH839" s="247"/>
      <c r="RSI839" s="247"/>
      <c r="RSJ839" s="247"/>
      <c r="RSK839" s="247"/>
      <c r="RSL839" s="247"/>
      <c r="RSM839" s="247"/>
      <c r="RSN839" s="247"/>
      <c r="RSO839" s="247"/>
      <c r="RSP839" s="247"/>
      <c r="RSQ839" s="247"/>
      <c r="RSR839" s="247"/>
      <c r="RSS839" s="247"/>
      <c r="RST839" s="247"/>
      <c r="RSU839" s="247"/>
      <c r="RSV839" s="247"/>
      <c r="RSW839" s="247"/>
      <c r="RSX839" s="247"/>
      <c r="RSY839" s="247"/>
      <c r="RSZ839" s="247"/>
      <c r="RTA839" s="247"/>
      <c r="RTB839" s="247"/>
      <c r="RTC839" s="247"/>
      <c r="RTD839" s="247"/>
      <c r="RTE839" s="247"/>
      <c r="RTF839" s="247"/>
      <c r="RTG839" s="247"/>
      <c r="RTH839" s="247"/>
      <c r="RTI839" s="247"/>
      <c r="RTJ839" s="247"/>
      <c r="RTK839" s="247"/>
      <c r="RTL839" s="247"/>
      <c r="RTM839" s="247"/>
      <c r="RTN839" s="247"/>
      <c r="RTO839" s="247"/>
      <c r="RTP839" s="247"/>
      <c r="RTQ839" s="247"/>
      <c r="RTR839" s="247"/>
      <c r="RTS839" s="247"/>
      <c r="RTT839" s="247"/>
      <c r="RTU839" s="247"/>
      <c r="RTV839" s="247"/>
      <c r="RTW839" s="247"/>
      <c r="RTX839" s="247"/>
      <c r="RTY839" s="247"/>
      <c r="RTZ839" s="247"/>
      <c r="RUA839" s="247"/>
      <c r="RUB839" s="247"/>
      <c r="RUC839" s="247"/>
      <c r="RUD839" s="247"/>
      <c r="RUE839" s="247"/>
      <c r="RUF839" s="247"/>
      <c r="RUG839" s="247"/>
      <c r="RUH839" s="247"/>
      <c r="RUI839" s="247"/>
      <c r="RUJ839" s="247"/>
      <c r="RUK839" s="247"/>
      <c r="RUL839" s="247"/>
      <c r="RUM839" s="247"/>
      <c r="RUN839" s="247"/>
      <c r="RUO839" s="247"/>
      <c r="RUP839" s="247"/>
      <c r="RUQ839" s="247"/>
      <c r="RUR839" s="247"/>
      <c r="RUS839" s="247"/>
      <c r="RUT839" s="247"/>
      <c r="RUU839" s="247"/>
      <c r="RUV839" s="247"/>
      <c r="RUW839" s="247"/>
      <c r="RUX839" s="247"/>
      <c r="RUY839" s="247"/>
      <c r="RUZ839" s="247"/>
      <c r="RVA839" s="247"/>
      <c r="RVB839" s="247"/>
      <c r="RVC839" s="247"/>
      <c r="RVD839" s="247"/>
      <c r="RVE839" s="247"/>
      <c r="RVF839" s="247"/>
      <c r="RVG839" s="247"/>
      <c r="RVH839" s="247"/>
      <c r="RVI839" s="247"/>
      <c r="RVJ839" s="247"/>
      <c r="RVK839" s="247"/>
      <c r="RVL839" s="247"/>
      <c r="RVM839" s="247"/>
      <c r="RVN839" s="247"/>
      <c r="RVO839" s="247"/>
      <c r="RVP839" s="247"/>
      <c r="RVQ839" s="247"/>
      <c r="RVR839" s="247"/>
      <c r="RVS839" s="247"/>
      <c r="RVT839" s="247"/>
      <c r="RVU839" s="247"/>
      <c r="RVV839" s="247"/>
      <c r="RVW839" s="247"/>
      <c r="RVX839" s="247"/>
      <c r="RVY839" s="247"/>
      <c r="RVZ839" s="247"/>
      <c r="RWA839" s="247"/>
      <c r="RWB839" s="247"/>
      <c r="RWC839" s="247"/>
      <c r="RWD839" s="247"/>
      <c r="RWE839" s="247"/>
      <c r="RWF839" s="247"/>
      <c r="RWG839" s="247"/>
      <c r="RWH839" s="247"/>
      <c r="RWI839" s="247"/>
      <c r="RWJ839" s="247"/>
      <c r="RWK839" s="247"/>
      <c r="RWL839" s="247"/>
      <c r="RWM839" s="247"/>
      <c r="RWN839" s="247"/>
      <c r="RWO839" s="247"/>
      <c r="RWP839" s="247"/>
      <c r="RWQ839" s="247"/>
      <c r="RWR839" s="247"/>
      <c r="RWS839" s="247"/>
      <c r="RWT839" s="247"/>
      <c r="RWU839" s="247"/>
      <c r="RWV839" s="247"/>
      <c r="RWW839" s="247"/>
      <c r="RWX839" s="247"/>
      <c r="RWY839" s="247"/>
      <c r="RWZ839" s="247"/>
      <c r="RXA839" s="247"/>
      <c r="RXB839" s="247"/>
      <c r="RXC839" s="247"/>
      <c r="RXD839" s="247"/>
      <c r="RXE839" s="247"/>
      <c r="RXF839" s="247"/>
      <c r="RXG839" s="247"/>
      <c r="RXH839" s="247"/>
      <c r="RXI839" s="247"/>
      <c r="RXJ839" s="247"/>
      <c r="RXK839" s="247"/>
      <c r="RXL839" s="247"/>
      <c r="RXM839" s="247"/>
      <c r="RXN839" s="247"/>
      <c r="RXO839" s="247"/>
      <c r="RXP839" s="247"/>
      <c r="RXQ839" s="247"/>
      <c r="RXR839" s="247"/>
      <c r="RXS839" s="247"/>
      <c r="RXT839" s="247"/>
      <c r="RXU839" s="247"/>
      <c r="RXV839" s="247"/>
      <c r="RXW839" s="247"/>
      <c r="RXX839" s="247"/>
      <c r="RXY839" s="247"/>
      <c r="RXZ839" s="247"/>
      <c r="RYA839" s="247"/>
      <c r="RYB839" s="247"/>
      <c r="RYC839" s="247"/>
      <c r="RYD839" s="247"/>
      <c r="RYE839" s="247"/>
      <c r="RYF839" s="247"/>
      <c r="RYG839" s="247"/>
      <c r="RYH839" s="247"/>
      <c r="RYI839" s="247"/>
      <c r="RYJ839" s="247"/>
      <c r="RYK839" s="247"/>
      <c r="RYL839" s="247"/>
      <c r="RYM839" s="247"/>
      <c r="RYN839" s="247"/>
      <c r="RYO839" s="247"/>
      <c r="RYP839" s="247"/>
      <c r="RYQ839" s="247"/>
      <c r="RYR839" s="247"/>
      <c r="RYS839" s="247"/>
      <c r="RYT839" s="247"/>
      <c r="RYU839" s="247"/>
      <c r="RYV839" s="247"/>
      <c r="RYW839" s="247"/>
      <c r="RYX839" s="247"/>
      <c r="RYY839" s="247"/>
      <c r="RYZ839" s="247"/>
      <c r="RZA839" s="247"/>
      <c r="RZB839" s="247"/>
      <c r="RZC839" s="247"/>
      <c r="RZD839" s="247"/>
      <c r="RZE839" s="247"/>
      <c r="RZF839" s="247"/>
      <c r="RZG839" s="247"/>
      <c r="RZH839" s="247"/>
      <c r="RZI839" s="247"/>
      <c r="RZJ839" s="247"/>
      <c r="RZK839" s="247"/>
      <c r="RZL839" s="247"/>
      <c r="RZM839" s="247"/>
      <c r="RZN839" s="247"/>
      <c r="RZO839" s="247"/>
      <c r="RZP839" s="247"/>
      <c r="RZQ839" s="247"/>
      <c r="RZR839" s="247"/>
      <c r="RZS839" s="247"/>
      <c r="RZT839" s="247"/>
      <c r="RZU839" s="247"/>
      <c r="RZV839" s="247"/>
      <c r="RZW839" s="247"/>
      <c r="RZX839" s="247"/>
      <c r="RZY839" s="247"/>
      <c r="RZZ839" s="247"/>
      <c r="SAA839" s="247"/>
      <c r="SAB839" s="247"/>
      <c r="SAC839" s="247"/>
      <c r="SAD839" s="247"/>
      <c r="SAE839" s="247"/>
      <c r="SAF839" s="247"/>
      <c r="SAG839" s="247"/>
      <c r="SAH839" s="247"/>
      <c r="SAI839" s="247"/>
      <c r="SAJ839" s="247"/>
      <c r="SAK839" s="247"/>
      <c r="SAL839" s="247"/>
      <c r="SAM839" s="247"/>
      <c r="SAN839" s="247"/>
      <c r="SAO839" s="247"/>
      <c r="SAP839" s="247"/>
      <c r="SAQ839" s="247"/>
      <c r="SAR839" s="247"/>
      <c r="SAS839" s="247"/>
      <c r="SAT839" s="247"/>
      <c r="SAU839" s="247"/>
      <c r="SAV839" s="247"/>
      <c r="SAW839" s="247"/>
      <c r="SAX839" s="247"/>
      <c r="SAY839" s="247"/>
      <c r="SAZ839" s="247"/>
      <c r="SBA839" s="247"/>
      <c r="SBB839" s="247"/>
      <c r="SBC839" s="247"/>
      <c r="SBD839" s="247"/>
      <c r="SBE839" s="247"/>
      <c r="SBF839" s="247"/>
      <c r="SBG839" s="247"/>
      <c r="SBH839" s="247"/>
      <c r="SBI839" s="247"/>
      <c r="SBJ839" s="247"/>
      <c r="SBK839" s="247"/>
      <c r="SBL839" s="247"/>
      <c r="SBM839" s="247"/>
      <c r="SBN839" s="247"/>
      <c r="SBO839" s="247"/>
      <c r="SBP839" s="247"/>
      <c r="SBQ839" s="247"/>
      <c r="SBR839" s="247"/>
      <c r="SBS839" s="247"/>
      <c r="SBT839" s="247"/>
      <c r="SBU839" s="247"/>
      <c r="SBV839" s="247"/>
      <c r="SBW839" s="247"/>
      <c r="SBX839" s="247"/>
      <c r="SBY839" s="247"/>
      <c r="SBZ839" s="247"/>
      <c r="SCA839" s="247"/>
      <c r="SCB839" s="247"/>
      <c r="SCC839" s="247"/>
      <c r="SCD839" s="247"/>
      <c r="SCE839" s="247"/>
      <c r="SCF839" s="247"/>
      <c r="SCG839" s="247"/>
      <c r="SCH839" s="247"/>
      <c r="SCI839" s="247"/>
      <c r="SCJ839" s="247"/>
      <c r="SCK839" s="247"/>
      <c r="SCL839" s="247"/>
      <c r="SCM839" s="247"/>
      <c r="SCN839" s="247"/>
      <c r="SCO839" s="247"/>
      <c r="SCP839" s="247"/>
      <c r="SCQ839" s="247"/>
      <c r="SCR839" s="247"/>
      <c r="SCS839" s="247"/>
      <c r="SCT839" s="247"/>
      <c r="SCU839" s="247"/>
      <c r="SCV839" s="247"/>
      <c r="SCW839" s="247"/>
      <c r="SCX839" s="247"/>
      <c r="SCY839" s="247"/>
      <c r="SCZ839" s="247"/>
      <c r="SDA839" s="247"/>
      <c r="SDB839" s="247"/>
      <c r="SDC839" s="247"/>
      <c r="SDD839" s="247"/>
      <c r="SDE839" s="247"/>
      <c r="SDF839" s="247"/>
      <c r="SDG839" s="247"/>
      <c r="SDH839" s="247"/>
      <c r="SDI839" s="247"/>
      <c r="SDJ839" s="247"/>
      <c r="SDK839" s="247"/>
      <c r="SDL839" s="247"/>
      <c r="SDM839" s="247"/>
      <c r="SDN839" s="247"/>
      <c r="SDO839" s="247"/>
      <c r="SDP839" s="247"/>
      <c r="SDQ839" s="247"/>
      <c r="SDR839" s="247"/>
      <c r="SDS839" s="247"/>
      <c r="SDT839" s="247"/>
      <c r="SDU839" s="247"/>
      <c r="SDV839" s="247"/>
      <c r="SDW839" s="247"/>
      <c r="SDX839" s="247"/>
      <c r="SDY839" s="247"/>
      <c r="SDZ839" s="247"/>
      <c r="SEA839" s="247"/>
      <c r="SEB839" s="247"/>
      <c r="SEC839" s="247"/>
      <c r="SED839" s="247"/>
      <c r="SEE839" s="247"/>
      <c r="SEF839" s="247"/>
      <c r="SEG839" s="247"/>
      <c r="SEH839" s="247"/>
      <c r="SEI839" s="247"/>
      <c r="SEJ839" s="247"/>
      <c r="SEK839" s="247"/>
      <c r="SEL839" s="247"/>
      <c r="SEM839" s="247"/>
      <c r="SEN839" s="247"/>
      <c r="SEO839" s="247"/>
      <c r="SEP839" s="247"/>
      <c r="SEQ839" s="247"/>
      <c r="SER839" s="247"/>
      <c r="SES839" s="247"/>
      <c r="SET839" s="247"/>
      <c r="SEU839" s="247"/>
      <c r="SEV839" s="247"/>
      <c r="SEW839" s="247"/>
      <c r="SEX839" s="247"/>
      <c r="SEY839" s="247"/>
      <c r="SEZ839" s="247"/>
      <c r="SFA839" s="247"/>
      <c r="SFB839" s="247"/>
      <c r="SFC839" s="247"/>
      <c r="SFD839" s="247"/>
      <c r="SFE839" s="247"/>
      <c r="SFF839" s="247"/>
      <c r="SFG839" s="247"/>
      <c r="SFH839" s="247"/>
      <c r="SFI839" s="247"/>
      <c r="SFJ839" s="247"/>
      <c r="SFK839" s="247"/>
      <c r="SFL839" s="247"/>
      <c r="SFM839" s="247"/>
      <c r="SFN839" s="247"/>
      <c r="SFO839" s="247"/>
      <c r="SFP839" s="247"/>
      <c r="SFQ839" s="247"/>
      <c r="SFR839" s="247"/>
      <c r="SFS839" s="247"/>
      <c r="SFT839" s="247"/>
      <c r="SFU839" s="247"/>
      <c r="SFV839" s="247"/>
      <c r="SFW839" s="247"/>
      <c r="SFX839" s="247"/>
      <c r="SFY839" s="247"/>
      <c r="SFZ839" s="247"/>
      <c r="SGA839" s="247"/>
      <c r="SGB839" s="247"/>
      <c r="SGC839" s="247"/>
      <c r="SGD839" s="247"/>
      <c r="SGE839" s="247"/>
      <c r="SGF839" s="247"/>
      <c r="SGG839" s="247"/>
      <c r="SGH839" s="247"/>
      <c r="SGI839" s="247"/>
      <c r="SGJ839" s="247"/>
      <c r="SGK839" s="247"/>
      <c r="SGL839" s="247"/>
      <c r="SGM839" s="247"/>
      <c r="SGN839" s="247"/>
      <c r="SGO839" s="247"/>
      <c r="SGP839" s="247"/>
      <c r="SGQ839" s="247"/>
      <c r="SGR839" s="247"/>
      <c r="SGS839" s="247"/>
      <c r="SGT839" s="247"/>
      <c r="SGU839" s="247"/>
      <c r="SGV839" s="247"/>
      <c r="SGW839" s="247"/>
      <c r="SGX839" s="247"/>
      <c r="SGY839" s="247"/>
      <c r="SGZ839" s="247"/>
      <c r="SHA839" s="247"/>
      <c r="SHB839" s="247"/>
      <c r="SHC839" s="247"/>
      <c r="SHD839" s="247"/>
      <c r="SHE839" s="247"/>
      <c r="SHF839" s="247"/>
      <c r="SHG839" s="247"/>
      <c r="SHH839" s="247"/>
      <c r="SHI839" s="247"/>
      <c r="SHJ839" s="247"/>
      <c r="SHK839" s="247"/>
      <c r="SHL839" s="247"/>
      <c r="SHM839" s="247"/>
      <c r="SHN839" s="247"/>
      <c r="SHO839" s="247"/>
      <c r="SHP839" s="247"/>
      <c r="SHQ839" s="247"/>
      <c r="SHR839" s="247"/>
      <c r="SHS839" s="247"/>
      <c r="SHT839" s="247"/>
      <c r="SHU839" s="247"/>
      <c r="SHV839" s="247"/>
      <c r="SHW839" s="247"/>
      <c r="SHX839" s="247"/>
      <c r="SHY839" s="247"/>
      <c r="SHZ839" s="247"/>
      <c r="SIA839" s="247"/>
      <c r="SIB839" s="247"/>
      <c r="SIC839" s="247"/>
      <c r="SID839" s="247"/>
      <c r="SIE839" s="247"/>
      <c r="SIF839" s="247"/>
      <c r="SIG839" s="247"/>
      <c r="SIH839" s="247"/>
      <c r="SII839" s="247"/>
      <c r="SIJ839" s="247"/>
      <c r="SIK839" s="247"/>
      <c r="SIL839" s="247"/>
      <c r="SIM839" s="247"/>
      <c r="SIN839" s="247"/>
      <c r="SIO839" s="247"/>
      <c r="SIP839" s="247"/>
      <c r="SIQ839" s="247"/>
      <c r="SIR839" s="247"/>
      <c r="SIS839" s="247"/>
      <c r="SIT839" s="247"/>
      <c r="SIU839" s="247"/>
      <c r="SIV839" s="247"/>
      <c r="SIW839" s="247"/>
      <c r="SIX839" s="247"/>
      <c r="SIY839" s="247"/>
      <c r="SIZ839" s="247"/>
      <c r="SJA839" s="247"/>
      <c r="SJB839" s="247"/>
      <c r="SJC839" s="247"/>
      <c r="SJD839" s="247"/>
      <c r="SJE839" s="247"/>
      <c r="SJF839" s="247"/>
      <c r="SJG839" s="247"/>
      <c r="SJH839" s="247"/>
      <c r="SJI839" s="247"/>
      <c r="SJJ839" s="247"/>
      <c r="SJK839" s="247"/>
      <c r="SJL839" s="247"/>
      <c r="SJM839" s="247"/>
      <c r="SJN839" s="247"/>
      <c r="SJO839" s="247"/>
      <c r="SJP839" s="247"/>
      <c r="SJQ839" s="247"/>
      <c r="SJR839" s="247"/>
      <c r="SJS839" s="247"/>
      <c r="SJT839" s="247"/>
      <c r="SJU839" s="247"/>
      <c r="SJV839" s="247"/>
      <c r="SJW839" s="247"/>
      <c r="SJX839" s="247"/>
      <c r="SJY839" s="247"/>
      <c r="SJZ839" s="247"/>
      <c r="SKA839" s="247"/>
      <c r="SKB839" s="247"/>
      <c r="SKC839" s="247"/>
      <c r="SKD839" s="247"/>
      <c r="SKE839" s="247"/>
      <c r="SKF839" s="247"/>
      <c r="SKG839" s="247"/>
      <c r="SKH839" s="247"/>
      <c r="SKI839" s="247"/>
      <c r="SKJ839" s="247"/>
      <c r="SKK839" s="247"/>
      <c r="SKL839" s="247"/>
      <c r="SKM839" s="247"/>
      <c r="SKN839" s="247"/>
      <c r="SKO839" s="247"/>
      <c r="SKP839" s="247"/>
      <c r="SKQ839" s="247"/>
      <c r="SKR839" s="247"/>
      <c r="SKS839" s="247"/>
      <c r="SKT839" s="247"/>
      <c r="SKU839" s="247"/>
      <c r="SKV839" s="247"/>
      <c r="SKW839" s="247"/>
      <c r="SKX839" s="247"/>
      <c r="SKY839" s="247"/>
      <c r="SKZ839" s="247"/>
      <c r="SLA839" s="247"/>
      <c r="SLB839" s="247"/>
      <c r="SLC839" s="247"/>
      <c r="SLD839" s="247"/>
      <c r="SLE839" s="247"/>
      <c r="SLF839" s="247"/>
      <c r="SLG839" s="247"/>
      <c r="SLH839" s="247"/>
      <c r="SLI839" s="247"/>
      <c r="SLJ839" s="247"/>
      <c r="SLK839" s="247"/>
      <c r="SLL839" s="247"/>
      <c r="SLM839" s="247"/>
      <c r="SLN839" s="247"/>
      <c r="SLO839" s="247"/>
      <c r="SLP839" s="247"/>
      <c r="SLQ839" s="247"/>
      <c r="SLR839" s="247"/>
      <c r="SLS839" s="247"/>
      <c r="SLT839" s="247"/>
      <c r="SLU839" s="247"/>
      <c r="SLV839" s="247"/>
      <c r="SLW839" s="247"/>
      <c r="SLX839" s="247"/>
      <c r="SLY839" s="247"/>
      <c r="SLZ839" s="247"/>
      <c r="SMA839" s="247"/>
      <c r="SMB839" s="247"/>
      <c r="SMC839" s="247"/>
      <c r="SMD839" s="247"/>
      <c r="SME839" s="247"/>
      <c r="SMF839" s="247"/>
      <c r="SMG839" s="247"/>
      <c r="SMH839" s="247"/>
      <c r="SMI839" s="247"/>
      <c r="SMJ839" s="247"/>
      <c r="SMK839" s="247"/>
      <c r="SML839" s="247"/>
      <c r="SMM839" s="247"/>
      <c r="SMN839" s="247"/>
      <c r="SMO839" s="247"/>
      <c r="SMP839" s="247"/>
      <c r="SMQ839" s="247"/>
      <c r="SMR839" s="247"/>
      <c r="SMS839" s="247"/>
      <c r="SMT839" s="247"/>
      <c r="SMU839" s="247"/>
      <c r="SMV839" s="247"/>
      <c r="SMW839" s="247"/>
      <c r="SMX839" s="247"/>
      <c r="SMY839" s="247"/>
      <c r="SMZ839" s="247"/>
      <c r="SNA839" s="247"/>
      <c r="SNB839" s="247"/>
      <c r="SNC839" s="247"/>
      <c r="SND839" s="247"/>
      <c r="SNE839" s="247"/>
      <c r="SNF839" s="247"/>
      <c r="SNG839" s="247"/>
      <c r="SNH839" s="247"/>
      <c r="SNI839" s="247"/>
      <c r="SNJ839" s="247"/>
      <c r="SNK839" s="247"/>
      <c r="SNL839" s="247"/>
      <c r="SNM839" s="247"/>
      <c r="SNN839" s="247"/>
      <c r="SNO839" s="247"/>
      <c r="SNP839" s="247"/>
      <c r="SNQ839" s="247"/>
      <c r="SNR839" s="247"/>
      <c r="SNS839" s="247"/>
      <c r="SNT839" s="247"/>
      <c r="SNU839" s="247"/>
      <c r="SNV839" s="247"/>
      <c r="SNW839" s="247"/>
      <c r="SNX839" s="247"/>
      <c r="SNY839" s="247"/>
      <c r="SNZ839" s="247"/>
      <c r="SOA839" s="247"/>
      <c r="SOB839" s="247"/>
      <c r="SOC839" s="247"/>
      <c r="SOD839" s="247"/>
      <c r="SOE839" s="247"/>
      <c r="SOF839" s="247"/>
      <c r="SOG839" s="247"/>
      <c r="SOH839" s="247"/>
      <c r="SOI839" s="247"/>
      <c r="SOJ839" s="247"/>
      <c r="SOK839" s="247"/>
      <c r="SOL839" s="247"/>
      <c r="SOM839" s="247"/>
      <c r="SON839" s="247"/>
      <c r="SOO839" s="247"/>
      <c r="SOP839" s="247"/>
      <c r="SOQ839" s="247"/>
      <c r="SOR839" s="247"/>
      <c r="SOS839" s="247"/>
      <c r="SOT839" s="247"/>
      <c r="SOU839" s="247"/>
      <c r="SOV839" s="247"/>
      <c r="SOW839" s="247"/>
      <c r="SOX839" s="247"/>
      <c r="SOY839" s="247"/>
      <c r="SOZ839" s="247"/>
      <c r="SPA839" s="247"/>
      <c r="SPB839" s="247"/>
      <c r="SPC839" s="247"/>
      <c r="SPD839" s="247"/>
      <c r="SPE839" s="247"/>
      <c r="SPF839" s="247"/>
      <c r="SPG839" s="247"/>
      <c r="SPH839" s="247"/>
      <c r="SPI839" s="247"/>
      <c r="SPJ839" s="247"/>
      <c r="SPK839" s="247"/>
      <c r="SPL839" s="247"/>
      <c r="SPM839" s="247"/>
      <c r="SPN839" s="247"/>
      <c r="SPO839" s="247"/>
      <c r="SPP839" s="247"/>
      <c r="SPQ839" s="247"/>
      <c r="SPR839" s="247"/>
      <c r="SPS839" s="247"/>
      <c r="SPT839" s="247"/>
      <c r="SPU839" s="247"/>
      <c r="SPV839" s="247"/>
      <c r="SPW839" s="247"/>
      <c r="SPX839" s="247"/>
      <c r="SPY839" s="247"/>
      <c r="SPZ839" s="247"/>
      <c r="SQA839" s="247"/>
      <c r="SQB839" s="247"/>
      <c r="SQC839" s="247"/>
      <c r="SQD839" s="247"/>
      <c r="SQE839" s="247"/>
      <c r="SQF839" s="247"/>
      <c r="SQG839" s="247"/>
      <c r="SQH839" s="247"/>
      <c r="SQI839" s="247"/>
      <c r="SQJ839" s="247"/>
      <c r="SQK839" s="247"/>
      <c r="SQL839" s="247"/>
      <c r="SQM839" s="247"/>
      <c r="SQN839" s="247"/>
      <c r="SQO839" s="247"/>
      <c r="SQP839" s="247"/>
      <c r="SQQ839" s="247"/>
      <c r="SQR839" s="247"/>
      <c r="SQS839" s="247"/>
      <c r="SQT839" s="247"/>
      <c r="SQU839" s="247"/>
      <c r="SQV839" s="247"/>
      <c r="SQW839" s="247"/>
      <c r="SQX839" s="247"/>
      <c r="SQY839" s="247"/>
      <c r="SQZ839" s="247"/>
      <c r="SRA839" s="247"/>
      <c r="SRB839" s="247"/>
      <c r="SRC839" s="247"/>
      <c r="SRD839" s="247"/>
      <c r="SRE839" s="247"/>
      <c r="SRF839" s="247"/>
      <c r="SRG839" s="247"/>
      <c r="SRH839" s="247"/>
      <c r="SRI839" s="247"/>
      <c r="SRJ839" s="247"/>
      <c r="SRK839" s="247"/>
      <c r="SRL839" s="247"/>
      <c r="SRM839" s="247"/>
      <c r="SRN839" s="247"/>
      <c r="SRO839" s="247"/>
      <c r="SRP839" s="247"/>
      <c r="SRQ839" s="247"/>
      <c r="SRR839" s="247"/>
      <c r="SRS839" s="247"/>
      <c r="SRT839" s="247"/>
      <c r="SRU839" s="247"/>
      <c r="SRV839" s="247"/>
      <c r="SRW839" s="247"/>
      <c r="SRX839" s="247"/>
      <c r="SRY839" s="247"/>
      <c r="SRZ839" s="247"/>
      <c r="SSA839" s="247"/>
      <c r="SSB839" s="247"/>
      <c r="SSC839" s="247"/>
      <c r="SSD839" s="247"/>
      <c r="SSE839" s="247"/>
      <c r="SSF839" s="247"/>
      <c r="SSG839" s="247"/>
      <c r="SSH839" s="247"/>
      <c r="SSI839" s="247"/>
      <c r="SSJ839" s="247"/>
      <c r="SSK839" s="247"/>
      <c r="SSL839" s="247"/>
      <c r="SSM839" s="247"/>
      <c r="SSN839" s="247"/>
      <c r="SSO839" s="247"/>
      <c r="SSP839" s="247"/>
      <c r="SSQ839" s="247"/>
      <c r="SSR839" s="247"/>
      <c r="SSS839" s="247"/>
      <c r="SST839" s="247"/>
      <c r="SSU839" s="247"/>
      <c r="SSV839" s="247"/>
      <c r="SSW839" s="247"/>
      <c r="SSX839" s="247"/>
      <c r="SSY839" s="247"/>
      <c r="SSZ839" s="247"/>
      <c r="STA839" s="247"/>
      <c r="STB839" s="247"/>
      <c r="STC839" s="247"/>
      <c r="STD839" s="247"/>
      <c r="STE839" s="247"/>
      <c r="STF839" s="247"/>
      <c r="STG839" s="247"/>
      <c r="STH839" s="247"/>
      <c r="STI839" s="247"/>
      <c r="STJ839" s="247"/>
      <c r="STK839" s="247"/>
      <c r="STL839" s="247"/>
      <c r="STM839" s="247"/>
      <c r="STN839" s="247"/>
      <c r="STO839" s="247"/>
      <c r="STP839" s="247"/>
      <c r="STQ839" s="247"/>
      <c r="STR839" s="247"/>
      <c r="STS839" s="247"/>
      <c r="STT839" s="247"/>
      <c r="STU839" s="247"/>
      <c r="STV839" s="247"/>
      <c r="STW839" s="247"/>
      <c r="STX839" s="247"/>
      <c r="STY839" s="247"/>
      <c r="STZ839" s="247"/>
      <c r="SUA839" s="247"/>
      <c r="SUB839" s="247"/>
      <c r="SUC839" s="247"/>
      <c r="SUD839" s="247"/>
      <c r="SUE839" s="247"/>
      <c r="SUF839" s="247"/>
      <c r="SUG839" s="247"/>
      <c r="SUH839" s="247"/>
      <c r="SUI839" s="247"/>
      <c r="SUJ839" s="247"/>
      <c r="SUK839" s="247"/>
      <c r="SUL839" s="247"/>
      <c r="SUM839" s="247"/>
      <c r="SUN839" s="247"/>
      <c r="SUO839" s="247"/>
      <c r="SUP839" s="247"/>
      <c r="SUQ839" s="247"/>
      <c r="SUR839" s="247"/>
      <c r="SUS839" s="247"/>
      <c r="SUT839" s="247"/>
      <c r="SUU839" s="247"/>
      <c r="SUV839" s="247"/>
      <c r="SUW839" s="247"/>
      <c r="SUX839" s="247"/>
      <c r="SUY839" s="247"/>
      <c r="SUZ839" s="247"/>
      <c r="SVA839" s="247"/>
      <c r="SVB839" s="247"/>
      <c r="SVC839" s="247"/>
      <c r="SVD839" s="247"/>
      <c r="SVE839" s="247"/>
      <c r="SVF839" s="247"/>
      <c r="SVG839" s="247"/>
      <c r="SVH839" s="247"/>
      <c r="SVI839" s="247"/>
      <c r="SVJ839" s="247"/>
      <c r="SVK839" s="247"/>
      <c r="SVL839" s="247"/>
      <c r="SVM839" s="247"/>
      <c r="SVN839" s="247"/>
      <c r="SVO839" s="247"/>
      <c r="SVP839" s="247"/>
      <c r="SVQ839" s="247"/>
      <c r="SVR839" s="247"/>
      <c r="SVS839" s="247"/>
      <c r="SVT839" s="247"/>
      <c r="SVU839" s="247"/>
      <c r="SVV839" s="247"/>
      <c r="SVW839" s="247"/>
      <c r="SVX839" s="247"/>
      <c r="SVY839" s="247"/>
      <c r="SVZ839" s="247"/>
      <c r="SWA839" s="247"/>
      <c r="SWB839" s="247"/>
      <c r="SWC839" s="247"/>
      <c r="SWD839" s="247"/>
      <c r="SWE839" s="247"/>
      <c r="SWF839" s="247"/>
      <c r="SWG839" s="247"/>
      <c r="SWH839" s="247"/>
      <c r="SWI839" s="247"/>
      <c r="SWJ839" s="247"/>
      <c r="SWK839" s="247"/>
      <c r="SWL839" s="247"/>
      <c r="SWM839" s="247"/>
      <c r="SWN839" s="247"/>
      <c r="SWO839" s="247"/>
      <c r="SWP839" s="247"/>
      <c r="SWQ839" s="247"/>
      <c r="SWR839" s="247"/>
      <c r="SWS839" s="247"/>
      <c r="SWT839" s="247"/>
      <c r="SWU839" s="247"/>
      <c r="SWV839" s="247"/>
      <c r="SWW839" s="247"/>
      <c r="SWX839" s="247"/>
      <c r="SWY839" s="247"/>
      <c r="SWZ839" s="247"/>
      <c r="SXA839" s="247"/>
      <c r="SXB839" s="247"/>
      <c r="SXC839" s="247"/>
      <c r="SXD839" s="247"/>
      <c r="SXE839" s="247"/>
      <c r="SXF839" s="247"/>
      <c r="SXG839" s="247"/>
      <c r="SXH839" s="247"/>
      <c r="SXI839" s="247"/>
      <c r="SXJ839" s="247"/>
      <c r="SXK839" s="247"/>
      <c r="SXL839" s="247"/>
      <c r="SXM839" s="247"/>
      <c r="SXN839" s="247"/>
      <c r="SXO839" s="247"/>
      <c r="SXP839" s="247"/>
      <c r="SXQ839" s="247"/>
      <c r="SXR839" s="247"/>
      <c r="SXS839" s="247"/>
      <c r="SXT839" s="247"/>
      <c r="SXU839" s="247"/>
      <c r="SXV839" s="247"/>
      <c r="SXW839" s="247"/>
      <c r="SXX839" s="247"/>
      <c r="SXY839" s="247"/>
      <c r="SXZ839" s="247"/>
      <c r="SYA839" s="247"/>
      <c r="SYB839" s="247"/>
      <c r="SYC839" s="247"/>
      <c r="SYD839" s="247"/>
      <c r="SYE839" s="247"/>
      <c r="SYF839" s="247"/>
      <c r="SYG839" s="247"/>
      <c r="SYH839" s="247"/>
      <c r="SYI839" s="247"/>
      <c r="SYJ839" s="247"/>
      <c r="SYK839" s="247"/>
      <c r="SYL839" s="247"/>
      <c r="SYM839" s="247"/>
      <c r="SYN839" s="247"/>
      <c r="SYO839" s="247"/>
      <c r="SYP839" s="247"/>
      <c r="SYQ839" s="247"/>
      <c r="SYR839" s="247"/>
      <c r="SYS839" s="247"/>
      <c r="SYT839" s="247"/>
      <c r="SYU839" s="247"/>
      <c r="SYV839" s="247"/>
      <c r="SYW839" s="247"/>
      <c r="SYX839" s="247"/>
      <c r="SYY839" s="247"/>
      <c r="SYZ839" s="247"/>
      <c r="SZA839" s="247"/>
      <c r="SZB839" s="247"/>
      <c r="SZC839" s="247"/>
      <c r="SZD839" s="247"/>
      <c r="SZE839" s="247"/>
      <c r="SZF839" s="247"/>
      <c r="SZG839" s="247"/>
      <c r="SZH839" s="247"/>
      <c r="SZI839" s="247"/>
      <c r="SZJ839" s="247"/>
      <c r="SZK839" s="247"/>
      <c r="SZL839" s="247"/>
      <c r="SZM839" s="247"/>
      <c r="SZN839" s="247"/>
      <c r="SZO839" s="247"/>
      <c r="SZP839" s="247"/>
      <c r="SZQ839" s="247"/>
      <c r="SZR839" s="247"/>
      <c r="SZS839" s="247"/>
      <c r="SZT839" s="247"/>
      <c r="SZU839" s="247"/>
      <c r="SZV839" s="247"/>
      <c r="SZW839" s="247"/>
      <c r="SZX839" s="247"/>
      <c r="SZY839" s="247"/>
      <c r="SZZ839" s="247"/>
      <c r="TAA839" s="247"/>
      <c r="TAB839" s="247"/>
      <c r="TAC839" s="247"/>
      <c r="TAD839" s="247"/>
      <c r="TAE839" s="247"/>
      <c r="TAF839" s="247"/>
      <c r="TAG839" s="247"/>
      <c r="TAH839" s="247"/>
      <c r="TAI839" s="247"/>
      <c r="TAJ839" s="247"/>
      <c r="TAK839" s="247"/>
      <c r="TAL839" s="247"/>
      <c r="TAM839" s="247"/>
      <c r="TAN839" s="247"/>
      <c r="TAO839" s="247"/>
      <c r="TAP839" s="247"/>
      <c r="TAQ839" s="247"/>
      <c r="TAR839" s="247"/>
      <c r="TAS839" s="247"/>
      <c r="TAT839" s="247"/>
      <c r="TAU839" s="247"/>
      <c r="TAV839" s="247"/>
      <c r="TAW839" s="247"/>
      <c r="TAX839" s="247"/>
      <c r="TAY839" s="247"/>
      <c r="TAZ839" s="247"/>
      <c r="TBA839" s="247"/>
      <c r="TBB839" s="247"/>
      <c r="TBC839" s="247"/>
      <c r="TBD839" s="247"/>
      <c r="TBE839" s="247"/>
      <c r="TBF839" s="247"/>
      <c r="TBG839" s="247"/>
      <c r="TBH839" s="247"/>
      <c r="TBI839" s="247"/>
      <c r="TBJ839" s="247"/>
      <c r="TBK839" s="247"/>
      <c r="TBL839" s="247"/>
      <c r="TBM839" s="247"/>
      <c r="TBN839" s="247"/>
      <c r="TBO839" s="247"/>
      <c r="TBP839" s="247"/>
      <c r="TBQ839" s="247"/>
      <c r="TBR839" s="247"/>
      <c r="TBS839" s="247"/>
      <c r="TBT839" s="247"/>
      <c r="TBU839" s="247"/>
      <c r="TBV839" s="247"/>
      <c r="TBW839" s="247"/>
      <c r="TBX839" s="247"/>
      <c r="TBY839" s="247"/>
      <c r="TBZ839" s="247"/>
      <c r="TCA839" s="247"/>
      <c r="TCB839" s="247"/>
      <c r="TCC839" s="247"/>
      <c r="TCD839" s="247"/>
      <c r="TCE839" s="247"/>
      <c r="TCF839" s="247"/>
      <c r="TCG839" s="247"/>
      <c r="TCH839" s="247"/>
      <c r="TCI839" s="247"/>
      <c r="TCJ839" s="247"/>
      <c r="TCK839" s="247"/>
      <c r="TCL839" s="247"/>
      <c r="TCM839" s="247"/>
      <c r="TCN839" s="247"/>
      <c r="TCO839" s="247"/>
      <c r="TCP839" s="247"/>
      <c r="TCQ839" s="247"/>
      <c r="TCR839" s="247"/>
      <c r="TCS839" s="247"/>
      <c r="TCT839" s="247"/>
      <c r="TCU839" s="247"/>
      <c r="TCV839" s="247"/>
      <c r="TCW839" s="247"/>
      <c r="TCX839" s="247"/>
      <c r="TCY839" s="247"/>
      <c r="TCZ839" s="247"/>
      <c r="TDA839" s="247"/>
      <c r="TDB839" s="247"/>
      <c r="TDC839" s="247"/>
      <c r="TDD839" s="247"/>
      <c r="TDE839" s="247"/>
      <c r="TDF839" s="247"/>
      <c r="TDG839" s="247"/>
      <c r="TDH839" s="247"/>
      <c r="TDI839" s="247"/>
      <c r="TDJ839" s="247"/>
      <c r="TDK839" s="247"/>
      <c r="TDL839" s="247"/>
      <c r="TDM839" s="247"/>
      <c r="TDN839" s="247"/>
      <c r="TDO839" s="247"/>
      <c r="TDP839" s="247"/>
      <c r="TDQ839" s="247"/>
      <c r="TDR839" s="247"/>
      <c r="TDS839" s="247"/>
      <c r="TDT839" s="247"/>
      <c r="TDU839" s="247"/>
      <c r="TDV839" s="247"/>
      <c r="TDW839" s="247"/>
      <c r="TDX839" s="247"/>
      <c r="TDY839" s="247"/>
      <c r="TDZ839" s="247"/>
      <c r="TEA839" s="247"/>
      <c r="TEB839" s="247"/>
      <c r="TEC839" s="247"/>
      <c r="TED839" s="247"/>
      <c r="TEE839" s="247"/>
      <c r="TEF839" s="247"/>
      <c r="TEG839" s="247"/>
      <c r="TEH839" s="247"/>
      <c r="TEI839" s="247"/>
      <c r="TEJ839" s="247"/>
      <c r="TEK839" s="247"/>
      <c r="TEL839" s="247"/>
      <c r="TEM839" s="247"/>
      <c r="TEN839" s="247"/>
      <c r="TEO839" s="247"/>
      <c r="TEP839" s="247"/>
      <c r="TEQ839" s="247"/>
      <c r="TER839" s="247"/>
      <c r="TES839" s="247"/>
      <c r="TET839" s="247"/>
      <c r="TEU839" s="247"/>
      <c r="TEV839" s="247"/>
      <c r="TEW839" s="247"/>
      <c r="TEX839" s="247"/>
      <c r="TEY839" s="247"/>
      <c r="TEZ839" s="247"/>
      <c r="TFA839" s="247"/>
      <c r="TFB839" s="247"/>
      <c r="TFC839" s="247"/>
      <c r="TFD839" s="247"/>
      <c r="TFE839" s="247"/>
      <c r="TFF839" s="247"/>
      <c r="TFG839" s="247"/>
      <c r="TFH839" s="247"/>
      <c r="TFI839" s="247"/>
      <c r="TFJ839" s="247"/>
      <c r="TFK839" s="247"/>
      <c r="TFL839" s="247"/>
      <c r="TFM839" s="247"/>
      <c r="TFN839" s="247"/>
      <c r="TFO839" s="247"/>
      <c r="TFP839" s="247"/>
      <c r="TFQ839" s="247"/>
      <c r="TFR839" s="247"/>
      <c r="TFS839" s="247"/>
      <c r="TFT839" s="247"/>
      <c r="TFU839" s="247"/>
      <c r="TFV839" s="247"/>
      <c r="TFW839" s="247"/>
      <c r="TFX839" s="247"/>
      <c r="TFY839" s="247"/>
      <c r="TFZ839" s="247"/>
      <c r="TGA839" s="247"/>
      <c r="TGB839" s="247"/>
      <c r="TGC839" s="247"/>
      <c r="TGD839" s="247"/>
      <c r="TGE839" s="247"/>
      <c r="TGF839" s="247"/>
      <c r="TGG839" s="247"/>
      <c r="TGH839" s="247"/>
      <c r="TGI839" s="247"/>
      <c r="TGJ839" s="247"/>
      <c r="TGK839" s="247"/>
      <c r="TGL839" s="247"/>
      <c r="TGM839" s="247"/>
      <c r="TGN839" s="247"/>
      <c r="TGO839" s="247"/>
      <c r="TGP839" s="247"/>
      <c r="TGQ839" s="247"/>
      <c r="TGR839" s="247"/>
      <c r="TGS839" s="247"/>
      <c r="TGT839" s="247"/>
      <c r="TGU839" s="247"/>
      <c r="TGV839" s="247"/>
      <c r="TGW839" s="247"/>
      <c r="TGX839" s="247"/>
      <c r="TGY839" s="247"/>
      <c r="TGZ839" s="247"/>
      <c r="THA839" s="247"/>
      <c r="THB839" s="247"/>
      <c r="THC839" s="247"/>
      <c r="THD839" s="247"/>
      <c r="THE839" s="247"/>
      <c r="THF839" s="247"/>
      <c r="THG839" s="247"/>
      <c r="THH839" s="247"/>
      <c r="THI839" s="247"/>
      <c r="THJ839" s="247"/>
      <c r="THK839" s="247"/>
      <c r="THL839" s="247"/>
      <c r="THM839" s="247"/>
      <c r="THN839" s="247"/>
      <c r="THO839" s="247"/>
      <c r="THP839" s="247"/>
      <c r="THQ839" s="247"/>
      <c r="THR839" s="247"/>
      <c r="THS839" s="247"/>
      <c r="THT839" s="247"/>
      <c r="THU839" s="247"/>
      <c r="THV839" s="247"/>
      <c r="THW839" s="247"/>
      <c r="THX839" s="247"/>
      <c r="THY839" s="247"/>
      <c r="THZ839" s="247"/>
      <c r="TIA839" s="247"/>
      <c r="TIB839" s="247"/>
      <c r="TIC839" s="247"/>
      <c r="TID839" s="247"/>
      <c r="TIE839" s="247"/>
      <c r="TIF839" s="247"/>
      <c r="TIG839" s="247"/>
      <c r="TIH839" s="247"/>
      <c r="TII839" s="247"/>
      <c r="TIJ839" s="247"/>
      <c r="TIK839" s="247"/>
      <c r="TIL839" s="247"/>
      <c r="TIM839" s="247"/>
      <c r="TIN839" s="247"/>
      <c r="TIO839" s="247"/>
      <c r="TIP839" s="247"/>
      <c r="TIQ839" s="247"/>
      <c r="TIR839" s="247"/>
      <c r="TIS839" s="247"/>
      <c r="TIT839" s="247"/>
      <c r="TIU839" s="247"/>
      <c r="TIV839" s="247"/>
      <c r="TIW839" s="247"/>
      <c r="TIX839" s="247"/>
      <c r="TIY839" s="247"/>
      <c r="TIZ839" s="247"/>
      <c r="TJA839" s="247"/>
      <c r="TJB839" s="247"/>
      <c r="TJC839" s="247"/>
      <c r="TJD839" s="247"/>
      <c r="TJE839" s="247"/>
      <c r="TJF839" s="247"/>
      <c r="TJG839" s="247"/>
      <c r="TJH839" s="247"/>
      <c r="TJI839" s="247"/>
      <c r="TJJ839" s="247"/>
      <c r="TJK839" s="247"/>
      <c r="TJL839" s="247"/>
      <c r="TJM839" s="247"/>
      <c r="TJN839" s="247"/>
      <c r="TJO839" s="247"/>
      <c r="TJP839" s="247"/>
      <c r="TJQ839" s="247"/>
      <c r="TJR839" s="247"/>
      <c r="TJS839" s="247"/>
      <c r="TJT839" s="247"/>
      <c r="TJU839" s="247"/>
      <c r="TJV839" s="247"/>
      <c r="TJW839" s="247"/>
      <c r="TJX839" s="247"/>
      <c r="TJY839" s="247"/>
      <c r="TJZ839" s="247"/>
      <c r="TKA839" s="247"/>
      <c r="TKB839" s="247"/>
      <c r="TKC839" s="247"/>
      <c r="TKD839" s="247"/>
      <c r="TKE839" s="247"/>
      <c r="TKF839" s="247"/>
      <c r="TKG839" s="247"/>
      <c r="TKH839" s="247"/>
      <c r="TKI839" s="247"/>
      <c r="TKJ839" s="247"/>
      <c r="TKK839" s="247"/>
      <c r="TKL839" s="247"/>
      <c r="TKM839" s="247"/>
      <c r="TKN839" s="247"/>
      <c r="TKO839" s="247"/>
      <c r="TKP839" s="247"/>
      <c r="TKQ839" s="247"/>
      <c r="TKR839" s="247"/>
      <c r="TKS839" s="247"/>
      <c r="TKT839" s="247"/>
      <c r="TKU839" s="247"/>
      <c r="TKV839" s="247"/>
      <c r="TKW839" s="247"/>
      <c r="TKX839" s="247"/>
      <c r="TKY839" s="247"/>
      <c r="TKZ839" s="247"/>
      <c r="TLA839" s="247"/>
      <c r="TLB839" s="247"/>
      <c r="TLC839" s="247"/>
      <c r="TLD839" s="247"/>
      <c r="TLE839" s="247"/>
      <c r="TLF839" s="247"/>
      <c r="TLG839" s="247"/>
      <c r="TLH839" s="247"/>
      <c r="TLI839" s="247"/>
      <c r="TLJ839" s="247"/>
      <c r="TLK839" s="247"/>
      <c r="TLL839" s="247"/>
      <c r="TLM839" s="247"/>
      <c r="TLN839" s="247"/>
      <c r="TLO839" s="247"/>
      <c r="TLP839" s="247"/>
      <c r="TLQ839" s="247"/>
      <c r="TLR839" s="247"/>
      <c r="TLS839" s="247"/>
      <c r="TLT839" s="247"/>
      <c r="TLU839" s="247"/>
      <c r="TLV839" s="247"/>
      <c r="TLW839" s="247"/>
      <c r="TLX839" s="247"/>
      <c r="TLY839" s="247"/>
      <c r="TLZ839" s="247"/>
      <c r="TMA839" s="247"/>
      <c r="TMB839" s="247"/>
      <c r="TMC839" s="247"/>
      <c r="TMD839" s="247"/>
      <c r="TME839" s="247"/>
      <c r="TMF839" s="247"/>
      <c r="TMG839" s="247"/>
      <c r="TMH839" s="247"/>
      <c r="TMI839" s="247"/>
      <c r="TMJ839" s="247"/>
      <c r="TMK839" s="247"/>
      <c r="TML839" s="247"/>
      <c r="TMM839" s="247"/>
      <c r="TMN839" s="247"/>
      <c r="TMO839" s="247"/>
      <c r="TMP839" s="247"/>
      <c r="TMQ839" s="247"/>
      <c r="TMR839" s="247"/>
      <c r="TMS839" s="247"/>
      <c r="TMT839" s="247"/>
      <c r="TMU839" s="247"/>
      <c r="TMV839" s="247"/>
      <c r="TMW839" s="247"/>
      <c r="TMX839" s="247"/>
      <c r="TMY839" s="247"/>
      <c r="TMZ839" s="247"/>
      <c r="TNA839" s="247"/>
      <c r="TNB839" s="247"/>
      <c r="TNC839" s="247"/>
      <c r="TND839" s="247"/>
      <c r="TNE839" s="247"/>
      <c r="TNF839" s="247"/>
      <c r="TNG839" s="247"/>
      <c r="TNH839" s="247"/>
      <c r="TNI839" s="247"/>
      <c r="TNJ839" s="247"/>
      <c r="TNK839" s="247"/>
      <c r="TNL839" s="247"/>
      <c r="TNM839" s="247"/>
      <c r="TNN839" s="247"/>
      <c r="TNO839" s="247"/>
      <c r="TNP839" s="247"/>
      <c r="TNQ839" s="247"/>
      <c r="TNR839" s="247"/>
      <c r="TNS839" s="247"/>
      <c r="TNT839" s="247"/>
      <c r="TNU839" s="247"/>
      <c r="TNV839" s="247"/>
      <c r="TNW839" s="247"/>
      <c r="TNX839" s="247"/>
      <c r="TNY839" s="247"/>
      <c r="TNZ839" s="247"/>
      <c r="TOA839" s="247"/>
      <c r="TOB839" s="247"/>
      <c r="TOC839" s="247"/>
      <c r="TOD839" s="247"/>
      <c r="TOE839" s="247"/>
      <c r="TOF839" s="247"/>
      <c r="TOG839" s="247"/>
      <c r="TOH839" s="247"/>
      <c r="TOI839" s="247"/>
      <c r="TOJ839" s="247"/>
      <c r="TOK839" s="247"/>
      <c r="TOL839" s="247"/>
      <c r="TOM839" s="247"/>
      <c r="TON839" s="247"/>
      <c r="TOO839" s="247"/>
      <c r="TOP839" s="247"/>
      <c r="TOQ839" s="247"/>
      <c r="TOR839" s="247"/>
      <c r="TOS839" s="247"/>
      <c r="TOT839" s="247"/>
      <c r="TOU839" s="247"/>
      <c r="TOV839" s="247"/>
      <c r="TOW839" s="247"/>
      <c r="TOX839" s="247"/>
      <c r="TOY839" s="247"/>
      <c r="TOZ839" s="247"/>
      <c r="TPA839" s="247"/>
      <c r="TPB839" s="247"/>
      <c r="TPC839" s="247"/>
      <c r="TPD839" s="247"/>
      <c r="TPE839" s="247"/>
      <c r="TPF839" s="247"/>
      <c r="TPG839" s="247"/>
      <c r="TPH839" s="247"/>
      <c r="TPI839" s="247"/>
      <c r="TPJ839" s="247"/>
      <c r="TPK839" s="247"/>
      <c r="TPL839" s="247"/>
      <c r="TPM839" s="247"/>
      <c r="TPN839" s="247"/>
      <c r="TPO839" s="247"/>
      <c r="TPP839" s="247"/>
      <c r="TPQ839" s="247"/>
      <c r="TPR839" s="247"/>
      <c r="TPS839" s="247"/>
      <c r="TPT839" s="247"/>
      <c r="TPU839" s="247"/>
      <c r="TPV839" s="247"/>
      <c r="TPW839" s="247"/>
      <c r="TPX839" s="247"/>
      <c r="TPY839" s="247"/>
      <c r="TPZ839" s="247"/>
      <c r="TQA839" s="247"/>
      <c r="TQB839" s="247"/>
      <c r="TQC839" s="247"/>
      <c r="TQD839" s="247"/>
      <c r="TQE839" s="247"/>
      <c r="TQF839" s="247"/>
      <c r="TQG839" s="247"/>
      <c r="TQH839" s="247"/>
      <c r="TQI839" s="247"/>
      <c r="TQJ839" s="247"/>
      <c r="TQK839" s="247"/>
      <c r="TQL839" s="247"/>
      <c r="TQM839" s="247"/>
      <c r="TQN839" s="247"/>
      <c r="TQO839" s="247"/>
      <c r="TQP839" s="247"/>
      <c r="TQQ839" s="247"/>
      <c r="TQR839" s="247"/>
      <c r="TQS839" s="247"/>
      <c r="TQT839" s="247"/>
      <c r="TQU839" s="247"/>
      <c r="TQV839" s="247"/>
      <c r="TQW839" s="247"/>
      <c r="TQX839" s="247"/>
      <c r="TQY839" s="247"/>
      <c r="TQZ839" s="247"/>
      <c r="TRA839" s="247"/>
      <c r="TRB839" s="247"/>
      <c r="TRC839" s="247"/>
      <c r="TRD839" s="247"/>
      <c r="TRE839" s="247"/>
      <c r="TRF839" s="247"/>
      <c r="TRG839" s="247"/>
      <c r="TRH839" s="247"/>
      <c r="TRI839" s="247"/>
      <c r="TRJ839" s="247"/>
      <c r="TRK839" s="247"/>
      <c r="TRL839" s="247"/>
      <c r="TRM839" s="247"/>
      <c r="TRN839" s="247"/>
      <c r="TRO839" s="247"/>
      <c r="TRP839" s="247"/>
      <c r="TRQ839" s="247"/>
      <c r="TRR839" s="247"/>
      <c r="TRS839" s="247"/>
      <c r="TRT839" s="247"/>
      <c r="TRU839" s="247"/>
      <c r="TRV839" s="247"/>
      <c r="TRW839" s="247"/>
      <c r="TRX839" s="247"/>
      <c r="TRY839" s="247"/>
      <c r="TRZ839" s="247"/>
      <c r="TSA839" s="247"/>
      <c r="TSB839" s="247"/>
      <c r="TSC839" s="247"/>
      <c r="TSD839" s="247"/>
      <c r="TSE839" s="247"/>
      <c r="TSF839" s="247"/>
      <c r="TSG839" s="247"/>
      <c r="TSH839" s="247"/>
      <c r="TSI839" s="247"/>
      <c r="TSJ839" s="247"/>
      <c r="TSK839" s="247"/>
      <c r="TSL839" s="247"/>
      <c r="TSM839" s="247"/>
      <c r="TSN839" s="247"/>
      <c r="TSO839" s="247"/>
      <c r="TSP839" s="247"/>
      <c r="TSQ839" s="247"/>
      <c r="TSR839" s="247"/>
      <c r="TSS839" s="247"/>
      <c r="TST839" s="247"/>
      <c r="TSU839" s="247"/>
      <c r="TSV839" s="247"/>
      <c r="TSW839" s="247"/>
      <c r="TSX839" s="247"/>
      <c r="TSY839" s="247"/>
      <c r="TSZ839" s="247"/>
      <c r="TTA839" s="247"/>
      <c r="TTB839" s="247"/>
      <c r="TTC839" s="247"/>
      <c r="TTD839" s="247"/>
      <c r="TTE839" s="247"/>
      <c r="TTF839" s="247"/>
      <c r="TTG839" s="247"/>
      <c r="TTH839" s="247"/>
      <c r="TTI839" s="247"/>
      <c r="TTJ839" s="247"/>
      <c r="TTK839" s="247"/>
      <c r="TTL839" s="247"/>
      <c r="TTM839" s="247"/>
      <c r="TTN839" s="247"/>
      <c r="TTO839" s="247"/>
      <c r="TTP839" s="247"/>
      <c r="TTQ839" s="247"/>
      <c r="TTR839" s="247"/>
      <c r="TTS839" s="247"/>
      <c r="TTT839" s="247"/>
      <c r="TTU839" s="247"/>
      <c r="TTV839" s="247"/>
      <c r="TTW839" s="247"/>
      <c r="TTX839" s="247"/>
      <c r="TTY839" s="247"/>
      <c r="TTZ839" s="247"/>
      <c r="TUA839" s="247"/>
      <c r="TUB839" s="247"/>
      <c r="TUC839" s="247"/>
      <c r="TUD839" s="247"/>
      <c r="TUE839" s="247"/>
      <c r="TUF839" s="247"/>
      <c r="TUG839" s="247"/>
      <c r="TUH839" s="247"/>
      <c r="TUI839" s="247"/>
      <c r="TUJ839" s="247"/>
      <c r="TUK839" s="247"/>
      <c r="TUL839" s="247"/>
      <c r="TUM839" s="247"/>
      <c r="TUN839" s="247"/>
      <c r="TUO839" s="247"/>
      <c r="TUP839" s="247"/>
      <c r="TUQ839" s="247"/>
      <c r="TUR839" s="247"/>
      <c r="TUS839" s="247"/>
      <c r="TUT839" s="247"/>
      <c r="TUU839" s="247"/>
      <c r="TUV839" s="247"/>
      <c r="TUW839" s="247"/>
      <c r="TUX839" s="247"/>
      <c r="TUY839" s="247"/>
      <c r="TUZ839" s="247"/>
      <c r="TVA839" s="247"/>
      <c r="TVB839" s="247"/>
      <c r="TVC839" s="247"/>
      <c r="TVD839" s="247"/>
      <c r="TVE839" s="247"/>
      <c r="TVF839" s="247"/>
      <c r="TVG839" s="247"/>
      <c r="TVH839" s="247"/>
      <c r="TVI839" s="247"/>
      <c r="TVJ839" s="247"/>
      <c r="TVK839" s="247"/>
      <c r="TVL839" s="247"/>
      <c r="TVM839" s="247"/>
      <c r="TVN839" s="247"/>
      <c r="TVO839" s="247"/>
      <c r="TVP839" s="247"/>
      <c r="TVQ839" s="247"/>
      <c r="TVR839" s="247"/>
      <c r="TVS839" s="247"/>
      <c r="TVT839" s="247"/>
      <c r="TVU839" s="247"/>
      <c r="TVV839" s="247"/>
      <c r="TVW839" s="247"/>
      <c r="TVX839" s="247"/>
      <c r="TVY839" s="247"/>
      <c r="TVZ839" s="247"/>
      <c r="TWA839" s="247"/>
      <c r="TWB839" s="247"/>
      <c r="TWC839" s="247"/>
      <c r="TWD839" s="247"/>
      <c r="TWE839" s="247"/>
      <c r="TWF839" s="247"/>
      <c r="TWG839" s="247"/>
      <c r="TWH839" s="247"/>
      <c r="TWI839" s="247"/>
      <c r="TWJ839" s="247"/>
      <c r="TWK839" s="247"/>
      <c r="TWL839" s="247"/>
      <c r="TWM839" s="247"/>
      <c r="TWN839" s="247"/>
      <c r="TWO839" s="247"/>
      <c r="TWP839" s="247"/>
      <c r="TWQ839" s="247"/>
      <c r="TWR839" s="247"/>
      <c r="TWS839" s="247"/>
      <c r="TWT839" s="247"/>
      <c r="TWU839" s="247"/>
      <c r="TWV839" s="247"/>
      <c r="TWW839" s="247"/>
      <c r="TWX839" s="247"/>
      <c r="TWY839" s="247"/>
      <c r="TWZ839" s="247"/>
      <c r="TXA839" s="247"/>
      <c r="TXB839" s="247"/>
      <c r="TXC839" s="247"/>
      <c r="TXD839" s="247"/>
      <c r="TXE839" s="247"/>
      <c r="TXF839" s="247"/>
      <c r="TXG839" s="247"/>
      <c r="TXH839" s="247"/>
      <c r="TXI839" s="247"/>
      <c r="TXJ839" s="247"/>
      <c r="TXK839" s="247"/>
      <c r="TXL839" s="247"/>
      <c r="TXM839" s="247"/>
      <c r="TXN839" s="247"/>
      <c r="TXO839" s="247"/>
      <c r="TXP839" s="247"/>
      <c r="TXQ839" s="247"/>
      <c r="TXR839" s="247"/>
      <c r="TXS839" s="247"/>
      <c r="TXT839" s="247"/>
      <c r="TXU839" s="247"/>
      <c r="TXV839" s="247"/>
      <c r="TXW839" s="247"/>
      <c r="TXX839" s="247"/>
      <c r="TXY839" s="247"/>
      <c r="TXZ839" s="247"/>
      <c r="TYA839" s="247"/>
      <c r="TYB839" s="247"/>
      <c r="TYC839" s="247"/>
      <c r="TYD839" s="247"/>
      <c r="TYE839" s="247"/>
      <c r="TYF839" s="247"/>
      <c r="TYG839" s="247"/>
      <c r="TYH839" s="247"/>
      <c r="TYI839" s="247"/>
      <c r="TYJ839" s="247"/>
      <c r="TYK839" s="247"/>
      <c r="TYL839" s="247"/>
      <c r="TYM839" s="247"/>
      <c r="TYN839" s="247"/>
      <c r="TYO839" s="247"/>
      <c r="TYP839" s="247"/>
      <c r="TYQ839" s="247"/>
      <c r="TYR839" s="247"/>
      <c r="TYS839" s="247"/>
      <c r="TYT839" s="247"/>
      <c r="TYU839" s="247"/>
      <c r="TYV839" s="247"/>
      <c r="TYW839" s="247"/>
      <c r="TYX839" s="247"/>
      <c r="TYY839" s="247"/>
      <c r="TYZ839" s="247"/>
      <c r="TZA839" s="247"/>
      <c r="TZB839" s="247"/>
      <c r="TZC839" s="247"/>
      <c r="TZD839" s="247"/>
      <c r="TZE839" s="247"/>
      <c r="TZF839" s="247"/>
      <c r="TZG839" s="247"/>
      <c r="TZH839" s="247"/>
      <c r="TZI839" s="247"/>
      <c r="TZJ839" s="247"/>
      <c r="TZK839" s="247"/>
      <c r="TZL839" s="247"/>
      <c r="TZM839" s="247"/>
      <c r="TZN839" s="247"/>
      <c r="TZO839" s="247"/>
      <c r="TZP839" s="247"/>
      <c r="TZQ839" s="247"/>
      <c r="TZR839" s="247"/>
      <c r="TZS839" s="247"/>
      <c r="TZT839" s="247"/>
      <c r="TZU839" s="247"/>
      <c r="TZV839" s="247"/>
      <c r="TZW839" s="247"/>
      <c r="TZX839" s="247"/>
      <c r="TZY839" s="247"/>
      <c r="TZZ839" s="247"/>
      <c r="UAA839" s="247"/>
      <c r="UAB839" s="247"/>
      <c r="UAC839" s="247"/>
      <c r="UAD839" s="247"/>
      <c r="UAE839" s="247"/>
      <c r="UAF839" s="247"/>
      <c r="UAG839" s="247"/>
      <c r="UAH839" s="247"/>
      <c r="UAI839" s="247"/>
      <c r="UAJ839" s="247"/>
      <c r="UAK839" s="247"/>
      <c r="UAL839" s="247"/>
      <c r="UAM839" s="247"/>
      <c r="UAN839" s="247"/>
      <c r="UAO839" s="247"/>
      <c r="UAP839" s="247"/>
      <c r="UAQ839" s="247"/>
      <c r="UAR839" s="247"/>
      <c r="UAS839" s="247"/>
      <c r="UAT839" s="247"/>
      <c r="UAU839" s="247"/>
      <c r="UAV839" s="247"/>
      <c r="UAW839" s="247"/>
      <c r="UAX839" s="247"/>
      <c r="UAY839" s="247"/>
      <c r="UAZ839" s="247"/>
      <c r="UBA839" s="247"/>
      <c r="UBB839" s="247"/>
      <c r="UBC839" s="247"/>
      <c r="UBD839" s="247"/>
      <c r="UBE839" s="247"/>
      <c r="UBF839" s="247"/>
      <c r="UBG839" s="247"/>
      <c r="UBH839" s="247"/>
      <c r="UBI839" s="247"/>
      <c r="UBJ839" s="247"/>
      <c r="UBK839" s="247"/>
      <c r="UBL839" s="247"/>
      <c r="UBM839" s="247"/>
      <c r="UBN839" s="247"/>
      <c r="UBO839" s="247"/>
      <c r="UBP839" s="247"/>
      <c r="UBQ839" s="247"/>
      <c r="UBR839" s="247"/>
      <c r="UBS839" s="247"/>
      <c r="UBT839" s="247"/>
      <c r="UBU839" s="247"/>
      <c r="UBV839" s="247"/>
      <c r="UBW839" s="247"/>
      <c r="UBX839" s="247"/>
      <c r="UBY839" s="247"/>
      <c r="UBZ839" s="247"/>
      <c r="UCA839" s="247"/>
      <c r="UCB839" s="247"/>
      <c r="UCC839" s="247"/>
      <c r="UCD839" s="247"/>
      <c r="UCE839" s="247"/>
      <c r="UCF839" s="247"/>
      <c r="UCG839" s="247"/>
      <c r="UCH839" s="247"/>
      <c r="UCI839" s="247"/>
      <c r="UCJ839" s="247"/>
      <c r="UCK839" s="247"/>
      <c r="UCL839" s="247"/>
      <c r="UCM839" s="247"/>
      <c r="UCN839" s="247"/>
      <c r="UCO839" s="247"/>
      <c r="UCP839" s="247"/>
      <c r="UCQ839" s="247"/>
      <c r="UCR839" s="247"/>
      <c r="UCS839" s="247"/>
      <c r="UCT839" s="247"/>
      <c r="UCU839" s="247"/>
      <c r="UCV839" s="247"/>
      <c r="UCW839" s="247"/>
      <c r="UCX839" s="247"/>
      <c r="UCY839" s="247"/>
      <c r="UCZ839" s="247"/>
      <c r="UDA839" s="247"/>
      <c r="UDB839" s="247"/>
      <c r="UDC839" s="247"/>
      <c r="UDD839" s="247"/>
      <c r="UDE839" s="247"/>
      <c r="UDF839" s="247"/>
      <c r="UDG839" s="247"/>
      <c r="UDH839" s="247"/>
      <c r="UDI839" s="247"/>
      <c r="UDJ839" s="247"/>
      <c r="UDK839" s="247"/>
      <c r="UDL839" s="247"/>
      <c r="UDM839" s="247"/>
      <c r="UDN839" s="247"/>
      <c r="UDO839" s="247"/>
      <c r="UDP839" s="247"/>
      <c r="UDQ839" s="247"/>
      <c r="UDR839" s="247"/>
      <c r="UDS839" s="247"/>
      <c r="UDT839" s="247"/>
      <c r="UDU839" s="247"/>
      <c r="UDV839" s="247"/>
      <c r="UDW839" s="247"/>
      <c r="UDX839" s="247"/>
      <c r="UDY839" s="247"/>
      <c r="UDZ839" s="247"/>
      <c r="UEA839" s="247"/>
      <c r="UEB839" s="247"/>
      <c r="UEC839" s="247"/>
      <c r="UED839" s="247"/>
      <c r="UEE839" s="247"/>
      <c r="UEF839" s="247"/>
      <c r="UEG839" s="247"/>
      <c r="UEH839" s="247"/>
      <c r="UEI839" s="247"/>
      <c r="UEJ839" s="247"/>
      <c r="UEK839" s="247"/>
      <c r="UEL839" s="247"/>
      <c r="UEM839" s="247"/>
      <c r="UEN839" s="247"/>
      <c r="UEO839" s="247"/>
      <c r="UEP839" s="247"/>
      <c r="UEQ839" s="247"/>
      <c r="UER839" s="247"/>
      <c r="UES839" s="247"/>
      <c r="UET839" s="247"/>
      <c r="UEU839" s="247"/>
      <c r="UEV839" s="247"/>
      <c r="UEW839" s="247"/>
      <c r="UEX839" s="247"/>
      <c r="UEY839" s="247"/>
      <c r="UEZ839" s="247"/>
      <c r="UFA839" s="247"/>
      <c r="UFB839" s="247"/>
      <c r="UFC839" s="247"/>
      <c r="UFD839" s="247"/>
      <c r="UFE839" s="247"/>
      <c r="UFF839" s="247"/>
      <c r="UFG839" s="247"/>
      <c r="UFH839" s="247"/>
      <c r="UFI839" s="247"/>
      <c r="UFJ839" s="247"/>
      <c r="UFK839" s="247"/>
      <c r="UFL839" s="247"/>
      <c r="UFM839" s="247"/>
      <c r="UFN839" s="247"/>
      <c r="UFO839" s="247"/>
      <c r="UFP839" s="247"/>
      <c r="UFQ839" s="247"/>
      <c r="UFR839" s="247"/>
      <c r="UFS839" s="247"/>
      <c r="UFT839" s="247"/>
      <c r="UFU839" s="247"/>
      <c r="UFV839" s="247"/>
      <c r="UFW839" s="247"/>
      <c r="UFX839" s="247"/>
      <c r="UFY839" s="247"/>
      <c r="UFZ839" s="247"/>
      <c r="UGA839" s="247"/>
      <c r="UGB839" s="247"/>
      <c r="UGC839" s="247"/>
      <c r="UGD839" s="247"/>
      <c r="UGE839" s="247"/>
      <c r="UGF839" s="247"/>
      <c r="UGG839" s="247"/>
      <c r="UGH839" s="247"/>
      <c r="UGI839" s="247"/>
      <c r="UGJ839" s="247"/>
      <c r="UGK839" s="247"/>
      <c r="UGL839" s="247"/>
      <c r="UGM839" s="247"/>
      <c r="UGN839" s="247"/>
      <c r="UGO839" s="247"/>
      <c r="UGP839" s="247"/>
      <c r="UGQ839" s="247"/>
      <c r="UGR839" s="247"/>
      <c r="UGS839" s="247"/>
      <c r="UGT839" s="247"/>
      <c r="UGU839" s="247"/>
      <c r="UGV839" s="247"/>
      <c r="UGW839" s="247"/>
      <c r="UGX839" s="247"/>
      <c r="UGY839" s="247"/>
      <c r="UGZ839" s="247"/>
      <c r="UHA839" s="247"/>
      <c r="UHB839" s="247"/>
      <c r="UHC839" s="247"/>
      <c r="UHD839" s="247"/>
      <c r="UHE839" s="247"/>
      <c r="UHF839" s="247"/>
      <c r="UHG839" s="247"/>
      <c r="UHH839" s="247"/>
      <c r="UHI839" s="247"/>
      <c r="UHJ839" s="247"/>
      <c r="UHK839" s="247"/>
      <c r="UHL839" s="247"/>
      <c r="UHM839" s="247"/>
      <c r="UHN839" s="247"/>
      <c r="UHO839" s="247"/>
      <c r="UHP839" s="247"/>
      <c r="UHQ839" s="247"/>
      <c r="UHR839" s="247"/>
      <c r="UHS839" s="247"/>
      <c r="UHT839" s="247"/>
      <c r="UHU839" s="247"/>
      <c r="UHV839" s="247"/>
      <c r="UHW839" s="247"/>
      <c r="UHX839" s="247"/>
      <c r="UHY839" s="247"/>
      <c r="UHZ839" s="247"/>
      <c r="UIA839" s="247"/>
      <c r="UIB839" s="247"/>
      <c r="UIC839" s="247"/>
      <c r="UID839" s="247"/>
      <c r="UIE839" s="247"/>
      <c r="UIF839" s="247"/>
      <c r="UIG839" s="247"/>
      <c r="UIH839" s="247"/>
      <c r="UII839" s="247"/>
      <c r="UIJ839" s="247"/>
      <c r="UIK839" s="247"/>
      <c r="UIL839" s="247"/>
      <c r="UIM839" s="247"/>
      <c r="UIN839" s="247"/>
      <c r="UIO839" s="247"/>
      <c r="UIP839" s="247"/>
      <c r="UIQ839" s="247"/>
      <c r="UIR839" s="247"/>
      <c r="UIS839" s="247"/>
      <c r="UIT839" s="247"/>
      <c r="UIU839" s="247"/>
      <c r="UIV839" s="247"/>
      <c r="UIW839" s="247"/>
      <c r="UIX839" s="247"/>
      <c r="UIY839" s="247"/>
      <c r="UIZ839" s="247"/>
      <c r="UJA839" s="247"/>
      <c r="UJB839" s="247"/>
      <c r="UJC839" s="247"/>
      <c r="UJD839" s="247"/>
      <c r="UJE839" s="247"/>
      <c r="UJF839" s="247"/>
      <c r="UJG839" s="247"/>
      <c r="UJH839" s="247"/>
      <c r="UJI839" s="247"/>
      <c r="UJJ839" s="247"/>
      <c r="UJK839" s="247"/>
      <c r="UJL839" s="247"/>
      <c r="UJM839" s="247"/>
      <c r="UJN839" s="247"/>
      <c r="UJO839" s="247"/>
      <c r="UJP839" s="247"/>
      <c r="UJQ839" s="247"/>
      <c r="UJR839" s="247"/>
      <c r="UJS839" s="247"/>
      <c r="UJT839" s="247"/>
      <c r="UJU839" s="247"/>
      <c r="UJV839" s="247"/>
      <c r="UJW839" s="247"/>
      <c r="UJX839" s="247"/>
      <c r="UJY839" s="247"/>
      <c r="UJZ839" s="247"/>
      <c r="UKA839" s="247"/>
      <c r="UKB839" s="247"/>
      <c r="UKC839" s="247"/>
      <c r="UKD839" s="247"/>
      <c r="UKE839" s="247"/>
      <c r="UKF839" s="247"/>
      <c r="UKG839" s="247"/>
      <c r="UKH839" s="247"/>
      <c r="UKI839" s="247"/>
      <c r="UKJ839" s="247"/>
      <c r="UKK839" s="247"/>
      <c r="UKL839" s="247"/>
      <c r="UKM839" s="247"/>
      <c r="UKN839" s="247"/>
      <c r="UKO839" s="247"/>
      <c r="UKP839" s="247"/>
      <c r="UKQ839" s="247"/>
      <c r="UKR839" s="247"/>
      <c r="UKS839" s="247"/>
      <c r="UKT839" s="247"/>
      <c r="UKU839" s="247"/>
      <c r="UKV839" s="247"/>
      <c r="UKW839" s="247"/>
      <c r="UKX839" s="247"/>
      <c r="UKY839" s="247"/>
      <c r="UKZ839" s="247"/>
      <c r="ULA839" s="247"/>
      <c r="ULB839" s="247"/>
      <c r="ULC839" s="247"/>
      <c r="ULD839" s="247"/>
      <c r="ULE839" s="247"/>
      <c r="ULF839" s="247"/>
      <c r="ULG839" s="247"/>
      <c r="ULH839" s="247"/>
      <c r="ULI839" s="247"/>
      <c r="ULJ839" s="247"/>
      <c r="ULK839" s="247"/>
      <c r="ULL839" s="247"/>
      <c r="ULM839" s="247"/>
      <c r="ULN839" s="247"/>
      <c r="ULO839" s="247"/>
      <c r="ULP839" s="247"/>
      <c r="ULQ839" s="247"/>
      <c r="ULR839" s="247"/>
      <c r="ULS839" s="247"/>
      <c r="ULT839" s="247"/>
      <c r="ULU839" s="247"/>
      <c r="ULV839" s="247"/>
      <c r="ULW839" s="247"/>
      <c r="ULX839" s="247"/>
      <c r="ULY839" s="247"/>
      <c r="ULZ839" s="247"/>
      <c r="UMA839" s="247"/>
      <c r="UMB839" s="247"/>
      <c r="UMC839" s="247"/>
      <c r="UMD839" s="247"/>
      <c r="UME839" s="247"/>
      <c r="UMF839" s="247"/>
      <c r="UMG839" s="247"/>
      <c r="UMH839" s="247"/>
      <c r="UMI839" s="247"/>
      <c r="UMJ839" s="247"/>
      <c r="UMK839" s="247"/>
      <c r="UML839" s="247"/>
      <c r="UMM839" s="247"/>
      <c r="UMN839" s="247"/>
      <c r="UMO839" s="247"/>
      <c r="UMP839" s="247"/>
      <c r="UMQ839" s="247"/>
      <c r="UMR839" s="247"/>
      <c r="UMS839" s="247"/>
      <c r="UMT839" s="247"/>
      <c r="UMU839" s="247"/>
      <c r="UMV839" s="247"/>
      <c r="UMW839" s="247"/>
      <c r="UMX839" s="247"/>
      <c r="UMY839" s="247"/>
      <c r="UMZ839" s="247"/>
      <c r="UNA839" s="247"/>
      <c r="UNB839" s="247"/>
      <c r="UNC839" s="247"/>
      <c r="UND839" s="247"/>
      <c r="UNE839" s="247"/>
      <c r="UNF839" s="247"/>
      <c r="UNG839" s="247"/>
      <c r="UNH839" s="247"/>
      <c r="UNI839" s="247"/>
      <c r="UNJ839" s="247"/>
      <c r="UNK839" s="247"/>
      <c r="UNL839" s="247"/>
      <c r="UNM839" s="247"/>
      <c r="UNN839" s="247"/>
      <c r="UNO839" s="247"/>
      <c r="UNP839" s="247"/>
      <c r="UNQ839" s="247"/>
      <c r="UNR839" s="247"/>
      <c r="UNS839" s="247"/>
      <c r="UNT839" s="247"/>
      <c r="UNU839" s="247"/>
      <c r="UNV839" s="247"/>
      <c r="UNW839" s="247"/>
      <c r="UNX839" s="247"/>
      <c r="UNY839" s="247"/>
      <c r="UNZ839" s="247"/>
      <c r="UOA839" s="247"/>
      <c r="UOB839" s="247"/>
      <c r="UOC839" s="247"/>
      <c r="UOD839" s="247"/>
      <c r="UOE839" s="247"/>
      <c r="UOF839" s="247"/>
      <c r="UOG839" s="247"/>
      <c r="UOH839" s="247"/>
      <c r="UOI839" s="247"/>
      <c r="UOJ839" s="247"/>
      <c r="UOK839" s="247"/>
      <c r="UOL839" s="247"/>
      <c r="UOM839" s="247"/>
      <c r="UON839" s="247"/>
      <c r="UOO839" s="247"/>
      <c r="UOP839" s="247"/>
      <c r="UOQ839" s="247"/>
      <c r="UOR839" s="247"/>
      <c r="UOS839" s="247"/>
      <c r="UOT839" s="247"/>
      <c r="UOU839" s="247"/>
      <c r="UOV839" s="247"/>
      <c r="UOW839" s="247"/>
      <c r="UOX839" s="247"/>
      <c r="UOY839" s="247"/>
      <c r="UOZ839" s="247"/>
      <c r="UPA839" s="247"/>
      <c r="UPB839" s="247"/>
      <c r="UPC839" s="247"/>
      <c r="UPD839" s="247"/>
      <c r="UPE839" s="247"/>
      <c r="UPF839" s="247"/>
      <c r="UPG839" s="247"/>
      <c r="UPH839" s="247"/>
      <c r="UPI839" s="247"/>
      <c r="UPJ839" s="247"/>
      <c r="UPK839" s="247"/>
      <c r="UPL839" s="247"/>
      <c r="UPM839" s="247"/>
      <c r="UPN839" s="247"/>
      <c r="UPO839" s="247"/>
      <c r="UPP839" s="247"/>
      <c r="UPQ839" s="247"/>
      <c r="UPR839" s="247"/>
      <c r="UPS839" s="247"/>
      <c r="UPT839" s="247"/>
      <c r="UPU839" s="247"/>
      <c r="UPV839" s="247"/>
      <c r="UPW839" s="247"/>
      <c r="UPX839" s="247"/>
      <c r="UPY839" s="247"/>
      <c r="UPZ839" s="247"/>
      <c r="UQA839" s="247"/>
      <c r="UQB839" s="247"/>
      <c r="UQC839" s="247"/>
      <c r="UQD839" s="247"/>
      <c r="UQE839" s="247"/>
      <c r="UQF839" s="247"/>
      <c r="UQG839" s="247"/>
      <c r="UQH839" s="247"/>
      <c r="UQI839" s="247"/>
      <c r="UQJ839" s="247"/>
      <c r="UQK839" s="247"/>
      <c r="UQL839" s="247"/>
      <c r="UQM839" s="247"/>
      <c r="UQN839" s="247"/>
      <c r="UQO839" s="247"/>
      <c r="UQP839" s="247"/>
      <c r="UQQ839" s="247"/>
      <c r="UQR839" s="247"/>
      <c r="UQS839" s="247"/>
      <c r="UQT839" s="247"/>
      <c r="UQU839" s="247"/>
      <c r="UQV839" s="247"/>
      <c r="UQW839" s="247"/>
      <c r="UQX839" s="247"/>
      <c r="UQY839" s="247"/>
      <c r="UQZ839" s="247"/>
      <c r="URA839" s="247"/>
      <c r="URB839" s="247"/>
      <c r="URC839" s="247"/>
      <c r="URD839" s="247"/>
      <c r="URE839" s="247"/>
      <c r="URF839" s="247"/>
      <c r="URG839" s="247"/>
      <c r="URH839" s="247"/>
      <c r="URI839" s="247"/>
      <c r="URJ839" s="247"/>
      <c r="URK839" s="247"/>
      <c r="URL839" s="247"/>
      <c r="URM839" s="247"/>
      <c r="URN839" s="247"/>
      <c r="URO839" s="247"/>
      <c r="URP839" s="247"/>
      <c r="URQ839" s="247"/>
      <c r="URR839" s="247"/>
      <c r="URS839" s="247"/>
      <c r="URT839" s="247"/>
      <c r="URU839" s="247"/>
      <c r="URV839" s="247"/>
      <c r="URW839" s="247"/>
      <c r="URX839" s="247"/>
      <c r="URY839" s="247"/>
      <c r="URZ839" s="247"/>
      <c r="USA839" s="247"/>
      <c r="USB839" s="247"/>
      <c r="USC839" s="247"/>
      <c r="USD839" s="247"/>
      <c r="USE839" s="247"/>
      <c r="USF839" s="247"/>
      <c r="USG839" s="247"/>
      <c r="USH839" s="247"/>
      <c r="USI839" s="247"/>
      <c r="USJ839" s="247"/>
      <c r="USK839" s="247"/>
      <c r="USL839" s="247"/>
      <c r="USM839" s="247"/>
      <c r="USN839" s="247"/>
      <c r="USO839" s="247"/>
      <c r="USP839" s="247"/>
      <c r="USQ839" s="247"/>
      <c r="USR839" s="247"/>
      <c r="USS839" s="247"/>
      <c r="UST839" s="247"/>
      <c r="USU839" s="247"/>
      <c r="USV839" s="247"/>
      <c r="USW839" s="247"/>
      <c r="USX839" s="247"/>
      <c r="USY839" s="247"/>
      <c r="USZ839" s="247"/>
      <c r="UTA839" s="247"/>
      <c r="UTB839" s="247"/>
      <c r="UTC839" s="247"/>
      <c r="UTD839" s="247"/>
      <c r="UTE839" s="247"/>
      <c r="UTF839" s="247"/>
      <c r="UTG839" s="247"/>
      <c r="UTH839" s="247"/>
      <c r="UTI839" s="247"/>
      <c r="UTJ839" s="247"/>
      <c r="UTK839" s="247"/>
      <c r="UTL839" s="247"/>
      <c r="UTM839" s="247"/>
      <c r="UTN839" s="247"/>
      <c r="UTO839" s="247"/>
      <c r="UTP839" s="247"/>
      <c r="UTQ839" s="247"/>
      <c r="UTR839" s="247"/>
      <c r="UTS839" s="247"/>
      <c r="UTT839" s="247"/>
      <c r="UTU839" s="247"/>
      <c r="UTV839" s="247"/>
      <c r="UTW839" s="247"/>
      <c r="UTX839" s="247"/>
      <c r="UTY839" s="247"/>
      <c r="UTZ839" s="247"/>
      <c r="UUA839" s="247"/>
      <c r="UUB839" s="247"/>
      <c r="UUC839" s="247"/>
      <c r="UUD839" s="247"/>
      <c r="UUE839" s="247"/>
      <c r="UUF839" s="247"/>
      <c r="UUG839" s="247"/>
      <c r="UUH839" s="247"/>
      <c r="UUI839" s="247"/>
      <c r="UUJ839" s="247"/>
      <c r="UUK839" s="247"/>
      <c r="UUL839" s="247"/>
      <c r="UUM839" s="247"/>
      <c r="UUN839" s="247"/>
      <c r="UUO839" s="247"/>
      <c r="UUP839" s="247"/>
      <c r="UUQ839" s="247"/>
      <c r="UUR839" s="247"/>
      <c r="UUS839" s="247"/>
      <c r="UUT839" s="247"/>
      <c r="UUU839" s="247"/>
      <c r="UUV839" s="247"/>
      <c r="UUW839" s="247"/>
      <c r="UUX839" s="247"/>
      <c r="UUY839" s="247"/>
      <c r="UUZ839" s="247"/>
      <c r="UVA839" s="247"/>
      <c r="UVB839" s="247"/>
      <c r="UVC839" s="247"/>
      <c r="UVD839" s="247"/>
      <c r="UVE839" s="247"/>
      <c r="UVF839" s="247"/>
      <c r="UVG839" s="247"/>
      <c r="UVH839" s="247"/>
      <c r="UVI839" s="247"/>
      <c r="UVJ839" s="247"/>
      <c r="UVK839" s="247"/>
      <c r="UVL839" s="247"/>
      <c r="UVM839" s="247"/>
      <c r="UVN839" s="247"/>
      <c r="UVO839" s="247"/>
      <c r="UVP839" s="247"/>
      <c r="UVQ839" s="247"/>
      <c r="UVR839" s="247"/>
      <c r="UVS839" s="247"/>
      <c r="UVT839" s="247"/>
      <c r="UVU839" s="247"/>
      <c r="UVV839" s="247"/>
      <c r="UVW839" s="247"/>
      <c r="UVX839" s="247"/>
      <c r="UVY839" s="247"/>
      <c r="UVZ839" s="247"/>
      <c r="UWA839" s="247"/>
      <c r="UWB839" s="247"/>
      <c r="UWC839" s="247"/>
      <c r="UWD839" s="247"/>
      <c r="UWE839" s="247"/>
      <c r="UWF839" s="247"/>
      <c r="UWG839" s="247"/>
      <c r="UWH839" s="247"/>
      <c r="UWI839" s="247"/>
      <c r="UWJ839" s="247"/>
      <c r="UWK839" s="247"/>
      <c r="UWL839" s="247"/>
      <c r="UWM839" s="247"/>
      <c r="UWN839" s="247"/>
      <c r="UWO839" s="247"/>
      <c r="UWP839" s="247"/>
      <c r="UWQ839" s="247"/>
      <c r="UWR839" s="247"/>
      <c r="UWS839" s="247"/>
      <c r="UWT839" s="247"/>
      <c r="UWU839" s="247"/>
      <c r="UWV839" s="247"/>
      <c r="UWW839" s="247"/>
      <c r="UWX839" s="247"/>
      <c r="UWY839" s="247"/>
      <c r="UWZ839" s="247"/>
      <c r="UXA839" s="247"/>
      <c r="UXB839" s="247"/>
      <c r="UXC839" s="247"/>
      <c r="UXD839" s="247"/>
      <c r="UXE839" s="247"/>
      <c r="UXF839" s="247"/>
      <c r="UXG839" s="247"/>
      <c r="UXH839" s="247"/>
      <c r="UXI839" s="247"/>
      <c r="UXJ839" s="247"/>
      <c r="UXK839" s="247"/>
      <c r="UXL839" s="247"/>
      <c r="UXM839" s="247"/>
      <c r="UXN839" s="247"/>
      <c r="UXO839" s="247"/>
      <c r="UXP839" s="247"/>
      <c r="UXQ839" s="247"/>
      <c r="UXR839" s="247"/>
      <c r="UXS839" s="247"/>
      <c r="UXT839" s="247"/>
      <c r="UXU839" s="247"/>
      <c r="UXV839" s="247"/>
      <c r="UXW839" s="247"/>
      <c r="UXX839" s="247"/>
      <c r="UXY839" s="247"/>
      <c r="UXZ839" s="247"/>
      <c r="UYA839" s="247"/>
      <c r="UYB839" s="247"/>
      <c r="UYC839" s="247"/>
      <c r="UYD839" s="247"/>
      <c r="UYE839" s="247"/>
      <c r="UYF839" s="247"/>
      <c r="UYG839" s="247"/>
      <c r="UYH839" s="247"/>
      <c r="UYI839" s="247"/>
      <c r="UYJ839" s="247"/>
      <c r="UYK839" s="247"/>
      <c r="UYL839" s="247"/>
      <c r="UYM839" s="247"/>
      <c r="UYN839" s="247"/>
      <c r="UYO839" s="247"/>
      <c r="UYP839" s="247"/>
      <c r="UYQ839" s="247"/>
      <c r="UYR839" s="247"/>
      <c r="UYS839" s="247"/>
      <c r="UYT839" s="247"/>
      <c r="UYU839" s="247"/>
      <c r="UYV839" s="247"/>
      <c r="UYW839" s="247"/>
      <c r="UYX839" s="247"/>
      <c r="UYY839" s="247"/>
      <c r="UYZ839" s="247"/>
      <c r="UZA839" s="247"/>
      <c r="UZB839" s="247"/>
      <c r="UZC839" s="247"/>
      <c r="UZD839" s="247"/>
      <c r="UZE839" s="247"/>
      <c r="UZF839" s="247"/>
      <c r="UZG839" s="247"/>
      <c r="UZH839" s="247"/>
      <c r="UZI839" s="247"/>
      <c r="UZJ839" s="247"/>
      <c r="UZK839" s="247"/>
      <c r="UZL839" s="247"/>
      <c r="UZM839" s="247"/>
      <c r="UZN839" s="247"/>
      <c r="UZO839" s="247"/>
      <c r="UZP839" s="247"/>
      <c r="UZQ839" s="247"/>
      <c r="UZR839" s="247"/>
      <c r="UZS839" s="247"/>
      <c r="UZT839" s="247"/>
      <c r="UZU839" s="247"/>
      <c r="UZV839" s="247"/>
      <c r="UZW839" s="247"/>
      <c r="UZX839" s="247"/>
      <c r="UZY839" s="247"/>
      <c r="UZZ839" s="247"/>
      <c r="VAA839" s="247"/>
      <c r="VAB839" s="247"/>
      <c r="VAC839" s="247"/>
      <c r="VAD839" s="247"/>
      <c r="VAE839" s="247"/>
      <c r="VAF839" s="247"/>
      <c r="VAG839" s="247"/>
      <c r="VAH839" s="247"/>
      <c r="VAI839" s="247"/>
      <c r="VAJ839" s="247"/>
      <c r="VAK839" s="247"/>
      <c r="VAL839" s="247"/>
      <c r="VAM839" s="247"/>
      <c r="VAN839" s="247"/>
      <c r="VAO839" s="247"/>
      <c r="VAP839" s="247"/>
      <c r="VAQ839" s="247"/>
      <c r="VAR839" s="247"/>
      <c r="VAS839" s="247"/>
      <c r="VAT839" s="247"/>
      <c r="VAU839" s="247"/>
      <c r="VAV839" s="247"/>
      <c r="VAW839" s="247"/>
      <c r="VAX839" s="247"/>
      <c r="VAY839" s="247"/>
      <c r="VAZ839" s="247"/>
      <c r="VBA839" s="247"/>
      <c r="VBB839" s="247"/>
      <c r="VBC839" s="247"/>
      <c r="VBD839" s="247"/>
      <c r="VBE839" s="247"/>
      <c r="VBF839" s="247"/>
      <c r="VBG839" s="247"/>
      <c r="VBH839" s="247"/>
      <c r="VBI839" s="247"/>
      <c r="VBJ839" s="247"/>
      <c r="VBK839" s="247"/>
      <c r="VBL839" s="247"/>
      <c r="VBM839" s="247"/>
      <c r="VBN839" s="247"/>
      <c r="VBO839" s="247"/>
      <c r="VBP839" s="247"/>
      <c r="VBQ839" s="247"/>
      <c r="VBR839" s="247"/>
      <c r="VBS839" s="247"/>
      <c r="VBT839" s="247"/>
      <c r="VBU839" s="247"/>
      <c r="VBV839" s="247"/>
      <c r="VBW839" s="247"/>
      <c r="VBX839" s="247"/>
      <c r="VBY839" s="247"/>
      <c r="VBZ839" s="247"/>
      <c r="VCA839" s="247"/>
      <c r="VCB839" s="247"/>
      <c r="VCC839" s="247"/>
      <c r="VCD839" s="247"/>
      <c r="VCE839" s="247"/>
      <c r="VCF839" s="247"/>
      <c r="VCG839" s="247"/>
      <c r="VCH839" s="247"/>
      <c r="VCI839" s="247"/>
      <c r="VCJ839" s="247"/>
      <c r="VCK839" s="247"/>
      <c r="VCL839" s="247"/>
      <c r="VCM839" s="247"/>
      <c r="VCN839" s="247"/>
      <c r="VCO839" s="247"/>
      <c r="VCP839" s="247"/>
      <c r="VCQ839" s="247"/>
      <c r="VCR839" s="247"/>
      <c r="VCS839" s="247"/>
      <c r="VCT839" s="247"/>
      <c r="VCU839" s="247"/>
      <c r="VCV839" s="247"/>
      <c r="VCW839" s="247"/>
      <c r="VCX839" s="247"/>
      <c r="VCY839" s="247"/>
      <c r="VCZ839" s="247"/>
      <c r="VDA839" s="247"/>
      <c r="VDB839" s="247"/>
      <c r="VDC839" s="247"/>
      <c r="VDD839" s="247"/>
      <c r="VDE839" s="247"/>
      <c r="VDF839" s="247"/>
      <c r="VDG839" s="247"/>
      <c r="VDH839" s="247"/>
      <c r="VDI839" s="247"/>
      <c r="VDJ839" s="247"/>
      <c r="VDK839" s="247"/>
      <c r="VDL839" s="247"/>
      <c r="VDM839" s="247"/>
      <c r="VDN839" s="247"/>
      <c r="VDO839" s="247"/>
      <c r="VDP839" s="247"/>
      <c r="VDQ839" s="247"/>
      <c r="VDR839" s="247"/>
      <c r="VDS839" s="247"/>
      <c r="VDT839" s="247"/>
      <c r="VDU839" s="247"/>
      <c r="VDV839" s="247"/>
      <c r="VDW839" s="247"/>
      <c r="VDX839" s="247"/>
      <c r="VDY839" s="247"/>
      <c r="VDZ839" s="247"/>
      <c r="VEA839" s="247"/>
      <c r="VEB839" s="247"/>
      <c r="VEC839" s="247"/>
      <c r="VED839" s="247"/>
      <c r="VEE839" s="247"/>
      <c r="VEF839" s="247"/>
      <c r="VEG839" s="247"/>
      <c r="VEH839" s="247"/>
      <c r="VEI839" s="247"/>
      <c r="VEJ839" s="247"/>
      <c r="VEK839" s="247"/>
      <c r="VEL839" s="247"/>
      <c r="VEM839" s="247"/>
      <c r="VEN839" s="247"/>
      <c r="VEO839" s="247"/>
      <c r="VEP839" s="247"/>
      <c r="VEQ839" s="247"/>
      <c r="VER839" s="247"/>
      <c r="VES839" s="247"/>
      <c r="VET839" s="247"/>
      <c r="VEU839" s="247"/>
      <c r="VEV839" s="247"/>
      <c r="VEW839" s="247"/>
      <c r="VEX839" s="247"/>
      <c r="VEY839" s="247"/>
      <c r="VEZ839" s="247"/>
      <c r="VFA839" s="247"/>
      <c r="VFB839" s="247"/>
      <c r="VFC839" s="247"/>
      <c r="VFD839" s="247"/>
      <c r="VFE839" s="247"/>
      <c r="VFF839" s="247"/>
      <c r="VFG839" s="247"/>
      <c r="VFH839" s="247"/>
      <c r="VFI839" s="247"/>
      <c r="VFJ839" s="247"/>
      <c r="VFK839" s="247"/>
      <c r="VFL839" s="247"/>
      <c r="VFM839" s="247"/>
      <c r="VFN839" s="247"/>
      <c r="VFO839" s="247"/>
      <c r="VFP839" s="247"/>
      <c r="VFQ839" s="247"/>
      <c r="VFR839" s="247"/>
      <c r="VFS839" s="247"/>
      <c r="VFT839" s="247"/>
      <c r="VFU839" s="247"/>
      <c r="VFV839" s="247"/>
      <c r="VFW839" s="247"/>
      <c r="VFX839" s="247"/>
      <c r="VFY839" s="247"/>
      <c r="VFZ839" s="247"/>
      <c r="VGA839" s="247"/>
      <c r="VGB839" s="247"/>
      <c r="VGC839" s="247"/>
      <c r="VGD839" s="247"/>
      <c r="VGE839" s="247"/>
      <c r="VGF839" s="247"/>
      <c r="VGG839" s="247"/>
      <c r="VGH839" s="247"/>
      <c r="VGI839" s="247"/>
      <c r="VGJ839" s="247"/>
      <c r="VGK839" s="247"/>
      <c r="VGL839" s="247"/>
      <c r="VGM839" s="247"/>
      <c r="VGN839" s="247"/>
      <c r="VGO839" s="247"/>
      <c r="VGP839" s="247"/>
      <c r="VGQ839" s="247"/>
      <c r="VGR839" s="247"/>
      <c r="VGS839" s="247"/>
      <c r="VGT839" s="247"/>
      <c r="VGU839" s="247"/>
      <c r="VGV839" s="247"/>
      <c r="VGW839" s="247"/>
      <c r="VGX839" s="247"/>
      <c r="VGY839" s="247"/>
      <c r="VGZ839" s="247"/>
      <c r="VHA839" s="247"/>
      <c r="VHB839" s="247"/>
      <c r="VHC839" s="247"/>
      <c r="VHD839" s="247"/>
      <c r="VHE839" s="247"/>
      <c r="VHF839" s="247"/>
      <c r="VHG839" s="247"/>
      <c r="VHH839" s="247"/>
      <c r="VHI839" s="247"/>
      <c r="VHJ839" s="247"/>
      <c r="VHK839" s="247"/>
      <c r="VHL839" s="247"/>
      <c r="VHM839" s="247"/>
      <c r="VHN839" s="247"/>
      <c r="VHO839" s="247"/>
      <c r="VHP839" s="247"/>
      <c r="VHQ839" s="247"/>
      <c r="VHR839" s="247"/>
      <c r="VHS839" s="247"/>
      <c r="VHT839" s="247"/>
      <c r="VHU839" s="247"/>
      <c r="VHV839" s="247"/>
      <c r="VHW839" s="247"/>
      <c r="VHX839" s="247"/>
      <c r="VHY839" s="247"/>
      <c r="VHZ839" s="247"/>
      <c r="VIA839" s="247"/>
      <c r="VIB839" s="247"/>
      <c r="VIC839" s="247"/>
      <c r="VID839" s="247"/>
      <c r="VIE839" s="247"/>
      <c r="VIF839" s="247"/>
      <c r="VIG839" s="247"/>
      <c r="VIH839" s="247"/>
      <c r="VII839" s="247"/>
      <c r="VIJ839" s="247"/>
      <c r="VIK839" s="247"/>
      <c r="VIL839" s="247"/>
      <c r="VIM839" s="247"/>
      <c r="VIN839" s="247"/>
      <c r="VIO839" s="247"/>
      <c r="VIP839" s="247"/>
      <c r="VIQ839" s="247"/>
      <c r="VIR839" s="247"/>
      <c r="VIS839" s="247"/>
      <c r="VIT839" s="247"/>
      <c r="VIU839" s="247"/>
      <c r="VIV839" s="247"/>
      <c r="VIW839" s="247"/>
      <c r="VIX839" s="247"/>
      <c r="VIY839" s="247"/>
      <c r="VIZ839" s="247"/>
      <c r="VJA839" s="247"/>
      <c r="VJB839" s="247"/>
      <c r="VJC839" s="247"/>
      <c r="VJD839" s="247"/>
      <c r="VJE839" s="247"/>
      <c r="VJF839" s="247"/>
      <c r="VJG839" s="247"/>
      <c r="VJH839" s="247"/>
      <c r="VJI839" s="247"/>
      <c r="VJJ839" s="247"/>
      <c r="VJK839" s="247"/>
      <c r="VJL839" s="247"/>
      <c r="VJM839" s="247"/>
      <c r="VJN839" s="247"/>
      <c r="VJO839" s="247"/>
      <c r="VJP839" s="247"/>
      <c r="VJQ839" s="247"/>
      <c r="VJR839" s="247"/>
      <c r="VJS839" s="247"/>
      <c r="VJT839" s="247"/>
      <c r="VJU839" s="247"/>
      <c r="VJV839" s="247"/>
      <c r="VJW839" s="247"/>
      <c r="VJX839" s="247"/>
      <c r="VJY839" s="247"/>
      <c r="VJZ839" s="247"/>
      <c r="VKA839" s="247"/>
      <c r="VKB839" s="247"/>
      <c r="VKC839" s="247"/>
      <c r="VKD839" s="247"/>
      <c r="VKE839" s="247"/>
      <c r="VKF839" s="247"/>
      <c r="VKG839" s="247"/>
      <c r="VKH839" s="247"/>
      <c r="VKI839" s="247"/>
      <c r="VKJ839" s="247"/>
      <c r="VKK839" s="247"/>
      <c r="VKL839" s="247"/>
      <c r="VKM839" s="247"/>
      <c r="VKN839" s="247"/>
      <c r="VKO839" s="247"/>
      <c r="VKP839" s="247"/>
      <c r="VKQ839" s="247"/>
      <c r="VKR839" s="247"/>
      <c r="VKS839" s="247"/>
      <c r="VKT839" s="247"/>
      <c r="VKU839" s="247"/>
      <c r="VKV839" s="247"/>
      <c r="VKW839" s="247"/>
      <c r="VKX839" s="247"/>
      <c r="VKY839" s="247"/>
      <c r="VKZ839" s="247"/>
      <c r="VLA839" s="247"/>
      <c r="VLB839" s="247"/>
      <c r="VLC839" s="247"/>
      <c r="VLD839" s="247"/>
      <c r="VLE839" s="247"/>
      <c r="VLF839" s="247"/>
      <c r="VLG839" s="247"/>
      <c r="VLH839" s="247"/>
      <c r="VLI839" s="247"/>
      <c r="VLJ839" s="247"/>
      <c r="VLK839" s="247"/>
      <c r="VLL839" s="247"/>
      <c r="VLM839" s="247"/>
      <c r="VLN839" s="247"/>
      <c r="VLO839" s="247"/>
      <c r="VLP839" s="247"/>
      <c r="VLQ839" s="247"/>
      <c r="VLR839" s="247"/>
      <c r="VLS839" s="247"/>
      <c r="VLT839" s="247"/>
      <c r="VLU839" s="247"/>
      <c r="VLV839" s="247"/>
      <c r="VLW839" s="247"/>
      <c r="VLX839" s="247"/>
      <c r="VLY839" s="247"/>
      <c r="VLZ839" s="247"/>
      <c r="VMA839" s="247"/>
      <c r="VMB839" s="247"/>
      <c r="VMC839" s="247"/>
      <c r="VMD839" s="247"/>
      <c r="VME839" s="247"/>
      <c r="VMF839" s="247"/>
      <c r="VMG839" s="247"/>
      <c r="VMH839" s="247"/>
      <c r="VMI839" s="247"/>
      <c r="VMJ839" s="247"/>
      <c r="VMK839" s="247"/>
      <c r="VML839" s="247"/>
      <c r="VMM839" s="247"/>
      <c r="VMN839" s="247"/>
      <c r="VMO839" s="247"/>
      <c r="VMP839" s="247"/>
      <c r="VMQ839" s="247"/>
      <c r="VMR839" s="247"/>
      <c r="VMS839" s="247"/>
      <c r="VMT839" s="247"/>
      <c r="VMU839" s="247"/>
      <c r="VMV839" s="247"/>
      <c r="VMW839" s="247"/>
      <c r="VMX839" s="247"/>
      <c r="VMY839" s="247"/>
      <c r="VMZ839" s="247"/>
      <c r="VNA839" s="247"/>
      <c r="VNB839" s="247"/>
      <c r="VNC839" s="247"/>
      <c r="VND839" s="247"/>
      <c r="VNE839" s="247"/>
      <c r="VNF839" s="247"/>
      <c r="VNG839" s="247"/>
      <c r="VNH839" s="247"/>
      <c r="VNI839" s="247"/>
      <c r="VNJ839" s="247"/>
      <c r="VNK839" s="247"/>
      <c r="VNL839" s="247"/>
      <c r="VNM839" s="247"/>
      <c r="VNN839" s="247"/>
      <c r="VNO839" s="247"/>
      <c r="VNP839" s="247"/>
      <c r="VNQ839" s="247"/>
      <c r="VNR839" s="247"/>
      <c r="VNS839" s="247"/>
      <c r="VNT839" s="247"/>
      <c r="VNU839" s="247"/>
      <c r="VNV839" s="247"/>
      <c r="VNW839" s="247"/>
      <c r="VNX839" s="247"/>
      <c r="VNY839" s="247"/>
      <c r="VNZ839" s="247"/>
      <c r="VOA839" s="247"/>
      <c r="VOB839" s="247"/>
      <c r="VOC839" s="247"/>
      <c r="VOD839" s="247"/>
      <c r="VOE839" s="247"/>
      <c r="VOF839" s="247"/>
      <c r="VOG839" s="247"/>
      <c r="VOH839" s="247"/>
      <c r="VOI839" s="247"/>
      <c r="VOJ839" s="247"/>
      <c r="VOK839" s="247"/>
      <c r="VOL839" s="247"/>
      <c r="VOM839" s="247"/>
      <c r="VON839" s="247"/>
      <c r="VOO839" s="247"/>
      <c r="VOP839" s="247"/>
      <c r="VOQ839" s="247"/>
      <c r="VOR839" s="247"/>
      <c r="VOS839" s="247"/>
      <c r="VOT839" s="247"/>
      <c r="VOU839" s="247"/>
      <c r="VOV839" s="247"/>
      <c r="VOW839" s="247"/>
      <c r="VOX839" s="247"/>
      <c r="VOY839" s="247"/>
      <c r="VOZ839" s="247"/>
      <c r="VPA839" s="247"/>
      <c r="VPB839" s="247"/>
      <c r="VPC839" s="247"/>
      <c r="VPD839" s="247"/>
      <c r="VPE839" s="247"/>
      <c r="VPF839" s="247"/>
      <c r="VPG839" s="247"/>
      <c r="VPH839" s="247"/>
      <c r="VPI839" s="247"/>
      <c r="VPJ839" s="247"/>
      <c r="VPK839" s="247"/>
      <c r="VPL839" s="247"/>
      <c r="VPM839" s="247"/>
      <c r="VPN839" s="247"/>
      <c r="VPO839" s="247"/>
      <c r="VPP839" s="247"/>
      <c r="VPQ839" s="247"/>
      <c r="VPR839" s="247"/>
      <c r="VPS839" s="247"/>
      <c r="VPT839" s="247"/>
      <c r="VPU839" s="247"/>
      <c r="VPV839" s="247"/>
      <c r="VPW839" s="247"/>
      <c r="VPX839" s="247"/>
      <c r="VPY839" s="247"/>
      <c r="VPZ839" s="247"/>
      <c r="VQA839" s="247"/>
      <c r="VQB839" s="247"/>
      <c r="VQC839" s="247"/>
      <c r="VQD839" s="247"/>
      <c r="VQE839" s="247"/>
      <c r="VQF839" s="247"/>
      <c r="VQG839" s="247"/>
      <c r="VQH839" s="247"/>
      <c r="VQI839" s="247"/>
      <c r="VQJ839" s="247"/>
      <c r="VQK839" s="247"/>
      <c r="VQL839" s="247"/>
      <c r="VQM839" s="247"/>
      <c r="VQN839" s="247"/>
      <c r="VQO839" s="247"/>
      <c r="VQP839" s="247"/>
      <c r="VQQ839" s="247"/>
      <c r="VQR839" s="247"/>
      <c r="VQS839" s="247"/>
      <c r="VQT839" s="247"/>
      <c r="VQU839" s="247"/>
      <c r="VQV839" s="247"/>
      <c r="VQW839" s="247"/>
      <c r="VQX839" s="247"/>
      <c r="VQY839" s="247"/>
      <c r="VQZ839" s="247"/>
      <c r="VRA839" s="247"/>
      <c r="VRB839" s="247"/>
      <c r="VRC839" s="247"/>
      <c r="VRD839" s="247"/>
      <c r="VRE839" s="247"/>
      <c r="VRF839" s="247"/>
      <c r="VRG839" s="247"/>
      <c r="VRH839" s="247"/>
      <c r="VRI839" s="247"/>
      <c r="VRJ839" s="247"/>
      <c r="VRK839" s="247"/>
      <c r="VRL839" s="247"/>
      <c r="VRM839" s="247"/>
      <c r="VRN839" s="247"/>
      <c r="VRO839" s="247"/>
      <c r="VRP839" s="247"/>
      <c r="VRQ839" s="247"/>
      <c r="VRR839" s="247"/>
      <c r="VRS839" s="247"/>
      <c r="VRT839" s="247"/>
      <c r="VRU839" s="247"/>
      <c r="VRV839" s="247"/>
      <c r="VRW839" s="247"/>
      <c r="VRX839" s="247"/>
      <c r="VRY839" s="247"/>
      <c r="VRZ839" s="247"/>
      <c r="VSA839" s="247"/>
      <c r="VSB839" s="247"/>
      <c r="VSC839" s="247"/>
      <c r="VSD839" s="247"/>
      <c r="VSE839" s="247"/>
      <c r="VSF839" s="247"/>
      <c r="VSG839" s="247"/>
      <c r="VSH839" s="247"/>
      <c r="VSI839" s="247"/>
      <c r="VSJ839" s="247"/>
      <c r="VSK839" s="247"/>
      <c r="VSL839" s="247"/>
      <c r="VSM839" s="247"/>
      <c r="VSN839" s="247"/>
      <c r="VSO839" s="247"/>
      <c r="VSP839" s="247"/>
      <c r="VSQ839" s="247"/>
      <c r="VSR839" s="247"/>
      <c r="VSS839" s="247"/>
      <c r="VST839" s="247"/>
      <c r="VSU839" s="247"/>
      <c r="VSV839" s="247"/>
      <c r="VSW839" s="247"/>
      <c r="VSX839" s="247"/>
      <c r="VSY839" s="247"/>
      <c r="VSZ839" s="247"/>
      <c r="VTA839" s="247"/>
      <c r="VTB839" s="247"/>
      <c r="VTC839" s="247"/>
      <c r="VTD839" s="247"/>
      <c r="VTE839" s="247"/>
      <c r="VTF839" s="247"/>
      <c r="VTG839" s="247"/>
      <c r="VTH839" s="247"/>
      <c r="VTI839" s="247"/>
      <c r="VTJ839" s="247"/>
      <c r="VTK839" s="247"/>
      <c r="VTL839" s="247"/>
      <c r="VTM839" s="247"/>
      <c r="VTN839" s="247"/>
      <c r="VTO839" s="247"/>
      <c r="VTP839" s="247"/>
      <c r="VTQ839" s="247"/>
      <c r="VTR839" s="247"/>
      <c r="VTS839" s="247"/>
      <c r="VTT839" s="247"/>
      <c r="VTU839" s="247"/>
      <c r="VTV839" s="247"/>
      <c r="VTW839" s="247"/>
      <c r="VTX839" s="247"/>
      <c r="VTY839" s="247"/>
      <c r="VTZ839" s="247"/>
      <c r="VUA839" s="247"/>
      <c r="VUB839" s="247"/>
      <c r="VUC839" s="247"/>
      <c r="VUD839" s="247"/>
      <c r="VUE839" s="247"/>
      <c r="VUF839" s="247"/>
      <c r="VUG839" s="247"/>
      <c r="VUH839" s="247"/>
      <c r="VUI839" s="247"/>
      <c r="VUJ839" s="247"/>
      <c r="VUK839" s="247"/>
      <c r="VUL839" s="247"/>
      <c r="VUM839" s="247"/>
      <c r="VUN839" s="247"/>
      <c r="VUO839" s="247"/>
      <c r="VUP839" s="247"/>
      <c r="VUQ839" s="247"/>
      <c r="VUR839" s="247"/>
      <c r="VUS839" s="247"/>
      <c r="VUT839" s="247"/>
      <c r="VUU839" s="247"/>
      <c r="VUV839" s="247"/>
      <c r="VUW839" s="247"/>
      <c r="VUX839" s="247"/>
      <c r="VUY839" s="247"/>
      <c r="VUZ839" s="247"/>
      <c r="VVA839" s="247"/>
      <c r="VVB839" s="247"/>
      <c r="VVC839" s="247"/>
      <c r="VVD839" s="247"/>
      <c r="VVE839" s="247"/>
      <c r="VVF839" s="247"/>
      <c r="VVG839" s="247"/>
      <c r="VVH839" s="247"/>
      <c r="VVI839" s="247"/>
      <c r="VVJ839" s="247"/>
      <c r="VVK839" s="247"/>
      <c r="VVL839" s="247"/>
      <c r="VVM839" s="247"/>
      <c r="VVN839" s="247"/>
      <c r="VVO839" s="247"/>
      <c r="VVP839" s="247"/>
      <c r="VVQ839" s="247"/>
      <c r="VVR839" s="247"/>
      <c r="VVS839" s="247"/>
      <c r="VVT839" s="247"/>
      <c r="VVU839" s="247"/>
      <c r="VVV839" s="247"/>
      <c r="VVW839" s="247"/>
      <c r="VVX839" s="247"/>
      <c r="VVY839" s="247"/>
      <c r="VVZ839" s="247"/>
      <c r="VWA839" s="247"/>
      <c r="VWB839" s="247"/>
      <c r="VWC839" s="247"/>
      <c r="VWD839" s="247"/>
      <c r="VWE839" s="247"/>
      <c r="VWF839" s="247"/>
      <c r="VWG839" s="247"/>
      <c r="VWH839" s="247"/>
      <c r="VWI839" s="247"/>
      <c r="VWJ839" s="247"/>
      <c r="VWK839" s="247"/>
      <c r="VWL839" s="247"/>
      <c r="VWM839" s="247"/>
      <c r="VWN839" s="247"/>
      <c r="VWO839" s="247"/>
      <c r="VWP839" s="247"/>
      <c r="VWQ839" s="247"/>
      <c r="VWR839" s="247"/>
      <c r="VWS839" s="247"/>
      <c r="VWT839" s="247"/>
      <c r="VWU839" s="247"/>
      <c r="VWV839" s="247"/>
      <c r="VWW839" s="247"/>
      <c r="VWX839" s="247"/>
      <c r="VWY839" s="247"/>
      <c r="VWZ839" s="247"/>
      <c r="VXA839" s="247"/>
      <c r="VXB839" s="247"/>
      <c r="VXC839" s="247"/>
      <c r="VXD839" s="247"/>
      <c r="VXE839" s="247"/>
      <c r="VXF839" s="247"/>
      <c r="VXG839" s="247"/>
      <c r="VXH839" s="247"/>
      <c r="VXI839" s="247"/>
      <c r="VXJ839" s="247"/>
      <c r="VXK839" s="247"/>
      <c r="VXL839" s="247"/>
      <c r="VXM839" s="247"/>
      <c r="VXN839" s="247"/>
      <c r="VXO839" s="247"/>
      <c r="VXP839" s="247"/>
      <c r="VXQ839" s="247"/>
      <c r="VXR839" s="247"/>
      <c r="VXS839" s="247"/>
      <c r="VXT839" s="247"/>
      <c r="VXU839" s="247"/>
      <c r="VXV839" s="247"/>
      <c r="VXW839" s="247"/>
      <c r="VXX839" s="247"/>
      <c r="VXY839" s="247"/>
      <c r="VXZ839" s="247"/>
      <c r="VYA839" s="247"/>
      <c r="VYB839" s="247"/>
      <c r="VYC839" s="247"/>
      <c r="VYD839" s="247"/>
      <c r="VYE839" s="247"/>
      <c r="VYF839" s="247"/>
      <c r="VYG839" s="247"/>
      <c r="VYH839" s="247"/>
      <c r="VYI839" s="247"/>
      <c r="VYJ839" s="247"/>
      <c r="VYK839" s="247"/>
      <c r="VYL839" s="247"/>
      <c r="VYM839" s="247"/>
      <c r="VYN839" s="247"/>
      <c r="VYO839" s="247"/>
      <c r="VYP839" s="247"/>
      <c r="VYQ839" s="247"/>
      <c r="VYR839" s="247"/>
      <c r="VYS839" s="247"/>
      <c r="VYT839" s="247"/>
      <c r="VYU839" s="247"/>
      <c r="VYV839" s="247"/>
      <c r="VYW839" s="247"/>
      <c r="VYX839" s="247"/>
      <c r="VYY839" s="247"/>
      <c r="VYZ839" s="247"/>
      <c r="VZA839" s="247"/>
      <c r="VZB839" s="247"/>
      <c r="VZC839" s="247"/>
      <c r="VZD839" s="247"/>
      <c r="VZE839" s="247"/>
      <c r="VZF839" s="247"/>
      <c r="VZG839" s="247"/>
      <c r="VZH839" s="247"/>
      <c r="VZI839" s="247"/>
      <c r="VZJ839" s="247"/>
      <c r="VZK839" s="247"/>
      <c r="VZL839" s="247"/>
      <c r="VZM839" s="247"/>
      <c r="VZN839" s="247"/>
      <c r="VZO839" s="247"/>
      <c r="VZP839" s="247"/>
      <c r="VZQ839" s="247"/>
      <c r="VZR839" s="247"/>
      <c r="VZS839" s="247"/>
      <c r="VZT839" s="247"/>
      <c r="VZU839" s="247"/>
      <c r="VZV839" s="247"/>
      <c r="VZW839" s="247"/>
      <c r="VZX839" s="247"/>
      <c r="VZY839" s="247"/>
      <c r="VZZ839" s="247"/>
      <c r="WAA839" s="247"/>
      <c r="WAB839" s="247"/>
      <c r="WAC839" s="247"/>
      <c r="WAD839" s="247"/>
      <c r="WAE839" s="247"/>
      <c r="WAF839" s="247"/>
      <c r="WAG839" s="247"/>
      <c r="WAH839" s="247"/>
      <c r="WAI839" s="247"/>
      <c r="WAJ839" s="247"/>
      <c r="WAK839" s="247"/>
      <c r="WAL839" s="247"/>
      <c r="WAM839" s="247"/>
      <c r="WAN839" s="247"/>
      <c r="WAO839" s="247"/>
      <c r="WAP839" s="247"/>
      <c r="WAQ839" s="247"/>
      <c r="WAR839" s="247"/>
      <c r="WAS839" s="247"/>
      <c r="WAT839" s="247"/>
      <c r="WAU839" s="247"/>
      <c r="WAV839" s="247"/>
      <c r="WAW839" s="247"/>
      <c r="WAX839" s="247"/>
      <c r="WAY839" s="247"/>
      <c r="WAZ839" s="247"/>
      <c r="WBA839" s="247"/>
      <c r="WBB839" s="247"/>
      <c r="WBC839" s="247"/>
      <c r="WBD839" s="247"/>
      <c r="WBE839" s="247"/>
      <c r="WBF839" s="247"/>
      <c r="WBG839" s="247"/>
      <c r="WBH839" s="247"/>
      <c r="WBI839" s="247"/>
      <c r="WBJ839" s="247"/>
      <c r="WBK839" s="247"/>
      <c r="WBL839" s="247"/>
      <c r="WBM839" s="247"/>
      <c r="WBN839" s="247"/>
      <c r="WBO839" s="247"/>
      <c r="WBP839" s="247"/>
      <c r="WBQ839" s="247"/>
      <c r="WBR839" s="247"/>
      <c r="WBS839" s="247"/>
      <c r="WBT839" s="247"/>
      <c r="WBU839" s="247"/>
      <c r="WBV839" s="247"/>
      <c r="WBW839" s="247"/>
      <c r="WBX839" s="247"/>
      <c r="WBY839" s="247"/>
      <c r="WBZ839" s="247"/>
      <c r="WCA839" s="247"/>
      <c r="WCB839" s="247"/>
      <c r="WCC839" s="247"/>
      <c r="WCD839" s="247"/>
      <c r="WCE839" s="247"/>
      <c r="WCF839" s="247"/>
      <c r="WCG839" s="247"/>
      <c r="WCH839" s="247"/>
      <c r="WCI839" s="247"/>
      <c r="WCJ839" s="247"/>
      <c r="WCK839" s="247"/>
      <c r="WCL839" s="247"/>
      <c r="WCM839" s="247"/>
      <c r="WCN839" s="247"/>
      <c r="WCO839" s="247"/>
      <c r="WCP839" s="247"/>
      <c r="WCQ839" s="247"/>
      <c r="WCR839" s="247"/>
      <c r="WCS839" s="247"/>
      <c r="WCT839" s="247"/>
      <c r="WCU839" s="247"/>
      <c r="WCV839" s="247"/>
      <c r="WCW839" s="247"/>
      <c r="WCX839" s="247"/>
      <c r="WCY839" s="247"/>
      <c r="WCZ839" s="247"/>
      <c r="WDA839" s="247"/>
      <c r="WDB839" s="247"/>
      <c r="WDC839" s="247"/>
      <c r="WDD839" s="247"/>
      <c r="WDE839" s="247"/>
      <c r="WDF839" s="247"/>
      <c r="WDG839" s="247"/>
      <c r="WDH839" s="247"/>
      <c r="WDI839" s="247"/>
      <c r="WDJ839" s="247"/>
      <c r="WDK839" s="247"/>
      <c r="WDL839" s="247"/>
      <c r="WDM839" s="247"/>
      <c r="WDN839" s="247"/>
      <c r="WDO839" s="247"/>
      <c r="WDP839" s="247"/>
      <c r="WDQ839" s="247"/>
      <c r="WDR839" s="247"/>
      <c r="WDS839" s="247"/>
      <c r="WDT839" s="247"/>
      <c r="WDU839" s="247"/>
      <c r="WDV839" s="247"/>
      <c r="WDW839" s="247"/>
      <c r="WDX839" s="247"/>
      <c r="WDY839" s="247"/>
      <c r="WDZ839" s="247"/>
      <c r="WEA839" s="247"/>
      <c r="WEB839" s="247"/>
      <c r="WEC839" s="247"/>
      <c r="WED839" s="247"/>
      <c r="WEE839" s="247"/>
      <c r="WEF839" s="247"/>
      <c r="WEG839" s="247"/>
      <c r="WEH839" s="247"/>
      <c r="WEI839" s="247"/>
      <c r="WEJ839" s="247"/>
      <c r="WEK839" s="247"/>
      <c r="WEL839" s="247"/>
      <c r="WEM839" s="247"/>
      <c r="WEN839" s="247"/>
      <c r="WEO839" s="247"/>
      <c r="WEP839" s="247"/>
      <c r="WEQ839" s="247"/>
      <c r="WER839" s="247"/>
      <c r="WES839" s="247"/>
      <c r="WET839" s="247"/>
      <c r="WEU839" s="247"/>
      <c r="WEV839" s="247"/>
      <c r="WEW839" s="247"/>
      <c r="WEX839" s="247"/>
      <c r="WEY839" s="247"/>
      <c r="WEZ839" s="247"/>
      <c r="WFA839" s="247"/>
      <c r="WFB839" s="247"/>
      <c r="WFC839" s="247"/>
      <c r="WFD839" s="247"/>
      <c r="WFE839" s="247"/>
      <c r="WFF839" s="247"/>
      <c r="WFG839" s="247"/>
      <c r="WFH839" s="247"/>
      <c r="WFI839" s="247"/>
      <c r="WFJ839" s="247"/>
      <c r="WFK839" s="247"/>
      <c r="WFL839" s="247"/>
      <c r="WFM839" s="247"/>
      <c r="WFN839" s="247"/>
      <c r="WFO839" s="247"/>
      <c r="WFP839" s="247"/>
      <c r="WFQ839" s="247"/>
      <c r="WFR839" s="247"/>
      <c r="WFS839" s="247"/>
      <c r="WFT839" s="247"/>
      <c r="WFU839" s="247"/>
      <c r="WFV839" s="247"/>
      <c r="WFW839" s="247"/>
      <c r="WFX839" s="247"/>
      <c r="WFY839" s="247"/>
      <c r="WFZ839" s="247"/>
      <c r="WGA839" s="247"/>
      <c r="WGB839" s="247"/>
      <c r="WGC839" s="247"/>
      <c r="WGD839" s="247"/>
      <c r="WGE839" s="247"/>
      <c r="WGF839" s="247"/>
      <c r="WGG839" s="247"/>
      <c r="WGH839" s="247"/>
      <c r="WGI839" s="247"/>
      <c r="WGJ839" s="247"/>
      <c r="WGK839" s="247"/>
      <c r="WGL839" s="247"/>
      <c r="WGM839" s="247"/>
      <c r="WGN839" s="247"/>
      <c r="WGO839" s="247"/>
      <c r="WGP839" s="247"/>
      <c r="WGQ839" s="247"/>
      <c r="WGR839" s="247"/>
      <c r="WGS839" s="247"/>
      <c r="WGT839" s="247"/>
      <c r="WGU839" s="247"/>
      <c r="WGV839" s="247"/>
      <c r="WGW839" s="247"/>
      <c r="WGX839" s="247"/>
      <c r="WGY839" s="247"/>
      <c r="WGZ839" s="247"/>
      <c r="WHA839" s="247"/>
      <c r="WHB839" s="247"/>
      <c r="WHC839" s="247"/>
      <c r="WHD839" s="247"/>
      <c r="WHE839" s="247"/>
      <c r="WHF839" s="247"/>
      <c r="WHG839" s="247"/>
      <c r="WHH839" s="247"/>
      <c r="WHI839" s="247"/>
      <c r="WHJ839" s="247"/>
      <c r="WHK839" s="247"/>
      <c r="WHL839" s="247"/>
      <c r="WHM839" s="247"/>
      <c r="WHN839" s="247"/>
      <c r="WHO839" s="247"/>
      <c r="WHP839" s="247"/>
      <c r="WHQ839" s="247"/>
      <c r="WHR839" s="247"/>
      <c r="WHS839" s="247"/>
      <c r="WHT839" s="247"/>
      <c r="WHU839" s="247"/>
      <c r="WHV839" s="247"/>
      <c r="WHW839" s="247"/>
      <c r="WHX839" s="247"/>
      <c r="WHY839" s="247"/>
      <c r="WHZ839" s="247"/>
      <c r="WIA839" s="247"/>
      <c r="WIB839" s="247"/>
      <c r="WIC839" s="247"/>
      <c r="WID839" s="247"/>
      <c r="WIE839" s="247"/>
      <c r="WIF839" s="247"/>
      <c r="WIG839" s="247"/>
      <c r="WIH839" s="247"/>
      <c r="WII839" s="247"/>
      <c r="WIJ839" s="247"/>
      <c r="WIK839" s="247"/>
      <c r="WIL839" s="247"/>
      <c r="WIM839" s="247"/>
      <c r="WIN839" s="247"/>
      <c r="WIO839" s="247"/>
      <c r="WIP839" s="247"/>
      <c r="WIQ839" s="247"/>
      <c r="WIR839" s="247"/>
      <c r="WIS839" s="247"/>
      <c r="WIT839" s="247"/>
      <c r="WIU839" s="247"/>
      <c r="WIV839" s="247"/>
      <c r="WIW839" s="247"/>
      <c r="WIX839" s="247"/>
      <c r="WIY839" s="247"/>
      <c r="WIZ839" s="247"/>
      <c r="WJA839" s="247"/>
      <c r="WJB839" s="247"/>
      <c r="WJC839" s="247"/>
      <c r="WJD839" s="247"/>
      <c r="WJE839" s="247"/>
      <c r="WJF839" s="247"/>
      <c r="WJG839" s="247"/>
      <c r="WJH839" s="247"/>
      <c r="WJI839" s="247"/>
      <c r="WJJ839" s="247"/>
      <c r="WJK839" s="247"/>
      <c r="WJL839" s="247"/>
      <c r="WJM839" s="247"/>
      <c r="WJN839" s="247"/>
      <c r="WJO839" s="247"/>
      <c r="WJP839" s="247"/>
      <c r="WJQ839" s="247"/>
      <c r="WJR839" s="247"/>
      <c r="WJS839" s="247"/>
      <c r="WJT839" s="247"/>
      <c r="WJU839" s="247"/>
      <c r="WJV839" s="247"/>
      <c r="WJW839" s="247"/>
      <c r="WJX839" s="247"/>
      <c r="WJY839" s="247"/>
      <c r="WJZ839" s="247"/>
      <c r="WKA839" s="247"/>
      <c r="WKB839" s="247"/>
      <c r="WKC839" s="247"/>
      <c r="WKD839" s="247"/>
      <c r="WKE839" s="247"/>
      <c r="WKF839" s="247"/>
      <c r="WKG839" s="247"/>
      <c r="WKH839" s="247"/>
      <c r="WKI839" s="247"/>
      <c r="WKJ839" s="247"/>
      <c r="WKK839" s="247"/>
      <c r="WKL839" s="247"/>
      <c r="WKM839" s="247"/>
      <c r="WKN839" s="247"/>
      <c r="WKO839" s="247"/>
      <c r="WKP839" s="247"/>
      <c r="WKQ839" s="247"/>
      <c r="WKR839" s="247"/>
      <c r="WKS839" s="247"/>
      <c r="WKT839" s="247"/>
      <c r="WKU839" s="247"/>
      <c r="WKV839" s="247"/>
      <c r="WKW839" s="247"/>
      <c r="WKX839" s="247"/>
      <c r="WKY839" s="247"/>
      <c r="WKZ839" s="247"/>
      <c r="WLA839" s="247"/>
      <c r="WLB839" s="247"/>
      <c r="WLC839" s="247"/>
      <c r="WLD839" s="247"/>
      <c r="WLE839" s="247"/>
      <c r="WLF839" s="247"/>
      <c r="WLG839" s="247"/>
      <c r="WLH839" s="247"/>
      <c r="WLI839" s="247"/>
      <c r="WLJ839" s="247"/>
      <c r="WLK839" s="247"/>
      <c r="WLL839" s="247"/>
      <c r="WLM839" s="247"/>
      <c r="WLN839" s="247"/>
      <c r="WLO839" s="247"/>
      <c r="WLP839" s="247"/>
      <c r="WLQ839" s="247"/>
      <c r="WLR839" s="247"/>
      <c r="WLS839" s="247"/>
      <c r="WLT839" s="247"/>
      <c r="WLU839" s="247"/>
      <c r="WLV839" s="247"/>
      <c r="WLW839" s="247"/>
      <c r="WLX839" s="247"/>
      <c r="WLY839" s="247"/>
      <c r="WLZ839" s="247"/>
      <c r="WMA839" s="247"/>
      <c r="WMB839" s="247"/>
      <c r="WMC839" s="247"/>
      <c r="WMD839" s="247"/>
      <c r="WME839" s="247"/>
      <c r="WMF839" s="247"/>
      <c r="WMG839" s="247"/>
      <c r="WMH839" s="247"/>
      <c r="WMI839" s="247"/>
      <c r="WMJ839" s="247"/>
      <c r="WMK839" s="247"/>
      <c r="WML839" s="247"/>
      <c r="WMM839" s="247"/>
      <c r="WMN839" s="247"/>
      <c r="WMO839" s="247"/>
      <c r="WMP839" s="247"/>
      <c r="WMQ839" s="247"/>
      <c r="WMR839" s="247"/>
      <c r="WMS839" s="247"/>
      <c r="WMT839" s="247"/>
      <c r="WMU839" s="247"/>
      <c r="WMV839" s="247"/>
      <c r="WMW839" s="247"/>
      <c r="WMX839" s="247"/>
      <c r="WMY839" s="247"/>
      <c r="WMZ839" s="247"/>
      <c r="WNA839" s="247"/>
      <c r="WNB839" s="247"/>
      <c r="WNC839" s="247"/>
      <c r="WND839" s="247"/>
      <c r="WNE839" s="247"/>
      <c r="WNF839" s="247"/>
      <c r="WNG839" s="247"/>
      <c r="WNH839" s="247"/>
      <c r="WNI839" s="247"/>
      <c r="WNJ839" s="247"/>
      <c r="WNK839" s="247"/>
      <c r="WNL839" s="247"/>
      <c r="WNM839" s="247"/>
      <c r="WNN839" s="247"/>
      <c r="WNO839" s="247"/>
      <c r="WNP839" s="247"/>
      <c r="WNQ839" s="247"/>
      <c r="WNR839" s="247"/>
      <c r="WNS839" s="247"/>
      <c r="WNT839" s="247"/>
      <c r="WNU839" s="247"/>
      <c r="WNV839" s="247"/>
      <c r="WNW839" s="247"/>
      <c r="WNX839" s="247"/>
      <c r="WNY839" s="247"/>
      <c r="WNZ839" s="247"/>
      <c r="WOA839" s="247"/>
      <c r="WOB839" s="247"/>
      <c r="WOC839" s="247"/>
      <c r="WOD839" s="247"/>
      <c r="WOE839" s="247"/>
      <c r="WOF839" s="247"/>
      <c r="WOG839" s="247"/>
      <c r="WOH839" s="247"/>
      <c r="WOI839" s="247"/>
      <c r="WOJ839" s="247"/>
      <c r="WOK839" s="247"/>
      <c r="WOL839" s="247"/>
      <c r="WOM839" s="247"/>
      <c r="WON839" s="247"/>
      <c r="WOO839" s="247"/>
      <c r="WOP839" s="247"/>
      <c r="WOQ839" s="247"/>
      <c r="WOR839" s="247"/>
      <c r="WOS839" s="247"/>
      <c r="WOT839" s="247"/>
      <c r="WOU839" s="247"/>
      <c r="WOV839" s="247"/>
      <c r="WOW839" s="247"/>
      <c r="WOX839" s="247"/>
      <c r="WOY839" s="247"/>
      <c r="WOZ839" s="247"/>
      <c r="WPA839" s="247"/>
      <c r="WPB839" s="247"/>
      <c r="WPC839" s="247"/>
      <c r="WPD839" s="247"/>
      <c r="WPE839" s="247"/>
      <c r="WPF839" s="247"/>
      <c r="WPG839" s="247"/>
      <c r="WPH839" s="247"/>
      <c r="WPI839" s="247"/>
      <c r="WPJ839" s="247"/>
      <c r="WPK839" s="247"/>
      <c r="WPL839" s="247"/>
      <c r="WPM839" s="247"/>
      <c r="WPN839" s="247"/>
      <c r="WPO839" s="247"/>
      <c r="WPP839" s="247"/>
      <c r="WPQ839" s="247"/>
      <c r="WPR839" s="247"/>
      <c r="WPS839" s="247"/>
      <c r="WPT839" s="247"/>
      <c r="WPU839" s="247"/>
      <c r="WPV839" s="247"/>
      <c r="WPW839" s="247"/>
      <c r="WPX839" s="247"/>
      <c r="WPY839" s="247"/>
      <c r="WPZ839" s="247"/>
      <c r="WQA839" s="247"/>
      <c r="WQB839" s="247"/>
      <c r="WQC839" s="247"/>
      <c r="WQD839" s="247"/>
      <c r="WQE839" s="247"/>
      <c r="WQF839" s="247"/>
      <c r="WQG839" s="247"/>
      <c r="WQH839" s="247"/>
      <c r="WQI839" s="247"/>
      <c r="WQJ839" s="247"/>
      <c r="WQK839" s="247"/>
      <c r="WQL839" s="247"/>
      <c r="WQM839" s="247"/>
      <c r="WQN839" s="247"/>
      <c r="WQO839" s="247"/>
      <c r="WQP839" s="247"/>
      <c r="WQQ839" s="247"/>
      <c r="WQR839" s="247"/>
      <c r="WQS839" s="247"/>
      <c r="WQT839" s="247"/>
      <c r="WQU839" s="247"/>
      <c r="WQV839" s="247"/>
      <c r="WQW839" s="247"/>
      <c r="WQX839" s="247"/>
      <c r="WQY839" s="247"/>
      <c r="WQZ839" s="247"/>
      <c r="WRA839" s="247"/>
      <c r="WRB839" s="247"/>
      <c r="WRC839" s="247"/>
      <c r="WRD839" s="247"/>
      <c r="WRE839" s="247"/>
      <c r="WRF839" s="247"/>
      <c r="WRG839" s="247"/>
      <c r="WRH839" s="247"/>
      <c r="WRI839" s="247"/>
      <c r="WRJ839" s="247"/>
      <c r="WRK839" s="247"/>
      <c r="WRL839" s="247"/>
      <c r="WRM839" s="247"/>
      <c r="WRN839" s="247"/>
      <c r="WRO839" s="247"/>
      <c r="WRP839" s="247"/>
      <c r="WRQ839" s="247"/>
      <c r="WRR839" s="247"/>
      <c r="WRS839" s="247"/>
      <c r="WRT839" s="247"/>
      <c r="WRU839" s="247"/>
      <c r="WRV839" s="247"/>
      <c r="WRW839" s="247"/>
      <c r="WRX839" s="247"/>
      <c r="WRY839" s="247"/>
      <c r="WRZ839" s="247"/>
      <c r="WSA839" s="247"/>
      <c r="WSB839" s="247"/>
      <c r="WSC839" s="247"/>
      <c r="WSD839" s="247"/>
      <c r="WSE839" s="247"/>
      <c r="WSF839" s="247"/>
      <c r="WSG839" s="247"/>
      <c r="WSH839" s="247"/>
      <c r="WSI839" s="247"/>
      <c r="WSJ839" s="247"/>
      <c r="WSK839" s="247"/>
      <c r="WSL839" s="247"/>
      <c r="WSM839" s="247"/>
      <c r="WSN839" s="247"/>
      <c r="WSO839" s="247"/>
      <c r="WSP839" s="247"/>
      <c r="WSQ839" s="247"/>
      <c r="WSR839" s="247"/>
      <c r="WSS839" s="247"/>
      <c r="WST839" s="247"/>
      <c r="WSU839" s="247"/>
      <c r="WSV839" s="247"/>
      <c r="WSW839" s="247"/>
      <c r="WSX839" s="247"/>
      <c r="WSY839" s="247"/>
      <c r="WSZ839" s="247"/>
      <c r="WTA839" s="247"/>
      <c r="WTB839" s="247"/>
      <c r="WTC839" s="247"/>
      <c r="WTD839" s="247"/>
      <c r="WTE839" s="247"/>
      <c r="WTF839" s="247"/>
      <c r="WTG839" s="247"/>
      <c r="WTH839" s="247"/>
      <c r="WTI839" s="247"/>
      <c r="WTJ839" s="247"/>
      <c r="WTK839" s="247"/>
      <c r="WTL839" s="247"/>
      <c r="WTM839" s="247"/>
      <c r="WTN839" s="247"/>
      <c r="WTO839" s="247"/>
      <c r="WTP839" s="247"/>
      <c r="WTQ839" s="247"/>
      <c r="WTR839" s="247"/>
      <c r="WTS839" s="247"/>
      <c r="WTT839" s="247"/>
      <c r="WTU839" s="247"/>
      <c r="WTV839" s="247"/>
      <c r="WTW839" s="247"/>
      <c r="WTX839" s="247"/>
      <c r="WTY839" s="247"/>
      <c r="WTZ839" s="247"/>
      <c r="WUA839" s="247"/>
      <c r="WUB839" s="247"/>
      <c r="WUC839" s="247"/>
      <c r="WUD839" s="247"/>
      <c r="WUE839" s="247"/>
      <c r="WUF839" s="247"/>
      <c r="WUG839" s="247"/>
      <c r="WUH839" s="247"/>
      <c r="WUI839" s="247"/>
      <c r="WUJ839" s="247"/>
      <c r="WUK839" s="247"/>
      <c r="WUL839" s="247"/>
      <c r="WUM839" s="247"/>
      <c r="WUN839" s="247"/>
      <c r="WUO839" s="247"/>
      <c r="WUP839" s="247"/>
      <c r="WUQ839" s="247"/>
      <c r="WUR839" s="247"/>
      <c r="WUS839" s="247"/>
      <c r="WUT839" s="247"/>
      <c r="WUU839" s="247"/>
      <c r="WUV839" s="247"/>
      <c r="WUW839" s="247"/>
      <c r="WUX839" s="247"/>
      <c r="WUY839" s="247"/>
      <c r="WUZ839" s="247"/>
      <c r="WVA839" s="247"/>
      <c r="WVB839" s="247"/>
      <c r="WVC839" s="247"/>
      <c r="WVD839" s="247"/>
      <c r="WVE839" s="247"/>
      <c r="WVF839" s="247"/>
      <c r="WVG839" s="247"/>
      <c r="WVH839" s="247"/>
      <c r="WVI839" s="247"/>
      <c r="WVJ839" s="247"/>
      <c r="WVK839" s="247"/>
      <c r="WVL839" s="247"/>
      <c r="WVM839" s="247"/>
      <c r="WVN839" s="247"/>
      <c r="WVO839" s="247"/>
      <c r="WVP839" s="247"/>
      <c r="WVQ839" s="247"/>
      <c r="WVR839" s="247"/>
      <c r="WVS839" s="247"/>
      <c r="WVT839" s="247"/>
      <c r="WVU839" s="247"/>
      <c r="WVV839" s="247"/>
      <c r="WVW839" s="247"/>
      <c r="WVX839" s="247"/>
      <c r="WVY839" s="247"/>
      <c r="WVZ839" s="247"/>
      <c r="WWA839" s="247"/>
      <c r="WWB839" s="247"/>
      <c r="WWC839" s="247"/>
      <c r="WWD839" s="247"/>
      <c r="WWE839" s="247"/>
      <c r="WWF839" s="247"/>
      <c r="WWG839" s="247"/>
      <c r="WWH839" s="247"/>
      <c r="WWI839" s="247"/>
      <c r="WWJ839" s="247"/>
      <c r="WWK839" s="247"/>
      <c r="WWL839" s="247"/>
      <c r="WWM839" s="247"/>
      <c r="WWN839" s="247"/>
      <c r="WWO839" s="247"/>
      <c r="WWP839" s="247"/>
      <c r="WWQ839" s="247"/>
      <c r="WWR839" s="247"/>
      <c r="WWS839" s="247"/>
      <c r="WWT839" s="247"/>
      <c r="WWU839" s="247"/>
      <c r="WWV839" s="247"/>
      <c r="WWW839" s="247"/>
      <c r="WWX839" s="247"/>
      <c r="WWY839" s="247"/>
      <c r="WWZ839" s="247"/>
      <c r="WXA839" s="247"/>
      <c r="WXB839" s="247"/>
      <c r="WXC839" s="247"/>
      <c r="WXD839" s="247"/>
      <c r="WXE839" s="247"/>
      <c r="WXF839" s="247"/>
      <c r="WXG839" s="247"/>
      <c r="WXH839" s="247"/>
      <c r="WXI839" s="247"/>
      <c r="WXJ839" s="247"/>
      <c r="WXK839" s="247"/>
      <c r="WXL839" s="247"/>
      <c r="WXM839" s="247"/>
      <c r="WXN839" s="247"/>
      <c r="WXO839" s="247"/>
      <c r="WXP839" s="247"/>
      <c r="WXQ839" s="247"/>
      <c r="WXR839" s="247"/>
      <c r="WXS839" s="247"/>
      <c r="WXT839" s="247"/>
      <c r="WXU839" s="247"/>
      <c r="WXV839" s="247"/>
      <c r="WXW839" s="247"/>
      <c r="WXX839" s="247"/>
      <c r="WXY839" s="247"/>
      <c r="WXZ839" s="247"/>
      <c r="WYA839" s="247"/>
      <c r="WYB839" s="247"/>
      <c r="WYC839" s="247"/>
      <c r="WYD839" s="247"/>
      <c r="WYE839" s="247"/>
      <c r="WYF839" s="247"/>
      <c r="WYG839" s="247"/>
      <c r="WYH839" s="247"/>
      <c r="WYI839" s="247"/>
      <c r="WYJ839" s="247"/>
      <c r="WYK839" s="247"/>
      <c r="WYL839" s="247"/>
      <c r="WYM839" s="247"/>
      <c r="WYN839" s="247"/>
      <c r="WYO839" s="247"/>
      <c r="WYP839" s="247"/>
      <c r="WYQ839" s="247"/>
      <c r="WYR839" s="247"/>
      <c r="WYS839" s="247"/>
      <c r="WYT839" s="247"/>
      <c r="WYU839" s="247"/>
      <c r="WYV839" s="247"/>
      <c r="WYW839" s="247"/>
      <c r="WYX839" s="247"/>
      <c r="WYY839" s="247"/>
      <c r="WYZ839" s="247"/>
      <c r="WZA839" s="247"/>
      <c r="WZB839" s="247"/>
      <c r="WZC839" s="247"/>
      <c r="WZD839" s="247"/>
      <c r="WZE839" s="247"/>
      <c r="WZF839" s="247"/>
      <c r="WZG839" s="247"/>
      <c r="WZH839" s="247"/>
      <c r="WZI839" s="247"/>
      <c r="WZJ839" s="247"/>
      <c r="WZK839" s="247"/>
      <c r="WZL839" s="247"/>
      <c r="WZM839" s="247"/>
      <c r="WZN839" s="247"/>
      <c r="WZO839" s="247"/>
      <c r="WZP839" s="247"/>
      <c r="WZQ839" s="247"/>
      <c r="WZR839" s="247"/>
      <c r="WZS839" s="247"/>
      <c r="WZT839" s="247"/>
      <c r="WZU839" s="247"/>
      <c r="WZV839" s="247"/>
      <c r="WZW839" s="247"/>
      <c r="WZX839" s="247"/>
      <c r="WZY839" s="247"/>
      <c r="WZZ839" s="247"/>
      <c r="XAA839" s="247"/>
      <c r="XAB839" s="247"/>
      <c r="XAC839" s="247"/>
      <c r="XAD839" s="247"/>
      <c r="XAE839" s="247"/>
      <c r="XAF839" s="247"/>
      <c r="XAG839" s="247"/>
      <c r="XAH839" s="247"/>
      <c r="XAI839" s="247"/>
      <c r="XAJ839" s="247"/>
      <c r="XAK839" s="247"/>
      <c r="XAL839" s="247"/>
      <c r="XAM839" s="247"/>
      <c r="XAN839" s="247"/>
      <c r="XAO839" s="247"/>
      <c r="XAP839" s="247"/>
      <c r="XAQ839" s="247"/>
      <c r="XAR839" s="247"/>
      <c r="XAS839" s="247"/>
      <c r="XAT839" s="247"/>
      <c r="XAU839" s="247"/>
      <c r="XAV839" s="247"/>
      <c r="XAW839" s="247"/>
      <c r="XAX839" s="247"/>
      <c r="XAY839" s="247"/>
      <c r="XAZ839" s="247"/>
      <c r="XBA839" s="247"/>
      <c r="XBB839" s="247"/>
      <c r="XBC839" s="247"/>
      <c r="XBD839" s="247"/>
      <c r="XBE839" s="247"/>
      <c r="XBF839" s="247"/>
      <c r="XBG839" s="247"/>
      <c r="XBH839" s="247"/>
      <c r="XBI839" s="247"/>
      <c r="XBJ839" s="247"/>
      <c r="XBK839" s="247"/>
      <c r="XBL839" s="247"/>
      <c r="XBM839" s="247"/>
      <c r="XBN839" s="247"/>
      <c r="XBO839" s="247"/>
      <c r="XBP839" s="247"/>
      <c r="XBQ839" s="247"/>
      <c r="XBR839" s="247"/>
      <c r="XBS839" s="247"/>
      <c r="XBT839" s="247"/>
      <c r="XBU839" s="247"/>
      <c r="XBV839" s="247"/>
      <c r="XBW839" s="247"/>
      <c r="XBX839" s="247"/>
      <c r="XBY839" s="247"/>
      <c r="XBZ839" s="247"/>
      <c r="XCA839" s="247"/>
      <c r="XCB839" s="247"/>
      <c r="XCC839" s="247"/>
      <c r="XCD839" s="247"/>
      <c r="XCE839" s="247"/>
      <c r="XCF839" s="247"/>
      <c r="XCG839" s="247"/>
      <c r="XCH839" s="247"/>
      <c r="XCI839" s="247"/>
      <c r="XCJ839" s="247"/>
      <c r="XCK839" s="247"/>
      <c r="XCL839" s="247"/>
      <c r="XCM839" s="247"/>
      <c r="XCN839" s="247"/>
      <c r="XCO839" s="247"/>
      <c r="XCP839" s="247"/>
      <c r="XCQ839" s="247"/>
      <c r="XCR839" s="247"/>
      <c r="XCS839" s="247"/>
      <c r="XCT839" s="247"/>
      <c r="XCU839" s="247"/>
      <c r="XCV839" s="247"/>
      <c r="XCW839" s="247"/>
      <c r="XCX839" s="247"/>
      <c r="XCY839" s="247"/>
      <c r="XCZ839" s="247"/>
      <c r="XDA839" s="247"/>
      <c r="XDB839" s="247"/>
      <c r="XDC839" s="247"/>
      <c r="XDD839" s="247"/>
      <c r="XDE839" s="247"/>
      <c r="XDF839" s="247"/>
      <c r="XDG839" s="247"/>
      <c r="XDH839" s="247"/>
      <c r="XDI839" s="247"/>
      <c r="XDJ839" s="247"/>
      <c r="XDK839" s="247"/>
      <c r="XDL839" s="247"/>
      <c r="XDM839" s="247"/>
      <c r="XDN839" s="247"/>
      <c r="XDO839" s="247"/>
      <c r="XDP839" s="247"/>
      <c r="XDQ839" s="247"/>
      <c r="XDR839" s="247"/>
      <c r="XDS839" s="247"/>
      <c r="XDT839" s="247"/>
      <c r="XDU839" s="247"/>
      <c r="XDV839" s="247"/>
      <c r="XDW839" s="247"/>
      <c r="XDX839" s="247"/>
      <c r="XDY839" s="247"/>
      <c r="XDZ839" s="247"/>
      <c r="XEA839" s="247"/>
      <c r="XEB839" s="247"/>
      <c r="XEC839" s="247"/>
      <c r="XED839" s="247"/>
      <c r="XEE839" s="247"/>
      <c r="XEF839" s="247"/>
      <c r="XEG839" s="247"/>
      <c r="XEH839" s="247"/>
      <c r="XEI839" s="247"/>
      <c r="XEJ839" s="247"/>
      <c r="XEK839" s="247"/>
      <c r="XEL839" s="247"/>
      <c r="XEM839" s="247"/>
      <c r="XEN839" s="247"/>
      <c r="XEO839" s="247"/>
      <c r="XEP839" s="247"/>
      <c r="XEQ839" s="247"/>
      <c r="XER839" s="247"/>
      <c r="XES839" s="247"/>
      <c r="XET839" s="247"/>
      <c r="XEU839" s="247"/>
      <c r="XEV839" s="247"/>
      <c r="XEW839" s="247"/>
      <c r="XEX839" s="247"/>
      <c r="XEY839" s="247"/>
      <c r="XEZ839" s="247"/>
      <c r="XFA839" s="247"/>
      <c r="XFB839" s="247"/>
      <c r="XFC839" s="247"/>
      <c r="XFD839" s="247"/>
    </row>
    <row r="840" spans="1:16384" s="121" customFormat="1" ht="9.1999999999999993" customHeight="1" x14ac:dyDescent="0.15">
      <c r="A840" s="267" t="s">
        <v>134</v>
      </c>
      <c r="B840" s="267"/>
      <c r="C840" s="267"/>
      <c r="D840" s="267"/>
      <c r="E840" s="267"/>
      <c r="F840" s="267"/>
      <c r="G840" s="267"/>
      <c r="H840" s="267"/>
      <c r="I840" s="268"/>
      <c r="J840" s="267"/>
      <c r="K840" s="268"/>
      <c r="L840" s="247"/>
      <c r="M840" s="247"/>
      <c r="N840" s="247"/>
      <c r="O840" s="247"/>
      <c r="P840" s="247"/>
      <c r="Q840" s="247"/>
      <c r="R840" s="247"/>
      <c r="S840" s="247"/>
      <c r="T840" s="247"/>
      <c r="U840" s="247"/>
      <c r="V840" s="247"/>
      <c r="W840" s="247"/>
      <c r="X840" s="247"/>
      <c r="Y840" s="247"/>
      <c r="Z840" s="247"/>
      <c r="AA840" s="247"/>
      <c r="AB840" s="247"/>
      <c r="AC840" s="247"/>
      <c r="AD840" s="247"/>
      <c r="AE840" s="247"/>
      <c r="AF840" s="247"/>
      <c r="AG840" s="247"/>
      <c r="AH840" s="247"/>
      <c r="AI840" s="247"/>
      <c r="AJ840" s="247"/>
      <c r="AK840" s="247"/>
      <c r="AL840" s="247"/>
      <c r="AM840" s="247"/>
      <c r="AN840" s="247"/>
      <c r="AO840" s="247"/>
      <c r="AP840" s="247"/>
      <c r="AQ840" s="247"/>
      <c r="AR840" s="247"/>
      <c r="AS840" s="247"/>
      <c r="AT840" s="247"/>
      <c r="AU840" s="247"/>
      <c r="AV840" s="247"/>
      <c r="AW840" s="247"/>
      <c r="AX840" s="247"/>
      <c r="AY840" s="247"/>
      <c r="AZ840" s="247"/>
      <c r="BA840" s="247"/>
      <c r="BB840" s="247"/>
      <c r="BC840" s="247"/>
      <c r="BD840" s="247"/>
      <c r="BE840" s="247"/>
      <c r="BF840" s="247"/>
      <c r="BG840" s="247"/>
      <c r="BH840" s="247"/>
      <c r="BI840" s="247"/>
      <c r="BJ840" s="247"/>
      <c r="BK840" s="247"/>
      <c r="BL840" s="247"/>
      <c r="BM840" s="247"/>
      <c r="BN840" s="247"/>
      <c r="BO840" s="247"/>
      <c r="BP840" s="247"/>
      <c r="BQ840" s="247"/>
      <c r="BR840" s="247"/>
      <c r="BS840" s="247"/>
      <c r="BT840" s="247"/>
      <c r="BU840" s="247"/>
      <c r="BV840" s="247"/>
      <c r="BW840" s="247"/>
      <c r="BX840" s="247"/>
      <c r="BY840" s="247"/>
      <c r="BZ840" s="247"/>
      <c r="CA840" s="247"/>
      <c r="CB840" s="247"/>
      <c r="CC840" s="247"/>
      <c r="CD840" s="247"/>
      <c r="CE840" s="247"/>
      <c r="CF840" s="247"/>
      <c r="CG840" s="247"/>
      <c r="CH840" s="247"/>
      <c r="CI840" s="247"/>
      <c r="CJ840" s="247"/>
      <c r="CK840" s="247"/>
      <c r="CL840" s="247"/>
      <c r="CM840" s="247"/>
      <c r="CN840" s="247"/>
      <c r="CO840" s="247"/>
      <c r="CP840" s="247"/>
      <c r="CQ840" s="247"/>
      <c r="CR840" s="247"/>
      <c r="CS840" s="247"/>
      <c r="CT840" s="247"/>
      <c r="CU840" s="247"/>
      <c r="CV840" s="247"/>
      <c r="CW840" s="247"/>
      <c r="CX840" s="247"/>
      <c r="CY840" s="247"/>
      <c r="CZ840" s="247"/>
      <c r="DA840" s="247"/>
      <c r="DB840" s="247"/>
      <c r="DC840" s="247"/>
      <c r="DD840" s="247"/>
      <c r="DE840" s="247"/>
      <c r="DF840" s="247"/>
      <c r="DG840" s="247"/>
      <c r="DH840" s="247"/>
      <c r="DI840" s="247"/>
      <c r="DJ840" s="247"/>
      <c r="DK840" s="247"/>
      <c r="DL840" s="247"/>
      <c r="DM840" s="247"/>
      <c r="DN840" s="247"/>
      <c r="DO840" s="247"/>
      <c r="DP840" s="247"/>
      <c r="DQ840" s="247"/>
      <c r="DR840" s="247"/>
      <c r="DS840" s="247"/>
      <c r="DT840" s="247"/>
      <c r="DU840" s="247"/>
      <c r="DV840" s="247"/>
      <c r="DW840" s="247"/>
      <c r="DX840" s="247"/>
      <c r="DY840" s="247"/>
      <c r="DZ840" s="247"/>
      <c r="EA840" s="247"/>
      <c r="EB840" s="247"/>
      <c r="EC840" s="247"/>
      <c r="ED840" s="247"/>
      <c r="EE840" s="247"/>
      <c r="EF840" s="247"/>
      <c r="EG840" s="247"/>
      <c r="EH840" s="247"/>
      <c r="EI840" s="247"/>
      <c r="EJ840" s="247"/>
      <c r="EK840" s="247"/>
      <c r="EL840" s="247"/>
      <c r="EM840" s="247"/>
      <c r="EN840" s="247"/>
      <c r="EO840" s="247"/>
      <c r="EP840" s="247"/>
      <c r="EQ840" s="247"/>
      <c r="ER840" s="247"/>
      <c r="ES840" s="247"/>
      <c r="ET840" s="247"/>
      <c r="EU840" s="247"/>
      <c r="EV840" s="247"/>
      <c r="EW840" s="247"/>
      <c r="EX840" s="247"/>
      <c r="EY840" s="247"/>
      <c r="EZ840" s="247"/>
      <c r="FA840" s="247"/>
      <c r="FB840" s="247"/>
      <c r="FC840" s="247"/>
      <c r="FD840" s="247"/>
      <c r="FE840" s="247"/>
      <c r="FF840" s="247"/>
      <c r="FG840" s="247"/>
      <c r="FH840" s="247"/>
      <c r="FI840" s="247"/>
      <c r="FJ840" s="247"/>
      <c r="FK840" s="247"/>
      <c r="FL840" s="247"/>
      <c r="FM840" s="247"/>
      <c r="FN840" s="247"/>
      <c r="FO840" s="247"/>
      <c r="FP840" s="247"/>
      <c r="FQ840" s="247"/>
      <c r="FR840" s="247"/>
      <c r="FS840" s="247"/>
      <c r="FT840" s="247"/>
      <c r="FU840" s="247"/>
      <c r="FV840" s="247"/>
      <c r="FW840" s="247"/>
      <c r="FX840" s="247"/>
      <c r="FY840" s="247"/>
      <c r="FZ840" s="247"/>
      <c r="GA840" s="247"/>
      <c r="GB840" s="247"/>
      <c r="GC840" s="247"/>
      <c r="GD840" s="247"/>
      <c r="GE840" s="247"/>
      <c r="GF840" s="247"/>
      <c r="GG840" s="247"/>
      <c r="GH840" s="247"/>
      <c r="GI840" s="247"/>
      <c r="GJ840" s="247"/>
      <c r="GK840" s="247"/>
      <c r="GL840" s="247"/>
      <c r="GM840" s="247"/>
      <c r="GN840" s="247"/>
      <c r="GO840" s="247"/>
      <c r="GP840" s="247"/>
      <c r="GQ840" s="247"/>
      <c r="GR840" s="247"/>
      <c r="GS840" s="247"/>
      <c r="GT840" s="247"/>
      <c r="GU840" s="247"/>
      <c r="GV840" s="247"/>
      <c r="GW840" s="247"/>
      <c r="GX840" s="247"/>
      <c r="GY840" s="247"/>
      <c r="GZ840" s="247"/>
      <c r="HA840" s="247"/>
      <c r="HB840" s="247"/>
      <c r="HC840" s="247"/>
      <c r="HD840" s="247"/>
      <c r="HE840" s="247"/>
      <c r="HF840" s="247"/>
      <c r="HG840" s="247"/>
      <c r="HH840" s="247"/>
      <c r="HI840" s="247"/>
      <c r="HJ840" s="247"/>
      <c r="HK840" s="247"/>
      <c r="HL840" s="247"/>
      <c r="HM840" s="247"/>
      <c r="HN840" s="247"/>
      <c r="HO840" s="247"/>
      <c r="HP840" s="247"/>
      <c r="HQ840" s="247"/>
      <c r="HR840" s="247"/>
      <c r="HS840" s="247"/>
      <c r="HT840" s="247"/>
      <c r="HU840" s="247"/>
      <c r="HV840" s="247"/>
      <c r="HW840" s="247"/>
      <c r="HX840" s="247"/>
      <c r="HY840" s="247"/>
      <c r="HZ840" s="247"/>
      <c r="IA840" s="247"/>
      <c r="IB840" s="247"/>
      <c r="IC840" s="247"/>
      <c r="ID840" s="247"/>
      <c r="IE840" s="247"/>
      <c r="IF840" s="247"/>
      <c r="IG840" s="247"/>
      <c r="IH840" s="247"/>
      <c r="II840" s="247"/>
      <c r="IJ840" s="247"/>
      <c r="IK840" s="247"/>
      <c r="IL840" s="247"/>
      <c r="IM840" s="247"/>
      <c r="IN840" s="247"/>
      <c r="IO840" s="247"/>
      <c r="IP840" s="247"/>
      <c r="IQ840" s="247"/>
      <c r="IR840" s="247"/>
      <c r="IS840" s="247"/>
      <c r="IT840" s="247"/>
      <c r="IU840" s="247"/>
      <c r="IV840" s="247"/>
      <c r="IW840" s="247"/>
      <c r="IX840" s="247"/>
      <c r="IY840" s="247"/>
      <c r="IZ840" s="247"/>
      <c r="JA840" s="247"/>
      <c r="JB840" s="247"/>
      <c r="JC840" s="247"/>
      <c r="JD840" s="247"/>
      <c r="JE840" s="247"/>
      <c r="JF840" s="247"/>
      <c r="JG840" s="247"/>
      <c r="JH840" s="247"/>
      <c r="JI840" s="247"/>
      <c r="JJ840" s="247"/>
      <c r="JK840" s="247"/>
      <c r="JL840" s="247"/>
      <c r="JM840" s="247"/>
      <c r="JN840" s="247"/>
      <c r="JO840" s="247"/>
      <c r="JP840" s="247"/>
      <c r="JQ840" s="247"/>
      <c r="JR840" s="247"/>
      <c r="JS840" s="247"/>
      <c r="JT840" s="247"/>
      <c r="JU840" s="247"/>
      <c r="JV840" s="247"/>
      <c r="JW840" s="247"/>
      <c r="JX840" s="247"/>
      <c r="JY840" s="247"/>
      <c r="JZ840" s="247"/>
      <c r="KA840" s="247"/>
      <c r="KB840" s="247"/>
      <c r="KC840" s="247"/>
      <c r="KD840" s="247"/>
      <c r="KE840" s="247"/>
      <c r="KF840" s="247"/>
      <c r="KG840" s="247"/>
      <c r="KH840" s="247"/>
      <c r="KI840" s="247"/>
      <c r="KJ840" s="247"/>
      <c r="KK840" s="247"/>
      <c r="KL840" s="247"/>
      <c r="KM840" s="247"/>
      <c r="KN840" s="247"/>
      <c r="KO840" s="247"/>
      <c r="KP840" s="247"/>
      <c r="KQ840" s="247"/>
      <c r="KR840" s="247"/>
      <c r="KS840" s="247"/>
      <c r="KT840" s="247"/>
      <c r="KU840" s="247"/>
      <c r="KV840" s="247"/>
      <c r="KW840" s="247"/>
      <c r="KX840" s="247"/>
      <c r="KY840" s="247"/>
      <c r="KZ840" s="247"/>
      <c r="LA840" s="247"/>
      <c r="LB840" s="247"/>
      <c r="LC840" s="247"/>
      <c r="LD840" s="247"/>
      <c r="LE840" s="247"/>
      <c r="LF840" s="247"/>
      <c r="LG840" s="247"/>
      <c r="LH840" s="247"/>
      <c r="LI840" s="247"/>
      <c r="LJ840" s="247"/>
      <c r="LK840" s="247"/>
      <c r="LL840" s="247"/>
      <c r="LM840" s="247"/>
      <c r="LN840" s="247"/>
      <c r="LO840" s="247"/>
      <c r="LP840" s="247"/>
      <c r="LQ840" s="247"/>
      <c r="LR840" s="247"/>
      <c r="LS840" s="247"/>
      <c r="LT840" s="247"/>
      <c r="LU840" s="247"/>
      <c r="LV840" s="247"/>
      <c r="LW840" s="247"/>
      <c r="LX840" s="247"/>
      <c r="LY840" s="247"/>
      <c r="LZ840" s="247"/>
      <c r="MA840" s="247"/>
      <c r="MB840" s="247"/>
      <c r="MC840" s="247"/>
      <c r="MD840" s="247"/>
      <c r="ME840" s="247"/>
      <c r="MF840" s="247"/>
      <c r="MG840" s="247"/>
      <c r="MH840" s="247"/>
      <c r="MI840" s="247"/>
      <c r="MJ840" s="247"/>
      <c r="MK840" s="247"/>
      <c r="ML840" s="247"/>
      <c r="MM840" s="247"/>
      <c r="MN840" s="247"/>
      <c r="MO840" s="247"/>
      <c r="MP840" s="247"/>
      <c r="MQ840" s="247"/>
      <c r="MR840" s="247"/>
      <c r="MS840" s="247"/>
      <c r="MT840" s="247"/>
      <c r="MU840" s="247"/>
      <c r="MV840" s="247"/>
      <c r="MW840" s="247"/>
      <c r="MX840" s="247"/>
      <c r="MY840" s="247"/>
      <c r="MZ840" s="247"/>
      <c r="NA840" s="247"/>
      <c r="NB840" s="247"/>
      <c r="NC840" s="247"/>
      <c r="ND840" s="247"/>
      <c r="NE840" s="247"/>
      <c r="NF840" s="247"/>
      <c r="NG840" s="247"/>
      <c r="NH840" s="247"/>
      <c r="NI840" s="247"/>
      <c r="NJ840" s="247"/>
      <c r="NK840" s="247"/>
      <c r="NL840" s="247"/>
      <c r="NM840" s="247"/>
      <c r="NN840" s="247"/>
      <c r="NO840" s="247"/>
      <c r="NP840" s="247"/>
      <c r="NQ840" s="247"/>
      <c r="NR840" s="247"/>
      <c r="NS840" s="247"/>
      <c r="NT840" s="247"/>
      <c r="NU840" s="247"/>
      <c r="NV840" s="247"/>
      <c r="NW840" s="247"/>
      <c r="NX840" s="247"/>
      <c r="NY840" s="247"/>
      <c r="NZ840" s="247"/>
      <c r="OA840" s="247"/>
      <c r="OB840" s="247"/>
      <c r="OC840" s="247"/>
      <c r="OD840" s="247"/>
      <c r="OE840" s="247"/>
      <c r="OF840" s="247"/>
      <c r="OG840" s="247"/>
      <c r="OH840" s="247"/>
      <c r="OI840" s="247"/>
      <c r="OJ840" s="247"/>
      <c r="OK840" s="247"/>
      <c r="OL840" s="247"/>
      <c r="OM840" s="247"/>
      <c r="ON840" s="247"/>
      <c r="OO840" s="247"/>
      <c r="OP840" s="247"/>
      <c r="OQ840" s="247"/>
      <c r="OR840" s="247"/>
      <c r="OS840" s="247"/>
      <c r="OT840" s="247"/>
      <c r="OU840" s="247"/>
      <c r="OV840" s="247"/>
      <c r="OW840" s="247"/>
      <c r="OX840" s="247"/>
      <c r="OY840" s="247"/>
      <c r="OZ840" s="247"/>
      <c r="PA840" s="247"/>
      <c r="PB840" s="247"/>
      <c r="PC840" s="247"/>
      <c r="PD840" s="247"/>
      <c r="PE840" s="247"/>
      <c r="PF840" s="247"/>
      <c r="PG840" s="247"/>
      <c r="PH840" s="247"/>
      <c r="PI840" s="247"/>
      <c r="PJ840" s="247"/>
      <c r="PK840" s="247"/>
      <c r="PL840" s="247"/>
      <c r="PM840" s="247"/>
      <c r="PN840" s="247"/>
      <c r="PO840" s="247"/>
      <c r="PP840" s="247"/>
      <c r="PQ840" s="247"/>
      <c r="PR840" s="247"/>
      <c r="PS840" s="247"/>
      <c r="PT840" s="247"/>
      <c r="PU840" s="247"/>
      <c r="PV840" s="247"/>
      <c r="PW840" s="247"/>
      <c r="PX840" s="247"/>
      <c r="PY840" s="247"/>
      <c r="PZ840" s="247"/>
      <c r="QA840" s="247"/>
      <c r="QB840" s="247"/>
      <c r="QC840" s="247"/>
      <c r="QD840" s="247"/>
      <c r="QE840" s="247"/>
      <c r="QF840" s="247"/>
      <c r="QG840" s="247"/>
      <c r="QH840" s="247"/>
      <c r="QI840" s="247"/>
      <c r="QJ840" s="247"/>
      <c r="QK840" s="247"/>
      <c r="QL840" s="247"/>
      <c r="QM840" s="247"/>
      <c r="QN840" s="247"/>
      <c r="QO840" s="247"/>
      <c r="QP840" s="247"/>
      <c r="QQ840" s="247"/>
      <c r="QR840" s="247"/>
      <c r="QS840" s="247"/>
      <c r="QT840" s="247"/>
      <c r="QU840" s="247"/>
      <c r="QV840" s="247"/>
      <c r="QW840" s="247"/>
      <c r="QX840" s="247"/>
      <c r="QY840" s="247"/>
      <c r="QZ840" s="247"/>
      <c r="RA840" s="247"/>
      <c r="RB840" s="247"/>
      <c r="RC840" s="247"/>
      <c r="RD840" s="247"/>
      <c r="RE840" s="247"/>
      <c r="RF840" s="247"/>
      <c r="RG840" s="247"/>
      <c r="RH840" s="247"/>
      <c r="RI840" s="247"/>
      <c r="RJ840" s="247"/>
      <c r="RK840" s="247"/>
      <c r="RL840" s="247"/>
      <c r="RM840" s="247"/>
      <c r="RN840" s="247"/>
      <c r="RO840" s="247"/>
      <c r="RP840" s="247"/>
      <c r="RQ840" s="247"/>
      <c r="RR840" s="247"/>
      <c r="RS840" s="247"/>
      <c r="RT840" s="247"/>
      <c r="RU840" s="247"/>
      <c r="RV840" s="247"/>
      <c r="RW840" s="247"/>
      <c r="RX840" s="247"/>
      <c r="RY840" s="247"/>
      <c r="RZ840" s="247"/>
      <c r="SA840" s="247"/>
      <c r="SB840" s="247"/>
      <c r="SC840" s="247"/>
      <c r="SD840" s="247"/>
      <c r="SE840" s="247"/>
      <c r="SF840" s="247"/>
      <c r="SG840" s="247"/>
      <c r="SH840" s="247"/>
      <c r="SI840" s="247"/>
      <c r="SJ840" s="247"/>
      <c r="SK840" s="247"/>
      <c r="SL840" s="247"/>
      <c r="SM840" s="247"/>
      <c r="SN840" s="247"/>
      <c r="SO840" s="247"/>
      <c r="SP840" s="247"/>
      <c r="SQ840" s="247"/>
      <c r="SR840" s="247"/>
      <c r="SS840" s="247"/>
      <c r="ST840" s="247"/>
      <c r="SU840" s="247"/>
      <c r="SV840" s="247"/>
      <c r="SW840" s="247"/>
      <c r="SX840" s="247"/>
      <c r="SY840" s="247"/>
      <c r="SZ840" s="247"/>
      <c r="TA840" s="247"/>
      <c r="TB840" s="247"/>
      <c r="TC840" s="247"/>
      <c r="TD840" s="247"/>
      <c r="TE840" s="247"/>
      <c r="TF840" s="247"/>
      <c r="TG840" s="247"/>
      <c r="TH840" s="247"/>
      <c r="TI840" s="247"/>
      <c r="TJ840" s="247"/>
      <c r="TK840" s="247"/>
      <c r="TL840" s="247"/>
      <c r="TM840" s="247"/>
      <c r="TN840" s="247"/>
      <c r="TO840" s="247"/>
      <c r="TP840" s="247"/>
      <c r="TQ840" s="247"/>
      <c r="TR840" s="247"/>
      <c r="TS840" s="247"/>
      <c r="TT840" s="247"/>
      <c r="TU840" s="247"/>
      <c r="TV840" s="247"/>
      <c r="TW840" s="247"/>
      <c r="TX840" s="247"/>
      <c r="TY840" s="247"/>
      <c r="TZ840" s="247"/>
      <c r="UA840" s="247"/>
      <c r="UB840" s="247"/>
      <c r="UC840" s="247"/>
      <c r="UD840" s="247"/>
      <c r="UE840" s="247"/>
      <c r="UF840" s="247"/>
      <c r="UG840" s="247"/>
      <c r="UH840" s="247"/>
      <c r="UI840" s="247"/>
      <c r="UJ840" s="247"/>
      <c r="UK840" s="247"/>
      <c r="UL840" s="247"/>
      <c r="UM840" s="247"/>
      <c r="UN840" s="247"/>
      <c r="UO840" s="247"/>
      <c r="UP840" s="247"/>
      <c r="UQ840" s="247"/>
      <c r="UR840" s="247"/>
      <c r="US840" s="247"/>
      <c r="UT840" s="247"/>
      <c r="UU840" s="247"/>
      <c r="UV840" s="247"/>
      <c r="UW840" s="247"/>
      <c r="UX840" s="247"/>
      <c r="UY840" s="247"/>
      <c r="UZ840" s="247"/>
      <c r="VA840" s="247"/>
      <c r="VB840" s="247"/>
      <c r="VC840" s="247"/>
      <c r="VD840" s="247"/>
      <c r="VE840" s="247"/>
      <c r="VF840" s="247"/>
      <c r="VG840" s="247"/>
      <c r="VH840" s="247"/>
      <c r="VI840" s="247"/>
      <c r="VJ840" s="247"/>
      <c r="VK840" s="247"/>
      <c r="VL840" s="247"/>
      <c r="VM840" s="247"/>
      <c r="VN840" s="247"/>
      <c r="VO840" s="247"/>
      <c r="VP840" s="247"/>
      <c r="VQ840" s="247"/>
      <c r="VR840" s="247"/>
      <c r="VS840" s="247"/>
      <c r="VT840" s="247"/>
      <c r="VU840" s="247"/>
      <c r="VV840" s="247"/>
      <c r="VW840" s="247"/>
      <c r="VX840" s="247"/>
      <c r="VY840" s="247"/>
      <c r="VZ840" s="247"/>
      <c r="WA840" s="247"/>
      <c r="WB840" s="247"/>
      <c r="WC840" s="247"/>
      <c r="WD840" s="247"/>
      <c r="WE840" s="247"/>
      <c r="WF840" s="247"/>
      <c r="WG840" s="247"/>
      <c r="WH840" s="247"/>
      <c r="WI840" s="247"/>
      <c r="WJ840" s="247"/>
      <c r="WK840" s="247"/>
      <c r="WL840" s="247"/>
      <c r="WM840" s="247"/>
      <c r="WN840" s="247"/>
      <c r="WO840" s="247"/>
      <c r="WP840" s="247"/>
      <c r="WQ840" s="247"/>
      <c r="WR840" s="247"/>
      <c r="WS840" s="247"/>
      <c r="WT840" s="247"/>
      <c r="WU840" s="247"/>
      <c r="WV840" s="247"/>
      <c r="WW840" s="247"/>
      <c r="WX840" s="247"/>
      <c r="WY840" s="247"/>
      <c r="WZ840" s="247"/>
      <c r="XA840" s="247"/>
      <c r="XB840" s="247"/>
      <c r="XC840" s="247"/>
      <c r="XD840" s="247"/>
      <c r="XE840" s="247"/>
      <c r="XF840" s="247"/>
      <c r="XG840" s="247"/>
      <c r="XH840" s="247"/>
      <c r="XI840" s="247"/>
      <c r="XJ840" s="247"/>
      <c r="XK840" s="247"/>
      <c r="XL840" s="247"/>
      <c r="XM840" s="247"/>
      <c r="XN840" s="247"/>
      <c r="XO840" s="247"/>
      <c r="XP840" s="247"/>
      <c r="XQ840" s="247"/>
      <c r="XR840" s="247"/>
      <c r="XS840" s="247"/>
      <c r="XT840" s="247"/>
      <c r="XU840" s="247"/>
      <c r="XV840" s="247"/>
      <c r="XW840" s="247"/>
      <c r="XX840" s="247"/>
      <c r="XY840" s="247"/>
      <c r="XZ840" s="247"/>
      <c r="YA840" s="247"/>
      <c r="YB840" s="247"/>
      <c r="YC840" s="247"/>
      <c r="YD840" s="247"/>
      <c r="YE840" s="247"/>
      <c r="YF840" s="247"/>
      <c r="YG840" s="247"/>
      <c r="YH840" s="247"/>
      <c r="YI840" s="247"/>
      <c r="YJ840" s="247"/>
      <c r="YK840" s="247"/>
      <c r="YL840" s="247"/>
      <c r="YM840" s="247"/>
      <c r="YN840" s="247"/>
      <c r="YO840" s="247"/>
      <c r="YP840" s="247"/>
      <c r="YQ840" s="247"/>
      <c r="YR840" s="247"/>
      <c r="YS840" s="247"/>
      <c r="YT840" s="247"/>
      <c r="YU840" s="247"/>
      <c r="YV840" s="247"/>
      <c r="YW840" s="247"/>
      <c r="YX840" s="247"/>
      <c r="YY840" s="247"/>
      <c r="YZ840" s="247"/>
      <c r="ZA840" s="247"/>
      <c r="ZB840" s="247"/>
      <c r="ZC840" s="247"/>
      <c r="ZD840" s="247"/>
      <c r="ZE840" s="247"/>
      <c r="ZF840" s="247"/>
      <c r="ZG840" s="247"/>
      <c r="ZH840" s="247"/>
      <c r="ZI840" s="247"/>
      <c r="ZJ840" s="247"/>
      <c r="ZK840" s="247"/>
      <c r="ZL840" s="247"/>
      <c r="ZM840" s="247"/>
      <c r="ZN840" s="247"/>
      <c r="ZO840" s="247"/>
      <c r="ZP840" s="247"/>
      <c r="ZQ840" s="247"/>
      <c r="ZR840" s="247"/>
      <c r="ZS840" s="247"/>
      <c r="ZT840" s="247"/>
      <c r="ZU840" s="247"/>
      <c r="ZV840" s="247"/>
      <c r="ZW840" s="247"/>
      <c r="ZX840" s="247"/>
      <c r="ZY840" s="247"/>
      <c r="ZZ840" s="247"/>
      <c r="AAA840" s="247"/>
      <c r="AAB840" s="247"/>
      <c r="AAC840" s="247"/>
      <c r="AAD840" s="247"/>
      <c r="AAE840" s="247"/>
      <c r="AAF840" s="247"/>
      <c r="AAG840" s="247"/>
      <c r="AAH840" s="247"/>
      <c r="AAI840" s="247"/>
      <c r="AAJ840" s="247"/>
      <c r="AAK840" s="247"/>
      <c r="AAL840" s="247"/>
      <c r="AAM840" s="247"/>
      <c r="AAN840" s="247"/>
      <c r="AAO840" s="247"/>
      <c r="AAP840" s="247"/>
      <c r="AAQ840" s="247"/>
      <c r="AAR840" s="247"/>
      <c r="AAS840" s="247"/>
      <c r="AAT840" s="247"/>
      <c r="AAU840" s="247"/>
      <c r="AAV840" s="247"/>
      <c r="AAW840" s="247"/>
      <c r="AAX840" s="247"/>
      <c r="AAY840" s="247"/>
      <c r="AAZ840" s="247"/>
      <c r="ABA840" s="247"/>
      <c r="ABB840" s="247"/>
      <c r="ABC840" s="247"/>
      <c r="ABD840" s="247"/>
      <c r="ABE840" s="247"/>
      <c r="ABF840" s="247"/>
      <c r="ABG840" s="247"/>
      <c r="ABH840" s="247"/>
      <c r="ABI840" s="247"/>
      <c r="ABJ840" s="247"/>
      <c r="ABK840" s="247"/>
      <c r="ABL840" s="247"/>
      <c r="ABM840" s="247"/>
      <c r="ABN840" s="247"/>
      <c r="ABO840" s="247"/>
      <c r="ABP840" s="247"/>
      <c r="ABQ840" s="247"/>
      <c r="ABR840" s="247"/>
      <c r="ABS840" s="247"/>
      <c r="ABT840" s="247"/>
      <c r="ABU840" s="247"/>
      <c r="ABV840" s="247"/>
      <c r="ABW840" s="247"/>
      <c r="ABX840" s="247"/>
      <c r="ABY840" s="247"/>
      <c r="ABZ840" s="247"/>
      <c r="ACA840" s="247"/>
      <c r="ACB840" s="247"/>
      <c r="ACC840" s="247"/>
      <c r="ACD840" s="247"/>
      <c r="ACE840" s="247"/>
      <c r="ACF840" s="247"/>
      <c r="ACG840" s="247"/>
      <c r="ACH840" s="247"/>
      <c r="ACI840" s="247"/>
      <c r="ACJ840" s="247"/>
      <c r="ACK840" s="247"/>
      <c r="ACL840" s="247"/>
      <c r="ACM840" s="247"/>
      <c r="ACN840" s="247"/>
      <c r="ACO840" s="247"/>
      <c r="ACP840" s="247"/>
      <c r="ACQ840" s="247"/>
      <c r="ACR840" s="247"/>
      <c r="ACS840" s="247"/>
      <c r="ACT840" s="247"/>
      <c r="ACU840" s="247"/>
      <c r="ACV840" s="247"/>
      <c r="ACW840" s="247"/>
      <c r="ACX840" s="247"/>
      <c r="ACY840" s="247"/>
      <c r="ACZ840" s="247"/>
      <c r="ADA840" s="247"/>
      <c r="ADB840" s="247"/>
      <c r="ADC840" s="247"/>
      <c r="ADD840" s="247"/>
      <c r="ADE840" s="247"/>
      <c r="ADF840" s="247"/>
      <c r="ADG840" s="247"/>
      <c r="ADH840" s="247"/>
      <c r="ADI840" s="247"/>
      <c r="ADJ840" s="247"/>
      <c r="ADK840" s="247"/>
      <c r="ADL840" s="247"/>
      <c r="ADM840" s="247"/>
      <c r="ADN840" s="247"/>
      <c r="ADO840" s="247"/>
      <c r="ADP840" s="247"/>
      <c r="ADQ840" s="247"/>
      <c r="ADR840" s="247"/>
      <c r="ADS840" s="247"/>
      <c r="ADT840" s="247"/>
      <c r="ADU840" s="247"/>
      <c r="ADV840" s="247"/>
      <c r="ADW840" s="247"/>
      <c r="ADX840" s="247"/>
      <c r="ADY840" s="247"/>
      <c r="ADZ840" s="247"/>
      <c r="AEA840" s="247"/>
      <c r="AEB840" s="247"/>
      <c r="AEC840" s="247"/>
      <c r="AED840" s="247"/>
      <c r="AEE840" s="247"/>
      <c r="AEF840" s="247"/>
      <c r="AEG840" s="247"/>
      <c r="AEH840" s="247"/>
      <c r="AEI840" s="247"/>
      <c r="AEJ840" s="247"/>
      <c r="AEK840" s="247"/>
      <c r="AEL840" s="247"/>
      <c r="AEM840" s="247"/>
      <c r="AEN840" s="247"/>
      <c r="AEO840" s="247"/>
      <c r="AEP840" s="247"/>
      <c r="AEQ840" s="247"/>
      <c r="AER840" s="247"/>
      <c r="AES840" s="247"/>
      <c r="AET840" s="247"/>
      <c r="AEU840" s="247"/>
      <c r="AEV840" s="247"/>
      <c r="AEW840" s="247"/>
      <c r="AEX840" s="247"/>
      <c r="AEY840" s="247"/>
      <c r="AEZ840" s="247"/>
      <c r="AFA840" s="247"/>
      <c r="AFB840" s="247"/>
      <c r="AFC840" s="247"/>
      <c r="AFD840" s="247"/>
      <c r="AFE840" s="247"/>
      <c r="AFF840" s="247"/>
      <c r="AFG840" s="247"/>
      <c r="AFH840" s="247"/>
      <c r="AFI840" s="247"/>
      <c r="AFJ840" s="247"/>
      <c r="AFK840" s="247"/>
      <c r="AFL840" s="247"/>
      <c r="AFM840" s="247"/>
      <c r="AFN840" s="247"/>
      <c r="AFO840" s="247"/>
      <c r="AFP840" s="247"/>
      <c r="AFQ840" s="247"/>
      <c r="AFR840" s="247"/>
      <c r="AFS840" s="247"/>
      <c r="AFT840" s="247"/>
      <c r="AFU840" s="247"/>
      <c r="AFV840" s="247"/>
      <c r="AFW840" s="247"/>
      <c r="AFX840" s="247"/>
      <c r="AFY840" s="247"/>
      <c r="AFZ840" s="247"/>
      <c r="AGA840" s="247"/>
      <c r="AGB840" s="247"/>
      <c r="AGC840" s="247"/>
      <c r="AGD840" s="247"/>
      <c r="AGE840" s="247"/>
      <c r="AGF840" s="247"/>
      <c r="AGG840" s="247"/>
      <c r="AGH840" s="247"/>
      <c r="AGI840" s="247"/>
      <c r="AGJ840" s="247"/>
      <c r="AGK840" s="247"/>
      <c r="AGL840" s="247"/>
      <c r="AGM840" s="247"/>
      <c r="AGN840" s="247"/>
      <c r="AGO840" s="247"/>
      <c r="AGP840" s="247"/>
      <c r="AGQ840" s="247"/>
      <c r="AGR840" s="247"/>
      <c r="AGS840" s="247"/>
      <c r="AGT840" s="247"/>
      <c r="AGU840" s="247"/>
      <c r="AGV840" s="247"/>
      <c r="AGW840" s="247"/>
      <c r="AGX840" s="247"/>
      <c r="AGY840" s="247"/>
      <c r="AGZ840" s="247"/>
      <c r="AHA840" s="247"/>
      <c r="AHB840" s="247"/>
      <c r="AHC840" s="247"/>
      <c r="AHD840" s="247"/>
      <c r="AHE840" s="247"/>
      <c r="AHF840" s="247"/>
      <c r="AHG840" s="247"/>
      <c r="AHH840" s="247"/>
      <c r="AHI840" s="247"/>
      <c r="AHJ840" s="247"/>
      <c r="AHK840" s="247"/>
      <c r="AHL840" s="247"/>
      <c r="AHM840" s="247"/>
      <c r="AHN840" s="247"/>
      <c r="AHO840" s="247"/>
      <c r="AHP840" s="247"/>
      <c r="AHQ840" s="247"/>
      <c r="AHR840" s="247"/>
      <c r="AHS840" s="247"/>
      <c r="AHT840" s="247"/>
      <c r="AHU840" s="247"/>
      <c r="AHV840" s="247"/>
      <c r="AHW840" s="247"/>
      <c r="AHX840" s="247"/>
      <c r="AHY840" s="247"/>
      <c r="AHZ840" s="247"/>
      <c r="AIA840" s="247"/>
      <c r="AIB840" s="247"/>
      <c r="AIC840" s="247"/>
      <c r="AID840" s="247"/>
      <c r="AIE840" s="247"/>
      <c r="AIF840" s="247"/>
      <c r="AIG840" s="247"/>
      <c r="AIH840" s="247"/>
      <c r="AII840" s="247"/>
      <c r="AIJ840" s="247"/>
      <c r="AIK840" s="247"/>
      <c r="AIL840" s="247"/>
      <c r="AIM840" s="247"/>
      <c r="AIN840" s="247"/>
      <c r="AIO840" s="247"/>
      <c r="AIP840" s="247"/>
      <c r="AIQ840" s="247"/>
      <c r="AIR840" s="247"/>
      <c r="AIS840" s="247"/>
      <c r="AIT840" s="247"/>
      <c r="AIU840" s="247"/>
      <c r="AIV840" s="247"/>
      <c r="AIW840" s="247"/>
      <c r="AIX840" s="247"/>
      <c r="AIY840" s="247"/>
      <c r="AIZ840" s="247"/>
      <c r="AJA840" s="247"/>
      <c r="AJB840" s="247"/>
      <c r="AJC840" s="247"/>
      <c r="AJD840" s="247"/>
      <c r="AJE840" s="247"/>
      <c r="AJF840" s="247"/>
      <c r="AJG840" s="247"/>
      <c r="AJH840" s="247"/>
      <c r="AJI840" s="247"/>
      <c r="AJJ840" s="247"/>
      <c r="AJK840" s="247"/>
      <c r="AJL840" s="247"/>
      <c r="AJM840" s="247"/>
      <c r="AJN840" s="247"/>
      <c r="AJO840" s="247"/>
      <c r="AJP840" s="247"/>
      <c r="AJQ840" s="247"/>
      <c r="AJR840" s="247"/>
      <c r="AJS840" s="247"/>
      <c r="AJT840" s="247"/>
      <c r="AJU840" s="247"/>
      <c r="AJV840" s="247"/>
      <c r="AJW840" s="247"/>
      <c r="AJX840" s="247"/>
      <c r="AJY840" s="247"/>
      <c r="AJZ840" s="247"/>
      <c r="AKA840" s="247"/>
      <c r="AKB840" s="247"/>
      <c r="AKC840" s="247"/>
      <c r="AKD840" s="247"/>
      <c r="AKE840" s="247"/>
      <c r="AKF840" s="247"/>
      <c r="AKG840" s="247"/>
      <c r="AKH840" s="247"/>
      <c r="AKI840" s="247"/>
      <c r="AKJ840" s="247"/>
      <c r="AKK840" s="247"/>
      <c r="AKL840" s="247"/>
      <c r="AKM840" s="247"/>
      <c r="AKN840" s="247"/>
      <c r="AKO840" s="247"/>
      <c r="AKP840" s="247"/>
      <c r="AKQ840" s="247"/>
      <c r="AKR840" s="247"/>
      <c r="AKS840" s="247"/>
      <c r="AKT840" s="247"/>
      <c r="AKU840" s="247"/>
      <c r="AKV840" s="247"/>
      <c r="AKW840" s="247"/>
      <c r="AKX840" s="247"/>
      <c r="AKY840" s="247"/>
      <c r="AKZ840" s="247"/>
      <c r="ALA840" s="247"/>
      <c r="ALB840" s="247"/>
      <c r="ALC840" s="247"/>
      <c r="ALD840" s="247"/>
      <c r="ALE840" s="247"/>
      <c r="ALF840" s="247"/>
      <c r="ALG840" s="247"/>
      <c r="ALH840" s="247"/>
      <c r="ALI840" s="247"/>
      <c r="ALJ840" s="247"/>
      <c r="ALK840" s="247"/>
      <c r="ALL840" s="247"/>
      <c r="ALM840" s="247"/>
      <c r="ALN840" s="247"/>
      <c r="ALO840" s="247"/>
      <c r="ALP840" s="247"/>
      <c r="ALQ840" s="247"/>
      <c r="ALR840" s="247"/>
      <c r="ALS840" s="247"/>
      <c r="ALT840" s="247"/>
      <c r="ALU840" s="247"/>
      <c r="ALV840" s="247"/>
      <c r="ALW840" s="247"/>
      <c r="ALX840" s="247"/>
      <c r="ALY840" s="247"/>
      <c r="ALZ840" s="247"/>
      <c r="AMA840" s="247"/>
      <c r="AMB840" s="247"/>
      <c r="AMC840" s="247"/>
      <c r="AMD840" s="247"/>
      <c r="AME840" s="247"/>
      <c r="AMF840" s="247"/>
      <c r="AMG840" s="247"/>
      <c r="AMH840" s="247"/>
      <c r="AMI840" s="247"/>
      <c r="AMJ840" s="247"/>
      <c r="AMK840" s="247"/>
      <c r="AML840" s="247"/>
      <c r="AMM840" s="247"/>
      <c r="AMN840" s="247"/>
      <c r="AMO840" s="247"/>
      <c r="AMP840" s="247"/>
      <c r="AMQ840" s="247"/>
      <c r="AMR840" s="247"/>
      <c r="AMS840" s="247"/>
      <c r="AMT840" s="247"/>
      <c r="AMU840" s="247"/>
      <c r="AMV840" s="247"/>
      <c r="AMW840" s="247"/>
      <c r="AMX840" s="247"/>
      <c r="AMY840" s="247"/>
      <c r="AMZ840" s="247"/>
      <c r="ANA840" s="247"/>
      <c r="ANB840" s="247"/>
      <c r="ANC840" s="247"/>
      <c r="AND840" s="247"/>
      <c r="ANE840" s="247"/>
      <c r="ANF840" s="247"/>
      <c r="ANG840" s="247"/>
      <c r="ANH840" s="247"/>
      <c r="ANI840" s="247"/>
      <c r="ANJ840" s="247"/>
      <c r="ANK840" s="247"/>
      <c r="ANL840" s="247"/>
      <c r="ANM840" s="247"/>
      <c r="ANN840" s="247"/>
      <c r="ANO840" s="247"/>
      <c r="ANP840" s="247"/>
      <c r="ANQ840" s="247"/>
      <c r="ANR840" s="247"/>
      <c r="ANS840" s="247"/>
      <c r="ANT840" s="247"/>
      <c r="ANU840" s="247"/>
      <c r="ANV840" s="247"/>
      <c r="ANW840" s="247"/>
      <c r="ANX840" s="247"/>
      <c r="ANY840" s="247"/>
      <c r="ANZ840" s="247"/>
      <c r="AOA840" s="247"/>
      <c r="AOB840" s="247"/>
      <c r="AOC840" s="247"/>
      <c r="AOD840" s="247"/>
      <c r="AOE840" s="247"/>
      <c r="AOF840" s="247"/>
      <c r="AOG840" s="247"/>
      <c r="AOH840" s="247"/>
      <c r="AOI840" s="247"/>
      <c r="AOJ840" s="247"/>
      <c r="AOK840" s="247"/>
      <c r="AOL840" s="247"/>
      <c r="AOM840" s="247"/>
      <c r="AON840" s="247"/>
      <c r="AOO840" s="247"/>
      <c r="AOP840" s="247"/>
      <c r="AOQ840" s="247"/>
      <c r="AOR840" s="247"/>
      <c r="AOS840" s="247"/>
      <c r="AOT840" s="247"/>
      <c r="AOU840" s="247"/>
      <c r="AOV840" s="247"/>
      <c r="AOW840" s="247"/>
      <c r="AOX840" s="247"/>
      <c r="AOY840" s="247"/>
      <c r="AOZ840" s="247"/>
      <c r="APA840" s="247"/>
      <c r="APB840" s="247"/>
      <c r="APC840" s="247"/>
      <c r="APD840" s="247"/>
      <c r="APE840" s="247"/>
      <c r="APF840" s="247"/>
      <c r="APG840" s="247"/>
      <c r="APH840" s="247"/>
      <c r="API840" s="247"/>
      <c r="APJ840" s="247"/>
      <c r="APK840" s="247"/>
      <c r="APL840" s="247"/>
      <c r="APM840" s="247"/>
      <c r="APN840" s="247"/>
      <c r="APO840" s="247"/>
      <c r="APP840" s="247"/>
      <c r="APQ840" s="247"/>
      <c r="APR840" s="247"/>
      <c r="APS840" s="247"/>
      <c r="APT840" s="247"/>
      <c r="APU840" s="247"/>
      <c r="APV840" s="247"/>
      <c r="APW840" s="247"/>
      <c r="APX840" s="247"/>
      <c r="APY840" s="247"/>
      <c r="APZ840" s="247"/>
      <c r="AQA840" s="247"/>
      <c r="AQB840" s="247"/>
      <c r="AQC840" s="247"/>
      <c r="AQD840" s="247"/>
      <c r="AQE840" s="247"/>
      <c r="AQF840" s="247"/>
      <c r="AQG840" s="247"/>
      <c r="AQH840" s="247"/>
      <c r="AQI840" s="247"/>
      <c r="AQJ840" s="247"/>
      <c r="AQK840" s="247"/>
      <c r="AQL840" s="247"/>
      <c r="AQM840" s="247"/>
      <c r="AQN840" s="247"/>
      <c r="AQO840" s="247"/>
      <c r="AQP840" s="247"/>
      <c r="AQQ840" s="247"/>
      <c r="AQR840" s="247"/>
      <c r="AQS840" s="247"/>
      <c r="AQT840" s="247"/>
      <c r="AQU840" s="247"/>
      <c r="AQV840" s="247"/>
      <c r="AQW840" s="247"/>
      <c r="AQX840" s="247"/>
      <c r="AQY840" s="247"/>
      <c r="AQZ840" s="247"/>
      <c r="ARA840" s="247"/>
      <c r="ARB840" s="247"/>
      <c r="ARC840" s="247"/>
      <c r="ARD840" s="247"/>
      <c r="ARE840" s="247"/>
      <c r="ARF840" s="247"/>
      <c r="ARG840" s="247"/>
      <c r="ARH840" s="247"/>
      <c r="ARI840" s="247"/>
      <c r="ARJ840" s="247"/>
      <c r="ARK840" s="247"/>
      <c r="ARL840" s="247"/>
      <c r="ARM840" s="247"/>
      <c r="ARN840" s="247"/>
      <c r="ARO840" s="247"/>
      <c r="ARP840" s="247"/>
      <c r="ARQ840" s="247"/>
      <c r="ARR840" s="247"/>
      <c r="ARS840" s="247"/>
      <c r="ART840" s="247"/>
      <c r="ARU840" s="247"/>
      <c r="ARV840" s="247"/>
      <c r="ARW840" s="247"/>
      <c r="ARX840" s="247"/>
      <c r="ARY840" s="247"/>
      <c r="ARZ840" s="247"/>
      <c r="ASA840" s="247"/>
      <c r="ASB840" s="247"/>
      <c r="ASC840" s="247"/>
      <c r="ASD840" s="247"/>
      <c r="ASE840" s="247"/>
      <c r="ASF840" s="247"/>
      <c r="ASG840" s="247"/>
      <c r="ASH840" s="247"/>
      <c r="ASI840" s="247"/>
      <c r="ASJ840" s="247"/>
      <c r="ASK840" s="247"/>
      <c r="ASL840" s="247"/>
      <c r="ASM840" s="247"/>
      <c r="ASN840" s="247"/>
      <c r="ASO840" s="247"/>
      <c r="ASP840" s="247"/>
      <c r="ASQ840" s="247"/>
      <c r="ASR840" s="247"/>
      <c r="ASS840" s="247"/>
      <c r="AST840" s="247"/>
      <c r="ASU840" s="247"/>
      <c r="ASV840" s="247"/>
      <c r="ASW840" s="247"/>
      <c r="ASX840" s="247"/>
      <c r="ASY840" s="247"/>
      <c r="ASZ840" s="247"/>
      <c r="ATA840" s="247"/>
      <c r="ATB840" s="247"/>
      <c r="ATC840" s="247"/>
      <c r="ATD840" s="247"/>
      <c r="ATE840" s="247"/>
      <c r="ATF840" s="247"/>
      <c r="ATG840" s="247"/>
      <c r="ATH840" s="247"/>
      <c r="ATI840" s="247"/>
      <c r="ATJ840" s="247"/>
      <c r="ATK840" s="247"/>
      <c r="ATL840" s="247"/>
      <c r="ATM840" s="247"/>
      <c r="ATN840" s="247"/>
      <c r="ATO840" s="247"/>
      <c r="ATP840" s="247"/>
      <c r="ATQ840" s="247"/>
      <c r="ATR840" s="247"/>
      <c r="ATS840" s="247"/>
      <c r="ATT840" s="247"/>
      <c r="ATU840" s="247"/>
      <c r="ATV840" s="247"/>
      <c r="ATW840" s="247"/>
      <c r="ATX840" s="247"/>
      <c r="ATY840" s="247"/>
      <c r="ATZ840" s="247"/>
      <c r="AUA840" s="247"/>
      <c r="AUB840" s="247"/>
      <c r="AUC840" s="247"/>
      <c r="AUD840" s="247"/>
      <c r="AUE840" s="247"/>
      <c r="AUF840" s="247"/>
      <c r="AUG840" s="247"/>
      <c r="AUH840" s="247"/>
      <c r="AUI840" s="247"/>
      <c r="AUJ840" s="247"/>
      <c r="AUK840" s="247"/>
      <c r="AUL840" s="247"/>
      <c r="AUM840" s="247"/>
      <c r="AUN840" s="247"/>
      <c r="AUO840" s="247"/>
      <c r="AUP840" s="247"/>
      <c r="AUQ840" s="247"/>
      <c r="AUR840" s="247"/>
      <c r="AUS840" s="247"/>
      <c r="AUT840" s="247"/>
      <c r="AUU840" s="247"/>
      <c r="AUV840" s="247"/>
      <c r="AUW840" s="247"/>
      <c r="AUX840" s="247"/>
      <c r="AUY840" s="247"/>
      <c r="AUZ840" s="247"/>
      <c r="AVA840" s="247"/>
      <c r="AVB840" s="247"/>
      <c r="AVC840" s="247"/>
      <c r="AVD840" s="247"/>
      <c r="AVE840" s="247"/>
      <c r="AVF840" s="247"/>
      <c r="AVG840" s="247"/>
      <c r="AVH840" s="247"/>
      <c r="AVI840" s="247"/>
      <c r="AVJ840" s="247"/>
      <c r="AVK840" s="247"/>
      <c r="AVL840" s="247"/>
      <c r="AVM840" s="247"/>
      <c r="AVN840" s="247"/>
      <c r="AVO840" s="247"/>
      <c r="AVP840" s="247"/>
      <c r="AVQ840" s="247"/>
      <c r="AVR840" s="247"/>
      <c r="AVS840" s="247"/>
      <c r="AVT840" s="247"/>
      <c r="AVU840" s="247"/>
      <c r="AVV840" s="247"/>
      <c r="AVW840" s="247"/>
      <c r="AVX840" s="247"/>
      <c r="AVY840" s="247"/>
      <c r="AVZ840" s="247"/>
      <c r="AWA840" s="247"/>
      <c r="AWB840" s="247"/>
      <c r="AWC840" s="247"/>
      <c r="AWD840" s="247"/>
      <c r="AWE840" s="247"/>
      <c r="AWF840" s="247"/>
      <c r="AWG840" s="247"/>
      <c r="AWH840" s="247"/>
      <c r="AWI840" s="247"/>
      <c r="AWJ840" s="247"/>
      <c r="AWK840" s="247"/>
      <c r="AWL840" s="247"/>
      <c r="AWM840" s="247"/>
      <c r="AWN840" s="247"/>
      <c r="AWO840" s="247"/>
      <c r="AWP840" s="247"/>
      <c r="AWQ840" s="247"/>
      <c r="AWR840" s="247"/>
      <c r="AWS840" s="247"/>
      <c r="AWT840" s="247"/>
      <c r="AWU840" s="247"/>
      <c r="AWV840" s="247"/>
      <c r="AWW840" s="247"/>
      <c r="AWX840" s="247"/>
      <c r="AWY840" s="247"/>
      <c r="AWZ840" s="247"/>
      <c r="AXA840" s="247"/>
      <c r="AXB840" s="247"/>
      <c r="AXC840" s="247"/>
      <c r="AXD840" s="247"/>
      <c r="AXE840" s="247"/>
      <c r="AXF840" s="247"/>
      <c r="AXG840" s="247"/>
      <c r="AXH840" s="247"/>
      <c r="AXI840" s="247"/>
      <c r="AXJ840" s="247"/>
      <c r="AXK840" s="247"/>
      <c r="AXL840" s="247"/>
      <c r="AXM840" s="247"/>
      <c r="AXN840" s="247"/>
      <c r="AXO840" s="247"/>
      <c r="AXP840" s="247"/>
      <c r="AXQ840" s="247"/>
      <c r="AXR840" s="247"/>
      <c r="AXS840" s="247"/>
      <c r="AXT840" s="247"/>
      <c r="AXU840" s="247"/>
      <c r="AXV840" s="247"/>
      <c r="AXW840" s="247"/>
      <c r="AXX840" s="247"/>
      <c r="AXY840" s="247"/>
      <c r="AXZ840" s="247"/>
      <c r="AYA840" s="247"/>
      <c r="AYB840" s="247"/>
      <c r="AYC840" s="247"/>
      <c r="AYD840" s="247"/>
      <c r="AYE840" s="247"/>
      <c r="AYF840" s="247"/>
      <c r="AYG840" s="247"/>
      <c r="AYH840" s="247"/>
      <c r="AYI840" s="247"/>
      <c r="AYJ840" s="247"/>
      <c r="AYK840" s="247"/>
      <c r="AYL840" s="247"/>
      <c r="AYM840" s="247"/>
      <c r="AYN840" s="247"/>
      <c r="AYO840" s="247"/>
      <c r="AYP840" s="247"/>
      <c r="AYQ840" s="247"/>
      <c r="AYR840" s="247"/>
      <c r="AYS840" s="247"/>
      <c r="AYT840" s="247"/>
      <c r="AYU840" s="247"/>
      <c r="AYV840" s="247"/>
      <c r="AYW840" s="247"/>
      <c r="AYX840" s="247"/>
      <c r="AYY840" s="247"/>
      <c r="AYZ840" s="247"/>
      <c r="AZA840" s="247"/>
      <c r="AZB840" s="247"/>
      <c r="AZC840" s="247"/>
      <c r="AZD840" s="247"/>
      <c r="AZE840" s="247"/>
      <c r="AZF840" s="247"/>
      <c r="AZG840" s="247"/>
      <c r="AZH840" s="247"/>
      <c r="AZI840" s="247"/>
      <c r="AZJ840" s="247"/>
      <c r="AZK840" s="247"/>
      <c r="AZL840" s="247"/>
      <c r="AZM840" s="247"/>
      <c r="AZN840" s="247"/>
      <c r="AZO840" s="247"/>
      <c r="AZP840" s="247"/>
      <c r="AZQ840" s="247"/>
      <c r="AZR840" s="247"/>
      <c r="AZS840" s="247"/>
      <c r="AZT840" s="247"/>
      <c r="AZU840" s="247"/>
      <c r="AZV840" s="247"/>
      <c r="AZW840" s="247"/>
      <c r="AZX840" s="247"/>
      <c r="AZY840" s="247"/>
      <c r="AZZ840" s="247"/>
      <c r="BAA840" s="247"/>
      <c r="BAB840" s="247"/>
      <c r="BAC840" s="247"/>
      <c r="BAD840" s="247"/>
      <c r="BAE840" s="247"/>
      <c r="BAF840" s="247"/>
      <c r="BAG840" s="247"/>
      <c r="BAH840" s="247"/>
      <c r="BAI840" s="247"/>
      <c r="BAJ840" s="247"/>
      <c r="BAK840" s="247"/>
      <c r="BAL840" s="247"/>
      <c r="BAM840" s="247"/>
      <c r="BAN840" s="247"/>
      <c r="BAO840" s="247"/>
      <c r="BAP840" s="247"/>
      <c r="BAQ840" s="247"/>
      <c r="BAR840" s="247"/>
      <c r="BAS840" s="247"/>
      <c r="BAT840" s="247"/>
      <c r="BAU840" s="247"/>
      <c r="BAV840" s="247"/>
      <c r="BAW840" s="247"/>
      <c r="BAX840" s="247"/>
      <c r="BAY840" s="247"/>
      <c r="BAZ840" s="247"/>
      <c r="BBA840" s="247"/>
      <c r="BBB840" s="247"/>
      <c r="BBC840" s="247"/>
      <c r="BBD840" s="247"/>
      <c r="BBE840" s="247"/>
      <c r="BBF840" s="247"/>
      <c r="BBG840" s="247"/>
      <c r="BBH840" s="247"/>
      <c r="BBI840" s="247"/>
      <c r="BBJ840" s="247"/>
      <c r="BBK840" s="247"/>
      <c r="BBL840" s="247"/>
      <c r="BBM840" s="247"/>
      <c r="BBN840" s="247"/>
      <c r="BBO840" s="247"/>
      <c r="BBP840" s="247"/>
      <c r="BBQ840" s="247"/>
      <c r="BBR840" s="247"/>
      <c r="BBS840" s="247"/>
      <c r="BBT840" s="247"/>
      <c r="BBU840" s="247"/>
      <c r="BBV840" s="247"/>
      <c r="BBW840" s="247"/>
      <c r="BBX840" s="247"/>
      <c r="BBY840" s="247"/>
      <c r="BBZ840" s="247"/>
      <c r="BCA840" s="247"/>
      <c r="BCB840" s="247"/>
      <c r="BCC840" s="247"/>
      <c r="BCD840" s="247"/>
      <c r="BCE840" s="247"/>
      <c r="BCF840" s="247"/>
      <c r="BCG840" s="247"/>
      <c r="BCH840" s="247"/>
      <c r="BCI840" s="247"/>
      <c r="BCJ840" s="247"/>
      <c r="BCK840" s="247"/>
      <c r="BCL840" s="247"/>
      <c r="BCM840" s="247"/>
      <c r="BCN840" s="247"/>
      <c r="BCO840" s="247"/>
      <c r="BCP840" s="247"/>
      <c r="BCQ840" s="247"/>
      <c r="BCR840" s="247"/>
      <c r="BCS840" s="247"/>
      <c r="BCT840" s="247"/>
      <c r="BCU840" s="247"/>
      <c r="BCV840" s="247"/>
      <c r="BCW840" s="247"/>
      <c r="BCX840" s="247"/>
      <c r="BCY840" s="247"/>
      <c r="BCZ840" s="247"/>
      <c r="BDA840" s="247"/>
      <c r="BDB840" s="247"/>
      <c r="BDC840" s="247"/>
      <c r="BDD840" s="247"/>
      <c r="BDE840" s="247"/>
      <c r="BDF840" s="247"/>
      <c r="BDG840" s="247"/>
      <c r="BDH840" s="247"/>
      <c r="BDI840" s="247"/>
      <c r="BDJ840" s="247"/>
      <c r="BDK840" s="247"/>
      <c r="BDL840" s="247"/>
      <c r="BDM840" s="247"/>
      <c r="BDN840" s="247"/>
      <c r="BDO840" s="247"/>
      <c r="BDP840" s="247"/>
      <c r="BDQ840" s="247"/>
      <c r="BDR840" s="247"/>
      <c r="BDS840" s="247"/>
      <c r="BDT840" s="247"/>
      <c r="BDU840" s="247"/>
      <c r="BDV840" s="247"/>
      <c r="BDW840" s="247"/>
      <c r="BDX840" s="247"/>
      <c r="BDY840" s="247"/>
      <c r="BDZ840" s="247"/>
      <c r="BEA840" s="247"/>
      <c r="BEB840" s="247"/>
      <c r="BEC840" s="247"/>
      <c r="BED840" s="247"/>
      <c r="BEE840" s="247"/>
      <c r="BEF840" s="247"/>
      <c r="BEG840" s="247"/>
      <c r="BEH840" s="247"/>
      <c r="BEI840" s="247"/>
      <c r="BEJ840" s="247"/>
      <c r="BEK840" s="247"/>
      <c r="BEL840" s="247"/>
      <c r="BEM840" s="247"/>
      <c r="BEN840" s="247"/>
      <c r="BEO840" s="247"/>
      <c r="BEP840" s="247"/>
      <c r="BEQ840" s="247"/>
      <c r="BER840" s="247"/>
      <c r="BES840" s="247"/>
      <c r="BET840" s="247"/>
      <c r="BEU840" s="247"/>
      <c r="BEV840" s="247"/>
      <c r="BEW840" s="247"/>
      <c r="BEX840" s="247"/>
      <c r="BEY840" s="247"/>
      <c r="BEZ840" s="247"/>
      <c r="BFA840" s="247"/>
      <c r="BFB840" s="247"/>
      <c r="BFC840" s="247"/>
      <c r="BFD840" s="247"/>
      <c r="BFE840" s="247"/>
      <c r="BFF840" s="247"/>
      <c r="BFG840" s="247"/>
      <c r="BFH840" s="247"/>
      <c r="BFI840" s="247"/>
      <c r="BFJ840" s="247"/>
      <c r="BFK840" s="247"/>
      <c r="BFL840" s="247"/>
      <c r="BFM840" s="247"/>
      <c r="BFN840" s="247"/>
      <c r="BFO840" s="247"/>
      <c r="BFP840" s="247"/>
      <c r="BFQ840" s="247"/>
      <c r="BFR840" s="247"/>
      <c r="BFS840" s="247"/>
      <c r="BFT840" s="247"/>
      <c r="BFU840" s="247"/>
      <c r="BFV840" s="247"/>
      <c r="BFW840" s="247"/>
      <c r="BFX840" s="247"/>
      <c r="BFY840" s="247"/>
      <c r="BFZ840" s="247"/>
      <c r="BGA840" s="247"/>
      <c r="BGB840" s="247"/>
      <c r="BGC840" s="247"/>
      <c r="BGD840" s="247"/>
      <c r="BGE840" s="247"/>
      <c r="BGF840" s="247"/>
      <c r="BGG840" s="247"/>
      <c r="BGH840" s="247"/>
      <c r="BGI840" s="247"/>
      <c r="BGJ840" s="247"/>
      <c r="BGK840" s="247"/>
      <c r="BGL840" s="247"/>
      <c r="BGM840" s="247"/>
      <c r="BGN840" s="247"/>
      <c r="BGO840" s="247"/>
      <c r="BGP840" s="247"/>
      <c r="BGQ840" s="247"/>
      <c r="BGR840" s="247"/>
      <c r="BGS840" s="247"/>
      <c r="BGT840" s="247"/>
      <c r="BGU840" s="247"/>
      <c r="BGV840" s="247"/>
      <c r="BGW840" s="247"/>
      <c r="BGX840" s="247"/>
      <c r="BGY840" s="247"/>
      <c r="BGZ840" s="247"/>
      <c r="BHA840" s="247"/>
      <c r="BHB840" s="247"/>
      <c r="BHC840" s="247"/>
      <c r="BHD840" s="247"/>
      <c r="BHE840" s="247"/>
      <c r="BHF840" s="247"/>
      <c r="BHG840" s="247"/>
      <c r="BHH840" s="247"/>
      <c r="BHI840" s="247"/>
      <c r="BHJ840" s="247"/>
      <c r="BHK840" s="247"/>
      <c r="BHL840" s="247"/>
      <c r="BHM840" s="247"/>
      <c r="BHN840" s="247"/>
      <c r="BHO840" s="247"/>
      <c r="BHP840" s="247"/>
      <c r="BHQ840" s="247"/>
      <c r="BHR840" s="247"/>
      <c r="BHS840" s="247"/>
      <c r="BHT840" s="247"/>
      <c r="BHU840" s="247"/>
      <c r="BHV840" s="247"/>
      <c r="BHW840" s="247"/>
      <c r="BHX840" s="247"/>
      <c r="BHY840" s="247"/>
      <c r="BHZ840" s="247"/>
      <c r="BIA840" s="247"/>
      <c r="BIB840" s="247"/>
      <c r="BIC840" s="247"/>
      <c r="BID840" s="247"/>
      <c r="BIE840" s="247"/>
      <c r="BIF840" s="247"/>
      <c r="BIG840" s="247"/>
      <c r="BIH840" s="247"/>
      <c r="BII840" s="247"/>
      <c r="BIJ840" s="247"/>
      <c r="BIK840" s="247"/>
      <c r="BIL840" s="247"/>
      <c r="BIM840" s="247"/>
      <c r="BIN840" s="247"/>
      <c r="BIO840" s="247"/>
      <c r="BIP840" s="247"/>
      <c r="BIQ840" s="247"/>
      <c r="BIR840" s="247"/>
      <c r="BIS840" s="247"/>
      <c r="BIT840" s="247"/>
      <c r="BIU840" s="247"/>
      <c r="BIV840" s="247"/>
      <c r="BIW840" s="247"/>
      <c r="BIX840" s="247"/>
      <c r="BIY840" s="247"/>
      <c r="BIZ840" s="247"/>
      <c r="BJA840" s="247"/>
      <c r="BJB840" s="247"/>
      <c r="BJC840" s="247"/>
      <c r="BJD840" s="247"/>
      <c r="BJE840" s="247"/>
      <c r="BJF840" s="247"/>
      <c r="BJG840" s="247"/>
      <c r="BJH840" s="247"/>
      <c r="BJI840" s="247"/>
      <c r="BJJ840" s="247"/>
      <c r="BJK840" s="247"/>
      <c r="BJL840" s="247"/>
      <c r="BJM840" s="247"/>
      <c r="BJN840" s="247"/>
      <c r="BJO840" s="247"/>
      <c r="BJP840" s="247"/>
      <c r="BJQ840" s="247"/>
      <c r="BJR840" s="247"/>
      <c r="BJS840" s="247"/>
      <c r="BJT840" s="247"/>
      <c r="BJU840" s="247"/>
      <c r="BJV840" s="247"/>
      <c r="BJW840" s="247"/>
      <c r="BJX840" s="247"/>
      <c r="BJY840" s="247"/>
      <c r="BJZ840" s="247"/>
      <c r="BKA840" s="247"/>
      <c r="BKB840" s="247"/>
      <c r="BKC840" s="247"/>
      <c r="BKD840" s="247"/>
      <c r="BKE840" s="247"/>
      <c r="BKF840" s="247"/>
      <c r="BKG840" s="247"/>
      <c r="BKH840" s="247"/>
      <c r="BKI840" s="247"/>
      <c r="BKJ840" s="247"/>
      <c r="BKK840" s="247"/>
      <c r="BKL840" s="247"/>
      <c r="BKM840" s="247"/>
      <c r="BKN840" s="247"/>
      <c r="BKO840" s="247"/>
      <c r="BKP840" s="247"/>
      <c r="BKQ840" s="247"/>
      <c r="BKR840" s="247"/>
      <c r="BKS840" s="247"/>
      <c r="BKT840" s="247"/>
      <c r="BKU840" s="247"/>
      <c r="BKV840" s="247"/>
      <c r="BKW840" s="247"/>
      <c r="BKX840" s="247"/>
      <c r="BKY840" s="247"/>
      <c r="BKZ840" s="247"/>
      <c r="BLA840" s="247"/>
      <c r="BLB840" s="247"/>
      <c r="BLC840" s="247"/>
      <c r="BLD840" s="247"/>
      <c r="BLE840" s="247"/>
      <c r="BLF840" s="247"/>
      <c r="BLG840" s="247"/>
      <c r="BLH840" s="247"/>
      <c r="BLI840" s="247"/>
      <c r="BLJ840" s="247"/>
      <c r="BLK840" s="247"/>
      <c r="BLL840" s="247"/>
      <c r="BLM840" s="247"/>
      <c r="BLN840" s="247"/>
      <c r="BLO840" s="247"/>
      <c r="BLP840" s="247"/>
      <c r="BLQ840" s="247"/>
      <c r="BLR840" s="247"/>
      <c r="BLS840" s="247"/>
      <c r="BLT840" s="247"/>
      <c r="BLU840" s="247"/>
      <c r="BLV840" s="247"/>
      <c r="BLW840" s="247"/>
      <c r="BLX840" s="247"/>
      <c r="BLY840" s="247"/>
      <c r="BLZ840" s="247"/>
      <c r="BMA840" s="247"/>
      <c r="BMB840" s="247"/>
      <c r="BMC840" s="247"/>
      <c r="BMD840" s="247"/>
      <c r="BME840" s="247"/>
      <c r="BMF840" s="247"/>
      <c r="BMG840" s="247"/>
      <c r="BMH840" s="247"/>
      <c r="BMI840" s="247"/>
      <c r="BMJ840" s="247"/>
      <c r="BMK840" s="247"/>
      <c r="BML840" s="247"/>
      <c r="BMM840" s="247"/>
      <c r="BMN840" s="247"/>
      <c r="BMO840" s="247"/>
      <c r="BMP840" s="247"/>
      <c r="BMQ840" s="247"/>
      <c r="BMR840" s="247"/>
      <c r="BMS840" s="247"/>
      <c r="BMT840" s="247"/>
      <c r="BMU840" s="247"/>
      <c r="BMV840" s="247"/>
      <c r="BMW840" s="247"/>
      <c r="BMX840" s="247"/>
      <c r="BMY840" s="247"/>
      <c r="BMZ840" s="247"/>
      <c r="BNA840" s="247"/>
      <c r="BNB840" s="247"/>
      <c r="BNC840" s="247"/>
      <c r="BND840" s="247"/>
      <c r="BNE840" s="247"/>
      <c r="BNF840" s="247"/>
      <c r="BNG840" s="247"/>
      <c r="BNH840" s="247"/>
      <c r="BNI840" s="247"/>
      <c r="BNJ840" s="247"/>
      <c r="BNK840" s="247"/>
      <c r="BNL840" s="247"/>
      <c r="BNM840" s="247"/>
      <c r="BNN840" s="247"/>
      <c r="BNO840" s="247"/>
      <c r="BNP840" s="247"/>
      <c r="BNQ840" s="247"/>
      <c r="BNR840" s="247"/>
      <c r="BNS840" s="247"/>
      <c r="BNT840" s="247"/>
      <c r="BNU840" s="247"/>
      <c r="BNV840" s="247"/>
      <c r="BNW840" s="247"/>
      <c r="BNX840" s="247"/>
      <c r="BNY840" s="247"/>
      <c r="BNZ840" s="247"/>
      <c r="BOA840" s="247"/>
      <c r="BOB840" s="247"/>
      <c r="BOC840" s="247"/>
      <c r="BOD840" s="247"/>
      <c r="BOE840" s="247"/>
      <c r="BOF840" s="247"/>
      <c r="BOG840" s="247"/>
      <c r="BOH840" s="247"/>
      <c r="BOI840" s="247"/>
      <c r="BOJ840" s="247"/>
      <c r="BOK840" s="247"/>
      <c r="BOL840" s="247"/>
      <c r="BOM840" s="247"/>
      <c r="BON840" s="247"/>
      <c r="BOO840" s="247"/>
      <c r="BOP840" s="247"/>
      <c r="BOQ840" s="247"/>
      <c r="BOR840" s="247"/>
      <c r="BOS840" s="247"/>
      <c r="BOT840" s="247"/>
      <c r="BOU840" s="247"/>
      <c r="BOV840" s="247"/>
      <c r="BOW840" s="247"/>
      <c r="BOX840" s="247"/>
      <c r="BOY840" s="247"/>
      <c r="BOZ840" s="247"/>
      <c r="BPA840" s="247"/>
      <c r="BPB840" s="247"/>
      <c r="BPC840" s="247"/>
      <c r="BPD840" s="247"/>
      <c r="BPE840" s="247"/>
      <c r="BPF840" s="247"/>
      <c r="BPG840" s="247"/>
      <c r="BPH840" s="247"/>
      <c r="BPI840" s="247"/>
      <c r="BPJ840" s="247"/>
      <c r="BPK840" s="247"/>
      <c r="BPL840" s="247"/>
      <c r="BPM840" s="247"/>
      <c r="BPN840" s="247"/>
      <c r="BPO840" s="247"/>
      <c r="BPP840" s="247"/>
      <c r="BPQ840" s="247"/>
      <c r="BPR840" s="247"/>
      <c r="BPS840" s="247"/>
      <c r="BPT840" s="247"/>
      <c r="BPU840" s="247"/>
      <c r="BPV840" s="247"/>
      <c r="BPW840" s="247"/>
      <c r="BPX840" s="247"/>
      <c r="BPY840" s="247"/>
      <c r="BPZ840" s="247"/>
      <c r="BQA840" s="247"/>
      <c r="BQB840" s="247"/>
      <c r="BQC840" s="247"/>
      <c r="BQD840" s="247"/>
      <c r="BQE840" s="247"/>
      <c r="BQF840" s="247"/>
      <c r="BQG840" s="247"/>
      <c r="BQH840" s="247"/>
      <c r="BQI840" s="247"/>
      <c r="BQJ840" s="247"/>
      <c r="BQK840" s="247"/>
      <c r="BQL840" s="247"/>
      <c r="BQM840" s="247"/>
      <c r="BQN840" s="247"/>
      <c r="BQO840" s="247"/>
      <c r="BQP840" s="247"/>
      <c r="BQQ840" s="247"/>
      <c r="BQR840" s="247"/>
      <c r="BQS840" s="247"/>
      <c r="BQT840" s="247"/>
      <c r="BQU840" s="247"/>
      <c r="BQV840" s="247"/>
      <c r="BQW840" s="247"/>
      <c r="BQX840" s="247"/>
      <c r="BQY840" s="247"/>
      <c r="BQZ840" s="247"/>
      <c r="BRA840" s="247"/>
      <c r="BRB840" s="247"/>
      <c r="BRC840" s="247"/>
      <c r="BRD840" s="247"/>
      <c r="BRE840" s="247"/>
      <c r="BRF840" s="247"/>
      <c r="BRG840" s="247"/>
      <c r="BRH840" s="247"/>
      <c r="BRI840" s="247"/>
      <c r="BRJ840" s="247"/>
      <c r="BRK840" s="247"/>
      <c r="BRL840" s="247"/>
      <c r="BRM840" s="247"/>
      <c r="BRN840" s="247"/>
      <c r="BRO840" s="247"/>
      <c r="BRP840" s="247"/>
      <c r="BRQ840" s="247"/>
      <c r="BRR840" s="247"/>
      <c r="BRS840" s="247"/>
      <c r="BRT840" s="247"/>
      <c r="BRU840" s="247"/>
      <c r="BRV840" s="247"/>
      <c r="BRW840" s="247"/>
      <c r="BRX840" s="247"/>
      <c r="BRY840" s="247"/>
      <c r="BRZ840" s="247"/>
      <c r="BSA840" s="247"/>
      <c r="BSB840" s="247"/>
      <c r="BSC840" s="247"/>
      <c r="BSD840" s="247"/>
      <c r="BSE840" s="247"/>
      <c r="BSF840" s="247"/>
      <c r="BSG840" s="247"/>
      <c r="BSH840" s="247"/>
      <c r="BSI840" s="247"/>
      <c r="BSJ840" s="247"/>
      <c r="BSK840" s="247"/>
      <c r="BSL840" s="247"/>
      <c r="BSM840" s="247"/>
      <c r="BSN840" s="247"/>
      <c r="BSO840" s="247"/>
      <c r="BSP840" s="247"/>
      <c r="BSQ840" s="247"/>
      <c r="BSR840" s="247"/>
      <c r="BSS840" s="247"/>
      <c r="BST840" s="247"/>
      <c r="BSU840" s="247"/>
      <c r="BSV840" s="247"/>
      <c r="BSW840" s="247"/>
      <c r="BSX840" s="247"/>
      <c r="BSY840" s="247"/>
      <c r="BSZ840" s="247"/>
      <c r="BTA840" s="247"/>
      <c r="BTB840" s="247"/>
      <c r="BTC840" s="247"/>
      <c r="BTD840" s="247"/>
      <c r="BTE840" s="247"/>
      <c r="BTF840" s="247"/>
      <c r="BTG840" s="247"/>
      <c r="BTH840" s="247"/>
      <c r="BTI840" s="247"/>
      <c r="BTJ840" s="247"/>
      <c r="BTK840" s="247"/>
      <c r="BTL840" s="247"/>
      <c r="BTM840" s="247"/>
      <c r="BTN840" s="247"/>
      <c r="BTO840" s="247"/>
      <c r="BTP840" s="247"/>
      <c r="BTQ840" s="247"/>
      <c r="BTR840" s="247"/>
      <c r="BTS840" s="247"/>
      <c r="BTT840" s="247"/>
      <c r="BTU840" s="247"/>
      <c r="BTV840" s="247"/>
      <c r="BTW840" s="247"/>
      <c r="BTX840" s="247"/>
      <c r="BTY840" s="247"/>
      <c r="BTZ840" s="247"/>
      <c r="BUA840" s="247"/>
      <c r="BUB840" s="247"/>
      <c r="BUC840" s="247"/>
      <c r="BUD840" s="247"/>
      <c r="BUE840" s="247"/>
      <c r="BUF840" s="247"/>
      <c r="BUG840" s="247"/>
      <c r="BUH840" s="247"/>
      <c r="BUI840" s="247"/>
      <c r="BUJ840" s="247"/>
      <c r="BUK840" s="247"/>
      <c r="BUL840" s="247"/>
      <c r="BUM840" s="247"/>
      <c r="BUN840" s="247"/>
      <c r="BUO840" s="247"/>
      <c r="BUP840" s="247"/>
      <c r="BUQ840" s="247"/>
      <c r="BUR840" s="247"/>
      <c r="BUS840" s="247"/>
      <c r="BUT840" s="247"/>
      <c r="BUU840" s="247"/>
      <c r="BUV840" s="247"/>
      <c r="BUW840" s="247"/>
      <c r="BUX840" s="247"/>
      <c r="BUY840" s="247"/>
      <c r="BUZ840" s="247"/>
      <c r="BVA840" s="247"/>
      <c r="BVB840" s="247"/>
      <c r="BVC840" s="247"/>
      <c r="BVD840" s="247"/>
      <c r="BVE840" s="247"/>
      <c r="BVF840" s="247"/>
      <c r="BVG840" s="247"/>
      <c r="BVH840" s="247"/>
      <c r="BVI840" s="247"/>
      <c r="BVJ840" s="247"/>
      <c r="BVK840" s="247"/>
      <c r="BVL840" s="247"/>
      <c r="BVM840" s="247"/>
      <c r="BVN840" s="247"/>
      <c r="BVO840" s="247"/>
      <c r="BVP840" s="247"/>
      <c r="BVQ840" s="247"/>
      <c r="BVR840" s="247"/>
      <c r="BVS840" s="247"/>
      <c r="BVT840" s="247"/>
      <c r="BVU840" s="247"/>
      <c r="BVV840" s="247"/>
      <c r="BVW840" s="247"/>
      <c r="BVX840" s="247"/>
      <c r="BVY840" s="247"/>
      <c r="BVZ840" s="247"/>
      <c r="BWA840" s="247"/>
      <c r="BWB840" s="247"/>
      <c r="BWC840" s="247"/>
      <c r="BWD840" s="247"/>
      <c r="BWE840" s="247"/>
      <c r="BWF840" s="247"/>
      <c r="BWG840" s="247"/>
      <c r="BWH840" s="247"/>
      <c r="BWI840" s="247"/>
      <c r="BWJ840" s="247"/>
      <c r="BWK840" s="247"/>
      <c r="BWL840" s="247"/>
      <c r="BWM840" s="247"/>
      <c r="BWN840" s="247"/>
      <c r="BWO840" s="247"/>
      <c r="BWP840" s="247"/>
      <c r="BWQ840" s="247"/>
      <c r="BWR840" s="247"/>
      <c r="BWS840" s="247"/>
      <c r="BWT840" s="247"/>
      <c r="BWU840" s="247"/>
      <c r="BWV840" s="247"/>
      <c r="BWW840" s="247"/>
      <c r="BWX840" s="247"/>
      <c r="BWY840" s="247"/>
      <c r="BWZ840" s="247"/>
      <c r="BXA840" s="247"/>
      <c r="BXB840" s="247"/>
      <c r="BXC840" s="247"/>
      <c r="BXD840" s="247"/>
      <c r="BXE840" s="247"/>
      <c r="BXF840" s="247"/>
      <c r="BXG840" s="247"/>
      <c r="BXH840" s="247"/>
      <c r="BXI840" s="247"/>
      <c r="BXJ840" s="247"/>
      <c r="BXK840" s="247"/>
      <c r="BXL840" s="247"/>
      <c r="BXM840" s="247"/>
      <c r="BXN840" s="247"/>
      <c r="BXO840" s="247"/>
      <c r="BXP840" s="247"/>
      <c r="BXQ840" s="247"/>
      <c r="BXR840" s="247"/>
      <c r="BXS840" s="247"/>
      <c r="BXT840" s="247"/>
      <c r="BXU840" s="247"/>
      <c r="BXV840" s="247"/>
      <c r="BXW840" s="247"/>
      <c r="BXX840" s="247"/>
      <c r="BXY840" s="247"/>
      <c r="BXZ840" s="247"/>
      <c r="BYA840" s="247"/>
      <c r="BYB840" s="247"/>
      <c r="BYC840" s="247"/>
      <c r="BYD840" s="247"/>
      <c r="BYE840" s="247"/>
      <c r="BYF840" s="247"/>
      <c r="BYG840" s="247"/>
      <c r="BYH840" s="247"/>
      <c r="BYI840" s="247"/>
      <c r="BYJ840" s="247"/>
      <c r="BYK840" s="247"/>
      <c r="BYL840" s="247"/>
      <c r="BYM840" s="247"/>
      <c r="BYN840" s="247"/>
      <c r="BYO840" s="247"/>
      <c r="BYP840" s="247"/>
      <c r="BYQ840" s="247"/>
      <c r="BYR840" s="247"/>
      <c r="BYS840" s="247"/>
      <c r="BYT840" s="247"/>
      <c r="BYU840" s="247"/>
      <c r="BYV840" s="247"/>
      <c r="BYW840" s="247"/>
      <c r="BYX840" s="247"/>
      <c r="BYY840" s="247"/>
      <c r="BYZ840" s="247"/>
      <c r="BZA840" s="247"/>
      <c r="BZB840" s="247"/>
      <c r="BZC840" s="247"/>
      <c r="BZD840" s="247"/>
      <c r="BZE840" s="247"/>
      <c r="BZF840" s="247"/>
      <c r="BZG840" s="247"/>
      <c r="BZH840" s="247"/>
      <c r="BZI840" s="247"/>
      <c r="BZJ840" s="247"/>
      <c r="BZK840" s="247"/>
      <c r="BZL840" s="247"/>
      <c r="BZM840" s="247"/>
      <c r="BZN840" s="247"/>
      <c r="BZO840" s="247"/>
      <c r="BZP840" s="247"/>
      <c r="BZQ840" s="247"/>
      <c r="BZR840" s="247"/>
      <c r="BZS840" s="247"/>
      <c r="BZT840" s="247"/>
      <c r="BZU840" s="247"/>
      <c r="BZV840" s="247"/>
      <c r="BZW840" s="247"/>
      <c r="BZX840" s="247"/>
      <c r="BZY840" s="247"/>
      <c r="BZZ840" s="247"/>
      <c r="CAA840" s="247"/>
      <c r="CAB840" s="247"/>
      <c r="CAC840" s="247"/>
      <c r="CAD840" s="247"/>
      <c r="CAE840" s="247"/>
      <c r="CAF840" s="247"/>
      <c r="CAG840" s="247"/>
      <c r="CAH840" s="247"/>
      <c r="CAI840" s="247"/>
      <c r="CAJ840" s="247"/>
      <c r="CAK840" s="247"/>
      <c r="CAL840" s="247"/>
      <c r="CAM840" s="247"/>
      <c r="CAN840" s="247"/>
      <c r="CAO840" s="247"/>
      <c r="CAP840" s="247"/>
      <c r="CAQ840" s="247"/>
      <c r="CAR840" s="247"/>
      <c r="CAS840" s="247"/>
      <c r="CAT840" s="247"/>
      <c r="CAU840" s="247"/>
      <c r="CAV840" s="247"/>
      <c r="CAW840" s="247"/>
      <c r="CAX840" s="247"/>
      <c r="CAY840" s="247"/>
      <c r="CAZ840" s="247"/>
      <c r="CBA840" s="247"/>
      <c r="CBB840" s="247"/>
      <c r="CBC840" s="247"/>
      <c r="CBD840" s="247"/>
      <c r="CBE840" s="247"/>
      <c r="CBF840" s="247"/>
      <c r="CBG840" s="247"/>
      <c r="CBH840" s="247"/>
      <c r="CBI840" s="247"/>
      <c r="CBJ840" s="247"/>
      <c r="CBK840" s="247"/>
      <c r="CBL840" s="247"/>
      <c r="CBM840" s="247"/>
      <c r="CBN840" s="247"/>
      <c r="CBO840" s="247"/>
      <c r="CBP840" s="247"/>
      <c r="CBQ840" s="247"/>
      <c r="CBR840" s="247"/>
      <c r="CBS840" s="247"/>
      <c r="CBT840" s="247"/>
      <c r="CBU840" s="247"/>
      <c r="CBV840" s="247"/>
      <c r="CBW840" s="247"/>
      <c r="CBX840" s="247"/>
      <c r="CBY840" s="247"/>
      <c r="CBZ840" s="247"/>
      <c r="CCA840" s="247"/>
      <c r="CCB840" s="247"/>
      <c r="CCC840" s="247"/>
      <c r="CCD840" s="247"/>
      <c r="CCE840" s="247"/>
      <c r="CCF840" s="247"/>
      <c r="CCG840" s="247"/>
      <c r="CCH840" s="247"/>
      <c r="CCI840" s="247"/>
      <c r="CCJ840" s="247"/>
      <c r="CCK840" s="247"/>
      <c r="CCL840" s="247"/>
      <c r="CCM840" s="247"/>
      <c r="CCN840" s="247"/>
      <c r="CCO840" s="247"/>
      <c r="CCP840" s="247"/>
      <c r="CCQ840" s="247"/>
      <c r="CCR840" s="247"/>
      <c r="CCS840" s="247"/>
      <c r="CCT840" s="247"/>
      <c r="CCU840" s="247"/>
      <c r="CCV840" s="247"/>
      <c r="CCW840" s="247"/>
      <c r="CCX840" s="247"/>
      <c r="CCY840" s="247"/>
      <c r="CCZ840" s="247"/>
      <c r="CDA840" s="247"/>
      <c r="CDB840" s="247"/>
      <c r="CDC840" s="247"/>
      <c r="CDD840" s="247"/>
      <c r="CDE840" s="247"/>
      <c r="CDF840" s="247"/>
      <c r="CDG840" s="247"/>
      <c r="CDH840" s="247"/>
      <c r="CDI840" s="247"/>
      <c r="CDJ840" s="247"/>
      <c r="CDK840" s="247"/>
      <c r="CDL840" s="247"/>
      <c r="CDM840" s="247"/>
      <c r="CDN840" s="247"/>
      <c r="CDO840" s="247"/>
      <c r="CDP840" s="247"/>
      <c r="CDQ840" s="247"/>
      <c r="CDR840" s="247"/>
      <c r="CDS840" s="247"/>
      <c r="CDT840" s="247"/>
      <c r="CDU840" s="247"/>
      <c r="CDV840" s="247"/>
      <c r="CDW840" s="247"/>
      <c r="CDX840" s="247"/>
      <c r="CDY840" s="247"/>
      <c r="CDZ840" s="247"/>
      <c r="CEA840" s="247"/>
      <c r="CEB840" s="247"/>
      <c r="CEC840" s="247"/>
      <c r="CED840" s="247"/>
      <c r="CEE840" s="247"/>
      <c r="CEF840" s="247"/>
      <c r="CEG840" s="247"/>
      <c r="CEH840" s="247"/>
      <c r="CEI840" s="247"/>
      <c r="CEJ840" s="247"/>
      <c r="CEK840" s="247"/>
      <c r="CEL840" s="247"/>
      <c r="CEM840" s="247"/>
      <c r="CEN840" s="247"/>
      <c r="CEO840" s="247"/>
      <c r="CEP840" s="247"/>
      <c r="CEQ840" s="247"/>
      <c r="CER840" s="247"/>
      <c r="CES840" s="247"/>
      <c r="CET840" s="247"/>
      <c r="CEU840" s="247"/>
      <c r="CEV840" s="247"/>
      <c r="CEW840" s="247"/>
      <c r="CEX840" s="247"/>
      <c r="CEY840" s="247"/>
      <c r="CEZ840" s="247"/>
      <c r="CFA840" s="247"/>
      <c r="CFB840" s="247"/>
      <c r="CFC840" s="247"/>
      <c r="CFD840" s="247"/>
      <c r="CFE840" s="247"/>
      <c r="CFF840" s="247"/>
      <c r="CFG840" s="247"/>
      <c r="CFH840" s="247"/>
      <c r="CFI840" s="247"/>
      <c r="CFJ840" s="247"/>
      <c r="CFK840" s="247"/>
      <c r="CFL840" s="247"/>
      <c r="CFM840" s="247"/>
      <c r="CFN840" s="247"/>
      <c r="CFO840" s="247"/>
      <c r="CFP840" s="247"/>
      <c r="CFQ840" s="247"/>
      <c r="CFR840" s="247"/>
      <c r="CFS840" s="247"/>
      <c r="CFT840" s="247"/>
      <c r="CFU840" s="247"/>
      <c r="CFV840" s="247"/>
      <c r="CFW840" s="247"/>
      <c r="CFX840" s="247"/>
      <c r="CFY840" s="247"/>
      <c r="CFZ840" s="247"/>
      <c r="CGA840" s="247"/>
      <c r="CGB840" s="247"/>
      <c r="CGC840" s="247"/>
      <c r="CGD840" s="247"/>
      <c r="CGE840" s="247"/>
      <c r="CGF840" s="247"/>
      <c r="CGG840" s="247"/>
      <c r="CGH840" s="247"/>
      <c r="CGI840" s="247"/>
      <c r="CGJ840" s="247"/>
      <c r="CGK840" s="247"/>
      <c r="CGL840" s="247"/>
      <c r="CGM840" s="247"/>
      <c r="CGN840" s="247"/>
      <c r="CGO840" s="247"/>
      <c r="CGP840" s="247"/>
      <c r="CGQ840" s="247"/>
      <c r="CGR840" s="247"/>
      <c r="CGS840" s="247"/>
      <c r="CGT840" s="247"/>
      <c r="CGU840" s="247"/>
      <c r="CGV840" s="247"/>
      <c r="CGW840" s="247"/>
      <c r="CGX840" s="247"/>
      <c r="CGY840" s="247"/>
      <c r="CGZ840" s="247"/>
      <c r="CHA840" s="247"/>
      <c r="CHB840" s="247"/>
      <c r="CHC840" s="247"/>
      <c r="CHD840" s="247"/>
      <c r="CHE840" s="247"/>
      <c r="CHF840" s="247"/>
      <c r="CHG840" s="247"/>
      <c r="CHH840" s="247"/>
      <c r="CHI840" s="247"/>
      <c r="CHJ840" s="247"/>
      <c r="CHK840" s="247"/>
      <c r="CHL840" s="247"/>
      <c r="CHM840" s="247"/>
      <c r="CHN840" s="247"/>
      <c r="CHO840" s="247"/>
      <c r="CHP840" s="247"/>
      <c r="CHQ840" s="247"/>
      <c r="CHR840" s="247"/>
      <c r="CHS840" s="247"/>
      <c r="CHT840" s="247"/>
      <c r="CHU840" s="247"/>
      <c r="CHV840" s="247"/>
      <c r="CHW840" s="247"/>
      <c r="CHX840" s="247"/>
      <c r="CHY840" s="247"/>
      <c r="CHZ840" s="247"/>
      <c r="CIA840" s="247"/>
      <c r="CIB840" s="247"/>
      <c r="CIC840" s="247"/>
      <c r="CID840" s="247"/>
      <c r="CIE840" s="247"/>
      <c r="CIF840" s="247"/>
      <c r="CIG840" s="247"/>
      <c r="CIH840" s="247"/>
      <c r="CII840" s="247"/>
      <c r="CIJ840" s="247"/>
      <c r="CIK840" s="247"/>
      <c r="CIL840" s="247"/>
      <c r="CIM840" s="247"/>
      <c r="CIN840" s="247"/>
      <c r="CIO840" s="247"/>
      <c r="CIP840" s="247"/>
      <c r="CIQ840" s="247"/>
      <c r="CIR840" s="247"/>
      <c r="CIS840" s="247"/>
      <c r="CIT840" s="247"/>
      <c r="CIU840" s="247"/>
      <c r="CIV840" s="247"/>
      <c r="CIW840" s="247"/>
      <c r="CIX840" s="247"/>
      <c r="CIY840" s="247"/>
      <c r="CIZ840" s="247"/>
      <c r="CJA840" s="247"/>
      <c r="CJB840" s="247"/>
      <c r="CJC840" s="247"/>
      <c r="CJD840" s="247"/>
      <c r="CJE840" s="247"/>
      <c r="CJF840" s="247"/>
      <c r="CJG840" s="247"/>
      <c r="CJH840" s="247"/>
      <c r="CJI840" s="247"/>
      <c r="CJJ840" s="247"/>
      <c r="CJK840" s="247"/>
      <c r="CJL840" s="247"/>
      <c r="CJM840" s="247"/>
      <c r="CJN840" s="247"/>
      <c r="CJO840" s="247"/>
      <c r="CJP840" s="247"/>
      <c r="CJQ840" s="247"/>
      <c r="CJR840" s="247"/>
      <c r="CJS840" s="247"/>
      <c r="CJT840" s="247"/>
      <c r="CJU840" s="247"/>
      <c r="CJV840" s="247"/>
      <c r="CJW840" s="247"/>
      <c r="CJX840" s="247"/>
      <c r="CJY840" s="247"/>
      <c r="CJZ840" s="247"/>
      <c r="CKA840" s="247"/>
      <c r="CKB840" s="247"/>
      <c r="CKC840" s="247"/>
      <c r="CKD840" s="247"/>
      <c r="CKE840" s="247"/>
      <c r="CKF840" s="247"/>
      <c r="CKG840" s="247"/>
      <c r="CKH840" s="247"/>
      <c r="CKI840" s="247"/>
      <c r="CKJ840" s="247"/>
      <c r="CKK840" s="247"/>
      <c r="CKL840" s="247"/>
      <c r="CKM840" s="247"/>
      <c r="CKN840" s="247"/>
      <c r="CKO840" s="247"/>
      <c r="CKP840" s="247"/>
      <c r="CKQ840" s="247"/>
      <c r="CKR840" s="247"/>
      <c r="CKS840" s="247"/>
      <c r="CKT840" s="247"/>
      <c r="CKU840" s="247"/>
      <c r="CKV840" s="247"/>
      <c r="CKW840" s="247"/>
      <c r="CKX840" s="247"/>
      <c r="CKY840" s="247"/>
      <c r="CKZ840" s="247"/>
      <c r="CLA840" s="247"/>
      <c r="CLB840" s="247"/>
      <c r="CLC840" s="247"/>
      <c r="CLD840" s="247"/>
      <c r="CLE840" s="247"/>
      <c r="CLF840" s="247"/>
      <c r="CLG840" s="247"/>
      <c r="CLH840" s="247"/>
      <c r="CLI840" s="247"/>
      <c r="CLJ840" s="247"/>
      <c r="CLK840" s="247"/>
      <c r="CLL840" s="247"/>
      <c r="CLM840" s="247"/>
      <c r="CLN840" s="247"/>
      <c r="CLO840" s="247"/>
      <c r="CLP840" s="247"/>
      <c r="CLQ840" s="247"/>
      <c r="CLR840" s="247"/>
      <c r="CLS840" s="247"/>
      <c r="CLT840" s="247"/>
      <c r="CLU840" s="247"/>
      <c r="CLV840" s="247"/>
      <c r="CLW840" s="247"/>
      <c r="CLX840" s="247"/>
      <c r="CLY840" s="247"/>
      <c r="CLZ840" s="247"/>
      <c r="CMA840" s="247"/>
      <c r="CMB840" s="247"/>
      <c r="CMC840" s="247"/>
      <c r="CMD840" s="247"/>
      <c r="CME840" s="247"/>
      <c r="CMF840" s="247"/>
      <c r="CMG840" s="247"/>
      <c r="CMH840" s="247"/>
      <c r="CMI840" s="247"/>
      <c r="CMJ840" s="247"/>
      <c r="CMK840" s="247"/>
      <c r="CML840" s="247"/>
      <c r="CMM840" s="247"/>
      <c r="CMN840" s="247"/>
      <c r="CMO840" s="247"/>
      <c r="CMP840" s="247"/>
      <c r="CMQ840" s="247"/>
      <c r="CMR840" s="247"/>
      <c r="CMS840" s="247"/>
      <c r="CMT840" s="247"/>
      <c r="CMU840" s="247"/>
      <c r="CMV840" s="247"/>
      <c r="CMW840" s="247"/>
      <c r="CMX840" s="247"/>
      <c r="CMY840" s="247"/>
      <c r="CMZ840" s="247"/>
      <c r="CNA840" s="247"/>
      <c r="CNB840" s="247"/>
      <c r="CNC840" s="247"/>
      <c r="CND840" s="247"/>
      <c r="CNE840" s="247"/>
      <c r="CNF840" s="247"/>
      <c r="CNG840" s="247"/>
      <c r="CNH840" s="247"/>
      <c r="CNI840" s="247"/>
      <c r="CNJ840" s="247"/>
      <c r="CNK840" s="247"/>
      <c r="CNL840" s="247"/>
      <c r="CNM840" s="247"/>
      <c r="CNN840" s="247"/>
      <c r="CNO840" s="247"/>
      <c r="CNP840" s="247"/>
      <c r="CNQ840" s="247"/>
      <c r="CNR840" s="247"/>
      <c r="CNS840" s="247"/>
      <c r="CNT840" s="247"/>
      <c r="CNU840" s="247"/>
      <c r="CNV840" s="247"/>
      <c r="CNW840" s="247"/>
      <c r="CNX840" s="247"/>
      <c r="CNY840" s="247"/>
      <c r="CNZ840" s="247"/>
      <c r="COA840" s="247"/>
      <c r="COB840" s="247"/>
      <c r="COC840" s="247"/>
      <c r="COD840" s="247"/>
      <c r="COE840" s="247"/>
      <c r="COF840" s="247"/>
      <c r="COG840" s="247"/>
      <c r="COH840" s="247"/>
      <c r="COI840" s="247"/>
      <c r="COJ840" s="247"/>
      <c r="COK840" s="247"/>
      <c r="COL840" s="247"/>
      <c r="COM840" s="247"/>
      <c r="CON840" s="247"/>
      <c r="COO840" s="247"/>
      <c r="COP840" s="247"/>
      <c r="COQ840" s="247"/>
      <c r="COR840" s="247"/>
      <c r="COS840" s="247"/>
      <c r="COT840" s="247"/>
      <c r="COU840" s="247"/>
      <c r="COV840" s="247"/>
      <c r="COW840" s="247"/>
      <c r="COX840" s="247"/>
      <c r="COY840" s="247"/>
      <c r="COZ840" s="247"/>
      <c r="CPA840" s="247"/>
      <c r="CPB840" s="247"/>
      <c r="CPC840" s="247"/>
      <c r="CPD840" s="247"/>
      <c r="CPE840" s="247"/>
      <c r="CPF840" s="247"/>
      <c r="CPG840" s="247"/>
      <c r="CPH840" s="247"/>
      <c r="CPI840" s="247"/>
      <c r="CPJ840" s="247"/>
      <c r="CPK840" s="247"/>
      <c r="CPL840" s="247"/>
      <c r="CPM840" s="247"/>
      <c r="CPN840" s="247"/>
      <c r="CPO840" s="247"/>
      <c r="CPP840" s="247"/>
      <c r="CPQ840" s="247"/>
      <c r="CPR840" s="247"/>
      <c r="CPS840" s="247"/>
      <c r="CPT840" s="247"/>
      <c r="CPU840" s="247"/>
      <c r="CPV840" s="247"/>
      <c r="CPW840" s="247"/>
      <c r="CPX840" s="247"/>
      <c r="CPY840" s="247"/>
      <c r="CPZ840" s="247"/>
      <c r="CQA840" s="247"/>
      <c r="CQB840" s="247"/>
      <c r="CQC840" s="247"/>
      <c r="CQD840" s="247"/>
      <c r="CQE840" s="247"/>
      <c r="CQF840" s="247"/>
      <c r="CQG840" s="247"/>
      <c r="CQH840" s="247"/>
      <c r="CQI840" s="247"/>
      <c r="CQJ840" s="247"/>
      <c r="CQK840" s="247"/>
      <c r="CQL840" s="247"/>
      <c r="CQM840" s="247"/>
      <c r="CQN840" s="247"/>
      <c r="CQO840" s="247"/>
      <c r="CQP840" s="247"/>
      <c r="CQQ840" s="247"/>
      <c r="CQR840" s="247"/>
      <c r="CQS840" s="247"/>
      <c r="CQT840" s="247"/>
      <c r="CQU840" s="247"/>
      <c r="CQV840" s="247"/>
      <c r="CQW840" s="247"/>
      <c r="CQX840" s="247"/>
      <c r="CQY840" s="247"/>
      <c r="CQZ840" s="247"/>
      <c r="CRA840" s="247"/>
      <c r="CRB840" s="247"/>
      <c r="CRC840" s="247"/>
      <c r="CRD840" s="247"/>
      <c r="CRE840" s="247"/>
      <c r="CRF840" s="247"/>
      <c r="CRG840" s="247"/>
      <c r="CRH840" s="247"/>
      <c r="CRI840" s="247"/>
      <c r="CRJ840" s="247"/>
      <c r="CRK840" s="247"/>
      <c r="CRL840" s="247"/>
      <c r="CRM840" s="247"/>
      <c r="CRN840" s="247"/>
      <c r="CRO840" s="247"/>
      <c r="CRP840" s="247"/>
      <c r="CRQ840" s="247"/>
      <c r="CRR840" s="247"/>
      <c r="CRS840" s="247"/>
      <c r="CRT840" s="247"/>
      <c r="CRU840" s="247"/>
      <c r="CRV840" s="247"/>
      <c r="CRW840" s="247"/>
      <c r="CRX840" s="247"/>
      <c r="CRY840" s="247"/>
      <c r="CRZ840" s="247"/>
      <c r="CSA840" s="247"/>
      <c r="CSB840" s="247"/>
      <c r="CSC840" s="247"/>
      <c r="CSD840" s="247"/>
      <c r="CSE840" s="247"/>
      <c r="CSF840" s="247"/>
      <c r="CSG840" s="247"/>
      <c r="CSH840" s="247"/>
      <c r="CSI840" s="247"/>
      <c r="CSJ840" s="247"/>
      <c r="CSK840" s="247"/>
      <c r="CSL840" s="247"/>
      <c r="CSM840" s="247"/>
      <c r="CSN840" s="247"/>
      <c r="CSO840" s="247"/>
      <c r="CSP840" s="247"/>
      <c r="CSQ840" s="247"/>
      <c r="CSR840" s="247"/>
      <c r="CSS840" s="247"/>
      <c r="CST840" s="247"/>
      <c r="CSU840" s="247"/>
      <c r="CSV840" s="247"/>
      <c r="CSW840" s="247"/>
      <c r="CSX840" s="247"/>
      <c r="CSY840" s="247"/>
      <c r="CSZ840" s="247"/>
      <c r="CTA840" s="247"/>
      <c r="CTB840" s="247"/>
      <c r="CTC840" s="247"/>
      <c r="CTD840" s="247"/>
      <c r="CTE840" s="247"/>
      <c r="CTF840" s="247"/>
      <c r="CTG840" s="247"/>
      <c r="CTH840" s="247"/>
      <c r="CTI840" s="247"/>
      <c r="CTJ840" s="247"/>
      <c r="CTK840" s="247"/>
      <c r="CTL840" s="247"/>
      <c r="CTM840" s="247"/>
      <c r="CTN840" s="247"/>
      <c r="CTO840" s="247"/>
      <c r="CTP840" s="247"/>
      <c r="CTQ840" s="247"/>
      <c r="CTR840" s="247"/>
      <c r="CTS840" s="247"/>
      <c r="CTT840" s="247"/>
      <c r="CTU840" s="247"/>
      <c r="CTV840" s="247"/>
      <c r="CTW840" s="247"/>
      <c r="CTX840" s="247"/>
      <c r="CTY840" s="247"/>
      <c r="CTZ840" s="247"/>
      <c r="CUA840" s="247"/>
      <c r="CUB840" s="247"/>
      <c r="CUC840" s="247"/>
      <c r="CUD840" s="247"/>
      <c r="CUE840" s="247"/>
      <c r="CUF840" s="247"/>
      <c r="CUG840" s="247"/>
      <c r="CUH840" s="247"/>
      <c r="CUI840" s="247"/>
      <c r="CUJ840" s="247"/>
      <c r="CUK840" s="247"/>
      <c r="CUL840" s="247"/>
      <c r="CUM840" s="247"/>
      <c r="CUN840" s="247"/>
      <c r="CUO840" s="247"/>
      <c r="CUP840" s="247"/>
      <c r="CUQ840" s="247"/>
      <c r="CUR840" s="247"/>
      <c r="CUS840" s="247"/>
      <c r="CUT840" s="247"/>
      <c r="CUU840" s="247"/>
      <c r="CUV840" s="247"/>
      <c r="CUW840" s="247"/>
      <c r="CUX840" s="247"/>
      <c r="CUY840" s="247"/>
      <c r="CUZ840" s="247"/>
      <c r="CVA840" s="247"/>
      <c r="CVB840" s="247"/>
      <c r="CVC840" s="247"/>
      <c r="CVD840" s="247"/>
      <c r="CVE840" s="247"/>
      <c r="CVF840" s="247"/>
      <c r="CVG840" s="247"/>
      <c r="CVH840" s="247"/>
      <c r="CVI840" s="247"/>
      <c r="CVJ840" s="247"/>
      <c r="CVK840" s="247"/>
      <c r="CVL840" s="247"/>
      <c r="CVM840" s="247"/>
      <c r="CVN840" s="247"/>
      <c r="CVO840" s="247"/>
      <c r="CVP840" s="247"/>
      <c r="CVQ840" s="247"/>
      <c r="CVR840" s="247"/>
      <c r="CVS840" s="247"/>
      <c r="CVT840" s="247"/>
      <c r="CVU840" s="247"/>
      <c r="CVV840" s="247"/>
      <c r="CVW840" s="247"/>
      <c r="CVX840" s="247"/>
      <c r="CVY840" s="247"/>
      <c r="CVZ840" s="247"/>
      <c r="CWA840" s="247"/>
      <c r="CWB840" s="247"/>
      <c r="CWC840" s="247"/>
      <c r="CWD840" s="247"/>
      <c r="CWE840" s="247"/>
      <c r="CWF840" s="247"/>
      <c r="CWG840" s="247"/>
      <c r="CWH840" s="247"/>
      <c r="CWI840" s="247"/>
      <c r="CWJ840" s="247"/>
      <c r="CWK840" s="247"/>
      <c r="CWL840" s="247"/>
      <c r="CWM840" s="247"/>
      <c r="CWN840" s="247"/>
      <c r="CWO840" s="247"/>
      <c r="CWP840" s="247"/>
      <c r="CWQ840" s="247"/>
      <c r="CWR840" s="247"/>
      <c r="CWS840" s="247"/>
      <c r="CWT840" s="247"/>
      <c r="CWU840" s="247"/>
      <c r="CWV840" s="247"/>
      <c r="CWW840" s="247"/>
      <c r="CWX840" s="247"/>
      <c r="CWY840" s="247"/>
      <c r="CWZ840" s="247"/>
      <c r="CXA840" s="247"/>
      <c r="CXB840" s="247"/>
      <c r="CXC840" s="247"/>
      <c r="CXD840" s="247"/>
      <c r="CXE840" s="247"/>
      <c r="CXF840" s="247"/>
      <c r="CXG840" s="247"/>
      <c r="CXH840" s="247"/>
      <c r="CXI840" s="247"/>
      <c r="CXJ840" s="247"/>
      <c r="CXK840" s="247"/>
      <c r="CXL840" s="247"/>
      <c r="CXM840" s="247"/>
      <c r="CXN840" s="247"/>
      <c r="CXO840" s="247"/>
      <c r="CXP840" s="247"/>
      <c r="CXQ840" s="247"/>
      <c r="CXR840" s="247"/>
      <c r="CXS840" s="247"/>
      <c r="CXT840" s="247"/>
      <c r="CXU840" s="247"/>
      <c r="CXV840" s="247"/>
      <c r="CXW840" s="247"/>
      <c r="CXX840" s="247"/>
      <c r="CXY840" s="247"/>
      <c r="CXZ840" s="247"/>
      <c r="CYA840" s="247"/>
      <c r="CYB840" s="247"/>
      <c r="CYC840" s="247"/>
      <c r="CYD840" s="247"/>
      <c r="CYE840" s="247"/>
      <c r="CYF840" s="247"/>
      <c r="CYG840" s="247"/>
      <c r="CYH840" s="247"/>
      <c r="CYI840" s="247"/>
      <c r="CYJ840" s="247"/>
      <c r="CYK840" s="247"/>
      <c r="CYL840" s="247"/>
      <c r="CYM840" s="247"/>
      <c r="CYN840" s="247"/>
      <c r="CYO840" s="247"/>
      <c r="CYP840" s="247"/>
      <c r="CYQ840" s="247"/>
      <c r="CYR840" s="247"/>
      <c r="CYS840" s="247"/>
      <c r="CYT840" s="247"/>
      <c r="CYU840" s="247"/>
      <c r="CYV840" s="247"/>
      <c r="CYW840" s="247"/>
      <c r="CYX840" s="247"/>
      <c r="CYY840" s="247"/>
      <c r="CYZ840" s="247"/>
      <c r="CZA840" s="247"/>
      <c r="CZB840" s="247"/>
      <c r="CZC840" s="247"/>
      <c r="CZD840" s="247"/>
      <c r="CZE840" s="247"/>
      <c r="CZF840" s="247"/>
      <c r="CZG840" s="247"/>
      <c r="CZH840" s="247"/>
      <c r="CZI840" s="247"/>
      <c r="CZJ840" s="247"/>
      <c r="CZK840" s="247"/>
      <c r="CZL840" s="247"/>
      <c r="CZM840" s="247"/>
      <c r="CZN840" s="247"/>
      <c r="CZO840" s="247"/>
      <c r="CZP840" s="247"/>
      <c r="CZQ840" s="247"/>
      <c r="CZR840" s="247"/>
      <c r="CZS840" s="247"/>
      <c r="CZT840" s="247"/>
      <c r="CZU840" s="247"/>
      <c r="CZV840" s="247"/>
      <c r="CZW840" s="247"/>
      <c r="CZX840" s="247"/>
      <c r="CZY840" s="247"/>
      <c r="CZZ840" s="247"/>
      <c r="DAA840" s="247"/>
      <c r="DAB840" s="247"/>
      <c r="DAC840" s="247"/>
      <c r="DAD840" s="247"/>
      <c r="DAE840" s="247"/>
      <c r="DAF840" s="247"/>
      <c r="DAG840" s="247"/>
      <c r="DAH840" s="247"/>
      <c r="DAI840" s="247"/>
      <c r="DAJ840" s="247"/>
      <c r="DAK840" s="247"/>
      <c r="DAL840" s="247"/>
      <c r="DAM840" s="247"/>
      <c r="DAN840" s="247"/>
      <c r="DAO840" s="247"/>
      <c r="DAP840" s="247"/>
      <c r="DAQ840" s="247"/>
      <c r="DAR840" s="247"/>
      <c r="DAS840" s="247"/>
      <c r="DAT840" s="247"/>
      <c r="DAU840" s="247"/>
      <c r="DAV840" s="247"/>
      <c r="DAW840" s="247"/>
      <c r="DAX840" s="247"/>
      <c r="DAY840" s="247"/>
      <c r="DAZ840" s="247"/>
      <c r="DBA840" s="247"/>
      <c r="DBB840" s="247"/>
      <c r="DBC840" s="247"/>
      <c r="DBD840" s="247"/>
      <c r="DBE840" s="247"/>
      <c r="DBF840" s="247"/>
      <c r="DBG840" s="247"/>
      <c r="DBH840" s="247"/>
      <c r="DBI840" s="247"/>
      <c r="DBJ840" s="247"/>
      <c r="DBK840" s="247"/>
      <c r="DBL840" s="247"/>
      <c r="DBM840" s="247"/>
      <c r="DBN840" s="247"/>
      <c r="DBO840" s="247"/>
      <c r="DBP840" s="247"/>
      <c r="DBQ840" s="247"/>
      <c r="DBR840" s="247"/>
      <c r="DBS840" s="247"/>
      <c r="DBT840" s="247"/>
      <c r="DBU840" s="247"/>
      <c r="DBV840" s="247"/>
      <c r="DBW840" s="247"/>
      <c r="DBX840" s="247"/>
      <c r="DBY840" s="247"/>
      <c r="DBZ840" s="247"/>
      <c r="DCA840" s="247"/>
      <c r="DCB840" s="247"/>
      <c r="DCC840" s="247"/>
      <c r="DCD840" s="247"/>
      <c r="DCE840" s="247"/>
      <c r="DCF840" s="247"/>
      <c r="DCG840" s="247"/>
      <c r="DCH840" s="247"/>
      <c r="DCI840" s="247"/>
      <c r="DCJ840" s="247"/>
      <c r="DCK840" s="247"/>
      <c r="DCL840" s="247"/>
      <c r="DCM840" s="247"/>
      <c r="DCN840" s="247"/>
      <c r="DCO840" s="247"/>
      <c r="DCP840" s="247"/>
      <c r="DCQ840" s="247"/>
      <c r="DCR840" s="247"/>
      <c r="DCS840" s="247"/>
      <c r="DCT840" s="247"/>
      <c r="DCU840" s="247"/>
      <c r="DCV840" s="247"/>
      <c r="DCW840" s="247"/>
      <c r="DCX840" s="247"/>
      <c r="DCY840" s="247"/>
      <c r="DCZ840" s="247"/>
      <c r="DDA840" s="247"/>
      <c r="DDB840" s="247"/>
      <c r="DDC840" s="247"/>
      <c r="DDD840" s="247"/>
      <c r="DDE840" s="247"/>
      <c r="DDF840" s="247"/>
      <c r="DDG840" s="247"/>
      <c r="DDH840" s="247"/>
      <c r="DDI840" s="247"/>
      <c r="DDJ840" s="247"/>
      <c r="DDK840" s="247"/>
      <c r="DDL840" s="247"/>
      <c r="DDM840" s="247"/>
      <c r="DDN840" s="247"/>
      <c r="DDO840" s="247"/>
      <c r="DDP840" s="247"/>
      <c r="DDQ840" s="247"/>
      <c r="DDR840" s="247"/>
      <c r="DDS840" s="247"/>
      <c r="DDT840" s="247"/>
      <c r="DDU840" s="247"/>
      <c r="DDV840" s="247"/>
      <c r="DDW840" s="247"/>
      <c r="DDX840" s="247"/>
      <c r="DDY840" s="247"/>
      <c r="DDZ840" s="247"/>
      <c r="DEA840" s="247"/>
      <c r="DEB840" s="247"/>
      <c r="DEC840" s="247"/>
      <c r="DED840" s="247"/>
      <c r="DEE840" s="247"/>
      <c r="DEF840" s="247"/>
      <c r="DEG840" s="247"/>
      <c r="DEH840" s="247"/>
      <c r="DEI840" s="247"/>
      <c r="DEJ840" s="247"/>
      <c r="DEK840" s="247"/>
      <c r="DEL840" s="247"/>
      <c r="DEM840" s="247"/>
      <c r="DEN840" s="247"/>
      <c r="DEO840" s="247"/>
      <c r="DEP840" s="247"/>
      <c r="DEQ840" s="247"/>
      <c r="DER840" s="247"/>
      <c r="DES840" s="247"/>
      <c r="DET840" s="247"/>
      <c r="DEU840" s="247"/>
      <c r="DEV840" s="247"/>
      <c r="DEW840" s="247"/>
      <c r="DEX840" s="247"/>
      <c r="DEY840" s="247"/>
      <c r="DEZ840" s="247"/>
      <c r="DFA840" s="247"/>
      <c r="DFB840" s="247"/>
      <c r="DFC840" s="247"/>
      <c r="DFD840" s="247"/>
      <c r="DFE840" s="247"/>
      <c r="DFF840" s="247"/>
      <c r="DFG840" s="247"/>
      <c r="DFH840" s="247"/>
      <c r="DFI840" s="247"/>
      <c r="DFJ840" s="247"/>
      <c r="DFK840" s="247"/>
      <c r="DFL840" s="247"/>
      <c r="DFM840" s="247"/>
      <c r="DFN840" s="247"/>
      <c r="DFO840" s="247"/>
      <c r="DFP840" s="247"/>
      <c r="DFQ840" s="247"/>
      <c r="DFR840" s="247"/>
      <c r="DFS840" s="247"/>
      <c r="DFT840" s="247"/>
      <c r="DFU840" s="247"/>
      <c r="DFV840" s="247"/>
      <c r="DFW840" s="247"/>
      <c r="DFX840" s="247"/>
      <c r="DFY840" s="247"/>
      <c r="DFZ840" s="247"/>
      <c r="DGA840" s="247"/>
      <c r="DGB840" s="247"/>
      <c r="DGC840" s="247"/>
      <c r="DGD840" s="247"/>
      <c r="DGE840" s="247"/>
      <c r="DGF840" s="247"/>
      <c r="DGG840" s="247"/>
      <c r="DGH840" s="247"/>
      <c r="DGI840" s="247"/>
      <c r="DGJ840" s="247"/>
      <c r="DGK840" s="247"/>
      <c r="DGL840" s="247"/>
      <c r="DGM840" s="247"/>
      <c r="DGN840" s="247"/>
      <c r="DGO840" s="247"/>
      <c r="DGP840" s="247"/>
      <c r="DGQ840" s="247"/>
      <c r="DGR840" s="247"/>
      <c r="DGS840" s="247"/>
      <c r="DGT840" s="247"/>
      <c r="DGU840" s="247"/>
      <c r="DGV840" s="247"/>
      <c r="DGW840" s="247"/>
      <c r="DGX840" s="247"/>
      <c r="DGY840" s="247"/>
      <c r="DGZ840" s="247"/>
      <c r="DHA840" s="247"/>
      <c r="DHB840" s="247"/>
      <c r="DHC840" s="247"/>
      <c r="DHD840" s="247"/>
      <c r="DHE840" s="247"/>
      <c r="DHF840" s="247"/>
      <c r="DHG840" s="247"/>
      <c r="DHH840" s="247"/>
      <c r="DHI840" s="247"/>
      <c r="DHJ840" s="247"/>
      <c r="DHK840" s="247"/>
      <c r="DHL840" s="247"/>
      <c r="DHM840" s="247"/>
      <c r="DHN840" s="247"/>
      <c r="DHO840" s="247"/>
      <c r="DHP840" s="247"/>
      <c r="DHQ840" s="247"/>
      <c r="DHR840" s="247"/>
      <c r="DHS840" s="247"/>
      <c r="DHT840" s="247"/>
      <c r="DHU840" s="247"/>
      <c r="DHV840" s="247"/>
      <c r="DHW840" s="247"/>
      <c r="DHX840" s="247"/>
      <c r="DHY840" s="247"/>
      <c r="DHZ840" s="247"/>
      <c r="DIA840" s="247"/>
      <c r="DIB840" s="247"/>
      <c r="DIC840" s="247"/>
      <c r="DID840" s="247"/>
      <c r="DIE840" s="247"/>
      <c r="DIF840" s="247"/>
      <c r="DIG840" s="247"/>
      <c r="DIH840" s="247"/>
      <c r="DII840" s="247"/>
      <c r="DIJ840" s="247"/>
      <c r="DIK840" s="247"/>
      <c r="DIL840" s="247"/>
      <c r="DIM840" s="247"/>
      <c r="DIN840" s="247"/>
      <c r="DIO840" s="247"/>
      <c r="DIP840" s="247"/>
      <c r="DIQ840" s="247"/>
      <c r="DIR840" s="247"/>
      <c r="DIS840" s="247"/>
      <c r="DIT840" s="247"/>
      <c r="DIU840" s="247"/>
      <c r="DIV840" s="247"/>
      <c r="DIW840" s="247"/>
      <c r="DIX840" s="247"/>
      <c r="DIY840" s="247"/>
      <c r="DIZ840" s="247"/>
      <c r="DJA840" s="247"/>
      <c r="DJB840" s="247"/>
      <c r="DJC840" s="247"/>
      <c r="DJD840" s="247"/>
      <c r="DJE840" s="247"/>
      <c r="DJF840" s="247"/>
      <c r="DJG840" s="247"/>
      <c r="DJH840" s="247"/>
      <c r="DJI840" s="247"/>
      <c r="DJJ840" s="247"/>
      <c r="DJK840" s="247"/>
      <c r="DJL840" s="247"/>
      <c r="DJM840" s="247"/>
      <c r="DJN840" s="247"/>
      <c r="DJO840" s="247"/>
      <c r="DJP840" s="247"/>
      <c r="DJQ840" s="247"/>
      <c r="DJR840" s="247"/>
      <c r="DJS840" s="247"/>
      <c r="DJT840" s="247"/>
      <c r="DJU840" s="247"/>
      <c r="DJV840" s="247"/>
      <c r="DJW840" s="247"/>
      <c r="DJX840" s="247"/>
      <c r="DJY840" s="247"/>
      <c r="DJZ840" s="247"/>
      <c r="DKA840" s="247"/>
      <c r="DKB840" s="247"/>
      <c r="DKC840" s="247"/>
      <c r="DKD840" s="247"/>
      <c r="DKE840" s="247"/>
      <c r="DKF840" s="247"/>
      <c r="DKG840" s="247"/>
      <c r="DKH840" s="247"/>
      <c r="DKI840" s="247"/>
      <c r="DKJ840" s="247"/>
      <c r="DKK840" s="247"/>
      <c r="DKL840" s="247"/>
      <c r="DKM840" s="247"/>
      <c r="DKN840" s="247"/>
      <c r="DKO840" s="247"/>
      <c r="DKP840" s="247"/>
      <c r="DKQ840" s="247"/>
      <c r="DKR840" s="247"/>
      <c r="DKS840" s="247"/>
      <c r="DKT840" s="247"/>
      <c r="DKU840" s="247"/>
      <c r="DKV840" s="247"/>
      <c r="DKW840" s="247"/>
      <c r="DKX840" s="247"/>
      <c r="DKY840" s="247"/>
      <c r="DKZ840" s="247"/>
      <c r="DLA840" s="247"/>
      <c r="DLB840" s="247"/>
      <c r="DLC840" s="247"/>
      <c r="DLD840" s="247"/>
      <c r="DLE840" s="247"/>
      <c r="DLF840" s="247"/>
      <c r="DLG840" s="247"/>
      <c r="DLH840" s="247"/>
      <c r="DLI840" s="247"/>
      <c r="DLJ840" s="247"/>
      <c r="DLK840" s="247"/>
      <c r="DLL840" s="247"/>
      <c r="DLM840" s="247"/>
      <c r="DLN840" s="247"/>
      <c r="DLO840" s="247"/>
      <c r="DLP840" s="247"/>
      <c r="DLQ840" s="247"/>
      <c r="DLR840" s="247"/>
      <c r="DLS840" s="247"/>
      <c r="DLT840" s="247"/>
      <c r="DLU840" s="247"/>
      <c r="DLV840" s="247"/>
      <c r="DLW840" s="247"/>
      <c r="DLX840" s="247"/>
      <c r="DLY840" s="247"/>
      <c r="DLZ840" s="247"/>
      <c r="DMA840" s="247"/>
      <c r="DMB840" s="247"/>
      <c r="DMC840" s="247"/>
      <c r="DMD840" s="247"/>
      <c r="DME840" s="247"/>
      <c r="DMF840" s="247"/>
      <c r="DMG840" s="247"/>
      <c r="DMH840" s="247"/>
      <c r="DMI840" s="247"/>
      <c r="DMJ840" s="247"/>
      <c r="DMK840" s="247"/>
      <c r="DML840" s="247"/>
      <c r="DMM840" s="247"/>
      <c r="DMN840" s="247"/>
      <c r="DMO840" s="247"/>
      <c r="DMP840" s="247"/>
      <c r="DMQ840" s="247"/>
      <c r="DMR840" s="247"/>
      <c r="DMS840" s="247"/>
      <c r="DMT840" s="247"/>
      <c r="DMU840" s="247"/>
      <c r="DMV840" s="247"/>
      <c r="DMW840" s="247"/>
      <c r="DMX840" s="247"/>
      <c r="DMY840" s="247"/>
      <c r="DMZ840" s="247"/>
      <c r="DNA840" s="247"/>
      <c r="DNB840" s="247"/>
      <c r="DNC840" s="247"/>
      <c r="DND840" s="247"/>
      <c r="DNE840" s="247"/>
      <c r="DNF840" s="247"/>
      <c r="DNG840" s="247"/>
      <c r="DNH840" s="247"/>
      <c r="DNI840" s="247"/>
      <c r="DNJ840" s="247"/>
      <c r="DNK840" s="247"/>
      <c r="DNL840" s="247"/>
      <c r="DNM840" s="247"/>
      <c r="DNN840" s="247"/>
      <c r="DNO840" s="247"/>
      <c r="DNP840" s="247"/>
      <c r="DNQ840" s="247"/>
      <c r="DNR840" s="247"/>
      <c r="DNS840" s="247"/>
      <c r="DNT840" s="247"/>
      <c r="DNU840" s="247"/>
      <c r="DNV840" s="247"/>
      <c r="DNW840" s="247"/>
      <c r="DNX840" s="247"/>
      <c r="DNY840" s="247"/>
      <c r="DNZ840" s="247"/>
      <c r="DOA840" s="247"/>
      <c r="DOB840" s="247"/>
      <c r="DOC840" s="247"/>
      <c r="DOD840" s="247"/>
      <c r="DOE840" s="247"/>
      <c r="DOF840" s="247"/>
      <c r="DOG840" s="247"/>
      <c r="DOH840" s="247"/>
      <c r="DOI840" s="247"/>
      <c r="DOJ840" s="247"/>
      <c r="DOK840" s="247"/>
      <c r="DOL840" s="247"/>
      <c r="DOM840" s="247"/>
      <c r="DON840" s="247"/>
      <c r="DOO840" s="247"/>
      <c r="DOP840" s="247"/>
      <c r="DOQ840" s="247"/>
      <c r="DOR840" s="247"/>
      <c r="DOS840" s="247"/>
      <c r="DOT840" s="247"/>
      <c r="DOU840" s="247"/>
      <c r="DOV840" s="247"/>
      <c r="DOW840" s="247"/>
      <c r="DOX840" s="247"/>
      <c r="DOY840" s="247"/>
      <c r="DOZ840" s="247"/>
      <c r="DPA840" s="247"/>
      <c r="DPB840" s="247"/>
      <c r="DPC840" s="247"/>
      <c r="DPD840" s="247"/>
      <c r="DPE840" s="247"/>
      <c r="DPF840" s="247"/>
      <c r="DPG840" s="247"/>
      <c r="DPH840" s="247"/>
      <c r="DPI840" s="247"/>
      <c r="DPJ840" s="247"/>
      <c r="DPK840" s="247"/>
      <c r="DPL840" s="247"/>
      <c r="DPM840" s="247"/>
      <c r="DPN840" s="247"/>
      <c r="DPO840" s="247"/>
      <c r="DPP840" s="247"/>
      <c r="DPQ840" s="247"/>
      <c r="DPR840" s="247"/>
      <c r="DPS840" s="247"/>
      <c r="DPT840" s="247"/>
      <c r="DPU840" s="247"/>
      <c r="DPV840" s="247"/>
      <c r="DPW840" s="247"/>
      <c r="DPX840" s="247"/>
      <c r="DPY840" s="247"/>
      <c r="DPZ840" s="247"/>
      <c r="DQA840" s="247"/>
      <c r="DQB840" s="247"/>
      <c r="DQC840" s="247"/>
      <c r="DQD840" s="247"/>
      <c r="DQE840" s="247"/>
      <c r="DQF840" s="247"/>
      <c r="DQG840" s="247"/>
      <c r="DQH840" s="247"/>
      <c r="DQI840" s="247"/>
      <c r="DQJ840" s="247"/>
      <c r="DQK840" s="247"/>
      <c r="DQL840" s="247"/>
      <c r="DQM840" s="247"/>
      <c r="DQN840" s="247"/>
      <c r="DQO840" s="247"/>
      <c r="DQP840" s="247"/>
      <c r="DQQ840" s="247"/>
      <c r="DQR840" s="247"/>
      <c r="DQS840" s="247"/>
      <c r="DQT840" s="247"/>
      <c r="DQU840" s="247"/>
      <c r="DQV840" s="247"/>
      <c r="DQW840" s="247"/>
      <c r="DQX840" s="247"/>
      <c r="DQY840" s="247"/>
      <c r="DQZ840" s="247"/>
      <c r="DRA840" s="247"/>
      <c r="DRB840" s="247"/>
      <c r="DRC840" s="247"/>
      <c r="DRD840" s="247"/>
      <c r="DRE840" s="247"/>
      <c r="DRF840" s="247"/>
      <c r="DRG840" s="247"/>
      <c r="DRH840" s="247"/>
      <c r="DRI840" s="247"/>
      <c r="DRJ840" s="247"/>
      <c r="DRK840" s="247"/>
      <c r="DRL840" s="247"/>
      <c r="DRM840" s="247"/>
      <c r="DRN840" s="247"/>
      <c r="DRO840" s="247"/>
      <c r="DRP840" s="247"/>
      <c r="DRQ840" s="247"/>
      <c r="DRR840" s="247"/>
      <c r="DRS840" s="247"/>
      <c r="DRT840" s="247"/>
      <c r="DRU840" s="247"/>
      <c r="DRV840" s="247"/>
      <c r="DRW840" s="247"/>
      <c r="DRX840" s="247"/>
      <c r="DRY840" s="247"/>
      <c r="DRZ840" s="247"/>
      <c r="DSA840" s="247"/>
      <c r="DSB840" s="247"/>
      <c r="DSC840" s="247"/>
      <c r="DSD840" s="247"/>
      <c r="DSE840" s="247"/>
      <c r="DSF840" s="247"/>
      <c r="DSG840" s="247"/>
      <c r="DSH840" s="247"/>
      <c r="DSI840" s="247"/>
      <c r="DSJ840" s="247"/>
      <c r="DSK840" s="247"/>
      <c r="DSL840" s="247"/>
      <c r="DSM840" s="247"/>
      <c r="DSN840" s="247"/>
      <c r="DSO840" s="247"/>
      <c r="DSP840" s="247"/>
      <c r="DSQ840" s="247"/>
      <c r="DSR840" s="247"/>
      <c r="DSS840" s="247"/>
      <c r="DST840" s="247"/>
      <c r="DSU840" s="247"/>
      <c r="DSV840" s="247"/>
      <c r="DSW840" s="247"/>
      <c r="DSX840" s="247"/>
      <c r="DSY840" s="247"/>
      <c r="DSZ840" s="247"/>
      <c r="DTA840" s="247"/>
      <c r="DTB840" s="247"/>
      <c r="DTC840" s="247"/>
      <c r="DTD840" s="247"/>
      <c r="DTE840" s="247"/>
      <c r="DTF840" s="247"/>
      <c r="DTG840" s="247"/>
      <c r="DTH840" s="247"/>
      <c r="DTI840" s="247"/>
      <c r="DTJ840" s="247"/>
      <c r="DTK840" s="247"/>
      <c r="DTL840" s="247"/>
      <c r="DTM840" s="247"/>
      <c r="DTN840" s="247"/>
      <c r="DTO840" s="247"/>
      <c r="DTP840" s="247"/>
      <c r="DTQ840" s="247"/>
      <c r="DTR840" s="247"/>
      <c r="DTS840" s="247"/>
      <c r="DTT840" s="247"/>
      <c r="DTU840" s="247"/>
      <c r="DTV840" s="247"/>
      <c r="DTW840" s="247"/>
      <c r="DTX840" s="247"/>
      <c r="DTY840" s="247"/>
      <c r="DTZ840" s="247"/>
      <c r="DUA840" s="247"/>
      <c r="DUB840" s="247"/>
      <c r="DUC840" s="247"/>
      <c r="DUD840" s="247"/>
      <c r="DUE840" s="247"/>
      <c r="DUF840" s="247"/>
      <c r="DUG840" s="247"/>
      <c r="DUH840" s="247"/>
      <c r="DUI840" s="247"/>
      <c r="DUJ840" s="247"/>
      <c r="DUK840" s="247"/>
      <c r="DUL840" s="247"/>
      <c r="DUM840" s="247"/>
      <c r="DUN840" s="247"/>
      <c r="DUO840" s="247"/>
      <c r="DUP840" s="247"/>
      <c r="DUQ840" s="247"/>
      <c r="DUR840" s="247"/>
      <c r="DUS840" s="247"/>
      <c r="DUT840" s="247"/>
      <c r="DUU840" s="247"/>
      <c r="DUV840" s="247"/>
      <c r="DUW840" s="247"/>
      <c r="DUX840" s="247"/>
      <c r="DUY840" s="247"/>
      <c r="DUZ840" s="247"/>
      <c r="DVA840" s="247"/>
      <c r="DVB840" s="247"/>
      <c r="DVC840" s="247"/>
      <c r="DVD840" s="247"/>
      <c r="DVE840" s="247"/>
      <c r="DVF840" s="247"/>
      <c r="DVG840" s="247"/>
      <c r="DVH840" s="247"/>
      <c r="DVI840" s="247"/>
      <c r="DVJ840" s="247"/>
      <c r="DVK840" s="247"/>
      <c r="DVL840" s="247"/>
      <c r="DVM840" s="247"/>
      <c r="DVN840" s="247"/>
      <c r="DVO840" s="247"/>
      <c r="DVP840" s="247"/>
      <c r="DVQ840" s="247"/>
      <c r="DVR840" s="247"/>
      <c r="DVS840" s="247"/>
      <c r="DVT840" s="247"/>
      <c r="DVU840" s="247"/>
      <c r="DVV840" s="247"/>
      <c r="DVW840" s="247"/>
      <c r="DVX840" s="247"/>
      <c r="DVY840" s="247"/>
      <c r="DVZ840" s="247"/>
      <c r="DWA840" s="247"/>
      <c r="DWB840" s="247"/>
      <c r="DWC840" s="247"/>
      <c r="DWD840" s="247"/>
      <c r="DWE840" s="247"/>
      <c r="DWF840" s="247"/>
      <c r="DWG840" s="247"/>
      <c r="DWH840" s="247"/>
      <c r="DWI840" s="247"/>
      <c r="DWJ840" s="247"/>
      <c r="DWK840" s="247"/>
      <c r="DWL840" s="247"/>
      <c r="DWM840" s="247"/>
      <c r="DWN840" s="247"/>
      <c r="DWO840" s="247"/>
      <c r="DWP840" s="247"/>
      <c r="DWQ840" s="247"/>
      <c r="DWR840" s="247"/>
      <c r="DWS840" s="247"/>
      <c r="DWT840" s="247"/>
      <c r="DWU840" s="247"/>
      <c r="DWV840" s="247"/>
      <c r="DWW840" s="247"/>
      <c r="DWX840" s="247"/>
      <c r="DWY840" s="247"/>
      <c r="DWZ840" s="247"/>
      <c r="DXA840" s="247"/>
      <c r="DXB840" s="247"/>
      <c r="DXC840" s="247"/>
      <c r="DXD840" s="247"/>
      <c r="DXE840" s="247"/>
      <c r="DXF840" s="247"/>
      <c r="DXG840" s="247"/>
      <c r="DXH840" s="247"/>
      <c r="DXI840" s="247"/>
      <c r="DXJ840" s="247"/>
      <c r="DXK840" s="247"/>
      <c r="DXL840" s="247"/>
      <c r="DXM840" s="247"/>
      <c r="DXN840" s="247"/>
      <c r="DXO840" s="247"/>
      <c r="DXP840" s="247"/>
      <c r="DXQ840" s="247"/>
      <c r="DXR840" s="247"/>
      <c r="DXS840" s="247"/>
      <c r="DXT840" s="247"/>
      <c r="DXU840" s="247"/>
      <c r="DXV840" s="247"/>
      <c r="DXW840" s="247"/>
      <c r="DXX840" s="247"/>
      <c r="DXY840" s="247"/>
      <c r="DXZ840" s="247"/>
      <c r="DYA840" s="247"/>
      <c r="DYB840" s="247"/>
      <c r="DYC840" s="247"/>
      <c r="DYD840" s="247"/>
      <c r="DYE840" s="247"/>
      <c r="DYF840" s="247"/>
      <c r="DYG840" s="247"/>
      <c r="DYH840" s="247"/>
      <c r="DYI840" s="247"/>
      <c r="DYJ840" s="247"/>
      <c r="DYK840" s="247"/>
      <c r="DYL840" s="247"/>
      <c r="DYM840" s="247"/>
      <c r="DYN840" s="247"/>
      <c r="DYO840" s="247"/>
      <c r="DYP840" s="247"/>
      <c r="DYQ840" s="247"/>
      <c r="DYR840" s="247"/>
      <c r="DYS840" s="247"/>
      <c r="DYT840" s="247"/>
      <c r="DYU840" s="247"/>
      <c r="DYV840" s="247"/>
      <c r="DYW840" s="247"/>
      <c r="DYX840" s="247"/>
      <c r="DYY840" s="247"/>
      <c r="DYZ840" s="247"/>
      <c r="DZA840" s="247"/>
      <c r="DZB840" s="247"/>
      <c r="DZC840" s="247"/>
      <c r="DZD840" s="247"/>
      <c r="DZE840" s="247"/>
      <c r="DZF840" s="247"/>
      <c r="DZG840" s="247"/>
      <c r="DZH840" s="247"/>
      <c r="DZI840" s="247"/>
      <c r="DZJ840" s="247"/>
      <c r="DZK840" s="247"/>
      <c r="DZL840" s="247"/>
      <c r="DZM840" s="247"/>
      <c r="DZN840" s="247"/>
      <c r="DZO840" s="247"/>
      <c r="DZP840" s="247"/>
      <c r="DZQ840" s="247"/>
      <c r="DZR840" s="247"/>
      <c r="DZS840" s="247"/>
      <c r="DZT840" s="247"/>
      <c r="DZU840" s="247"/>
      <c r="DZV840" s="247"/>
      <c r="DZW840" s="247"/>
      <c r="DZX840" s="247"/>
      <c r="DZY840" s="247"/>
      <c r="DZZ840" s="247"/>
      <c r="EAA840" s="247"/>
      <c r="EAB840" s="247"/>
      <c r="EAC840" s="247"/>
      <c r="EAD840" s="247"/>
      <c r="EAE840" s="247"/>
      <c r="EAF840" s="247"/>
      <c r="EAG840" s="247"/>
      <c r="EAH840" s="247"/>
      <c r="EAI840" s="247"/>
      <c r="EAJ840" s="247"/>
      <c r="EAK840" s="247"/>
      <c r="EAL840" s="247"/>
      <c r="EAM840" s="247"/>
      <c r="EAN840" s="247"/>
      <c r="EAO840" s="247"/>
      <c r="EAP840" s="247"/>
      <c r="EAQ840" s="247"/>
      <c r="EAR840" s="247"/>
      <c r="EAS840" s="247"/>
      <c r="EAT840" s="247"/>
      <c r="EAU840" s="247"/>
      <c r="EAV840" s="247"/>
      <c r="EAW840" s="247"/>
      <c r="EAX840" s="247"/>
      <c r="EAY840" s="247"/>
      <c r="EAZ840" s="247"/>
      <c r="EBA840" s="247"/>
      <c r="EBB840" s="247"/>
      <c r="EBC840" s="247"/>
      <c r="EBD840" s="247"/>
      <c r="EBE840" s="247"/>
      <c r="EBF840" s="247"/>
      <c r="EBG840" s="247"/>
      <c r="EBH840" s="247"/>
      <c r="EBI840" s="247"/>
      <c r="EBJ840" s="247"/>
      <c r="EBK840" s="247"/>
      <c r="EBL840" s="247"/>
      <c r="EBM840" s="247"/>
      <c r="EBN840" s="247"/>
      <c r="EBO840" s="247"/>
      <c r="EBP840" s="247"/>
      <c r="EBQ840" s="247"/>
      <c r="EBR840" s="247"/>
      <c r="EBS840" s="247"/>
      <c r="EBT840" s="247"/>
      <c r="EBU840" s="247"/>
      <c r="EBV840" s="247"/>
      <c r="EBW840" s="247"/>
      <c r="EBX840" s="247"/>
      <c r="EBY840" s="247"/>
      <c r="EBZ840" s="247"/>
      <c r="ECA840" s="247"/>
      <c r="ECB840" s="247"/>
      <c r="ECC840" s="247"/>
      <c r="ECD840" s="247"/>
      <c r="ECE840" s="247"/>
      <c r="ECF840" s="247"/>
      <c r="ECG840" s="247"/>
      <c r="ECH840" s="247"/>
      <c r="ECI840" s="247"/>
      <c r="ECJ840" s="247"/>
      <c r="ECK840" s="247"/>
      <c r="ECL840" s="247"/>
      <c r="ECM840" s="247"/>
      <c r="ECN840" s="247"/>
      <c r="ECO840" s="247"/>
      <c r="ECP840" s="247"/>
      <c r="ECQ840" s="247"/>
      <c r="ECR840" s="247"/>
      <c r="ECS840" s="247"/>
      <c r="ECT840" s="247"/>
      <c r="ECU840" s="247"/>
      <c r="ECV840" s="247"/>
      <c r="ECW840" s="247"/>
      <c r="ECX840" s="247"/>
      <c r="ECY840" s="247"/>
      <c r="ECZ840" s="247"/>
      <c r="EDA840" s="247"/>
      <c r="EDB840" s="247"/>
      <c r="EDC840" s="247"/>
      <c r="EDD840" s="247"/>
      <c r="EDE840" s="247"/>
      <c r="EDF840" s="247"/>
      <c r="EDG840" s="247"/>
      <c r="EDH840" s="247"/>
      <c r="EDI840" s="247"/>
      <c r="EDJ840" s="247"/>
      <c r="EDK840" s="247"/>
      <c r="EDL840" s="247"/>
      <c r="EDM840" s="247"/>
      <c r="EDN840" s="247"/>
      <c r="EDO840" s="247"/>
      <c r="EDP840" s="247"/>
      <c r="EDQ840" s="247"/>
      <c r="EDR840" s="247"/>
      <c r="EDS840" s="247"/>
      <c r="EDT840" s="247"/>
      <c r="EDU840" s="247"/>
      <c r="EDV840" s="247"/>
      <c r="EDW840" s="247"/>
      <c r="EDX840" s="247"/>
      <c r="EDY840" s="247"/>
      <c r="EDZ840" s="247"/>
      <c r="EEA840" s="247"/>
      <c r="EEB840" s="247"/>
      <c r="EEC840" s="247"/>
      <c r="EED840" s="247"/>
      <c r="EEE840" s="247"/>
      <c r="EEF840" s="247"/>
      <c r="EEG840" s="247"/>
      <c r="EEH840" s="247"/>
      <c r="EEI840" s="247"/>
      <c r="EEJ840" s="247"/>
      <c r="EEK840" s="247"/>
      <c r="EEL840" s="247"/>
      <c r="EEM840" s="247"/>
      <c r="EEN840" s="247"/>
      <c r="EEO840" s="247"/>
      <c r="EEP840" s="247"/>
      <c r="EEQ840" s="247"/>
      <c r="EER840" s="247"/>
      <c r="EES840" s="247"/>
      <c r="EET840" s="247"/>
      <c r="EEU840" s="247"/>
      <c r="EEV840" s="247"/>
      <c r="EEW840" s="247"/>
      <c r="EEX840" s="247"/>
      <c r="EEY840" s="247"/>
      <c r="EEZ840" s="247"/>
      <c r="EFA840" s="247"/>
      <c r="EFB840" s="247"/>
      <c r="EFC840" s="247"/>
      <c r="EFD840" s="247"/>
      <c r="EFE840" s="247"/>
      <c r="EFF840" s="247"/>
      <c r="EFG840" s="247"/>
      <c r="EFH840" s="247"/>
      <c r="EFI840" s="247"/>
      <c r="EFJ840" s="247"/>
      <c r="EFK840" s="247"/>
      <c r="EFL840" s="247"/>
      <c r="EFM840" s="247"/>
      <c r="EFN840" s="247"/>
      <c r="EFO840" s="247"/>
      <c r="EFP840" s="247"/>
      <c r="EFQ840" s="247"/>
      <c r="EFR840" s="247"/>
      <c r="EFS840" s="247"/>
      <c r="EFT840" s="247"/>
      <c r="EFU840" s="247"/>
      <c r="EFV840" s="247"/>
      <c r="EFW840" s="247"/>
      <c r="EFX840" s="247"/>
      <c r="EFY840" s="247"/>
      <c r="EFZ840" s="247"/>
      <c r="EGA840" s="247"/>
      <c r="EGB840" s="247"/>
      <c r="EGC840" s="247"/>
      <c r="EGD840" s="247"/>
      <c r="EGE840" s="247"/>
      <c r="EGF840" s="247"/>
      <c r="EGG840" s="247"/>
      <c r="EGH840" s="247"/>
      <c r="EGI840" s="247"/>
      <c r="EGJ840" s="247"/>
      <c r="EGK840" s="247"/>
      <c r="EGL840" s="247"/>
      <c r="EGM840" s="247"/>
      <c r="EGN840" s="247"/>
      <c r="EGO840" s="247"/>
      <c r="EGP840" s="247"/>
      <c r="EGQ840" s="247"/>
      <c r="EGR840" s="247"/>
      <c r="EGS840" s="247"/>
      <c r="EGT840" s="247"/>
      <c r="EGU840" s="247"/>
      <c r="EGV840" s="247"/>
      <c r="EGW840" s="247"/>
      <c r="EGX840" s="247"/>
      <c r="EGY840" s="247"/>
      <c r="EGZ840" s="247"/>
      <c r="EHA840" s="247"/>
      <c r="EHB840" s="247"/>
      <c r="EHC840" s="247"/>
      <c r="EHD840" s="247"/>
      <c r="EHE840" s="247"/>
      <c r="EHF840" s="247"/>
      <c r="EHG840" s="247"/>
      <c r="EHH840" s="247"/>
      <c r="EHI840" s="247"/>
      <c r="EHJ840" s="247"/>
      <c r="EHK840" s="247"/>
      <c r="EHL840" s="247"/>
      <c r="EHM840" s="247"/>
      <c r="EHN840" s="247"/>
      <c r="EHO840" s="247"/>
      <c r="EHP840" s="247"/>
      <c r="EHQ840" s="247"/>
      <c r="EHR840" s="247"/>
      <c r="EHS840" s="247"/>
      <c r="EHT840" s="247"/>
      <c r="EHU840" s="247"/>
      <c r="EHV840" s="247"/>
      <c r="EHW840" s="247"/>
      <c r="EHX840" s="247"/>
      <c r="EHY840" s="247"/>
      <c r="EHZ840" s="247"/>
      <c r="EIA840" s="247"/>
      <c r="EIB840" s="247"/>
      <c r="EIC840" s="247"/>
      <c r="EID840" s="247"/>
      <c r="EIE840" s="247"/>
      <c r="EIF840" s="247"/>
      <c r="EIG840" s="247"/>
      <c r="EIH840" s="247"/>
      <c r="EII840" s="247"/>
      <c r="EIJ840" s="247"/>
      <c r="EIK840" s="247"/>
      <c r="EIL840" s="247"/>
      <c r="EIM840" s="247"/>
      <c r="EIN840" s="247"/>
      <c r="EIO840" s="247"/>
      <c r="EIP840" s="247"/>
      <c r="EIQ840" s="247"/>
      <c r="EIR840" s="247"/>
      <c r="EIS840" s="247"/>
      <c r="EIT840" s="247"/>
      <c r="EIU840" s="247"/>
      <c r="EIV840" s="247"/>
      <c r="EIW840" s="247"/>
      <c r="EIX840" s="247"/>
      <c r="EIY840" s="247"/>
      <c r="EIZ840" s="247"/>
      <c r="EJA840" s="247"/>
      <c r="EJB840" s="247"/>
      <c r="EJC840" s="247"/>
      <c r="EJD840" s="247"/>
      <c r="EJE840" s="247"/>
      <c r="EJF840" s="247"/>
      <c r="EJG840" s="247"/>
      <c r="EJH840" s="247"/>
      <c r="EJI840" s="247"/>
      <c r="EJJ840" s="247"/>
      <c r="EJK840" s="247"/>
      <c r="EJL840" s="247"/>
      <c r="EJM840" s="247"/>
      <c r="EJN840" s="247"/>
      <c r="EJO840" s="247"/>
      <c r="EJP840" s="247"/>
      <c r="EJQ840" s="247"/>
      <c r="EJR840" s="247"/>
      <c r="EJS840" s="247"/>
      <c r="EJT840" s="247"/>
      <c r="EJU840" s="247"/>
      <c r="EJV840" s="247"/>
      <c r="EJW840" s="247"/>
      <c r="EJX840" s="247"/>
      <c r="EJY840" s="247"/>
      <c r="EJZ840" s="247"/>
      <c r="EKA840" s="247"/>
      <c r="EKB840" s="247"/>
      <c r="EKC840" s="247"/>
      <c r="EKD840" s="247"/>
      <c r="EKE840" s="247"/>
      <c r="EKF840" s="247"/>
      <c r="EKG840" s="247"/>
      <c r="EKH840" s="247"/>
      <c r="EKI840" s="247"/>
      <c r="EKJ840" s="247"/>
      <c r="EKK840" s="247"/>
      <c r="EKL840" s="247"/>
      <c r="EKM840" s="247"/>
      <c r="EKN840" s="247"/>
      <c r="EKO840" s="247"/>
      <c r="EKP840" s="247"/>
      <c r="EKQ840" s="247"/>
      <c r="EKR840" s="247"/>
      <c r="EKS840" s="247"/>
      <c r="EKT840" s="247"/>
      <c r="EKU840" s="247"/>
      <c r="EKV840" s="247"/>
      <c r="EKW840" s="247"/>
      <c r="EKX840" s="247"/>
      <c r="EKY840" s="247"/>
      <c r="EKZ840" s="247"/>
      <c r="ELA840" s="247"/>
      <c r="ELB840" s="247"/>
      <c r="ELC840" s="247"/>
      <c r="ELD840" s="247"/>
      <c r="ELE840" s="247"/>
      <c r="ELF840" s="247"/>
      <c r="ELG840" s="247"/>
      <c r="ELH840" s="247"/>
      <c r="ELI840" s="247"/>
      <c r="ELJ840" s="247"/>
      <c r="ELK840" s="247"/>
      <c r="ELL840" s="247"/>
      <c r="ELM840" s="247"/>
      <c r="ELN840" s="247"/>
      <c r="ELO840" s="247"/>
      <c r="ELP840" s="247"/>
      <c r="ELQ840" s="247"/>
      <c r="ELR840" s="247"/>
      <c r="ELS840" s="247"/>
      <c r="ELT840" s="247"/>
      <c r="ELU840" s="247"/>
      <c r="ELV840" s="247"/>
      <c r="ELW840" s="247"/>
      <c r="ELX840" s="247"/>
      <c r="ELY840" s="247"/>
      <c r="ELZ840" s="247"/>
      <c r="EMA840" s="247"/>
      <c r="EMB840" s="247"/>
      <c r="EMC840" s="247"/>
      <c r="EMD840" s="247"/>
      <c r="EME840" s="247"/>
      <c r="EMF840" s="247"/>
      <c r="EMG840" s="247"/>
      <c r="EMH840" s="247"/>
      <c r="EMI840" s="247"/>
      <c r="EMJ840" s="247"/>
      <c r="EMK840" s="247"/>
      <c r="EML840" s="247"/>
      <c r="EMM840" s="247"/>
      <c r="EMN840" s="247"/>
      <c r="EMO840" s="247"/>
      <c r="EMP840" s="247"/>
      <c r="EMQ840" s="247"/>
      <c r="EMR840" s="247"/>
      <c r="EMS840" s="247"/>
      <c r="EMT840" s="247"/>
      <c r="EMU840" s="247"/>
      <c r="EMV840" s="247"/>
      <c r="EMW840" s="247"/>
      <c r="EMX840" s="247"/>
      <c r="EMY840" s="247"/>
      <c r="EMZ840" s="247"/>
      <c r="ENA840" s="247"/>
      <c r="ENB840" s="247"/>
      <c r="ENC840" s="247"/>
      <c r="END840" s="247"/>
      <c r="ENE840" s="247"/>
      <c r="ENF840" s="247"/>
      <c r="ENG840" s="247"/>
      <c r="ENH840" s="247"/>
      <c r="ENI840" s="247"/>
      <c r="ENJ840" s="247"/>
      <c r="ENK840" s="247"/>
      <c r="ENL840" s="247"/>
      <c r="ENM840" s="247"/>
      <c r="ENN840" s="247"/>
      <c r="ENO840" s="247"/>
      <c r="ENP840" s="247"/>
      <c r="ENQ840" s="247"/>
      <c r="ENR840" s="247"/>
      <c r="ENS840" s="247"/>
      <c r="ENT840" s="247"/>
      <c r="ENU840" s="247"/>
      <c r="ENV840" s="247"/>
      <c r="ENW840" s="247"/>
      <c r="ENX840" s="247"/>
      <c r="ENY840" s="247"/>
      <c r="ENZ840" s="247"/>
      <c r="EOA840" s="247"/>
      <c r="EOB840" s="247"/>
      <c r="EOC840" s="247"/>
      <c r="EOD840" s="247"/>
      <c r="EOE840" s="247"/>
      <c r="EOF840" s="247"/>
      <c r="EOG840" s="247"/>
      <c r="EOH840" s="247"/>
      <c r="EOI840" s="247"/>
      <c r="EOJ840" s="247"/>
      <c r="EOK840" s="247"/>
      <c r="EOL840" s="247"/>
      <c r="EOM840" s="247"/>
      <c r="EON840" s="247"/>
      <c r="EOO840" s="247"/>
      <c r="EOP840" s="247"/>
      <c r="EOQ840" s="247"/>
      <c r="EOR840" s="247"/>
      <c r="EOS840" s="247"/>
      <c r="EOT840" s="247"/>
      <c r="EOU840" s="247"/>
      <c r="EOV840" s="247"/>
      <c r="EOW840" s="247"/>
      <c r="EOX840" s="247"/>
      <c r="EOY840" s="247"/>
      <c r="EOZ840" s="247"/>
      <c r="EPA840" s="247"/>
      <c r="EPB840" s="247"/>
      <c r="EPC840" s="247"/>
      <c r="EPD840" s="247"/>
      <c r="EPE840" s="247"/>
      <c r="EPF840" s="247"/>
      <c r="EPG840" s="247"/>
      <c r="EPH840" s="247"/>
      <c r="EPI840" s="247"/>
      <c r="EPJ840" s="247"/>
      <c r="EPK840" s="247"/>
      <c r="EPL840" s="247"/>
      <c r="EPM840" s="247"/>
      <c r="EPN840" s="247"/>
      <c r="EPO840" s="247"/>
      <c r="EPP840" s="247"/>
      <c r="EPQ840" s="247"/>
      <c r="EPR840" s="247"/>
      <c r="EPS840" s="247"/>
      <c r="EPT840" s="247"/>
      <c r="EPU840" s="247"/>
      <c r="EPV840" s="247"/>
      <c r="EPW840" s="247"/>
      <c r="EPX840" s="247"/>
      <c r="EPY840" s="247"/>
      <c r="EPZ840" s="247"/>
      <c r="EQA840" s="247"/>
      <c r="EQB840" s="247"/>
      <c r="EQC840" s="247"/>
      <c r="EQD840" s="247"/>
      <c r="EQE840" s="247"/>
      <c r="EQF840" s="247"/>
      <c r="EQG840" s="247"/>
      <c r="EQH840" s="247"/>
      <c r="EQI840" s="247"/>
      <c r="EQJ840" s="247"/>
      <c r="EQK840" s="247"/>
      <c r="EQL840" s="247"/>
      <c r="EQM840" s="247"/>
      <c r="EQN840" s="247"/>
      <c r="EQO840" s="247"/>
      <c r="EQP840" s="247"/>
      <c r="EQQ840" s="247"/>
      <c r="EQR840" s="247"/>
      <c r="EQS840" s="247"/>
      <c r="EQT840" s="247"/>
      <c r="EQU840" s="247"/>
      <c r="EQV840" s="247"/>
      <c r="EQW840" s="247"/>
      <c r="EQX840" s="247"/>
      <c r="EQY840" s="247"/>
      <c r="EQZ840" s="247"/>
      <c r="ERA840" s="247"/>
      <c r="ERB840" s="247"/>
      <c r="ERC840" s="247"/>
      <c r="ERD840" s="247"/>
      <c r="ERE840" s="247"/>
      <c r="ERF840" s="247"/>
      <c r="ERG840" s="247"/>
      <c r="ERH840" s="247"/>
      <c r="ERI840" s="247"/>
      <c r="ERJ840" s="247"/>
      <c r="ERK840" s="247"/>
      <c r="ERL840" s="247"/>
      <c r="ERM840" s="247"/>
      <c r="ERN840" s="247"/>
      <c r="ERO840" s="247"/>
      <c r="ERP840" s="247"/>
      <c r="ERQ840" s="247"/>
      <c r="ERR840" s="247"/>
      <c r="ERS840" s="247"/>
      <c r="ERT840" s="247"/>
      <c r="ERU840" s="247"/>
      <c r="ERV840" s="247"/>
      <c r="ERW840" s="247"/>
      <c r="ERX840" s="247"/>
      <c r="ERY840" s="247"/>
      <c r="ERZ840" s="247"/>
      <c r="ESA840" s="247"/>
      <c r="ESB840" s="247"/>
      <c r="ESC840" s="247"/>
      <c r="ESD840" s="247"/>
      <c r="ESE840" s="247"/>
      <c r="ESF840" s="247"/>
      <c r="ESG840" s="247"/>
      <c r="ESH840" s="247"/>
      <c r="ESI840" s="247"/>
      <c r="ESJ840" s="247"/>
      <c r="ESK840" s="247"/>
      <c r="ESL840" s="247"/>
      <c r="ESM840" s="247"/>
      <c r="ESN840" s="247"/>
      <c r="ESO840" s="247"/>
      <c r="ESP840" s="247"/>
      <c r="ESQ840" s="247"/>
      <c r="ESR840" s="247"/>
      <c r="ESS840" s="247"/>
      <c r="EST840" s="247"/>
      <c r="ESU840" s="247"/>
      <c r="ESV840" s="247"/>
      <c r="ESW840" s="247"/>
      <c r="ESX840" s="247"/>
      <c r="ESY840" s="247"/>
      <c r="ESZ840" s="247"/>
      <c r="ETA840" s="247"/>
      <c r="ETB840" s="247"/>
      <c r="ETC840" s="247"/>
      <c r="ETD840" s="247"/>
      <c r="ETE840" s="247"/>
      <c r="ETF840" s="247"/>
      <c r="ETG840" s="247"/>
      <c r="ETH840" s="247"/>
      <c r="ETI840" s="247"/>
      <c r="ETJ840" s="247"/>
      <c r="ETK840" s="247"/>
      <c r="ETL840" s="247"/>
      <c r="ETM840" s="247"/>
      <c r="ETN840" s="247"/>
      <c r="ETO840" s="247"/>
      <c r="ETP840" s="247"/>
      <c r="ETQ840" s="247"/>
      <c r="ETR840" s="247"/>
      <c r="ETS840" s="247"/>
      <c r="ETT840" s="247"/>
      <c r="ETU840" s="247"/>
      <c r="ETV840" s="247"/>
      <c r="ETW840" s="247"/>
      <c r="ETX840" s="247"/>
      <c r="ETY840" s="247"/>
      <c r="ETZ840" s="247"/>
      <c r="EUA840" s="247"/>
      <c r="EUB840" s="247"/>
      <c r="EUC840" s="247"/>
      <c r="EUD840" s="247"/>
      <c r="EUE840" s="247"/>
      <c r="EUF840" s="247"/>
      <c r="EUG840" s="247"/>
      <c r="EUH840" s="247"/>
      <c r="EUI840" s="247"/>
      <c r="EUJ840" s="247"/>
      <c r="EUK840" s="247"/>
      <c r="EUL840" s="247"/>
      <c r="EUM840" s="247"/>
      <c r="EUN840" s="247"/>
      <c r="EUO840" s="247"/>
      <c r="EUP840" s="247"/>
      <c r="EUQ840" s="247"/>
      <c r="EUR840" s="247"/>
      <c r="EUS840" s="247"/>
      <c r="EUT840" s="247"/>
      <c r="EUU840" s="247"/>
      <c r="EUV840" s="247"/>
      <c r="EUW840" s="247"/>
      <c r="EUX840" s="247"/>
      <c r="EUY840" s="247"/>
      <c r="EUZ840" s="247"/>
      <c r="EVA840" s="247"/>
      <c r="EVB840" s="247"/>
      <c r="EVC840" s="247"/>
      <c r="EVD840" s="247"/>
      <c r="EVE840" s="247"/>
      <c r="EVF840" s="247"/>
      <c r="EVG840" s="247"/>
      <c r="EVH840" s="247"/>
      <c r="EVI840" s="247"/>
      <c r="EVJ840" s="247"/>
      <c r="EVK840" s="247"/>
      <c r="EVL840" s="247"/>
      <c r="EVM840" s="247"/>
      <c r="EVN840" s="247"/>
      <c r="EVO840" s="247"/>
      <c r="EVP840" s="247"/>
      <c r="EVQ840" s="247"/>
      <c r="EVR840" s="247"/>
      <c r="EVS840" s="247"/>
      <c r="EVT840" s="247"/>
      <c r="EVU840" s="247"/>
      <c r="EVV840" s="247"/>
      <c r="EVW840" s="247"/>
      <c r="EVX840" s="247"/>
      <c r="EVY840" s="247"/>
      <c r="EVZ840" s="247"/>
      <c r="EWA840" s="247"/>
      <c r="EWB840" s="247"/>
      <c r="EWC840" s="247"/>
      <c r="EWD840" s="247"/>
      <c r="EWE840" s="247"/>
      <c r="EWF840" s="247"/>
      <c r="EWG840" s="247"/>
      <c r="EWH840" s="247"/>
      <c r="EWI840" s="247"/>
      <c r="EWJ840" s="247"/>
      <c r="EWK840" s="247"/>
      <c r="EWL840" s="247"/>
      <c r="EWM840" s="247"/>
      <c r="EWN840" s="247"/>
      <c r="EWO840" s="247"/>
      <c r="EWP840" s="247"/>
      <c r="EWQ840" s="247"/>
      <c r="EWR840" s="247"/>
      <c r="EWS840" s="247"/>
      <c r="EWT840" s="247"/>
      <c r="EWU840" s="247"/>
      <c r="EWV840" s="247"/>
      <c r="EWW840" s="247"/>
      <c r="EWX840" s="247"/>
      <c r="EWY840" s="247"/>
      <c r="EWZ840" s="247"/>
      <c r="EXA840" s="247"/>
      <c r="EXB840" s="247"/>
      <c r="EXC840" s="247"/>
      <c r="EXD840" s="247"/>
      <c r="EXE840" s="247"/>
      <c r="EXF840" s="247"/>
      <c r="EXG840" s="247"/>
      <c r="EXH840" s="247"/>
      <c r="EXI840" s="247"/>
      <c r="EXJ840" s="247"/>
      <c r="EXK840" s="247"/>
      <c r="EXL840" s="247"/>
      <c r="EXM840" s="247"/>
      <c r="EXN840" s="247"/>
      <c r="EXO840" s="247"/>
      <c r="EXP840" s="247"/>
      <c r="EXQ840" s="247"/>
      <c r="EXR840" s="247"/>
      <c r="EXS840" s="247"/>
      <c r="EXT840" s="247"/>
      <c r="EXU840" s="247"/>
      <c r="EXV840" s="247"/>
      <c r="EXW840" s="247"/>
      <c r="EXX840" s="247"/>
      <c r="EXY840" s="247"/>
      <c r="EXZ840" s="247"/>
      <c r="EYA840" s="247"/>
      <c r="EYB840" s="247"/>
      <c r="EYC840" s="247"/>
      <c r="EYD840" s="247"/>
      <c r="EYE840" s="247"/>
      <c r="EYF840" s="247"/>
      <c r="EYG840" s="247"/>
      <c r="EYH840" s="247"/>
      <c r="EYI840" s="247"/>
      <c r="EYJ840" s="247"/>
      <c r="EYK840" s="247"/>
      <c r="EYL840" s="247"/>
      <c r="EYM840" s="247"/>
      <c r="EYN840" s="247"/>
      <c r="EYO840" s="247"/>
      <c r="EYP840" s="247"/>
      <c r="EYQ840" s="247"/>
      <c r="EYR840" s="247"/>
      <c r="EYS840" s="247"/>
      <c r="EYT840" s="247"/>
      <c r="EYU840" s="247"/>
      <c r="EYV840" s="247"/>
      <c r="EYW840" s="247"/>
      <c r="EYX840" s="247"/>
      <c r="EYY840" s="247"/>
      <c r="EYZ840" s="247"/>
      <c r="EZA840" s="247"/>
      <c r="EZB840" s="247"/>
      <c r="EZC840" s="247"/>
      <c r="EZD840" s="247"/>
      <c r="EZE840" s="247"/>
      <c r="EZF840" s="247"/>
      <c r="EZG840" s="247"/>
      <c r="EZH840" s="247"/>
      <c r="EZI840" s="247"/>
      <c r="EZJ840" s="247"/>
      <c r="EZK840" s="247"/>
      <c r="EZL840" s="247"/>
      <c r="EZM840" s="247"/>
      <c r="EZN840" s="247"/>
      <c r="EZO840" s="247"/>
      <c r="EZP840" s="247"/>
      <c r="EZQ840" s="247"/>
      <c r="EZR840" s="247"/>
      <c r="EZS840" s="247"/>
      <c r="EZT840" s="247"/>
      <c r="EZU840" s="247"/>
      <c r="EZV840" s="247"/>
      <c r="EZW840" s="247"/>
      <c r="EZX840" s="247"/>
      <c r="EZY840" s="247"/>
      <c r="EZZ840" s="247"/>
      <c r="FAA840" s="247"/>
      <c r="FAB840" s="247"/>
      <c r="FAC840" s="247"/>
      <c r="FAD840" s="247"/>
      <c r="FAE840" s="247"/>
      <c r="FAF840" s="247"/>
      <c r="FAG840" s="247"/>
      <c r="FAH840" s="247"/>
      <c r="FAI840" s="247"/>
      <c r="FAJ840" s="247"/>
      <c r="FAK840" s="247"/>
      <c r="FAL840" s="247"/>
      <c r="FAM840" s="247"/>
      <c r="FAN840" s="247"/>
      <c r="FAO840" s="247"/>
      <c r="FAP840" s="247"/>
      <c r="FAQ840" s="247"/>
      <c r="FAR840" s="247"/>
      <c r="FAS840" s="247"/>
      <c r="FAT840" s="247"/>
      <c r="FAU840" s="247"/>
      <c r="FAV840" s="247"/>
      <c r="FAW840" s="247"/>
      <c r="FAX840" s="247"/>
      <c r="FAY840" s="247"/>
      <c r="FAZ840" s="247"/>
      <c r="FBA840" s="247"/>
      <c r="FBB840" s="247"/>
      <c r="FBC840" s="247"/>
      <c r="FBD840" s="247"/>
      <c r="FBE840" s="247"/>
      <c r="FBF840" s="247"/>
      <c r="FBG840" s="247"/>
      <c r="FBH840" s="247"/>
      <c r="FBI840" s="247"/>
      <c r="FBJ840" s="247"/>
      <c r="FBK840" s="247"/>
      <c r="FBL840" s="247"/>
      <c r="FBM840" s="247"/>
      <c r="FBN840" s="247"/>
      <c r="FBO840" s="247"/>
      <c r="FBP840" s="247"/>
      <c r="FBQ840" s="247"/>
      <c r="FBR840" s="247"/>
      <c r="FBS840" s="247"/>
      <c r="FBT840" s="247"/>
      <c r="FBU840" s="247"/>
      <c r="FBV840" s="247"/>
      <c r="FBW840" s="247"/>
      <c r="FBX840" s="247"/>
      <c r="FBY840" s="247"/>
      <c r="FBZ840" s="247"/>
      <c r="FCA840" s="247"/>
      <c r="FCB840" s="247"/>
      <c r="FCC840" s="247"/>
      <c r="FCD840" s="247"/>
      <c r="FCE840" s="247"/>
      <c r="FCF840" s="247"/>
      <c r="FCG840" s="247"/>
      <c r="FCH840" s="247"/>
      <c r="FCI840" s="247"/>
      <c r="FCJ840" s="247"/>
      <c r="FCK840" s="247"/>
      <c r="FCL840" s="247"/>
      <c r="FCM840" s="247"/>
      <c r="FCN840" s="247"/>
      <c r="FCO840" s="247"/>
      <c r="FCP840" s="247"/>
      <c r="FCQ840" s="247"/>
      <c r="FCR840" s="247"/>
      <c r="FCS840" s="247"/>
      <c r="FCT840" s="247"/>
      <c r="FCU840" s="247"/>
      <c r="FCV840" s="247"/>
      <c r="FCW840" s="247"/>
      <c r="FCX840" s="247"/>
      <c r="FCY840" s="247"/>
      <c r="FCZ840" s="247"/>
      <c r="FDA840" s="247"/>
      <c r="FDB840" s="247"/>
      <c r="FDC840" s="247"/>
      <c r="FDD840" s="247"/>
      <c r="FDE840" s="247"/>
      <c r="FDF840" s="247"/>
      <c r="FDG840" s="247"/>
      <c r="FDH840" s="247"/>
      <c r="FDI840" s="247"/>
      <c r="FDJ840" s="247"/>
      <c r="FDK840" s="247"/>
      <c r="FDL840" s="247"/>
      <c r="FDM840" s="247"/>
      <c r="FDN840" s="247"/>
      <c r="FDO840" s="247"/>
      <c r="FDP840" s="247"/>
      <c r="FDQ840" s="247"/>
      <c r="FDR840" s="247"/>
      <c r="FDS840" s="247"/>
      <c r="FDT840" s="247"/>
      <c r="FDU840" s="247"/>
      <c r="FDV840" s="247"/>
      <c r="FDW840" s="247"/>
      <c r="FDX840" s="247"/>
      <c r="FDY840" s="247"/>
      <c r="FDZ840" s="247"/>
      <c r="FEA840" s="247"/>
      <c r="FEB840" s="247"/>
      <c r="FEC840" s="247"/>
      <c r="FED840" s="247"/>
      <c r="FEE840" s="247"/>
      <c r="FEF840" s="247"/>
      <c r="FEG840" s="247"/>
      <c r="FEH840" s="247"/>
      <c r="FEI840" s="247"/>
      <c r="FEJ840" s="247"/>
      <c r="FEK840" s="247"/>
      <c r="FEL840" s="247"/>
      <c r="FEM840" s="247"/>
      <c r="FEN840" s="247"/>
      <c r="FEO840" s="247"/>
      <c r="FEP840" s="247"/>
      <c r="FEQ840" s="247"/>
      <c r="FER840" s="247"/>
      <c r="FES840" s="247"/>
      <c r="FET840" s="247"/>
      <c r="FEU840" s="247"/>
      <c r="FEV840" s="247"/>
      <c r="FEW840" s="247"/>
      <c r="FEX840" s="247"/>
      <c r="FEY840" s="247"/>
      <c r="FEZ840" s="247"/>
      <c r="FFA840" s="247"/>
      <c r="FFB840" s="247"/>
      <c r="FFC840" s="247"/>
      <c r="FFD840" s="247"/>
      <c r="FFE840" s="247"/>
      <c r="FFF840" s="247"/>
      <c r="FFG840" s="247"/>
      <c r="FFH840" s="247"/>
      <c r="FFI840" s="247"/>
      <c r="FFJ840" s="247"/>
      <c r="FFK840" s="247"/>
      <c r="FFL840" s="247"/>
      <c r="FFM840" s="247"/>
      <c r="FFN840" s="247"/>
      <c r="FFO840" s="247"/>
      <c r="FFP840" s="247"/>
      <c r="FFQ840" s="247"/>
      <c r="FFR840" s="247"/>
      <c r="FFS840" s="247"/>
      <c r="FFT840" s="247"/>
      <c r="FFU840" s="247"/>
      <c r="FFV840" s="247"/>
      <c r="FFW840" s="247"/>
      <c r="FFX840" s="247"/>
      <c r="FFY840" s="247"/>
      <c r="FFZ840" s="247"/>
      <c r="FGA840" s="247"/>
      <c r="FGB840" s="247"/>
      <c r="FGC840" s="247"/>
      <c r="FGD840" s="247"/>
      <c r="FGE840" s="247"/>
      <c r="FGF840" s="247"/>
      <c r="FGG840" s="247"/>
      <c r="FGH840" s="247"/>
      <c r="FGI840" s="247"/>
      <c r="FGJ840" s="247"/>
      <c r="FGK840" s="247"/>
      <c r="FGL840" s="247"/>
      <c r="FGM840" s="247"/>
      <c r="FGN840" s="247"/>
      <c r="FGO840" s="247"/>
      <c r="FGP840" s="247"/>
      <c r="FGQ840" s="247"/>
      <c r="FGR840" s="247"/>
      <c r="FGS840" s="247"/>
      <c r="FGT840" s="247"/>
      <c r="FGU840" s="247"/>
      <c r="FGV840" s="247"/>
      <c r="FGW840" s="247"/>
      <c r="FGX840" s="247"/>
      <c r="FGY840" s="247"/>
      <c r="FGZ840" s="247"/>
      <c r="FHA840" s="247"/>
      <c r="FHB840" s="247"/>
      <c r="FHC840" s="247"/>
      <c r="FHD840" s="247"/>
      <c r="FHE840" s="247"/>
      <c r="FHF840" s="247"/>
      <c r="FHG840" s="247"/>
      <c r="FHH840" s="247"/>
      <c r="FHI840" s="247"/>
      <c r="FHJ840" s="247"/>
      <c r="FHK840" s="247"/>
      <c r="FHL840" s="247"/>
      <c r="FHM840" s="247"/>
      <c r="FHN840" s="247"/>
      <c r="FHO840" s="247"/>
      <c r="FHP840" s="247"/>
      <c r="FHQ840" s="247"/>
      <c r="FHR840" s="247"/>
      <c r="FHS840" s="247"/>
      <c r="FHT840" s="247"/>
      <c r="FHU840" s="247"/>
      <c r="FHV840" s="247"/>
      <c r="FHW840" s="247"/>
      <c r="FHX840" s="247"/>
      <c r="FHY840" s="247"/>
      <c r="FHZ840" s="247"/>
      <c r="FIA840" s="247"/>
      <c r="FIB840" s="247"/>
      <c r="FIC840" s="247"/>
      <c r="FID840" s="247"/>
      <c r="FIE840" s="247"/>
      <c r="FIF840" s="247"/>
      <c r="FIG840" s="247"/>
      <c r="FIH840" s="247"/>
      <c r="FII840" s="247"/>
      <c r="FIJ840" s="247"/>
      <c r="FIK840" s="247"/>
      <c r="FIL840" s="247"/>
      <c r="FIM840" s="247"/>
      <c r="FIN840" s="247"/>
      <c r="FIO840" s="247"/>
      <c r="FIP840" s="247"/>
      <c r="FIQ840" s="247"/>
      <c r="FIR840" s="247"/>
      <c r="FIS840" s="247"/>
      <c r="FIT840" s="247"/>
      <c r="FIU840" s="247"/>
      <c r="FIV840" s="247"/>
      <c r="FIW840" s="247"/>
      <c r="FIX840" s="247"/>
      <c r="FIY840" s="247"/>
      <c r="FIZ840" s="247"/>
      <c r="FJA840" s="247"/>
      <c r="FJB840" s="247"/>
      <c r="FJC840" s="247"/>
      <c r="FJD840" s="247"/>
      <c r="FJE840" s="247"/>
      <c r="FJF840" s="247"/>
      <c r="FJG840" s="247"/>
      <c r="FJH840" s="247"/>
      <c r="FJI840" s="247"/>
      <c r="FJJ840" s="247"/>
      <c r="FJK840" s="247"/>
      <c r="FJL840" s="247"/>
      <c r="FJM840" s="247"/>
      <c r="FJN840" s="247"/>
      <c r="FJO840" s="247"/>
      <c r="FJP840" s="247"/>
      <c r="FJQ840" s="247"/>
      <c r="FJR840" s="247"/>
      <c r="FJS840" s="247"/>
      <c r="FJT840" s="247"/>
      <c r="FJU840" s="247"/>
      <c r="FJV840" s="247"/>
      <c r="FJW840" s="247"/>
      <c r="FJX840" s="247"/>
      <c r="FJY840" s="247"/>
      <c r="FJZ840" s="247"/>
      <c r="FKA840" s="247"/>
      <c r="FKB840" s="247"/>
      <c r="FKC840" s="247"/>
      <c r="FKD840" s="247"/>
      <c r="FKE840" s="247"/>
      <c r="FKF840" s="247"/>
      <c r="FKG840" s="247"/>
      <c r="FKH840" s="247"/>
      <c r="FKI840" s="247"/>
      <c r="FKJ840" s="247"/>
      <c r="FKK840" s="247"/>
      <c r="FKL840" s="247"/>
      <c r="FKM840" s="247"/>
      <c r="FKN840" s="247"/>
      <c r="FKO840" s="247"/>
      <c r="FKP840" s="247"/>
      <c r="FKQ840" s="247"/>
      <c r="FKR840" s="247"/>
      <c r="FKS840" s="247"/>
      <c r="FKT840" s="247"/>
      <c r="FKU840" s="247"/>
      <c r="FKV840" s="247"/>
      <c r="FKW840" s="247"/>
      <c r="FKX840" s="247"/>
      <c r="FKY840" s="247"/>
      <c r="FKZ840" s="247"/>
      <c r="FLA840" s="247"/>
      <c r="FLB840" s="247"/>
      <c r="FLC840" s="247"/>
      <c r="FLD840" s="247"/>
      <c r="FLE840" s="247"/>
      <c r="FLF840" s="247"/>
      <c r="FLG840" s="247"/>
      <c r="FLH840" s="247"/>
      <c r="FLI840" s="247"/>
      <c r="FLJ840" s="247"/>
      <c r="FLK840" s="247"/>
      <c r="FLL840" s="247"/>
      <c r="FLM840" s="247"/>
      <c r="FLN840" s="247"/>
      <c r="FLO840" s="247"/>
      <c r="FLP840" s="247"/>
      <c r="FLQ840" s="247"/>
      <c r="FLR840" s="247"/>
      <c r="FLS840" s="247"/>
      <c r="FLT840" s="247"/>
      <c r="FLU840" s="247"/>
      <c r="FLV840" s="247"/>
      <c r="FLW840" s="247"/>
      <c r="FLX840" s="247"/>
      <c r="FLY840" s="247"/>
      <c r="FLZ840" s="247"/>
      <c r="FMA840" s="247"/>
      <c r="FMB840" s="247"/>
      <c r="FMC840" s="247"/>
      <c r="FMD840" s="247"/>
      <c r="FME840" s="247"/>
      <c r="FMF840" s="247"/>
      <c r="FMG840" s="247"/>
      <c r="FMH840" s="247"/>
      <c r="FMI840" s="247"/>
      <c r="FMJ840" s="247"/>
      <c r="FMK840" s="247"/>
      <c r="FML840" s="247"/>
      <c r="FMM840" s="247"/>
      <c r="FMN840" s="247"/>
      <c r="FMO840" s="247"/>
      <c r="FMP840" s="247"/>
      <c r="FMQ840" s="247"/>
      <c r="FMR840" s="247"/>
      <c r="FMS840" s="247"/>
      <c r="FMT840" s="247"/>
      <c r="FMU840" s="247"/>
      <c r="FMV840" s="247"/>
      <c r="FMW840" s="247"/>
      <c r="FMX840" s="247"/>
      <c r="FMY840" s="247"/>
      <c r="FMZ840" s="247"/>
      <c r="FNA840" s="247"/>
      <c r="FNB840" s="247"/>
      <c r="FNC840" s="247"/>
      <c r="FND840" s="247"/>
      <c r="FNE840" s="247"/>
      <c r="FNF840" s="247"/>
      <c r="FNG840" s="247"/>
      <c r="FNH840" s="247"/>
      <c r="FNI840" s="247"/>
      <c r="FNJ840" s="247"/>
      <c r="FNK840" s="247"/>
      <c r="FNL840" s="247"/>
      <c r="FNM840" s="247"/>
      <c r="FNN840" s="247"/>
      <c r="FNO840" s="247"/>
      <c r="FNP840" s="247"/>
      <c r="FNQ840" s="247"/>
      <c r="FNR840" s="247"/>
      <c r="FNS840" s="247"/>
      <c r="FNT840" s="247"/>
      <c r="FNU840" s="247"/>
      <c r="FNV840" s="247"/>
      <c r="FNW840" s="247"/>
      <c r="FNX840" s="247"/>
      <c r="FNY840" s="247"/>
      <c r="FNZ840" s="247"/>
      <c r="FOA840" s="247"/>
      <c r="FOB840" s="247"/>
      <c r="FOC840" s="247"/>
      <c r="FOD840" s="247"/>
      <c r="FOE840" s="247"/>
      <c r="FOF840" s="247"/>
      <c r="FOG840" s="247"/>
      <c r="FOH840" s="247"/>
      <c r="FOI840" s="247"/>
      <c r="FOJ840" s="247"/>
      <c r="FOK840" s="247"/>
      <c r="FOL840" s="247"/>
      <c r="FOM840" s="247"/>
      <c r="FON840" s="247"/>
      <c r="FOO840" s="247"/>
      <c r="FOP840" s="247"/>
      <c r="FOQ840" s="247"/>
      <c r="FOR840" s="247"/>
      <c r="FOS840" s="247"/>
      <c r="FOT840" s="247"/>
      <c r="FOU840" s="247"/>
      <c r="FOV840" s="247"/>
      <c r="FOW840" s="247"/>
      <c r="FOX840" s="247"/>
      <c r="FOY840" s="247"/>
      <c r="FOZ840" s="247"/>
      <c r="FPA840" s="247"/>
      <c r="FPB840" s="247"/>
      <c r="FPC840" s="247"/>
      <c r="FPD840" s="247"/>
      <c r="FPE840" s="247"/>
      <c r="FPF840" s="247"/>
      <c r="FPG840" s="247"/>
      <c r="FPH840" s="247"/>
      <c r="FPI840" s="247"/>
      <c r="FPJ840" s="247"/>
      <c r="FPK840" s="247"/>
      <c r="FPL840" s="247"/>
      <c r="FPM840" s="247"/>
      <c r="FPN840" s="247"/>
      <c r="FPO840" s="247"/>
      <c r="FPP840" s="247"/>
      <c r="FPQ840" s="247"/>
      <c r="FPR840" s="247"/>
      <c r="FPS840" s="247"/>
      <c r="FPT840" s="247"/>
      <c r="FPU840" s="247"/>
      <c r="FPV840" s="247"/>
      <c r="FPW840" s="247"/>
      <c r="FPX840" s="247"/>
      <c r="FPY840" s="247"/>
      <c r="FPZ840" s="247"/>
      <c r="FQA840" s="247"/>
      <c r="FQB840" s="247"/>
      <c r="FQC840" s="247"/>
      <c r="FQD840" s="247"/>
      <c r="FQE840" s="247"/>
      <c r="FQF840" s="247"/>
      <c r="FQG840" s="247"/>
      <c r="FQH840" s="247"/>
      <c r="FQI840" s="247"/>
      <c r="FQJ840" s="247"/>
      <c r="FQK840" s="247"/>
      <c r="FQL840" s="247"/>
      <c r="FQM840" s="247"/>
      <c r="FQN840" s="247"/>
      <c r="FQO840" s="247"/>
      <c r="FQP840" s="247"/>
      <c r="FQQ840" s="247"/>
      <c r="FQR840" s="247"/>
      <c r="FQS840" s="247"/>
      <c r="FQT840" s="247"/>
      <c r="FQU840" s="247"/>
      <c r="FQV840" s="247"/>
      <c r="FQW840" s="247"/>
      <c r="FQX840" s="247"/>
      <c r="FQY840" s="247"/>
      <c r="FQZ840" s="247"/>
      <c r="FRA840" s="247"/>
      <c r="FRB840" s="247"/>
      <c r="FRC840" s="247"/>
      <c r="FRD840" s="247"/>
      <c r="FRE840" s="247"/>
      <c r="FRF840" s="247"/>
      <c r="FRG840" s="247"/>
      <c r="FRH840" s="247"/>
      <c r="FRI840" s="247"/>
      <c r="FRJ840" s="247"/>
      <c r="FRK840" s="247"/>
      <c r="FRL840" s="247"/>
      <c r="FRM840" s="247"/>
      <c r="FRN840" s="247"/>
      <c r="FRO840" s="247"/>
      <c r="FRP840" s="247"/>
      <c r="FRQ840" s="247"/>
      <c r="FRR840" s="247"/>
      <c r="FRS840" s="247"/>
      <c r="FRT840" s="247"/>
      <c r="FRU840" s="247"/>
      <c r="FRV840" s="247"/>
      <c r="FRW840" s="247"/>
      <c r="FRX840" s="247"/>
      <c r="FRY840" s="247"/>
      <c r="FRZ840" s="247"/>
      <c r="FSA840" s="247"/>
      <c r="FSB840" s="247"/>
      <c r="FSC840" s="247"/>
      <c r="FSD840" s="247"/>
      <c r="FSE840" s="247"/>
      <c r="FSF840" s="247"/>
      <c r="FSG840" s="247"/>
      <c r="FSH840" s="247"/>
      <c r="FSI840" s="247"/>
      <c r="FSJ840" s="247"/>
      <c r="FSK840" s="247"/>
      <c r="FSL840" s="247"/>
      <c r="FSM840" s="247"/>
      <c r="FSN840" s="247"/>
      <c r="FSO840" s="247"/>
      <c r="FSP840" s="247"/>
      <c r="FSQ840" s="247"/>
      <c r="FSR840" s="247"/>
      <c r="FSS840" s="247"/>
      <c r="FST840" s="247"/>
      <c r="FSU840" s="247"/>
      <c r="FSV840" s="247"/>
      <c r="FSW840" s="247"/>
      <c r="FSX840" s="247"/>
      <c r="FSY840" s="247"/>
      <c r="FSZ840" s="247"/>
      <c r="FTA840" s="247"/>
      <c r="FTB840" s="247"/>
      <c r="FTC840" s="247"/>
      <c r="FTD840" s="247"/>
      <c r="FTE840" s="247"/>
      <c r="FTF840" s="247"/>
      <c r="FTG840" s="247"/>
      <c r="FTH840" s="247"/>
      <c r="FTI840" s="247"/>
      <c r="FTJ840" s="247"/>
      <c r="FTK840" s="247"/>
      <c r="FTL840" s="247"/>
      <c r="FTM840" s="247"/>
      <c r="FTN840" s="247"/>
      <c r="FTO840" s="247"/>
      <c r="FTP840" s="247"/>
      <c r="FTQ840" s="247"/>
      <c r="FTR840" s="247"/>
      <c r="FTS840" s="247"/>
      <c r="FTT840" s="247"/>
      <c r="FTU840" s="247"/>
      <c r="FTV840" s="247"/>
      <c r="FTW840" s="247"/>
      <c r="FTX840" s="247"/>
      <c r="FTY840" s="247"/>
      <c r="FTZ840" s="247"/>
      <c r="FUA840" s="247"/>
      <c r="FUB840" s="247"/>
      <c r="FUC840" s="247"/>
      <c r="FUD840" s="247"/>
      <c r="FUE840" s="247"/>
      <c r="FUF840" s="247"/>
      <c r="FUG840" s="247"/>
      <c r="FUH840" s="247"/>
      <c r="FUI840" s="247"/>
      <c r="FUJ840" s="247"/>
      <c r="FUK840" s="247"/>
      <c r="FUL840" s="247"/>
      <c r="FUM840" s="247"/>
      <c r="FUN840" s="247"/>
      <c r="FUO840" s="247"/>
      <c r="FUP840" s="247"/>
      <c r="FUQ840" s="247"/>
      <c r="FUR840" s="247"/>
      <c r="FUS840" s="247"/>
      <c r="FUT840" s="247"/>
      <c r="FUU840" s="247"/>
      <c r="FUV840" s="247"/>
      <c r="FUW840" s="247"/>
      <c r="FUX840" s="247"/>
      <c r="FUY840" s="247"/>
      <c r="FUZ840" s="247"/>
      <c r="FVA840" s="247"/>
      <c r="FVB840" s="247"/>
      <c r="FVC840" s="247"/>
      <c r="FVD840" s="247"/>
      <c r="FVE840" s="247"/>
      <c r="FVF840" s="247"/>
      <c r="FVG840" s="247"/>
      <c r="FVH840" s="247"/>
      <c r="FVI840" s="247"/>
      <c r="FVJ840" s="247"/>
      <c r="FVK840" s="247"/>
      <c r="FVL840" s="247"/>
      <c r="FVM840" s="247"/>
      <c r="FVN840" s="247"/>
      <c r="FVO840" s="247"/>
      <c r="FVP840" s="247"/>
      <c r="FVQ840" s="247"/>
      <c r="FVR840" s="247"/>
      <c r="FVS840" s="247"/>
      <c r="FVT840" s="247"/>
      <c r="FVU840" s="247"/>
      <c r="FVV840" s="247"/>
      <c r="FVW840" s="247"/>
      <c r="FVX840" s="247"/>
      <c r="FVY840" s="247"/>
      <c r="FVZ840" s="247"/>
      <c r="FWA840" s="247"/>
      <c r="FWB840" s="247"/>
      <c r="FWC840" s="247"/>
      <c r="FWD840" s="247"/>
      <c r="FWE840" s="247"/>
      <c r="FWF840" s="247"/>
      <c r="FWG840" s="247"/>
      <c r="FWH840" s="247"/>
      <c r="FWI840" s="247"/>
      <c r="FWJ840" s="247"/>
      <c r="FWK840" s="247"/>
      <c r="FWL840" s="247"/>
      <c r="FWM840" s="247"/>
      <c r="FWN840" s="247"/>
      <c r="FWO840" s="247"/>
      <c r="FWP840" s="247"/>
      <c r="FWQ840" s="247"/>
      <c r="FWR840" s="247"/>
      <c r="FWS840" s="247"/>
      <c r="FWT840" s="247"/>
      <c r="FWU840" s="247"/>
      <c r="FWV840" s="247"/>
      <c r="FWW840" s="247"/>
      <c r="FWX840" s="247"/>
      <c r="FWY840" s="247"/>
      <c r="FWZ840" s="247"/>
      <c r="FXA840" s="247"/>
      <c r="FXB840" s="247"/>
      <c r="FXC840" s="247"/>
      <c r="FXD840" s="247"/>
      <c r="FXE840" s="247"/>
      <c r="FXF840" s="247"/>
      <c r="FXG840" s="247"/>
      <c r="FXH840" s="247"/>
      <c r="FXI840" s="247"/>
      <c r="FXJ840" s="247"/>
      <c r="FXK840" s="247"/>
      <c r="FXL840" s="247"/>
      <c r="FXM840" s="247"/>
      <c r="FXN840" s="247"/>
      <c r="FXO840" s="247"/>
      <c r="FXP840" s="247"/>
      <c r="FXQ840" s="247"/>
      <c r="FXR840" s="247"/>
      <c r="FXS840" s="247"/>
      <c r="FXT840" s="247"/>
      <c r="FXU840" s="247"/>
      <c r="FXV840" s="247"/>
      <c r="FXW840" s="247"/>
      <c r="FXX840" s="247"/>
      <c r="FXY840" s="247"/>
      <c r="FXZ840" s="247"/>
      <c r="FYA840" s="247"/>
      <c r="FYB840" s="247"/>
      <c r="FYC840" s="247"/>
      <c r="FYD840" s="247"/>
      <c r="FYE840" s="247"/>
      <c r="FYF840" s="247"/>
      <c r="FYG840" s="247"/>
      <c r="FYH840" s="247"/>
      <c r="FYI840" s="247"/>
      <c r="FYJ840" s="247"/>
      <c r="FYK840" s="247"/>
      <c r="FYL840" s="247"/>
      <c r="FYM840" s="247"/>
      <c r="FYN840" s="247"/>
      <c r="FYO840" s="247"/>
      <c r="FYP840" s="247"/>
      <c r="FYQ840" s="247"/>
      <c r="FYR840" s="247"/>
      <c r="FYS840" s="247"/>
      <c r="FYT840" s="247"/>
      <c r="FYU840" s="247"/>
      <c r="FYV840" s="247"/>
      <c r="FYW840" s="247"/>
      <c r="FYX840" s="247"/>
      <c r="FYY840" s="247"/>
      <c r="FYZ840" s="247"/>
      <c r="FZA840" s="247"/>
      <c r="FZB840" s="247"/>
      <c r="FZC840" s="247"/>
      <c r="FZD840" s="247"/>
      <c r="FZE840" s="247"/>
      <c r="FZF840" s="247"/>
      <c r="FZG840" s="247"/>
      <c r="FZH840" s="247"/>
      <c r="FZI840" s="247"/>
      <c r="FZJ840" s="247"/>
      <c r="FZK840" s="247"/>
      <c r="FZL840" s="247"/>
      <c r="FZM840" s="247"/>
      <c r="FZN840" s="247"/>
      <c r="FZO840" s="247"/>
      <c r="FZP840" s="247"/>
      <c r="FZQ840" s="247"/>
      <c r="FZR840" s="247"/>
      <c r="FZS840" s="247"/>
      <c r="FZT840" s="247"/>
      <c r="FZU840" s="247"/>
      <c r="FZV840" s="247"/>
      <c r="FZW840" s="247"/>
      <c r="FZX840" s="247"/>
      <c r="FZY840" s="247"/>
      <c r="FZZ840" s="247"/>
      <c r="GAA840" s="247"/>
      <c r="GAB840" s="247"/>
      <c r="GAC840" s="247"/>
      <c r="GAD840" s="247"/>
      <c r="GAE840" s="247"/>
      <c r="GAF840" s="247"/>
      <c r="GAG840" s="247"/>
      <c r="GAH840" s="247"/>
      <c r="GAI840" s="247"/>
      <c r="GAJ840" s="247"/>
      <c r="GAK840" s="247"/>
      <c r="GAL840" s="247"/>
      <c r="GAM840" s="247"/>
      <c r="GAN840" s="247"/>
      <c r="GAO840" s="247"/>
      <c r="GAP840" s="247"/>
      <c r="GAQ840" s="247"/>
      <c r="GAR840" s="247"/>
      <c r="GAS840" s="247"/>
      <c r="GAT840" s="247"/>
      <c r="GAU840" s="247"/>
      <c r="GAV840" s="247"/>
      <c r="GAW840" s="247"/>
      <c r="GAX840" s="247"/>
      <c r="GAY840" s="247"/>
      <c r="GAZ840" s="247"/>
      <c r="GBA840" s="247"/>
      <c r="GBB840" s="247"/>
      <c r="GBC840" s="247"/>
      <c r="GBD840" s="247"/>
      <c r="GBE840" s="247"/>
      <c r="GBF840" s="247"/>
      <c r="GBG840" s="247"/>
      <c r="GBH840" s="247"/>
      <c r="GBI840" s="247"/>
      <c r="GBJ840" s="247"/>
      <c r="GBK840" s="247"/>
      <c r="GBL840" s="247"/>
      <c r="GBM840" s="247"/>
      <c r="GBN840" s="247"/>
      <c r="GBO840" s="247"/>
      <c r="GBP840" s="247"/>
      <c r="GBQ840" s="247"/>
      <c r="GBR840" s="247"/>
      <c r="GBS840" s="247"/>
      <c r="GBT840" s="247"/>
      <c r="GBU840" s="247"/>
      <c r="GBV840" s="247"/>
      <c r="GBW840" s="247"/>
      <c r="GBX840" s="247"/>
      <c r="GBY840" s="247"/>
      <c r="GBZ840" s="247"/>
      <c r="GCA840" s="247"/>
      <c r="GCB840" s="247"/>
      <c r="GCC840" s="247"/>
      <c r="GCD840" s="247"/>
      <c r="GCE840" s="247"/>
      <c r="GCF840" s="247"/>
      <c r="GCG840" s="247"/>
      <c r="GCH840" s="247"/>
      <c r="GCI840" s="247"/>
      <c r="GCJ840" s="247"/>
      <c r="GCK840" s="247"/>
      <c r="GCL840" s="247"/>
      <c r="GCM840" s="247"/>
      <c r="GCN840" s="247"/>
      <c r="GCO840" s="247"/>
      <c r="GCP840" s="247"/>
      <c r="GCQ840" s="247"/>
      <c r="GCR840" s="247"/>
      <c r="GCS840" s="247"/>
      <c r="GCT840" s="247"/>
      <c r="GCU840" s="247"/>
      <c r="GCV840" s="247"/>
      <c r="GCW840" s="247"/>
      <c r="GCX840" s="247"/>
      <c r="GCY840" s="247"/>
      <c r="GCZ840" s="247"/>
      <c r="GDA840" s="247"/>
      <c r="GDB840" s="247"/>
      <c r="GDC840" s="247"/>
      <c r="GDD840" s="247"/>
      <c r="GDE840" s="247"/>
      <c r="GDF840" s="247"/>
      <c r="GDG840" s="247"/>
      <c r="GDH840" s="247"/>
      <c r="GDI840" s="247"/>
      <c r="GDJ840" s="247"/>
      <c r="GDK840" s="247"/>
      <c r="GDL840" s="247"/>
      <c r="GDM840" s="247"/>
      <c r="GDN840" s="247"/>
      <c r="GDO840" s="247"/>
      <c r="GDP840" s="247"/>
      <c r="GDQ840" s="247"/>
      <c r="GDR840" s="247"/>
      <c r="GDS840" s="247"/>
      <c r="GDT840" s="247"/>
      <c r="GDU840" s="247"/>
      <c r="GDV840" s="247"/>
      <c r="GDW840" s="247"/>
      <c r="GDX840" s="247"/>
      <c r="GDY840" s="247"/>
      <c r="GDZ840" s="247"/>
      <c r="GEA840" s="247"/>
      <c r="GEB840" s="247"/>
      <c r="GEC840" s="247"/>
      <c r="GED840" s="247"/>
      <c r="GEE840" s="247"/>
      <c r="GEF840" s="247"/>
      <c r="GEG840" s="247"/>
      <c r="GEH840" s="247"/>
      <c r="GEI840" s="247"/>
      <c r="GEJ840" s="247"/>
      <c r="GEK840" s="247"/>
      <c r="GEL840" s="247"/>
      <c r="GEM840" s="247"/>
      <c r="GEN840" s="247"/>
      <c r="GEO840" s="247"/>
      <c r="GEP840" s="247"/>
      <c r="GEQ840" s="247"/>
      <c r="GER840" s="247"/>
      <c r="GES840" s="247"/>
      <c r="GET840" s="247"/>
      <c r="GEU840" s="247"/>
      <c r="GEV840" s="247"/>
      <c r="GEW840" s="247"/>
      <c r="GEX840" s="247"/>
      <c r="GEY840" s="247"/>
      <c r="GEZ840" s="247"/>
      <c r="GFA840" s="247"/>
      <c r="GFB840" s="247"/>
      <c r="GFC840" s="247"/>
      <c r="GFD840" s="247"/>
      <c r="GFE840" s="247"/>
      <c r="GFF840" s="247"/>
      <c r="GFG840" s="247"/>
      <c r="GFH840" s="247"/>
      <c r="GFI840" s="247"/>
      <c r="GFJ840" s="247"/>
      <c r="GFK840" s="247"/>
      <c r="GFL840" s="247"/>
      <c r="GFM840" s="247"/>
      <c r="GFN840" s="247"/>
      <c r="GFO840" s="247"/>
      <c r="GFP840" s="247"/>
      <c r="GFQ840" s="247"/>
      <c r="GFR840" s="247"/>
      <c r="GFS840" s="247"/>
      <c r="GFT840" s="247"/>
      <c r="GFU840" s="247"/>
      <c r="GFV840" s="247"/>
      <c r="GFW840" s="247"/>
      <c r="GFX840" s="247"/>
      <c r="GFY840" s="247"/>
      <c r="GFZ840" s="247"/>
      <c r="GGA840" s="247"/>
      <c r="GGB840" s="247"/>
      <c r="GGC840" s="247"/>
      <c r="GGD840" s="247"/>
      <c r="GGE840" s="247"/>
      <c r="GGF840" s="247"/>
      <c r="GGG840" s="247"/>
      <c r="GGH840" s="247"/>
      <c r="GGI840" s="247"/>
      <c r="GGJ840" s="247"/>
      <c r="GGK840" s="247"/>
      <c r="GGL840" s="247"/>
      <c r="GGM840" s="247"/>
      <c r="GGN840" s="247"/>
      <c r="GGO840" s="247"/>
      <c r="GGP840" s="247"/>
      <c r="GGQ840" s="247"/>
      <c r="GGR840" s="247"/>
      <c r="GGS840" s="247"/>
      <c r="GGT840" s="247"/>
      <c r="GGU840" s="247"/>
      <c r="GGV840" s="247"/>
      <c r="GGW840" s="247"/>
      <c r="GGX840" s="247"/>
      <c r="GGY840" s="247"/>
      <c r="GGZ840" s="247"/>
      <c r="GHA840" s="247"/>
      <c r="GHB840" s="247"/>
      <c r="GHC840" s="247"/>
      <c r="GHD840" s="247"/>
      <c r="GHE840" s="247"/>
      <c r="GHF840" s="247"/>
      <c r="GHG840" s="247"/>
      <c r="GHH840" s="247"/>
      <c r="GHI840" s="247"/>
      <c r="GHJ840" s="247"/>
      <c r="GHK840" s="247"/>
      <c r="GHL840" s="247"/>
      <c r="GHM840" s="247"/>
      <c r="GHN840" s="247"/>
      <c r="GHO840" s="247"/>
      <c r="GHP840" s="247"/>
      <c r="GHQ840" s="247"/>
      <c r="GHR840" s="247"/>
      <c r="GHS840" s="247"/>
      <c r="GHT840" s="247"/>
      <c r="GHU840" s="247"/>
      <c r="GHV840" s="247"/>
      <c r="GHW840" s="247"/>
      <c r="GHX840" s="247"/>
      <c r="GHY840" s="247"/>
      <c r="GHZ840" s="247"/>
      <c r="GIA840" s="247"/>
      <c r="GIB840" s="247"/>
      <c r="GIC840" s="247"/>
      <c r="GID840" s="247"/>
      <c r="GIE840" s="247"/>
      <c r="GIF840" s="247"/>
      <c r="GIG840" s="247"/>
      <c r="GIH840" s="247"/>
      <c r="GII840" s="247"/>
      <c r="GIJ840" s="247"/>
      <c r="GIK840" s="247"/>
      <c r="GIL840" s="247"/>
      <c r="GIM840" s="247"/>
      <c r="GIN840" s="247"/>
      <c r="GIO840" s="247"/>
      <c r="GIP840" s="247"/>
      <c r="GIQ840" s="247"/>
      <c r="GIR840" s="247"/>
      <c r="GIS840" s="247"/>
      <c r="GIT840" s="247"/>
      <c r="GIU840" s="247"/>
      <c r="GIV840" s="247"/>
      <c r="GIW840" s="247"/>
      <c r="GIX840" s="247"/>
      <c r="GIY840" s="247"/>
      <c r="GIZ840" s="247"/>
      <c r="GJA840" s="247"/>
      <c r="GJB840" s="247"/>
      <c r="GJC840" s="247"/>
      <c r="GJD840" s="247"/>
      <c r="GJE840" s="247"/>
      <c r="GJF840" s="247"/>
      <c r="GJG840" s="247"/>
      <c r="GJH840" s="247"/>
      <c r="GJI840" s="247"/>
      <c r="GJJ840" s="247"/>
      <c r="GJK840" s="247"/>
      <c r="GJL840" s="247"/>
      <c r="GJM840" s="247"/>
      <c r="GJN840" s="247"/>
      <c r="GJO840" s="247"/>
      <c r="GJP840" s="247"/>
      <c r="GJQ840" s="247"/>
      <c r="GJR840" s="247"/>
      <c r="GJS840" s="247"/>
      <c r="GJT840" s="247"/>
      <c r="GJU840" s="247"/>
      <c r="GJV840" s="247"/>
      <c r="GJW840" s="247"/>
      <c r="GJX840" s="247"/>
      <c r="GJY840" s="247"/>
      <c r="GJZ840" s="247"/>
      <c r="GKA840" s="247"/>
      <c r="GKB840" s="247"/>
      <c r="GKC840" s="247"/>
      <c r="GKD840" s="247"/>
      <c r="GKE840" s="247"/>
      <c r="GKF840" s="247"/>
      <c r="GKG840" s="247"/>
      <c r="GKH840" s="247"/>
      <c r="GKI840" s="247"/>
      <c r="GKJ840" s="247"/>
      <c r="GKK840" s="247"/>
      <c r="GKL840" s="247"/>
      <c r="GKM840" s="247"/>
      <c r="GKN840" s="247"/>
      <c r="GKO840" s="247"/>
      <c r="GKP840" s="247"/>
      <c r="GKQ840" s="247"/>
      <c r="GKR840" s="247"/>
      <c r="GKS840" s="247"/>
      <c r="GKT840" s="247"/>
      <c r="GKU840" s="247"/>
      <c r="GKV840" s="247"/>
      <c r="GKW840" s="247"/>
      <c r="GKX840" s="247"/>
      <c r="GKY840" s="247"/>
      <c r="GKZ840" s="247"/>
      <c r="GLA840" s="247"/>
      <c r="GLB840" s="247"/>
      <c r="GLC840" s="247"/>
      <c r="GLD840" s="247"/>
      <c r="GLE840" s="247"/>
      <c r="GLF840" s="247"/>
      <c r="GLG840" s="247"/>
      <c r="GLH840" s="247"/>
      <c r="GLI840" s="247"/>
      <c r="GLJ840" s="247"/>
      <c r="GLK840" s="247"/>
      <c r="GLL840" s="247"/>
      <c r="GLM840" s="247"/>
      <c r="GLN840" s="247"/>
      <c r="GLO840" s="247"/>
      <c r="GLP840" s="247"/>
      <c r="GLQ840" s="247"/>
      <c r="GLR840" s="247"/>
      <c r="GLS840" s="247"/>
      <c r="GLT840" s="247"/>
      <c r="GLU840" s="247"/>
      <c r="GLV840" s="247"/>
      <c r="GLW840" s="247"/>
      <c r="GLX840" s="247"/>
      <c r="GLY840" s="247"/>
      <c r="GLZ840" s="247"/>
      <c r="GMA840" s="247"/>
      <c r="GMB840" s="247"/>
      <c r="GMC840" s="247"/>
      <c r="GMD840" s="247"/>
      <c r="GME840" s="247"/>
      <c r="GMF840" s="247"/>
      <c r="GMG840" s="247"/>
      <c r="GMH840" s="247"/>
      <c r="GMI840" s="247"/>
      <c r="GMJ840" s="247"/>
      <c r="GMK840" s="247"/>
      <c r="GML840" s="247"/>
      <c r="GMM840" s="247"/>
      <c r="GMN840" s="247"/>
      <c r="GMO840" s="247"/>
      <c r="GMP840" s="247"/>
      <c r="GMQ840" s="247"/>
      <c r="GMR840" s="247"/>
      <c r="GMS840" s="247"/>
      <c r="GMT840" s="247"/>
      <c r="GMU840" s="247"/>
      <c r="GMV840" s="247"/>
      <c r="GMW840" s="247"/>
      <c r="GMX840" s="247"/>
      <c r="GMY840" s="247"/>
      <c r="GMZ840" s="247"/>
      <c r="GNA840" s="247"/>
      <c r="GNB840" s="247"/>
      <c r="GNC840" s="247"/>
      <c r="GND840" s="247"/>
      <c r="GNE840" s="247"/>
      <c r="GNF840" s="247"/>
      <c r="GNG840" s="247"/>
      <c r="GNH840" s="247"/>
      <c r="GNI840" s="247"/>
      <c r="GNJ840" s="247"/>
      <c r="GNK840" s="247"/>
      <c r="GNL840" s="247"/>
      <c r="GNM840" s="247"/>
      <c r="GNN840" s="247"/>
      <c r="GNO840" s="247"/>
      <c r="GNP840" s="247"/>
      <c r="GNQ840" s="247"/>
      <c r="GNR840" s="247"/>
      <c r="GNS840" s="247"/>
      <c r="GNT840" s="247"/>
      <c r="GNU840" s="247"/>
      <c r="GNV840" s="247"/>
      <c r="GNW840" s="247"/>
      <c r="GNX840" s="247"/>
      <c r="GNY840" s="247"/>
      <c r="GNZ840" s="247"/>
      <c r="GOA840" s="247"/>
      <c r="GOB840" s="247"/>
      <c r="GOC840" s="247"/>
      <c r="GOD840" s="247"/>
      <c r="GOE840" s="247"/>
      <c r="GOF840" s="247"/>
      <c r="GOG840" s="247"/>
      <c r="GOH840" s="247"/>
      <c r="GOI840" s="247"/>
      <c r="GOJ840" s="247"/>
      <c r="GOK840" s="247"/>
      <c r="GOL840" s="247"/>
      <c r="GOM840" s="247"/>
      <c r="GON840" s="247"/>
      <c r="GOO840" s="247"/>
      <c r="GOP840" s="247"/>
      <c r="GOQ840" s="247"/>
      <c r="GOR840" s="247"/>
      <c r="GOS840" s="247"/>
      <c r="GOT840" s="247"/>
      <c r="GOU840" s="247"/>
      <c r="GOV840" s="247"/>
      <c r="GOW840" s="247"/>
      <c r="GOX840" s="247"/>
      <c r="GOY840" s="247"/>
      <c r="GOZ840" s="247"/>
      <c r="GPA840" s="247"/>
      <c r="GPB840" s="247"/>
      <c r="GPC840" s="247"/>
      <c r="GPD840" s="247"/>
      <c r="GPE840" s="247"/>
      <c r="GPF840" s="247"/>
      <c r="GPG840" s="247"/>
      <c r="GPH840" s="247"/>
      <c r="GPI840" s="247"/>
      <c r="GPJ840" s="247"/>
      <c r="GPK840" s="247"/>
      <c r="GPL840" s="247"/>
      <c r="GPM840" s="247"/>
      <c r="GPN840" s="247"/>
      <c r="GPO840" s="247"/>
      <c r="GPP840" s="247"/>
      <c r="GPQ840" s="247"/>
      <c r="GPR840" s="247"/>
      <c r="GPS840" s="247"/>
      <c r="GPT840" s="247"/>
      <c r="GPU840" s="247"/>
      <c r="GPV840" s="247"/>
      <c r="GPW840" s="247"/>
      <c r="GPX840" s="247"/>
      <c r="GPY840" s="247"/>
      <c r="GPZ840" s="247"/>
      <c r="GQA840" s="247"/>
      <c r="GQB840" s="247"/>
      <c r="GQC840" s="247"/>
      <c r="GQD840" s="247"/>
      <c r="GQE840" s="247"/>
      <c r="GQF840" s="247"/>
      <c r="GQG840" s="247"/>
      <c r="GQH840" s="247"/>
      <c r="GQI840" s="247"/>
      <c r="GQJ840" s="247"/>
      <c r="GQK840" s="247"/>
      <c r="GQL840" s="247"/>
      <c r="GQM840" s="247"/>
      <c r="GQN840" s="247"/>
      <c r="GQO840" s="247"/>
      <c r="GQP840" s="247"/>
      <c r="GQQ840" s="247"/>
      <c r="GQR840" s="247"/>
      <c r="GQS840" s="247"/>
      <c r="GQT840" s="247"/>
      <c r="GQU840" s="247"/>
      <c r="GQV840" s="247"/>
      <c r="GQW840" s="247"/>
      <c r="GQX840" s="247"/>
      <c r="GQY840" s="247"/>
      <c r="GQZ840" s="247"/>
      <c r="GRA840" s="247"/>
      <c r="GRB840" s="247"/>
      <c r="GRC840" s="247"/>
      <c r="GRD840" s="247"/>
      <c r="GRE840" s="247"/>
      <c r="GRF840" s="247"/>
      <c r="GRG840" s="247"/>
      <c r="GRH840" s="247"/>
      <c r="GRI840" s="247"/>
      <c r="GRJ840" s="247"/>
      <c r="GRK840" s="247"/>
      <c r="GRL840" s="247"/>
      <c r="GRM840" s="247"/>
      <c r="GRN840" s="247"/>
      <c r="GRO840" s="247"/>
      <c r="GRP840" s="247"/>
      <c r="GRQ840" s="247"/>
      <c r="GRR840" s="247"/>
      <c r="GRS840" s="247"/>
      <c r="GRT840" s="247"/>
      <c r="GRU840" s="247"/>
      <c r="GRV840" s="247"/>
      <c r="GRW840" s="247"/>
      <c r="GRX840" s="247"/>
      <c r="GRY840" s="247"/>
      <c r="GRZ840" s="247"/>
      <c r="GSA840" s="247"/>
      <c r="GSB840" s="247"/>
      <c r="GSC840" s="247"/>
      <c r="GSD840" s="247"/>
      <c r="GSE840" s="247"/>
      <c r="GSF840" s="247"/>
      <c r="GSG840" s="247"/>
      <c r="GSH840" s="247"/>
      <c r="GSI840" s="247"/>
      <c r="GSJ840" s="247"/>
      <c r="GSK840" s="247"/>
      <c r="GSL840" s="247"/>
      <c r="GSM840" s="247"/>
      <c r="GSN840" s="247"/>
      <c r="GSO840" s="247"/>
      <c r="GSP840" s="247"/>
      <c r="GSQ840" s="247"/>
      <c r="GSR840" s="247"/>
      <c r="GSS840" s="247"/>
      <c r="GST840" s="247"/>
      <c r="GSU840" s="247"/>
      <c r="GSV840" s="247"/>
      <c r="GSW840" s="247"/>
      <c r="GSX840" s="247"/>
      <c r="GSY840" s="247"/>
      <c r="GSZ840" s="247"/>
      <c r="GTA840" s="247"/>
      <c r="GTB840" s="247"/>
      <c r="GTC840" s="247"/>
      <c r="GTD840" s="247"/>
      <c r="GTE840" s="247"/>
      <c r="GTF840" s="247"/>
      <c r="GTG840" s="247"/>
      <c r="GTH840" s="247"/>
      <c r="GTI840" s="247"/>
      <c r="GTJ840" s="247"/>
      <c r="GTK840" s="247"/>
      <c r="GTL840" s="247"/>
      <c r="GTM840" s="247"/>
      <c r="GTN840" s="247"/>
      <c r="GTO840" s="247"/>
      <c r="GTP840" s="247"/>
      <c r="GTQ840" s="247"/>
      <c r="GTR840" s="247"/>
      <c r="GTS840" s="247"/>
      <c r="GTT840" s="247"/>
      <c r="GTU840" s="247"/>
      <c r="GTV840" s="247"/>
      <c r="GTW840" s="247"/>
      <c r="GTX840" s="247"/>
      <c r="GTY840" s="247"/>
      <c r="GTZ840" s="247"/>
      <c r="GUA840" s="247"/>
      <c r="GUB840" s="247"/>
      <c r="GUC840" s="247"/>
      <c r="GUD840" s="247"/>
      <c r="GUE840" s="247"/>
      <c r="GUF840" s="247"/>
      <c r="GUG840" s="247"/>
      <c r="GUH840" s="247"/>
      <c r="GUI840" s="247"/>
      <c r="GUJ840" s="247"/>
      <c r="GUK840" s="247"/>
      <c r="GUL840" s="247"/>
      <c r="GUM840" s="247"/>
      <c r="GUN840" s="247"/>
      <c r="GUO840" s="247"/>
      <c r="GUP840" s="247"/>
      <c r="GUQ840" s="247"/>
      <c r="GUR840" s="247"/>
      <c r="GUS840" s="247"/>
      <c r="GUT840" s="247"/>
      <c r="GUU840" s="247"/>
      <c r="GUV840" s="247"/>
      <c r="GUW840" s="247"/>
      <c r="GUX840" s="247"/>
      <c r="GUY840" s="247"/>
      <c r="GUZ840" s="247"/>
      <c r="GVA840" s="247"/>
      <c r="GVB840" s="247"/>
      <c r="GVC840" s="247"/>
      <c r="GVD840" s="247"/>
      <c r="GVE840" s="247"/>
      <c r="GVF840" s="247"/>
      <c r="GVG840" s="247"/>
      <c r="GVH840" s="247"/>
      <c r="GVI840" s="247"/>
      <c r="GVJ840" s="247"/>
      <c r="GVK840" s="247"/>
      <c r="GVL840" s="247"/>
      <c r="GVM840" s="247"/>
      <c r="GVN840" s="247"/>
      <c r="GVO840" s="247"/>
      <c r="GVP840" s="247"/>
      <c r="GVQ840" s="247"/>
      <c r="GVR840" s="247"/>
      <c r="GVS840" s="247"/>
      <c r="GVT840" s="247"/>
      <c r="GVU840" s="247"/>
      <c r="GVV840" s="247"/>
      <c r="GVW840" s="247"/>
      <c r="GVX840" s="247"/>
      <c r="GVY840" s="247"/>
      <c r="GVZ840" s="247"/>
      <c r="GWA840" s="247"/>
      <c r="GWB840" s="247"/>
      <c r="GWC840" s="247"/>
      <c r="GWD840" s="247"/>
      <c r="GWE840" s="247"/>
      <c r="GWF840" s="247"/>
      <c r="GWG840" s="247"/>
      <c r="GWH840" s="247"/>
      <c r="GWI840" s="247"/>
      <c r="GWJ840" s="247"/>
      <c r="GWK840" s="247"/>
      <c r="GWL840" s="247"/>
      <c r="GWM840" s="247"/>
      <c r="GWN840" s="247"/>
      <c r="GWO840" s="247"/>
      <c r="GWP840" s="247"/>
      <c r="GWQ840" s="247"/>
      <c r="GWR840" s="247"/>
      <c r="GWS840" s="247"/>
      <c r="GWT840" s="247"/>
      <c r="GWU840" s="247"/>
      <c r="GWV840" s="247"/>
      <c r="GWW840" s="247"/>
      <c r="GWX840" s="247"/>
      <c r="GWY840" s="247"/>
      <c r="GWZ840" s="247"/>
      <c r="GXA840" s="247"/>
      <c r="GXB840" s="247"/>
      <c r="GXC840" s="247"/>
      <c r="GXD840" s="247"/>
      <c r="GXE840" s="247"/>
      <c r="GXF840" s="247"/>
      <c r="GXG840" s="247"/>
      <c r="GXH840" s="247"/>
      <c r="GXI840" s="247"/>
      <c r="GXJ840" s="247"/>
      <c r="GXK840" s="247"/>
      <c r="GXL840" s="247"/>
      <c r="GXM840" s="247"/>
      <c r="GXN840" s="247"/>
      <c r="GXO840" s="247"/>
      <c r="GXP840" s="247"/>
      <c r="GXQ840" s="247"/>
      <c r="GXR840" s="247"/>
      <c r="GXS840" s="247"/>
      <c r="GXT840" s="247"/>
      <c r="GXU840" s="247"/>
      <c r="GXV840" s="247"/>
      <c r="GXW840" s="247"/>
      <c r="GXX840" s="247"/>
      <c r="GXY840" s="247"/>
      <c r="GXZ840" s="247"/>
      <c r="GYA840" s="247"/>
      <c r="GYB840" s="247"/>
      <c r="GYC840" s="247"/>
      <c r="GYD840" s="247"/>
      <c r="GYE840" s="247"/>
      <c r="GYF840" s="247"/>
      <c r="GYG840" s="247"/>
      <c r="GYH840" s="247"/>
      <c r="GYI840" s="247"/>
      <c r="GYJ840" s="247"/>
      <c r="GYK840" s="247"/>
      <c r="GYL840" s="247"/>
      <c r="GYM840" s="247"/>
      <c r="GYN840" s="247"/>
      <c r="GYO840" s="247"/>
      <c r="GYP840" s="247"/>
      <c r="GYQ840" s="247"/>
      <c r="GYR840" s="247"/>
      <c r="GYS840" s="247"/>
      <c r="GYT840" s="247"/>
      <c r="GYU840" s="247"/>
      <c r="GYV840" s="247"/>
      <c r="GYW840" s="247"/>
      <c r="GYX840" s="247"/>
      <c r="GYY840" s="247"/>
      <c r="GYZ840" s="247"/>
      <c r="GZA840" s="247"/>
      <c r="GZB840" s="247"/>
      <c r="GZC840" s="247"/>
      <c r="GZD840" s="247"/>
      <c r="GZE840" s="247"/>
      <c r="GZF840" s="247"/>
      <c r="GZG840" s="247"/>
      <c r="GZH840" s="247"/>
      <c r="GZI840" s="247"/>
      <c r="GZJ840" s="247"/>
      <c r="GZK840" s="247"/>
      <c r="GZL840" s="247"/>
      <c r="GZM840" s="247"/>
      <c r="GZN840" s="247"/>
      <c r="GZO840" s="247"/>
      <c r="GZP840" s="247"/>
      <c r="GZQ840" s="247"/>
      <c r="GZR840" s="247"/>
      <c r="GZS840" s="247"/>
      <c r="GZT840" s="247"/>
      <c r="GZU840" s="247"/>
      <c r="GZV840" s="247"/>
      <c r="GZW840" s="247"/>
      <c r="GZX840" s="247"/>
      <c r="GZY840" s="247"/>
      <c r="GZZ840" s="247"/>
      <c r="HAA840" s="247"/>
      <c r="HAB840" s="247"/>
      <c r="HAC840" s="247"/>
      <c r="HAD840" s="247"/>
      <c r="HAE840" s="247"/>
      <c r="HAF840" s="247"/>
      <c r="HAG840" s="247"/>
      <c r="HAH840" s="247"/>
      <c r="HAI840" s="247"/>
      <c r="HAJ840" s="247"/>
      <c r="HAK840" s="247"/>
      <c r="HAL840" s="247"/>
      <c r="HAM840" s="247"/>
      <c r="HAN840" s="247"/>
      <c r="HAO840" s="247"/>
      <c r="HAP840" s="247"/>
      <c r="HAQ840" s="247"/>
      <c r="HAR840" s="247"/>
      <c r="HAS840" s="247"/>
      <c r="HAT840" s="247"/>
      <c r="HAU840" s="247"/>
      <c r="HAV840" s="247"/>
      <c r="HAW840" s="247"/>
      <c r="HAX840" s="247"/>
      <c r="HAY840" s="247"/>
      <c r="HAZ840" s="247"/>
      <c r="HBA840" s="247"/>
      <c r="HBB840" s="247"/>
      <c r="HBC840" s="247"/>
      <c r="HBD840" s="247"/>
      <c r="HBE840" s="247"/>
      <c r="HBF840" s="247"/>
      <c r="HBG840" s="247"/>
      <c r="HBH840" s="247"/>
      <c r="HBI840" s="247"/>
      <c r="HBJ840" s="247"/>
      <c r="HBK840" s="247"/>
      <c r="HBL840" s="247"/>
      <c r="HBM840" s="247"/>
      <c r="HBN840" s="247"/>
      <c r="HBO840" s="247"/>
      <c r="HBP840" s="247"/>
      <c r="HBQ840" s="247"/>
      <c r="HBR840" s="247"/>
      <c r="HBS840" s="247"/>
      <c r="HBT840" s="247"/>
      <c r="HBU840" s="247"/>
      <c r="HBV840" s="247"/>
      <c r="HBW840" s="247"/>
      <c r="HBX840" s="247"/>
      <c r="HBY840" s="247"/>
      <c r="HBZ840" s="247"/>
      <c r="HCA840" s="247"/>
      <c r="HCB840" s="247"/>
      <c r="HCC840" s="247"/>
      <c r="HCD840" s="247"/>
      <c r="HCE840" s="247"/>
      <c r="HCF840" s="247"/>
      <c r="HCG840" s="247"/>
      <c r="HCH840" s="247"/>
      <c r="HCI840" s="247"/>
      <c r="HCJ840" s="247"/>
      <c r="HCK840" s="247"/>
      <c r="HCL840" s="247"/>
      <c r="HCM840" s="247"/>
      <c r="HCN840" s="247"/>
      <c r="HCO840" s="247"/>
      <c r="HCP840" s="247"/>
      <c r="HCQ840" s="247"/>
      <c r="HCR840" s="247"/>
      <c r="HCS840" s="247"/>
      <c r="HCT840" s="247"/>
      <c r="HCU840" s="247"/>
      <c r="HCV840" s="247"/>
      <c r="HCW840" s="247"/>
      <c r="HCX840" s="247"/>
      <c r="HCY840" s="247"/>
      <c r="HCZ840" s="247"/>
      <c r="HDA840" s="247"/>
      <c r="HDB840" s="247"/>
      <c r="HDC840" s="247"/>
      <c r="HDD840" s="247"/>
      <c r="HDE840" s="247"/>
      <c r="HDF840" s="247"/>
      <c r="HDG840" s="247"/>
      <c r="HDH840" s="247"/>
      <c r="HDI840" s="247"/>
      <c r="HDJ840" s="247"/>
      <c r="HDK840" s="247"/>
      <c r="HDL840" s="247"/>
      <c r="HDM840" s="247"/>
      <c r="HDN840" s="247"/>
      <c r="HDO840" s="247"/>
      <c r="HDP840" s="247"/>
      <c r="HDQ840" s="247"/>
      <c r="HDR840" s="247"/>
      <c r="HDS840" s="247"/>
      <c r="HDT840" s="247"/>
      <c r="HDU840" s="247"/>
      <c r="HDV840" s="247"/>
      <c r="HDW840" s="247"/>
      <c r="HDX840" s="247"/>
      <c r="HDY840" s="247"/>
      <c r="HDZ840" s="247"/>
      <c r="HEA840" s="247"/>
      <c r="HEB840" s="247"/>
      <c r="HEC840" s="247"/>
      <c r="HED840" s="247"/>
      <c r="HEE840" s="247"/>
      <c r="HEF840" s="247"/>
      <c r="HEG840" s="247"/>
      <c r="HEH840" s="247"/>
      <c r="HEI840" s="247"/>
      <c r="HEJ840" s="247"/>
      <c r="HEK840" s="247"/>
      <c r="HEL840" s="247"/>
      <c r="HEM840" s="247"/>
      <c r="HEN840" s="247"/>
      <c r="HEO840" s="247"/>
      <c r="HEP840" s="247"/>
      <c r="HEQ840" s="247"/>
      <c r="HER840" s="247"/>
      <c r="HES840" s="247"/>
      <c r="HET840" s="247"/>
      <c r="HEU840" s="247"/>
      <c r="HEV840" s="247"/>
      <c r="HEW840" s="247"/>
      <c r="HEX840" s="247"/>
      <c r="HEY840" s="247"/>
      <c r="HEZ840" s="247"/>
      <c r="HFA840" s="247"/>
      <c r="HFB840" s="247"/>
      <c r="HFC840" s="247"/>
      <c r="HFD840" s="247"/>
      <c r="HFE840" s="247"/>
      <c r="HFF840" s="247"/>
      <c r="HFG840" s="247"/>
      <c r="HFH840" s="247"/>
      <c r="HFI840" s="247"/>
      <c r="HFJ840" s="247"/>
      <c r="HFK840" s="247"/>
      <c r="HFL840" s="247"/>
      <c r="HFM840" s="247"/>
      <c r="HFN840" s="247"/>
      <c r="HFO840" s="247"/>
      <c r="HFP840" s="247"/>
      <c r="HFQ840" s="247"/>
      <c r="HFR840" s="247"/>
      <c r="HFS840" s="247"/>
      <c r="HFT840" s="247"/>
      <c r="HFU840" s="247"/>
      <c r="HFV840" s="247"/>
      <c r="HFW840" s="247"/>
      <c r="HFX840" s="247"/>
      <c r="HFY840" s="247"/>
      <c r="HFZ840" s="247"/>
      <c r="HGA840" s="247"/>
      <c r="HGB840" s="247"/>
      <c r="HGC840" s="247"/>
      <c r="HGD840" s="247"/>
      <c r="HGE840" s="247"/>
      <c r="HGF840" s="247"/>
      <c r="HGG840" s="247"/>
      <c r="HGH840" s="247"/>
      <c r="HGI840" s="247"/>
      <c r="HGJ840" s="247"/>
      <c r="HGK840" s="247"/>
      <c r="HGL840" s="247"/>
      <c r="HGM840" s="247"/>
      <c r="HGN840" s="247"/>
      <c r="HGO840" s="247"/>
      <c r="HGP840" s="247"/>
      <c r="HGQ840" s="247"/>
      <c r="HGR840" s="247"/>
      <c r="HGS840" s="247"/>
      <c r="HGT840" s="247"/>
      <c r="HGU840" s="247"/>
      <c r="HGV840" s="247"/>
      <c r="HGW840" s="247"/>
      <c r="HGX840" s="247"/>
      <c r="HGY840" s="247"/>
      <c r="HGZ840" s="247"/>
      <c r="HHA840" s="247"/>
      <c r="HHB840" s="247"/>
      <c r="HHC840" s="247"/>
      <c r="HHD840" s="247"/>
      <c r="HHE840" s="247"/>
      <c r="HHF840" s="247"/>
      <c r="HHG840" s="247"/>
      <c r="HHH840" s="247"/>
      <c r="HHI840" s="247"/>
      <c r="HHJ840" s="247"/>
      <c r="HHK840" s="247"/>
      <c r="HHL840" s="247"/>
      <c r="HHM840" s="247"/>
      <c r="HHN840" s="247"/>
      <c r="HHO840" s="247"/>
      <c r="HHP840" s="247"/>
      <c r="HHQ840" s="247"/>
      <c r="HHR840" s="247"/>
      <c r="HHS840" s="247"/>
      <c r="HHT840" s="247"/>
      <c r="HHU840" s="247"/>
      <c r="HHV840" s="247"/>
      <c r="HHW840" s="247"/>
      <c r="HHX840" s="247"/>
      <c r="HHY840" s="247"/>
      <c r="HHZ840" s="247"/>
      <c r="HIA840" s="247"/>
      <c r="HIB840" s="247"/>
      <c r="HIC840" s="247"/>
      <c r="HID840" s="247"/>
      <c r="HIE840" s="247"/>
      <c r="HIF840" s="247"/>
      <c r="HIG840" s="247"/>
      <c r="HIH840" s="247"/>
      <c r="HII840" s="247"/>
      <c r="HIJ840" s="247"/>
      <c r="HIK840" s="247"/>
      <c r="HIL840" s="247"/>
      <c r="HIM840" s="247"/>
      <c r="HIN840" s="247"/>
      <c r="HIO840" s="247"/>
      <c r="HIP840" s="247"/>
      <c r="HIQ840" s="247"/>
      <c r="HIR840" s="247"/>
      <c r="HIS840" s="247"/>
      <c r="HIT840" s="247"/>
      <c r="HIU840" s="247"/>
      <c r="HIV840" s="247"/>
      <c r="HIW840" s="247"/>
      <c r="HIX840" s="247"/>
      <c r="HIY840" s="247"/>
      <c r="HIZ840" s="247"/>
      <c r="HJA840" s="247"/>
      <c r="HJB840" s="247"/>
      <c r="HJC840" s="247"/>
      <c r="HJD840" s="247"/>
      <c r="HJE840" s="247"/>
      <c r="HJF840" s="247"/>
      <c r="HJG840" s="247"/>
      <c r="HJH840" s="247"/>
      <c r="HJI840" s="247"/>
      <c r="HJJ840" s="247"/>
      <c r="HJK840" s="247"/>
      <c r="HJL840" s="247"/>
      <c r="HJM840" s="247"/>
      <c r="HJN840" s="247"/>
      <c r="HJO840" s="247"/>
      <c r="HJP840" s="247"/>
      <c r="HJQ840" s="247"/>
      <c r="HJR840" s="247"/>
      <c r="HJS840" s="247"/>
      <c r="HJT840" s="247"/>
      <c r="HJU840" s="247"/>
      <c r="HJV840" s="247"/>
      <c r="HJW840" s="247"/>
      <c r="HJX840" s="247"/>
      <c r="HJY840" s="247"/>
      <c r="HJZ840" s="247"/>
      <c r="HKA840" s="247"/>
      <c r="HKB840" s="247"/>
      <c r="HKC840" s="247"/>
      <c r="HKD840" s="247"/>
      <c r="HKE840" s="247"/>
      <c r="HKF840" s="247"/>
      <c r="HKG840" s="247"/>
      <c r="HKH840" s="247"/>
      <c r="HKI840" s="247"/>
      <c r="HKJ840" s="247"/>
      <c r="HKK840" s="247"/>
      <c r="HKL840" s="247"/>
      <c r="HKM840" s="247"/>
      <c r="HKN840" s="247"/>
      <c r="HKO840" s="247"/>
      <c r="HKP840" s="247"/>
      <c r="HKQ840" s="247"/>
      <c r="HKR840" s="247"/>
      <c r="HKS840" s="247"/>
      <c r="HKT840" s="247"/>
      <c r="HKU840" s="247"/>
      <c r="HKV840" s="247"/>
      <c r="HKW840" s="247"/>
      <c r="HKX840" s="247"/>
      <c r="HKY840" s="247"/>
      <c r="HKZ840" s="247"/>
      <c r="HLA840" s="247"/>
      <c r="HLB840" s="247"/>
      <c r="HLC840" s="247"/>
      <c r="HLD840" s="247"/>
      <c r="HLE840" s="247"/>
      <c r="HLF840" s="247"/>
      <c r="HLG840" s="247"/>
      <c r="HLH840" s="247"/>
      <c r="HLI840" s="247"/>
      <c r="HLJ840" s="247"/>
      <c r="HLK840" s="247"/>
      <c r="HLL840" s="247"/>
      <c r="HLM840" s="247"/>
      <c r="HLN840" s="247"/>
      <c r="HLO840" s="247"/>
      <c r="HLP840" s="247"/>
      <c r="HLQ840" s="247"/>
      <c r="HLR840" s="247"/>
      <c r="HLS840" s="247"/>
      <c r="HLT840" s="247"/>
      <c r="HLU840" s="247"/>
      <c r="HLV840" s="247"/>
      <c r="HLW840" s="247"/>
      <c r="HLX840" s="247"/>
      <c r="HLY840" s="247"/>
      <c r="HLZ840" s="247"/>
      <c r="HMA840" s="247"/>
      <c r="HMB840" s="247"/>
      <c r="HMC840" s="247"/>
      <c r="HMD840" s="247"/>
      <c r="HME840" s="247"/>
      <c r="HMF840" s="247"/>
      <c r="HMG840" s="247"/>
      <c r="HMH840" s="247"/>
      <c r="HMI840" s="247"/>
      <c r="HMJ840" s="247"/>
      <c r="HMK840" s="247"/>
      <c r="HML840" s="247"/>
      <c r="HMM840" s="247"/>
      <c r="HMN840" s="247"/>
      <c r="HMO840" s="247"/>
      <c r="HMP840" s="247"/>
      <c r="HMQ840" s="247"/>
      <c r="HMR840" s="247"/>
      <c r="HMS840" s="247"/>
      <c r="HMT840" s="247"/>
      <c r="HMU840" s="247"/>
      <c r="HMV840" s="247"/>
      <c r="HMW840" s="247"/>
      <c r="HMX840" s="247"/>
      <c r="HMY840" s="247"/>
      <c r="HMZ840" s="247"/>
      <c r="HNA840" s="247"/>
      <c r="HNB840" s="247"/>
      <c r="HNC840" s="247"/>
      <c r="HND840" s="247"/>
      <c r="HNE840" s="247"/>
      <c r="HNF840" s="247"/>
      <c r="HNG840" s="247"/>
      <c r="HNH840" s="247"/>
      <c r="HNI840" s="247"/>
      <c r="HNJ840" s="247"/>
      <c r="HNK840" s="247"/>
      <c r="HNL840" s="247"/>
      <c r="HNM840" s="247"/>
      <c r="HNN840" s="247"/>
      <c r="HNO840" s="247"/>
      <c r="HNP840" s="247"/>
      <c r="HNQ840" s="247"/>
      <c r="HNR840" s="247"/>
      <c r="HNS840" s="247"/>
      <c r="HNT840" s="247"/>
      <c r="HNU840" s="247"/>
      <c r="HNV840" s="247"/>
      <c r="HNW840" s="247"/>
      <c r="HNX840" s="247"/>
      <c r="HNY840" s="247"/>
      <c r="HNZ840" s="247"/>
      <c r="HOA840" s="247"/>
      <c r="HOB840" s="247"/>
      <c r="HOC840" s="247"/>
      <c r="HOD840" s="247"/>
      <c r="HOE840" s="247"/>
      <c r="HOF840" s="247"/>
      <c r="HOG840" s="247"/>
      <c r="HOH840" s="247"/>
      <c r="HOI840" s="247"/>
      <c r="HOJ840" s="247"/>
      <c r="HOK840" s="247"/>
      <c r="HOL840" s="247"/>
      <c r="HOM840" s="247"/>
      <c r="HON840" s="247"/>
      <c r="HOO840" s="247"/>
      <c r="HOP840" s="247"/>
      <c r="HOQ840" s="247"/>
      <c r="HOR840" s="247"/>
      <c r="HOS840" s="247"/>
      <c r="HOT840" s="247"/>
      <c r="HOU840" s="247"/>
      <c r="HOV840" s="247"/>
      <c r="HOW840" s="247"/>
      <c r="HOX840" s="247"/>
      <c r="HOY840" s="247"/>
      <c r="HOZ840" s="247"/>
      <c r="HPA840" s="247"/>
      <c r="HPB840" s="247"/>
      <c r="HPC840" s="247"/>
      <c r="HPD840" s="247"/>
      <c r="HPE840" s="247"/>
      <c r="HPF840" s="247"/>
      <c r="HPG840" s="247"/>
      <c r="HPH840" s="247"/>
      <c r="HPI840" s="247"/>
      <c r="HPJ840" s="247"/>
      <c r="HPK840" s="247"/>
      <c r="HPL840" s="247"/>
      <c r="HPM840" s="247"/>
      <c r="HPN840" s="247"/>
      <c r="HPO840" s="247"/>
      <c r="HPP840" s="247"/>
      <c r="HPQ840" s="247"/>
      <c r="HPR840" s="247"/>
      <c r="HPS840" s="247"/>
      <c r="HPT840" s="247"/>
      <c r="HPU840" s="247"/>
      <c r="HPV840" s="247"/>
      <c r="HPW840" s="247"/>
      <c r="HPX840" s="247"/>
      <c r="HPY840" s="247"/>
      <c r="HPZ840" s="247"/>
      <c r="HQA840" s="247"/>
      <c r="HQB840" s="247"/>
      <c r="HQC840" s="247"/>
      <c r="HQD840" s="247"/>
      <c r="HQE840" s="247"/>
      <c r="HQF840" s="247"/>
      <c r="HQG840" s="247"/>
      <c r="HQH840" s="247"/>
      <c r="HQI840" s="247"/>
      <c r="HQJ840" s="247"/>
      <c r="HQK840" s="247"/>
      <c r="HQL840" s="247"/>
      <c r="HQM840" s="247"/>
      <c r="HQN840" s="247"/>
      <c r="HQO840" s="247"/>
      <c r="HQP840" s="247"/>
      <c r="HQQ840" s="247"/>
      <c r="HQR840" s="247"/>
      <c r="HQS840" s="247"/>
      <c r="HQT840" s="247"/>
      <c r="HQU840" s="247"/>
      <c r="HQV840" s="247"/>
      <c r="HQW840" s="247"/>
      <c r="HQX840" s="247"/>
      <c r="HQY840" s="247"/>
      <c r="HQZ840" s="247"/>
      <c r="HRA840" s="247"/>
      <c r="HRB840" s="247"/>
      <c r="HRC840" s="247"/>
      <c r="HRD840" s="247"/>
      <c r="HRE840" s="247"/>
      <c r="HRF840" s="247"/>
      <c r="HRG840" s="247"/>
      <c r="HRH840" s="247"/>
      <c r="HRI840" s="247"/>
      <c r="HRJ840" s="247"/>
      <c r="HRK840" s="247"/>
      <c r="HRL840" s="247"/>
      <c r="HRM840" s="247"/>
      <c r="HRN840" s="247"/>
      <c r="HRO840" s="247"/>
      <c r="HRP840" s="247"/>
      <c r="HRQ840" s="247"/>
      <c r="HRR840" s="247"/>
      <c r="HRS840" s="247"/>
      <c r="HRT840" s="247"/>
      <c r="HRU840" s="247"/>
      <c r="HRV840" s="247"/>
      <c r="HRW840" s="247"/>
      <c r="HRX840" s="247"/>
      <c r="HRY840" s="247"/>
      <c r="HRZ840" s="247"/>
      <c r="HSA840" s="247"/>
      <c r="HSB840" s="247"/>
      <c r="HSC840" s="247"/>
      <c r="HSD840" s="247"/>
      <c r="HSE840" s="247"/>
      <c r="HSF840" s="247"/>
      <c r="HSG840" s="247"/>
      <c r="HSH840" s="247"/>
      <c r="HSI840" s="247"/>
      <c r="HSJ840" s="247"/>
      <c r="HSK840" s="247"/>
      <c r="HSL840" s="247"/>
      <c r="HSM840" s="247"/>
      <c r="HSN840" s="247"/>
      <c r="HSO840" s="247"/>
      <c r="HSP840" s="247"/>
      <c r="HSQ840" s="247"/>
      <c r="HSR840" s="247"/>
      <c r="HSS840" s="247"/>
      <c r="HST840" s="247"/>
      <c r="HSU840" s="247"/>
      <c r="HSV840" s="247"/>
      <c r="HSW840" s="247"/>
      <c r="HSX840" s="247"/>
      <c r="HSY840" s="247"/>
      <c r="HSZ840" s="247"/>
      <c r="HTA840" s="247"/>
      <c r="HTB840" s="247"/>
      <c r="HTC840" s="247"/>
      <c r="HTD840" s="247"/>
      <c r="HTE840" s="247"/>
      <c r="HTF840" s="247"/>
      <c r="HTG840" s="247"/>
      <c r="HTH840" s="247"/>
      <c r="HTI840" s="247"/>
      <c r="HTJ840" s="247"/>
      <c r="HTK840" s="247"/>
      <c r="HTL840" s="247"/>
      <c r="HTM840" s="247"/>
      <c r="HTN840" s="247"/>
      <c r="HTO840" s="247"/>
      <c r="HTP840" s="247"/>
      <c r="HTQ840" s="247"/>
      <c r="HTR840" s="247"/>
      <c r="HTS840" s="247"/>
      <c r="HTT840" s="247"/>
      <c r="HTU840" s="247"/>
      <c r="HTV840" s="247"/>
      <c r="HTW840" s="247"/>
      <c r="HTX840" s="247"/>
      <c r="HTY840" s="247"/>
      <c r="HTZ840" s="247"/>
      <c r="HUA840" s="247"/>
      <c r="HUB840" s="247"/>
      <c r="HUC840" s="247"/>
      <c r="HUD840" s="247"/>
      <c r="HUE840" s="247"/>
      <c r="HUF840" s="247"/>
      <c r="HUG840" s="247"/>
      <c r="HUH840" s="247"/>
      <c r="HUI840" s="247"/>
      <c r="HUJ840" s="247"/>
      <c r="HUK840" s="247"/>
      <c r="HUL840" s="247"/>
      <c r="HUM840" s="247"/>
      <c r="HUN840" s="247"/>
      <c r="HUO840" s="247"/>
      <c r="HUP840" s="247"/>
      <c r="HUQ840" s="247"/>
      <c r="HUR840" s="247"/>
      <c r="HUS840" s="247"/>
      <c r="HUT840" s="247"/>
      <c r="HUU840" s="247"/>
      <c r="HUV840" s="247"/>
      <c r="HUW840" s="247"/>
      <c r="HUX840" s="247"/>
      <c r="HUY840" s="247"/>
      <c r="HUZ840" s="247"/>
      <c r="HVA840" s="247"/>
      <c r="HVB840" s="247"/>
      <c r="HVC840" s="247"/>
      <c r="HVD840" s="247"/>
      <c r="HVE840" s="247"/>
      <c r="HVF840" s="247"/>
      <c r="HVG840" s="247"/>
      <c r="HVH840" s="247"/>
      <c r="HVI840" s="247"/>
      <c r="HVJ840" s="247"/>
      <c r="HVK840" s="247"/>
      <c r="HVL840" s="247"/>
      <c r="HVM840" s="247"/>
      <c r="HVN840" s="247"/>
      <c r="HVO840" s="247"/>
      <c r="HVP840" s="247"/>
      <c r="HVQ840" s="247"/>
      <c r="HVR840" s="247"/>
      <c r="HVS840" s="247"/>
      <c r="HVT840" s="247"/>
      <c r="HVU840" s="247"/>
      <c r="HVV840" s="247"/>
      <c r="HVW840" s="247"/>
      <c r="HVX840" s="247"/>
      <c r="HVY840" s="247"/>
      <c r="HVZ840" s="247"/>
      <c r="HWA840" s="247"/>
      <c r="HWB840" s="247"/>
      <c r="HWC840" s="247"/>
      <c r="HWD840" s="247"/>
      <c r="HWE840" s="247"/>
      <c r="HWF840" s="247"/>
      <c r="HWG840" s="247"/>
      <c r="HWH840" s="247"/>
      <c r="HWI840" s="247"/>
      <c r="HWJ840" s="247"/>
      <c r="HWK840" s="247"/>
      <c r="HWL840" s="247"/>
      <c r="HWM840" s="247"/>
      <c r="HWN840" s="247"/>
      <c r="HWO840" s="247"/>
      <c r="HWP840" s="247"/>
      <c r="HWQ840" s="247"/>
      <c r="HWR840" s="247"/>
      <c r="HWS840" s="247"/>
      <c r="HWT840" s="247"/>
      <c r="HWU840" s="247"/>
      <c r="HWV840" s="247"/>
      <c r="HWW840" s="247"/>
      <c r="HWX840" s="247"/>
      <c r="HWY840" s="247"/>
      <c r="HWZ840" s="247"/>
      <c r="HXA840" s="247"/>
      <c r="HXB840" s="247"/>
      <c r="HXC840" s="247"/>
      <c r="HXD840" s="247"/>
      <c r="HXE840" s="247"/>
      <c r="HXF840" s="247"/>
      <c r="HXG840" s="247"/>
      <c r="HXH840" s="247"/>
      <c r="HXI840" s="247"/>
      <c r="HXJ840" s="247"/>
      <c r="HXK840" s="247"/>
      <c r="HXL840" s="247"/>
      <c r="HXM840" s="247"/>
      <c r="HXN840" s="247"/>
      <c r="HXO840" s="247"/>
      <c r="HXP840" s="247"/>
      <c r="HXQ840" s="247"/>
      <c r="HXR840" s="247"/>
      <c r="HXS840" s="247"/>
      <c r="HXT840" s="247"/>
      <c r="HXU840" s="247"/>
      <c r="HXV840" s="247"/>
      <c r="HXW840" s="247"/>
      <c r="HXX840" s="247"/>
      <c r="HXY840" s="247"/>
      <c r="HXZ840" s="247"/>
      <c r="HYA840" s="247"/>
      <c r="HYB840" s="247"/>
      <c r="HYC840" s="247"/>
      <c r="HYD840" s="247"/>
      <c r="HYE840" s="247"/>
      <c r="HYF840" s="247"/>
      <c r="HYG840" s="247"/>
      <c r="HYH840" s="247"/>
      <c r="HYI840" s="247"/>
      <c r="HYJ840" s="247"/>
      <c r="HYK840" s="247"/>
      <c r="HYL840" s="247"/>
      <c r="HYM840" s="247"/>
      <c r="HYN840" s="247"/>
      <c r="HYO840" s="247"/>
      <c r="HYP840" s="247"/>
      <c r="HYQ840" s="247"/>
      <c r="HYR840" s="247"/>
      <c r="HYS840" s="247"/>
      <c r="HYT840" s="247"/>
      <c r="HYU840" s="247"/>
      <c r="HYV840" s="247"/>
      <c r="HYW840" s="247"/>
      <c r="HYX840" s="247"/>
      <c r="HYY840" s="247"/>
      <c r="HYZ840" s="247"/>
      <c r="HZA840" s="247"/>
      <c r="HZB840" s="247"/>
      <c r="HZC840" s="247"/>
      <c r="HZD840" s="247"/>
      <c r="HZE840" s="247"/>
      <c r="HZF840" s="247"/>
      <c r="HZG840" s="247"/>
      <c r="HZH840" s="247"/>
      <c r="HZI840" s="247"/>
      <c r="HZJ840" s="247"/>
      <c r="HZK840" s="247"/>
      <c r="HZL840" s="247"/>
      <c r="HZM840" s="247"/>
      <c r="HZN840" s="247"/>
      <c r="HZO840" s="247"/>
      <c r="HZP840" s="247"/>
      <c r="HZQ840" s="247"/>
      <c r="HZR840" s="247"/>
      <c r="HZS840" s="247"/>
      <c r="HZT840" s="247"/>
      <c r="HZU840" s="247"/>
      <c r="HZV840" s="247"/>
      <c r="HZW840" s="247"/>
      <c r="HZX840" s="247"/>
      <c r="HZY840" s="247"/>
      <c r="HZZ840" s="247"/>
      <c r="IAA840" s="247"/>
      <c r="IAB840" s="247"/>
      <c r="IAC840" s="247"/>
      <c r="IAD840" s="247"/>
      <c r="IAE840" s="247"/>
      <c r="IAF840" s="247"/>
      <c r="IAG840" s="247"/>
      <c r="IAH840" s="247"/>
      <c r="IAI840" s="247"/>
      <c r="IAJ840" s="247"/>
      <c r="IAK840" s="247"/>
      <c r="IAL840" s="247"/>
      <c r="IAM840" s="247"/>
      <c r="IAN840" s="247"/>
      <c r="IAO840" s="247"/>
      <c r="IAP840" s="247"/>
      <c r="IAQ840" s="247"/>
      <c r="IAR840" s="247"/>
      <c r="IAS840" s="247"/>
      <c r="IAT840" s="247"/>
      <c r="IAU840" s="247"/>
      <c r="IAV840" s="247"/>
      <c r="IAW840" s="247"/>
      <c r="IAX840" s="247"/>
      <c r="IAY840" s="247"/>
      <c r="IAZ840" s="247"/>
      <c r="IBA840" s="247"/>
      <c r="IBB840" s="247"/>
      <c r="IBC840" s="247"/>
      <c r="IBD840" s="247"/>
      <c r="IBE840" s="247"/>
      <c r="IBF840" s="247"/>
      <c r="IBG840" s="247"/>
      <c r="IBH840" s="247"/>
      <c r="IBI840" s="247"/>
      <c r="IBJ840" s="247"/>
      <c r="IBK840" s="247"/>
      <c r="IBL840" s="247"/>
      <c r="IBM840" s="247"/>
      <c r="IBN840" s="247"/>
      <c r="IBO840" s="247"/>
      <c r="IBP840" s="247"/>
      <c r="IBQ840" s="247"/>
      <c r="IBR840" s="247"/>
      <c r="IBS840" s="247"/>
      <c r="IBT840" s="247"/>
      <c r="IBU840" s="247"/>
      <c r="IBV840" s="247"/>
      <c r="IBW840" s="247"/>
      <c r="IBX840" s="247"/>
      <c r="IBY840" s="247"/>
      <c r="IBZ840" s="247"/>
      <c r="ICA840" s="247"/>
      <c r="ICB840" s="247"/>
      <c r="ICC840" s="247"/>
      <c r="ICD840" s="247"/>
      <c r="ICE840" s="247"/>
      <c r="ICF840" s="247"/>
      <c r="ICG840" s="247"/>
      <c r="ICH840" s="247"/>
      <c r="ICI840" s="247"/>
      <c r="ICJ840" s="247"/>
      <c r="ICK840" s="247"/>
      <c r="ICL840" s="247"/>
      <c r="ICM840" s="247"/>
      <c r="ICN840" s="247"/>
      <c r="ICO840" s="247"/>
      <c r="ICP840" s="247"/>
      <c r="ICQ840" s="247"/>
      <c r="ICR840" s="247"/>
      <c r="ICS840" s="247"/>
      <c r="ICT840" s="247"/>
      <c r="ICU840" s="247"/>
      <c r="ICV840" s="247"/>
      <c r="ICW840" s="247"/>
      <c r="ICX840" s="247"/>
      <c r="ICY840" s="247"/>
      <c r="ICZ840" s="247"/>
      <c r="IDA840" s="247"/>
      <c r="IDB840" s="247"/>
      <c r="IDC840" s="247"/>
      <c r="IDD840" s="247"/>
      <c r="IDE840" s="247"/>
      <c r="IDF840" s="247"/>
      <c r="IDG840" s="247"/>
      <c r="IDH840" s="247"/>
      <c r="IDI840" s="247"/>
      <c r="IDJ840" s="247"/>
      <c r="IDK840" s="247"/>
      <c r="IDL840" s="247"/>
      <c r="IDM840" s="247"/>
      <c r="IDN840" s="247"/>
      <c r="IDO840" s="247"/>
      <c r="IDP840" s="247"/>
      <c r="IDQ840" s="247"/>
      <c r="IDR840" s="247"/>
      <c r="IDS840" s="247"/>
      <c r="IDT840" s="247"/>
      <c r="IDU840" s="247"/>
      <c r="IDV840" s="247"/>
      <c r="IDW840" s="247"/>
      <c r="IDX840" s="247"/>
      <c r="IDY840" s="247"/>
      <c r="IDZ840" s="247"/>
      <c r="IEA840" s="247"/>
      <c r="IEB840" s="247"/>
      <c r="IEC840" s="247"/>
      <c r="IED840" s="247"/>
      <c r="IEE840" s="247"/>
      <c r="IEF840" s="247"/>
      <c r="IEG840" s="247"/>
      <c r="IEH840" s="247"/>
      <c r="IEI840" s="247"/>
      <c r="IEJ840" s="247"/>
      <c r="IEK840" s="247"/>
      <c r="IEL840" s="247"/>
      <c r="IEM840" s="247"/>
      <c r="IEN840" s="247"/>
      <c r="IEO840" s="247"/>
      <c r="IEP840" s="247"/>
      <c r="IEQ840" s="247"/>
      <c r="IER840" s="247"/>
      <c r="IES840" s="247"/>
      <c r="IET840" s="247"/>
      <c r="IEU840" s="247"/>
      <c r="IEV840" s="247"/>
      <c r="IEW840" s="247"/>
      <c r="IEX840" s="247"/>
      <c r="IEY840" s="247"/>
      <c r="IEZ840" s="247"/>
      <c r="IFA840" s="247"/>
      <c r="IFB840" s="247"/>
      <c r="IFC840" s="247"/>
      <c r="IFD840" s="247"/>
      <c r="IFE840" s="247"/>
      <c r="IFF840" s="247"/>
      <c r="IFG840" s="247"/>
      <c r="IFH840" s="247"/>
      <c r="IFI840" s="247"/>
      <c r="IFJ840" s="247"/>
      <c r="IFK840" s="247"/>
      <c r="IFL840" s="247"/>
      <c r="IFM840" s="247"/>
      <c r="IFN840" s="247"/>
      <c r="IFO840" s="247"/>
      <c r="IFP840" s="247"/>
      <c r="IFQ840" s="247"/>
      <c r="IFR840" s="247"/>
      <c r="IFS840" s="247"/>
      <c r="IFT840" s="247"/>
      <c r="IFU840" s="247"/>
      <c r="IFV840" s="247"/>
      <c r="IFW840" s="247"/>
      <c r="IFX840" s="247"/>
      <c r="IFY840" s="247"/>
      <c r="IFZ840" s="247"/>
      <c r="IGA840" s="247"/>
      <c r="IGB840" s="247"/>
      <c r="IGC840" s="247"/>
      <c r="IGD840" s="247"/>
      <c r="IGE840" s="247"/>
      <c r="IGF840" s="247"/>
      <c r="IGG840" s="247"/>
      <c r="IGH840" s="247"/>
      <c r="IGI840" s="247"/>
      <c r="IGJ840" s="247"/>
      <c r="IGK840" s="247"/>
      <c r="IGL840" s="247"/>
      <c r="IGM840" s="247"/>
      <c r="IGN840" s="247"/>
      <c r="IGO840" s="247"/>
      <c r="IGP840" s="247"/>
      <c r="IGQ840" s="247"/>
      <c r="IGR840" s="247"/>
      <c r="IGS840" s="247"/>
      <c r="IGT840" s="247"/>
      <c r="IGU840" s="247"/>
      <c r="IGV840" s="247"/>
      <c r="IGW840" s="247"/>
      <c r="IGX840" s="247"/>
      <c r="IGY840" s="247"/>
      <c r="IGZ840" s="247"/>
      <c r="IHA840" s="247"/>
      <c r="IHB840" s="247"/>
      <c r="IHC840" s="247"/>
      <c r="IHD840" s="247"/>
      <c r="IHE840" s="247"/>
      <c r="IHF840" s="247"/>
      <c r="IHG840" s="247"/>
      <c r="IHH840" s="247"/>
      <c r="IHI840" s="247"/>
      <c r="IHJ840" s="247"/>
      <c r="IHK840" s="247"/>
      <c r="IHL840" s="247"/>
      <c r="IHM840" s="247"/>
      <c r="IHN840" s="247"/>
      <c r="IHO840" s="247"/>
      <c r="IHP840" s="247"/>
      <c r="IHQ840" s="247"/>
      <c r="IHR840" s="247"/>
      <c r="IHS840" s="247"/>
      <c r="IHT840" s="247"/>
      <c r="IHU840" s="247"/>
      <c r="IHV840" s="247"/>
      <c r="IHW840" s="247"/>
      <c r="IHX840" s="247"/>
      <c r="IHY840" s="247"/>
      <c r="IHZ840" s="247"/>
      <c r="IIA840" s="247"/>
      <c r="IIB840" s="247"/>
      <c r="IIC840" s="247"/>
      <c r="IID840" s="247"/>
      <c r="IIE840" s="247"/>
      <c r="IIF840" s="247"/>
      <c r="IIG840" s="247"/>
      <c r="IIH840" s="247"/>
      <c r="III840" s="247"/>
      <c r="IIJ840" s="247"/>
      <c r="IIK840" s="247"/>
      <c r="IIL840" s="247"/>
      <c r="IIM840" s="247"/>
      <c r="IIN840" s="247"/>
      <c r="IIO840" s="247"/>
      <c r="IIP840" s="247"/>
      <c r="IIQ840" s="247"/>
      <c r="IIR840" s="247"/>
      <c r="IIS840" s="247"/>
      <c r="IIT840" s="247"/>
      <c r="IIU840" s="247"/>
      <c r="IIV840" s="247"/>
      <c r="IIW840" s="247"/>
      <c r="IIX840" s="247"/>
      <c r="IIY840" s="247"/>
      <c r="IIZ840" s="247"/>
      <c r="IJA840" s="247"/>
      <c r="IJB840" s="247"/>
      <c r="IJC840" s="247"/>
      <c r="IJD840" s="247"/>
      <c r="IJE840" s="247"/>
      <c r="IJF840" s="247"/>
      <c r="IJG840" s="247"/>
      <c r="IJH840" s="247"/>
      <c r="IJI840" s="247"/>
      <c r="IJJ840" s="247"/>
      <c r="IJK840" s="247"/>
      <c r="IJL840" s="247"/>
      <c r="IJM840" s="247"/>
      <c r="IJN840" s="247"/>
      <c r="IJO840" s="247"/>
      <c r="IJP840" s="247"/>
      <c r="IJQ840" s="247"/>
      <c r="IJR840" s="247"/>
      <c r="IJS840" s="247"/>
      <c r="IJT840" s="247"/>
      <c r="IJU840" s="247"/>
      <c r="IJV840" s="247"/>
      <c r="IJW840" s="247"/>
      <c r="IJX840" s="247"/>
      <c r="IJY840" s="247"/>
      <c r="IJZ840" s="247"/>
      <c r="IKA840" s="247"/>
      <c r="IKB840" s="247"/>
      <c r="IKC840" s="247"/>
      <c r="IKD840" s="247"/>
      <c r="IKE840" s="247"/>
      <c r="IKF840" s="247"/>
      <c r="IKG840" s="247"/>
      <c r="IKH840" s="247"/>
      <c r="IKI840" s="247"/>
      <c r="IKJ840" s="247"/>
      <c r="IKK840" s="247"/>
      <c r="IKL840" s="247"/>
      <c r="IKM840" s="247"/>
      <c r="IKN840" s="247"/>
      <c r="IKO840" s="247"/>
      <c r="IKP840" s="247"/>
      <c r="IKQ840" s="247"/>
      <c r="IKR840" s="247"/>
      <c r="IKS840" s="247"/>
      <c r="IKT840" s="247"/>
      <c r="IKU840" s="247"/>
      <c r="IKV840" s="247"/>
      <c r="IKW840" s="247"/>
      <c r="IKX840" s="247"/>
      <c r="IKY840" s="247"/>
      <c r="IKZ840" s="247"/>
      <c r="ILA840" s="247"/>
      <c r="ILB840" s="247"/>
      <c r="ILC840" s="247"/>
      <c r="ILD840" s="247"/>
      <c r="ILE840" s="247"/>
      <c r="ILF840" s="247"/>
      <c r="ILG840" s="247"/>
      <c r="ILH840" s="247"/>
      <c r="ILI840" s="247"/>
      <c r="ILJ840" s="247"/>
      <c r="ILK840" s="247"/>
      <c r="ILL840" s="247"/>
      <c r="ILM840" s="247"/>
      <c r="ILN840" s="247"/>
      <c r="ILO840" s="247"/>
      <c r="ILP840" s="247"/>
      <c r="ILQ840" s="247"/>
      <c r="ILR840" s="247"/>
      <c r="ILS840" s="247"/>
      <c r="ILT840" s="247"/>
      <c r="ILU840" s="247"/>
      <c r="ILV840" s="247"/>
      <c r="ILW840" s="247"/>
      <c r="ILX840" s="247"/>
      <c r="ILY840" s="247"/>
      <c r="ILZ840" s="247"/>
      <c r="IMA840" s="247"/>
      <c r="IMB840" s="247"/>
      <c r="IMC840" s="247"/>
      <c r="IMD840" s="247"/>
      <c r="IME840" s="247"/>
      <c r="IMF840" s="247"/>
      <c r="IMG840" s="247"/>
      <c r="IMH840" s="247"/>
      <c r="IMI840" s="247"/>
      <c r="IMJ840" s="247"/>
      <c r="IMK840" s="247"/>
      <c r="IML840" s="247"/>
      <c r="IMM840" s="247"/>
      <c r="IMN840" s="247"/>
      <c r="IMO840" s="247"/>
      <c r="IMP840" s="247"/>
      <c r="IMQ840" s="247"/>
      <c r="IMR840" s="247"/>
      <c r="IMS840" s="247"/>
      <c r="IMT840" s="247"/>
      <c r="IMU840" s="247"/>
      <c r="IMV840" s="247"/>
      <c r="IMW840" s="247"/>
      <c r="IMX840" s="247"/>
      <c r="IMY840" s="247"/>
      <c r="IMZ840" s="247"/>
      <c r="INA840" s="247"/>
      <c r="INB840" s="247"/>
      <c r="INC840" s="247"/>
      <c r="IND840" s="247"/>
      <c r="INE840" s="247"/>
      <c r="INF840" s="247"/>
      <c r="ING840" s="247"/>
      <c r="INH840" s="247"/>
      <c r="INI840" s="247"/>
      <c r="INJ840" s="247"/>
      <c r="INK840" s="247"/>
      <c r="INL840" s="247"/>
      <c r="INM840" s="247"/>
      <c r="INN840" s="247"/>
      <c r="INO840" s="247"/>
      <c r="INP840" s="247"/>
      <c r="INQ840" s="247"/>
      <c r="INR840" s="247"/>
      <c r="INS840" s="247"/>
      <c r="INT840" s="247"/>
      <c r="INU840" s="247"/>
      <c r="INV840" s="247"/>
      <c r="INW840" s="247"/>
      <c r="INX840" s="247"/>
      <c r="INY840" s="247"/>
      <c r="INZ840" s="247"/>
      <c r="IOA840" s="247"/>
      <c r="IOB840" s="247"/>
      <c r="IOC840" s="247"/>
      <c r="IOD840" s="247"/>
      <c r="IOE840" s="247"/>
      <c r="IOF840" s="247"/>
      <c r="IOG840" s="247"/>
      <c r="IOH840" s="247"/>
      <c r="IOI840" s="247"/>
      <c r="IOJ840" s="247"/>
      <c r="IOK840" s="247"/>
      <c r="IOL840" s="247"/>
      <c r="IOM840" s="247"/>
      <c r="ION840" s="247"/>
      <c r="IOO840" s="247"/>
      <c r="IOP840" s="247"/>
      <c r="IOQ840" s="247"/>
      <c r="IOR840" s="247"/>
      <c r="IOS840" s="247"/>
      <c r="IOT840" s="247"/>
      <c r="IOU840" s="247"/>
      <c r="IOV840" s="247"/>
      <c r="IOW840" s="247"/>
      <c r="IOX840" s="247"/>
      <c r="IOY840" s="247"/>
      <c r="IOZ840" s="247"/>
      <c r="IPA840" s="247"/>
      <c r="IPB840" s="247"/>
      <c r="IPC840" s="247"/>
      <c r="IPD840" s="247"/>
      <c r="IPE840" s="247"/>
      <c r="IPF840" s="247"/>
      <c r="IPG840" s="247"/>
      <c r="IPH840" s="247"/>
      <c r="IPI840" s="247"/>
      <c r="IPJ840" s="247"/>
      <c r="IPK840" s="247"/>
      <c r="IPL840" s="247"/>
      <c r="IPM840" s="247"/>
      <c r="IPN840" s="247"/>
      <c r="IPO840" s="247"/>
      <c r="IPP840" s="247"/>
      <c r="IPQ840" s="247"/>
      <c r="IPR840" s="247"/>
      <c r="IPS840" s="247"/>
      <c r="IPT840" s="247"/>
      <c r="IPU840" s="247"/>
      <c r="IPV840" s="247"/>
      <c r="IPW840" s="247"/>
      <c r="IPX840" s="247"/>
      <c r="IPY840" s="247"/>
      <c r="IPZ840" s="247"/>
      <c r="IQA840" s="247"/>
      <c r="IQB840" s="247"/>
      <c r="IQC840" s="247"/>
      <c r="IQD840" s="247"/>
      <c r="IQE840" s="247"/>
      <c r="IQF840" s="247"/>
      <c r="IQG840" s="247"/>
      <c r="IQH840" s="247"/>
      <c r="IQI840" s="247"/>
      <c r="IQJ840" s="247"/>
      <c r="IQK840" s="247"/>
      <c r="IQL840" s="247"/>
      <c r="IQM840" s="247"/>
      <c r="IQN840" s="247"/>
      <c r="IQO840" s="247"/>
      <c r="IQP840" s="247"/>
      <c r="IQQ840" s="247"/>
      <c r="IQR840" s="247"/>
      <c r="IQS840" s="247"/>
      <c r="IQT840" s="247"/>
      <c r="IQU840" s="247"/>
      <c r="IQV840" s="247"/>
      <c r="IQW840" s="247"/>
      <c r="IQX840" s="247"/>
      <c r="IQY840" s="247"/>
      <c r="IQZ840" s="247"/>
      <c r="IRA840" s="247"/>
      <c r="IRB840" s="247"/>
      <c r="IRC840" s="247"/>
      <c r="IRD840" s="247"/>
      <c r="IRE840" s="247"/>
      <c r="IRF840" s="247"/>
      <c r="IRG840" s="247"/>
      <c r="IRH840" s="247"/>
      <c r="IRI840" s="247"/>
      <c r="IRJ840" s="247"/>
      <c r="IRK840" s="247"/>
      <c r="IRL840" s="247"/>
      <c r="IRM840" s="247"/>
      <c r="IRN840" s="247"/>
      <c r="IRO840" s="247"/>
      <c r="IRP840" s="247"/>
      <c r="IRQ840" s="247"/>
      <c r="IRR840" s="247"/>
      <c r="IRS840" s="247"/>
      <c r="IRT840" s="247"/>
      <c r="IRU840" s="247"/>
      <c r="IRV840" s="247"/>
      <c r="IRW840" s="247"/>
      <c r="IRX840" s="247"/>
      <c r="IRY840" s="247"/>
      <c r="IRZ840" s="247"/>
      <c r="ISA840" s="247"/>
      <c r="ISB840" s="247"/>
      <c r="ISC840" s="247"/>
      <c r="ISD840" s="247"/>
      <c r="ISE840" s="247"/>
      <c r="ISF840" s="247"/>
      <c r="ISG840" s="247"/>
      <c r="ISH840" s="247"/>
      <c r="ISI840" s="247"/>
      <c r="ISJ840" s="247"/>
      <c r="ISK840" s="247"/>
      <c r="ISL840" s="247"/>
      <c r="ISM840" s="247"/>
      <c r="ISN840" s="247"/>
      <c r="ISO840" s="247"/>
      <c r="ISP840" s="247"/>
      <c r="ISQ840" s="247"/>
      <c r="ISR840" s="247"/>
      <c r="ISS840" s="247"/>
      <c r="IST840" s="247"/>
      <c r="ISU840" s="247"/>
      <c r="ISV840" s="247"/>
      <c r="ISW840" s="247"/>
      <c r="ISX840" s="247"/>
      <c r="ISY840" s="247"/>
      <c r="ISZ840" s="247"/>
      <c r="ITA840" s="247"/>
      <c r="ITB840" s="247"/>
      <c r="ITC840" s="247"/>
      <c r="ITD840" s="247"/>
      <c r="ITE840" s="247"/>
      <c r="ITF840" s="247"/>
      <c r="ITG840" s="247"/>
      <c r="ITH840" s="247"/>
      <c r="ITI840" s="247"/>
      <c r="ITJ840" s="247"/>
      <c r="ITK840" s="247"/>
      <c r="ITL840" s="247"/>
      <c r="ITM840" s="247"/>
      <c r="ITN840" s="247"/>
      <c r="ITO840" s="247"/>
      <c r="ITP840" s="247"/>
      <c r="ITQ840" s="247"/>
      <c r="ITR840" s="247"/>
      <c r="ITS840" s="247"/>
      <c r="ITT840" s="247"/>
      <c r="ITU840" s="247"/>
      <c r="ITV840" s="247"/>
      <c r="ITW840" s="247"/>
      <c r="ITX840" s="247"/>
      <c r="ITY840" s="247"/>
      <c r="ITZ840" s="247"/>
      <c r="IUA840" s="247"/>
      <c r="IUB840" s="247"/>
      <c r="IUC840" s="247"/>
      <c r="IUD840" s="247"/>
      <c r="IUE840" s="247"/>
      <c r="IUF840" s="247"/>
      <c r="IUG840" s="247"/>
      <c r="IUH840" s="247"/>
      <c r="IUI840" s="247"/>
      <c r="IUJ840" s="247"/>
      <c r="IUK840" s="247"/>
      <c r="IUL840" s="247"/>
      <c r="IUM840" s="247"/>
      <c r="IUN840" s="247"/>
      <c r="IUO840" s="247"/>
      <c r="IUP840" s="247"/>
      <c r="IUQ840" s="247"/>
      <c r="IUR840" s="247"/>
      <c r="IUS840" s="247"/>
      <c r="IUT840" s="247"/>
      <c r="IUU840" s="247"/>
      <c r="IUV840" s="247"/>
      <c r="IUW840" s="247"/>
      <c r="IUX840" s="247"/>
      <c r="IUY840" s="247"/>
      <c r="IUZ840" s="247"/>
      <c r="IVA840" s="247"/>
      <c r="IVB840" s="247"/>
      <c r="IVC840" s="247"/>
      <c r="IVD840" s="247"/>
      <c r="IVE840" s="247"/>
      <c r="IVF840" s="247"/>
      <c r="IVG840" s="247"/>
      <c r="IVH840" s="247"/>
      <c r="IVI840" s="247"/>
      <c r="IVJ840" s="247"/>
      <c r="IVK840" s="247"/>
      <c r="IVL840" s="247"/>
      <c r="IVM840" s="247"/>
      <c r="IVN840" s="247"/>
      <c r="IVO840" s="247"/>
      <c r="IVP840" s="247"/>
      <c r="IVQ840" s="247"/>
      <c r="IVR840" s="247"/>
      <c r="IVS840" s="247"/>
      <c r="IVT840" s="247"/>
      <c r="IVU840" s="247"/>
      <c r="IVV840" s="247"/>
      <c r="IVW840" s="247"/>
      <c r="IVX840" s="247"/>
      <c r="IVY840" s="247"/>
      <c r="IVZ840" s="247"/>
      <c r="IWA840" s="247"/>
      <c r="IWB840" s="247"/>
      <c r="IWC840" s="247"/>
      <c r="IWD840" s="247"/>
      <c r="IWE840" s="247"/>
      <c r="IWF840" s="247"/>
      <c r="IWG840" s="247"/>
      <c r="IWH840" s="247"/>
      <c r="IWI840" s="247"/>
      <c r="IWJ840" s="247"/>
      <c r="IWK840" s="247"/>
      <c r="IWL840" s="247"/>
      <c r="IWM840" s="247"/>
      <c r="IWN840" s="247"/>
      <c r="IWO840" s="247"/>
      <c r="IWP840" s="247"/>
      <c r="IWQ840" s="247"/>
      <c r="IWR840" s="247"/>
      <c r="IWS840" s="247"/>
      <c r="IWT840" s="247"/>
      <c r="IWU840" s="247"/>
      <c r="IWV840" s="247"/>
      <c r="IWW840" s="247"/>
      <c r="IWX840" s="247"/>
      <c r="IWY840" s="247"/>
      <c r="IWZ840" s="247"/>
      <c r="IXA840" s="247"/>
      <c r="IXB840" s="247"/>
      <c r="IXC840" s="247"/>
      <c r="IXD840" s="247"/>
      <c r="IXE840" s="247"/>
      <c r="IXF840" s="247"/>
      <c r="IXG840" s="247"/>
      <c r="IXH840" s="247"/>
      <c r="IXI840" s="247"/>
      <c r="IXJ840" s="247"/>
      <c r="IXK840" s="247"/>
      <c r="IXL840" s="247"/>
      <c r="IXM840" s="247"/>
      <c r="IXN840" s="247"/>
      <c r="IXO840" s="247"/>
      <c r="IXP840" s="247"/>
      <c r="IXQ840" s="247"/>
      <c r="IXR840" s="247"/>
      <c r="IXS840" s="247"/>
      <c r="IXT840" s="247"/>
      <c r="IXU840" s="247"/>
      <c r="IXV840" s="247"/>
      <c r="IXW840" s="247"/>
      <c r="IXX840" s="247"/>
      <c r="IXY840" s="247"/>
      <c r="IXZ840" s="247"/>
      <c r="IYA840" s="247"/>
      <c r="IYB840" s="247"/>
      <c r="IYC840" s="247"/>
      <c r="IYD840" s="247"/>
      <c r="IYE840" s="247"/>
      <c r="IYF840" s="247"/>
      <c r="IYG840" s="247"/>
      <c r="IYH840" s="247"/>
      <c r="IYI840" s="247"/>
      <c r="IYJ840" s="247"/>
      <c r="IYK840" s="247"/>
      <c r="IYL840" s="247"/>
      <c r="IYM840" s="247"/>
      <c r="IYN840" s="247"/>
      <c r="IYO840" s="247"/>
      <c r="IYP840" s="247"/>
      <c r="IYQ840" s="247"/>
      <c r="IYR840" s="247"/>
      <c r="IYS840" s="247"/>
      <c r="IYT840" s="247"/>
      <c r="IYU840" s="247"/>
      <c r="IYV840" s="247"/>
      <c r="IYW840" s="247"/>
      <c r="IYX840" s="247"/>
      <c r="IYY840" s="247"/>
      <c r="IYZ840" s="247"/>
      <c r="IZA840" s="247"/>
      <c r="IZB840" s="247"/>
      <c r="IZC840" s="247"/>
      <c r="IZD840" s="247"/>
      <c r="IZE840" s="247"/>
      <c r="IZF840" s="247"/>
      <c r="IZG840" s="247"/>
      <c r="IZH840" s="247"/>
      <c r="IZI840" s="247"/>
      <c r="IZJ840" s="247"/>
      <c r="IZK840" s="247"/>
      <c r="IZL840" s="247"/>
      <c r="IZM840" s="247"/>
      <c r="IZN840" s="247"/>
      <c r="IZO840" s="247"/>
      <c r="IZP840" s="247"/>
      <c r="IZQ840" s="247"/>
      <c r="IZR840" s="247"/>
      <c r="IZS840" s="247"/>
      <c r="IZT840" s="247"/>
      <c r="IZU840" s="247"/>
      <c r="IZV840" s="247"/>
      <c r="IZW840" s="247"/>
      <c r="IZX840" s="247"/>
      <c r="IZY840" s="247"/>
      <c r="IZZ840" s="247"/>
      <c r="JAA840" s="247"/>
      <c r="JAB840" s="247"/>
      <c r="JAC840" s="247"/>
      <c r="JAD840" s="247"/>
      <c r="JAE840" s="247"/>
      <c r="JAF840" s="247"/>
      <c r="JAG840" s="247"/>
      <c r="JAH840" s="247"/>
      <c r="JAI840" s="247"/>
      <c r="JAJ840" s="247"/>
      <c r="JAK840" s="247"/>
      <c r="JAL840" s="247"/>
      <c r="JAM840" s="247"/>
      <c r="JAN840" s="247"/>
      <c r="JAO840" s="247"/>
      <c r="JAP840" s="247"/>
      <c r="JAQ840" s="247"/>
      <c r="JAR840" s="247"/>
      <c r="JAS840" s="247"/>
      <c r="JAT840" s="247"/>
      <c r="JAU840" s="247"/>
      <c r="JAV840" s="247"/>
      <c r="JAW840" s="247"/>
      <c r="JAX840" s="247"/>
      <c r="JAY840" s="247"/>
      <c r="JAZ840" s="247"/>
      <c r="JBA840" s="247"/>
      <c r="JBB840" s="247"/>
      <c r="JBC840" s="247"/>
      <c r="JBD840" s="247"/>
      <c r="JBE840" s="247"/>
      <c r="JBF840" s="247"/>
      <c r="JBG840" s="247"/>
      <c r="JBH840" s="247"/>
      <c r="JBI840" s="247"/>
      <c r="JBJ840" s="247"/>
      <c r="JBK840" s="247"/>
      <c r="JBL840" s="247"/>
      <c r="JBM840" s="247"/>
      <c r="JBN840" s="247"/>
      <c r="JBO840" s="247"/>
      <c r="JBP840" s="247"/>
      <c r="JBQ840" s="247"/>
      <c r="JBR840" s="247"/>
      <c r="JBS840" s="247"/>
      <c r="JBT840" s="247"/>
      <c r="JBU840" s="247"/>
      <c r="JBV840" s="247"/>
      <c r="JBW840" s="247"/>
      <c r="JBX840" s="247"/>
      <c r="JBY840" s="247"/>
      <c r="JBZ840" s="247"/>
      <c r="JCA840" s="247"/>
      <c r="JCB840" s="247"/>
      <c r="JCC840" s="247"/>
      <c r="JCD840" s="247"/>
      <c r="JCE840" s="247"/>
      <c r="JCF840" s="247"/>
      <c r="JCG840" s="247"/>
      <c r="JCH840" s="247"/>
      <c r="JCI840" s="247"/>
      <c r="JCJ840" s="247"/>
      <c r="JCK840" s="247"/>
      <c r="JCL840" s="247"/>
      <c r="JCM840" s="247"/>
      <c r="JCN840" s="247"/>
      <c r="JCO840" s="247"/>
      <c r="JCP840" s="247"/>
      <c r="JCQ840" s="247"/>
      <c r="JCR840" s="247"/>
      <c r="JCS840" s="247"/>
      <c r="JCT840" s="247"/>
      <c r="JCU840" s="247"/>
      <c r="JCV840" s="247"/>
      <c r="JCW840" s="247"/>
      <c r="JCX840" s="247"/>
      <c r="JCY840" s="247"/>
      <c r="JCZ840" s="247"/>
      <c r="JDA840" s="247"/>
      <c r="JDB840" s="247"/>
      <c r="JDC840" s="247"/>
      <c r="JDD840" s="247"/>
      <c r="JDE840" s="247"/>
      <c r="JDF840" s="247"/>
      <c r="JDG840" s="247"/>
      <c r="JDH840" s="247"/>
      <c r="JDI840" s="247"/>
      <c r="JDJ840" s="247"/>
      <c r="JDK840" s="247"/>
      <c r="JDL840" s="247"/>
      <c r="JDM840" s="247"/>
      <c r="JDN840" s="247"/>
      <c r="JDO840" s="247"/>
      <c r="JDP840" s="247"/>
      <c r="JDQ840" s="247"/>
      <c r="JDR840" s="247"/>
      <c r="JDS840" s="247"/>
      <c r="JDT840" s="247"/>
      <c r="JDU840" s="247"/>
      <c r="JDV840" s="247"/>
      <c r="JDW840" s="247"/>
      <c r="JDX840" s="247"/>
      <c r="JDY840" s="247"/>
      <c r="JDZ840" s="247"/>
      <c r="JEA840" s="247"/>
      <c r="JEB840" s="247"/>
      <c r="JEC840" s="247"/>
      <c r="JED840" s="247"/>
      <c r="JEE840" s="247"/>
      <c r="JEF840" s="247"/>
      <c r="JEG840" s="247"/>
      <c r="JEH840" s="247"/>
      <c r="JEI840" s="247"/>
      <c r="JEJ840" s="247"/>
      <c r="JEK840" s="247"/>
      <c r="JEL840" s="247"/>
      <c r="JEM840" s="247"/>
      <c r="JEN840" s="247"/>
      <c r="JEO840" s="247"/>
      <c r="JEP840" s="247"/>
      <c r="JEQ840" s="247"/>
      <c r="JER840" s="247"/>
      <c r="JES840" s="247"/>
      <c r="JET840" s="247"/>
      <c r="JEU840" s="247"/>
      <c r="JEV840" s="247"/>
      <c r="JEW840" s="247"/>
      <c r="JEX840" s="247"/>
      <c r="JEY840" s="247"/>
      <c r="JEZ840" s="247"/>
      <c r="JFA840" s="247"/>
      <c r="JFB840" s="247"/>
      <c r="JFC840" s="247"/>
      <c r="JFD840" s="247"/>
      <c r="JFE840" s="247"/>
      <c r="JFF840" s="247"/>
      <c r="JFG840" s="247"/>
      <c r="JFH840" s="247"/>
      <c r="JFI840" s="247"/>
      <c r="JFJ840" s="247"/>
      <c r="JFK840" s="247"/>
      <c r="JFL840" s="247"/>
      <c r="JFM840" s="247"/>
      <c r="JFN840" s="247"/>
      <c r="JFO840" s="247"/>
      <c r="JFP840" s="247"/>
      <c r="JFQ840" s="247"/>
      <c r="JFR840" s="247"/>
      <c r="JFS840" s="247"/>
      <c r="JFT840" s="247"/>
      <c r="JFU840" s="247"/>
      <c r="JFV840" s="247"/>
      <c r="JFW840" s="247"/>
      <c r="JFX840" s="247"/>
      <c r="JFY840" s="247"/>
      <c r="JFZ840" s="247"/>
      <c r="JGA840" s="247"/>
      <c r="JGB840" s="247"/>
      <c r="JGC840" s="247"/>
      <c r="JGD840" s="247"/>
      <c r="JGE840" s="247"/>
      <c r="JGF840" s="247"/>
      <c r="JGG840" s="247"/>
      <c r="JGH840" s="247"/>
      <c r="JGI840" s="247"/>
      <c r="JGJ840" s="247"/>
      <c r="JGK840" s="247"/>
      <c r="JGL840" s="247"/>
      <c r="JGM840" s="247"/>
      <c r="JGN840" s="247"/>
      <c r="JGO840" s="247"/>
      <c r="JGP840" s="247"/>
      <c r="JGQ840" s="247"/>
      <c r="JGR840" s="247"/>
      <c r="JGS840" s="247"/>
      <c r="JGT840" s="247"/>
      <c r="JGU840" s="247"/>
      <c r="JGV840" s="247"/>
      <c r="JGW840" s="247"/>
      <c r="JGX840" s="247"/>
      <c r="JGY840" s="247"/>
      <c r="JGZ840" s="247"/>
      <c r="JHA840" s="247"/>
      <c r="JHB840" s="247"/>
      <c r="JHC840" s="247"/>
      <c r="JHD840" s="247"/>
      <c r="JHE840" s="247"/>
      <c r="JHF840" s="247"/>
      <c r="JHG840" s="247"/>
      <c r="JHH840" s="247"/>
      <c r="JHI840" s="247"/>
      <c r="JHJ840" s="247"/>
      <c r="JHK840" s="247"/>
      <c r="JHL840" s="247"/>
      <c r="JHM840" s="247"/>
      <c r="JHN840" s="247"/>
      <c r="JHO840" s="247"/>
      <c r="JHP840" s="247"/>
      <c r="JHQ840" s="247"/>
      <c r="JHR840" s="247"/>
      <c r="JHS840" s="247"/>
      <c r="JHT840" s="247"/>
      <c r="JHU840" s="247"/>
      <c r="JHV840" s="247"/>
      <c r="JHW840" s="247"/>
      <c r="JHX840" s="247"/>
      <c r="JHY840" s="247"/>
      <c r="JHZ840" s="247"/>
      <c r="JIA840" s="247"/>
      <c r="JIB840" s="247"/>
      <c r="JIC840" s="247"/>
      <c r="JID840" s="247"/>
      <c r="JIE840" s="247"/>
      <c r="JIF840" s="247"/>
      <c r="JIG840" s="247"/>
      <c r="JIH840" s="247"/>
      <c r="JII840" s="247"/>
      <c r="JIJ840" s="247"/>
      <c r="JIK840" s="247"/>
      <c r="JIL840" s="247"/>
      <c r="JIM840" s="247"/>
      <c r="JIN840" s="247"/>
      <c r="JIO840" s="247"/>
      <c r="JIP840" s="247"/>
      <c r="JIQ840" s="247"/>
      <c r="JIR840" s="247"/>
      <c r="JIS840" s="247"/>
      <c r="JIT840" s="247"/>
      <c r="JIU840" s="247"/>
      <c r="JIV840" s="247"/>
      <c r="JIW840" s="247"/>
      <c r="JIX840" s="247"/>
      <c r="JIY840" s="247"/>
      <c r="JIZ840" s="247"/>
      <c r="JJA840" s="247"/>
      <c r="JJB840" s="247"/>
      <c r="JJC840" s="247"/>
      <c r="JJD840" s="247"/>
      <c r="JJE840" s="247"/>
      <c r="JJF840" s="247"/>
      <c r="JJG840" s="247"/>
      <c r="JJH840" s="247"/>
      <c r="JJI840" s="247"/>
      <c r="JJJ840" s="247"/>
      <c r="JJK840" s="247"/>
      <c r="JJL840" s="247"/>
      <c r="JJM840" s="247"/>
      <c r="JJN840" s="247"/>
      <c r="JJO840" s="247"/>
      <c r="JJP840" s="247"/>
      <c r="JJQ840" s="247"/>
      <c r="JJR840" s="247"/>
      <c r="JJS840" s="247"/>
      <c r="JJT840" s="247"/>
      <c r="JJU840" s="247"/>
      <c r="JJV840" s="247"/>
      <c r="JJW840" s="247"/>
      <c r="JJX840" s="247"/>
      <c r="JJY840" s="247"/>
      <c r="JJZ840" s="247"/>
      <c r="JKA840" s="247"/>
      <c r="JKB840" s="247"/>
      <c r="JKC840" s="247"/>
      <c r="JKD840" s="247"/>
      <c r="JKE840" s="247"/>
      <c r="JKF840" s="247"/>
      <c r="JKG840" s="247"/>
      <c r="JKH840" s="247"/>
      <c r="JKI840" s="247"/>
      <c r="JKJ840" s="247"/>
      <c r="JKK840" s="247"/>
      <c r="JKL840" s="247"/>
      <c r="JKM840" s="247"/>
      <c r="JKN840" s="247"/>
      <c r="JKO840" s="247"/>
      <c r="JKP840" s="247"/>
      <c r="JKQ840" s="247"/>
      <c r="JKR840" s="247"/>
      <c r="JKS840" s="247"/>
      <c r="JKT840" s="247"/>
      <c r="JKU840" s="247"/>
      <c r="JKV840" s="247"/>
      <c r="JKW840" s="247"/>
      <c r="JKX840" s="247"/>
      <c r="JKY840" s="247"/>
      <c r="JKZ840" s="247"/>
      <c r="JLA840" s="247"/>
      <c r="JLB840" s="247"/>
      <c r="JLC840" s="247"/>
      <c r="JLD840" s="247"/>
      <c r="JLE840" s="247"/>
      <c r="JLF840" s="247"/>
      <c r="JLG840" s="247"/>
      <c r="JLH840" s="247"/>
      <c r="JLI840" s="247"/>
      <c r="JLJ840" s="247"/>
      <c r="JLK840" s="247"/>
      <c r="JLL840" s="247"/>
      <c r="JLM840" s="247"/>
      <c r="JLN840" s="247"/>
      <c r="JLO840" s="247"/>
      <c r="JLP840" s="247"/>
      <c r="JLQ840" s="247"/>
      <c r="JLR840" s="247"/>
      <c r="JLS840" s="247"/>
      <c r="JLT840" s="247"/>
      <c r="JLU840" s="247"/>
      <c r="JLV840" s="247"/>
      <c r="JLW840" s="247"/>
      <c r="JLX840" s="247"/>
      <c r="JLY840" s="247"/>
      <c r="JLZ840" s="247"/>
      <c r="JMA840" s="247"/>
      <c r="JMB840" s="247"/>
      <c r="JMC840" s="247"/>
      <c r="JMD840" s="247"/>
      <c r="JME840" s="247"/>
      <c r="JMF840" s="247"/>
      <c r="JMG840" s="247"/>
      <c r="JMH840" s="247"/>
      <c r="JMI840" s="247"/>
      <c r="JMJ840" s="247"/>
      <c r="JMK840" s="247"/>
      <c r="JML840" s="247"/>
      <c r="JMM840" s="247"/>
      <c r="JMN840" s="247"/>
      <c r="JMO840" s="247"/>
      <c r="JMP840" s="247"/>
      <c r="JMQ840" s="247"/>
      <c r="JMR840" s="247"/>
      <c r="JMS840" s="247"/>
      <c r="JMT840" s="247"/>
      <c r="JMU840" s="247"/>
      <c r="JMV840" s="247"/>
      <c r="JMW840" s="247"/>
      <c r="JMX840" s="247"/>
      <c r="JMY840" s="247"/>
      <c r="JMZ840" s="247"/>
      <c r="JNA840" s="247"/>
      <c r="JNB840" s="247"/>
      <c r="JNC840" s="247"/>
      <c r="JND840" s="247"/>
      <c r="JNE840" s="247"/>
      <c r="JNF840" s="247"/>
      <c r="JNG840" s="247"/>
      <c r="JNH840" s="247"/>
      <c r="JNI840" s="247"/>
      <c r="JNJ840" s="247"/>
      <c r="JNK840" s="247"/>
      <c r="JNL840" s="247"/>
      <c r="JNM840" s="247"/>
      <c r="JNN840" s="247"/>
      <c r="JNO840" s="247"/>
      <c r="JNP840" s="247"/>
      <c r="JNQ840" s="247"/>
      <c r="JNR840" s="247"/>
      <c r="JNS840" s="247"/>
      <c r="JNT840" s="247"/>
      <c r="JNU840" s="247"/>
      <c r="JNV840" s="247"/>
      <c r="JNW840" s="247"/>
      <c r="JNX840" s="247"/>
      <c r="JNY840" s="247"/>
      <c r="JNZ840" s="247"/>
      <c r="JOA840" s="247"/>
      <c r="JOB840" s="247"/>
      <c r="JOC840" s="247"/>
      <c r="JOD840" s="247"/>
      <c r="JOE840" s="247"/>
      <c r="JOF840" s="247"/>
      <c r="JOG840" s="247"/>
      <c r="JOH840" s="247"/>
      <c r="JOI840" s="247"/>
      <c r="JOJ840" s="247"/>
      <c r="JOK840" s="247"/>
      <c r="JOL840" s="247"/>
      <c r="JOM840" s="247"/>
      <c r="JON840" s="247"/>
      <c r="JOO840" s="247"/>
      <c r="JOP840" s="247"/>
      <c r="JOQ840" s="247"/>
      <c r="JOR840" s="247"/>
      <c r="JOS840" s="247"/>
      <c r="JOT840" s="247"/>
      <c r="JOU840" s="247"/>
      <c r="JOV840" s="247"/>
      <c r="JOW840" s="247"/>
      <c r="JOX840" s="247"/>
      <c r="JOY840" s="247"/>
      <c r="JOZ840" s="247"/>
      <c r="JPA840" s="247"/>
      <c r="JPB840" s="247"/>
      <c r="JPC840" s="247"/>
      <c r="JPD840" s="247"/>
      <c r="JPE840" s="247"/>
      <c r="JPF840" s="247"/>
      <c r="JPG840" s="247"/>
      <c r="JPH840" s="247"/>
      <c r="JPI840" s="247"/>
      <c r="JPJ840" s="247"/>
      <c r="JPK840" s="247"/>
      <c r="JPL840" s="247"/>
      <c r="JPM840" s="247"/>
      <c r="JPN840" s="247"/>
      <c r="JPO840" s="247"/>
      <c r="JPP840" s="247"/>
      <c r="JPQ840" s="247"/>
      <c r="JPR840" s="247"/>
      <c r="JPS840" s="247"/>
      <c r="JPT840" s="247"/>
      <c r="JPU840" s="247"/>
      <c r="JPV840" s="247"/>
      <c r="JPW840" s="247"/>
      <c r="JPX840" s="247"/>
      <c r="JPY840" s="247"/>
      <c r="JPZ840" s="247"/>
      <c r="JQA840" s="247"/>
      <c r="JQB840" s="247"/>
      <c r="JQC840" s="247"/>
      <c r="JQD840" s="247"/>
      <c r="JQE840" s="247"/>
      <c r="JQF840" s="247"/>
      <c r="JQG840" s="247"/>
      <c r="JQH840" s="247"/>
      <c r="JQI840" s="247"/>
      <c r="JQJ840" s="247"/>
      <c r="JQK840" s="247"/>
      <c r="JQL840" s="247"/>
      <c r="JQM840" s="247"/>
      <c r="JQN840" s="247"/>
      <c r="JQO840" s="247"/>
      <c r="JQP840" s="247"/>
      <c r="JQQ840" s="247"/>
      <c r="JQR840" s="247"/>
      <c r="JQS840" s="247"/>
      <c r="JQT840" s="247"/>
      <c r="JQU840" s="247"/>
      <c r="JQV840" s="247"/>
      <c r="JQW840" s="247"/>
      <c r="JQX840" s="247"/>
      <c r="JQY840" s="247"/>
      <c r="JQZ840" s="247"/>
      <c r="JRA840" s="247"/>
      <c r="JRB840" s="247"/>
      <c r="JRC840" s="247"/>
      <c r="JRD840" s="247"/>
      <c r="JRE840" s="247"/>
      <c r="JRF840" s="247"/>
      <c r="JRG840" s="247"/>
      <c r="JRH840" s="247"/>
      <c r="JRI840" s="247"/>
      <c r="JRJ840" s="247"/>
      <c r="JRK840" s="247"/>
      <c r="JRL840" s="247"/>
      <c r="JRM840" s="247"/>
      <c r="JRN840" s="247"/>
      <c r="JRO840" s="247"/>
      <c r="JRP840" s="247"/>
      <c r="JRQ840" s="247"/>
      <c r="JRR840" s="247"/>
      <c r="JRS840" s="247"/>
      <c r="JRT840" s="247"/>
      <c r="JRU840" s="247"/>
      <c r="JRV840" s="247"/>
      <c r="JRW840" s="247"/>
      <c r="JRX840" s="247"/>
      <c r="JRY840" s="247"/>
      <c r="JRZ840" s="247"/>
      <c r="JSA840" s="247"/>
      <c r="JSB840" s="247"/>
      <c r="JSC840" s="247"/>
      <c r="JSD840" s="247"/>
      <c r="JSE840" s="247"/>
      <c r="JSF840" s="247"/>
      <c r="JSG840" s="247"/>
      <c r="JSH840" s="247"/>
      <c r="JSI840" s="247"/>
      <c r="JSJ840" s="247"/>
      <c r="JSK840" s="247"/>
      <c r="JSL840" s="247"/>
      <c r="JSM840" s="247"/>
      <c r="JSN840" s="247"/>
      <c r="JSO840" s="247"/>
      <c r="JSP840" s="247"/>
      <c r="JSQ840" s="247"/>
      <c r="JSR840" s="247"/>
      <c r="JSS840" s="247"/>
      <c r="JST840" s="247"/>
      <c r="JSU840" s="247"/>
      <c r="JSV840" s="247"/>
      <c r="JSW840" s="247"/>
      <c r="JSX840" s="247"/>
      <c r="JSY840" s="247"/>
      <c r="JSZ840" s="247"/>
      <c r="JTA840" s="247"/>
      <c r="JTB840" s="247"/>
      <c r="JTC840" s="247"/>
      <c r="JTD840" s="247"/>
      <c r="JTE840" s="247"/>
      <c r="JTF840" s="247"/>
      <c r="JTG840" s="247"/>
      <c r="JTH840" s="247"/>
      <c r="JTI840" s="247"/>
      <c r="JTJ840" s="247"/>
      <c r="JTK840" s="247"/>
      <c r="JTL840" s="247"/>
      <c r="JTM840" s="247"/>
      <c r="JTN840" s="247"/>
      <c r="JTO840" s="247"/>
      <c r="JTP840" s="247"/>
      <c r="JTQ840" s="247"/>
      <c r="JTR840" s="247"/>
      <c r="JTS840" s="247"/>
      <c r="JTT840" s="247"/>
      <c r="JTU840" s="247"/>
      <c r="JTV840" s="247"/>
      <c r="JTW840" s="247"/>
      <c r="JTX840" s="247"/>
      <c r="JTY840" s="247"/>
      <c r="JTZ840" s="247"/>
      <c r="JUA840" s="247"/>
      <c r="JUB840" s="247"/>
      <c r="JUC840" s="247"/>
      <c r="JUD840" s="247"/>
      <c r="JUE840" s="247"/>
      <c r="JUF840" s="247"/>
      <c r="JUG840" s="247"/>
      <c r="JUH840" s="247"/>
      <c r="JUI840" s="247"/>
      <c r="JUJ840" s="247"/>
      <c r="JUK840" s="247"/>
      <c r="JUL840" s="247"/>
      <c r="JUM840" s="247"/>
      <c r="JUN840" s="247"/>
      <c r="JUO840" s="247"/>
      <c r="JUP840" s="247"/>
      <c r="JUQ840" s="247"/>
      <c r="JUR840" s="247"/>
      <c r="JUS840" s="247"/>
      <c r="JUT840" s="247"/>
      <c r="JUU840" s="247"/>
      <c r="JUV840" s="247"/>
      <c r="JUW840" s="247"/>
      <c r="JUX840" s="247"/>
      <c r="JUY840" s="247"/>
      <c r="JUZ840" s="247"/>
      <c r="JVA840" s="247"/>
      <c r="JVB840" s="247"/>
      <c r="JVC840" s="247"/>
      <c r="JVD840" s="247"/>
      <c r="JVE840" s="247"/>
      <c r="JVF840" s="247"/>
      <c r="JVG840" s="247"/>
      <c r="JVH840" s="247"/>
      <c r="JVI840" s="247"/>
      <c r="JVJ840" s="247"/>
      <c r="JVK840" s="247"/>
      <c r="JVL840" s="247"/>
      <c r="JVM840" s="247"/>
      <c r="JVN840" s="247"/>
      <c r="JVO840" s="247"/>
      <c r="JVP840" s="247"/>
      <c r="JVQ840" s="247"/>
      <c r="JVR840" s="247"/>
      <c r="JVS840" s="247"/>
      <c r="JVT840" s="247"/>
      <c r="JVU840" s="247"/>
      <c r="JVV840" s="247"/>
      <c r="JVW840" s="247"/>
      <c r="JVX840" s="247"/>
      <c r="JVY840" s="247"/>
      <c r="JVZ840" s="247"/>
      <c r="JWA840" s="247"/>
      <c r="JWB840" s="247"/>
      <c r="JWC840" s="247"/>
      <c r="JWD840" s="247"/>
      <c r="JWE840" s="247"/>
      <c r="JWF840" s="247"/>
      <c r="JWG840" s="247"/>
      <c r="JWH840" s="247"/>
      <c r="JWI840" s="247"/>
      <c r="JWJ840" s="247"/>
      <c r="JWK840" s="247"/>
      <c r="JWL840" s="247"/>
      <c r="JWM840" s="247"/>
      <c r="JWN840" s="247"/>
      <c r="JWO840" s="247"/>
      <c r="JWP840" s="247"/>
      <c r="JWQ840" s="247"/>
      <c r="JWR840" s="247"/>
      <c r="JWS840" s="247"/>
      <c r="JWT840" s="247"/>
      <c r="JWU840" s="247"/>
      <c r="JWV840" s="247"/>
      <c r="JWW840" s="247"/>
      <c r="JWX840" s="247"/>
      <c r="JWY840" s="247"/>
      <c r="JWZ840" s="247"/>
      <c r="JXA840" s="247"/>
      <c r="JXB840" s="247"/>
      <c r="JXC840" s="247"/>
      <c r="JXD840" s="247"/>
      <c r="JXE840" s="247"/>
      <c r="JXF840" s="247"/>
      <c r="JXG840" s="247"/>
      <c r="JXH840" s="247"/>
      <c r="JXI840" s="247"/>
      <c r="JXJ840" s="247"/>
      <c r="JXK840" s="247"/>
      <c r="JXL840" s="247"/>
      <c r="JXM840" s="247"/>
      <c r="JXN840" s="247"/>
      <c r="JXO840" s="247"/>
      <c r="JXP840" s="247"/>
      <c r="JXQ840" s="247"/>
      <c r="JXR840" s="247"/>
      <c r="JXS840" s="247"/>
      <c r="JXT840" s="247"/>
      <c r="JXU840" s="247"/>
      <c r="JXV840" s="247"/>
      <c r="JXW840" s="247"/>
      <c r="JXX840" s="247"/>
      <c r="JXY840" s="247"/>
      <c r="JXZ840" s="247"/>
      <c r="JYA840" s="247"/>
      <c r="JYB840" s="247"/>
      <c r="JYC840" s="247"/>
      <c r="JYD840" s="247"/>
      <c r="JYE840" s="247"/>
      <c r="JYF840" s="247"/>
      <c r="JYG840" s="247"/>
      <c r="JYH840" s="247"/>
      <c r="JYI840" s="247"/>
      <c r="JYJ840" s="247"/>
      <c r="JYK840" s="247"/>
      <c r="JYL840" s="247"/>
      <c r="JYM840" s="247"/>
      <c r="JYN840" s="247"/>
      <c r="JYO840" s="247"/>
      <c r="JYP840" s="247"/>
      <c r="JYQ840" s="247"/>
      <c r="JYR840" s="247"/>
      <c r="JYS840" s="247"/>
      <c r="JYT840" s="247"/>
      <c r="JYU840" s="247"/>
      <c r="JYV840" s="247"/>
      <c r="JYW840" s="247"/>
      <c r="JYX840" s="247"/>
      <c r="JYY840" s="247"/>
      <c r="JYZ840" s="247"/>
      <c r="JZA840" s="247"/>
      <c r="JZB840" s="247"/>
      <c r="JZC840" s="247"/>
      <c r="JZD840" s="247"/>
      <c r="JZE840" s="247"/>
      <c r="JZF840" s="247"/>
      <c r="JZG840" s="247"/>
      <c r="JZH840" s="247"/>
      <c r="JZI840" s="247"/>
      <c r="JZJ840" s="247"/>
      <c r="JZK840" s="247"/>
      <c r="JZL840" s="247"/>
      <c r="JZM840" s="247"/>
      <c r="JZN840" s="247"/>
      <c r="JZO840" s="247"/>
      <c r="JZP840" s="247"/>
      <c r="JZQ840" s="247"/>
      <c r="JZR840" s="247"/>
      <c r="JZS840" s="247"/>
      <c r="JZT840" s="247"/>
      <c r="JZU840" s="247"/>
      <c r="JZV840" s="247"/>
      <c r="JZW840" s="247"/>
      <c r="JZX840" s="247"/>
      <c r="JZY840" s="247"/>
      <c r="JZZ840" s="247"/>
      <c r="KAA840" s="247"/>
      <c r="KAB840" s="247"/>
      <c r="KAC840" s="247"/>
      <c r="KAD840" s="247"/>
      <c r="KAE840" s="247"/>
      <c r="KAF840" s="247"/>
      <c r="KAG840" s="247"/>
      <c r="KAH840" s="247"/>
      <c r="KAI840" s="247"/>
      <c r="KAJ840" s="247"/>
      <c r="KAK840" s="247"/>
      <c r="KAL840" s="247"/>
      <c r="KAM840" s="247"/>
      <c r="KAN840" s="247"/>
      <c r="KAO840" s="247"/>
      <c r="KAP840" s="247"/>
      <c r="KAQ840" s="247"/>
      <c r="KAR840" s="247"/>
      <c r="KAS840" s="247"/>
      <c r="KAT840" s="247"/>
      <c r="KAU840" s="247"/>
      <c r="KAV840" s="247"/>
      <c r="KAW840" s="247"/>
      <c r="KAX840" s="247"/>
      <c r="KAY840" s="247"/>
      <c r="KAZ840" s="247"/>
      <c r="KBA840" s="247"/>
      <c r="KBB840" s="247"/>
      <c r="KBC840" s="247"/>
      <c r="KBD840" s="247"/>
      <c r="KBE840" s="247"/>
      <c r="KBF840" s="247"/>
      <c r="KBG840" s="247"/>
      <c r="KBH840" s="247"/>
      <c r="KBI840" s="247"/>
      <c r="KBJ840" s="247"/>
      <c r="KBK840" s="247"/>
      <c r="KBL840" s="247"/>
      <c r="KBM840" s="247"/>
      <c r="KBN840" s="247"/>
      <c r="KBO840" s="247"/>
      <c r="KBP840" s="247"/>
      <c r="KBQ840" s="247"/>
      <c r="KBR840" s="247"/>
      <c r="KBS840" s="247"/>
      <c r="KBT840" s="247"/>
      <c r="KBU840" s="247"/>
      <c r="KBV840" s="247"/>
      <c r="KBW840" s="247"/>
      <c r="KBX840" s="247"/>
      <c r="KBY840" s="247"/>
      <c r="KBZ840" s="247"/>
      <c r="KCA840" s="247"/>
      <c r="KCB840" s="247"/>
      <c r="KCC840" s="247"/>
      <c r="KCD840" s="247"/>
      <c r="KCE840" s="247"/>
      <c r="KCF840" s="247"/>
      <c r="KCG840" s="247"/>
      <c r="KCH840" s="247"/>
      <c r="KCI840" s="247"/>
      <c r="KCJ840" s="247"/>
      <c r="KCK840" s="247"/>
      <c r="KCL840" s="247"/>
      <c r="KCM840" s="247"/>
      <c r="KCN840" s="247"/>
      <c r="KCO840" s="247"/>
      <c r="KCP840" s="247"/>
      <c r="KCQ840" s="247"/>
      <c r="KCR840" s="247"/>
      <c r="KCS840" s="247"/>
      <c r="KCT840" s="247"/>
      <c r="KCU840" s="247"/>
      <c r="KCV840" s="247"/>
      <c r="KCW840" s="247"/>
      <c r="KCX840" s="247"/>
      <c r="KCY840" s="247"/>
      <c r="KCZ840" s="247"/>
      <c r="KDA840" s="247"/>
      <c r="KDB840" s="247"/>
      <c r="KDC840" s="247"/>
      <c r="KDD840" s="247"/>
      <c r="KDE840" s="247"/>
      <c r="KDF840" s="247"/>
      <c r="KDG840" s="247"/>
      <c r="KDH840" s="247"/>
      <c r="KDI840" s="247"/>
      <c r="KDJ840" s="247"/>
      <c r="KDK840" s="247"/>
      <c r="KDL840" s="247"/>
      <c r="KDM840" s="247"/>
      <c r="KDN840" s="247"/>
      <c r="KDO840" s="247"/>
      <c r="KDP840" s="247"/>
      <c r="KDQ840" s="247"/>
      <c r="KDR840" s="247"/>
      <c r="KDS840" s="247"/>
      <c r="KDT840" s="247"/>
      <c r="KDU840" s="247"/>
      <c r="KDV840" s="247"/>
      <c r="KDW840" s="247"/>
      <c r="KDX840" s="247"/>
      <c r="KDY840" s="247"/>
      <c r="KDZ840" s="247"/>
      <c r="KEA840" s="247"/>
      <c r="KEB840" s="247"/>
      <c r="KEC840" s="247"/>
      <c r="KED840" s="247"/>
      <c r="KEE840" s="247"/>
      <c r="KEF840" s="247"/>
      <c r="KEG840" s="247"/>
      <c r="KEH840" s="247"/>
      <c r="KEI840" s="247"/>
      <c r="KEJ840" s="247"/>
      <c r="KEK840" s="247"/>
      <c r="KEL840" s="247"/>
      <c r="KEM840" s="247"/>
      <c r="KEN840" s="247"/>
      <c r="KEO840" s="247"/>
      <c r="KEP840" s="247"/>
      <c r="KEQ840" s="247"/>
      <c r="KER840" s="247"/>
      <c r="KES840" s="247"/>
      <c r="KET840" s="247"/>
      <c r="KEU840" s="247"/>
      <c r="KEV840" s="247"/>
      <c r="KEW840" s="247"/>
      <c r="KEX840" s="247"/>
      <c r="KEY840" s="247"/>
      <c r="KEZ840" s="247"/>
      <c r="KFA840" s="247"/>
      <c r="KFB840" s="247"/>
      <c r="KFC840" s="247"/>
      <c r="KFD840" s="247"/>
      <c r="KFE840" s="247"/>
      <c r="KFF840" s="247"/>
      <c r="KFG840" s="247"/>
      <c r="KFH840" s="247"/>
      <c r="KFI840" s="247"/>
      <c r="KFJ840" s="247"/>
      <c r="KFK840" s="247"/>
      <c r="KFL840" s="247"/>
      <c r="KFM840" s="247"/>
      <c r="KFN840" s="247"/>
      <c r="KFO840" s="247"/>
      <c r="KFP840" s="247"/>
      <c r="KFQ840" s="247"/>
      <c r="KFR840" s="247"/>
      <c r="KFS840" s="247"/>
      <c r="KFT840" s="247"/>
      <c r="KFU840" s="247"/>
      <c r="KFV840" s="247"/>
      <c r="KFW840" s="247"/>
      <c r="KFX840" s="247"/>
      <c r="KFY840" s="247"/>
      <c r="KFZ840" s="247"/>
      <c r="KGA840" s="247"/>
      <c r="KGB840" s="247"/>
      <c r="KGC840" s="247"/>
      <c r="KGD840" s="247"/>
      <c r="KGE840" s="247"/>
      <c r="KGF840" s="247"/>
      <c r="KGG840" s="247"/>
      <c r="KGH840" s="247"/>
      <c r="KGI840" s="247"/>
      <c r="KGJ840" s="247"/>
      <c r="KGK840" s="247"/>
      <c r="KGL840" s="247"/>
      <c r="KGM840" s="247"/>
      <c r="KGN840" s="247"/>
      <c r="KGO840" s="247"/>
      <c r="KGP840" s="247"/>
      <c r="KGQ840" s="247"/>
      <c r="KGR840" s="247"/>
      <c r="KGS840" s="247"/>
      <c r="KGT840" s="247"/>
      <c r="KGU840" s="247"/>
      <c r="KGV840" s="247"/>
      <c r="KGW840" s="247"/>
      <c r="KGX840" s="247"/>
      <c r="KGY840" s="247"/>
      <c r="KGZ840" s="247"/>
      <c r="KHA840" s="247"/>
      <c r="KHB840" s="247"/>
      <c r="KHC840" s="247"/>
      <c r="KHD840" s="247"/>
      <c r="KHE840" s="247"/>
      <c r="KHF840" s="247"/>
      <c r="KHG840" s="247"/>
      <c r="KHH840" s="247"/>
      <c r="KHI840" s="247"/>
      <c r="KHJ840" s="247"/>
      <c r="KHK840" s="247"/>
      <c r="KHL840" s="247"/>
      <c r="KHM840" s="247"/>
      <c r="KHN840" s="247"/>
      <c r="KHO840" s="247"/>
      <c r="KHP840" s="247"/>
      <c r="KHQ840" s="247"/>
      <c r="KHR840" s="247"/>
      <c r="KHS840" s="247"/>
      <c r="KHT840" s="247"/>
      <c r="KHU840" s="247"/>
      <c r="KHV840" s="247"/>
      <c r="KHW840" s="247"/>
      <c r="KHX840" s="247"/>
      <c r="KHY840" s="247"/>
      <c r="KHZ840" s="247"/>
      <c r="KIA840" s="247"/>
      <c r="KIB840" s="247"/>
      <c r="KIC840" s="247"/>
      <c r="KID840" s="247"/>
      <c r="KIE840" s="247"/>
      <c r="KIF840" s="247"/>
      <c r="KIG840" s="247"/>
      <c r="KIH840" s="247"/>
      <c r="KII840" s="247"/>
      <c r="KIJ840" s="247"/>
      <c r="KIK840" s="247"/>
      <c r="KIL840" s="247"/>
      <c r="KIM840" s="247"/>
      <c r="KIN840" s="247"/>
      <c r="KIO840" s="247"/>
      <c r="KIP840" s="247"/>
      <c r="KIQ840" s="247"/>
      <c r="KIR840" s="247"/>
      <c r="KIS840" s="247"/>
      <c r="KIT840" s="247"/>
      <c r="KIU840" s="247"/>
      <c r="KIV840" s="247"/>
      <c r="KIW840" s="247"/>
      <c r="KIX840" s="247"/>
      <c r="KIY840" s="247"/>
      <c r="KIZ840" s="247"/>
      <c r="KJA840" s="247"/>
      <c r="KJB840" s="247"/>
      <c r="KJC840" s="247"/>
      <c r="KJD840" s="247"/>
      <c r="KJE840" s="247"/>
      <c r="KJF840" s="247"/>
      <c r="KJG840" s="247"/>
      <c r="KJH840" s="247"/>
      <c r="KJI840" s="247"/>
      <c r="KJJ840" s="247"/>
      <c r="KJK840" s="247"/>
      <c r="KJL840" s="247"/>
      <c r="KJM840" s="247"/>
      <c r="KJN840" s="247"/>
      <c r="KJO840" s="247"/>
      <c r="KJP840" s="247"/>
      <c r="KJQ840" s="247"/>
      <c r="KJR840" s="247"/>
      <c r="KJS840" s="247"/>
      <c r="KJT840" s="247"/>
      <c r="KJU840" s="247"/>
      <c r="KJV840" s="247"/>
      <c r="KJW840" s="247"/>
      <c r="KJX840" s="247"/>
      <c r="KJY840" s="247"/>
      <c r="KJZ840" s="247"/>
      <c r="KKA840" s="247"/>
      <c r="KKB840" s="247"/>
      <c r="KKC840" s="247"/>
      <c r="KKD840" s="247"/>
      <c r="KKE840" s="247"/>
      <c r="KKF840" s="247"/>
      <c r="KKG840" s="247"/>
      <c r="KKH840" s="247"/>
      <c r="KKI840" s="247"/>
      <c r="KKJ840" s="247"/>
      <c r="KKK840" s="247"/>
      <c r="KKL840" s="247"/>
      <c r="KKM840" s="247"/>
      <c r="KKN840" s="247"/>
      <c r="KKO840" s="247"/>
      <c r="KKP840" s="247"/>
      <c r="KKQ840" s="247"/>
      <c r="KKR840" s="247"/>
      <c r="KKS840" s="247"/>
      <c r="KKT840" s="247"/>
      <c r="KKU840" s="247"/>
      <c r="KKV840" s="247"/>
      <c r="KKW840" s="247"/>
      <c r="KKX840" s="247"/>
      <c r="KKY840" s="247"/>
      <c r="KKZ840" s="247"/>
      <c r="KLA840" s="247"/>
      <c r="KLB840" s="247"/>
      <c r="KLC840" s="247"/>
      <c r="KLD840" s="247"/>
      <c r="KLE840" s="247"/>
      <c r="KLF840" s="247"/>
      <c r="KLG840" s="247"/>
      <c r="KLH840" s="247"/>
      <c r="KLI840" s="247"/>
      <c r="KLJ840" s="247"/>
      <c r="KLK840" s="247"/>
      <c r="KLL840" s="247"/>
      <c r="KLM840" s="247"/>
      <c r="KLN840" s="247"/>
      <c r="KLO840" s="247"/>
      <c r="KLP840" s="247"/>
      <c r="KLQ840" s="247"/>
      <c r="KLR840" s="247"/>
      <c r="KLS840" s="247"/>
      <c r="KLT840" s="247"/>
      <c r="KLU840" s="247"/>
      <c r="KLV840" s="247"/>
      <c r="KLW840" s="247"/>
      <c r="KLX840" s="247"/>
      <c r="KLY840" s="247"/>
      <c r="KLZ840" s="247"/>
      <c r="KMA840" s="247"/>
      <c r="KMB840" s="247"/>
      <c r="KMC840" s="247"/>
      <c r="KMD840" s="247"/>
      <c r="KME840" s="247"/>
      <c r="KMF840" s="247"/>
      <c r="KMG840" s="247"/>
      <c r="KMH840" s="247"/>
      <c r="KMI840" s="247"/>
      <c r="KMJ840" s="247"/>
      <c r="KMK840" s="247"/>
      <c r="KML840" s="247"/>
      <c r="KMM840" s="247"/>
      <c r="KMN840" s="247"/>
      <c r="KMO840" s="247"/>
      <c r="KMP840" s="247"/>
      <c r="KMQ840" s="247"/>
      <c r="KMR840" s="247"/>
      <c r="KMS840" s="247"/>
      <c r="KMT840" s="247"/>
      <c r="KMU840" s="247"/>
      <c r="KMV840" s="247"/>
      <c r="KMW840" s="247"/>
      <c r="KMX840" s="247"/>
      <c r="KMY840" s="247"/>
      <c r="KMZ840" s="247"/>
      <c r="KNA840" s="247"/>
      <c r="KNB840" s="247"/>
      <c r="KNC840" s="247"/>
      <c r="KND840" s="247"/>
      <c r="KNE840" s="247"/>
      <c r="KNF840" s="247"/>
      <c r="KNG840" s="247"/>
      <c r="KNH840" s="247"/>
      <c r="KNI840" s="247"/>
      <c r="KNJ840" s="247"/>
      <c r="KNK840" s="247"/>
      <c r="KNL840" s="247"/>
      <c r="KNM840" s="247"/>
      <c r="KNN840" s="247"/>
      <c r="KNO840" s="247"/>
      <c r="KNP840" s="247"/>
      <c r="KNQ840" s="247"/>
      <c r="KNR840" s="247"/>
      <c r="KNS840" s="247"/>
      <c r="KNT840" s="247"/>
      <c r="KNU840" s="247"/>
      <c r="KNV840" s="247"/>
      <c r="KNW840" s="247"/>
      <c r="KNX840" s="247"/>
      <c r="KNY840" s="247"/>
      <c r="KNZ840" s="247"/>
      <c r="KOA840" s="247"/>
      <c r="KOB840" s="247"/>
      <c r="KOC840" s="247"/>
      <c r="KOD840" s="247"/>
      <c r="KOE840" s="247"/>
      <c r="KOF840" s="247"/>
      <c r="KOG840" s="247"/>
      <c r="KOH840" s="247"/>
      <c r="KOI840" s="247"/>
      <c r="KOJ840" s="247"/>
      <c r="KOK840" s="247"/>
      <c r="KOL840" s="247"/>
      <c r="KOM840" s="247"/>
      <c r="KON840" s="247"/>
      <c r="KOO840" s="247"/>
      <c r="KOP840" s="247"/>
      <c r="KOQ840" s="247"/>
      <c r="KOR840" s="247"/>
      <c r="KOS840" s="247"/>
      <c r="KOT840" s="247"/>
      <c r="KOU840" s="247"/>
      <c r="KOV840" s="247"/>
      <c r="KOW840" s="247"/>
      <c r="KOX840" s="247"/>
      <c r="KOY840" s="247"/>
      <c r="KOZ840" s="247"/>
      <c r="KPA840" s="247"/>
      <c r="KPB840" s="247"/>
      <c r="KPC840" s="247"/>
      <c r="KPD840" s="247"/>
      <c r="KPE840" s="247"/>
      <c r="KPF840" s="247"/>
      <c r="KPG840" s="247"/>
      <c r="KPH840" s="247"/>
      <c r="KPI840" s="247"/>
      <c r="KPJ840" s="247"/>
      <c r="KPK840" s="247"/>
      <c r="KPL840" s="247"/>
      <c r="KPM840" s="247"/>
      <c r="KPN840" s="247"/>
      <c r="KPO840" s="247"/>
      <c r="KPP840" s="247"/>
      <c r="KPQ840" s="247"/>
      <c r="KPR840" s="247"/>
      <c r="KPS840" s="247"/>
      <c r="KPT840" s="247"/>
      <c r="KPU840" s="247"/>
      <c r="KPV840" s="247"/>
      <c r="KPW840" s="247"/>
      <c r="KPX840" s="247"/>
      <c r="KPY840" s="247"/>
      <c r="KPZ840" s="247"/>
      <c r="KQA840" s="247"/>
      <c r="KQB840" s="247"/>
      <c r="KQC840" s="247"/>
      <c r="KQD840" s="247"/>
      <c r="KQE840" s="247"/>
      <c r="KQF840" s="247"/>
      <c r="KQG840" s="247"/>
      <c r="KQH840" s="247"/>
      <c r="KQI840" s="247"/>
      <c r="KQJ840" s="247"/>
      <c r="KQK840" s="247"/>
      <c r="KQL840" s="247"/>
      <c r="KQM840" s="247"/>
      <c r="KQN840" s="247"/>
      <c r="KQO840" s="247"/>
      <c r="KQP840" s="247"/>
      <c r="KQQ840" s="247"/>
      <c r="KQR840" s="247"/>
      <c r="KQS840" s="247"/>
      <c r="KQT840" s="247"/>
      <c r="KQU840" s="247"/>
      <c r="KQV840" s="247"/>
      <c r="KQW840" s="247"/>
      <c r="KQX840" s="247"/>
      <c r="KQY840" s="247"/>
      <c r="KQZ840" s="247"/>
      <c r="KRA840" s="247"/>
      <c r="KRB840" s="247"/>
      <c r="KRC840" s="247"/>
      <c r="KRD840" s="247"/>
      <c r="KRE840" s="247"/>
      <c r="KRF840" s="247"/>
      <c r="KRG840" s="247"/>
      <c r="KRH840" s="247"/>
      <c r="KRI840" s="247"/>
      <c r="KRJ840" s="247"/>
      <c r="KRK840" s="247"/>
      <c r="KRL840" s="247"/>
      <c r="KRM840" s="247"/>
      <c r="KRN840" s="247"/>
      <c r="KRO840" s="247"/>
      <c r="KRP840" s="247"/>
      <c r="KRQ840" s="247"/>
      <c r="KRR840" s="247"/>
      <c r="KRS840" s="247"/>
      <c r="KRT840" s="247"/>
      <c r="KRU840" s="247"/>
      <c r="KRV840" s="247"/>
      <c r="KRW840" s="247"/>
      <c r="KRX840" s="247"/>
      <c r="KRY840" s="247"/>
      <c r="KRZ840" s="247"/>
      <c r="KSA840" s="247"/>
      <c r="KSB840" s="247"/>
      <c r="KSC840" s="247"/>
      <c r="KSD840" s="247"/>
      <c r="KSE840" s="247"/>
      <c r="KSF840" s="247"/>
      <c r="KSG840" s="247"/>
      <c r="KSH840" s="247"/>
      <c r="KSI840" s="247"/>
      <c r="KSJ840" s="247"/>
      <c r="KSK840" s="247"/>
      <c r="KSL840" s="247"/>
      <c r="KSM840" s="247"/>
      <c r="KSN840" s="247"/>
      <c r="KSO840" s="247"/>
      <c r="KSP840" s="247"/>
      <c r="KSQ840" s="247"/>
      <c r="KSR840" s="247"/>
      <c r="KSS840" s="247"/>
      <c r="KST840" s="247"/>
      <c r="KSU840" s="247"/>
      <c r="KSV840" s="247"/>
      <c r="KSW840" s="247"/>
      <c r="KSX840" s="247"/>
      <c r="KSY840" s="247"/>
      <c r="KSZ840" s="247"/>
      <c r="KTA840" s="247"/>
      <c r="KTB840" s="247"/>
      <c r="KTC840" s="247"/>
      <c r="KTD840" s="247"/>
      <c r="KTE840" s="247"/>
      <c r="KTF840" s="247"/>
      <c r="KTG840" s="247"/>
      <c r="KTH840" s="247"/>
      <c r="KTI840" s="247"/>
      <c r="KTJ840" s="247"/>
      <c r="KTK840" s="247"/>
      <c r="KTL840" s="247"/>
      <c r="KTM840" s="247"/>
      <c r="KTN840" s="247"/>
      <c r="KTO840" s="247"/>
      <c r="KTP840" s="247"/>
      <c r="KTQ840" s="247"/>
      <c r="KTR840" s="247"/>
      <c r="KTS840" s="247"/>
      <c r="KTT840" s="247"/>
      <c r="KTU840" s="247"/>
      <c r="KTV840" s="247"/>
      <c r="KTW840" s="247"/>
      <c r="KTX840" s="247"/>
      <c r="KTY840" s="247"/>
      <c r="KTZ840" s="247"/>
      <c r="KUA840" s="247"/>
      <c r="KUB840" s="247"/>
      <c r="KUC840" s="247"/>
      <c r="KUD840" s="247"/>
      <c r="KUE840" s="247"/>
      <c r="KUF840" s="247"/>
      <c r="KUG840" s="247"/>
      <c r="KUH840" s="247"/>
      <c r="KUI840" s="247"/>
      <c r="KUJ840" s="247"/>
      <c r="KUK840" s="247"/>
      <c r="KUL840" s="247"/>
      <c r="KUM840" s="247"/>
      <c r="KUN840" s="247"/>
      <c r="KUO840" s="247"/>
      <c r="KUP840" s="247"/>
      <c r="KUQ840" s="247"/>
      <c r="KUR840" s="247"/>
      <c r="KUS840" s="247"/>
      <c r="KUT840" s="247"/>
      <c r="KUU840" s="247"/>
      <c r="KUV840" s="247"/>
      <c r="KUW840" s="247"/>
      <c r="KUX840" s="247"/>
      <c r="KUY840" s="247"/>
      <c r="KUZ840" s="247"/>
      <c r="KVA840" s="247"/>
      <c r="KVB840" s="247"/>
      <c r="KVC840" s="247"/>
      <c r="KVD840" s="247"/>
      <c r="KVE840" s="247"/>
      <c r="KVF840" s="247"/>
      <c r="KVG840" s="247"/>
      <c r="KVH840" s="247"/>
      <c r="KVI840" s="247"/>
      <c r="KVJ840" s="247"/>
      <c r="KVK840" s="247"/>
      <c r="KVL840" s="247"/>
      <c r="KVM840" s="247"/>
      <c r="KVN840" s="247"/>
      <c r="KVO840" s="247"/>
      <c r="KVP840" s="247"/>
      <c r="KVQ840" s="247"/>
      <c r="KVR840" s="247"/>
      <c r="KVS840" s="247"/>
      <c r="KVT840" s="247"/>
      <c r="KVU840" s="247"/>
      <c r="KVV840" s="247"/>
      <c r="KVW840" s="247"/>
      <c r="KVX840" s="247"/>
      <c r="KVY840" s="247"/>
      <c r="KVZ840" s="247"/>
      <c r="KWA840" s="247"/>
      <c r="KWB840" s="247"/>
      <c r="KWC840" s="247"/>
      <c r="KWD840" s="247"/>
      <c r="KWE840" s="247"/>
      <c r="KWF840" s="247"/>
      <c r="KWG840" s="247"/>
      <c r="KWH840" s="247"/>
      <c r="KWI840" s="247"/>
      <c r="KWJ840" s="247"/>
      <c r="KWK840" s="247"/>
      <c r="KWL840" s="247"/>
      <c r="KWM840" s="247"/>
      <c r="KWN840" s="247"/>
      <c r="KWO840" s="247"/>
      <c r="KWP840" s="247"/>
      <c r="KWQ840" s="247"/>
      <c r="KWR840" s="247"/>
      <c r="KWS840" s="247"/>
      <c r="KWT840" s="247"/>
      <c r="KWU840" s="247"/>
      <c r="KWV840" s="247"/>
      <c r="KWW840" s="247"/>
      <c r="KWX840" s="247"/>
      <c r="KWY840" s="247"/>
      <c r="KWZ840" s="247"/>
      <c r="KXA840" s="247"/>
      <c r="KXB840" s="247"/>
      <c r="KXC840" s="247"/>
      <c r="KXD840" s="247"/>
      <c r="KXE840" s="247"/>
      <c r="KXF840" s="247"/>
      <c r="KXG840" s="247"/>
      <c r="KXH840" s="247"/>
      <c r="KXI840" s="247"/>
      <c r="KXJ840" s="247"/>
      <c r="KXK840" s="247"/>
      <c r="KXL840" s="247"/>
      <c r="KXM840" s="247"/>
      <c r="KXN840" s="247"/>
      <c r="KXO840" s="247"/>
      <c r="KXP840" s="247"/>
      <c r="KXQ840" s="247"/>
      <c r="KXR840" s="247"/>
      <c r="KXS840" s="247"/>
      <c r="KXT840" s="247"/>
      <c r="KXU840" s="247"/>
      <c r="KXV840" s="247"/>
      <c r="KXW840" s="247"/>
      <c r="KXX840" s="247"/>
      <c r="KXY840" s="247"/>
      <c r="KXZ840" s="247"/>
      <c r="KYA840" s="247"/>
      <c r="KYB840" s="247"/>
      <c r="KYC840" s="247"/>
      <c r="KYD840" s="247"/>
      <c r="KYE840" s="247"/>
      <c r="KYF840" s="247"/>
      <c r="KYG840" s="247"/>
      <c r="KYH840" s="247"/>
      <c r="KYI840" s="247"/>
      <c r="KYJ840" s="247"/>
      <c r="KYK840" s="247"/>
      <c r="KYL840" s="247"/>
      <c r="KYM840" s="247"/>
      <c r="KYN840" s="247"/>
      <c r="KYO840" s="247"/>
      <c r="KYP840" s="247"/>
      <c r="KYQ840" s="247"/>
      <c r="KYR840" s="247"/>
      <c r="KYS840" s="247"/>
      <c r="KYT840" s="247"/>
      <c r="KYU840" s="247"/>
      <c r="KYV840" s="247"/>
      <c r="KYW840" s="247"/>
      <c r="KYX840" s="247"/>
      <c r="KYY840" s="247"/>
      <c r="KYZ840" s="247"/>
      <c r="KZA840" s="247"/>
      <c r="KZB840" s="247"/>
      <c r="KZC840" s="247"/>
      <c r="KZD840" s="247"/>
      <c r="KZE840" s="247"/>
      <c r="KZF840" s="247"/>
      <c r="KZG840" s="247"/>
      <c r="KZH840" s="247"/>
      <c r="KZI840" s="247"/>
      <c r="KZJ840" s="247"/>
      <c r="KZK840" s="247"/>
      <c r="KZL840" s="247"/>
      <c r="KZM840" s="247"/>
      <c r="KZN840" s="247"/>
      <c r="KZO840" s="247"/>
      <c r="KZP840" s="247"/>
      <c r="KZQ840" s="247"/>
      <c r="KZR840" s="247"/>
      <c r="KZS840" s="247"/>
      <c r="KZT840" s="247"/>
      <c r="KZU840" s="247"/>
      <c r="KZV840" s="247"/>
      <c r="KZW840" s="247"/>
      <c r="KZX840" s="247"/>
      <c r="KZY840" s="247"/>
      <c r="KZZ840" s="247"/>
      <c r="LAA840" s="247"/>
      <c r="LAB840" s="247"/>
      <c r="LAC840" s="247"/>
      <c r="LAD840" s="247"/>
      <c r="LAE840" s="247"/>
      <c r="LAF840" s="247"/>
      <c r="LAG840" s="247"/>
      <c r="LAH840" s="247"/>
      <c r="LAI840" s="247"/>
      <c r="LAJ840" s="247"/>
      <c r="LAK840" s="247"/>
      <c r="LAL840" s="247"/>
      <c r="LAM840" s="247"/>
      <c r="LAN840" s="247"/>
      <c r="LAO840" s="247"/>
      <c r="LAP840" s="247"/>
      <c r="LAQ840" s="247"/>
      <c r="LAR840" s="247"/>
      <c r="LAS840" s="247"/>
      <c r="LAT840" s="247"/>
      <c r="LAU840" s="247"/>
      <c r="LAV840" s="247"/>
      <c r="LAW840" s="247"/>
      <c r="LAX840" s="247"/>
      <c r="LAY840" s="247"/>
      <c r="LAZ840" s="247"/>
      <c r="LBA840" s="247"/>
      <c r="LBB840" s="247"/>
      <c r="LBC840" s="247"/>
      <c r="LBD840" s="247"/>
      <c r="LBE840" s="247"/>
      <c r="LBF840" s="247"/>
      <c r="LBG840" s="247"/>
      <c r="LBH840" s="247"/>
      <c r="LBI840" s="247"/>
      <c r="LBJ840" s="247"/>
      <c r="LBK840" s="247"/>
      <c r="LBL840" s="247"/>
      <c r="LBM840" s="247"/>
      <c r="LBN840" s="247"/>
      <c r="LBO840" s="247"/>
      <c r="LBP840" s="247"/>
      <c r="LBQ840" s="247"/>
      <c r="LBR840" s="247"/>
      <c r="LBS840" s="247"/>
      <c r="LBT840" s="247"/>
      <c r="LBU840" s="247"/>
      <c r="LBV840" s="247"/>
      <c r="LBW840" s="247"/>
      <c r="LBX840" s="247"/>
      <c r="LBY840" s="247"/>
      <c r="LBZ840" s="247"/>
      <c r="LCA840" s="247"/>
      <c r="LCB840" s="247"/>
      <c r="LCC840" s="247"/>
      <c r="LCD840" s="247"/>
      <c r="LCE840" s="247"/>
      <c r="LCF840" s="247"/>
      <c r="LCG840" s="247"/>
      <c r="LCH840" s="247"/>
      <c r="LCI840" s="247"/>
      <c r="LCJ840" s="247"/>
      <c r="LCK840" s="247"/>
      <c r="LCL840" s="247"/>
      <c r="LCM840" s="247"/>
      <c r="LCN840" s="247"/>
      <c r="LCO840" s="247"/>
      <c r="LCP840" s="247"/>
      <c r="LCQ840" s="247"/>
      <c r="LCR840" s="247"/>
      <c r="LCS840" s="247"/>
      <c r="LCT840" s="247"/>
      <c r="LCU840" s="247"/>
      <c r="LCV840" s="247"/>
      <c r="LCW840" s="247"/>
      <c r="LCX840" s="247"/>
      <c r="LCY840" s="247"/>
      <c r="LCZ840" s="247"/>
      <c r="LDA840" s="247"/>
      <c r="LDB840" s="247"/>
      <c r="LDC840" s="247"/>
      <c r="LDD840" s="247"/>
      <c r="LDE840" s="247"/>
      <c r="LDF840" s="247"/>
      <c r="LDG840" s="247"/>
      <c r="LDH840" s="247"/>
      <c r="LDI840" s="247"/>
      <c r="LDJ840" s="247"/>
      <c r="LDK840" s="247"/>
      <c r="LDL840" s="247"/>
      <c r="LDM840" s="247"/>
      <c r="LDN840" s="247"/>
      <c r="LDO840" s="247"/>
      <c r="LDP840" s="247"/>
      <c r="LDQ840" s="247"/>
      <c r="LDR840" s="247"/>
      <c r="LDS840" s="247"/>
      <c r="LDT840" s="247"/>
      <c r="LDU840" s="247"/>
      <c r="LDV840" s="247"/>
      <c r="LDW840" s="247"/>
      <c r="LDX840" s="247"/>
      <c r="LDY840" s="247"/>
      <c r="LDZ840" s="247"/>
      <c r="LEA840" s="247"/>
      <c r="LEB840" s="247"/>
      <c r="LEC840" s="247"/>
      <c r="LED840" s="247"/>
      <c r="LEE840" s="247"/>
      <c r="LEF840" s="247"/>
      <c r="LEG840" s="247"/>
      <c r="LEH840" s="247"/>
      <c r="LEI840" s="247"/>
      <c r="LEJ840" s="247"/>
      <c r="LEK840" s="247"/>
      <c r="LEL840" s="247"/>
      <c r="LEM840" s="247"/>
      <c r="LEN840" s="247"/>
      <c r="LEO840" s="247"/>
      <c r="LEP840" s="247"/>
      <c r="LEQ840" s="247"/>
      <c r="LER840" s="247"/>
      <c r="LES840" s="247"/>
      <c r="LET840" s="247"/>
      <c r="LEU840" s="247"/>
      <c r="LEV840" s="247"/>
      <c r="LEW840" s="247"/>
      <c r="LEX840" s="247"/>
      <c r="LEY840" s="247"/>
      <c r="LEZ840" s="247"/>
      <c r="LFA840" s="247"/>
      <c r="LFB840" s="247"/>
      <c r="LFC840" s="247"/>
      <c r="LFD840" s="247"/>
      <c r="LFE840" s="247"/>
      <c r="LFF840" s="247"/>
      <c r="LFG840" s="247"/>
      <c r="LFH840" s="247"/>
      <c r="LFI840" s="247"/>
      <c r="LFJ840" s="247"/>
      <c r="LFK840" s="247"/>
      <c r="LFL840" s="247"/>
      <c r="LFM840" s="247"/>
      <c r="LFN840" s="247"/>
      <c r="LFO840" s="247"/>
      <c r="LFP840" s="247"/>
      <c r="LFQ840" s="247"/>
      <c r="LFR840" s="247"/>
      <c r="LFS840" s="247"/>
      <c r="LFT840" s="247"/>
      <c r="LFU840" s="247"/>
      <c r="LFV840" s="247"/>
      <c r="LFW840" s="247"/>
      <c r="LFX840" s="247"/>
      <c r="LFY840" s="247"/>
      <c r="LFZ840" s="247"/>
      <c r="LGA840" s="247"/>
      <c r="LGB840" s="247"/>
      <c r="LGC840" s="247"/>
      <c r="LGD840" s="247"/>
      <c r="LGE840" s="247"/>
      <c r="LGF840" s="247"/>
      <c r="LGG840" s="247"/>
      <c r="LGH840" s="247"/>
      <c r="LGI840" s="247"/>
      <c r="LGJ840" s="247"/>
      <c r="LGK840" s="247"/>
      <c r="LGL840" s="247"/>
      <c r="LGM840" s="247"/>
      <c r="LGN840" s="247"/>
      <c r="LGO840" s="247"/>
      <c r="LGP840" s="247"/>
      <c r="LGQ840" s="247"/>
      <c r="LGR840" s="247"/>
      <c r="LGS840" s="247"/>
      <c r="LGT840" s="247"/>
      <c r="LGU840" s="247"/>
      <c r="LGV840" s="247"/>
      <c r="LGW840" s="247"/>
      <c r="LGX840" s="247"/>
      <c r="LGY840" s="247"/>
      <c r="LGZ840" s="247"/>
      <c r="LHA840" s="247"/>
      <c r="LHB840" s="247"/>
      <c r="LHC840" s="247"/>
      <c r="LHD840" s="247"/>
      <c r="LHE840" s="247"/>
      <c r="LHF840" s="247"/>
      <c r="LHG840" s="247"/>
      <c r="LHH840" s="247"/>
      <c r="LHI840" s="247"/>
      <c r="LHJ840" s="247"/>
      <c r="LHK840" s="247"/>
      <c r="LHL840" s="247"/>
      <c r="LHM840" s="247"/>
      <c r="LHN840" s="247"/>
      <c r="LHO840" s="247"/>
      <c r="LHP840" s="247"/>
      <c r="LHQ840" s="247"/>
      <c r="LHR840" s="247"/>
      <c r="LHS840" s="247"/>
      <c r="LHT840" s="247"/>
      <c r="LHU840" s="247"/>
      <c r="LHV840" s="247"/>
      <c r="LHW840" s="247"/>
      <c r="LHX840" s="247"/>
      <c r="LHY840" s="247"/>
      <c r="LHZ840" s="247"/>
      <c r="LIA840" s="247"/>
      <c r="LIB840" s="247"/>
      <c r="LIC840" s="247"/>
      <c r="LID840" s="247"/>
      <c r="LIE840" s="247"/>
      <c r="LIF840" s="247"/>
      <c r="LIG840" s="247"/>
      <c r="LIH840" s="247"/>
      <c r="LII840" s="247"/>
      <c r="LIJ840" s="247"/>
      <c r="LIK840" s="247"/>
      <c r="LIL840" s="247"/>
      <c r="LIM840" s="247"/>
      <c r="LIN840" s="247"/>
      <c r="LIO840" s="247"/>
      <c r="LIP840" s="247"/>
      <c r="LIQ840" s="247"/>
      <c r="LIR840" s="247"/>
      <c r="LIS840" s="247"/>
      <c r="LIT840" s="247"/>
      <c r="LIU840" s="247"/>
      <c r="LIV840" s="247"/>
      <c r="LIW840" s="247"/>
      <c r="LIX840" s="247"/>
      <c r="LIY840" s="247"/>
      <c r="LIZ840" s="247"/>
      <c r="LJA840" s="247"/>
      <c r="LJB840" s="247"/>
      <c r="LJC840" s="247"/>
      <c r="LJD840" s="247"/>
      <c r="LJE840" s="247"/>
      <c r="LJF840" s="247"/>
      <c r="LJG840" s="247"/>
      <c r="LJH840" s="247"/>
      <c r="LJI840" s="247"/>
      <c r="LJJ840" s="247"/>
      <c r="LJK840" s="247"/>
      <c r="LJL840" s="247"/>
      <c r="LJM840" s="247"/>
      <c r="LJN840" s="247"/>
      <c r="LJO840" s="247"/>
      <c r="LJP840" s="247"/>
      <c r="LJQ840" s="247"/>
      <c r="LJR840" s="247"/>
      <c r="LJS840" s="247"/>
      <c r="LJT840" s="247"/>
      <c r="LJU840" s="247"/>
      <c r="LJV840" s="247"/>
      <c r="LJW840" s="247"/>
      <c r="LJX840" s="247"/>
      <c r="LJY840" s="247"/>
      <c r="LJZ840" s="247"/>
      <c r="LKA840" s="247"/>
      <c r="LKB840" s="247"/>
      <c r="LKC840" s="247"/>
      <c r="LKD840" s="247"/>
      <c r="LKE840" s="247"/>
      <c r="LKF840" s="247"/>
      <c r="LKG840" s="247"/>
      <c r="LKH840" s="247"/>
      <c r="LKI840" s="247"/>
      <c r="LKJ840" s="247"/>
      <c r="LKK840" s="247"/>
      <c r="LKL840" s="247"/>
      <c r="LKM840" s="247"/>
      <c r="LKN840" s="247"/>
      <c r="LKO840" s="247"/>
      <c r="LKP840" s="247"/>
      <c r="LKQ840" s="247"/>
      <c r="LKR840" s="247"/>
      <c r="LKS840" s="247"/>
      <c r="LKT840" s="247"/>
      <c r="LKU840" s="247"/>
      <c r="LKV840" s="247"/>
      <c r="LKW840" s="247"/>
      <c r="LKX840" s="247"/>
      <c r="LKY840" s="247"/>
      <c r="LKZ840" s="247"/>
      <c r="LLA840" s="247"/>
      <c r="LLB840" s="247"/>
      <c r="LLC840" s="247"/>
      <c r="LLD840" s="247"/>
      <c r="LLE840" s="247"/>
      <c r="LLF840" s="247"/>
      <c r="LLG840" s="247"/>
      <c r="LLH840" s="247"/>
      <c r="LLI840" s="247"/>
      <c r="LLJ840" s="247"/>
      <c r="LLK840" s="247"/>
      <c r="LLL840" s="247"/>
      <c r="LLM840" s="247"/>
      <c r="LLN840" s="247"/>
      <c r="LLO840" s="247"/>
      <c r="LLP840" s="247"/>
      <c r="LLQ840" s="247"/>
      <c r="LLR840" s="247"/>
      <c r="LLS840" s="247"/>
      <c r="LLT840" s="247"/>
      <c r="LLU840" s="247"/>
      <c r="LLV840" s="247"/>
      <c r="LLW840" s="247"/>
      <c r="LLX840" s="247"/>
      <c r="LLY840" s="247"/>
      <c r="LLZ840" s="247"/>
      <c r="LMA840" s="247"/>
      <c r="LMB840" s="247"/>
      <c r="LMC840" s="247"/>
      <c r="LMD840" s="247"/>
      <c r="LME840" s="247"/>
      <c r="LMF840" s="247"/>
      <c r="LMG840" s="247"/>
      <c r="LMH840" s="247"/>
      <c r="LMI840" s="247"/>
      <c r="LMJ840" s="247"/>
      <c r="LMK840" s="247"/>
      <c r="LML840" s="247"/>
      <c r="LMM840" s="247"/>
      <c r="LMN840" s="247"/>
      <c r="LMO840" s="247"/>
      <c r="LMP840" s="247"/>
      <c r="LMQ840" s="247"/>
      <c r="LMR840" s="247"/>
      <c r="LMS840" s="247"/>
      <c r="LMT840" s="247"/>
      <c r="LMU840" s="247"/>
      <c r="LMV840" s="247"/>
      <c r="LMW840" s="247"/>
      <c r="LMX840" s="247"/>
      <c r="LMY840" s="247"/>
      <c r="LMZ840" s="247"/>
      <c r="LNA840" s="247"/>
      <c r="LNB840" s="247"/>
      <c r="LNC840" s="247"/>
      <c r="LND840" s="247"/>
      <c r="LNE840" s="247"/>
      <c r="LNF840" s="247"/>
      <c r="LNG840" s="247"/>
      <c r="LNH840" s="247"/>
      <c r="LNI840" s="247"/>
      <c r="LNJ840" s="247"/>
      <c r="LNK840" s="247"/>
      <c r="LNL840" s="247"/>
      <c r="LNM840" s="247"/>
      <c r="LNN840" s="247"/>
      <c r="LNO840" s="247"/>
      <c r="LNP840" s="247"/>
      <c r="LNQ840" s="247"/>
      <c r="LNR840" s="247"/>
      <c r="LNS840" s="247"/>
      <c r="LNT840" s="247"/>
      <c r="LNU840" s="247"/>
      <c r="LNV840" s="247"/>
      <c r="LNW840" s="247"/>
      <c r="LNX840" s="247"/>
      <c r="LNY840" s="247"/>
      <c r="LNZ840" s="247"/>
      <c r="LOA840" s="247"/>
      <c r="LOB840" s="247"/>
      <c r="LOC840" s="247"/>
      <c r="LOD840" s="247"/>
      <c r="LOE840" s="247"/>
      <c r="LOF840" s="247"/>
      <c r="LOG840" s="247"/>
      <c r="LOH840" s="247"/>
      <c r="LOI840" s="247"/>
      <c r="LOJ840" s="247"/>
      <c r="LOK840" s="247"/>
      <c r="LOL840" s="247"/>
      <c r="LOM840" s="247"/>
      <c r="LON840" s="247"/>
      <c r="LOO840" s="247"/>
      <c r="LOP840" s="247"/>
      <c r="LOQ840" s="247"/>
      <c r="LOR840" s="247"/>
      <c r="LOS840" s="247"/>
      <c r="LOT840" s="247"/>
      <c r="LOU840" s="247"/>
      <c r="LOV840" s="247"/>
      <c r="LOW840" s="247"/>
      <c r="LOX840" s="247"/>
      <c r="LOY840" s="247"/>
      <c r="LOZ840" s="247"/>
      <c r="LPA840" s="247"/>
      <c r="LPB840" s="247"/>
      <c r="LPC840" s="247"/>
      <c r="LPD840" s="247"/>
      <c r="LPE840" s="247"/>
      <c r="LPF840" s="247"/>
      <c r="LPG840" s="247"/>
      <c r="LPH840" s="247"/>
      <c r="LPI840" s="247"/>
      <c r="LPJ840" s="247"/>
      <c r="LPK840" s="247"/>
      <c r="LPL840" s="247"/>
      <c r="LPM840" s="247"/>
      <c r="LPN840" s="247"/>
      <c r="LPO840" s="247"/>
      <c r="LPP840" s="247"/>
      <c r="LPQ840" s="247"/>
      <c r="LPR840" s="247"/>
      <c r="LPS840" s="247"/>
      <c r="LPT840" s="247"/>
      <c r="LPU840" s="247"/>
      <c r="LPV840" s="247"/>
      <c r="LPW840" s="247"/>
      <c r="LPX840" s="247"/>
      <c r="LPY840" s="247"/>
      <c r="LPZ840" s="247"/>
      <c r="LQA840" s="247"/>
      <c r="LQB840" s="247"/>
      <c r="LQC840" s="247"/>
      <c r="LQD840" s="247"/>
      <c r="LQE840" s="247"/>
      <c r="LQF840" s="247"/>
      <c r="LQG840" s="247"/>
      <c r="LQH840" s="247"/>
      <c r="LQI840" s="247"/>
      <c r="LQJ840" s="247"/>
      <c r="LQK840" s="247"/>
      <c r="LQL840" s="247"/>
      <c r="LQM840" s="247"/>
      <c r="LQN840" s="247"/>
      <c r="LQO840" s="247"/>
      <c r="LQP840" s="247"/>
      <c r="LQQ840" s="247"/>
      <c r="LQR840" s="247"/>
      <c r="LQS840" s="247"/>
      <c r="LQT840" s="247"/>
      <c r="LQU840" s="247"/>
      <c r="LQV840" s="247"/>
      <c r="LQW840" s="247"/>
      <c r="LQX840" s="247"/>
      <c r="LQY840" s="247"/>
      <c r="LQZ840" s="247"/>
      <c r="LRA840" s="247"/>
      <c r="LRB840" s="247"/>
      <c r="LRC840" s="247"/>
      <c r="LRD840" s="247"/>
      <c r="LRE840" s="247"/>
      <c r="LRF840" s="247"/>
      <c r="LRG840" s="247"/>
      <c r="LRH840" s="247"/>
      <c r="LRI840" s="247"/>
      <c r="LRJ840" s="247"/>
      <c r="LRK840" s="247"/>
      <c r="LRL840" s="247"/>
      <c r="LRM840" s="247"/>
      <c r="LRN840" s="247"/>
      <c r="LRO840" s="247"/>
      <c r="LRP840" s="247"/>
      <c r="LRQ840" s="247"/>
      <c r="LRR840" s="247"/>
      <c r="LRS840" s="247"/>
      <c r="LRT840" s="247"/>
      <c r="LRU840" s="247"/>
      <c r="LRV840" s="247"/>
      <c r="LRW840" s="247"/>
      <c r="LRX840" s="247"/>
      <c r="LRY840" s="247"/>
      <c r="LRZ840" s="247"/>
      <c r="LSA840" s="247"/>
      <c r="LSB840" s="247"/>
      <c r="LSC840" s="247"/>
      <c r="LSD840" s="247"/>
      <c r="LSE840" s="247"/>
      <c r="LSF840" s="247"/>
      <c r="LSG840" s="247"/>
      <c r="LSH840" s="247"/>
      <c r="LSI840" s="247"/>
      <c r="LSJ840" s="247"/>
      <c r="LSK840" s="247"/>
      <c r="LSL840" s="247"/>
      <c r="LSM840" s="247"/>
      <c r="LSN840" s="247"/>
      <c r="LSO840" s="247"/>
      <c r="LSP840" s="247"/>
      <c r="LSQ840" s="247"/>
      <c r="LSR840" s="247"/>
      <c r="LSS840" s="247"/>
      <c r="LST840" s="247"/>
      <c r="LSU840" s="247"/>
      <c r="LSV840" s="247"/>
      <c r="LSW840" s="247"/>
      <c r="LSX840" s="247"/>
      <c r="LSY840" s="247"/>
      <c r="LSZ840" s="247"/>
      <c r="LTA840" s="247"/>
      <c r="LTB840" s="247"/>
      <c r="LTC840" s="247"/>
      <c r="LTD840" s="247"/>
      <c r="LTE840" s="247"/>
      <c r="LTF840" s="247"/>
      <c r="LTG840" s="247"/>
      <c r="LTH840" s="247"/>
      <c r="LTI840" s="247"/>
      <c r="LTJ840" s="247"/>
      <c r="LTK840" s="247"/>
      <c r="LTL840" s="247"/>
      <c r="LTM840" s="247"/>
      <c r="LTN840" s="247"/>
      <c r="LTO840" s="247"/>
      <c r="LTP840" s="247"/>
      <c r="LTQ840" s="247"/>
      <c r="LTR840" s="247"/>
      <c r="LTS840" s="247"/>
      <c r="LTT840" s="247"/>
      <c r="LTU840" s="247"/>
      <c r="LTV840" s="247"/>
      <c r="LTW840" s="247"/>
      <c r="LTX840" s="247"/>
      <c r="LTY840" s="247"/>
      <c r="LTZ840" s="247"/>
      <c r="LUA840" s="247"/>
      <c r="LUB840" s="247"/>
      <c r="LUC840" s="247"/>
      <c r="LUD840" s="247"/>
      <c r="LUE840" s="247"/>
      <c r="LUF840" s="247"/>
      <c r="LUG840" s="247"/>
      <c r="LUH840" s="247"/>
      <c r="LUI840" s="247"/>
      <c r="LUJ840" s="247"/>
      <c r="LUK840" s="247"/>
      <c r="LUL840" s="247"/>
      <c r="LUM840" s="247"/>
      <c r="LUN840" s="247"/>
      <c r="LUO840" s="247"/>
      <c r="LUP840" s="247"/>
      <c r="LUQ840" s="247"/>
      <c r="LUR840" s="247"/>
      <c r="LUS840" s="247"/>
      <c r="LUT840" s="247"/>
      <c r="LUU840" s="247"/>
      <c r="LUV840" s="247"/>
      <c r="LUW840" s="247"/>
      <c r="LUX840" s="247"/>
      <c r="LUY840" s="247"/>
      <c r="LUZ840" s="247"/>
      <c r="LVA840" s="247"/>
      <c r="LVB840" s="247"/>
      <c r="LVC840" s="247"/>
      <c r="LVD840" s="247"/>
      <c r="LVE840" s="247"/>
      <c r="LVF840" s="247"/>
      <c r="LVG840" s="247"/>
      <c r="LVH840" s="247"/>
      <c r="LVI840" s="247"/>
      <c r="LVJ840" s="247"/>
      <c r="LVK840" s="247"/>
      <c r="LVL840" s="247"/>
      <c r="LVM840" s="247"/>
      <c r="LVN840" s="247"/>
      <c r="LVO840" s="247"/>
      <c r="LVP840" s="247"/>
      <c r="LVQ840" s="247"/>
      <c r="LVR840" s="247"/>
      <c r="LVS840" s="247"/>
      <c r="LVT840" s="247"/>
      <c r="LVU840" s="247"/>
      <c r="LVV840" s="247"/>
      <c r="LVW840" s="247"/>
      <c r="LVX840" s="247"/>
      <c r="LVY840" s="247"/>
      <c r="LVZ840" s="247"/>
      <c r="LWA840" s="247"/>
      <c r="LWB840" s="247"/>
      <c r="LWC840" s="247"/>
      <c r="LWD840" s="247"/>
      <c r="LWE840" s="247"/>
      <c r="LWF840" s="247"/>
      <c r="LWG840" s="247"/>
      <c r="LWH840" s="247"/>
      <c r="LWI840" s="247"/>
      <c r="LWJ840" s="247"/>
      <c r="LWK840" s="247"/>
      <c r="LWL840" s="247"/>
      <c r="LWM840" s="247"/>
      <c r="LWN840" s="247"/>
      <c r="LWO840" s="247"/>
      <c r="LWP840" s="247"/>
      <c r="LWQ840" s="247"/>
      <c r="LWR840" s="247"/>
      <c r="LWS840" s="247"/>
      <c r="LWT840" s="247"/>
      <c r="LWU840" s="247"/>
      <c r="LWV840" s="247"/>
      <c r="LWW840" s="247"/>
      <c r="LWX840" s="247"/>
      <c r="LWY840" s="247"/>
      <c r="LWZ840" s="247"/>
      <c r="LXA840" s="247"/>
      <c r="LXB840" s="247"/>
      <c r="LXC840" s="247"/>
      <c r="LXD840" s="247"/>
      <c r="LXE840" s="247"/>
      <c r="LXF840" s="247"/>
      <c r="LXG840" s="247"/>
      <c r="LXH840" s="247"/>
      <c r="LXI840" s="247"/>
      <c r="LXJ840" s="247"/>
      <c r="LXK840" s="247"/>
      <c r="LXL840" s="247"/>
      <c r="LXM840" s="247"/>
      <c r="LXN840" s="247"/>
      <c r="LXO840" s="247"/>
      <c r="LXP840" s="247"/>
      <c r="LXQ840" s="247"/>
      <c r="LXR840" s="247"/>
      <c r="LXS840" s="247"/>
      <c r="LXT840" s="247"/>
      <c r="LXU840" s="247"/>
      <c r="LXV840" s="247"/>
      <c r="LXW840" s="247"/>
      <c r="LXX840" s="247"/>
      <c r="LXY840" s="247"/>
      <c r="LXZ840" s="247"/>
      <c r="LYA840" s="247"/>
      <c r="LYB840" s="247"/>
      <c r="LYC840" s="247"/>
      <c r="LYD840" s="247"/>
      <c r="LYE840" s="247"/>
      <c r="LYF840" s="247"/>
      <c r="LYG840" s="247"/>
      <c r="LYH840" s="247"/>
      <c r="LYI840" s="247"/>
      <c r="LYJ840" s="247"/>
      <c r="LYK840" s="247"/>
      <c r="LYL840" s="247"/>
      <c r="LYM840" s="247"/>
      <c r="LYN840" s="247"/>
      <c r="LYO840" s="247"/>
      <c r="LYP840" s="247"/>
      <c r="LYQ840" s="247"/>
      <c r="LYR840" s="247"/>
      <c r="LYS840" s="247"/>
      <c r="LYT840" s="247"/>
      <c r="LYU840" s="247"/>
      <c r="LYV840" s="247"/>
      <c r="LYW840" s="247"/>
      <c r="LYX840" s="247"/>
      <c r="LYY840" s="247"/>
      <c r="LYZ840" s="247"/>
      <c r="LZA840" s="247"/>
      <c r="LZB840" s="247"/>
      <c r="LZC840" s="247"/>
      <c r="LZD840" s="247"/>
      <c r="LZE840" s="247"/>
      <c r="LZF840" s="247"/>
      <c r="LZG840" s="247"/>
      <c r="LZH840" s="247"/>
      <c r="LZI840" s="247"/>
      <c r="LZJ840" s="247"/>
      <c r="LZK840" s="247"/>
      <c r="LZL840" s="247"/>
      <c r="LZM840" s="247"/>
      <c r="LZN840" s="247"/>
      <c r="LZO840" s="247"/>
      <c r="LZP840" s="247"/>
      <c r="LZQ840" s="247"/>
      <c r="LZR840" s="247"/>
      <c r="LZS840" s="247"/>
      <c r="LZT840" s="247"/>
      <c r="LZU840" s="247"/>
      <c r="LZV840" s="247"/>
      <c r="LZW840" s="247"/>
      <c r="LZX840" s="247"/>
      <c r="LZY840" s="247"/>
      <c r="LZZ840" s="247"/>
      <c r="MAA840" s="247"/>
      <c r="MAB840" s="247"/>
      <c r="MAC840" s="247"/>
      <c r="MAD840" s="247"/>
      <c r="MAE840" s="247"/>
      <c r="MAF840" s="247"/>
      <c r="MAG840" s="247"/>
      <c r="MAH840" s="247"/>
      <c r="MAI840" s="247"/>
      <c r="MAJ840" s="247"/>
      <c r="MAK840" s="247"/>
      <c r="MAL840" s="247"/>
      <c r="MAM840" s="247"/>
      <c r="MAN840" s="247"/>
      <c r="MAO840" s="247"/>
      <c r="MAP840" s="247"/>
      <c r="MAQ840" s="247"/>
      <c r="MAR840" s="247"/>
      <c r="MAS840" s="247"/>
      <c r="MAT840" s="247"/>
      <c r="MAU840" s="247"/>
      <c r="MAV840" s="247"/>
      <c r="MAW840" s="247"/>
      <c r="MAX840" s="247"/>
      <c r="MAY840" s="247"/>
      <c r="MAZ840" s="247"/>
      <c r="MBA840" s="247"/>
      <c r="MBB840" s="247"/>
      <c r="MBC840" s="247"/>
      <c r="MBD840" s="247"/>
      <c r="MBE840" s="247"/>
      <c r="MBF840" s="247"/>
      <c r="MBG840" s="247"/>
      <c r="MBH840" s="247"/>
      <c r="MBI840" s="247"/>
      <c r="MBJ840" s="247"/>
      <c r="MBK840" s="247"/>
      <c r="MBL840" s="247"/>
      <c r="MBM840" s="247"/>
      <c r="MBN840" s="247"/>
      <c r="MBO840" s="247"/>
      <c r="MBP840" s="247"/>
      <c r="MBQ840" s="247"/>
      <c r="MBR840" s="247"/>
      <c r="MBS840" s="247"/>
      <c r="MBT840" s="247"/>
      <c r="MBU840" s="247"/>
      <c r="MBV840" s="247"/>
      <c r="MBW840" s="247"/>
      <c r="MBX840" s="247"/>
      <c r="MBY840" s="247"/>
      <c r="MBZ840" s="247"/>
      <c r="MCA840" s="247"/>
      <c r="MCB840" s="247"/>
      <c r="MCC840" s="247"/>
      <c r="MCD840" s="247"/>
      <c r="MCE840" s="247"/>
      <c r="MCF840" s="247"/>
      <c r="MCG840" s="247"/>
      <c r="MCH840" s="247"/>
      <c r="MCI840" s="247"/>
      <c r="MCJ840" s="247"/>
      <c r="MCK840" s="247"/>
      <c r="MCL840" s="247"/>
      <c r="MCM840" s="247"/>
      <c r="MCN840" s="247"/>
      <c r="MCO840" s="247"/>
      <c r="MCP840" s="247"/>
      <c r="MCQ840" s="247"/>
      <c r="MCR840" s="247"/>
      <c r="MCS840" s="247"/>
      <c r="MCT840" s="247"/>
      <c r="MCU840" s="247"/>
      <c r="MCV840" s="247"/>
      <c r="MCW840" s="247"/>
      <c r="MCX840" s="247"/>
      <c r="MCY840" s="247"/>
      <c r="MCZ840" s="247"/>
      <c r="MDA840" s="247"/>
      <c r="MDB840" s="247"/>
      <c r="MDC840" s="247"/>
      <c r="MDD840" s="247"/>
      <c r="MDE840" s="247"/>
      <c r="MDF840" s="247"/>
      <c r="MDG840" s="247"/>
      <c r="MDH840" s="247"/>
      <c r="MDI840" s="247"/>
      <c r="MDJ840" s="247"/>
      <c r="MDK840" s="247"/>
      <c r="MDL840" s="247"/>
      <c r="MDM840" s="247"/>
      <c r="MDN840" s="247"/>
      <c r="MDO840" s="247"/>
      <c r="MDP840" s="247"/>
      <c r="MDQ840" s="247"/>
      <c r="MDR840" s="247"/>
      <c r="MDS840" s="247"/>
      <c r="MDT840" s="247"/>
      <c r="MDU840" s="247"/>
      <c r="MDV840" s="247"/>
      <c r="MDW840" s="247"/>
      <c r="MDX840" s="247"/>
      <c r="MDY840" s="247"/>
      <c r="MDZ840" s="247"/>
      <c r="MEA840" s="247"/>
      <c r="MEB840" s="247"/>
      <c r="MEC840" s="247"/>
      <c r="MED840" s="247"/>
      <c r="MEE840" s="247"/>
      <c r="MEF840" s="247"/>
      <c r="MEG840" s="247"/>
      <c r="MEH840" s="247"/>
      <c r="MEI840" s="247"/>
      <c r="MEJ840" s="247"/>
      <c r="MEK840" s="247"/>
      <c r="MEL840" s="247"/>
      <c r="MEM840" s="247"/>
      <c r="MEN840" s="247"/>
      <c r="MEO840" s="247"/>
      <c r="MEP840" s="247"/>
      <c r="MEQ840" s="247"/>
      <c r="MER840" s="247"/>
      <c r="MES840" s="247"/>
      <c r="MET840" s="247"/>
      <c r="MEU840" s="247"/>
      <c r="MEV840" s="247"/>
      <c r="MEW840" s="247"/>
      <c r="MEX840" s="247"/>
      <c r="MEY840" s="247"/>
      <c r="MEZ840" s="247"/>
      <c r="MFA840" s="247"/>
      <c r="MFB840" s="247"/>
      <c r="MFC840" s="247"/>
      <c r="MFD840" s="247"/>
      <c r="MFE840" s="247"/>
      <c r="MFF840" s="247"/>
      <c r="MFG840" s="247"/>
      <c r="MFH840" s="247"/>
      <c r="MFI840" s="247"/>
      <c r="MFJ840" s="247"/>
      <c r="MFK840" s="247"/>
      <c r="MFL840" s="247"/>
      <c r="MFM840" s="247"/>
      <c r="MFN840" s="247"/>
      <c r="MFO840" s="247"/>
      <c r="MFP840" s="247"/>
      <c r="MFQ840" s="247"/>
      <c r="MFR840" s="247"/>
      <c r="MFS840" s="247"/>
      <c r="MFT840" s="247"/>
      <c r="MFU840" s="247"/>
      <c r="MFV840" s="247"/>
      <c r="MFW840" s="247"/>
      <c r="MFX840" s="247"/>
      <c r="MFY840" s="247"/>
      <c r="MFZ840" s="247"/>
      <c r="MGA840" s="247"/>
      <c r="MGB840" s="247"/>
      <c r="MGC840" s="247"/>
      <c r="MGD840" s="247"/>
      <c r="MGE840" s="247"/>
      <c r="MGF840" s="247"/>
      <c r="MGG840" s="247"/>
      <c r="MGH840" s="247"/>
      <c r="MGI840" s="247"/>
      <c r="MGJ840" s="247"/>
      <c r="MGK840" s="247"/>
      <c r="MGL840" s="247"/>
      <c r="MGM840" s="247"/>
      <c r="MGN840" s="247"/>
      <c r="MGO840" s="247"/>
      <c r="MGP840" s="247"/>
      <c r="MGQ840" s="247"/>
      <c r="MGR840" s="247"/>
      <c r="MGS840" s="247"/>
      <c r="MGT840" s="247"/>
      <c r="MGU840" s="247"/>
      <c r="MGV840" s="247"/>
      <c r="MGW840" s="247"/>
      <c r="MGX840" s="247"/>
      <c r="MGY840" s="247"/>
      <c r="MGZ840" s="247"/>
      <c r="MHA840" s="247"/>
      <c r="MHB840" s="247"/>
      <c r="MHC840" s="247"/>
      <c r="MHD840" s="247"/>
      <c r="MHE840" s="247"/>
      <c r="MHF840" s="247"/>
      <c r="MHG840" s="247"/>
      <c r="MHH840" s="247"/>
      <c r="MHI840" s="247"/>
      <c r="MHJ840" s="247"/>
      <c r="MHK840" s="247"/>
      <c r="MHL840" s="247"/>
      <c r="MHM840" s="247"/>
      <c r="MHN840" s="247"/>
      <c r="MHO840" s="247"/>
      <c r="MHP840" s="247"/>
      <c r="MHQ840" s="247"/>
      <c r="MHR840" s="247"/>
      <c r="MHS840" s="247"/>
      <c r="MHT840" s="247"/>
      <c r="MHU840" s="247"/>
      <c r="MHV840" s="247"/>
      <c r="MHW840" s="247"/>
      <c r="MHX840" s="247"/>
      <c r="MHY840" s="247"/>
      <c r="MHZ840" s="247"/>
      <c r="MIA840" s="247"/>
      <c r="MIB840" s="247"/>
      <c r="MIC840" s="247"/>
      <c r="MID840" s="247"/>
      <c r="MIE840" s="247"/>
      <c r="MIF840" s="247"/>
      <c r="MIG840" s="247"/>
      <c r="MIH840" s="247"/>
      <c r="MII840" s="247"/>
      <c r="MIJ840" s="247"/>
      <c r="MIK840" s="247"/>
      <c r="MIL840" s="247"/>
      <c r="MIM840" s="247"/>
      <c r="MIN840" s="247"/>
      <c r="MIO840" s="247"/>
      <c r="MIP840" s="247"/>
      <c r="MIQ840" s="247"/>
      <c r="MIR840" s="247"/>
      <c r="MIS840" s="247"/>
      <c r="MIT840" s="247"/>
      <c r="MIU840" s="247"/>
      <c r="MIV840" s="247"/>
      <c r="MIW840" s="247"/>
      <c r="MIX840" s="247"/>
      <c r="MIY840" s="247"/>
      <c r="MIZ840" s="247"/>
      <c r="MJA840" s="247"/>
      <c r="MJB840" s="247"/>
      <c r="MJC840" s="247"/>
      <c r="MJD840" s="247"/>
      <c r="MJE840" s="247"/>
      <c r="MJF840" s="247"/>
      <c r="MJG840" s="247"/>
      <c r="MJH840" s="247"/>
      <c r="MJI840" s="247"/>
      <c r="MJJ840" s="247"/>
      <c r="MJK840" s="247"/>
      <c r="MJL840" s="247"/>
      <c r="MJM840" s="247"/>
      <c r="MJN840" s="247"/>
      <c r="MJO840" s="247"/>
      <c r="MJP840" s="247"/>
      <c r="MJQ840" s="247"/>
      <c r="MJR840" s="247"/>
      <c r="MJS840" s="247"/>
      <c r="MJT840" s="247"/>
      <c r="MJU840" s="247"/>
      <c r="MJV840" s="247"/>
      <c r="MJW840" s="247"/>
      <c r="MJX840" s="247"/>
      <c r="MJY840" s="247"/>
      <c r="MJZ840" s="247"/>
      <c r="MKA840" s="247"/>
      <c r="MKB840" s="247"/>
      <c r="MKC840" s="247"/>
      <c r="MKD840" s="247"/>
      <c r="MKE840" s="247"/>
      <c r="MKF840" s="247"/>
      <c r="MKG840" s="247"/>
      <c r="MKH840" s="247"/>
      <c r="MKI840" s="247"/>
      <c r="MKJ840" s="247"/>
      <c r="MKK840" s="247"/>
      <c r="MKL840" s="247"/>
      <c r="MKM840" s="247"/>
      <c r="MKN840" s="247"/>
      <c r="MKO840" s="247"/>
      <c r="MKP840" s="247"/>
      <c r="MKQ840" s="247"/>
      <c r="MKR840" s="247"/>
      <c r="MKS840" s="247"/>
      <c r="MKT840" s="247"/>
      <c r="MKU840" s="247"/>
      <c r="MKV840" s="247"/>
      <c r="MKW840" s="247"/>
      <c r="MKX840" s="247"/>
      <c r="MKY840" s="247"/>
      <c r="MKZ840" s="247"/>
      <c r="MLA840" s="247"/>
      <c r="MLB840" s="247"/>
      <c r="MLC840" s="247"/>
      <c r="MLD840" s="247"/>
      <c r="MLE840" s="247"/>
      <c r="MLF840" s="247"/>
      <c r="MLG840" s="247"/>
      <c r="MLH840" s="247"/>
      <c r="MLI840" s="247"/>
      <c r="MLJ840" s="247"/>
      <c r="MLK840" s="247"/>
      <c r="MLL840" s="247"/>
      <c r="MLM840" s="247"/>
      <c r="MLN840" s="247"/>
      <c r="MLO840" s="247"/>
      <c r="MLP840" s="247"/>
      <c r="MLQ840" s="247"/>
      <c r="MLR840" s="247"/>
      <c r="MLS840" s="247"/>
      <c r="MLT840" s="247"/>
      <c r="MLU840" s="247"/>
      <c r="MLV840" s="247"/>
      <c r="MLW840" s="247"/>
      <c r="MLX840" s="247"/>
      <c r="MLY840" s="247"/>
      <c r="MLZ840" s="247"/>
      <c r="MMA840" s="247"/>
      <c r="MMB840" s="247"/>
      <c r="MMC840" s="247"/>
      <c r="MMD840" s="247"/>
      <c r="MME840" s="247"/>
      <c r="MMF840" s="247"/>
      <c r="MMG840" s="247"/>
      <c r="MMH840" s="247"/>
      <c r="MMI840" s="247"/>
      <c r="MMJ840" s="247"/>
      <c r="MMK840" s="247"/>
      <c r="MML840" s="247"/>
      <c r="MMM840" s="247"/>
      <c r="MMN840" s="247"/>
      <c r="MMO840" s="247"/>
      <c r="MMP840" s="247"/>
      <c r="MMQ840" s="247"/>
      <c r="MMR840" s="247"/>
      <c r="MMS840" s="247"/>
      <c r="MMT840" s="247"/>
      <c r="MMU840" s="247"/>
      <c r="MMV840" s="247"/>
      <c r="MMW840" s="247"/>
      <c r="MMX840" s="247"/>
      <c r="MMY840" s="247"/>
      <c r="MMZ840" s="247"/>
      <c r="MNA840" s="247"/>
      <c r="MNB840" s="247"/>
      <c r="MNC840" s="247"/>
      <c r="MND840" s="247"/>
      <c r="MNE840" s="247"/>
      <c r="MNF840" s="247"/>
      <c r="MNG840" s="247"/>
      <c r="MNH840" s="247"/>
      <c r="MNI840" s="247"/>
      <c r="MNJ840" s="247"/>
      <c r="MNK840" s="247"/>
      <c r="MNL840" s="247"/>
      <c r="MNM840" s="247"/>
      <c r="MNN840" s="247"/>
      <c r="MNO840" s="247"/>
      <c r="MNP840" s="247"/>
      <c r="MNQ840" s="247"/>
      <c r="MNR840" s="247"/>
      <c r="MNS840" s="247"/>
      <c r="MNT840" s="247"/>
      <c r="MNU840" s="247"/>
      <c r="MNV840" s="247"/>
      <c r="MNW840" s="247"/>
      <c r="MNX840" s="247"/>
      <c r="MNY840" s="247"/>
      <c r="MNZ840" s="247"/>
      <c r="MOA840" s="247"/>
      <c r="MOB840" s="247"/>
      <c r="MOC840" s="247"/>
      <c r="MOD840" s="247"/>
      <c r="MOE840" s="247"/>
      <c r="MOF840" s="247"/>
      <c r="MOG840" s="247"/>
      <c r="MOH840" s="247"/>
      <c r="MOI840" s="247"/>
      <c r="MOJ840" s="247"/>
      <c r="MOK840" s="247"/>
      <c r="MOL840" s="247"/>
      <c r="MOM840" s="247"/>
      <c r="MON840" s="247"/>
      <c r="MOO840" s="247"/>
      <c r="MOP840" s="247"/>
      <c r="MOQ840" s="247"/>
      <c r="MOR840" s="247"/>
      <c r="MOS840" s="247"/>
      <c r="MOT840" s="247"/>
      <c r="MOU840" s="247"/>
      <c r="MOV840" s="247"/>
      <c r="MOW840" s="247"/>
      <c r="MOX840" s="247"/>
      <c r="MOY840" s="247"/>
      <c r="MOZ840" s="247"/>
      <c r="MPA840" s="247"/>
      <c r="MPB840" s="247"/>
      <c r="MPC840" s="247"/>
      <c r="MPD840" s="247"/>
      <c r="MPE840" s="247"/>
      <c r="MPF840" s="247"/>
      <c r="MPG840" s="247"/>
      <c r="MPH840" s="247"/>
      <c r="MPI840" s="247"/>
      <c r="MPJ840" s="247"/>
      <c r="MPK840" s="247"/>
      <c r="MPL840" s="247"/>
      <c r="MPM840" s="247"/>
      <c r="MPN840" s="247"/>
      <c r="MPO840" s="247"/>
      <c r="MPP840" s="247"/>
      <c r="MPQ840" s="247"/>
      <c r="MPR840" s="247"/>
      <c r="MPS840" s="247"/>
      <c r="MPT840" s="247"/>
      <c r="MPU840" s="247"/>
      <c r="MPV840" s="247"/>
      <c r="MPW840" s="247"/>
      <c r="MPX840" s="247"/>
      <c r="MPY840" s="247"/>
      <c r="MPZ840" s="247"/>
      <c r="MQA840" s="247"/>
      <c r="MQB840" s="247"/>
      <c r="MQC840" s="247"/>
      <c r="MQD840" s="247"/>
      <c r="MQE840" s="247"/>
      <c r="MQF840" s="247"/>
      <c r="MQG840" s="247"/>
      <c r="MQH840" s="247"/>
      <c r="MQI840" s="247"/>
      <c r="MQJ840" s="247"/>
      <c r="MQK840" s="247"/>
      <c r="MQL840" s="247"/>
      <c r="MQM840" s="247"/>
      <c r="MQN840" s="247"/>
      <c r="MQO840" s="247"/>
      <c r="MQP840" s="247"/>
      <c r="MQQ840" s="247"/>
      <c r="MQR840" s="247"/>
      <c r="MQS840" s="247"/>
      <c r="MQT840" s="247"/>
      <c r="MQU840" s="247"/>
      <c r="MQV840" s="247"/>
      <c r="MQW840" s="247"/>
      <c r="MQX840" s="247"/>
      <c r="MQY840" s="247"/>
      <c r="MQZ840" s="247"/>
      <c r="MRA840" s="247"/>
      <c r="MRB840" s="247"/>
      <c r="MRC840" s="247"/>
      <c r="MRD840" s="247"/>
      <c r="MRE840" s="247"/>
      <c r="MRF840" s="247"/>
      <c r="MRG840" s="247"/>
      <c r="MRH840" s="247"/>
      <c r="MRI840" s="247"/>
      <c r="MRJ840" s="247"/>
      <c r="MRK840" s="247"/>
      <c r="MRL840" s="247"/>
      <c r="MRM840" s="247"/>
      <c r="MRN840" s="247"/>
      <c r="MRO840" s="247"/>
      <c r="MRP840" s="247"/>
      <c r="MRQ840" s="247"/>
      <c r="MRR840" s="247"/>
      <c r="MRS840" s="247"/>
      <c r="MRT840" s="247"/>
      <c r="MRU840" s="247"/>
      <c r="MRV840" s="247"/>
      <c r="MRW840" s="247"/>
      <c r="MRX840" s="247"/>
      <c r="MRY840" s="247"/>
      <c r="MRZ840" s="247"/>
      <c r="MSA840" s="247"/>
      <c r="MSB840" s="247"/>
      <c r="MSC840" s="247"/>
      <c r="MSD840" s="247"/>
      <c r="MSE840" s="247"/>
      <c r="MSF840" s="247"/>
      <c r="MSG840" s="247"/>
      <c r="MSH840" s="247"/>
      <c r="MSI840" s="247"/>
      <c r="MSJ840" s="247"/>
      <c r="MSK840" s="247"/>
      <c r="MSL840" s="247"/>
      <c r="MSM840" s="247"/>
      <c r="MSN840" s="247"/>
      <c r="MSO840" s="247"/>
      <c r="MSP840" s="247"/>
      <c r="MSQ840" s="247"/>
      <c r="MSR840" s="247"/>
      <c r="MSS840" s="247"/>
      <c r="MST840" s="247"/>
      <c r="MSU840" s="247"/>
      <c r="MSV840" s="247"/>
      <c r="MSW840" s="247"/>
      <c r="MSX840" s="247"/>
      <c r="MSY840" s="247"/>
      <c r="MSZ840" s="247"/>
      <c r="MTA840" s="247"/>
      <c r="MTB840" s="247"/>
      <c r="MTC840" s="247"/>
      <c r="MTD840" s="247"/>
      <c r="MTE840" s="247"/>
      <c r="MTF840" s="247"/>
      <c r="MTG840" s="247"/>
      <c r="MTH840" s="247"/>
      <c r="MTI840" s="247"/>
      <c r="MTJ840" s="247"/>
      <c r="MTK840" s="247"/>
      <c r="MTL840" s="247"/>
      <c r="MTM840" s="247"/>
      <c r="MTN840" s="247"/>
      <c r="MTO840" s="247"/>
      <c r="MTP840" s="247"/>
      <c r="MTQ840" s="247"/>
      <c r="MTR840" s="247"/>
      <c r="MTS840" s="247"/>
      <c r="MTT840" s="247"/>
      <c r="MTU840" s="247"/>
      <c r="MTV840" s="247"/>
      <c r="MTW840" s="247"/>
      <c r="MTX840" s="247"/>
      <c r="MTY840" s="247"/>
      <c r="MTZ840" s="247"/>
      <c r="MUA840" s="247"/>
      <c r="MUB840" s="247"/>
      <c r="MUC840" s="247"/>
      <c r="MUD840" s="247"/>
      <c r="MUE840" s="247"/>
      <c r="MUF840" s="247"/>
      <c r="MUG840" s="247"/>
      <c r="MUH840" s="247"/>
      <c r="MUI840" s="247"/>
      <c r="MUJ840" s="247"/>
      <c r="MUK840" s="247"/>
      <c r="MUL840" s="247"/>
      <c r="MUM840" s="247"/>
      <c r="MUN840" s="247"/>
      <c r="MUO840" s="247"/>
      <c r="MUP840" s="247"/>
      <c r="MUQ840" s="247"/>
      <c r="MUR840" s="247"/>
      <c r="MUS840" s="247"/>
      <c r="MUT840" s="247"/>
      <c r="MUU840" s="247"/>
      <c r="MUV840" s="247"/>
      <c r="MUW840" s="247"/>
      <c r="MUX840" s="247"/>
      <c r="MUY840" s="247"/>
      <c r="MUZ840" s="247"/>
      <c r="MVA840" s="247"/>
      <c r="MVB840" s="247"/>
      <c r="MVC840" s="247"/>
      <c r="MVD840" s="247"/>
      <c r="MVE840" s="247"/>
      <c r="MVF840" s="247"/>
      <c r="MVG840" s="247"/>
      <c r="MVH840" s="247"/>
      <c r="MVI840" s="247"/>
      <c r="MVJ840" s="247"/>
      <c r="MVK840" s="247"/>
      <c r="MVL840" s="247"/>
      <c r="MVM840" s="247"/>
      <c r="MVN840" s="247"/>
      <c r="MVO840" s="247"/>
      <c r="MVP840" s="247"/>
      <c r="MVQ840" s="247"/>
      <c r="MVR840" s="247"/>
      <c r="MVS840" s="247"/>
      <c r="MVT840" s="247"/>
      <c r="MVU840" s="247"/>
      <c r="MVV840" s="247"/>
      <c r="MVW840" s="247"/>
      <c r="MVX840" s="247"/>
      <c r="MVY840" s="247"/>
      <c r="MVZ840" s="247"/>
      <c r="MWA840" s="247"/>
      <c r="MWB840" s="247"/>
      <c r="MWC840" s="247"/>
      <c r="MWD840" s="247"/>
      <c r="MWE840" s="247"/>
      <c r="MWF840" s="247"/>
      <c r="MWG840" s="247"/>
      <c r="MWH840" s="247"/>
      <c r="MWI840" s="247"/>
      <c r="MWJ840" s="247"/>
      <c r="MWK840" s="247"/>
      <c r="MWL840" s="247"/>
      <c r="MWM840" s="247"/>
      <c r="MWN840" s="247"/>
      <c r="MWO840" s="247"/>
      <c r="MWP840" s="247"/>
      <c r="MWQ840" s="247"/>
      <c r="MWR840" s="247"/>
      <c r="MWS840" s="247"/>
      <c r="MWT840" s="247"/>
      <c r="MWU840" s="247"/>
      <c r="MWV840" s="247"/>
      <c r="MWW840" s="247"/>
      <c r="MWX840" s="247"/>
      <c r="MWY840" s="247"/>
      <c r="MWZ840" s="247"/>
      <c r="MXA840" s="247"/>
      <c r="MXB840" s="247"/>
      <c r="MXC840" s="247"/>
      <c r="MXD840" s="247"/>
      <c r="MXE840" s="247"/>
      <c r="MXF840" s="247"/>
      <c r="MXG840" s="247"/>
      <c r="MXH840" s="247"/>
      <c r="MXI840" s="247"/>
      <c r="MXJ840" s="247"/>
      <c r="MXK840" s="247"/>
      <c r="MXL840" s="247"/>
      <c r="MXM840" s="247"/>
      <c r="MXN840" s="247"/>
      <c r="MXO840" s="247"/>
      <c r="MXP840" s="247"/>
      <c r="MXQ840" s="247"/>
      <c r="MXR840" s="247"/>
      <c r="MXS840" s="247"/>
      <c r="MXT840" s="247"/>
      <c r="MXU840" s="247"/>
      <c r="MXV840" s="247"/>
      <c r="MXW840" s="247"/>
      <c r="MXX840" s="247"/>
      <c r="MXY840" s="247"/>
      <c r="MXZ840" s="247"/>
      <c r="MYA840" s="247"/>
      <c r="MYB840" s="247"/>
      <c r="MYC840" s="247"/>
      <c r="MYD840" s="247"/>
      <c r="MYE840" s="247"/>
      <c r="MYF840" s="247"/>
      <c r="MYG840" s="247"/>
      <c r="MYH840" s="247"/>
      <c r="MYI840" s="247"/>
      <c r="MYJ840" s="247"/>
      <c r="MYK840" s="247"/>
      <c r="MYL840" s="247"/>
      <c r="MYM840" s="247"/>
      <c r="MYN840" s="247"/>
      <c r="MYO840" s="247"/>
      <c r="MYP840" s="247"/>
      <c r="MYQ840" s="247"/>
      <c r="MYR840" s="247"/>
      <c r="MYS840" s="247"/>
      <c r="MYT840" s="247"/>
      <c r="MYU840" s="247"/>
      <c r="MYV840" s="247"/>
      <c r="MYW840" s="247"/>
      <c r="MYX840" s="247"/>
      <c r="MYY840" s="247"/>
      <c r="MYZ840" s="247"/>
      <c r="MZA840" s="247"/>
      <c r="MZB840" s="247"/>
      <c r="MZC840" s="247"/>
      <c r="MZD840" s="247"/>
      <c r="MZE840" s="247"/>
      <c r="MZF840" s="247"/>
      <c r="MZG840" s="247"/>
      <c r="MZH840" s="247"/>
      <c r="MZI840" s="247"/>
      <c r="MZJ840" s="247"/>
      <c r="MZK840" s="247"/>
      <c r="MZL840" s="247"/>
      <c r="MZM840" s="247"/>
      <c r="MZN840" s="247"/>
      <c r="MZO840" s="247"/>
      <c r="MZP840" s="247"/>
      <c r="MZQ840" s="247"/>
      <c r="MZR840" s="247"/>
      <c r="MZS840" s="247"/>
      <c r="MZT840" s="247"/>
      <c r="MZU840" s="247"/>
      <c r="MZV840" s="247"/>
      <c r="MZW840" s="247"/>
      <c r="MZX840" s="247"/>
      <c r="MZY840" s="247"/>
      <c r="MZZ840" s="247"/>
      <c r="NAA840" s="247"/>
      <c r="NAB840" s="247"/>
      <c r="NAC840" s="247"/>
      <c r="NAD840" s="247"/>
      <c r="NAE840" s="247"/>
      <c r="NAF840" s="247"/>
      <c r="NAG840" s="247"/>
      <c r="NAH840" s="247"/>
      <c r="NAI840" s="247"/>
      <c r="NAJ840" s="247"/>
      <c r="NAK840" s="247"/>
      <c r="NAL840" s="247"/>
      <c r="NAM840" s="247"/>
      <c r="NAN840" s="247"/>
      <c r="NAO840" s="247"/>
      <c r="NAP840" s="247"/>
      <c r="NAQ840" s="247"/>
      <c r="NAR840" s="247"/>
      <c r="NAS840" s="247"/>
      <c r="NAT840" s="247"/>
      <c r="NAU840" s="247"/>
      <c r="NAV840" s="247"/>
      <c r="NAW840" s="247"/>
      <c r="NAX840" s="247"/>
      <c r="NAY840" s="247"/>
      <c r="NAZ840" s="247"/>
      <c r="NBA840" s="247"/>
      <c r="NBB840" s="247"/>
      <c r="NBC840" s="247"/>
      <c r="NBD840" s="247"/>
      <c r="NBE840" s="247"/>
      <c r="NBF840" s="247"/>
      <c r="NBG840" s="247"/>
      <c r="NBH840" s="247"/>
      <c r="NBI840" s="247"/>
      <c r="NBJ840" s="247"/>
      <c r="NBK840" s="247"/>
      <c r="NBL840" s="247"/>
      <c r="NBM840" s="247"/>
      <c r="NBN840" s="247"/>
      <c r="NBO840" s="247"/>
      <c r="NBP840" s="247"/>
      <c r="NBQ840" s="247"/>
      <c r="NBR840" s="247"/>
      <c r="NBS840" s="247"/>
      <c r="NBT840" s="247"/>
      <c r="NBU840" s="247"/>
      <c r="NBV840" s="247"/>
      <c r="NBW840" s="247"/>
      <c r="NBX840" s="247"/>
      <c r="NBY840" s="247"/>
      <c r="NBZ840" s="247"/>
      <c r="NCA840" s="247"/>
      <c r="NCB840" s="247"/>
      <c r="NCC840" s="247"/>
      <c r="NCD840" s="247"/>
      <c r="NCE840" s="247"/>
      <c r="NCF840" s="247"/>
      <c r="NCG840" s="247"/>
      <c r="NCH840" s="247"/>
      <c r="NCI840" s="247"/>
      <c r="NCJ840" s="247"/>
      <c r="NCK840" s="247"/>
      <c r="NCL840" s="247"/>
      <c r="NCM840" s="247"/>
      <c r="NCN840" s="247"/>
      <c r="NCO840" s="247"/>
      <c r="NCP840" s="247"/>
      <c r="NCQ840" s="247"/>
      <c r="NCR840" s="247"/>
      <c r="NCS840" s="247"/>
      <c r="NCT840" s="247"/>
      <c r="NCU840" s="247"/>
      <c r="NCV840" s="247"/>
      <c r="NCW840" s="247"/>
      <c r="NCX840" s="247"/>
      <c r="NCY840" s="247"/>
      <c r="NCZ840" s="247"/>
      <c r="NDA840" s="247"/>
      <c r="NDB840" s="247"/>
      <c r="NDC840" s="247"/>
      <c r="NDD840" s="247"/>
      <c r="NDE840" s="247"/>
      <c r="NDF840" s="247"/>
      <c r="NDG840" s="247"/>
      <c r="NDH840" s="247"/>
      <c r="NDI840" s="247"/>
      <c r="NDJ840" s="247"/>
      <c r="NDK840" s="247"/>
      <c r="NDL840" s="247"/>
      <c r="NDM840" s="247"/>
      <c r="NDN840" s="247"/>
      <c r="NDO840" s="247"/>
      <c r="NDP840" s="247"/>
      <c r="NDQ840" s="247"/>
      <c r="NDR840" s="247"/>
      <c r="NDS840" s="247"/>
      <c r="NDT840" s="247"/>
      <c r="NDU840" s="247"/>
      <c r="NDV840" s="247"/>
      <c r="NDW840" s="247"/>
      <c r="NDX840" s="247"/>
      <c r="NDY840" s="247"/>
      <c r="NDZ840" s="247"/>
      <c r="NEA840" s="247"/>
      <c r="NEB840" s="247"/>
      <c r="NEC840" s="247"/>
      <c r="NED840" s="247"/>
      <c r="NEE840" s="247"/>
      <c r="NEF840" s="247"/>
      <c r="NEG840" s="247"/>
      <c r="NEH840" s="247"/>
      <c r="NEI840" s="247"/>
      <c r="NEJ840" s="247"/>
      <c r="NEK840" s="247"/>
      <c r="NEL840" s="247"/>
      <c r="NEM840" s="247"/>
      <c r="NEN840" s="247"/>
      <c r="NEO840" s="247"/>
      <c r="NEP840" s="247"/>
      <c r="NEQ840" s="247"/>
      <c r="NER840" s="247"/>
      <c r="NES840" s="247"/>
      <c r="NET840" s="247"/>
      <c r="NEU840" s="247"/>
      <c r="NEV840" s="247"/>
      <c r="NEW840" s="247"/>
      <c r="NEX840" s="247"/>
      <c r="NEY840" s="247"/>
      <c r="NEZ840" s="247"/>
      <c r="NFA840" s="247"/>
      <c r="NFB840" s="247"/>
      <c r="NFC840" s="247"/>
      <c r="NFD840" s="247"/>
      <c r="NFE840" s="247"/>
      <c r="NFF840" s="247"/>
      <c r="NFG840" s="247"/>
      <c r="NFH840" s="247"/>
      <c r="NFI840" s="247"/>
      <c r="NFJ840" s="247"/>
      <c r="NFK840" s="247"/>
      <c r="NFL840" s="247"/>
      <c r="NFM840" s="247"/>
      <c r="NFN840" s="247"/>
      <c r="NFO840" s="247"/>
      <c r="NFP840" s="247"/>
      <c r="NFQ840" s="247"/>
      <c r="NFR840" s="247"/>
      <c r="NFS840" s="247"/>
      <c r="NFT840" s="247"/>
      <c r="NFU840" s="247"/>
      <c r="NFV840" s="247"/>
      <c r="NFW840" s="247"/>
      <c r="NFX840" s="247"/>
      <c r="NFY840" s="247"/>
      <c r="NFZ840" s="247"/>
      <c r="NGA840" s="247"/>
      <c r="NGB840" s="247"/>
      <c r="NGC840" s="247"/>
      <c r="NGD840" s="247"/>
      <c r="NGE840" s="247"/>
      <c r="NGF840" s="247"/>
      <c r="NGG840" s="247"/>
      <c r="NGH840" s="247"/>
      <c r="NGI840" s="247"/>
      <c r="NGJ840" s="247"/>
      <c r="NGK840" s="247"/>
      <c r="NGL840" s="247"/>
      <c r="NGM840" s="247"/>
      <c r="NGN840" s="247"/>
      <c r="NGO840" s="247"/>
      <c r="NGP840" s="247"/>
      <c r="NGQ840" s="247"/>
      <c r="NGR840" s="247"/>
      <c r="NGS840" s="247"/>
      <c r="NGT840" s="247"/>
      <c r="NGU840" s="247"/>
      <c r="NGV840" s="247"/>
      <c r="NGW840" s="247"/>
      <c r="NGX840" s="247"/>
      <c r="NGY840" s="247"/>
      <c r="NGZ840" s="247"/>
      <c r="NHA840" s="247"/>
      <c r="NHB840" s="247"/>
      <c r="NHC840" s="247"/>
      <c r="NHD840" s="247"/>
      <c r="NHE840" s="247"/>
      <c r="NHF840" s="247"/>
      <c r="NHG840" s="247"/>
      <c r="NHH840" s="247"/>
      <c r="NHI840" s="247"/>
      <c r="NHJ840" s="247"/>
      <c r="NHK840" s="247"/>
      <c r="NHL840" s="247"/>
      <c r="NHM840" s="247"/>
      <c r="NHN840" s="247"/>
      <c r="NHO840" s="247"/>
      <c r="NHP840" s="247"/>
      <c r="NHQ840" s="247"/>
      <c r="NHR840" s="247"/>
      <c r="NHS840" s="247"/>
      <c r="NHT840" s="247"/>
      <c r="NHU840" s="247"/>
      <c r="NHV840" s="247"/>
      <c r="NHW840" s="247"/>
      <c r="NHX840" s="247"/>
      <c r="NHY840" s="247"/>
      <c r="NHZ840" s="247"/>
      <c r="NIA840" s="247"/>
      <c r="NIB840" s="247"/>
      <c r="NIC840" s="247"/>
      <c r="NID840" s="247"/>
      <c r="NIE840" s="247"/>
      <c r="NIF840" s="247"/>
      <c r="NIG840" s="247"/>
      <c r="NIH840" s="247"/>
      <c r="NII840" s="247"/>
      <c r="NIJ840" s="247"/>
      <c r="NIK840" s="247"/>
      <c r="NIL840" s="247"/>
      <c r="NIM840" s="247"/>
      <c r="NIN840" s="247"/>
      <c r="NIO840" s="247"/>
      <c r="NIP840" s="247"/>
      <c r="NIQ840" s="247"/>
      <c r="NIR840" s="247"/>
      <c r="NIS840" s="247"/>
      <c r="NIT840" s="247"/>
      <c r="NIU840" s="247"/>
      <c r="NIV840" s="247"/>
      <c r="NIW840" s="247"/>
      <c r="NIX840" s="247"/>
      <c r="NIY840" s="247"/>
      <c r="NIZ840" s="247"/>
      <c r="NJA840" s="247"/>
      <c r="NJB840" s="247"/>
      <c r="NJC840" s="247"/>
      <c r="NJD840" s="247"/>
      <c r="NJE840" s="247"/>
      <c r="NJF840" s="247"/>
      <c r="NJG840" s="247"/>
      <c r="NJH840" s="247"/>
      <c r="NJI840" s="247"/>
      <c r="NJJ840" s="247"/>
      <c r="NJK840" s="247"/>
      <c r="NJL840" s="247"/>
      <c r="NJM840" s="247"/>
      <c r="NJN840" s="247"/>
      <c r="NJO840" s="247"/>
      <c r="NJP840" s="247"/>
      <c r="NJQ840" s="247"/>
      <c r="NJR840" s="247"/>
      <c r="NJS840" s="247"/>
      <c r="NJT840" s="247"/>
      <c r="NJU840" s="247"/>
      <c r="NJV840" s="247"/>
      <c r="NJW840" s="247"/>
      <c r="NJX840" s="247"/>
      <c r="NJY840" s="247"/>
      <c r="NJZ840" s="247"/>
      <c r="NKA840" s="247"/>
      <c r="NKB840" s="247"/>
      <c r="NKC840" s="247"/>
      <c r="NKD840" s="247"/>
      <c r="NKE840" s="247"/>
      <c r="NKF840" s="247"/>
      <c r="NKG840" s="247"/>
      <c r="NKH840" s="247"/>
      <c r="NKI840" s="247"/>
      <c r="NKJ840" s="247"/>
      <c r="NKK840" s="247"/>
      <c r="NKL840" s="247"/>
      <c r="NKM840" s="247"/>
      <c r="NKN840" s="247"/>
      <c r="NKO840" s="247"/>
      <c r="NKP840" s="247"/>
      <c r="NKQ840" s="247"/>
      <c r="NKR840" s="247"/>
      <c r="NKS840" s="247"/>
      <c r="NKT840" s="247"/>
      <c r="NKU840" s="247"/>
      <c r="NKV840" s="247"/>
      <c r="NKW840" s="247"/>
      <c r="NKX840" s="247"/>
      <c r="NKY840" s="247"/>
      <c r="NKZ840" s="247"/>
      <c r="NLA840" s="247"/>
      <c r="NLB840" s="247"/>
      <c r="NLC840" s="247"/>
      <c r="NLD840" s="247"/>
      <c r="NLE840" s="247"/>
      <c r="NLF840" s="247"/>
      <c r="NLG840" s="247"/>
      <c r="NLH840" s="247"/>
      <c r="NLI840" s="247"/>
      <c r="NLJ840" s="247"/>
      <c r="NLK840" s="247"/>
      <c r="NLL840" s="247"/>
      <c r="NLM840" s="247"/>
      <c r="NLN840" s="247"/>
      <c r="NLO840" s="247"/>
      <c r="NLP840" s="247"/>
      <c r="NLQ840" s="247"/>
      <c r="NLR840" s="247"/>
      <c r="NLS840" s="247"/>
      <c r="NLT840" s="247"/>
      <c r="NLU840" s="247"/>
      <c r="NLV840" s="247"/>
      <c r="NLW840" s="247"/>
      <c r="NLX840" s="247"/>
      <c r="NLY840" s="247"/>
      <c r="NLZ840" s="247"/>
      <c r="NMA840" s="247"/>
      <c r="NMB840" s="247"/>
      <c r="NMC840" s="247"/>
      <c r="NMD840" s="247"/>
      <c r="NME840" s="247"/>
      <c r="NMF840" s="247"/>
      <c r="NMG840" s="247"/>
      <c r="NMH840" s="247"/>
      <c r="NMI840" s="247"/>
      <c r="NMJ840" s="247"/>
      <c r="NMK840" s="247"/>
      <c r="NML840" s="247"/>
      <c r="NMM840" s="247"/>
      <c r="NMN840" s="247"/>
      <c r="NMO840" s="247"/>
      <c r="NMP840" s="247"/>
      <c r="NMQ840" s="247"/>
      <c r="NMR840" s="247"/>
      <c r="NMS840" s="247"/>
      <c r="NMT840" s="247"/>
      <c r="NMU840" s="247"/>
      <c r="NMV840" s="247"/>
      <c r="NMW840" s="247"/>
      <c r="NMX840" s="247"/>
      <c r="NMY840" s="247"/>
      <c r="NMZ840" s="247"/>
      <c r="NNA840" s="247"/>
      <c r="NNB840" s="247"/>
      <c r="NNC840" s="247"/>
      <c r="NND840" s="247"/>
      <c r="NNE840" s="247"/>
      <c r="NNF840" s="247"/>
      <c r="NNG840" s="247"/>
      <c r="NNH840" s="247"/>
      <c r="NNI840" s="247"/>
      <c r="NNJ840" s="247"/>
      <c r="NNK840" s="247"/>
      <c r="NNL840" s="247"/>
      <c r="NNM840" s="247"/>
      <c r="NNN840" s="247"/>
      <c r="NNO840" s="247"/>
      <c r="NNP840" s="247"/>
      <c r="NNQ840" s="247"/>
      <c r="NNR840" s="247"/>
      <c r="NNS840" s="247"/>
      <c r="NNT840" s="247"/>
      <c r="NNU840" s="247"/>
      <c r="NNV840" s="247"/>
      <c r="NNW840" s="247"/>
      <c r="NNX840" s="247"/>
      <c r="NNY840" s="247"/>
      <c r="NNZ840" s="247"/>
      <c r="NOA840" s="247"/>
      <c r="NOB840" s="247"/>
      <c r="NOC840" s="247"/>
      <c r="NOD840" s="247"/>
      <c r="NOE840" s="247"/>
      <c r="NOF840" s="247"/>
      <c r="NOG840" s="247"/>
      <c r="NOH840" s="247"/>
      <c r="NOI840" s="247"/>
      <c r="NOJ840" s="247"/>
      <c r="NOK840" s="247"/>
      <c r="NOL840" s="247"/>
      <c r="NOM840" s="247"/>
      <c r="NON840" s="247"/>
      <c r="NOO840" s="247"/>
      <c r="NOP840" s="247"/>
      <c r="NOQ840" s="247"/>
      <c r="NOR840" s="247"/>
      <c r="NOS840" s="247"/>
      <c r="NOT840" s="247"/>
      <c r="NOU840" s="247"/>
      <c r="NOV840" s="247"/>
      <c r="NOW840" s="247"/>
      <c r="NOX840" s="247"/>
      <c r="NOY840" s="247"/>
      <c r="NOZ840" s="247"/>
      <c r="NPA840" s="247"/>
      <c r="NPB840" s="247"/>
      <c r="NPC840" s="247"/>
      <c r="NPD840" s="247"/>
      <c r="NPE840" s="247"/>
      <c r="NPF840" s="247"/>
      <c r="NPG840" s="247"/>
      <c r="NPH840" s="247"/>
      <c r="NPI840" s="247"/>
      <c r="NPJ840" s="247"/>
      <c r="NPK840" s="247"/>
      <c r="NPL840" s="247"/>
      <c r="NPM840" s="247"/>
      <c r="NPN840" s="247"/>
      <c r="NPO840" s="247"/>
      <c r="NPP840" s="247"/>
      <c r="NPQ840" s="247"/>
      <c r="NPR840" s="247"/>
      <c r="NPS840" s="247"/>
      <c r="NPT840" s="247"/>
      <c r="NPU840" s="247"/>
      <c r="NPV840" s="247"/>
      <c r="NPW840" s="247"/>
      <c r="NPX840" s="247"/>
      <c r="NPY840" s="247"/>
      <c r="NPZ840" s="247"/>
      <c r="NQA840" s="247"/>
      <c r="NQB840" s="247"/>
      <c r="NQC840" s="247"/>
      <c r="NQD840" s="247"/>
      <c r="NQE840" s="247"/>
      <c r="NQF840" s="247"/>
      <c r="NQG840" s="247"/>
      <c r="NQH840" s="247"/>
      <c r="NQI840" s="247"/>
      <c r="NQJ840" s="247"/>
      <c r="NQK840" s="247"/>
      <c r="NQL840" s="247"/>
      <c r="NQM840" s="247"/>
      <c r="NQN840" s="247"/>
      <c r="NQO840" s="247"/>
      <c r="NQP840" s="247"/>
      <c r="NQQ840" s="247"/>
      <c r="NQR840" s="247"/>
      <c r="NQS840" s="247"/>
      <c r="NQT840" s="247"/>
      <c r="NQU840" s="247"/>
      <c r="NQV840" s="247"/>
      <c r="NQW840" s="247"/>
      <c r="NQX840" s="247"/>
      <c r="NQY840" s="247"/>
      <c r="NQZ840" s="247"/>
      <c r="NRA840" s="247"/>
      <c r="NRB840" s="247"/>
      <c r="NRC840" s="247"/>
      <c r="NRD840" s="247"/>
      <c r="NRE840" s="247"/>
      <c r="NRF840" s="247"/>
      <c r="NRG840" s="247"/>
      <c r="NRH840" s="247"/>
      <c r="NRI840" s="247"/>
      <c r="NRJ840" s="247"/>
      <c r="NRK840" s="247"/>
      <c r="NRL840" s="247"/>
      <c r="NRM840" s="247"/>
      <c r="NRN840" s="247"/>
      <c r="NRO840" s="247"/>
      <c r="NRP840" s="247"/>
      <c r="NRQ840" s="247"/>
      <c r="NRR840" s="247"/>
      <c r="NRS840" s="247"/>
      <c r="NRT840" s="247"/>
      <c r="NRU840" s="247"/>
      <c r="NRV840" s="247"/>
      <c r="NRW840" s="247"/>
      <c r="NRX840" s="247"/>
      <c r="NRY840" s="247"/>
      <c r="NRZ840" s="247"/>
      <c r="NSA840" s="247"/>
      <c r="NSB840" s="247"/>
      <c r="NSC840" s="247"/>
      <c r="NSD840" s="247"/>
      <c r="NSE840" s="247"/>
      <c r="NSF840" s="247"/>
      <c r="NSG840" s="247"/>
      <c r="NSH840" s="247"/>
      <c r="NSI840" s="247"/>
      <c r="NSJ840" s="247"/>
      <c r="NSK840" s="247"/>
      <c r="NSL840" s="247"/>
      <c r="NSM840" s="247"/>
      <c r="NSN840" s="247"/>
      <c r="NSO840" s="247"/>
      <c r="NSP840" s="247"/>
      <c r="NSQ840" s="247"/>
      <c r="NSR840" s="247"/>
      <c r="NSS840" s="247"/>
      <c r="NST840" s="247"/>
      <c r="NSU840" s="247"/>
      <c r="NSV840" s="247"/>
      <c r="NSW840" s="247"/>
      <c r="NSX840" s="247"/>
      <c r="NSY840" s="247"/>
      <c r="NSZ840" s="247"/>
      <c r="NTA840" s="247"/>
      <c r="NTB840" s="247"/>
      <c r="NTC840" s="247"/>
      <c r="NTD840" s="247"/>
      <c r="NTE840" s="247"/>
      <c r="NTF840" s="247"/>
      <c r="NTG840" s="247"/>
      <c r="NTH840" s="247"/>
      <c r="NTI840" s="247"/>
      <c r="NTJ840" s="247"/>
      <c r="NTK840" s="247"/>
      <c r="NTL840" s="247"/>
      <c r="NTM840" s="247"/>
      <c r="NTN840" s="247"/>
      <c r="NTO840" s="247"/>
      <c r="NTP840" s="247"/>
      <c r="NTQ840" s="247"/>
      <c r="NTR840" s="247"/>
      <c r="NTS840" s="247"/>
      <c r="NTT840" s="247"/>
      <c r="NTU840" s="247"/>
      <c r="NTV840" s="247"/>
      <c r="NTW840" s="247"/>
      <c r="NTX840" s="247"/>
      <c r="NTY840" s="247"/>
      <c r="NTZ840" s="247"/>
      <c r="NUA840" s="247"/>
      <c r="NUB840" s="247"/>
      <c r="NUC840" s="247"/>
      <c r="NUD840" s="247"/>
      <c r="NUE840" s="247"/>
      <c r="NUF840" s="247"/>
      <c r="NUG840" s="247"/>
      <c r="NUH840" s="247"/>
      <c r="NUI840" s="247"/>
      <c r="NUJ840" s="247"/>
      <c r="NUK840" s="247"/>
      <c r="NUL840" s="247"/>
      <c r="NUM840" s="247"/>
      <c r="NUN840" s="247"/>
      <c r="NUO840" s="247"/>
      <c r="NUP840" s="247"/>
      <c r="NUQ840" s="247"/>
      <c r="NUR840" s="247"/>
      <c r="NUS840" s="247"/>
      <c r="NUT840" s="247"/>
      <c r="NUU840" s="247"/>
      <c r="NUV840" s="247"/>
      <c r="NUW840" s="247"/>
      <c r="NUX840" s="247"/>
      <c r="NUY840" s="247"/>
      <c r="NUZ840" s="247"/>
      <c r="NVA840" s="247"/>
      <c r="NVB840" s="247"/>
      <c r="NVC840" s="247"/>
      <c r="NVD840" s="247"/>
      <c r="NVE840" s="247"/>
      <c r="NVF840" s="247"/>
      <c r="NVG840" s="247"/>
      <c r="NVH840" s="247"/>
      <c r="NVI840" s="247"/>
      <c r="NVJ840" s="247"/>
      <c r="NVK840" s="247"/>
      <c r="NVL840" s="247"/>
      <c r="NVM840" s="247"/>
      <c r="NVN840" s="247"/>
      <c r="NVO840" s="247"/>
      <c r="NVP840" s="247"/>
      <c r="NVQ840" s="247"/>
      <c r="NVR840" s="247"/>
      <c r="NVS840" s="247"/>
      <c r="NVT840" s="247"/>
      <c r="NVU840" s="247"/>
      <c r="NVV840" s="247"/>
      <c r="NVW840" s="247"/>
      <c r="NVX840" s="247"/>
      <c r="NVY840" s="247"/>
      <c r="NVZ840" s="247"/>
      <c r="NWA840" s="247"/>
      <c r="NWB840" s="247"/>
      <c r="NWC840" s="247"/>
      <c r="NWD840" s="247"/>
      <c r="NWE840" s="247"/>
      <c r="NWF840" s="247"/>
      <c r="NWG840" s="247"/>
      <c r="NWH840" s="247"/>
      <c r="NWI840" s="247"/>
      <c r="NWJ840" s="247"/>
      <c r="NWK840" s="247"/>
      <c r="NWL840" s="247"/>
      <c r="NWM840" s="247"/>
      <c r="NWN840" s="247"/>
      <c r="NWO840" s="247"/>
      <c r="NWP840" s="247"/>
      <c r="NWQ840" s="247"/>
      <c r="NWR840" s="247"/>
      <c r="NWS840" s="247"/>
      <c r="NWT840" s="247"/>
      <c r="NWU840" s="247"/>
      <c r="NWV840" s="247"/>
      <c r="NWW840" s="247"/>
      <c r="NWX840" s="247"/>
      <c r="NWY840" s="247"/>
      <c r="NWZ840" s="247"/>
      <c r="NXA840" s="247"/>
      <c r="NXB840" s="247"/>
      <c r="NXC840" s="247"/>
      <c r="NXD840" s="247"/>
      <c r="NXE840" s="247"/>
      <c r="NXF840" s="247"/>
      <c r="NXG840" s="247"/>
      <c r="NXH840" s="247"/>
      <c r="NXI840" s="247"/>
      <c r="NXJ840" s="247"/>
      <c r="NXK840" s="247"/>
      <c r="NXL840" s="247"/>
      <c r="NXM840" s="247"/>
      <c r="NXN840" s="247"/>
      <c r="NXO840" s="247"/>
      <c r="NXP840" s="247"/>
      <c r="NXQ840" s="247"/>
      <c r="NXR840" s="247"/>
      <c r="NXS840" s="247"/>
      <c r="NXT840" s="247"/>
      <c r="NXU840" s="247"/>
      <c r="NXV840" s="247"/>
      <c r="NXW840" s="247"/>
      <c r="NXX840" s="247"/>
      <c r="NXY840" s="247"/>
      <c r="NXZ840" s="247"/>
      <c r="NYA840" s="247"/>
      <c r="NYB840" s="247"/>
      <c r="NYC840" s="247"/>
      <c r="NYD840" s="247"/>
      <c r="NYE840" s="247"/>
      <c r="NYF840" s="247"/>
      <c r="NYG840" s="247"/>
      <c r="NYH840" s="247"/>
      <c r="NYI840" s="247"/>
      <c r="NYJ840" s="247"/>
      <c r="NYK840" s="247"/>
      <c r="NYL840" s="247"/>
      <c r="NYM840" s="247"/>
      <c r="NYN840" s="247"/>
      <c r="NYO840" s="247"/>
      <c r="NYP840" s="247"/>
      <c r="NYQ840" s="247"/>
      <c r="NYR840" s="247"/>
      <c r="NYS840" s="247"/>
      <c r="NYT840" s="247"/>
      <c r="NYU840" s="247"/>
      <c r="NYV840" s="247"/>
      <c r="NYW840" s="247"/>
      <c r="NYX840" s="247"/>
      <c r="NYY840" s="247"/>
      <c r="NYZ840" s="247"/>
      <c r="NZA840" s="247"/>
      <c r="NZB840" s="247"/>
      <c r="NZC840" s="247"/>
      <c r="NZD840" s="247"/>
      <c r="NZE840" s="247"/>
      <c r="NZF840" s="247"/>
      <c r="NZG840" s="247"/>
      <c r="NZH840" s="247"/>
      <c r="NZI840" s="247"/>
      <c r="NZJ840" s="247"/>
      <c r="NZK840" s="247"/>
      <c r="NZL840" s="247"/>
      <c r="NZM840" s="247"/>
      <c r="NZN840" s="247"/>
      <c r="NZO840" s="247"/>
      <c r="NZP840" s="247"/>
      <c r="NZQ840" s="247"/>
      <c r="NZR840" s="247"/>
      <c r="NZS840" s="247"/>
      <c r="NZT840" s="247"/>
      <c r="NZU840" s="247"/>
      <c r="NZV840" s="247"/>
      <c r="NZW840" s="247"/>
      <c r="NZX840" s="247"/>
      <c r="NZY840" s="247"/>
      <c r="NZZ840" s="247"/>
      <c r="OAA840" s="247"/>
      <c r="OAB840" s="247"/>
      <c r="OAC840" s="247"/>
      <c r="OAD840" s="247"/>
      <c r="OAE840" s="247"/>
      <c r="OAF840" s="247"/>
      <c r="OAG840" s="247"/>
      <c r="OAH840" s="247"/>
      <c r="OAI840" s="247"/>
      <c r="OAJ840" s="247"/>
      <c r="OAK840" s="247"/>
      <c r="OAL840" s="247"/>
      <c r="OAM840" s="247"/>
      <c r="OAN840" s="247"/>
      <c r="OAO840" s="247"/>
      <c r="OAP840" s="247"/>
      <c r="OAQ840" s="247"/>
      <c r="OAR840" s="247"/>
      <c r="OAS840" s="247"/>
      <c r="OAT840" s="247"/>
      <c r="OAU840" s="247"/>
      <c r="OAV840" s="247"/>
      <c r="OAW840" s="247"/>
      <c r="OAX840" s="247"/>
      <c r="OAY840" s="247"/>
      <c r="OAZ840" s="247"/>
      <c r="OBA840" s="247"/>
      <c r="OBB840" s="247"/>
      <c r="OBC840" s="247"/>
      <c r="OBD840" s="247"/>
      <c r="OBE840" s="247"/>
      <c r="OBF840" s="247"/>
      <c r="OBG840" s="247"/>
      <c r="OBH840" s="247"/>
      <c r="OBI840" s="247"/>
      <c r="OBJ840" s="247"/>
      <c r="OBK840" s="247"/>
      <c r="OBL840" s="247"/>
      <c r="OBM840" s="247"/>
      <c r="OBN840" s="247"/>
      <c r="OBO840" s="247"/>
      <c r="OBP840" s="247"/>
      <c r="OBQ840" s="247"/>
      <c r="OBR840" s="247"/>
      <c r="OBS840" s="247"/>
      <c r="OBT840" s="247"/>
      <c r="OBU840" s="247"/>
      <c r="OBV840" s="247"/>
      <c r="OBW840" s="247"/>
      <c r="OBX840" s="247"/>
      <c r="OBY840" s="247"/>
      <c r="OBZ840" s="247"/>
      <c r="OCA840" s="247"/>
      <c r="OCB840" s="247"/>
      <c r="OCC840" s="247"/>
      <c r="OCD840" s="247"/>
      <c r="OCE840" s="247"/>
      <c r="OCF840" s="247"/>
      <c r="OCG840" s="247"/>
      <c r="OCH840" s="247"/>
      <c r="OCI840" s="247"/>
      <c r="OCJ840" s="247"/>
      <c r="OCK840" s="247"/>
      <c r="OCL840" s="247"/>
      <c r="OCM840" s="247"/>
      <c r="OCN840" s="247"/>
      <c r="OCO840" s="247"/>
      <c r="OCP840" s="247"/>
      <c r="OCQ840" s="247"/>
      <c r="OCR840" s="247"/>
      <c r="OCS840" s="247"/>
      <c r="OCT840" s="247"/>
      <c r="OCU840" s="247"/>
      <c r="OCV840" s="247"/>
      <c r="OCW840" s="247"/>
      <c r="OCX840" s="247"/>
      <c r="OCY840" s="247"/>
      <c r="OCZ840" s="247"/>
      <c r="ODA840" s="247"/>
      <c r="ODB840" s="247"/>
      <c r="ODC840" s="247"/>
      <c r="ODD840" s="247"/>
      <c r="ODE840" s="247"/>
      <c r="ODF840" s="247"/>
      <c r="ODG840" s="247"/>
      <c r="ODH840" s="247"/>
      <c r="ODI840" s="247"/>
      <c r="ODJ840" s="247"/>
      <c r="ODK840" s="247"/>
      <c r="ODL840" s="247"/>
      <c r="ODM840" s="247"/>
      <c r="ODN840" s="247"/>
      <c r="ODO840" s="247"/>
      <c r="ODP840" s="247"/>
      <c r="ODQ840" s="247"/>
      <c r="ODR840" s="247"/>
      <c r="ODS840" s="247"/>
      <c r="ODT840" s="247"/>
      <c r="ODU840" s="247"/>
      <c r="ODV840" s="247"/>
      <c r="ODW840" s="247"/>
      <c r="ODX840" s="247"/>
      <c r="ODY840" s="247"/>
      <c r="ODZ840" s="247"/>
      <c r="OEA840" s="247"/>
      <c r="OEB840" s="247"/>
      <c r="OEC840" s="247"/>
      <c r="OED840" s="247"/>
      <c r="OEE840" s="247"/>
      <c r="OEF840" s="247"/>
      <c r="OEG840" s="247"/>
      <c r="OEH840" s="247"/>
      <c r="OEI840" s="247"/>
      <c r="OEJ840" s="247"/>
      <c r="OEK840" s="247"/>
      <c r="OEL840" s="247"/>
      <c r="OEM840" s="247"/>
      <c r="OEN840" s="247"/>
      <c r="OEO840" s="247"/>
      <c r="OEP840" s="247"/>
      <c r="OEQ840" s="247"/>
      <c r="OER840" s="247"/>
      <c r="OES840" s="247"/>
      <c r="OET840" s="247"/>
      <c r="OEU840" s="247"/>
      <c r="OEV840" s="247"/>
      <c r="OEW840" s="247"/>
      <c r="OEX840" s="247"/>
      <c r="OEY840" s="247"/>
      <c r="OEZ840" s="247"/>
      <c r="OFA840" s="247"/>
      <c r="OFB840" s="247"/>
      <c r="OFC840" s="247"/>
      <c r="OFD840" s="247"/>
      <c r="OFE840" s="247"/>
      <c r="OFF840" s="247"/>
      <c r="OFG840" s="247"/>
      <c r="OFH840" s="247"/>
      <c r="OFI840" s="247"/>
      <c r="OFJ840" s="247"/>
      <c r="OFK840" s="247"/>
      <c r="OFL840" s="247"/>
      <c r="OFM840" s="247"/>
      <c r="OFN840" s="247"/>
      <c r="OFO840" s="247"/>
      <c r="OFP840" s="247"/>
      <c r="OFQ840" s="247"/>
      <c r="OFR840" s="247"/>
      <c r="OFS840" s="247"/>
      <c r="OFT840" s="247"/>
      <c r="OFU840" s="247"/>
      <c r="OFV840" s="247"/>
      <c r="OFW840" s="247"/>
      <c r="OFX840" s="247"/>
      <c r="OFY840" s="247"/>
      <c r="OFZ840" s="247"/>
      <c r="OGA840" s="247"/>
      <c r="OGB840" s="247"/>
      <c r="OGC840" s="247"/>
      <c r="OGD840" s="247"/>
      <c r="OGE840" s="247"/>
      <c r="OGF840" s="247"/>
      <c r="OGG840" s="247"/>
      <c r="OGH840" s="247"/>
      <c r="OGI840" s="247"/>
      <c r="OGJ840" s="247"/>
      <c r="OGK840" s="247"/>
      <c r="OGL840" s="247"/>
      <c r="OGM840" s="247"/>
      <c r="OGN840" s="247"/>
      <c r="OGO840" s="247"/>
      <c r="OGP840" s="247"/>
      <c r="OGQ840" s="247"/>
      <c r="OGR840" s="247"/>
      <c r="OGS840" s="247"/>
      <c r="OGT840" s="247"/>
      <c r="OGU840" s="247"/>
      <c r="OGV840" s="247"/>
      <c r="OGW840" s="247"/>
      <c r="OGX840" s="247"/>
      <c r="OGY840" s="247"/>
      <c r="OGZ840" s="247"/>
      <c r="OHA840" s="247"/>
      <c r="OHB840" s="247"/>
      <c r="OHC840" s="247"/>
      <c r="OHD840" s="247"/>
      <c r="OHE840" s="247"/>
      <c r="OHF840" s="247"/>
      <c r="OHG840" s="247"/>
      <c r="OHH840" s="247"/>
      <c r="OHI840" s="247"/>
      <c r="OHJ840" s="247"/>
      <c r="OHK840" s="247"/>
      <c r="OHL840" s="247"/>
      <c r="OHM840" s="247"/>
      <c r="OHN840" s="247"/>
      <c r="OHO840" s="247"/>
      <c r="OHP840" s="247"/>
      <c r="OHQ840" s="247"/>
      <c r="OHR840" s="247"/>
      <c r="OHS840" s="247"/>
      <c r="OHT840" s="247"/>
      <c r="OHU840" s="247"/>
      <c r="OHV840" s="247"/>
      <c r="OHW840" s="247"/>
      <c r="OHX840" s="247"/>
      <c r="OHY840" s="247"/>
      <c r="OHZ840" s="247"/>
      <c r="OIA840" s="247"/>
      <c r="OIB840" s="247"/>
      <c r="OIC840" s="247"/>
      <c r="OID840" s="247"/>
      <c r="OIE840" s="247"/>
      <c r="OIF840" s="247"/>
      <c r="OIG840" s="247"/>
      <c r="OIH840" s="247"/>
      <c r="OII840" s="247"/>
      <c r="OIJ840" s="247"/>
      <c r="OIK840" s="247"/>
      <c r="OIL840" s="247"/>
      <c r="OIM840" s="247"/>
      <c r="OIN840" s="247"/>
      <c r="OIO840" s="247"/>
      <c r="OIP840" s="247"/>
      <c r="OIQ840" s="247"/>
      <c r="OIR840" s="247"/>
      <c r="OIS840" s="247"/>
      <c r="OIT840" s="247"/>
      <c r="OIU840" s="247"/>
      <c r="OIV840" s="247"/>
      <c r="OIW840" s="247"/>
      <c r="OIX840" s="247"/>
      <c r="OIY840" s="247"/>
      <c r="OIZ840" s="247"/>
      <c r="OJA840" s="247"/>
      <c r="OJB840" s="247"/>
      <c r="OJC840" s="247"/>
      <c r="OJD840" s="247"/>
      <c r="OJE840" s="247"/>
      <c r="OJF840" s="247"/>
      <c r="OJG840" s="247"/>
      <c r="OJH840" s="247"/>
      <c r="OJI840" s="247"/>
      <c r="OJJ840" s="247"/>
      <c r="OJK840" s="247"/>
      <c r="OJL840" s="247"/>
      <c r="OJM840" s="247"/>
      <c r="OJN840" s="247"/>
      <c r="OJO840" s="247"/>
      <c r="OJP840" s="247"/>
      <c r="OJQ840" s="247"/>
      <c r="OJR840" s="247"/>
      <c r="OJS840" s="247"/>
      <c r="OJT840" s="247"/>
      <c r="OJU840" s="247"/>
      <c r="OJV840" s="247"/>
      <c r="OJW840" s="247"/>
      <c r="OJX840" s="247"/>
      <c r="OJY840" s="247"/>
      <c r="OJZ840" s="247"/>
      <c r="OKA840" s="247"/>
      <c r="OKB840" s="247"/>
      <c r="OKC840" s="247"/>
      <c r="OKD840" s="247"/>
      <c r="OKE840" s="247"/>
      <c r="OKF840" s="247"/>
      <c r="OKG840" s="247"/>
      <c r="OKH840" s="247"/>
      <c r="OKI840" s="247"/>
      <c r="OKJ840" s="247"/>
      <c r="OKK840" s="247"/>
      <c r="OKL840" s="247"/>
      <c r="OKM840" s="247"/>
      <c r="OKN840" s="247"/>
      <c r="OKO840" s="247"/>
      <c r="OKP840" s="247"/>
      <c r="OKQ840" s="247"/>
      <c r="OKR840" s="247"/>
      <c r="OKS840" s="247"/>
      <c r="OKT840" s="247"/>
      <c r="OKU840" s="247"/>
      <c r="OKV840" s="247"/>
      <c r="OKW840" s="247"/>
      <c r="OKX840" s="247"/>
      <c r="OKY840" s="247"/>
      <c r="OKZ840" s="247"/>
      <c r="OLA840" s="247"/>
      <c r="OLB840" s="247"/>
      <c r="OLC840" s="247"/>
      <c r="OLD840" s="247"/>
      <c r="OLE840" s="247"/>
      <c r="OLF840" s="247"/>
      <c r="OLG840" s="247"/>
      <c r="OLH840" s="247"/>
      <c r="OLI840" s="247"/>
      <c r="OLJ840" s="247"/>
      <c r="OLK840" s="247"/>
      <c r="OLL840" s="247"/>
      <c r="OLM840" s="247"/>
      <c r="OLN840" s="247"/>
      <c r="OLO840" s="247"/>
      <c r="OLP840" s="247"/>
      <c r="OLQ840" s="247"/>
      <c r="OLR840" s="247"/>
      <c r="OLS840" s="247"/>
      <c r="OLT840" s="247"/>
      <c r="OLU840" s="247"/>
      <c r="OLV840" s="247"/>
      <c r="OLW840" s="247"/>
      <c r="OLX840" s="247"/>
      <c r="OLY840" s="247"/>
      <c r="OLZ840" s="247"/>
      <c r="OMA840" s="247"/>
      <c r="OMB840" s="247"/>
      <c r="OMC840" s="247"/>
      <c r="OMD840" s="247"/>
      <c r="OME840" s="247"/>
      <c r="OMF840" s="247"/>
      <c r="OMG840" s="247"/>
      <c r="OMH840" s="247"/>
      <c r="OMI840" s="247"/>
      <c r="OMJ840" s="247"/>
      <c r="OMK840" s="247"/>
      <c r="OML840" s="247"/>
      <c r="OMM840" s="247"/>
      <c r="OMN840" s="247"/>
      <c r="OMO840" s="247"/>
      <c r="OMP840" s="247"/>
      <c r="OMQ840" s="247"/>
      <c r="OMR840" s="247"/>
      <c r="OMS840" s="247"/>
      <c r="OMT840" s="247"/>
      <c r="OMU840" s="247"/>
      <c r="OMV840" s="247"/>
      <c r="OMW840" s="247"/>
      <c r="OMX840" s="247"/>
      <c r="OMY840" s="247"/>
      <c r="OMZ840" s="247"/>
      <c r="ONA840" s="247"/>
      <c r="ONB840" s="247"/>
      <c r="ONC840" s="247"/>
      <c r="OND840" s="247"/>
      <c r="ONE840" s="247"/>
      <c r="ONF840" s="247"/>
      <c r="ONG840" s="247"/>
      <c r="ONH840" s="247"/>
      <c r="ONI840" s="247"/>
      <c r="ONJ840" s="247"/>
      <c r="ONK840" s="247"/>
      <c r="ONL840" s="247"/>
      <c r="ONM840" s="247"/>
      <c r="ONN840" s="247"/>
      <c r="ONO840" s="247"/>
      <c r="ONP840" s="247"/>
      <c r="ONQ840" s="247"/>
      <c r="ONR840" s="247"/>
      <c r="ONS840" s="247"/>
      <c r="ONT840" s="247"/>
      <c r="ONU840" s="247"/>
      <c r="ONV840" s="247"/>
      <c r="ONW840" s="247"/>
      <c r="ONX840" s="247"/>
      <c r="ONY840" s="247"/>
      <c r="ONZ840" s="247"/>
      <c r="OOA840" s="247"/>
      <c r="OOB840" s="247"/>
      <c r="OOC840" s="247"/>
      <c r="OOD840" s="247"/>
      <c r="OOE840" s="247"/>
      <c r="OOF840" s="247"/>
      <c r="OOG840" s="247"/>
      <c r="OOH840" s="247"/>
      <c r="OOI840" s="247"/>
      <c r="OOJ840" s="247"/>
      <c r="OOK840" s="247"/>
      <c r="OOL840" s="247"/>
      <c r="OOM840" s="247"/>
      <c r="OON840" s="247"/>
      <c r="OOO840" s="247"/>
      <c r="OOP840" s="247"/>
      <c r="OOQ840" s="247"/>
      <c r="OOR840" s="247"/>
      <c r="OOS840" s="247"/>
      <c r="OOT840" s="247"/>
      <c r="OOU840" s="247"/>
      <c r="OOV840" s="247"/>
      <c r="OOW840" s="247"/>
      <c r="OOX840" s="247"/>
      <c r="OOY840" s="247"/>
      <c r="OOZ840" s="247"/>
      <c r="OPA840" s="247"/>
      <c r="OPB840" s="247"/>
      <c r="OPC840" s="247"/>
      <c r="OPD840" s="247"/>
      <c r="OPE840" s="247"/>
      <c r="OPF840" s="247"/>
      <c r="OPG840" s="247"/>
      <c r="OPH840" s="247"/>
      <c r="OPI840" s="247"/>
      <c r="OPJ840" s="247"/>
      <c r="OPK840" s="247"/>
      <c r="OPL840" s="247"/>
      <c r="OPM840" s="247"/>
      <c r="OPN840" s="247"/>
      <c r="OPO840" s="247"/>
      <c r="OPP840" s="247"/>
      <c r="OPQ840" s="247"/>
      <c r="OPR840" s="247"/>
      <c r="OPS840" s="247"/>
      <c r="OPT840" s="247"/>
      <c r="OPU840" s="247"/>
      <c r="OPV840" s="247"/>
      <c r="OPW840" s="247"/>
      <c r="OPX840" s="247"/>
      <c r="OPY840" s="247"/>
      <c r="OPZ840" s="247"/>
      <c r="OQA840" s="247"/>
      <c r="OQB840" s="247"/>
      <c r="OQC840" s="247"/>
      <c r="OQD840" s="247"/>
      <c r="OQE840" s="247"/>
      <c r="OQF840" s="247"/>
      <c r="OQG840" s="247"/>
      <c r="OQH840" s="247"/>
      <c r="OQI840" s="247"/>
      <c r="OQJ840" s="247"/>
      <c r="OQK840" s="247"/>
      <c r="OQL840" s="247"/>
      <c r="OQM840" s="247"/>
      <c r="OQN840" s="247"/>
      <c r="OQO840" s="247"/>
      <c r="OQP840" s="247"/>
      <c r="OQQ840" s="247"/>
      <c r="OQR840" s="247"/>
      <c r="OQS840" s="247"/>
      <c r="OQT840" s="247"/>
      <c r="OQU840" s="247"/>
      <c r="OQV840" s="247"/>
      <c r="OQW840" s="247"/>
      <c r="OQX840" s="247"/>
      <c r="OQY840" s="247"/>
      <c r="OQZ840" s="247"/>
      <c r="ORA840" s="247"/>
      <c r="ORB840" s="247"/>
      <c r="ORC840" s="247"/>
      <c r="ORD840" s="247"/>
      <c r="ORE840" s="247"/>
      <c r="ORF840" s="247"/>
      <c r="ORG840" s="247"/>
      <c r="ORH840" s="247"/>
      <c r="ORI840" s="247"/>
      <c r="ORJ840" s="247"/>
      <c r="ORK840" s="247"/>
      <c r="ORL840" s="247"/>
      <c r="ORM840" s="247"/>
      <c r="ORN840" s="247"/>
      <c r="ORO840" s="247"/>
      <c r="ORP840" s="247"/>
      <c r="ORQ840" s="247"/>
      <c r="ORR840" s="247"/>
      <c r="ORS840" s="247"/>
      <c r="ORT840" s="247"/>
      <c r="ORU840" s="247"/>
      <c r="ORV840" s="247"/>
      <c r="ORW840" s="247"/>
      <c r="ORX840" s="247"/>
      <c r="ORY840" s="247"/>
      <c r="ORZ840" s="247"/>
      <c r="OSA840" s="247"/>
      <c r="OSB840" s="247"/>
      <c r="OSC840" s="247"/>
      <c r="OSD840" s="247"/>
      <c r="OSE840" s="247"/>
      <c r="OSF840" s="247"/>
      <c r="OSG840" s="247"/>
      <c r="OSH840" s="247"/>
      <c r="OSI840" s="247"/>
      <c r="OSJ840" s="247"/>
      <c r="OSK840" s="247"/>
      <c r="OSL840" s="247"/>
      <c r="OSM840" s="247"/>
      <c r="OSN840" s="247"/>
      <c r="OSO840" s="247"/>
      <c r="OSP840" s="247"/>
      <c r="OSQ840" s="247"/>
      <c r="OSR840" s="247"/>
      <c r="OSS840" s="247"/>
      <c r="OST840" s="247"/>
      <c r="OSU840" s="247"/>
      <c r="OSV840" s="247"/>
      <c r="OSW840" s="247"/>
      <c r="OSX840" s="247"/>
      <c r="OSY840" s="247"/>
      <c r="OSZ840" s="247"/>
      <c r="OTA840" s="247"/>
      <c r="OTB840" s="247"/>
      <c r="OTC840" s="247"/>
      <c r="OTD840" s="247"/>
      <c r="OTE840" s="247"/>
      <c r="OTF840" s="247"/>
      <c r="OTG840" s="247"/>
      <c r="OTH840" s="247"/>
      <c r="OTI840" s="247"/>
      <c r="OTJ840" s="247"/>
      <c r="OTK840" s="247"/>
      <c r="OTL840" s="247"/>
      <c r="OTM840" s="247"/>
      <c r="OTN840" s="247"/>
      <c r="OTO840" s="247"/>
      <c r="OTP840" s="247"/>
      <c r="OTQ840" s="247"/>
      <c r="OTR840" s="247"/>
      <c r="OTS840" s="247"/>
      <c r="OTT840" s="247"/>
      <c r="OTU840" s="247"/>
      <c r="OTV840" s="247"/>
      <c r="OTW840" s="247"/>
      <c r="OTX840" s="247"/>
      <c r="OTY840" s="247"/>
      <c r="OTZ840" s="247"/>
      <c r="OUA840" s="247"/>
      <c r="OUB840" s="247"/>
      <c r="OUC840" s="247"/>
      <c r="OUD840" s="247"/>
      <c r="OUE840" s="247"/>
      <c r="OUF840" s="247"/>
      <c r="OUG840" s="247"/>
      <c r="OUH840" s="247"/>
      <c r="OUI840" s="247"/>
      <c r="OUJ840" s="247"/>
      <c r="OUK840" s="247"/>
      <c r="OUL840" s="247"/>
      <c r="OUM840" s="247"/>
      <c r="OUN840" s="247"/>
      <c r="OUO840" s="247"/>
      <c r="OUP840" s="247"/>
      <c r="OUQ840" s="247"/>
      <c r="OUR840" s="247"/>
      <c r="OUS840" s="247"/>
      <c r="OUT840" s="247"/>
      <c r="OUU840" s="247"/>
      <c r="OUV840" s="247"/>
      <c r="OUW840" s="247"/>
      <c r="OUX840" s="247"/>
      <c r="OUY840" s="247"/>
      <c r="OUZ840" s="247"/>
      <c r="OVA840" s="247"/>
      <c r="OVB840" s="247"/>
      <c r="OVC840" s="247"/>
      <c r="OVD840" s="247"/>
      <c r="OVE840" s="247"/>
      <c r="OVF840" s="247"/>
      <c r="OVG840" s="247"/>
      <c r="OVH840" s="247"/>
      <c r="OVI840" s="247"/>
      <c r="OVJ840" s="247"/>
      <c r="OVK840" s="247"/>
      <c r="OVL840" s="247"/>
      <c r="OVM840" s="247"/>
      <c r="OVN840" s="247"/>
      <c r="OVO840" s="247"/>
      <c r="OVP840" s="247"/>
      <c r="OVQ840" s="247"/>
      <c r="OVR840" s="247"/>
      <c r="OVS840" s="247"/>
      <c r="OVT840" s="247"/>
      <c r="OVU840" s="247"/>
      <c r="OVV840" s="247"/>
      <c r="OVW840" s="247"/>
      <c r="OVX840" s="247"/>
      <c r="OVY840" s="247"/>
      <c r="OVZ840" s="247"/>
      <c r="OWA840" s="247"/>
      <c r="OWB840" s="247"/>
      <c r="OWC840" s="247"/>
      <c r="OWD840" s="247"/>
      <c r="OWE840" s="247"/>
      <c r="OWF840" s="247"/>
      <c r="OWG840" s="247"/>
      <c r="OWH840" s="247"/>
      <c r="OWI840" s="247"/>
      <c r="OWJ840" s="247"/>
      <c r="OWK840" s="247"/>
      <c r="OWL840" s="247"/>
      <c r="OWM840" s="247"/>
      <c r="OWN840" s="247"/>
      <c r="OWO840" s="247"/>
      <c r="OWP840" s="247"/>
      <c r="OWQ840" s="247"/>
      <c r="OWR840" s="247"/>
      <c r="OWS840" s="247"/>
      <c r="OWT840" s="247"/>
      <c r="OWU840" s="247"/>
      <c r="OWV840" s="247"/>
      <c r="OWW840" s="247"/>
      <c r="OWX840" s="247"/>
      <c r="OWY840" s="247"/>
      <c r="OWZ840" s="247"/>
      <c r="OXA840" s="247"/>
      <c r="OXB840" s="247"/>
      <c r="OXC840" s="247"/>
      <c r="OXD840" s="247"/>
      <c r="OXE840" s="247"/>
      <c r="OXF840" s="247"/>
      <c r="OXG840" s="247"/>
      <c r="OXH840" s="247"/>
      <c r="OXI840" s="247"/>
      <c r="OXJ840" s="247"/>
      <c r="OXK840" s="247"/>
      <c r="OXL840" s="247"/>
      <c r="OXM840" s="247"/>
      <c r="OXN840" s="247"/>
      <c r="OXO840" s="247"/>
      <c r="OXP840" s="247"/>
      <c r="OXQ840" s="247"/>
      <c r="OXR840" s="247"/>
      <c r="OXS840" s="247"/>
      <c r="OXT840" s="247"/>
      <c r="OXU840" s="247"/>
      <c r="OXV840" s="247"/>
      <c r="OXW840" s="247"/>
      <c r="OXX840" s="247"/>
      <c r="OXY840" s="247"/>
      <c r="OXZ840" s="247"/>
      <c r="OYA840" s="247"/>
      <c r="OYB840" s="247"/>
      <c r="OYC840" s="247"/>
      <c r="OYD840" s="247"/>
      <c r="OYE840" s="247"/>
      <c r="OYF840" s="247"/>
      <c r="OYG840" s="247"/>
      <c r="OYH840" s="247"/>
      <c r="OYI840" s="247"/>
      <c r="OYJ840" s="247"/>
      <c r="OYK840" s="247"/>
      <c r="OYL840" s="247"/>
      <c r="OYM840" s="247"/>
      <c r="OYN840" s="247"/>
      <c r="OYO840" s="247"/>
      <c r="OYP840" s="247"/>
      <c r="OYQ840" s="247"/>
      <c r="OYR840" s="247"/>
      <c r="OYS840" s="247"/>
      <c r="OYT840" s="247"/>
      <c r="OYU840" s="247"/>
      <c r="OYV840" s="247"/>
      <c r="OYW840" s="247"/>
      <c r="OYX840" s="247"/>
      <c r="OYY840" s="247"/>
      <c r="OYZ840" s="247"/>
      <c r="OZA840" s="247"/>
      <c r="OZB840" s="247"/>
      <c r="OZC840" s="247"/>
      <c r="OZD840" s="247"/>
      <c r="OZE840" s="247"/>
      <c r="OZF840" s="247"/>
      <c r="OZG840" s="247"/>
      <c r="OZH840" s="247"/>
      <c r="OZI840" s="247"/>
      <c r="OZJ840" s="247"/>
      <c r="OZK840" s="247"/>
      <c r="OZL840" s="247"/>
      <c r="OZM840" s="247"/>
      <c r="OZN840" s="247"/>
      <c r="OZO840" s="247"/>
      <c r="OZP840" s="247"/>
      <c r="OZQ840" s="247"/>
      <c r="OZR840" s="247"/>
      <c r="OZS840" s="247"/>
      <c r="OZT840" s="247"/>
      <c r="OZU840" s="247"/>
      <c r="OZV840" s="247"/>
      <c r="OZW840" s="247"/>
      <c r="OZX840" s="247"/>
      <c r="OZY840" s="247"/>
      <c r="OZZ840" s="247"/>
      <c r="PAA840" s="247"/>
      <c r="PAB840" s="247"/>
      <c r="PAC840" s="247"/>
      <c r="PAD840" s="247"/>
      <c r="PAE840" s="247"/>
      <c r="PAF840" s="247"/>
      <c r="PAG840" s="247"/>
      <c r="PAH840" s="247"/>
      <c r="PAI840" s="247"/>
      <c r="PAJ840" s="247"/>
      <c r="PAK840" s="247"/>
      <c r="PAL840" s="247"/>
      <c r="PAM840" s="247"/>
      <c r="PAN840" s="247"/>
      <c r="PAO840" s="247"/>
      <c r="PAP840" s="247"/>
      <c r="PAQ840" s="247"/>
      <c r="PAR840" s="247"/>
      <c r="PAS840" s="247"/>
      <c r="PAT840" s="247"/>
      <c r="PAU840" s="247"/>
      <c r="PAV840" s="247"/>
      <c r="PAW840" s="247"/>
      <c r="PAX840" s="247"/>
      <c r="PAY840" s="247"/>
      <c r="PAZ840" s="247"/>
      <c r="PBA840" s="247"/>
      <c r="PBB840" s="247"/>
      <c r="PBC840" s="247"/>
      <c r="PBD840" s="247"/>
      <c r="PBE840" s="247"/>
      <c r="PBF840" s="247"/>
      <c r="PBG840" s="247"/>
      <c r="PBH840" s="247"/>
      <c r="PBI840" s="247"/>
      <c r="PBJ840" s="247"/>
      <c r="PBK840" s="247"/>
      <c r="PBL840" s="247"/>
      <c r="PBM840" s="247"/>
      <c r="PBN840" s="247"/>
      <c r="PBO840" s="247"/>
      <c r="PBP840" s="247"/>
      <c r="PBQ840" s="247"/>
      <c r="PBR840" s="247"/>
      <c r="PBS840" s="247"/>
      <c r="PBT840" s="247"/>
      <c r="PBU840" s="247"/>
      <c r="PBV840" s="247"/>
      <c r="PBW840" s="247"/>
      <c r="PBX840" s="247"/>
      <c r="PBY840" s="247"/>
      <c r="PBZ840" s="247"/>
      <c r="PCA840" s="247"/>
      <c r="PCB840" s="247"/>
      <c r="PCC840" s="247"/>
      <c r="PCD840" s="247"/>
      <c r="PCE840" s="247"/>
      <c r="PCF840" s="247"/>
      <c r="PCG840" s="247"/>
      <c r="PCH840" s="247"/>
      <c r="PCI840" s="247"/>
      <c r="PCJ840" s="247"/>
      <c r="PCK840" s="247"/>
      <c r="PCL840" s="247"/>
      <c r="PCM840" s="247"/>
      <c r="PCN840" s="247"/>
      <c r="PCO840" s="247"/>
      <c r="PCP840" s="247"/>
      <c r="PCQ840" s="247"/>
      <c r="PCR840" s="247"/>
      <c r="PCS840" s="247"/>
      <c r="PCT840" s="247"/>
      <c r="PCU840" s="247"/>
      <c r="PCV840" s="247"/>
      <c r="PCW840" s="247"/>
      <c r="PCX840" s="247"/>
      <c r="PCY840" s="247"/>
      <c r="PCZ840" s="247"/>
      <c r="PDA840" s="247"/>
      <c r="PDB840" s="247"/>
      <c r="PDC840" s="247"/>
      <c r="PDD840" s="247"/>
      <c r="PDE840" s="247"/>
      <c r="PDF840" s="247"/>
      <c r="PDG840" s="247"/>
      <c r="PDH840" s="247"/>
      <c r="PDI840" s="247"/>
      <c r="PDJ840" s="247"/>
      <c r="PDK840" s="247"/>
      <c r="PDL840" s="247"/>
      <c r="PDM840" s="247"/>
      <c r="PDN840" s="247"/>
      <c r="PDO840" s="247"/>
      <c r="PDP840" s="247"/>
      <c r="PDQ840" s="247"/>
      <c r="PDR840" s="247"/>
      <c r="PDS840" s="247"/>
      <c r="PDT840" s="247"/>
      <c r="PDU840" s="247"/>
      <c r="PDV840" s="247"/>
      <c r="PDW840" s="247"/>
      <c r="PDX840" s="247"/>
      <c r="PDY840" s="247"/>
      <c r="PDZ840" s="247"/>
      <c r="PEA840" s="247"/>
      <c r="PEB840" s="247"/>
      <c r="PEC840" s="247"/>
      <c r="PED840" s="247"/>
      <c r="PEE840" s="247"/>
      <c r="PEF840" s="247"/>
      <c r="PEG840" s="247"/>
      <c r="PEH840" s="247"/>
      <c r="PEI840" s="247"/>
      <c r="PEJ840" s="247"/>
      <c r="PEK840" s="247"/>
      <c r="PEL840" s="247"/>
      <c r="PEM840" s="247"/>
      <c r="PEN840" s="247"/>
      <c r="PEO840" s="247"/>
      <c r="PEP840" s="247"/>
      <c r="PEQ840" s="247"/>
      <c r="PER840" s="247"/>
      <c r="PES840" s="247"/>
      <c r="PET840" s="247"/>
      <c r="PEU840" s="247"/>
      <c r="PEV840" s="247"/>
      <c r="PEW840" s="247"/>
      <c r="PEX840" s="247"/>
      <c r="PEY840" s="247"/>
      <c r="PEZ840" s="247"/>
      <c r="PFA840" s="247"/>
      <c r="PFB840" s="247"/>
      <c r="PFC840" s="247"/>
      <c r="PFD840" s="247"/>
      <c r="PFE840" s="247"/>
      <c r="PFF840" s="247"/>
      <c r="PFG840" s="247"/>
      <c r="PFH840" s="247"/>
      <c r="PFI840" s="247"/>
      <c r="PFJ840" s="247"/>
      <c r="PFK840" s="247"/>
      <c r="PFL840" s="247"/>
      <c r="PFM840" s="247"/>
      <c r="PFN840" s="247"/>
      <c r="PFO840" s="247"/>
      <c r="PFP840" s="247"/>
      <c r="PFQ840" s="247"/>
      <c r="PFR840" s="247"/>
      <c r="PFS840" s="247"/>
      <c r="PFT840" s="247"/>
      <c r="PFU840" s="247"/>
      <c r="PFV840" s="247"/>
      <c r="PFW840" s="247"/>
      <c r="PFX840" s="247"/>
      <c r="PFY840" s="247"/>
      <c r="PFZ840" s="247"/>
      <c r="PGA840" s="247"/>
      <c r="PGB840" s="247"/>
      <c r="PGC840" s="247"/>
      <c r="PGD840" s="247"/>
      <c r="PGE840" s="247"/>
      <c r="PGF840" s="247"/>
      <c r="PGG840" s="247"/>
      <c r="PGH840" s="247"/>
      <c r="PGI840" s="247"/>
      <c r="PGJ840" s="247"/>
      <c r="PGK840" s="247"/>
      <c r="PGL840" s="247"/>
      <c r="PGM840" s="247"/>
      <c r="PGN840" s="247"/>
      <c r="PGO840" s="247"/>
      <c r="PGP840" s="247"/>
      <c r="PGQ840" s="247"/>
      <c r="PGR840" s="247"/>
      <c r="PGS840" s="247"/>
      <c r="PGT840" s="247"/>
      <c r="PGU840" s="247"/>
      <c r="PGV840" s="247"/>
      <c r="PGW840" s="247"/>
      <c r="PGX840" s="247"/>
      <c r="PGY840" s="247"/>
      <c r="PGZ840" s="247"/>
      <c r="PHA840" s="247"/>
      <c r="PHB840" s="247"/>
      <c r="PHC840" s="247"/>
      <c r="PHD840" s="247"/>
      <c r="PHE840" s="247"/>
      <c r="PHF840" s="247"/>
      <c r="PHG840" s="247"/>
      <c r="PHH840" s="247"/>
      <c r="PHI840" s="247"/>
      <c r="PHJ840" s="247"/>
      <c r="PHK840" s="247"/>
      <c r="PHL840" s="247"/>
      <c r="PHM840" s="247"/>
      <c r="PHN840" s="247"/>
      <c r="PHO840" s="247"/>
      <c r="PHP840" s="247"/>
      <c r="PHQ840" s="247"/>
      <c r="PHR840" s="247"/>
      <c r="PHS840" s="247"/>
      <c r="PHT840" s="247"/>
      <c r="PHU840" s="247"/>
      <c r="PHV840" s="247"/>
      <c r="PHW840" s="247"/>
      <c r="PHX840" s="247"/>
      <c r="PHY840" s="247"/>
      <c r="PHZ840" s="247"/>
      <c r="PIA840" s="247"/>
      <c r="PIB840" s="247"/>
      <c r="PIC840" s="247"/>
      <c r="PID840" s="247"/>
      <c r="PIE840" s="247"/>
      <c r="PIF840" s="247"/>
      <c r="PIG840" s="247"/>
      <c r="PIH840" s="247"/>
      <c r="PII840" s="247"/>
      <c r="PIJ840" s="247"/>
      <c r="PIK840" s="247"/>
      <c r="PIL840" s="247"/>
      <c r="PIM840" s="247"/>
      <c r="PIN840" s="247"/>
      <c r="PIO840" s="247"/>
      <c r="PIP840" s="247"/>
      <c r="PIQ840" s="247"/>
      <c r="PIR840" s="247"/>
      <c r="PIS840" s="247"/>
      <c r="PIT840" s="247"/>
      <c r="PIU840" s="247"/>
      <c r="PIV840" s="247"/>
      <c r="PIW840" s="247"/>
      <c r="PIX840" s="247"/>
      <c r="PIY840" s="247"/>
      <c r="PIZ840" s="247"/>
      <c r="PJA840" s="247"/>
      <c r="PJB840" s="247"/>
      <c r="PJC840" s="247"/>
      <c r="PJD840" s="247"/>
      <c r="PJE840" s="247"/>
      <c r="PJF840" s="247"/>
      <c r="PJG840" s="247"/>
      <c r="PJH840" s="247"/>
      <c r="PJI840" s="247"/>
      <c r="PJJ840" s="247"/>
      <c r="PJK840" s="247"/>
      <c r="PJL840" s="247"/>
      <c r="PJM840" s="247"/>
      <c r="PJN840" s="247"/>
      <c r="PJO840" s="247"/>
      <c r="PJP840" s="247"/>
      <c r="PJQ840" s="247"/>
      <c r="PJR840" s="247"/>
      <c r="PJS840" s="247"/>
      <c r="PJT840" s="247"/>
      <c r="PJU840" s="247"/>
      <c r="PJV840" s="247"/>
      <c r="PJW840" s="247"/>
      <c r="PJX840" s="247"/>
      <c r="PJY840" s="247"/>
      <c r="PJZ840" s="247"/>
      <c r="PKA840" s="247"/>
      <c r="PKB840" s="247"/>
      <c r="PKC840" s="247"/>
      <c r="PKD840" s="247"/>
      <c r="PKE840" s="247"/>
      <c r="PKF840" s="247"/>
      <c r="PKG840" s="247"/>
      <c r="PKH840" s="247"/>
      <c r="PKI840" s="247"/>
      <c r="PKJ840" s="247"/>
      <c r="PKK840" s="247"/>
      <c r="PKL840" s="247"/>
      <c r="PKM840" s="247"/>
      <c r="PKN840" s="247"/>
      <c r="PKO840" s="247"/>
      <c r="PKP840" s="247"/>
      <c r="PKQ840" s="247"/>
      <c r="PKR840" s="247"/>
      <c r="PKS840" s="247"/>
      <c r="PKT840" s="247"/>
      <c r="PKU840" s="247"/>
      <c r="PKV840" s="247"/>
      <c r="PKW840" s="247"/>
      <c r="PKX840" s="247"/>
      <c r="PKY840" s="247"/>
      <c r="PKZ840" s="247"/>
      <c r="PLA840" s="247"/>
      <c r="PLB840" s="247"/>
      <c r="PLC840" s="247"/>
      <c r="PLD840" s="247"/>
      <c r="PLE840" s="247"/>
      <c r="PLF840" s="247"/>
      <c r="PLG840" s="247"/>
      <c r="PLH840" s="247"/>
      <c r="PLI840" s="247"/>
      <c r="PLJ840" s="247"/>
      <c r="PLK840" s="247"/>
      <c r="PLL840" s="247"/>
      <c r="PLM840" s="247"/>
      <c r="PLN840" s="247"/>
      <c r="PLO840" s="247"/>
      <c r="PLP840" s="247"/>
      <c r="PLQ840" s="247"/>
      <c r="PLR840" s="247"/>
      <c r="PLS840" s="247"/>
      <c r="PLT840" s="247"/>
      <c r="PLU840" s="247"/>
      <c r="PLV840" s="247"/>
      <c r="PLW840" s="247"/>
      <c r="PLX840" s="247"/>
      <c r="PLY840" s="247"/>
      <c r="PLZ840" s="247"/>
      <c r="PMA840" s="247"/>
      <c r="PMB840" s="247"/>
      <c r="PMC840" s="247"/>
      <c r="PMD840" s="247"/>
      <c r="PME840" s="247"/>
      <c r="PMF840" s="247"/>
      <c r="PMG840" s="247"/>
      <c r="PMH840" s="247"/>
      <c r="PMI840" s="247"/>
      <c r="PMJ840" s="247"/>
      <c r="PMK840" s="247"/>
      <c r="PML840" s="247"/>
      <c r="PMM840" s="247"/>
      <c r="PMN840" s="247"/>
      <c r="PMO840" s="247"/>
      <c r="PMP840" s="247"/>
      <c r="PMQ840" s="247"/>
      <c r="PMR840" s="247"/>
      <c r="PMS840" s="247"/>
      <c r="PMT840" s="247"/>
      <c r="PMU840" s="247"/>
      <c r="PMV840" s="247"/>
      <c r="PMW840" s="247"/>
      <c r="PMX840" s="247"/>
      <c r="PMY840" s="247"/>
      <c r="PMZ840" s="247"/>
      <c r="PNA840" s="247"/>
      <c r="PNB840" s="247"/>
      <c r="PNC840" s="247"/>
      <c r="PND840" s="247"/>
      <c r="PNE840" s="247"/>
      <c r="PNF840" s="247"/>
      <c r="PNG840" s="247"/>
      <c r="PNH840" s="247"/>
      <c r="PNI840" s="247"/>
      <c r="PNJ840" s="247"/>
      <c r="PNK840" s="247"/>
      <c r="PNL840" s="247"/>
      <c r="PNM840" s="247"/>
      <c r="PNN840" s="247"/>
      <c r="PNO840" s="247"/>
      <c r="PNP840" s="247"/>
      <c r="PNQ840" s="247"/>
      <c r="PNR840" s="247"/>
      <c r="PNS840" s="247"/>
      <c r="PNT840" s="247"/>
      <c r="PNU840" s="247"/>
      <c r="PNV840" s="247"/>
      <c r="PNW840" s="247"/>
      <c r="PNX840" s="247"/>
      <c r="PNY840" s="247"/>
      <c r="PNZ840" s="247"/>
      <c r="POA840" s="247"/>
      <c r="POB840" s="247"/>
      <c r="POC840" s="247"/>
      <c r="POD840" s="247"/>
      <c r="POE840" s="247"/>
      <c r="POF840" s="247"/>
      <c r="POG840" s="247"/>
      <c r="POH840" s="247"/>
      <c r="POI840" s="247"/>
      <c r="POJ840" s="247"/>
      <c r="POK840" s="247"/>
      <c r="POL840" s="247"/>
      <c r="POM840" s="247"/>
      <c r="PON840" s="247"/>
      <c r="POO840" s="247"/>
      <c r="POP840" s="247"/>
      <c r="POQ840" s="247"/>
      <c r="POR840" s="247"/>
      <c r="POS840" s="247"/>
      <c r="POT840" s="247"/>
      <c r="POU840" s="247"/>
      <c r="POV840" s="247"/>
      <c r="POW840" s="247"/>
      <c r="POX840" s="247"/>
      <c r="POY840" s="247"/>
      <c r="POZ840" s="247"/>
      <c r="PPA840" s="247"/>
      <c r="PPB840" s="247"/>
      <c r="PPC840" s="247"/>
      <c r="PPD840" s="247"/>
      <c r="PPE840" s="247"/>
      <c r="PPF840" s="247"/>
      <c r="PPG840" s="247"/>
      <c r="PPH840" s="247"/>
      <c r="PPI840" s="247"/>
      <c r="PPJ840" s="247"/>
      <c r="PPK840" s="247"/>
      <c r="PPL840" s="247"/>
      <c r="PPM840" s="247"/>
      <c r="PPN840" s="247"/>
      <c r="PPO840" s="247"/>
      <c r="PPP840" s="247"/>
      <c r="PPQ840" s="247"/>
      <c r="PPR840" s="247"/>
      <c r="PPS840" s="247"/>
      <c r="PPT840" s="247"/>
      <c r="PPU840" s="247"/>
      <c r="PPV840" s="247"/>
      <c r="PPW840" s="247"/>
      <c r="PPX840" s="247"/>
      <c r="PPY840" s="247"/>
      <c r="PPZ840" s="247"/>
      <c r="PQA840" s="247"/>
      <c r="PQB840" s="247"/>
      <c r="PQC840" s="247"/>
      <c r="PQD840" s="247"/>
      <c r="PQE840" s="247"/>
      <c r="PQF840" s="247"/>
      <c r="PQG840" s="247"/>
      <c r="PQH840" s="247"/>
      <c r="PQI840" s="247"/>
      <c r="PQJ840" s="247"/>
      <c r="PQK840" s="247"/>
      <c r="PQL840" s="247"/>
      <c r="PQM840" s="247"/>
      <c r="PQN840" s="247"/>
      <c r="PQO840" s="247"/>
      <c r="PQP840" s="247"/>
      <c r="PQQ840" s="247"/>
      <c r="PQR840" s="247"/>
      <c r="PQS840" s="247"/>
      <c r="PQT840" s="247"/>
      <c r="PQU840" s="247"/>
      <c r="PQV840" s="247"/>
      <c r="PQW840" s="247"/>
      <c r="PQX840" s="247"/>
      <c r="PQY840" s="247"/>
      <c r="PQZ840" s="247"/>
      <c r="PRA840" s="247"/>
      <c r="PRB840" s="247"/>
      <c r="PRC840" s="247"/>
      <c r="PRD840" s="247"/>
      <c r="PRE840" s="247"/>
      <c r="PRF840" s="247"/>
      <c r="PRG840" s="247"/>
      <c r="PRH840" s="247"/>
      <c r="PRI840" s="247"/>
      <c r="PRJ840" s="247"/>
      <c r="PRK840" s="247"/>
      <c r="PRL840" s="247"/>
      <c r="PRM840" s="247"/>
      <c r="PRN840" s="247"/>
      <c r="PRO840" s="247"/>
      <c r="PRP840" s="247"/>
      <c r="PRQ840" s="247"/>
      <c r="PRR840" s="247"/>
      <c r="PRS840" s="247"/>
      <c r="PRT840" s="247"/>
      <c r="PRU840" s="247"/>
      <c r="PRV840" s="247"/>
      <c r="PRW840" s="247"/>
      <c r="PRX840" s="247"/>
      <c r="PRY840" s="247"/>
      <c r="PRZ840" s="247"/>
      <c r="PSA840" s="247"/>
      <c r="PSB840" s="247"/>
      <c r="PSC840" s="247"/>
      <c r="PSD840" s="247"/>
      <c r="PSE840" s="247"/>
      <c r="PSF840" s="247"/>
      <c r="PSG840" s="247"/>
      <c r="PSH840" s="247"/>
      <c r="PSI840" s="247"/>
      <c r="PSJ840" s="247"/>
      <c r="PSK840" s="247"/>
      <c r="PSL840" s="247"/>
      <c r="PSM840" s="247"/>
      <c r="PSN840" s="247"/>
      <c r="PSO840" s="247"/>
      <c r="PSP840" s="247"/>
      <c r="PSQ840" s="247"/>
      <c r="PSR840" s="247"/>
      <c r="PSS840" s="247"/>
      <c r="PST840" s="247"/>
      <c r="PSU840" s="247"/>
      <c r="PSV840" s="247"/>
      <c r="PSW840" s="247"/>
      <c r="PSX840" s="247"/>
      <c r="PSY840" s="247"/>
      <c r="PSZ840" s="247"/>
      <c r="PTA840" s="247"/>
      <c r="PTB840" s="247"/>
      <c r="PTC840" s="247"/>
      <c r="PTD840" s="247"/>
      <c r="PTE840" s="247"/>
      <c r="PTF840" s="247"/>
      <c r="PTG840" s="247"/>
      <c r="PTH840" s="247"/>
      <c r="PTI840" s="247"/>
      <c r="PTJ840" s="247"/>
      <c r="PTK840" s="247"/>
      <c r="PTL840" s="247"/>
      <c r="PTM840" s="247"/>
      <c r="PTN840" s="247"/>
      <c r="PTO840" s="247"/>
      <c r="PTP840" s="247"/>
      <c r="PTQ840" s="247"/>
      <c r="PTR840" s="247"/>
      <c r="PTS840" s="247"/>
      <c r="PTT840" s="247"/>
      <c r="PTU840" s="247"/>
      <c r="PTV840" s="247"/>
      <c r="PTW840" s="247"/>
      <c r="PTX840" s="247"/>
      <c r="PTY840" s="247"/>
      <c r="PTZ840" s="247"/>
      <c r="PUA840" s="247"/>
      <c r="PUB840" s="247"/>
      <c r="PUC840" s="247"/>
      <c r="PUD840" s="247"/>
      <c r="PUE840" s="247"/>
      <c r="PUF840" s="247"/>
      <c r="PUG840" s="247"/>
      <c r="PUH840" s="247"/>
      <c r="PUI840" s="247"/>
      <c r="PUJ840" s="247"/>
      <c r="PUK840" s="247"/>
      <c r="PUL840" s="247"/>
      <c r="PUM840" s="247"/>
      <c r="PUN840" s="247"/>
      <c r="PUO840" s="247"/>
      <c r="PUP840" s="247"/>
      <c r="PUQ840" s="247"/>
      <c r="PUR840" s="247"/>
      <c r="PUS840" s="247"/>
      <c r="PUT840" s="247"/>
      <c r="PUU840" s="247"/>
      <c r="PUV840" s="247"/>
      <c r="PUW840" s="247"/>
      <c r="PUX840" s="247"/>
      <c r="PUY840" s="247"/>
      <c r="PUZ840" s="247"/>
      <c r="PVA840" s="247"/>
      <c r="PVB840" s="247"/>
      <c r="PVC840" s="247"/>
      <c r="PVD840" s="247"/>
      <c r="PVE840" s="247"/>
      <c r="PVF840" s="247"/>
      <c r="PVG840" s="247"/>
      <c r="PVH840" s="247"/>
      <c r="PVI840" s="247"/>
      <c r="PVJ840" s="247"/>
      <c r="PVK840" s="247"/>
      <c r="PVL840" s="247"/>
      <c r="PVM840" s="247"/>
      <c r="PVN840" s="247"/>
      <c r="PVO840" s="247"/>
      <c r="PVP840" s="247"/>
      <c r="PVQ840" s="247"/>
      <c r="PVR840" s="247"/>
      <c r="PVS840" s="247"/>
      <c r="PVT840" s="247"/>
      <c r="PVU840" s="247"/>
      <c r="PVV840" s="247"/>
      <c r="PVW840" s="247"/>
      <c r="PVX840" s="247"/>
      <c r="PVY840" s="247"/>
      <c r="PVZ840" s="247"/>
      <c r="PWA840" s="247"/>
      <c r="PWB840" s="247"/>
      <c r="PWC840" s="247"/>
      <c r="PWD840" s="247"/>
      <c r="PWE840" s="247"/>
      <c r="PWF840" s="247"/>
      <c r="PWG840" s="247"/>
      <c r="PWH840" s="247"/>
      <c r="PWI840" s="247"/>
      <c r="PWJ840" s="247"/>
      <c r="PWK840" s="247"/>
      <c r="PWL840" s="247"/>
      <c r="PWM840" s="247"/>
      <c r="PWN840" s="247"/>
      <c r="PWO840" s="247"/>
      <c r="PWP840" s="247"/>
      <c r="PWQ840" s="247"/>
      <c r="PWR840" s="247"/>
      <c r="PWS840" s="247"/>
      <c r="PWT840" s="247"/>
      <c r="PWU840" s="247"/>
      <c r="PWV840" s="247"/>
      <c r="PWW840" s="247"/>
      <c r="PWX840" s="247"/>
      <c r="PWY840" s="247"/>
      <c r="PWZ840" s="247"/>
      <c r="PXA840" s="247"/>
      <c r="PXB840" s="247"/>
      <c r="PXC840" s="247"/>
      <c r="PXD840" s="247"/>
      <c r="PXE840" s="247"/>
      <c r="PXF840" s="247"/>
      <c r="PXG840" s="247"/>
      <c r="PXH840" s="247"/>
      <c r="PXI840" s="247"/>
      <c r="PXJ840" s="247"/>
      <c r="PXK840" s="247"/>
      <c r="PXL840" s="247"/>
      <c r="PXM840" s="247"/>
      <c r="PXN840" s="247"/>
      <c r="PXO840" s="247"/>
      <c r="PXP840" s="247"/>
      <c r="PXQ840" s="247"/>
      <c r="PXR840" s="247"/>
      <c r="PXS840" s="247"/>
      <c r="PXT840" s="247"/>
      <c r="PXU840" s="247"/>
      <c r="PXV840" s="247"/>
      <c r="PXW840" s="247"/>
      <c r="PXX840" s="247"/>
      <c r="PXY840" s="247"/>
      <c r="PXZ840" s="247"/>
      <c r="PYA840" s="247"/>
      <c r="PYB840" s="247"/>
      <c r="PYC840" s="247"/>
      <c r="PYD840" s="247"/>
      <c r="PYE840" s="247"/>
      <c r="PYF840" s="247"/>
      <c r="PYG840" s="247"/>
      <c r="PYH840" s="247"/>
      <c r="PYI840" s="247"/>
      <c r="PYJ840" s="247"/>
      <c r="PYK840" s="247"/>
      <c r="PYL840" s="247"/>
      <c r="PYM840" s="247"/>
      <c r="PYN840" s="247"/>
      <c r="PYO840" s="247"/>
      <c r="PYP840" s="247"/>
      <c r="PYQ840" s="247"/>
      <c r="PYR840" s="247"/>
      <c r="PYS840" s="247"/>
      <c r="PYT840" s="247"/>
      <c r="PYU840" s="247"/>
      <c r="PYV840" s="247"/>
      <c r="PYW840" s="247"/>
      <c r="PYX840" s="247"/>
      <c r="PYY840" s="247"/>
      <c r="PYZ840" s="247"/>
      <c r="PZA840" s="247"/>
      <c r="PZB840" s="247"/>
      <c r="PZC840" s="247"/>
      <c r="PZD840" s="247"/>
      <c r="PZE840" s="247"/>
      <c r="PZF840" s="247"/>
      <c r="PZG840" s="247"/>
      <c r="PZH840" s="247"/>
      <c r="PZI840" s="247"/>
      <c r="PZJ840" s="247"/>
      <c r="PZK840" s="247"/>
      <c r="PZL840" s="247"/>
      <c r="PZM840" s="247"/>
      <c r="PZN840" s="247"/>
      <c r="PZO840" s="247"/>
      <c r="PZP840" s="247"/>
      <c r="PZQ840" s="247"/>
      <c r="PZR840" s="247"/>
      <c r="PZS840" s="247"/>
      <c r="PZT840" s="247"/>
      <c r="PZU840" s="247"/>
      <c r="PZV840" s="247"/>
      <c r="PZW840" s="247"/>
      <c r="PZX840" s="247"/>
      <c r="PZY840" s="247"/>
      <c r="PZZ840" s="247"/>
      <c r="QAA840" s="247"/>
      <c r="QAB840" s="247"/>
      <c r="QAC840" s="247"/>
      <c r="QAD840" s="247"/>
      <c r="QAE840" s="247"/>
      <c r="QAF840" s="247"/>
      <c r="QAG840" s="247"/>
      <c r="QAH840" s="247"/>
      <c r="QAI840" s="247"/>
      <c r="QAJ840" s="247"/>
      <c r="QAK840" s="247"/>
      <c r="QAL840" s="247"/>
      <c r="QAM840" s="247"/>
      <c r="QAN840" s="247"/>
      <c r="QAO840" s="247"/>
      <c r="QAP840" s="247"/>
      <c r="QAQ840" s="247"/>
      <c r="QAR840" s="247"/>
      <c r="QAS840" s="247"/>
      <c r="QAT840" s="247"/>
      <c r="QAU840" s="247"/>
      <c r="QAV840" s="247"/>
      <c r="QAW840" s="247"/>
      <c r="QAX840" s="247"/>
      <c r="QAY840" s="247"/>
      <c r="QAZ840" s="247"/>
      <c r="QBA840" s="247"/>
      <c r="QBB840" s="247"/>
      <c r="QBC840" s="247"/>
      <c r="QBD840" s="247"/>
      <c r="QBE840" s="247"/>
      <c r="QBF840" s="247"/>
      <c r="QBG840" s="247"/>
      <c r="QBH840" s="247"/>
      <c r="QBI840" s="247"/>
      <c r="QBJ840" s="247"/>
      <c r="QBK840" s="247"/>
      <c r="QBL840" s="247"/>
      <c r="QBM840" s="247"/>
      <c r="QBN840" s="247"/>
      <c r="QBO840" s="247"/>
      <c r="QBP840" s="247"/>
      <c r="QBQ840" s="247"/>
      <c r="QBR840" s="247"/>
      <c r="QBS840" s="247"/>
      <c r="QBT840" s="247"/>
      <c r="QBU840" s="247"/>
      <c r="QBV840" s="247"/>
      <c r="QBW840" s="247"/>
      <c r="QBX840" s="247"/>
      <c r="QBY840" s="247"/>
      <c r="QBZ840" s="247"/>
      <c r="QCA840" s="247"/>
      <c r="QCB840" s="247"/>
      <c r="QCC840" s="247"/>
      <c r="QCD840" s="247"/>
      <c r="QCE840" s="247"/>
      <c r="QCF840" s="247"/>
      <c r="QCG840" s="247"/>
      <c r="QCH840" s="247"/>
      <c r="QCI840" s="247"/>
      <c r="QCJ840" s="247"/>
      <c r="QCK840" s="247"/>
      <c r="QCL840" s="247"/>
      <c r="QCM840" s="247"/>
      <c r="QCN840" s="247"/>
      <c r="QCO840" s="247"/>
      <c r="QCP840" s="247"/>
      <c r="QCQ840" s="247"/>
      <c r="QCR840" s="247"/>
      <c r="QCS840" s="247"/>
      <c r="QCT840" s="247"/>
      <c r="QCU840" s="247"/>
      <c r="QCV840" s="247"/>
      <c r="QCW840" s="247"/>
      <c r="QCX840" s="247"/>
      <c r="QCY840" s="247"/>
      <c r="QCZ840" s="247"/>
      <c r="QDA840" s="247"/>
      <c r="QDB840" s="247"/>
      <c r="QDC840" s="247"/>
      <c r="QDD840" s="247"/>
      <c r="QDE840" s="247"/>
      <c r="QDF840" s="247"/>
      <c r="QDG840" s="247"/>
      <c r="QDH840" s="247"/>
      <c r="QDI840" s="247"/>
      <c r="QDJ840" s="247"/>
      <c r="QDK840" s="247"/>
      <c r="QDL840" s="247"/>
      <c r="QDM840" s="247"/>
      <c r="QDN840" s="247"/>
      <c r="QDO840" s="247"/>
      <c r="QDP840" s="247"/>
      <c r="QDQ840" s="247"/>
      <c r="QDR840" s="247"/>
      <c r="QDS840" s="247"/>
      <c r="QDT840" s="247"/>
      <c r="QDU840" s="247"/>
      <c r="QDV840" s="247"/>
      <c r="QDW840" s="247"/>
      <c r="QDX840" s="247"/>
      <c r="QDY840" s="247"/>
      <c r="QDZ840" s="247"/>
      <c r="QEA840" s="247"/>
      <c r="QEB840" s="247"/>
      <c r="QEC840" s="247"/>
      <c r="QED840" s="247"/>
      <c r="QEE840" s="247"/>
      <c r="QEF840" s="247"/>
      <c r="QEG840" s="247"/>
      <c r="QEH840" s="247"/>
      <c r="QEI840" s="247"/>
      <c r="QEJ840" s="247"/>
      <c r="QEK840" s="247"/>
      <c r="QEL840" s="247"/>
      <c r="QEM840" s="247"/>
      <c r="QEN840" s="247"/>
      <c r="QEO840" s="247"/>
      <c r="QEP840" s="247"/>
      <c r="QEQ840" s="247"/>
      <c r="QER840" s="247"/>
      <c r="QES840" s="247"/>
      <c r="QET840" s="247"/>
      <c r="QEU840" s="247"/>
      <c r="QEV840" s="247"/>
      <c r="QEW840" s="247"/>
      <c r="QEX840" s="247"/>
      <c r="QEY840" s="247"/>
      <c r="QEZ840" s="247"/>
      <c r="QFA840" s="247"/>
      <c r="QFB840" s="247"/>
      <c r="QFC840" s="247"/>
      <c r="QFD840" s="247"/>
      <c r="QFE840" s="247"/>
      <c r="QFF840" s="247"/>
      <c r="QFG840" s="247"/>
      <c r="QFH840" s="247"/>
      <c r="QFI840" s="247"/>
      <c r="QFJ840" s="247"/>
      <c r="QFK840" s="247"/>
      <c r="QFL840" s="247"/>
      <c r="QFM840" s="247"/>
      <c r="QFN840" s="247"/>
      <c r="QFO840" s="247"/>
      <c r="QFP840" s="247"/>
      <c r="QFQ840" s="247"/>
      <c r="QFR840" s="247"/>
      <c r="QFS840" s="247"/>
      <c r="QFT840" s="247"/>
      <c r="QFU840" s="247"/>
      <c r="QFV840" s="247"/>
      <c r="QFW840" s="247"/>
      <c r="QFX840" s="247"/>
      <c r="QFY840" s="247"/>
      <c r="QFZ840" s="247"/>
      <c r="QGA840" s="247"/>
      <c r="QGB840" s="247"/>
      <c r="QGC840" s="247"/>
      <c r="QGD840" s="247"/>
      <c r="QGE840" s="247"/>
      <c r="QGF840" s="247"/>
      <c r="QGG840" s="247"/>
      <c r="QGH840" s="247"/>
      <c r="QGI840" s="247"/>
      <c r="QGJ840" s="247"/>
      <c r="QGK840" s="247"/>
      <c r="QGL840" s="247"/>
      <c r="QGM840" s="247"/>
      <c r="QGN840" s="247"/>
      <c r="QGO840" s="247"/>
      <c r="QGP840" s="247"/>
      <c r="QGQ840" s="247"/>
      <c r="QGR840" s="247"/>
      <c r="QGS840" s="247"/>
      <c r="QGT840" s="247"/>
      <c r="QGU840" s="247"/>
      <c r="QGV840" s="247"/>
      <c r="QGW840" s="247"/>
      <c r="QGX840" s="247"/>
      <c r="QGY840" s="247"/>
      <c r="QGZ840" s="247"/>
      <c r="QHA840" s="247"/>
      <c r="QHB840" s="247"/>
      <c r="QHC840" s="247"/>
      <c r="QHD840" s="247"/>
      <c r="QHE840" s="247"/>
      <c r="QHF840" s="247"/>
      <c r="QHG840" s="247"/>
      <c r="QHH840" s="247"/>
      <c r="QHI840" s="247"/>
      <c r="QHJ840" s="247"/>
      <c r="QHK840" s="247"/>
      <c r="QHL840" s="247"/>
      <c r="QHM840" s="247"/>
      <c r="QHN840" s="247"/>
      <c r="QHO840" s="247"/>
      <c r="QHP840" s="247"/>
      <c r="QHQ840" s="247"/>
      <c r="QHR840" s="247"/>
      <c r="QHS840" s="247"/>
      <c r="QHT840" s="247"/>
      <c r="QHU840" s="247"/>
      <c r="QHV840" s="247"/>
      <c r="QHW840" s="247"/>
      <c r="QHX840" s="247"/>
      <c r="QHY840" s="247"/>
      <c r="QHZ840" s="247"/>
      <c r="QIA840" s="247"/>
      <c r="QIB840" s="247"/>
      <c r="QIC840" s="247"/>
      <c r="QID840" s="247"/>
      <c r="QIE840" s="247"/>
      <c r="QIF840" s="247"/>
      <c r="QIG840" s="247"/>
      <c r="QIH840" s="247"/>
      <c r="QII840" s="247"/>
      <c r="QIJ840" s="247"/>
      <c r="QIK840" s="247"/>
      <c r="QIL840" s="247"/>
      <c r="QIM840" s="247"/>
      <c r="QIN840" s="247"/>
      <c r="QIO840" s="247"/>
      <c r="QIP840" s="247"/>
      <c r="QIQ840" s="247"/>
      <c r="QIR840" s="247"/>
      <c r="QIS840" s="247"/>
      <c r="QIT840" s="247"/>
      <c r="QIU840" s="247"/>
      <c r="QIV840" s="247"/>
      <c r="QIW840" s="247"/>
      <c r="QIX840" s="247"/>
      <c r="QIY840" s="247"/>
      <c r="QIZ840" s="247"/>
      <c r="QJA840" s="247"/>
      <c r="QJB840" s="247"/>
      <c r="QJC840" s="247"/>
      <c r="QJD840" s="247"/>
      <c r="QJE840" s="247"/>
      <c r="QJF840" s="247"/>
      <c r="QJG840" s="247"/>
      <c r="QJH840" s="247"/>
      <c r="QJI840" s="247"/>
      <c r="QJJ840" s="247"/>
      <c r="QJK840" s="247"/>
      <c r="QJL840" s="247"/>
      <c r="QJM840" s="247"/>
      <c r="QJN840" s="247"/>
      <c r="QJO840" s="247"/>
      <c r="QJP840" s="247"/>
      <c r="QJQ840" s="247"/>
      <c r="QJR840" s="247"/>
      <c r="QJS840" s="247"/>
      <c r="QJT840" s="247"/>
      <c r="QJU840" s="247"/>
      <c r="QJV840" s="247"/>
      <c r="QJW840" s="247"/>
      <c r="QJX840" s="247"/>
      <c r="QJY840" s="247"/>
      <c r="QJZ840" s="247"/>
      <c r="QKA840" s="247"/>
      <c r="QKB840" s="247"/>
      <c r="QKC840" s="247"/>
      <c r="QKD840" s="247"/>
      <c r="QKE840" s="247"/>
      <c r="QKF840" s="247"/>
      <c r="QKG840" s="247"/>
      <c r="QKH840" s="247"/>
      <c r="QKI840" s="247"/>
      <c r="QKJ840" s="247"/>
      <c r="QKK840" s="247"/>
      <c r="QKL840" s="247"/>
      <c r="QKM840" s="247"/>
      <c r="QKN840" s="247"/>
      <c r="QKO840" s="247"/>
      <c r="QKP840" s="247"/>
      <c r="QKQ840" s="247"/>
      <c r="QKR840" s="247"/>
      <c r="QKS840" s="247"/>
      <c r="QKT840" s="247"/>
      <c r="QKU840" s="247"/>
      <c r="QKV840" s="247"/>
      <c r="QKW840" s="247"/>
      <c r="QKX840" s="247"/>
      <c r="QKY840" s="247"/>
      <c r="QKZ840" s="247"/>
      <c r="QLA840" s="247"/>
      <c r="QLB840" s="247"/>
      <c r="QLC840" s="247"/>
      <c r="QLD840" s="247"/>
      <c r="QLE840" s="247"/>
      <c r="QLF840" s="247"/>
      <c r="QLG840" s="247"/>
      <c r="QLH840" s="247"/>
      <c r="QLI840" s="247"/>
      <c r="QLJ840" s="247"/>
      <c r="QLK840" s="247"/>
      <c r="QLL840" s="247"/>
      <c r="QLM840" s="247"/>
      <c r="QLN840" s="247"/>
      <c r="QLO840" s="247"/>
      <c r="QLP840" s="247"/>
      <c r="QLQ840" s="247"/>
      <c r="QLR840" s="247"/>
      <c r="QLS840" s="247"/>
      <c r="QLT840" s="247"/>
      <c r="QLU840" s="247"/>
      <c r="QLV840" s="247"/>
      <c r="QLW840" s="247"/>
      <c r="QLX840" s="247"/>
      <c r="QLY840" s="247"/>
      <c r="QLZ840" s="247"/>
      <c r="QMA840" s="247"/>
      <c r="QMB840" s="247"/>
      <c r="QMC840" s="247"/>
      <c r="QMD840" s="247"/>
      <c r="QME840" s="247"/>
      <c r="QMF840" s="247"/>
      <c r="QMG840" s="247"/>
      <c r="QMH840" s="247"/>
      <c r="QMI840" s="247"/>
      <c r="QMJ840" s="247"/>
      <c r="QMK840" s="247"/>
      <c r="QML840" s="247"/>
      <c r="QMM840" s="247"/>
      <c r="QMN840" s="247"/>
      <c r="QMO840" s="247"/>
      <c r="QMP840" s="247"/>
      <c r="QMQ840" s="247"/>
      <c r="QMR840" s="247"/>
      <c r="QMS840" s="247"/>
      <c r="QMT840" s="247"/>
      <c r="QMU840" s="247"/>
      <c r="QMV840" s="247"/>
      <c r="QMW840" s="247"/>
      <c r="QMX840" s="247"/>
      <c r="QMY840" s="247"/>
      <c r="QMZ840" s="247"/>
      <c r="QNA840" s="247"/>
      <c r="QNB840" s="247"/>
      <c r="QNC840" s="247"/>
      <c r="QND840" s="247"/>
      <c r="QNE840" s="247"/>
      <c r="QNF840" s="247"/>
      <c r="QNG840" s="247"/>
      <c r="QNH840" s="247"/>
      <c r="QNI840" s="247"/>
      <c r="QNJ840" s="247"/>
      <c r="QNK840" s="247"/>
      <c r="QNL840" s="247"/>
      <c r="QNM840" s="247"/>
      <c r="QNN840" s="247"/>
      <c r="QNO840" s="247"/>
      <c r="QNP840" s="247"/>
      <c r="QNQ840" s="247"/>
      <c r="QNR840" s="247"/>
      <c r="QNS840" s="247"/>
      <c r="QNT840" s="247"/>
      <c r="QNU840" s="247"/>
      <c r="QNV840" s="247"/>
      <c r="QNW840" s="247"/>
      <c r="QNX840" s="247"/>
      <c r="QNY840" s="247"/>
      <c r="QNZ840" s="247"/>
      <c r="QOA840" s="247"/>
      <c r="QOB840" s="247"/>
      <c r="QOC840" s="247"/>
      <c r="QOD840" s="247"/>
      <c r="QOE840" s="247"/>
      <c r="QOF840" s="247"/>
      <c r="QOG840" s="247"/>
      <c r="QOH840" s="247"/>
      <c r="QOI840" s="247"/>
      <c r="QOJ840" s="247"/>
      <c r="QOK840" s="247"/>
      <c r="QOL840" s="247"/>
      <c r="QOM840" s="247"/>
      <c r="QON840" s="247"/>
      <c r="QOO840" s="247"/>
      <c r="QOP840" s="247"/>
      <c r="QOQ840" s="247"/>
      <c r="QOR840" s="247"/>
      <c r="QOS840" s="247"/>
      <c r="QOT840" s="247"/>
      <c r="QOU840" s="247"/>
      <c r="QOV840" s="247"/>
      <c r="QOW840" s="247"/>
      <c r="QOX840" s="247"/>
      <c r="QOY840" s="247"/>
      <c r="QOZ840" s="247"/>
      <c r="QPA840" s="247"/>
      <c r="QPB840" s="247"/>
      <c r="QPC840" s="247"/>
      <c r="QPD840" s="247"/>
      <c r="QPE840" s="247"/>
      <c r="QPF840" s="247"/>
      <c r="QPG840" s="247"/>
      <c r="QPH840" s="247"/>
      <c r="QPI840" s="247"/>
      <c r="QPJ840" s="247"/>
      <c r="QPK840" s="247"/>
      <c r="QPL840" s="247"/>
      <c r="QPM840" s="247"/>
      <c r="QPN840" s="247"/>
      <c r="QPO840" s="247"/>
      <c r="QPP840" s="247"/>
      <c r="QPQ840" s="247"/>
      <c r="QPR840" s="247"/>
      <c r="QPS840" s="247"/>
      <c r="QPT840" s="247"/>
      <c r="QPU840" s="247"/>
      <c r="QPV840" s="247"/>
      <c r="QPW840" s="247"/>
      <c r="QPX840" s="247"/>
      <c r="QPY840" s="247"/>
      <c r="QPZ840" s="247"/>
      <c r="QQA840" s="247"/>
      <c r="QQB840" s="247"/>
      <c r="QQC840" s="247"/>
      <c r="QQD840" s="247"/>
      <c r="QQE840" s="247"/>
      <c r="QQF840" s="247"/>
      <c r="QQG840" s="247"/>
      <c r="QQH840" s="247"/>
      <c r="QQI840" s="247"/>
      <c r="QQJ840" s="247"/>
      <c r="QQK840" s="247"/>
      <c r="QQL840" s="247"/>
      <c r="QQM840" s="247"/>
      <c r="QQN840" s="247"/>
      <c r="QQO840" s="247"/>
      <c r="QQP840" s="247"/>
      <c r="QQQ840" s="247"/>
      <c r="QQR840" s="247"/>
      <c r="QQS840" s="247"/>
      <c r="QQT840" s="247"/>
      <c r="QQU840" s="247"/>
      <c r="QQV840" s="247"/>
      <c r="QQW840" s="247"/>
      <c r="QQX840" s="247"/>
      <c r="QQY840" s="247"/>
      <c r="QQZ840" s="247"/>
      <c r="QRA840" s="247"/>
      <c r="QRB840" s="247"/>
      <c r="QRC840" s="247"/>
      <c r="QRD840" s="247"/>
      <c r="QRE840" s="247"/>
      <c r="QRF840" s="247"/>
      <c r="QRG840" s="247"/>
      <c r="QRH840" s="247"/>
      <c r="QRI840" s="247"/>
      <c r="QRJ840" s="247"/>
      <c r="QRK840" s="247"/>
      <c r="QRL840" s="247"/>
      <c r="QRM840" s="247"/>
      <c r="QRN840" s="247"/>
      <c r="QRO840" s="247"/>
      <c r="QRP840" s="247"/>
      <c r="QRQ840" s="247"/>
      <c r="QRR840" s="247"/>
      <c r="QRS840" s="247"/>
      <c r="QRT840" s="247"/>
      <c r="QRU840" s="247"/>
      <c r="QRV840" s="247"/>
      <c r="QRW840" s="247"/>
      <c r="QRX840" s="247"/>
      <c r="QRY840" s="247"/>
      <c r="QRZ840" s="247"/>
      <c r="QSA840" s="247"/>
      <c r="QSB840" s="247"/>
      <c r="QSC840" s="247"/>
      <c r="QSD840" s="247"/>
      <c r="QSE840" s="247"/>
      <c r="QSF840" s="247"/>
      <c r="QSG840" s="247"/>
      <c r="QSH840" s="247"/>
      <c r="QSI840" s="247"/>
      <c r="QSJ840" s="247"/>
      <c r="QSK840" s="247"/>
      <c r="QSL840" s="247"/>
      <c r="QSM840" s="247"/>
      <c r="QSN840" s="247"/>
      <c r="QSO840" s="247"/>
      <c r="QSP840" s="247"/>
      <c r="QSQ840" s="247"/>
      <c r="QSR840" s="247"/>
      <c r="QSS840" s="247"/>
      <c r="QST840" s="247"/>
      <c r="QSU840" s="247"/>
      <c r="QSV840" s="247"/>
      <c r="QSW840" s="247"/>
      <c r="QSX840" s="247"/>
      <c r="QSY840" s="247"/>
      <c r="QSZ840" s="247"/>
      <c r="QTA840" s="247"/>
      <c r="QTB840" s="247"/>
      <c r="QTC840" s="247"/>
      <c r="QTD840" s="247"/>
      <c r="QTE840" s="247"/>
      <c r="QTF840" s="247"/>
      <c r="QTG840" s="247"/>
      <c r="QTH840" s="247"/>
      <c r="QTI840" s="247"/>
      <c r="QTJ840" s="247"/>
      <c r="QTK840" s="247"/>
      <c r="QTL840" s="247"/>
      <c r="QTM840" s="247"/>
      <c r="QTN840" s="247"/>
      <c r="QTO840" s="247"/>
      <c r="QTP840" s="247"/>
      <c r="QTQ840" s="247"/>
      <c r="QTR840" s="247"/>
      <c r="QTS840" s="247"/>
      <c r="QTT840" s="247"/>
      <c r="QTU840" s="247"/>
      <c r="QTV840" s="247"/>
      <c r="QTW840" s="247"/>
      <c r="QTX840" s="247"/>
      <c r="QTY840" s="247"/>
      <c r="QTZ840" s="247"/>
      <c r="QUA840" s="247"/>
      <c r="QUB840" s="247"/>
      <c r="QUC840" s="247"/>
      <c r="QUD840" s="247"/>
      <c r="QUE840" s="247"/>
      <c r="QUF840" s="247"/>
      <c r="QUG840" s="247"/>
      <c r="QUH840" s="247"/>
      <c r="QUI840" s="247"/>
      <c r="QUJ840" s="247"/>
      <c r="QUK840" s="247"/>
      <c r="QUL840" s="247"/>
      <c r="QUM840" s="247"/>
      <c r="QUN840" s="247"/>
      <c r="QUO840" s="247"/>
      <c r="QUP840" s="247"/>
      <c r="QUQ840" s="247"/>
      <c r="QUR840" s="247"/>
      <c r="QUS840" s="247"/>
      <c r="QUT840" s="247"/>
      <c r="QUU840" s="247"/>
      <c r="QUV840" s="247"/>
      <c r="QUW840" s="247"/>
      <c r="QUX840" s="247"/>
      <c r="QUY840" s="247"/>
      <c r="QUZ840" s="247"/>
      <c r="QVA840" s="247"/>
      <c r="QVB840" s="247"/>
      <c r="QVC840" s="247"/>
      <c r="QVD840" s="247"/>
      <c r="QVE840" s="247"/>
      <c r="QVF840" s="247"/>
      <c r="QVG840" s="247"/>
      <c r="QVH840" s="247"/>
      <c r="QVI840" s="247"/>
      <c r="QVJ840" s="247"/>
      <c r="QVK840" s="247"/>
      <c r="QVL840" s="247"/>
      <c r="QVM840" s="247"/>
      <c r="QVN840" s="247"/>
      <c r="QVO840" s="247"/>
      <c r="QVP840" s="247"/>
      <c r="QVQ840" s="247"/>
      <c r="QVR840" s="247"/>
      <c r="QVS840" s="247"/>
      <c r="QVT840" s="247"/>
      <c r="QVU840" s="247"/>
      <c r="QVV840" s="247"/>
      <c r="QVW840" s="247"/>
      <c r="QVX840" s="247"/>
      <c r="QVY840" s="247"/>
      <c r="QVZ840" s="247"/>
      <c r="QWA840" s="247"/>
      <c r="QWB840" s="247"/>
      <c r="QWC840" s="247"/>
      <c r="QWD840" s="247"/>
      <c r="QWE840" s="247"/>
      <c r="QWF840" s="247"/>
      <c r="QWG840" s="247"/>
      <c r="QWH840" s="247"/>
      <c r="QWI840" s="247"/>
      <c r="QWJ840" s="247"/>
      <c r="QWK840" s="247"/>
      <c r="QWL840" s="247"/>
      <c r="QWM840" s="247"/>
      <c r="QWN840" s="247"/>
      <c r="QWO840" s="247"/>
      <c r="QWP840" s="247"/>
      <c r="QWQ840" s="247"/>
      <c r="QWR840" s="247"/>
      <c r="QWS840" s="247"/>
      <c r="QWT840" s="247"/>
      <c r="QWU840" s="247"/>
      <c r="QWV840" s="247"/>
      <c r="QWW840" s="247"/>
      <c r="QWX840" s="247"/>
      <c r="QWY840" s="247"/>
      <c r="QWZ840" s="247"/>
      <c r="QXA840" s="247"/>
      <c r="QXB840" s="247"/>
      <c r="QXC840" s="247"/>
      <c r="QXD840" s="247"/>
      <c r="QXE840" s="247"/>
      <c r="QXF840" s="247"/>
      <c r="QXG840" s="247"/>
      <c r="QXH840" s="247"/>
      <c r="QXI840" s="247"/>
      <c r="QXJ840" s="247"/>
      <c r="QXK840" s="247"/>
      <c r="QXL840" s="247"/>
      <c r="QXM840" s="247"/>
      <c r="QXN840" s="247"/>
      <c r="QXO840" s="247"/>
      <c r="QXP840" s="247"/>
      <c r="QXQ840" s="247"/>
      <c r="QXR840" s="247"/>
      <c r="QXS840" s="247"/>
      <c r="QXT840" s="247"/>
      <c r="QXU840" s="247"/>
      <c r="QXV840" s="247"/>
      <c r="QXW840" s="247"/>
      <c r="QXX840" s="247"/>
      <c r="QXY840" s="247"/>
      <c r="QXZ840" s="247"/>
      <c r="QYA840" s="247"/>
      <c r="QYB840" s="247"/>
      <c r="QYC840" s="247"/>
      <c r="QYD840" s="247"/>
      <c r="QYE840" s="247"/>
      <c r="QYF840" s="247"/>
      <c r="QYG840" s="247"/>
      <c r="QYH840" s="247"/>
      <c r="QYI840" s="247"/>
      <c r="QYJ840" s="247"/>
      <c r="QYK840" s="247"/>
      <c r="QYL840" s="247"/>
      <c r="QYM840" s="247"/>
      <c r="QYN840" s="247"/>
      <c r="QYO840" s="247"/>
      <c r="QYP840" s="247"/>
      <c r="QYQ840" s="247"/>
      <c r="QYR840" s="247"/>
      <c r="QYS840" s="247"/>
      <c r="QYT840" s="247"/>
      <c r="QYU840" s="247"/>
      <c r="QYV840" s="247"/>
      <c r="QYW840" s="247"/>
      <c r="QYX840" s="247"/>
      <c r="QYY840" s="247"/>
      <c r="QYZ840" s="247"/>
      <c r="QZA840" s="247"/>
      <c r="QZB840" s="247"/>
      <c r="QZC840" s="247"/>
      <c r="QZD840" s="247"/>
      <c r="QZE840" s="247"/>
      <c r="QZF840" s="247"/>
      <c r="QZG840" s="247"/>
      <c r="QZH840" s="247"/>
      <c r="QZI840" s="247"/>
      <c r="QZJ840" s="247"/>
      <c r="QZK840" s="247"/>
      <c r="QZL840" s="247"/>
      <c r="QZM840" s="247"/>
      <c r="QZN840" s="247"/>
      <c r="QZO840" s="247"/>
      <c r="QZP840" s="247"/>
      <c r="QZQ840" s="247"/>
      <c r="QZR840" s="247"/>
      <c r="QZS840" s="247"/>
      <c r="QZT840" s="247"/>
      <c r="QZU840" s="247"/>
      <c r="QZV840" s="247"/>
      <c r="QZW840" s="247"/>
      <c r="QZX840" s="247"/>
      <c r="QZY840" s="247"/>
      <c r="QZZ840" s="247"/>
      <c r="RAA840" s="247"/>
      <c r="RAB840" s="247"/>
      <c r="RAC840" s="247"/>
      <c r="RAD840" s="247"/>
      <c r="RAE840" s="247"/>
      <c r="RAF840" s="247"/>
      <c r="RAG840" s="247"/>
      <c r="RAH840" s="247"/>
      <c r="RAI840" s="247"/>
      <c r="RAJ840" s="247"/>
      <c r="RAK840" s="247"/>
      <c r="RAL840" s="247"/>
      <c r="RAM840" s="247"/>
      <c r="RAN840" s="247"/>
      <c r="RAO840" s="247"/>
      <c r="RAP840" s="247"/>
      <c r="RAQ840" s="247"/>
      <c r="RAR840" s="247"/>
      <c r="RAS840" s="247"/>
      <c r="RAT840" s="247"/>
      <c r="RAU840" s="247"/>
      <c r="RAV840" s="247"/>
      <c r="RAW840" s="247"/>
      <c r="RAX840" s="247"/>
      <c r="RAY840" s="247"/>
      <c r="RAZ840" s="247"/>
      <c r="RBA840" s="247"/>
      <c r="RBB840" s="247"/>
      <c r="RBC840" s="247"/>
      <c r="RBD840" s="247"/>
      <c r="RBE840" s="247"/>
      <c r="RBF840" s="247"/>
      <c r="RBG840" s="247"/>
      <c r="RBH840" s="247"/>
      <c r="RBI840" s="247"/>
      <c r="RBJ840" s="247"/>
      <c r="RBK840" s="247"/>
      <c r="RBL840" s="247"/>
      <c r="RBM840" s="247"/>
      <c r="RBN840" s="247"/>
      <c r="RBO840" s="247"/>
      <c r="RBP840" s="247"/>
      <c r="RBQ840" s="247"/>
      <c r="RBR840" s="247"/>
      <c r="RBS840" s="247"/>
      <c r="RBT840" s="247"/>
      <c r="RBU840" s="247"/>
      <c r="RBV840" s="247"/>
      <c r="RBW840" s="247"/>
      <c r="RBX840" s="247"/>
      <c r="RBY840" s="247"/>
      <c r="RBZ840" s="247"/>
      <c r="RCA840" s="247"/>
      <c r="RCB840" s="247"/>
      <c r="RCC840" s="247"/>
      <c r="RCD840" s="247"/>
      <c r="RCE840" s="247"/>
      <c r="RCF840" s="247"/>
      <c r="RCG840" s="247"/>
      <c r="RCH840" s="247"/>
      <c r="RCI840" s="247"/>
      <c r="RCJ840" s="247"/>
      <c r="RCK840" s="247"/>
      <c r="RCL840" s="247"/>
      <c r="RCM840" s="247"/>
      <c r="RCN840" s="247"/>
      <c r="RCO840" s="247"/>
      <c r="RCP840" s="247"/>
      <c r="RCQ840" s="247"/>
      <c r="RCR840" s="247"/>
      <c r="RCS840" s="247"/>
      <c r="RCT840" s="247"/>
      <c r="RCU840" s="247"/>
      <c r="RCV840" s="247"/>
      <c r="RCW840" s="247"/>
      <c r="RCX840" s="247"/>
      <c r="RCY840" s="247"/>
      <c r="RCZ840" s="247"/>
      <c r="RDA840" s="247"/>
      <c r="RDB840" s="247"/>
      <c r="RDC840" s="247"/>
      <c r="RDD840" s="247"/>
      <c r="RDE840" s="247"/>
      <c r="RDF840" s="247"/>
      <c r="RDG840" s="247"/>
      <c r="RDH840" s="247"/>
      <c r="RDI840" s="247"/>
      <c r="RDJ840" s="247"/>
      <c r="RDK840" s="247"/>
      <c r="RDL840" s="247"/>
      <c r="RDM840" s="247"/>
      <c r="RDN840" s="247"/>
      <c r="RDO840" s="247"/>
      <c r="RDP840" s="247"/>
      <c r="RDQ840" s="247"/>
      <c r="RDR840" s="247"/>
      <c r="RDS840" s="247"/>
      <c r="RDT840" s="247"/>
      <c r="RDU840" s="247"/>
      <c r="RDV840" s="247"/>
      <c r="RDW840" s="247"/>
      <c r="RDX840" s="247"/>
      <c r="RDY840" s="247"/>
      <c r="RDZ840" s="247"/>
      <c r="REA840" s="247"/>
      <c r="REB840" s="247"/>
      <c r="REC840" s="247"/>
      <c r="RED840" s="247"/>
      <c r="REE840" s="247"/>
      <c r="REF840" s="247"/>
      <c r="REG840" s="247"/>
      <c r="REH840" s="247"/>
      <c r="REI840" s="247"/>
      <c r="REJ840" s="247"/>
      <c r="REK840" s="247"/>
      <c r="REL840" s="247"/>
      <c r="REM840" s="247"/>
      <c r="REN840" s="247"/>
      <c r="REO840" s="247"/>
      <c r="REP840" s="247"/>
      <c r="REQ840" s="247"/>
      <c r="RER840" s="247"/>
      <c r="RES840" s="247"/>
      <c r="RET840" s="247"/>
      <c r="REU840" s="247"/>
      <c r="REV840" s="247"/>
      <c r="REW840" s="247"/>
      <c r="REX840" s="247"/>
      <c r="REY840" s="247"/>
      <c r="REZ840" s="247"/>
      <c r="RFA840" s="247"/>
      <c r="RFB840" s="247"/>
      <c r="RFC840" s="247"/>
      <c r="RFD840" s="247"/>
      <c r="RFE840" s="247"/>
      <c r="RFF840" s="247"/>
      <c r="RFG840" s="247"/>
      <c r="RFH840" s="247"/>
      <c r="RFI840" s="247"/>
      <c r="RFJ840" s="247"/>
      <c r="RFK840" s="247"/>
      <c r="RFL840" s="247"/>
      <c r="RFM840" s="247"/>
      <c r="RFN840" s="247"/>
      <c r="RFO840" s="247"/>
      <c r="RFP840" s="247"/>
      <c r="RFQ840" s="247"/>
      <c r="RFR840" s="247"/>
      <c r="RFS840" s="247"/>
      <c r="RFT840" s="247"/>
      <c r="RFU840" s="247"/>
      <c r="RFV840" s="247"/>
      <c r="RFW840" s="247"/>
      <c r="RFX840" s="247"/>
      <c r="RFY840" s="247"/>
      <c r="RFZ840" s="247"/>
      <c r="RGA840" s="247"/>
      <c r="RGB840" s="247"/>
      <c r="RGC840" s="247"/>
      <c r="RGD840" s="247"/>
      <c r="RGE840" s="247"/>
      <c r="RGF840" s="247"/>
      <c r="RGG840" s="247"/>
      <c r="RGH840" s="247"/>
      <c r="RGI840" s="247"/>
      <c r="RGJ840" s="247"/>
      <c r="RGK840" s="247"/>
      <c r="RGL840" s="247"/>
      <c r="RGM840" s="247"/>
      <c r="RGN840" s="247"/>
      <c r="RGO840" s="247"/>
      <c r="RGP840" s="247"/>
      <c r="RGQ840" s="247"/>
      <c r="RGR840" s="247"/>
      <c r="RGS840" s="247"/>
      <c r="RGT840" s="247"/>
      <c r="RGU840" s="247"/>
      <c r="RGV840" s="247"/>
      <c r="RGW840" s="247"/>
      <c r="RGX840" s="247"/>
      <c r="RGY840" s="247"/>
      <c r="RGZ840" s="247"/>
      <c r="RHA840" s="247"/>
      <c r="RHB840" s="247"/>
      <c r="RHC840" s="247"/>
      <c r="RHD840" s="247"/>
      <c r="RHE840" s="247"/>
      <c r="RHF840" s="247"/>
      <c r="RHG840" s="247"/>
      <c r="RHH840" s="247"/>
      <c r="RHI840" s="247"/>
      <c r="RHJ840" s="247"/>
      <c r="RHK840" s="247"/>
      <c r="RHL840" s="247"/>
      <c r="RHM840" s="247"/>
      <c r="RHN840" s="247"/>
      <c r="RHO840" s="247"/>
      <c r="RHP840" s="247"/>
      <c r="RHQ840" s="247"/>
      <c r="RHR840" s="247"/>
      <c r="RHS840" s="247"/>
      <c r="RHT840" s="247"/>
      <c r="RHU840" s="247"/>
      <c r="RHV840" s="247"/>
      <c r="RHW840" s="247"/>
      <c r="RHX840" s="247"/>
      <c r="RHY840" s="247"/>
      <c r="RHZ840" s="247"/>
      <c r="RIA840" s="247"/>
      <c r="RIB840" s="247"/>
      <c r="RIC840" s="247"/>
      <c r="RID840" s="247"/>
      <c r="RIE840" s="247"/>
      <c r="RIF840" s="247"/>
      <c r="RIG840" s="247"/>
      <c r="RIH840" s="247"/>
      <c r="RII840" s="247"/>
      <c r="RIJ840" s="247"/>
      <c r="RIK840" s="247"/>
      <c r="RIL840" s="247"/>
      <c r="RIM840" s="247"/>
      <c r="RIN840" s="247"/>
      <c r="RIO840" s="247"/>
      <c r="RIP840" s="247"/>
      <c r="RIQ840" s="247"/>
      <c r="RIR840" s="247"/>
      <c r="RIS840" s="247"/>
      <c r="RIT840" s="247"/>
      <c r="RIU840" s="247"/>
      <c r="RIV840" s="247"/>
      <c r="RIW840" s="247"/>
      <c r="RIX840" s="247"/>
      <c r="RIY840" s="247"/>
      <c r="RIZ840" s="247"/>
      <c r="RJA840" s="247"/>
      <c r="RJB840" s="247"/>
      <c r="RJC840" s="247"/>
      <c r="RJD840" s="247"/>
      <c r="RJE840" s="247"/>
      <c r="RJF840" s="247"/>
      <c r="RJG840" s="247"/>
      <c r="RJH840" s="247"/>
      <c r="RJI840" s="247"/>
      <c r="RJJ840" s="247"/>
      <c r="RJK840" s="247"/>
      <c r="RJL840" s="247"/>
      <c r="RJM840" s="247"/>
      <c r="RJN840" s="247"/>
      <c r="RJO840" s="247"/>
      <c r="RJP840" s="247"/>
      <c r="RJQ840" s="247"/>
      <c r="RJR840" s="247"/>
      <c r="RJS840" s="247"/>
      <c r="RJT840" s="247"/>
      <c r="RJU840" s="247"/>
      <c r="RJV840" s="247"/>
      <c r="RJW840" s="247"/>
      <c r="RJX840" s="247"/>
      <c r="RJY840" s="247"/>
      <c r="RJZ840" s="247"/>
      <c r="RKA840" s="247"/>
      <c r="RKB840" s="247"/>
      <c r="RKC840" s="247"/>
      <c r="RKD840" s="247"/>
      <c r="RKE840" s="247"/>
      <c r="RKF840" s="247"/>
      <c r="RKG840" s="247"/>
      <c r="RKH840" s="247"/>
      <c r="RKI840" s="247"/>
      <c r="RKJ840" s="247"/>
      <c r="RKK840" s="247"/>
      <c r="RKL840" s="247"/>
      <c r="RKM840" s="247"/>
      <c r="RKN840" s="247"/>
      <c r="RKO840" s="247"/>
      <c r="RKP840" s="247"/>
      <c r="RKQ840" s="247"/>
      <c r="RKR840" s="247"/>
      <c r="RKS840" s="247"/>
      <c r="RKT840" s="247"/>
      <c r="RKU840" s="247"/>
      <c r="RKV840" s="247"/>
      <c r="RKW840" s="247"/>
      <c r="RKX840" s="247"/>
      <c r="RKY840" s="247"/>
      <c r="RKZ840" s="247"/>
      <c r="RLA840" s="247"/>
      <c r="RLB840" s="247"/>
      <c r="RLC840" s="247"/>
      <c r="RLD840" s="247"/>
      <c r="RLE840" s="247"/>
      <c r="RLF840" s="247"/>
      <c r="RLG840" s="247"/>
      <c r="RLH840" s="247"/>
      <c r="RLI840" s="247"/>
      <c r="RLJ840" s="247"/>
      <c r="RLK840" s="247"/>
      <c r="RLL840" s="247"/>
      <c r="RLM840" s="247"/>
      <c r="RLN840" s="247"/>
      <c r="RLO840" s="247"/>
      <c r="RLP840" s="247"/>
      <c r="RLQ840" s="247"/>
      <c r="RLR840" s="247"/>
      <c r="RLS840" s="247"/>
      <c r="RLT840" s="247"/>
      <c r="RLU840" s="247"/>
      <c r="RLV840" s="247"/>
      <c r="RLW840" s="247"/>
      <c r="RLX840" s="247"/>
      <c r="RLY840" s="247"/>
      <c r="RLZ840" s="247"/>
      <c r="RMA840" s="247"/>
      <c r="RMB840" s="247"/>
      <c r="RMC840" s="247"/>
      <c r="RMD840" s="247"/>
      <c r="RME840" s="247"/>
      <c r="RMF840" s="247"/>
      <c r="RMG840" s="247"/>
      <c r="RMH840" s="247"/>
      <c r="RMI840" s="247"/>
      <c r="RMJ840" s="247"/>
      <c r="RMK840" s="247"/>
      <c r="RML840" s="247"/>
      <c r="RMM840" s="247"/>
      <c r="RMN840" s="247"/>
      <c r="RMO840" s="247"/>
      <c r="RMP840" s="247"/>
      <c r="RMQ840" s="247"/>
      <c r="RMR840" s="247"/>
      <c r="RMS840" s="247"/>
      <c r="RMT840" s="247"/>
      <c r="RMU840" s="247"/>
      <c r="RMV840" s="247"/>
      <c r="RMW840" s="247"/>
      <c r="RMX840" s="247"/>
      <c r="RMY840" s="247"/>
      <c r="RMZ840" s="247"/>
      <c r="RNA840" s="247"/>
      <c r="RNB840" s="247"/>
      <c r="RNC840" s="247"/>
      <c r="RND840" s="247"/>
      <c r="RNE840" s="247"/>
      <c r="RNF840" s="247"/>
      <c r="RNG840" s="247"/>
      <c r="RNH840" s="247"/>
      <c r="RNI840" s="247"/>
      <c r="RNJ840" s="247"/>
      <c r="RNK840" s="247"/>
      <c r="RNL840" s="247"/>
      <c r="RNM840" s="247"/>
      <c r="RNN840" s="247"/>
      <c r="RNO840" s="247"/>
      <c r="RNP840" s="247"/>
      <c r="RNQ840" s="247"/>
      <c r="RNR840" s="247"/>
      <c r="RNS840" s="247"/>
      <c r="RNT840" s="247"/>
      <c r="RNU840" s="247"/>
      <c r="RNV840" s="247"/>
      <c r="RNW840" s="247"/>
      <c r="RNX840" s="247"/>
      <c r="RNY840" s="247"/>
      <c r="RNZ840" s="247"/>
      <c r="ROA840" s="247"/>
      <c r="ROB840" s="247"/>
      <c r="ROC840" s="247"/>
      <c r="ROD840" s="247"/>
      <c r="ROE840" s="247"/>
      <c r="ROF840" s="247"/>
      <c r="ROG840" s="247"/>
      <c r="ROH840" s="247"/>
      <c r="ROI840" s="247"/>
      <c r="ROJ840" s="247"/>
      <c r="ROK840" s="247"/>
      <c r="ROL840" s="247"/>
      <c r="ROM840" s="247"/>
      <c r="RON840" s="247"/>
      <c r="ROO840" s="247"/>
      <c r="ROP840" s="247"/>
      <c r="ROQ840" s="247"/>
      <c r="ROR840" s="247"/>
      <c r="ROS840" s="247"/>
      <c r="ROT840" s="247"/>
      <c r="ROU840" s="247"/>
      <c r="ROV840" s="247"/>
      <c r="ROW840" s="247"/>
      <c r="ROX840" s="247"/>
      <c r="ROY840" s="247"/>
      <c r="ROZ840" s="247"/>
      <c r="RPA840" s="247"/>
      <c r="RPB840" s="247"/>
      <c r="RPC840" s="247"/>
      <c r="RPD840" s="247"/>
      <c r="RPE840" s="247"/>
      <c r="RPF840" s="247"/>
      <c r="RPG840" s="247"/>
      <c r="RPH840" s="247"/>
      <c r="RPI840" s="247"/>
      <c r="RPJ840" s="247"/>
      <c r="RPK840" s="247"/>
      <c r="RPL840" s="247"/>
      <c r="RPM840" s="247"/>
      <c r="RPN840" s="247"/>
      <c r="RPO840" s="247"/>
      <c r="RPP840" s="247"/>
      <c r="RPQ840" s="247"/>
      <c r="RPR840" s="247"/>
      <c r="RPS840" s="247"/>
      <c r="RPT840" s="247"/>
      <c r="RPU840" s="247"/>
      <c r="RPV840" s="247"/>
      <c r="RPW840" s="247"/>
      <c r="RPX840" s="247"/>
      <c r="RPY840" s="247"/>
      <c r="RPZ840" s="247"/>
      <c r="RQA840" s="247"/>
      <c r="RQB840" s="247"/>
      <c r="RQC840" s="247"/>
      <c r="RQD840" s="247"/>
      <c r="RQE840" s="247"/>
      <c r="RQF840" s="247"/>
      <c r="RQG840" s="247"/>
      <c r="RQH840" s="247"/>
      <c r="RQI840" s="247"/>
      <c r="RQJ840" s="247"/>
      <c r="RQK840" s="247"/>
      <c r="RQL840" s="247"/>
      <c r="RQM840" s="247"/>
      <c r="RQN840" s="247"/>
      <c r="RQO840" s="247"/>
      <c r="RQP840" s="247"/>
      <c r="RQQ840" s="247"/>
      <c r="RQR840" s="247"/>
      <c r="RQS840" s="247"/>
      <c r="RQT840" s="247"/>
      <c r="RQU840" s="247"/>
      <c r="RQV840" s="247"/>
      <c r="RQW840" s="247"/>
      <c r="RQX840" s="247"/>
      <c r="RQY840" s="247"/>
      <c r="RQZ840" s="247"/>
      <c r="RRA840" s="247"/>
      <c r="RRB840" s="247"/>
      <c r="RRC840" s="247"/>
      <c r="RRD840" s="247"/>
      <c r="RRE840" s="247"/>
      <c r="RRF840" s="247"/>
      <c r="RRG840" s="247"/>
      <c r="RRH840" s="247"/>
      <c r="RRI840" s="247"/>
      <c r="RRJ840" s="247"/>
      <c r="RRK840" s="247"/>
      <c r="RRL840" s="247"/>
      <c r="RRM840" s="247"/>
      <c r="RRN840" s="247"/>
      <c r="RRO840" s="247"/>
      <c r="RRP840" s="247"/>
      <c r="RRQ840" s="247"/>
      <c r="RRR840" s="247"/>
      <c r="RRS840" s="247"/>
      <c r="RRT840" s="247"/>
      <c r="RRU840" s="247"/>
      <c r="RRV840" s="247"/>
      <c r="RRW840" s="247"/>
      <c r="RRX840" s="247"/>
      <c r="RRY840" s="247"/>
      <c r="RRZ840" s="247"/>
      <c r="RSA840" s="247"/>
      <c r="RSB840" s="247"/>
      <c r="RSC840" s="247"/>
      <c r="RSD840" s="247"/>
      <c r="RSE840" s="247"/>
      <c r="RSF840" s="247"/>
      <c r="RSG840" s="247"/>
      <c r="RSH840" s="247"/>
      <c r="RSI840" s="247"/>
      <c r="RSJ840" s="247"/>
      <c r="RSK840" s="247"/>
      <c r="RSL840" s="247"/>
      <c r="RSM840" s="247"/>
      <c r="RSN840" s="247"/>
      <c r="RSO840" s="247"/>
      <c r="RSP840" s="247"/>
      <c r="RSQ840" s="247"/>
      <c r="RSR840" s="247"/>
      <c r="RSS840" s="247"/>
      <c r="RST840" s="247"/>
      <c r="RSU840" s="247"/>
      <c r="RSV840" s="247"/>
      <c r="RSW840" s="247"/>
      <c r="RSX840" s="247"/>
      <c r="RSY840" s="247"/>
      <c r="RSZ840" s="247"/>
      <c r="RTA840" s="247"/>
      <c r="RTB840" s="247"/>
      <c r="RTC840" s="247"/>
      <c r="RTD840" s="247"/>
      <c r="RTE840" s="247"/>
      <c r="RTF840" s="247"/>
      <c r="RTG840" s="247"/>
      <c r="RTH840" s="247"/>
      <c r="RTI840" s="247"/>
      <c r="RTJ840" s="247"/>
      <c r="RTK840" s="247"/>
      <c r="RTL840" s="247"/>
      <c r="RTM840" s="247"/>
      <c r="RTN840" s="247"/>
      <c r="RTO840" s="247"/>
      <c r="RTP840" s="247"/>
      <c r="RTQ840" s="247"/>
      <c r="RTR840" s="247"/>
      <c r="RTS840" s="247"/>
      <c r="RTT840" s="247"/>
      <c r="RTU840" s="247"/>
      <c r="RTV840" s="247"/>
      <c r="RTW840" s="247"/>
      <c r="RTX840" s="247"/>
      <c r="RTY840" s="247"/>
      <c r="RTZ840" s="247"/>
      <c r="RUA840" s="247"/>
      <c r="RUB840" s="247"/>
      <c r="RUC840" s="247"/>
      <c r="RUD840" s="247"/>
      <c r="RUE840" s="247"/>
      <c r="RUF840" s="247"/>
      <c r="RUG840" s="247"/>
      <c r="RUH840" s="247"/>
      <c r="RUI840" s="247"/>
      <c r="RUJ840" s="247"/>
      <c r="RUK840" s="247"/>
      <c r="RUL840" s="247"/>
      <c r="RUM840" s="247"/>
      <c r="RUN840" s="247"/>
      <c r="RUO840" s="247"/>
      <c r="RUP840" s="247"/>
      <c r="RUQ840" s="247"/>
      <c r="RUR840" s="247"/>
      <c r="RUS840" s="247"/>
      <c r="RUT840" s="247"/>
      <c r="RUU840" s="247"/>
      <c r="RUV840" s="247"/>
      <c r="RUW840" s="247"/>
      <c r="RUX840" s="247"/>
      <c r="RUY840" s="247"/>
      <c r="RUZ840" s="247"/>
      <c r="RVA840" s="247"/>
      <c r="RVB840" s="247"/>
      <c r="RVC840" s="247"/>
      <c r="RVD840" s="247"/>
      <c r="RVE840" s="247"/>
      <c r="RVF840" s="247"/>
      <c r="RVG840" s="247"/>
      <c r="RVH840" s="247"/>
      <c r="RVI840" s="247"/>
      <c r="RVJ840" s="247"/>
      <c r="RVK840" s="247"/>
      <c r="RVL840" s="247"/>
      <c r="RVM840" s="247"/>
      <c r="RVN840" s="247"/>
      <c r="RVO840" s="247"/>
      <c r="RVP840" s="247"/>
      <c r="RVQ840" s="247"/>
      <c r="RVR840" s="247"/>
      <c r="RVS840" s="247"/>
      <c r="RVT840" s="247"/>
      <c r="RVU840" s="247"/>
      <c r="RVV840" s="247"/>
      <c r="RVW840" s="247"/>
      <c r="RVX840" s="247"/>
      <c r="RVY840" s="247"/>
      <c r="RVZ840" s="247"/>
      <c r="RWA840" s="247"/>
      <c r="RWB840" s="247"/>
      <c r="RWC840" s="247"/>
      <c r="RWD840" s="247"/>
      <c r="RWE840" s="247"/>
      <c r="RWF840" s="247"/>
      <c r="RWG840" s="247"/>
      <c r="RWH840" s="247"/>
      <c r="RWI840" s="247"/>
      <c r="RWJ840" s="247"/>
      <c r="RWK840" s="247"/>
      <c r="RWL840" s="247"/>
      <c r="RWM840" s="247"/>
      <c r="RWN840" s="247"/>
      <c r="RWO840" s="247"/>
      <c r="RWP840" s="247"/>
      <c r="RWQ840" s="247"/>
      <c r="RWR840" s="247"/>
      <c r="RWS840" s="247"/>
      <c r="RWT840" s="247"/>
      <c r="RWU840" s="247"/>
      <c r="RWV840" s="247"/>
      <c r="RWW840" s="247"/>
      <c r="RWX840" s="247"/>
      <c r="RWY840" s="247"/>
      <c r="RWZ840" s="247"/>
      <c r="RXA840" s="247"/>
      <c r="RXB840" s="247"/>
      <c r="RXC840" s="247"/>
      <c r="RXD840" s="247"/>
      <c r="RXE840" s="247"/>
      <c r="RXF840" s="247"/>
      <c r="RXG840" s="247"/>
      <c r="RXH840" s="247"/>
      <c r="RXI840" s="247"/>
      <c r="RXJ840" s="247"/>
      <c r="RXK840" s="247"/>
      <c r="RXL840" s="247"/>
      <c r="RXM840" s="247"/>
      <c r="RXN840" s="247"/>
      <c r="RXO840" s="247"/>
      <c r="RXP840" s="247"/>
      <c r="RXQ840" s="247"/>
      <c r="RXR840" s="247"/>
      <c r="RXS840" s="247"/>
      <c r="RXT840" s="247"/>
      <c r="RXU840" s="247"/>
      <c r="RXV840" s="247"/>
      <c r="RXW840" s="247"/>
      <c r="RXX840" s="247"/>
      <c r="RXY840" s="247"/>
      <c r="RXZ840" s="247"/>
      <c r="RYA840" s="247"/>
      <c r="RYB840" s="247"/>
      <c r="RYC840" s="247"/>
      <c r="RYD840" s="247"/>
      <c r="RYE840" s="247"/>
      <c r="RYF840" s="247"/>
      <c r="RYG840" s="247"/>
      <c r="RYH840" s="247"/>
      <c r="RYI840" s="247"/>
      <c r="RYJ840" s="247"/>
      <c r="RYK840" s="247"/>
      <c r="RYL840" s="247"/>
      <c r="RYM840" s="247"/>
      <c r="RYN840" s="247"/>
      <c r="RYO840" s="247"/>
      <c r="RYP840" s="247"/>
      <c r="RYQ840" s="247"/>
      <c r="RYR840" s="247"/>
      <c r="RYS840" s="247"/>
      <c r="RYT840" s="247"/>
      <c r="RYU840" s="247"/>
      <c r="RYV840" s="247"/>
      <c r="RYW840" s="247"/>
      <c r="RYX840" s="247"/>
      <c r="RYY840" s="247"/>
      <c r="RYZ840" s="247"/>
      <c r="RZA840" s="247"/>
      <c r="RZB840" s="247"/>
      <c r="RZC840" s="247"/>
      <c r="RZD840" s="247"/>
      <c r="RZE840" s="247"/>
      <c r="RZF840" s="247"/>
      <c r="RZG840" s="247"/>
      <c r="RZH840" s="247"/>
      <c r="RZI840" s="247"/>
      <c r="RZJ840" s="247"/>
      <c r="RZK840" s="247"/>
      <c r="RZL840" s="247"/>
      <c r="RZM840" s="247"/>
      <c r="RZN840" s="247"/>
      <c r="RZO840" s="247"/>
      <c r="RZP840" s="247"/>
      <c r="RZQ840" s="247"/>
      <c r="RZR840" s="247"/>
      <c r="RZS840" s="247"/>
      <c r="RZT840" s="247"/>
      <c r="RZU840" s="247"/>
      <c r="RZV840" s="247"/>
      <c r="RZW840" s="247"/>
      <c r="RZX840" s="247"/>
      <c r="RZY840" s="247"/>
      <c r="RZZ840" s="247"/>
      <c r="SAA840" s="247"/>
      <c r="SAB840" s="247"/>
      <c r="SAC840" s="247"/>
      <c r="SAD840" s="247"/>
      <c r="SAE840" s="247"/>
      <c r="SAF840" s="247"/>
      <c r="SAG840" s="247"/>
      <c r="SAH840" s="247"/>
      <c r="SAI840" s="247"/>
      <c r="SAJ840" s="247"/>
      <c r="SAK840" s="247"/>
      <c r="SAL840" s="247"/>
      <c r="SAM840" s="247"/>
      <c r="SAN840" s="247"/>
      <c r="SAO840" s="247"/>
      <c r="SAP840" s="247"/>
      <c r="SAQ840" s="247"/>
      <c r="SAR840" s="247"/>
      <c r="SAS840" s="247"/>
      <c r="SAT840" s="247"/>
      <c r="SAU840" s="247"/>
      <c r="SAV840" s="247"/>
      <c r="SAW840" s="247"/>
      <c r="SAX840" s="247"/>
      <c r="SAY840" s="247"/>
      <c r="SAZ840" s="247"/>
      <c r="SBA840" s="247"/>
      <c r="SBB840" s="247"/>
      <c r="SBC840" s="247"/>
      <c r="SBD840" s="247"/>
      <c r="SBE840" s="247"/>
      <c r="SBF840" s="247"/>
      <c r="SBG840" s="247"/>
      <c r="SBH840" s="247"/>
      <c r="SBI840" s="247"/>
      <c r="SBJ840" s="247"/>
      <c r="SBK840" s="247"/>
      <c r="SBL840" s="247"/>
      <c r="SBM840" s="247"/>
      <c r="SBN840" s="247"/>
      <c r="SBO840" s="247"/>
      <c r="SBP840" s="247"/>
      <c r="SBQ840" s="247"/>
      <c r="SBR840" s="247"/>
      <c r="SBS840" s="247"/>
      <c r="SBT840" s="247"/>
      <c r="SBU840" s="247"/>
      <c r="SBV840" s="247"/>
      <c r="SBW840" s="247"/>
      <c r="SBX840" s="247"/>
      <c r="SBY840" s="247"/>
      <c r="SBZ840" s="247"/>
      <c r="SCA840" s="247"/>
      <c r="SCB840" s="247"/>
      <c r="SCC840" s="247"/>
      <c r="SCD840" s="247"/>
      <c r="SCE840" s="247"/>
      <c r="SCF840" s="247"/>
      <c r="SCG840" s="247"/>
      <c r="SCH840" s="247"/>
      <c r="SCI840" s="247"/>
      <c r="SCJ840" s="247"/>
      <c r="SCK840" s="247"/>
      <c r="SCL840" s="247"/>
      <c r="SCM840" s="247"/>
      <c r="SCN840" s="247"/>
      <c r="SCO840" s="247"/>
      <c r="SCP840" s="247"/>
      <c r="SCQ840" s="247"/>
      <c r="SCR840" s="247"/>
      <c r="SCS840" s="247"/>
      <c r="SCT840" s="247"/>
      <c r="SCU840" s="247"/>
      <c r="SCV840" s="247"/>
      <c r="SCW840" s="247"/>
      <c r="SCX840" s="247"/>
      <c r="SCY840" s="247"/>
      <c r="SCZ840" s="247"/>
      <c r="SDA840" s="247"/>
      <c r="SDB840" s="247"/>
      <c r="SDC840" s="247"/>
      <c r="SDD840" s="247"/>
      <c r="SDE840" s="247"/>
      <c r="SDF840" s="247"/>
      <c r="SDG840" s="247"/>
      <c r="SDH840" s="247"/>
      <c r="SDI840" s="247"/>
      <c r="SDJ840" s="247"/>
      <c r="SDK840" s="247"/>
      <c r="SDL840" s="247"/>
      <c r="SDM840" s="247"/>
      <c r="SDN840" s="247"/>
      <c r="SDO840" s="247"/>
      <c r="SDP840" s="247"/>
      <c r="SDQ840" s="247"/>
      <c r="SDR840" s="247"/>
      <c r="SDS840" s="247"/>
      <c r="SDT840" s="247"/>
      <c r="SDU840" s="247"/>
      <c r="SDV840" s="247"/>
      <c r="SDW840" s="247"/>
      <c r="SDX840" s="247"/>
      <c r="SDY840" s="247"/>
      <c r="SDZ840" s="247"/>
      <c r="SEA840" s="247"/>
      <c r="SEB840" s="247"/>
      <c r="SEC840" s="247"/>
      <c r="SED840" s="247"/>
      <c r="SEE840" s="247"/>
      <c r="SEF840" s="247"/>
      <c r="SEG840" s="247"/>
      <c r="SEH840" s="247"/>
      <c r="SEI840" s="247"/>
      <c r="SEJ840" s="247"/>
      <c r="SEK840" s="247"/>
      <c r="SEL840" s="247"/>
      <c r="SEM840" s="247"/>
      <c r="SEN840" s="247"/>
      <c r="SEO840" s="247"/>
      <c r="SEP840" s="247"/>
      <c r="SEQ840" s="247"/>
      <c r="SER840" s="247"/>
      <c r="SES840" s="247"/>
      <c r="SET840" s="247"/>
      <c r="SEU840" s="247"/>
      <c r="SEV840" s="247"/>
      <c r="SEW840" s="247"/>
      <c r="SEX840" s="247"/>
      <c r="SEY840" s="247"/>
      <c r="SEZ840" s="247"/>
      <c r="SFA840" s="247"/>
      <c r="SFB840" s="247"/>
      <c r="SFC840" s="247"/>
      <c r="SFD840" s="247"/>
      <c r="SFE840" s="247"/>
      <c r="SFF840" s="247"/>
      <c r="SFG840" s="247"/>
      <c r="SFH840" s="247"/>
      <c r="SFI840" s="247"/>
      <c r="SFJ840" s="247"/>
      <c r="SFK840" s="247"/>
      <c r="SFL840" s="247"/>
      <c r="SFM840" s="247"/>
      <c r="SFN840" s="247"/>
      <c r="SFO840" s="247"/>
      <c r="SFP840" s="247"/>
      <c r="SFQ840" s="247"/>
      <c r="SFR840" s="247"/>
      <c r="SFS840" s="247"/>
      <c r="SFT840" s="247"/>
      <c r="SFU840" s="247"/>
      <c r="SFV840" s="247"/>
      <c r="SFW840" s="247"/>
      <c r="SFX840" s="247"/>
      <c r="SFY840" s="247"/>
      <c r="SFZ840" s="247"/>
      <c r="SGA840" s="247"/>
      <c r="SGB840" s="247"/>
      <c r="SGC840" s="247"/>
      <c r="SGD840" s="247"/>
      <c r="SGE840" s="247"/>
      <c r="SGF840" s="247"/>
      <c r="SGG840" s="247"/>
      <c r="SGH840" s="247"/>
      <c r="SGI840" s="247"/>
      <c r="SGJ840" s="247"/>
      <c r="SGK840" s="247"/>
      <c r="SGL840" s="247"/>
      <c r="SGM840" s="247"/>
      <c r="SGN840" s="247"/>
      <c r="SGO840" s="247"/>
      <c r="SGP840" s="247"/>
      <c r="SGQ840" s="247"/>
      <c r="SGR840" s="247"/>
      <c r="SGS840" s="247"/>
      <c r="SGT840" s="247"/>
      <c r="SGU840" s="247"/>
      <c r="SGV840" s="247"/>
      <c r="SGW840" s="247"/>
      <c r="SGX840" s="247"/>
      <c r="SGY840" s="247"/>
      <c r="SGZ840" s="247"/>
      <c r="SHA840" s="247"/>
      <c r="SHB840" s="247"/>
      <c r="SHC840" s="247"/>
      <c r="SHD840" s="247"/>
      <c r="SHE840" s="247"/>
      <c r="SHF840" s="247"/>
      <c r="SHG840" s="247"/>
      <c r="SHH840" s="247"/>
      <c r="SHI840" s="247"/>
      <c r="SHJ840" s="247"/>
      <c r="SHK840" s="247"/>
      <c r="SHL840" s="247"/>
      <c r="SHM840" s="247"/>
      <c r="SHN840" s="247"/>
      <c r="SHO840" s="247"/>
      <c r="SHP840" s="247"/>
      <c r="SHQ840" s="247"/>
      <c r="SHR840" s="247"/>
      <c r="SHS840" s="247"/>
      <c r="SHT840" s="247"/>
      <c r="SHU840" s="247"/>
      <c r="SHV840" s="247"/>
      <c r="SHW840" s="247"/>
      <c r="SHX840" s="247"/>
      <c r="SHY840" s="247"/>
      <c r="SHZ840" s="247"/>
      <c r="SIA840" s="247"/>
      <c r="SIB840" s="247"/>
      <c r="SIC840" s="247"/>
      <c r="SID840" s="247"/>
      <c r="SIE840" s="247"/>
      <c r="SIF840" s="247"/>
      <c r="SIG840" s="247"/>
      <c r="SIH840" s="247"/>
      <c r="SII840" s="247"/>
      <c r="SIJ840" s="247"/>
      <c r="SIK840" s="247"/>
      <c r="SIL840" s="247"/>
      <c r="SIM840" s="247"/>
      <c r="SIN840" s="247"/>
      <c r="SIO840" s="247"/>
      <c r="SIP840" s="247"/>
      <c r="SIQ840" s="247"/>
      <c r="SIR840" s="247"/>
      <c r="SIS840" s="247"/>
      <c r="SIT840" s="247"/>
      <c r="SIU840" s="247"/>
      <c r="SIV840" s="247"/>
      <c r="SIW840" s="247"/>
      <c r="SIX840" s="247"/>
      <c r="SIY840" s="247"/>
      <c r="SIZ840" s="247"/>
      <c r="SJA840" s="247"/>
      <c r="SJB840" s="247"/>
      <c r="SJC840" s="247"/>
      <c r="SJD840" s="247"/>
      <c r="SJE840" s="247"/>
      <c r="SJF840" s="247"/>
      <c r="SJG840" s="247"/>
      <c r="SJH840" s="247"/>
      <c r="SJI840" s="247"/>
      <c r="SJJ840" s="247"/>
      <c r="SJK840" s="247"/>
      <c r="SJL840" s="247"/>
      <c r="SJM840" s="247"/>
      <c r="SJN840" s="247"/>
      <c r="SJO840" s="247"/>
      <c r="SJP840" s="247"/>
      <c r="SJQ840" s="247"/>
      <c r="SJR840" s="247"/>
      <c r="SJS840" s="247"/>
      <c r="SJT840" s="247"/>
      <c r="SJU840" s="247"/>
      <c r="SJV840" s="247"/>
      <c r="SJW840" s="247"/>
      <c r="SJX840" s="247"/>
      <c r="SJY840" s="247"/>
      <c r="SJZ840" s="247"/>
      <c r="SKA840" s="247"/>
      <c r="SKB840" s="247"/>
      <c r="SKC840" s="247"/>
      <c r="SKD840" s="247"/>
      <c r="SKE840" s="247"/>
      <c r="SKF840" s="247"/>
      <c r="SKG840" s="247"/>
      <c r="SKH840" s="247"/>
      <c r="SKI840" s="247"/>
      <c r="SKJ840" s="247"/>
      <c r="SKK840" s="247"/>
      <c r="SKL840" s="247"/>
      <c r="SKM840" s="247"/>
      <c r="SKN840" s="247"/>
      <c r="SKO840" s="247"/>
      <c r="SKP840" s="247"/>
      <c r="SKQ840" s="247"/>
      <c r="SKR840" s="247"/>
      <c r="SKS840" s="247"/>
      <c r="SKT840" s="247"/>
      <c r="SKU840" s="247"/>
      <c r="SKV840" s="247"/>
      <c r="SKW840" s="247"/>
      <c r="SKX840" s="247"/>
      <c r="SKY840" s="247"/>
      <c r="SKZ840" s="247"/>
      <c r="SLA840" s="247"/>
      <c r="SLB840" s="247"/>
      <c r="SLC840" s="247"/>
      <c r="SLD840" s="247"/>
      <c r="SLE840" s="247"/>
      <c r="SLF840" s="247"/>
      <c r="SLG840" s="247"/>
      <c r="SLH840" s="247"/>
      <c r="SLI840" s="247"/>
      <c r="SLJ840" s="247"/>
      <c r="SLK840" s="247"/>
      <c r="SLL840" s="247"/>
      <c r="SLM840" s="247"/>
      <c r="SLN840" s="247"/>
      <c r="SLO840" s="247"/>
      <c r="SLP840" s="247"/>
      <c r="SLQ840" s="247"/>
      <c r="SLR840" s="247"/>
      <c r="SLS840" s="247"/>
      <c r="SLT840" s="247"/>
      <c r="SLU840" s="247"/>
      <c r="SLV840" s="247"/>
      <c r="SLW840" s="247"/>
      <c r="SLX840" s="247"/>
      <c r="SLY840" s="247"/>
      <c r="SLZ840" s="247"/>
      <c r="SMA840" s="247"/>
      <c r="SMB840" s="247"/>
      <c r="SMC840" s="247"/>
      <c r="SMD840" s="247"/>
      <c r="SME840" s="247"/>
      <c r="SMF840" s="247"/>
      <c r="SMG840" s="247"/>
      <c r="SMH840" s="247"/>
      <c r="SMI840" s="247"/>
      <c r="SMJ840" s="247"/>
      <c r="SMK840" s="247"/>
      <c r="SML840" s="247"/>
      <c r="SMM840" s="247"/>
      <c r="SMN840" s="247"/>
      <c r="SMO840" s="247"/>
      <c r="SMP840" s="247"/>
      <c r="SMQ840" s="247"/>
      <c r="SMR840" s="247"/>
      <c r="SMS840" s="247"/>
      <c r="SMT840" s="247"/>
      <c r="SMU840" s="247"/>
      <c r="SMV840" s="247"/>
      <c r="SMW840" s="247"/>
      <c r="SMX840" s="247"/>
      <c r="SMY840" s="247"/>
      <c r="SMZ840" s="247"/>
      <c r="SNA840" s="247"/>
      <c r="SNB840" s="247"/>
      <c r="SNC840" s="247"/>
      <c r="SND840" s="247"/>
      <c r="SNE840" s="247"/>
      <c r="SNF840" s="247"/>
      <c r="SNG840" s="247"/>
      <c r="SNH840" s="247"/>
      <c r="SNI840" s="247"/>
      <c r="SNJ840" s="247"/>
      <c r="SNK840" s="247"/>
      <c r="SNL840" s="247"/>
      <c r="SNM840" s="247"/>
      <c r="SNN840" s="247"/>
      <c r="SNO840" s="247"/>
      <c r="SNP840" s="247"/>
      <c r="SNQ840" s="247"/>
      <c r="SNR840" s="247"/>
      <c r="SNS840" s="247"/>
      <c r="SNT840" s="247"/>
      <c r="SNU840" s="247"/>
      <c r="SNV840" s="247"/>
      <c r="SNW840" s="247"/>
      <c r="SNX840" s="247"/>
      <c r="SNY840" s="247"/>
      <c r="SNZ840" s="247"/>
      <c r="SOA840" s="247"/>
      <c r="SOB840" s="247"/>
      <c r="SOC840" s="247"/>
      <c r="SOD840" s="247"/>
      <c r="SOE840" s="247"/>
      <c r="SOF840" s="247"/>
      <c r="SOG840" s="247"/>
      <c r="SOH840" s="247"/>
      <c r="SOI840" s="247"/>
      <c r="SOJ840" s="247"/>
      <c r="SOK840" s="247"/>
      <c r="SOL840" s="247"/>
      <c r="SOM840" s="247"/>
      <c r="SON840" s="247"/>
      <c r="SOO840" s="247"/>
      <c r="SOP840" s="247"/>
      <c r="SOQ840" s="247"/>
      <c r="SOR840" s="247"/>
      <c r="SOS840" s="247"/>
      <c r="SOT840" s="247"/>
      <c r="SOU840" s="247"/>
      <c r="SOV840" s="247"/>
      <c r="SOW840" s="247"/>
      <c r="SOX840" s="247"/>
      <c r="SOY840" s="247"/>
      <c r="SOZ840" s="247"/>
      <c r="SPA840" s="247"/>
      <c r="SPB840" s="247"/>
      <c r="SPC840" s="247"/>
      <c r="SPD840" s="247"/>
      <c r="SPE840" s="247"/>
      <c r="SPF840" s="247"/>
      <c r="SPG840" s="247"/>
      <c r="SPH840" s="247"/>
      <c r="SPI840" s="247"/>
      <c r="SPJ840" s="247"/>
      <c r="SPK840" s="247"/>
      <c r="SPL840" s="247"/>
      <c r="SPM840" s="247"/>
      <c r="SPN840" s="247"/>
      <c r="SPO840" s="247"/>
      <c r="SPP840" s="247"/>
      <c r="SPQ840" s="247"/>
      <c r="SPR840" s="247"/>
      <c r="SPS840" s="247"/>
      <c r="SPT840" s="247"/>
      <c r="SPU840" s="247"/>
      <c r="SPV840" s="247"/>
      <c r="SPW840" s="247"/>
      <c r="SPX840" s="247"/>
      <c r="SPY840" s="247"/>
      <c r="SPZ840" s="247"/>
      <c r="SQA840" s="247"/>
      <c r="SQB840" s="247"/>
      <c r="SQC840" s="247"/>
      <c r="SQD840" s="247"/>
      <c r="SQE840" s="247"/>
      <c r="SQF840" s="247"/>
      <c r="SQG840" s="247"/>
      <c r="SQH840" s="247"/>
      <c r="SQI840" s="247"/>
      <c r="SQJ840" s="247"/>
      <c r="SQK840" s="247"/>
      <c r="SQL840" s="247"/>
      <c r="SQM840" s="247"/>
      <c r="SQN840" s="247"/>
      <c r="SQO840" s="247"/>
      <c r="SQP840" s="247"/>
      <c r="SQQ840" s="247"/>
      <c r="SQR840" s="247"/>
      <c r="SQS840" s="247"/>
      <c r="SQT840" s="247"/>
      <c r="SQU840" s="247"/>
      <c r="SQV840" s="247"/>
      <c r="SQW840" s="247"/>
      <c r="SQX840" s="247"/>
      <c r="SQY840" s="247"/>
      <c r="SQZ840" s="247"/>
      <c r="SRA840" s="247"/>
      <c r="SRB840" s="247"/>
      <c r="SRC840" s="247"/>
      <c r="SRD840" s="247"/>
      <c r="SRE840" s="247"/>
      <c r="SRF840" s="247"/>
      <c r="SRG840" s="247"/>
      <c r="SRH840" s="247"/>
      <c r="SRI840" s="247"/>
      <c r="SRJ840" s="247"/>
      <c r="SRK840" s="247"/>
      <c r="SRL840" s="247"/>
      <c r="SRM840" s="247"/>
      <c r="SRN840" s="247"/>
      <c r="SRO840" s="247"/>
      <c r="SRP840" s="247"/>
      <c r="SRQ840" s="247"/>
      <c r="SRR840" s="247"/>
      <c r="SRS840" s="247"/>
      <c r="SRT840" s="247"/>
      <c r="SRU840" s="247"/>
      <c r="SRV840" s="247"/>
      <c r="SRW840" s="247"/>
      <c r="SRX840" s="247"/>
      <c r="SRY840" s="247"/>
      <c r="SRZ840" s="247"/>
      <c r="SSA840" s="247"/>
      <c r="SSB840" s="247"/>
      <c r="SSC840" s="247"/>
      <c r="SSD840" s="247"/>
      <c r="SSE840" s="247"/>
      <c r="SSF840" s="247"/>
      <c r="SSG840" s="247"/>
      <c r="SSH840" s="247"/>
      <c r="SSI840" s="247"/>
      <c r="SSJ840" s="247"/>
      <c r="SSK840" s="247"/>
      <c r="SSL840" s="247"/>
      <c r="SSM840" s="247"/>
      <c r="SSN840" s="247"/>
      <c r="SSO840" s="247"/>
      <c r="SSP840" s="247"/>
      <c r="SSQ840" s="247"/>
      <c r="SSR840" s="247"/>
      <c r="SSS840" s="247"/>
      <c r="SST840" s="247"/>
      <c r="SSU840" s="247"/>
      <c r="SSV840" s="247"/>
      <c r="SSW840" s="247"/>
      <c r="SSX840" s="247"/>
      <c r="SSY840" s="247"/>
      <c r="SSZ840" s="247"/>
      <c r="STA840" s="247"/>
      <c r="STB840" s="247"/>
      <c r="STC840" s="247"/>
      <c r="STD840" s="247"/>
      <c r="STE840" s="247"/>
      <c r="STF840" s="247"/>
      <c r="STG840" s="247"/>
      <c r="STH840" s="247"/>
      <c r="STI840" s="247"/>
      <c r="STJ840" s="247"/>
      <c r="STK840" s="247"/>
      <c r="STL840" s="247"/>
      <c r="STM840" s="247"/>
      <c r="STN840" s="247"/>
      <c r="STO840" s="247"/>
      <c r="STP840" s="247"/>
      <c r="STQ840" s="247"/>
      <c r="STR840" s="247"/>
      <c r="STS840" s="247"/>
      <c r="STT840" s="247"/>
      <c r="STU840" s="247"/>
      <c r="STV840" s="247"/>
      <c r="STW840" s="247"/>
      <c r="STX840" s="247"/>
      <c r="STY840" s="247"/>
      <c r="STZ840" s="247"/>
      <c r="SUA840" s="247"/>
      <c r="SUB840" s="247"/>
      <c r="SUC840" s="247"/>
      <c r="SUD840" s="247"/>
      <c r="SUE840" s="247"/>
      <c r="SUF840" s="247"/>
      <c r="SUG840" s="247"/>
      <c r="SUH840" s="247"/>
      <c r="SUI840" s="247"/>
      <c r="SUJ840" s="247"/>
      <c r="SUK840" s="247"/>
      <c r="SUL840" s="247"/>
      <c r="SUM840" s="247"/>
      <c r="SUN840" s="247"/>
      <c r="SUO840" s="247"/>
      <c r="SUP840" s="247"/>
      <c r="SUQ840" s="247"/>
      <c r="SUR840" s="247"/>
      <c r="SUS840" s="247"/>
      <c r="SUT840" s="247"/>
      <c r="SUU840" s="247"/>
      <c r="SUV840" s="247"/>
      <c r="SUW840" s="247"/>
      <c r="SUX840" s="247"/>
      <c r="SUY840" s="247"/>
      <c r="SUZ840" s="247"/>
      <c r="SVA840" s="247"/>
      <c r="SVB840" s="247"/>
      <c r="SVC840" s="247"/>
      <c r="SVD840" s="247"/>
      <c r="SVE840" s="247"/>
      <c r="SVF840" s="247"/>
      <c r="SVG840" s="247"/>
      <c r="SVH840" s="247"/>
      <c r="SVI840" s="247"/>
      <c r="SVJ840" s="247"/>
      <c r="SVK840" s="247"/>
      <c r="SVL840" s="247"/>
      <c r="SVM840" s="247"/>
      <c r="SVN840" s="247"/>
      <c r="SVO840" s="247"/>
      <c r="SVP840" s="247"/>
      <c r="SVQ840" s="247"/>
      <c r="SVR840" s="247"/>
      <c r="SVS840" s="247"/>
      <c r="SVT840" s="247"/>
      <c r="SVU840" s="247"/>
      <c r="SVV840" s="247"/>
      <c r="SVW840" s="247"/>
      <c r="SVX840" s="247"/>
      <c r="SVY840" s="247"/>
      <c r="SVZ840" s="247"/>
      <c r="SWA840" s="247"/>
      <c r="SWB840" s="247"/>
      <c r="SWC840" s="247"/>
      <c r="SWD840" s="247"/>
      <c r="SWE840" s="247"/>
      <c r="SWF840" s="247"/>
      <c r="SWG840" s="247"/>
      <c r="SWH840" s="247"/>
      <c r="SWI840" s="247"/>
      <c r="SWJ840" s="247"/>
      <c r="SWK840" s="247"/>
      <c r="SWL840" s="247"/>
      <c r="SWM840" s="247"/>
      <c r="SWN840" s="247"/>
      <c r="SWO840" s="247"/>
      <c r="SWP840" s="247"/>
      <c r="SWQ840" s="247"/>
      <c r="SWR840" s="247"/>
      <c r="SWS840" s="247"/>
      <c r="SWT840" s="247"/>
      <c r="SWU840" s="247"/>
      <c r="SWV840" s="247"/>
      <c r="SWW840" s="247"/>
      <c r="SWX840" s="247"/>
      <c r="SWY840" s="247"/>
      <c r="SWZ840" s="247"/>
      <c r="SXA840" s="247"/>
      <c r="SXB840" s="247"/>
      <c r="SXC840" s="247"/>
      <c r="SXD840" s="247"/>
      <c r="SXE840" s="247"/>
      <c r="SXF840" s="247"/>
      <c r="SXG840" s="247"/>
      <c r="SXH840" s="247"/>
      <c r="SXI840" s="247"/>
      <c r="SXJ840" s="247"/>
      <c r="SXK840" s="247"/>
      <c r="SXL840" s="247"/>
      <c r="SXM840" s="247"/>
      <c r="SXN840" s="247"/>
      <c r="SXO840" s="247"/>
      <c r="SXP840" s="247"/>
      <c r="SXQ840" s="247"/>
      <c r="SXR840" s="247"/>
      <c r="SXS840" s="247"/>
      <c r="SXT840" s="247"/>
      <c r="SXU840" s="247"/>
      <c r="SXV840" s="247"/>
      <c r="SXW840" s="247"/>
      <c r="SXX840" s="247"/>
      <c r="SXY840" s="247"/>
      <c r="SXZ840" s="247"/>
      <c r="SYA840" s="247"/>
      <c r="SYB840" s="247"/>
      <c r="SYC840" s="247"/>
      <c r="SYD840" s="247"/>
      <c r="SYE840" s="247"/>
      <c r="SYF840" s="247"/>
      <c r="SYG840" s="247"/>
      <c r="SYH840" s="247"/>
      <c r="SYI840" s="247"/>
      <c r="SYJ840" s="247"/>
      <c r="SYK840" s="247"/>
      <c r="SYL840" s="247"/>
      <c r="SYM840" s="247"/>
      <c r="SYN840" s="247"/>
      <c r="SYO840" s="247"/>
      <c r="SYP840" s="247"/>
      <c r="SYQ840" s="247"/>
      <c r="SYR840" s="247"/>
      <c r="SYS840" s="247"/>
      <c r="SYT840" s="247"/>
      <c r="SYU840" s="247"/>
      <c r="SYV840" s="247"/>
      <c r="SYW840" s="247"/>
      <c r="SYX840" s="247"/>
      <c r="SYY840" s="247"/>
      <c r="SYZ840" s="247"/>
      <c r="SZA840" s="247"/>
      <c r="SZB840" s="247"/>
      <c r="SZC840" s="247"/>
      <c r="SZD840" s="247"/>
      <c r="SZE840" s="247"/>
      <c r="SZF840" s="247"/>
      <c r="SZG840" s="247"/>
      <c r="SZH840" s="247"/>
      <c r="SZI840" s="247"/>
      <c r="SZJ840" s="247"/>
      <c r="SZK840" s="247"/>
      <c r="SZL840" s="247"/>
      <c r="SZM840" s="247"/>
      <c r="SZN840" s="247"/>
      <c r="SZO840" s="247"/>
      <c r="SZP840" s="247"/>
      <c r="SZQ840" s="247"/>
      <c r="SZR840" s="247"/>
      <c r="SZS840" s="247"/>
      <c r="SZT840" s="247"/>
      <c r="SZU840" s="247"/>
      <c r="SZV840" s="247"/>
      <c r="SZW840" s="247"/>
      <c r="SZX840" s="247"/>
      <c r="SZY840" s="247"/>
      <c r="SZZ840" s="247"/>
      <c r="TAA840" s="247"/>
      <c r="TAB840" s="247"/>
      <c r="TAC840" s="247"/>
      <c r="TAD840" s="247"/>
      <c r="TAE840" s="247"/>
      <c r="TAF840" s="247"/>
      <c r="TAG840" s="247"/>
      <c r="TAH840" s="247"/>
      <c r="TAI840" s="247"/>
      <c r="TAJ840" s="247"/>
      <c r="TAK840" s="247"/>
      <c r="TAL840" s="247"/>
      <c r="TAM840" s="247"/>
      <c r="TAN840" s="247"/>
      <c r="TAO840" s="247"/>
      <c r="TAP840" s="247"/>
      <c r="TAQ840" s="247"/>
      <c r="TAR840" s="247"/>
      <c r="TAS840" s="247"/>
      <c r="TAT840" s="247"/>
      <c r="TAU840" s="247"/>
      <c r="TAV840" s="247"/>
      <c r="TAW840" s="247"/>
      <c r="TAX840" s="247"/>
      <c r="TAY840" s="247"/>
      <c r="TAZ840" s="247"/>
      <c r="TBA840" s="247"/>
      <c r="TBB840" s="247"/>
      <c r="TBC840" s="247"/>
      <c r="TBD840" s="247"/>
      <c r="TBE840" s="247"/>
      <c r="TBF840" s="247"/>
      <c r="TBG840" s="247"/>
      <c r="TBH840" s="247"/>
      <c r="TBI840" s="247"/>
      <c r="TBJ840" s="247"/>
      <c r="TBK840" s="247"/>
      <c r="TBL840" s="247"/>
      <c r="TBM840" s="247"/>
      <c r="TBN840" s="247"/>
      <c r="TBO840" s="247"/>
      <c r="TBP840" s="247"/>
      <c r="TBQ840" s="247"/>
      <c r="TBR840" s="247"/>
      <c r="TBS840" s="247"/>
      <c r="TBT840" s="247"/>
      <c r="TBU840" s="247"/>
      <c r="TBV840" s="247"/>
      <c r="TBW840" s="247"/>
      <c r="TBX840" s="247"/>
      <c r="TBY840" s="247"/>
      <c r="TBZ840" s="247"/>
      <c r="TCA840" s="247"/>
      <c r="TCB840" s="247"/>
      <c r="TCC840" s="247"/>
      <c r="TCD840" s="247"/>
      <c r="TCE840" s="247"/>
      <c r="TCF840" s="247"/>
      <c r="TCG840" s="247"/>
      <c r="TCH840" s="247"/>
      <c r="TCI840" s="247"/>
      <c r="TCJ840" s="247"/>
      <c r="TCK840" s="247"/>
      <c r="TCL840" s="247"/>
      <c r="TCM840" s="247"/>
      <c r="TCN840" s="247"/>
      <c r="TCO840" s="247"/>
      <c r="TCP840" s="247"/>
      <c r="TCQ840" s="247"/>
      <c r="TCR840" s="247"/>
      <c r="TCS840" s="247"/>
      <c r="TCT840" s="247"/>
      <c r="TCU840" s="247"/>
      <c r="TCV840" s="247"/>
      <c r="TCW840" s="247"/>
      <c r="TCX840" s="247"/>
      <c r="TCY840" s="247"/>
      <c r="TCZ840" s="247"/>
      <c r="TDA840" s="247"/>
      <c r="TDB840" s="247"/>
      <c r="TDC840" s="247"/>
      <c r="TDD840" s="247"/>
      <c r="TDE840" s="247"/>
      <c r="TDF840" s="247"/>
      <c r="TDG840" s="247"/>
      <c r="TDH840" s="247"/>
      <c r="TDI840" s="247"/>
      <c r="TDJ840" s="247"/>
      <c r="TDK840" s="247"/>
      <c r="TDL840" s="247"/>
      <c r="TDM840" s="247"/>
      <c r="TDN840" s="247"/>
      <c r="TDO840" s="247"/>
      <c r="TDP840" s="247"/>
      <c r="TDQ840" s="247"/>
      <c r="TDR840" s="247"/>
      <c r="TDS840" s="247"/>
      <c r="TDT840" s="247"/>
      <c r="TDU840" s="247"/>
      <c r="TDV840" s="247"/>
      <c r="TDW840" s="247"/>
      <c r="TDX840" s="247"/>
      <c r="TDY840" s="247"/>
      <c r="TDZ840" s="247"/>
      <c r="TEA840" s="247"/>
      <c r="TEB840" s="247"/>
      <c r="TEC840" s="247"/>
      <c r="TED840" s="247"/>
      <c r="TEE840" s="247"/>
      <c r="TEF840" s="247"/>
      <c r="TEG840" s="247"/>
      <c r="TEH840" s="247"/>
      <c r="TEI840" s="247"/>
      <c r="TEJ840" s="247"/>
      <c r="TEK840" s="247"/>
      <c r="TEL840" s="247"/>
      <c r="TEM840" s="247"/>
      <c r="TEN840" s="247"/>
      <c r="TEO840" s="247"/>
      <c r="TEP840" s="247"/>
      <c r="TEQ840" s="247"/>
      <c r="TER840" s="247"/>
      <c r="TES840" s="247"/>
      <c r="TET840" s="247"/>
      <c r="TEU840" s="247"/>
      <c r="TEV840" s="247"/>
      <c r="TEW840" s="247"/>
      <c r="TEX840" s="247"/>
      <c r="TEY840" s="247"/>
      <c r="TEZ840" s="247"/>
      <c r="TFA840" s="247"/>
      <c r="TFB840" s="247"/>
      <c r="TFC840" s="247"/>
      <c r="TFD840" s="247"/>
      <c r="TFE840" s="247"/>
      <c r="TFF840" s="247"/>
      <c r="TFG840" s="247"/>
      <c r="TFH840" s="247"/>
      <c r="TFI840" s="247"/>
      <c r="TFJ840" s="247"/>
      <c r="TFK840" s="247"/>
      <c r="TFL840" s="247"/>
      <c r="TFM840" s="247"/>
      <c r="TFN840" s="247"/>
      <c r="TFO840" s="247"/>
      <c r="TFP840" s="247"/>
      <c r="TFQ840" s="247"/>
      <c r="TFR840" s="247"/>
      <c r="TFS840" s="247"/>
      <c r="TFT840" s="247"/>
      <c r="TFU840" s="247"/>
      <c r="TFV840" s="247"/>
      <c r="TFW840" s="247"/>
      <c r="TFX840" s="247"/>
      <c r="TFY840" s="247"/>
      <c r="TFZ840" s="247"/>
      <c r="TGA840" s="247"/>
      <c r="TGB840" s="247"/>
      <c r="TGC840" s="247"/>
      <c r="TGD840" s="247"/>
      <c r="TGE840" s="247"/>
      <c r="TGF840" s="247"/>
      <c r="TGG840" s="247"/>
      <c r="TGH840" s="247"/>
      <c r="TGI840" s="247"/>
      <c r="TGJ840" s="247"/>
      <c r="TGK840" s="247"/>
      <c r="TGL840" s="247"/>
      <c r="TGM840" s="247"/>
      <c r="TGN840" s="247"/>
      <c r="TGO840" s="247"/>
      <c r="TGP840" s="247"/>
      <c r="TGQ840" s="247"/>
      <c r="TGR840" s="247"/>
      <c r="TGS840" s="247"/>
      <c r="TGT840" s="247"/>
      <c r="TGU840" s="247"/>
      <c r="TGV840" s="247"/>
      <c r="TGW840" s="247"/>
      <c r="TGX840" s="247"/>
      <c r="TGY840" s="247"/>
      <c r="TGZ840" s="247"/>
      <c r="THA840" s="247"/>
      <c r="THB840" s="247"/>
      <c r="THC840" s="247"/>
      <c r="THD840" s="247"/>
      <c r="THE840" s="247"/>
      <c r="THF840" s="247"/>
      <c r="THG840" s="247"/>
      <c r="THH840" s="247"/>
      <c r="THI840" s="247"/>
      <c r="THJ840" s="247"/>
      <c r="THK840" s="247"/>
      <c r="THL840" s="247"/>
      <c r="THM840" s="247"/>
      <c r="THN840" s="247"/>
      <c r="THO840" s="247"/>
      <c r="THP840" s="247"/>
      <c r="THQ840" s="247"/>
      <c r="THR840" s="247"/>
      <c r="THS840" s="247"/>
      <c r="THT840" s="247"/>
      <c r="THU840" s="247"/>
      <c r="THV840" s="247"/>
      <c r="THW840" s="247"/>
      <c r="THX840" s="247"/>
      <c r="THY840" s="247"/>
      <c r="THZ840" s="247"/>
      <c r="TIA840" s="247"/>
      <c r="TIB840" s="247"/>
      <c r="TIC840" s="247"/>
      <c r="TID840" s="247"/>
      <c r="TIE840" s="247"/>
      <c r="TIF840" s="247"/>
      <c r="TIG840" s="247"/>
      <c r="TIH840" s="247"/>
      <c r="TII840" s="247"/>
      <c r="TIJ840" s="247"/>
      <c r="TIK840" s="247"/>
      <c r="TIL840" s="247"/>
      <c r="TIM840" s="247"/>
      <c r="TIN840" s="247"/>
      <c r="TIO840" s="247"/>
      <c r="TIP840" s="247"/>
      <c r="TIQ840" s="247"/>
      <c r="TIR840" s="247"/>
      <c r="TIS840" s="247"/>
      <c r="TIT840" s="247"/>
      <c r="TIU840" s="247"/>
      <c r="TIV840" s="247"/>
      <c r="TIW840" s="247"/>
      <c r="TIX840" s="247"/>
      <c r="TIY840" s="247"/>
      <c r="TIZ840" s="247"/>
      <c r="TJA840" s="247"/>
      <c r="TJB840" s="247"/>
      <c r="TJC840" s="247"/>
      <c r="TJD840" s="247"/>
      <c r="TJE840" s="247"/>
      <c r="TJF840" s="247"/>
      <c r="TJG840" s="247"/>
      <c r="TJH840" s="247"/>
      <c r="TJI840" s="247"/>
      <c r="TJJ840" s="247"/>
      <c r="TJK840" s="247"/>
      <c r="TJL840" s="247"/>
      <c r="TJM840" s="247"/>
      <c r="TJN840" s="247"/>
      <c r="TJO840" s="247"/>
      <c r="TJP840" s="247"/>
      <c r="TJQ840" s="247"/>
      <c r="TJR840" s="247"/>
      <c r="TJS840" s="247"/>
      <c r="TJT840" s="247"/>
      <c r="TJU840" s="247"/>
      <c r="TJV840" s="247"/>
      <c r="TJW840" s="247"/>
      <c r="TJX840" s="247"/>
      <c r="TJY840" s="247"/>
      <c r="TJZ840" s="247"/>
      <c r="TKA840" s="247"/>
      <c r="TKB840" s="247"/>
      <c r="TKC840" s="247"/>
      <c r="TKD840" s="247"/>
      <c r="TKE840" s="247"/>
      <c r="TKF840" s="247"/>
      <c r="TKG840" s="247"/>
      <c r="TKH840" s="247"/>
      <c r="TKI840" s="247"/>
      <c r="TKJ840" s="247"/>
      <c r="TKK840" s="247"/>
      <c r="TKL840" s="247"/>
      <c r="TKM840" s="247"/>
      <c r="TKN840" s="247"/>
      <c r="TKO840" s="247"/>
      <c r="TKP840" s="247"/>
      <c r="TKQ840" s="247"/>
      <c r="TKR840" s="247"/>
      <c r="TKS840" s="247"/>
      <c r="TKT840" s="247"/>
      <c r="TKU840" s="247"/>
      <c r="TKV840" s="247"/>
      <c r="TKW840" s="247"/>
      <c r="TKX840" s="247"/>
      <c r="TKY840" s="247"/>
      <c r="TKZ840" s="247"/>
      <c r="TLA840" s="247"/>
      <c r="TLB840" s="247"/>
      <c r="TLC840" s="247"/>
      <c r="TLD840" s="247"/>
      <c r="TLE840" s="247"/>
      <c r="TLF840" s="247"/>
      <c r="TLG840" s="247"/>
      <c r="TLH840" s="247"/>
      <c r="TLI840" s="247"/>
      <c r="TLJ840" s="247"/>
      <c r="TLK840" s="247"/>
      <c r="TLL840" s="247"/>
      <c r="TLM840" s="247"/>
      <c r="TLN840" s="247"/>
      <c r="TLO840" s="247"/>
      <c r="TLP840" s="247"/>
      <c r="TLQ840" s="247"/>
      <c r="TLR840" s="247"/>
      <c r="TLS840" s="247"/>
      <c r="TLT840" s="247"/>
      <c r="TLU840" s="247"/>
      <c r="TLV840" s="247"/>
      <c r="TLW840" s="247"/>
      <c r="TLX840" s="247"/>
      <c r="TLY840" s="247"/>
      <c r="TLZ840" s="247"/>
      <c r="TMA840" s="247"/>
      <c r="TMB840" s="247"/>
      <c r="TMC840" s="247"/>
      <c r="TMD840" s="247"/>
      <c r="TME840" s="247"/>
      <c r="TMF840" s="247"/>
      <c r="TMG840" s="247"/>
      <c r="TMH840" s="247"/>
      <c r="TMI840" s="247"/>
      <c r="TMJ840" s="247"/>
      <c r="TMK840" s="247"/>
      <c r="TML840" s="247"/>
      <c r="TMM840" s="247"/>
      <c r="TMN840" s="247"/>
      <c r="TMO840" s="247"/>
      <c r="TMP840" s="247"/>
      <c r="TMQ840" s="247"/>
      <c r="TMR840" s="247"/>
      <c r="TMS840" s="247"/>
      <c r="TMT840" s="247"/>
      <c r="TMU840" s="247"/>
      <c r="TMV840" s="247"/>
      <c r="TMW840" s="247"/>
      <c r="TMX840" s="247"/>
      <c r="TMY840" s="247"/>
      <c r="TMZ840" s="247"/>
      <c r="TNA840" s="247"/>
      <c r="TNB840" s="247"/>
      <c r="TNC840" s="247"/>
      <c r="TND840" s="247"/>
      <c r="TNE840" s="247"/>
      <c r="TNF840" s="247"/>
      <c r="TNG840" s="247"/>
      <c r="TNH840" s="247"/>
      <c r="TNI840" s="247"/>
      <c r="TNJ840" s="247"/>
      <c r="TNK840" s="247"/>
      <c r="TNL840" s="247"/>
      <c r="TNM840" s="247"/>
      <c r="TNN840" s="247"/>
      <c r="TNO840" s="247"/>
      <c r="TNP840" s="247"/>
      <c r="TNQ840" s="247"/>
      <c r="TNR840" s="247"/>
      <c r="TNS840" s="247"/>
      <c r="TNT840" s="247"/>
      <c r="TNU840" s="247"/>
      <c r="TNV840" s="247"/>
      <c r="TNW840" s="247"/>
      <c r="TNX840" s="247"/>
      <c r="TNY840" s="247"/>
      <c r="TNZ840" s="247"/>
      <c r="TOA840" s="247"/>
      <c r="TOB840" s="247"/>
      <c r="TOC840" s="247"/>
      <c r="TOD840" s="247"/>
      <c r="TOE840" s="247"/>
      <c r="TOF840" s="247"/>
      <c r="TOG840" s="247"/>
      <c r="TOH840" s="247"/>
      <c r="TOI840" s="247"/>
      <c r="TOJ840" s="247"/>
      <c r="TOK840" s="247"/>
      <c r="TOL840" s="247"/>
      <c r="TOM840" s="247"/>
      <c r="TON840" s="247"/>
      <c r="TOO840" s="247"/>
      <c r="TOP840" s="247"/>
      <c r="TOQ840" s="247"/>
      <c r="TOR840" s="247"/>
      <c r="TOS840" s="247"/>
      <c r="TOT840" s="247"/>
      <c r="TOU840" s="247"/>
      <c r="TOV840" s="247"/>
      <c r="TOW840" s="247"/>
      <c r="TOX840" s="247"/>
      <c r="TOY840" s="247"/>
      <c r="TOZ840" s="247"/>
      <c r="TPA840" s="247"/>
      <c r="TPB840" s="247"/>
      <c r="TPC840" s="247"/>
      <c r="TPD840" s="247"/>
      <c r="TPE840" s="247"/>
      <c r="TPF840" s="247"/>
      <c r="TPG840" s="247"/>
      <c r="TPH840" s="247"/>
      <c r="TPI840" s="247"/>
      <c r="TPJ840" s="247"/>
      <c r="TPK840" s="247"/>
      <c r="TPL840" s="247"/>
      <c r="TPM840" s="247"/>
      <c r="TPN840" s="247"/>
      <c r="TPO840" s="247"/>
      <c r="TPP840" s="247"/>
      <c r="TPQ840" s="247"/>
      <c r="TPR840" s="247"/>
      <c r="TPS840" s="247"/>
      <c r="TPT840" s="247"/>
      <c r="TPU840" s="247"/>
      <c r="TPV840" s="247"/>
      <c r="TPW840" s="247"/>
      <c r="TPX840" s="247"/>
      <c r="TPY840" s="247"/>
      <c r="TPZ840" s="247"/>
      <c r="TQA840" s="247"/>
      <c r="TQB840" s="247"/>
      <c r="TQC840" s="247"/>
      <c r="TQD840" s="247"/>
      <c r="TQE840" s="247"/>
      <c r="TQF840" s="247"/>
      <c r="TQG840" s="247"/>
      <c r="TQH840" s="247"/>
      <c r="TQI840" s="247"/>
      <c r="TQJ840" s="247"/>
      <c r="TQK840" s="247"/>
      <c r="TQL840" s="247"/>
      <c r="TQM840" s="247"/>
      <c r="TQN840" s="247"/>
      <c r="TQO840" s="247"/>
      <c r="TQP840" s="247"/>
      <c r="TQQ840" s="247"/>
      <c r="TQR840" s="247"/>
      <c r="TQS840" s="247"/>
      <c r="TQT840" s="247"/>
      <c r="TQU840" s="247"/>
      <c r="TQV840" s="247"/>
      <c r="TQW840" s="247"/>
      <c r="TQX840" s="247"/>
      <c r="TQY840" s="247"/>
      <c r="TQZ840" s="247"/>
      <c r="TRA840" s="247"/>
      <c r="TRB840" s="247"/>
      <c r="TRC840" s="247"/>
      <c r="TRD840" s="247"/>
      <c r="TRE840" s="247"/>
      <c r="TRF840" s="247"/>
      <c r="TRG840" s="247"/>
      <c r="TRH840" s="247"/>
      <c r="TRI840" s="247"/>
      <c r="TRJ840" s="247"/>
      <c r="TRK840" s="247"/>
      <c r="TRL840" s="247"/>
      <c r="TRM840" s="247"/>
      <c r="TRN840" s="247"/>
      <c r="TRO840" s="247"/>
      <c r="TRP840" s="247"/>
      <c r="TRQ840" s="247"/>
      <c r="TRR840" s="247"/>
      <c r="TRS840" s="247"/>
      <c r="TRT840" s="247"/>
      <c r="TRU840" s="247"/>
      <c r="TRV840" s="247"/>
      <c r="TRW840" s="247"/>
      <c r="TRX840" s="247"/>
      <c r="TRY840" s="247"/>
      <c r="TRZ840" s="247"/>
      <c r="TSA840" s="247"/>
      <c r="TSB840" s="247"/>
      <c r="TSC840" s="247"/>
      <c r="TSD840" s="247"/>
      <c r="TSE840" s="247"/>
      <c r="TSF840" s="247"/>
      <c r="TSG840" s="247"/>
      <c r="TSH840" s="247"/>
      <c r="TSI840" s="247"/>
      <c r="TSJ840" s="247"/>
      <c r="TSK840" s="247"/>
      <c r="TSL840" s="247"/>
      <c r="TSM840" s="247"/>
      <c r="TSN840" s="247"/>
      <c r="TSO840" s="247"/>
      <c r="TSP840" s="247"/>
      <c r="TSQ840" s="247"/>
      <c r="TSR840" s="247"/>
      <c r="TSS840" s="247"/>
      <c r="TST840" s="247"/>
      <c r="TSU840" s="247"/>
      <c r="TSV840" s="247"/>
      <c r="TSW840" s="247"/>
      <c r="TSX840" s="247"/>
      <c r="TSY840" s="247"/>
      <c r="TSZ840" s="247"/>
      <c r="TTA840" s="247"/>
      <c r="TTB840" s="247"/>
      <c r="TTC840" s="247"/>
      <c r="TTD840" s="247"/>
      <c r="TTE840" s="247"/>
      <c r="TTF840" s="247"/>
      <c r="TTG840" s="247"/>
      <c r="TTH840" s="247"/>
      <c r="TTI840" s="247"/>
      <c r="TTJ840" s="247"/>
      <c r="TTK840" s="247"/>
      <c r="TTL840" s="247"/>
      <c r="TTM840" s="247"/>
      <c r="TTN840" s="247"/>
      <c r="TTO840" s="247"/>
      <c r="TTP840" s="247"/>
      <c r="TTQ840" s="247"/>
      <c r="TTR840" s="247"/>
      <c r="TTS840" s="247"/>
      <c r="TTT840" s="247"/>
      <c r="TTU840" s="247"/>
      <c r="TTV840" s="247"/>
      <c r="TTW840" s="247"/>
      <c r="TTX840" s="247"/>
      <c r="TTY840" s="247"/>
      <c r="TTZ840" s="247"/>
      <c r="TUA840" s="247"/>
      <c r="TUB840" s="247"/>
      <c r="TUC840" s="247"/>
      <c r="TUD840" s="247"/>
      <c r="TUE840" s="247"/>
      <c r="TUF840" s="247"/>
      <c r="TUG840" s="247"/>
      <c r="TUH840" s="247"/>
      <c r="TUI840" s="247"/>
      <c r="TUJ840" s="247"/>
      <c r="TUK840" s="247"/>
      <c r="TUL840" s="247"/>
      <c r="TUM840" s="247"/>
      <c r="TUN840" s="247"/>
      <c r="TUO840" s="247"/>
      <c r="TUP840" s="247"/>
      <c r="TUQ840" s="247"/>
      <c r="TUR840" s="247"/>
      <c r="TUS840" s="247"/>
      <c r="TUT840" s="247"/>
      <c r="TUU840" s="247"/>
      <c r="TUV840" s="247"/>
      <c r="TUW840" s="247"/>
      <c r="TUX840" s="247"/>
      <c r="TUY840" s="247"/>
      <c r="TUZ840" s="247"/>
      <c r="TVA840" s="247"/>
      <c r="TVB840" s="247"/>
      <c r="TVC840" s="247"/>
      <c r="TVD840" s="247"/>
      <c r="TVE840" s="247"/>
      <c r="TVF840" s="247"/>
      <c r="TVG840" s="247"/>
      <c r="TVH840" s="247"/>
      <c r="TVI840" s="247"/>
      <c r="TVJ840" s="247"/>
      <c r="TVK840" s="247"/>
      <c r="TVL840" s="247"/>
      <c r="TVM840" s="247"/>
      <c r="TVN840" s="247"/>
      <c r="TVO840" s="247"/>
      <c r="TVP840" s="247"/>
      <c r="TVQ840" s="247"/>
      <c r="TVR840" s="247"/>
      <c r="TVS840" s="247"/>
      <c r="TVT840" s="247"/>
      <c r="TVU840" s="247"/>
      <c r="TVV840" s="247"/>
      <c r="TVW840" s="247"/>
      <c r="TVX840" s="247"/>
      <c r="TVY840" s="247"/>
      <c r="TVZ840" s="247"/>
      <c r="TWA840" s="247"/>
      <c r="TWB840" s="247"/>
      <c r="TWC840" s="247"/>
      <c r="TWD840" s="247"/>
      <c r="TWE840" s="247"/>
      <c r="TWF840" s="247"/>
      <c r="TWG840" s="247"/>
      <c r="TWH840" s="247"/>
      <c r="TWI840" s="247"/>
      <c r="TWJ840" s="247"/>
      <c r="TWK840" s="247"/>
      <c r="TWL840" s="247"/>
      <c r="TWM840" s="247"/>
      <c r="TWN840" s="247"/>
      <c r="TWO840" s="247"/>
      <c r="TWP840" s="247"/>
      <c r="TWQ840" s="247"/>
      <c r="TWR840" s="247"/>
      <c r="TWS840" s="247"/>
      <c r="TWT840" s="247"/>
      <c r="TWU840" s="247"/>
      <c r="TWV840" s="247"/>
      <c r="TWW840" s="247"/>
      <c r="TWX840" s="247"/>
      <c r="TWY840" s="247"/>
      <c r="TWZ840" s="247"/>
      <c r="TXA840" s="247"/>
      <c r="TXB840" s="247"/>
      <c r="TXC840" s="247"/>
      <c r="TXD840" s="247"/>
      <c r="TXE840" s="247"/>
      <c r="TXF840" s="247"/>
      <c r="TXG840" s="247"/>
      <c r="TXH840" s="247"/>
      <c r="TXI840" s="247"/>
      <c r="TXJ840" s="247"/>
      <c r="TXK840" s="247"/>
      <c r="TXL840" s="247"/>
      <c r="TXM840" s="247"/>
      <c r="TXN840" s="247"/>
      <c r="TXO840" s="247"/>
      <c r="TXP840" s="247"/>
      <c r="TXQ840" s="247"/>
      <c r="TXR840" s="247"/>
      <c r="TXS840" s="247"/>
      <c r="TXT840" s="247"/>
      <c r="TXU840" s="247"/>
      <c r="TXV840" s="247"/>
      <c r="TXW840" s="247"/>
      <c r="TXX840" s="247"/>
      <c r="TXY840" s="247"/>
      <c r="TXZ840" s="247"/>
      <c r="TYA840" s="247"/>
      <c r="TYB840" s="247"/>
      <c r="TYC840" s="247"/>
      <c r="TYD840" s="247"/>
      <c r="TYE840" s="247"/>
      <c r="TYF840" s="247"/>
      <c r="TYG840" s="247"/>
      <c r="TYH840" s="247"/>
      <c r="TYI840" s="247"/>
      <c r="TYJ840" s="247"/>
      <c r="TYK840" s="247"/>
      <c r="TYL840" s="247"/>
      <c r="TYM840" s="247"/>
      <c r="TYN840" s="247"/>
      <c r="TYO840" s="247"/>
      <c r="TYP840" s="247"/>
      <c r="TYQ840" s="247"/>
      <c r="TYR840" s="247"/>
      <c r="TYS840" s="247"/>
      <c r="TYT840" s="247"/>
      <c r="TYU840" s="247"/>
      <c r="TYV840" s="247"/>
      <c r="TYW840" s="247"/>
      <c r="TYX840" s="247"/>
      <c r="TYY840" s="247"/>
      <c r="TYZ840" s="247"/>
      <c r="TZA840" s="247"/>
      <c r="TZB840" s="247"/>
      <c r="TZC840" s="247"/>
      <c r="TZD840" s="247"/>
      <c r="TZE840" s="247"/>
      <c r="TZF840" s="247"/>
      <c r="TZG840" s="247"/>
      <c r="TZH840" s="247"/>
      <c r="TZI840" s="247"/>
      <c r="TZJ840" s="247"/>
      <c r="TZK840" s="247"/>
      <c r="TZL840" s="247"/>
      <c r="TZM840" s="247"/>
      <c r="TZN840" s="247"/>
      <c r="TZO840" s="247"/>
      <c r="TZP840" s="247"/>
      <c r="TZQ840" s="247"/>
      <c r="TZR840" s="247"/>
      <c r="TZS840" s="247"/>
      <c r="TZT840" s="247"/>
      <c r="TZU840" s="247"/>
      <c r="TZV840" s="247"/>
      <c r="TZW840" s="247"/>
      <c r="TZX840" s="247"/>
      <c r="TZY840" s="247"/>
      <c r="TZZ840" s="247"/>
      <c r="UAA840" s="247"/>
      <c r="UAB840" s="247"/>
      <c r="UAC840" s="247"/>
      <c r="UAD840" s="247"/>
      <c r="UAE840" s="247"/>
      <c r="UAF840" s="247"/>
      <c r="UAG840" s="247"/>
      <c r="UAH840" s="247"/>
      <c r="UAI840" s="247"/>
      <c r="UAJ840" s="247"/>
      <c r="UAK840" s="247"/>
      <c r="UAL840" s="247"/>
      <c r="UAM840" s="247"/>
      <c r="UAN840" s="247"/>
      <c r="UAO840" s="247"/>
      <c r="UAP840" s="247"/>
      <c r="UAQ840" s="247"/>
      <c r="UAR840" s="247"/>
      <c r="UAS840" s="247"/>
      <c r="UAT840" s="247"/>
      <c r="UAU840" s="247"/>
      <c r="UAV840" s="247"/>
      <c r="UAW840" s="247"/>
      <c r="UAX840" s="247"/>
      <c r="UAY840" s="247"/>
      <c r="UAZ840" s="247"/>
      <c r="UBA840" s="247"/>
      <c r="UBB840" s="247"/>
      <c r="UBC840" s="247"/>
      <c r="UBD840" s="247"/>
      <c r="UBE840" s="247"/>
      <c r="UBF840" s="247"/>
      <c r="UBG840" s="247"/>
      <c r="UBH840" s="247"/>
      <c r="UBI840" s="247"/>
      <c r="UBJ840" s="247"/>
      <c r="UBK840" s="247"/>
      <c r="UBL840" s="247"/>
      <c r="UBM840" s="247"/>
      <c r="UBN840" s="247"/>
      <c r="UBO840" s="247"/>
      <c r="UBP840" s="247"/>
      <c r="UBQ840" s="247"/>
      <c r="UBR840" s="247"/>
      <c r="UBS840" s="247"/>
      <c r="UBT840" s="247"/>
      <c r="UBU840" s="247"/>
      <c r="UBV840" s="247"/>
      <c r="UBW840" s="247"/>
      <c r="UBX840" s="247"/>
      <c r="UBY840" s="247"/>
      <c r="UBZ840" s="247"/>
      <c r="UCA840" s="247"/>
      <c r="UCB840" s="247"/>
      <c r="UCC840" s="247"/>
      <c r="UCD840" s="247"/>
      <c r="UCE840" s="247"/>
      <c r="UCF840" s="247"/>
      <c r="UCG840" s="247"/>
      <c r="UCH840" s="247"/>
      <c r="UCI840" s="247"/>
      <c r="UCJ840" s="247"/>
      <c r="UCK840" s="247"/>
      <c r="UCL840" s="247"/>
      <c r="UCM840" s="247"/>
      <c r="UCN840" s="247"/>
      <c r="UCO840" s="247"/>
      <c r="UCP840" s="247"/>
      <c r="UCQ840" s="247"/>
      <c r="UCR840" s="247"/>
      <c r="UCS840" s="247"/>
      <c r="UCT840" s="247"/>
      <c r="UCU840" s="247"/>
      <c r="UCV840" s="247"/>
      <c r="UCW840" s="247"/>
      <c r="UCX840" s="247"/>
      <c r="UCY840" s="247"/>
      <c r="UCZ840" s="247"/>
      <c r="UDA840" s="247"/>
      <c r="UDB840" s="247"/>
      <c r="UDC840" s="247"/>
      <c r="UDD840" s="247"/>
      <c r="UDE840" s="247"/>
      <c r="UDF840" s="247"/>
      <c r="UDG840" s="247"/>
      <c r="UDH840" s="247"/>
      <c r="UDI840" s="247"/>
      <c r="UDJ840" s="247"/>
      <c r="UDK840" s="247"/>
      <c r="UDL840" s="247"/>
      <c r="UDM840" s="247"/>
      <c r="UDN840" s="247"/>
      <c r="UDO840" s="247"/>
      <c r="UDP840" s="247"/>
      <c r="UDQ840" s="247"/>
      <c r="UDR840" s="247"/>
      <c r="UDS840" s="247"/>
      <c r="UDT840" s="247"/>
      <c r="UDU840" s="247"/>
      <c r="UDV840" s="247"/>
      <c r="UDW840" s="247"/>
      <c r="UDX840" s="247"/>
      <c r="UDY840" s="247"/>
      <c r="UDZ840" s="247"/>
      <c r="UEA840" s="247"/>
      <c r="UEB840" s="247"/>
      <c r="UEC840" s="247"/>
      <c r="UED840" s="247"/>
      <c r="UEE840" s="247"/>
      <c r="UEF840" s="247"/>
      <c r="UEG840" s="247"/>
      <c r="UEH840" s="247"/>
      <c r="UEI840" s="247"/>
      <c r="UEJ840" s="247"/>
      <c r="UEK840" s="247"/>
      <c r="UEL840" s="247"/>
      <c r="UEM840" s="247"/>
      <c r="UEN840" s="247"/>
      <c r="UEO840" s="247"/>
      <c r="UEP840" s="247"/>
      <c r="UEQ840" s="247"/>
      <c r="UER840" s="247"/>
      <c r="UES840" s="247"/>
      <c r="UET840" s="247"/>
      <c r="UEU840" s="247"/>
      <c r="UEV840" s="247"/>
      <c r="UEW840" s="247"/>
      <c r="UEX840" s="247"/>
      <c r="UEY840" s="247"/>
      <c r="UEZ840" s="247"/>
      <c r="UFA840" s="247"/>
      <c r="UFB840" s="247"/>
      <c r="UFC840" s="247"/>
      <c r="UFD840" s="247"/>
      <c r="UFE840" s="247"/>
      <c r="UFF840" s="247"/>
      <c r="UFG840" s="247"/>
      <c r="UFH840" s="247"/>
      <c r="UFI840" s="247"/>
      <c r="UFJ840" s="247"/>
      <c r="UFK840" s="247"/>
      <c r="UFL840" s="247"/>
      <c r="UFM840" s="247"/>
      <c r="UFN840" s="247"/>
      <c r="UFO840" s="247"/>
      <c r="UFP840" s="247"/>
      <c r="UFQ840" s="247"/>
      <c r="UFR840" s="247"/>
      <c r="UFS840" s="247"/>
      <c r="UFT840" s="247"/>
      <c r="UFU840" s="247"/>
      <c r="UFV840" s="247"/>
      <c r="UFW840" s="247"/>
      <c r="UFX840" s="247"/>
      <c r="UFY840" s="247"/>
      <c r="UFZ840" s="247"/>
      <c r="UGA840" s="247"/>
      <c r="UGB840" s="247"/>
      <c r="UGC840" s="247"/>
      <c r="UGD840" s="247"/>
      <c r="UGE840" s="247"/>
      <c r="UGF840" s="247"/>
      <c r="UGG840" s="247"/>
      <c r="UGH840" s="247"/>
      <c r="UGI840" s="247"/>
      <c r="UGJ840" s="247"/>
      <c r="UGK840" s="247"/>
      <c r="UGL840" s="247"/>
      <c r="UGM840" s="247"/>
      <c r="UGN840" s="247"/>
      <c r="UGO840" s="247"/>
      <c r="UGP840" s="247"/>
      <c r="UGQ840" s="247"/>
      <c r="UGR840" s="247"/>
      <c r="UGS840" s="247"/>
      <c r="UGT840" s="247"/>
      <c r="UGU840" s="247"/>
      <c r="UGV840" s="247"/>
      <c r="UGW840" s="247"/>
      <c r="UGX840" s="247"/>
      <c r="UGY840" s="247"/>
      <c r="UGZ840" s="247"/>
      <c r="UHA840" s="247"/>
      <c r="UHB840" s="247"/>
      <c r="UHC840" s="247"/>
      <c r="UHD840" s="247"/>
      <c r="UHE840" s="247"/>
      <c r="UHF840" s="247"/>
      <c r="UHG840" s="247"/>
      <c r="UHH840" s="247"/>
      <c r="UHI840" s="247"/>
      <c r="UHJ840" s="247"/>
      <c r="UHK840" s="247"/>
      <c r="UHL840" s="247"/>
      <c r="UHM840" s="247"/>
      <c r="UHN840" s="247"/>
      <c r="UHO840" s="247"/>
      <c r="UHP840" s="247"/>
      <c r="UHQ840" s="247"/>
      <c r="UHR840" s="247"/>
      <c r="UHS840" s="247"/>
      <c r="UHT840" s="247"/>
      <c r="UHU840" s="247"/>
      <c r="UHV840" s="247"/>
      <c r="UHW840" s="247"/>
      <c r="UHX840" s="247"/>
      <c r="UHY840" s="247"/>
      <c r="UHZ840" s="247"/>
      <c r="UIA840" s="247"/>
      <c r="UIB840" s="247"/>
      <c r="UIC840" s="247"/>
      <c r="UID840" s="247"/>
      <c r="UIE840" s="247"/>
      <c r="UIF840" s="247"/>
      <c r="UIG840" s="247"/>
      <c r="UIH840" s="247"/>
      <c r="UII840" s="247"/>
      <c r="UIJ840" s="247"/>
      <c r="UIK840" s="247"/>
      <c r="UIL840" s="247"/>
      <c r="UIM840" s="247"/>
      <c r="UIN840" s="247"/>
      <c r="UIO840" s="247"/>
      <c r="UIP840" s="247"/>
      <c r="UIQ840" s="247"/>
      <c r="UIR840" s="247"/>
      <c r="UIS840" s="247"/>
      <c r="UIT840" s="247"/>
      <c r="UIU840" s="247"/>
      <c r="UIV840" s="247"/>
      <c r="UIW840" s="247"/>
      <c r="UIX840" s="247"/>
      <c r="UIY840" s="247"/>
      <c r="UIZ840" s="247"/>
      <c r="UJA840" s="247"/>
      <c r="UJB840" s="247"/>
      <c r="UJC840" s="247"/>
      <c r="UJD840" s="247"/>
      <c r="UJE840" s="247"/>
      <c r="UJF840" s="247"/>
      <c r="UJG840" s="247"/>
      <c r="UJH840" s="247"/>
      <c r="UJI840" s="247"/>
      <c r="UJJ840" s="247"/>
      <c r="UJK840" s="247"/>
      <c r="UJL840" s="247"/>
      <c r="UJM840" s="247"/>
      <c r="UJN840" s="247"/>
      <c r="UJO840" s="247"/>
      <c r="UJP840" s="247"/>
      <c r="UJQ840" s="247"/>
      <c r="UJR840" s="247"/>
      <c r="UJS840" s="247"/>
      <c r="UJT840" s="247"/>
      <c r="UJU840" s="247"/>
      <c r="UJV840" s="247"/>
      <c r="UJW840" s="247"/>
      <c r="UJX840" s="247"/>
      <c r="UJY840" s="247"/>
      <c r="UJZ840" s="247"/>
      <c r="UKA840" s="247"/>
      <c r="UKB840" s="247"/>
      <c r="UKC840" s="247"/>
      <c r="UKD840" s="247"/>
      <c r="UKE840" s="247"/>
      <c r="UKF840" s="247"/>
      <c r="UKG840" s="247"/>
      <c r="UKH840" s="247"/>
      <c r="UKI840" s="247"/>
      <c r="UKJ840" s="247"/>
      <c r="UKK840" s="247"/>
      <c r="UKL840" s="247"/>
      <c r="UKM840" s="247"/>
      <c r="UKN840" s="247"/>
      <c r="UKO840" s="247"/>
      <c r="UKP840" s="247"/>
      <c r="UKQ840" s="247"/>
      <c r="UKR840" s="247"/>
      <c r="UKS840" s="247"/>
      <c r="UKT840" s="247"/>
      <c r="UKU840" s="247"/>
      <c r="UKV840" s="247"/>
      <c r="UKW840" s="247"/>
      <c r="UKX840" s="247"/>
      <c r="UKY840" s="247"/>
      <c r="UKZ840" s="247"/>
      <c r="ULA840" s="247"/>
      <c r="ULB840" s="247"/>
      <c r="ULC840" s="247"/>
      <c r="ULD840" s="247"/>
      <c r="ULE840" s="247"/>
      <c r="ULF840" s="247"/>
      <c r="ULG840" s="247"/>
      <c r="ULH840" s="247"/>
      <c r="ULI840" s="247"/>
      <c r="ULJ840" s="247"/>
      <c r="ULK840" s="247"/>
      <c r="ULL840" s="247"/>
      <c r="ULM840" s="247"/>
      <c r="ULN840" s="247"/>
      <c r="ULO840" s="247"/>
      <c r="ULP840" s="247"/>
      <c r="ULQ840" s="247"/>
      <c r="ULR840" s="247"/>
      <c r="ULS840" s="247"/>
      <c r="ULT840" s="247"/>
      <c r="ULU840" s="247"/>
      <c r="ULV840" s="247"/>
      <c r="ULW840" s="247"/>
      <c r="ULX840" s="247"/>
      <c r="ULY840" s="247"/>
      <c r="ULZ840" s="247"/>
      <c r="UMA840" s="247"/>
      <c r="UMB840" s="247"/>
      <c r="UMC840" s="247"/>
      <c r="UMD840" s="247"/>
      <c r="UME840" s="247"/>
      <c r="UMF840" s="247"/>
      <c r="UMG840" s="247"/>
      <c r="UMH840" s="247"/>
      <c r="UMI840" s="247"/>
      <c r="UMJ840" s="247"/>
      <c r="UMK840" s="247"/>
      <c r="UML840" s="247"/>
      <c r="UMM840" s="247"/>
      <c r="UMN840" s="247"/>
      <c r="UMO840" s="247"/>
      <c r="UMP840" s="247"/>
      <c r="UMQ840" s="247"/>
      <c r="UMR840" s="247"/>
      <c r="UMS840" s="247"/>
      <c r="UMT840" s="247"/>
      <c r="UMU840" s="247"/>
      <c r="UMV840" s="247"/>
      <c r="UMW840" s="247"/>
      <c r="UMX840" s="247"/>
      <c r="UMY840" s="247"/>
      <c r="UMZ840" s="247"/>
      <c r="UNA840" s="247"/>
      <c r="UNB840" s="247"/>
      <c r="UNC840" s="247"/>
      <c r="UND840" s="247"/>
      <c r="UNE840" s="247"/>
      <c r="UNF840" s="247"/>
      <c r="UNG840" s="247"/>
      <c r="UNH840" s="247"/>
      <c r="UNI840" s="247"/>
      <c r="UNJ840" s="247"/>
      <c r="UNK840" s="247"/>
      <c r="UNL840" s="247"/>
      <c r="UNM840" s="247"/>
      <c r="UNN840" s="247"/>
      <c r="UNO840" s="247"/>
      <c r="UNP840" s="247"/>
      <c r="UNQ840" s="247"/>
      <c r="UNR840" s="247"/>
      <c r="UNS840" s="247"/>
      <c r="UNT840" s="247"/>
      <c r="UNU840" s="247"/>
      <c r="UNV840" s="247"/>
      <c r="UNW840" s="247"/>
      <c r="UNX840" s="247"/>
      <c r="UNY840" s="247"/>
      <c r="UNZ840" s="247"/>
      <c r="UOA840" s="247"/>
      <c r="UOB840" s="247"/>
      <c r="UOC840" s="247"/>
      <c r="UOD840" s="247"/>
      <c r="UOE840" s="247"/>
      <c r="UOF840" s="247"/>
      <c r="UOG840" s="247"/>
      <c r="UOH840" s="247"/>
      <c r="UOI840" s="247"/>
      <c r="UOJ840" s="247"/>
      <c r="UOK840" s="247"/>
      <c r="UOL840" s="247"/>
      <c r="UOM840" s="247"/>
      <c r="UON840" s="247"/>
      <c r="UOO840" s="247"/>
      <c r="UOP840" s="247"/>
      <c r="UOQ840" s="247"/>
      <c r="UOR840" s="247"/>
      <c r="UOS840" s="247"/>
      <c r="UOT840" s="247"/>
      <c r="UOU840" s="247"/>
      <c r="UOV840" s="247"/>
      <c r="UOW840" s="247"/>
      <c r="UOX840" s="247"/>
      <c r="UOY840" s="247"/>
      <c r="UOZ840" s="247"/>
      <c r="UPA840" s="247"/>
      <c r="UPB840" s="247"/>
      <c r="UPC840" s="247"/>
      <c r="UPD840" s="247"/>
      <c r="UPE840" s="247"/>
      <c r="UPF840" s="247"/>
      <c r="UPG840" s="247"/>
      <c r="UPH840" s="247"/>
      <c r="UPI840" s="247"/>
      <c r="UPJ840" s="247"/>
      <c r="UPK840" s="247"/>
      <c r="UPL840" s="247"/>
      <c r="UPM840" s="247"/>
      <c r="UPN840" s="247"/>
      <c r="UPO840" s="247"/>
      <c r="UPP840" s="247"/>
      <c r="UPQ840" s="247"/>
      <c r="UPR840" s="247"/>
      <c r="UPS840" s="247"/>
      <c r="UPT840" s="247"/>
      <c r="UPU840" s="247"/>
      <c r="UPV840" s="247"/>
      <c r="UPW840" s="247"/>
      <c r="UPX840" s="247"/>
      <c r="UPY840" s="247"/>
      <c r="UPZ840" s="247"/>
      <c r="UQA840" s="247"/>
      <c r="UQB840" s="247"/>
      <c r="UQC840" s="247"/>
      <c r="UQD840" s="247"/>
      <c r="UQE840" s="247"/>
      <c r="UQF840" s="247"/>
      <c r="UQG840" s="247"/>
      <c r="UQH840" s="247"/>
      <c r="UQI840" s="247"/>
      <c r="UQJ840" s="247"/>
      <c r="UQK840" s="247"/>
      <c r="UQL840" s="247"/>
      <c r="UQM840" s="247"/>
      <c r="UQN840" s="247"/>
      <c r="UQO840" s="247"/>
      <c r="UQP840" s="247"/>
      <c r="UQQ840" s="247"/>
      <c r="UQR840" s="247"/>
      <c r="UQS840" s="247"/>
      <c r="UQT840" s="247"/>
      <c r="UQU840" s="247"/>
      <c r="UQV840" s="247"/>
      <c r="UQW840" s="247"/>
      <c r="UQX840" s="247"/>
      <c r="UQY840" s="247"/>
      <c r="UQZ840" s="247"/>
      <c r="URA840" s="247"/>
      <c r="URB840" s="247"/>
      <c r="URC840" s="247"/>
      <c r="URD840" s="247"/>
      <c r="URE840" s="247"/>
      <c r="URF840" s="247"/>
      <c r="URG840" s="247"/>
      <c r="URH840" s="247"/>
      <c r="URI840" s="247"/>
      <c r="URJ840" s="247"/>
      <c r="URK840" s="247"/>
      <c r="URL840" s="247"/>
      <c r="URM840" s="247"/>
      <c r="URN840" s="247"/>
      <c r="URO840" s="247"/>
      <c r="URP840" s="247"/>
      <c r="URQ840" s="247"/>
      <c r="URR840" s="247"/>
      <c r="URS840" s="247"/>
      <c r="URT840" s="247"/>
      <c r="URU840" s="247"/>
      <c r="URV840" s="247"/>
      <c r="URW840" s="247"/>
      <c r="URX840" s="247"/>
      <c r="URY840" s="247"/>
      <c r="URZ840" s="247"/>
      <c r="USA840" s="247"/>
      <c r="USB840" s="247"/>
      <c r="USC840" s="247"/>
      <c r="USD840" s="247"/>
      <c r="USE840" s="247"/>
      <c r="USF840" s="247"/>
      <c r="USG840" s="247"/>
      <c r="USH840" s="247"/>
      <c r="USI840" s="247"/>
      <c r="USJ840" s="247"/>
      <c r="USK840" s="247"/>
      <c r="USL840" s="247"/>
      <c r="USM840" s="247"/>
      <c r="USN840" s="247"/>
      <c r="USO840" s="247"/>
      <c r="USP840" s="247"/>
      <c r="USQ840" s="247"/>
      <c r="USR840" s="247"/>
      <c r="USS840" s="247"/>
      <c r="UST840" s="247"/>
      <c r="USU840" s="247"/>
      <c r="USV840" s="247"/>
      <c r="USW840" s="247"/>
      <c r="USX840" s="247"/>
      <c r="USY840" s="247"/>
      <c r="USZ840" s="247"/>
      <c r="UTA840" s="247"/>
      <c r="UTB840" s="247"/>
      <c r="UTC840" s="247"/>
      <c r="UTD840" s="247"/>
      <c r="UTE840" s="247"/>
      <c r="UTF840" s="247"/>
      <c r="UTG840" s="247"/>
      <c r="UTH840" s="247"/>
      <c r="UTI840" s="247"/>
      <c r="UTJ840" s="247"/>
      <c r="UTK840" s="247"/>
      <c r="UTL840" s="247"/>
      <c r="UTM840" s="247"/>
      <c r="UTN840" s="247"/>
      <c r="UTO840" s="247"/>
      <c r="UTP840" s="247"/>
      <c r="UTQ840" s="247"/>
      <c r="UTR840" s="247"/>
      <c r="UTS840" s="247"/>
      <c r="UTT840" s="247"/>
      <c r="UTU840" s="247"/>
      <c r="UTV840" s="247"/>
      <c r="UTW840" s="247"/>
      <c r="UTX840" s="247"/>
      <c r="UTY840" s="247"/>
      <c r="UTZ840" s="247"/>
      <c r="UUA840" s="247"/>
      <c r="UUB840" s="247"/>
      <c r="UUC840" s="247"/>
      <c r="UUD840" s="247"/>
      <c r="UUE840" s="247"/>
      <c r="UUF840" s="247"/>
      <c r="UUG840" s="247"/>
      <c r="UUH840" s="247"/>
      <c r="UUI840" s="247"/>
      <c r="UUJ840" s="247"/>
      <c r="UUK840" s="247"/>
      <c r="UUL840" s="247"/>
      <c r="UUM840" s="247"/>
      <c r="UUN840" s="247"/>
      <c r="UUO840" s="247"/>
      <c r="UUP840" s="247"/>
      <c r="UUQ840" s="247"/>
      <c r="UUR840" s="247"/>
      <c r="UUS840" s="247"/>
      <c r="UUT840" s="247"/>
      <c r="UUU840" s="247"/>
      <c r="UUV840" s="247"/>
      <c r="UUW840" s="247"/>
      <c r="UUX840" s="247"/>
      <c r="UUY840" s="247"/>
      <c r="UUZ840" s="247"/>
      <c r="UVA840" s="247"/>
      <c r="UVB840" s="247"/>
      <c r="UVC840" s="247"/>
      <c r="UVD840" s="247"/>
      <c r="UVE840" s="247"/>
      <c r="UVF840" s="247"/>
      <c r="UVG840" s="247"/>
      <c r="UVH840" s="247"/>
      <c r="UVI840" s="247"/>
      <c r="UVJ840" s="247"/>
      <c r="UVK840" s="247"/>
      <c r="UVL840" s="247"/>
      <c r="UVM840" s="247"/>
      <c r="UVN840" s="247"/>
      <c r="UVO840" s="247"/>
      <c r="UVP840" s="247"/>
      <c r="UVQ840" s="247"/>
      <c r="UVR840" s="247"/>
      <c r="UVS840" s="247"/>
      <c r="UVT840" s="247"/>
      <c r="UVU840" s="247"/>
      <c r="UVV840" s="247"/>
      <c r="UVW840" s="247"/>
      <c r="UVX840" s="247"/>
      <c r="UVY840" s="247"/>
      <c r="UVZ840" s="247"/>
      <c r="UWA840" s="247"/>
      <c r="UWB840" s="247"/>
      <c r="UWC840" s="247"/>
      <c r="UWD840" s="247"/>
      <c r="UWE840" s="247"/>
      <c r="UWF840" s="247"/>
      <c r="UWG840" s="247"/>
      <c r="UWH840" s="247"/>
      <c r="UWI840" s="247"/>
      <c r="UWJ840" s="247"/>
      <c r="UWK840" s="247"/>
      <c r="UWL840" s="247"/>
      <c r="UWM840" s="247"/>
      <c r="UWN840" s="247"/>
      <c r="UWO840" s="247"/>
      <c r="UWP840" s="247"/>
      <c r="UWQ840" s="247"/>
      <c r="UWR840" s="247"/>
      <c r="UWS840" s="247"/>
      <c r="UWT840" s="247"/>
      <c r="UWU840" s="247"/>
      <c r="UWV840" s="247"/>
      <c r="UWW840" s="247"/>
      <c r="UWX840" s="247"/>
      <c r="UWY840" s="247"/>
      <c r="UWZ840" s="247"/>
      <c r="UXA840" s="247"/>
      <c r="UXB840" s="247"/>
      <c r="UXC840" s="247"/>
      <c r="UXD840" s="247"/>
      <c r="UXE840" s="247"/>
      <c r="UXF840" s="247"/>
      <c r="UXG840" s="247"/>
      <c r="UXH840" s="247"/>
      <c r="UXI840" s="247"/>
      <c r="UXJ840" s="247"/>
      <c r="UXK840" s="247"/>
      <c r="UXL840" s="247"/>
      <c r="UXM840" s="247"/>
      <c r="UXN840" s="247"/>
      <c r="UXO840" s="247"/>
      <c r="UXP840" s="247"/>
      <c r="UXQ840" s="247"/>
      <c r="UXR840" s="247"/>
      <c r="UXS840" s="247"/>
      <c r="UXT840" s="247"/>
      <c r="UXU840" s="247"/>
      <c r="UXV840" s="247"/>
      <c r="UXW840" s="247"/>
      <c r="UXX840" s="247"/>
      <c r="UXY840" s="247"/>
      <c r="UXZ840" s="247"/>
      <c r="UYA840" s="247"/>
      <c r="UYB840" s="247"/>
      <c r="UYC840" s="247"/>
      <c r="UYD840" s="247"/>
      <c r="UYE840" s="247"/>
      <c r="UYF840" s="247"/>
      <c r="UYG840" s="247"/>
      <c r="UYH840" s="247"/>
      <c r="UYI840" s="247"/>
      <c r="UYJ840" s="247"/>
      <c r="UYK840" s="247"/>
      <c r="UYL840" s="247"/>
      <c r="UYM840" s="247"/>
      <c r="UYN840" s="247"/>
      <c r="UYO840" s="247"/>
      <c r="UYP840" s="247"/>
      <c r="UYQ840" s="247"/>
      <c r="UYR840" s="247"/>
      <c r="UYS840" s="247"/>
      <c r="UYT840" s="247"/>
      <c r="UYU840" s="247"/>
      <c r="UYV840" s="247"/>
      <c r="UYW840" s="247"/>
      <c r="UYX840" s="247"/>
      <c r="UYY840" s="247"/>
      <c r="UYZ840" s="247"/>
      <c r="UZA840" s="247"/>
      <c r="UZB840" s="247"/>
      <c r="UZC840" s="247"/>
      <c r="UZD840" s="247"/>
      <c r="UZE840" s="247"/>
      <c r="UZF840" s="247"/>
      <c r="UZG840" s="247"/>
      <c r="UZH840" s="247"/>
      <c r="UZI840" s="247"/>
      <c r="UZJ840" s="247"/>
      <c r="UZK840" s="247"/>
      <c r="UZL840" s="247"/>
      <c r="UZM840" s="247"/>
      <c r="UZN840" s="247"/>
      <c r="UZO840" s="247"/>
      <c r="UZP840" s="247"/>
      <c r="UZQ840" s="247"/>
      <c r="UZR840" s="247"/>
      <c r="UZS840" s="247"/>
      <c r="UZT840" s="247"/>
      <c r="UZU840" s="247"/>
      <c r="UZV840" s="247"/>
      <c r="UZW840" s="247"/>
      <c r="UZX840" s="247"/>
      <c r="UZY840" s="247"/>
      <c r="UZZ840" s="247"/>
      <c r="VAA840" s="247"/>
      <c r="VAB840" s="247"/>
      <c r="VAC840" s="247"/>
      <c r="VAD840" s="247"/>
      <c r="VAE840" s="247"/>
      <c r="VAF840" s="247"/>
      <c r="VAG840" s="247"/>
      <c r="VAH840" s="247"/>
      <c r="VAI840" s="247"/>
      <c r="VAJ840" s="247"/>
      <c r="VAK840" s="247"/>
      <c r="VAL840" s="247"/>
      <c r="VAM840" s="247"/>
      <c r="VAN840" s="247"/>
      <c r="VAO840" s="247"/>
      <c r="VAP840" s="247"/>
      <c r="VAQ840" s="247"/>
      <c r="VAR840" s="247"/>
      <c r="VAS840" s="247"/>
      <c r="VAT840" s="247"/>
      <c r="VAU840" s="247"/>
      <c r="VAV840" s="247"/>
      <c r="VAW840" s="247"/>
      <c r="VAX840" s="247"/>
      <c r="VAY840" s="247"/>
      <c r="VAZ840" s="247"/>
      <c r="VBA840" s="247"/>
      <c r="VBB840" s="247"/>
      <c r="VBC840" s="247"/>
      <c r="VBD840" s="247"/>
      <c r="VBE840" s="247"/>
      <c r="VBF840" s="247"/>
      <c r="VBG840" s="247"/>
      <c r="VBH840" s="247"/>
      <c r="VBI840" s="247"/>
      <c r="VBJ840" s="247"/>
      <c r="VBK840" s="247"/>
      <c r="VBL840" s="247"/>
      <c r="VBM840" s="247"/>
      <c r="VBN840" s="247"/>
      <c r="VBO840" s="247"/>
      <c r="VBP840" s="247"/>
      <c r="VBQ840" s="247"/>
      <c r="VBR840" s="247"/>
      <c r="VBS840" s="247"/>
      <c r="VBT840" s="247"/>
      <c r="VBU840" s="247"/>
      <c r="VBV840" s="247"/>
      <c r="VBW840" s="247"/>
      <c r="VBX840" s="247"/>
      <c r="VBY840" s="247"/>
      <c r="VBZ840" s="247"/>
      <c r="VCA840" s="247"/>
      <c r="VCB840" s="247"/>
      <c r="VCC840" s="247"/>
      <c r="VCD840" s="247"/>
      <c r="VCE840" s="247"/>
      <c r="VCF840" s="247"/>
      <c r="VCG840" s="247"/>
      <c r="VCH840" s="247"/>
      <c r="VCI840" s="247"/>
      <c r="VCJ840" s="247"/>
      <c r="VCK840" s="247"/>
      <c r="VCL840" s="247"/>
      <c r="VCM840" s="247"/>
      <c r="VCN840" s="247"/>
      <c r="VCO840" s="247"/>
      <c r="VCP840" s="247"/>
      <c r="VCQ840" s="247"/>
      <c r="VCR840" s="247"/>
      <c r="VCS840" s="247"/>
      <c r="VCT840" s="247"/>
      <c r="VCU840" s="247"/>
      <c r="VCV840" s="247"/>
      <c r="VCW840" s="247"/>
      <c r="VCX840" s="247"/>
      <c r="VCY840" s="247"/>
      <c r="VCZ840" s="247"/>
      <c r="VDA840" s="247"/>
      <c r="VDB840" s="247"/>
      <c r="VDC840" s="247"/>
      <c r="VDD840" s="247"/>
      <c r="VDE840" s="247"/>
      <c r="VDF840" s="247"/>
      <c r="VDG840" s="247"/>
      <c r="VDH840" s="247"/>
      <c r="VDI840" s="247"/>
      <c r="VDJ840" s="247"/>
      <c r="VDK840" s="247"/>
      <c r="VDL840" s="247"/>
      <c r="VDM840" s="247"/>
      <c r="VDN840" s="247"/>
      <c r="VDO840" s="247"/>
      <c r="VDP840" s="247"/>
      <c r="VDQ840" s="247"/>
      <c r="VDR840" s="247"/>
      <c r="VDS840" s="247"/>
      <c r="VDT840" s="247"/>
      <c r="VDU840" s="247"/>
      <c r="VDV840" s="247"/>
      <c r="VDW840" s="247"/>
      <c r="VDX840" s="247"/>
      <c r="VDY840" s="247"/>
      <c r="VDZ840" s="247"/>
      <c r="VEA840" s="247"/>
      <c r="VEB840" s="247"/>
      <c r="VEC840" s="247"/>
      <c r="VED840" s="247"/>
      <c r="VEE840" s="247"/>
      <c r="VEF840" s="247"/>
      <c r="VEG840" s="247"/>
      <c r="VEH840" s="247"/>
      <c r="VEI840" s="247"/>
      <c r="VEJ840" s="247"/>
      <c r="VEK840" s="247"/>
      <c r="VEL840" s="247"/>
      <c r="VEM840" s="247"/>
      <c r="VEN840" s="247"/>
      <c r="VEO840" s="247"/>
      <c r="VEP840" s="247"/>
      <c r="VEQ840" s="247"/>
      <c r="VER840" s="247"/>
      <c r="VES840" s="247"/>
      <c r="VET840" s="247"/>
      <c r="VEU840" s="247"/>
      <c r="VEV840" s="247"/>
      <c r="VEW840" s="247"/>
      <c r="VEX840" s="247"/>
      <c r="VEY840" s="247"/>
      <c r="VEZ840" s="247"/>
      <c r="VFA840" s="247"/>
      <c r="VFB840" s="247"/>
      <c r="VFC840" s="247"/>
      <c r="VFD840" s="247"/>
      <c r="VFE840" s="247"/>
      <c r="VFF840" s="247"/>
      <c r="VFG840" s="247"/>
      <c r="VFH840" s="247"/>
      <c r="VFI840" s="247"/>
      <c r="VFJ840" s="247"/>
      <c r="VFK840" s="247"/>
      <c r="VFL840" s="247"/>
      <c r="VFM840" s="247"/>
      <c r="VFN840" s="247"/>
      <c r="VFO840" s="247"/>
      <c r="VFP840" s="247"/>
      <c r="VFQ840" s="247"/>
      <c r="VFR840" s="247"/>
      <c r="VFS840" s="247"/>
      <c r="VFT840" s="247"/>
      <c r="VFU840" s="247"/>
      <c r="VFV840" s="247"/>
      <c r="VFW840" s="247"/>
      <c r="VFX840" s="247"/>
      <c r="VFY840" s="247"/>
      <c r="VFZ840" s="247"/>
      <c r="VGA840" s="247"/>
      <c r="VGB840" s="247"/>
      <c r="VGC840" s="247"/>
      <c r="VGD840" s="247"/>
      <c r="VGE840" s="247"/>
      <c r="VGF840" s="247"/>
      <c r="VGG840" s="247"/>
      <c r="VGH840" s="247"/>
      <c r="VGI840" s="247"/>
      <c r="VGJ840" s="247"/>
      <c r="VGK840" s="247"/>
      <c r="VGL840" s="247"/>
      <c r="VGM840" s="247"/>
      <c r="VGN840" s="247"/>
      <c r="VGO840" s="247"/>
      <c r="VGP840" s="247"/>
      <c r="VGQ840" s="247"/>
      <c r="VGR840" s="247"/>
      <c r="VGS840" s="247"/>
      <c r="VGT840" s="247"/>
      <c r="VGU840" s="247"/>
      <c r="VGV840" s="247"/>
      <c r="VGW840" s="247"/>
      <c r="VGX840" s="247"/>
      <c r="VGY840" s="247"/>
      <c r="VGZ840" s="247"/>
      <c r="VHA840" s="247"/>
      <c r="VHB840" s="247"/>
      <c r="VHC840" s="247"/>
      <c r="VHD840" s="247"/>
      <c r="VHE840" s="247"/>
      <c r="VHF840" s="247"/>
      <c r="VHG840" s="247"/>
      <c r="VHH840" s="247"/>
      <c r="VHI840" s="247"/>
      <c r="VHJ840" s="247"/>
      <c r="VHK840" s="247"/>
      <c r="VHL840" s="247"/>
      <c r="VHM840" s="247"/>
      <c r="VHN840" s="247"/>
      <c r="VHO840" s="247"/>
      <c r="VHP840" s="247"/>
      <c r="VHQ840" s="247"/>
      <c r="VHR840" s="247"/>
      <c r="VHS840" s="247"/>
      <c r="VHT840" s="247"/>
      <c r="VHU840" s="247"/>
      <c r="VHV840" s="247"/>
      <c r="VHW840" s="247"/>
      <c r="VHX840" s="247"/>
      <c r="VHY840" s="247"/>
      <c r="VHZ840" s="247"/>
      <c r="VIA840" s="247"/>
      <c r="VIB840" s="247"/>
      <c r="VIC840" s="247"/>
      <c r="VID840" s="247"/>
      <c r="VIE840" s="247"/>
      <c r="VIF840" s="247"/>
      <c r="VIG840" s="247"/>
      <c r="VIH840" s="247"/>
      <c r="VII840" s="247"/>
      <c r="VIJ840" s="247"/>
      <c r="VIK840" s="247"/>
      <c r="VIL840" s="247"/>
      <c r="VIM840" s="247"/>
      <c r="VIN840" s="247"/>
      <c r="VIO840" s="247"/>
      <c r="VIP840" s="247"/>
      <c r="VIQ840" s="247"/>
      <c r="VIR840" s="247"/>
      <c r="VIS840" s="247"/>
      <c r="VIT840" s="247"/>
      <c r="VIU840" s="247"/>
      <c r="VIV840" s="247"/>
      <c r="VIW840" s="247"/>
      <c r="VIX840" s="247"/>
      <c r="VIY840" s="247"/>
      <c r="VIZ840" s="247"/>
      <c r="VJA840" s="247"/>
      <c r="VJB840" s="247"/>
      <c r="VJC840" s="247"/>
      <c r="VJD840" s="247"/>
      <c r="VJE840" s="247"/>
      <c r="VJF840" s="247"/>
      <c r="VJG840" s="247"/>
      <c r="VJH840" s="247"/>
      <c r="VJI840" s="247"/>
      <c r="VJJ840" s="247"/>
      <c r="VJK840" s="247"/>
      <c r="VJL840" s="247"/>
      <c r="VJM840" s="247"/>
      <c r="VJN840" s="247"/>
      <c r="VJO840" s="247"/>
      <c r="VJP840" s="247"/>
      <c r="VJQ840" s="247"/>
      <c r="VJR840" s="247"/>
      <c r="VJS840" s="247"/>
      <c r="VJT840" s="247"/>
      <c r="VJU840" s="247"/>
      <c r="VJV840" s="247"/>
      <c r="VJW840" s="247"/>
      <c r="VJX840" s="247"/>
      <c r="VJY840" s="247"/>
      <c r="VJZ840" s="247"/>
      <c r="VKA840" s="247"/>
      <c r="VKB840" s="247"/>
      <c r="VKC840" s="247"/>
      <c r="VKD840" s="247"/>
      <c r="VKE840" s="247"/>
      <c r="VKF840" s="247"/>
      <c r="VKG840" s="247"/>
      <c r="VKH840" s="247"/>
      <c r="VKI840" s="247"/>
      <c r="VKJ840" s="247"/>
      <c r="VKK840" s="247"/>
      <c r="VKL840" s="247"/>
      <c r="VKM840" s="247"/>
      <c r="VKN840" s="247"/>
      <c r="VKO840" s="247"/>
      <c r="VKP840" s="247"/>
      <c r="VKQ840" s="247"/>
      <c r="VKR840" s="247"/>
      <c r="VKS840" s="247"/>
      <c r="VKT840" s="247"/>
      <c r="VKU840" s="247"/>
      <c r="VKV840" s="247"/>
      <c r="VKW840" s="247"/>
      <c r="VKX840" s="247"/>
      <c r="VKY840" s="247"/>
      <c r="VKZ840" s="247"/>
      <c r="VLA840" s="247"/>
      <c r="VLB840" s="247"/>
      <c r="VLC840" s="247"/>
      <c r="VLD840" s="247"/>
      <c r="VLE840" s="247"/>
      <c r="VLF840" s="247"/>
      <c r="VLG840" s="247"/>
      <c r="VLH840" s="247"/>
      <c r="VLI840" s="247"/>
      <c r="VLJ840" s="247"/>
      <c r="VLK840" s="247"/>
      <c r="VLL840" s="247"/>
      <c r="VLM840" s="247"/>
      <c r="VLN840" s="247"/>
      <c r="VLO840" s="247"/>
      <c r="VLP840" s="247"/>
      <c r="VLQ840" s="247"/>
      <c r="VLR840" s="247"/>
      <c r="VLS840" s="247"/>
      <c r="VLT840" s="247"/>
      <c r="VLU840" s="247"/>
      <c r="VLV840" s="247"/>
      <c r="VLW840" s="247"/>
      <c r="VLX840" s="247"/>
      <c r="VLY840" s="247"/>
      <c r="VLZ840" s="247"/>
      <c r="VMA840" s="247"/>
      <c r="VMB840" s="247"/>
      <c r="VMC840" s="247"/>
      <c r="VMD840" s="247"/>
      <c r="VME840" s="247"/>
      <c r="VMF840" s="247"/>
      <c r="VMG840" s="247"/>
      <c r="VMH840" s="247"/>
      <c r="VMI840" s="247"/>
      <c r="VMJ840" s="247"/>
      <c r="VMK840" s="247"/>
      <c r="VML840" s="247"/>
      <c r="VMM840" s="247"/>
      <c r="VMN840" s="247"/>
      <c r="VMO840" s="247"/>
      <c r="VMP840" s="247"/>
      <c r="VMQ840" s="247"/>
      <c r="VMR840" s="247"/>
      <c r="VMS840" s="247"/>
      <c r="VMT840" s="247"/>
      <c r="VMU840" s="247"/>
      <c r="VMV840" s="247"/>
      <c r="VMW840" s="247"/>
      <c r="VMX840" s="247"/>
      <c r="VMY840" s="247"/>
      <c r="VMZ840" s="247"/>
      <c r="VNA840" s="247"/>
      <c r="VNB840" s="247"/>
      <c r="VNC840" s="247"/>
      <c r="VND840" s="247"/>
      <c r="VNE840" s="247"/>
      <c r="VNF840" s="247"/>
      <c r="VNG840" s="247"/>
      <c r="VNH840" s="247"/>
      <c r="VNI840" s="247"/>
      <c r="VNJ840" s="247"/>
      <c r="VNK840" s="247"/>
      <c r="VNL840" s="247"/>
      <c r="VNM840" s="247"/>
      <c r="VNN840" s="247"/>
      <c r="VNO840" s="247"/>
      <c r="VNP840" s="247"/>
      <c r="VNQ840" s="247"/>
      <c r="VNR840" s="247"/>
      <c r="VNS840" s="247"/>
      <c r="VNT840" s="247"/>
      <c r="VNU840" s="247"/>
      <c r="VNV840" s="247"/>
      <c r="VNW840" s="247"/>
      <c r="VNX840" s="247"/>
      <c r="VNY840" s="247"/>
      <c r="VNZ840" s="247"/>
      <c r="VOA840" s="247"/>
      <c r="VOB840" s="247"/>
      <c r="VOC840" s="247"/>
      <c r="VOD840" s="247"/>
      <c r="VOE840" s="247"/>
      <c r="VOF840" s="247"/>
      <c r="VOG840" s="247"/>
      <c r="VOH840" s="247"/>
      <c r="VOI840" s="247"/>
      <c r="VOJ840" s="247"/>
      <c r="VOK840" s="247"/>
      <c r="VOL840" s="247"/>
      <c r="VOM840" s="247"/>
      <c r="VON840" s="247"/>
      <c r="VOO840" s="247"/>
      <c r="VOP840" s="247"/>
      <c r="VOQ840" s="247"/>
      <c r="VOR840" s="247"/>
      <c r="VOS840" s="247"/>
      <c r="VOT840" s="247"/>
      <c r="VOU840" s="247"/>
      <c r="VOV840" s="247"/>
      <c r="VOW840" s="247"/>
      <c r="VOX840" s="247"/>
      <c r="VOY840" s="247"/>
      <c r="VOZ840" s="247"/>
      <c r="VPA840" s="247"/>
      <c r="VPB840" s="247"/>
      <c r="VPC840" s="247"/>
      <c r="VPD840" s="247"/>
      <c r="VPE840" s="247"/>
      <c r="VPF840" s="247"/>
      <c r="VPG840" s="247"/>
      <c r="VPH840" s="247"/>
      <c r="VPI840" s="247"/>
      <c r="VPJ840" s="247"/>
      <c r="VPK840" s="247"/>
      <c r="VPL840" s="247"/>
      <c r="VPM840" s="247"/>
      <c r="VPN840" s="247"/>
      <c r="VPO840" s="247"/>
      <c r="VPP840" s="247"/>
      <c r="VPQ840" s="247"/>
      <c r="VPR840" s="247"/>
      <c r="VPS840" s="247"/>
      <c r="VPT840" s="247"/>
      <c r="VPU840" s="247"/>
      <c r="VPV840" s="247"/>
      <c r="VPW840" s="247"/>
      <c r="VPX840" s="247"/>
      <c r="VPY840" s="247"/>
      <c r="VPZ840" s="247"/>
      <c r="VQA840" s="247"/>
      <c r="VQB840" s="247"/>
      <c r="VQC840" s="247"/>
      <c r="VQD840" s="247"/>
      <c r="VQE840" s="247"/>
      <c r="VQF840" s="247"/>
      <c r="VQG840" s="247"/>
      <c r="VQH840" s="247"/>
      <c r="VQI840" s="247"/>
      <c r="VQJ840" s="247"/>
      <c r="VQK840" s="247"/>
      <c r="VQL840" s="247"/>
      <c r="VQM840" s="247"/>
      <c r="VQN840" s="247"/>
      <c r="VQO840" s="247"/>
      <c r="VQP840" s="247"/>
      <c r="VQQ840" s="247"/>
      <c r="VQR840" s="247"/>
      <c r="VQS840" s="247"/>
      <c r="VQT840" s="247"/>
      <c r="VQU840" s="247"/>
      <c r="VQV840" s="247"/>
      <c r="VQW840" s="247"/>
      <c r="VQX840" s="247"/>
      <c r="VQY840" s="247"/>
      <c r="VQZ840" s="247"/>
      <c r="VRA840" s="247"/>
      <c r="VRB840" s="247"/>
      <c r="VRC840" s="247"/>
      <c r="VRD840" s="247"/>
      <c r="VRE840" s="247"/>
      <c r="VRF840" s="247"/>
      <c r="VRG840" s="247"/>
      <c r="VRH840" s="247"/>
      <c r="VRI840" s="247"/>
      <c r="VRJ840" s="247"/>
      <c r="VRK840" s="247"/>
      <c r="VRL840" s="247"/>
      <c r="VRM840" s="247"/>
      <c r="VRN840" s="247"/>
      <c r="VRO840" s="247"/>
      <c r="VRP840" s="247"/>
      <c r="VRQ840" s="247"/>
      <c r="VRR840" s="247"/>
      <c r="VRS840" s="247"/>
      <c r="VRT840" s="247"/>
      <c r="VRU840" s="247"/>
      <c r="VRV840" s="247"/>
      <c r="VRW840" s="247"/>
      <c r="VRX840" s="247"/>
      <c r="VRY840" s="247"/>
      <c r="VRZ840" s="247"/>
      <c r="VSA840" s="247"/>
      <c r="VSB840" s="247"/>
      <c r="VSC840" s="247"/>
      <c r="VSD840" s="247"/>
      <c r="VSE840" s="247"/>
      <c r="VSF840" s="247"/>
      <c r="VSG840" s="247"/>
      <c r="VSH840" s="247"/>
      <c r="VSI840" s="247"/>
      <c r="VSJ840" s="247"/>
      <c r="VSK840" s="247"/>
      <c r="VSL840" s="247"/>
      <c r="VSM840" s="247"/>
      <c r="VSN840" s="247"/>
      <c r="VSO840" s="247"/>
      <c r="VSP840" s="247"/>
      <c r="VSQ840" s="247"/>
      <c r="VSR840" s="247"/>
      <c r="VSS840" s="247"/>
      <c r="VST840" s="247"/>
      <c r="VSU840" s="247"/>
      <c r="VSV840" s="247"/>
      <c r="VSW840" s="247"/>
      <c r="VSX840" s="247"/>
      <c r="VSY840" s="247"/>
      <c r="VSZ840" s="247"/>
      <c r="VTA840" s="247"/>
      <c r="VTB840" s="247"/>
      <c r="VTC840" s="247"/>
      <c r="VTD840" s="247"/>
      <c r="VTE840" s="247"/>
      <c r="VTF840" s="247"/>
      <c r="VTG840" s="247"/>
      <c r="VTH840" s="247"/>
      <c r="VTI840" s="247"/>
      <c r="VTJ840" s="247"/>
      <c r="VTK840" s="247"/>
      <c r="VTL840" s="247"/>
      <c r="VTM840" s="247"/>
      <c r="VTN840" s="247"/>
      <c r="VTO840" s="247"/>
      <c r="VTP840" s="247"/>
      <c r="VTQ840" s="247"/>
      <c r="VTR840" s="247"/>
      <c r="VTS840" s="247"/>
      <c r="VTT840" s="247"/>
      <c r="VTU840" s="247"/>
      <c r="VTV840" s="247"/>
      <c r="VTW840" s="247"/>
      <c r="VTX840" s="247"/>
      <c r="VTY840" s="247"/>
      <c r="VTZ840" s="247"/>
      <c r="VUA840" s="247"/>
      <c r="VUB840" s="247"/>
      <c r="VUC840" s="247"/>
      <c r="VUD840" s="247"/>
      <c r="VUE840" s="247"/>
      <c r="VUF840" s="247"/>
      <c r="VUG840" s="247"/>
      <c r="VUH840" s="247"/>
      <c r="VUI840" s="247"/>
      <c r="VUJ840" s="247"/>
      <c r="VUK840" s="247"/>
      <c r="VUL840" s="247"/>
      <c r="VUM840" s="247"/>
      <c r="VUN840" s="247"/>
      <c r="VUO840" s="247"/>
      <c r="VUP840" s="247"/>
      <c r="VUQ840" s="247"/>
      <c r="VUR840" s="247"/>
      <c r="VUS840" s="247"/>
      <c r="VUT840" s="247"/>
      <c r="VUU840" s="247"/>
      <c r="VUV840" s="247"/>
      <c r="VUW840" s="247"/>
      <c r="VUX840" s="247"/>
      <c r="VUY840" s="247"/>
      <c r="VUZ840" s="247"/>
      <c r="VVA840" s="247"/>
      <c r="VVB840" s="247"/>
      <c r="VVC840" s="247"/>
      <c r="VVD840" s="247"/>
      <c r="VVE840" s="247"/>
      <c r="VVF840" s="247"/>
      <c r="VVG840" s="247"/>
      <c r="VVH840" s="247"/>
      <c r="VVI840" s="247"/>
      <c r="VVJ840" s="247"/>
      <c r="VVK840" s="247"/>
      <c r="VVL840" s="247"/>
      <c r="VVM840" s="247"/>
      <c r="VVN840" s="247"/>
      <c r="VVO840" s="247"/>
      <c r="VVP840" s="247"/>
      <c r="VVQ840" s="247"/>
      <c r="VVR840" s="247"/>
      <c r="VVS840" s="247"/>
      <c r="VVT840" s="247"/>
      <c r="VVU840" s="247"/>
      <c r="VVV840" s="247"/>
      <c r="VVW840" s="247"/>
      <c r="VVX840" s="247"/>
      <c r="VVY840" s="247"/>
      <c r="VVZ840" s="247"/>
      <c r="VWA840" s="247"/>
      <c r="VWB840" s="247"/>
      <c r="VWC840" s="247"/>
      <c r="VWD840" s="247"/>
      <c r="VWE840" s="247"/>
      <c r="VWF840" s="247"/>
      <c r="VWG840" s="247"/>
      <c r="VWH840" s="247"/>
      <c r="VWI840" s="247"/>
      <c r="VWJ840" s="247"/>
      <c r="VWK840" s="247"/>
      <c r="VWL840" s="247"/>
      <c r="VWM840" s="247"/>
      <c r="VWN840" s="247"/>
      <c r="VWO840" s="247"/>
      <c r="VWP840" s="247"/>
      <c r="VWQ840" s="247"/>
      <c r="VWR840" s="247"/>
      <c r="VWS840" s="247"/>
      <c r="VWT840" s="247"/>
      <c r="VWU840" s="247"/>
      <c r="VWV840" s="247"/>
      <c r="VWW840" s="247"/>
      <c r="VWX840" s="247"/>
      <c r="VWY840" s="247"/>
      <c r="VWZ840" s="247"/>
      <c r="VXA840" s="247"/>
      <c r="VXB840" s="247"/>
      <c r="VXC840" s="247"/>
      <c r="VXD840" s="247"/>
      <c r="VXE840" s="247"/>
      <c r="VXF840" s="247"/>
      <c r="VXG840" s="247"/>
      <c r="VXH840" s="247"/>
      <c r="VXI840" s="247"/>
      <c r="VXJ840" s="247"/>
      <c r="VXK840" s="247"/>
      <c r="VXL840" s="247"/>
      <c r="VXM840" s="247"/>
      <c r="VXN840" s="247"/>
      <c r="VXO840" s="247"/>
      <c r="VXP840" s="247"/>
      <c r="VXQ840" s="247"/>
      <c r="VXR840" s="247"/>
      <c r="VXS840" s="247"/>
      <c r="VXT840" s="247"/>
      <c r="VXU840" s="247"/>
      <c r="VXV840" s="247"/>
      <c r="VXW840" s="247"/>
      <c r="VXX840" s="247"/>
      <c r="VXY840" s="247"/>
      <c r="VXZ840" s="247"/>
      <c r="VYA840" s="247"/>
      <c r="VYB840" s="247"/>
      <c r="VYC840" s="247"/>
      <c r="VYD840" s="247"/>
      <c r="VYE840" s="247"/>
      <c r="VYF840" s="247"/>
      <c r="VYG840" s="247"/>
      <c r="VYH840" s="247"/>
      <c r="VYI840" s="247"/>
      <c r="VYJ840" s="247"/>
      <c r="VYK840" s="247"/>
      <c r="VYL840" s="247"/>
      <c r="VYM840" s="247"/>
      <c r="VYN840" s="247"/>
      <c r="VYO840" s="247"/>
      <c r="VYP840" s="247"/>
      <c r="VYQ840" s="247"/>
      <c r="VYR840" s="247"/>
      <c r="VYS840" s="247"/>
      <c r="VYT840" s="247"/>
      <c r="VYU840" s="247"/>
      <c r="VYV840" s="247"/>
      <c r="VYW840" s="247"/>
      <c r="VYX840" s="247"/>
      <c r="VYY840" s="247"/>
      <c r="VYZ840" s="247"/>
      <c r="VZA840" s="247"/>
      <c r="VZB840" s="247"/>
      <c r="VZC840" s="247"/>
      <c r="VZD840" s="247"/>
      <c r="VZE840" s="247"/>
      <c r="VZF840" s="247"/>
      <c r="VZG840" s="247"/>
      <c r="VZH840" s="247"/>
      <c r="VZI840" s="247"/>
      <c r="VZJ840" s="247"/>
      <c r="VZK840" s="247"/>
      <c r="VZL840" s="247"/>
      <c r="VZM840" s="247"/>
      <c r="VZN840" s="247"/>
      <c r="VZO840" s="247"/>
      <c r="VZP840" s="247"/>
      <c r="VZQ840" s="247"/>
      <c r="VZR840" s="247"/>
      <c r="VZS840" s="247"/>
      <c r="VZT840" s="247"/>
      <c r="VZU840" s="247"/>
      <c r="VZV840" s="247"/>
      <c r="VZW840" s="247"/>
      <c r="VZX840" s="247"/>
      <c r="VZY840" s="247"/>
      <c r="VZZ840" s="247"/>
      <c r="WAA840" s="247"/>
      <c r="WAB840" s="247"/>
      <c r="WAC840" s="247"/>
      <c r="WAD840" s="247"/>
      <c r="WAE840" s="247"/>
      <c r="WAF840" s="247"/>
      <c r="WAG840" s="247"/>
      <c r="WAH840" s="247"/>
      <c r="WAI840" s="247"/>
      <c r="WAJ840" s="247"/>
      <c r="WAK840" s="247"/>
      <c r="WAL840" s="247"/>
      <c r="WAM840" s="247"/>
      <c r="WAN840" s="247"/>
      <c r="WAO840" s="247"/>
      <c r="WAP840" s="247"/>
      <c r="WAQ840" s="247"/>
      <c r="WAR840" s="247"/>
      <c r="WAS840" s="247"/>
      <c r="WAT840" s="247"/>
      <c r="WAU840" s="247"/>
      <c r="WAV840" s="247"/>
      <c r="WAW840" s="247"/>
      <c r="WAX840" s="247"/>
      <c r="WAY840" s="247"/>
      <c r="WAZ840" s="247"/>
      <c r="WBA840" s="247"/>
      <c r="WBB840" s="247"/>
      <c r="WBC840" s="247"/>
      <c r="WBD840" s="247"/>
      <c r="WBE840" s="247"/>
      <c r="WBF840" s="247"/>
      <c r="WBG840" s="247"/>
      <c r="WBH840" s="247"/>
      <c r="WBI840" s="247"/>
      <c r="WBJ840" s="247"/>
      <c r="WBK840" s="247"/>
      <c r="WBL840" s="247"/>
      <c r="WBM840" s="247"/>
      <c r="WBN840" s="247"/>
      <c r="WBO840" s="247"/>
      <c r="WBP840" s="247"/>
      <c r="WBQ840" s="247"/>
      <c r="WBR840" s="247"/>
      <c r="WBS840" s="247"/>
      <c r="WBT840" s="247"/>
      <c r="WBU840" s="247"/>
      <c r="WBV840" s="247"/>
      <c r="WBW840" s="247"/>
      <c r="WBX840" s="247"/>
      <c r="WBY840" s="247"/>
      <c r="WBZ840" s="247"/>
      <c r="WCA840" s="247"/>
      <c r="WCB840" s="247"/>
      <c r="WCC840" s="247"/>
      <c r="WCD840" s="247"/>
      <c r="WCE840" s="247"/>
      <c r="WCF840" s="247"/>
      <c r="WCG840" s="247"/>
      <c r="WCH840" s="247"/>
      <c r="WCI840" s="247"/>
      <c r="WCJ840" s="247"/>
      <c r="WCK840" s="247"/>
      <c r="WCL840" s="247"/>
      <c r="WCM840" s="247"/>
      <c r="WCN840" s="247"/>
      <c r="WCO840" s="247"/>
      <c r="WCP840" s="247"/>
      <c r="WCQ840" s="247"/>
      <c r="WCR840" s="247"/>
      <c r="WCS840" s="247"/>
      <c r="WCT840" s="247"/>
      <c r="WCU840" s="247"/>
      <c r="WCV840" s="247"/>
      <c r="WCW840" s="247"/>
      <c r="WCX840" s="247"/>
      <c r="WCY840" s="247"/>
      <c r="WCZ840" s="247"/>
      <c r="WDA840" s="247"/>
      <c r="WDB840" s="247"/>
      <c r="WDC840" s="247"/>
      <c r="WDD840" s="247"/>
      <c r="WDE840" s="247"/>
      <c r="WDF840" s="247"/>
      <c r="WDG840" s="247"/>
      <c r="WDH840" s="247"/>
      <c r="WDI840" s="247"/>
      <c r="WDJ840" s="247"/>
      <c r="WDK840" s="247"/>
      <c r="WDL840" s="247"/>
      <c r="WDM840" s="247"/>
      <c r="WDN840" s="247"/>
      <c r="WDO840" s="247"/>
      <c r="WDP840" s="247"/>
      <c r="WDQ840" s="247"/>
      <c r="WDR840" s="247"/>
      <c r="WDS840" s="247"/>
      <c r="WDT840" s="247"/>
      <c r="WDU840" s="247"/>
      <c r="WDV840" s="247"/>
      <c r="WDW840" s="247"/>
      <c r="WDX840" s="247"/>
      <c r="WDY840" s="247"/>
      <c r="WDZ840" s="247"/>
      <c r="WEA840" s="247"/>
      <c r="WEB840" s="247"/>
      <c r="WEC840" s="247"/>
      <c r="WED840" s="247"/>
      <c r="WEE840" s="247"/>
      <c r="WEF840" s="247"/>
      <c r="WEG840" s="247"/>
      <c r="WEH840" s="247"/>
      <c r="WEI840" s="247"/>
      <c r="WEJ840" s="247"/>
      <c r="WEK840" s="247"/>
      <c r="WEL840" s="247"/>
      <c r="WEM840" s="247"/>
      <c r="WEN840" s="247"/>
      <c r="WEO840" s="247"/>
      <c r="WEP840" s="247"/>
      <c r="WEQ840" s="247"/>
      <c r="WER840" s="247"/>
      <c r="WES840" s="247"/>
      <c r="WET840" s="247"/>
      <c r="WEU840" s="247"/>
      <c r="WEV840" s="247"/>
      <c r="WEW840" s="247"/>
      <c r="WEX840" s="247"/>
      <c r="WEY840" s="247"/>
      <c r="WEZ840" s="247"/>
      <c r="WFA840" s="247"/>
      <c r="WFB840" s="247"/>
      <c r="WFC840" s="247"/>
      <c r="WFD840" s="247"/>
      <c r="WFE840" s="247"/>
      <c r="WFF840" s="247"/>
      <c r="WFG840" s="247"/>
      <c r="WFH840" s="247"/>
      <c r="WFI840" s="247"/>
      <c r="WFJ840" s="247"/>
      <c r="WFK840" s="247"/>
      <c r="WFL840" s="247"/>
      <c r="WFM840" s="247"/>
      <c r="WFN840" s="247"/>
      <c r="WFO840" s="247"/>
      <c r="WFP840" s="247"/>
      <c r="WFQ840" s="247"/>
      <c r="WFR840" s="247"/>
      <c r="WFS840" s="247"/>
      <c r="WFT840" s="247"/>
      <c r="WFU840" s="247"/>
      <c r="WFV840" s="247"/>
      <c r="WFW840" s="247"/>
      <c r="WFX840" s="247"/>
      <c r="WFY840" s="247"/>
      <c r="WFZ840" s="247"/>
      <c r="WGA840" s="247"/>
      <c r="WGB840" s="247"/>
      <c r="WGC840" s="247"/>
      <c r="WGD840" s="247"/>
      <c r="WGE840" s="247"/>
      <c r="WGF840" s="247"/>
      <c r="WGG840" s="247"/>
      <c r="WGH840" s="247"/>
      <c r="WGI840" s="247"/>
      <c r="WGJ840" s="247"/>
      <c r="WGK840" s="247"/>
      <c r="WGL840" s="247"/>
      <c r="WGM840" s="247"/>
      <c r="WGN840" s="247"/>
      <c r="WGO840" s="247"/>
      <c r="WGP840" s="247"/>
      <c r="WGQ840" s="247"/>
      <c r="WGR840" s="247"/>
      <c r="WGS840" s="247"/>
      <c r="WGT840" s="247"/>
      <c r="WGU840" s="247"/>
      <c r="WGV840" s="247"/>
      <c r="WGW840" s="247"/>
      <c r="WGX840" s="247"/>
      <c r="WGY840" s="247"/>
      <c r="WGZ840" s="247"/>
      <c r="WHA840" s="247"/>
      <c r="WHB840" s="247"/>
      <c r="WHC840" s="247"/>
      <c r="WHD840" s="247"/>
      <c r="WHE840" s="247"/>
      <c r="WHF840" s="247"/>
      <c r="WHG840" s="247"/>
      <c r="WHH840" s="247"/>
      <c r="WHI840" s="247"/>
      <c r="WHJ840" s="247"/>
      <c r="WHK840" s="247"/>
      <c r="WHL840" s="247"/>
      <c r="WHM840" s="247"/>
      <c r="WHN840" s="247"/>
      <c r="WHO840" s="247"/>
      <c r="WHP840" s="247"/>
      <c r="WHQ840" s="247"/>
      <c r="WHR840" s="247"/>
      <c r="WHS840" s="247"/>
      <c r="WHT840" s="247"/>
      <c r="WHU840" s="247"/>
      <c r="WHV840" s="247"/>
      <c r="WHW840" s="247"/>
      <c r="WHX840" s="247"/>
      <c r="WHY840" s="247"/>
      <c r="WHZ840" s="247"/>
      <c r="WIA840" s="247"/>
      <c r="WIB840" s="247"/>
      <c r="WIC840" s="247"/>
      <c r="WID840" s="247"/>
      <c r="WIE840" s="247"/>
      <c r="WIF840" s="247"/>
      <c r="WIG840" s="247"/>
      <c r="WIH840" s="247"/>
      <c r="WII840" s="247"/>
      <c r="WIJ840" s="247"/>
      <c r="WIK840" s="247"/>
      <c r="WIL840" s="247"/>
      <c r="WIM840" s="247"/>
      <c r="WIN840" s="247"/>
      <c r="WIO840" s="247"/>
      <c r="WIP840" s="247"/>
      <c r="WIQ840" s="247"/>
      <c r="WIR840" s="247"/>
      <c r="WIS840" s="247"/>
      <c r="WIT840" s="247"/>
      <c r="WIU840" s="247"/>
      <c r="WIV840" s="247"/>
      <c r="WIW840" s="247"/>
      <c r="WIX840" s="247"/>
      <c r="WIY840" s="247"/>
      <c r="WIZ840" s="247"/>
      <c r="WJA840" s="247"/>
      <c r="WJB840" s="247"/>
      <c r="WJC840" s="247"/>
      <c r="WJD840" s="247"/>
      <c r="WJE840" s="247"/>
      <c r="WJF840" s="247"/>
      <c r="WJG840" s="247"/>
      <c r="WJH840" s="247"/>
      <c r="WJI840" s="247"/>
      <c r="WJJ840" s="247"/>
      <c r="WJK840" s="247"/>
      <c r="WJL840" s="247"/>
      <c r="WJM840" s="247"/>
      <c r="WJN840" s="247"/>
      <c r="WJO840" s="247"/>
      <c r="WJP840" s="247"/>
      <c r="WJQ840" s="247"/>
      <c r="WJR840" s="247"/>
      <c r="WJS840" s="247"/>
      <c r="WJT840" s="247"/>
      <c r="WJU840" s="247"/>
      <c r="WJV840" s="247"/>
      <c r="WJW840" s="247"/>
      <c r="WJX840" s="247"/>
      <c r="WJY840" s="247"/>
      <c r="WJZ840" s="247"/>
      <c r="WKA840" s="247"/>
      <c r="WKB840" s="247"/>
      <c r="WKC840" s="247"/>
      <c r="WKD840" s="247"/>
      <c r="WKE840" s="247"/>
      <c r="WKF840" s="247"/>
      <c r="WKG840" s="247"/>
      <c r="WKH840" s="247"/>
      <c r="WKI840" s="247"/>
      <c r="WKJ840" s="247"/>
      <c r="WKK840" s="247"/>
      <c r="WKL840" s="247"/>
      <c r="WKM840" s="247"/>
      <c r="WKN840" s="247"/>
      <c r="WKO840" s="247"/>
      <c r="WKP840" s="247"/>
      <c r="WKQ840" s="247"/>
      <c r="WKR840" s="247"/>
      <c r="WKS840" s="247"/>
      <c r="WKT840" s="247"/>
      <c r="WKU840" s="247"/>
      <c r="WKV840" s="247"/>
      <c r="WKW840" s="247"/>
      <c r="WKX840" s="247"/>
      <c r="WKY840" s="247"/>
      <c r="WKZ840" s="247"/>
      <c r="WLA840" s="247"/>
      <c r="WLB840" s="247"/>
      <c r="WLC840" s="247"/>
      <c r="WLD840" s="247"/>
      <c r="WLE840" s="247"/>
      <c r="WLF840" s="247"/>
      <c r="WLG840" s="247"/>
      <c r="WLH840" s="247"/>
      <c r="WLI840" s="247"/>
      <c r="WLJ840" s="247"/>
      <c r="WLK840" s="247"/>
      <c r="WLL840" s="247"/>
      <c r="WLM840" s="247"/>
      <c r="WLN840" s="247"/>
      <c r="WLO840" s="247"/>
      <c r="WLP840" s="247"/>
      <c r="WLQ840" s="247"/>
      <c r="WLR840" s="247"/>
      <c r="WLS840" s="247"/>
      <c r="WLT840" s="247"/>
      <c r="WLU840" s="247"/>
      <c r="WLV840" s="247"/>
      <c r="WLW840" s="247"/>
      <c r="WLX840" s="247"/>
      <c r="WLY840" s="247"/>
      <c r="WLZ840" s="247"/>
      <c r="WMA840" s="247"/>
      <c r="WMB840" s="247"/>
      <c r="WMC840" s="247"/>
      <c r="WMD840" s="247"/>
      <c r="WME840" s="247"/>
      <c r="WMF840" s="247"/>
      <c r="WMG840" s="247"/>
      <c r="WMH840" s="247"/>
      <c r="WMI840" s="247"/>
      <c r="WMJ840" s="247"/>
      <c r="WMK840" s="247"/>
      <c r="WML840" s="247"/>
      <c r="WMM840" s="247"/>
      <c r="WMN840" s="247"/>
      <c r="WMO840" s="247"/>
      <c r="WMP840" s="247"/>
      <c r="WMQ840" s="247"/>
      <c r="WMR840" s="247"/>
      <c r="WMS840" s="247"/>
      <c r="WMT840" s="247"/>
      <c r="WMU840" s="247"/>
      <c r="WMV840" s="247"/>
      <c r="WMW840" s="247"/>
      <c r="WMX840" s="247"/>
      <c r="WMY840" s="247"/>
      <c r="WMZ840" s="247"/>
      <c r="WNA840" s="247"/>
      <c r="WNB840" s="247"/>
      <c r="WNC840" s="247"/>
      <c r="WND840" s="247"/>
      <c r="WNE840" s="247"/>
      <c r="WNF840" s="247"/>
      <c r="WNG840" s="247"/>
      <c r="WNH840" s="247"/>
      <c r="WNI840" s="247"/>
      <c r="WNJ840" s="247"/>
      <c r="WNK840" s="247"/>
      <c r="WNL840" s="247"/>
      <c r="WNM840" s="247"/>
      <c r="WNN840" s="247"/>
      <c r="WNO840" s="247"/>
      <c r="WNP840" s="247"/>
      <c r="WNQ840" s="247"/>
      <c r="WNR840" s="247"/>
      <c r="WNS840" s="247"/>
      <c r="WNT840" s="247"/>
      <c r="WNU840" s="247"/>
      <c r="WNV840" s="247"/>
      <c r="WNW840" s="247"/>
      <c r="WNX840" s="247"/>
      <c r="WNY840" s="247"/>
      <c r="WNZ840" s="247"/>
      <c r="WOA840" s="247"/>
      <c r="WOB840" s="247"/>
      <c r="WOC840" s="247"/>
      <c r="WOD840" s="247"/>
      <c r="WOE840" s="247"/>
      <c r="WOF840" s="247"/>
      <c r="WOG840" s="247"/>
      <c r="WOH840" s="247"/>
      <c r="WOI840" s="247"/>
      <c r="WOJ840" s="247"/>
      <c r="WOK840" s="247"/>
      <c r="WOL840" s="247"/>
      <c r="WOM840" s="247"/>
      <c r="WON840" s="247"/>
      <c r="WOO840" s="247"/>
      <c r="WOP840" s="247"/>
      <c r="WOQ840" s="247"/>
      <c r="WOR840" s="247"/>
      <c r="WOS840" s="247"/>
      <c r="WOT840" s="247"/>
      <c r="WOU840" s="247"/>
      <c r="WOV840" s="247"/>
      <c r="WOW840" s="247"/>
      <c r="WOX840" s="247"/>
      <c r="WOY840" s="247"/>
      <c r="WOZ840" s="247"/>
      <c r="WPA840" s="247"/>
      <c r="WPB840" s="247"/>
      <c r="WPC840" s="247"/>
      <c r="WPD840" s="247"/>
      <c r="WPE840" s="247"/>
      <c r="WPF840" s="247"/>
      <c r="WPG840" s="247"/>
      <c r="WPH840" s="247"/>
      <c r="WPI840" s="247"/>
      <c r="WPJ840" s="247"/>
      <c r="WPK840" s="247"/>
      <c r="WPL840" s="247"/>
      <c r="WPM840" s="247"/>
      <c r="WPN840" s="247"/>
      <c r="WPO840" s="247"/>
      <c r="WPP840" s="247"/>
      <c r="WPQ840" s="247"/>
      <c r="WPR840" s="247"/>
      <c r="WPS840" s="247"/>
      <c r="WPT840" s="247"/>
      <c r="WPU840" s="247"/>
      <c r="WPV840" s="247"/>
      <c r="WPW840" s="247"/>
      <c r="WPX840" s="247"/>
      <c r="WPY840" s="247"/>
      <c r="WPZ840" s="247"/>
      <c r="WQA840" s="247"/>
      <c r="WQB840" s="247"/>
      <c r="WQC840" s="247"/>
      <c r="WQD840" s="247"/>
      <c r="WQE840" s="247"/>
      <c r="WQF840" s="247"/>
      <c r="WQG840" s="247"/>
      <c r="WQH840" s="247"/>
      <c r="WQI840" s="247"/>
      <c r="WQJ840" s="247"/>
      <c r="WQK840" s="247"/>
      <c r="WQL840" s="247"/>
      <c r="WQM840" s="247"/>
      <c r="WQN840" s="247"/>
      <c r="WQO840" s="247"/>
      <c r="WQP840" s="247"/>
      <c r="WQQ840" s="247"/>
      <c r="WQR840" s="247"/>
      <c r="WQS840" s="247"/>
      <c r="WQT840" s="247"/>
      <c r="WQU840" s="247"/>
      <c r="WQV840" s="247"/>
      <c r="WQW840" s="247"/>
      <c r="WQX840" s="247"/>
      <c r="WQY840" s="247"/>
      <c r="WQZ840" s="247"/>
      <c r="WRA840" s="247"/>
      <c r="WRB840" s="247"/>
      <c r="WRC840" s="247"/>
      <c r="WRD840" s="247"/>
      <c r="WRE840" s="247"/>
      <c r="WRF840" s="247"/>
      <c r="WRG840" s="247"/>
      <c r="WRH840" s="247"/>
      <c r="WRI840" s="247"/>
      <c r="WRJ840" s="247"/>
      <c r="WRK840" s="247"/>
      <c r="WRL840" s="247"/>
      <c r="WRM840" s="247"/>
      <c r="WRN840" s="247"/>
      <c r="WRO840" s="247"/>
      <c r="WRP840" s="247"/>
      <c r="WRQ840" s="247"/>
      <c r="WRR840" s="247"/>
      <c r="WRS840" s="247"/>
      <c r="WRT840" s="247"/>
      <c r="WRU840" s="247"/>
      <c r="WRV840" s="247"/>
      <c r="WRW840" s="247"/>
      <c r="WRX840" s="247"/>
      <c r="WRY840" s="247"/>
      <c r="WRZ840" s="247"/>
      <c r="WSA840" s="247"/>
      <c r="WSB840" s="247"/>
      <c r="WSC840" s="247"/>
      <c r="WSD840" s="247"/>
      <c r="WSE840" s="247"/>
      <c r="WSF840" s="247"/>
      <c r="WSG840" s="247"/>
      <c r="WSH840" s="247"/>
      <c r="WSI840" s="247"/>
      <c r="WSJ840" s="247"/>
      <c r="WSK840" s="247"/>
      <c r="WSL840" s="247"/>
      <c r="WSM840" s="247"/>
      <c r="WSN840" s="247"/>
      <c r="WSO840" s="247"/>
      <c r="WSP840" s="247"/>
      <c r="WSQ840" s="247"/>
      <c r="WSR840" s="247"/>
      <c r="WSS840" s="247"/>
      <c r="WST840" s="247"/>
      <c r="WSU840" s="247"/>
      <c r="WSV840" s="247"/>
      <c r="WSW840" s="247"/>
      <c r="WSX840" s="247"/>
      <c r="WSY840" s="247"/>
      <c r="WSZ840" s="247"/>
      <c r="WTA840" s="247"/>
      <c r="WTB840" s="247"/>
      <c r="WTC840" s="247"/>
      <c r="WTD840" s="247"/>
      <c r="WTE840" s="247"/>
      <c r="WTF840" s="247"/>
      <c r="WTG840" s="247"/>
      <c r="WTH840" s="247"/>
      <c r="WTI840" s="247"/>
      <c r="WTJ840" s="247"/>
      <c r="WTK840" s="247"/>
      <c r="WTL840" s="247"/>
      <c r="WTM840" s="247"/>
      <c r="WTN840" s="247"/>
      <c r="WTO840" s="247"/>
      <c r="WTP840" s="247"/>
      <c r="WTQ840" s="247"/>
      <c r="WTR840" s="247"/>
      <c r="WTS840" s="247"/>
      <c r="WTT840" s="247"/>
      <c r="WTU840" s="247"/>
      <c r="WTV840" s="247"/>
      <c r="WTW840" s="247"/>
      <c r="WTX840" s="247"/>
      <c r="WTY840" s="247"/>
      <c r="WTZ840" s="247"/>
      <c r="WUA840" s="247"/>
      <c r="WUB840" s="247"/>
      <c r="WUC840" s="247"/>
      <c r="WUD840" s="247"/>
      <c r="WUE840" s="247"/>
      <c r="WUF840" s="247"/>
      <c r="WUG840" s="247"/>
      <c r="WUH840" s="247"/>
      <c r="WUI840" s="247"/>
      <c r="WUJ840" s="247"/>
      <c r="WUK840" s="247"/>
      <c r="WUL840" s="247"/>
      <c r="WUM840" s="247"/>
      <c r="WUN840" s="247"/>
      <c r="WUO840" s="247"/>
      <c r="WUP840" s="247"/>
      <c r="WUQ840" s="247"/>
      <c r="WUR840" s="247"/>
      <c r="WUS840" s="247"/>
      <c r="WUT840" s="247"/>
      <c r="WUU840" s="247"/>
      <c r="WUV840" s="247"/>
      <c r="WUW840" s="247"/>
      <c r="WUX840" s="247"/>
      <c r="WUY840" s="247"/>
      <c r="WUZ840" s="247"/>
      <c r="WVA840" s="247"/>
      <c r="WVB840" s="247"/>
      <c r="WVC840" s="247"/>
      <c r="WVD840" s="247"/>
      <c r="WVE840" s="247"/>
      <c r="WVF840" s="247"/>
      <c r="WVG840" s="247"/>
      <c r="WVH840" s="247"/>
      <c r="WVI840" s="247"/>
      <c r="WVJ840" s="247"/>
      <c r="WVK840" s="247"/>
      <c r="WVL840" s="247"/>
      <c r="WVM840" s="247"/>
      <c r="WVN840" s="247"/>
      <c r="WVO840" s="247"/>
      <c r="WVP840" s="247"/>
      <c r="WVQ840" s="247"/>
      <c r="WVR840" s="247"/>
      <c r="WVS840" s="247"/>
      <c r="WVT840" s="247"/>
      <c r="WVU840" s="247"/>
      <c r="WVV840" s="247"/>
      <c r="WVW840" s="247"/>
      <c r="WVX840" s="247"/>
      <c r="WVY840" s="247"/>
      <c r="WVZ840" s="247"/>
      <c r="WWA840" s="247"/>
      <c r="WWB840" s="247"/>
      <c r="WWC840" s="247"/>
      <c r="WWD840" s="247"/>
      <c r="WWE840" s="247"/>
      <c r="WWF840" s="247"/>
      <c r="WWG840" s="247"/>
      <c r="WWH840" s="247"/>
      <c r="WWI840" s="247"/>
      <c r="WWJ840" s="247"/>
      <c r="WWK840" s="247"/>
      <c r="WWL840" s="247"/>
      <c r="WWM840" s="247"/>
      <c r="WWN840" s="247"/>
      <c r="WWO840" s="247"/>
      <c r="WWP840" s="247"/>
      <c r="WWQ840" s="247"/>
      <c r="WWR840" s="247"/>
      <c r="WWS840" s="247"/>
      <c r="WWT840" s="247"/>
      <c r="WWU840" s="247"/>
      <c r="WWV840" s="247"/>
      <c r="WWW840" s="247"/>
      <c r="WWX840" s="247"/>
      <c r="WWY840" s="247"/>
      <c r="WWZ840" s="247"/>
      <c r="WXA840" s="247"/>
      <c r="WXB840" s="247"/>
      <c r="WXC840" s="247"/>
      <c r="WXD840" s="247"/>
      <c r="WXE840" s="247"/>
      <c r="WXF840" s="247"/>
      <c r="WXG840" s="247"/>
      <c r="WXH840" s="247"/>
      <c r="WXI840" s="247"/>
      <c r="WXJ840" s="247"/>
      <c r="WXK840" s="247"/>
      <c r="WXL840" s="247"/>
      <c r="WXM840" s="247"/>
      <c r="WXN840" s="247"/>
      <c r="WXO840" s="247"/>
      <c r="WXP840" s="247"/>
      <c r="WXQ840" s="247"/>
      <c r="WXR840" s="247"/>
      <c r="WXS840" s="247"/>
      <c r="WXT840" s="247"/>
      <c r="WXU840" s="247"/>
      <c r="WXV840" s="247"/>
      <c r="WXW840" s="247"/>
      <c r="WXX840" s="247"/>
      <c r="WXY840" s="247"/>
      <c r="WXZ840" s="247"/>
      <c r="WYA840" s="247"/>
      <c r="WYB840" s="247"/>
      <c r="WYC840" s="247"/>
      <c r="WYD840" s="247"/>
      <c r="WYE840" s="247"/>
      <c r="WYF840" s="247"/>
      <c r="WYG840" s="247"/>
      <c r="WYH840" s="247"/>
      <c r="WYI840" s="247"/>
      <c r="WYJ840" s="247"/>
      <c r="WYK840" s="247"/>
      <c r="WYL840" s="247"/>
      <c r="WYM840" s="247"/>
      <c r="WYN840" s="247"/>
      <c r="WYO840" s="247"/>
      <c r="WYP840" s="247"/>
      <c r="WYQ840" s="247"/>
      <c r="WYR840" s="247"/>
      <c r="WYS840" s="247"/>
      <c r="WYT840" s="247"/>
      <c r="WYU840" s="247"/>
      <c r="WYV840" s="247"/>
      <c r="WYW840" s="247"/>
      <c r="WYX840" s="247"/>
      <c r="WYY840" s="247"/>
      <c r="WYZ840" s="247"/>
      <c r="WZA840" s="247"/>
      <c r="WZB840" s="247"/>
      <c r="WZC840" s="247"/>
      <c r="WZD840" s="247"/>
      <c r="WZE840" s="247"/>
      <c r="WZF840" s="247"/>
      <c r="WZG840" s="247"/>
      <c r="WZH840" s="247"/>
      <c r="WZI840" s="247"/>
      <c r="WZJ840" s="247"/>
      <c r="WZK840" s="247"/>
      <c r="WZL840" s="247"/>
      <c r="WZM840" s="247"/>
      <c r="WZN840" s="247"/>
      <c r="WZO840" s="247"/>
      <c r="WZP840" s="247"/>
      <c r="WZQ840" s="247"/>
      <c r="WZR840" s="247"/>
      <c r="WZS840" s="247"/>
      <c r="WZT840" s="247"/>
      <c r="WZU840" s="247"/>
      <c r="WZV840" s="247"/>
      <c r="WZW840" s="247"/>
      <c r="WZX840" s="247"/>
      <c r="WZY840" s="247"/>
      <c r="WZZ840" s="247"/>
      <c r="XAA840" s="247"/>
      <c r="XAB840" s="247"/>
      <c r="XAC840" s="247"/>
      <c r="XAD840" s="247"/>
      <c r="XAE840" s="247"/>
      <c r="XAF840" s="247"/>
      <c r="XAG840" s="247"/>
      <c r="XAH840" s="247"/>
      <c r="XAI840" s="247"/>
      <c r="XAJ840" s="247"/>
      <c r="XAK840" s="247"/>
      <c r="XAL840" s="247"/>
      <c r="XAM840" s="247"/>
      <c r="XAN840" s="247"/>
      <c r="XAO840" s="247"/>
      <c r="XAP840" s="247"/>
      <c r="XAQ840" s="247"/>
      <c r="XAR840" s="247"/>
      <c r="XAS840" s="247"/>
      <c r="XAT840" s="247"/>
      <c r="XAU840" s="247"/>
      <c r="XAV840" s="247"/>
      <c r="XAW840" s="247"/>
      <c r="XAX840" s="247"/>
      <c r="XAY840" s="247"/>
      <c r="XAZ840" s="247"/>
      <c r="XBA840" s="247"/>
      <c r="XBB840" s="247"/>
      <c r="XBC840" s="247"/>
      <c r="XBD840" s="247"/>
      <c r="XBE840" s="247"/>
      <c r="XBF840" s="247"/>
      <c r="XBG840" s="247"/>
      <c r="XBH840" s="247"/>
      <c r="XBI840" s="247"/>
      <c r="XBJ840" s="247"/>
      <c r="XBK840" s="247"/>
      <c r="XBL840" s="247"/>
      <c r="XBM840" s="247"/>
      <c r="XBN840" s="247"/>
      <c r="XBO840" s="247"/>
      <c r="XBP840" s="247"/>
      <c r="XBQ840" s="247"/>
      <c r="XBR840" s="247"/>
      <c r="XBS840" s="247"/>
      <c r="XBT840" s="247"/>
      <c r="XBU840" s="247"/>
      <c r="XBV840" s="247"/>
      <c r="XBW840" s="247"/>
      <c r="XBX840" s="247"/>
      <c r="XBY840" s="247"/>
      <c r="XBZ840" s="247"/>
      <c r="XCA840" s="247"/>
      <c r="XCB840" s="247"/>
      <c r="XCC840" s="247"/>
      <c r="XCD840" s="247"/>
      <c r="XCE840" s="247"/>
      <c r="XCF840" s="247"/>
      <c r="XCG840" s="247"/>
      <c r="XCH840" s="247"/>
      <c r="XCI840" s="247"/>
      <c r="XCJ840" s="247"/>
      <c r="XCK840" s="247"/>
      <c r="XCL840" s="247"/>
      <c r="XCM840" s="247"/>
      <c r="XCN840" s="247"/>
      <c r="XCO840" s="247"/>
      <c r="XCP840" s="247"/>
      <c r="XCQ840" s="247"/>
      <c r="XCR840" s="247"/>
      <c r="XCS840" s="247"/>
      <c r="XCT840" s="247"/>
      <c r="XCU840" s="247"/>
      <c r="XCV840" s="247"/>
      <c r="XCW840" s="247"/>
      <c r="XCX840" s="247"/>
      <c r="XCY840" s="247"/>
      <c r="XCZ840" s="247"/>
      <c r="XDA840" s="247"/>
      <c r="XDB840" s="247"/>
      <c r="XDC840" s="247"/>
      <c r="XDD840" s="247"/>
      <c r="XDE840" s="247"/>
      <c r="XDF840" s="247"/>
      <c r="XDG840" s="247"/>
      <c r="XDH840" s="247"/>
      <c r="XDI840" s="247"/>
      <c r="XDJ840" s="247"/>
      <c r="XDK840" s="247"/>
      <c r="XDL840" s="247"/>
      <c r="XDM840" s="247"/>
      <c r="XDN840" s="247"/>
      <c r="XDO840" s="247"/>
      <c r="XDP840" s="247"/>
      <c r="XDQ840" s="247"/>
      <c r="XDR840" s="247"/>
      <c r="XDS840" s="247"/>
      <c r="XDT840" s="247"/>
      <c r="XDU840" s="247"/>
      <c r="XDV840" s="247"/>
      <c r="XDW840" s="247"/>
      <c r="XDX840" s="247"/>
      <c r="XDY840" s="247"/>
      <c r="XDZ840" s="247"/>
      <c r="XEA840" s="247"/>
      <c r="XEB840" s="247"/>
      <c r="XEC840" s="247"/>
      <c r="XED840" s="247"/>
      <c r="XEE840" s="247"/>
      <c r="XEF840" s="247"/>
      <c r="XEG840" s="247"/>
      <c r="XEH840" s="247"/>
      <c r="XEI840" s="247"/>
      <c r="XEJ840" s="247"/>
      <c r="XEK840" s="247"/>
      <c r="XEL840" s="247"/>
      <c r="XEM840" s="247"/>
      <c r="XEN840" s="247"/>
      <c r="XEO840" s="247"/>
      <c r="XEP840" s="247"/>
      <c r="XEQ840" s="247"/>
      <c r="XER840" s="247"/>
      <c r="XES840" s="247"/>
      <c r="XET840" s="247"/>
      <c r="XEU840" s="247"/>
      <c r="XEV840" s="247"/>
      <c r="XEW840" s="247"/>
      <c r="XEX840" s="247"/>
      <c r="XEY840" s="247"/>
      <c r="XEZ840" s="247"/>
      <c r="XFA840" s="247"/>
      <c r="XFB840" s="247"/>
      <c r="XFC840" s="247"/>
      <c r="XFD840" s="247"/>
    </row>
    <row r="841" spans="1:16384" s="121" customFormat="1" ht="9.1999999999999993" customHeight="1" x14ac:dyDescent="0.15">
      <c r="A841" s="267" t="s">
        <v>135</v>
      </c>
      <c r="B841" s="267"/>
      <c r="C841" s="267"/>
      <c r="D841" s="267"/>
      <c r="E841" s="267"/>
      <c r="F841" s="267"/>
      <c r="G841" s="267"/>
      <c r="H841" s="268"/>
      <c r="I841" s="268"/>
      <c r="J841" s="267"/>
      <c r="K841" s="268"/>
      <c r="L841" s="247"/>
      <c r="M841" s="247"/>
      <c r="N841" s="247"/>
      <c r="O841" s="247"/>
      <c r="P841" s="247"/>
      <c r="Q841" s="247"/>
      <c r="R841" s="247"/>
      <c r="S841" s="247"/>
      <c r="T841" s="247"/>
      <c r="U841" s="247"/>
      <c r="V841" s="247"/>
      <c r="W841" s="247"/>
      <c r="X841" s="247"/>
      <c r="Y841" s="247"/>
      <c r="Z841" s="247"/>
      <c r="AA841" s="247"/>
      <c r="AB841" s="247"/>
      <c r="AC841" s="247"/>
      <c r="AD841" s="247"/>
      <c r="AE841" s="247"/>
      <c r="AF841" s="247"/>
      <c r="AG841" s="247"/>
      <c r="AH841" s="247"/>
      <c r="AI841" s="247"/>
      <c r="AJ841" s="247"/>
      <c r="AK841" s="247"/>
      <c r="AL841" s="247"/>
      <c r="AM841" s="247"/>
      <c r="AN841" s="247"/>
      <c r="AO841" s="247"/>
      <c r="AP841" s="247"/>
      <c r="AQ841" s="247"/>
      <c r="AR841" s="247"/>
      <c r="AS841" s="247"/>
      <c r="AT841" s="247"/>
      <c r="AU841" s="247"/>
      <c r="AV841" s="247"/>
      <c r="AW841" s="247"/>
      <c r="AX841" s="247"/>
      <c r="AY841" s="247"/>
      <c r="AZ841" s="247"/>
      <c r="BA841" s="247"/>
      <c r="BB841" s="247"/>
      <c r="BC841" s="247"/>
      <c r="BD841" s="247"/>
      <c r="BE841" s="247"/>
      <c r="BF841" s="247"/>
      <c r="BG841" s="247"/>
      <c r="BH841" s="247"/>
      <c r="BI841" s="247"/>
      <c r="BJ841" s="247"/>
      <c r="BK841" s="247"/>
      <c r="BL841" s="247"/>
      <c r="BM841" s="247"/>
      <c r="BN841" s="247"/>
      <c r="BO841" s="247"/>
      <c r="BP841" s="247"/>
      <c r="BQ841" s="247"/>
      <c r="BR841" s="247"/>
      <c r="BS841" s="247"/>
      <c r="BT841" s="247"/>
      <c r="BU841" s="247"/>
      <c r="BV841" s="247"/>
      <c r="BW841" s="247"/>
      <c r="BX841" s="247"/>
      <c r="BY841" s="247"/>
      <c r="BZ841" s="247"/>
      <c r="CA841" s="247"/>
      <c r="CB841" s="247"/>
      <c r="CC841" s="247"/>
      <c r="CD841" s="247"/>
      <c r="CE841" s="247"/>
      <c r="CF841" s="247"/>
      <c r="CG841" s="247"/>
      <c r="CH841" s="247"/>
      <c r="CI841" s="247"/>
      <c r="CJ841" s="247"/>
      <c r="CK841" s="247"/>
      <c r="CL841" s="247"/>
      <c r="CM841" s="247"/>
      <c r="CN841" s="247"/>
      <c r="CO841" s="247"/>
      <c r="CP841" s="247"/>
      <c r="CQ841" s="247"/>
      <c r="CR841" s="247"/>
      <c r="CS841" s="247"/>
      <c r="CT841" s="247"/>
      <c r="CU841" s="247"/>
      <c r="CV841" s="247"/>
      <c r="CW841" s="247"/>
      <c r="CX841" s="247"/>
      <c r="CY841" s="247"/>
      <c r="CZ841" s="247"/>
      <c r="DA841" s="247"/>
      <c r="DB841" s="247"/>
      <c r="DC841" s="247"/>
      <c r="DD841" s="247"/>
      <c r="DE841" s="247"/>
      <c r="DF841" s="247"/>
      <c r="DG841" s="247"/>
      <c r="DH841" s="247"/>
      <c r="DI841" s="247"/>
      <c r="DJ841" s="247"/>
      <c r="DK841" s="247"/>
      <c r="DL841" s="247"/>
      <c r="DM841" s="247"/>
      <c r="DN841" s="247"/>
      <c r="DO841" s="247"/>
      <c r="DP841" s="247"/>
      <c r="DQ841" s="247"/>
      <c r="DR841" s="247"/>
      <c r="DS841" s="247"/>
      <c r="DT841" s="247"/>
      <c r="DU841" s="247"/>
      <c r="DV841" s="247"/>
      <c r="DW841" s="247"/>
      <c r="DX841" s="247"/>
      <c r="DY841" s="247"/>
      <c r="DZ841" s="247"/>
      <c r="EA841" s="247"/>
      <c r="EB841" s="247"/>
      <c r="EC841" s="247"/>
      <c r="ED841" s="247"/>
      <c r="EE841" s="247"/>
      <c r="EF841" s="247"/>
      <c r="EG841" s="247"/>
      <c r="EH841" s="247"/>
      <c r="EI841" s="247"/>
      <c r="EJ841" s="247"/>
      <c r="EK841" s="247"/>
      <c r="EL841" s="247"/>
      <c r="EM841" s="247"/>
      <c r="EN841" s="247"/>
      <c r="EO841" s="247"/>
      <c r="EP841" s="247"/>
      <c r="EQ841" s="247"/>
      <c r="ER841" s="247"/>
      <c r="ES841" s="247"/>
      <c r="ET841" s="247"/>
      <c r="EU841" s="247"/>
      <c r="EV841" s="247"/>
      <c r="EW841" s="247"/>
      <c r="EX841" s="247"/>
      <c r="EY841" s="247"/>
      <c r="EZ841" s="247"/>
      <c r="FA841" s="247"/>
      <c r="FB841" s="247"/>
      <c r="FC841" s="247"/>
      <c r="FD841" s="247"/>
      <c r="FE841" s="247"/>
      <c r="FF841" s="247"/>
      <c r="FG841" s="247"/>
      <c r="FH841" s="247"/>
      <c r="FI841" s="247"/>
      <c r="FJ841" s="247"/>
      <c r="FK841" s="247"/>
      <c r="FL841" s="247"/>
      <c r="FM841" s="247"/>
      <c r="FN841" s="247"/>
      <c r="FO841" s="247"/>
      <c r="FP841" s="247"/>
      <c r="FQ841" s="247"/>
      <c r="FR841" s="247"/>
      <c r="FS841" s="247"/>
      <c r="FT841" s="247"/>
      <c r="FU841" s="247"/>
      <c r="FV841" s="247"/>
      <c r="FW841" s="247"/>
      <c r="FX841" s="247"/>
      <c r="FY841" s="247"/>
      <c r="FZ841" s="247"/>
      <c r="GA841" s="247"/>
      <c r="GB841" s="247"/>
      <c r="GC841" s="247"/>
      <c r="GD841" s="247"/>
      <c r="GE841" s="247"/>
      <c r="GF841" s="247"/>
      <c r="GG841" s="247"/>
      <c r="GH841" s="247"/>
      <c r="GI841" s="247"/>
      <c r="GJ841" s="247"/>
      <c r="GK841" s="247"/>
      <c r="GL841" s="247"/>
      <c r="GM841" s="247"/>
      <c r="GN841" s="247"/>
      <c r="GO841" s="247"/>
      <c r="GP841" s="247"/>
      <c r="GQ841" s="247"/>
      <c r="GR841" s="247"/>
      <c r="GS841" s="247"/>
      <c r="GT841" s="247"/>
      <c r="GU841" s="247"/>
      <c r="GV841" s="247"/>
      <c r="GW841" s="247"/>
      <c r="GX841" s="247"/>
      <c r="GY841" s="247"/>
      <c r="GZ841" s="247"/>
      <c r="HA841" s="247"/>
      <c r="HB841" s="247"/>
      <c r="HC841" s="247"/>
      <c r="HD841" s="247"/>
      <c r="HE841" s="247"/>
      <c r="HF841" s="247"/>
      <c r="HG841" s="247"/>
      <c r="HH841" s="247"/>
      <c r="HI841" s="247"/>
      <c r="HJ841" s="247"/>
      <c r="HK841" s="247"/>
      <c r="HL841" s="247"/>
      <c r="HM841" s="247"/>
      <c r="HN841" s="247"/>
      <c r="HO841" s="247"/>
      <c r="HP841" s="247"/>
      <c r="HQ841" s="247"/>
      <c r="HR841" s="247"/>
      <c r="HS841" s="247"/>
      <c r="HT841" s="247"/>
      <c r="HU841" s="247"/>
      <c r="HV841" s="247"/>
      <c r="HW841" s="247"/>
      <c r="HX841" s="247"/>
      <c r="HY841" s="247"/>
      <c r="HZ841" s="247"/>
      <c r="IA841" s="247"/>
      <c r="IB841" s="247"/>
      <c r="IC841" s="247"/>
      <c r="ID841" s="247"/>
      <c r="IE841" s="247"/>
      <c r="IF841" s="247"/>
      <c r="IG841" s="247"/>
      <c r="IH841" s="247"/>
      <c r="II841" s="247"/>
      <c r="IJ841" s="247"/>
      <c r="IK841" s="247"/>
      <c r="IL841" s="247"/>
      <c r="IM841" s="247"/>
      <c r="IN841" s="247"/>
      <c r="IO841" s="247"/>
      <c r="IP841" s="247"/>
      <c r="IQ841" s="247"/>
      <c r="IR841" s="247"/>
      <c r="IS841" s="247"/>
      <c r="IT841" s="247"/>
      <c r="IU841" s="247"/>
      <c r="IV841" s="247"/>
      <c r="IW841" s="247"/>
      <c r="IX841" s="247"/>
      <c r="IY841" s="247"/>
      <c r="IZ841" s="247"/>
      <c r="JA841" s="247"/>
      <c r="JB841" s="247"/>
      <c r="JC841" s="247"/>
      <c r="JD841" s="247"/>
      <c r="JE841" s="247"/>
      <c r="JF841" s="247"/>
      <c r="JG841" s="247"/>
      <c r="JH841" s="247"/>
      <c r="JI841" s="247"/>
      <c r="JJ841" s="247"/>
      <c r="JK841" s="247"/>
      <c r="JL841" s="247"/>
      <c r="JM841" s="247"/>
      <c r="JN841" s="247"/>
      <c r="JO841" s="247"/>
      <c r="JP841" s="247"/>
      <c r="JQ841" s="247"/>
      <c r="JR841" s="247"/>
      <c r="JS841" s="247"/>
      <c r="JT841" s="247"/>
      <c r="JU841" s="247"/>
      <c r="JV841" s="247"/>
      <c r="JW841" s="247"/>
      <c r="JX841" s="247"/>
      <c r="JY841" s="247"/>
      <c r="JZ841" s="247"/>
      <c r="KA841" s="247"/>
      <c r="KB841" s="247"/>
      <c r="KC841" s="247"/>
      <c r="KD841" s="247"/>
      <c r="KE841" s="247"/>
      <c r="KF841" s="247"/>
      <c r="KG841" s="247"/>
      <c r="KH841" s="247"/>
      <c r="KI841" s="247"/>
      <c r="KJ841" s="247"/>
      <c r="KK841" s="247"/>
      <c r="KL841" s="247"/>
      <c r="KM841" s="247"/>
      <c r="KN841" s="247"/>
      <c r="KO841" s="247"/>
      <c r="KP841" s="247"/>
      <c r="KQ841" s="247"/>
      <c r="KR841" s="247"/>
      <c r="KS841" s="247"/>
      <c r="KT841" s="247"/>
      <c r="KU841" s="247"/>
      <c r="KV841" s="247"/>
      <c r="KW841" s="247"/>
      <c r="KX841" s="247"/>
      <c r="KY841" s="247"/>
      <c r="KZ841" s="247"/>
      <c r="LA841" s="247"/>
      <c r="LB841" s="247"/>
      <c r="LC841" s="247"/>
      <c r="LD841" s="247"/>
      <c r="LE841" s="247"/>
      <c r="LF841" s="247"/>
      <c r="LG841" s="247"/>
      <c r="LH841" s="247"/>
      <c r="LI841" s="247"/>
      <c r="LJ841" s="247"/>
      <c r="LK841" s="247"/>
      <c r="LL841" s="247"/>
      <c r="LM841" s="247"/>
      <c r="LN841" s="247"/>
      <c r="LO841" s="247"/>
      <c r="LP841" s="247"/>
      <c r="LQ841" s="247"/>
      <c r="LR841" s="247"/>
      <c r="LS841" s="247"/>
      <c r="LT841" s="247"/>
      <c r="LU841" s="247"/>
      <c r="LV841" s="247"/>
      <c r="LW841" s="247"/>
      <c r="LX841" s="247"/>
      <c r="LY841" s="247"/>
      <c r="LZ841" s="247"/>
      <c r="MA841" s="247"/>
      <c r="MB841" s="247"/>
      <c r="MC841" s="247"/>
      <c r="MD841" s="247"/>
      <c r="ME841" s="247"/>
      <c r="MF841" s="247"/>
      <c r="MG841" s="247"/>
      <c r="MH841" s="247"/>
      <c r="MI841" s="247"/>
      <c r="MJ841" s="247"/>
      <c r="MK841" s="247"/>
      <c r="ML841" s="247"/>
      <c r="MM841" s="247"/>
      <c r="MN841" s="247"/>
      <c r="MO841" s="247"/>
      <c r="MP841" s="247"/>
      <c r="MQ841" s="247"/>
      <c r="MR841" s="247"/>
      <c r="MS841" s="247"/>
      <c r="MT841" s="247"/>
      <c r="MU841" s="247"/>
      <c r="MV841" s="247"/>
      <c r="MW841" s="247"/>
      <c r="MX841" s="247"/>
      <c r="MY841" s="247"/>
      <c r="MZ841" s="247"/>
      <c r="NA841" s="247"/>
      <c r="NB841" s="247"/>
      <c r="NC841" s="247"/>
      <c r="ND841" s="247"/>
      <c r="NE841" s="247"/>
      <c r="NF841" s="247"/>
      <c r="NG841" s="247"/>
      <c r="NH841" s="247"/>
      <c r="NI841" s="247"/>
      <c r="NJ841" s="247"/>
      <c r="NK841" s="247"/>
      <c r="NL841" s="247"/>
      <c r="NM841" s="247"/>
      <c r="NN841" s="247"/>
      <c r="NO841" s="247"/>
      <c r="NP841" s="247"/>
      <c r="NQ841" s="247"/>
      <c r="NR841" s="247"/>
      <c r="NS841" s="247"/>
      <c r="NT841" s="247"/>
      <c r="NU841" s="247"/>
      <c r="NV841" s="247"/>
      <c r="NW841" s="247"/>
      <c r="NX841" s="247"/>
      <c r="NY841" s="247"/>
      <c r="NZ841" s="247"/>
      <c r="OA841" s="247"/>
      <c r="OB841" s="247"/>
      <c r="OC841" s="247"/>
      <c r="OD841" s="247"/>
      <c r="OE841" s="247"/>
      <c r="OF841" s="247"/>
      <c r="OG841" s="247"/>
      <c r="OH841" s="247"/>
      <c r="OI841" s="247"/>
      <c r="OJ841" s="247"/>
      <c r="OK841" s="247"/>
      <c r="OL841" s="247"/>
      <c r="OM841" s="247"/>
      <c r="ON841" s="247"/>
      <c r="OO841" s="247"/>
      <c r="OP841" s="247"/>
      <c r="OQ841" s="247"/>
      <c r="OR841" s="247"/>
      <c r="OS841" s="247"/>
      <c r="OT841" s="247"/>
      <c r="OU841" s="247"/>
      <c r="OV841" s="247"/>
      <c r="OW841" s="247"/>
      <c r="OX841" s="247"/>
      <c r="OY841" s="247"/>
      <c r="OZ841" s="247"/>
      <c r="PA841" s="247"/>
      <c r="PB841" s="247"/>
      <c r="PC841" s="247"/>
      <c r="PD841" s="247"/>
      <c r="PE841" s="247"/>
      <c r="PF841" s="247"/>
      <c r="PG841" s="247"/>
      <c r="PH841" s="247"/>
      <c r="PI841" s="247"/>
      <c r="PJ841" s="247"/>
      <c r="PK841" s="247"/>
      <c r="PL841" s="247"/>
      <c r="PM841" s="247"/>
      <c r="PN841" s="247"/>
      <c r="PO841" s="247"/>
      <c r="PP841" s="247"/>
      <c r="PQ841" s="247"/>
      <c r="PR841" s="247"/>
      <c r="PS841" s="247"/>
      <c r="PT841" s="247"/>
      <c r="PU841" s="247"/>
      <c r="PV841" s="247"/>
      <c r="PW841" s="247"/>
      <c r="PX841" s="247"/>
      <c r="PY841" s="247"/>
      <c r="PZ841" s="247"/>
      <c r="QA841" s="247"/>
      <c r="QB841" s="247"/>
      <c r="QC841" s="247"/>
      <c r="QD841" s="247"/>
      <c r="QE841" s="247"/>
      <c r="QF841" s="247"/>
      <c r="QG841" s="247"/>
      <c r="QH841" s="247"/>
      <c r="QI841" s="247"/>
      <c r="QJ841" s="247"/>
      <c r="QK841" s="247"/>
      <c r="QL841" s="247"/>
      <c r="QM841" s="247"/>
      <c r="QN841" s="247"/>
      <c r="QO841" s="247"/>
      <c r="QP841" s="247"/>
      <c r="QQ841" s="247"/>
      <c r="QR841" s="247"/>
      <c r="QS841" s="247"/>
      <c r="QT841" s="247"/>
      <c r="QU841" s="247"/>
      <c r="QV841" s="247"/>
      <c r="QW841" s="247"/>
      <c r="QX841" s="247"/>
      <c r="QY841" s="247"/>
      <c r="QZ841" s="247"/>
      <c r="RA841" s="247"/>
      <c r="RB841" s="247"/>
      <c r="RC841" s="247"/>
      <c r="RD841" s="247"/>
      <c r="RE841" s="247"/>
      <c r="RF841" s="247"/>
      <c r="RG841" s="247"/>
      <c r="RH841" s="247"/>
      <c r="RI841" s="247"/>
      <c r="RJ841" s="247"/>
      <c r="RK841" s="247"/>
      <c r="RL841" s="247"/>
      <c r="RM841" s="247"/>
      <c r="RN841" s="247"/>
      <c r="RO841" s="247"/>
      <c r="RP841" s="247"/>
      <c r="RQ841" s="247"/>
      <c r="RR841" s="247"/>
      <c r="RS841" s="247"/>
      <c r="RT841" s="247"/>
      <c r="RU841" s="247"/>
      <c r="RV841" s="247"/>
      <c r="RW841" s="247"/>
      <c r="RX841" s="247"/>
      <c r="RY841" s="247"/>
      <c r="RZ841" s="247"/>
      <c r="SA841" s="247"/>
      <c r="SB841" s="247"/>
      <c r="SC841" s="247"/>
      <c r="SD841" s="247"/>
      <c r="SE841" s="247"/>
      <c r="SF841" s="247"/>
      <c r="SG841" s="247"/>
      <c r="SH841" s="247"/>
      <c r="SI841" s="247"/>
      <c r="SJ841" s="247"/>
      <c r="SK841" s="247"/>
      <c r="SL841" s="247"/>
      <c r="SM841" s="247"/>
      <c r="SN841" s="247"/>
      <c r="SO841" s="247"/>
      <c r="SP841" s="247"/>
      <c r="SQ841" s="247"/>
      <c r="SR841" s="247"/>
      <c r="SS841" s="247"/>
      <c r="ST841" s="247"/>
      <c r="SU841" s="247"/>
      <c r="SV841" s="247"/>
      <c r="SW841" s="247"/>
      <c r="SX841" s="247"/>
      <c r="SY841" s="247"/>
      <c r="SZ841" s="247"/>
      <c r="TA841" s="247"/>
      <c r="TB841" s="247"/>
      <c r="TC841" s="247"/>
      <c r="TD841" s="247"/>
      <c r="TE841" s="247"/>
      <c r="TF841" s="247"/>
      <c r="TG841" s="247"/>
      <c r="TH841" s="247"/>
      <c r="TI841" s="247"/>
      <c r="TJ841" s="247"/>
      <c r="TK841" s="247"/>
      <c r="TL841" s="247"/>
      <c r="TM841" s="247"/>
      <c r="TN841" s="247"/>
      <c r="TO841" s="247"/>
      <c r="TP841" s="247"/>
      <c r="TQ841" s="247"/>
      <c r="TR841" s="247"/>
      <c r="TS841" s="247"/>
      <c r="TT841" s="247"/>
      <c r="TU841" s="247"/>
      <c r="TV841" s="247"/>
      <c r="TW841" s="247"/>
      <c r="TX841" s="247"/>
      <c r="TY841" s="247"/>
      <c r="TZ841" s="247"/>
      <c r="UA841" s="247"/>
      <c r="UB841" s="247"/>
      <c r="UC841" s="247"/>
      <c r="UD841" s="247"/>
      <c r="UE841" s="247"/>
      <c r="UF841" s="247"/>
      <c r="UG841" s="247"/>
      <c r="UH841" s="247"/>
      <c r="UI841" s="247"/>
      <c r="UJ841" s="247"/>
      <c r="UK841" s="247"/>
      <c r="UL841" s="247"/>
      <c r="UM841" s="247"/>
      <c r="UN841" s="247"/>
      <c r="UO841" s="247"/>
      <c r="UP841" s="247"/>
      <c r="UQ841" s="247"/>
      <c r="UR841" s="247"/>
      <c r="US841" s="247"/>
      <c r="UT841" s="247"/>
      <c r="UU841" s="247"/>
      <c r="UV841" s="247"/>
      <c r="UW841" s="247"/>
      <c r="UX841" s="247"/>
      <c r="UY841" s="247"/>
      <c r="UZ841" s="247"/>
      <c r="VA841" s="247"/>
      <c r="VB841" s="247"/>
      <c r="VC841" s="247"/>
      <c r="VD841" s="247"/>
      <c r="VE841" s="247"/>
      <c r="VF841" s="247"/>
      <c r="VG841" s="247"/>
      <c r="VH841" s="247"/>
      <c r="VI841" s="247"/>
      <c r="VJ841" s="247"/>
      <c r="VK841" s="247"/>
      <c r="VL841" s="247"/>
      <c r="VM841" s="247"/>
      <c r="VN841" s="247"/>
      <c r="VO841" s="247"/>
      <c r="VP841" s="247"/>
      <c r="VQ841" s="247"/>
      <c r="VR841" s="247"/>
      <c r="VS841" s="247"/>
      <c r="VT841" s="247"/>
      <c r="VU841" s="247"/>
      <c r="VV841" s="247"/>
      <c r="VW841" s="247"/>
      <c r="VX841" s="247"/>
      <c r="VY841" s="247"/>
      <c r="VZ841" s="247"/>
      <c r="WA841" s="247"/>
      <c r="WB841" s="247"/>
      <c r="WC841" s="247"/>
      <c r="WD841" s="247"/>
      <c r="WE841" s="247"/>
      <c r="WF841" s="247"/>
      <c r="WG841" s="247"/>
      <c r="WH841" s="247"/>
      <c r="WI841" s="247"/>
      <c r="WJ841" s="247"/>
      <c r="WK841" s="247"/>
      <c r="WL841" s="247"/>
      <c r="WM841" s="247"/>
      <c r="WN841" s="247"/>
      <c r="WO841" s="247"/>
      <c r="WP841" s="247"/>
      <c r="WQ841" s="247"/>
      <c r="WR841" s="247"/>
      <c r="WS841" s="247"/>
      <c r="WT841" s="247"/>
      <c r="WU841" s="247"/>
      <c r="WV841" s="247"/>
      <c r="WW841" s="247"/>
      <c r="WX841" s="247"/>
      <c r="WY841" s="247"/>
      <c r="WZ841" s="247"/>
      <c r="XA841" s="247"/>
      <c r="XB841" s="247"/>
      <c r="XC841" s="247"/>
      <c r="XD841" s="247"/>
      <c r="XE841" s="247"/>
      <c r="XF841" s="247"/>
      <c r="XG841" s="247"/>
      <c r="XH841" s="247"/>
      <c r="XI841" s="247"/>
      <c r="XJ841" s="247"/>
      <c r="XK841" s="247"/>
      <c r="XL841" s="247"/>
      <c r="XM841" s="247"/>
      <c r="XN841" s="247"/>
      <c r="XO841" s="247"/>
      <c r="XP841" s="247"/>
      <c r="XQ841" s="247"/>
      <c r="XR841" s="247"/>
      <c r="XS841" s="247"/>
      <c r="XT841" s="247"/>
      <c r="XU841" s="247"/>
      <c r="XV841" s="247"/>
      <c r="XW841" s="247"/>
      <c r="XX841" s="247"/>
      <c r="XY841" s="247"/>
      <c r="XZ841" s="247"/>
      <c r="YA841" s="247"/>
      <c r="YB841" s="247"/>
      <c r="YC841" s="247"/>
      <c r="YD841" s="247"/>
      <c r="YE841" s="247"/>
      <c r="YF841" s="247"/>
      <c r="YG841" s="247"/>
      <c r="YH841" s="247"/>
      <c r="YI841" s="247"/>
      <c r="YJ841" s="247"/>
      <c r="YK841" s="247"/>
      <c r="YL841" s="247"/>
      <c r="YM841" s="247"/>
      <c r="YN841" s="247"/>
      <c r="YO841" s="247"/>
      <c r="YP841" s="247"/>
      <c r="YQ841" s="247"/>
      <c r="YR841" s="247"/>
      <c r="YS841" s="247"/>
      <c r="YT841" s="247"/>
      <c r="YU841" s="247"/>
      <c r="YV841" s="247"/>
      <c r="YW841" s="247"/>
      <c r="YX841" s="247"/>
      <c r="YY841" s="247"/>
      <c r="YZ841" s="247"/>
      <c r="ZA841" s="247"/>
      <c r="ZB841" s="247"/>
      <c r="ZC841" s="247"/>
      <c r="ZD841" s="247"/>
      <c r="ZE841" s="247"/>
      <c r="ZF841" s="247"/>
      <c r="ZG841" s="247"/>
      <c r="ZH841" s="247"/>
      <c r="ZI841" s="247"/>
      <c r="ZJ841" s="247"/>
      <c r="ZK841" s="247"/>
      <c r="ZL841" s="247"/>
      <c r="ZM841" s="247"/>
      <c r="ZN841" s="247"/>
      <c r="ZO841" s="247"/>
      <c r="ZP841" s="247"/>
      <c r="ZQ841" s="247"/>
      <c r="ZR841" s="247"/>
      <c r="ZS841" s="247"/>
      <c r="ZT841" s="247"/>
      <c r="ZU841" s="247"/>
      <c r="ZV841" s="247"/>
      <c r="ZW841" s="247"/>
      <c r="ZX841" s="247"/>
      <c r="ZY841" s="247"/>
      <c r="ZZ841" s="247"/>
      <c r="AAA841" s="247"/>
      <c r="AAB841" s="247"/>
      <c r="AAC841" s="247"/>
      <c r="AAD841" s="247"/>
      <c r="AAE841" s="247"/>
      <c r="AAF841" s="247"/>
      <c r="AAG841" s="247"/>
      <c r="AAH841" s="247"/>
      <c r="AAI841" s="247"/>
      <c r="AAJ841" s="247"/>
      <c r="AAK841" s="247"/>
      <c r="AAL841" s="247"/>
      <c r="AAM841" s="247"/>
      <c r="AAN841" s="247"/>
      <c r="AAO841" s="247"/>
      <c r="AAP841" s="247"/>
      <c r="AAQ841" s="247"/>
      <c r="AAR841" s="247"/>
      <c r="AAS841" s="247"/>
      <c r="AAT841" s="247"/>
      <c r="AAU841" s="247"/>
      <c r="AAV841" s="247"/>
      <c r="AAW841" s="247"/>
      <c r="AAX841" s="247"/>
      <c r="AAY841" s="247"/>
      <c r="AAZ841" s="247"/>
      <c r="ABA841" s="247"/>
      <c r="ABB841" s="247"/>
      <c r="ABC841" s="247"/>
      <c r="ABD841" s="247"/>
      <c r="ABE841" s="247"/>
      <c r="ABF841" s="247"/>
      <c r="ABG841" s="247"/>
      <c r="ABH841" s="247"/>
      <c r="ABI841" s="247"/>
      <c r="ABJ841" s="247"/>
      <c r="ABK841" s="247"/>
      <c r="ABL841" s="247"/>
      <c r="ABM841" s="247"/>
      <c r="ABN841" s="247"/>
      <c r="ABO841" s="247"/>
      <c r="ABP841" s="247"/>
      <c r="ABQ841" s="247"/>
      <c r="ABR841" s="247"/>
      <c r="ABS841" s="247"/>
      <c r="ABT841" s="247"/>
      <c r="ABU841" s="247"/>
      <c r="ABV841" s="247"/>
      <c r="ABW841" s="247"/>
      <c r="ABX841" s="247"/>
      <c r="ABY841" s="247"/>
      <c r="ABZ841" s="247"/>
      <c r="ACA841" s="247"/>
      <c r="ACB841" s="247"/>
      <c r="ACC841" s="247"/>
      <c r="ACD841" s="247"/>
      <c r="ACE841" s="247"/>
      <c r="ACF841" s="247"/>
      <c r="ACG841" s="247"/>
      <c r="ACH841" s="247"/>
      <c r="ACI841" s="247"/>
      <c r="ACJ841" s="247"/>
      <c r="ACK841" s="247"/>
      <c r="ACL841" s="247"/>
      <c r="ACM841" s="247"/>
      <c r="ACN841" s="247"/>
      <c r="ACO841" s="247"/>
      <c r="ACP841" s="247"/>
      <c r="ACQ841" s="247"/>
      <c r="ACR841" s="247"/>
      <c r="ACS841" s="247"/>
      <c r="ACT841" s="247"/>
      <c r="ACU841" s="247"/>
      <c r="ACV841" s="247"/>
      <c r="ACW841" s="247"/>
      <c r="ACX841" s="247"/>
      <c r="ACY841" s="247"/>
      <c r="ACZ841" s="247"/>
      <c r="ADA841" s="247"/>
      <c r="ADB841" s="247"/>
      <c r="ADC841" s="247"/>
      <c r="ADD841" s="247"/>
      <c r="ADE841" s="247"/>
      <c r="ADF841" s="247"/>
      <c r="ADG841" s="247"/>
      <c r="ADH841" s="247"/>
      <c r="ADI841" s="247"/>
      <c r="ADJ841" s="247"/>
      <c r="ADK841" s="247"/>
      <c r="ADL841" s="247"/>
      <c r="ADM841" s="247"/>
      <c r="ADN841" s="247"/>
      <c r="ADO841" s="247"/>
      <c r="ADP841" s="247"/>
      <c r="ADQ841" s="247"/>
      <c r="ADR841" s="247"/>
      <c r="ADS841" s="247"/>
      <c r="ADT841" s="247"/>
      <c r="ADU841" s="247"/>
      <c r="ADV841" s="247"/>
      <c r="ADW841" s="247"/>
      <c r="ADX841" s="247"/>
      <c r="ADY841" s="247"/>
      <c r="ADZ841" s="247"/>
      <c r="AEA841" s="247"/>
      <c r="AEB841" s="247"/>
      <c r="AEC841" s="247"/>
      <c r="AED841" s="247"/>
      <c r="AEE841" s="247"/>
      <c r="AEF841" s="247"/>
      <c r="AEG841" s="247"/>
      <c r="AEH841" s="247"/>
      <c r="AEI841" s="247"/>
      <c r="AEJ841" s="247"/>
      <c r="AEK841" s="247"/>
      <c r="AEL841" s="247"/>
      <c r="AEM841" s="247"/>
      <c r="AEN841" s="247"/>
      <c r="AEO841" s="247"/>
      <c r="AEP841" s="247"/>
      <c r="AEQ841" s="247"/>
      <c r="AER841" s="247"/>
      <c r="AES841" s="247"/>
      <c r="AET841" s="247"/>
      <c r="AEU841" s="247"/>
      <c r="AEV841" s="247"/>
      <c r="AEW841" s="247"/>
      <c r="AEX841" s="247"/>
      <c r="AEY841" s="247"/>
      <c r="AEZ841" s="247"/>
      <c r="AFA841" s="247"/>
      <c r="AFB841" s="247"/>
      <c r="AFC841" s="247"/>
      <c r="AFD841" s="247"/>
      <c r="AFE841" s="247"/>
      <c r="AFF841" s="247"/>
      <c r="AFG841" s="247"/>
      <c r="AFH841" s="247"/>
      <c r="AFI841" s="247"/>
      <c r="AFJ841" s="247"/>
      <c r="AFK841" s="247"/>
      <c r="AFL841" s="247"/>
      <c r="AFM841" s="247"/>
      <c r="AFN841" s="247"/>
      <c r="AFO841" s="247"/>
      <c r="AFP841" s="247"/>
      <c r="AFQ841" s="247"/>
      <c r="AFR841" s="247"/>
      <c r="AFS841" s="247"/>
      <c r="AFT841" s="247"/>
      <c r="AFU841" s="247"/>
      <c r="AFV841" s="247"/>
      <c r="AFW841" s="247"/>
      <c r="AFX841" s="247"/>
      <c r="AFY841" s="247"/>
      <c r="AFZ841" s="247"/>
      <c r="AGA841" s="247"/>
      <c r="AGB841" s="247"/>
      <c r="AGC841" s="247"/>
      <c r="AGD841" s="247"/>
      <c r="AGE841" s="247"/>
      <c r="AGF841" s="247"/>
      <c r="AGG841" s="247"/>
      <c r="AGH841" s="247"/>
      <c r="AGI841" s="247"/>
      <c r="AGJ841" s="247"/>
      <c r="AGK841" s="247"/>
      <c r="AGL841" s="247"/>
      <c r="AGM841" s="247"/>
      <c r="AGN841" s="247"/>
      <c r="AGO841" s="247"/>
      <c r="AGP841" s="247"/>
      <c r="AGQ841" s="247"/>
      <c r="AGR841" s="247"/>
      <c r="AGS841" s="247"/>
      <c r="AGT841" s="247"/>
      <c r="AGU841" s="247"/>
      <c r="AGV841" s="247"/>
      <c r="AGW841" s="247"/>
      <c r="AGX841" s="247"/>
      <c r="AGY841" s="247"/>
      <c r="AGZ841" s="247"/>
      <c r="AHA841" s="247"/>
      <c r="AHB841" s="247"/>
      <c r="AHC841" s="247"/>
      <c r="AHD841" s="247"/>
      <c r="AHE841" s="247"/>
      <c r="AHF841" s="247"/>
      <c r="AHG841" s="247"/>
      <c r="AHH841" s="247"/>
      <c r="AHI841" s="247"/>
      <c r="AHJ841" s="247"/>
      <c r="AHK841" s="247"/>
      <c r="AHL841" s="247"/>
      <c r="AHM841" s="247"/>
      <c r="AHN841" s="247"/>
      <c r="AHO841" s="247"/>
      <c r="AHP841" s="247"/>
      <c r="AHQ841" s="247"/>
      <c r="AHR841" s="247"/>
      <c r="AHS841" s="247"/>
      <c r="AHT841" s="247"/>
      <c r="AHU841" s="247"/>
      <c r="AHV841" s="247"/>
      <c r="AHW841" s="247"/>
      <c r="AHX841" s="247"/>
      <c r="AHY841" s="247"/>
      <c r="AHZ841" s="247"/>
      <c r="AIA841" s="247"/>
      <c r="AIB841" s="247"/>
      <c r="AIC841" s="247"/>
      <c r="AID841" s="247"/>
      <c r="AIE841" s="247"/>
      <c r="AIF841" s="247"/>
      <c r="AIG841" s="247"/>
      <c r="AIH841" s="247"/>
      <c r="AII841" s="247"/>
      <c r="AIJ841" s="247"/>
      <c r="AIK841" s="247"/>
      <c r="AIL841" s="247"/>
      <c r="AIM841" s="247"/>
      <c r="AIN841" s="247"/>
      <c r="AIO841" s="247"/>
      <c r="AIP841" s="247"/>
      <c r="AIQ841" s="247"/>
      <c r="AIR841" s="247"/>
      <c r="AIS841" s="247"/>
      <c r="AIT841" s="247"/>
      <c r="AIU841" s="247"/>
      <c r="AIV841" s="247"/>
      <c r="AIW841" s="247"/>
      <c r="AIX841" s="247"/>
      <c r="AIY841" s="247"/>
      <c r="AIZ841" s="247"/>
      <c r="AJA841" s="247"/>
      <c r="AJB841" s="247"/>
      <c r="AJC841" s="247"/>
      <c r="AJD841" s="247"/>
      <c r="AJE841" s="247"/>
      <c r="AJF841" s="247"/>
      <c r="AJG841" s="247"/>
      <c r="AJH841" s="247"/>
      <c r="AJI841" s="247"/>
      <c r="AJJ841" s="247"/>
      <c r="AJK841" s="247"/>
      <c r="AJL841" s="247"/>
      <c r="AJM841" s="247"/>
      <c r="AJN841" s="247"/>
      <c r="AJO841" s="247"/>
      <c r="AJP841" s="247"/>
      <c r="AJQ841" s="247"/>
      <c r="AJR841" s="247"/>
      <c r="AJS841" s="247"/>
      <c r="AJT841" s="247"/>
      <c r="AJU841" s="247"/>
      <c r="AJV841" s="247"/>
      <c r="AJW841" s="247"/>
      <c r="AJX841" s="247"/>
      <c r="AJY841" s="247"/>
      <c r="AJZ841" s="247"/>
      <c r="AKA841" s="247"/>
      <c r="AKB841" s="247"/>
      <c r="AKC841" s="247"/>
      <c r="AKD841" s="247"/>
      <c r="AKE841" s="247"/>
      <c r="AKF841" s="247"/>
      <c r="AKG841" s="247"/>
      <c r="AKH841" s="247"/>
      <c r="AKI841" s="247"/>
      <c r="AKJ841" s="247"/>
      <c r="AKK841" s="247"/>
      <c r="AKL841" s="247"/>
      <c r="AKM841" s="247"/>
      <c r="AKN841" s="247"/>
      <c r="AKO841" s="247"/>
      <c r="AKP841" s="247"/>
      <c r="AKQ841" s="247"/>
      <c r="AKR841" s="247"/>
      <c r="AKS841" s="247"/>
      <c r="AKT841" s="247"/>
      <c r="AKU841" s="247"/>
      <c r="AKV841" s="247"/>
      <c r="AKW841" s="247"/>
      <c r="AKX841" s="247"/>
      <c r="AKY841" s="247"/>
      <c r="AKZ841" s="247"/>
      <c r="ALA841" s="247"/>
      <c r="ALB841" s="247"/>
      <c r="ALC841" s="247"/>
      <c r="ALD841" s="247"/>
      <c r="ALE841" s="247"/>
      <c r="ALF841" s="247"/>
      <c r="ALG841" s="247"/>
      <c r="ALH841" s="247"/>
      <c r="ALI841" s="247"/>
      <c r="ALJ841" s="247"/>
      <c r="ALK841" s="247"/>
      <c r="ALL841" s="247"/>
      <c r="ALM841" s="247"/>
      <c r="ALN841" s="247"/>
      <c r="ALO841" s="247"/>
      <c r="ALP841" s="247"/>
      <c r="ALQ841" s="247"/>
      <c r="ALR841" s="247"/>
      <c r="ALS841" s="247"/>
      <c r="ALT841" s="247"/>
      <c r="ALU841" s="247"/>
      <c r="ALV841" s="247"/>
      <c r="ALW841" s="247"/>
      <c r="ALX841" s="247"/>
      <c r="ALY841" s="247"/>
      <c r="ALZ841" s="247"/>
      <c r="AMA841" s="247"/>
      <c r="AMB841" s="247"/>
      <c r="AMC841" s="247"/>
      <c r="AMD841" s="247"/>
      <c r="AME841" s="247"/>
      <c r="AMF841" s="247"/>
      <c r="AMG841" s="247"/>
      <c r="AMH841" s="247"/>
      <c r="AMI841" s="247"/>
      <c r="AMJ841" s="247"/>
      <c r="AMK841" s="247"/>
      <c r="AML841" s="247"/>
      <c r="AMM841" s="247"/>
      <c r="AMN841" s="247"/>
      <c r="AMO841" s="247"/>
      <c r="AMP841" s="247"/>
      <c r="AMQ841" s="247"/>
      <c r="AMR841" s="247"/>
      <c r="AMS841" s="247"/>
      <c r="AMT841" s="247"/>
      <c r="AMU841" s="247"/>
      <c r="AMV841" s="247"/>
      <c r="AMW841" s="247"/>
      <c r="AMX841" s="247"/>
      <c r="AMY841" s="247"/>
      <c r="AMZ841" s="247"/>
      <c r="ANA841" s="247"/>
      <c r="ANB841" s="247"/>
      <c r="ANC841" s="247"/>
      <c r="AND841" s="247"/>
      <c r="ANE841" s="247"/>
      <c r="ANF841" s="247"/>
      <c r="ANG841" s="247"/>
      <c r="ANH841" s="247"/>
      <c r="ANI841" s="247"/>
      <c r="ANJ841" s="247"/>
      <c r="ANK841" s="247"/>
      <c r="ANL841" s="247"/>
      <c r="ANM841" s="247"/>
      <c r="ANN841" s="247"/>
      <c r="ANO841" s="247"/>
      <c r="ANP841" s="247"/>
      <c r="ANQ841" s="247"/>
      <c r="ANR841" s="247"/>
      <c r="ANS841" s="247"/>
      <c r="ANT841" s="247"/>
      <c r="ANU841" s="247"/>
      <c r="ANV841" s="247"/>
      <c r="ANW841" s="247"/>
      <c r="ANX841" s="247"/>
      <c r="ANY841" s="247"/>
      <c r="ANZ841" s="247"/>
      <c r="AOA841" s="247"/>
      <c r="AOB841" s="247"/>
      <c r="AOC841" s="247"/>
      <c r="AOD841" s="247"/>
      <c r="AOE841" s="247"/>
      <c r="AOF841" s="247"/>
      <c r="AOG841" s="247"/>
      <c r="AOH841" s="247"/>
      <c r="AOI841" s="247"/>
      <c r="AOJ841" s="247"/>
      <c r="AOK841" s="247"/>
      <c r="AOL841" s="247"/>
      <c r="AOM841" s="247"/>
      <c r="AON841" s="247"/>
      <c r="AOO841" s="247"/>
      <c r="AOP841" s="247"/>
      <c r="AOQ841" s="247"/>
      <c r="AOR841" s="247"/>
      <c r="AOS841" s="247"/>
      <c r="AOT841" s="247"/>
      <c r="AOU841" s="247"/>
      <c r="AOV841" s="247"/>
      <c r="AOW841" s="247"/>
      <c r="AOX841" s="247"/>
      <c r="AOY841" s="247"/>
      <c r="AOZ841" s="247"/>
      <c r="APA841" s="247"/>
      <c r="APB841" s="247"/>
      <c r="APC841" s="247"/>
      <c r="APD841" s="247"/>
      <c r="APE841" s="247"/>
      <c r="APF841" s="247"/>
      <c r="APG841" s="247"/>
      <c r="APH841" s="247"/>
      <c r="API841" s="247"/>
      <c r="APJ841" s="247"/>
      <c r="APK841" s="247"/>
      <c r="APL841" s="247"/>
      <c r="APM841" s="247"/>
      <c r="APN841" s="247"/>
      <c r="APO841" s="247"/>
      <c r="APP841" s="247"/>
      <c r="APQ841" s="247"/>
      <c r="APR841" s="247"/>
      <c r="APS841" s="247"/>
      <c r="APT841" s="247"/>
      <c r="APU841" s="247"/>
      <c r="APV841" s="247"/>
      <c r="APW841" s="247"/>
      <c r="APX841" s="247"/>
      <c r="APY841" s="247"/>
      <c r="APZ841" s="247"/>
      <c r="AQA841" s="247"/>
      <c r="AQB841" s="247"/>
      <c r="AQC841" s="247"/>
      <c r="AQD841" s="247"/>
      <c r="AQE841" s="247"/>
      <c r="AQF841" s="247"/>
      <c r="AQG841" s="247"/>
      <c r="AQH841" s="247"/>
      <c r="AQI841" s="247"/>
      <c r="AQJ841" s="247"/>
      <c r="AQK841" s="247"/>
      <c r="AQL841" s="247"/>
      <c r="AQM841" s="247"/>
      <c r="AQN841" s="247"/>
      <c r="AQO841" s="247"/>
      <c r="AQP841" s="247"/>
      <c r="AQQ841" s="247"/>
      <c r="AQR841" s="247"/>
      <c r="AQS841" s="247"/>
      <c r="AQT841" s="247"/>
      <c r="AQU841" s="247"/>
      <c r="AQV841" s="247"/>
      <c r="AQW841" s="247"/>
      <c r="AQX841" s="247"/>
      <c r="AQY841" s="247"/>
      <c r="AQZ841" s="247"/>
      <c r="ARA841" s="247"/>
      <c r="ARB841" s="247"/>
      <c r="ARC841" s="247"/>
      <c r="ARD841" s="247"/>
      <c r="ARE841" s="247"/>
      <c r="ARF841" s="247"/>
      <c r="ARG841" s="247"/>
      <c r="ARH841" s="247"/>
      <c r="ARI841" s="247"/>
      <c r="ARJ841" s="247"/>
      <c r="ARK841" s="247"/>
      <c r="ARL841" s="247"/>
      <c r="ARM841" s="247"/>
      <c r="ARN841" s="247"/>
      <c r="ARO841" s="247"/>
      <c r="ARP841" s="247"/>
      <c r="ARQ841" s="247"/>
      <c r="ARR841" s="247"/>
      <c r="ARS841" s="247"/>
      <c r="ART841" s="247"/>
      <c r="ARU841" s="247"/>
      <c r="ARV841" s="247"/>
      <c r="ARW841" s="247"/>
      <c r="ARX841" s="247"/>
      <c r="ARY841" s="247"/>
      <c r="ARZ841" s="247"/>
      <c r="ASA841" s="247"/>
      <c r="ASB841" s="247"/>
      <c r="ASC841" s="247"/>
      <c r="ASD841" s="247"/>
      <c r="ASE841" s="247"/>
      <c r="ASF841" s="247"/>
      <c r="ASG841" s="247"/>
      <c r="ASH841" s="247"/>
      <c r="ASI841" s="247"/>
      <c r="ASJ841" s="247"/>
      <c r="ASK841" s="247"/>
      <c r="ASL841" s="247"/>
      <c r="ASM841" s="247"/>
      <c r="ASN841" s="247"/>
      <c r="ASO841" s="247"/>
      <c r="ASP841" s="247"/>
      <c r="ASQ841" s="247"/>
      <c r="ASR841" s="247"/>
      <c r="ASS841" s="247"/>
      <c r="AST841" s="247"/>
      <c r="ASU841" s="247"/>
      <c r="ASV841" s="247"/>
      <c r="ASW841" s="247"/>
      <c r="ASX841" s="247"/>
      <c r="ASY841" s="247"/>
      <c r="ASZ841" s="247"/>
      <c r="ATA841" s="247"/>
      <c r="ATB841" s="247"/>
      <c r="ATC841" s="247"/>
      <c r="ATD841" s="247"/>
      <c r="ATE841" s="247"/>
      <c r="ATF841" s="247"/>
      <c r="ATG841" s="247"/>
      <c r="ATH841" s="247"/>
      <c r="ATI841" s="247"/>
      <c r="ATJ841" s="247"/>
      <c r="ATK841" s="247"/>
      <c r="ATL841" s="247"/>
      <c r="ATM841" s="247"/>
      <c r="ATN841" s="247"/>
      <c r="ATO841" s="247"/>
      <c r="ATP841" s="247"/>
      <c r="ATQ841" s="247"/>
      <c r="ATR841" s="247"/>
      <c r="ATS841" s="247"/>
      <c r="ATT841" s="247"/>
      <c r="ATU841" s="247"/>
      <c r="ATV841" s="247"/>
      <c r="ATW841" s="247"/>
      <c r="ATX841" s="247"/>
      <c r="ATY841" s="247"/>
      <c r="ATZ841" s="247"/>
      <c r="AUA841" s="247"/>
      <c r="AUB841" s="247"/>
      <c r="AUC841" s="247"/>
      <c r="AUD841" s="247"/>
      <c r="AUE841" s="247"/>
      <c r="AUF841" s="247"/>
      <c r="AUG841" s="247"/>
      <c r="AUH841" s="247"/>
      <c r="AUI841" s="247"/>
      <c r="AUJ841" s="247"/>
      <c r="AUK841" s="247"/>
      <c r="AUL841" s="247"/>
      <c r="AUM841" s="247"/>
      <c r="AUN841" s="247"/>
      <c r="AUO841" s="247"/>
      <c r="AUP841" s="247"/>
      <c r="AUQ841" s="247"/>
      <c r="AUR841" s="247"/>
      <c r="AUS841" s="247"/>
      <c r="AUT841" s="247"/>
      <c r="AUU841" s="247"/>
      <c r="AUV841" s="247"/>
      <c r="AUW841" s="247"/>
      <c r="AUX841" s="247"/>
      <c r="AUY841" s="247"/>
      <c r="AUZ841" s="247"/>
      <c r="AVA841" s="247"/>
      <c r="AVB841" s="247"/>
      <c r="AVC841" s="247"/>
      <c r="AVD841" s="247"/>
      <c r="AVE841" s="247"/>
      <c r="AVF841" s="247"/>
      <c r="AVG841" s="247"/>
      <c r="AVH841" s="247"/>
      <c r="AVI841" s="247"/>
      <c r="AVJ841" s="247"/>
      <c r="AVK841" s="247"/>
      <c r="AVL841" s="247"/>
      <c r="AVM841" s="247"/>
      <c r="AVN841" s="247"/>
      <c r="AVO841" s="247"/>
      <c r="AVP841" s="247"/>
      <c r="AVQ841" s="247"/>
      <c r="AVR841" s="247"/>
      <c r="AVS841" s="247"/>
      <c r="AVT841" s="247"/>
      <c r="AVU841" s="247"/>
      <c r="AVV841" s="247"/>
      <c r="AVW841" s="247"/>
      <c r="AVX841" s="247"/>
      <c r="AVY841" s="247"/>
      <c r="AVZ841" s="247"/>
      <c r="AWA841" s="247"/>
      <c r="AWB841" s="247"/>
      <c r="AWC841" s="247"/>
      <c r="AWD841" s="247"/>
      <c r="AWE841" s="247"/>
      <c r="AWF841" s="247"/>
      <c r="AWG841" s="247"/>
      <c r="AWH841" s="247"/>
      <c r="AWI841" s="247"/>
      <c r="AWJ841" s="247"/>
      <c r="AWK841" s="247"/>
      <c r="AWL841" s="247"/>
      <c r="AWM841" s="247"/>
      <c r="AWN841" s="247"/>
      <c r="AWO841" s="247"/>
      <c r="AWP841" s="247"/>
      <c r="AWQ841" s="247"/>
      <c r="AWR841" s="247"/>
      <c r="AWS841" s="247"/>
      <c r="AWT841" s="247"/>
      <c r="AWU841" s="247"/>
      <c r="AWV841" s="247"/>
      <c r="AWW841" s="247"/>
      <c r="AWX841" s="247"/>
      <c r="AWY841" s="247"/>
      <c r="AWZ841" s="247"/>
      <c r="AXA841" s="247"/>
      <c r="AXB841" s="247"/>
      <c r="AXC841" s="247"/>
      <c r="AXD841" s="247"/>
      <c r="AXE841" s="247"/>
      <c r="AXF841" s="247"/>
      <c r="AXG841" s="247"/>
      <c r="AXH841" s="247"/>
      <c r="AXI841" s="247"/>
      <c r="AXJ841" s="247"/>
      <c r="AXK841" s="247"/>
      <c r="AXL841" s="247"/>
      <c r="AXM841" s="247"/>
      <c r="AXN841" s="247"/>
      <c r="AXO841" s="247"/>
      <c r="AXP841" s="247"/>
      <c r="AXQ841" s="247"/>
      <c r="AXR841" s="247"/>
      <c r="AXS841" s="247"/>
      <c r="AXT841" s="247"/>
      <c r="AXU841" s="247"/>
      <c r="AXV841" s="247"/>
      <c r="AXW841" s="247"/>
      <c r="AXX841" s="247"/>
      <c r="AXY841" s="247"/>
      <c r="AXZ841" s="247"/>
      <c r="AYA841" s="247"/>
      <c r="AYB841" s="247"/>
      <c r="AYC841" s="247"/>
      <c r="AYD841" s="247"/>
      <c r="AYE841" s="247"/>
      <c r="AYF841" s="247"/>
      <c r="AYG841" s="247"/>
      <c r="AYH841" s="247"/>
      <c r="AYI841" s="247"/>
      <c r="AYJ841" s="247"/>
      <c r="AYK841" s="247"/>
      <c r="AYL841" s="247"/>
      <c r="AYM841" s="247"/>
      <c r="AYN841" s="247"/>
      <c r="AYO841" s="247"/>
      <c r="AYP841" s="247"/>
      <c r="AYQ841" s="247"/>
      <c r="AYR841" s="247"/>
      <c r="AYS841" s="247"/>
      <c r="AYT841" s="247"/>
      <c r="AYU841" s="247"/>
      <c r="AYV841" s="247"/>
      <c r="AYW841" s="247"/>
      <c r="AYX841" s="247"/>
      <c r="AYY841" s="247"/>
      <c r="AYZ841" s="247"/>
      <c r="AZA841" s="247"/>
      <c r="AZB841" s="247"/>
      <c r="AZC841" s="247"/>
      <c r="AZD841" s="247"/>
      <c r="AZE841" s="247"/>
      <c r="AZF841" s="247"/>
      <c r="AZG841" s="247"/>
      <c r="AZH841" s="247"/>
      <c r="AZI841" s="247"/>
      <c r="AZJ841" s="247"/>
      <c r="AZK841" s="247"/>
      <c r="AZL841" s="247"/>
      <c r="AZM841" s="247"/>
      <c r="AZN841" s="247"/>
      <c r="AZO841" s="247"/>
      <c r="AZP841" s="247"/>
      <c r="AZQ841" s="247"/>
      <c r="AZR841" s="247"/>
      <c r="AZS841" s="247"/>
      <c r="AZT841" s="247"/>
      <c r="AZU841" s="247"/>
      <c r="AZV841" s="247"/>
      <c r="AZW841" s="247"/>
      <c r="AZX841" s="247"/>
      <c r="AZY841" s="247"/>
      <c r="AZZ841" s="247"/>
      <c r="BAA841" s="247"/>
      <c r="BAB841" s="247"/>
      <c r="BAC841" s="247"/>
      <c r="BAD841" s="247"/>
      <c r="BAE841" s="247"/>
      <c r="BAF841" s="247"/>
      <c r="BAG841" s="247"/>
      <c r="BAH841" s="247"/>
      <c r="BAI841" s="247"/>
      <c r="BAJ841" s="247"/>
      <c r="BAK841" s="247"/>
      <c r="BAL841" s="247"/>
      <c r="BAM841" s="247"/>
      <c r="BAN841" s="247"/>
      <c r="BAO841" s="247"/>
      <c r="BAP841" s="247"/>
      <c r="BAQ841" s="247"/>
      <c r="BAR841" s="247"/>
      <c r="BAS841" s="247"/>
      <c r="BAT841" s="247"/>
      <c r="BAU841" s="247"/>
      <c r="BAV841" s="247"/>
      <c r="BAW841" s="247"/>
      <c r="BAX841" s="247"/>
      <c r="BAY841" s="247"/>
      <c r="BAZ841" s="247"/>
      <c r="BBA841" s="247"/>
      <c r="BBB841" s="247"/>
      <c r="BBC841" s="247"/>
      <c r="BBD841" s="247"/>
      <c r="BBE841" s="247"/>
      <c r="BBF841" s="247"/>
      <c r="BBG841" s="247"/>
      <c r="BBH841" s="247"/>
      <c r="BBI841" s="247"/>
      <c r="BBJ841" s="247"/>
      <c r="BBK841" s="247"/>
      <c r="BBL841" s="247"/>
      <c r="BBM841" s="247"/>
      <c r="BBN841" s="247"/>
      <c r="BBO841" s="247"/>
      <c r="BBP841" s="247"/>
      <c r="BBQ841" s="247"/>
      <c r="BBR841" s="247"/>
      <c r="BBS841" s="247"/>
      <c r="BBT841" s="247"/>
      <c r="BBU841" s="247"/>
      <c r="BBV841" s="247"/>
      <c r="BBW841" s="247"/>
      <c r="BBX841" s="247"/>
      <c r="BBY841" s="247"/>
      <c r="BBZ841" s="247"/>
      <c r="BCA841" s="247"/>
      <c r="BCB841" s="247"/>
      <c r="BCC841" s="247"/>
      <c r="BCD841" s="247"/>
      <c r="BCE841" s="247"/>
      <c r="BCF841" s="247"/>
      <c r="BCG841" s="247"/>
      <c r="BCH841" s="247"/>
      <c r="BCI841" s="247"/>
      <c r="BCJ841" s="247"/>
      <c r="BCK841" s="247"/>
      <c r="BCL841" s="247"/>
      <c r="BCM841" s="247"/>
      <c r="BCN841" s="247"/>
      <c r="BCO841" s="247"/>
      <c r="BCP841" s="247"/>
      <c r="BCQ841" s="247"/>
      <c r="BCR841" s="247"/>
      <c r="BCS841" s="247"/>
      <c r="BCT841" s="247"/>
      <c r="BCU841" s="247"/>
      <c r="BCV841" s="247"/>
      <c r="BCW841" s="247"/>
      <c r="BCX841" s="247"/>
      <c r="BCY841" s="247"/>
      <c r="BCZ841" s="247"/>
      <c r="BDA841" s="247"/>
      <c r="BDB841" s="247"/>
      <c r="BDC841" s="247"/>
      <c r="BDD841" s="247"/>
      <c r="BDE841" s="247"/>
      <c r="BDF841" s="247"/>
      <c r="BDG841" s="247"/>
      <c r="BDH841" s="247"/>
      <c r="BDI841" s="247"/>
      <c r="BDJ841" s="247"/>
      <c r="BDK841" s="247"/>
      <c r="BDL841" s="247"/>
      <c r="BDM841" s="247"/>
      <c r="BDN841" s="247"/>
      <c r="BDO841" s="247"/>
      <c r="BDP841" s="247"/>
      <c r="BDQ841" s="247"/>
      <c r="BDR841" s="247"/>
      <c r="BDS841" s="247"/>
      <c r="BDT841" s="247"/>
      <c r="BDU841" s="247"/>
      <c r="BDV841" s="247"/>
      <c r="BDW841" s="247"/>
      <c r="BDX841" s="247"/>
      <c r="BDY841" s="247"/>
      <c r="BDZ841" s="247"/>
      <c r="BEA841" s="247"/>
      <c r="BEB841" s="247"/>
      <c r="BEC841" s="247"/>
      <c r="BED841" s="247"/>
      <c r="BEE841" s="247"/>
      <c r="BEF841" s="247"/>
      <c r="BEG841" s="247"/>
      <c r="BEH841" s="247"/>
      <c r="BEI841" s="247"/>
      <c r="BEJ841" s="247"/>
      <c r="BEK841" s="247"/>
      <c r="BEL841" s="247"/>
      <c r="BEM841" s="247"/>
      <c r="BEN841" s="247"/>
      <c r="BEO841" s="247"/>
      <c r="BEP841" s="247"/>
      <c r="BEQ841" s="247"/>
      <c r="BER841" s="247"/>
      <c r="BES841" s="247"/>
      <c r="BET841" s="247"/>
      <c r="BEU841" s="247"/>
      <c r="BEV841" s="247"/>
      <c r="BEW841" s="247"/>
      <c r="BEX841" s="247"/>
      <c r="BEY841" s="247"/>
      <c r="BEZ841" s="247"/>
      <c r="BFA841" s="247"/>
      <c r="BFB841" s="247"/>
      <c r="BFC841" s="247"/>
      <c r="BFD841" s="247"/>
      <c r="BFE841" s="247"/>
      <c r="BFF841" s="247"/>
      <c r="BFG841" s="247"/>
      <c r="BFH841" s="247"/>
      <c r="BFI841" s="247"/>
      <c r="BFJ841" s="247"/>
      <c r="BFK841" s="247"/>
      <c r="BFL841" s="247"/>
      <c r="BFM841" s="247"/>
      <c r="BFN841" s="247"/>
      <c r="BFO841" s="247"/>
      <c r="BFP841" s="247"/>
      <c r="BFQ841" s="247"/>
      <c r="BFR841" s="247"/>
      <c r="BFS841" s="247"/>
      <c r="BFT841" s="247"/>
      <c r="BFU841" s="247"/>
      <c r="BFV841" s="247"/>
      <c r="BFW841" s="247"/>
      <c r="BFX841" s="247"/>
      <c r="BFY841" s="247"/>
      <c r="BFZ841" s="247"/>
      <c r="BGA841" s="247"/>
      <c r="BGB841" s="247"/>
      <c r="BGC841" s="247"/>
      <c r="BGD841" s="247"/>
      <c r="BGE841" s="247"/>
      <c r="BGF841" s="247"/>
      <c r="BGG841" s="247"/>
      <c r="BGH841" s="247"/>
      <c r="BGI841" s="247"/>
      <c r="BGJ841" s="247"/>
      <c r="BGK841" s="247"/>
      <c r="BGL841" s="247"/>
      <c r="BGM841" s="247"/>
      <c r="BGN841" s="247"/>
      <c r="BGO841" s="247"/>
      <c r="BGP841" s="247"/>
      <c r="BGQ841" s="247"/>
      <c r="BGR841" s="247"/>
      <c r="BGS841" s="247"/>
      <c r="BGT841" s="247"/>
      <c r="BGU841" s="247"/>
      <c r="BGV841" s="247"/>
      <c r="BGW841" s="247"/>
      <c r="BGX841" s="247"/>
      <c r="BGY841" s="247"/>
      <c r="BGZ841" s="247"/>
      <c r="BHA841" s="247"/>
      <c r="BHB841" s="247"/>
      <c r="BHC841" s="247"/>
      <c r="BHD841" s="247"/>
      <c r="BHE841" s="247"/>
      <c r="BHF841" s="247"/>
      <c r="BHG841" s="247"/>
      <c r="BHH841" s="247"/>
      <c r="BHI841" s="247"/>
      <c r="BHJ841" s="247"/>
      <c r="BHK841" s="247"/>
      <c r="BHL841" s="247"/>
      <c r="BHM841" s="247"/>
      <c r="BHN841" s="247"/>
      <c r="BHO841" s="247"/>
      <c r="BHP841" s="247"/>
      <c r="BHQ841" s="247"/>
      <c r="BHR841" s="247"/>
      <c r="BHS841" s="247"/>
      <c r="BHT841" s="247"/>
      <c r="BHU841" s="247"/>
      <c r="BHV841" s="247"/>
      <c r="BHW841" s="247"/>
      <c r="BHX841" s="247"/>
      <c r="BHY841" s="247"/>
      <c r="BHZ841" s="247"/>
      <c r="BIA841" s="247"/>
      <c r="BIB841" s="247"/>
      <c r="BIC841" s="247"/>
      <c r="BID841" s="247"/>
      <c r="BIE841" s="247"/>
      <c r="BIF841" s="247"/>
      <c r="BIG841" s="247"/>
      <c r="BIH841" s="247"/>
      <c r="BII841" s="247"/>
      <c r="BIJ841" s="247"/>
      <c r="BIK841" s="247"/>
      <c r="BIL841" s="247"/>
      <c r="BIM841" s="247"/>
      <c r="BIN841" s="247"/>
      <c r="BIO841" s="247"/>
      <c r="BIP841" s="247"/>
      <c r="BIQ841" s="247"/>
      <c r="BIR841" s="247"/>
      <c r="BIS841" s="247"/>
      <c r="BIT841" s="247"/>
      <c r="BIU841" s="247"/>
      <c r="BIV841" s="247"/>
      <c r="BIW841" s="247"/>
      <c r="BIX841" s="247"/>
      <c r="BIY841" s="247"/>
      <c r="BIZ841" s="247"/>
      <c r="BJA841" s="247"/>
      <c r="BJB841" s="247"/>
      <c r="BJC841" s="247"/>
      <c r="BJD841" s="247"/>
      <c r="BJE841" s="247"/>
      <c r="BJF841" s="247"/>
      <c r="BJG841" s="247"/>
      <c r="BJH841" s="247"/>
      <c r="BJI841" s="247"/>
      <c r="BJJ841" s="247"/>
      <c r="BJK841" s="247"/>
      <c r="BJL841" s="247"/>
      <c r="BJM841" s="247"/>
      <c r="BJN841" s="247"/>
      <c r="BJO841" s="247"/>
      <c r="BJP841" s="247"/>
      <c r="BJQ841" s="247"/>
      <c r="BJR841" s="247"/>
      <c r="BJS841" s="247"/>
      <c r="BJT841" s="247"/>
      <c r="BJU841" s="247"/>
      <c r="BJV841" s="247"/>
      <c r="BJW841" s="247"/>
      <c r="BJX841" s="247"/>
      <c r="BJY841" s="247"/>
      <c r="BJZ841" s="247"/>
      <c r="BKA841" s="247"/>
      <c r="BKB841" s="247"/>
      <c r="BKC841" s="247"/>
      <c r="BKD841" s="247"/>
      <c r="BKE841" s="247"/>
      <c r="BKF841" s="247"/>
      <c r="BKG841" s="247"/>
      <c r="BKH841" s="247"/>
      <c r="BKI841" s="247"/>
      <c r="BKJ841" s="247"/>
      <c r="BKK841" s="247"/>
      <c r="BKL841" s="247"/>
      <c r="BKM841" s="247"/>
      <c r="BKN841" s="247"/>
      <c r="BKO841" s="247"/>
      <c r="BKP841" s="247"/>
      <c r="BKQ841" s="247"/>
      <c r="BKR841" s="247"/>
      <c r="BKS841" s="247"/>
      <c r="BKT841" s="247"/>
      <c r="BKU841" s="247"/>
      <c r="BKV841" s="247"/>
      <c r="BKW841" s="247"/>
      <c r="BKX841" s="247"/>
      <c r="BKY841" s="247"/>
      <c r="BKZ841" s="247"/>
      <c r="BLA841" s="247"/>
      <c r="BLB841" s="247"/>
      <c r="BLC841" s="247"/>
      <c r="BLD841" s="247"/>
      <c r="BLE841" s="247"/>
      <c r="BLF841" s="247"/>
      <c r="BLG841" s="247"/>
      <c r="BLH841" s="247"/>
      <c r="BLI841" s="247"/>
      <c r="BLJ841" s="247"/>
      <c r="BLK841" s="247"/>
      <c r="BLL841" s="247"/>
      <c r="BLM841" s="247"/>
      <c r="BLN841" s="247"/>
      <c r="BLO841" s="247"/>
      <c r="BLP841" s="247"/>
      <c r="BLQ841" s="247"/>
      <c r="BLR841" s="247"/>
      <c r="BLS841" s="247"/>
      <c r="BLT841" s="247"/>
      <c r="BLU841" s="247"/>
      <c r="BLV841" s="247"/>
      <c r="BLW841" s="247"/>
      <c r="BLX841" s="247"/>
      <c r="BLY841" s="247"/>
      <c r="BLZ841" s="247"/>
      <c r="BMA841" s="247"/>
      <c r="BMB841" s="247"/>
      <c r="BMC841" s="247"/>
      <c r="BMD841" s="247"/>
      <c r="BME841" s="247"/>
      <c r="BMF841" s="247"/>
      <c r="BMG841" s="247"/>
      <c r="BMH841" s="247"/>
      <c r="BMI841" s="247"/>
      <c r="BMJ841" s="247"/>
      <c r="BMK841" s="247"/>
      <c r="BML841" s="247"/>
      <c r="BMM841" s="247"/>
      <c r="BMN841" s="247"/>
      <c r="BMO841" s="247"/>
      <c r="BMP841" s="247"/>
      <c r="BMQ841" s="247"/>
      <c r="BMR841" s="247"/>
      <c r="BMS841" s="247"/>
      <c r="BMT841" s="247"/>
      <c r="BMU841" s="247"/>
      <c r="BMV841" s="247"/>
      <c r="BMW841" s="247"/>
      <c r="BMX841" s="247"/>
      <c r="BMY841" s="247"/>
      <c r="BMZ841" s="247"/>
      <c r="BNA841" s="247"/>
      <c r="BNB841" s="247"/>
      <c r="BNC841" s="247"/>
      <c r="BND841" s="247"/>
      <c r="BNE841" s="247"/>
      <c r="BNF841" s="247"/>
      <c r="BNG841" s="247"/>
      <c r="BNH841" s="247"/>
      <c r="BNI841" s="247"/>
      <c r="BNJ841" s="247"/>
      <c r="BNK841" s="247"/>
      <c r="BNL841" s="247"/>
      <c r="BNM841" s="247"/>
      <c r="BNN841" s="247"/>
      <c r="BNO841" s="247"/>
      <c r="BNP841" s="247"/>
      <c r="BNQ841" s="247"/>
      <c r="BNR841" s="247"/>
      <c r="BNS841" s="247"/>
      <c r="BNT841" s="247"/>
      <c r="BNU841" s="247"/>
      <c r="BNV841" s="247"/>
      <c r="BNW841" s="247"/>
      <c r="BNX841" s="247"/>
      <c r="BNY841" s="247"/>
      <c r="BNZ841" s="247"/>
      <c r="BOA841" s="247"/>
      <c r="BOB841" s="247"/>
      <c r="BOC841" s="247"/>
      <c r="BOD841" s="247"/>
      <c r="BOE841" s="247"/>
      <c r="BOF841" s="247"/>
      <c r="BOG841" s="247"/>
      <c r="BOH841" s="247"/>
      <c r="BOI841" s="247"/>
      <c r="BOJ841" s="247"/>
      <c r="BOK841" s="247"/>
      <c r="BOL841" s="247"/>
      <c r="BOM841" s="247"/>
      <c r="BON841" s="247"/>
      <c r="BOO841" s="247"/>
      <c r="BOP841" s="247"/>
      <c r="BOQ841" s="247"/>
      <c r="BOR841" s="247"/>
      <c r="BOS841" s="247"/>
      <c r="BOT841" s="247"/>
      <c r="BOU841" s="247"/>
      <c r="BOV841" s="247"/>
      <c r="BOW841" s="247"/>
      <c r="BOX841" s="247"/>
      <c r="BOY841" s="247"/>
      <c r="BOZ841" s="247"/>
      <c r="BPA841" s="247"/>
      <c r="BPB841" s="247"/>
      <c r="BPC841" s="247"/>
      <c r="BPD841" s="247"/>
      <c r="BPE841" s="247"/>
      <c r="BPF841" s="247"/>
      <c r="BPG841" s="247"/>
      <c r="BPH841" s="247"/>
      <c r="BPI841" s="247"/>
      <c r="BPJ841" s="247"/>
      <c r="BPK841" s="247"/>
      <c r="BPL841" s="247"/>
      <c r="BPM841" s="247"/>
      <c r="BPN841" s="247"/>
      <c r="BPO841" s="247"/>
      <c r="BPP841" s="247"/>
      <c r="BPQ841" s="247"/>
      <c r="BPR841" s="247"/>
      <c r="BPS841" s="247"/>
      <c r="BPT841" s="247"/>
      <c r="BPU841" s="247"/>
      <c r="BPV841" s="247"/>
      <c r="BPW841" s="247"/>
      <c r="BPX841" s="247"/>
      <c r="BPY841" s="247"/>
      <c r="BPZ841" s="247"/>
      <c r="BQA841" s="247"/>
      <c r="BQB841" s="247"/>
      <c r="BQC841" s="247"/>
      <c r="BQD841" s="247"/>
      <c r="BQE841" s="247"/>
      <c r="BQF841" s="247"/>
      <c r="BQG841" s="247"/>
      <c r="BQH841" s="247"/>
      <c r="BQI841" s="247"/>
      <c r="BQJ841" s="247"/>
      <c r="BQK841" s="247"/>
      <c r="BQL841" s="247"/>
      <c r="BQM841" s="247"/>
      <c r="BQN841" s="247"/>
      <c r="BQO841" s="247"/>
      <c r="BQP841" s="247"/>
      <c r="BQQ841" s="247"/>
      <c r="BQR841" s="247"/>
      <c r="BQS841" s="247"/>
      <c r="BQT841" s="247"/>
      <c r="BQU841" s="247"/>
      <c r="BQV841" s="247"/>
      <c r="BQW841" s="247"/>
      <c r="BQX841" s="247"/>
      <c r="BQY841" s="247"/>
      <c r="BQZ841" s="247"/>
      <c r="BRA841" s="247"/>
      <c r="BRB841" s="247"/>
      <c r="BRC841" s="247"/>
      <c r="BRD841" s="247"/>
      <c r="BRE841" s="247"/>
      <c r="BRF841" s="247"/>
      <c r="BRG841" s="247"/>
      <c r="BRH841" s="247"/>
      <c r="BRI841" s="247"/>
      <c r="BRJ841" s="247"/>
      <c r="BRK841" s="247"/>
      <c r="BRL841" s="247"/>
      <c r="BRM841" s="247"/>
      <c r="BRN841" s="247"/>
      <c r="BRO841" s="247"/>
      <c r="BRP841" s="247"/>
      <c r="BRQ841" s="247"/>
      <c r="BRR841" s="247"/>
      <c r="BRS841" s="247"/>
      <c r="BRT841" s="247"/>
      <c r="BRU841" s="247"/>
      <c r="BRV841" s="247"/>
      <c r="BRW841" s="247"/>
      <c r="BRX841" s="247"/>
      <c r="BRY841" s="247"/>
      <c r="BRZ841" s="247"/>
      <c r="BSA841" s="247"/>
      <c r="BSB841" s="247"/>
      <c r="BSC841" s="247"/>
      <c r="BSD841" s="247"/>
      <c r="BSE841" s="247"/>
      <c r="BSF841" s="247"/>
      <c r="BSG841" s="247"/>
      <c r="BSH841" s="247"/>
      <c r="BSI841" s="247"/>
      <c r="BSJ841" s="247"/>
      <c r="BSK841" s="247"/>
      <c r="BSL841" s="247"/>
      <c r="BSM841" s="247"/>
      <c r="BSN841" s="247"/>
      <c r="BSO841" s="247"/>
      <c r="BSP841" s="247"/>
      <c r="BSQ841" s="247"/>
      <c r="BSR841" s="247"/>
      <c r="BSS841" s="247"/>
      <c r="BST841" s="247"/>
      <c r="BSU841" s="247"/>
      <c r="BSV841" s="247"/>
      <c r="BSW841" s="247"/>
      <c r="BSX841" s="247"/>
      <c r="BSY841" s="247"/>
      <c r="BSZ841" s="247"/>
      <c r="BTA841" s="247"/>
      <c r="BTB841" s="247"/>
      <c r="BTC841" s="247"/>
      <c r="BTD841" s="247"/>
      <c r="BTE841" s="247"/>
      <c r="BTF841" s="247"/>
      <c r="BTG841" s="247"/>
      <c r="BTH841" s="247"/>
      <c r="BTI841" s="247"/>
      <c r="BTJ841" s="247"/>
      <c r="BTK841" s="247"/>
      <c r="BTL841" s="247"/>
      <c r="BTM841" s="247"/>
      <c r="BTN841" s="247"/>
      <c r="BTO841" s="247"/>
      <c r="BTP841" s="247"/>
      <c r="BTQ841" s="247"/>
      <c r="BTR841" s="247"/>
      <c r="BTS841" s="247"/>
      <c r="BTT841" s="247"/>
      <c r="BTU841" s="247"/>
      <c r="BTV841" s="247"/>
      <c r="BTW841" s="247"/>
      <c r="BTX841" s="247"/>
      <c r="BTY841" s="247"/>
      <c r="BTZ841" s="247"/>
      <c r="BUA841" s="247"/>
      <c r="BUB841" s="247"/>
      <c r="BUC841" s="247"/>
      <c r="BUD841" s="247"/>
      <c r="BUE841" s="247"/>
      <c r="BUF841" s="247"/>
      <c r="BUG841" s="247"/>
      <c r="BUH841" s="247"/>
      <c r="BUI841" s="247"/>
      <c r="BUJ841" s="247"/>
      <c r="BUK841" s="247"/>
      <c r="BUL841" s="247"/>
      <c r="BUM841" s="247"/>
      <c r="BUN841" s="247"/>
      <c r="BUO841" s="247"/>
      <c r="BUP841" s="247"/>
      <c r="BUQ841" s="247"/>
      <c r="BUR841" s="247"/>
      <c r="BUS841" s="247"/>
      <c r="BUT841" s="247"/>
      <c r="BUU841" s="247"/>
      <c r="BUV841" s="247"/>
      <c r="BUW841" s="247"/>
      <c r="BUX841" s="247"/>
      <c r="BUY841" s="247"/>
      <c r="BUZ841" s="247"/>
      <c r="BVA841" s="247"/>
      <c r="BVB841" s="247"/>
      <c r="BVC841" s="247"/>
      <c r="BVD841" s="247"/>
      <c r="BVE841" s="247"/>
      <c r="BVF841" s="247"/>
      <c r="BVG841" s="247"/>
      <c r="BVH841" s="247"/>
      <c r="BVI841" s="247"/>
      <c r="BVJ841" s="247"/>
      <c r="BVK841" s="247"/>
      <c r="BVL841" s="247"/>
      <c r="BVM841" s="247"/>
      <c r="BVN841" s="247"/>
      <c r="BVO841" s="247"/>
      <c r="BVP841" s="247"/>
      <c r="BVQ841" s="247"/>
      <c r="BVR841" s="247"/>
      <c r="BVS841" s="247"/>
      <c r="BVT841" s="247"/>
      <c r="BVU841" s="247"/>
      <c r="BVV841" s="247"/>
      <c r="BVW841" s="247"/>
      <c r="BVX841" s="247"/>
      <c r="BVY841" s="247"/>
      <c r="BVZ841" s="247"/>
      <c r="BWA841" s="247"/>
      <c r="BWB841" s="247"/>
      <c r="BWC841" s="247"/>
      <c r="BWD841" s="247"/>
      <c r="BWE841" s="247"/>
      <c r="BWF841" s="247"/>
      <c r="BWG841" s="247"/>
      <c r="BWH841" s="247"/>
      <c r="BWI841" s="247"/>
      <c r="BWJ841" s="247"/>
      <c r="BWK841" s="247"/>
      <c r="BWL841" s="247"/>
      <c r="BWM841" s="247"/>
      <c r="BWN841" s="247"/>
      <c r="BWO841" s="247"/>
      <c r="BWP841" s="247"/>
      <c r="BWQ841" s="247"/>
      <c r="BWR841" s="247"/>
      <c r="BWS841" s="247"/>
      <c r="BWT841" s="247"/>
      <c r="BWU841" s="247"/>
      <c r="BWV841" s="247"/>
      <c r="BWW841" s="247"/>
      <c r="BWX841" s="247"/>
      <c r="BWY841" s="247"/>
      <c r="BWZ841" s="247"/>
      <c r="BXA841" s="247"/>
      <c r="BXB841" s="247"/>
      <c r="BXC841" s="247"/>
      <c r="BXD841" s="247"/>
      <c r="BXE841" s="247"/>
      <c r="BXF841" s="247"/>
      <c r="BXG841" s="247"/>
      <c r="BXH841" s="247"/>
      <c r="BXI841" s="247"/>
      <c r="BXJ841" s="247"/>
      <c r="BXK841" s="247"/>
      <c r="BXL841" s="247"/>
      <c r="BXM841" s="247"/>
      <c r="BXN841" s="247"/>
      <c r="BXO841" s="247"/>
      <c r="BXP841" s="247"/>
      <c r="BXQ841" s="247"/>
      <c r="BXR841" s="247"/>
      <c r="BXS841" s="247"/>
      <c r="BXT841" s="247"/>
      <c r="BXU841" s="247"/>
      <c r="BXV841" s="247"/>
      <c r="BXW841" s="247"/>
      <c r="BXX841" s="247"/>
      <c r="BXY841" s="247"/>
      <c r="BXZ841" s="247"/>
      <c r="BYA841" s="247"/>
      <c r="BYB841" s="247"/>
      <c r="BYC841" s="247"/>
      <c r="BYD841" s="247"/>
      <c r="BYE841" s="247"/>
      <c r="BYF841" s="247"/>
      <c r="BYG841" s="247"/>
      <c r="BYH841" s="247"/>
      <c r="BYI841" s="247"/>
      <c r="BYJ841" s="247"/>
      <c r="BYK841" s="247"/>
      <c r="BYL841" s="247"/>
      <c r="BYM841" s="247"/>
      <c r="BYN841" s="247"/>
      <c r="BYO841" s="247"/>
      <c r="BYP841" s="247"/>
      <c r="BYQ841" s="247"/>
      <c r="BYR841" s="247"/>
      <c r="BYS841" s="247"/>
      <c r="BYT841" s="247"/>
      <c r="BYU841" s="247"/>
      <c r="BYV841" s="247"/>
      <c r="BYW841" s="247"/>
      <c r="BYX841" s="247"/>
      <c r="BYY841" s="247"/>
      <c r="BYZ841" s="247"/>
      <c r="BZA841" s="247"/>
      <c r="BZB841" s="247"/>
      <c r="BZC841" s="247"/>
      <c r="BZD841" s="247"/>
      <c r="BZE841" s="247"/>
      <c r="BZF841" s="247"/>
      <c r="BZG841" s="247"/>
      <c r="BZH841" s="247"/>
      <c r="BZI841" s="247"/>
      <c r="BZJ841" s="247"/>
      <c r="BZK841" s="247"/>
      <c r="BZL841" s="247"/>
      <c r="BZM841" s="247"/>
      <c r="BZN841" s="247"/>
      <c r="BZO841" s="247"/>
      <c r="BZP841" s="247"/>
      <c r="BZQ841" s="247"/>
      <c r="BZR841" s="247"/>
      <c r="BZS841" s="247"/>
      <c r="BZT841" s="247"/>
      <c r="BZU841" s="247"/>
      <c r="BZV841" s="247"/>
      <c r="BZW841" s="247"/>
      <c r="BZX841" s="247"/>
      <c r="BZY841" s="247"/>
      <c r="BZZ841" s="247"/>
      <c r="CAA841" s="247"/>
      <c r="CAB841" s="247"/>
      <c r="CAC841" s="247"/>
      <c r="CAD841" s="247"/>
      <c r="CAE841" s="247"/>
      <c r="CAF841" s="247"/>
      <c r="CAG841" s="247"/>
      <c r="CAH841" s="247"/>
      <c r="CAI841" s="247"/>
      <c r="CAJ841" s="247"/>
      <c r="CAK841" s="247"/>
      <c r="CAL841" s="247"/>
      <c r="CAM841" s="247"/>
      <c r="CAN841" s="247"/>
      <c r="CAO841" s="247"/>
      <c r="CAP841" s="247"/>
      <c r="CAQ841" s="247"/>
      <c r="CAR841" s="247"/>
      <c r="CAS841" s="247"/>
      <c r="CAT841" s="247"/>
      <c r="CAU841" s="247"/>
      <c r="CAV841" s="247"/>
      <c r="CAW841" s="247"/>
      <c r="CAX841" s="247"/>
      <c r="CAY841" s="247"/>
      <c r="CAZ841" s="247"/>
      <c r="CBA841" s="247"/>
      <c r="CBB841" s="247"/>
      <c r="CBC841" s="247"/>
      <c r="CBD841" s="247"/>
      <c r="CBE841" s="247"/>
      <c r="CBF841" s="247"/>
      <c r="CBG841" s="247"/>
      <c r="CBH841" s="247"/>
      <c r="CBI841" s="247"/>
      <c r="CBJ841" s="247"/>
      <c r="CBK841" s="247"/>
      <c r="CBL841" s="247"/>
      <c r="CBM841" s="247"/>
      <c r="CBN841" s="247"/>
      <c r="CBO841" s="247"/>
      <c r="CBP841" s="247"/>
      <c r="CBQ841" s="247"/>
      <c r="CBR841" s="247"/>
      <c r="CBS841" s="247"/>
      <c r="CBT841" s="247"/>
      <c r="CBU841" s="247"/>
      <c r="CBV841" s="247"/>
      <c r="CBW841" s="247"/>
      <c r="CBX841" s="247"/>
      <c r="CBY841" s="247"/>
      <c r="CBZ841" s="247"/>
      <c r="CCA841" s="247"/>
      <c r="CCB841" s="247"/>
      <c r="CCC841" s="247"/>
      <c r="CCD841" s="247"/>
      <c r="CCE841" s="247"/>
      <c r="CCF841" s="247"/>
      <c r="CCG841" s="247"/>
      <c r="CCH841" s="247"/>
      <c r="CCI841" s="247"/>
      <c r="CCJ841" s="247"/>
      <c r="CCK841" s="247"/>
      <c r="CCL841" s="247"/>
      <c r="CCM841" s="247"/>
      <c r="CCN841" s="247"/>
      <c r="CCO841" s="247"/>
      <c r="CCP841" s="247"/>
      <c r="CCQ841" s="247"/>
      <c r="CCR841" s="247"/>
      <c r="CCS841" s="247"/>
      <c r="CCT841" s="247"/>
      <c r="CCU841" s="247"/>
      <c r="CCV841" s="247"/>
      <c r="CCW841" s="247"/>
      <c r="CCX841" s="247"/>
      <c r="CCY841" s="247"/>
      <c r="CCZ841" s="247"/>
      <c r="CDA841" s="247"/>
      <c r="CDB841" s="247"/>
      <c r="CDC841" s="247"/>
      <c r="CDD841" s="247"/>
      <c r="CDE841" s="247"/>
      <c r="CDF841" s="247"/>
      <c r="CDG841" s="247"/>
      <c r="CDH841" s="247"/>
      <c r="CDI841" s="247"/>
      <c r="CDJ841" s="247"/>
      <c r="CDK841" s="247"/>
      <c r="CDL841" s="247"/>
      <c r="CDM841" s="247"/>
      <c r="CDN841" s="247"/>
      <c r="CDO841" s="247"/>
      <c r="CDP841" s="247"/>
      <c r="CDQ841" s="247"/>
      <c r="CDR841" s="247"/>
      <c r="CDS841" s="247"/>
      <c r="CDT841" s="247"/>
      <c r="CDU841" s="247"/>
      <c r="CDV841" s="247"/>
      <c r="CDW841" s="247"/>
      <c r="CDX841" s="247"/>
      <c r="CDY841" s="247"/>
      <c r="CDZ841" s="247"/>
      <c r="CEA841" s="247"/>
      <c r="CEB841" s="247"/>
      <c r="CEC841" s="247"/>
      <c r="CED841" s="247"/>
      <c r="CEE841" s="247"/>
      <c r="CEF841" s="247"/>
      <c r="CEG841" s="247"/>
      <c r="CEH841" s="247"/>
      <c r="CEI841" s="247"/>
      <c r="CEJ841" s="247"/>
      <c r="CEK841" s="247"/>
      <c r="CEL841" s="247"/>
      <c r="CEM841" s="247"/>
      <c r="CEN841" s="247"/>
      <c r="CEO841" s="247"/>
      <c r="CEP841" s="247"/>
      <c r="CEQ841" s="247"/>
      <c r="CER841" s="247"/>
      <c r="CES841" s="247"/>
      <c r="CET841" s="247"/>
      <c r="CEU841" s="247"/>
      <c r="CEV841" s="247"/>
      <c r="CEW841" s="247"/>
      <c r="CEX841" s="247"/>
      <c r="CEY841" s="247"/>
      <c r="CEZ841" s="247"/>
      <c r="CFA841" s="247"/>
      <c r="CFB841" s="247"/>
      <c r="CFC841" s="247"/>
      <c r="CFD841" s="247"/>
      <c r="CFE841" s="247"/>
      <c r="CFF841" s="247"/>
      <c r="CFG841" s="247"/>
      <c r="CFH841" s="247"/>
      <c r="CFI841" s="247"/>
      <c r="CFJ841" s="247"/>
      <c r="CFK841" s="247"/>
      <c r="CFL841" s="247"/>
      <c r="CFM841" s="247"/>
      <c r="CFN841" s="247"/>
      <c r="CFO841" s="247"/>
      <c r="CFP841" s="247"/>
      <c r="CFQ841" s="247"/>
      <c r="CFR841" s="247"/>
      <c r="CFS841" s="247"/>
      <c r="CFT841" s="247"/>
      <c r="CFU841" s="247"/>
      <c r="CFV841" s="247"/>
      <c r="CFW841" s="247"/>
      <c r="CFX841" s="247"/>
      <c r="CFY841" s="247"/>
      <c r="CFZ841" s="247"/>
      <c r="CGA841" s="247"/>
      <c r="CGB841" s="247"/>
      <c r="CGC841" s="247"/>
      <c r="CGD841" s="247"/>
      <c r="CGE841" s="247"/>
      <c r="CGF841" s="247"/>
      <c r="CGG841" s="247"/>
      <c r="CGH841" s="247"/>
      <c r="CGI841" s="247"/>
      <c r="CGJ841" s="247"/>
      <c r="CGK841" s="247"/>
      <c r="CGL841" s="247"/>
      <c r="CGM841" s="247"/>
      <c r="CGN841" s="247"/>
      <c r="CGO841" s="247"/>
      <c r="CGP841" s="247"/>
      <c r="CGQ841" s="247"/>
      <c r="CGR841" s="247"/>
      <c r="CGS841" s="247"/>
      <c r="CGT841" s="247"/>
      <c r="CGU841" s="247"/>
      <c r="CGV841" s="247"/>
      <c r="CGW841" s="247"/>
      <c r="CGX841" s="247"/>
      <c r="CGY841" s="247"/>
      <c r="CGZ841" s="247"/>
      <c r="CHA841" s="247"/>
      <c r="CHB841" s="247"/>
      <c r="CHC841" s="247"/>
      <c r="CHD841" s="247"/>
      <c r="CHE841" s="247"/>
      <c r="CHF841" s="247"/>
      <c r="CHG841" s="247"/>
      <c r="CHH841" s="247"/>
      <c r="CHI841" s="247"/>
      <c r="CHJ841" s="247"/>
      <c r="CHK841" s="247"/>
      <c r="CHL841" s="247"/>
      <c r="CHM841" s="247"/>
      <c r="CHN841" s="247"/>
      <c r="CHO841" s="247"/>
      <c r="CHP841" s="247"/>
      <c r="CHQ841" s="247"/>
      <c r="CHR841" s="247"/>
      <c r="CHS841" s="247"/>
      <c r="CHT841" s="247"/>
      <c r="CHU841" s="247"/>
      <c r="CHV841" s="247"/>
      <c r="CHW841" s="247"/>
      <c r="CHX841" s="247"/>
      <c r="CHY841" s="247"/>
      <c r="CHZ841" s="247"/>
      <c r="CIA841" s="247"/>
      <c r="CIB841" s="247"/>
      <c r="CIC841" s="247"/>
      <c r="CID841" s="247"/>
      <c r="CIE841" s="247"/>
      <c r="CIF841" s="247"/>
      <c r="CIG841" s="247"/>
      <c r="CIH841" s="247"/>
      <c r="CII841" s="247"/>
      <c r="CIJ841" s="247"/>
      <c r="CIK841" s="247"/>
      <c r="CIL841" s="247"/>
      <c r="CIM841" s="247"/>
      <c r="CIN841" s="247"/>
      <c r="CIO841" s="247"/>
      <c r="CIP841" s="247"/>
      <c r="CIQ841" s="247"/>
      <c r="CIR841" s="247"/>
      <c r="CIS841" s="247"/>
      <c r="CIT841" s="247"/>
      <c r="CIU841" s="247"/>
      <c r="CIV841" s="247"/>
      <c r="CIW841" s="247"/>
      <c r="CIX841" s="247"/>
      <c r="CIY841" s="247"/>
      <c r="CIZ841" s="247"/>
      <c r="CJA841" s="247"/>
      <c r="CJB841" s="247"/>
      <c r="CJC841" s="247"/>
      <c r="CJD841" s="247"/>
      <c r="CJE841" s="247"/>
      <c r="CJF841" s="247"/>
      <c r="CJG841" s="247"/>
      <c r="CJH841" s="247"/>
      <c r="CJI841" s="247"/>
      <c r="CJJ841" s="247"/>
      <c r="CJK841" s="247"/>
      <c r="CJL841" s="247"/>
      <c r="CJM841" s="247"/>
      <c r="CJN841" s="247"/>
      <c r="CJO841" s="247"/>
      <c r="CJP841" s="247"/>
      <c r="CJQ841" s="247"/>
      <c r="CJR841" s="247"/>
      <c r="CJS841" s="247"/>
      <c r="CJT841" s="247"/>
      <c r="CJU841" s="247"/>
      <c r="CJV841" s="247"/>
      <c r="CJW841" s="247"/>
      <c r="CJX841" s="247"/>
      <c r="CJY841" s="247"/>
      <c r="CJZ841" s="247"/>
      <c r="CKA841" s="247"/>
      <c r="CKB841" s="247"/>
      <c r="CKC841" s="247"/>
      <c r="CKD841" s="247"/>
      <c r="CKE841" s="247"/>
      <c r="CKF841" s="247"/>
      <c r="CKG841" s="247"/>
      <c r="CKH841" s="247"/>
      <c r="CKI841" s="247"/>
      <c r="CKJ841" s="247"/>
      <c r="CKK841" s="247"/>
      <c r="CKL841" s="247"/>
      <c r="CKM841" s="247"/>
      <c r="CKN841" s="247"/>
      <c r="CKO841" s="247"/>
      <c r="CKP841" s="247"/>
      <c r="CKQ841" s="247"/>
      <c r="CKR841" s="247"/>
      <c r="CKS841" s="247"/>
      <c r="CKT841" s="247"/>
      <c r="CKU841" s="247"/>
      <c r="CKV841" s="247"/>
      <c r="CKW841" s="247"/>
      <c r="CKX841" s="247"/>
      <c r="CKY841" s="247"/>
      <c r="CKZ841" s="247"/>
      <c r="CLA841" s="247"/>
      <c r="CLB841" s="247"/>
      <c r="CLC841" s="247"/>
      <c r="CLD841" s="247"/>
      <c r="CLE841" s="247"/>
      <c r="CLF841" s="247"/>
      <c r="CLG841" s="247"/>
      <c r="CLH841" s="247"/>
      <c r="CLI841" s="247"/>
      <c r="CLJ841" s="247"/>
      <c r="CLK841" s="247"/>
      <c r="CLL841" s="247"/>
      <c r="CLM841" s="247"/>
      <c r="CLN841" s="247"/>
      <c r="CLO841" s="247"/>
      <c r="CLP841" s="247"/>
      <c r="CLQ841" s="247"/>
      <c r="CLR841" s="247"/>
      <c r="CLS841" s="247"/>
      <c r="CLT841" s="247"/>
      <c r="CLU841" s="247"/>
      <c r="CLV841" s="247"/>
      <c r="CLW841" s="247"/>
      <c r="CLX841" s="247"/>
      <c r="CLY841" s="247"/>
      <c r="CLZ841" s="247"/>
      <c r="CMA841" s="247"/>
      <c r="CMB841" s="247"/>
      <c r="CMC841" s="247"/>
      <c r="CMD841" s="247"/>
      <c r="CME841" s="247"/>
      <c r="CMF841" s="247"/>
      <c r="CMG841" s="247"/>
      <c r="CMH841" s="247"/>
      <c r="CMI841" s="247"/>
      <c r="CMJ841" s="247"/>
      <c r="CMK841" s="247"/>
      <c r="CML841" s="247"/>
      <c r="CMM841" s="247"/>
      <c r="CMN841" s="247"/>
      <c r="CMO841" s="247"/>
      <c r="CMP841" s="247"/>
      <c r="CMQ841" s="247"/>
      <c r="CMR841" s="247"/>
      <c r="CMS841" s="247"/>
      <c r="CMT841" s="247"/>
      <c r="CMU841" s="247"/>
      <c r="CMV841" s="247"/>
      <c r="CMW841" s="247"/>
      <c r="CMX841" s="247"/>
      <c r="CMY841" s="247"/>
      <c r="CMZ841" s="247"/>
      <c r="CNA841" s="247"/>
      <c r="CNB841" s="247"/>
      <c r="CNC841" s="247"/>
      <c r="CND841" s="247"/>
      <c r="CNE841" s="247"/>
      <c r="CNF841" s="247"/>
      <c r="CNG841" s="247"/>
      <c r="CNH841" s="247"/>
      <c r="CNI841" s="247"/>
      <c r="CNJ841" s="247"/>
      <c r="CNK841" s="247"/>
      <c r="CNL841" s="247"/>
      <c r="CNM841" s="247"/>
      <c r="CNN841" s="247"/>
      <c r="CNO841" s="247"/>
      <c r="CNP841" s="247"/>
      <c r="CNQ841" s="247"/>
      <c r="CNR841" s="247"/>
      <c r="CNS841" s="247"/>
      <c r="CNT841" s="247"/>
      <c r="CNU841" s="247"/>
      <c r="CNV841" s="247"/>
      <c r="CNW841" s="247"/>
      <c r="CNX841" s="247"/>
      <c r="CNY841" s="247"/>
      <c r="CNZ841" s="247"/>
      <c r="COA841" s="247"/>
      <c r="COB841" s="247"/>
      <c r="COC841" s="247"/>
      <c r="COD841" s="247"/>
      <c r="COE841" s="247"/>
      <c r="COF841" s="247"/>
      <c r="COG841" s="247"/>
      <c r="COH841" s="247"/>
      <c r="COI841" s="247"/>
      <c r="COJ841" s="247"/>
      <c r="COK841" s="247"/>
      <c r="COL841" s="247"/>
      <c r="COM841" s="247"/>
      <c r="CON841" s="247"/>
      <c r="COO841" s="247"/>
      <c r="COP841" s="247"/>
      <c r="COQ841" s="247"/>
      <c r="COR841" s="247"/>
      <c r="COS841" s="247"/>
      <c r="COT841" s="247"/>
      <c r="COU841" s="247"/>
      <c r="COV841" s="247"/>
      <c r="COW841" s="247"/>
      <c r="COX841" s="247"/>
      <c r="COY841" s="247"/>
      <c r="COZ841" s="247"/>
      <c r="CPA841" s="247"/>
      <c r="CPB841" s="247"/>
      <c r="CPC841" s="247"/>
      <c r="CPD841" s="247"/>
      <c r="CPE841" s="247"/>
      <c r="CPF841" s="247"/>
      <c r="CPG841" s="247"/>
      <c r="CPH841" s="247"/>
      <c r="CPI841" s="247"/>
      <c r="CPJ841" s="247"/>
      <c r="CPK841" s="247"/>
      <c r="CPL841" s="247"/>
      <c r="CPM841" s="247"/>
      <c r="CPN841" s="247"/>
      <c r="CPO841" s="247"/>
      <c r="CPP841" s="247"/>
      <c r="CPQ841" s="247"/>
      <c r="CPR841" s="247"/>
      <c r="CPS841" s="247"/>
      <c r="CPT841" s="247"/>
      <c r="CPU841" s="247"/>
      <c r="CPV841" s="247"/>
      <c r="CPW841" s="247"/>
      <c r="CPX841" s="247"/>
      <c r="CPY841" s="247"/>
      <c r="CPZ841" s="247"/>
      <c r="CQA841" s="247"/>
      <c r="CQB841" s="247"/>
      <c r="CQC841" s="247"/>
      <c r="CQD841" s="247"/>
      <c r="CQE841" s="247"/>
      <c r="CQF841" s="247"/>
      <c r="CQG841" s="247"/>
      <c r="CQH841" s="247"/>
      <c r="CQI841" s="247"/>
      <c r="CQJ841" s="247"/>
      <c r="CQK841" s="247"/>
      <c r="CQL841" s="247"/>
      <c r="CQM841" s="247"/>
      <c r="CQN841" s="247"/>
      <c r="CQO841" s="247"/>
      <c r="CQP841" s="247"/>
      <c r="CQQ841" s="247"/>
      <c r="CQR841" s="247"/>
      <c r="CQS841" s="247"/>
      <c r="CQT841" s="247"/>
      <c r="CQU841" s="247"/>
      <c r="CQV841" s="247"/>
      <c r="CQW841" s="247"/>
      <c r="CQX841" s="247"/>
      <c r="CQY841" s="247"/>
      <c r="CQZ841" s="247"/>
      <c r="CRA841" s="247"/>
      <c r="CRB841" s="247"/>
      <c r="CRC841" s="247"/>
      <c r="CRD841" s="247"/>
      <c r="CRE841" s="247"/>
      <c r="CRF841" s="247"/>
      <c r="CRG841" s="247"/>
      <c r="CRH841" s="247"/>
      <c r="CRI841" s="247"/>
      <c r="CRJ841" s="247"/>
      <c r="CRK841" s="247"/>
      <c r="CRL841" s="247"/>
      <c r="CRM841" s="247"/>
      <c r="CRN841" s="247"/>
      <c r="CRO841" s="247"/>
      <c r="CRP841" s="247"/>
      <c r="CRQ841" s="247"/>
      <c r="CRR841" s="247"/>
      <c r="CRS841" s="247"/>
      <c r="CRT841" s="247"/>
      <c r="CRU841" s="247"/>
      <c r="CRV841" s="247"/>
      <c r="CRW841" s="247"/>
      <c r="CRX841" s="247"/>
      <c r="CRY841" s="247"/>
      <c r="CRZ841" s="247"/>
      <c r="CSA841" s="247"/>
      <c r="CSB841" s="247"/>
      <c r="CSC841" s="247"/>
      <c r="CSD841" s="247"/>
      <c r="CSE841" s="247"/>
      <c r="CSF841" s="247"/>
      <c r="CSG841" s="247"/>
      <c r="CSH841" s="247"/>
      <c r="CSI841" s="247"/>
      <c r="CSJ841" s="247"/>
      <c r="CSK841" s="247"/>
      <c r="CSL841" s="247"/>
      <c r="CSM841" s="247"/>
      <c r="CSN841" s="247"/>
      <c r="CSO841" s="247"/>
      <c r="CSP841" s="247"/>
      <c r="CSQ841" s="247"/>
      <c r="CSR841" s="247"/>
      <c r="CSS841" s="247"/>
      <c r="CST841" s="247"/>
      <c r="CSU841" s="247"/>
      <c r="CSV841" s="247"/>
      <c r="CSW841" s="247"/>
      <c r="CSX841" s="247"/>
      <c r="CSY841" s="247"/>
      <c r="CSZ841" s="247"/>
      <c r="CTA841" s="247"/>
      <c r="CTB841" s="247"/>
      <c r="CTC841" s="247"/>
      <c r="CTD841" s="247"/>
      <c r="CTE841" s="247"/>
      <c r="CTF841" s="247"/>
      <c r="CTG841" s="247"/>
      <c r="CTH841" s="247"/>
      <c r="CTI841" s="247"/>
      <c r="CTJ841" s="247"/>
      <c r="CTK841" s="247"/>
      <c r="CTL841" s="247"/>
      <c r="CTM841" s="247"/>
      <c r="CTN841" s="247"/>
      <c r="CTO841" s="247"/>
      <c r="CTP841" s="247"/>
      <c r="CTQ841" s="247"/>
      <c r="CTR841" s="247"/>
      <c r="CTS841" s="247"/>
      <c r="CTT841" s="247"/>
      <c r="CTU841" s="247"/>
      <c r="CTV841" s="247"/>
      <c r="CTW841" s="247"/>
      <c r="CTX841" s="247"/>
      <c r="CTY841" s="247"/>
      <c r="CTZ841" s="247"/>
      <c r="CUA841" s="247"/>
      <c r="CUB841" s="247"/>
      <c r="CUC841" s="247"/>
      <c r="CUD841" s="247"/>
      <c r="CUE841" s="247"/>
      <c r="CUF841" s="247"/>
      <c r="CUG841" s="247"/>
      <c r="CUH841" s="247"/>
      <c r="CUI841" s="247"/>
      <c r="CUJ841" s="247"/>
      <c r="CUK841" s="247"/>
      <c r="CUL841" s="247"/>
      <c r="CUM841" s="247"/>
      <c r="CUN841" s="247"/>
      <c r="CUO841" s="247"/>
      <c r="CUP841" s="247"/>
      <c r="CUQ841" s="247"/>
      <c r="CUR841" s="247"/>
      <c r="CUS841" s="247"/>
      <c r="CUT841" s="247"/>
      <c r="CUU841" s="247"/>
      <c r="CUV841" s="247"/>
      <c r="CUW841" s="247"/>
      <c r="CUX841" s="247"/>
      <c r="CUY841" s="247"/>
      <c r="CUZ841" s="247"/>
      <c r="CVA841" s="247"/>
      <c r="CVB841" s="247"/>
      <c r="CVC841" s="247"/>
      <c r="CVD841" s="247"/>
      <c r="CVE841" s="247"/>
      <c r="CVF841" s="247"/>
      <c r="CVG841" s="247"/>
      <c r="CVH841" s="247"/>
      <c r="CVI841" s="247"/>
      <c r="CVJ841" s="247"/>
      <c r="CVK841" s="247"/>
      <c r="CVL841" s="247"/>
      <c r="CVM841" s="247"/>
      <c r="CVN841" s="247"/>
      <c r="CVO841" s="247"/>
      <c r="CVP841" s="247"/>
      <c r="CVQ841" s="247"/>
      <c r="CVR841" s="247"/>
      <c r="CVS841" s="247"/>
      <c r="CVT841" s="247"/>
      <c r="CVU841" s="247"/>
      <c r="CVV841" s="247"/>
      <c r="CVW841" s="247"/>
      <c r="CVX841" s="247"/>
      <c r="CVY841" s="247"/>
      <c r="CVZ841" s="247"/>
      <c r="CWA841" s="247"/>
      <c r="CWB841" s="247"/>
      <c r="CWC841" s="247"/>
      <c r="CWD841" s="247"/>
      <c r="CWE841" s="247"/>
      <c r="CWF841" s="247"/>
      <c r="CWG841" s="247"/>
      <c r="CWH841" s="247"/>
      <c r="CWI841" s="247"/>
      <c r="CWJ841" s="247"/>
      <c r="CWK841" s="247"/>
      <c r="CWL841" s="247"/>
      <c r="CWM841" s="247"/>
      <c r="CWN841" s="247"/>
      <c r="CWO841" s="247"/>
      <c r="CWP841" s="247"/>
      <c r="CWQ841" s="247"/>
      <c r="CWR841" s="247"/>
      <c r="CWS841" s="247"/>
      <c r="CWT841" s="247"/>
      <c r="CWU841" s="247"/>
      <c r="CWV841" s="247"/>
      <c r="CWW841" s="247"/>
      <c r="CWX841" s="247"/>
      <c r="CWY841" s="247"/>
      <c r="CWZ841" s="247"/>
      <c r="CXA841" s="247"/>
      <c r="CXB841" s="247"/>
      <c r="CXC841" s="247"/>
      <c r="CXD841" s="247"/>
      <c r="CXE841" s="247"/>
      <c r="CXF841" s="247"/>
      <c r="CXG841" s="247"/>
      <c r="CXH841" s="247"/>
      <c r="CXI841" s="247"/>
      <c r="CXJ841" s="247"/>
      <c r="CXK841" s="247"/>
      <c r="CXL841" s="247"/>
      <c r="CXM841" s="247"/>
      <c r="CXN841" s="247"/>
      <c r="CXO841" s="247"/>
      <c r="CXP841" s="247"/>
      <c r="CXQ841" s="247"/>
      <c r="CXR841" s="247"/>
      <c r="CXS841" s="247"/>
      <c r="CXT841" s="247"/>
      <c r="CXU841" s="247"/>
      <c r="CXV841" s="247"/>
      <c r="CXW841" s="247"/>
      <c r="CXX841" s="247"/>
      <c r="CXY841" s="247"/>
      <c r="CXZ841" s="247"/>
      <c r="CYA841" s="247"/>
      <c r="CYB841" s="247"/>
      <c r="CYC841" s="247"/>
      <c r="CYD841" s="247"/>
      <c r="CYE841" s="247"/>
      <c r="CYF841" s="247"/>
      <c r="CYG841" s="247"/>
      <c r="CYH841" s="247"/>
      <c r="CYI841" s="247"/>
      <c r="CYJ841" s="247"/>
      <c r="CYK841" s="247"/>
      <c r="CYL841" s="247"/>
      <c r="CYM841" s="247"/>
      <c r="CYN841" s="247"/>
      <c r="CYO841" s="247"/>
      <c r="CYP841" s="247"/>
      <c r="CYQ841" s="247"/>
      <c r="CYR841" s="247"/>
      <c r="CYS841" s="247"/>
      <c r="CYT841" s="247"/>
      <c r="CYU841" s="247"/>
      <c r="CYV841" s="247"/>
      <c r="CYW841" s="247"/>
      <c r="CYX841" s="247"/>
      <c r="CYY841" s="247"/>
      <c r="CYZ841" s="247"/>
      <c r="CZA841" s="247"/>
      <c r="CZB841" s="247"/>
      <c r="CZC841" s="247"/>
      <c r="CZD841" s="247"/>
      <c r="CZE841" s="247"/>
      <c r="CZF841" s="247"/>
      <c r="CZG841" s="247"/>
      <c r="CZH841" s="247"/>
      <c r="CZI841" s="247"/>
      <c r="CZJ841" s="247"/>
      <c r="CZK841" s="247"/>
      <c r="CZL841" s="247"/>
      <c r="CZM841" s="247"/>
      <c r="CZN841" s="247"/>
      <c r="CZO841" s="247"/>
      <c r="CZP841" s="247"/>
      <c r="CZQ841" s="247"/>
      <c r="CZR841" s="247"/>
      <c r="CZS841" s="247"/>
      <c r="CZT841" s="247"/>
      <c r="CZU841" s="247"/>
      <c r="CZV841" s="247"/>
      <c r="CZW841" s="247"/>
      <c r="CZX841" s="247"/>
      <c r="CZY841" s="247"/>
      <c r="CZZ841" s="247"/>
      <c r="DAA841" s="247"/>
      <c r="DAB841" s="247"/>
      <c r="DAC841" s="247"/>
      <c r="DAD841" s="247"/>
      <c r="DAE841" s="247"/>
      <c r="DAF841" s="247"/>
      <c r="DAG841" s="247"/>
      <c r="DAH841" s="247"/>
      <c r="DAI841" s="247"/>
      <c r="DAJ841" s="247"/>
      <c r="DAK841" s="247"/>
      <c r="DAL841" s="247"/>
      <c r="DAM841" s="247"/>
      <c r="DAN841" s="247"/>
      <c r="DAO841" s="247"/>
      <c r="DAP841" s="247"/>
      <c r="DAQ841" s="247"/>
      <c r="DAR841" s="247"/>
      <c r="DAS841" s="247"/>
      <c r="DAT841" s="247"/>
      <c r="DAU841" s="247"/>
      <c r="DAV841" s="247"/>
      <c r="DAW841" s="247"/>
      <c r="DAX841" s="247"/>
      <c r="DAY841" s="247"/>
      <c r="DAZ841" s="247"/>
      <c r="DBA841" s="247"/>
      <c r="DBB841" s="247"/>
      <c r="DBC841" s="247"/>
      <c r="DBD841" s="247"/>
      <c r="DBE841" s="247"/>
      <c r="DBF841" s="247"/>
      <c r="DBG841" s="247"/>
      <c r="DBH841" s="247"/>
      <c r="DBI841" s="247"/>
      <c r="DBJ841" s="247"/>
      <c r="DBK841" s="247"/>
      <c r="DBL841" s="247"/>
      <c r="DBM841" s="247"/>
      <c r="DBN841" s="247"/>
      <c r="DBO841" s="247"/>
      <c r="DBP841" s="247"/>
      <c r="DBQ841" s="247"/>
      <c r="DBR841" s="247"/>
      <c r="DBS841" s="247"/>
      <c r="DBT841" s="247"/>
      <c r="DBU841" s="247"/>
      <c r="DBV841" s="247"/>
      <c r="DBW841" s="247"/>
      <c r="DBX841" s="247"/>
      <c r="DBY841" s="247"/>
      <c r="DBZ841" s="247"/>
      <c r="DCA841" s="247"/>
      <c r="DCB841" s="247"/>
      <c r="DCC841" s="247"/>
      <c r="DCD841" s="247"/>
      <c r="DCE841" s="247"/>
      <c r="DCF841" s="247"/>
      <c r="DCG841" s="247"/>
      <c r="DCH841" s="247"/>
      <c r="DCI841" s="247"/>
      <c r="DCJ841" s="247"/>
      <c r="DCK841" s="247"/>
      <c r="DCL841" s="247"/>
      <c r="DCM841" s="247"/>
      <c r="DCN841" s="247"/>
      <c r="DCO841" s="247"/>
      <c r="DCP841" s="247"/>
      <c r="DCQ841" s="247"/>
      <c r="DCR841" s="247"/>
      <c r="DCS841" s="247"/>
      <c r="DCT841" s="247"/>
      <c r="DCU841" s="247"/>
      <c r="DCV841" s="247"/>
      <c r="DCW841" s="247"/>
      <c r="DCX841" s="247"/>
      <c r="DCY841" s="247"/>
      <c r="DCZ841" s="247"/>
      <c r="DDA841" s="247"/>
      <c r="DDB841" s="247"/>
      <c r="DDC841" s="247"/>
      <c r="DDD841" s="247"/>
      <c r="DDE841" s="247"/>
      <c r="DDF841" s="247"/>
      <c r="DDG841" s="247"/>
      <c r="DDH841" s="247"/>
      <c r="DDI841" s="247"/>
      <c r="DDJ841" s="247"/>
      <c r="DDK841" s="247"/>
      <c r="DDL841" s="247"/>
      <c r="DDM841" s="247"/>
      <c r="DDN841" s="247"/>
      <c r="DDO841" s="247"/>
      <c r="DDP841" s="247"/>
      <c r="DDQ841" s="247"/>
      <c r="DDR841" s="247"/>
      <c r="DDS841" s="247"/>
      <c r="DDT841" s="247"/>
      <c r="DDU841" s="247"/>
      <c r="DDV841" s="247"/>
      <c r="DDW841" s="247"/>
      <c r="DDX841" s="247"/>
      <c r="DDY841" s="247"/>
      <c r="DDZ841" s="247"/>
      <c r="DEA841" s="247"/>
      <c r="DEB841" s="247"/>
      <c r="DEC841" s="247"/>
      <c r="DED841" s="247"/>
      <c r="DEE841" s="247"/>
      <c r="DEF841" s="247"/>
      <c r="DEG841" s="247"/>
      <c r="DEH841" s="247"/>
      <c r="DEI841" s="247"/>
      <c r="DEJ841" s="247"/>
      <c r="DEK841" s="247"/>
      <c r="DEL841" s="247"/>
      <c r="DEM841" s="247"/>
      <c r="DEN841" s="247"/>
      <c r="DEO841" s="247"/>
      <c r="DEP841" s="247"/>
      <c r="DEQ841" s="247"/>
      <c r="DER841" s="247"/>
      <c r="DES841" s="247"/>
      <c r="DET841" s="247"/>
      <c r="DEU841" s="247"/>
      <c r="DEV841" s="247"/>
      <c r="DEW841" s="247"/>
      <c r="DEX841" s="247"/>
      <c r="DEY841" s="247"/>
      <c r="DEZ841" s="247"/>
      <c r="DFA841" s="247"/>
      <c r="DFB841" s="247"/>
      <c r="DFC841" s="247"/>
      <c r="DFD841" s="247"/>
      <c r="DFE841" s="247"/>
      <c r="DFF841" s="247"/>
      <c r="DFG841" s="247"/>
      <c r="DFH841" s="247"/>
      <c r="DFI841" s="247"/>
      <c r="DFJ841" s="247"/>
      <c r="DFK841" s="247"/>
      <c r="DFL841" s="247"/>
      <c r="DFM841" s="247"/>
      <c r="DFN841" s="247"/>
      <c r="DFO841" s="247"/>
      <c r="DFP841" s="247"/>
      <c r="DFQ841" s="247"/>
      <c r="DFR841" s="247"/>
      <c r="DFS841" s="247"/>
      <c r="DFT841" s="247"/>
      <c r="DFU841" s="247"/>
      <c r="DFV841" s="247"/>
      <c r="DFW841" s="247"/>
      <c r="DFX841" s="247"/>
      <c r="DFY841" s="247"/>
      <c r="DFZ841" s="247"/>
      <c r="DGA841" s="247"/>
      <c r="DGB841" s="247"/>
      <c r="DGC841" s="247"/>
      <c r="DGD841" s="247"/>
      <c r="DGE841" s="247"/>
      <c r="DGF841" s="247"/>
      <c r="DGG841" s="247"/>
      <c r="DGH841" s="247"/>
      <c r="DGI841" s="247"/>
      <c r="DGJ841" s="247"/>
      <c r="DGK841" s="247"/>
      <c r="DGL841" s="247"/>
      <c r="DGM841" s="247"/>
      <c r="DGN841" s="247"/>
      <c r="DGO841" s="247"/>
      <c r="DGP841" s="247"/>
      <c r="DGQ841" s="247"/>
      <c r="DGR841" s="247"/>
      <c r="DGS841" s="247"/>
      <c r="DGT841" s="247"/>
      <c r="DGU841" s="247"/>
      <c r="DGV841" s="247"/>
      <c r="DGW841" s="247"/>
      <c r="DGX841" s="247"/>
      <c r="DGY841" s="247"/>
      <c r="DGZ841" s="247"/>
      <c r="DHA841" s="247"/>
      <c r="DHB841" s="247"/>
      <c r="DHC841" s="247"/>
      <c r="DHD841" s="247"/>
      <c r="DHE841" s="247"/>
      <c r="DHF841" s="247"/>
      <c r="DHG841" s="247"/>
      <c r="DHH841" s="247"/>
      <c r="DHI841" s="247"/>
      <c r="DHJ841" s="247"/>
      <c r="DHK841" s="247"/>
      <c r="DHL841" s="247"/>
      <c r="DHM841" s="247"/>
      <c r="DHN841" s="247"/>
      <c r="DHO841" s="247"/>
      <c r="DHP841" s="247"/>
      <c r="DHQ841" s="247"/>
      <c r="DHR841" s="247"/>
      <c r="DHS841" s="247"/>
      <c r="DHT841" s="247"/>
      <c r="DHU841" s="247"/>
      <c r="DHV841" s="247"/>
      <c r="DHW841" s="247"/>
      <c r="DHX841" s="247"/>
      <c r="DHY841" s="247"/>
      <c r="DHZ841" s="247"/>
      <c r="DIA841" s="247"/>
      <c r="DIB841" s="247"/>
      <c r="DIC841" s="247"/>
      <c r="DID841" s="247"/>
      <c r="DIE841" s="247"/>
      <c r="DIF841" s="247"/>
      <c r="DIG841" s="247"/>
      <c r="DIH841" s="247"/>
      <c r="DII841" s="247"/>
      <c r="DIJ841" s="247"/>
      <c r="DIK841" s="247"/>
      <c r="DIL841" s="247"/>
      <c r="DIM841" s="247"/>
      <c r="DIN841" s="247"/>
      <c r="DIO841" s="247"/>
      <c r="DIP841" s="247"/>
      <c r="DIQ841" s="247"/>
      <c r="DIR841" s="247"/>
      <c r="DIS841" s="247"/>
      <c r="DIT841" s="247"/>
      <c r="DIU841" s="247"/>
      <c r="DIV841" s="247"/>
      <c r="DIW841" s="247"/>
      <c r="DIX841" s="247"/>
      <c r="DIY841" s="247"/>
      <c r="DIZ841" s="247"/>
      <c r="DJA841" s="247"/>
      <c r="DJB841" s="247"/>
      <c r="DJC841" s="247"/>
      <c r="DJD841" s="247"/>
      <c r="DJE841" s="247"/>
      <c r="DJF841" s="247"/>
      <c r="DJG841" s="247"/>
      <c r="DJH841" s="247"/>
      <c r="DJI841" s="247"/>
      <c r="DJJ841" s="247"/>
      <c r="DJK841" s="247"/>
      <c r="DJL841" s="247"/>
      <c r="DJM841" s="247"/>
      <c r="DJN841" s="247"/>
      <c r="DJO841" s="247"/>
      <c r="DJP841" s="247"/>
      <c r="DJQ841" s="247"/>
      <c r="DJR841" s="247"/>
      <c r="DJS841" s="247"/>
      <c r="DJT841" s="247"/>
      <c r="DJU841" s="247"/>
      <c r="DJV841" s="247"/>
      <c r="DJW841" s="247"/>
      <c r="DJX841" s="247"/>
      <c r="DJY841" s="247"/>
      <c r="DJZ841" s="247"/>
      <c r="DKA841" s="247"/>
      <c r="DKB841" s="247"/>
      <c r="DKC841" s="247"/>
      <c r="DKD841" s="247"/>
      <c r="DKE841" s="247"/>
      <c r="DKF841" s="247"/>
      <c r="DKG841" s="247"/>
      <c r="DKH841" s="247"/>
      <c r="DKI841" s="247"/>
      <c r="DKJ841" s="247"/>
      <c r="DKK841" s="247"/>
      <c r="DKL841" s="247"/>
      <c r="DKM841" s="247"/>
      <c r="DKN841" s="247"/>
      <c r="DKO841" s="247"/>
      <c r="DKP841" s="247"/>
      <c r="DKQ841" s="247"/>
      <c r="DKR841" s="247"/>
      <c r="DKS841" s="247"/>
      <c r="DKT841" s="247"/>
      <c r="DKU841" s="247"/>
      <c r="DKV841" s="247"/>
      <c r="DKW841" s="247"/>
      <c r="DKX841" s="247"/>
      <c r="DKY841" s="247"/>
      <c r="DKZ841" s="247"/>
      <c r="DLA841" s="247"/>
      <c r="DLB841" s="247"/>
      <c r="DLC841" s="247"/>
      <c r="DLD841" s="247"/>
      <c r="DLE841" s="247"/>
      <c r="DLF841" s="247"/>
      <c r="DLG841" s="247"/>
      <c r="DLH841" s="247"/>
      <c r="DLI841" s="247"/>
      <c r="DLJ841" s="247"/>
      <c r="DLK841" s="247"/>
      <c r="DLL841" s="247"/>
      <c r="DLM841" s="247"/>
      <c r="DLN841" s="247"/>
      <c r="DLO841" s="247"/>
      <c r="DLP841" s="247"/>
      <c r="DLQ841" s="247"/>
      <c r="DLR841" s="247"/>
      <c r="DLS841" s="247"/>
      <c r="DLT841" s="247"/>
      <c r="DLU841" s="247"/>
      <c r="DLV841" s="247"/>
      <c r="DLW841" s="247"/>
      <c r="DLX841" s="247"/>
      <c r="DLY841" s="247"/>
      <c r="DLZ841" s="247"/>
      <c r="DMA841" s="247"/>
      <c r="DMB841" s="247"/>
      <c r="DMC841" s="247"/>
      <c r="DMD841" s="247"/>
      <c r="DME841" s="247"/>
      <c r="DMF841" s="247"/>
      <c r="DMG841" s="247"/>
      <c r="DMH841" s="247"/>
      <c r="DMI841" s="247"/>
      <c r="DMJ841" s="247"/>
      <c r="DMK841" s="247"/>
      <c r="DML841" s="247"/>
      <c r="DMM841" s="247"/>
      <c r="DMN841" s="247"/>
      <c r="DMO841" s="247"/>
      <c r="DMP841" s="247"/>
      <c r="DMQ841" s="247"/>
      <c r="DMR841" s="247"/>
      <c r="DMS841" s="247"/>
      <c r="DMT841" s="247"/>
      <c r="DMU841" s="247"/>
      <c r="DMV841" s="247"/>
      <c r="DMW841" s="247"/>
      <c r="DMX841" s="247"/>
      <c r="DMY841" s="247"/>
      <c r="DMZ841" s="247"/>
      <c r="DNA841" s="247"/>
      <c r="DNB841" s="247"/>
      <c r="DNC841" s="247"/>
      <c r="DND841" s="247"/>
      <c r="DNE841" s="247"/>
      <c r="DNF841" s="247"/>
      <c r="DNG841" s="247"/>
      <c r="DNH841" s="247"/>
      <c r="DNI841" s="247"/>
      <c r="DNJ841" s="247"/>
      <c r="DNK841" s="247"/>
      <c r="DNL841" s="247"/>
      <c r="DNM841" s="247"/>
      <c r="DNN841" s="247"/>
      <c r="DNO841" s="247"/>
      <c r="DNP841" s="247"/>
      <c r="DNQ841" s="247"/>
      <c r="DNR841" s="247"/>
      <c r="DNS841" s="247"/>
      <c r="DNT841" s="247"/>
      <c r="DNU841" s="247"/>
      <c r="DNV841" s="247"/>
      <c r="DNW841" s="247"/>
      <c r="DNX841" s="247"/>
      <c r="DNY841" s="247"/>
      <c r="DNZ841" s="247"/>
      <c r="DOA841" s="247"/>
      <c r="DOB841" s="247"/>
      <c r="DOC841" s="247"/>
      <c r="DOD841" s="247"/>
      <c r="DOE841" s="247"/>
      <c r="DOF841" s="247"/>
      <c r="DOG841" s="247"/>
      <c r="DOH841" s="247"/>
      <c r="DOI841" s="247"/>
      <c r="DOJ841" s="247"/>
      <c r="DOK841" s="247"/>
      <c r="DOL841" s="247"/>
      <c r="DOM841" s="247"/>
      <c r="DON841" s="247"/>
      <c r="DOO841" s="247"/>
      <c r="DOP841" s="247"/>
      <c r="DOQ841" s="247"/>
      <c r="DOR841" s="247"/>
      <c r="DOS841" s="247"/>
      <c r="DOT841" s="247"/>
      <c r="DOU841" s="247"/>
      <c r="DOV841" s="247"/>
      <c r="DOW841" s="247"/>
      <c r="DOX841" s="247"/>
      <c r="DOY841" s="247"/>
      <c r="DOZ841" s="247"/>
      <c r="DPA841" s="247"/>
      <c r="DPB841" s="247"/>
      <c r="DPC841" s="247"/>
      <c r="DPD841" s="247"/>
      <c r="DPE841" s="247"/>
      <c r="DPF841" s="247"/>
      <c r="DPG841" s="247"/>
      <c r="DPH841" s="247"/>
      <c r="DPI841" s="247"/>
      <c r="DPJ841" s="247"/>
      <c r="DPK841" s="247"/>
      <c r="DPL841" s="247"/>
      <c r="DPM841" s="247"/>
      <c r="DPN841" s="247"/>
      <c r="DPO841" s="247"/>
      <c r="DPP841" s="247"/>
      <c r="DPQ841" s="247"/>
      <c r="DPR841" s="247"/>
      <c r="DPS841" s="247"/>
      <c r="DPT841" s="247"/>
      <c r="DPU841" s="247"/>
      <c r="DPV841" s="247"/>
      <c r="DPW841" s="247"/>
      <c r="DPX841" s="247"/>
      <c r="DPY841" s="247"/>
      <c r="DPZ841" s="247"/>
      <c r="DQA841" s="247"/>
      <c r="DQB841" s="247"/>
      <c r="DQC841" s="247"/>
      <c r="DQD841" s="247"/>
      <c r="DQE841" s="247"/>
      <c r="DQF841" s="247"/>
      <c r="DQG841" s="247"/>
      <c r="DQH841" s="247"/>
      <c r="DQI841" s="247"/>
      <c r="DQJ841" s="247"/>
      <c r="DQK841" s="247"/>
      <c r="DQL841" s="247"/>
      <c r="DQM841" s="247"/>
      <c r="DQN841" s="247"/>
      <c r="DQO841" s="247"/>
      <c r="DQP841" s="247"/>
      <c r="DQQ841" s="247"/>
      <c r="DQR841" s="247"/>
      <c r="DQS841" s="247"/>
      <c r="DQT841" s="247"/>
      <c r="DQU841" s="247"/>
      <c r="DQV841" s="247"/>
      <c r="DQW841" s="247"/>
      <c r="DQX841" s="247"/>
      <c r="DQY841" s="247"/>
      <c r="DQZ841" s="247"/>
      <c r="DRA841" s="247"/>
      <c r="DRB841" s="247"/>
      <c r="DRC841" s="247"/>
      <c r="DRD841" s="247"/>
      <c r="DRE841" s="247"/>
      <c r="DRF841" s="247"/>
      <c r="DRG841" s="247"/>
      <c r="DRH841" s="247"/>
      <c r="DRI841" s="247"/>
      <c r="DRJ841" s="247"/>
      <c r="DRK841" s="247"/>
      <c r="DRL841" s="247"/>
      <c r="DRM841" s="247"/>
      <c r="DRN841" s="247"/>
      <c r="DRO841" s="247"/>
      <c r="DRP841" s="247"/>
      <c r="DRQ841" s="247"/>
      <c r="DRR841" s="247"/>
      <c r="DRS841" s="247"/>
      <c r="DRT841" s="247"/>
      <c r="DRU841" s="247"/>
      <c r="DRV841" s="247"/>
      <c r="DRW841" s="247"/>
      <c r="DRX841" s="247"/>
      <c r="DRY841" s="247"/>
      <c r="DRZ841" s="247"/>
      <c r="DSA841" s="247"/>
      <c r="DSB841" s="247"/>
      <c r="DSC841" s="247"/>
      <c r="DSD841" s="247"/>
      <c r="DSE841" s="247"/>
      <c r="DSF841" s="247"/>
      <c r="DSG841" s="247"/>
      <c r="DSH841" s="247"/>
      <c r="DSI841" s="247"/>
      <c r="DSJ841" s="247"/>
      <c r="DSK841" s="247"/>
      <c r="DSL841" s="247"/>
      <c r="DSM841" s="247"/>
      <c r="DSN841" s="247"/>
      <c r="DSO841" s="247"/>
      <c r="DSP841" s="247"/>
      <c r="DSQ841" s="247"/>
      <c r="DSR841" s="247"/>
      <c r="DSS841" s="247"/>
      <c r="DST841" s="247"/>
      <c r="DSU841" s="247"/>
      <c r="DSV841" s="247"/>
      <c r="DSW841" s="247"/>
      <c r="DSX841" s="247"/>
      <c r="DSY841" s="247"/>
      <c r="DSZ841" s="247"/>
      <c r="DTA841" s="247"/>
      <c r="DTB841" s="247"/>
      <c r="DTC841" s="247"/>
      <c r="DTD841" s="247"/>
      <c r="DTE841" s="247"/>
      <c r="DTF841" s="247"/>
      <c r="DTG841" s="247"/>
      <c r="DTH841" s="247"/>
      <c r="DTI841" s="247"/>
      <c r="DTJ841" s="247"/>
      <c r="DTK841" s="247"/>
      <c r="DTL841" s="247"/>
      <c r="DTM841" s="247"/>
      <c r="DTN841" s="247"/>
      <c r="DTO841" s="247"/>
      <c r="DTP841" s="247"/>
      <c r="DTQ841" s="247"/>
      <c r="DTR841" s="247"/>
      <c r="DTS841" s="247"/>
      <c r="DTT841" s="247"/>
      <c r="DTU841" s="247"/>
      <c r="DTV841" s="247"/>
      <c r="DTW841" s="247"/>
      <c r="DTX841" s="247"/>
      <c r="DTY841" s="247"/>
      <c r="DTZ841" s="247"/>
      <c r="DUA841" s="247"/>
      <c r="DUB841" s="247"/>
      <c r="DUC841" s="247"/>
      <c r="DUD841" s="247"/>
      <c r="DUE841" s="247"/>
      <c r="DUF841" s="247"/>
      <c r="DUG841" s="247"/>
      <c r="DUH841" s="247"/>
      <c r="DUI841" s="247"/>
      <c r="DUJ841" s="247"/>
      <c r="DUK841" s="247"/>
      <c r="DUL841" s="247"/>
      <c r="DUM841" s="247"/>
      <c r="DUN841" s="247"/>
      <c r="DUO841" s="247"/>
      <c r="DUP841" s="247"/>
      <c r="DUQ841" s="247"/>
      <c r="DUR841" s="247"/>
      <c r="DUS841" s="247"/>
      <c r="DUT841" s="247"/>
      <c r="DUU841" s="247"/>
      <c r="DUV841" s="247"/>
      <c r="DUW841" s="247"/>
      <c r="DUX841" s="247"/>
      <c r="DUY841" s="247"/>
      <c r="DUZ841" s="247"/>
      <c r="DVA841" s="247"/>
      <c r="DVB841" s="247"/>
      <c r="DVC841" s="247"/>
      <c r="DVD841" s="247"/>
      <c r="DVE841" s="247"/>
      <c r="DVF841" s="247"/>
      <c r="DVG841" s="247"/>
      <c r="DVH841" s="247"/>
      <c r="DVI841" s="247"/>
      <c r="DVJ841" s="247"/>
      <c r="DVK841" s="247"/>
      <c r="DVL841" s="247"/>
      <c r="DVM841" s="247"/>
      <c r="DVN841" s="247"/>
      <c r="DVO841" s="247"/>
      <c r="DVP841" s="247"/>
      <c r="DVQ841" s="247"/>
      <c r="DVR841" s="247"/>
      <c r="DVS841" s="247"/>
      <c r="DVT841" s="247"/>
      <c r="DVU841" s="247"/>
      <c r="DVV841" s="247"/>
      <c r="DVW841" s="247"/>
      <c r="DVX841" s="247"/>
      <c r="DVY841" s="247"/>
      <c r="DVZ841" s="247"/>
      <c r="DWA841" s="247"/>
      <c r="DWB841" s="247"/>
      <c r="DWC841" s="247"/>
      <c r="DWD841" s="247"/>
      <c r="DWE841" s="247"/>
      <c r="DWF841" s="247"/>
      <c r="DWG841" s="247"/>
      <c r="DWH841" s="247"/>
      <c r="DWI841" s="247"/>
      <c r="DWJ841" s="247"/>
      <c r="DWK841" s="247"/>
      <c r="DWL841" s="247"/>
      <c r="DWM841" s="247"/>
      <c r="DWN841" s="247"/>
      <c r="DWO841" s="247"/>
      <c r="DWP841" s="247"/>
      <c r="DWQ841" s="247"/>
      <c r="DWR841" s="247"/>
      <c r="DWS841" s="247"/>
      <c r="DWT841" s="247"/>
      <c r="DWU841" s="247"/>
      <c r="DWV841" s="247"/>
      <c r="DWW841" s="247"/>
      <c r="DWX841" s="247"/>
      <c r="DWY841" s="247"/>
      <c r="DWZ841" s="247"/>
      <c r="DXA841" s="247"/>
      <c r="DXB841" s="247"/>
      <c r="DXC841" s="247"/>
      <c r="DXD841" s="247"/>
      <c r="DXE841" s="247"/>
      <c r="DXF841" s="247"/>
      <c r="DXG841" s="247"/>
      <c r="DXH841" s="247"/>
      <c r="DXI841" s="247"/>
      <c r="DXJ841" s="247"/>
      <c r="DXK841" s="247"/>
      <c r="DXL841" s="247"/>
      <c r="DXM841" s="247"/>
      <c r="DXN841" s="247"/>
      <c r="DXO841" s="247"/>
      <c r="DXP841" s="247"/>
      <c r="DXQ841" s="247"/>
      <c r="DXR841" s="247"/>
      <c r="DXS841" s="247"/>
      <c r="DXT841" s="247"/>
      <c r="DXU841" s="247"/>
      <c r="DXV841" s="247"/>
      <c r="DXW841" s="247"/>
      <c r="DXX841" s="247"/>
      <c r="DXY841" s="247"/>
      <c r="DXZ841" s="247"/>
      <c r="DYA841" s="247"/>
      <c r="DYB841" s="247"/>
      <c r="DYC841" s="247"/>
      <c r="DYD841" s="247"/>
      <c r="DYE841" s="247"/>
      <c r="DYF841" s="247"/>
      <c r="DYG841" s="247"/>
      <c r="DYH841" s="247"/>
      <c r="DYI841" s="247"/>
      <c r="DYJ841" s="247"/>
      <c r="DYK841" s="247"/>
      <c r="DYL841" s="247"/>
      <c r="DYM841" s="247"/>
      <c r="DYN841" s="247"/>
      <c r="DYO841" s="247"/>
      <c r="DYP841" s="247"/>
      <c r="DYQ841" s="247"/>
      <c r="DYR841" s="247"/>
      <c r="DYS841" s="247"/>
      <c r="DYT841" s="247"/>
      <c r="DYU841" s="247"/>
      <c r="DYV841" s="247"/>
      <c r="DYW841" s="247"/>
      <c r="DYX841" s="247"/>
      <c r="DYY841" s="247"/>
      <c r="DYZ841" s="247"/>
      <c r="DZA841" s="247"/>
      <c r="DZB841" s="247"/>
      <c r="DZC841" s="247"/>
      <c r="DZD841" s="247"/>
      <c r="DZE841" s="247"/>
      <c r="DZF841" s="247"/>
      <c r="DZG841" s="247"/>
      <c r="DZH841" s="247"/>
      <c r="DZI841" s="247"/>
      <c r="DZJ841" s="247"/>
      <c r="DZK841" s="247"/>
      <c r="DZL841" s="247"/>
      <c r="DZM841" s="247"/>
      <c r="DZN841" s="247"/>
      <c r="DZO841" s="247"/>
      <c r="DZP841" s="247"/>
      <c r="DZQ841" s="247"/>
      <c r="DZR841" s="247"/>
      <c r="DZS841" s="247"/>
      <c r="DZT841" s="247"/>
      <c r="DZU841" s="247"/>
      <c r="DZV841" s="247"/>
      <c r="DZW841" s="247"/>
      <c r="DZX841" s="247"/>
      <c r="DZY841" s="247"/>
      <c r="DZZ841" s="247"/>
      <c r="EAA841" s="247"/>
      <c r="EAB841" s="247"/>
      <c r="EAC841" s="247"/>
      <c r="EAD841" s="247"/>
      <c r="EAE841" s="247"/>
      <c r="EAF841" s="247"/>
      <c r="EAG841" s="247"/>
      <c r="EAH841" s="247"/>
      <c r="EAI841" s="247"/>
      <c r="EAJ841" s="247"/>
      <c r="EAK841" s="247"/>
      <c r="EAL841" s="247"/>
      <c r="EAM841" s="247"/>
      <c r="EAN841" s="247"/>
      <c r="EAO841" s="247"/>
      <c r="EAP841" s="247"/>
      <c r="EAQ841" s="247"/>
      <c r="EAR841" s="247"/>
      <c r="EAS841" s="247"/>
      <c r="EAT841" s="247"/>
      <c r="EAU841" s="247"/>
      <c r="EAV841" s="247"/>
      <c r="EAW841" s="247"/>
      <c r="EAX841" s="247"/>
      <c r="EAY841" s="247"/>
      <c r="EAZ841" s="247"/>
      <c r="EBA841" s="247"/>
      <c r="EBB841" s="247"/>
      <c r="EBC841" s="247"/>
      <c r="EBD841" s="247"/>
      <c r="EBE841" s="247"/>
      <c r="EBF841" s="247"/>
      <c r="EBG841" s="247"/>
      <c r="EBH841" s="247"/>
      <c r="EBI841" s="247"/>
      <c r="EBJ841" s="247"/>
      <c r="EBK841" s="247"/>
      <c r="EBL841" s="247"/>
      <c r="EBM841" s="247"/>
      <c r="EBN841" s="247"/>
      <c r="EBO841" s="247"/>
      <c r="EBP841" s="247"/>
      <c r="EBQ841" s="247"/>
      <c r="EBR841" s="247"/>
      <c r="EBS841" s="247"/>
      <c r="EBT841" s="247"/>
      <c r="EBU841" s="247"/>
      <c r="EBV841" s="247"/>
      <c r="EBW841" s="247"/>
      <c r="EBX841" s="247"/>
      <c r="EBY841" s="247"/>
      <c r="EBZ841" s="247"/>
      <c r="ECA841" s="247"/>
      <c r="ECB841" s="247"/>
      <c r="ECC841" s="247"/>
      <c r="ECD841" s="247"/>
      <c r="ECE841" s="247"/>
      <c r="ECF841" s="247"/>
      <c r="ECG841" s="247"/>
      <c r="ECH841" s="247"/>
      <c r="ECI841" s="247"/>
      <c r="ECJ841" s="247"/>
      <c r="ECK841" s="247"/>
      <c r="ECL841" s="247"/>
      <c r="ECM841" s="247"/>
      <c r="ECN841" s="247"/>
      <c r="ECO841" s="247"/>
      <c r="ECP841" s="247"/>
      <c r="ECQ841" s="247"/>
      <c r="ECR841" s="247"/>
      <c r="ECS841" s="247"/>
      <c r="ECT841" s="247"/>
      <c r="ECU841" s="247"/>
      <c r="ECV841" s="247"/>
      <c r="ECW841" s="247"/>
      <c r="ECX841" s="247"/>
      <c r="ECY841" s="247"/>
      <c r="ECZ841" s="247"/>
      <c r="EDA841" s="247"/>
      <c r="EDB841" s="247"/>
      <c r="EDC841" s="247"/>
      <c r="EDD841" s="247"/>
      <c r="EDE841" s="247"/>
      <c r="EDF841" s="247"/>
      <c r="EDG841" s="247"/>
      <c r="EDH841" s="247"/>
      <c r="EDI841" s="247"/>
      <c r="EDJ841" s="247"/>
      <c r="EDK841" s="247"/>
      <c r="EDL841" s="247"/>
      <c r="EDM841" s="247"/>
      <c r="EDN841" s="247"/>
      <c r="EDO841" s="247"/>
      <c r="EDP841" s="247"/>
      <c r="EDQ841" s="247"/>
      <c r="EDR841" s="247"/>
      <c r="EDS841" s="247"/>
      <c r="EDT841" s="247"/>
      <c r="EDU841" s="247"/>
      <c r="EDV841" s="247"/>
      <c r="EDW841" s="247"/>
      <c r="EDX841" s="247"/>
      <c r="EDY841" s="247"/>
      <c r="EDZ841" s="247"/>
      <c r="EEA841" s="247"/>
      <c r="EEB841" s="247"/>
      <c r="EEC841" s="247"/>
      <c r="EED841" s="247"/>
      <c r="EEE841" s="247"/>
      <c r="EEF841" s="247"/>
      <c r="EEG841" s="247"/>
      <c r="EEH841" s="247"/>
      <c r="EEI841" s="247"/>
      <c r="EEJ841" s="247"/>
      <c r="EEK841" s="247"/>
      <c r="EEL841" s="247"/>
      <c r="EEM841" s="247"/>
      <c r="EEN841" s="247"/>
      <c r="EEO841" s="247"/>
      <c r="EEP841" s="247"/>
      <c r="EEQ841" s="247"/>
      <c r="EER841" s="247"/>
      <c r="EES841" s="247"/>
      <c r="EET841" s="247"/>
      <c r="EEU841" s="247"/>
      <c r="EEV841" s="247"/>
      <c r="EEW841" s="247"/>
      <c r="EEX841" s="247"/>
      <c r="EEY841" s="247"/>
      <c r="EEZ841" s="247"/>
      <c r="EFA841" s="247"/>
      <c r="EFB841" s="247"/>
      <c r="EFC841" s="247"/>
      <c r="EFD841" s="247"/>
      <c r="EFE841" s="247"/>
      <c r="EFF841" s="247"/>
      <c r="EFG841" s="247"/>
      <c r="EFH841" s="247"/>
      <c r="EFI841" s="247"/>
      <c r="EFJ841" s="247"/>
      <c r="EFK841" s="247"/>
      <c r="EFL841" s="247"/>
      <c r="EFM841" s="247"/>
      <c r="EFN841" s="247"/>
      <c r="EFO841" s="247"/>
      <c r="EFP841" s="247"/>
      <c r="EFQ841" s="247"/>
      <c r="EFR841" s="247"/>
      <c r="EFS841" s="247"/>
      <c r="EFT841" s="247"/>
      <c r="EFU841" s="247"/>
      <c r="EFV841" s="247"/>
      <c r="EFW841" s="247"/>
      <c r="EFX841" s="247"/>
      <c r="EFY841" s="247"/>
      <c r="EFZ841" s="247"/>
      <c r="EGA841" s="247"/>
      <c r="EGB841" s="247"/>
      <c r="EGC841" s="247"/>
      <c r="EGD841" s="247"/>
      <c r="EGE841" s="247"/>
      <c r="EGF841" s="247"/>
      <c r="EGG841" s="247"/>
      <c r="EGH841" s="247"/>
      <c r="EGI841" s="247"/>
      <c r="EGJ841" s="247"/>
      <c r="EGK841" s="247"/>
      <c r="EGL841" s="247"/>
      <c r="EGM841" s="247"/>
      <c r="EGN841" s="247"/>
      <c r="EGO841" s="247"/>
      <c r="EGP841" s="247"/>
      <c r="EGQ841" s="247"/>
      <c r="EGR841" s="247"/>
      <c r="EGS841" s="247"/>
      <c r="EGT841" s="247"/>
      <c r="EGU841" s="247"/>
      <c r="EGV841" s="247"/>
      <c r="EGW841" s="247"/>
      <c r="EGX841" s="247"/>
      <c r="EGY841" s="247"/>
      <c r="EGZ841" s="247"/>
      <c r="EHA841" s="247"/>
      <c r="EHB841" s="247"/>
      <c r="EHC841" s="247"/>
      <c r="EHD841" s="247"/>
      <c r="EHE841" s="247"/>
      <c r="EHF841" s="247"/>
      <c r="EHG841" s="247"/>
      <c r="EHH841" s="247"/>
      <c r="EHI841" s="247"/>
      <c r="EHJ841" s="247"/>
      <c r="EHK841" s="247"/>
      <c r="EHL841" s="247"/>
      <c r="EHM841" s="247"/>
      <c r="EHN841" s="247"/>
      <c r="EHO841" s="247"/>
      <c r="EHP841" s="247"/>
      <c r="EHQ841" s="247"/>
      <c r="EHR841" s="247"/>
      <c r="EHS841" s="247"/>
      <c r="EHT841" s="247"/>
      <c r="EHU841" s="247"/>
      <c r="EHV841" s="247"/>
      <c r="EHW841" s="247"/>
      <c r="EHX841" s="247"/>
      <c r="EHY841" s="247"/>
      <c r="EHZ841" s="247"/>
      <c r="EIA841" s="247"/>
      <c r="EIB841" s="247"/>
      <c r="EIC841" s="247"/>
      <c r="EID841" s="247"/>
      <c r="EIE841" s="247"/>
      <c r="EIF841" s="247"/>
      <c r="EIG841" s="247"/>
      <c r="EIH841" s="247"/>
      <c r="EII841" s="247"/>
      <c r="EIJ841" s="247"/>
      <c r="EIK841" s="247"/>
      <c r="EIL841" s="247"/>
      <c r="EIM841" s="247"/>
      <c r="EIN841" s="247"/>
      <c r="EIO841" s="247"/>
      <c r="EIP841" s="247"/>
      <c r="EIQ841" s="247"/>
      <c r="EIR841" s="247"/>
      <c r="EIS841" s="247"/>
      <c r="EIT841" s="247"/>
      <c r="EIU841" s="247"/>
      <c r="EIV841" s="247"/>
      <c r="EIW841" s="247"/>
      <c r="EIX841" s="247"/>
      <c r="EIY841" s="247"/>
      <c r="EIZ841" s="247"/>
      <c r="EJA841" s="247"/>
      <c r="EJB841" s="247"/>
      <c r="EJC841" s="247"/>
      <c r="EJD841" s="247"/>
      <c r="EJE841" s="247"/>
      <c r="EJF841" s="247"/>
      <c r="EJG841" s="247"/>
      <c r="EJH841" s="247"/>
      <c r="EJI841" s="247"/>
      <c r="EJJ841" s="247"/>
      <c r="EJK841" s="247"/>
      <c r="EJL841" s="247"/>
      <c r="EJM841" s="247"/>
      <c r="EJN841" s="247"/>
      <c r="EJO841" s="247"/>
      <c r="EJP841" s="247"/>
      <c r="EJQ841" s="247"/>
      <c r="EJR841" s="247"/>
      <c r="EJS841" s="247"/>
      <c r="EJT841" s="247"/>
      <c r="EJU841" s="247"/>
      <c r="EJV841" s="247"/>
      <c r="EJW841" s="247"/>
      <c r="EJX841" s="247"/>
      <c r="EJY841" s="247"/>
      <c r="EJZ841" s="247"/>
      <c r="EKA841" s="247"/>
      <c r="EKB841" s="247"/>
      <c r="EKC841" s="247"/>
      <c r="EKD841" s="247"/>
      <c r="EKE841" s="247"/>
      <c r="EKF841" s="247"/>
      <c r="EKG841" s="247"/>
      <c r="EKH841" s="247"/>
      <c r="EKI841" s="247"/>
      <c r="EKJ841" s="247"/>
      <c r="EKK841" s="247"/>
      <c r="EKL841" s="247"/>
      <c r="EKM841" s="247"/>
      <c r="EKN841" s="247"/>
      <c r="EKO841" s="247"/>
      <c r="EKP841" s="247"/>
      <c r="EKQ841" s="247"/>
      <c r="EKR841" s="247"/>
      <c r="EKS841" s="247"/>
      <c r="EKT841" s="247"/>
      <c r="EKU841" s="247"/>
      <c r="EKV841" s="247"/>
      <c r="EKW841" s="247"/>
      <c r="EKX841" s="247"/>
      <c r="EKY841" s="247"/>
      <c r="EKZ841" s="247"/>
      <c r="ELA841" s="247"/>
      <c r="ELB841" s="247"/>
      <c r="ELC841" s="247"/>
      <c r="ELD841" s="247"/>
      <c r="ELE841" s="247"/>
      <c r="ELF841" s="247"/>
      <c r="ELG841" s="247"/>
      <c r="ELH841" s="247"/>
      <c r="ELI841" s="247"/>
      <c r="ELJ841" s="247"/>
      <c r="ELK841" s="247"/>
      <c r="ELL841" s="247"/>
      <c r="ELM841" s="247"/>
      <c r="ELN841" s="247"/>
      <c r="ELO841" s="247"/>
      <c r="ELP841" s="247"/>
      <c r="ELQ841" s="247"/>
      <c r="ELR841" s="247"/>
      <c r="ELS841" s="247"/>
      <c r="ELT841" s="247"/>
      <c r="ELU841" s="247"/>
      <c r="ELV841" s="247"/>
      <c r="ELW841" s="247"/>
      <c r="ELX841" s="247"/>
      <c r="ELY841" s="247"/>
      <c r="ELZ841" s="247"/>
      <c r="EMA841" s="247"/>
      <c r="EMB841" s="247"/>
      <c r="EMC841" s="247"/>
      <c r="EMD841" s="247"/>
      <c r="EME841" s="247"/>
      <c r="EMF841" s="247"/>
      <c r="EMG841" s="247"/>
      <c r="EMH841" s="247"/>
      <c r="EMI841" s="247"/>
      <c r="EMJ841" s="247"/>
      <c r="EMK841" s="247"/>
      <c r="EML841" s="247"/>
      <c r="EMM841" s="247"/>
      <c r="EMN841" s="247"/>
      <c r="EMO841" s="247"/>
      <c r="EMP841" s="247"/>
      <c r="EMQ841" s="247"/>
      <c r="EMR841" s="247"/>
      <c r="EMS841" s="247"/>
      <c r="EMT841" s="247"/>
      <c r="EMU841" s="247"/>
      <c r="EMV841" s="247"/>
      <c r="EMW841" s="247"/>
      <c r="EMX841" s="247"/>
      <c r="EMY841" s="247"/>
      <c r="EMZ841" s="247"/>
      <c r="ENA841" s="247"/>
      <c r="ENB841" s="247"/>
      <c r="ENC841" s="247"/>
      <c r="END841" s="247"/>
      <c r="ENE841" s="247"/>
      <c r="ENF841" s="247"/>
      <c r="ENG841" s="247"/>
      <c r="ENH841" s="247"/>
      <c r="ENI841" s="247"/>
      <c r="ENJ841" s="247"/>
      <c r="ENK841" s="247"/>
      <c r="ENL841" s="247"/>
      <c r="ENM841" s="247"/>
      <c r="ENN841" s="247"/>
      <c r="ENO841" s="247"/>
      <c r="ENP841" s="247"/>
      <c r="ENQ841" s="247"/>
      <c r="ENR841" s="247"/>
      <c r="ENS841" s="247"/>
      <c r="ENT841" s="247"/>
      <c r="ENU841" s="247"/>
      <c r="ENV841" s="247"/>
      <c r="ENW841" s="247"/>
      <c r="ENX841" s="247"/>
      <c r="ENY841" s="247"/>
      <c r="ENZ841" s="247"/>
      <c r="EOA841" s="247"/>
      <c r="EOB841" s="247"/>
      <c r="EOC841" s="247"/>
      <c r="EOD841" s="247"/>
      <c r="EOE841" s="247"/>
      <c r="EOF841" s="247"/>
      <c r="EOG841" s="247"/>
      <c r="EOH841" s="247"/>
      <c r="EOI841" s="247"/>
      <c r="EOJ841" s="247"/>
      <c r="EOK841" s="247"/>
      <c r="EOL841" s="247"/>
      <c r="EOM841" s="247"/>
      <c r="EON841" s="247"/>
      <c r="EOO841" s="247"/>
      <c r="EOP841" s="247"/>
      <c r="EOQ841" s="247"/>
      <c r="EOR841" s="247"/>
      <c r="EOS841" s="247"/>
      <c r="EOT841" s="247"/>
      <c r="EOU841" s="247"/>
      <c r="EOV841" s="247"/>
      <c r="EOW841" s="247"/>
      <c r="EOX841" s="247"/>
      <c r="EOY841" s="247"/>
      <c r="EOZ841" s="247"/>
      <c r="EPA841" s="247"/>
      <c r="EPB841" s="247"/>
      <c r="EPC841" s="247"/>
      <c r="EPD841" s="247"/>
      <c r="EPE841" s="247"/>
      <c r="EPF841" s="247"/>
      <c r="EPG841" s="247"/>
      <c r="EPH841" s="247"/>
      <c r="EPI841" s="247"/>
      <c r="EPJ841" s="247"/>
      <c r="EPK841" s="247"/>
      <c r="EPL841" s="247"/>
      <c r="EPM841" s="247"/>
      <c r="EPN841" s="247"/>
      <c r="EPO841" s="247"/>
      <c r="EPP841" s="247"/>
      <c r="EPQ841" s="247"/>
      <c r="EPR841" s="247"/>
      <c r="EPS841" s="247"/>
      <c r="EPT841" s="247"/>
      <c r="EPU841" s="247"/>
      <c r="EPV841" s="247"/>
      <c r="EPW841" s="247"/>
      <c r="EPX841" s="247"/>
      <c r="EPY841" s="247"/>
      <c r="EPZ841" s="247"/>
      <c r="EQA841" s="247"/>
      <c r="EQB841" s="247"/>
      <c r="EQC841" s="247"/>
      <c r="EQD841" s="247"/>
      <c r="EQE841" s="247"/>
      <c r="EQF841" s="247"/>
      <c r="EQG841" s="247"/>
      <c r="EQH841" s="247"/>
      <c r="EQI841" s="247"/>
      <c r="EQJ841" s="247"/>
      <c r="EQK841" s="247"/>
      <c r="EQL841" s="247"/>
      <c r="EQM841" s="247"/>
      <c r="EQN841" s="247"/>
      <c r="EQO841" s="247"/>
      <c r="EQP841" s="247"/>
      <c r="EQQ841" s="247"/>
      <c r="EQR841" s="247"/>
      <c r="EQS841" s="247"/>
      <c r="EQT841" s="247"/>
      <c r="EQU841" s="247"/>
      <c r="EQV841" s="247"/>
      <c r="EQW841" s="247"/>
      <c r="EQX841" s="247"/>
      <c r="EQY841" s="247"/>
      <c r="EQZ841" s="247"/>
      <c r="ERA841" s="247"/>
      <c r="ERB841" s="247"/>
      <c r="ERC841" s="247"/>
      <c r="ERD841" s="247"/>
      <c r="ERE841" s="247"/>
      <c r="ERF841" s="247"/>
      <c r="ERG841" s="247"/>
      <c r="ERH841" s="247"/>
      <c r="ERI841" s="247"/>
      <c r="ERJ841" s="247"/>
      <c r="ERK841" s="247"/>
      <c r="ERL841" s="247"/>
      <c r="ERM841" s="247"/>
      <c r="ERN841" s="247"/>
      <c r="ERO841" s="247"/>
      <c r="ERP841" s="247"/>
      <c r="ERQ841" s="247"/>
      <c r="ERR841" s="247"/>
      <c r="ERS841" s="247"/>
      <c r="ERT841" s="247"/>
      <c r="ERU841" s="247"/>
      <c r="ERV841" s="247"/>
      <c r="ERW841" s="247"/>
      <c r="ERX841" s="247"/>
      <c r="ERY841" s="247"/>
      <c r="ERZ841" s="247"/>
      <c r="ESA841" s="247"/>
      <c r="ESB841" s="247"/>
      <c r="ESC841" s="247"/>
      <c r="ESD841" s="247"/>
      <c r="ESE841" s="247"/>
      <c r="ESF841" s="247"/>
      <c r="ESG841" s="247"/>
      <c r="ESH841" s="247"/>
      <c r="ESI841" s="247"/>
      <c r="ESJ841" s="247"/>
      <c r="ESK841" s="247"/>
      <c r="ESL841" s="247"/>
      <c r="ESM841" s="247"/>
      <c r="ESN841" s="247"/>
      <c r="ESO841" s="247"/>
      <c r="ESP841" s="247"/>
      <c r="ESQ841" s="247"/>
      <c r="ESR841" s="247"/>
      <c r="ESS841" s="247"/>
      <c r="EST841" s="247"/>
      <c r="ESU841" s="247"/>
      <c r="ESV841" s="247"/>
      <c r="ESW841" s="247"/>
      <c r="ESX841" s="247"/>
      <c r="ESY841" s="247"/>
      <c r="ESZ841" s="247"/>
      <c r="ETA841" s="247"/>
      <c r="ETB841" s="247"/>
      <c r="ETC841" s="247"/>
      <c r="ETD841" s="247"/>
      <c r="ETE841" s="247"/>
      <c r="ETF841" s="247"/>
      <c r="ETG841" s="247"/>
      <c r="ETH841" s="247"/>
      <c r="ETI841" s="247"/>
      <c r="ETJ841" s="247"/>
      <c r="ETK841" s="247"/>
      <c r="ETL841" s="247"/>
      <c r="ETM841" s="247"/>
      <c r="ETN841" s="247"/>
      <c r="ETO841" s="247"/>
      <c r="ETP841" s="247"/>
      <c r="ETQ841" s="247"/>
      <c r="ETR841" s="247"/>
      <c r="ETS841" s="247"/>
      <c r="ETT841" s="247"/>
      <c r="ETU841" s="247"/>
      <c r="ETV841" s="247"/>
      <c r="ETW841" s="247"/>
      <c r="ETX841" s="247"/>
      <c r="ETY841" s="247"/>
      <c r="ETZ841" s="247"/>
      <c r="EUA841" s="247"/>
      <c r="EUB841" s="247"/>
      <c r="EUC841" s="247"/>
      <c r="EUD841" s="247"/>
      <c r="EUE841" s="247"/>
      <c r="EUF841" s="247"/>
      <c r="EUG841" s="247"/>
      <c r="EUH841" s="247"/>
      <c r="EUI841" s="247"/>
      <c r="EUJ841" s="247"/>
      <c r="EUK841" s="247"/>
      <c r="EUL841" s="247"/>
      <c r="EUM841" s="247"/>
      <c r="EUN841" s="247"/>
      <c r="EUO841" s="247"/>
      <c r="EUP841" s="247"/>
      <c r="EUQ841" s="247"/>
      <c r="EUR841" s="247"/>
      <c r="EUS841" s="247"/>
      <c r="EUT841" s="247"/>
      <c r="EUU841" s="247"/>
      <c r="EUV841" s="247"/>
      <c r="EUW841" s="247"/>
      <c r="EUX841" s="247"/>
      <c r="EUY841" s="247"/>
      <c r="EUZ841" s="247"/>
      <c r="EVA841" s="247"/>
      <c r="EVB841" s="247"/>
      <c r="EVC841" s="247"/>
      <c r="EVD841" s="247"/>
      <c r="EVE841" s="247"/>
      <c r="EVF841" s="247"/>
      <c r="EVG841" s="247"/>
      <c r="EVH841" s="247"/>
      <c r="EVI841" s="247"/>
      <c r="EVJ841" s="247"/>
      <c r="EVK841" s="247"/>
      <c r="EVL841" s="247"/>
      <c r="EVM841" s="247"/>
      <c r="EVN841" s="247"/>
      <c r="EVO841" s="247"/>
      <c r="EVP841" s="247"/>
      <c r="EVQ841" s="247"/>
      <c r="EVR841" s="247"/>
      <c r="EVS841" s="247"/>
      <c r="EVT841" s="247"/>
      <c r="EVU841" s="247"/>
      <c r="EVV841" s="247"/>
      <c r="EVW841" s="247"/>
      <c r="EVX841" s="247"/>
      <c r="EVY841" s="247"/>
      <c r="EVZ841" s="247"/>
      <c r="EWA841" s="247"/>
      <c r="EWB841" s="247"/>
      <c r="EWC841" s="247"/>
      <c r="EWD841" s="247"/>
      <c r="EWE841" s="247"/>
      <c r="EWF841" s="247"/>
      <c r="EWG841" s="247"/>
      <c r="EWH841" s="247"/>
      <c r="EWI841" s="247"/>
      <c r="EWJ841" s="247"/>
      <c r="EWK841" s="247"/>
      <c r="EWL841" s="247"/>
      <c r="EWM841" s="247"/>
      <c r="EWN841" s="247"/>
      <c r="EWO841" s="247"/>
      <c r="EWP841" s="247"/>
      <c r="EWQ841" s="247"/>
      <c r="EWR841" s="247"/>
      <c r="EWS841" s="247"/>
      <c r="EWT841" s="247"/>
      <c r="EWU841" s="247"/>
      <c r="EWV841" s="247"/>
      <c r="EWW841" s="247"/>
      <c r="EWX841" s="247"/>
      <c r="EWY841" s="247"/>
      <c r="EWZ841" s="247"/>
      <c r="EXA841" s="247"/>
      <c r="EXB841" s="247"/>
      <c r="EXC841" s="247"/>
      <c r="EXD841" s="247"/>
      <c r="EXE841" s="247"/>
      <c r="EXF841" s="247"/>
      <c r="EXG841" s="247"/>
      <c r="EXH841" s="247"/>
      <c r="EXI841" s="247"/>
      <c r="EXJ841" s="247"/>
      <c r="EXK841" s="247"/>
      <c r="EXL841" s="247"/>
      <c r="EXM841" s="247"/>
      <c r="EXN841" s="247"/>
      <c r="EXO841" s="247"/>
      <c r="EXP841" s="247"/>
      <c r="EXQ841" s="247"/>
      <c r="EXR841" s="247"/>
      <c r="EXS841" s="247"/>
      <c r="EXT841" s="247"/>
      <c r="EXU841" s="247"/>
      <c r="EXV841" s="247"/>
      <c r="EXW841" s="247"/>
      <c r="EXX841" s="247"/>
      <c r="EXY841" s="247"/>
      <c r="EXZ841" s="247"/>
      <c r="EYA841" s="247"/>
      <c r="EYB841" s="247"/>
      <c r="EYC841" s="247"/>
      <c r="EYD841" s="247"/>
      <c r="EYE841" s="247"/>
      <c r="EYF841" s="247"/>
      <c r="EYG841" s="247"/>
      <c r="EYH841" s="247"/>
      <c r="EYI841" s="247"/>
      <c r="EYJ841" s="247"/>
      <c r="EYK841" s="247"/>
      <c r="EYL841" s="247"/>
      <c r="EYM841" s="247"/>
      <c r="EYN841" s="247"/>
      <c r="EYO841" s="247"/>
      <c r="EYP841" s="247"/>
      <c r="EYQ841" s="247"/>
      <c r="EYR841" s="247"/>
      <c r="EYS841" s="247"/>
      <c r="EYT841" s="247"/>
      <c r="EYU841" s="247"/>
      <c r="EYV841" s="247"/>
      <c r="EYW841" s="247"/>
      <c r="EYX841" s="247"/>
      <c r="EYY841" s="247"/>
      <c r="EYZ841" s="247"/>
      <c r="EZA841" s="247"/>
      <c r="EZB841" s="247"/>
      <c r="EZC841" s="247"/>
      <c r="EZD841" s="247"/>
      <c r="EZE841" s="247"/>
      <c r="EZF841" s="247"/>
      <c r="EZG841" s="247"/>
      <c r="EZH841" s="247"/>
      <c r="EZI841" s="247"/>
      <c r="EZJ841" s="247"/>
      <c r="EZK841" s="247"/>
      <c r="EZL841" s="247"/>
      <c r="EZM841" s="247"/>
      <c r="EZN841" s="247"/>
      <c r="EZO841" s="247"/>
      <c r="EZP841" s="247"/>
      <c r="EZQ841" s="247"/>
      <c r="EZR841" s="247"/>
      <c r="EZS841" s="247"/>
      <c r="EZT841" s="247"/>
      <c r="EZU841" s="247"/>
      <c r="EZV841" s="247"/>
      <c r="EZW841" s="247"/>
      <c r="EZX841" s="247"/>
      <c r="EZY841" s="247"/>
      <c r="EZZ841" s="247"/>
      <c r="FAA841" s="247"/>
      <c r="FAB841" s="247"/>
      <c r="FAC841" s="247"/>
      <c r="FAD841" s="247"/>
      <c r="FAE841" s="247"/>
      <c r="FAF841" s="247"/>
      <c r="FAG841" s="247"/>
      <c r="FAH841" s="247"/>
      <c r="FAI841" s="247"/>
      <c r="FAJ841" s="247"/>
      <c r="FAK841" s="247"/>
      <c r="FAL841" s="247"/>
      <c r="FAM841" s="247"/>
      <c r="FAN841" s="247"/>
      <c r="FAO841" s="247"/>
      <c r="FAP841" s="247"/>
      <c r="FAQ841" s="247"/>
      <c r="FAR841" s="247"/>
      <c r="FAS841" s="247"/>
      <c r="FAT841" s="247"/>
      <c r="FAU841" s="247"/>
      <c r="FAV841" s="247"/>
      <c r="FAW841" s="247"/>
      <c r="FAX841" s="247"/>
      <c r="FAY841" s="247"/>
      <c r="FAZ841" s="247"/>
      <c r="FBA841" s="247"/>
      <c r="FBB841" s="247"/>
      <c r="FBC841" s="247"/>
      <c r="FBD841" s="247"/>
      <c r="FBE841" s="247"/>
      <c r="FBF841" s="247"/>
      <c r="FBG841" s="247"/>
      <c r="FBH841" s="247"/>
      <c r="FBI841" s="247"/>
      <c r="FBJ841" s="247"/>
      <c r="FBK841" s="247"/>
      <c r="FBL841" s="247"/>
      <c r="FBM841" s="247"/>
      <c r="FBN841" s="247"/>
      <c r="FBO841" s="247"/>
      <c r="FBP841" s="247"/>
      <c r="FBQ841" s="247"/>
      <c r="FBR841" s="247"/>
      <c r="FBS841" s="247"/>
      <c r="FBT841" s="247"/>
      <c r="FBU841" s="247"/>
      <c r="FBV841" s="247"/>
      <c r="FBW841" s="247"/>
      <c r="FBX841" s="247"/>
      <c r="FBY841" s="247"/>
      <c r="FBZ841" s="247"/>
      <c r="FCA841" s="247"/>
      <c r="FCB841" s="247"/>
      <c r="FCC841" s="247"/>
      <c r="FCD841" s="247"/>
      <c r="FCE841" s="247"/>
      <c r="FCF841" s="247"/>
      <c r="FCG841" s="247"/>
      <c r="FCH841" s="247"/>
      <c r="FCI841" s="247"/>
      <c r="FCJ841" s="247"/>
      <c r="FCK841" s="247"/>
      <c r="FCL841" s="247"/>
      <c r="FCM841" s="247"/>
      <c r="FCN841" s="247"/>
      <c r="FCO841" s="247"/>
      <c r="FCP841" s="247"/>
      <c r="FCQ841" s="247"/>
      <c r="FCR841" s="247"/>
      <c r="FCS841" s="247"/>
      <c r="FCT841" s="247"/>
      <c r="FCU841" s="247"/>
      <c r="FCV841" s="247"/>
      <c r="FCW841" s="247"/>
      <c r="FCX841" s="247"/>
      <c r="FCY841" s="247"/>
      <c r="FCZ841" s="247"/>
      <c r="FDA841" s="247"/>
      <c r="FDB841" s="247"/>
      <c r="FDC841" s="247"/>
      <c r="FDD841" s="247"/>
      <c r="FDE841" s="247"/>
      <c r="FDF841" s="247"/>
      <c r="FDG841" s="247"/>
      <c r="FDH841" s="247"/>
      <c r="FDI841" s="247"/>
      <c r="FDJ841" s="247"/>
      <c r="FDK841" s="247"/>
      <c r="FDL841" s="247"/>
      <c r="FDM841" s="247"/>
      <c r="FDN841" s="247"/>
      <c r="FDO841" s="247"/>
      <c r="FDP841" s="247"/>
      <c r="FDQ841" s="247"/>
      <c r="FDR841" s="247"/>
      <c r="FDS841" s="247"/>
      <c r="FDT841" s="247"/>
      <c r="FDU841" s="247"/>
      <c r="FDV841" s="247"/>
      <c r="FDW841" s="247"/>
      <c r="FDX841" s="247"/>
      <c r="FDY841" s="247"/>
      <c r="FDZ841" s="247"/>
      <c r="FEA841" s="247"/>
      <c r="FEB841" s="247"/>
      <c r="FEC841" s="247"/>
      <c r="FED841" s="247"/>
      <c r="FEE841" s="247"/>
      <c r="FEF841" s="247"/>
      <c r="FEG841" s="247"/>
      <c r="FEH841" s="247"/>
      <c r="FEI841" s="247"/>
      <c r="FEJ841" s="247"/>
      <c r="FEK841" s="247"/>
      <c r="FEL841" s="247"/>
      <c r="FEM841" s="247"/>
      <c r="FEN841" s="247"/>
      <c r="FEO841" s="247"/>
      <c r="FEP841" s="247"/>
      <c r="FEQ841" s="247"/>
      <c r="FER841" s="247"/>
      <c r="FES841" s="247"/>
      <c r="FET841" s="247"/>
      <c r="FEU841" s="247"/>
      <c r="FEV841" s="247"/>
      <c r="FEW841" s="247"/>
      <c r="FEX841" s="247"/>
      <c r="FEY841" s="247"/>
      <c r="FEZ841" s="247"/>
      <c r="FFA841" s="247"/>
      <c r="FFB841" s="247"/>
      <c r="FFC841" s="247"/>
      <c r="FFD841" s="247"/>
      <c r="FFE841" s="247"/>
      <c r="FFF841" s="247"/>
      <c r="FFG841" s="247"/>
      <c r="FFH841" s="247"/>
      <c r="FFI841" s="247"/>
      <c r="FFJ841" s="247"/>
      <c r="FFK841" s="247"/>
      <c r="FFL841" s="247"/>
      <c r="FFM841" s="247"/>
      <c r="FFN841" s="247"/>
      <c r="FFO841" s="247"/>
      <c r="FFP841" s="247"/>
      <c r="FFQ841" s="247"/>
      <c r="FFR841" s="247"/>
      <c r="FFS841" s="247"/>
      <c r="FFT841" s="247"/>
      <c r="FFU841" s="247"/>
      <c r="FFV841" s="247"/>
      <c r="FFW841" s="247"/>
      <c r="FFX841" s="247"/>
      <c r="FFY841" s="247"/>
      <c r="FFZ841" s="247"/>
      <c r="FGA841" s="247"/>
      <c r="FGB841" s="247"/>
      <c r="FGC841" s="247"/>
      <c r="FGD841" s="247"/>
      <c r="FGE841" s="247"/>
      <c r="FGF841" s="247"/>
      <c r="FGG841" s="247"/>
      <c r="FGH841" s="247"/>
      <c r="FGI841" s="247"/>
      <c r="FGJ841" s="247"/>
      <c r="FGK841" s="247"/>
      <c r="FGL841" s="247"/>
      <c r="FGM841" s="247"/>
      <c r="FGN841" s="247"/>
      <c r="FGO841" s="247"/>
      <c r="FGP841" s="247"/>
      <c r="FGQ841" s="247"/>
      <c r="FGR841" s="247"/>
      <c r="FGS841" s="247"/>
      <c r="FGT841" s="247"/>
      <c r="FGU841" s="247"/>
      <c r="FGV841" s="247"/>
      <c r="FGW841" s="247"/>
      <c r="FGX841" s="247"/>
      <c r="FGY841" s="247"/>
      <c r="FGZ841" s="247"/>
      <c r="FHA841" s="247"/>
      <c r="FHB841" s="247"/>
      <c r="FHC841" s="247"/>
      <c r="FHD841" s="247"/>
      <c r="FHE841" s="247"/>
      <c r="FHF841" s="247"/>
      <c r="FHG841" s="247"/>
      <c r="FHH841" s="247"/>
      <c r="FHI841" s="247"/>
      <c r="FHJ841" s="247"/>
      <c r="FHK841" s="247"/>
      <c r="FHL841" s="247"/>
      <c r="FHM841" s="247"/>
      <c r="FHN841" s="247"/>
      <c r="FHO841" s="247"/>
      <c r="FHP841" s="247"/>
      <c r="FHQ841" s="247"/>
      <c r="FHR841" s="247"/>
      <c r="FHS841" s="247"/>
      <c r="FHT841" s="247"/>
      <c r="FHU841" s="247"/>
      <c r="FHV841" s="247"/>
      <c r="FHW841" s="247"/>
      <c r="FHX841" s="247"/>
      <c r="FHY841" s="247"/>
      <c r="FHZ841" s="247"/>
      <c r="FIA841" s="247"/>
      <c r="FIB841" s="247"/>
      <c r="FIC841" s="247"/>
      <c r="FID841" s="247"/>
      <c r="FIE841" s="247"/>
      <c r="FIF841" s="247"/>
      <c r="FIG841" s="247"/>
      <c r="FIH841" s="247"/>
      <c r="FII841" s="247"/>
      <c r="FIJ841" s="247"/>
      <c r="FIK841" s="247"/>
      <c r="FIL841" s="247"/>
      <c r="FIM841" s="247"/>
      <c r="FIN841" s="247"/>
      <c r="FIO841" s="247"/>
      <c r="FIP841" s="247"/>
      <c r="FIQ841" s="247"/>
      <c r="FIR841" s="247"/>
      <c r="FIS841" s="247"/>
      <c r="FIT841" s="247"/>
      <c r="FIU841" s="247"/>
      <c r="FIV841" s="247"/>
      <c r="FIW841" s="247"/>
      <c r="FIX841" s="247"/>
      <c r="FIY841" s="247"/>
      <c r="FIZ841" s="247"/>
      <c r="FJA841" s="247"/>
      <c r="FJB841" s="247"/>
      <c r="FJC841" s="247"/>
      <c r="FJD841" s="247"/>
      <c r="FJE841" s="247"/>
      <c r="FJF841" s="247"/>
      <c r="FJG841" s="247"/>
      <c r="FJH841" s="247"/>
      <c r="FJI841" s="247"/>
      <c r="FJJ841" s="247"/>
      <c r="FJK841" s="247"/>
      <c r="FJL841" s="247"/>
      <c r="FJM841" s="247"/>
      <c r="FJN841" s="247"/>
      <c r="FJO841" s="247"/>
      <c r="FJP841" s="247"/>
      <c r="FJQ841" s="247"/>
      <c r="FJR841" s="247"/>
      <c r="FJS841" s="247"/>
      <c r="FJT841" s="247"/>
      <c r="FJU841" s="247"/>
      <c r="FJV841" s="247"/>
      <c r="FJW841" s="247"/>
      <c r="FJX841" s="247"/>
      <c r="FJY841" s="247"/>
      <c r="FJZ841" s="247"/>
      <c r="FKA841" s="247"/>
      <c r="FKB841" s="247"/>
      <c r="FKC841" s="247"/>
      <c r="FKD841" s="247"/>
      <c r="FKE841" s="247"/>
      <c r="FKF841" s="247"/>
      <c r="FKG841" s="247"/>
      <c r="FKH841" s="247"/>
      <c r="FKI841" s="247"/>
      <c r="FKJ841" s="247"/>
      <c r="FKK841" s="247"/>
      <c r="FKL841" s="247"/>
      <c r="FKM841" s="247"/>
      <c r="FKN841" s="247"/>
      <c r="FKO841" s="247"/>
      <c r="FKP841" s="247"/>
      <c r="FKQ841" s="247"/>
      <c r="FKR841" s="247"/>
      <c r="FKS841" s="247"/>
      <c r="FKT841" s="247"/>
      <c r="FKU841" s="247"/>
      <c r="FKV841" s="247"/>
      <c r="FKW841" s="247"/>
      <c r="FKX841" s="247"/>
      <c r="FKY841" s="247"/>
      <c r="FKZ841" s="247"/>
      <c r="FLA841" s="247"/>
      <c r="FLB841" s="247"/>
      <c r="FLC841" s="247"/>
      <c r="FLD841" s="247"/>
      <c r="FLE841" s="247"/>
      <c r="FLF841" s="247"/>
      <c r="FLG841" s="247"/>
      <c r="FLH841" s="247"/>
      <c r="FLI841" s="247"/>
      <c r="FLJ841" s="247"/>
      <c r="FLK841" s="247"/>
      <c r="FLL841" s="247"/>
      <c r="FLM841" s="247"/>
      <c r="FLN841" s="247"/>
      <c r="FLO841" s="247"/>
      <c r="FLP841" s="247"/>
      <c r="FLQ841" s="247"/>
      <c r="FLR841" s="247"/>
      <c r="FLS841" s="247"/>
      <c r="FLT841" s="247"/>
      <c r="FLU841" s="247"/>
      <c r="FLV841" s="247"/>
      <c r="FLW841" s="247"/>
      <c r="FLX841" s="247"/>
      <c r="FLY841" s="247"/>
      <c r="FLZ841" s="247"/>
      <c r="FMA841" s="247"/>
      <c r="FMB841" s="247"/>
      <c r="FMC841" s="247"/>
      <c r="FMD841" s="247"/>
      <c r="FME841" s="247"/>
      <c r="FMF841" s="247"/>
      <c r="FMG841" s="247"/>
      <c r="FMH841" s="247"/>
      <c r="FMI841" s="247"/>
      <c r="FMJ841" s="247"/>
      <c r="FMK841" s="247"/>
      <c r="FML841" s="247"/>
      <c r="FMM841" s="247"/>
      <c r="FMN841" s="247"/>
      <c r="FMO841" s="247"/>
      <c r="FMP841" s="247"/>
      <c r="FMQ841" s="247"/>
      <c r="FMR841" s="247"/>
      <c r="FMS841" s="247"/>
      <c r="FMT841" s="247"/>
      <c r="FMU841" s="247"/>
      <c r="FMV841" s="247"/>
      <c r="FMW841" s="247"/>
      <c r="FMX841" s="247"/>
      <c r="FMY841" s="247"/>
      <c r="FMZ841" s="247"/>
      <c r="FNA841" s="247"/>
      <c r="FNB841" s="247"/>
      <c r="FNC841" s="247"/>
      <c r="FND841" s="247"/>
      <c r="FNE841" s="247"/>
      <c r="FNF841" s="247"/>
      <c r="FNG841" s="247"/>
      <c r="FNH841" s="247"/>
      <c r="FNI841" s="247"/>
      <c r="FNJ841" s="247"/>
      <c r="FNK841" s="247"/>
      <c r="FNL841" s="247"/>
      <c r="FNM841" s="247"/>
      <c r="FNN841" s="247"/>
      <c r="FNO841" s="247"/>
      <c r="FNP841" s="247"/>
      <c r="FNQ841" s="247"/>
      <c r="FNR841" s="247"/>
      <c r="FNS841" s="247"/>
      <c r="FNT841" s="247"/>
      <c r="FNU841" s="247"/>
      <c r="FNV841" s="247"/>
      <c r="FNW841" s="247"/>
      <c r="FNX841" s="247"/>
      <c r="FNY841" s="247"/>
      <c r="FNZ841" s="247"/>
      <c r="FOA841" s="247"/>
      <c r="FOB841" s="247"/>
      <c r="FOC841" s="247"/>
      <c r="FOD841" s="247"/>
      <c r="FOE841" s="247"/>
      <c r="FOF841" s="247"/>
      <c r="FOG841" s="247"/>
      <c r="FOH841" s="247"/>
      <c r="FOI841" s="247"/>
      <c r="FOJ841" s="247"/>
      <c r="FOK841" s="247"/>
      <c r="FOL841" s="247"/>
      <c r="FOM841" s="247"/>
      <c r="FON841" s="247"/>
      <c r="FOO841" s="247"/>
      <c r="FOP841" s="247"/>
      <c r="FOQ841" s="247"/>
      <c r="FOR841" s="247"/>
      <c r="FOS841" s="247"/>
      <c r="FOT841" s="247"/>
      <c r="FOU841" s="247"/>
      <c r="FOV841" s="247"/>
      <c r="FOW841" s="247"/>
      <c r="FOX841" s="247"/>
      <c r="FOY841" s="247"/>
      <c r="FOZ841" s="247"/>
      <c r="FPA841" s="247"/>
      <c r="FPB841" s="247"/>
      <c r="FPC841" s="247"/>
      <c r="FPD841" s="247"/>
      <c r="FPE841" s="247"/>
      <c r="FPF841" s="247"/>
      <c r="FPG841" s="247"/>
      <c r="FPH841" s="247"/>
      <c r="FPI841" s="247"/>
      <c r="FPJ841" s="247"/>
      <c r="FPK841" s="247"/>
      <c r="FPL841" s="247"/>
      <c r="FPM841" s="247"/>
      <c r="FPN841" s="247"/>
      <c r="FPO841" s="247"/>
      <c r="FPP841" s="247"/>
      <c r="FPQ841" s="247"/>
      <c r="FPR841" s="247"/>
      <c r="FPS841" s="247"/>
      <c r="FPT841" s="247"/>
      <c r="FPU841" s="247"/>
      <c r="FPV841" s="247"/>
      <c r="FPW841" s="247"/>
      <c r="FPX841" s="247"/>
      <c r="FPY841" s="247"/>
      <c r="FPZ841" s="247"/>
      <c r="FQA841" s="247"/>
      <c r="FQB841" s="247"/>
      <c r="FQC841" s="247"/>
      <c r="FQD841" s="247"/>
      <c r="FQE841" s="247"/>
      <c r="FQF841" s="247"/>
      <c r="FQG841" s="247"/>
      <c r="FQH841" s="247"/>
      <c r="FQI841" s="247"/>
      <c r="FQJ841" s="247"/>
      <c r="FQK841" s="247"/>
      <c r="FQL841" s="247"/>
      <c r="FQM841" s="247"/>
      <c r="FQN841" s="247"/>
      <c r="FQO841" s="247"/>
      <c r="FQP841" s="247"/>
      <c r="FQQ841" s="247"/>
      <c r="FQR841" s="247"/>
      <c r="FQS841" s="247"/>
      <c r="FQT841" s="247"/>
      <c r="FQU841" s="247"/>
      <c r="FQV841" s="247"/>
      <c r="FQW841" s="247"/>
      <c r="FQX841" s="247"/>
      <c r="FQY841" s="247"/>
      <c r="FQZ841" s="247"/>
      <c r="FRA841" s="247"/>
      <c r="FRB841" s="247"/>
      <c r="FRC841" s="247"/>
      <c r="FRD841" s="247"/>
      <c r="FRE841" s="247"/>
      <c r="FRF841" s="247"/>
      <c r="FRG841" s="247"/>
      <c r="FRH841" s="247"/>
      <c r="FRI841" s="247"/>
      <c r="FRJ841" s="247"/>
      <c r="FRK841" s="247"/>
      <c r="FRL841" s="247"/>
      <c r="FRM841" s="247"/>
      <c r="FRN841" s="247"/>
      <c r="FRO841" s="247"/>
      <c r="FRP841" s="247"/>
      <c r="FRQ841" s="247"/>
      <c r="FRR841" s="247"/>
      <c r="FRS841" s="247"/>
      <c r="FRT841" s="247"/>
      <c r="FRU841" s="247"/>
      <c r="FRV841" s="247"/>
      <c r="FRW841" s="247"/>
      <c r="FRX841" s="247"/>
      <c r="FRY841" s="247"/>
      <c r="FRZ841" s="247"/>
      <c r="FSA841" s="247"/>
      <c r="FSB841" s="247"/>
      <c r="FSC841" s="247"/>
      <c r="FSD841" s="247"/>
      <c r="FSE841" s="247"/>
      <c r="FSF841" s="247"/>
      <c r="FSG841" s="247"/>
      <c r="FSH841" s="247"/>
      <c r="FSI841" s="247"/>
      <c r="FSJ841" s="247"/>
      <c r="FSK841" s="247"/>
      <c r="FSL841" s="247"/>
      <c r="FSM841" s="247"/>
      <c r="FSN841" s="247"/>
      <c r="FSO841" s="247"/>
      <c r="FSP841" s="247"/>
      <c r="FSQ841" s="247"/>
      <c r="FSR841" s="247"/>
      <c r="FSS841" s="247"/>
      <c r="FST841" s="247"/>
      <c r="FSU841" s="247"/>
      <c r="FSV841" s="247"/>
      <c r="FSW841" s="247"/>
      <c r="FSX841" s="247"/>
      <c r="FSY841" s="247"/>
      <c r="FSZ841" s="247"/>
      <c r="FTA841" s="247"/>
      <c r="FTB841" s="247"/>
      <c r="FTC841" s="247"/>
      <c r="FTD841" s="247"/>
      <c r="FTE841" s="247"/>
      <c r="FTF841" s="247"/>
      <c r="FTG841" s="247"/>
      <c r="FTH841" s="247"/>
      <c r="FTI841" s="247"/>
      <c r="FTJ841" s="247"/>
      <c r="FTK841" s="247"/>
      <c r="FTL841" s="247"/>
      <c r="FTM841" s="247"/>
      <c r="FTN841" s="247"/>
      <c r="FTO841" s="247"/>
      <c r="FTP841" s="247"/>
      <c r="FTQ841" s="247"/>
      <c r="FTR841" s="247"/>
      <c r="FTS841" s="247"/>
      <c r="FTT841" s="247"/>
      <c r="FTU841" s="247"/>
      <c r="FTV841" s="247"/>
      <c r="FTW841" s="247"/>
      <c r="FTX841" s="247"/>
      <c r="FTY841" s="247"/>
      <c r="FTZ841" s="247"/>
      <c r="FUA841" s="247"/>
      <c r="FUB841" s="247"/>
      <c r="FUC841" s="247"/>
      <c r="FUD841" s="247"/>
      <c r="FUE841" s="247"/>
      <c r="FUF841" s="247"/>
      <c r="FUG841" s="247"/>
      <c r="FUH841" s="247"/>
      <c r="FUI841" s="247"/>
      <c r="FUJ841" s="247"/>
      <c r="FUK841" s="247"/>
      <c r="FUL841" s="247"/>
      <c r="FUM841" s="247"/>
      <c r="FUN841" s="247"/>
      <c r="FUO841" s="247"/>
      <c r="FUP841" s="247"/>
      <c r="FUQ841" s="247"/>
      <c r="FUR841" s="247"/>
      <c r="FUS841" s="247"/>
      <c r="FUT841" s="247"/>
      <c r="FUU841" s="247"/>
      <c r="FUV841" s="247"/>
      <c r="FUW841" s="247"/>
      <c r="FUX841" s="247"/>
      <c r="FUY841" s="247"/>
      <c r="FUZ841" s="247"/>
      <c r="FVA841" s="247"/>
      <c r="FVB841" s="247"/>
      <c r="FVC841" s="247"/>
      <c r="FVD841" s="247"/>
      <c r="FVE841" s="247"/>
      <c r="FVF841" s="247"/>
      <c r="FVG841" s="247"/>
      <c r="FVH841" s="247"/>
      <c r="FVI841" s="247"/>
      <c r="FVJ841" s="247"/>
      <c r="FVK841" s="247"/>
      <c r="FVL841" s="247"/>
      <c r="FVM841" s="247"/>
      <c r="FVN841" s="247"/>
      <c r="FVO841" s="247"/>
      <c r="FVP841" s="247"/>
      <c r="FVQ841" s="247"/>
      <c r="FVR841" s="247"/>
      <c r="FVS841" s="247"/>
      <c r="FVT841" s="247"/>
      <c r="FVU841" s="247"/>
      <c r="FVV841" s="247"/>
      <c r="FVW841" s="247"/>
      <c r="FVX841" s="247"/>
      <c r="FVY841" s="247"/>
      <c r="FVZ841" s="247"/>
      <c r="FWA841" s="247"/>
      <c r="FWB841" s="247"/>
      <c r="FWC841" s="247"/>
      <c r="FWD841" s="247"/>
      <c r="FWE841" s="247"/>
      <c r="FWF841" s="247"/>
      <c r="FWG841" s="247"/>
      <c r="FWH841" s="247"/>
      <c r="FWI841" s="247"/>
      <c r="FWJ841" s="247"/>
      <c r="FWK841" s="247"/>
      <c r="FWL841" s="247"/>
      <c r="FWM841" s="247"/>
      <c r="FWN841" s="247"/>
      <c r="FWO841" s="247"/>
      <c r="FWP841" s="247"/>
      <c r="FWQ841" s="247"/>
      <c r="FWR841" s="247"/>
      <c r="FWS841" s="247"/>
      <c r="FWT841" s="247"/>
      <c r="FWU841" s="247"/>
      <c r="FWV841" s="247"/>
      <c r="FWW841" s="247"/>
      <c r="FWX841" s="247"/>
      <c r="FWY841" s="247"/>
      <c r="FWZ841" s="247"/>
      <c r="FXA841" s="247"/>
      <c r="FXB841" s="247"/>
      <c r="FXC841" s="247"/>
      <c r="FXD841" s="247"/>
      <c r="FXE841" s="247"/>
      <c r="FXF841" s="247"/>
      <c r="FXG841" s="247"/>
      <c r="FXH841" s="247"/>
      <c r="FXI841" s="247"/>
      <c r="FXJ841" s="247"/>
      <c r="FXK841" s="247"/>
      <c r="FXL841" s="247"/>
      <c r="FXM841" s="247"/>
      <c r="FXN841" s="247"/>
      <c r="FXO841" s="247"/>
      <c r="FXP841" s="247"/>
      <c r="FXQ841" s="247"/>
      <c r="FXR841" s="247"/>
      <c r="FXS841" s="247"/>
      <c r="FXT841" s="247"/>
      <c r="FXU841" s="247"/>
      <c r="FXV841" s="247"/>
      <c r="FXW841" s="247"/>
      <c r="FXX841" s="247"/>
      <c r="FXY841" s="247"/>
      <c r="FXZ841" s="247"/>
      <c r="FYA841" s="247"/>
      <c r="FYB841" s="247"/>
      <c r="FYC841" s="247"/>
      <c r="FYD841" s="247"/>
      <c r="FYE841" s="247"/>
      <c r="FYF841" s="247"/>
      <c r="FYG841" s="247"/>
      <c r="FYH841" s="247"/>
      <c r="FYI841" s="247"/>
      <c r="FYJ841" s="247"/>
      <c r="FYK841" s="247"/>
      <c r="FYL841" s="247"/>
      <c r="FYM841" s="247"/>
      <c r="FYN841" s="247"/>
      <c r="FYO841" s="247"/>
      <c r="FYP841" s="247"/>
      <c r="FYQ841" s="247"/>
      <c r="FYR841" s="247"/>
      <c r="FYS841" s="247"/>
      <c r="FYT841" s="247"/>
      <c r="FYU841" s="247"/>
      <c r="FYV841" s="247"/>
      <c r="FYW841" s="247"/>
      <c r="FYX841" s="247"/>
      <c r="FYY841" s="247"/>
      <c r="FYZ841" s="247"/>
      <c r="FZA841" s="247"/>
      <c r="FZB841" s="247"/>
      <c r="FZC841" s="247"/>
      <c r="FZD841" s="247"/>
      <c r="FZE841" s="247"/>
      <c r="FZF841" s="247"/>
      <c r="FZG841" s="247"/>
      <c r="FZH841" s="247"/>
      <c r="FZI841" s="247"/>
      <c r="FZJ841" s="247"/>
      <c r="FZK841" s="247"/>
      <c r="FZL841" s="247"/>
      <c r="FZM841" s="247"/>
      <c r="FZN841" s="247"/>
      <c r="FZO841" s="247"/>
      <c r="FZP841" s="247"/>
      <c r="FZQ841" s="247"/>
      <c r="FZR841" s="247"/>
      <c r="FZS841" s="247"/>
      <c r="FZT841" s="247"/>
      <c r="FZU841" s="247"/>
      <c r="FZV841" s="247"/>
      <c r="FZW841" s="247"/>
      <c r="FZX841" s="247"/>
      <c r="FZY841" s="247"/>
      <c r="FZZ841" s="247"/>
      <c r="GAA841" s="247"/>
      <c r="GAB841" s="247"/>
      <c r="GAC841" s="247"/>
      <c r="GAD841" s="247"/>
      <c r="GAE841" s="247"/>
      <c r="GAF841" s="247"/>
      <c r="GAG841" s="247"/>
      <c r="GAH841" s="247"/>
      <c r="GAI841" s="247"/>
      <c r="GAJ841" s="247"/>
      <c r="GAK841" s="247"/>
      <c r="GAL841" s="247"/>
      <c r="GAM841" s="247"/>
      <c r="GAN841" s="247"/>
      <c r="GAO841" s="247"/>
      <c r="GAP841" s="247"/>
      <c r="GAQ841" s="247"/>
      <c r="GAR841" s="247"/>
      <c r="GAS841" s="247"/>
      <c r="GAT841" s="247"/>
      <c r="GAU841" s="247"/>
      <c r="GAV841" s="247"/>
      <c r="GAW841" s="247"/>
      <c r="GAX841" s="247"/>
      <c r="GAY841" s="247"/>
      <c r="GAZ841" s="247"/>
      <c r="GBA841" s="247"/>
      <c r="GBB841" s="247"/>
      <c r="GBC841" s="247"/>
      <c r="GBD841" s="247"/>
      <c r="GBE841" s="247"/>
      <c r="GBF841" s="247"/>
      <c r="GBG841" s="247"/>
      <c r="GBH841" s="247"/>
      <c r="GBI841" s="247"/>
      <c r="GBJ841" s="247"/>
      <c r="GBK841" s="247"/>
      <c r="GBL841" s="247"/>
      <c r="GBM841" s="247"/>
      <c r="GBN841" s="247"/>
      <c r="GBO841" s="247"/>
      <c r="GBP841" s="247"/>
      <c r="GBQ841" s="247"/>
      <c r="GBR841" s="247"/>
      <c r="GBS841" s="247"/>
      <c r="GBT841" s="247"/>
      <c r="GBU841" s="247"/>
      <c r="GBV841" s="247"/>
      <c r="GBW841" s="247"/>
      <c r="GBX841" s="247"/>
      <c r="GBY841" s="247"/>
      <c r="GBZ841" s="247"/>
      <c r="GCA841" s="247"/>
      <c r="GCB841" s="247"/>
      <c r="GCC841" s="247"/>
      <c r="GCD841" s="247"/>
      <c r="GCE841" s="247"/>
      <c r="GCF841" s="247"/>
      <c r="GCG841" s="247"/>
      <c r="GCH841" s="247"/>
      <c r="GCI841" s="247"/>
      <c r="GCJ841" s="247"/>
      <c r="GCK841" s="247"/>
      <c r="GCL841" s="247"/>
      <c r="GCM841" s="247"/>
      <c r="GCN841" s="247"/>
      <c r="GCO841" s="247"/>
      <c r="GCP841" s="247"/>
      <c r="GCQ841" s="247"/>
      <c r="GCR841" s="247"/>
      <c r="GCS841" s="247"/>
      <c r="GCT841" s="247"/>
      <c r="GCU841" s="247"/>
      <c r="GCV841" s="247"/>
      <c r="GCW841" s="247"/>
      <c r="GCX841" s="247"/>
      <c r="GCY841" s="247"/>
      <c r="GCZ841" s="247"/>
      <c r="GDA841" s="247"/>
      <c r="GDB841" s="247"/>
      <c r="GDC841" s="247"/>
      <c r="GDD841" s="247"/>
      <c r="GDE841" s="247"/>
      <c r="GDF841" s="247"/>
      <c r="GDG841" s="247"/>
      <c r="GDH841" s="247"/>
      <c r="GDI841" s="247"/>
      <c r="GDJ841" s="247"/>
      <c r="GDK841" s="247"/>
      <c r="GDL841" s="247"/>
      <c r="GDM841" s="247"/>
      <c r="GDN841" s="247"/>
      <c r="GDO841" s="247"/>
      <c r="GDP841" s="247"/>
      <c r="GDQ841" s="247"/>
      <c r="GDR841" s="247"/>
      <c r="GDS841" s="247"/>
      <c r="GDT841" s="247"/>
      <c r="GDU841" s="247"/>
      <c r="GDV841" s="247"/>
      <c r="GDW841" s="247"/>
      <c r="GDX841" s="247"/>
      <c r="GDY841" s="247"/>
      <c r="GDZ841" s="247"/>
      <c r="GEA841" s="247"/>
      <c r="GEB841" s="247"/>
      <c r="GEC841" s="247"/>
      <c r="GED841" s="247"/>
      <c r="GEE841" s="247"/>
      <c r="GEF841" s="247"/>
      <c r="GEG841" s="247"/>
      <c r="GEH841" s="247"/>
      <c r="GEI841" s="247"/>
      <c r="GEJ841" s="247"/>
      <c r="GEK841" s="247"/>
      <c r="GEL841" s="247"/>
      <c r="GEM841" s="247"/>
      <c r="GEN841" s="247"/>
      <c r="GEO841" s="247"/>
      <c r="GEP841" s="247"/>
      <c r="GEQ841" s="247"/>
      <c r="GER841" s="247"/>
      <c r="GES841" s="247"/>
      <c r="GET841" s="247"/>
      <c r="GEU841" s="247"/>
      <c r="GEV841" s="247"/>
      <c r="GEW841" s="247"/>
      <c r="GEX841" s="247"/>
      <c r="GEY841" s="247"/>
      <c r="GEZ841" s="247"/>
      <c r="GFA841" s="247"/>
      <c r="GFB841" s="247"/>
      <c r="GFC841" s="247"/>
      <c r="GFD841" s="247"/>
      <c r="GFE841" s="247"/>
      <c r="GFF841" s="247"/>
      <c r="GFG841" s="247"/>
      <c r="GFH841" s="247"/>
      <c r="GFI841" s="247"/>
      <c r="GFJ841" s="247"/>
      <c r="GFK841" s="247"/>
      <c r="GFL841" s="247"/>
      <c r="GFM841" s="247"/>
      <c r="GFN841" s="247"/>
      <c r="GFO841" s="247"/>
      <c r="GFP841" s="247"/>
      <c r="GFQ841" s="247"/>
      <c r="GFR841" s="247"/>
      <c r="GFS841" s="247"/>
      <c r="GFT841" s="247"/>
      <c r="GFU841" s="247"/>
      <c r="GFV841" s="247"/>
      <c r="GFW841" s="247"/>
      <c r="GFX841" s="247"/>
      <c r="GFY841" s="247"/>
      <c r="GFZ841" s="247"/>
      <c r="GGA841" s="247"/>
      <c r="GGB841" s="247"/>
      <c r="GGC841" s="247"/>
      <c r="GGD841" s="247"/>
      <c r="GGE841" s="247"/>
      <c r="GGF841" s="247"/>
      <c r="GGG841" s="247"/>
      <c r="GGH841" s="247"/>
      <c r="GGI841" s="247"/>
      <c r="GGJ841" s="247"/>
      <c r="GGK841" s="247"/>
      <c r="GGL841" s="247"/>
      <c r="GGM841" s="247"/>
      <c r="GGN841" s="247"/>
      <c r="GGO841" s="247"/>
      <c r="GGP841" s="247"/>
      <c r="GGQ841" s="247"/>
      <c r="GGR841" s="247"/>
      <c r="GGS841" s="247"/>
      <c r="GGT841" s="247"/>
      <c r="GGU841" s="247"/>
      <c r="GGV841" s="247"/>
      <c r="GGW841" s="247"/>
      <c r="GGX841" s="247"/>
      <c r="GGY841" s="247"/>
      <c r="GGZ841" s="247"/>
      <c r="GHA841" s="247"/>
      <c r="GHB841" s="247"/>
      <c r="GHC841" s="247"/>
      <c r="GHD841" s="247"/>
      <c r="GHE841" s="247"/>
      <c r="GHF841" s="247"/>
      <c r="GHG841" s="247"/>
      <c r="GHH841" s="247"/>
      <c r="GHI841" s="247"/>
      <c r="GHJ841" s="247"/>
      <c r="GHK841" s="247"/>
      <c r="GHL841" s="247"/>
      <c r="GHM841" s="247"/>
      <c r="GHN841" s="247"/>
      <c r="GHO841" s="247"/>
      <c r="GHP841" s="247"/>
      <c r="GHQ841" s="247"/>
      <c r="GHR841" s="247"/>
      <c r="GHS841" s="247"/>
      <c r="GHT841" s="247"/>
      <c r="GHU841" s="247"/>
      <c r="GHV841" s="247"/>
      <c r="GHW841" s="247"/>
      <c r="GHX841" s="247"/>
      <c r="GHY841" s="247"/>
      <c r="GHZ841" s="247"/>
      <c r="GIA841" s="247"/>
      <c r="GIB841" s="247"/>
      <c r="GIC841" s="247"/>
      <c r="GID841" s="247"/>
      <c r="GIE841" s="247"/>
      <c r="GIF841" s="247"/>
      <c r="GIG841" s="247"/>
      <c r="GIH841" s="247"/>
      <c r="GII841" s="247"/>
      <c r="GIJ841" s="247"/>
      <c r="GIK841" s="247"/>
      <c r="GIL841" s="247"/>
      <c r="GIM841" s="247"/>
      <c r="GIN841" s="247"/>
      <c r="GIO841" s="247"/>
      <c r="GIP841" s="247"/>
      <c r="GIQ841" s="247"/>
      <c r="GIR841" s="247"/>
      <c r="GIS841" s="247"/>
      <c r="GIT841" s="247"/>
      <c r="GIU841" s="247"/>
      <c r="GIV841" s="247"/>
      <c r="GIW841" s="247"/>
      <c r="GIX841" s="247"/>
      <c r="GIY841" s="247"/>
      <c r="GIZ841" s="247"/>
      <c r="GJA841" s="247"/>
      <c r="GJB841" s="247"/>
      <c r="GJC841" s="247"/>
      <c r="GJD841" s="247"/>
      <c r="GJE841" s="247"/>
      <c r="GJF841" s="247"/>
      <c r="GJG841" s="247"/>
      <c r="GJH841" s="247"/>
      <c r="GJI841" s="247"/>
      <c r="GJJ841" s="247"/>
      <c r="GJK841" s="247"/>
      <c r="GJL841" s="247"/>
      <c r="GJM841" s="247"/>
      <c r="GJN841" s="247"/>
      <c r="GJO841" s="247"/>
      <c r="GJP841" s="247"/>
      <c r="GJQ841" s="247"/>
      <c r="GJR841" s="247"/>
      <c r="GJS841" s="247"/>
      <c r="GJT841" s="247"/>
      <c r="GJU841" s="247"/>
      <c r="GJV841" s="247"/>
      <c r="GJW841" s="247"/>
      <c r="GJX841" s="247"/>
      <c r="GJY841" s="247"/>
      <c r="GJZ841" s="247"/>
      <c r="GKA841" s="247"/>
      <c r="GKB841" s="247"/>
      <c r="GKC841" s="247"/>
      <c r="GKD841" s="247"/>
      <c r="GKE841" s="247"/>
      <c r="GKF841" s="247"/>
      <c r="GKG841" s="247"/>
      <c r="GKH841" s="247"/>
      <c r="GKI841" s="247"/>
      <c r="GKJ841" s="247"/>
      <c r="GKK841" s="247"/>
      <c r="GKL841" s="247"/>
      <c r="GKM841" s="247"/>
      <c r="GKN841" s="247"/>
      <c r="GKO841" s="247"/>
      <c r="GKP841" s="247"/>
      <c r="GKQ841" s="247"/>
      <c r="GKR841" s="247"/>
      <c r="GKS841" s="247"/>
      <c r="GKT841" s="247"/>
      <c r="GKU841" s="247"/>
      <c r="GKV841" s="247"/>
      <c r="GKW841" s="247"/>
      <c r="GKX841" s="247"/>
      <c r="GKY841" s="247"/>
      <c r="GKZ841" s="247"/>
      <c r="GLA841" s="247"/>
      <c r="GLB841" s="247"/>
      <c r="GLC841" s="247"/>
      <c r="GLD841" s="247"/>
      <c r="GLE841" s="247"/>
      <c r="GLF841" s="247"/>
      <c r="GLG841" s="247"/>
      <c r="GLH841" s="247"/>
      <c r="GLI841" s="247"/>
      <c r="GLJ841" s="247"/>
      <c r="GLK841" s="247"/>
      <c r="GLL841" s="247"/>
      <c r="GLM841" s="247"/>
      <c r="GLN841" s="247"/>
      <c r="GLO841" s="247"/>
      <c r="GLP841" s="247"/>
      <c r="GLQ841" s="247"/>
      <c r="GLR841" s="247"/>
      <c r="GLS841" s="247"/>
      <c r="GLT841" s="247"/>
      <c r="GLU841" s="247"/>
      <c r="GLV841" s="247"/>
      <c r="GLW841" s="247"/>
      <c r="GLX841" s="247"/>
      <c r="GLY841" s="247"/>
      <c r="GLZ841" s="247"/>
      <c r="GMA841" s="247"/>
      <c r="GMB841" s="247"/>
      <c r="GMC841" s="247"/>
      <c r="GMD841" s="247"/>
      <c r="GME841" s="247"/>
      <c r="GMF841" s="247"/>
      <c r="GMG841" s="247"/>
      <c r="GMH841" s="247"/>
      <c r="GMI841" s="247"/>
      <c r="GMJ841" s="247"/>
      <c r="GMK841" s="247"/>
      <c r="GML841" s="247"/>
      <c r="GMM841" s="247"/>
      <c r="GMN841" s="247"/>
      <c r="GMO841" s="247"/>
      <c r="GMP841" s="247"/>
      <c r="GMQ841" s="247"/>
      <c r="GMR841" s="247"/>
      <c r="GMS841" s="247"/>
      <c r="GMT841" s="247"/>
      <c r="GMU841" s="247"/>
      <c r="GMV841" s="247"/>
      <c r="GMW841" s="247"/>
      <c r="GMX841" s="247"/>
      <c r="GMY841" s="247"/>
      <c r="GMZ841" s="247"/>
      <c r="GNA841" s="247"/>
      <c r="GNB841" s="247"/>
      <c r="GNC841" s="247"/>
      <c r="GND841" s="247"/>
      <c r="GNE841" s="247"/>
      <c r="GNF841" s="247"/>
      <c r="GNG841" s="247"/>
      <c r="GNH841" s="247"/>
      <c r="GNI841" s="247"/>
      <c r="GNJ841" s="247"/>
      <c r="GNK841" s="247"/>
      <c r="GNL841" s="247"/>
      <c r="GNM841" s="247"/>
      <c r="GNN841" s="247"/>
      <c r="GNO841" s="247"/>
      <c r="GNP841" s="247"/>
      <c r="GNQ841" s="247"/>
      <c r="GNR841" s="247"/>
      <c r="GNS841" s="247"/>
      <c r="GNT841" s="247"/>
      <c r="GNU841" s="247"/>
      <c r="GNV841" s="247"/>
      <c r="GNW841" s="247"/>
      <c r="GNX841" s="247"/>
      <c r="GNY841" s="247"/>
      <c r="GNZ841" s="247"/>
      <c r="GOA841" s="247"/>
      <c r="GOB841" s="247"/>
      <c r="GOC841" s="247"/>
      <c r="GOD841" s="247"/>
      <c r="GOE841" s="247"/>
      <c r="GOF841" s="247"/>
      <c r="GOG841" s="247"/>
      <c r="GOH841" s="247"/>
      <c r="GOI841" s="247"/>
      <c r="GOJ841" s="247"/>
      <c r="GOK841" s="247"/>
      <c r="GOL841" s="247"/>
      <c r="GOM841" s="247"/>
      <c r="GON841" s="247"/>
      <c r="GOO841" s="247"/>
      <c r="GOP841" s="247"/>
      <c r="GOQ841" s="247"/>
      <c r="GOR841" s="247"/>
      <c r="GOS841" s="247"/>
      <c r="GOT841" s="247"/>
      <c r="GOU841" s="247"/>
      <c r="GOV841" s="247"/>
      <c r="GOW841" s="247"/>
      <c r="GOX841" s="247"/>
      <c r="GOY841" s="247"/>
      <c r="GOZ841" s="247"/>
      <c r="GPA841" s="247"/>
      <c r="GPB841" s="247"/>
      <c r="GPC841" s="247"/>
      <c r="GPD841" s="247"/>
      <c r="GPE841" s="247"/>
      <c r="GPF841" s="247"/>
      <c r="GPG841" s="247"/>
      <c r="GPH841" s="247"/>
      <c r="GPI841" s="247"/>
      <c r="GPJ841" s="247"/>
      <c r="GPK841" s="247"/>
      <c r="GPL841" s="247"/>
      <c r="GPM841" s="247"/>
      <c r="GPN841" s="247"/>
      <c r="GPO841" s="247"/>
      <c r="GPP841" s="247"/>
      <c r="GPQ841" s="247"/>
      <c r="GPR841" s="247"/>
      <c r="GPS841" s="247"/>
      <c r="GPT841" s="247"/>
      <c r="GPU841" s="247"/>
      <c r="GPV841" s="247"/>
      <c r="GPW841" s="247"/>
      <c r="GPX841" s="247"/>
      <c r="GPY841" s="247"/>
      <c r="GPZ841" s="247"/>
      <c r="GQA841" s="247"/>
      <c r="GQB841" s="247"/>
      <c r="GQC841" s="247"/>
      <c r="GQD841" s="247"/>
      <c r="GQE841" s="247"/>
      <c r="GQF841" s="247"/>
      <c r="GQG841" s="247"/>
      <c r="GQH841" s="247"/>
      <c r="GQI841" s="247"/>
      <c r="GQJ841" s="247"/>
      <c r="GQK841" s="247"/>
      <c r="GQL841" s="247"/>
      <c r="GQM841" s="247"/>
      <c r="GQN841" s="247"/>
      <c r="GQO841" s="247"/>
      <c r="GQP841" s="247"/>
      <c r="GQQ841" s="247"/>
      <c r="GQR841" s="247"/>
      <c r="GQS841" s="247"/>
      <c r="GQT841" s="247"/>
      <c r="GQU841" s="247"/>
      <c r="GQV841" s="247"/>
      <c r="GQW841" s="247"/>
      <c r="GQX841" s="247"/>
      <c r="GQY841" s="247"/>
      <c r="GQZ841" s="247"/>
      <c r="GRA841" s="247"/>
      <c r="GRB841" s="247"/>
      <c r="GRC841" s="247"/>
      <c r="GRD841" s="247"/>
      <c r="GRE841" s="247"/>
      <c r="GRF841" s="247"/>
      <c r="GRG841" s="247"/>
      <c r="GRH841" s="247"/>
      <c r="GRI841" s="247"/>
      <c r="GRJ841" s="247"/>
      <c r="GRK841" s="247"/>
      <c r="GRL841" s="247"/>
      <c r="GRM841" s="247"/>
      <c r="GRN841" s="247"/>
      <c r="GRO841" s="247"/>
      <c r="GRP841" s="247"/>
      <c r="GRQ841" s="247"/>
      <c r="GRR841" s="247"/>
      <c r="GRS841" s="247"/>
      <c r="GRT841" s="247"/>
      <c r="GRU841" s="247"/>
      <c r="GRV841" s="247"/>
      <c r="GRW841" s="247"/>
      <c r="GRX841" s="247"/>
      <c r="GRY841" s="247"/>
      <c r="GRZ841" s="247"/>
      <c r="GSA841" s="247"/>
      <c r="GSB841" s="247"/>
      <c r="GSC841" s="247"/>
      <c r="GSD841" s="247"/>
      <c r="GSE841" s="247"/>
      <c r="GSF841" s="247"/>
      <c r="GSG841" s="247"/>
      <c r="GSH841" s="247"/>
      <c r="GSI841" s="247"/>
      <c r="GSJ841" s="247"/>
      <c r="GSK841" s="247"/>
      <c r="GSL841" s="247"/>
      <c r="GSM841" s="247"/>
      <c r="GSN841" s="247"/>
      <c r="GSO841" s="247"/>
      <c r="GSP841" s="247"/>
      <c r="GSQ841" s="247"/>
      <c r="GSR841" s="247"/>
      <c r="GSS841" s="247"/>
      <c r="GST841" s="247"/>
      <c r="GSU841" s="247"/>
      <c r="GSV841" s="247"/>
      <c r="GSW841" s="247"/>
      <c r="GSX841" s="247"/>
      <c r="GSY841" s="247"/>
      <c r="GSZ841" s="247"/>
      <c r="GTA841" s="247"/>
      <c r="GTB841" s="247"/>
      <c r="GTC841" s="247"/>
      <c r="GTD841" s="247"/>
      <c r="GTE841" s="247"/>
      <c r="GTF841" s="247"/>
      <c r="GTG841" s="247"/>
      <c r="GTH841" s="247"/>
      <c r="GTI841" s="247"/>
      <c r="GTJ841" s="247"/>
      <c r="GTK841" s="247"/>
      <c r="GTL841" s="247"/>
      <c r="GTM841" s="247"/>
      <c r="GTN841" s="247"/>
      <c r="GTO841" s="247"/>
      <c r="GTP841" s="247"/>
      <c r="GTQ841" s="247"/>
      <c r="GTR841" s="247"/>
      <c r="GTS841" s="247"/>
      <c r="GTT841" s="247"/>
      <c r="GTU841" s="247"/>
      <c r="GTV841" s="247"/>
      <c r="GTW841" s="247"/>
      <c r="GTX841" s="247"/>
      <c r="GTY841" s="247"/>
      <c r="GTZ841" s="247"/>
      <c r="GUA841" s="247"/>
      <c r="GUB841" s="247"/>
      <c r="GUC841" s="247"/>
      <c r="GUD841" s="247"/>
      <c r="GUE841" s="247"/>
      <c r="GUF841" s="247"/>
      <c r="GUG841" s="247"/>
      <c r="GUH841" s="247"/>
      <c r="GUI841" s="247"/>
      <c r="GUJ841" s="247"/>
      <c r="GUK841" s="247"/>
      <c r="GUL841" s="247"/>
      <c r="GUM841" s="247"/>
      <c r="GUN841" s="247"/>
      <c r="GUO841" s="247"/>
      <c r="GUP841" s="247"/>
      <c r="GUQ841" s="247"/>
      <c r="GUR841" s="247"/>
      <c r="GUS841" s="247"/>
      <c r="GUT841" s="247"/>
      <c r="GUU841" s="247"/>
      <c r="GUV841" s="247"/>
      <c r="GUW841" s="247"/>
      <c r="GUX841" s="247"/>
      <c r="GUY841" s="247"/>
      <c r="GUZ841" s="247"/>
      <c r="GVA841" s="247"/>
      <c r="GVB841" s="247"/>
      <c r="GVC841" s="247"/>
      <c r="GVD841" s="247"/>
      <c r="GVE841" s="247"/>
      <c r="GVF841" s="247"/>
      <c r="GVG841" s="247"/>
      <c r="GVH841" s="247"/>
      <c r="GVI841" s="247"/>
      <c r="GVJ841" s="247"/>
      <c r="GVK841" s="247"/>
      <c r="GVL841" s="247"/>
      <c r="GVM841" s="247"/>
      <c r="GVN841" s="247"/>
      <c r="GVO841" s="247"/>
      <c r="GVP841" s="247"/>
      <c r="GVQ841" s="247"/>
      <c r="GVR841" s="247"/>
      <c r="GVS841" s="247"/>
      <c r="GVT841" s="247"/>
      <c r="GVU841" s="247"/>
      <c r="GVV841" s="247"/>
      <c r="GVW841" s="247"/>
      <c r="GVX841" s="247"/>
      <c r="GVY841" s="247"/>
      <c r="GVZ841" s="247"/>
      <c r="GWA841" s="247"/>
      <c r="GWB841" s="247"/>
      <c r="GWC841" s="247"/>
      <c r="GWD841" s="247"/>
      <c r="GWE841" s="247"/>
      <c r="GWF841" s="247"/>
      <c r="GWG841" s="247"/>
      <c r="GWH841" s="247"/>
      <c r="GWI841" s="247"/>
      <c r="GWJ841" s="247"/>
      <c r="GWK841" s="247"/>
      <c r="GWL841" s="247"/>
      <c r="GWM841" s="247"/>
      <c r="GWN841" s="247"/>
      <c r="GWO841" s="247"/>
      <c r="GWP841" s="247"/>
      <c r="GWQ841" s="247"/>
      <c r="GWR841" s="247"/>
      <c r="GWS841" s="247"/>
      <c r="GWT841" s="247"/>
      <c r="GWU841" s="247"/>
      <c r="GWV841" s="247"/>
      <c r="GWW841" s="247"/>
      <c r="GWX841" s="247"/>
      <c r="GWY841" s="247"/>
      <c r="GWZ841" s="247"/>
      <c r="GXA841" s="247"/>
      <c r="GXB841" s="247"/>
      <c r="GXC841" s="247"/>
      <c r="GXD841" s="247"/>
      <c r="GXE841" s="247"/>
      <c r="GXF841" s="247"/>
      <c r="GXG841" s="247"/>
      <c r="GXH841" s="247"/>
      <c r="GXI841" s="247"/>
      <c r="GXJ841" s="247"/>
      <c r="GXK841" s="247"/>
      <c r="GXL841" s="247"/>
      <c r="GXM841" s="247"/>
      <c r="GXN841" s="247"/>
      <c r="GXO841" s="247"/>
      <c r="GXP841" s="247"/>
      <c r="GXQ841" s="247"/>
      <c r="GXR841" s="247"/>
      <c r="GXS841" s="247"/>
      <c r="GXT841" s="247"/>
      <c r="GXU841" s="247"/>
      <c r="GXV841" s="247"/>
      <c r="GXW841" s="247"/>
      <c r="GXX841" s="247"/>
      <c r="GXY841" s="247"/>
      <c r="GXZ841" s="247"/>
      <c r="GYA841" s="247"/>
      <c r="GYB841" s="247"/>
      <c r="GYC841" s="247"/>
      <c r="GYD841" s="247"/>
      <c r="GYE841" s="247"/>
      <c r="GYF841" s="247"/>
      <c r="GYG841" s="247"/>
      <c r="GYH841" s="247"/>
      <c r="GYI841" s="247"/>
      <c r="GYJ841" s="247"/>
      <c r="GYK841" s="247"/>
      <c r="GYL841" s="247"/>
      <c r="GYM841" s="247"/>
      <c r="GYN841" s="247"/>
      <c r="GYO841" s="247"/>
      <c r="GYP841" s="247"/>
      <c r="GYQ841" s="247"/>
      <c r="GYR841" s="247"/>
      <c r="GYS841" s="247"/>
      <c r="GYT841" s="247"/>
      <c r="GYU841" s="247"/>
      <c r="GYV841" s="247"/>
      <c r="GYW841" s="247"/>
      <c r="GYX841" s="247"/>
      <c r="GYY841" s="247"/>
      <c r="GYZ841" s="247"/>
      <c r="GZA841" s="247"/>
      <c r="GZB841" s="247"/>
      <c r="GZC841" s="247"/>
      <c r="GZD841" s="247"/>
      <c r="GZE841" s="247"/>
      <c r="GZF841" s="247"/>
      <c r="GZG841" s="247"/>
      <c r="GZH841" s="247"/>
      <c r="GZI841" s="247"/>
      <c r="GZJ841" s="247"/>
      <c r="GZK841" s="247"/>
      <c r="GZL841" s="247"/>
      <c r="GZM841" s="247"/>
      <c r="GZN841" s="247"/>
      <c r="GZO841" s="247"/>
      <c r="GZP841" s="247"/>
      <c r="GZQ841" s="247"/>
      <c r="GZR841" s="247"/>
      <c r="GZS841" s="247"/>
      <c r="GZT841" s="247"/>
      <c r="GZU841" s="247"/>
      <c r="GZV841" s="247"/>
      <c r="GZW841" s="247"/>
      <c r="GZX841" s="247"/>
      <c r="GZY841" s="247"/>
      <c r="GZZ841" s="247"/>
      <c r="HAA841" s="247"/>
      <c r="HAB841" s="247"/>
      <c r="HAC841" s="247"/>
      <c r="HAD841" s="247"/>
      <c r="HAE841" s="247"/>
      <c r="HAF841" s="247"/>
      <c r="HAG841" s="247"/>
      <c r="HAH841" s="247"/>
      <c r="HAI841" s="247"/>
      <c r="HAJ841" s="247"/>
      <c r="HAK841" s="247"/>
      <c r="HAL841" s="247"/>
      <c r="HAM841" s="247"/>
      <c r="HAN841" s="247"/>
      <c r="HAO841" s="247"/>
      <c r="HAP841" s="247"/>
      <c r="HAQ841" s="247"/>
      <c r="HAR841" s="247"/>
      <c r="HAS841" s="247"/>
      <c r="HAT841" s="247"/>
      <c r="HAU841" s="247"/>
      <c r="HAV841" s="247"/>
      <c r="HAW841" s="247"/>
      <c r="HAX841" s="247"/>
      <c r="HAY841" s="247"/>
      <c r="HAZ841" s="247"/>
      <c r="HBA841" s="247"/>
      <c r="HBB841" s="247"/>
      <c r="HBC841" s="247"/>
      <c r="HBD841" s="247"/>
      <c r="HBE841" s="247"/>
      <c r="HBF841" s="247"/>
      <c r="HBG841" s="247"/>
      <c r="HBH841" s="247"/>
      <c r="HBI841" s="247"/>
      <c r="HBJ841" s="247"/>
      <c r="HBK841" s="247"/>
      <c r="HBL841" s="247"/>
      <c r="HBM841" s="247"/>
      <c r="HBN841" s="247"/>
      <c r="HBO841" s="247"/>
      <c r="HBP841" s="247"/>
      <c r="HBQ841" s="247"/>
      <c r="HBR841" s="247"/>
      <c r="HBS841" s="247"/>
      <c r="HBT841" s="247"/>
      <c r="HBU841" s="247"/>
      <c r="HBV841" s="247"/>
      <c r="HBW841" s="247"/>
      <c r="HBX841" s="247"/>
      <c r="HBY841" s="247"/>
      <c r="HBZ841" s="247"/>
      <c r="HCA841" s="247"/>
      <c r="HCB841" s="247"/>
      <c r="HCC841" s="247"/>
      <c r="HCD841" s="247"/>
      <c r="HCE841" s="247"/>
      <c r="HCF841" s="247"/>
      <c r="HCG841" s="247"/>
      <c r="HCH841" s="247"/>
      <c r="HCI841" s="247"/>
      <c r="HCJ841" s="247"/>
      <c r="HCK841" s="247"/>
      <c r="HCL841" s="247"/>
      <c r="HCM841" s="247"/>
      <c r="HCN841" s="247"/>
      <c r="HCO841" s="247"/>
      <c r="HCP841" s="247"/>
      <c r="HCQ841" s="247"/>
      <c r="HCR841" s="247"/>
      <c r="HCS841" s="247"/>
      <c r="HCT841" s="247"/>
      <c r="HCU841" s="247"/>
      <c r="HCV841" s="247"/>
      <c r="HCW841" s="247"/>
      <c r="HCX841" s="247"/>
      <c r="HCY841" s="247"/>
      <c r="HCZ841" s="247"/>
      <c r="HDA841" s="247"/>
      <c r="HDB841" s="247"/>
      <c r="HDC841" s="247"/>
      <c r="HDD841" s="247"/>
      <c r="HDE841" s="247"/>
      <c r="HDF841" s="247"/>
      <c r="HDG841" s="247"/>
      <c r="HDH841" s="247"/>
      <c r="HDI841" s="247"/>
      <c r="HDJ841" s="247"/>
      <c r="HDK841" s="247"/>
      <c r="HDL841" s="247"/>
      <c r="HDM841" s="247"/>
      <c r="HDN841" s="247"/>
      <c r="HDO841" s="247"/>
      <c r="HDP841" s="247"/>
      <c r="HDQ841" s="247"/>
      <c r="HDR841" s="247"/>
      <c r="HDS841" s="247"/>
      <c r="HDT841" s="247"/>
      <c r="HDU841" s="247"/>
      <c r="HDV841" s="247"/>
      <c r="HDW841" s="247"/>
      <c r="HDX841" s="247"/>
      <c r="HDY841" s="247"/>
      <c r="HDZ841" s="247"/>
      <c r="HEA841" s="247"/>
      <c r="HEB841" s="247"/>
      <c r="HEC841" s="247"/>
      <c r="HED841" s="247"/>
      <c r="HEE841" s="247"/>
      <c r="HEF841" s="247"/>
      <c r="HEG841" s="247"/>
      <c r="HEH841" s="247"/>
      <c r="HEI841" s="247"/>
      <c r="HEJ841" s="247"/>
      <c r="HEK841" s="247"/>
      <c r="HEL841" s="247"/>
      <c r="HEM841" s="247"/>
      <c r="HEN841" s="247"/>
      <c r="HEO841" s="247"/>
      <c r="HEP841" s="247"/>
      <c r="HEQ841" s="247"/>
      <c r="HER841" s="247"/>
      <c r="HES841" s="247"/>
      <c r="HET841" s="247"/>
      <c r="HEU841" s="247"/>
      <c r="HEV841" s="247"/>
      <c r="HEW841" s="247"/>
      <c r="HEX841" s="247"/>
      <c r="HEY841" s="247"/>
      <c r="HEZ841" s="247"/>
      <c r="HFA841" s="247"/>
      <c r="HFB841" s="247"/>
      <c r="HFC841" s="247"/>
      <c r="HFD841" s="247"/>
      <c r="HFE841" s="247"/>
      <c r="HFF841" s="247"/>
      <c r="HFG841" s="247"/>
      <c r="HFH841" s="247"/>
      <c r="HFI841" s="247"/>
      <c r="HFJ841" s="247"/>
      <c r="HFK841" s="247"/>
      <c r="HFL841" s="247"/>
      <c r="HFM841" s="247"/>
      <c r="HFN841" s="247"/>
      <c r="HFO841" s="247"/>
      <c r="HFP841" s="247"/>
      <c r="HFQ841" s="247"/>
      <c r="HFR841" s="247"/>
      <c r="HFS841" s="247"/>
      <c r="HFT841" s="247"/>
      <c r="HFU841" s="247"/>
      <c r="HFV841" s="247"/>
      <c r="HFW841" s="247"/>
      <c r="HFX841" s="247"/>
      <c r="HFY841" s="247"/>
      <c r="HFZ841" s="247"/>
      <c r="HGA841" s="247"/>
      <c r="HGB841" s="247"/>
      <c r="HGC841" s="247"/>
      <c r="HGD841" s="247"/>
      <c r="HGE841" s="247"/>
      <c r="HGF841" s="247"/>
      <c r="HGG841" s="247"/>
      <c r="HGH841" s="247"/>
      <c r="HGI841" s="247"/>
      <c r="HGJ841" s="247"/>
      <c r="HGK841" s="247"/>
      <c r="HGL841" s="247"/>
      <c r="HGM841" s="247"/>
      <c r="HGN841" s="247"/>
      <c r="HGO841" s="247"/>
      <c r="HGP841" s="247"/>
      <c r="HGQ841" s="247"/>
      <c r="HGR841" s="247"/>
      <c r="HGS841" s="247"/>
      <c r="HGT841" s="247"/>
      <c r="HGU841" s="247"/>
      <c r="HGV841" s="247"/>
      <c r="HGW841" s="247"/>
      <c r="HGX841" s="247"/>
      <c r="HGY841" s="247"/>
      <c r="HGZ841" s="247"/>
      <c r="HHA841" s="247"/>
      <c r="HHB841" s="247"/>
      <c r="HHC841" s="247"/>
      <c r="HHD841" s="247"/>
      <c r="HHE841" s="247"/>
      <c r="HHF841" s="247"/>
      <c r="HHG841" s="247"/>
      <c r="HHH841" s="247"/>
      <c r="HHI841" s="247"/>
      <c r="HHJ841" s="247"/>
      <c r="HHK841" s="247"/>
      <c r="HHL841" s="247"/>
      <c r="HHM841" s="247"/>
      <c r="HHN841" s="247"/>
      <c r="HHO841" s="247"/>
      <c r="HHP841" s="247"/>
      <c r="HHQ841" s="247"/>
      <c r="HHR841" s="247"/>
      <c r="HHS841" s="247"/>
      <c r="HHT841" s="247"/>
      <c r="HHU841" s="247"/>
      <c r="HHV841" s="247"/>
      <c r="HHW841" s="247"/>
      <c r="HHX841" s="247"/>
      <c r="HHY841" s="247"/>
      <c r="HHZ841" s="247"/>
      <c r="HIA841" s="247"/>
      <c r="HIB841" s="247"/>
      <c r="HIC841" s="247"/>
      <c r="HID841" s="247"/>
      <c r="HIE841" s="247"/>
      <c r="HIF841" s="247"/>
      <c r="HIG841" s="247"/>
      <c r="HIH841" s="247"/>
      <c r="HII841" s="247"/>
      <c r="HIJ841" s="247"/>
      <c r="HIK841" s="247"/>
      <c r="HIL841" s="247"/>
      <c r="HIM841" s="247"/>
      <c r="HIN841" s="247"/>
      <c r="HIO841" s="247"/>
      <c r="HIP841" s="247"/>
      <c r="HIQ841" s="247"/>
      <c r="HIR841" s="247"/>
      <c r="HIS841" s="247"/>
      <c r="HIT841" s="247"/>
      <c r="HIU841" s="247"/>
      <c r="HIV841" s="247"/>
      <c r="HIW841" s="247"/>
      <c r="HIX841" s="247"/>
      <c r="HIY841" s="247"/>
      <c r="HIZ841" s="247"/>
      <c r="HJA841" s="247"/>
      <c r="HJB841" s="247"/>
      <c r="HJC841" s="247"/>
      <c r="HJD841" s="247"/>
      <c r="HJE841" s="247"/>
      <c r="HJF841" s="247"/>
      <c r="HJG841" s="247"/>
      <c r="HJH841" s="247"/>
      <c r="HJI841" s="247"/>
      <c r="HJJ841" s="247"/>
      <c r="HJK841" s="247"/>
      <c r="HJL841" s="247"/>
      <c r="HJM841" s="247"/>
      <c r="HJN841" s="247"/>
      <c r="HJO841" s="247"/>
      <c r="HJP841" s="247"/>
      <c r="HJQ841" s="247"/>
      <c r="HJR841" s="247"/>
      <c r="HJS841" s="247"/>
      <c r="HJT841" s="247"/>
      <c r="HJU841" s="247"/>
      <c r="HJV841" s="247"/>
      <c r="HJW841" s="247"/>
      <c r="HJX841" s="247"/>
      <c r="HJY841" s="247"/>
      <c r="HJZ841" s="247"/>
      <c r="HKA841" s="247"/>
      <c r="HKB841" s="247"/>
      <c r="HKC841" s="247"/>
      <c r="HKD841" s="247"/>
      <c r="HKE841" s="247"/>
      <c r="HKF841" s="247"/>
      <c r="HKG841" s="247"/>
      <c r="HKH841" s="247"/>
      <c r="HKI841" s="247"/>
      <c r="HKJ841" s="247"/>
      <c r="HKK841" s="247"/>
      <c r="HKL841" s="247"/>
      <c r="HKM841" s="247"/>
      <c r="HKN841" s="247"/>
      <c r="HKO841" s="247"/>
      <c r="HKP841" s="247"/>
      <c r="HKQ841" s="247"/>
      <c r="HKR841" s="247"/>
      <c r="HKS841" s="247"/>
      <c r="HKT841" s="247"/>
      <c r="HKU841" s="247"/>
      <c r="HKV841" s="247"/>
      <c r="HKW841" s="247"/>
      <c r="HKX841" s="247"/>
      <c r="HKY841" s="247"/>
      <c r="HKZ841" s="247"/>
      <c r="HLA841" s="247"/>
      <c r="HLB841" s="247"/>
      <c r="HLC841" s="247"/>
      <c r="HLD841" s="247"/>
      <c r="HLE841" s="247"/>
      <c r="HLF841" s="247"/>
      <c r="HLG841" s="247"/>
      <c r="HLH841" s="247"/>
      <c r="HLI841" s="247"/>
      <c r="HLJ841" s="247"/>
      <c r="HLK841" s="247"/>
      <c r="HLL841" s="247"/>
      <c r="HLM841" s="247"/>
      <c r="HLN841" s="247"/>
      <c r="HLO841" s="247"/>
      <c r="HLP841" s="247"/>
      <c r="HLQ841" s="247"/>
      <c r="HLR841" s="247"/>
      <c r="HLS841" s="247"/>
      <c r="HLT841" s="247"/>
      <c r="HLU841" s="247"/>
      <c r="HLV841" s="247"/>
      <c r="HLW841" s="247"/>
      <c r="HLX841" s="247"/>
      <c r="HLY841" s="247"/>
      <c r="HLZ841" s="247"/>
      <c r="HMA841" s="247"/>
      <c r="HMB841" s="247"/>
      <c r="HMC841" s="247"/>
      <c r="HMD841" s="247"/>
      <c r="HME841" s="247"/>
      <c r="HMF841" s="247"/>
      <c r="HMG841" s="247"/>
      <c r="HMH841" s="247"/>
      <c r="HMI841" s="247"/>
      <c r="HMJ841" s="247"/>
      <c r="HMK841" s="247"/>
      <c r="HML841" s="247"/>
      <c r="HMM841" s="247"/>
      <c r="HMN841" s="247"/>
      <c r="HMO841" s="247"/>
      <c r="HMP841" s="247"/>
      <c r="HMQ841" s="247"/>
      <c r="HMR841" s="247"/>
      <c r="HMS841" s="247"/>
      <c r="HMT841" s="247"/>
      <c r="HMU841" s="247"/>
      <c r="HMV841" s="247"/>
      <c r="HMW841" s="247"/>
      <c r="HMX841" s="247"/>
      <c r="HMY841" s="247"/>
      <c r="HMZ841" s="247"/>
      <c r="HNA841" s="247"/>
      <c r="HNB841" s="247"/>
      <c r="HNC841" s="247"/>
      <c r="HND841" s="247"/>
      <c r="HNE841" s="247"/>
      <c r="HNF841" s="247"/>
      <c r="HNG841" s="247"/>
      <c r="HNH841" s="247"/>
      <c r="HNI841" s="247"/>
      <c r="HNJ841" s="247"/>
      <c r="HNK841" s="247"/>
      <c r="HNL841" s="247"/>
      <c r="HNM841" s="247"/>
      <c r="HNN841" s="247"/>
      <c r="HNO841" s="247"/>
      <c r="HNP841" s="247"/>
      <c r="HNQ841" s="247"/>
      <c r="HNR841" s="247"/>
      <c r="HNS841" s="247"/>
      <c r="HNT841" s="247"/>
      <c r="HNU841" s="247"/>
      <c r="HNV841" s="247"/>
      <c r="HNW841" s="247"/>
      <c r="HNX841" s="247"/>
      <c r="HNY841" s="247"/>
      <c r="HNZ841" s="247"/>
      <c r="HOA841" s="247"/>
      <c r="HOB841" s="247"/>
      <c r="HOC841" s="247"/>
      <c r="HOD841" s="247"/>
      <c r="HOE841" s="247"/>
      <c r="HOF841" s="247"/>
      <c r="HOG841" s="247"/>
      <c r="HOH841" s="247"/>
      <c r="HOI841" s="247"/>
      <c r="HOJ841" s="247"/>
      <c r="HOK841" s="247"/>
      <c r="HOL841" s="247"/>
      <c r="HOM841" s="247"/>
      <c r="HON841" s="247"/>
      <c r="HOO841" s="247"/>
      <c r="HOP841" s="247"/>
      <c r="HOQ841" s="247"/>
      <c r="HOR841" s="247"/>
      <c r="HOS841" s="247"/>
      <c r="HOT841" s="247"/>
      <c r="HOU841" s="247"/>
      <c r="HOV841" s="247"/>
      <c r="HOW841" s="247"/>
      <c r="HOX841" s="247"/>
      <c r="HOY841" s="247"/>
      <c r="HOZ841" s="247"/>
      <c r="HPA841" s="247"/>
      <c r="HPB841" s="247"/>
      <c r="HPC841" s="247"/>
      <c r="HPD841" s="247"/>
      <c r="HPE841" s="247"/>
      <c r="HPF841" s="247"/>
      <c r="HPG841" s="247"/>
      <c r="HPH841" s="247"/>
      <c r="HPI841" s="247"/>
      <c r="HPJ841" s="247"/>
      <c r="HPK841" s="247"/>
      <c r="HPL841" s="247"/>
      <c r="HPM841" s="247"/>
      <c r="HPN841" s="247"/>
      <c r="HPO841" s="247"/>
      <c r="HPP841" s="247"/>
      <c r="HPQ841" s="247"/>
      <c r="HPR841" s="247"/>
      <c r="HPS841" s="247"/>
      <c r="HPT841" s="247"/>
      <c r="HPU841" s="247"/>
      <c r="HPV841" s="247"/>
      <c r="HPW841" s="247"/>
      <c r="HPX841" s="247"/>
      <c r="HPY841" s="247"/>
      <c r="HPZ841" s="247"/>
      <c r="HQA841" s="247"/>
      <c r="HQB841" s="247"/>
      <c r="HQC841" s="247"/>
      <c r="HQD841" s="247"/>
      <c r="HQE841" s="247"/>
      <c r="HQF841" s="247"/>
      <c r="HQG841" s="247"/>
      <c r="HQH841" s="247"/>
      <c r="HQI841" s="247"/>
      <c r="HQJ841" s="247"/>
      <c r="HQK841" s="247"/>
      <c r="HQL841" s="247"/>
      <c r="HQM841" s="247"/>
      <c r="HQN841" s="247"/>
      <c r="HQO841" s="247"/>
      <c r="HQP841" s="247"/>
      <c r="HQQ841" s="247"/>
      <c r="HQR841" s="247"/>
      <c r="HQS841" s="247"/>
      <c r="HQT841" s="247"/>
      <c r="HQU841" s="247"/>
      <c r="HQV841" s="247"/>
      <c r="HQW841" s="247"/>
      <c r="HQX841" s="247"/>
      <c r="HQY841" s="247"/>
      <c r="HQZ841" s="247"/>
      <c r="HRA841" s="247"/>
      <c r="HRB841" s="247"/>
      <c r="HRC841" s="247"/>
      <c r="HRD841" s="247"/>
      <c r="HRE841" s="247"/>
      <c r="HRF841" s="247"/>
      <c r="HRG841" s="247"/>
      <c r="HRH841" s="247"/>
      <c r="HRI841" s="247"/>
      <c r="HRJ841" s="247"/>
      <c r="HRK841" s="247"/>
      <c r="HRL841" s="247"/>
      <c r="HRM841" s="247"/>
      <c r="HRN841" s="247"/>
      <c r="HRO841" s="247"/>
      <c r="HRP841" s="247"/>
      <c r="HRQ841" s="247"/>
      <c r="HRR841" s="247"/>
      <c r="HRS841" s="247"/>
      <c r="HRT841" s="247"/>
      <c r="HRU841" s="247"/>
      <c r="HRV841" s="247"/>
      <c r="HRW841" s="247"/>
      <c r="HRX841" s="247"/>
      <c r="HRY841" s="247"/>
      <c r="HRZ841" s="247"/>
      <c r="HSA841" s="247"/>
      <c r="HSB841" s="247"/>
      <c r="HSC841" s="247"/>
      <c r="HSD841" s="247"/>
      <c r="HSE841" s="247"/>
      <c r="HSF841" s="247"/>
      <c r="HSG841" s="247"/>
      <c r="HSH841" s="247"/>
      <c r="HSI841" s="247"/>
      <c r="HSJ841" s="247"/>
      <c r="HSK841" s="247"/>
      <c r="HSL841" s="247"/>
      <c r="HSM841" s="247"/>
      <c r="HSN841" s="247"/>
      <c r="HSO841" s="247"/>
      <c r="HSP841" s="247"/>
      <c r="HSQ841" s="247"/>
      <c r="HSR841" s="247"/>
      <c r="HSS841" s="247"/>
      <c r="HST841" s="247"/>
      <c r="HSU841" s="247"/>
      <c r="HSV841" s="247"/>
      <c r="HSW841" s="247"/>
      <c r="HSX841" s="247"/>
      <c r="HSY841" s="247"/>
      <c r="HSZ841" s="247"/>
      <c r="HTA841" s="247"/>
      <c r="HTB841" s="247"/>
      <c r="HTC841" s="247"/>
      <c r="HTD841" s="247"/>
      <c r="HTE841" s="247"/>
      <c r="HTF841" s="247"/>
      <c r="HTG841" s="247"/>
      <c r="HTH841" s="247"/>
      <c r="HTI841" s="247"/>
      <c r="HTJ841" s="247"/>
      <c r="HTK841" s="247"/>
      <c r="HTL841" s="247"/>
      <c r="HTM841" s="247"/>
      <c r="HTN841" s="247"/>
      <c r="HTO841" s="247"/>
      <c r="HTP841" s="247"/>
      <c r="HTQ841" s="247"/>
      <c r="HTR841" s="247"/>
      <c r="HTS841" s="247"/>
      <c r="HTT841" s="247"/>
      <c r="HTU841" s="247"/>
      <c r="HTV841" s="247"/>
      <c r="HTW841" s="247"/>
      <c r="HTX841" s="247"/>
      <c r="HTY841" s="247"/>
      <c r="HTZ841" s="247"/>
      <c r="HUA841" s="247"/>
      <c r="HUB841" s="247"/>
      <c r="HUC841" s="247"/>
      <c r="HUD841" s="247"/>
      <c r="HUE841" s="247"/>
      <c r="HUF841" s="247"/>
      <c r="HUG841" s="247"/>
      <c r="HUH841" s="247"/>
      <c r="HUI841" s="247"/>
      <c r="HUJ841" s="247"/>
      <c r="HUK841" s="247"/>
      <c r="HUL841" s="247"/>
      <c r="HUM841" s="247"/>
      <c r="HUN841" s="247"/>
      <c r="HUO841" s="247"/>
      <c r="HUP841" s="247"/>
      <c r="HUQ841" s="247"/>
      <c r="HUR841" s="247"/>
      <c r="HUS841" s="247"/>
      <c r="HUT841" s="247"/>
      <c r="HUU841" s="247"/>
      <c r="HUV841" s="247"/>
      <c r="HUW841" s="247"/>
      <c r="HUX841" s="247"/>
      <c r="HUY841" s="247"/>
      <c r="HUZ841" s="247"/>
      <c r="HVA841" s="247"/>
      <c r="HVB841" s="247"/>
      <c r="HVC841" s="247"/>
      <c r="HVD841" s="247"/>
      <c r="HVE841" s="247"/>
      <c r="HVF841" s="247"/>
      <c r="HVG841" s="247"/>
      <c r="HVH841" s="247"/>
      <c r="HVI841" s="247"/>
      <c r="HVJ841" s="247"/>
      <c r="HVK841" s="247"/>
      <c r="HVL841" s="247"/>
      <c r="HVM841" s="247"/>
      <c r="HVN841" s="247"/>
      <c r="HVO841" s="247"/>
      <c r="HVP841" s="247"/>
      <c r="HVQ841" s="247"/>
      <c r="HVR841" s="247"/>
      <c r="HVS841" s="247"/>
      <c r="HVT841" s="247"/>
      <c r="HVU841" s="247"/>
      <c r="HVV841" s="247"/>
      <c r="HVW841" s="247"/>
      <c r="HVX841" s="247"/>
      <c r="HVY841" s="247"/>
      <c r="HVZ841" s="247"/>
      <c r="HWA841" s="247"/>
      <c r="HWB841" s="247"/>
      <c r="HWC841" s="247"/>
      <c r="HWD841" s="247"/>
      <c r="HWE841" s="247"/>
      <c r="HWF841" s="247"/>
      <c r="HWG841" s="247"/>
      <c r="HWH841" s="247"/>
      <c r="HWI841" s="247"/>
      <c r="HWJ841" s="247"/>
      <c r="HWK841" s="247"/>
      <c r="HWL841" s="247"/>
      <c r="HWM841" s="247"/>
      <c r="HWN841" s="247"/>
      <c r="HWO841" s="247"/>
      <c r="HWP841" s="247"/>
      <c r="HWQ841" s="247"/>
      <c r="HWR841" s="247"/>
      <c r="HWS841" s="247"/>
      <c r="HWT841" s="247"/>
      <c r="HWU841" s="247"/>
      <c r="HWV841" s="247"/>
      <c r="HWW841" s="247"/>
      <c r="HWX841" s="247"/>
      <c r="HWY841" s="247"/>
      <c r="HWZ841" s="247"/>
      <c r="HXA841" s="247"/>
      <c r="HXB841" s="247"/>
      <c r="HXC841" s="247"/>
      <c r="HXD841" s="247"/>
      <c r="HXE841" s="247"/>
      <c r="HXF841" s="247"/>
      <c r="HXG841" s="247"/>
      <c r="HXH841" s="247"/>
      <c r="HXI841" s="247"/>
      <c r="HXJ841" s="247"/>
      <c r="HXK841" s="247"/>
      <c r="HXL841" s="247"/>
      <c r="HXM841" s="247"/>
      <c r="HXN841" s="247"/>
      <c r="HXO841" s="247"/>
      <c r="HXP841" s="247"/>
      <c r="HXQ841" s="247"/>
      <c r="HXR841" s="247"/>
      <c r="HXS841" s="247"/>
      <c r="HXT841" s="247"/>
      <c r="HXU841" s="247"/>
      <c r="HXV841" s="247"/>
      <c r="HXW841" s="247"/>
      <c r="HXX841" s="247"/>
      <c r="HXY841" s="247"/>
      <c r="HXZ841" s="247"/>
      <c r="HYA841" s="247"/>
      <c r="HYB841" s="247"/>
      <c r="HYC841" s="247"/>
      <c r="HYD841" s="247"/>
      <c r="HYE841" s="247"/>
      <c r="HYF841" s="247"/>
      <c r="HYG841" s="247"/>
      <c r="HYH841" s="247"/>
      <c r="HYI841" s="247"/>
      <c r="HYJ841" s="247"/>
      <c r="HYK841" s="247"/>
      <c r="HYL841" s="247"/>
      <c r="HYM841" s="247"/>
      <c r="HYN841" s="247"/>
      <c r="HYO841" s="247"/>
      <c r="HYP841" s="247"/>
      <c r="HYQ841" s="247"/>
      <c r="HYR841" s="247"/>
      <c r="HYS841" s="247"/>
      <c r="HYT841" s="247"/>
      <c r="HYU841" s="247"/>
      <c r="HYV841" s="247"/>
      <c r="HYW841" s="247"/>
      <c r="HYX841" s="247"/>
      <c r="HYY841" s="247"/>
      <c r="HYZ841" s="247"/>
      <c r="HZA841" s="247"/>
      <c r="HZB841" s="247"/>
      <c r="HZC841" s="247"/>
      <c r="HZD841" s="247"/>
      <c r="HZE841" s="247"/>
      <c r="HZF841" s="247"/>
      <c r="HZG841" s="247"/>
      <c r="HZH841" s="247"/>
      <c r="HZI841" s="247"/>
      <c r="HZJ841" s="247"/>
      <c r="HZK841" s="247"/>
      <c r="HZL841" s="247"/>
      <c r="HZM841" s="247"/>
      <c r="HZN841" s="247"/>
      <c r="HZO841" s="247"/>
      <c r="HZP841" s="247"/>
      <c r="HZQ841" s="247"/>
      <c r="HZR841" s="247"/>
      <c r="HZS841" s="247"/>
      <c r="HZT841" s="247"/>
      <c r="HZU841" s="247"/>
      <c r="HZV841" s="247"/>
      <c r="HZW841" s="247"/>
      <c r="HZX841" s="247"/>
      <c r="HZY841" s="247"/>
      <c r="HZZ841" s="247"/>
      <c r="IAA841" s="247"/>
      <c r="IAB841" s="247"/>
      <c r="IAC841" s="247"/>
      <c r="IAD841" s="247"/>
      <c r="IAE841" s="247"/>
      <c r="IAF841" s="247"/>
      <c r="IAG841" s="247"/>
      <c r="IAH841" s="247"/>
      <c r="IAI841" s="247"/>
      <c r="IAJ841" s="247"/>
      <c r="IAK841" s="247"/>
      <c r="IAL841" s="247"/>
      <c r="IAM841" s="247"/>
      <c r="IAN841" s="247"/>
      <c r="IAO841" s="247"/>
      <c r="IAP841" s="247"/>
      <c r="IAQ841" s="247"/>
      <c r="IAR841" s="247"/>
      <c r="IAS841" s="247"/>
      <c r="IAT841" s="247"/>
      <c r="IAU841" s="247"/>
      <c r="IAV841" s="247"/>
      <c r="IAW841" s="247"/>
      <c r="IAX841" s="247"/>
      <c r="IAY841" s="247"/>
      <c r="IAZ841" s="247"/>
      <c r="IBA841" s="247"/>
      <c r="IBB841" s="247"/>
      <c r="IBC841" s="247"/>
      <c r="IBD841" s="247"/>
      <c r="IBE841" s="247"/>
      <c r="IBF841" s="247"/>
      <c r="IBG841" s="247"/>
      <c r="IBH841" s="247"/>
      <c r="IBI841" s="247"/>
      <c r="IBJ841" s="247"/>
      <c r="IBK841" s="247"/>
      <c r="IBL841" s="247"/>
      <c r="IBM841" s="247"/>
      <c r="IBN841" s="247"/>
      <c r="IBO841" s="247"/>
      <c r="IBP841" s="247"/>
      <c r="IBQ841" s="247"/>
      <c r="IBR841" s="247"/>
      <c r="IBS841" s="247"/>
      <c r="IBT841" s="247"/>
      <c r="IBU841" s="247"/>
      <c r="IBV841" s="247"/>
      <c r="IBW841" s="247"/>
      <c r="IBX841" s="247"/>
      <c r="IBY841" s="247"/>
      <c r="IBZ841" s="247"/>
      <c r="ICA841" s="247"/>
      <c r="ICB841" s="247"/>
      <c r="ICC841" s="247"/>
      <c r="ICD841" s="247"/>
      <c r="ICE841" s="247"/>
      <c r="ICF841" s="247"/>
      <c r="ICG841" s="247"/>
      <c r="ICH841" s="247"/>
      <c r="ICI841" s="247"/>
      <c r="ICJ841" s="247"/>
      <c r="ICK841" s="247"/>
      <c r="ICL841" s="247"/>
      <c r="ICM841" s="247"/>
      <c r="ICN841" s="247"/>
      <c r="ICO841" s="247"/>
      <c r="ICP841" s="247"/>
      <c r="ICQ841" s="247"/>
      <c r="ICR841" s="247"/>
      <c r="ICS841" s="247"/>
      <c r="ICT841" s="247"/>
      <c r="ICU841" s="247"/>
      <c r="ICV841" s="247"/>
      <c r="ICW841" s="247"/>
      <c r="ICX841" s="247"/>
      <c r="ICY841" s="247"/>
      <c r="ICZ841" s="247"/>
      <c r="IDA841" s="247"/>
      <c r="IDB841" s="247"/>
      <c r="IDC841" s="247"/>
      <c r="IDD841" s="247"/>
      <c r="IDE841" s="247"/>
      <c r="IDF841" s="247"/>
      <c r="IDG841" s="247"/>
      <c r="IDH841" s="247"/>
      <c r="IDI841" s="247"/>
      <c r="IDJ841" s="247"/>
      <c r="IDK841" s="247"/>
      <c r="IDL841" s="247"/>
      <c r="IDM841" s="247"/>
      <c r="IDN841" s="247"/>
      <c r="IDO841" s="247"/>
      <c r="IDP841" s="247"/>
      <c r="IDQ841" s="247"/>
      <c r="IDR841" s="247"/>
      <c r="IDS841" s="247"/>
      <c r="IDT841" s="247"/>
      <c r="IDU841" s="247"/>
      <c r="IDV841" s="247"/>
      <c r="IDW841" s="247"/>
      <c r="IDX841" s="247"/>
      <c r="IDY841" s="247"/>
      <c r="IDZ841" s="247"/>
      <c r="IEA841" s="247"/>
      <c r="IEB841" s="247"/>
      <c r="IEC841" s="247"/>
      <c r="IED841" s="247"/>
      <c r="IEE841" s="247"/>
      <c r="IEF841" s="247"/>
      <c r="IEG841" s="247"/>
      <c r="IEH841" s="247"/>
      <c r="IEI841" s="247"/>
      <c r="IEJ841" s="247"/>
      <c r="IEK841" s="247"/>
      <c r="IEL841" s="247"/>
      <c r="IEM841" s="247"/>
      <c r="IEN841" s="247"/>
      <c r="IEO841" s="247"/>
      <c r="IEP841" s="247"/>
      <c r="IEQ841" s="247"/>
      <c r="IER841" s="247"/>
      <c r="IES841" s="247"/>
      <c r="IET841" s="247"/>
      <c r="IEU841" s="247"/>
      <c r="IEV841" s="247"/>
      <c r="IEW841" s="247"/>
      <c r="IEX841" s="247"/>
      <c r="IEY841" s="247"/>
      <c r="IEZ841" s="247"/>
      <c r="IFA841" s="247"/>
      <c r="IFB841" s="247"/>
      <c r="IFC841" s="247"/>
      <c r="IFD841" s="247"/>
      <c r="IFE841" s="247"/>
      <c r="IFF841" s="247"/>
      <c r="IFG841" s="247"/>
      <c r="IFH841" s="247"/>
      <c r="IFI841" s="247"/>
      <c r="IFJ841" s="247"/>
      <c r="IFK841" s="247"/>
      <c r="IFL841" s="247"/>
      <c r="IFM841" s="247"/>
      <c r="IFN841" s="247"/>
      <c r="IFO841" s="247"/>
      <c r="IFP841" s="247"/>
      <c r="IFQ841" s="247"/>
      <c r="IFR841" s="247"/>
      <c r="IFS841" s="247"/>
      <c r="IFT841" s="247"/>
      <c r="IFU841" s="247"/>
      <c r="IFV841" s="247"/>
      <c r="IFW841" s="247"/>
      <c r="IFX841" s="247"/>
      <c r="IFY841" s="247"/>
      <c r="IFZ841" s="247"/>
      <c r="IGA841" s="247"/>
      <c r="IGB841" s="247"/>
      <c r="IGC841" s="247"/>
      <c r="IGD841" s="247"/>
      <c r="IGE841" s="247"/>
      <c r="IGF841" s="247"/>
      <c r="IGG841" s="247"/>
      <c r="IGH841" s="247"/>
      <c r="IGI841" s="247"/>
      <c r="IGJ841" s="247"/>
      <c r="IGK841" s="247"/>
      <c r="IGL841" s="247"/>
      <c r="IGM841" s="247"/>
      <c r="IGN841" s="247"/>
      <c r="IGO841" s="247"/>
      <c r="IGP841" s="247"/>
      <c r="IGQ841" s="247"/>
      <c r="IGR841" s="247"/>
      <c r="IGS841" s="247"/>
      <c r="IGT841" s="247"/>
      <c r="IGU841" s="247"/>
      <c r="IGV841" s="247"/>
      <c r="IGW841" s="247"/>
      <c r="IGX841" s="247"/>
      <c r="IGY841" s="247"/>
      <c r="IGZ841" s="247"/>
      <c r="IHA841" s="247"/>
      <c r="IHB841" s="247"/>
      <c r="IHC841" s="247"/>
      <c r="IHD841" s="247"/>
      <c r="IHE841" s="247"/>
      <c r="IHF841" s="247"/>
      <c r="IHG841" s="247"/>
      <c r="IHH841" s="247"/>
      <c r="IHI841" s="247"/>
      <c r="IHJ841" s="247"/>
      <c r="IHK841" s="247"/>
      <c r="IHL841" s="247"/>
      <c r="IHM841" s="247"/>
      <c r="IHN841" s="247"/>
      <c r="IHO841" s="247"/>
      <c r="IHP841" s="247"/>
      <c r="IHQ841" s="247"/>
      <c r="IHR841" s="247"/>
      <c r="IHS841" s="247"/>
      <c r="IHT841" s="247"/>
      <c r="IHU841" s="247"/>
      <c r="IHV841" s="247"/>
      <c r="IHW841" s="247"/>
      <c r="IHX841" s="247"/>
      <c r="IHY841" s="247"/>
      <c r="IHZ841" s="247"/>
      <c r="IIA841" s="247"/>
      <c r="IIB841" s="247"/>
      <c r="IIC841" s="247"/>
      <c r="IID841" s="247"/>
      <c r="IIE841" s="247"/>
      <c r="IIF841" s="247"/>
      <c r="IIG841" s="247"/>
      <c r="IIH841" s="247"/>
      <c r="III841" s="247"/>
      <c r="IIJ841" s="247"/>
      <c r="IIK841" s="247"/>
      <c r="IIL841" s="247"/>
      <c r="IIM841" s="247"/>
      <c r="IIN841" s="247"/>
      <c r="IIO841" s="247"/>
      <c r="IIP841" s="247"/>
      <c r="IIQ841" s="247"/>
      <c r="IIR841" s="247"/>
      <c r="IIS841" s="247"/>
      <c r="IIT841" s="247"/>
      <c r="IIU841" s="247"/>
      <c r="IIV841" s="247"/>
      <c r="IIW841" s="247"/>
      <c r="IIX841" s="247"/>
      <c r="IIY841" s="247"/>
      <c r="IIZ841" s="247"/>
      <c r="IJA841" s="247"/>
      <c r="IJB841" s="247"/>
      <c r="IJC841" s="247"/>
      <c r="IJD841" s="247"/>
      <c r="IJE841" s="247"/>
      <c r="IJF841" s="247"/>
      <c r="IJG841" s="247"/>
      <c r="IJH841" s="247"/>
      <c r="IJI841" s="247"/>
      <c r="IJJ841" s="247"/>
      <c r="IJK841" s="247"/>
      <c r="IJL841" s="247"/>
      <c r="IJM841" s="247"/>
      <c r="IJN841" s="247"/>
      <c r="IJO841" s="247"/>
      <c r="IJP841" s="247"/>
      <c r="IJQ841" s="247"/>
      <c r="IJR841" s="247"/>
      <c r="IJS841" s="247"/>
      <c r="IJT841" s="247"/>
      <c r="IJU841" s="247"/>
      <c r="IJV841" s="247"/>
      <c r="IJW841" s="247"/>
      <c r="IJX841" s="247"/>
      <c r="IJY841" s="247"/>
      <c r="IJZ841" s="247"/>
      <c r="IKA841" s="247"/>
      <c r="IKB841" s="247"/>
      <c r="IKC841" s="247"/>
      <c r="IKD841" s="247"/>
      <c r="IKE841" s="247"/>
      <c r="IKF841" s="247"/>
      <c r="IKG841" s="247"/>
      <c r="IKH841" s="247"/>
      <c r="IKI841" s="247"/>
      <c r="IKJ841" s="247"/>
      <c r="IKK841" s="247"/>
      <c r="IKL841" s="247"/>
      <c r="IKM841" s="247"/>
      <c r="IKN841" s="247"/>
      <c r="IKO841" s="247"/>
      <c r="IKP841" s="247"/>
      <c r="IKQ841" s="247"/>
      <c r="IKR841" s="247"/>
      <c r="IKS841" s="247"/>
      <c r="IKT841" s="247"/>
      <c r="IKU841" s="247"/>
      <c r="IKV841" s="247"/>
      <c r="IKW841" s="247"/>
      <c r="IKX841" s="247"/>
      <c r="IKY841" s="247"/>
      <c r="IKZ841" s="247"/>
      <c r="ILA841" s="247"/>
      <c r="ILB841" s="247"/>
      <c r="ILC841" s="247"/>
      <c r="ILD841" s="247"/>
      <c r="ILE841" s="247"/>
      <c r="ILF841" s="247"/>
      <c r="ILG841" s="247"/>
      <c r="ILH841" s="247"/>
      <c r="ILI841" s="247"/>
      <c r="ILJ841" s="247"/>
      <c r="ILK841" s="247"/>
      <c r="ILL841" s="247"/>
      <c r="ILM841" s="247"/>
      <c r="ILN841" s="247"/>
      <c r="ILO841" s="247"/>
      <c r="ILP841" s="247"/>
      <c r="ILQ841" s="247"/>
      <c r="ILR841" s="247"/>
      <c r="ILS841" s="247"/>
      <c r="ILT841" s="247"/>
      <c r="ILU841" s="247"/>
      <c r="ILV841" s="247"/>
      <c r="ILW841" s="247"/>
      <c r="ILX841" s="247"/>
      <c r="ILY841" s="247"/>
      <c r="ILZ841" s="247"/>
      <c r="IMA841" s="247"/>
      <c r="IMB841" s="247"/>
      <c r="IMC841" s="247"/>
      <c r="IMD841" s="247"/>
      <c r="IME841" s="247"/>
      <c r="IMF841" s="247"/>
      <c r="IMG841" s="247"/>
      <c r="IMH841" s="247"/>
      <c r="IMI841" s="247"/>
      <c r="IMJ841" s="247"/>
      <c r="IMK841" s="247"/>
      <c r="IML841" s="247"/>
      <c r="IMM841" s="247"/>
      <c r="IMN841" s="247"/>
      <c r="IMO841" s="247"/>
      <c r="IMP841" s="247"/>
      <c r="IMQ841" s="247"/>
      <c r="IMR841" s="247"/>
      <c r="IMS841" s="247"/>
      <c r="IMT841" s="247"/>
      <c r="IMU841" s="247"/>
      <c r="IMV841" s="247"/>
      <c r="IMW841" s="247"/>
      <c r="IMX841" s="247"/>
      <c r="IMY841" s="247"/>
      <c r="IMZ841" s="247"/>
      <c r="INA841" s="247"/>
      <c r="INB841" s="247"/>
      <c r="INC841" s="247"/>
      <c r="IND841" s="247"/>
      <c r="INE841" s="247"/>
      <c r="INF841" s="247"/>
      <c r="ING841" s="247"/>
      <c r="INH841" s="247"/>
      <c r="INI841" s="247"/>
      <c r="INJ841" s="247"/>
      <c r="INK841" s="247"/>
      <c r="INL841" s="247"/>
      <c r="INM841" s="247"/>
      <c r="INN841" s="247"/>
      <c r="INO841" s="247"/>
      <c r="INP841" s="247"/>
      <c r="INQ841" s="247"/>
      <c r="INR841" s="247"/>
      <c r="INS841" s="247"/>
      <c r="INT841" s="247"/>
      <c r="INU841" s="247"/>
      <c r="INV841" s="247"/>
      <c r="INW841" s="247"/>
      <c r="INX841" s="247"/>
      <c r="INY841" s="247"/>
      <c r="INZ841" s="247"/>
      <c r="IOA841" s="247"/>
      <c r="IOB841" s="247"/>
      <c r="IOC841" s="247"/>
      <c r="IOD841" s="247"/>
      <c r="IOE841" s="247"/>
      <c r="IOF841" s="247"/>
      <c r="IOG841" s="247"/>
      <c r="IOH841" s="247"/>
      <c r="IOI841" s="247"/>
      <c r="IOJ841" s="247"/>
      <c r="IOK841" s="247"/>
      <c r="IOL841" s="247"/>
      <c r="IOM841" s="247"/>
      <c r="ION841" s="247"/>
      <c r="IOO841" s="247"/>
      <c r="IOP841" s="247"/>
      <c r="IOQ841" s="247"/>
      <c r="IOR841" s="247"/>
      <c r="IOS841" s="247"/>
      <c r="IOT841" s="247"/>
      <c r="IOU841" s="247"/>
      <c r="IOV841" s="247"/>
      <c r="IOW841" s="247"/>
      <c r="IOX841" s="247"/>
      <c r="IOY841" s="247"/>
      <c r="IOZ841" s="247"/>
      <c r="IPA841" s="247"/>
      <c r="IPB841" s="247"/>
      <c r="IPC841" s="247"/>
      <c r="IPD841" s="247"/>
      <c r="IPE841" s="247"/>
      <c r="IPF841" s="247"/>
      <c r="IPG841" s="247"/>
      <c r="IPH841" s="247"/>
      <c r="IPI841" s="247"/>
      <c r="IPJ841" s="247"/>
      <c r="IPK841" s="247"/>
      <c r="IPL841" s="247"/>
      <c r="IPM841" s="247"/>
      <c r="IPN841" s="247"/>
      <c r="IPO841" s="247"/>
      <c r="IPP841" s="247"/>
      <c r="IPQ841" s="247"/>
      <c r="IPR841" s="247"/>
      <c r="IPS841" s="247"/>
      <c r="IPT841" s="247"/>
      <c r="IPU841" s="247"/>
      <c r="IPV841" s="247"/>
      <c r="IPW841" s="247"/>
      <c r="IPX841" s="247"/>
      <c r="IPY841" s="247"/>
      <c r="IPZ841" s="247"/>
      <c r="IQA841" s="247"/>
      <c r="IQB841" s="247"/>
      <c r="IQC841" s="247"/>
      <c r="IQD841" s="247"/>
      <c r="IQE841" s="247"/>
      <c r="IQF841" s="247"/>
      <c r="IQG841" s="247"/>
      <c r="IQH841" s="247"/>
      <c r="IQI841" s="247"/>
      <c r="IQJ841" s="247"/>
      <c r="IQK841" s="247"/>
      <c r="IQL841" s="247"/>
      <c r="IQM841" s="247"/>
      <c r="IQN841" s="247"/>
      <c r="IQO841" s="247"/>
      <c r="IQP841" s="247"/>
      <c r="IQQ841" s="247"/>
      <c r="IQR841" s="247"/>
      <c r="IQS841" s="247"/>
      <c r="IQT841" s="247"/>
      <c r="IQU841" s="247"/>
      <c r="IQV841" s="247"/>
      <c r="IQW841" s="247"/>
      <c r="IQX841" s="247"/>
      <c r="IQY841" s="247"/>
      <c r="IQZ841" s="247"/>
      <c r="IRA841" s="247"/>
      <c r="IRB841" s="247"/>
      <c r="IRC841" s="247"/>
      <c r="IRD841" s="247"/>
      <c r="IRE841" s="247"/>
      <c r="IRF841" s="247"/>
      <c r="IRG841" s="247"/>
      <c r="IRH841" s="247"/>
      <c r="IRI841" s="247"/>
      <c r="IRJ841" s="247"/>
      <c r="IRK841" s="247"/>
      <c r="IRL841" s="247"/>
      <c r="IRM841" s="247"/>
      <c r="IRN841" s="247"/>
      <c r="IRO841" s="247"/>
      <c r="IRP841" s="247"/>
      <c r="IRQ841" s="247"/>
      <c r="IRR841" s="247"/>
      <c r="IRS841" s="247"/>
      <c r="IRT841" s="247"/>
      <c r="IRU841" s="247"/>
      <c r="IRV841" s="247"/>
      <c r="IRW841" s="247"/>
      <c r="IRX841" s="247"/>
      <c r="IRY841" s="247"/>
      <c r="IRZ841" s="247"/>
      <c r="ISA841" s="247"/>
      <c r="ISB841" s="247"/>
      <c r="ISC841" s="247"/>
      <c r="ISD841" s="247"/>
      <c r="ISE841" s="247"/>
      <c r="ISF841" s="247"/>
      <c r="ISG841" s="247"/>
      <c r="ISH841" s="247"/>
      <c r="ISI841" s="247"/>
      <c r="ISJ841" s="247"/>
      <c r="ISK841" s="247"/>
      <c r="ISL841" s="247"/>
      <c r="ISM841" s="247"/>
      <c r="ISN841" s="247"/>
      <c r="ISO841" s="247"/>
      <c r="ISP841" s="247"/>
      <c r="ISQ841" s="247"/>
      <c r="ISR841" s="247"/>
      <c r="ISS841" s="247"/>
      <c r="IST841" s="247"/>
      <c r="ISU841" s="247"/>
      <c r="ISV841" s="247"/>
      <c r="ISW841" s="247"/>
      <c r="ISX841" s="247"/>
      <c r="ISY841" s="247"/>
      <c r="ISZ841" s="247"/>
      <c r="ITA841" s="247"/>
      <c r="ITB841" s="247"/>
      <c r="ITC841" s="247"/>
      <c r="ITD841" s="247"/>
      <c r="ITE841" s="247"/>
      <c r="ITF841" s="247"/>
      <c r="ITG841" s="247"/>
      <c r="ITH841" s="247"/>
      <c r="ITI841" s="247"/>
      <c r="ITJ841" s="247"/>
      <c r="ITK841" s="247"/>
      <c r="ITL841" s="247"/>
      <c r="ITM841" s="247"/>
      <c r="ITN841" s="247"/>
      <c r="ITO841" s="247"/>
      <c r="ITP841" s="247"/>
      <c r="ITQ841" s="247"/>
      <c r="ITR841" s="247"/>
      <c r="ITS841" s="247"/>
      <c r="ITT841" s="247"/>
      <c r="ITU841" s="247"/>
      <c r="ITV841" s="247"/>
      <c r="ITW841" s="247"/>
      <c r="ITX841" s="247"/>
      <c r="ITY841" s="247"/>
      <c r="ITZ841" s="247"/>
      <c r="IUA841" s="247"/>
      <c r="IUB841" s="247"/>
      <c r="IUC841" s="247"/>
      <c r="IUD841" s="247"/>
      <c r="IUE841" s="247"/>
      <c r="IUF841" s="247"/>
      <c r="IUG841" s="247"/>
      <c r="IUH841" s="247"/>
      <c r="IUI841" s="247"/>
      <c r="IUJ841" s="247"/>
      <c r="IUK841" s="247"/>
      <c r="IUL841" s="247"/>
      <c r="IUM841" s="247"/>
      <c r="IUN841" s="247"/>
      <c r="IUO841" s="247"/>
      <c r="IUP841" s="247"/>
      <c r="IUQ841" s="247"/>
      <c r="IUR841" s="247"/>
      <c r="IUS841" s="247"/>
      <c r="IUT841" s="247"/>
      <c r="IUU841" s="247"/>
      <c r="IUV841" s="247"/>
      <c r="IUW841" s="247"/>
      <c r="IUX841" s="247"/>
      <c r="IUY841" s="247"/>
      <c r="IUZ841" s="247"/>
      <c r="IVA841" s="247"/>
      <c r="IVB841" s="247"/>
      <c r="IVC841" s="247"/>
      <c r="IVD841" s="247"/>
      <c r="IVE841" s="247"/>
      <c r="IVF841" s="247"/>
      <c r="IVG841" s="247"/>
      <c r="IVH841" s="247"/>
      <c r="IVI841" s="247"/>
      <c r="IVJ841" s="247"/>
      <c r="IVK841" s="247"/>
      <c r="IVL841" s="247"/>
      <c r="IVM841" s="247"/>
      <c r="IVN841" s="247"/>
      <c r="IVO841" s="247"/>
      <c r="IVP841" s="247"/>
      <c r="IVQ841" s="247"/>
      <c r="IVR841" s="247"/>
      <c r="IVS841" s="247"/>
      <c r="IVT841" s="247"/>
      <c r="IVU841" s="247"/>
      <c r="IVV841" s="247"/>
      <c r="IVW841" s="247"/>
      <c r="IVX841" s="247"/>
      <c r="IVY841" s="247"/>
      <c r="IVZ841" s="247"/>
      <c r="IWA841" s="247"/>
      <c r="IWB841" s="247"/>
      <c r="IWC841" s="247"/>
      <c r="IWD841" s="247"/>
      <c r="IWE841" s="247"/>
      <c r="IWF841" s="247"/>
      <c r="IWG841" s="247"/>
      <c r="IWH841" s="247"/>
      <c r="IWI841" s="247"/>
      <c r="IWJ841" s="247"/>
      <c r="IWK841" s="247"/>
      <c r="IWL841" s="247"/>
      <c r="IWM841" s="247"/>
      <c r="IWN841" s="247"/>
      <c r="IWO841" s="247"/>
      <c r="IWP841" s="247"/>
      <c r="IWQ841" s="247"/>
      <c r="IWR841" s="247"/>
      <c r="IWS841" s="247"/>
      <c r="IWT841" s="247"/>
      <c r="IWU841" s="247"/>
      <c r="IWV841" s="247"/>
      <c r="IWW841" s="247"/>
      <c r="IWX841" s="247"/>
      <c r="IWY841" s="247"/>
      <c r="IWZ841" s="247"/>
      <c r="IXA841" s="247"/>
      <c r="IXB841" s="247"/>
      <c r="IXC841" s="247"/>
      <c r="IXD841" s="247"/>
      <c r="IXE841" s="247"/>
      <c r="IXF841" s="247"/>
      <c r="IXG841" s="247"/>
      <c r="IXH841" s="247"/>
      <c r="IXI841" s="247"/>
      <c r="IXJ841" s="247"/>
      <c r="IXK841" s="247"/>
      <c r="IXL841" s="247"/>
      <c r="IXM841" s="247"/>
      <c r="IXN841" s="247"/>
      <c r="IXO841" s="247"/>
      <c r="IXP841" s="247"/>
      <c r="IXQ841" s="247"/>
      <c r="IXR841" s="247"/>
      <c r="IXS841" s="247"/>
      <c r="IXT841" s="247"/>
      <c r="IXU841" s="247"/>
      <c r="IXV841" s="247"/>
      <c r="IXW841" s="247"/>
      <c r="IXX841" s="247"/>
      <c r="IXY841" s="247"/>
      <c r="IXZ841" s="247"/>
      <c r="IYA841" s="247"/>
      <c r="IYB841" s="247"/>
      <c r="IYC841" s="247"/>
      <c r="IYD841" s="247"/>
      <c r="IYE841" s="247"/>
      <c r="IYF841" s="247"/>
      <c r="IYG841" s="247"/>
      <c r="IYH841" s="247"/>
      <c r="IYI841" s="247"/>
      <c r="IYJ841" s="247"/>
      <c r="IYK841" s="247"/>
      <c r="IYL841" s="247"/>
      <c r="IYM841" s="247"/>
      <c r="IYN841" s="247"/>
      <c r="IYO841" s="247"/>
      <c r="IYP841" s="247"/>
      <c r="IYQ841" s="247"/>
      <c r="IYR841" s="247"/>
      <c r="IYS841" s="247"/>
      <c r="IYT841" s="247"/>
      <c r="IYU841" s="247"/>
      <c r="IYV841" s="247"/>
      <c r="IYW841" s="247"/>
      <c r="IYX841" s="247"/>
      <c r="IYY841" s="247"/>
      <c r="IYZ841" s="247"/>
      <c r="IZA841" s="247"/>
      <c r="IZB841" s="247"/>
      <c r="IZC841" s="247"/>
      <c r="IZD841" s="247"/>
      <c r="IZE841" s="247"/>
      <c r="IZF841" s="247"/>
      <c r="IZG841" s="247"/>
      <c r="IZH841" s="247"/>
      <c r="IZI841" s="247"/>
      <c r="IZJ841" s="247"/>
      <c r="IZK841" s="247"/>
      <c r="IZL841" s="247"/>
      <c r="IZM841" s="247"/>
      <c r="IZN841" s="247"/>
      <c r="IZO841" s="247"/>
      <c r="IZP841" s="247"/>
      <c r="IZQ841" s="247"/>
      <c r="IZR841" s="247"/>
      <c r="IZS841" s="247"/>
      <c r="IZT841" s="247"/>
      <c r="IZU841" s="247"/>
      <c r="IZV841" s="247"/>
      <c r="IZW841" s="247"/>
      <c r="IZX841" s="247"/>
      <c r="IZY841" s="247"/>
      <c r="IZZ841" s="247"/>
      <c r="JAA841" s="247"/>
      <c r="JAB841" s="247"/>
      <c r="JAC841" s="247"/>
      <c r="JAD841" s="247"/>
      <c r="JAE841" s="247"/>
      <c r="JAF841" s="247"/>
      <c r="JAG841" s="247"/>
      <c r="JAH841" s="247"/>
      <c r="JAI841" s="247"/>
      <c r="JAJ841" s="247"/>
      <c r="JAK841" s="247"/>
      <c r="JAL841" s="247"/>
      <c r="JAM841" s="247"/>
      <c r="JAN841" s="247"/>
      <c r="JAO841" s="247"/>
      <c r="JAP841" s="247"/>
      <c r="JAQ841" s="247"/>
      <c r="JAR841" s="247"/>
      <c r="JAS841" s="247"/>
      <c r="JAT841" s="247"/>
      <c r="JAU841" s="247"/>
      <c r="JAV841" s="247"/>
      <c r="JAW841" s="247"/>
      <c r="JAX841" s="247"/>
      <c r="JAY841" s="247"/>
      <c r="JAZ841" s="247"/>
      <c r="JBA841" s="247"/>
      <c r="JBB841" s="247"/>
      <c r="JBC841" s="247"/>
      <c r="JBD841" s="247"/>
      <c r="JBE841" s="247"/>
      <c r="JBF841" s="247"/>
      <c r="JBG841" s="247"/>
      <c r="JBH841" s="247"/>
      <c r="JBI841" s="247"/>
      <c r="JBJ841" s="247"/>
      <c r="JBK841" s="247"/>
      <c r="JBL841" s="247"/>
      <c r="JBM841" s="247"/>
      <c r="JBN841" s="247"/>
      <c r="JBO841" s="247"/>
      <c r="JBP841" s="247"/>
      <c r="JBQ841" s="247"/>
      <c r="JBR841" s="247"/>
      <c r="JBS841" s="247"/>
      <c r="JBT841" s="247"/>
      <c r="JBU841" s="247"/>
      <c r="JBV841" s="247"/>
      <c r="JBW841" s="247"/>
      <c r="JBX841" s="247"/>
      <c r="JBY841" s="247"/>
      <c r="JBZ841" s="247"/>
      <c r="JCA841" s="247"/>
      <c r="JCB841" s="247"/>
      <c r="JCC841" s="247"/>
      <c r="JCD841" s="247"/>
      <c r="JCE841" s="247"/>
      <c r="JCF841" s="247"/>
      <c r="JCG841" s="247"/>
      <c r="JCH841" s="247"/>
      <c r="JCI841" s="247"/>
      <c r="JCJ841" s="247"/>
      <c r="JCK841" s="247"/>
      <c r="JCL841" s="247"/>
      <c r="JCM841" s="247"/>
      <c r="JCN841" s="247"/>
      <c r="JCO841" s="247"/>
      <c r="JCP841" s="247"/>
      <c r="JCQ841" s="247"/>
      <c r="JCR841" s="247"/>
      <c r="JCS841" s="247"/>
      <c r="JCT841" s="247"/>
      <c r="JCU841" s="247"/>
      <c r="JCV841" s="247"/>
      <c r="JCW841" s="247"/>
      <c r="JCX841" s="247"/>
      <c r="JCY841" s="247"/>
      <c r="JCZ841" s="247"/>
      <c r="JDA841" s="247"/>
      <c r="JDB841" s="247"/>
      <c r="JDC841" s="247"/>
      <c r="JDD841" s="247"/>
      <c r="JDE841" s="247"/>
      <c r="JDF841" s="247"/>
      <c r="JDG841" s="247"/>
      <c r="JDH841" s="247"/>
      <c r="JDI841" s="247"/>
      <c r="JDJ841" s="247"/>
      <c r="JDK841" s="247"/>
      <c r="JDL841" s="247"/>
      <c r="JDM841" s="247"/>
      <c r="JDN841" s="247"/>
      <c r="JDO841" s="247"/>
      <c r="JDP841" s="247"/>
      <c r="JDQ841" s="247"/>
      <c r="JDR841" s="247"/>
      <c r="JDS841" s="247"/>
      <c r="JDT841" s="247"/>
      <c r="JDU841" s="247"/>
      <c r="JDV841" s="247"/>
      <c r="JDW841" s="247"/>
      <c r="JDX841" s="247"/>
      <c r="JDY841" s="247"/>
      <c r="JDZ841" s="247"/>
      <c r="JEA841" s="247"/>
      <c r="JEB841" s="247"/>
      <c r="JEC841" s="247"/>
      <c r="JED841" s="247"/>
      <c r="JEE841" s="247"/>
      <c r="JEF841" s="247"/>
      <c r="JEG841" s="247"/>
      <c r="JEH841" s="247"/>
      <c r="JEI841" s="247"/>
      <c r="JEJ841" s="247"/>
      <c r="JEK841" s="247"/>
      <c r="JEL841" s="247"/>
      <c r="JEM841" s="247"/>
      <c r="JEN841" s="247"/>
      <c r="JEO841" s="247"/>
      <c r="JEP841" s="247"/>
      <c r="JEQ841" s="247"/>
      <c r="JER841" s="247"/>
      <c r="JES841" s="247"/>
      <c r="JET841" s="247"/>
      <c r="JEU841" s="247"/>
      <c r="JEV841" s="247"/>
      <c r="JEW841" s="247"/>
      <c r="JEX841" s="247"/>
      <c r="JEY841" s="247"/>
      <c r="JEZ841" s="247"/>
      <c r="JFA841" s="247"/>
      <c r="JFB841" s="247"/>
      <c r="JFC841" s="247"/>
      <c r="JFD841" s="247"/>
      <c r="JFE841" s="247"/>
      <c r="JFF841" s="247"/>
      <c r="JFG841" s="247"/>
      <c r="JFH841" s="247"/>
      <c r="JFI841" s="247"/>
      <c r="JFJ841" s="247"/>
      <c r="JFK841" s="247"/>
      <c r="JFL841" s="247"/>
      <c r="JFM841" s="247"/>
      <c r="JFN841" s="247"/>
      <c r="JFO841" s="247"/>
      <c r="JFP841" s="247"/>
      <c r="JFQ841" s="247"/>
      <c r="JFR841" s="247"/>
      <c r="JFS841" s="247"/>
      <c r="JFT841" s="247"/>
      <c r="JFU841" s="247"/>
      <c r="JFV841" s="247"/>
      <c r="JFW841" s="247"/>
      <c r="JFX841" s="247"/>
      <c r="JFY841" s="247"/>
      <c r="JFZ841" s="247"/>
      <c r="JGA841" s="247"/>
      <c r="JGB841" s="247"/>
      <c r="JGC841" s="247"/>
      <c r="JGD841" s="247"/>
      <c r="JGE841" s="247"/>
      <c r="JGF841" s="247"/>
      <c r="JGG841" s="247"/>
      <c r="JGH841" s="247"/>
      <c r="JGI841" s="247"/>
      <c r="JGJ841" s="247"/>
      <c r="JGK841" s="247"/>
      <c r="JGL841" s="247"/>
      <c r="JGM841" s="247"/>
      <c r="JGN841" s="247"/>
      <c r="JGO841" s="247"/>
      <c r="JGP841" s="247"/>
      <c r="JGQ841" s="247"/>
      <c r="JGR841" s="247"/>
      <c r="JGS841" s="247"/>
      <c r="JGT841" s="247"/>
      <c r="JGU841" s="247"/>
      <c r="JGV841" s="247"/>
      <c r="JGW841" s="247"/>
      <c r="JGX841" s="247"/>
      <c r="JGY841" s="247"/>
      <c r="JGZ841" s="247"/>
      <c r="JHA841" s="247"/>
      <c r="JHB841" s="247"/>
      <c r="JHC841" s="247"/>
      <c r="JHD841" s="247"/>
      <c r="JHE841" s="247"/>
      <c r="JHF841" s="247"/>
      <c r="JHG841" s="247"/>
      <c r="JHH841" s="247"/>
      <c r="JHI841" s="247"/>
      <c r="JHJ841" s="247"/>
      <c r="JHK841" s="247"/>
      <c r="JHL841" s="247"/>
      <c r="JHM841" s="247"/>
      <c r="JHN841" s="247"/>
      <c r="JHO841" s="247"/>
      <c r="JHP841" s="247"/>
      <c r="JHQ841" s="247"/>
      <c r="JHR841" s="247"/>
      <c r="JHS841" s="247"/>
      <c r="JHT841" s="247"/>
      <c r="JHU841" s="247"/>
      <c r="JHV841" s="247"/>
      <c r="JHW841" s="247"/>
      <c r="JHX841" s="247"/>
      <c r="JHY841" s="247"/>
      <c r="JHZ841" s="247"/>
      <c r="JIA841" s="247"/>
      <c r="JIB841" s="247"/>
      <c r="JIC841" s="247"/>
      <c r="JID841" s="247"/>
      <c r="JIE841" s="247"/>
      <c r="JIF841" s="247"/>
      <c r="JIG841" s="247"/>
      <c r="JIH841" s="247"/>
      <c r="JII841" s="247"/>
      <c r="JIJ841" s="247"/>
      <c r="JIK841" s="247"/>
      <c r="JIL841" s="247"/>
      <c r="JIM841" s="247"/>
      <c r="JIN841" s="247"/>
      <c r="JIO841" s="247"/>
      <c r="JIP841" s="247"/>
      <c r="JIQ841" s="247"/>
      <c r="JIR841" s="247"/>
      <c r="JIS841" s="247"/>
      <c r="JIT841" s="247"/>
      <c r="JIU841" s="247"/>
      <c r="JIV841" s="247"/>
      <c r="JIW841" s="247"/>
      <c r="JIX841" s="247"/>
      <c r="JIY841" s="247"/>
      <c r="JIZ841" s="247"/>
      <c r="JJA841" s="247"/>
      <c r="JJB841" s="247"/>
      <c r="JJC841" s="247"/>
      <c r="JJD841" s="247"/>
      <c r="JJE841" s="247"/>
      <c r="JJF841" s="247"/>
      <c r="JJG841" s="247"/>
      <c r="JJH841" s="247"/>
      <c r="JJI841" s="247"/>
      <c r="JJJ841" s="247"/>
      <c r="JJK841" s="247"/>
      <c r="JJL841" s="247"/>
      <c r="JJM841" s="247"/>
      <c r="JJN841" s="247"/>
      <c r="JJO841" s="247"/>
      <c r="JJP841" s="247"/>
      <c r="JJQ841" s="247"/>
      <c r="JJR841" s="247"/>
      <c r="JJS841" s="247"/>
      <c r="JJT841" s="247"/>
      <c r="JJU841" s="247"/>
      <c r="JJV841" s="247"/>
      <c r="JJW841" s="247"/>
      <c r="JJX841" s="247"/>
      <c r="JJY841" s="247"/>
      <c r="JJZ841" s="247"/>
      <c r="JKA841" s="247"/>
      <c r="JKB841" s="247"/>
      <c r="JKC841" s="247"/>
      <c r="JKD841" s="247"/>
      <c r="JKE841" s="247"/>
      <c r="JKF841" s="247"/>
      <c r="JKG841" s="247"/>
      <c r="JKH841" s="247"/>
      <c r="JKI841" s="247"/>
      <c r="JKJ841" s="247"/>
      <c r="JKK841" s="247"/>
      <c r="JKL841" s="247"/>
      <c r="JKM841" s="247"/>
      <c r="JKN841" s="247"/>
      <c r="JKO841" s="247"/>
      <c r="JKP841" s="247"/>
      <c r="JKQ841" s="247"/>
      <c r="JKR841" s="247"/>
      <c r="JKS841" s="247"/>
      <c r="JKT841" s="247"/>
      <c r="JKU841" s="247"/>
      <c r="JKV841" s="247"/>
      <c r="JKW841" s="247"/>
      <c r="JKX841" s="247"/>
      <c r="JKY841" s="247"/>
      <c r="JKZ841" s="247"/>
      <c r="JLA841" s="247"/>
      <c r="JLB841" s="247"/>
      <c r="JLC841" s="247"/>
      <c r="JLD841" s="247"/>
      <c r="JLE841" s="247"/>
      <c r="JLF841" s="247"/>
      <c r="JLG841" s="247"/>
      <c r="JLH841" s="247"/>
      <c r="JLI841" s="247"/>
      <c r="JLJ841" s="247"/>
      <c r="JLK841" s="247"/>
      <c r="JLL841" s="247"/>
      <c r="JLM841" s="247"/>
      <c r="JLN841" s="247"/>
      <c r="JLO841" s="247"/>
      <c r="JLP841" s="247"/>
      <c r="JLQ841" s="247"/>
      <c r="JLR841" s="247"/>
      <c r="JLS841" s="247"/>
      <c r="JLT841" s="247"/>
      <c r="JLU841" s="247"/>
      <c r="JLV841" s="247"/>
      <c r="JLW841" s="247"/>
      <c r="JLX841" s="247"/>
      <c r="JLY841" s="247"/>
      <c r="JLZ841" s="247"/>
      <c r="JMA841" s="247"/>
      <c r="JMB841" s="247"/>
      <c r="JMC841" s="247"/>
      <c r="JMD841" s="247"/>
      <c r="JME841" s="247"/>
      <c r="JMF841" s="247"/>
      <c r="JMG841" s="247"/>
      <c r="JMH841" s="247"/>
      <c r="JMI841" s="247"/>
      <c r="JMJ841" s="247"/>
      <c r="JMK841" s="247"/>
      <c r="JML841" s="247"/>
      <c r="JMM841" s="247"/>
      <c r="JMN841" s="247"/>
      <c r="JMO841" s="247"/>
      <c r="JMP841" s="247"/>
      <c r="JMQ841" s="247"/>
      <c r="JMR841" s="247"/>
      <c r="JMS841" s="247"/>
      <c r="JMT841" s="247"/>
      <c r="JMU841" s="247"/>
      <c r="JMV841" s="247"/>
      <c r="JMW841" s="247"/>
      <c r="JMX841" s="247"/>
      <c r="JMY841" s="247"/>
      <c r="JMZ841" s="247"/>
      <c r="JNA841" s="247"/>
      <c r="JNB841" s="247"/>
      <c r="JNC841" s="247"/>
      <c r="JND841" s="247"/>
      <c r="JNE841" s="247"/>
      <c r="JNF841" s="247"/>
      <c r="JNG841" s="247"/>
      <c r="JNH841" s="247"/>
      <c r="JNI841" s="247"/>
      <c r="JNJ841" s="247"/>
      <c r="JNK841" s="247"/>
      <c r="JNL841" s="247"/>
      <c r="JNM841" s="247"/>
      <c r="JNN841" s="247"/>
      <c r="JNO841" s="247"/>
      <c r="JNP841" s="247"/>
      <c r="JNQ841" s="247"/>
      <c r="JNR841" s="247"/>
      <c r="JNS841" s="247"/>
      <c r="JNT841" s="247"/>
      <c r="JNU841" s="247"/>
      <c r="JNV841" s="247"/>
      <c r="JNW841" s="247"/>
      <c r="JNX841" s="247"/>
      <c r="JNY841" s="247"/>
      <c r="JNZ841" s="247"/>
      <c r="JOA841" s="247"/>
      <c r="JOB841" s="247"/>
      <c r="JOC841" s="247"/>
      <c r="JOD841" s="247"/>
      <c r="JOE841" s="247"/>
      <c r="JOF841" s="247"/>
      <c r="JOG841" s="247"/>
      <c r="JOH841" s="247"/>
      <c r="JOI841" s="247"/>
      <c r="JOJ841" s="247"/>
      <c r="JOK841" s="247"/>
      <c r="JOL841" s="247"/>
      <c r="JOM841" s="247"/>
      <c r="JON841" s="247"/>
      <c r="JOO841" s="247"/>
      <c r="JOP841" s="247"/>
      <c r="JOQ841" s="247"/>
      <c r="JOR841" s="247"/>
      <c r="JOS841" s="247"/>
      <c r="JOT841" s="247"/>
      <c r="JOU841" s="247"/>
      <c r="JOV841" s="247"/>
      <c r="JOW841" s="247"/>
      <c r="JOX841" s="247"/>
      <c r="JOY841" s="247"/>
      <c r="JOZ841" s="247"/>
      <c r="JPA841" s="247"/>
      <c r="JPB841" s="247"/>
      <c r="JPC841" s="247"/>
      <c r="JPD841" s="247"/>
      <c r="JPE841" s="247"/>
      <c r="JPF841" s="247"/>
      <c r="JPG841" s="247"/>
      <c r="JPH841" s="247"/>
      <c r="JPI841" s="247"/>
      <c r="JPJ841" s="247"/>
      <c r="JPK841" s="247"/>
      <c r="JPL841" s="247"/>
      <c r="JPM841" s="247"/>
      <c r="JPN841" s="247"/>
      <c r="JPO841" s="247"/>
      <c r="JPP841" s="247"/>
      <c r="JPQ841" s="247"/>
      <c r="JPR841" s="247"/>
      <c r="JPS841" s="247"/>
      <c r="JPT841" s="247"/>
      <c r="JPU841" s="247"/>
      <c r="JPV841" s="247"/>
      <c r="JPW841" s="247"/>
      <c r="JPX841" s="247"/>
      <c r="JPY841" s="247"/>
      <c r="JPZ841" s="247"/>
      <c r="JQA841" s="247"/>
      <c r="JQB841" s="247"/>
      <c r="JQC841" s="247"/>
      <c r="JQD841" s="247"/>
      <c r="JQE841" s="247"/>
      <c r="JQF841" s="247"/>
      <c r="JQG841" s="247"/>
      <c r="JQH841" s="247"/>
      <c r="JQI841" s="247"/>
      <c r="JQJ841" s="247"/>
      <c r="JQK841" s="247"/>
      <c r="JQL841" s="247"/>
      <c r="JQM841" s="247"/>
      <c r="JQN841" s="247"/>
      <c r="JQO841" s="247"/>
      <c r="JQP841" s="247"/>
      <c r="JQQ841" s="247"/>
      <c r="JQR841" s="247"/>
      <c r="JQS841" s="247"/>
      <c r="JQT841" s="247"/>
      <c r="JQU841" s="247"/>
      <c r="JQV841" s="247"/>
      <c r="JQW841" s="247"/>
      <c r="JQX841" s="247"/>
      <c r="JQY841" s="247"/>
      <c r="JQZ841" s="247"/>
      <c r="JRA841" s="247"/>
      <c r="JRB841" s="247"/>
      <c r="JRC841" s="247"/>
      <c r="JRD841" s="247"/>
      <c r="JRE841" s="247"/>
      <c r="JRF841" s="247"/>
      <c r="JRG841" s="247"/>
      <c r="JRH841" s="247"/>
      <c r="JRI841" s="247"/>
      <c r="JRJ841" s="247"/>
      <c r="JRK841" s="247"/>
      <c r="JRL841" s="247"/>
      <c r="JRM841" s="247"/>
      <c r="JRN841" s="247"/>
      <c r="JRO841" s="247"/>
      <c r="JRP841" s="247"/>
      <c r="JRQ841" s="247"/>
      <c r="JRR841" s="247"/>
      <c r="JRS841" s="247"/>
      <c r="JRT841" s="247"/>
      <c r="JRU841" s="247"/>
      <c r="JRV841" s="247"/>
      <c r="JRW841" s="247"/>
      <c r="JRX841" s="247"/>
      <c r="JRY841" s="247"/>
      <c r="JRZ841" s="247"/>
      <c r="JSA841" s="247"/>
      <c r="JSB841" s="247"/>
      <c r="JSC841" s="247"/>
      <c r="JSD841" s="247"/>
      <c r="JSE841" s="247"/>
      <c r="JSF841" s="247"/>
      <c r="JSG841" s="247"/>
      <c r="JSH841" s="247"/>
      <c r="JSI841" s="247"/>
      <c r="JSJ841" s="247"/>
      <c r="JSK841" s="247"/>
      <c r="JSL841" s="247"/>
      <c r="JSM841" s="247"/>
      <c r="JSN841" s="247"/>
      <c r="JSO841" s="247"/>
      <c r="JSP841" s="247"/>
      <c r="JSQ841" s="247"/>
      <c r="JSR841" s="247"/>
      <c r="JSS841" s="247"/>
      <c r="JST841" s="247"/>
      <c r="JSU841" s="247"/>
      <c r="JSV841" s="247"/>
      <c r="JSW841" s="247"/>
      <c r="JSX841" s="247"/>
      <c r="JSY841" s="247"/>
      <c r="JSZ841" s="247"/>
      <c r="JTA841" s="247"/>
      <c r="JTB841" s="247"/>
      <c r="JTC841" s="247"/>
      <c r="JTD841" s="247"/>
      <c r="JTE841" s="247"/>
      <c r="JTF841" s="247"/>
      <c r="JTG841" s="247"/>
      <c r="JTH841" s="247"/>
      <c r="JTI841" s="247"/>
      <c r="JTJ841" s="247"/>
      <c r="JTK841" s="247"/>
      <c r="JTL841" s="247"/>
      <c r="JTM841" s="247"/>
      <c r="JTN841" s="247"/>
      <c r="JTO841" s="247"/>
      <c r="JTP841" s="247"/>
      <c r="JTQ841" s="247"/>
      <c r="JTR841" s="247"/>
      <c r="JTS841" s="247"/>
      <c r="JTT841" s="247"/>
      <c r="JTU841" s="247"/>
      <c r="JTV841" s="247"/>
      <c r="JTW841" s="247"/>
      <c r="JTX841" s="247"/>
      <c r="JTY841" s="247"/>
      <c r="JTZ841" s="247"/>
      <c r="JUA841" s="247"/>
      <c r="JUB841" s="247"/>
      <c r="JUC841" s="247"/>
      <c r="JUD841" s="247"/>
      <c r="JUE841" s="247"/>
      <c r="JUF841" s="247"/>
      <c r="JUG841" s="247"/>
      <c r="JUH841" s="247"/>
      <c r="JUI841" s="247"/>
      <c r="JUJ841" s="247"/>
      <c r="JUK841" s="247"/>
      <c r="JUL841" s="247"/>
      <c r="JUM841" s="247"/>
      <c r="JUN841" s="247"/>
      <c r="JUO841" s="247"/>
      <c r="JUP841" s="247"/>
      <c r="JUQ841" s="247"/>
      <c r="JUR841" s="247"/>
      <c r="JUS841" s="247"/>
      <c r="JUT841" s="247"/>
      <c r="JUU841" s="247"/>
      <c r="JUV841" s="247"/>
      <c r="JUW841" s="247"/>
      <c r="JUX841" s="247"/>
      <c r="JUY841" s="247"/>
      <c r="JUZ841" s="247"/>
      <c r="JVA841" s="247"/>
      <c r="JVB841" s="247"/>
      <c r="JVC841" s="247"/>
      <c r="JVD841" s="247"/>
      <c r="JVE841" s="247"/>
      <c r="JVF841" s="247"/>
      <c r="JVG841" s="247"/>
      <c r="JVH841" s="247"/>
      <c r="JVI841" s="247"/>
      <c r="JVJ841" s="247"/>
      <c r="JVK841" s="247"/>
      <c r="JVL841" s="247"/>
      <c r="JVM841" s="247"/>
      <c r="JVN841" s="247"/>
      <c r="JVO841" s="247"/>
      <c r="JVP841" s="247"/>
      <c r="JVQ841" s="247"/>
      <c r="JVR841" s="247"/>
      <c r="JVS841" s="247"/>
      <c r="JVT841" s="247"/>
      <c r="JVU841" s="247"/>
      <c r="JVV841" s="247"/>
      <c r="JVW841" s="247"/>
      <c r="JVX841" s="247"/>
      <c r="JVY841" s="247"/>
      <c r="JVZ841" s="247"/>
      <c r="JWA841" s="247"/>
      <c r="JWB841" s="247"/>
      <c r="JWC841" s="247"/>
      <c r="JWD841" s="247"/>
      <c r="JWE841" s="247"/>
      <c r="JWF841" s="247"/>
      <c r="JWG841" s="247"/>
      <c r="JWH841" s="247"/>
      <c r="JWI841" s="247"/>
      <c r="JWJ841" s="247"/>
      <c r="JWK841" s="247"/>
      <c r="JWL841" s="247"/>
      <c r="JWM841" s="247"/>
      <c r="JWN841" s="247"/>
      <c r="JWO841" s="247"/>
      <c r="JWP841" s="247"/>
      <c r="JWQ841" s="247"/>
      <c r="JWR841" s="247"/>
      <c r="JWS841" s="247"/>
      <c r="JWT841" s="247"/>
      <c r="JWU841" s="247"/>
      <c r="JWV841" s="247"/>
      <c r="JWW841" s="247"/>
      <c r="JWX841" s="247"/>
      <c r="JWY841" s="247"/>
      <c r="JWZ841" s="247"/>
      <c r="JXA841" s="247"/>
      <c r="JXB841" s="247"/>
      <c r="JXC841" s="247"/>
      <c r="JXD841" s="247"/>
      <c r="JXE841" s="247"/>
      <c r="JXF841" s="247"/>
      <c r="JXG841" s="247"/>
      <c r="JXH841" s="247"/>
      <c r="JXI841" s="247"/>
      <c r="JXJ841" s="247"/>
      <c r="JXK841" s="247"/>
      <c r="JXL841" s="247"/>
      <c r="JXM841" s="247"/>
      <c r="JXN841" s="247"/>
      <c r="JXO841" s="247"/>
      <c r="JXP841" s="247"/>
      <c r="JXQ841" s="247"/>
      <c r="JXR841" s="247"/>
      <c r="JXS841" s="247"/>
      <c r="JXT841" s="247"/>
      <c r="JXU841" s="247"/>
      <c r="JXV841" s="247"/>
      <c r="JXW841" s="247"/>
      <c r="JXX841" s="247"/>
      <c r="JXY841" s="247"/>
      <c r="JXZ841" s="247"/>
      <c r="JYA841" s="247"/>
      <c r="JYB841" s="247"/>
      <c r="JYC841" s="247"/>
      <c r="JYD841" s="247"/>
      <c r="JYE841" s="247"/>
      <c r="JYF841" s="247"/>
      <c r="JYG841" s="247"/>
      <c r="JYH841" s="247"/>
      <c r="JYI841" s="247"/>
      <c r="JYJ841" s="247"/>
      <c r="JYK841" s="247"/>
      <c r="JYL841" s="247"/>
      <c r="JYM841" s="247"/>
      <c r="JYN841" s="247"/>
      <c r="JYO841" s="247"/>
      <c r="JYP841" s="247"/>
      <c r="JYQ841" s="247"/>
      <c r="JYR841" s="247"/>
      <c r="JYS841" s="247"/>
      <c r="JYT841" s="247"/>
      <c r="JYU841" s="247"/>
      <c r="JYV841" s="247"/>
      <c r="JYW841" s="247"/>
      <c r="JYX841" s="247"/>
      <c r="JYY841" s="247"/>
      <c r="JYZ841" s="247"/>
      <c r="JZA841" s="247"/>
      <c r="JZB841" s="247"/>
      <c r="JZC841" s="247"/>
      <c r="JZD841" s="247"/>
      <c r="JZE841" s="247"/>
      <c r="JZF841" s="247"/>
      <c r="JZG841" s="247"/>
      <c r="JZH841" s="247"/>
      <c r="JZI841" s="247"/>
      <c r="JZJ841" s="247"/>
      <c r="JZK841" s="247"/>
      <c r="JZL841" s="247"/>
      <c r="JZM841" s="247"/>
      <c r="JZN841" s="247"/>
      <c r="JZO841" s="247"/>
      <c r="JZP841" s="247"/>
      <c r="JZQ841" s="247"/>
      <c r="JZR841" s="247"/>
      <c r="JZS841" s="247"/>
      <c r="JZT841" s="247"/>
      <c r="JZU841" s="247"/>
      <c r="JZV841" s="247"/>
      <c r="JZW841" s="247"/>
      <c r="JZX841" s="247"/>
      <c r="JZY841" s="247"/>
      <c r="JZZ841" s="247"/>
      <c r="KAA841" s="247"/>
      <c r="KAB841" s="247"/>
      <c r="KAC841" s="247"/>
      <c r="KAD841" s="247"/>
      <c r="KAE841" s="247"/>
      <c r="KAF841" s="247"/>
      <c r="KAG841" s="247"/>
      <c r="KAH841" s="247"/>
      <c r="KAI841" s="247"/>
      <c r="KAJ841" s="247"/>
      <c r="KAK841" s="247"/>
      <c r="KAL841" s="247"/>
      <c r="KAM841" s="247"/>
      <c r="KAN841" s="247"/>
      <c r="KAO841" s="247"/>
      <c r="KAP841" s="247"/>
      <c r="KAQ841" s="247"/>
      <c r="KAR841" s="247"/>
      <c r="KAS841" s="247"/>
      <c r="KAT841" s="247"/>
      <c r="KAU841" s="247"/>
      <c r="KAV841" s="247"/>
      <c r="KAW841" s="247"/>
      <c r="KAX841" s="247"/>
      <c r="KAY841" s="247"/>
      <c r="KAZ841" s="247"/>
      <c r="KBA841" s="247"/>
      <c r="KBB841" s="247"/>
      <c r="KBC841" s="247"/>
      <c r="KBD841" s="247"/>
      <c r="KBE841" s="247"/>
      <c r="KBF841" s="247"/>
      <c r="KBG841" s="247"/>
      <c r="KBH841" s="247"/>
      <c r="KBI841" s="247"/>
      <c r="KBJ841" s="247"/>
      <c r="KBK841" s="247"/>
      <c r="KBL841" s="247"/>
      <c r="KBM841" s="247"/>
      <c r="KBN841" s="247"/>
      <c r="KBO841" s="247"/>
      <c r="KBP841" s="247"/>
      <c r="KBQ841" s="247"/>
      <c r="KBR841" s="247"/>
      <c r="KBS841" s="247"/>
      <c r="KBT841" s="247"/>
      <c r="KBU841" s="247"/>
      <c r="KBV841" s="247"/>
      <c r="KBW841" s="247"/>
      <c r="KBX841" s="247"/>
      <c r="KBY841" s="247"/>
      <c r="KBZ841" s="247"/>
      <c r="KCA841" s="247"/>
      <c r="KCB841" s="247"/>
      <c r="KCC841" s="247"/>
      <c r="KCD841" s="247"/>
      <c r="KCE841" s="247"/>
      <c r="KCF841" s="247"/>
      <c r="KCG841" s="247"/>
      <c r="KCH841" s="247"/>
      <c r="KCI841" s="247"/>
      <c r="KCJ841" s="247"/>
      <c r="KCK841" s="247"/>
      <c r="KCL841" s="247"/>
      <c r="KCM841" s="247"/>
      <c r="KCN841" s="247"/>
      <c r="KCO841" s="247"/>
      <c r="KCP841" s="247"/>
      <c r="KCQ841" s="247"/>
      <c r="KCR841" s="247"/>
      <c r="KCS841" s="247"/>
      <c r="KCT841" s="247"/>
      <c r="KCU841" s="247"/>
      <c r="KCV841" s="247"/>
      <c r="KCW841" s="247"/>
      <c r="KCX841" s="247"/>
      <c r="KCY841" s="247"/>
      <c r="KCZ841" s="247"/>
      <c r="KDA841" s="247"/>
      <c r="KDB841" s="247"/>
      <c r="KDC841" s="247"/>
      <c r="KDD841" s="247"/>
      <c r="KDE841" s="247"/>
      <c r="KDF841" s="247"/>
      <c r="KDG841" s="247"/>
      <c r="KDH841" s="247"/>
      <c r="KDI841" s="247"/>
      <c r="KDJ841" s="247"/>
      <c r="KDK841" s="247"/>
      <c r="KDL841" s="247"/>
      <c r="KDM841" s="247"/>
      <c r="KDN841" s="247"/>
      <c r="KDO841" s="247"/>
      <c r="KDP841" s="247"/>
      <c r="KDQ841" s="247"/>
      <c r="KDR841" s="247"/>
      <c r="KDS841" s="247"/>
      <c r="KDT841" s="247"/>
      <c r="KDU841" s="247"/>
      <c r="KDV841" s="247"/>
      <c r="KDW841" s="247"/>
      <c r="KDX841" s="247"/>
      <c r="KDY841" s="247"/>
      <c r="KDZ841" s="247"/>
      <c r="KEA841" s="247"/>
      <c r="KEB841" s="247"/>
      <c r="KEC841" s="247"/>
      <c r="KED841" s="247"/>
      <c r="KEE841" s="247"/>
      <c r="KEF841" s="247"/>
      <c r="KEG841" s="247"/>
      <c r="KEH841" s="247"/>
      <c r="KEI841" s="247"/>
      <c r="KEJ841" s="247"/>
      <c r="KEK841" s="247"/>
      <c r="KEL841" s="247"/>
      <c r="KEM841" s="247"/>
      <c r="KEN841" s="247"/>
      <c r="KEO841" s="247"/>
      <c r="KEP841" s="247"/>
      <c r="KEQ841" s="247"/>
      <c r="KER841" s="247"/>
      <c r="KES841" s="247"/>
      <c r="KET841" s="247"/>
      <c r="KEU841" s="247"/>
      <c r="KEV841" s="247"/>
      <c r="KEW841" s="247"/>
      <c r="KEX841" s="247"/>
      <c r="KEY841" s="247"/>
      <c r="KEZ841" s="247"/>
      <c r="KFA841" s="247"/>
      <c r="KFB841" s="247"/>
      <c r="KFC841" s="247"/>
      <c r="KFD841" s="247"/>
      <c r="KFE841" s="247"/>
      <c r="KFF841" s="247"/>
      <c r="KFG841" s="247"/>
      <c r="KFH841" s="247"/>
      <c r="KFI841" s="247"/>
      <c r="KFJ841" s="247"/>
      <c r="KFK841" s="247"/>
      <c r="KFL841" s="247"/>
      <c r="KFM841" s="247"/>
      <c r="KFN841" s="247"/>
      <c r="KFO841" s="247"/>
      <c r="KFP841" s="247"/>
      <c r="KFQ841" s="247"/>
      <c r="KFR841" s="247"/>
      <c r="KFS841" s="247"/>
      <c r="KFT841" s="247"/>
      <c r="KFU841" s="247"/>
      <c r="KFV841" s="247"/>
      <c r="KFW841" s="247"/>
      <c r="KFX841" s="247"/>
      <c r="KFY841" s="247"/>
      <c r="KFZ841" s="247"/>
      <c r="KGA841" s="247"/>
      <c r="KGB841" s="247"/>
      <c r="KGC841" s="247"/>
      <c r="KGD841" s="247"/>
      <c r="KGE841" s="247"/>
      <c r="KGF841" s="247"/>
      <c r="KGG841" s="247"/>
      <c r="KGH841" s="247"/>
      <c r="KGI841" s="247"/>
      <c r="KGJ841" s="247"/>
      <c r="KGK841" s="247"/>
      <c r="KGL841" s="247"/>
      <c r="KGM841" s="247"/>
      <c r="KGN841" s="247"/>
      <c r="KGO841" s="247"/>
      <c r="KGP841" s="247"/>
      <c r="KGQ841" s="247"/>
      <c r="KGR841" s="247"/>
      <c r="KGS841" s="247"/>
      <c r="KGT841" s="247"/>
      <c r="KGU841" s="247"/>
      <c r="KGV841" s="247"/>
      <c r="KGW841" s="247"/>
      <c r="KGX841" s="247"/>
      <c r="KGY841" s="247"/>
      <c r="KGZ841" s="247"/>
      <c r="KHA841" s="247"/>
      <c r="KHB841" s="247"/>
      <c r="KHC841" s="247"/>
      <c r="KHD841" s="247"/>
      <c r="KHE841" s="247"/>
      <c r="KHF841" s="247"/>
      <c r="KHG841" s="247"/>
      <c r="KHH841" s="247"/>
      <c r="KHI841" s="247"/>
      <c r="KHJ841" s="247"/>
      <c r="KHK841" s="247"/>
      <c r="KHL841" s="247"/>
      <c r="KHM841" s="247"/>
      <c r="KHN841" s="247"/>
      <c r="KHO841" s="247"/>
      <c r="KHP841" s="247"/>
      <c r="KHQ841" s="247"/>
      <c r="KHR841" s="247"/>
      <c r="KHS841" s="247"/>
      <c r="KHT841" s="247"/>
      <c r="KHU841" s="247"/>
      <c r="KHV841" s="247"/>
      <c r="KHW841" s="247"/>
      <c r="KHX841" s="247"/>
      <c r="KHY841" s="247"/>
      <c r="KHZ841" s="247"/>
      <c r="KIA841" s="247"/>
      <c r="KIB841" s="247"/>
      <c r="KIC841" s="247"/>
      <c r="KID841" s="247"/>
      <c r="KIE841" s="247"/>
      <c r="KIF841" s="247"/>
      <c r="KIG841" s="247"/>
      <c r="KIH841" s="247"/>
      <c r="KII841" s="247"/>
      <c r="KIJ841" s="247"/>
      <c r="KIK841" s="247"/>
      <c r="KIL841" s="247"/>
      <c r="KIM841" s="247"/>
      <c r="KIN841" s="247"/>
      <c r="KIO841" s="247"/>
      <c r="KIP841" s="247"/>
      <c r="KIQ841" s="247"/>
      <c r="KIR841" s="247"/>
      <c r="KIS841" s="247"/>
      <c r="KIT841" s="247"/>
      <c r="KIU841" s="247"/>
      <c r="KIV841" s="247"/>
      <c r="KIW841" s="247"/>
      <c r="KIX841" s="247"/>
      <c r="KIY841" s="247"/>
      <c r="KIZ841" s="247"/>
      <c r="KJA841" s="247"/>
      <c r="KJB841" s="247"/>
      <c r="KJC841" s="247"/>
      <c r="KJD841" s="247"/>
      <c r="KJE841" s="247"/>
      <c r="KJF841" s="247"/>
      <c r="KJG841" s="247"/>
      <c r="KJH841" s="247"/>
      <c r="KJI841" s="247"/>
      <c r="KJJ841" s="247"/>
      <c r="KJK841" s="247"/>
      <c r="KJL841" s="247"/>
      <c r="KJM841" s="247"/>
      <c r="KJN841" s="247"/>
      <c r="KJO841" s="247"/>
      <c r="KJP841" s="247"/>
      <c r="KJQ841" s="247"/>
      <c r="KJR841" s="247"/>
      <c r="KJS841" s="247"/>
      <c r="KJT841" s="247"/>
      <c r="KJU841" s="247"/>
      <c r="KJV841" s="247"/>
      <c r="KJW841" s="247"/>
      <c r="KJX841" s="247"/>
      <c r="KJY841" s="247"/>
      <c r="KJZ841" s="247"/>
      <c r="KKA841" s="247"/>
      <c r="KKB841" s="247"/>
      <c r="KKC841" s="247"/>
      <c r="KKD841" s="247"/>
      <c r="KKE841" s="247"/>
      <c r="KKF841" s="247"/>
      <c r="KKG841" s="247"/>
      <c r="KKH841" s="247"/>
      <c r="KKI841" s="247"/>
      <c r="KKJ841" s="247"/>
      <c r="KKK841" s="247"/>
      <c r="KKL841" s="247"/>
      <c r="KKM841" s="247"/>
      <c r="KKN841" s="247"/>
      <c r="KKO841" s="247"/>
      <c r="KKP841" s="247"/>
      <c r="KKQ841" s="247"/>
      <c r="KKR841" s="247"/>
      <c r="KKS841" s="247"/>
      <c r="KKT841" s="247"/>
      <c r="KKU841" s="247"/>
      <c r="KKV841" s="247"/>
      <c r="KKW841" s="247"/>
      <c r="KKX841" s="247"/>
      <c r="KKY841" s="247"/>
      <c r="KKZ841" s="247"/>
      <c r="KLA841" s="247"/>
      <c r="KLB841" s="247"/>
      <c r="KLC841" s="247"/>
      <c r="KLD841" s="247"/>
      <c r="KLE841" s="247"/>
      <c r="KLF841" s="247"/>
      <c r="KLG841" s="247"/>
      <c r="KLH841" s="247"/>
      <c r="KLI841" s="247"/>
      <c r="KLJ841" s="247"/>
      <c r="KLK841" s="247"/>
      <c r="KLL841" s="247"/>
      <c r="KLM841" s="247"/>
      <c r="KLN841" s="247"/>
      <c r="KLO841" s="247"/>
      <c r="KLP841" s="247"/>
      <c r="KLQ841" s="247"/>
      <c r="KLR841" s="247"/>
      <c r="KLS841" s="247"/>
      <c r="KLT841" s="247"/>
      <c r="KLU841" s="247"/>
      <c r="KLV841" s="247"/>
      <c r="KLW841" s="247"/>
      <c r="KLX841" s="247"/>
      <c r="KLY841" s="247"/>
      <c r="KLZ841" s="247"/>
      <c r="KMA841" s="247"/>
      <c r="KMB841" s="247"/>
      <c r="KMC841" s="247"/>
      <c r="KMD841" s="247"/>
      <c r="KME841" s="247"/>
      <c r="KMF841" s="247"/>
      <c r="KMG841" s="247"/>
      <c r="KMH841" s="247"/>
      <c r="KMI841" s="247"/>
      <c r="KMJ841" s="247"/>
      <c r="KMK841" s="247"/>
      <c r="KML841" s="247"/>
      <c r="KMM841" s="247"/>
      <c r="KMN841" s="247"/>
      <c r="KMO841" s="247"/>
      <c r="KMP841" s="247"/>
      <c r="KMQ841" s="247"/>
      <c r="KMR841" s="247"/>
      <c r="KMS841" s="247"/>
      <c r="KMT841" s="247"/>
      <c r="KMU841" s="247"/>
      <c r="KMV841" s="247"/>
      <c r="KMW841" s="247"/>
      <c r="KMX841" s="247"/>
      <c r="KMY841" s="247"/>
      <c r="KMZ841" s="247"/>
      <c r="KNA841" s="247"/>
      <c r="KNB841" s="247"/>
      <c r="KNC841" s="247"/>
      <c r="KND841" s="247"/>
      <c r="KNE841" s="247"/>
      <c r="KNF841" s="247"/>
      <c r="KNG841" s="247"/>
      <c r="KNH841" s="247"/>
      <c r="KNI841" s="247"/>
      <c r="KNJ841" s="247"/>
      <c r="KNK841" s="247"/>
      <c r="KNL841" s="247"/>
      <c r="KNM841" s="247"/>
      <c r="KNN841" s="247"/>
      <c r="KNO841" s="247"/>
      <c r="KNP841" s="247"/>
      <c r="KNQ841" s="247"/>
      <c r="KNR841" s="247"/>
      <c r="KNS841" s="247"/>
      <c r="KNT841" s="247"/>
      <c r="KNU841" s="247"/>
      <c r="KNV841" s="247"/>
      <c r="KNW841" s="247"/>
      <c r="KNX841" s="247"/>
      <c r="KNY841" s="247"/>
      <c r="KNZ841" s="247"/>
      <c r="KOA841" s="247"/>
      <c r="KOB841" s="247"/>
      <c r="KOC841" s="247"/>
      <c r="KOD841" s="247"/>
      <c r="KOE841" s="247"/>
      <c r="KOF841" s="247"/>
      <c r="KOG841" s="247"/>
      <c r="KOH841" s="247"/>
      <c r="KOI841" s="247"/>
      <c r="KOJ841" s="247"/>
      <c r="KOK841" s="247"/>
      <c r="KOL841" s="247"/>
      <c r="KOM841" s="247"/>
      <c r="KON841" s="247"/>
      <c r="KOO841" s="247"/>
      <c r="KOP841" s="247"/>
      <c r="KOQ841" s="247"/>
      <c r="KOR841" s="247"/>
      <c r="KOS841" s="247"/>
      <c r="KOT841" s="247"/>
      <c r="KOU841" s="247"/>
      <c r="KOV841" s="247"/>
      <c r="KOW841" s="247"/>
      <c r="KOX841" s="247"/>
      <c r="KOY841" s="247"/>
      <c r="KOZ841" s="247"/>
      <c r="KPA841" s="247"/>
      <c r="KPB841" s="247"/>
      <c r="KPC841" s="247"/>
      <c r="KPD841" s="247"/>
      <c r="KPE841" s="247"/>
      <c r="KPF841" s="247"/>
      <c r="KPG841" s="247"/>
      <c r="KPH841" s="247"/>
      <c r="KPI841" s="247"/>
      <c r="KPJ841" s="247"/>
      <c r="KPK841" s="247"/>
      <c r="KPL841" s="247"/>
      <c r="KPM841" s="247"/>
      <c r="KPN841" s="247"/>
      <c r="KPO841" s="247"/>
      <c r="KPP841" s="247"/>
      <c r="KPQ841" s="247"/>
      <c r="KPR841" s="247"/>
      <c r="KPS841" s="247"/>
      <c r="KPT841" s="247"/>
      <c r="KPU841" s="247"/>
      <c r="KPV841" s="247"/>
      <c r="KPW841" s="247"/>
      <c r="KPX841" s="247"/>
      <c r="KPY841" s="247"/>
      <c r="KPZ841" s="247"/>
      <c r="KQA841" s="247"/>
      <c r="KQB841" s="247"/>
      <c r="KQC841" s="247"/>
      <c r="KQD841" s="247"/>
      <c r="KQE841" s="247"/>
      <c r="KQF841" s="247"/>
      <c r="KQG841" s="247"/>
      <c r="KQH841" s="247"/>
      <c r="KQI841" s="247"/>
      <c r="KQJ841" s="247"/>
      <c r="KQK841" s="247"/>
      <c r="KQL841" s="247"/>
      <c r="KQM841" s="247"/>
      <c r="KQN841" s="247"/>
      <c r="KQO841" s="247"/>
      <c r="KQP841" s="247"/>
      <c r="KQQ841" s="247"/>
      <c r="KQR841" s="247"/>
      <c r="KQS841" s="247"/>
      <c r="KQT841" s="247"/>
      <c r="KQU841" s="247"/>
      <c r="KQV841" s="247"/>
      <c r="KQW841" s="247"/>
      <c r="KQX841" s="247"/>
      <c r="KQY841" s="247"/>
      <c r="KQZ841" s="247"/>
      <c r="KRA841" s="247"/>
      <c r="KRB841" s="247"/>
      <c r="KRC841" s="247"/>
      <c r="KRD841" s="247"/>
      <c r="KRE841" s="247"/>
      <c r="KRF841" s="247"/>
      <c r="KRG841" s="247"/>
      <c r="KRH841" s="247"/>
      <c r="KRI841" s="247"/>
      <c r="KRJ841" s="247"/>
      <c r="KRK841" s="247"/>
      <c r="KRL841" s="247"/>
      <c r="KRM841" s="247"/>
      <c r="KRN841" s="247"/>
      <c r="KRO841" s="247"/>
      <c r="KRP841" s="247"/>
      <c r="KRQ841" s="247"/>
      <c r="KRR841" s="247"/>
      <c r="KRS841" s="247"/>
      <c r="KRT841" s="247"/>
      <c r="KRU841" s="247"/>
      <c r="KRV841" s="247"/>
      <c r="KRW841" s="247"/>
      <c r="KRX841" s="247"/>
      <c r="KRY841" s="247"/>
      <c r="KRZ841" s="247"/>
      <c r="KSA841" s="247"/>
      <c r="KSB841" s="247"/>
      <c r="KSC841" s="247"/>
      <c r="KSD841" s="247"/>
      <c r="KSE841" s="247"/>
      <c r="KSF841" s="247"/>
      <c r="KSG841" s="247"/>
      <c r="KSH841" s="247"/>
      <c r="KSI841" s="247"/>
      <c r="KSJ841" s="247"/>
      <c r="KSK841" s="247"/>
      <c r="KSL841" s="247"/>
      <c r="KSM841" s="247"/>
      <c r="KSN841" s="247"/>
      <c r="KSO841" s="247"/>
      <c r="KSP841" s="247"/>
      <c r="KSQ841" s="247"/>
      <c r="KSR841" s="247"/>
      <c r="KSS841" s="247"/>
      <c r="KST841" s="247"/>
      <c r="KSU841" s="247"/>
      <c r="KSV841" s="247"/>
      <c r="KSW841" s="247"/>
      <c r="KSX841" s="247"/>
      <c r="KSY841" s="247"/>
      <c r="KSZ841" s="247"/>
      <c r="KTA841" s="247"/>
      <c r="KTB841" s="247"/>
      <c r="KTC841" s="247"/>
      <c r="KTD841" s="247"/>
      <c r="KTE841" s="247"/>
      <c r="KTF841" s="247"/>
      <c r="KTG841" s="247"/>
      <c r="KTH841" s="247"/>
      <c r="KTI841" s="247"/>
      <c r="KTJ841" s="247"/>
      <c r="KTK841" s="247"/>
      <c r="KTL841" s="247"/>
      <c r="KTM841" s="247"/>
      <c r="KTN841" s="247"/>
      <c r="KTO841" s="247"/>
      <c r="KTP841" s="247"/>
      <c r="KTQ841" s="247"/>
      <c r="KTR841" s="247"/>
      <c r="KTS841" s="247"/>
      <c r="KTT841" s="247"/>
      <c r="KTU841" s="247"/>
      <c r="KTV841" s="247"/>
      <c r="KTW841" s="247"/>
      <c r="KTX841" s="247"/>
      <c r="KTY841" s="247"/>
      <c r="KTZ841" s="247"/>
      <c r="KUA841" s="247"/>
      <c r="KUB841" s="247"/>
      <c r="KUC841" s="247"/>
      <c r="KUD841" s="247"/>
      <c r="KUE841" s="247"/>
      <c r="KUF841" s="247"/>
      <c r="KUG841" s="247"/>
      <c r="KUH841" s="247"/>
      <c r="KUI841" s="247"/>
      <c r="KUJ841" s="247"/>
      <c r="KUK841" s="247"/>
      <c r="KUL841" s="247"/>
      <c r="KUM841" s="247"/>
      <c r="KUN841" s="247"/>
      <c r="KUO841" s="247"/>
      <c r="KUP841" s="247"/>
      <c r="KUQ841" s="247"/>
      <c r="KUR841" s="247"/>
      <c r="KUS841" s="247"/>
      <c r="KUT841" s="247"/>
      <c r="KUU841" s="247"/>
      <c r="KUV841" s="247"/>
      <c r="KUW841" s="247"/>
      <c r="KUX841" s="247"/>
      <c r="KUY841" s="247"/>
      <c r="KUZ841" s="247"/>
      <c r="KVA841" s="247"/>
      <c r="KVB841" s="247"/>
      <c r="KVC841" s="247"/>
      <c r="KVD841" s="247"/>
      <c r="KVE841" s="247"/>
      <c r="KVF841" s="247"/>
      <c r="KVG841" s="247"/>
      <c r="KVH841" s="247"/>
      <c r="KVI841" s="247"/>
      <c r="KVJ841" s="247"/>
      <c r="KVK841" s="247"/>
      <c r="KVL841" s="247"/>
      <c r="KVM841" s="247"/>
      <c r="KVN841" s="247"/>
      <c r="KVO841" s="247"/>
      <c r="KVP841" s="247"/>
      <c r="KVQ841" s="247"/>
      <c r="KVR841" s="247"/>
      <c r="KVS841" s="247"/>
      <c r="KVT841" s="247"/>
      <c r="KVU841" s="247"/>
      <c r="KVV841" s="247"/>
      <c r="KVW841" s="247"/>
      <c r="KVX841" s="247"/>
      <c r="KVY841" s="247"/>
      <c r="KVZ841" s="247"/>
      <c r="KWA841" s="247"/>
      <c r="KWB841" s="247"/>
      <c r="KWC841" s="247"/>
      <c r="KWD841" s="247"/>
      <c r="KWE841" s="247"/>
      <c r="KWF841" s="247"/>
      <c r="KWG841" s="247"/>
      <c r="KWH841" s="247"/>
      <c r="KWI841" s="247"/>
      <c r="KWJ841" s="247"/>
      <c r="KWK841" s="247"/>
      <c r="KWL841" s="247"/>
      <c r="KWM841" s="247"/>
      <c r="KWN841" s="247"/>
      <c r="KWO841" s="247"/>
      <c r="KWP841" s="247"/>
      <c r="KWQ841" s="247"/>
      <c r="KWR841" s="247"/>
      <c r="KWS841" s="247"/>
      <c r="KWT841" s="247"/>
      <c r="KWU841" s="247"/>
      <c r="KWV841" s="247"/>
      <c r="KWW841" s="247"/>
      <c r="KWX841" s="247"/>
      <c r="KWY841" s="247"/>
      <c r="KWZ841" s="247"/>
      <c r="KXA841" s="247"/>
      <c r="KXB841" s="247"/>
      <c r="KXC841" s="247"/>
      <c r="KXD841" s="247"/>
      <c r="KXE841" s="247"/>
      <c r="KXF841" s="247"/>
      <c r="KXG841" s="247"/>
      <c r="KXH841" s="247"/>
      <c r="KXI841" s="247"/>
      <c r="KXJ841" s="247"/>
      <c r="KXK841" s="247"/>
      <c r="KXL841" s="247"/>
      <c r="KXM841" s="247"/>
      <c r="KXN841" s="247"/>
      <c r="KXO841" s="247"/>
      <c r="KXP841" s="247"/>
      <c r="KXQ841" s="247"/>
      <c r="KXR841" s="247"/>
      <c r="KXS841" s="247"/>
      <c r="KXT841" s="247"/>
      <c r="KXU841" s="247"/>
      <c r="KXV841" s="247"/>
      <c r="KXW841" s="247"/>
      <c r="KXX841" s="247"/>
      <c r="KXY841" s="247"/>
      <c r="KXZ841" s="247"/>
      <c r="KYA841" s="247"/>
      <c r="KYB841" s="247"/>
      <c r="KYC841" s="247"/>
      <c r="KYD841" s="247"/>
      <c r="KYE841" s="247"/>
      <c r="KYF841" s="247"/>
      <c r="KYG841" s="247"/>
      <c r="KYH841" s="247"/>
      <c r="KYI841" s="247"/>
      <c r="KYJ841" s="247"/>
      <c r="KYK841" s="247"/>
      <c r="KYL841" s="247"/>
      <c r="KYM841" s="247"/>
      <c r="KYN841" s="247"/>
      <c r="KYO841" s="247"/>
      <c r="KYP841" s="247"/>
      <c r="KYQ841" s="247"/>
      <c r="KYR841" s="247"/>
      <c r="KYS841" s="247"/>
      <c r="KYT841" s="247"/>
      <c r="KYU841" s="247"/>
      <c r="KYV841" s="247"/>
      <c r="KYW841" s="247"/>
      <c r="KYX841" s="247"/>
      <c r="KYY841" s="247"/>
      <c r="KYZ841" s="247"/>
      <c r="KZA841" s="247"/>
      <c r="KZB841" s="247"/>
      <c r="KZC841" s="247"/>
      <c r="KZD841" s="247"/>
      <c r="KZE841" s="247"/>
      <c r="KZF841" s="247"/>
      <c r="KZG841" s="247"/>
      <c r="KZH841" s="247"/>
      <c r="KZI841" s="247"/>
      <c r="KZJ841" s="247"/>
      <c r="KZK841" s="247"/>
      <c r="KZL841" s="247"/>
      <c r="KZM841" s="247"/>
      <c r="KZN841" s="247"/>
      <c r="KZO841" s="247"/>
      <c r="KZP841" s="247"/>
      <c r="KZQ841" s="247"/>
      <c r="KZR841" s="247"/>
      <c r="KZS841" s="247"/>
      <c r="KZT841" s="247"/>
      <c r="KZU841" s="247"/>
      <c r="KZV841" s="247"/>
      <c r="KZW841" s="247"/>
      <c r="KZX841" s="247"/>
      <c r="KZY841" s="247"/>
      <c r="KZZ841" s="247"/>
      <c r="LAA841" s="247"/>
      <c r="LAB841" s="247"/>
      <c r="LAC841" s="247"/>
      <c r="LAD841" s="247"/>
      <c r="LAE841" s="247"/>
      <c r="LAF841" s="247"/>
      <c r="LAG841" s="247"/>
      <c r="LAH841" s="247"/>
      <c r="LAI841" s="247"/>
      <c r="LAJ841" s="247"/>
      <c r="LAK841" s="247"/>
      <c r="LAL841" s="247"/>
      <c r="LAM841" s="247"/>
      <c r="LAN841" s="247"/>
      <c r="LAO841" s="247"/>
      <c r="LAP841" s="247"/>
      <c r="LAQ841" s="247"/>
      <c r="LAR841" s="247"/>
      <c r="LAS841" s="247"/>
      <c r="LAT841" s="247"/>
      <c r="LAU841" s="247"/>
      <c r="LAV841" s="247"/>
      <c r="LAW841" s="247"/>
      <c r="LAX841" s="247"/>
      <c r="LAY841" s="247"/>
      <c r="LAZ841" s="247"/>
      <c r="LBA841" s="247"/>
      <c r="LBB841" s="247"/>
      <c r="LBC841" s="247"/>
      <c r="LBD841" s="247"/>
      <c r="LBE841" s="247"/>
      <c r="LBF841" s="247"/>
      <c r="LBG841" s="247"/>
      <c r="LBH841" s="247"/>
      <c r="LBI841" s="247"/>
      <c r="LBJ841" s="247"/>
      <c r="LBK841" s="247"/>
      <c r="LBL841" s="247"/>
      <c r="LBM841" s="247"/>
      <c r="LBN841" s="247"/>
      <c r="LBO841" s="247"/>
      <c r="LBP841" s="247"/>
      <c r="LBQ841" s="247"/>
      <c r="LBR841" s="247"/>
      <c r="LBS841" s="247"/>
      <c r="LBT841" s="247"/>
      <c r="LBU841" s="247"/>
      <c r="LBV841" s="247"/>
      <c r="LBW841" s="247"/>
      <c r="LBX841" s="247"/>
      <c r="LBY841" s="247"/>
      <c r="LBZ841" s="247"/>
      <c r="LCA841" s="247"/>
      <c r="LCB841" s="247"/>
      <c r="LCC841" s="247"/>
      <c r="LCD841" s="247"/>
      <c r="LCE841" s="247"/>
      <c r="LCF841" s="247"/>
      <c r="LCG841" s="247"/>
      <c r="LCH841" s="247"/>
      <c r="LCI841" s="247"/>
      <c r="LCJ841" s="247"/>
      <c r="LCK841" s="247"/>
      <c r="LCL841" s="247"/>
      <c r="LCM841" s="247"/>
      <c r="LCN841" s="247"/>
      <c r="LCO841" s="247"/>
      <c r="LCP841" s="247"/>
      <c r="LCQ841" s="247"/>
      <c r="LCR841" s="247"/>
      <c r="LCS841" s="247"/>
      <c r="LCT841" s="247"/>
      <c r="LCU841" s="247"/>
      <c r="LCV841" s="247"/>
      <c r="LCW841" s="247"/>
      <c r="LCX841" s="247"/>
      <c r="LCY841" s="247"/>
      <c r="LCZ841" s="247"/>
      <c r="LDA841" s="247"/>
      <c r="LDB841" s="247"/>
      <c r="LDC841" s="247"/>
      <c r="LDD841" s="247"/>
      <c r="LDE841" s="247"/>
      <c r="LDF841" s="247"/>
      <c r="LDG841" s="247"/>
      <c r="LDH841" s="247"/>
      <c r="LDI841" s="247"/>
      <c r="LDJ841" s="247"/>
      <c r="LDK841" s="247"/>
      <c r="LDL841" s="247"/>
      <c r="LDM841" s="247"/>
      <c r="LDN841" s="247"/>
      <c r="LDO841" s="247"/>
      <c r="LDP841" s="247"/>
      <c r="LDQ841" s="247"/>
      <c r="LDR841" s="247"/>
      <c r="LDS841" s="247"/>
      <c r="LDT841" s="247"/>
      <c r="LDU841" s="247"/>
      <c r="LDV841" s="247"/>
      <c r="LDW841" s="247"/>
      <c r="LDX841" s="247"/>
      <c r="LDY841" s="247"/>
      <c r="LDZ841" s="247"/>
      <c r="LEA841" s="247"/>
      <c r="LEB841" s="247"/>
      <c r="LEC841" s="247"/>
      <c r="LED841" s="247"/>
      <c r="LEE841" s="247"/>
      <c r="LEF841" s="247"/>
      <c r="LEG841" s="247"/>
      <c r="LEH841" s="247"/>
      <c r="LEI841" s="247"/>
      <c r="LEJ841" s="247"/>
      <c r="LEK841" s="247"/>
      <c r="LEL841" s="247"/>
      <c r="LEM841" s="247"/>
      <c r="LEN841" s="247"/>
      <c r="LEO841" s="247"/>
      <c r="LEP841" s="247"/>
      <c r="LEQ841" s="247"/>
      <c r="LER841" s="247"/>
      <c r="LES841" s="247"/>
      <c r="LET841" s="247"/>
      <c r="LEU841" s="247"/>
      <c r="LEV841" s="247"/>
      <c r="LEW841" s="247"/>
      <c r="LEX841" s="247"/>
      <c r="LEY841" s="247"/>
      <c r="LEZ841" s="247"/>
      <c r="LFA841" s="247"/>
      <c r="LFB841" s="247"/>
      <c r="LFC841" s="247"/>
      <c r="LFD841" s="247"/>
      <c r="LFE841" s="247"/>
      <c r="LFF841" s="247"/>
      <c r="LFG841" s="247"/>
      <c r="LFH841" s="247"/>
      <c r="LFI841" s="247"/>
      <c r="LFJ841" s="247"/>
      <c r="LFK841" s="247"/>
      <c r="LFL841" s="247"/>
      <c r="LFM841" s="247"/>
      <c r="LFN841" s="247"/>
      <c r="LFO841" s="247"/>
      <c r="LFP841" s="247"/>
      <c r="LFQ841" s="247"/>
      <c r="LFR841" s="247"/>
      <c r="LFS841" s="247"/>
      <c r="LFT841" s="247"/>
      <c r="LFU841" s="247"/>
      <c r="LFV841" s="247"/>
      <c r="LFW841" s="247"/>
      <c r="LFX841" s="247"/>
      <c r="LFY841" s="247"/>
      <c r="LFZ841" s="247"/>
      <c r="LGA841" s="247"/>
      <c r="LGB841" s="247"/>
      <c r="LGC841" s="247"/>
      <c r="LGD841" s="247"/>
      <c r="LGE841" s="247"/>
      <c r="LGF841" s="247"/>
      <c r="LGG841" s="247"/>
      <c r="LGH841" s="247"/>
      <c r="LGI841" s="247"/>
      <c r="LGJ841" s="247"/>
      <c r="LGK841" s="247"/>
      <c r="LGL841" s="247"/>
      <c r="LGM841" s="247"/>
      <c r="LGN841" s="247"/>
      <c r="LGO841" s="247"/>
      <c r="LGP841" s="247"/>
      <c r="LGQ841" s="247"/>
      <c r="LGR841" s="247"/>
      <c r="LGS841" s="247"/>
      <c r="LGT841" s="247"/>
      <c r="LGU841" s="247"/>
      <c r="LGV841" s="247"/>
      <c r="LGW841" s="247"/>
      <c r="LGX841" s="247"/>
      <c r="LGY841" s="247"/>
      <c r="LGZ841" s="247"/>
      <c r="LHA841" s="247"/>
      <c r="LHB841" s="247"/>
      <c r="LHC841" s="247"/>
      <c r="LHD841" s="247"/>
      <c r="LHE841" s="247"/>
      <c r="LHF841" s="247"/>
      <c r="LHG841" s="247"/>
      <c r="LHH841" s="247"/>
      <c r="LHI841" s="247"/>
      <c r="LHJ841" s="247"/>
      <c r="LHK841" s="247"/>
      <c r="LHL841" s="247"/>
      <c r="LHM841" s="247"/>
      <c r="LHN841" s="247"/>
      <c r="LHO841" s="247"/>
      <c r="LHP841" s="247"/>
      <c r="LHQ841" s="247"/>
      <c r="LHR841" s="247"/>
      <c r="LHS841" s="247"/>
      <c r="LHT841" s="247"/>
      <c r="LHU841" s="247"/>
      <c r="LHV841" s="247"/>
      <c r="LHW841" s="247"/>
      <c r="LHX841" s="247"/>
      <c r="LHY841" s="247"/>
      <c r="LHZ841" s="247"/>
      <c r="LIA841" s="247"/>
      <c r="LIB841" s="247"/>
      <c r="LIC841" s="247"/>
      <c r="LID841" s="247"/>
      <c r="LIE841" s="247"/>
      <c r="LIF841" s="247"/>
      <c r="LIG841" s="247"/>
      <c r="LIH841" s="247"/>
      <c r="LII841" s="247"/>
      <c r="LIJ841" s="247"/>
      <c r="LIK841" s="247"/>
      <c r="LIL841" s="247"/>
      <c r="LIM841" s="247"/>
      <c r="LIN841" s="247"/>
      <c r="LIO841" s="247"/>
      <c r="LIP841" s="247"/>
      <c r="LIQ841" s="247"/>
      <c r="LIR841" s="247"/>
      <c r="LIS841" s="247"/>
      <c r="LIT841" s="247"/>
      <c r="LIU841" s="247"/>
      <c r="LIV841" s="247"/>
      <c r="LIW841" s="247"/>
      <c r="LIX841" s="247"/>
      <c r="LIY841" s="247"/>
      <c r="LIZ841" s="247"/>
      <c r="LJA841" s="247"/>
      <c r="LJB841" s="247"/>
      <c r="LJC841" s="247"/>
      <c r="LJD841" s="247"/>
      <c r="LJE841" s="247"/>
      <c r="LJF841" s="247"/>
      <c r="LJG841" s="247"/>
      <c r="LJH841" s="247"/>
      <c r="LJI841" s="247"/>
      <c r="LJJ841" s="247"/>
      <c r="LJK841" s="247"/>
      <c r="LJL841" s="247"/>
      <c r="LJM841" s="247"/>
      <c r="LJN841" s="247"/>
      <c r="LJO841" s="247"/>
      <c r="LJP841" s="247"/>
      <c r="LJQ841" s="247"/>
      <c r="LJR841" s="247"/>
      <c r="LJS841" s="247"/>
      <c r="LJT841" s="247"/>
      <c r="LJU841" s="247"/>
      <c r="LJV841" s="247"/>
      <c r="LJW841" s="247"/>
      <c r="LJX841" s="247"/>
      <c r="LJY841" s="247"/>
      <c r="LJZ841" s="247"/>
      <c r="LKA841" s="247"/>
      <c r="LKB841" s="247"/>
      <c r="LKC841" s="247"/>
      <c r="LKD841" s="247"/>
      <c r="LKE841" s="247"/>
      <c r="LKF841" s="247"/>
      <c r="LKG841" s="247"/>
      <c r="LKH841" s="247"/>
      <c r="LKI841" s="247"/>
      <c r="LKJ841" s="247"/>
      <c r="LKK841" s="247"/>
      <c r="LKL841" s="247"/>
      <c r="LKM841" s="247"/>
      <c r="LKN841" s="247"/>
      <c r="LKO841" s="247"/>
      <c r="LKP841" s="247"/>
      <c r="LKQ841" s="247"/>
      <c r="LKR841" s="247"/>
      <c r="LKS841" s="247"/>
      <c r="LKT841" s="247"/>
      <c r="LKU841" s="247"/>
      <c r="LKV841" s="247"/>
      <c r="LKW841" s="247"/>
      <c r="LKX841" s="247"/>
      <c r="LKY841" s="247"/>
      <c r="LKZ841" s="247"/>
      <c r="LLA841" s="247"/>
      <c r="LLB841" s="247"/>
      <c r="LLC841" s="247"/>
      <c r="LLD841" s="247"/>
      <c r="LLE841" s="247"/>
      <c r="LLF841" s="247"/>
      <c r="LLG841" s="247"/>
      <c r="LLH841" s="247"/>
      <c r="LLI841" s="247"/>
      <c r="LLJ841" s="247"/>
      <c r="LLK841" s="247"/>
      <c r="LLL841" s="247"/>
      <c r="LLM841" s="247"/>
      <c r="LLN841" s="247"/>
      <c r="LLO841" s="247"/>
      <c r="LLP841" s="247"/>
      <c r="LLQ841" s="247"/>
      <c r="LLR841" s="247"/>
      <c r="LLS841" s="247"/>
      <c r="LLT841" s="247"/>
      <c r="LLU841" s="247"/>
      <c r="LLV841" s="247"/>
      <c r="LLW841" s="247"/>
      <c r="LLX841" s="247"/>
      <c r="LLY841" s="247"/>
      <c r="LLZ841" s="247"/>
      <c r="LMA841" s="247"/>
      <c r="LMB841" s="247"/>
      <c r="LMC841" s="247"/>
      <c r="LMD841" s="247"/>
      <c r="LME841" s="247"/>
      <c r="LMF841" s="247"/>
      <c r="LMG841" s="247"/>
      <c r="LMH841" s="247"/>
      <c r="LMI841" s="247"/>
      <c r="LMJ841" s="247"/>
      <c r="LMK841" s="247"/>
      <c r="LML841" s="247"/>
      <c r="LMM841" s="247"/>
      <c r="LMN841" s="247"/>
      <c r="LMO841" s="247"/>
      <c r="LMP841" s="247"/>
      <c r="LMQ841" s="247"/>
      <c r="LMR841" s="247"/>
      <c r="LMS841" s="247"/>
      <c r="LMT841" s="247"/>
      <c r="LMU841" s="247"/>
      <c r="LMV841" s="247"/>
      <c r="LMW841" s="247"/>
      <c r="LMX841" s="247"/>
      <c r="LMY841" s="247"/>
      <c r="LMZ841" s="247"/>
      <c r="LNA841" s="247"/>
      <c r="LNB841" s="247"/>
      <c r="LNC841" s="247"/>
      <c r="LND841" s="247"/>
      <c r="LNE841" s="247"/>
      <c r="LNF841" s="247"/>
      <c r="LNG841" s="247"/>
      <c r="LNH841" s="247"/>
      <c r="LNI841" s="247"/>
      <c r="LNJ841" s="247"/>
      <c r="LNK841" s="247"/>
      <c r="LNL841" s="247"/>
      <c r="LNM841" s="247"/>
      <c r="LNN841" s="247"/>
      <c r="LNO841" s="247"/>
      <c r="LNP841" s="247"/>
      <c r="LNQ841" s="247"/>
      <c r="LNR841" s="247"/>
      <c r="LNS841" s="247"/>
      <c r="LNT841" s="247"/>
      <c r="LNU841" s="247"/>
      <c r="LNV841" s="247"/>
      <c r="LNW841" s="247"/>
      <c r="LNX841" s="247"/>
      <c r="LNY841" s="247"/>
      <c r="LNZ841" s="247"/>
      <c r="LOA841" s="247"/>
      <c r="LOB841" s="247"/>
      <c r="LOC841" s="247"/>
      <c r="LOD841" s="247"/>
      <c r="LOE841" s="247"/>
      <c r="LOF841" s="247"/>
      <c r="LOG841" s="247"/>
      <c r="LOH841" s="247"/>
      <c r="LOI841" s="247"/>
      <c r="LOJ841" s="247"/>
      <c r="LOK841" s="247"/>
      <c r="LOL841" s="247"/>
      <c r="LOM841" s="247"/>
      <c r="LON841" s="247"/>
      <c r="LOO841" s="247"/>
      <c r="LOP841" s="247"/>
      <c r="LOQ841" s="247"/>
      <c r="LOR841" s="247"/>
      <c r="LOS841" s="247"/>
      <c r="LOT841" s="247"/>
      <c r="LOU841" s="247"/>
      <c r="LOV841" s="247"/>
      <c r="LOW841" s="247"/>
      <c r="LOX841" s="247"/>
      <c r="LOY841" s="247"/>
      <c r="LOZ841" s="247"/>
      <c r="LPA841" s="247"/>
      <c r="LPB841" s="247"/>
      <c r="LPC841" s="247"/>
      <c r="LPD841" s="247"/>
      <c r="LPE841" s="247"/>
      <c r="LPF841" s="247"/>
      <c r="LPG841" s="247"/>
      <c r="LPH841" s="247"/>
      <c r="LPI841" s="247"/>
      <c r="LPJ841" s="247"/>
      <c r="LPK841" s="247"/>
      <c r="LPL841" s="247"/>
      <c r="LPM841" s="247"/>
      <c r="LPN841" s="247"/>
      <c r="LPO841" s="247"/>
      <c r="LPP841" s="247"/>
      <c r="LPQ841" s="247"/>
      <c r="LPR841" s="247"/>
      <c r="LPS841" s="247"/>
      <c r="LPT841" s="247"/>
      <c r="LPU841" s="247"/>
      <c r="LPV841" s="247"/>
      <c r="LPW841" s="247"/>
      <c r="LPX841" s="247"/>
      <c r="LPY841" s="247"/>
      <c r="LPZ841" s="247"/>
      <c r="LQA841" s="247"/>
      <c r="LQB841" s="247"/>
      <c r="LQC841" s="247"/>
      <c r="LQD841" s="247"/>
      <c r="LQE841" s="247"/>
      <c r="LQF841" s="247"/>
      <c r="LQG841" s="247"/>
      <c r="LQH841" s="247"/>
      <c r="LQI841" s="247"/>
      <c r="LQJ841" s="247"/>
      <c r="LQK841" s="247"/>
      <c r="LQL841" s="247"/>
      <c r="LQM841" s="247"/>
      <c r="LQN841" s="247"/>
      <c r="LQO841" s="247"/>
      <c r="LQP841" s="247"/>
      <c r="LQQ841" s="247"/>
      <c r="LQR841" s="247"/>
      <c r="LQS841" s="247"/>
      <c r="LQT841" s="247"/>
      <c r="LQU841" s="247"/>
      <c r="LQV841" s="247"/>
      <c r="LQW841" s="247"/>
      <c r="LQX841" s="247"/>
      <c r="LQY841" s="247"/>
      <c r="LQZ841" s="247"/>
      <c r="LRA841" s="247"/>
      <c r="LRB841" s="247"/>
      <c r="LRC841" s="247"/>
      <c r="LRD841" s="247"/>
      <c r="LRE841" s="247"/>
      <c r="LRF841" s="247"/>
      <c r="LRG841" s="247"/>
      <c r="LRH841" s="247"/>
      <c r="LRI841" s="247"/>
      <c r="LRJ841" s="247"/>
      <c r="LRK841" s="247"/>
      <c r="LRL841" s="247"/>
      <c r="LRM841" s="247"/>
      <c r="LRN841" s="247"/>
      <c r="LRO841" s="247"/>
      <c r="LRP841" s="247"/>
      <c r="LRQ841" s="247"/>
      <c r="LRR841" s="247"/>
      <c r="LRS841" s="247"/>
      <c r="LRT841" s="247"/>
      <c r="LRU841" s="247"/>
      <c r="LRV841" s="247"/>
      <c r="LRW841" s="247"/>
      <c r="LRX841" s="247"/>
      <c r="LRY841" s="247"/>
      <c r="LRZ841" s="247"/>
      <c r="LSA841" s="247"/>
      <c r="LSB841" s="247"/>
      <c r="LSC841" s="247"/>
      <c r="LSD841" s="247"/>
      <c r="LSE841" s="247"/>
      <c r="LSF841" s="247"/>
      <c r="LSG841" s="247"/>
      <c r="LSH841" s="247"/>
      <c r="LSI841" s="247"/>
      <c r="LSJ841" s="247"/>
      <c r="LSK841" s="247"/>
      <c r="LSL841" s="247"/>
      <c r="LSM841" s="247"/>
      <c r="LSN841" s="247"/>
      <c r="LSO841" s="247"/>
      <c r="LSP841" s="247"/>
      <c r="LSQ841" s="247"/>
      <c r="LSR841" s="247"/>
      <c r="LSS841" s="247"/>
      <c r="LST841" s="247"/>
      <c r="LSU841" s="247"/>
      <c r="LSV841" s="247"/>
      <c r="LSW841" s="247"/>
      <c r="LSX841" s="247"/>
      <c r="LSY841" s="247"/>
      <c r="LSZ841" s="247"/>
      <c r="LTA841" s="247"/>
      <c r="LTB841" s="247"/>
      <c r="LTC841" s="247"/>
      <c r="LTD841" s="247"/>
      <c r="LTE841" s="247"/>
      <c r="LTF841" s="247"/>
      <c r="LTG841" s="247"/>
      <c r="LTH841" s="247"/>
      <c r="LTI841" s="247"/>
      <c r="LTJ841" s="247"/>
      <c r="LTK841" s="247"/>
      <c r="LTL841" s="247"/>
      <c r="LTM841" s="247"/>
      <c r="LTN841" s="247"/>
      <c r="LTO841" s="247"/>
      <c r="LTP841" s="247"/>
      <c r="LTQ841" s="247"/>
      <c r="LTR841" s="247"/>
      <c r="LTS841" s="247"/>
      <c r="LTT841" s="247"/>
      <c r="LTU841" s="247"/>
      <c r="LTV841" s="247"/>
      <c r="LTW841" s="247"/>
      <c r="LTX841" s="247"/>
      <c r="LTY841" s="247"/>
      <c r="LTZ841" s="247"/>
      <c r="LUA841" s="247"/>
      <c r="LUB841" s="247"/>
      <c r="LUC841" s="247"/>
      <c r="LUD841" s="247"/>
      <c r="LUE841" s="247"/>
      <c r="LUF841" s="247"/>
      <c r="LUG841" s="247"/>
      <c r="LUH841" s="247"/>
      <c r="LUI841" s="247"/>
      <c r="LUJ841" s="247"/>
      <c r="LUK841" s="247"/>
      <c r="LUL841" s="247"/>
      <c r="LUM841" s="247"/>
      <c r="LUN841" s="247"/>
      <c r="LUO841" s="247"/>
      <c r="LUP841" s="247"/>
      <c r="LUQ841" s="247"/>
      <c r="LUR841" s="247"/>
      <c r="LUS841" s="247"/>
      <c r="LUT841" s="247"/>
      <c r="LUU841" s="247"/>
      <c r="LUV841" s="247"/>
      <c r="LUW841" s="247"/>
      <c r="LUX841" s="247"/>
      <c r="LUY841" s="247"/>
      <c r="LUZ841" s="247"/>
      <c r="LVA841" s="247"/>
      <c r="LVB841" s="247"/>
      <c r="LVC841" s="247"/>
      <c r="LVD841" s="247"/>
      <c r="LVE841" s="247"/>
      <c r="LVF841" s="247"/>
      <c r="LVG841" s="247"/>
      <c r="LVH841" s="247"/>
      <c r="LVI841" s="247"/>
      <c r="LVJ841" s="247"/>
      <c r="LVK841" s="247"/>
      <c r="LVL841" s="247"/>
      <c r="LVM841" s="247"/>
      <c r="LVN841" s="247"/>
      <c r="LVO841" s="247"/>
      <c r="LVP841" s="247"/>
      <c r="LVQ841" s="247"/>
      <c r="LVR841" s="247"/>
      <c r="LVS841" s="247"/>
      <c r="LVT841" s="247"/>
      <c r="LVU841" s="247"/>
      <c r="LVV841" s="247"/>
      <c r="LVW841" s="247"/>
      <c r="LVX841" s="247"/>
      <c r="LVY841" s="247"/>
      <c r="LVZ841" s="247"/>
      <c r="LWA841" s="247"/>
      <c r="LWB841" s="247"/>
      <c r="LWC841" s="247"/>
      <c r="LWD841" s="247"/>
      <c r="LWE841" s="247"/>
      <c r="LWF841" s="247"/>
      <c r="LWG841" s="247"/>
      <c r="LWH841" s="247"/>
      <c r="LWI841" s="247"/>
      <c r="LWJ841" s="247"/>
      <c r="LWK841" s="247"/>
      <c r="LWL841" s="247"/>
      <c r="LWM841" s="247"/>
      <c r="LWN841" s="247"/>
      <c r="LWO841" s="247"/>
      <c r="LWP841" s="247"/>
      <c r="LWQ841" s="247"/>
      <c r="LWR841" s="247"/>
      <c r="LWS841" s="247"/>
      <c r="LWT841" s="247"/>
      <c r="LWU841" s="247"/>
      <c r="LWV841" s="247"/>
      <c r="LWW841" s="247"/>
      <c r="LWX841" s="247"/>
      <c r="LWY841" s="247"/>
      <c r="LWZ841" s="247"/>
      <c r="LXA841" s="247"/>
      <c r="LXB841" s="247"/>
      <c r="LXC841" s="247"/>
      <c r="LXD841" s="247"/>
      <c r="LXE841" s="247"/>
      <c r="LXF841" s="247"/>
      <c r="LXG841" s="247"/>
      <c r="LXH841" s="247"/>
      <c r="LXI841" s="247"/>
      <c r="LXJ841" s="247"/>
      <c r="LXK841" s="247"/>
      <c r="LXL841" s="247"/>
      <c r="LXM841" s="247"/>
      <c r="LXN841" s="247"/>
      <c r="LXO841" s="247"/>
      <c r="LXP841" s="247"/>
      <c r="LXQ841" s="247"/>
      <c r="LXR841" s="247"/>
      <c r="LXS841" s="247"/>
      <c r="LXT841" s="247"/>
      <c r="LXU841" s="247"/>
      <c r="LXV841" s="247"/>
      <c r="LXW841" s="247"/>
      <c r="LXX841" s="247"/>
      <c r="LXY841" s="247"/>
      <c r="LXZ841" s="247"/>
      <c r="LYA841" s="247"/>
      <c r="LYB841" s="247"/>
      <c r="LYC841" s="247"/>
      <c r="LYD841" s="247"/>
      <c r="LYE841" s="247"/>
      <c r="LYF841" s="247"/>
      <c r="LYG841" s="247"/>
      <c r="LYH841" s="247"/>
      <c r="LYI841" s="247"/>
      <c r="LYJ841" s="247"/>
      <c r="LYK841" s="247"/>
      <c r="LYL841" s="247"/>
      <c r="LYM841" s="247"/>
      <c r="LYN841" s="247"/>
      <c r="LYO841" s="247"/>
      <c r="LYP841" s="247"/>
      <c r="LYQ841" s="247"/>
      <c r="LYR841" s="247"/>
      <c r="LYS841" s="247"/>
      <c r="LYT841" s="247"/>
      <c r="LYU841" s="247"/>
      <c r="LYV841" s="247"/>
      <c r="LYW841" s="247"/>
      <c r="LYX841" s="247"/>
      <c r="LYY841" s="247"/>
      <c r="LYZ841" s="247"/>
      <c r="LZA841" s="247"/>
      <c r="LZB841" s="247"/>
      <c r="LZC841" s="247"/>
      <c r="LZD841" s="247"/>
      <c r="LZE841" s="247"/>
      <c r="LZF841" s="247"/>
      <c r="LZG841" s="247"/>
      <c r="LZH841" s="247"/>
      <c r="LZI841" s="247"/>
      <c r="LZJ841" s="247"/>
      <c r="LZK841" s="247"/>
      <c r="LZL841" s="247"/>
      <c r="LZM841" s="247"/>
      <c r="LZN841" s="247"/>
      <c r="LZO841" s="247"/>
      <c r="LZP841" s="247"/>
      <c r="LZQ841" s="247"/>
      <c r="LZR841" s="247"/>
      <c r="LZS841" s="247"/>
      <c r="LZT841" s="247"/>
      <c r="LZU841" s="247"/>
      <c r="LZV841" s="247"/>
      <c r="LZW841" s="247"/>
      <c r="LZX841" s="247"/>
      <c r="LZY841" s="247"/>
      <c r="LZZ841" s="247"/>
      <c r="MAA841" s="247"/>
      <c r="MAB841" s="247"/>
      <c r="MAC841" s="247"/>
      <c r="MAD841" s="247"/>
      <c r="MAE841" s="247"/>
      <c r="MAF841" s="247"/>
      <c r="MAG841" s="247"/>
      <c r="MAH841" s="247"/>
      <c r="MAI841" s="247"/>
      <c r="MAJ841" s="247"/>
      <c r="MAK841" s="247"/>
      <c r="MAL841" s="247"/>
      <c r="MAM841" s="247"/>
      <c r="MAN841" s="247"/>
      <c r="MAO841" s="247"/>
      <c r="MAP841" s="247"/>
      <c r="MAQ841" s="247"/>
      <c r="MAR841" s="247"/>
      <c r="MAS841" s="247"/>
      <c r="MAT841" s="247"/>
      <c r="MAU841" s="247"/>
      <c r="MAV841" s="247"/>
      <c r="MAW841" s="247"/>
      <c r="MAX841" s="247"/>
      <c r="MAY841" s="247"/>
      <c r="MAZ841" s="247"/>
      <c r="MBA841" s="247"/>
      <c r="MBB841" s="247"/>
      <c r="MBC841" s="247"/>
      <c r="MBD841" s="247"/>
      <c r="MBE841" s="247"/>
      <c r="MBF841" s="247"/>
      <c r="MBG841" s="247"/>
      <c r="MBH841" s="247"/>
      <c r="MBI841" s="247"/>
      <c r="MBJ841" s="247"/>
      <c r="MBK841" s="247"/>
      <c r="MBL841" s="247"/>
      <c r="MBM841" s="247"/>
      <c r="MBN841" s="247"/>
      <c r="MBO841" s="247"/>
      <c r="MBP841" s="247"/>
      <c r="MBQ841" s="247"/>
      <c r="MBR841" s="247"/>
      <c r="MBS841" s="247"/>
      <c r="MBT841" s="247"/>
      <c r="MBU841" s="247"/>
      <c r="MBV841" s="247"/>
      <c r="MBW841" s="247"/>
      <c r="MBX841" s="247"/>
      <c r="MBY841" s="247"/>
      <c r="MBZ841" s="247"/>
      <c r="MCA841" s="247"/>
      <c r="MCB841" s="247"/>
      <c r="MCC841" s="247"/>
      <c r="MCD841" s="247"/>
      <c r="MCE841" s="247"/>
      <c r="MCF841" s="247"/>
      <c r="MCG841" s="247"/>
      <c r="MCH841" s="247"/>
      <c r="MCI841" s="247"/>
      <c r="MCJ841" s="247"/>
      <c r="MCK841" s="247"/>
      <c r="MCL841" s="247"/>
      <c r="MCM841" s="247"/>
      <c r="MCN841" s="247"/>
      <c r="MCO841" s="247"/>
      <c r="MCP841" s="247"/>
      <c r="MCQ841" s="247"/>
      <c r="MCR841" s="247"/>
      <c r="MCS841" s="247"/>
      <c r="MCT841" s="247"/>
      <c r="MCU841" s="247"/>
      <c r="MCV841" s="247"/>
      <c r="MCW841" s="247"/>
      <c r="MCX841" s="247"/>
      <c r="MCY841" s="247"/>
      <c r="MCZ841" s="247"/>
      <c r="MDA841" s="247"/>
      <c r="MDB841" s="247"/>
      <c r="MDC841" s="247"/>
      <c r="MDD841" s="247"/>
      <c r="MDE841" s="247"/>
      <c r="MDF841" s="247"/>
      <c r="MDG841" s="247"/>
      <c r="MDH841" s="247"/>
      <c r="MDI841" s="247"/>
      <c r="MDJ841" s="247"/>
      <c r="MDK841" s="247"/>
      <c r="MDL841" s="247"/>
      <c r="MDM841" s="247"/>
      <c r="MDN841" s="247"/>
      <c r="MDO841" s="247"/>
      <c r="MDP841" s="247"/>
      <c r="MDQ841" s="247"/>
      <c r="MDR841" s="247"/>
      <c r="MDS841" s="247"/>
      <c r="MDT841" s="247"/>
      <c r="MDU841" s="247"/>
      <c r="MDV841" s="247"/>
      <c r="MDW841" s="247"/>
      <c r="MDX841" s="247"/>
      <c r="MDY841" s="247"/>
      <c r="MDZ841" s="247"/>
      <c r="MEA841" s="247"/>
      <c r="MEB841" s="247"/>
      <c r="MEC841" s="247"/>
      <c r="MED841" s="247"/>
      <c r="MEE841" s="247"/>
      <c r="MEF841" s="247"/>
      <c r="MEG841" s="247"/>
      <c r="MEH841" s="247"/>
      <c r="MEI841" s="247"/>
      <c r="MEJ841" s="247"/>
      <c r="MEK841" s="247"/>
      <c r="MEL841" s="247"/>
      <c r="MEM841" s="247"/>
      <c r="MEN841" s="247"/>
      <c r="MEO841" s="247"/>
      <c r="MEP841" s="247"/>
      <c r="MEQ841" s="247"/>
      <c r="MER841" s="247"/>
      <c r="MES841" s="247"/>
      <c r="MET841" s="247"/>
      <c r="MEU841" s="247"/>
      <c r="MEV841" s="247"/>
      <c r="MEW841" s="247"/>
      <c r="MEX841" s="247"/>
      <c r="MEY841" s="247"/>
      <c r="MEZ841" s="247"/>
      <c r="MFA841" s="247"/>
      <c r="MFB841" s="247"/>
      <c r="MFC841" s="247"/>
      <c r="MFD841" s="247"/>
      <c r="MFE841" s="247"/>
      <c r="MFF841" s="247"/>
      <c r="MFG841" s="247"/>
      <c r="MFH841" s="247"/>
      <c r="MFI841" s="247"/>
      <c r="MFJ841" s="247"/>
      <c r="MFK841" s="247"/>
      <c r="MFL841" s="247"/>
      <c r="MFM841" s="247"/>
      <c r="MFN841" s="247"/>
      <c r="MFO841" s="247"/>
      <c r="MFP841" s="247"/>
      <c r="MFQ841" s="247"/>
      <c r="MFR841" s="247"/>
      <c r="MFS841" s="247"/>
      <c r="MFT841" s="247"/>
      <c r="MFU841" s="247"/>
      <c r="MFV841" s="247"/>
      <c r="MFW841" s="247"/>
      <c r="MFX841" s="247"/>
      <c r="MFY841" s="247"/>
      <c r="MFZ841" s="247"/>
      <c r="MGA841" s="247"/>
      <c r="MGB841" s="247"/>
      <c r="MGC841" s="247"/>
      <c r="MGD841" s="247"/>
      <c r="MGE841" s="247"/>
      <c r="MGF841" s="247"/>
      <c r="MGG841" s="247"/>
      <c r="MGH841" s="247"/>
      <c r="MGI841" s="247"/>
      <c r="MGJ841" s="247"/>
      <c r="MGK841" s="247"/>
      <c r="MGL841" s="247"/>
      <c r="MGM841" s="247"/>
      <c r="MGN841" s="247"/>
      <c r="MGO841" s="247"/>
      <c r="MGP841" s="247"/>
      <c r="MGQ841" s="247"/>
      <c r="MGR841" s="247"/>
      <c r="MGS841" s="247"/>
      <c r="MGT841" s="247"/>
      <c r="MGU841" s="247"/>
      <c r="MGV841" s="247"/>
      <c r="MGW841" s="247"/>
      <c r="MGX841" s="247"/>
      <c r="MGY841" s="247"/>
      <c r="MGZ841" s="247"/>
      <c r="MHA841" s="247"/>
      <c r="MHB841" s="247"/>
      <c r="MHC841" s="247"/>
      <c r="MHD841" s="247"/>
      <c r="MHE841" s="247"/>
      <c r="MHF841" s="247"/>
      <c r="MHG841" s="247"/>
      <c r="MHH841" s="247"/>
      <c r="MHI841" s="247"/>
      <c r="MHJ841" s="247"/>
      <c r="MHK841" s="247"/>
      <c r="MHL841" s="247"/>
      <c r="MHM841" s="247"/>
      <c r="MHN841" s="247"/>
      <c r="MHO841" s="247"/>
      <c r="MHP841" s="247"/>
      <c r="MHQ841" s="247"/>
      <c r="MHR841" s="247"/>
      <c r="MHS841" s="247"/>
      <c r="MHT841" s="247"/>
      <c r="MHU841" s="247"/>
      <c r="MHV841" s="247"/>
      <c r="MHW841" s="247"/>
      <c r="MHX841" s="247"/>
      <c r="MHY841" s="247"/>
      <c r="MHZ841" s="247"/>
      <c r="MIA841" s="247"/>
      <c r="MIB841" s="247"/>
      <c r="MIC841" s="247"/>
      <c r="MID841" s="247"/>
      <c r="MIE841" s="247"/>
      <c r="MIF841" s="247"/>
      <c r="MIG841" s="247"/>
      <c r="MIH841" s="247"/>
      <c r="MII841" s="247"/>
      <c r="MIJ841" s="247"/>
      <c r="MIK841" s="247"/>
      <c r="MIL841" s="247"/>
      <c r="MIM841" s="247"/>
      <c r="MIN841" s="247"/>
      <c r="MIO841" s="247"/>
      <c r="MIP841" s="247"/>
      <c r="MIQ841" s="247"/>
      <c r="MIR841" s="247"/>
      <c r="MIS841" s="247"/>
      <c r="MIT841" s="247"/>
      <c r="MIU841" s="247"/>
      <c r="MIV841" s="247"/>
      <c r="MIW841" s="247"/>
      <c r="MIX841" s="247"/>
      <c r="MIY841" s="247"/>
      <c r="MIZ841" s="247"/>
      <c r="MJA841" s="247"/>
      <c r="MJB841" s="247"/>
      <c r="MJC841" s="247"/>
      <c r="MJD841" s="247"/>
      <c r="MJE841" s="247"/>
      <c r="MJF841" s="247"/>
      <c r="MJG841" s="247"/>
      <c r="MJH841" s="247"/>
      <c r="MJI841" s="247"/>
      <c r="MJJ841" s="247"/>
      <c r="MJK841" s="247"/>
      <c r="MJL841" s="247"/>
      <c r="MJM841" s="247"/>
      <c r="MJN841" s="247"/>
      <c r="MJO841" s="247"/>
      <c r="MJP841" s="247"/>
      <c r="MJQ841" s="247"/>
      <c r="MJR841" s="247"/>
      <c r="MJS841" s="247"/>
      <c r="MJT841" s="247"/>
      <c r="MJU841" s="247"/>
      <c r="MJV841" s="247"/>
      <c r="MJW841" s="247"/>
      <c r="MJX841" s="247"/>
      <c r="MJY841" s="247"/>
      <c r="MJZ841" s="247"/>
      <c r="MKA841" s="247"/>
      <c r="MKB841" s="247"/>
      <c r="MKC841" s="247"/>
      <c r="MKD841" s="247"/>
      <c r="MKE841" s="247"/>
      <c r="MKF841" s="247"/>
      <c r="MKG841" s="247"/>
      <c r="MKH841" s="247"/>
      <c r="MKI841" s="247"/>
      <c r="MKJ841" s="247"/>
      <c r="MKK841" s="247"/>
      <c r="MKL841" s="247"/>
      <c r="MKM841" s="247"/>
      <c r="MKN841" s="247"/>
      <c r="MKO841" s="247"/>
      <c r="MKP841" s="247"/>
      <c r="MKQ841" s="247"/>
      <c r="MKR841" s="247"/>
      <c r="MKS841" s="247"/>
      <c r="MKT841" s="247"/>
      <c r="MKU841" s="247"/>
      <c r="MKV841" s="247"/>
      <c r="MKW841" s="247"/>
      <c r="MKX841" s="247"/>
      <c r="MKY841" s="247"/>
      <c r="MKZ841" s="247"/>
      <c r="MLA841" s="247"/>
      <c r="MLB841" s="247"/>
      <c r="MLC841" s="247"/>
      <c r="MLD841" s="247"/>
      <c r="MLE841" s="247"/>
      <c r="MLF841" s="247"/>
      <c r="MLG841" s="247"/>
      <c r="MLH841" s="247"/>
      <c r="MLI841" s="247"/>
      <c r="MLJ841" s="247"/>
      <c r="MLK841" s="247"/>
      <c r="MLL841" s="247"/>
      <c r="MLM841" s="247"/>
      <c r="MLN841" s="247"/>
      <c r="MLO841" s="247"/>
      <c r="MLP841" s="247"/>
      <c r="MLQ841" s="247"/>
      <c r="MLR841" s="247"/>
      <c r="MLS841" s="247"/>
      <c r="MLT841" s="247"/>
      <c r="MLU841" s="247"/>
      <c r="MLV841" s="247"/>
      <c r="MLW841" s="247"/>
      <c r="MLX841" s="247"/>
      <c r="MLY841" s="247"/>
      <c r="MLZ841" s="247"/>
      <c r="MMA841" s="247"/>
      <c r="MMB841" s="247"/>
      <c r="MMC841" s="247"/>
      <c r="MMD841" s="247"/>
      <c r="MME841" s="247"/>
      <c r="MMF841" s="247"/>
      <c r="MMG841" s="247"/>
      <c r="MMH841" s="247"/>
      <c r="MMI841" s="247"/>
      <c r="MMJ841" s="247"/>
      <c r="MMK841" s="247"/>
      <c r="MML841" s="247"/>
      <c r="MMM841" s="247"/>
      <c r="MMN841" s="247"/>
      <c r="MMO841" s="247"/>
      <c r="MMP841" s="247"/>
      <c r="MMQ841" s="247"/>
      <c r="MMR841" s="247"/>
      <c r="MMS841" s="247"/>
      <c r="MMT841" s="247"/>
      <c r="MMU841" s="247"/>
      <c r="MMV841" s="247"/>
      <c r="MMW841" s="247"/>
      <c r="MMX841" s="247"/>
      <c r="MMY841" s="247"/>
      <c r="MMZ841" s="247"/>
      <c r="MNA841" s="247"/>
      <c r="MNB841" s="247"/>
      <c r="MNC841" s="247"/>
      <c r="MND841" s="247"/>
      <c r="MNE841" s="247"/>
      <c r="MNF841" s="247"/>
      <c r="MNG841" s="247"/>
      <c r="MNH841" s="247"/>
      <c r="MNI841" s="247"/>
      <c r="MNJ841" s="247"/>
      <c r="MNK841" s="247"/>
      <c r="MNL841" s="247"/>
      <c r="MNM841" s="247"/>
      <c r="MNN841" s="247"/>
      <c r="MNO841" s="247"/>
      <c r="MNP841" s="247"/>
      <c r="MNQ841" s="247"/>
      <c r="MNR841" s="247"/>
      <c r="MNS841" s="247"/>
      <c r="MNT841" s="247"/>
      <c r="MNU841" s="247"/>
      <c r="MNV841" s="247"/>
      <c r="MNW841" s="247"/>
      <c r="MNX841" s="247"/>
      <c r="MNY841" s="247"/>
      <c r="MNZ841" s="247"/>
      <c r="MOA841" s="247"/>
      <c r="MOB841" s="247"/>
      <c r="MOC841" s="247"/>
      <c r="MOD841" s="247"/>
      <c r="MOE841" s="247"/>
      <c r="MOF841" s="247"/>
      <c r="MOG841" s="247"/>
      <c r="MOH841" s="247"/>
      <c r="MOI841" s="247"/>
      <c r="MOJ841" s="247"/>
      <c r="MOK841" s="247"/>
      <c r="MOL841" s="247"/>
      <c r="MOM841" s="247"/>
      <c r="MON841" s="247"/>
      <c r="MOO841" s="247"/>
      <c r="MOP841" s="247"/>
      <c r="MOQ841" s="247"/>
      <c r="MOR841" s="247"/>
      <c r="MOS841" s="247"/>
      <c r="MOT841" s="247"/>
      <c r="MOU841" s="247"/>
      <c r="MOV841" s="247"/>
      <c r="MOW841" s="247"/>
      <c r="MOX841" s="247"/>
      <c r="MOY841" s="247"/>
      <c r="MOZ841" s="247"/>
      <c r="MPA841" s="247"/>
      <c r="MPB841" s="247"/>
      <c r="MPC841" s="247"/>
      <c r="MPD841" s="247"/>
      <c r="MPE841" s="247"/>
      <c r="MPF841" s="247"/>
      <c r="MPG841" s="247"/>
      <c r="MPH841" s="247"/>
      <c r="MPI841" s="247"/>
      <c r="MPJ841" s="247"/>
      <c r="MPK841" s="247"/>
      <c r="MPL841" s="247"/>
      <c r="MPM841" s="247"/>
      <c r="MPN841" s="247"/>
      <c r="MPO841" s="247"/>
      <c r="MPP841" s="247"/>
      <c r="MPQ841" s="247"/>
      <c r="MPR841" s="247"/>
      <c r="MPS841" s="247"/>
      <c r="MPT841" s="247"/>
      <c r="MPU841" s="247"/>
      <c r="MPV841" s="247"/>
      <c r="MPW841" s="247"/>
      <c r="MPX841" s="247"/>
      <c r="MPY841" s="247"/>
      <c r="MPZ841" s="247"/>
      <c r="MQA841" s="247"/>
      <c r="MQB841" s="247"/>
      <c r="MQC841" s="247"/>
      <c r="MQD841" s="247"/>
      <c r="MQE841" s="247"/>
      <c r="MQF841" s="247"/>
      <c r="MQG841" s="247"/>
      <c r="MQH841" s="247"/>
      <c r="MQI841" s="247"/>
      <c r="MQJ841" s="247"/>
      <c r="MQK841" s="247"/>
      <c r="MQL841" s="247"/>
      <c r="MQM841" s="247"/>
      <c r="MQN841" s="247"/>
      <c r="MQO841" s="247"/>
      <c r="MQP841" s="247"/>
      <c r="MQQ841" s="247"/>
      <c r="MQR841" s="247"/>
      <c r="MQS841" s="247"/>
      <c r="MQT841" s="247"/>
      <c r="MQU841" s="247"/>
      <c r="MQV841" s="247"/>
      <c r="MQW841" s="247"/>
      <c r="MQX841" s="247"/>
      <c r="MQY841" s="247"/>
      <c r="MQZ841" s="247"/>
      <c r="MRA841" s="247"/>
      <c r="MRB841" s="247"/>
      <c r="MRC841" s="247"/>
      <c r="MRD841" s="247"/>
      <c r="MRE841" s="247"/>
      <c r="MRF841" s="247"/>
      <c r="MRG841" s="247"/>
      <c r="MRH841" s="247"/>
      <c r="MRI841" s="247"/>
      <c r="MRJ841" s="247"/>
      <c r="MRK841" s="247"/>
      <c r="MRL841" s="247"/>
      <c r="MRM841" s="247"/>
      <c r="MRN841" s="247"/>
      <c r="MRO841" s="247"/>
      <c r="MRP841" s="247"/>
      <c r="MRQ841" s="247"/>
      <c r="MRR841" s="247"/>
      <c r="MRS841" s="247"/>
      <c r="MRT841" s="247"/>
      <c r="MRU841" s="247"/>
      <c r="MRV841" s="247"/>
      <c r="MRW841" s="247"/>
      <c r="MRX841" s="247"/>
      <c r="MRY841" s="247"/>
      <c r="MRZ841" s="247"/>
      <c r="MSA841" s="247"/>
      <c r="MSB841" s="247"/>
      <c r="MSC841" s="247"/>
      <c r="MSD841" s="247"/>
      <c r="MSE841" s="247"/>
      <c r="MSF841" s="247"/>
      <c r="MSG841" s="247"/>
      <c r="MSH841" s="247"/>
      <c r="MSI841" s="247"/>
      <c r="MSJ841" s="247"/>
      <c r="MSK841" s="247"/>
      <c r="MSL841" s="247"/>
      <c r="MSM841" s="247"/>
      <c r="MSN841" s="247"/>
      <c r="MSO841" s="247"/>
      <c r="MSP841" s="247"/>
      <c r="MSQ841" s="247"/>
      <c r="MSR841" s="247"/>
      <c r="MSS841" s="247"/>
      <c r="MST841" s="247"/>
      <c r="MSU841" s="247"/>
      <c r="MSV841" s="247"/>
      <c r="MSW841" s="247"/>
      <c r="MSX841" s="247"/>
      <c r="MSY841" s="247"/>
      <c r="MSZ841" s="247"/>
      <c r="MTA841" s="247"/>
      <c r="MTB841" s="247"/>
      <c r="MTC841" s="247"/>
      <c r="MTD841" s="247"/>
      <c r="MTE841" s="247"/>
      <c r="MTF841" s="247"/>
      <c r="MTG841" s="247"/>
      <c r="MTH841" s="247"/>
      <c r="MTI841" s="247"/>
      <c r="MTJ841" s="247"/>
      <c r="MTK841" s="247"/>
      <c r="MTL841" s="247"/>
      <c r="MTM841" s="247"/>
      <c r="MTN841" s="247"/>
      <c r="MTO841" s="247"/>
      <c r="MTP841" s="247"/>
      <c r="MTQ841" s="247"/>
      <c r="MTR841" s="247"/>
      <c r="MTS841" s="247"/>
      <c r="MTT841" s="247"/>
      <c r="MTU841" s="247"/>
      <c r="MTV841" s="247"/>
      <c r="MTW841" s="247"/>
      <c r="MTX841" s="247"/>
      <c r="MTY841" s="247"/>
      <c r="MTZ841" s="247"/>
      <c r="MUA841" s="247"/>
      <c r="MUB841" s="247"/>
      <c r="MUC841" s="247"/>
      <c r="MUD841" s="247"/>
      <c r="MUE841" s="247"/>
      <c r="MUF841" s="247"/>
      <c r="MUG841" s="247"/>
      <c r="MUH841" s="247"/>
      <c r="MUI841" s="247"/>
      <c r="MUJ841" s="247"/>
      <c r="MUK841" s="247"/>
      <c r="MUL841" s="247"/>
      <c r="MUM841" s="247"/>
      <c r="MUN841" s="247"/>
      <c r="MUO841" s="247"/>
      <c r="MUP841" s="247"/>
      <c r="MUQ841" s="247"/>
      <c r="MUR841" s="247"/>
      <c r="MUS841" s="247"/>
      <c r="MUT841" s="247"/>
      <c r="MUU841" s="247"/>
      <c r="MUV841" s="247"/>
      <c r="MUW841" s="247"/>
      <c r="MUX841" s="247"/>
      <c r="MUY841" s="247"/>
      <c r="MUZ841" s="247"/>
      <c r="MVA841" s="247"/>
      <c r="MVB841" s="247"/>
      <c r="MVC841" s="247"/>
      <c r="MVD841" s="247"/>
      <c r="MVE841" s="247"/>
      <c r="MVF841" s="247"/>
      <c r="MVG841" s="247"/>
      <c r="MVH841" s="247"/>
      <c r="MVI841" s="247"/>
      <c r="MVJ841" s="247"/>
      <c r="MVK841" s="247"/>
      <c r="MVL841" s="247"/>
      <c r="MVM841" s="247"/>
      <c r="MVN841" s="247"/>
      <c r="MVO841" s="247"/>
      <c r="MVP841" s="247"/>
      <c r="MVQ841" s="247"/>
      <c r="MVR841" s="247"/>
      <c r="MVS841" s="247"/>
      <c r="MVT841" s="247"/>
      <c r="MVU841" s="247"/>
      <c r="MVV841" s="247"/>
      <c r="MVW841" s="247"/>
      <c r="MVX841" s="247"/>
      <c r="MVY841" s="247"/>
      <c r="MVZ841" s="247"/>
      <c r="MWA841" s="247"/>
      <c r="MWB841" s="247"/>
      <c r="MWC841" s="247"/>
      <c r="MWD841" s="247"/>
      <c r="MWE841" s="247"/>
      <c r="MWF841" s="247"/>
      <c r="MWG841" s="247"/>
      <c r="MWH841" s="247"/>
      <c r="MWI841" s="247"/>
      <c r="MWJ841" s="247"/>
      <c r="MWK841" s="247"/>
      <c r="MWL841" s="247"/>
      <c r="MWM841" s="247"/>
      <c r="MWN841" s="247"/>
      <c r="MWO841" s="247"/>
      <c r="MWP841" s="247"/>
      <c r="MWQ841" s="247"/>
      <c r="MWR841" s="247"/>
      <c r="MWS841" s="247"/>
      <c r="MWT841" s="247"/>
      <c r="MWU841" s="247"/>
      <c r="MWV841" s="247"/>
      <c r="MWW841" s="247"/>
      <c r="MWX841" s="247"/>
      <c r="MWY841" s="247"/>
      <c r="MWZ841" s="247"/>
      <c r="MXA841" s="247"/>
      <c r="MXB841" s="247"/>
      <c r="MXC841" s="247"/>
      <c r="MXD841" s="247"/>
      <c r="MXE841" s="247"/>
      <c r="MXF841" s="247"/>
      <c r="MXG841" s="247"/>
      <c r="MXH841" s="247"/>
      <c r="MXI841" s="247"/>
      <c r="MXJ841" s="247"/>
      <c r="MXK841" s="247"/>
      <c r="MXL841" s="247"/>
      <c r="MXM841" s="247"/>
      <c r="MXN841" s="247"/>
      <c r="MXO841" s="247"/>
      <c r="MXP841" s="247"/>
      <c r="MXQ841" s="247"/>
      <c r="MXR841" s="247"/>
      <c r="MXS841" s="247"/>
      <c r="MXT841" s="247"/>
      <c r="MXU841" s="247"/>
      <c r="MXV841" s="247"/>
      <c r="MXW841" s="247"/>
      <c r="MXX841" s="247"/>
      <c r="MXY841" s="247"/>
      <c r="MXZ841" s="247"/>
      <c r="MYA841" s="247"/>
      <c r="MYB841" s="247"/>
      <c r="MYC841" s="247"/>
      <c r="MYD841" s="247"/>
      <c r="MYE841" s="247"/>
      <c r="MYF841" s="247"/>
      <c r="MYG841" s="247"/>
      <c r="MYH841" s="247"/>
      <c r="MYI841" s="247"/>
      <c r="MYJ841" s="247"/>
      <c r="MYK841" s="247"/>
      <c r="MYL841" s="247"/>
      <c r="MYM841" s="247"/>
      <c r="MYN841" s="247"/>
      <c r="MYO841" s="247"/>
      <c r="MYP841" s="247"/>
      <c r="MYQ841" s="247"/>
      <c r="MYR841" s="247"/>
      <c r="MYS841" s="247"/>
      <c r="MYT841" s="247"/>
      <c r="MYU841" s="247"/>
      <c r="MYV841" s="247"/>
      <c r="MYW841" s="247"/>
      <c r="MYX841" s="247"/>
      <c r="MYY841" s="247"/>
      <c r="MYZ841" s="247"/>
      <c r="MZA841" s="247"/>
      <c r="MZB841" s="247"/>
      <c r="MZC841" s="247"/>
      <c r="MZD841" s="247"/>
      <c r="MZE841" s="247"/>
      <c r="MZF841" s="247"/>
      <c r="MZG841" s="247"/>
      <c r="MZH841" s="247"/>
      <c r="MZI841" s="247"/>
      <c r="MZJ841" s="247"/>
      <c r="MZK841" s="247"/>
      <c r="MZL841" s="247"/>
      <c r="MZM841" s="247"/>
      <c r="MZN841" s="247"/>
      <c r="MZO841" s="247"/>
      <c r="MZP841" s="247"/>
      <c r="MZQ841" s="247"/>
      <c r="MZR841" s="247"/>
      <c r="MZS841" s="247"/>
      <c r="MZT841" s="247"/>
      <c r="MZU841" s="247"/>
      <c r="MZV841" s="247"/>
      <c r="MZW841" s="247"/>
      <c r="MZX841" s="247"/>
      <c r="MZY841" s="247"/>
      <c r="MZZ841" s="247"/>
      <c r="NAA841" s="247"/>
      <c r="NAB841" s="247"/>
      <c r="NAC841" s="247"/>
      <c r="NAD841" s="247"/>
      <c r="NAE841" s="247"/>
      <c r="NAF841" s="247"/>
      <c r="NAG841" s="247"/>
      <c r="NAH841" s="247"/>
      <c r="NAI841" s="247"/>
      <c r="NAJ841" s="247"/>
      <c r="NAK841" s="247"/>
      <c r="NAL841" s="247"/>
      <c r="NAM841" s="247"/>
      <c r="NAN841" s="247"/>
      <c r="NAO841" s="247"/>
      <c r="NAP841" s="247"/>
      <c r="NAQ841" s="247"/>
      <c r="NAR841" s="247"/>
      <c r="NAS841" s="247"/>
      <c r="NAT841" s="247"/>
      <c r="NAU841" s="247"/>
      <c r="NAV841" s="247"/>
      <c r="NAW841" s="247"/>
      <c r="NAX841" s="247"/>
      <c r="NAY841" s="247"/>
      <c r="NAZ841" s="247"/>
      <c r="NBA841" s="247"/>
      <c r="NBB841" s="247"/>
      <c r="NBC841" s="247"/>
      <c r="NBD841" s="247"/>
      <c r="NBE841" s="247"/>
      <c r="NBF841" s="247"/>
      <c r="NBG841" s="247"/>
      <c r="NBH841" s="247"/>
      <c r="NBI841" s="247"/>
      <c r="NBJ841" s="247"/>
      <c r="NBK841" s="247"/>
      <c r="NBL841" s="247"/>
      <c r="NBM841" s="247"/>
      <c r="NBN841" s="247"/>
      <c r="NBO841" s="247"/>
      <c r="NBP841" s="247"/>
      <c r="NBQ841" s="247"/>
      <c r="NBR841" s="247"/>
      <c r="NBS841" s="247"/>
      <c r="NBT841" s="247"/>
      <c r="NBU841" s="247"/>
      <c r="NBV841" s="247"/>
      <c r="NBW841" s="247"/>
      <c r="NBX841" s="247"/>
      <c r="NBY841" s="247"/>
      <c r="NBZ841" s="247"/>
      <c r="NCA841" s="247"/>
      <c r="NCB841" s="247"/>
      <c r="NCC841" s="247"/>
      <c r="NCD841" s="247"/>
      <c r="NCE841" s="247"/>
      <c r="NCF841" s="247"/>
      <c r="NCG841" s="247"/>
      <c r="NCH841" s="247"/>
      <c r="NCI841" s="247"/>
      <c r="NCJ841" s="247"/>
      <c r="NCK841" s="247"/>
      <c r="NCL841" s="247"/>
      <c r="NCM841" s="247"/>
      <c r="NCN841" s="247"/>
      <c r="NCO841" s="247"/>
      <c r="NCP841" s="247"/>
      <c r="NCQ841" s="247"/>
      <c r="NCR841" s="247"/>
      <c r="NCS841" s="247"/>
      <c r="NCT841" s="247"/>
      <c r="NCU841" s="247"/>
      <c r="NCV841" s="247"/>
      <c r="NCW841" s="247"/>
      <c r="NCX841" s="247"/>
      <c r="NCY841" s="247"/>
      <c r="NCZ841" s="247"/>
      <c r="NDA841" s="247"/>
      <c r="NDB841" s="247"/>
      <c r="NDC841" s="247"/>
      <c r="NDD841" s="247"/>
      <c r="NDE841" s="247"/>
      <c r="NDF841" s="247"/>
      <c r="NDG841" s="247"/>
      <c r="NDH841" s="247"/>
      <c r="NDI841" s="247"/>
      <c r="NDJ841" s="247"/>
      <c r="NDK841" s="247"/>
      <c r="NDL841" s="247"/>
      <c r="NDM841" s="247"/>
      <c r="NDN841" s="247"/>
      <c r="NDO841" s="247"/>
      <c r="NDP841" s="247"/>
      <c r="NDQ841" s="247"/>
      <c r="NDR841" s="247"/>
      <c r="NDS841" s="247"/>
      <c r="NDT841" s="247"/>
      <c r="NDU841" s="247"/>
      <c r="NDV841" s="247"/>
      <c r="NDW841" s="247"/>
      <c r="NDX841" s="247"/>
      <c r="NDY841" s="247"/>
      <c r="NDZ841" s="247"/>
      <c r="NEA841" s="247"/>
      <c r="NEB841" s="247"/>
      <c r="NEC841" s="247"/>
      <c r="NED841" s="247"/>
      <c r="NEE841" s="247"/>
      <c r="NEF841" s="247"/>
      <c r="NEG841" s="247"/>
      <c r="NEH841" s="247"/>
      <c r="NEI841" s="247"/>
      <c r="NEJ841" s="247"/>
      <c r="NEK841" s="247"/>
      <c r="NEL841" s="247"/>
      <c r="NEM841" s="247"/>
      <c r="NEN841" s="247"/>
      <c r="NEO841" s="247"/>
      <c r="NEP841" s="247"/>
      <c r="NEQ841" s="247"/>
      <c r="NER841" s="247"/>
      <c r="NES841" s="247"/>
      <c r="NET841" s="247"/>
      <c r="NEU841" s="247"/>
      <c r="NEV841" s="247"/>
      <c r="NEW841" s="247"/>
      <c r="NEX841" s="247"/>
      <c r="NEY841" s="247"/>
      <c r="NEZ841" s="247"/>
      <c r="NFA841" s="247"/>
      <c r="NFB841" s="247"/>
      <c r="NFC841" s="247"/>
      <c r="NFD841" s="247"/>
      <c r="NFE841" s="247"/>
      <c r="NFF841" s="247"/>
      <c r="NFG841" s="247"/>
      <c r="NFH841" s="247"/>
      <c r="NFI841" s="247"/>
      <c r="NFJ841" s="247"/>
      <c r="NFK841" s="247"/>
      <c r="NFL841" s="247"/>
      <c r="NFM841" s="247"/>
      <c r="NFN841" s="247"/>
      <c r="NFO841" s="247"/>
      <c r="NFP841" s="247"/>
      <c r="NFQ841" s="247"/>
      <c r="NFR841" s="247"/>
      <c r="NFS841" s="247"/>
      <c r="NFT841" s="247"/>
      <c r="NFU841" s="247"/>
      <c r="NFV841" s="247"/>
      <c r="NFW841" s="247"/>
      <c r="NFX841" s="247"/>
      <c r="NFY841" s="247"/>
      <c r="NFZ841" s="247"/>
      <c r="NGA841" s="247"/>
      <c r="NGB841" s="247"/>
      <c r="NGC841" s="247"/>
      <c r="NGD841" s="247"/>
      <c r="NGE841" s="247"/>
      <c r="NGF841" s="247"/>
      <c r="NGG841" s="247"/>
      <c r="NGH841" s="247"/>
      <c r="NGI841" s="247"/>
      <c r="NGJ841" s="247"/>
      <c r="NGK841" s="247"/>
      <c r="NGL841" s="247"/>
      <c r="NGM841" s="247"/>
      <c r="NGN841" s="247"/>
      <c r="NGO841" s="247"/>
      <c r="NGP841" s="247"/>
      <c r="NGQ841" s="247"/>
      <c r="NGR841" s="247"/>
      <c r="NGS841" s="247"/>
      <c r="NGT841" s="247"/>
      <c r="NGU841" s="247"/>
      <c r="NGV841" s="247"/>
      <c r="NGW841" s="247"/>
      <c r="NGX841" s="247"/>
      <c r="NGY841" s="247"/>
      <c r="NGZ841" s="247"/>
      <c r="NHA841" s="247"/>
      <c r="NHB841" s="247"/>
      <c r="NHC841" s="247"/>
      <c r="NHD841" s="247"/>
      <c r="NHE841" s="247"/>
      <c r="NHF841" s="247"/>
      <c r="NHG841" s="247"/>
      <c r="NHH841" s="247"/>
      <c r="NHI841" s="247"/>
      <c r="NHJ841" s="247"/>
      <c r="NHK841" s="247"/>
      <c r="NHL841" s="247"/>
      <c r="NHM841" s="247"/>
      <c r="NHN841" s="247"/>
      <c r="NHO841" s="247"/>
      <c r="NHP841" s="247"/>
      <c r="NHQ841" s="247"/>
      <c r="NHR841" s="247"/>
      <c r="NHS841" s="247"/>
      <c r="NHT841" s="247"/>
      <c r="NHU841" s="247"/>
      <c r="NHV841" s="247"/>
      <c r="NHW841" s="247"/>
      <c r="NHX841" s="247"/>
      <c r="NHY841" s="247"/>
      <c r="NHZ841" s="247"/>
      <c r="NIA841" s="247"/>
      <c r="NIB841" s="247"/>
      <c r="NIC841" s="247"/>
      <c r="NID841" s="247"/>
      <c r="NIE841" s="247"/>
      <c r="NIF841" s="247"/>
      <c r="NIG841" s="247"/>
      <c r="NIH841" s="247"/>
      <c r="NII841" s="247"/>
      <c r="NIJ841" s="247"/>
      <c r="NIK841" s="247"/>
      <c r="NIL841" s="247"/>
      <c r="NIM841" s="247"/>
      <c r="NIN841" s="247"/>
      <c r="NIO841" s="247"/>
      <c r="NIP841" s="247"/>
      <c r="NIQ841" s="247"/>
      <c r="NIR841" s="247"/>
      <c r="NIS841" s="247"/>
      <c r="NIT841" s="247"/>
      <c r="NIU841" s="247"/>
      <c r="NIV841" s="247"/>
      <c r="NIW841" s="247"/>
      <c r="NIX841" s="247"/>
      <c r="NIY841" s="247"/>
      <c r="NIZ841" s="247"/>
      <c r="NJA841" s="247"/>
      <c r="NJB841" s="247"/>
      <c r="NJC841" s="247"/>
      <c r="NJD841" s="247"/>
      <c r="NJE841" s="247"/>
      <c r="NJF841" s="247"/>
      <c r="NJG841" s="247"/>
      <c r="NJH841" s="247"/>
      <c r="NJI841" s="247"/>
      <c r="NJJ841" s="247"/>
      <c r="NJK841" s="247"/>
      <c r="NJL841" s="247"/>
      <c r="NJM841" s="247"/>
      <c r="NJN841" s="247"/>
      <c r="NJO841" s="247"/>
      <c r="NJP841" s="247"/>
      <c r="NJQ841" s="247"/>
      <c r="NJR841" s="247"/>
      <c r="NJS841" s="247"/>
      <c r="NJT841" s="247"/>
      <c r="NJU841" s="247"/>
      <c r="NJV841" s="247"/>
      <c r="NJW841" s="247"/>
      <c r="NJX841" s="247"/>
      <c r="NJY841" s="247"/>
      <c r="NJZ841" s="247"/>
      <c r="NKA841" s="247"/>
      <c r="NKB841" s="247"/>
      <c r="NKC841" s="247"/>
      <c r="NKD841" s="247"/>
      <c r="NKE841" s="247"/>
      <c r="NKF841" s="247"/>
      <c r="NKG841" s="247"/>
      <c r="NKH841" s="247"/>
      <c r="NKI841" s="247"/>
      <c r="NKJ841" s="247"/>
      <c r="NKK841" s="247"/>
      <c r="NKL841" s="247"/>
      <c r="NKM841" s="247"/>
      <c r="NKN841" s="247"/>
      <c r="NKO841" s="247"/>
      <c r="NKP841" s="247"/>
      <c r="NKQ841" s="247"/>
      <c r="NKR841" s="247"/>
      <c r="NKS841" s="247"/>
      <c r="NKT841" s="247"/>
      <c r="NKU841" s="247"/>
      <c r="NKV841" s="247"/>
      <c r="NKW841" s="247"/>
      <c r="NKX841" s="247"/>
      <c r="NKY841" s="247"/>
      <c r="NKZ841" s="247"/>
      <c r="NLA841" s="247"/>
      <c r="NLB841" s="247"/>
      <c r="NLC841" s="247"/>
      <c r="NLD841" s="247"/>
      <c r="NLE841" s="247"/>
      <c r="NLF841" s="247"/>
      <c r="NLG841" s="247"/>
      <c r="NLH841" s="247"/>
      <c r="NLI841" s="247"/>
      <c r="NLJ841" s="247"/>
      <c r="NLK841" s="247"/>
      <c r="NLL841" s="247"/>
      <c r="NLM841" s="247"/>
      <c r="NLN841" s="247"/>
      <c r="NLO841" s="247"/>
      <c r="NLP841" s="247"/>
      <c r="NLQ841" s="247"/>
      <c r="NLR841" s="247"/>
      <c r="NLS841" s="247"/>
      <c r="NLT841" s="247"/>
      <c r="NLU841" s="247"/>
      <c r="NLV841" s="247"/>
      <c r="NLW841" s="247"/>
      <c r="NLX841" s="247"/>
      <c r="NLY841" s="247"/>
      <c r="NLZ841" s="247"/>
      <c r="NMA841" s="247"/>
      <c r="NMB841" s="247"/>
      <c r="NMC841" s="247"/>
      <c r="NMD841" s="247"/>
      <c r="NME841" s="247"/>
      <c r="NMF841" s="247"/>
      <c r="NMG841" s="247"/>
      <c r="NMH841" s="247"/>
      <c r="NMI841" s="247"/>
      <c r="NMJ841" s="247"/>
      <c r="NMK841" s="247"/>
      <c r="NML841" s="247"/>
      <c r="NMM841" s="247"/>
      <c r="NMN841" s="247"/>
      <c r="NMO841" s="247"/>
      <c r="NMP841" s="247"/>
      <c r="NMQ841" s="247"/>
      <c r="NMR841" s="247"/>
      <c r="NMS841" s="247"/>
      <c r="NMT841" s="247"/>
      <c r="NMU841" s="247"/>
      <c r="NMV841" s="247"/>
      <c r="NMW841" s="247"/>
      <c r="NMX841" s="247"/>
      <c r="NMY841" s="247"/>
      <c r="NMZ841" s="247"/>
      <c r="NNA841" s="247"/>
      <c r="NNB841" s="247"/>
      <c r="NNC841" s="247"/>
      <c r="NND841" s="247"/>
      <c r="NNE841" s="247"/>
      <c r="NNF841" s="247"/>
      <c r="NNG841" s="247"/>
      <c r="NNH841" s="247"/>
      <c r="NNI841" s="247"/>
      <c r="NNJ841" s="247"/>
      <c r="NNK841" s="247"/>
      <c r="NNL841" s="247"/>
      <c r="NNM841" s="247"/>
      <c r="NNN841" s="247"/>
      <c r="NNO841" s="247"/>
      <c r="NNP841" s="247"/>
      <c r="NNQ841" s="247"/>
      <c r="NNR841" s="247"/>
      <c r="NNS841" s="247"/>
      <c r="NNT841" s="247"/>
      <c r="NNU841" s="247"/>
      <c r="NNV841" s="247"/>
      <c r="NNW841" s="247"/>
      <c r="NNX841" s="247"/>
      <c r="NNY841" s="247"/>
      <c r="NNZ841" s="247"/>
      <c r="NOA841" s="247"/>
      <c r="NOB841" s="247"/>
      <c r="NOC841" s="247"/>
      <c r="NOD841" s="247"/>
      <c r="NOE841" s="247"/>
      <c r="NOF841" s="247"/>
      <c r="NOG841" s="247"/>
      <c r="NOH841" s="247"/>
      <c r="NOI841" s="247"/>
      <c r="NOJ841" s="247"/>
      <c r="NOK841" s="247"/>
      <c r="NOL841" s="247"/>
      <c r="NOM841" s="247"/>
      <c r="NON841" s="247"/>
      <c r="NOO841" s="247"/>
      <c r="NOP841" s="247"/>
      <c r="NOQ841" s="247"/>
      <c r="NOR841" s="247"/>
      <c r="NOS841" s="247"/>
      <c r="NOT841" s="247"/>
      <c r="NOU841" s="247"/>
      <c r="NOV841" s="247"/>
      <c r="NOW841" s="247"/>
      <c r="NOX841" s="247"/>
      <c r="NOY841" s="247"/>
      <c r="NOZ841" s="247"/>
      <c r="NPA841" s="247"/>
      <c r="NPB841" s="247"/>
      <c r="NPC841" s="247"/>
      <c r="NPD841" s="247"/>
      <c r="NPE841" s="247"/>
      <c r="NPF841" s="247"/>
      <c r="NPG841" s="247"/>
      <c r="NPH841" s="247"/>
      <c r="NPI841" s="247"/>
      <c r="NPJ841" s="247"/>
      <c r="NPK841" s="247"/>
      <c r="NPL841" s="247"/>
      <c r="NPM841" s="247"/>
      <c r="NPN841" s="247"/>
      <c r="NPO841" s="247"/>
      <c r="NPP841" s="247"/>
      <c r="NPQ841" s="247"/>
      <c r="NPR841" s="247"/>
      <c r="NPS841" s="247"/>
      <c r="NPT841" s="247"/>
      <c r="NPU841" s="247"/>
      <c r="NPV841" s="247"/>
      <c r="NPW841" s="247"/>
      <c r="NPX841" s="247"/>
      <c r="NPY841" s="247"/>
      <c r="NPZ841" s="247"/>
      <c r="NQA841" s="247"/>
      <c r="NQB841" s="247"/>
      <c r="NQC841" s="247"/>
      <c r="NQD841" s="247"/>
      <c r="NQE841" s="247"/>
      <c r="NQF841" s="247"/>
      <c r="NQG841" s="247"/>
      <c r="NQH841" s="247"/>
      <c r="NQI841" s="247"/>
      <c r="NQJ841" s="247"/>
      <c r="NQK841" s="247"/>
      <c r="NQL841" s="247"/>
      <c r="NQM841" s="247"/>
      <c r="NQN841" s="247"/>
      <c r="NQO841" s="247"/>
      <c r="NQP841" s="247"/>
      <c r="NQQ841" s="247"/>
      <c r="NQR841" s="247"/>
      <c r="NQS841" s="247"/>
      <c r="NQT841" s="247"/>
      <c r="NQU841" s="247"/>
      <c r="NQV841" s="247"/>
      <c r="NQW841" s="247"/>
      <c r="NQX841" s="247"/>
      <c r="NQY841" s="247"/>
      <c r="NQZ841" s="247"/>
      <c r="NRA841" s="247"/>
      <c r="NRB841" s="247"/>
      <c r="NRC841" s="247"/>
      <c r="NRD841" s="247"/>
      <c r="NRE841" s="247"/>
      <c r="NRF841" s="247"/>
      <c r="NRG841" s="247"/>
      <c r="NRH841" s="247"/>
      <c r="NRI841" s="247"/>
      <c r="NRJ841" s="247"/>
      <c r="NRK841" s="247"/>
      <c r="NRL841" s="247"/>
      <c r="NRM841" s="247"/>
      <c r="NRN841" s="247"/>
      <c r="NRO841" s="247"/>
      <c r="NRP841" s="247"/>
      <c r="NRQ841" s="247"/>
      <c r="NRR841" s="247"/>
      <c r="NRS841" s="247"/>
      <c r="NRT841" s="247"/>
      <c r="NRU841" s="247"/>
      <c r="NRV841" s="247"/>
      <c r="NRW841" s="247"/>
      <c r="NRX841" s="247"/>
      <c r="NRY841" s="247"/>
      <c r="NRZ841" s="247"/>
      <c r="NSA841" s="247"/>
      <c r="NSB841" s="247"/>
      <c r="NSC841" s="247"/>
      <c r="NSD841" s="247"/>
      <c r="NSE841" s="247"/>
      <c r="NSF841" s="247"/>
      <c r="NSG841" s="247"/>
      <c r="NSH841" s="247"/>
      <c r="NSI841" s="247"/>
      <c r="NSJ841" s="247"/>
      <c r="NSK841" s="247"/>
      <c r="NSL841" s="247"/>
      <c r="NSM841" s="247"/>
      <c r="NSN841" s="247"/>
      <c r="NSO841" s="247"/>
      <c r="NSP841" s="247"/>
      <c r="NSQ841" s="247"/>
      <c r="NSR841" s="247"/>
      <c r="NSS841" s="247"/>
      <c r="NST841" s="247"/>
      <c r="NSU841" s="247"/>
      <c r="NSV841" s="247"/>
      <c r="NSW841" s="247"/>
      <c r="NSX841" s="247"/>
      <c r="NSY841" s="247"/>
      <c r="NSZ841" s="247"/>
      <c r="NTA841" s="247"/>
      <c r="NTB841" s="247"/>
      <c r="NTC841" s="247"/>
      <c r="NTD841" s="247"/>
      <c r="NTE841" s="247"/>
      <c r="NTF841" s="247"/>
      <c r="NTG841" s="247"/>
      <c r="NTH841" s="247"/>
      <c r="NTI841" s="247"/>
      <c r="NTJ841" s="247"/>
      <c r="NTK841" s="247"/>
      <c r="NTL841" s="247"/>
      <c r="NTM841" s="247"/>
      <c r="NTN841" s="247"/>
      <c r="NTO841" s="247"/>
      <c r="NTP841" s="247"/>
      <c r="NTQ841" s="247"/>
      <c r="NTR841" s="247"/>
      <c r="NTS841" s="247"/>
      <c r="NTT841" s="247"/>
      <c r="NTU841" s="247"/>
      <c r="NTV841" s="247"/>
      <c r="NTW841" s="247"/>
      <c r="NTX841" s="247"/>
      <c r="NTY841" s="247"/>
      <c r="NTZ841" s="247"/>
      <c r="NUA841" s="247"/>
      <c r="NUB841" s="247"/>
      <c r="NUC841" s="247"/>
      <c r="NUD841" s="247"/>
      <c r="NUE841" s="247"/>
      <c r="NUF841" s="247"/>
      <c r="NUG841" s="247"/>
      <c r="NUH841" s="247"/>
      <c r="NUI841" s="247"/>
      <c r="NUJ841" s="247"/>
      <c r="NUK841" s="247"/>
      <c r="NUL841" s="247"/>
      <c r="NUM841" s="247"/>
      <c r="NUN841" s="247"/>
      <c r="NUO841" s="247"/>
      <c r="NUP841" s="247"/>
      <c r="NUQ841" s="247"/>
      <c r="NUR841" s="247"/>
      <c r="NUS841" s="247"/>
      <c r="NUT841" s="247"/>
      <c r="NUU841" s="247"/>
      <c r="NUV841" s="247"/>
      <c r="NUW841" s="247"/>
      <c r="NUX841" s="247"/>
      <c r="NUY841" s="247"/>
      <c r="NUZ841" s="247"/>
      <c r="NVA841" s="247"/>
      <c r="NVB841" s="247"/>
      <c r="NVC841" s="247"/>
      <c r="NVD841" s="247"/>
      <c r="NVE841" s="247"/>
      <c r="NVF841" s="247"/>
      <c r="NVG841" s="247"/>
      <c r="NVH841" s="247"/>
      <c r="NVI841" s="247"/>
      <c r="NVJ841" s="247"/>
      <c r="NVK841" s="247"/>
      <c r="NVL841" s="247"/>
      <c r="NVM841" s="247"/>
      <c r="NVN841" s="247"/>
      <c r="NVO841" s="247"/>
      <c r="NVP841" s="247"/>
      <c r="NVQ841" s="247"/>
      <c r="NVR841" s="247"/>
      <c r="NVS841" s="247"/>
      <c r="NVT841" s="247"/>
      <c r="NVU841" s="247"/>
      <c r="NVV841" s="247"/>
      <c r="NVW841" s="247"/>
      <c r="NVX841" s="247"/>
      <c r="NVY841" s="247"/>
      <c r="NVZ841" s="247"/>
      <c r="NWA841" s="247"/>
      <c r="NWB841" s="247"/>
      <c r="NWC841" s="247"/>
      <c r="NWD841" s="247"/>
      <c r="NWE841" s="247"/>
      <c r="NWF841" s="247"/>
      <c r="NWG841" s="247"/>
      <c r="NWH841" s="247"/>
      <c r="NWI841" s="247"/>
      <c r="NWJ841" s="247"/>
      <c r="NWK841" s="247"/>
      <c r="NWL841" s="247"/>
      <c r="NWM841" s="247"/>
      <c r="NWN841" s="247"/>
      <c r="NWO841" s="247"/>
      <c r="NWP841" s="247"/>
      <c r="NWQ841" s="247"/>
      <c r="NWR841" s="247"/>
      <c r="NWS841" s="247"/>
      <c r="NWT841" s="247"/>
      <c r="NWU841" s="247"/>
      <c r="NWV841" s="247"/>
      <c r="NWW841" s="247"/>
      <c r="NWX841" s="247"/>
      <c r="NWY841" s="247"/>
      <c r="NWZ841" s="247"/>
      <c r="NXA841" s="247"/>
      <c r="NXB841" s="247"/>
      <c r="NXC841" s="247"/>
      <c r="NXD841" s="247"/>
      <c r="NXE841" s="247"/>
      <c r="NXF841" s="247"/>
      <c r="NXG841" s="247"/>
      <c r="NXH841" s="247"/>
      <c r="NXI841" s="247"/>
      <c r="NXJ841" s="247"/>
      <c r="NXK841" s="247"/>
      <c r="NXL841" s="247"/>
      <c r="NXM841" s="247"/>
      <c r="NXN841" s="247"/>
      <c r="NXO841" s="247"/>
      <c r="NXP841" s="247"/>
      <c r="NXQ841" s="247"/>
      <c r="NXR841" s="247"/>
      <c r="NXS841" s="247"/>
      <c r="NXT841" s="247"/>
      <c r="NXU841" s="247"/>
      <c r="NXV841" s="247"/>
      <c r="NXW841" s="247"/>
      <c r="NXX841" s="247"/>
      <c r="NXY841" s="247"/>
      <c r="NXZ841" s="247"/>
      <c r="NYA841" s="247"/>
      <c r="NYB841" s="247"/>
      <c r="NYC841" s="247"/>
      <c r="NYD841" s="247"/>
      <c r="NYE841" s="247"/>
      <c r="NYF841" s="247"/>
      <c r="NYG841" s="247"/>
      <c r="NYH841" s="247"/>
      <c r="NYI841" s="247"/>
      <c r="NYJ841" s="247"/>
      <c r="NYK841" s="247"/>
      <c r="NYL841" s="247"/>
      <c r="NYM841" s="247"/>
      <c r="NYN841" s="247"/>
      <c r="NYO841" s="247"/>
      <c r="NYP841" s="247"/>
      <c r="NYQ841" s="247"/>
      <c r="NYR841" s="247"/>
      <c r="NYS841" s="247"/>
      <c r="NYT841" s="247"/>
      <c r="NYU841" s="247"/>
      <c r="NYV841" s="247"/>
      <c r="NYW841" s="247"/>
      <c r="NYX841" s="247"/>
      <c r="NYY841" s="247"/>
      <c r="NYZ841" s="247"/>
      <c r="NZA841" s="247"/>
      <c r="NZB841" s="247"/>
      <c r="NZC841" s="247"/>
      <c r="NZD841" s="247"/>
      <c r="NZE841" s="247"/>
      <c r="NZF841" s="247"/>
      <c r="NZG841" s="247"/>
      <c r="NZH841" s="247"/>
      <c r="NZI841" s="247"/>
      <c r="NZJ841" s="247"/>
      <c r="NZK841" s="247"/>
      <c r="NZL841" s="247"/>
      <c r="NZM841" s="247"/>
      <c r="NZN841" s="247"/>
      <c r="NZO841" s="247"/>
      <c r="NZP841" s="247"/>
      <c r="NZQ841" s="247"/>
      <c r="NZR841" s="247"/>
      <c r="NZS841" s="247"/>
      <c r="NZT841" s="247"/>
      <c r="NZU841" s="247"/>
      <c r="NZV841" s="247"/>
      <c r="NZW841" s="247"/>
      <c r="NZX841" s="247"/>
      <c r="NZY841" s="247"/>
      <c r="NZZ841" s="247"/>
      <c r="OAA841" s="247"/>
      <c r="OAB841" s="247"/>
      <c r="OAC841" s="247"/>
      <c r="OAD841" s="247"/>
      <c r="OAE841" s="247"/>
      <c r="OAF841" s="247"/>
      <c r="OAG841" s="247"/>
      <c r="OAH841" s="247"/>
      <c r="OAI841" s="247"/>
      <c r="OAJ841" s="247"/>
      <c r="OAK841" s="247"/>
      <c r="OAL841" s="247"/>
      <c r="OAM841" s="247"/>
      <c r="OAN841" s="247"/>
      <c r="OAO841" s="247"/>
      <c r="OAP841" s="247"/>
      <c r="OAQ841" s="247"/>
      <c r="OAR841" s="247"/>
      <c r="OAS841" s="247"/>
      <c r="OAT841" s="247"/>
      <c r="OAU841" s="247"/>
      <c r="OAV841" s="247"/>
      <c r="OAW841" s="247"/>
      <c r="OAX841" s="247"/>
      <c r="OAY841" s="247"/>
      <c r="OAZ841" s="247"/>
      <c r="OBA841" s="247"/>
      <c r="OBB841" s="247"/>
      <c r="OBC841" s="247"/>
      <c r="OBD841" s="247"/>
      <c r="OBE841" s="247"/>
      <c r="OBF841" s="247"/>
      <c r="OBG841" s="247"/>
      <c r="OBH841" s="247"/>
      <c r="OBI841" s="247"/>
      <c r="OBJ841" s="247"/>
      <c r="OBK841" s="247"/>
      <c r="OBL841" s="247"/>
      <c r="OBM841" s="247"/>
      <c r="OBN841" s="247"/>
      <c r="OBO841" s="247"/>
      <c r="OBP841" s="247"/>
      <c r="OBQ841" s="247"/>
      <c r="OBR841" s="247"/>
      <c r="OBS841" s="247"/>
      <c r="OBT841" s="247"/>
      <c r="OBU841" s="247"/>
      <c r="OBV841" s="247"/>
      <c r="OBW841" s="247"/>
      <c r="OBX841" s="247"/>
      <c r="OBY841" s="247"/>
      <c r="OBZ841" s="247"/>
      <c r="OCA841" s="247"/>
      <c r="OCB841" s="247"/>
      <c r="OCC841" s="247"/>
      <c r="OCD841" s="247"/>
      <c r="OCE841" s="247"/>
      <c r="OCF841" s="247"/>
      <c r="OCG841" s="247"/>
      <c r="OCH841" s="247"/>
      <c r="OCI841" s="247"/>
      <c r="OCJ841" s="247"/>
      <c r="OCK841" s="247"/>
      <c r="OCL841" s="247"/>
      <c r="OCM841" s="247"/>
      <c r="OCN841" s="247"/>
      <c r="OCO841" s="247"/>
      <c r="OCP841" s="247"/>
      <c r="OCQ841" s="247"/>
      <c r="OCR841" s="247"/>
      <c r="OCS841" s="247"/>
      <c r="OCT841" s="247"/>
      <c r="OCU841" s="247"/>
      <c r="OCV841" s="247"/>
      <c r="OCW841" s="247"/>
      <c r="OCX841" s="247"/>
      <c r="OCY841" s="247"/>
      <c r="OCZ841" s="247"/>
      <c r="ODA841" s="247"/>
      <c r="ODB841" s="247"/>
      <c r="ODC841" s="247"/>
      <c r="ODD841" s="247"/>
      <c r="ODE841" s="247"/>
      <c r="ODF841" s="247"/>
      <c r="ODG841" s="247"/>
      <c r="ODH841" s="247"/>
      <c r="ODI841" s="247"/>
      <c r="ODJ841" s="247"/>
      <c r="ODK841" s="247"/>
      <c r="ODL841" s="247"/>
      <c r="ODM841" s="247"/>
      <c r="ODN841" s="247"/>
      <c r="ODO841" s="247"/>
      <c r="ODP841" s="247"/>
      <c r="ODQ841" s="247"/>
      <c r="ODR841" s="247"/>
      <c r="ODS841" s="247"/>
      <c r="ODT841" s="247"/>
      <c r="ODU841" s="247"/>
      <c r="ODV841" s="247"/>
      <c r="ODW841" s="247"/>
      <c r="ODX841" s="247"/>
      <c r="ODY841" s="247"/>
      <c r="ODZ841" s="247"/>
      <c r="OEA841" s="247"/>
      <c r="OEB841" s="247"/>
      <c r="OEC841" s="247"/>
      <c r="OED841" s="247"/>
      <c r="OEE841" s="247"/>
      <c r="OEF841" s="247"/>
      <c r="OEG841" s="247"/>
      <c r="OEH841" s="247"/>
      <c r="OEI841" s="247"/>
      <c r="OEJ841" s="247"/>
      <c r="OEK841" s="247"/>
      <c r="OEL841" s="247"/>
      <c r="OEM841" s="247"/>
      <c r="OEN841" s="247"/>
      <c r="OEO841" s="247"/>
      <c r="OEP841" s="247"/>
      <c r="OEQ841" s="247"/>
      <c r="OER841" s="247"/>
      <c r="OES841" s="247"/>
      <c r="OET841" s="247"/>
      <c r="OEU841" s="247"/>
      <c r="OEV841" s="247"/>
      <c r="OEW841" s="247"/>
      <c r="OEX841" s="247"/>
      <c r="OEY841" s="247"/>
      <c r="OEZ841" s="247"/>
      <c r="OFA841" s="247"/>
      <c r="OFB841" s="247"/>
      <c r="OFC841" s="247"/>
      <c r="OFD841" s="247"/>
      <c r="OFE841" s="247"/>
      <c r="OFF841" s="247"/>
      <c r="OFG841" s="247"/>
      <c r="OFH841" s="247"/>
      <c r="OFI841" s="247"/>
      <c r="OFJ841" s="247"/>
      <c r="OFK841" s="247"/>
      <c r="OFL841" s="247"/>
      <c r="OFM841" s="247"/>
      <c r="OFN841" s="247"/>
      <c r="OFO841" s="247"/>
      <c r="OFP841" s="247"/>
      <c r="OFQ841" s="247"/>
      <c r="OFR841" s="247"/>
      <c r="OFS841" s="247"/>
      <c r="OFT841" s="247"/>
      <c r="OFU841" s="247"/>
      <c r="OFV841" s="247"/>
      <c r="OFW841" s="247"/>
      <c r="OFX841" s="247"/>
      <c r="OFY841" s="247"/>
      <c r="OFZ841" s="247"/>
      <c r="OGA841" s="247"/>
      <c r="OGB841" s="247"/>
      <c r="OGC841" s="247"/>
      <c r="OGD841" s="247"/>
      <c r="OGE841" s="247"/>
      <c r="OGF841" s="247"/>
      <c r="OGG841" s="247"/>
      <c r="OGH841" s="247"/>
      <c r="OGI841" s="247"/>
      <c r="OGJ841" s="247"/>
      <c r="OGK841" s="247"/>
      <c r="OGL841" s="247"/>
      <c r="OGM841" s="247"/>
      <c r="OGN841" s="247"/>
      <c r="OGO841" s="247"/>
      <c r="OGP841" s="247"/>
      <c r="OGQ841" s="247"/>
      <c r="OGR841" s="247"/>
      <c r="OGS841" s="247"/>
      <c r="OGT841" s="247"/>
      <c r="OGU841" s="247"/>
      <c r="OGV841" s="247"/>
      <c r="OGW841" s="247"/>
      <c r="OGX841" s="247"/>
      <c r="OGY841" s="247"/>
      <c r="OGZ841" s="247"/>
      <c r="OHA841" s="247"/>
      <c r="OHB841" s="247"/>
      <c r="OHC841" s="247"/>
      <c r="OHD841" s="247"/>
      <c r="OHE841" s="247"/>
      <c r="OHF841" s="247"/>
      <c r="OHG841" s="247"/>
      <c r="OHH841" s="247"/>
      <c r="OHI841" s="247"/>
      <c r="OHJ841" s="247"/>
      <c r="OHK841" s="247"/>
      <c r="OHL841" s="247"/>
      <c r="OHM841" s="247"/>
      <c r="OHN841" s="247"/>
      <c r="OHO841" s="247"/>
      <c r="OHP841" s="247"/>
      <c r="OHQ841" s="247"/>
      <c r="OHR841" s="247"/>
      <c r="OHS841" s="247"/>
      <c r="OHT841" s="247"/>
      <c r="OHU841" s="247"/>
      <c r="OHV841" s="247"/>
      <c r="OHW841" s="247"/>
      <c r="OHX841" s="247"/>
      <c r="OHY841" s="247"/>
      <c r="OHZ841" s="247"/>
      <c r="OIA841" s="247"/>
      <c r="OIB841" s="247"/>
      <c r="OIC841" s="247"/>
      <c r="OID841" s="247"/>
      <c r="OIE841" s="247"/>
      <c r="OIF841" s="247"/>
      <c r="OIG841" s="247"/>
      <c r="OIH841" s="247"/>
      <c r="OII841" s="247"/>
      <c r="OIJ841" s="247"/>
      <c r="OIK841" s="247"/>
      <c r="OIL841" s="247"/>
      <c r="OIM841" s="247"/>
      <c r="OIN841" s="247"/>
      <c r="OIO841" s="247"/>
      <c r="OIP841" s="247"/>
      <c r="OIQ841" s="247"/>
      <c r="OIR841" s="247"/>
      <c r="OIS841" s="247"/>
      <c r="OIT841" s="247"/>
      <c r="OIU841" s="247"/>
      <c r="OIV841" s="247"/>
      <c r="OIW841" s="247"/>
      <c r="OIX841" s="247"/>
      <c r="OIY841" s="247"/>
      <c r="OIZ841" s="247"/>
      <c r="OJA841" s="247"/>
      <c r="OJB841" s="247"/>
      <c r="OJC841" s="247"/>
      <c r="OJD841" s="247"/>
      <c r="OJE841" s="247"/>
      <c r="OJF841" s="247"/>
      <c r="OJG841" s="247"/>
      <c r="OJH841" s="247"/>
      <c r="OJI841" s="247"/>
      <c r="OJJ841" s="247"/>
      <c r="OJK841" s="247"/>
      <c r="OJL841" s="247"/>
      <c r="OJM841" s="247"/>
      <c r="OJN841" s="247"/>
      <c r="OJO841" s="247"/>
      <c r="OJP841" s="247"/>
      <c r="OJQ841" s="247"/>
      <c r="OJR841" s="247"/>
      <c r="OJS841" s="247"/>
      <c r="OJT841" s="247"/>
      <c r="OJU841" s="247"/>
      <c r="OJV841" s="247"/>
      <c r="OJW841" s="247"/>
      <c r="OJX841" s="247"/>
      <c r="OJY841" s="247"/>
      <c r="OJZ841" s="247"/>
      <c r="OKA841" s="247"/>
      <c r="OKB841" s="247"/>
      <c r="OKC841" s="247"/>
      <c r="OKD841" s="247"/>
      <c r="OKE841" s="247"/>
      <c r="OKF841" s="247"/>
      <c r="OKG841" s="247"/>
      <c r="OKH841" s="247"/>
      <c r="OKI841" s="247"/>
      <c r="OKJ841" s="247"/>
      <c r="OKK841" s="247"/>
      <c r="OKL841" s="247"/>
      <c r="OKM841" s="247"/>
      <c r="OKN841" s="247"/>
      <c r="OKO841" s="247"/>
      <c r="OKP841" s="247"/>
      <c r="OKQ841" s="247"/>
      <c r="OKR841" s="247"/>
      <c r="OKS841" s="247"/>
      <c r="OKT841" s="247"/>
      <c r="OKU841" s="247"/>
      <c r="OKV841" s="247"/>
      <c r="OKW841" s="247"/>
      <c r="OKX841" s="247"/>
      <c r="OKY841" s="247"/>
      <c r="OKZ841" s="247"/>
      <c r="OLA841" s="247"/>
      <c r="OLB841" s="247"/>
      <c r="OLC841" s="247"/>
      <c r="OLD841" s="247"/>
      <c r="OLE841" s="247"/>
      <c r="OLF841" s="247"/>
      <c r="OLG841" s="247"/>
      <c r="OLH841" s="247"/>
      <c r="OLI841" s="247"/>
      <c r="OLJ841" s="247"/>
      <c r="OLK841" s="247"/>
      <c r="OLL841" s="247"/>
      <c r="OLM841" s="247"/>
      <c r="OLN841" s="247"/>
      <c r="OLO841" s="247"/>
      <c r="OLP841" s="247"/>
      <c r="OLQ841" s="247"/>
      <c r="OLR841" s="247"/>
      <c r="OLS841" s="247"/>
      <c r="OLT841" s="247"/>
      <c r="OLU841" s="247"/>
      <c r="OLV841" s="247"/>
      <c r="OLW841" s="247"/>
      <c r="OLX841" s="247"/>
      <c r="OLY841" s="247"/>
      <c r="OLZ841" s="247"/>
      <c r="OMA841" s="247"/>
      <c r="OMB841" s="247"/>
      <c r="OMC841" s="247"/>
      <c r="OMD841" s="247"/>
      <c r="OME841" s="247"/>
      <c r="OMF841" s="247"/>
      <c r="OMG841" s="247"/>
      <c r="OMH841" s="247"/>
      <c r="OMI841" s="247"/>
      <c r="OMJ841" s="247"/>
      <c r="OMK841" s="247"/>
      <c r="OML841" s="247"/>
      <c r="OMM841" s="247"/>
      <c r="OMN841" s="247"/>
      <c r="OMO841" s="247"/>
      <c r="OMP841" s="247"/>
      <c r="OMQ841" s="247"/>
      <c r="OMR841" s="247"/>
      <c r="OMS841" s="247"/>
      <c r="OMT841" s="247"/>
      <c r="OMU841" s="247"/>
      <c r="OMV841" s="247"/>
      <c r="OMW841" s="247"/>
      <c r="OMX841" s="247"/>
      <c r="OMY841" s="247"/>
      <c r="OMZ841" s="247"/>
      <c r="ONA841" s="247"/>
      <c r="ONB841" s="247"/>
      <c r="ONC841" s="247"/>
      <c r="OND841" s="247"/>
      <c r="ONE841" s="247"/>
      <c r="ONF841" s="247"/>
      <c r="ONG841" s="247"/>
      <c r="ONH841" s="247"/>
      <c r="ONI841" s="247"/>
      <c r="ONJ841" s="247"/>
      <c r="ONK841" s="247"/>
      <c r="ONL841" s="247"/>
      <c r="ONM841" s="247"/>
      <c r="ONN841" s="247"/>
      <c r="ONO841" s="247"/>
      <c r="ONP841" s="247"/>
      <c r="ONQ841" s="247"/>
      <c r="ONR841" s="247"/>
      <c r="ONS841" s="247"/>
      <c r="ONT841" s="247"/>
      <c r="ONU841" s="247"/>
      <c r="ONV841" s="247"/>
      <c r="ONW841" s="247"/>
      <c r="ONX841" s="247"/>
      <c r="ONY841" s="247"/>
      <c r="ONZ841" s="247"/>
      <c r="OOA841" s="247"/>
      <c r="OOB841" s="247"/>
      <c r="OOC841" s="247"/>
      <c r="OOD841" s="247"/>
      <c r="OOE841" s="247"/>
      <c r="OOF841" s="247"/>
      <c r="OOG841" s="247"/>
      <c r="OOH841" s="247"/>
      <c r="OOI841" s="247"/>
      <c r="OOJ841" s="247"/>
      <c r="OOK841" s="247"/>
      <c r="OOL841" s="247"/>
      <c r="OOM841" s="247"/>
      <c r="OON841" s="247"/>
      <c r="OOO841" s="247"/>
      <c r="OOP841" s="247"/>
      <c r="OOQ841" s="247"/>
      <c r="OOR841" s="247"/>
      <c r="OOS841" s="247"/>
      <c r="OOT841" s="247"/>
      <c r="OOU841" s="247"/>
      <c r="OOV841" s="247"/>
      <c r="OOW841" s="247"/>
      <c r="OOX841" s="247"/>
      <c r="OOY841" s="247"/>
      <c r="OOZ841" s="247"/>
      <c r="OPA841" s="247"/>
      <c r="OPB841" s="247"/>
      <c r="OPC841" s="247"/>
      <c r="OPD841" s="247"/>
      <c r="OPE841" s="247"/>
      <c r="OPF841" s="247"/>
      <c r="OPG841" s="247"/>
      <c r="OPH841" s="247"/>
      <c r="OPI841" s="247"/>
      <c r="OPJ841" s="247"/>
      <c r="OPK841" s="247"/>
      <c r="OPL841" s="247"/>
      <c r="OPM841" s="247"/>
      <c r="OPN841" s="247"/>
      <c r="OPO841" s="247"/>
      <c r="OPP841" s="247"/>
      <c r="OPQ841" s="247"/>
      <c r="OPR841" s="247"/>
      <c r="OPS841" s="247"/>
      <c r="OPT841" s="247"/>
      <c r="OPU841" s="247"/>
      <c r="OPV841" s="247"/>
      <c r="OPW841" s="247"/>
      <c r="OPX841" s="247"/>
      <c r="OPY841" s="247"/>
      <c r="OPZ841" s="247"/>
      <c r="OQA841" s="247"/>
      <c r="OQB841" s="247"/>
      <c r="OQC841" s="247"/>
      <c r="OQD841" s="247"/>
      <c r="OQE841" s="247"/>
      <c r="OQF841" s="247"/>
      <c r="OQG841" s="247"/>
      <c r="OQH841" s="247"/>
      <c r="OQI841" s="247"/>
      <c r="OQJ841" s="247"/>
      <c r="OQK841" s="247"/>
      <c r="OQL841" s="247"/>
      <c r="OQM841" s="247"/>
      <c r="OQN841" s="247"/>
      <c r="OQO841" s="247"/>
      <c r="OQP841" s="247"/>
      <c r="OQQ841" s="247"/>
      <c r="OQR841" s="247"/>
      <c r="OQS841" s="247"/>
      <c r="OQT841" s="247"/>
      <c r="OQU841" s="247"/>
      <c r="OQV841" s="247"/>
      <c r="OQW841" s="247"/>
      <c r="OQX841" s="247"/>
      <c r="OQY841" s="247"/>
      <c r="OQZ841" s="247"/>
      <c r="ORA841" s="247"/>
      <c r="ORB841" s="247"/>
      <c r="ORC841" s="247"/>
      <c r="ORD841" s="247"/>
      <c r="ORE841" s="247"/>
      <c r="ORF841" s="247"/>
      <c r="ORG841" s="247"/>
      <c r="ORH841" s="247"/>
      <c r="ORI841" s="247"/>
      <c r="ORJ841" s="247"/>
      <c r="ORK841" s="247"/>
      <c r="ORL841" s="247"/>
      <c r="ORM841" s="247"/>
      <c r="ORN841" s="247"/>
      <c r="ORO841" s="247"/>
      <c r="ORP841" s="247"/>
      <c r="ORQ841" s="247"/>
      <c r="ORR841" s="247"/>
      <c r="ORS841" s="247"/>
      <c r="ORT841" s="247"/>
      <c r="ORU841" s="247"/>
      <c r="ORV841" s="247"/>
      <c r="ORW841" s="247"/>
      <c r="ORX841" s="247"/>
      <c r="ORY841" s="247"/>
      <c r="ORZ841" s="247"/>
      <c r="OSA841" s="247"/>
      <c r="OSB841" s="247"/>
      <c r="OSC841" s="247"/>
      <c r="OSD841" s="247"/>
      <c r="OSE841" s="247"/>
      <c r="OSF841" s="247"/>
      <c r="OSG841" s="247"/>
      <c r="OSH841" s="247"/>
      <c r="OSI841" s="247"/>
      <c r="OSJ841" s="247"/>
      <c r="OSK841" s="247"/>
      <c r="OSL841" s="247"/>
      <c r="OSM841" s="247"/>
      <c r="OSN841" s="247"/>
      <c r="OSO841" s="247"/>
      <c r="OSP841" s="247"/>
      <c r="OSQ841" s="247"/>
      <c r="OSR841" s="247"/>
      <c r="OSS841" s="247"/>
      <c r="OST841" s="247"/>
      <c r="OSU841" s="247"/>
      <c r="OSV841" s="247"/>
      <c r="OSW841" s="247"/>
      <c r="OSX841" s="247"/>
      <c r="OSY841" s="247"/>
      <c r="OSZ841" s="247"/>
      <c r="OTA841" s="247"/>
      <c r="OTB841" s="247"/>
      <c r="OTC841" s="247"/>
      <c r="OTD841" s="247"/>
      <c r="OTE841" s="247"/>
      <c r="OTF841" s="247"/>
      <c r="OTG841" s="247"/>
      <c r="OTH841" s="247"/>
      <c r="OTI841" s="247"/>
      <c r="OTJ841" s="247"/>
      <c r="OTK841" s="247"/>
      <c r="OTL841" s="247"/>
      <c r="OTM841" s="247"/>
      <c r="OTN841" s="247"/>
      <c r="OTO841" s="247"/>
      <c r="OTP841" s="247"/>
      <c r="OTQ841" s="247"/>
      <c r="OTR841" s="247"/>
      <c r="OTS841" s="247"/>
      <c r="OTT841" s="247"/>
      <c r="OTU841" s="247"/>
      <c r="OTV841" s="247"/>
      <c r="OTW841" s="247"/>
      <c r="OTX841" s="247"/>
      <c r="OTY841" s="247"/>
      <c r="OTZ841" s="247"/>
      <c r="OUA841" s="247"/>
      <c r="OUB841" s="247"/>
      <c r="OUC841" s="247"/>
      <c r="OUD841" s="247"/>
      <c r="OUE841" s="247"/>
      <c r="OUF841" s="247"/>
      <c r="OUG841" s="247"/>
      <c r="OUH841" s="247"/>
      <c r="OUI841" s="247"/>
      <c r="OUJ841" s="247"/>
      <c r="OUK841" s="247"/>
      <c r="OUL841" s="247"/>
      <c r="OUM841" s="247"/>
      <c r="OUN841" s="247"/>
      <c r="OUO841" s="247"/>
      <c r="OUP841" s="247"/>
      <c r="OUQ841" s="247"/>
      <c r="OUR841" s="247"/>
      <c r="OUS841" s="247"/>
      <c r="OUT841" s="247"/>
      <c r="OUU841" s="247"/>
      <c r="OUV841" s="247"/>
      <c r="OUW841" s="247"/>
      <c r="OUX841" s="247"/>
      <c r="OUY841" s="247"/>
      <c r="OUZ841" s="247"/>
      <c r="OVA841" s="247"/>
      <c r="OVB841" s="247"/>
      <c r="OVC841" s="247"/>
      <c r="OVD841" s="247"/>
      <c r="OVE841" s="247"/>
      <c r="OVF841" s="247"/>
      <c r="OVG841" s="247"/>
      <c r="OVH841" s="247"/>
      <c r="OVI841" s="247"/>
      <c r="OVJ841" s="247"/>
      <c r="OVK841" s="247"/>
      <c r="OVL841" s="247"/>
      <c r="OVM841" s="247"/>
      <c r="OVN841" s="247"/>
      <c r="OVO841" s="247"/>
      <c r="OVP841" s="247"/>
      <c r="OVQ841" s="247"/>
      <c r="OVR841" s="247"/>
      <c r="OVS841" s="247"/>
      <c r="OVT841" s="247"/>
      <c r="OVU841" s="247"/>
      <c r="OVV841" s="247"/>
      <c r="OVW841" s="247"/>
      <c r="OVX841" s="247"/>
      <c r="OVY841" s="247"/>
      <c r="OVZ841" s="247"/>
      <c r="OWA841" s="247"/>
      <c r="OWB841" s="247"/>
      <c r="OWC841" s="247"/>
      <c r="OWD841" s="247"/>
      <c r="OWE841" s="247"/>
      <c r="OWF841" s="247"/>
      <c r="OWG841" s="247"/>
      <c r="OWH841" s="247"/>
      <c r="OWI841" s="247"/>
      <c r="OWJ841" s="247"/>
      <c r="OWK841" s="247"/>
      <c r="OWL841" s="247"/>
      <c r="OWM841" s="247"/>
      <c r="OWN841" s="247"/>
      <c r="OWO841" s="247"/>
      <c r="OWP841" s="247"/>
      <c r="OWQ841" s="247"/>
      <c r="OWR841" s="247"/>
      <c r="OWS841" s="247"/>
      <c r="OWT841" s="247"/>
      <c r="OWU841" s="247"/>
      <c r="OWV841" s="247"/>
      <c r="OWW841" s="247"/>
      <c r="OWX841" s="247"/>
      <c r="OWY841" s="247"/>
      <c r="OWZ841" s="247"/>
      <c r="OXA841" s="247"/>
      <c r="OXB841" s="247"/>
      <c r="OXC841" s="247"/>
      <c r="OXD841" s="247"/>
      <c r="OXE841" s="247"/>
      <c r="OXF841" s="247"/>
      <c r="OXG841" s="247"/>
      <c r="OXH841" s="247"/>
      <c r="OXI841" s="247"/>
      <c r="OXJ841" s="247"/>
      <c r="OXK841" s="247"/>
      <c r="OXL841" s="247"/>
      <c r="OXM841" s="247"/>
      <c r="OXN841" s="247"/>
      <c r="OXO841" s="247"/>
      <c r="OXP841" s="247"/>
      <c r="OXQ841" s="247"/>
      <c r="OXR841" s="247"/>
      <c r="OXS841" s="247"/>
      <c r="OXT841" s="247"/>
      <c r="OXU841" s="247"/>
      <c r="OXV841" s="247"/>
      <c r="OXW841" s="247"/>
      <c r="OXX841" s="247"/>
      <c r="OXY841" s="247"/>
      <c r="OXZ841" s="247"/>
      <c r="OYA841" s="247"/>
      <c r="OYB841" s="247"/>
      <c r="OYC841" s="247"/>
      <c r="OYD841" s="247"/>
      <c r="OYE841" s="247"/>
      <c r="OYF841" s="247"/>
      <c r="OYG841" s="247"/>
      <c r="OYH841" s="247"/>
      <c r="OYI841" s="247"/>
      <c r="OYJ841" s="247"/>
      <c r="OYK841" s="247"/>
      <c r="OYL841" s="247"/>
      <c r="OYM841" s="247"/>
      <c r="OYN841" s="247"/>
      <c r="OYO841" s="247"/>
      <c r="OYP841" s="247"/>
      <c r="OYQ841" s="247"/>
      <c r="OYR841" s="247"/>
      <c r="OYS841" s="247"/>
      <c r="OYT841" s="247"/>
      <c r="OYU841" s="247"/>
      <c r="OYV841" s="247"/>
      <c r="OYW841" s="247"/>
      <c r="OYX841" s="247"/>
      <c r="OYY841" s="247"/>
      <c r="OYZ841" s="247"/>
      <c r="OZA841" s="247"/>
      <c r="OZB841" s="247"/>
      <c r="OZC841" s="247"/>
      <c r="OZD841" s="247"/>
      <c r="OZE841" s="247"/>
      <c r="OZF841" s="247"/>
      <c r="OZG841" s="247"/>
      <c r="OZH841" s="247"/>
      <c r="OZI841" s="247"/>
      <c r="OZJ841" s="247"/>
      <c r="OZK841" s="247"/>
      <c r="OZL841" s="247"/>
      <c r="OZM841" s="247"/>
      <c r="OZN841" s="247"/>
      <c r="OZO841" s="247"/>
      <c r="OZP841" s="247"/>
      <c r="OZQ841" s="247"/>
      <c r="OZR841" s="247"/>
      <c r="OZS841" s="247"/>
      <c r="OZT841" s="247"/>
      <c r="OZU841" s="247"/>
      <c r="OZV841" s="247"/>
      <c r="OZW841" s="247"/>
      <c r="OZX841" s="247"/>
      <c r="OZY841" s="247"/>
      <c r="OZZ841" s="247"/>
      <c r="PAA841" s="247"/>
      <c r="PAB841" s="247"/>
      <c r="PAC841" s="247"/>
      <c r="PAD841" s="247"/>
      <c r="PAE841" s="247"/>
      <c r="PAF841" s="247"/>
      <c r="PAG841" s="247"/>
      <c r="PAH841" s="247"/>
      <c r="PAI841" s="247"/>
      <c r="PAJ841" s="247"/>
      <c r="PAK841" s="247"/>
      <c r="PAL841" s="247"/>
      <c r="PAM841" s="247"/>
      <c r="PAN841" s="247"/>
      <c r="PAO841" s="247"/>
      <c r="PAP841" s="247"/>
      <c r="PAQ841" s="247"/>
      <c r="PAR841" s="247"/>
      <c r="PAS841" s="247"/>
      <c r="PAT841" s="247"/>
      <c r="PAU841" s="247"/>
      <c r="PAV841" s="247"/>
      <c r="PAW841" s="247"/>
      <c r="PAX841" s="247"/>
      <c r="PAY841" s="247"/>
      <c r="PAZ841" s="247"/>
      <c r="PBA841" s="247"/>
      <c r="PBB841" s="247"/>
      <c r="PBC841" s="247"/>
      <c r="PBD841" s="247"/>
      <c r="PBE841" s="247"/>
      <c r="PBF841" s="247"/>
      <c r="PBG841" s="247"/>
      <c r="PBH841" s="247"/>
      <c r="PBI841" s="247"/>
      <c r="PBJ841" s="247"/>
      <c r="PBK841" s="247"/>
      <c r="PBL841" s="247"/>
      <c r="PBM841" s="247"/>
      <c r="PBN841" s="247"/>
      <c r="PBO841" s="247"/>
      <c r="PBP841" s="247"/>
      <c r="PBQ841" s="247"/>
      <c r="PBR841" s="247"/>
      <c r="PBS841" s="247"/>
      <c r="PBT841" s="247"/>
      <c r="PBU841" s="247"/>
      <c r="PBV841" s="247"/>
      <c r="PBW841" s="247"/>
      <c r="PBX841" s="247"/>
      <c r="PBY841" s="247"/>
      <c r="PBZ841" s="247"/>
      <c r="PCA841" s="247"/>
      <c r="PCB841" s="247"/>
      <c r="PCC841" s="247"/>
      <c r="PCD841" s="247"/>
      <c r="PCE841" s="247"/>
      <c r="PCF841" s="247"/>
      <c r="PCG841" s="247"/>
      <c r="PCH841" s="247"/>
      <c r="PCI841" s="247"/>
      <c r="PCJ841" s="247"/>
      <c r="PCK841" s="247"/>
      <c r="PCL841" s="247"/>
      <c r="PCM841" s="247"/>
      <c r="PCN841" s="247"/>
      <c r="PCO841" s="247"/>
      <c r="PCP841" s="247"/>
      <c r="PCQ841" s="247"/>
      <c r="PCR841" s="247"/>
      <c r="PCS841" s="247"/>
      <c r="PCT841" s="247"/>
      <c r="PCU841" s="247"/>
      <c r="PCV841" s="247"/>
      <c r="PCW841" s="247"/>
      <c r="PCX841" s="247"/>
      <c r="PCY841" s="247"/>
      <c r="PCZ841" s="247"/>
      <c r="PDA841" s="247"/>
      <c r="PDB841" s="247"/>
      <c r="PDC841" s="247"/>
      <c r="PDD841" s="247"/>
      <c r="PDE841" s="247"/>
      <c r="PDF841" s="247"/>
      <c r="PDG841" s="247"/>
      <c r="PDH841" s="247"/>
      <c r="PDI841" s="247"/>
      <c r="PDJ841" s="247"/>
      <c r="PDK841" s="247"/>
      <c r="PDL841" s="247"/>
      <c r="PDM841" s="247"/>
      <c r="PDN841" s="247"/>
      <c r="PDO841" s="247"/>
      <c r="PDP841" s="247"/>
      <c r="PDQ841" s="247"/>
      <c r="PDR841" s="247"/>
      <c r="PDS841" s="247"/>
      <c r="PDT841" s="247"/>
      <c r="PDU841" s="247"/>
      <c r="PDV841" s="247"/>
      <c r="PDW841" s="247"/>
      <c r="PDX841" s="247"/>
      <c r="PDY841" s="247"/>
      <c r="PDZ841" s="247"/>
      <c r="PEA841" s="247"/>
      <c r="PEB841" s="247"/>
      <c r="PEC841" s="247"/>
      <c r="PED841" s="247"/>
      <c r="PEE841" s="247"/>
      <c r="PEF841" s="247"/>
      <c r="PEG841" s="247"/>
      <c r="PEH841" s="247"/>
      <c r="PEI841" s="247"/>
      <c r="PEJ841" s="247"/>
      <c r="PEK841" s="247"/>
      <c r="PEL841" s="247"/>
      <c r="PEM841" s="247"/>
      <c r="PEN841" s="247"/>
      <c r="PEO841" s="247"/>
      <c r="PEP841" s="247"/>
      <c r="PEQ841" s="247"/>
      <c r="PER841" s="247"/>
      <c r="PES841" s="247"/>
      <c r="PET841" s="247"/>
      <c r="PEU841" s="247"/>
      <c r="PEV841" s="247"/>
      <c r="PEW841" s="247"/>
      <c r="PEX841" s="247"/>
      <c r="PEY841" s="247"/>
      <c r="PEZ841" s="247"/>
      <c r="PFA841" s="247"/>
      <c r="PFB841" s="247"/>
      <c r="PFC841" s="247"/>
      <c r="PFD841" s="247"/>
      <c r="PFE841" s="247"/>
      <c r="PFF841" s="247"/>
      <c r="PFG841" s="247"/>
      <c r="PFH841" s="247"/>
      <c r="PFI841" s="247"/>
      <c r="PFJ841" s="247"/>
      <c r="PFK841" s="247"/>
      <c r="PFL841" s="247"/>
      <c r="PFM841" s="247"/>
      <c r="PFN841" s="247"/>
      <c r="PFO841" s="247"/>
      <c r="PFP841" s="247"/>
      <c r="PFQ841" s="247"/>
      <c r="PFR841" s="247"/>
      <c r="PFS841" s="247"/>
      <c r="PFT841" s="247"/>
      <c r="PFU841" s="247"/>
      <c r="PFV841" s="247"/>
      <c r="PFW841" s="247"/>
      <c r="PFX841" s="247"/>
      <c r="PFY841" s="247"/>
      <c r="PFZ841" s="247"/>
      <c r="PGA841" s="247"/>
      <c r="PGB841" s="247"/>
      <c r="PGC841" s="247"/>
      <c r="PGD841" s="247"/>
      <c r="PGE841" s="247"/>
      <c r="PGF841" s="247"/>
      <c r="PGG841" s="247"/>
      <c r="PGH841" s="247"/>
      <c r="PGI841" s="247"/>
      <c r="PGJ841" s="247"/>
      <c r="PGK841" s="247"/>
      <c r="PGL841" s="247"/>
      <c r="PGM841" s="247"/>
      <c r="PGN841" s="247"/>
      <c r="PGO841" s="247"/>
      <c r="PGP841" s="247"/>
      <c r="PGQ841" s="247"/>
      <c r="PGR841" s="247"/>
      <c r="PGS841" s="247"/>
      <c r="PGT841" s="247"/>
      <c r="PGU841" s="247"/>
      <c r="PGV841" s="247"/>
      <c r="PGW841" s="247"/>
      <c r="PGX841" s="247"/>
      <c r="PGY841" s="247"/>
      <c r="PGZ841" s="247"/>
      <c r="PHA841" s="247"/>
      <c r="PHB841" s="247"/>
      <c r="PHC841" s="247"/>
      <c r="PHD841" s="247"/>
      <c r="PHE841" s="247"/>
      <c r="PHF841" s="247"/>
      <c r="PHG841" s="247"/>
      <c r="PHH841" s="247"/>
      <c r="PHI841" s="247"/>
      <c r="PHJ841" s="247"/>
      <c r="PHK841" s="247"/>
      <c r="PHL841" s="247"/>
      <c r="PHM841" s="247"/>
      <c r="PHN841" s="247"/>
      <c r="PHO841" s="247"/>
      <c r="PHP841" s="247"/>
      <c r="PHQ841" s="247"/>
      <c r="PHR841" s="247"/>
      <c r="PHS841" s="247"/>
      <c r="PHT841" s="247"/>
      <c r="PHU841" s="247"/>
      <c r="PHV841" s="247"/>
      <c r="PHW841" s="247"/>
      <c r="PHX841" s="247"/>
      <c r="PHY841" s="247"/>
      <c r="PHZ841" s="247"/>
      <c r="PIA841" s="247"/>
      <c r="PIB841" s="247"/>
      <c r="PIC841" s="247"/>
      <c r="PID841" s="247"/>
      <c r="PIE841" s="247"/>
      <c r="PIF841" s="247"/>
      <c r="PIG841" s="247"/>
      <c r="PIH841" s="247"/>
      <c r="PII841" s="247"/>
      <c r="PIJ841" s="247"/>
      <c r="PIK841" s="247"/>
      <c r="PIL841" s="247"/>
      <c r="PIM841" s="247"/>
      <c r="PIN841" s="247"/>
      <c r="PIO841" s="247"/>
      <c r="PIP841" s="247"/>
      <c r="PIQ841" s="247"/>
      <c r="PIR841" s="247"/>
      <c r="PIS841" s="247"/>
      <c r="PIT841" s="247"/>
      <c r="PIU841" s="247"/>
      <c r="PIV841" s="247"/>
      <c r="PIW841" s="247"/>
      <c r="PIX841" s="247"/>
      <c r="PIY841" s="247"/>
      <c r="PIZ841" s="247"/>
      <c r="PJA841" s="247"/>
      <c r="PJB841" s="247"/>
      <c r="PJC841" s="247"/>
      <c r="PJD841" s="247"/>
      <c r="PJE841" s="247"/>
      <c r="PJF841" s="247"/>
      <c r="PJG841" s="247"/>
      <c r="PJH841" s="247"/>
      <c r="PJI841" s="247"/>
      <c r="PJJ841" s="247"/>
      <c r="PJK841" s="247"/>
      <c r="PJL841" s="247"/>
      <c r="PJM841" s="247"/>
      <c r="PJN841" s="247"/>
      <c r="PJO841" s="247"/>
      <c r="PJP841" s="247"/>
      <c r="PJQ841" s="247"/>
      <c r="PJR841" s="247"/>
      <c r="PJS841" s="247"/>
      <c r="PJT841" s="247"/>
      <c r="PJU841" s="247"/>
      <c r="PJV841" s="247"/>
      <c r="PJW841" s="247"/>
      <c r="PJX841" s="247"/>
      <c r="PJY841" s="247"/>
      <c r="PJZ841" s="247"/>
      <c r="PKA841" s="247"/>
      <c r="PKB841" s="247"/>
      <c r="PKC841" s="247"/>
      <c r="PKD841" s="247"/>
      <c r="PKE841" s="247"/>
      <c r="PKF841" s="247"/>
      <c r="PKG841" s="247"/>
      <c r="PKH841" s="247"/>
      <c r="PKI841" s="247"/>
      <c r="PKJ841" s="247"/>
      <c r="PKK841" s="247"/>
      <c r="PKL841" s="247"/>
      <c r="PKM841" s="247"/>
      <c r="PKN841" s="247"/>
      <c r="PKO841" s="247"/>
      <c r="PKP841" s="247"/>
      <c r="PKQ841" s="247"/>
      <c r="PKR841" s="247"/>
      <c r="PKS841" s="247"/>
      <c r="PKT841" s="247"/>
      <c r="PKU841" s="247"/>
      <c r="PKV841" s="247"/>
      <c r="PKW841" s="247"/>
      <c r="PKX841" s="247"/>
      <c r="PKY841" s="247"/>
      <c r="PKZ841" s="247"/>
      <c r="PLA841" s="247"/>
      <c r="PLB841" s="247"/>
      <c r="PLC841" s="247"/>
      <c r="PLD841" s="247"/>
      <c r="PLE841" s="247"/>
      <c r="PLF841" s="247"/>
      <c r="PLG841" s="247"/>
      <c r="PLH841" s="247"/>
      <c r="PLI841" s="247"/>
      <c r="PLJ841" s="247"/>
      <c r="PLK841" s="247"/>
      <c r="PLL841" s="247"/>
      <c r="PLM841" s="247"/>
      <c r="PLN841" s="247"/>
      <c r="PLO841" s="247"/>
      <c r="PLP841" s="247"/>
      <c r="PLQ841" s="247"/>
      <c r="PLR841" s="247"/>
      <c r="PLS841" s="247"/>
      <c r="PLT841" s="247"/>
      <c r="PLU841" s="247"/>
      <c r="PLV841" s="247"/>
      <c r="PLW841" s="247"/>
      <c r="PLX841" s="247"/>
      <c r="PLY841" s="247"/>
      <c r="PLZ841" s="247"/>
      <c r="PMA841" s="247"/>
      <c r="PMB841" s="247"/>
      <c r="PMC841" s="247"/>
      <c r="PMD841" s="247"/>
      <c r="PME841" s="247"/>
      <c r="PMF841" s="247"/>
      <c r="PMG841" s="247"/>
      <c r="PMH841" s="247"/>
      <c r="PMI841" s="247"/>
      <c r="PMJ841" s="247"/>
      <c r="PMK841" s="247"/>
      <c r="PML841" s="247"/>
      <c r="PMM841" s="247"/>
      <c r="PMN841" s="247"/>
      <c r="PMO841" s="247"/>
      <c r="PMP841" s="247"/>
      <c r="PMQ841" s="247"/>
      <c r="PMR841" s="247"/>
      <c r="PMS841" s="247"/>
      <c r="PMT841" s="247"/>
      <c r="PMU841" s="247"/>
      <c r="PMV841" s="247"/>
      <c r="PMW841" s="247"/>
      <c r="PMX841" s="247"/>
      <c r="PMY841" s="247"/>
      <c r="PMZ841" s="247"/>
      <c r="PNA841" s="247"/>
      <c r="PNB841" s="247"/>
      <c r="PNC841" s="247"/>
      <c r="PND841" s="247"/>
      <c r="PNE841" s="247"/>
      <c r="PNF841" s="247"/>
      <c r="PNG841" s="247"/>
      <c r="PNH841" s="247"/>
      <c r="PNI841" s="247"/>
      <c r="PNJ841" s="247"/>
      <c r="PNK841" s="247"/>
      <c r="PNL841" s="247"/>
      <c r="PNM841" s="247"/>
      <c r="PNN841" s="247"/>
      <c r="PNO841" s="247"/>
      <c r="PNP841" s="247"/>
      <c r="PNQ841" s="247"/>
      <c r="PNR841" s="247"/>
      <c r="PNS841" s="247"/>
      <c r="PNT841" s="247"/>
      <c r="PNU841" s="247"/>
      <c r="PNV841" s="247"/>
      <c r="PNW841" s="247"/>
      <c r="PNX841" s="247"/>
      <c r="PNY841" s="247"/>
      <c r="PNZ841" s="247"/>
      <c r="POA841" s="247"/>
      <c r="POB841" s="247"/>
      <c r="POC841" s="247"/>
      <c r="POD841" s="247"/>
      <c r="POE841" s="247"/>
      <c r="POF841" s="247"/>
      <c r="POG841" s="247"/>
      <c r="POH841" s="247"/>
      <c r="POI841" s="247"/>
      <c r="POJ841" s="247"/>
      <c r="POK841" s="247"/>
      <c r="POL841" s="247"/>
      <c r="POM841" s="247"/>
      <c r="PON841" s="247"/>
      <c r="POO841" s="247"/>
      <c r="POP841" s="247"/>
      <c r="POQ841" s="247"/>
      <c r="POR841" s="247"/>
      <c r="POS841" s="247"/>
      <c r="POT841" s="247"/>
      <c r="POU841" s="247"/>
      <c r="POV841" s="247"/>
      <c r="POW841" s="247"/>
      <c r="POX841" s="247"/>
      <c r="POY841" s="247"/>
      <c r="POZ841" s="247"/>
      <c r="PPA841" s="247"/>
      <c r="PPB841" s="247"/>
      <c r="PPC841" s="247"/>
      <c r="PPD841" s="247"/>
      <c r="PPE841" s="247"/>
      <c r="PPF841" s="247"/>
      <c r="PPG841" s="247"/>
      <c r="PPH841" s="247"/>
      <c r="PPI841" s="247"/>
      <c r="PPJ841" s="247"/>
      <c r="PPK841" s="247"/>
      <c r="PPL841" s="247"/>
      <c r="PPM841" s="247"/>
      <c r="PPN841" s="247"/>
      <c r="PPO841" s="247"/>
      <c r="PPP841" s="247"/>
      <c r="PPQ841" s="247"/>
      <c r="PPR841" s="247"/>
      <c r="PPS841" s="247"/>
      <c r="PPT841" s="247"/>
      <c r="PPU841" s="247"/>
      <c r="PPV841" s="247"/>
      <c r="PPW841" s="247"/>
      <c r="PPX841" s="247"/>
      <c r="PPY841" s="247"/>
      <c r="PPZ841" s="247"/>
      <c r="PQA841" s="247"/>
      <c r="PQB841" s="247"/>
      <c r="PQC841" s="247"/>
      <c r="PQD841" s="247"/>
      <c r="PQE841" s="247"/>
      <c r="PQF841" s="247"/>
      <c r="PQG841" s="247"/>
      <c r="PQH841" s="247"/>
      <c r="PQI841" s="247"/>
      <c r="PQJ841" s="247"/>
      <c r="PQK841" s="247"/>
      <c r="PQL841" s="247"/>
      <c r="PQM841" s="247"/>
      <c r="PQN841" s="247"/>
      <c r="PQO841" s="247"/>
      <c r="PQP841" s="247"/>
      <c r="PQQ841" s="247"/>
      <c r="PQR841" s="247"/>
      <c r="PQS841" s="247"/>
      <c r="PQT841" s="247"/>
      <c r="PQU841" s="247"/>
      <c r="PQV841" s="247"/>
      <c r="PQW841" s="247"/>
      <c r="PQX841" s="247"/>
      <c r="PQY841" s="247"/>
      <c r="PQZ841" s="247"/>
      <c r="PRA841" s="247"/>
      <c r="PRB841" s="247"/>
      <c r="PRC841" s="247"/>
      <c r="PRD841" s="247"/>
      <c r="PRE841" s="247"/>
      <c r="PRF841" s="247"/>
      <c r="PRG841" s="247"/>
      <c r="PRH841" s="247"/>
      <c r="PRI841" s="247"/>
      <c r="PRJ841" s="247"/>
      <c r="PRK841" s="247"/>
      <c r="PRL841" s="247"/>
      <c r="PRM841" s="247"/>
      <c r="PRN841" s="247"/>
      <c r="PRO841" s="247"/>
      <c r="PRP841" s="247"/>
      <c r="PRQ841" s="247"/>
      <c r="PRR841" s="247"/>
      <c r="PRS841" s="247"/>
      <c r="PRT841" s="247"/>
      <c r="PRU841" s="247"/>
      <c r="PRV841" s="247"/>
      <c r="PRW841" s="247"/>
      <c r="PRX841" s="247"/>
      <c r="PRY841" s="247"/>
      <c r="PRZ841" s="247"/>
      <c r="PSA841" s="247"/>
      <c r="PSB841" s="247"/>
      <c r="PSC841" s="247"/>
      <c r="PSD841" s="247"/>
      <c r="PSE841" s="247"/>
      <c r="PSF841" s="247"/>
      <c r="PSG841" s="247"/>
      <c r="PSH841" s="247"/>
      <c r="PSI841" s="247"/>
      <c r="PSJ841" s="247"/>
      <c r="PSK841" s="247"/>
      <c r="PSL841" s="247"/>
      <c r="PSM841" s="247"/>
      <c r="PSN841" s="247"/>
      <c r="PSO841" s="247"/>
      <c r="PSP841" s="247"/>
      <c r="PSQ841" s="247"/>
      <c r="PSR841" s="247"/>
      <c r="PSS841" s="247"/>
      <c r="PST841" s="247"/>
      <c r="PSU841" s="247"/>
      <c r="PSV841" s="247"/>
      <c r="PSW841" s="247"/>
      <c r="PSX841" s="247"/>
      <c r="PSY841" s="247"/>
      <c r="PSZ841" s="247"/>
      <c r="PTA841" s="247"/>
      <c r="PTB841" s="247"/>
      <c r="PTC841" s="247"/>
      <c r="PTD841" s="247"/>
      <c r="PTE841" s="247"/>
      <c r="PTF841" s="247"/>
      <c r="PTG841" s="247"/>
      <c r="PTH841" s="247"/>
      <c r="PTI841" s="247"/>
      <c r="PTJ841" s="247"/>
      <c r="PTK841" s="247"/>
      <c r="PTL841" s="247"/>
      <c r="PTM841" s="247"/>
      <c r="PTN841" s="247"/>
      <c r="PTO841" s="247"/>
      <c r="PTP841" s="247"/>
      <c r="PTQ841" s="247"/>
      <c r="PTR841" s="247"/>
      <c r="PTS841" s="247"/>
      <c r="PTT841" s="247"/>
      <c r="PTU841" s="247"/>
      <c r="PTV841" s="247"/>
      <c r="PTW841" s="247"/>
      <c r="PTX841" s="247"/>
      <c r="PTY841" s="247"/>
      <c r="PTZ841" s="247"/>
      <c r="PUA841" s="247"/>
      <c r="PUB841" s="247"/>
      <c r="PUC841" s="247"/>
      <c r="PUD841" s="247"/>
      <c r="PUE841" s="247"/>
      <c r="PUF841" s="247"/>
      <c r="PUG841" s="247"/>
      <c r="PUH841" s="247"/>
      <c r="PUI841" s="247"/>
      <c r="PUJ841" s="247"/>
      <c r="PUK841" s="247"/>
      <c r="PUL841" s="247"/>
      <c r="PUM841" s="247"/>
      <c r="PUN841" s="247"/>
      <c r="PUO841" s="247"/>
      <c r="PUP841" s="247"/>
      <c r="PUQ841" s="247"/>
      <c r="PUR841" s="247"/>
      <c r="PUS841" s="247"/>
      <c r="PUT841" s="247"/>
      <c r="PUU841" s="247"/>
      <c r="PUV841" s="247"/>
      <c r="PUW841" s="247"/>
      <c r="PUX841" s="247"/>
      <c r="PUY841" s="247"/>
      <c r="PUZ841" s="247"/>
      <c r="PVA841" s="247"/>
      <c r="PVB841" s="247"/>
      <c r="PVC841" s="247"/>
      <c r="PVD841" s="247"/>
      <c r="PVE841" s="247"/>
      <c r="PVF841" s="247"/>
      <c r="PVG841" s="247"/>
      <c r="PVH841" s="247"/>
      <c r="PVI841" s="247"/>
      <c r="PVJ841" s="247"/>
      <c r="PVK841" s="247"/>
      <c r="PVL841" s="247"/>
      <c r="PVM841" s="247"/>
      <c r="PVN841" s="247"/>
      <c r="PVO841" s="247"/>
      <c r="PVP841" s="247"/>
      <c r="PVQ841" s="247"/>
      <c r="PVR841" s="247"/>
      <c r="PVS841" s="247"/>
      <c r="PVT841" s="247"/>
      <c r="PVU841" s="247"/>
      <c r="PVV841" s="247"/>
      <c r="PVW841" s="247"/>
      <c r="PVX841" s="247"/>
      <c r="PVY841" s="247"/>
      <c r="PVZ841" s="247"/>
      <c r="PWA841" s="247"/>
      <c r="PWB841" s="247"/>
      <c r="PWC841" s="247"/>
      <c r="PWD841" s="247"/>
      <c r="PWE841" s="247"/>
      <c r="PWF841" s="247"/>
      <c r="PWG841" s="247"/>
      <c r="PWH841" s="247"/>
      <c r="PWI841" s="247"/>
      <c r="PWJ841" s="247"/>
      <c r="PWK841" s="247"/>
      <c r="PWL841" s="247"/>
      <c r="PWM841" s="247"/>
      <c r="PWN841" s="247"/>
      <c r="PWO841" s="247"/>
      <c r="PWP841" s="247"/>
      <c r="PWQ841" s="247"/>
      <c r="PWR841" s="247"/>
      <c r="PWS841" s="247"/>
      <c r="PWT841" s="247"/>
      <c r="PWU841" s="247"/>
      <c r="PWV841" s="247"/>
      <c r="PWW841" s="247"/>
      <c r="PWX841" s="247"/>
      <c r="PWY841" s="247"/>
      <c r="PWZ841" s="247"/>
      <c r="PXA841" s="247"/>
      <c r="PXB841" s="247"/>
      <c r="PXC841" s="247"/>
      <c r="PXD841" s="247"/>
      <c r="PXE841" s="247"/>
      <c r="PXF841" s="247"/>
      <c r="PXG841" s="247"/>
      <c r="PXH841" s="247"/>
      <c r="PXI841" s="247"/>
      <c r="PXJ841" s="247"/>
      <c r="PXK841" s="247"/>
      <c r="PXL841" s="247"/>
      <c r="PXM841" s="247"/>
      <c r="PXN841" s="247"/>
      <c r="PXO841" s="247"/>
      <c r="PXP841" s="247"/>
      <c r="PXQ841" s="247"/>
      <c r="PXR841" s="247"/>
      <c r="PXS841" s="247"/>
      <c r="PXT841" s="247"/>
      <c r="PXU841" s="247"/>
      <c r="PXV841" s="247"/>
      <c r="PXW841" s="247"/>
      <c r="PXX841" s="247"/>
      <c r="PXY841" s="247"/>
      <c r="PXZ841" s="247"/>
      <c r="PYA841" s="247"/>
      <c r="PYB841" s="247"/>
      <c r="PYC841" s="247"/>
      <c r="PYD841" s="247"/>
      <c r="PYE841" s="247"/>
      <c r="PYF841" s="247"/>
      <c r="PYG841" s="247"/>
      <c r="PYH841" s="247"/>
      <c r="PYI841" s="247"/>
      <c r="PYJ841" s="247"/>
      <c r="PYK841" s="247"/>
      <c r="PYL841" s="247"/>
      <c r="PYM841" s="247"/>
      <c r="PYN841" s="247"/>
      <c r="PYO841" s="247"/>
      <c r="PYP841" s="247"/>
      <c r="PYQ841" s="247"/>
      <c r="PYR841" s="247"/>
      <c r="PYS841" s="247"/>
      <c r="PYT841" s="247"/>
      <c r="PYU841" s="247"/>
      <c r="PYV841" s="247"/>
      <c r="PYW841" s="247"/>
      <c r="PYX841" s="247"/>
      <c r="PYY841" s="247"/>
      <c r="PYZ841" s="247"/>
      <c r="PZA841" s="247"/>
      <c r="PZB841" s="247"/>
      <c r="PZC841" s="247"/>
      <c r="PZD841" s="247"/>
      <c r="PZE841" s="247"/>
      <c r="PZF841" s="247"/>
      <c r="PZG841" s="247"/>
      <c r="PZH841" s="247"/>
      <c r="PZI841" s="247"/>
      <c r="PZJ841" s="247"/>
      <c r="PZK841" s="247"/>
      <c r="PZL841" s="247"/>
      <c r="PZM841" s="247"/>
      <c r="PZN841" s="247"/>
      <c r="PZO841" s="247"/>
      <c r="PZP841" s="247"/>
      <c r="PZQ841" s="247"/>
      <c r="PZR841" s="247"/>
      <c r="PZS841" s="247"/>
      <c r="PZT841" s="247"/>
      <c r="PZU841" s="247"/>
      <c r="PZV841" s="247"/>
      <c r="PZW841" s="247"/>
      <c r="PZX841" s="247"/>
      <c r="PZY841" s="247"/>
      <c r="PZZ841" s="247"/>
      <c r="QAA841" s="247"/>
      <c r="QAB841" s="247"/>
      <c r="QAC841" s="247"/>
      <c r="QAD841" s="247"/>
      <c r="QAE841" s="247"/>
      <c r="QAF841" s="247"/>
      <c r="QAG841" s="247"/>
      <c r="QAH841" s="247"/>
      <c r="QAI841" s="247"/>
      <c r="QAJ841" s="247"/>
      <c r="QAK841" s="247"/>
      <c r="QAL841" s="247"/>
      <c r="QAM841" s="247"/>
      <c r="QAN841" s="247"/>
      <c r="QAO841" s="247"/>
      <c r="QAP841" s="247"/>
      <c r="QAQ841" s="247"/>
      <c r="QAR841" s="247"/>
      <c r="QAS841" s="247"/>
      <c r="QAT841" s="247"/>
      <c r="QAU841" s="247"/>
      <c r="QAV841" s="247"/>
      <c r="QAW841" s="247"/>
      <c r="QAX841" s="247"/>
      <c r="QAY841" s="247"/>
      <c r="QAZ841" s="247"/>
      <c r="QBA841" s="247"/>
      <c r="QBB841" s="247"/>
      <c r="QBC841" s="247"/>
      <c r="QBD841" s="247"/>
      <c r="QBE841" s="247"/>
      <c r="QBF841" s="247"/>
      <c r="QBG841" s="247"/>
      <c r="QBH841" s="247"/>
      <c r="QBI841" s="247"/>
      <c r="QBJ841" s="247"/>
      <c r="QBK841" s="247"/>
      <c r="QBL841" s="247"/>
      <c r="QBM841" s="247"/>
      <c r="QBN841" s="247"/>
      <c r="QBO841" s="247"/>
      <c r="QBP841" s="247"/>
      <c r="QBQ841" s="247"/>
      <c r="QBR841" s="247"/>
      <c r="QBS841" s="247"/>
      <c r="QBT841" s="247"/>
      <c r="QBU841" s="247"/>
      <c r="QBV841" s="247"/>
      <c r="QBW841" s="247"/>
      <c r="QBX841" s="247"/>
      <c r="QBY841" s="247"/>
      <c r="QBZ841" s="247"/>
      <c r="QCA841" s="247"/>
      <c r="QCB841" s="247"/>
      <c r="QCC841" s="247"/>
      <c r="QCD841" s="247"/>
      <c r="QCE841" s="247"/>
      <c r="QCF841" s="247"/>
      <c r="QCG841" s="247"/>
      <c r="QCH841" s="247"/>
      <c r="QCI841" s="247"/>
      <c r="QCJ841" s="247"/>
      <c r="QCK841" s="247"/>
      <c r="QCL841" s="247"/>
      <c r="QCM841" s="247"/>
      <c r="QCN841" s="247"/>
      <c r="QCO841" s="247"/>
      <c r="QCP841" s="247"/>
      <c r="QCQ841" s="247"/>
      <c r="QCR841" s="247"/>
      <c r="QCS841" s="247"/>
      <c r="QCT841" s="247"/>
      <c r="QCU841" s="247"/>
      <c r="QCV841" s="247"/>
      <c r="QCW841" s="247"/>
      <c r="QCX841" s="247"/>
      <c r="QCY841" s="247"/>
      <c r="QCZ841" s="247"/>
      <c r="QDA841" s="247"/>
      <c r="QDB841" s="247"/>
      <c r="QDC841" s="247"/>
      <c r="QDD841" s="247"/>
      <c r="QDE841" s="247"/>
      <c r="QDF841" s="247"/>
      <c r="QDG841" s="247"/>
      <c r="QDH841" s="247"/>
      <c r="QDI841" s="247"/>
      <c r="QDJ841" s="247"/>
      <c r="QDK841" s="247"/>
      <c r="QDL841" s="247"/>
      <c r="QDM841" s="247"/>
      <c r="QDN841" s="247"/>
      <c r="QDO841" s="247"/>
      <c r="QDP841" s="247"/>
      <c r="QDQ841" s="247"/>
      <c r="QDR841" s="247"/>
      <c r="QDS841" s="247"/>
      <c r="QDT841" s="247"/>
      <c r="QDU841" s="247"/>
      <c r="QDV841" s="247"/>
      <c r="QDW841" s="247"/>
      <c r="QDX841" s="247"/>
      <c r="QDY841" s="247"/>
      <c r="QDZ841" s="247"/>
      <c r="QEA841" s="247"/>
      <c r="QEB841" s="247"/>
      <c r="QEC841" s="247"/>
      <c r="QED841" s="247"/>
      <c r="QEE841" s="247"/>
      <c r="QEF841" s="247"/>
      <c r="QEG841" s="247"/>
      <c r="QEH841" s="247"/>
      <c r="QEI841" s="247"/>
      <c r="QEJ841" s="247"/>
      <c r="QEK841" s="247"/>
      <c r="QEL841" s="247"/>
      <c r="QEM841" s="247"/>
      <c r="QEN841" s="247"/>
      <c r="QEO841" s="247"/>
      <c r="QEP841" s="247"/>
      <c r="QEQ841" s="247"/>
      <c r="QER841" s="247"/>
      <c r="QES841" s="247"/>
      <c r="QET841" s="247"/>
      <c r="QEU841" s="247"/>
      <c r="QEV841" s="247"/>
      <c r="QEW841" s="247"/>
      <c r="QEX841" s="247"/>
      <c r="QEY841" s="247"/>
      <c r="QEZ841" s="247"/>
      <c r="QFA841" s="247"/>
      <c r="QFB841" s="247"/>
      <c r="QFC841" s="247"/>
      <c r="QFD841" s="247"/>
      <c r="QFE841" s="247"/>
      <c r="QFF841" s="247"/>
      <c r="QFG841" s="247"/>
      <c r="QFH841" s="247"/>
      <c r="QFI841" s="247"/>
      <c r="QFJ841" s="247"/>
      <c r="QFK841" s="247"/>
      <c r="QFL841" s="247"/>
      <c r="QFM841" s="247"/>
      <c r="QFN841" s="247"/>
      <c r="QFO841" s="247"/>
      <c r="QFP841" s="247"/>
      <c r="QFQ841" s="247"/>
      <c r="QFR841" s="247"/>
      <c r="QFS841" s="247"/>
      <c r="QFT841" s="247"/>
      <c r="QFU841" s="247"/>
      <c r="QFV841" s="247"/>
      <c r="QFW841" s="247"/>
      <c r="QFX841" s="247"/>
      <c r="QFY841" s="247"/>
      <c r="QFZ841" s="247"/>
      <c r="QGA841" s="247"/>
      <c r="QGB841" s="247"/>
      <c r="QGC841" s="247"/>
      <c r="QGD841" s="247"/>
      <c r="QGE841" s="247"/>
      <c r="QGF841" s="247"/>
      <c r="QGG841" s="247"/>
      <c r="QGH841" s="247"/>
      <c r="QGI841" s="247"/>
      <c r="QGJ841" s="247"/>
      <c r="QGK841" s="247"/>
      <c r="QGL841" s="247"/>
      <c r="QGM841" s="247"/>
      <c r="QGN841" s="247"/>
      <c r="QGO841" s="247"/>
      <c r="QGP841" s="247"/>
      <c r="QGQ841" s="247"/>
      <c r="QGR841" s="247"/>
      <c r="QGS841" s="247"/>
      <c r="QGT841" s="247"/>
      <c r="QGU841" s="247"/>
      <c r="QGV841" s="247"/>
      <c r="QGW841" s="247"/>
      <c r="QGX841" s="247"/>
      <c r="QGY841" s="247"/>
      <c r="QGZ841" s="247"/>
      <c r="QHA841" s="247"/>
      <c r="QHB841" s="247"/>
      <c r="QHC841" s="247"/>
      <c r="QHD841" s="247"/>
      <c r="QHE841" s="247"/>
      <c r="QHF841" s="247"/>
      <c r="QHG841" s="247"/>
      <c r="QHH841" s="247"/>
      <c r="QHI841" s="247"/>
      <c r="QHJ841" s="247"/>
      <c r="QHK841" s="247"/>
      <c r="QHL841" s="247"/>
      <c r="QHM841" s="247"/>
      <c r="QHN841" s="247"/>
      <c r="QHO841" s="247"/>
      <c r="QHP841" s="247"/>
      <c r="QHQ841" s="247"/>
      <c r="QHR841" s="247"/>
      <c r="QHS841" s="247"/>
      <c r="QHT841" s="247"/>
      <c r="QHU841" s="247"/>
      <c r="QHV841" s="247"/>
      <c r="QHW841" s="247"/>
      <c r="QHX841" s="247"/>
      <c r="QHY841" s="247"/>
      <c r="QHZ841" s="247"/>
      <c r="QIA841" s="247"/>
      <c r="QIB841" s="247"/>
      <c r="QIC841" s="247"/>
      <c r="QID841" s="247"/>
      <c r="QIE841" s="247"/>
      <c r="QIF841" s="247"/>
      <c r="QIG841" s="247"/>
      <c r="QIH841" s="247"/>
      <c r="QII841" s="247"/>
      <c r="QIJ841" s="247"/>
      <c r="QIK841" s="247"/>
      <c r="QIL841" s="247"/>
      <c r="QIM841" s="247"/>
      <c r="QIN841" s="247"/>
      <c r="QIO841" s="247"/>
      <c r="QIP841" s="247"/>
      <c r="QIQ841" s="247"/>
      <c r="QIR841" s="247"/>
      <c r="QIS841" s="247"/>
      <c r="QIT841" s="247"/>
      <c r="QIU841" s="247"/>
      <c r="QIV841" s="247"/>
      <c r="QIW841" s="247"/>
      <c r="QIX841" s="247"/>
      <c r="QIY841" s="247"/>
      <c r="QIZ841" s="247"/>
      <c r="QJA841" s="247"/>
      <c r="QJB841" s="247"/>
      <c r="QJC841" s="247"/>
      <c r="QJD841" s="247"/>
      <c r="QJE841" s="247"/>
      <c r="QJF841" s="247"/>
      <c r="QJG841" s="247"/>
      <c r="QJH841" s="247"/>
      <c r="QJI841" s="247"/>
      <c r="QJJ841" s="247"/>
      <c r="QJK841" s="247"/>
      <c r="QJL841" s="247"/>
      <c r="QJM841" s="247"/>
      <c r="QJN841" s="247"/>
      <c r="QJO841" s="247"/>
      <c r="QJP841" s="247"/>
      <c r="QJQ841" s="247"/>
      <c r="QJR841" s="247"/>
      <c r="QJS841" s="247"/>
      <c r="QJT841" s="247"/>
      <c r="QJU841" s="247"/>
      <c r="QJV841" s="247"/>
      <c r="QJW841" s="247"/>
      <c r="QJX841" s="247"/>
      <c r="QJY841" s="247"/>
      <c r="QJZ841" s="247"/>
      <c r="QKA841" s="247"/>
      <c r="QKB841" s="247"/>
      <c r="QKC841" s="247"/>
      <c r="QKD841" s="247"/>
      <c r="QKE841" s="247"/>
      <c r="QKF841" s="247"/>
      <c r="QKG841" s="247"/>
      <c r="QKH841" s="247"/>
      <c r="QKI841" s="247"/>
      <c r="QKJ841" s="247"/>
      <c r="QKK841" s="247"/>
      <c r="QKL841" s="247"/>
      <c r="QKM841" s="247"/>
      <c r="QKN841" s="247"/>
      <c r="QKO841" s="247"/>
      <c r="QKP841" s="247"/>
      <c r="QKQ841" s="247"/>
      <c r="QKR841" s="247"/>
      <c r="QKS841" s="247"/>
      <c r="QKT841" s="247"/>
      <c r="QKU841" s="247"/>
      <c r="QKV841" s="247"/>
      <c r="QKW841" s="247"/>
      <c r="QKX841" s="247"/>
      <c r="QKY841" s="247"/>
      <c r="QKZ841" s="247"/>
      <c r="QLA841" s="247"/>
      <c r="QLB841" s="247"/>
      <c r="QLC841" s="247"/>
      <c r="QLD841" s="247"/>
      <c r="QLE841" s="247"/>
      <c r="QLF841" s="247"/>
      <c r="QLG841" s="247"/>
      <c r="QLH841" s="247"/>
      <c r="QLI841" s="247"/>
      <c r="QLJ841" s="247"/>
      <c r="QLK841" s="247"/>
      <c r="QLL841" s="247"/>
      <c r="QLM841" s="247"/>
      <c r="QLN841" s="247"/>
      <c r="QLO841" s="247"/>
      <c r="QLP841" s="247"/>
      <c r="QLQ841" s="247"/>
      <c r="QLR841" s="247"/>
      <c r="QLS841" s="247"/>
      <c r="QLT841" s="247"/>
      <c r="QLU841" s="247"/>
      <c r="QLV841" s="247"/>
      <c r="QLW841" s="247"/>
      <c r="QLX841" s="247"/>
      <c r="QLY841" s="247"/>
      <c r="QLZ841" s="247"/>
      <c r="QMA841" s="247"/>
      <c r="QMB841" s="247"/>
      <c r="QMC841" s="247"/>
      <c r="QMD841" s="247"/>
      <c r="QME841" s="247"/>
      <c r="QMF841" s="247"/>
      <c r="QMG841" s="247"/>
      <c r="QMH841" s="247"/>
      <c r="QMI841" s="247"/>
      <c r="QMJ841" s="247"/>
      <c r="QMK841" s="247"/>
      <c r="QML841" s="247"/>
      <c r="QMM841" s="247"/>
      <c r="QMN841" s="247"/>
      <c r="QMO841" s="247"/>
      <c r="QMP841" s="247"/>
      <c r="QMQ841" s="247"/>
      <c r="QMR841" s="247"/>
      <c r="QMS841" s="247"/>
      <c r="QMT841" s="247"/>
      <c r="QMU841" s="247"/>
      <c r="QMV841" s="247"/>
      <c r="QMW841" s="247"/>
      <c r="QMX841" s="247"/>
      <c r="QMY841" s="247"/>
      <c r="QMZ841" s="247"/>
      <c r="QNA841" s="247"/>
      <c r="QNB841" s="247"/>
      <c r="QNC841" s="247"/>
      <c r="QND841" s="247"/>
      <c r="QNE841" s="247"/>
      <c r="QNF841" s="247"/>
      <c r="QNG841" s="247"/>
      <c r="QNH841" s="247"/>
      <c r="QNI841" s="247"/>
      <c r="QNJ841" s="247"/>
      <c r="QNK841" s="247"/>
      <c r="QNL841" s="247"/>
      <c r="QNM841" s="247"/>
      <c r="QNN841" s="247"/>
      <c r="QNO841" s="247"/>
      <c r="QNP841" s="247"/>
      <c r="QNQ841" s="247"/>
      <c r="QNR841" s="247"/>
      <c r="QNS841" s="247"/>
      <c r="QNT841" s="247"/>
      <c r="QNU841" s="247"/>
      <c r="QNV841" s="247"/>
      <c r="QNW841" s="247"/>
      <c r="QNX841" s="247"/>
      <c r="QNY841" s="247"/>
      <c r="QNZ841" s="247"/>
      <c r="QOA841" s="247"/>
      <c r="QOB841" s="247"/>
      <c r="QOC841" s="247"/>
      <c r="QOD841" s="247"/>
      <c r="QOE841" s="247"/>
      <c r="QOF841" s="247"/>
      <c r="QOG841" s="247"/>
      <c r="QOH841" s="247"/>
      <c r="QOI841" s="247"/>
      <c r="QOJ841" s="247"/>
      <c r="QOK841" s="247"/>
      <c r="QOL841" s="247"/>
      <c r="QOM841" s="247"/>
      <c r="QON841" s="247"/>
      <c r="QOO841" s="247"/>
      <c r="QOP841" s="247"/>
      <c r="QOQ841" s="247"/>
      <c r="QOR841" s="247"/>
      <c r="QOS841" s="247"/>
      <c r="QOT841" s="247"/>
      <c r="QOU841" s="247"/>
      <c r="QOV841" s="247"/>
      <c r="QOW841" s="247"/>
      <c r="QOX841" s="247"/>
      <c r="QOY841" s="247"/>
      <c r="QOZ841" s="247"/>
      <c r="QPA841" s="247"/>
      <c r="QPB841" s="247"/>
      <c r="QPC841" s="247"/>
      <c r="QPD841" s="247"/>
      <c r="QPE841" s="247"/>
      <c r="QPF841" s="247"/>
      <c r="QPG841" s="247"/>
      <c r="QPH841" s="247"/>
      <c r="QPI841" s="247"/>
      <c r="QPJ841" s="247"/>
      <c r="QPK841" s="247"/>
      <c r="QPL841" s="247"/>
      <c r="QPM841" s="247"/>
      <c r="QPN841" s="247"/>
      <c r="QPO841" s="247"/>
      <c r="QPP841" s="247"/>
      <c r="QPQ841" s="247"/>
      <c r="QPR841" s="247"/>
      <c r="QPS841" s="247"/>
      <c r="QPT841" s="247"/>
      <c r="QPU841" s="247"/>
      <c r="QPV841" s="247"/>
      <c r="QPW841" s="247"/>
      <c r="QPX841" s="247"/>
      <c r="QPY841" s="247"/>
      <c r="QPZ841" s="247"/>
      <c r="QQA841" s="247"/>
      <c r="QQB841" s="247"/>
      <c r="QQC841" s="247"/>
      <c r="QQD841" s="247"/>
      <c r="QQE841" s="247"/>
      <c r="QQF841" s="247"/>
      <c r="QQG841" s="247"/>
      <c r="QQH841" s="247"/>
      <c r="QQI841" s="247"/>
      <c r="QQJ841" s="247"/>
      <c r="QQK841" s="247"/>
      <c r="QQL841" s="247"/>
      <c r="QQM841" s="247"/>
      <c r="QQN841" s="247"/>
      <c r="QQO841" s="247"/>
      <c r="QQP841" s="247"/>
      <c r="QQQ841" s="247"/>
      <c r="QQR841" s="247"/>
      <c r="QQS841" s="247"/>
      <c r="QQT841" s="247"/>
      <c r="QQU841" s="247"/>
      <c r="QQV841" s="247"/>
      <c r="QQW841" s="247"/>
      <c r="QQX841" s="247"/>
      <c r="QQY841" s="247"/>
      <c r="QQZ841" s="247"/>
      <c r="QRA841" s="247"/>
      <c r="QRB841" s="247"/>
      <c r="QRC841" s="247"/>
      <c r="QRD841" s="247"/>
      <c r="QRE841" s="247"/>
      <c r="QRF841" s="247"/>
      <c r="QRG841" s="247"/>
      <c r="QRH841" s="247"/>
      <c r="QRI841" s="247"/>
      <c r="QRJ841" s="247"/>
      <c r="QRK841" s="247"/>
      <c r="QRL841" s="247"/>
      <c r="QRM841" s="247"/>
      <c r="QRN841" s="247"/>
      <c r="QRO841" s="247"/>
      <c r="QRP841" s="247"/>
      <c r="QRQ841" s="247"/>
      <c r="QRR841" s="247"/>
      <c r="QRS841" s="247"/>
      <c r="QRT841" s="247"/>
      <c r="QRU841" s="247"/>
      <c r="QRV841" s="247"/>
      <c r="QRW841" s="247"/>
      <c r="QRX841" s="247"/>
      <c r="QRY841" s="247"/>
      <c r="QRZ841" s="247"/>
      <c r="QSA841" s="247"/>
      <c r="QSB841" s="247"/>
      <c r="QSC841" s="247"/>
      <c r="QSD841" s="247"/>
      <c r="QSE841" s="247"/>
      <c r="QSF841" s="247"/>
      <c r="QSG841" s="247"/>
      <c r="QSH841" s="247"/>
      <c r="QSI841" s="247"/>
      <c r="QSJ841" s="247"/>
      <c r="QSK841" s="247"/>
      <c r="QSL841" s="247"/>
      <c r="QSM841" s="247"/>
      <c r="QSN841" s="247"/>
      <c r="QSO841" s="247"/>
      <c r="QSP841" s="247"/>
      <c r="QSQ841" s="247"/>
      <c r="QSR841" s="247"/>
      <c r="QSS841" s="247"/>
      <c r="QST841" s="247"/>
      <c r="QSU841" s="247"/>
      <c r="QSV841" s="247"/>
      <c r="QSW841" s="247"/>
      <c r="QSX841" s="247"/>
      <c r="QSY841" s="247"/>
      <c r="QSZ841" s="247"/>
      <c r="QTA841" s="247"/>
      <c r="QTB841" s="247"/>
      <c r="QTC841" s="247"/>
      <c r="QTD841" s="247"/>
      <c r="QTE841" s="247"/>
      <c r="QTF841" s="247"/>
      <c r="QTG841" s="247"/>
      <c r="QTH841" s="247"/>
      <c r="QTI841" s="247"/>
      <c r="QTJ841" s="247"/>
      <c r="QTK841" s="247"/>
      <c r="QTL841" s="247"/>
      <c r="QTM841" s="247"/>
      <c r="QTN841" s="247"/>
      <c r="QTO841" s="247"/>
      <c r="QTP841" s="247"/>
      <c r="QTQ841" s="247"/>
      <c r="QTR841" s="247"/>
      <c r="QTS841" s="247"/>
      <c r="QTT841" s="247"/>
      <c r="QTU841" s="247"/>
      <c r="QTV841" s="247"/>
      <c r="QTW841" s="247"/>
      <c r="QTX841" s="247"/>
      <c r="QTY841" s="247"/>
      <c r="QTZ841" s="247"/>
      <c r="QUA841" s="247"/>
      <c r="QUB841" s="247"/>
      <c r="QUC841" s="247"/>
      <c r="QUD841" s="247"/>
      <c r="QUE841" s="247"/>
      <c r="QUF841" s="247"/>
      <c r="QUG841" s="247"/>
      <c r="QUH841" s="247"/>
      <c r="QUI841" s="247"/>
      <c r="QUJ841" s="247"/>
      <c r="QUK841" s="247"/>
      <c r="QUL841" s="247"/>
      <c r="QUM841" s="247"/>
      <c r="QUN841" s="247"/>
      <c r="QUO841" s="247"/>
      <c r="QUP841" s="247"/>
      <c r="QUQ841" s="247"/>
      <c r="QUR841" s="247"/>
      <c r="QUS841" s="247"/>
      <c r="QUT841" s="247"/>
      <c r="QUU841" s="247"/>
      <c r="QUV841" s="247"/>
      <c r="QUW841" s="247"/>
      <c r="QUX841" s="247"/>
      <c r="QUY841" s="247"/>
      <c r="QUZ841" s="247"/>
      <c r="QVA841" s="247"/>
      <c r="QVB841" s="247"/>
      <c r="QVC841" s="247"/>
      <c r="QVD841" s="247"/>
      <c r="QVE841" s="247"/>
      <c r="QVF841" s="247"/>
      <c r="QVG841" s="247"/>
      <c r="QVH841" s="247"/>
      <c r="QVI841" s="247"/>
      <c r="QVJ841" s="247"/>
      <c r="QVK841" s="247"/>
      <c r="QVL841" s="247"/>
      <c r="QVM841" s="247"/>
      <c r="QVN841" s="247"/>
      <c r="QVO841" s="247"/>
      <c r="QVP841" s="247"/>
      <c r="QVQ841" s="247"/>
      <c r="QVR841" s="247"/>
      <c r="QVS841" s="247"/>
      <c r="QVT841" s="247"/>
      <c r="QVU841" s="247"/>
      <c r="QVV841" s="247"/>
      <c r="QVW841" s="247"/>
      <c r="QVX841" s="247"/>
      <c r="QVY841" s="247"/>
      <c r="QVZ841" s="247"/>
      <c r="QWA841" s="247"/>
      <c r="QWB841" s="247"/>
      <c r="QWC841" s="247"/>
      <c r="QWD841" s="247"/>
      <c r="QWE841" s="247"/>
      <c r="QWF841" s="247"/>
      <c r="QWG841" s="247"/>
      <c r="QWH841" s="247"/>
      <c r="QWI841" s="247"/>
      <c r="QWJ841" s="247"/>
      <c r="QWK841" s="247"/>
      <c r="QWL841" s="247"/>
      <c r="QWM841" s="247"/>
      <c r="QWN841" s="247"/>
      <c r="QWO841" s="247"/>
      <c r="QWP841" s="247"/>
      <c r="QWQ841" s="247"/>
      <c r="QWR841" s="247"/>
      <c r="QWS841" s="247"/>
      <c r="QWT841" s="247"/>
      <c r="QWU841" s="247"/>
      <c r="QWV841" s="247"/>
      <c r="QWW841" s="247"/>
      <c r="QWX841" s="247"/>
      <c r="QWY841" s="247"/>
      <c r="QWZ841" s="247"/>
      <c r="QXA841" s="247"/>
      <c r="QXB841" s="247"/>
      <c r="QXC841" s="247"/>
      <c r="QXD841" s="247"/>
      <c r="QXE841" s="247"/>
      <c r="QXF841" s="247"/>
      <c r="QXG841" s="247"/>
      <c r="QXH841" s="247"/>
      <c r="QXI841" s="247"/>
      <c r="QXJ841" s="247"/>
      <c r="QXK841" s="247"/>
      <c r="QXL841" s="247"/>
      <c r="QXM841" s="247"/>
      <c r="QXN841" s="247"/>
      <c r="QXO841" s="247"/>
      <c r="QXP841" s="247"/>
      <c r="QXQ841" s="247"/>
      <c r="QXR841" s="247"/>
      <c r="QXS841" s="247"/>
      <c r="QXT841" s="247"/>
      <c r="QXU841" s="247"/>
      <c r="QXV841" s="247"/>
      <c r="QXW841" s="247"/>
      <c r="QXX841" s="247"/>
      <c r="QXY841" s="247"/>
      <c r="QXZ841" s="247"/>
      <c r="QYA841" s="247"/>
      <c r="QYB841" s="247"/>
      <c r="QYC841" s="247"/>
      <c r="QYD841" s="247"/>
      <c r="QYE841" s="247"/>
      <c r="QYF841" s="247"/>
      <c r="QYG841" s="247"/>
      <c r="QYH841" s="247"/>
      <c r="QYI841" s="247"/>
      <c r="QYJ841" s="247"/>
      <c r="QYK841" s="247"/>
      <c r="QYL841" s="247"/>
      <c r="QYM841" s="247"/>
      <c r="QYN841" s="247"/>
      <c r="QYO841" s="247"/>
      <c r="QYP841" s="247"/>
      <c r="QYQ841" s="247"/>
      <c r="QYR841" s="247"/>
      <c r="QYS841" s="247"/>
      <c r="QYT841" s="247"/>
      <c r="QYU841" s="247"/>
      <c r="QYV841" s="247"/>
      <c r="QYW841" s="247"/>
      <c r="QYX841" s="247"/>
      <c r="QYY841" s="247"/>
      <c r="QYZ841" s="247"/>
      <c r="QZA841" s="247"/>
      <c r="QZB841" s="247"/>
      <c r="QZC841" s="247"/>
      <c r="QZD841" s="247"/>
      <c r="QZE841" s="247"/>
      <c r="QZF841" s="247"/>
      <c r="QZG841" s="247"/>
      <c r="QZH841" s="247"/>
      <c r="QZI841" s="247"/>
      <c r="QZJ841" s="247"/>
      <c r="QZK841" s="247"/>
      <c r="QZL841" s="247"/>
      <c r="QZM841" s="247"/>
      <c r="QZN841" s="247"/>
      <c r="QZO841" s="247"/>
      <c r="QZP841" s="247"/>
      <c r="QZQ841" s="247"/>
      <c r="QZR841" s="247"/>
      <c r="QZS841" s="247"/>
      <c r="QZT841" s="247"/>
      <c r="QZU841" s="247"/>
      <c r="QZV841" s="247"/>
      <c r="QZW841" s="247"/>
      <c r="QZX841" s="247"/>
      <c r="QZY841" s="247"/>
      <c r="QZZ841" s="247"/>
      <c r="RAA841" s="247"/>
      <c r="RAB841" s="247"/>
      <c r="RAC841" s="247"/>
      <c r="RAD841" s="247"/>
      <c r="RAE841" s="247"/>
      <c r="RAF841" s="247"/>
      <c r="RAG841" s="247"/>
      <c r="RAH841" s="247"/>
      <c r="RAI841" s="247"/>
      <c r="RAJ841" s="247"/>
      <c r="RAK841" s="247"/>
      <c r="RAL841" s="247"/>
      <c r="RAM841" s="247"/>
      <c r="RAN841" s="247"/>
      <c r="RAO841" s="247"/>
      <c r="RAP841" s="247"/>
      <c r="RAQ841" s="247"/>
      <c r="RAR841" s="247"/>
      <c r="RAS841" s="247"/>
      <c r="RAT841" s="247"/>
      <c r="RAU841" s="247"/>
      <c r="RAV841" s="247"/>
      <c r="RAW841" s="247"/>
      <c r="RAX841" s="247"/>
      <c r="RAY841" s="247"/>
      <c r="RAZ841" s="247"/>
      <c r="RBA841" s="247"/>
      <c r="RBB841" s="247"/>
      <c r="RBC841" s="247"/>
      <c r="RBD841" s="247"/>
      <c r="RBE841" s="247"/>
      <c r="RBF841" s="247"/>
      <c r="RBG841" s="247"/>
      <c r="RBH841" s="247"/>
      <c r="RBI841" s="247"/>
      <c r="RBJ841" s="247"/>
      <c r="RBK841" s="247"/>
      <c r="RBL841" s="247"/>
      <c r="RBM841" s="247"/>
      <c r="RBN841" s="247"/>
      <c r="RBO841" s="247"/>
      <c r="RBP841" s="247"/>
      <c r="RBQ841" s="247"/>
      <c r="RBR841" s="247"/>
      <c r="RBS841" s="247"/>
      <c r="RBT841" s="247"/>
      <c r="RBU841" s="247"/>
      <c r="RBV841" s="247"/>
      <c r="RBW841" s="247"/>
      <c r="RBX841" s="247"/>
      <c r="RBY841" s="247"/>
      <c r="RBZ841" s="247"/>
      <c r="RCA841" s="247"/>
      <c r="RCB841" s="247"/>
      <c r="RCC841" s="247"/>
      <c r="RCD841" s="247"/>
      <c r="RCE841" s="247"/>
      <c r="RCF841" s="247"/>
      <c r="RCG841" s="247"/>
      <c r="RCH841" s="247"/>
      <c r="RCI841" s="247"/>
      <c r="RCJ841" s="247"/>
      <c r="RCK841" s="247"/>
      <c r="RCL841" s="247"/>
      <c r="RCM841" s="247"/>
      <c r="RCN841" s="247"/>
      <c r="RCO841" s="247"/>
      <c r="RCP841" s="247"/>
      <c r="RCQ841" s="247"/>
      <c r="RCR841" s="247"/>
      <c r="RCS841" s="247"/>
      <c r="RCT841" s="247"/>
      <c r="RCU841" s="247"/>
      <c r="RCV841" s="247"/>
      <c r="RCW841" s="247"/>
      <c r="RCX841" s="247"/>
      <c r="RCY841" s="247"/>
      <c r="RCZ841" s="247"/>
      <c r="RDA841" s="247"/>
      <c r="RDB841" s="247"/>
      <c r="RDC841" s="247"/>
      <c r="RDD841" s="247"/>
      <c r="RDE841" s="247"/>
      <c r="RDF841" s="247"/>
      <c r="RDG841" s="247"/>
      <c r="RDH841" s="247"/>
      <c r="RDI841" s="247"/>
      <c r="RDJ841" s="247"/>
      <c r="RDK841" s="247"/>
      <c r="RDL841" s="247"/>
      <c r="RDM841" s="247"/>
      <c r="RDN841" s="247"/>
      <c r="RDO841" s="247"/>
      <c r="RDP841" s="247"/>
      <c r="RDQ841" s="247"/>
      <c r="RDR841" s="247"/>
      <c r="RDS841" s="247"/>
      <c r="RDT841" s="247"/>
      <c r="RDU841" s="247"/>
      <c r="RDV841" s="247"/>
      <c r="RDW841" s="247"/>
      <c r="RDX841" s="247"/>
      <c r="RDY841" s="247"/>
      <c r="RDZ841" s="247"/>
      <c r="REA841" s="247"/>
      <c r="REB841" s="247"/>
      <c r="REC841" s="247"/>
      <c r="RED841" s="247"/>
      <c r="REE841" s="247"/>
      <c r="REF841" s="247"/>
      <c r="REG841" s="247"/>
      <c r="REH841" s="247"/>
      <c r="REI841" s="247"/>
      <c r="REJ841" s="247"/>
      <c r="REK841" s="247"/>
      <c r="REL841" s="247"/>
      <c r="REM841" s="247"/>
      <c r="REN841" s="247"/>
      <c r="REO841" s="247"/>
      <c r="REP841" s="247"/>
      <c r="REQ841" s="247"/>
      <c r="RER841" s="247"/>
      <c r="RES841" s="247"/>
      <c r="RET841" s="247"/>
      <c r="REU841" s="247"/>
      <c r="REV841" s="247"/>
      <c r="REW841" s="247"/>
      <c r="REX841" s="247"/>
      <c r="REY841" s="247"/>
      <c r="REZ841" s="247"/>
      <c r="RFA841" s="247"/>
      <c r="RFB841" s="247"/>
      <c r="RFC841" s="247"/>
      <c r="RFD841" s="247"/>
      <c r="RFE841" s="247"/>
      <c r="RFF841" s="247"/>
      <c r="RFG841" s="247"/>
      <c r="RFH841" s="247"/>
      <c r="RFI841" s="247"/>
      <c r="RFJ841" s="247"/>
      <c r="RFK841" s="247"/>
      <c r="RFL841" s="247"/>
      <c r="RFM841" s="247"/>
      <c r="RFN841" s="247"/>
      <c r="RFO841" s="247"/>
      <c r="RFP841" s="247"/>
      <c r="RFQ841" s="247"/>
      <c r="RFR841" s="247"/>
      <c r="RFS841" s="247"/>
      <c r="RFT841" s="247"/>
      <c r="RFU841" s="247"/>
      <c r="RFV841" s="247"/>
      <c r="RFW841" s="247"/>
      <c r="RFX841" s="247"/>
      <c r="RFY841" s="247"/>
      <c r="RFZ841" s="247"/>
      <c r="RGA841" s="247"/>
      <c r="RGB841" s="247"/>
      <c r="RGC841" s="247"/>
      <c r="RGD841" s="247"/>
      <c r="RGE841" s="247"/>
      <c r="RGF841" s="247"/>
      <c r="RGG841" s="247"/>
      <c r="RGH841" s="247"/>
      <c r="RGI841" s="247"/>
      <c r="RGJ841" s="247"/>
      <c r="RGK841" s="247"/>
      <c r="RGL841" s="247"/>
      <c r="RGM841" s="247"/>
      <c r="RGN841" s="247"/>
      <c r="RGO841" s="247"/>
      <c r="RGP841" s="247"/>
      <c r="RGQ841" s="247"/>
      <c r="RGR841" s="247"/>
      <c r="RGS841" s="247"/>
      <c r="RGT841" s="247"/>
      <c r="RGU841" s="247"/>
      <c r="RGV841" s="247"/>
      <c r="RGW841" s="247"/>
      <c r="RGX841" s="247"/>
      <c r="RGY841" s="247"/>
      <c r="RGZ841" s="247"/>
      <c r="RHA841" s="247"/>
      <c r="RHB841" s="247"/>
      <c r="RHC841" s="247"/>
      <c r="RHD841" s="247"/>
      <c r="RHE841" s="247"/>
      <c r="RHF841" s="247"/>
      <c r="RHG841" s="247"/>
      <c r="RHH841" s="247"/>
      <c r="RHI841" s="247"/>
      <c r="RHJ841" s="247"/>
      <c r="RHK841" s="247"/>
      <c r="RHL841" s="247"/>
      <c r="RHM841" s="247"/>
      <c r="RHN841" s="247"/>
      <c r="RHO841" s="247"/>
      <c r="RHP841" s="247"/>
      <c r="RHQ841" s="247"/>
      <c r="RHR841" s="247"/>
      <c r="RHS841" s="247"/>
      <c r="RHT841" s="247"/>
      <c r="RHU841" s="247"/>
      <c r="RHV841" s="247"/>
      <c r="RHW841" s="247"/>
      <c r="RHX841" s="247"/>
      <c r="RHY841" s="247"/>
      <c r="RHZ841" s="247"/>
      <c r="RIA841" s="247"/>
      <c r="RIB841" s="247"/>
      <c r="RIC841" s="247"/>
      <c r="RID841" s="247"/>
      <c r="RIE841" s="247"/>
      <c r="RIF841" s="247"/>
      <c r="RIG841" s="247"/>
      <c r="RIH841" s="247"/>
      <c r="RII841" s="247"/>
      <c r="RIJ841" s="247"/>
      <c r="RIK841" s="247"/>
      <c r="RIL841" s="247"/>
      <c r="RIM841" s="247"/>
      <c r="RIN841" s="247"/>
      <c r="RIO841" s="247"/>
      <c r="RIP841" s="247"/>
      <c r="RIQ841" s="247"/>
      <c r="RIR841" s="247"/>
      <c r="RIS841" s="247"/>
      <c r="RIT841" s="247"/>
      <c r="RIU841" s="247"/>
      <c r="RIV841" s="247"/>
      <c r="RIW841" s="247"/>
      <c r="RIX841" s="247"/>
      <c r="RIY841" s="247"/>
      <c r="RIZ841" s="247"/>
      <c r="RJA841" s="247"/>
      <c r="RJB841" s="247"/>
      <c r="RJC841" s="247"/>
      <c r="RJD841" s="247"/>
      <c r="RJE841" s="247"/>
      <c r="RJF841" s="247"/>
      <c r="RJG841" s="247"/>
      <c r="RJH841" s="247"/>
      <c r="RJI841" s="247"/>
      <c r="RJJ841" s="247"/>
      <c r="RJK841" s="247"/>
      <c r="RJL841" s="247"/>
      <c r="RJM841" s="247"/>
      <c r="RJN841" s="247"/>
      <c r="RJO841" s="247"/>
      <c r="RJP841" s="247"/>
      <c r="RJQ841" s="247"/>
      <c r="RJR841" s="247"/>
      <c r="RJS841" s="247"/>
      <c r="RJT841" s="247"/>
      <c r="RJU841" s="247"/>
      <c r="RJV841" s="247"/>
      <c r="RJW841" s="247"/>
      <c r="RJX841" s="247"/>
      <c r="RJY841" s="247"/>
      <c r="RJZ841" s="247"/>
      <c r="RKA841" s="247"/>
      <c r="RKB841" s="247"/>
      <c r="RKC841" s="247"/>
      <c r="RKD841" s="247"/>
      <c r="RKE841" s="247"/>
      <c r="RKF841" s="247"/>
      <c r="RKG841" s="247"/>
      <c r="RKH841" s="247"/>
      <c r="RKI841" s="247"/>
      <c r="RKJ841" s="247"/>
      <c r="RKK841" s="247"/>
      <c r="RKL841" s="247"/>
      <c r="RKM841" s="247"/>
      <c r="RKN841" s="247"/>
      <c r="RKO841" s="247"/>
      <c r="RKP841" s="247"/>
      <c r="RKQ841" s="247"/>
      <c r="RKR841" s="247"/>
      <c r="RKS841" s="247"/>
      <c r="RKT841" s="247"/>
      <c r="RKU841" s="247"/>
      <c r="RKV841" s="247"/>
      <c r="RKW841" s="247"/>
      <c r="RKX841" s="247"/>
      <c r="RKY841" s="247"/>
      <c r="RKZ841" s="247"/>
      <c r="RLA841" s="247"/>
      <c r="RLB841" s="247"/>
      <c r="RLC841" s="247"/>
      <c r="RLD841" s="247"/>
      <c r="RLE841" s="247"/>
      <c r="RLF841" s="247"/>
      <c r="RLG841" s="247"/>
      <c r="RLH841" s="247"/>
      <c r="RLI841" s="247"/>
      <c r="RLJ841" s="247"/>
      <c r="RLK841" s="247"/>
      <c r="RLL841" s="247"/>
      <c r="RLM841" s="247"/>
      <c r="RLN841" s="247"/>
      <c r="RLO841" s="247"/>
      <c r="RLP841" s="247"/>
      <c r="RLQ841" s="247"/>
      <c r="RLR841" s="247"/>
      <c r="RLS841" s="247"/>
      <c r="RLT841" s="247"/>
      <c r="RLU841" s="247"/>
      <c r="RLV841" s="247"/>
      <c r="RLW841" s="247"/>
      <c r="RLX841" s="247"/>
      <c r="RLY841" s="247"/>
      <c r="RLZ841" s="247"/>
      <c r="RMA841" s="247"/>
      <c r="RMB841" s="247"/>
      <c r="RMC841" s="247"/>
      <c r="RMD841" s="247"/>
      <c r="RME841" s="247"/>
      <c r="RMF841" s="247"/>
      <c r="RMG841" s="247"/>
      <c r="RMH841" s="247"/>
      <c r="RMI841" s="247"/>
      <c r="RMJ841" s="247"/>
      <c r="RMK841" s="247"/>
      <c r="RML841" s="247"/>
      <c r="RMM841" s="247"/>
      <c r="RMN841" s="247"/>
      <c r="RMO841" s="247"/>
      <c r="RMP841" s="247"/>
      <c r="RMQ841" s="247"/>
      <c r="RMR841" s="247"/>
      <c r="RMS841" s="247"/>
      <c r="RMT841" s="247"/>
      <c r="RMU841" s="247"/>
      <c r="RMV841" s="247"/>
      <c r="RMW841" s="247"/>
      <c r="RMX841" s="247"/>
      <c r="RMY841" s="247"/>
      <c r="RMZ841" s="247"/>
      <c r="RNA841" s="247"/>
      <c r="RNB841" s="247"/>
      <c r="RNC841" s="247"/>
      <c r="RND841" s="247"/>
      <c r="RNE841" s="247"/>
      <c r="RNF841" s="247"/>
      <c r="RNG841" s="247"/>
      <c r="RNH841" s="247"/>
      <c r="RNI841" s="247"/>
      <c r="RNJ841" s="247"/>
      <c r="RNK841" s="247"/>
      <c r="RNL841" s="247"/>
      <c r="RNM841" s="247"/>
      <c r="RNN841" s="247"/>
      <c r="RNO841" s="247"/>
      <c r="RNP841" s="247"/>
      <c r="RNQ841" s="247"/>
      <c r="RNR841" s="247"/>
      <c r="RNS841" s="247"/>
      <c r="RNT841" s="247"/>
      <c r="RNU841" s="247"/>
      <c r="RNV841" s="247"/>
      <c r="RNW841" s="247"/>
      <c r="RNX841" s="247"/>
      <c r="RNY841" s="247"/>
      <c r="RNZ841" s="247"/>
      <c r="ROA841" s="247"/>
      <c r="ROB841" s="247"/>
      <c r="ROC841" s="247"/>
      <c r="ROD841" s="247"/>
      <c r="ROE841" s="247"/>
      <c r="ROF841" s="247"/>
      <c r="ROG841" s="247"/>
      <c r="ROH841" s="247"/>
      <c r="ROI841" s="247"/>
      <c r="ROJ841" s="247"/>
      <c r="ROK841" s="247"/>
      <c r="ROL841" s="247"/>
      <c r="ROM841" s="247"/>
      <c r="RON841" s="247"/>
      <c r="ROO841" s="247"/>
      <c r="ROP841" s="247"/>
      <c r="ROQ841" s="247"/>
      <c r="ROR841" s="247"/>
      <c r="ROS841" s="247"/>
      <c r="ROT841" s="247"/>
      <c r="ROU841" s="247"/>
      <c r="ROV841" s="247"/>
      <c r="ROW841" s="247"/>
      <c r="ROX841" s="247"/>
      <c r="ROY841" s="247"/>
      <c r="ROZ841" s="247"/>
      <c r="RPA841" s="247"/>
      <c r="RPB841" s="247"/>
      <c r="RPC841" s="247"/>
      <c r="RPD841" s="247"/>
      <c r="RPE841" s="247"/>
      <c r="RPF841" s="247"/>
      <c r="RPG841" s="247"/>
      <c r="RPH841" s="247"/>
      <c r="RPI841" s="247"/>
      <c r="RPJ841" s="247"/>
      <c r="RPK841" s="247"/>
      <c r="RPL841" s="247"/>
      <c r="RPM841" s="247"/>
      <c r="RPN841" s="247"/>
      <c r="RPO841" s="247"/>
      <c r="RPP841" s="247"/>
      <c r="RPQ841" s="247"/>
      <c r="RPR841" s="247"/>
      <c r="RPS841" s="247"/>
      <c r="RPT841" s="247"/>
      <c r="RPU841" s="247"/>
      <c r="RPV841" s="247"/>
      <c r="RPW841" s="247"/>
      <c r="RPX841" s="247"/>
      <c r="RPY841" s="247"/>
      <c r="RPZ841" s="247"/>
      <c r="RQA841" s="247"/>
      <c r="RQB841" s="247"/>
      <c r="RQC841" s="247"/>
      <c r="RQD841" s="247"/>
      <c r="RQE841" s="247"/>
      <c r="RQF841" s="247"/>
      <c r="RQG841" s="247"/>
      <c r="RQH841" s="247"/>
      <c r="RQI841" s="247"/>
      <c r="RQJ841" s="247"/>
      <c r="RQK841" s="247"/>
      <c r="RQL841" s="247"/>
      <c r="RQM841" s="247"/>
      <c r="RQN841" s="247"/>
      <c r="RQO841" s="247"/>
      <c r="RQP841" s="247"/>
      <c r="RQQ841" s="247"/>
      <c r="RQR841" s="247"/>
      <c r="RQS841" s="247"/>
      <c r="RQT841" s="247"/>
      <c r="RQU841" s="247"/>
      <c r="RQV841" s="247"/>
      <c r="RQW841" s="247"/>
      <c r="RQX841" s="247"/>
      <c r="RQY841" s="247"/>
      <c r="RQZ841" s="247"/>
      <c r="RRA841" s="247"/>
      <c r="RRB841" s="247"/>
      <c r="RRC841" s="247"/>
      <c r="RRD841" s="247"/>
      <c r="RRE841" s="247"/>
      <c r="RRF841" s="247"/>
      <c r="RRG841" s="247"/>
      <c r="RRH841" s="247"/>
      <c r="RRI841" s="247"/>
      <c r="RRJ841" s="247"/>
      <c r="RRK841" s="247"/>
      <c r="RRL841" s="247"/>
      <c r="RRM841" s="247"/>
      <c r="RRN841" s="247"/>
      <c r="RRO841" s="247"/>
      <c r="RRP841" s="247"/>
      <c r="RRQ841" s="247"/>
      <c r="RRR841" s="247"/>
      <c r="RRS841" s="247"/>
      <c r="RRT841" s="247"/>
      <c r="RRU841" s="247"/>
      <c r="RRV841" s="247"/>
      <c r="RRW841" s="247"/>
      <c r="RRX841" s="247"/>
      <c r="RRY841" s="247"/>
      <c r="RRZ841" s="247"/>
      <c r="RSA841" s="247"/>
      <c r="RSB841" s="247"/>
      <c r="RSC841" s="247"/>
      <c r="RSD841" s="247"/>
      <c r="RSE841" s="247"/>
      <c r="RSF841" s="247"/>
      <c r="RSG841" s="247"/>
      <c r="RSH841" s="247"/>
      <c r="RSI841" s="247"/>
      <c r="RSJ841" s="247"/>
      <c r="RSK841" s="247"/>
      <c r="RSL841" s="247"/>
      <c r="RSM841" s="247"/>
      <c r="RSN841" s="247"/>
      <c r="RSO841" s="247"/>
      <c r="RSP841" s="247"/>
      <c r="RSQ841" s="247"/>
      <c r="RSR841" s="247"/>
      <c r="RSS841" s="247"/>
      <c r="RST841" s="247"/>
      <c r="RSU841" s="247"/>
      <c r="RSV841" s="247"/>
      <c r="RSW841" s="247"/>
      <c r="RSX841" s="247"/>
      <c r="RSY841" s="247"/>
      <c r="RSZ841" s="247"/>
      <c r="RTA841" s="247"/>
      <c r="RTB841" s="247"/>
      <c r="RTC841" s="247"/>
      <c r="RTD841" s="247"/>
      <c r="RTE841" s="247"/>
      <c r="RTF841" s="247"/>
      <c r="RTG841" s="247"/>
      <c r="RTH841" s="247"/>
      <c r="RTI841" s="247"/>
      <c r="RTJ841" s="247"/>
      <c r="RTK841" s="247"/>
      <c r="RTL841" s="247"/>
      <c r="RTM841" s="247"/>
      <c r="RTN841" s="247"/>
      <c r="RTO841" s="247"/>
      <c r="RTP841" s="247"/>
      <c r="RTQ841" s="247"/>
      <c r="RTR841" s="247"/>
      <c r="RTS841" s="247"/>
      <c r="RTT841" s="247"/>
      <c r="RTU841" s="247"/>
      <c r="RTV841" s="247"/>
      <c r="RTW841" s="247"/>
      <c r="RTX841" s="247"/>
      <c r="RTY841" s="247"/>
      <c r="RTZ841" s="247"/>
      <c r="RUA841" s="247"/>
      <c r="RUB841" s="247"/>
      <c r="RUC841" s="247"/>
      <c r="RUD841" s="247"/>
      <c r="RUE841" s="247"/>
      <c r="RUF841" s="247"/>
      <c r="RUG841" s="247"/>
      <c r="RUH841" s="247"/>
      <c r="RUI841" s="247"/>
      <c r="RUJ841" s="247"/>
      <c r="RUK841" s="247"/>
      <c r="RUL841" s="247"/>
      <c r="RUM841" s="247"/>
      <c r="RUN841" s="247"/>
      <c r="RUO841" s="247"/>
      <c r="RUP841" s="247"/>
      <c r="RUQ841" s="247"/>
      <c r="RUR841" s="247"/>
      <c r="RUS841" s="247"/>
      <c r="RUT841" s="247"/>
      <c r="RUU841" s="247"/>
      <c r="RUV841" s="247"/>
      <c r="RUW841" s="247"/>
      <c r="RUX841" s="247"/>
      <c r="RUY841" s="247"/>
      <c r="RUZ841" s="247"/>
      <c r="RVA841" s="247"/>
      <c r="RVB841" s="247"/>
      <c r="RVC841" s="247"/>
      <c r="RVD841" s="247"/>
      <c r="RVE841" s="247"/>
      <c r="RVF841" s="247"/>
      <c r="RVG841" s="247"/>
      <c r="RVH841" s="247"/>
      <c r="RVI841" s="247"/>
      <c r="RVJ841" s="247"/>
      <c r="RVK841" s="247"/>
      <c r="RVL841" s="247"/>
      <c r="RVM841" s="247"/>
      <c r="RVN841" s="247"/>
      <c r="RVO841" s="247"/>
      <c r="RVP841" s="247"/>
      <c r="RVQ841" s="247"/>
      <c r="RVR841" s="247"/>
      <c r="RVS841" s="247"/>
      <c r="RVT841" s="247"/>
      <c r="RVU841" s="247"/>
      <c r="RVV841" s="247"/>
      <c r="RVW841" s="247"/>
      <c r="RVX841" s="247"/>
      <c r="RVY841" s="247"/>
      <c r="RVZ841" s="247"/>
      <c r="RWA841" s="247"/>
      <c r="RWB841" s="247"/>
      <c r="RWC841" s="247"/>
      <c r="RWD841" s="247"/>
      <c r="RWE841" s="247"/>
      <c r="RWF841" s="247"/>
      <c r="RWG841" s="247"/>
      <c r="RWH841" s="247"/>
      <c r="RWI841" s="247"/>
      <c r="RWJ841" s="247"/>
      <c r="RWK841" s="247"/>
      <c r="RWL841" s="247"/>
      <c r="RWM841" s="247"/>
      <c r="RWN841" s="247"/>
      <c r="RWO841" s="247"/>
      <c r="RWP841" s="247"/>
      <c r="RWQ841" s="247"/>
      <c r="RWR841" s="247"/>
      <c r="RWS841" s="247"/>
      <c r="RWT841" s="247"/>
      <c r="RWU841" s="247"/>
      <c r="RWV841" s="247"/>
      <c r="RWW841" s="247"/>
      <c r="RWX841" s="247"/>
      <c r="RWY841" s="247"/>
      <c r="RWZ841" s="247"/>
      <c r="RXA841" s="247"/>
      <c r="RXB841" s="247"/>
      <c r="RXC841" s="247"/>
      <c r="RXD841" s="247"/>
      <c r="RXE841" s="247"/>
      <c r="RXF841" s="247"/>
      <c r="RXG841" s="247"/>
      <c r="RXH841" s="247"/>
      <c r="RXI841" s="247"/>
      <c r="RXJ841" s="247"/>
      <c r="RXK841" s="247"/>
      <c r="RXL841" s="247"/>
      <c r="RXM841" s="247"/>
      <c r="RXN841" s="247"/>
      <c r="RXO841" s="247"/>
      <c r="RXP841" s="247"/>
      <c r="RXQ841" s="247"/>
      <c r="RXR841" s="247"/>
      <c r="RXS841" s="247"/>
      <c r="RXT841" s="247"/>
      <c r="RXU841" s="247"/>
      <c r="RXV841" s="247"/>
      <c r="RXW841" s="247"/>
      <c r="RXX841" s="247"/>
      <c r="RXY841" s="247"/>
      <c r="RXZ841" s="247"/>
      <c r="RYA841" s="247"/>
      <c r="RYB841" s="247"/>
      <c r="RYC841" s="247"/>
      <c r="RYD841" s="247"/>
      <c r="RYE841" s="247"/>
      <c r="RYF841" s="247"/>
      <c r="RYG841" s="247"/>
      <c r="RYH841" s="247"/>
      <c r="RYI841" s="247"/>
      <c r="RYJ841" s="247"/>
      <c r="RYK841" s="247"/>
      <c r="RYL841" s="247"/>
      <c r="RYM841" s="247"/>
      <c r="RYN841" s="247"/>
      <c r="RYO841" s="247"/>
      <c r="RYP841" s="247"/>
      <c r="RYQ841" s="247"/>
      <c r="RYR841" s="247"/>
      <c r="RYS841" s="247"/>
      <c r="RYT841" s="247"/>
      <c r="RYU841" s="247"/>
      <c r="RYV841" s="247"/>
      <c r="RYW841" s="247"/>
      <c r="RYX841" s="247"/>
      <c r="RYY841" s="247"/>
      <c r="RYZ841" s="247"/>
      <c r="RZA841" s="247"/>
      <c r="RZB841" s="247"/>
      <c r="RZC841" s="247"/>
      <c r="RZD841" s="247"/>
      <c r="RZE841" s="247"/>
      <c r="RZF841" s="247"/>
      <c r="RZG841" s="247"/>
      <c r="RZH841" s="247"/>
      <c r="RZI841" s="247"/>
      <c r="RZJ841" s="247"/>
      <c r="RZK841" s="247"/>
      <c r="RZL841" s="247"/>
      <c r="RZM841" s="247"/>
      <c r="RZN841" s="247"/>
      <c r="RZO841" s="247"/>
      <c r="RZP841" s="247"/>
      <c r="RZQ841" s="247"/>
      <c r="RZR841" s="247"/>
      <c r="RZS841" s="247"/>
      <c r="RZT841" s="247"/>
      <c r="RZU841" s="247"/>
      <c r="RZV841" s="247"/>
      <c r="RZW841" s="247"/>
      <c r="RZX841" s="247"/>
      <c r="RZY841" s="247"/>
      <c r="RZZ841" s="247"/>
      <c r="SAA841" s="247"/>
      <c r="SAB841" s="247"/>
      <c r="SAC841" s="247"/>
      <c r="SAD841" s="247"/>
      <c r="SAE841" s="247"/>
      <c r="SAF841" s="247"/>
      <c r="SAG841" s="247"/>
      <c r="SAH841" s="247"/>
      <c r="SAI841" s="247"/>
      <c r="SAJ841" s="247"/>
      <c r="SAK841" s="247"/>
      <c r="SAL841" s="247"/>
      <c r="SAM841" s="247"/>
      <c r="SAN841" s="247"/>
      <c r="SAO841" s="247"/>
      <c r="SAP841" s="247"/>
      <c r="SAQ841" s="247"/>
      <c r="SAR841" s="247"/>
      <c r="SAS841" s="247"/>
      <c r="SAT841" s="247"/>
      <c r="SAU841" s="247"/>
      <c r="SAV841" s="247"/>
      <c r="SAW841" s="247"/>
      <c r="SAX841" s="247"/>
      <c r="SAY841" s="247"/>
      <c r="SAZ841" s="247"/>
      <c r="SBA841" s="247"/>
      <c r="SBB841" s="247"/>
      <c r="SBC841" s="247"/>
      <c r="SBD841" s="247"/>
      <c r="SBE841" s="247"/>
      <c r="SBF841" s="247"/>
      <c r="SBG841" s="247"/>
      <c r="SBH841" s="247"/>
      <c r="SBI841" s="247"/>
      <c r="SBJ841" s="247"/>
      <c r="SBK841" s="247"/>
      <c r="SBL841" s="247"/>
      <c r="SBM841" s="247"/>
      <c r="SBN841" s="247"/>
      <c r="SBO841" s="247"/>
      <c r="SBP841" s="247"/>
      <c r="SBQ841" s="247"/>
      <c r="SBR841" s="247"/>
      <c r="SBS841" s="247"/>
      <c r="SBT841" s="247"/>
      <c r="SBU841" s="247"/>
      <c r="SBV841" s="247"/>
      <c r="SBW841" s="247"/>
      <c r="SBX841" s="247"/>
      <c r="SBY841" s="247"/>
      <c r="SBZ841" s="247"/>
      <c r="SCA841" s="247"/>
      <c r="SCB841" s="247"/>
      <c r="SCC841" s="247"/>
      <c r="SCD841" s="247"/>
      <c r="SCE841" s="247"/>
      <c r="SCF841" s="247"/>
      <c r="SCG841" s="247"/>
      <c r="SCH841" s="247"/>
      <c r="SCI841" s="247"/>
      <c r="SCJ841" s="247"/>
      <c r="SCK841" s="247"/>
      <c r="SCL841" s="247"/>
      <c r="SCM841" s="247"/>
      <c r="SCN841" s="247"/>
      <c r="SCO841" s="247"/>
      <c r="SCP841" s="247"/>
      <c r="SCQ841" s="247"/>
      <c r="SCR841" s="247"/>
      <c r="SCS841" s="247"/>
      <c r="SCT841" s="247"/>
      <c r="SCU841" s="247"/>
      <c r="SCV841" s="247"/>
      <c r="SCW841" s="247"/>
      <c r="SCX841" s="247"/>
      <c r="SCY841" s="247"/>
      <c r="SCZ841" s="247"/>
      <c r="SDA841" s="247"/>
      <c r="SDB841" s="247"/>
      <c r="SDC841" s="247"/>
      <c r="SDD841" s="247"/>
      <c r="SDE841" s="247"/>
      <c r="SDF841" s="247"/>
      <c r="SDG841" s="247"/>
      <c r="SDH841" s="247"/>
      <c r="SDI841" s="247"/>
      <c r="SDJ841" s="247"/>
      <c r="SDK841" s="247"/>
      <c r="SDL841" s="247"/>
      <c r="SDM841" s="247"/>
      <c r="SDN841" s="247"/>
      <c r="SDO841" s="247"/>
      <c r="SDP841" s="247"/>
      <c r="SDQ841" s="247"/>
      <c r="SDR841" s="247"/>
      <c r="SDS841" s="247"/>
      <c r="SDT841" s="247"/>
      <c r="SDU841" s="247"/>
      <c r="SDV841" s="247"/>
      <c r="SDW841" s="247"/>
      <c r="SDX841" s="247"/>
      <c r="SDY841" s="247"/>
      <c r="SDZ841" s="247"/>
      <c r="SEA841" s="247"/>
      <c r="SEB841" s="247"/>
      <c r="SEC841" s="247"/>
      <c r="SED841" s="247"/>
      <c r="SEE841" s="247"/>
      <c r="SEF841" s="247"/>
      <c r="SEG841" s="247"/>
      <c r="SEH841" s="247"/>
      <c r="SEI841" s="247"/>
      <c r="SEJ841" s="247"/>
      <c r="SEK841" s="247"/>
      <c r="SEL841" s="247"/>
      <c r="SEM841" s="247"/>
      <c r="SEN841" s="247"/>
      <c r="SEO841" s="247"/>
      <c r="SEP841" s="247"/>
      <c r="SEQ841" s="247"/>
      <c r="SER841" s="247"/>
      <c r="SES841" s="247"/>
      <c r="SET841" s="247"/>
      <c r="SEU841" s="247"/>
      <c r="SEV841" s="247"/>
      <c r="SEW841" s="247"/>
      <c r="SEX841" s="247"/>
      <c r="SEY841" s="247"/>
      <c r="SEZ841" s="247"/>
      <c r="SFA841" s="247"/>
      <c r="SFB841" s="247"/>
      <c r="SFC841" s="247"/>
      <c r="SFD841" s="247"/>
      <c r="SFE841" s="247"/>
      <c r="SFF841" s="247"/>
      <c r="SFG841" s="247"/>
      <c r="SFH841" s="247"/>
      <c r="SFI841" s="247"/>
      <c r="SFJ841" s="247"/>
      <c r="SFK841" s="247"/>
      <c r="SFL841" s="247"/>
      <c r="SFM841" s="247"/>
      <c r="SFN841" s="247"/>
      <c r="SFO841" s="247"/>
      <c r="SFP841" s="247"/>
      <c r="SFQ841" s="247"/>
      <c r="SFR841" s="247"/>
      <c r="SFS841" s="247"/>
      <c r="SFT841" s="247"/>
      <c r="SFU841" s="247"/>
      <c r="SFV841" s="247"/>
      <c r="SFW841" s="247"/>
      <c r="SFX841" s="247"/>
      <c r="SFY841" s="247"/>
      <c r="SFZ841" s="247"/>
      <c r="SGA841" s="247"/>
      <c r="SGB841" s="247"/>
      <c r="SGC841" s="247"/>
      <c r="SGD841" s="247"/>
      <c r="SGE841" s="247"/>
      <c r="SGF841" s="247"/>
      <c r="SGG841" s="247"/>
      <c r="SGH841" s="247"/>
      <c r="SGI841" s="247"/>
      <c r="SGJ841" s="247"/>
      <c r="SGK841" s="247"/>
      <c r="SGL841" s="247"/>
      <c r="SGM841" s="247"/>
      <c r="SGN841" s="247"/>
      <c r="SGO841" s="247"/>
      <c r="SGP841" s="247"/>
      <c r="SGQ841" s="247"/>
      <c r="SGR841" s="247"/>
      <c r="SGS841" s="247"/>
      <c r="SGT841" s="247"/>
      <c r="SGU841" s="247"/>
      <c r="SGV841" s="247"/>
      <c r="SGW841" s="247"/>
      <c r="SGX841" s="247"/>
      <c r="SGY841" s="247"/>
      <c r="SGZ841" s="247"/>
      <c r="SHA841" s="247"/>
      <c r="SHB841" s="247"/>
      <c r="SHC841" s="247"/>
      <c r="SHD841" s="247"/>
      <c r="SHE841" s="247"/>
      <c r="SHF841" s="247"/>
      <c r="SHG841" s="247"/>
      <c r="SHH841" s="247"/>
      <c r="SHI841" s="247"/>
      <c r="SHJ841" s="247"/>
      <c r="SHK841" s="247"/>
      <c r="SHL841" s="247"/>
      <c r="SHM841" s="247"/>
      <c r="SHN841" s="247"/>
      <c r="SHO841" s="247"/>
      <c r="SHP841" s="247"/>
      <c r="SHQ841" s="247"/>
      <c r="SHR841" s="247"/>
      <c r="SHS841" s="247"/>
      <c r="SHT841" s="247"/>
      <c r="SHU841" s="247"/>
      <c r="SHV841" s="247"/>
      <c r="SHW841" s="247"/>
      <c r="SHX841" s="247"/>
      <c r="SHY841" s="247"/>
      <c r="SHZ841" s="247"/>
      <c r="SIA841" s="247"/>
      <c r="SIB841" s="247"/>
      <c r="SIC841" s="247"/>
      <c r="SID841" s="247"/>
      <c r="SIE841" s="247"/>
      <c r="SIF841" s="247"/>
      <c r="SIG841" s="247"/>
      <c r="SIH841" s="247"/>
      <c r="SII841" s="247"/>
      <c r="SIJ841" s="247"/>
      <c r="SIK841" s="247"/>
      <c r="SIL841" s="247"/>
      <c r="SIM841" s="247"/>
      <c r="SIN841" s="247"/>
      <c r="SIO841" s="247"/>
      <c r="SIP841" s="247"/>
      <c r="SIQ841" s="247"/>
      <c r="SIR841" s="247"/>
      <c r="SIS841" s="247"/>
      <c r="SIT841" s="247"/>
      <c r="SIU841" s="247"/>
      <c r="SIV841" s="247"/>
      <c r="SIW841" s="247"/>
      <c r="SIX841" s="247"/>
      <c r="SIY841" s="247"/>
      <c r="SIZ841" s="247"/>
      <c r="SJA841" s="247"/>
      <c r="SJB841" s="247"/>
      <c r="SJC841" s="247"/>
      <c r="SJD841" s="247"/>
      <c r="SJE841" s="247"/>
      <c r="SJF841" s="247"/>
      <c r="SJG841" s="247"/>
      <c r="SJH841" s="247"/>
      <c r="SJI841" s="247"/>
      <c r="SJJ841" s="247"/>
      <c r="SJK841" s="247"/>
      <c r="SJL841" s="247"/>
      <c r="SJM841" s="247"/>
      <c r="SJN841" s="247"/>
      <c r="SJO841" s="247"/>
      <c r="SJP841" s="247"/>
      <c r="SJQ841" s="247"/>
      <c r="SJR841" s="247"/>
      <c r="SJS841" s="247"/>
      <c r="SJT841" s="247"/>
      <c r="SJU841" s="247"/>
      <c r="SJV841" s="247"/>
      <c r="SJW841" s="247"/>
      <c r="SJX841" s="247"/>
      <c r="SJY841" s="247"/>
      <c r="SJZ841" s="247"/>
      <c r="SKA841" s="247"/>
      <c r="SKB841" s="247"/>
      <c r="SKC841" s="247"/>
      <c r="SKD841" s="247"/>
      <c r="SKE841" s="247"/>
      <c r="SKF841" s="247"/>
      <c r="SKG841" s="247"/>
      <c r="SKH841" s="247"/>
      <c r="SKI841" s="247"/>
      <c r="SKJ841" s="247"/>
      <c r="SKK841" s="247"/>
      <c r="SKL841" s="247"/>
      <c r="SKM841" s="247"/>
      <c r="SKN841" s="247"/>
      <c r="SKO841" s="247"/>
      <c r="SKP841" s="247"/>
      <c r="SKQ841" s="247"/>
      <c r="SKR841" s="247"/>
      <c r="SKS841" s="247"/>
      <c r="SKT841" s="247"/>
      <c r="SKU841" s="247"/>
      <c r="SKV841" s="247"/>
      <c r="SKW841" s="247"/>
      <c r="SKX841" s="247"/>
      <c r="SKY841" s="247"/>
      <c r="SKZ841" s="247"/>
      <c r="SLA841" s="247"/>
      <c r="SLB841" s="247"/>
      <c r="SLC841" s="247"/>
      <c r="SLD841" s="247"/>
      <c r="SLE841" s="247"/>
      <c r="SLF841" s="247"/>
      <c r="SLG841" s="247"/>
      <c r="SLH841" s="247"/>
      <c r="SLI841" s="247"/>
      <c r="SLJ841" s="247"/>
      <c r="SLK841" s="247"/>
      <c r="SLL841" s="247"/>
      <c r="SLM841" s="247"/>
      <c r="SLN841" s="247"/>
      <c r="SLO841" s="247"/>
      <c r="SLP841" s="247"/>
      <c r="SLQ841" s="247"/>
      <c r="SLR841" s="247"/>
      <c r="SLS841" s="247"/>
      <c r="SLT841" s="247"/>
      <c r="SLU841" s="247"/>
      <c r="SLV841" s="247"/>
      <c r="SLW841" s="247"/>
      <c r="SLX841" s="247"/>
      <c r="SLY841" s="247"/>
      <c r="SLZ841" s="247"/>
      <c r="SMA841" s="247"/>
      <c r="SMB841" s="247"/>
      <c r="SMC841" s="247"/>
      <c r="SMD841" s="247"/>
      <c r="SME841" s="247"/>
      <c r="SMF841" s="247"/>
      <c r="SMG841" s="247"/>
      <c r="SMH841" s="247"/>
      <c r="SMI841" s="247"/>
      <c r="SMJ841" s="247"/>
      <c r="SMK841" s="247"/>
      <c r="SML841" s="247"/>
      <c r="SMM841" s="247"/>
      <c r="SMN841" s="247"/>
      <c r="SMO841" s="247"/>
      <c r="SMP841" s="247"/>
      <c r="SMQ841" s="247"/>
      <c r="SMR841" s="247"/>
      <c r="SMS841" s="247"/>
      <c r="SMT841" s="247"/>
      <c r="SMU841" s="247"/>
      <c r="SMV841" s="247"/>
      <c r="SMW841" s="247"/>
      <c r="SMX841" s="247"/>
      <c r="SMY841" s="247"/>
      <c r="SMZ841" s="247"/>
      <c r="SNA841" s="247"/>
      <c r="SNB841" s="247"/>
      <c r="SNC841" s="247"/>
      <c r="SND841" s="247"/>
      <c r="SNE841" s="247"/>
      <c r="SNF841" s="247"/>
      <c r="SNG841" s="247"/>
      <c r="SNH841" s="247"/>
      <c r="SNI841" s="247"/>
      <c r="SNJ841" s="247"/>
      <c r="SNK841" s="247"/>
      <c r="SNL841" s="247"/>
      <c r="SNM841" s="247"/>
      <c r="SNN841" s="247"/>
      <c r="SNO841" s="247"/>
      <c r="SNP841" s="247"/>
      <c r="SNQ841" s="247"/>
      <c r="SNR841" s="247"/>
      <c r="SNS841" s="247"/>
      <c r="SNT841" s="247"/>
      <c r="SNU841" s="247"/>
      <c r="SNV841" s="247"/>
      <c r="SNW841" s="247"/>
      <c r="SNX841" s="247"/>
      <c r="SNY841" s="247"/>
      <c r="SNZ841" s="247"/>
      <c r="SOA841" s="247"/>
      <c r="SOB841" s="247"/>
      <c r="SOC841" s="247"/>
      <c r="SOD841" s="247"/>
      <c r="SOE841" s="247"/>
      <c r="SOF841" s="247"/>
      <c r="SOG841" s="247"/>
      <c r="SOH841" s="247"/>
      <c r="SOI841" s="247"/>
      <c r="SOJ841" s="247"/>
      <c r="SOK841" s="247"/>
      <c r="SOL841" s="247"/>
      <c r="SOM841" s="247"/>
      <c r="SON841" s="247"/>
      <c r="SOO841" s="247"/>
      <c r="SOP841" s="247"/>
      <c r="SOQ841" s="247"/>
      <c r="SOR841" s="247"/>
      <c r="SOS841" s="247"/>
      <c r="SOT841" s="247"/>
      <c r="SOU841" s="247"/>
      <c r="SOV841" s="247"/>
      <c r="SOW841" s="247"/>
      <c r="SOX841" s="247"/>
      <c r="SOY841" s="247"/>
      <c r="SOZ841" s="247"/>
      <c r="SPA841" s="247"/>
      <c r="SPB841" s="247"/>
      <c r="SPC841" s="247"/>
      <c r="SPD841" s="247"/>
      <c r="SPE841" s="247"/>
      <c r="SPF841" s="247"/>
      <c r="SPG841" s="247"/>
      <c r="SPH841" s="247"/>
      <c r="SPI841" s="247"/>
      <c r="SPJ841" s="247"/>
      <c r="SPK841" s="247"/>
      <c r="SPL841" s="247"/>
      <c r="SPM841" s="247"/>
      <c r="SPN841" s="247"/>
      <c r="SPO841" s="247"/>
      <c r="SPP841" s="247"/>
      <c r="SPQ841" s="247"/>
      <c r="SPR841" s="247"/>
      <c r="SPS841" s="247"/>
      <c r="SPT841" s="247"/>
      <c r="SPU841" s="247"/>
      <c r="SPV841" s="247"/>
      <c r="SPW841" s="247"/>
      <c r="SPX841" s="247"/>
      <c r="SPY841" s="247"/>
      <c r="SPZ841" s="247"/>
      <c r="SQA841" s="247"/>
      <c r="SQB841" s="247"/>
      <c r="SQC841" s="247"/>
      <c r="SQD841" s="247"/>
      <c r="SQE841" s="247"/>
      <c r="SQF841" s="247"/>
      <c r="SQG841" s="247"/>
      <c r="SQH841" s="247"/>
      <c r="SQI841" s="247"/>
      <c r="SQJ841" s="247"/>
      <c r="SQK841" s="247"/>
      <c r="SQL841" s="247"/>
      <c r="SQM841" s="247"/>
      <c r="SQN841" s="247"/>
      <c r="SQO841" s="247"/>
      <c r="SQP841" s="247"/>
      <c r="SQQ841" s="247"/>
      <c r="SQR841" s="247"/>
      <c r="SQS841" s="247"/>
      <c r="SQT841" s="247"/>
      <c r="SQU841" s="247"/>
      <c r="SQV841" s="247"/>
      <c r="SQW841" s="247"/>
      <c r="SQX841" s="247"/>
      <c r="SQY841" s="247"/>
      <c r="SQZ841" s="247"/>
      <c r="SRA841" s="247"/>
      <c r="SRB841" s="247"/>
      <c r="SRC841" s="247"/>
      <c r="SRD841" s="247"/>
      <c r="SRE841" s="247"/>
      <c r="SRF841" s="247"/>
      <c r="SRG841" s="247"/>
      <c r="SRH841" s="247"/>
      <c r="SRI841" s="247"/>
      <c r="SRJ841" s="247"/>
      <c r="SRK841" s="247"/>
      <c r="SRL841" s="247"/>
      <c r="SRM841" s="247"/>
      <c r="SRN841" s="247"/>
      <c r="SRO841" s="247"/>
      <c r="SRP841" s="247"/>
      <c r="SRQ841" s="247"/>
      <c r="SRR841" s="247"/>
      <c r="SRS841" s="247"/>
      <c r="SRT841" s="247"/>
      <c r="SRU841" s="247"/>
      <c r="SRV841" s="247"/>
      <c r="SRW841" s="247"/>
      <c r="SRX841" s="247"/>
      <c r="SRY841" s="247"/>
      <c r="SRZ841" s="247"/>
      <c r="SSA841" s="247"/>
      <c r="SSB841" s="247"/>
      <c r="SSC841" s="247"/>
      <c r="SSD841" s="247"/>
      <c r="SSE841" s="247"/>
      <c r="SSF841" s="247"/>
      <c r="SSG841" s="247"/>
      <c r="SSH841" s="247"/>
      <c r="SSI841" s="247"/>
      <c r="SSJ841" s="247"/>
      <c r="SSK841" s="247"/>
      <c r="SSL841" s="247"/>
      <c r="SSM841" s="247"/>
      <c r="SSN841" s="247"/>
      <c r="SSO841" s="247"/>
      <c r="SSP841" s="247"/>
      <c r="SSQ841" s="247"/>
      <c r="SSR841" s="247"/>
      <c r="SSS841" s="247"/>
      <c r="SST841" s="247"/>
      <c r="SSU841" s="247"/>
      <c r="SSV841" s="247"/>
      <c r="SSW841" s="247"/>
      <c r="SSX841" s="247"/>
      <c r="SSY841" s="247"/>
      <c r="SSZ841" s="247"/>
      <c r="STA841" s="247"/>
      <c r="STB841" s="247"/>
      <c r="STC841" s="247"/>
      <c r="STD841" s="247"/>
      <c r="STE841" s="247"/>
      <c r="STF841" s="247"/>
      <c r="STG841" s="247"/>
      <c r="STH841" s="247"/>
      <c r="STI841" s="247"/>
      <c r="STJ841" s="247"/>
      <c r="STK841" s="247"/>
      <c r="STL841" s="247"/>
      <c r="STM841" s="247"/>
      <c r="STN841" s="247"/>
      <c r="STO841" s="247"/>
      <c r="STP841" s="247"/>
      <c r="STQ841" s="247"/>
      <c r="STR841" s="247"/>
      <c r="STS841" s="247"/>
      <c r="STT841" s="247"/>
      <c r="STU841" s="247"/>
      <c r="STV841" s="247"/>
      <c r="STW841" s="247"/>
      <c r="STX841" s="247"/>
      <c r="STY841" s="247"/>
      <c r="STZ841" s="247"/>
      <c r="SUA841" s="247"/>
      <c r="SUB841" s="247"/>
      <c r="SUC841" s="247"/>
      <c r="SUD841" s="247"/>
      <c r="SUE841" s="247"/>
      <c r="SUF841" s="247"/>
      <c r="SUG841" s="247"/>
      <c r="SUH841" s="247"/>
      <c r="SUI841" s="247"/>
      <c r="SUJ841" s="247"/>
      <c r="SUK841" s="247"/>
      <c r="SUL841" s="247"/>
      <c r="SUM841" s="247"/>
      <c r="SUN841" s="247"/>
      <c r="SUO841" s="247"/>
      <c r="SUP841" s="247"/>
      <c r="SUQ841" s="247"/>
      <c r="SUR841" s="247"/>
      <c r="SUS841" s="247"/>
      <c r="SUT841" s="247"/>
      <c r="SUU841" s="247"/>
      <c r="SUV841" s="247"/>
      <c r="SUW841" s="247"/>
      <c r="SUX841" s="247"/>
      <c r="SUY841" s="247"/>
      <c r="SUZ841" s="247"/>
      <c r="SVA841" s="247"/>
      <c r="SVB841" s="247"/>
      <c r="SVC841" s="247"/>
      <c r="SVD841" s="247"/>
      <c r="SVE841" s="247"/>
      <c r="SVF841" s="247"/>
      <c r="SVG841" s="247"/>
      <c r="SVH841" s="247"/>
      <c r="SVI841" s="247"/>
      <c r="SVJ841" s="247"/>
      <c r="SVK841" s="247"/>
      <c r="SVL841" s="247"/>
      <c r="SVM841" s="247"/>
      <c r="SVN841" s="247"/>
      <c r="SVO841" s="247"/>
      <c r="SVP841" s="247"/>
      <c r="SVQ841" s="247"/>
      <c r="SVR841" s="247"/>
      <c r="SVS841" s="247"/>
      <c r="SVT841" s="247"/>
      <c r="SVU841" s="247"/>
      <c r="SVV841" s="247"/>
      <c r="SVW841" s="247"/>
      <c r="SVX841" s="247"/>
      <c r="SVY841" s="247"/>
      <c r="SVZ841" s="247"/>
      <c r="SWA841" s="247"/>
      <c r="SWB841" s="247"/>
      <c r="SWC841" s="247"/>
      <c r="SWD841" s="247"/>
      <c r="SWE841" s="247"/>
      <c r="SWF841" s="247"/>
      <c r="SWG841" s="247"/>
      <c r="SWH841" s="247"/>
      <c r="SWI841" s="247"/>
      <c r="SWJ841" s="247"/>
      <c r="SWK841" s="247"/>
      <c r="SWL841" s="247"/>
      <c r="SWM841" s="247"/>
      <c r="SWN841" s="247"/>
      <c r="SWO841" s="247"/>
      <c r="SWP841" s="247"/>
      <c r="SWQ841" s="247"/>
      <c r="SWR841" s="247"/>
      <c r="SWS841" s="247"/>
      <c r="SWT841" s="247"/>
      <c r="SWU841" s="247"/>
      <c r="SWV841" s="247"/>
      <c r="SWW841" s="247"/>
      <c r="SWX841" s="247"/>
      <c r="SWY841" s="247"/>
      <c r="SWZ841" s="247"/>
      <c r="SXA841" s="247"/>
      <c r="SXB841" s="247"/>
      <c r="SXC841" s="247"/>
      <c r="SXD841" s="247"/>
      <c r="SXE841" s="247"/>
      <c r="SXF841" s="247"/>
      <c r="SXG841" s="247"/>
      <c r="SXH841" s="247"/>
      <c r="SXI841" s="247"/>
      <c r="SXJ841" s="247"/>
      <c r="SXK841" s="247"/>
      <c r="SXL841" s="247"/>
      <c r="SXM841" s="247"/>
      <c r="SXN841" s="247"/>
      <c r="SXO841" s="247"/>
      <c r="SXP841" s="247"/>
      <c r="SXQ841" s="247"/>
      <c r="SXR841" s="247"/>
      <c r="SXS841" s="247"/>
      <c r="SXT841" s="247"/>
      <c r="SXU841" s="247"/>
      <c r="SXV841" s="247"/>
      <c r="SXW841" s="247"/>
      <c r="SXX841" s="247"/>
      <c r="SXY841" s="247"/>
      <c r="SXZ841" s="247"/>
      <c r="SYA841" s="247"/>
      <c r="SYB841" s="247"/>
      <c r="SYC841" s="247"/>
      <c r="SYD841" s="247"/>
      <c r="SYE841" s="247"/>
      <c r="SYF841" s="247"/>
      <c r="SYG841" s="247"/>
      <c r="SYH841" s="247"/>
      <c r="SYI841" s="247"/>
      <c r="SYJ841" s="247"/>
      <c r="SYK841" s="247"/>
      <c r="SYL841" s="247"/>
      <c r="SYM841" s="247"/>
      <c r="SYN841" s="247"/>
      <c r="SYO841" s="247"/>
      <c r="SYP841" s="247"/>
      <c r="SYQ841" s="247"/>
      <c r="SYR841" s="247"/>
      <c r="SYS841" s="247"/>
      <c r="SYT841" s="247"/>
      <c r="SYU841" s="247"/>
      <c r="SYV841" s="247"/>
      <c r="SYW841" s="247"/>
      <c r="SYX841" s="247"/>
      <c r="SYY841" s="247"/>
      <c r="SYZ841" s="247"/>
      <c r="SZA841" s="247"/>
      <c r="SZB841" s="247"/>
      <c r="SZC841" s="247"/>
      <c r="SZD841" s="247"/>
      <c r="SZE841" s="247"/>
      <c r="SZF841" s="247"/>
      <c r="SZG841" s="247"/>
      <c r="SZH841" s="247"/>
      <c r="SZI841" s="247"/>
      <c r="SZJ841" s="247"/>
      <c r="SZK841" s="247"/>
      <c r="SZL841" s="247"/>
      <c r="SZM841" s="247"/>
      <c r="SZN841" s="247"/>
      <c r="SZO841" s="247"/>
      <c r="SZP841" s="247"/>
      <c r="SZQ841" s="247"/>
      <c r="SZR841" s="247"/>
      <c r="SZS841" s="247"/>
      <c r="SZT841" s="247"/>
      <c r="SZU841" s="247"/>
      <c r="SZV841" s="247"/>
      <c r="SZW841" s="247"/>
      <c r="SZX841" s="247"/>
      <c r="SZY841" s="247"/>
      <c r="SZZ841" s="247"/>
      <c r="TAA841" s="247"/>
      <c r="TAB841" s="247"/>
      <c r="TAC841" s="247"/>
      <c r="TAD841" s="247"/>
      <c r="TAE841" s="247"/>
      <c r="TAF841" s="247"/>
      <c r="TAG841" s="247"/>
      <c r="TAH841" s="247"/>
      <c r="TAI841" s="247"/>
      <c r="TAJ841" s="247"/>
      <c r="TAK841" s="247"/>
      <c r="TAL841" s="247"/>
      <c r="TAM841" s="247"/>
      <c r="TAN841" s="247"/>
      <c r="TAO841" s="247"/>
      <c r="TAP841" s="247"/>
      <c r="TAQ841" s="247"/>
      <c r="TAR841" s="247"/>
      <c r="TAS841" s="247"/>
      <c r="TAT841" s="247"/>
      <c r="TAU841" s="247"/>
      <c r="TAV841" s="247"/>
      <c r="TAW841" s="247"/>
      <c r="TAX841" s="247"/>
      <c r="TAY841" s="247"/>
      <c r="TAZ841" s="247"/>
      <c r="TBA841" s="247"/>
      <c r="TBB841" s="247"/>
      <c r="TBC841" s="247"/>
      <c r="TBD841" s="247"/>
      <c r="TBE841" s="247"/>
      <c r="TBF841" s="247"/>
      <c r="TBG841" s="247"/>
      <c r="TBH841" s="247"/>
      <c r="TBI841" s="247"/>
      <c r="TBJ841" s="247"/>
      <c r="TBK841" s="247"/>
      <c r="TBL841" s="247"/>
      <c r="TBM841" s="247"/>
      <c r="TBN841" s="247"/>
      <c r="TBO841" s="247"/>
      <c r="TBP841" s="247"/>
      <c r="TBQ841" s="247"/>
      <c r="TBR841" s="247"/>
      <c r="TBS841" s="247"/>
      <c r="TBT841" s="247"/>
      <c r="TBU841" s="247"/>
      <c r="TBV841" s="247"/>
      <c r="TBW841" s="247"/>
      <c r="TBX841" s="247"/>
      <c r="TBY841" s="247"/>
      <c r="TBZ841" s="247"/>
      <c r="TCA841" s="247"/>
      <c r="TCB841" s="247"/>
      <c r="TCC841" s="247"/>
      <c r="TCD841" s="247"/>
      <c r="TCE841" s="247"/>
      <c r="TCF841" s="247"/>
      <c r="TCG841" s="247"/>
      <c r="TCH841" s="247"/>
      <c r="TCI841" s="247"/>
      <c r="TCJ841" s="247"/>
      <c r="TCK841" s="247"/>
      <c r="TCL841" s="247"/>
      <c r="TCM841" s="247"/>
      <c r="TCN841" s="247"/>
      <c r="TCO841" s="247"/>
      <c r="TCP841" s="247"/>
      <c r="TCQ841" s="247"/>
      <c r="TCR841" s="247"/>
      <c r="TCS841" s="247"/>
      <c r="TCT841" s="247"/>
      <c r="TCU841" s="247"/>
      <c r="TCV841" s="247"/>
      <c r="TCW841" s="247"/>
      <c r="TCX841" s="247"/>
      <c r="TCY841" s="247"/>
      <c r="TCZ841" s="247"/>
      <c r="TDA841" s="247"/>
      <c r="TDB841" s="247"/>
      <c r="TDC841" s="247"/>
      <c r="TDD841" s="247"/>
      <c r="TDE841" s="247"/>
      <c r="TDF841" s="247"/>
      <c r="TDG841" s="247"/>
      <c r="TDH841" s="247"/>
      <c r="TDI841" s="247"/>
      <c r="TDJ841" s="247"/>
      <c r="TDK841" s="247"/>
      <c r="TDL841" s="247"/>
      <c r="TDM841" s="247"/>
      <c r="TDN841" s="247"/>
      <c r="TDO841" s="247"/>
      <c r="TDP841" s="247"/>
      <c r="TDQ841" s="247"/>
      <c r="TDR841" s="247"/>
      <c r="TDS841" s="247"/>
      <c r="TDT841" s="247"/>
      <c r="TDU841" s="247"/>
      <c r="TDV841" s="247"/>
      <c r="TDW841" s="247"/>
      <c r="TDX841" s="247"/>
      <c r="TDY841" s="247"/>
      <c r="TDZ841" s="247"/>
      <c r="TEA841" s="247"/>
      <c r="TEB841" s="247"/>
      <c r="TEC841" s="247"/>
      <c r="TED841" s="247"/>
      <c r="TEE841" s="247"/>
      <c r="TEF841" s="247"/>
      <c r="TEG841" s="247"/>
      <c r="TEH841" s="247"/>
      <c r="TEI841" s="247"/>
      <c r="TEJ841" s="247"/>
      <c r="TEK841" s="247"/>
      <c r="TEL841" s="247"/>
      <c r="TEM841" s="247"/>
      <c r="TEN841" s="247"/>
      <c r="TEO841" s="247"/>
      <c r="TEP841" s="247"/>
      <c r="TEQ841" s="247"/>
      <c r="TER841" s="247"/>
      <c r="TES841" s="247"/>
      <c r="TET841" s="247"/>
      <c r="TEU841" s="247"/>
      <c r="TEV841" s="247"/>
      <c r="TEW841" s="247"/>
      <c r="TEX841" s="247"/>
      <c r="TEY841" s="247"/>
      <c r="TEZ841" s="247"/>
      <c r="TFA841" s="247"/>
      <c r="TFB841" s="247"/>
      <c r="TFC841" s="247"/>
      <c r="TFD841" s="247"/>
      <c r="TFE841" s="247"/>
      <c r="TFF841" s="247"/>
      <c r="TFG841" s="247"/>
      <c r="TFH841" s="247"/>
      <c r="TFI841" s="247"/>
      <c r="TFJ841" s="247"/>
      <c r="TFK841" s="247"/>
      <c r="TFL841" s="247"/>
      <c r="TFM841" s="247"/>
      <c r="TFN841" s="247"/>
      <c r="TFO841" s="247"/>
      <c r="TFP841" s="247"/>
      <c r="TFQ841" s="247"/>
      <c r="TFR841" s="247"/>
      <c r="TFS841" s="247"/>
      <c r="TFT841" s="247"/>
      <c r="TFU841" s="247"/>
      <c r="TFV841" s="247"/>
      <c r="TFW841" s="247"/>
      <c r="TFX841" s="247"/>
      <c r="TFY841" s="247"/>
      <c r="TFZ841" s="247"/>
      <c r="TGA841" s="247"/>
      <c r="TGB841" s="247"/>
      <c r="TGC841" s="247"/>
      <c r="TGD841" s="247"/>
      <c r="TGE841" s="247"/>
      <c r="TGF841" s="247"/>
      <c r="TGG841" s="247"/>
      <c r="TGH841" s="247"/>
      <c r="TGI841" s="247"/>
      <c r="TGJ841" s="247"/>
      <c r="TGK841" s="247"/>
      <c r="TGL841" s="247"/>
      <c r="TGM841" s="247"/>
      <c r="TGN841" s="247"/>
      <c r="TGO841" s="247"/>
      <c r="TGP841" s="247"/>
      <c r="TGQ841" s="247"/>
      <c r="TGR841" s="247"/>
      <c r="TGS841" s="247"/>
      <c r="TGT841" s="247"/>
      <c r="TGU841" s="247"/>
      <c r="TGV841" s="247"/>
      <c r="TGW841" s="247"/>
      <c r="TGX841" s="247"/>
      <c r="TGY841" s="247"/>
      <c r="TGZ841" s="247"/>
      <c r="THA841" s="247"/>
      <c r="THB841" s="247"/>
      <c r="THC841" s="247"/>
      <c r="THD841" s="247"/>
      <c r="THE841" s="247"/>
      <c r="THF841" s="247"/>
      <c r="THG841" s="247"/>
      <c r="THH841" s="247"/>
      <c r="THI841" s="247"/>
      <c r="THJ841" s="247"/>
      <c r="THK841" s="247"/>
      <c r="THL841" s="247"/>
      <c r="THM841" s="247"/>
      <c r="THN841" s="247"/>
      <c r="THO841" s="247"/>
      <c r="THP841" s="247"/>
      <c r="THQ841" s="247"/>
      <c r="THR841" s="247"/>
      <c r="THS841" s="247"/>
      <c r="THT841" s="247"/>
      <c r="THU841" s="247"/>
      <c r="THV841" s="247"/>
      <c r="THW841" s="247"/>
      <c r="THX841" s="247"/>
      <c r="THY841" s="247"/>
      <c r="THZ841" s="247"/>
      <c r="TIA841" s="247"/>
      <c r="TIB841" s="247"/>
      <c r="TIC841" s="247"/>
      <c r="TID841" s="247"/>
      <c r="TIE841" s="247"/>
      <c r="TIF841" s="247"/>
      <c r="TIG841" s="247"/>
      <c r="TIH841" s="247"/>
      <c r="TII841" s="247"/>
      <c r="TIJ841" s="247"/>
      <c r="TIK841" s="247"/>
      <c r="TIL841" s="247"/>
      <c r="TIM841" s="247"/>
      <c r="TIN841" s="247"/>
      <c r="TIO841" s="247"/>
      <c r="TIP841" s="247"/>
      <c r="TIQ841" s="247"/>
      <c r="TIR841" s="247"/>
      <c r="TIS841" s="247"/>
      <c r="TIT841" s="247"/>
      <c r="TIU841" s="247"/>
      <c r="TIV841" s="247"/>
      <c r="TIW841" s="247"/>
      <c r="TIX841" s="247"/>
      <c r="TIY841" s="247"/>
      <c r="TIZ841" s="247"/>
      <c r="TJA841" s="247"/>
      <c r="TJB841" s="247"/>
      <c r="TJC841" s="247"/>
      <c r="TJD841" s="247"/>
      <c r="TJE841" s="247"/>
      <c r="TJF841" s="247"/>
      <c r="TJG841" s="247"/>
      <c r="TJH841" s="247"/>
      <c r="TJI841" s="247"/>
      <c r="TJJ841" s="247"/>
      <c r="TJK841" s="247"/>
      <c r="TJL841" s="247"/>
      <c r="TJM841" s="247"/>
      <c r="TJN841" s="247"/>
      <c r="TJO841" s="247"/>
      <c r="TJP841" s="247"/>
      <c r="TJQ841" s="247"/>
      <c r="TJR841" s="247"/>
      <c r="TJS841" s="247"/>
      <c r="TJT841" s="247"/>
      <c r="TJU841" s="247"/>
      <c r="TJV841" s="247"/>
      <c r="TJW841" s="247"/>
      <c r="TJX841" s="247"/>
      <c r="TJY841" s="247"/>
      <c r="TJZ841" s="247"/>
      <c r="TKA841" s="247"/>
      <c r="TKB841" s="247"/>
      <c r="TKC841" s="247"/>
      <c r="TKD841" s="247"/>
      <c r="TKE841" s="247"/>
      <c r="TKF841" s="247"/>
      <c r="TKG841" s="247"/>
      <c r="TKH841" s="247"/>
      <c r="TKI841" s="247"/>
      <c r="TKJ841" s="247"/>
      <c r="TKK841" s="247"/>
      <c r="TKL841" s="247"/>
      <c r="TKM841" s="247"/>
      <c r="TKN841" s="247"/>
      <c r="TKO841" s="247"/>
      <c r="TKP841" s="247"/>
      <c r="TKQ841" s="247"/>
      <c r="TKR841" s="247"/>
      <c r="TKS841" s="247"/>
      <c r="TKT841" s="247"/>
      <c r="TKU841" s="247"/>
      <c r="TKV841" s="247"/>
      <c r="TKW841" s="247"/>
      <c r="TKX841" s="247"/>
      <c r="TKY841" s="247"/>
      <c r="TKZ841" s="247"/>
      <c r="TLA841" s="247"/>
      <c r="TLB841" s="247"/>
      <c r="TLC841" s="247"/>
      <c r="TLD841" s="247"/>
      <c r="TLE841" s="247"/>
      <c r="TLF841" s="247"/>
      <c r="TLG841" s="247"/>
      <c r="TLH841" s="247"/>
      <c r="TLI841" s="247"/>
      <c r="TLJ841" s="247"/>
      <c r="TLK841" s="247"/>
      <c r="TLL841" s="247"/>
      <c r="TLM841" s="247"/>
      <c r="TLN841" s="247"/>
      <c r="TLO841" s="247"/>
      <c r="TLP841" s="247"/>
      <c r="TLQ841" s="247"/>
      <c r="TLR841" s="247"/>
      <c r="TLS841" s="247"/>
      <c r="TLT841" s="247"/>
      <c r="TLU841" s="247"/>
      <c r="TLV841" s="247"/>
      <c r="TLW841" s="247"/>
      <c r="TLX841" s="247"/>
      <c r="TLY841" s="247"/>
      <c r="TLZ841" s="247"/>
      <c r="TMA841" s="247"/>
      <c r="TMB841" s="247"/>
      <c r="TMC841" s="247"/>
      <c r="TMD841" s="247"/>
      <c r="TME841" s="247"/>
      <c r="TMF841" s="247"/>
      <c r="TMG841" s="247"/>
      <c r="TMH841" s="247"/>
      <c r="TMI841" s="247"/>
      <c r="TMJ841" s="247"/>
      <c r="TMK841" s="247"/>
      <c r="TML841" s="247"/>
      <c r="TMM841" s="247"/>
      <c r="TMN841" s="247"/>
      <c r="TMO841" s="247"/>
      <c r="TMP841" s="247"/>
      <c r="TMQ841" s="247"/>
      <c r="TMR841" s="247"/>
      <c r="TMS841" s="247"/>
      <c r="TMT841" s="247"/>
      <c r="TMU841" s="247"/>
      <c r="TMV841" s="247"/>
      <c r="TMW841" s="247"/>
      <c r="TMX841" s="247"/>
      <c r="TMY841" s="247"/>
      <c r="TMZ841" s="247"/>
      <c r="TNA841" s="247"/>
      <c r="TNB841" s="247"/>
      <c r="TNC841" s="247"/>
      <c r="TND841" s="247"/>
      <c r="TNE841" s="247"/>
      <c r="TNF841" s="247"/>
      <c r="TNG841" s="247"/>
      <c r="TNH841" s="247"/>
      <c r="TNI841" s="247"/>
      <c r="TNJ841" s="247"/>
      <c r="TNK841" s="247"/>
      <c r="TNL841" s="247"/>
      <c r="TNM841" s="247"/>
      <c r="TNN841" s="247"/>
      <c r="TNO841" s="247"/>
      <c r="TNP841" s="247"/>
      <c r="TNQ841" s="247"/>
      <c r="TNR841" s="247"/>
      <c r="TNS841" s="247"/>
      <c r="TNT841" s="247"/>
      <c r="TNU841" s="247"/>
      <c r="TNV841" s="247"/>
      <c r="TNW841" s="247"/>
      <c r="TNX841" s="247"/>
      <c r="TNY841" s="247"/>
      <c r="TNZ841" s="247"/>
      <c r="TOA841" s="247"/>
      <c r="TOB841" s="247"/>
      <c r="TOC841" s="247"/>
      <c r="TOD841" s="247"/>
      <c r="TOE841" s="247"/>
      <c r="TOF841" s="247"/>
      <c r="TOG841" s="247"/>
      <c r="TOH841" s="247"/>
      <c r="TOI841" s="247"/>
      <c r="TOJ841" s="247"/>
      <c r="TOK841" s="247"/>
      <c r="TOL841" s="247"/>
      <c r="TOM841" s="247"/>
      <c r="TON841" s="247"/>
      <c r="TOO841" s="247"/>
      <c r="TOP841" s="247"/>
      <c r="TOQ841" s="247"/>
      <c r="TOR841" s="247"/>
      <c r="TOS841" s="247"/>
      <c r="TOT841" s="247"/>
      <c r="TOU841" s="247"/>
      <c r="TOV841" s="247"/>
      <c r="TOW841" s="247"/>
      <c r="TOX841" s="247"/>
      <c r="TOY841" s="247"/>
      <c r="TOZ841" s="247"/>
      <c r="TPA841" s="247"/>
      <c r="TPB841" s="247"/>
      <c r="TPC841" s="247"/>
      <c r="TPD841" s="247"/>
      <c r="TPE841" s="247"/>
      <c r="TPF841" s="247"/>
      <c r="TPG841" s="247"/>
      <c r="TPH841" s="247"/>
      <c r="TPI841" s="247"/>
      <c r="TPJ841" s="247"/>
      <c r="TPK841" s="247"/>
      <c r="TPL841" s="247"/>
      <c r="TPM841" s="247"/>
      <c r="TPN841" s="247"/>
      <c r="TPO841" s="247"/>
      <c r="TPP841" s="247"/>
      <c r="TPQ841" s="247"/>
      <c r="TPR841" s="247"/>
      <c r="TPS841" s="247"/>
      <c r="TPT841" s="247"/>
      <c r="TPU841" s="247"/>
      <c r="TPV841" s="247"/>
      <c r="TPW841" s="247"/>
      <c r="TPX841" s="247"/>
      <c r="TPY841" s="247"/>
      <c r="TPZ841" s="247"/>
      <c r="TQA841" s="247"/>
      <c r="TQB841" s="247"/>
      <c r="TQC841" s="247"/>
      <c r="TQD841" s="247"/>
      <c r="TQE841" s="247"/>
      <c r="TQF841" s="247"/>
      <c r="TQG841" s="247"/>
      <c r="TQH841" s="247"/>
      <c r="TQI841" s="247"/>
      <c r="TQJ841" s="247"/>
      <c r="TQK841" s="247"/>
      <c r="TQL841" s="247"/>
      <c r="TQM841" s="247"/>
      <c r="TQN841" s="247"/>
      <c r="TQO841" s="247"/>
      <c r="TQP841" s="247"/>
      <c r="TQQ841" s="247"/>
      <c r="TQR841" s="247"/>
      <c r="TQS841" s="247"/>
      <c r="TQT841" s="247"/>
      <c r="TQU841" s="247"/>
      <c r="TQV841" s="247"/>
      <c r="TQW841" s="247"/>
      <c r="TQX841" s="247"/>
      <c r="TQY841" s="247"/>
      <c r="TQZ841" s="247"/>
      <c r="TRA841" s="247"/>
      <c r="TRB841" s="247"/>
      <c r="TRC841" s="247"/>
      <c r="TRD841" s="247"/>
      <c r="TRE841" s="247"/>
      <c r="TRF841" s="247"/>
      <c r="TRG841" s="247"/>
      <c r="TRH841" s="247"/>
      <c r="TRI841" s="247"/>
      <c r="TRJ841" s="247"/>
      <c r="TRK841" s="247"/>
      <c r="TRL841" s="247"/>
      <c r="TRM841" s="247"/>
      <c r="TRN841" s="247"/>
      <c r="TRO841" s="247"/>
      <c r="TRP841" s="247"/>
      <c r="TRQ841" s="247"/>
      <c r="TRR841" s="247"/>
      <c r="TRS841" s="247"/>
      <c r="TRT841" s="247"/>
      <c r="TRU841" s="247"/>
      <c r="TRV841" s="247"/>
      <c r="TRW841" s="247"/>
      <c r="TRX841" s="247"/>
      <c r="TRY841" s="247"/>
      <c r="TRZ841" s="247"/>
      <c r="TSA841" s="247"/>
      <c r="TSB841" s="247"/>
      <c r="TSC841" s="247"/>
      <c r="TSD841" s="247"/>
      <c r="TSE841" s="247"/>
      <c r="TSF841" s="247"/>
      <c r="TSG841" s="247"/>
      <c r="TSH841" s="247"/>
      <c r="TSI841" s="247"/>
      <c r="TSJ841" s="247"/>
      <c r="TSK841" s="247"/>
      <c r="TSL841" s="247"/>
      <c r="TSM841" s="247"/>
      <c r="TSN841" s="247"/>
      <c r="TSO841" s="247"/>
      <c r="TSP841" s="247"/>
      <c r="TSQ841" s="247"/>
      <c r="TSR841" s="247"/>
      <c r="TSS841" s="247"/>
      <c r="TST841" s="247"/>
      <c r="TSU841" s="247"/>
      <c r="TSV841" s="247"/>
      <c r="TSW841" s="247"/>
      <c r="TSX841" s="247"/>
      <c r="TSY841" s="247"/>
      <c r="TSZ841" s="247"/>
      <c r="TTA841" s="247"/>
      <c r="TTB841" s="247"/>
      <c r="TTC841" s="247"/>
      <c r="TTD841" s="247"/>
      <c r="TTE841" s="247"/>
      <c r="TTF841" s="247"/>
      <c r="TTG841" s="247"/>
      <c r="TTH841" s="247"/>
      <c r="TTI841" s="247"/>
      <c r="TTJ841" s="247"/>
      <c r="TTK841" s="247"/>
      <c r="TTL841" s="247"/>
      <c r="TTM841" s="247"/>
      <c r="TTN841" s="247"/>
      <c r="TTO841" s="247"/>
      <c r="TTP841" s="247"/>
      <c r="TTQ841" s="247"/>
      <c r="TTR841" s="247"/>
      <c r="TTS841" s="247"/>
      <c r="TTT841" s="247"/>
      <c r="TTU841" s="247"/>
      <c r="TTV841" s="247"/>
      <c r="TTW841" s="247"/>
      <c r="TTX841" s="247"/>
      <c r="TTY841" s="247"/>
      <c r="TTZ841" s="247"/>
      <c r="TUA841" s="247"/>
      <c r="TUB841" s="247"/>
      <c r="TUC841" s="247"/>
      <c r="TUD841" s="247"/>
      <c r="TUE841" s="247"/>
      <c r="TUF841" s="247"/>
      <c r="TUG841" s="247"/>
      <c r="TUH841" s="247"/>
      <c r="TUI841" s="247"/>
      <c r="TUJ841" s="247"/>
      <c r="TUK841" s="247"/>
      <c r="TUL841" s="247"/>
      <c r="TUM841" s="247"/>
      <c r="TUN841" s="247"/>
      <c r="TUO841" s="247"/>
      <c r="TUP841" s="247"/>
      <c r="TUQ841" s="247"/>
      <c r="TUR841" s="247"/>
      <c r="TUS841" s="247"/>
      <c r="TUT841" s="247"/>
      <c r="TUU841" s="247"/>
      <c r="TUV841" s="247"/>
      <c r="TUW841" s="247"/>
      <c r="TUX841" s="247"/>
      <c r="TUY841" s="247"/>
      <c r="TUZ841" s="247"/>
      <c r="TVA841" s="247"/>
      <c r="TVB841" s="247"/>
      <c r="TVC841" s="247"/>
      <c r="TVD841" s="247"/>
      <c r="TVE841" s="247"/>
      <c r="TVF841" s="247"/>
      <c r="TVG841" s="247"/>
      <c r="TVH841" s="247"/>
      <c r="TVI841" s="247"/>
      <c r="TVJ841" s="247"/>
      <c r="TVK841" s="247"/>
      <c r="TVL841" s="247"/>
      <c r="TVM841" s="247"/>
      <c r="TVN841" s="247"/>
      <c r="TVO841" s="247"/>
      <c r="TVP841" s="247"/>
      <c r="TVQ841" s="247"/>
      <c r="TVR841" s="247"/>
      <c r="TVS841" s="247"/>
      <c r="TVT841" s="247"/>
      <c r="TVU841" s="247"/>
      <c r="TVV841" s="247"/>
      <c r="TVW841" s="247"/>
      <c r="TVX841" s="247"/>
      <c r="TVY841" s="247"/>
      <c r="TVZ841" s="247"/>
      <c r="TWA841" s="247"/>
      <c r="TWB841" s="247"/>
      <c r="TWC841" s="247"/>
      <c r="TWD841" s="247"/>
      <c r="TWE841" s="247"/>
      <c r="TWF841" s="247"/>
      <c r="TWG841" s="247"/>
      <c r="TWH841" s="247"/>
      <c r="TWI841" s="247"/>
      <c r="TWJ841" s="247"/>
      <c r="TWK841" s="247"/>
      <c r="TWL841" s="247"/>
      <c r="TWM841" s="247"/>
      <c r="TWN841" s="247"/>
      <c r="TWO841" s="247"/>
      <c r="TWP841" s="247"/>
      <c r="TWQ841" s="247"/>
      <c r="TWR841" s="247"/>
      <c r="TWS841" s="247"/>
      <c r="TWT841" s="247"/>
      <c r="TWU841" s="247"/>
      <c r="TWV841" s="247"/>
      <c r="TWW841" s="247"/>
      <c r="TWX841" s="247"/>
      <c r="TWY841" s="247"/>
      <c r="TWZ841" s="247"/>
      <c r="TXA841" s="247"/>
      <c r="TXB841" s="247"/>
      <c r="TXC841" s="247"/>
      <c r="TXD841" s="247"/>
      <c r="TXE841" s="247"/>
      <c r="TXF841" s="247"/>
      <c r="TXG841" s="247"/>
      <c r="TXH841" s="247"/>
      <c r="TXI841" s="247"/>
      <c r="TXJ841" s="247"/>
      <c r="TXK841" s="247"/>
      <c r="TXL841" s="247"/>
      <c r="TXM841" s="247"/>
      <c r="TXN841" s="247"/>
      <c r="TXO841" s="247"/>
      <c r="TXP841" s="247"/>
      <c r="TXQ841" s="247"/>
      <c r="TXR841" s="247"/>
      <c r="TXS841" s="247"/>
      <c r="TXT841" s="247"/>
      <c r="TXU841" s="247"/>
      <c r="TXV841" s="247"/>
      <c r="TXW841" s="247"/>
      <c r="TXX841" s="247"/>
      <c r="TXY841" s="247"/>
      <c r="TXZ841" s="247"/>
      <c r="TYA841" s="247"/>
      <c r="TYB841" s="247"/>
      <c r="TYC841" s="247"/>
      <c r="TYD841" s="247"/>
      <c r="TYE841" s="247"/>
      <c r="TYF841" s="247"/>
      <c r="TYG841" s="247"/>
      <c r="TYH841" s="247"/>
      <c r="TYI841" s="247"/>
      <c r="TYJ841" s="247"/>
      <c r="TYK841" s="247"/>
      <c r="TYL841" s="247"/>
      <c r="TYM841" s="247"/>
      <c r="TYN841" s="247"/>
      <c r="TYO841" s="247"/>
      <c r="TYP841" s="247"/>
      <c r="TYQ841" s="247"/>
      <c r="TYR841" s="247"/>
      <c r="TYS841" s="247"/>
      <c r="TYT841" s="247"/>
      <c r="TYU841" s="247"/>
      <c r="TYV841" s="247"/>
      <c r="TYW841" s="247"/>
      <c r="TYX841" s="247"/>
      <c r="TYY841" s="247"/>
      <c r="TYZ841" s="247"/>
      <c r="TZA841" s="247"/>
      <c r="TZB841" s="247"/>
      <c r="TZC841" s="247"/>
      <c r="TZD841" s="247"/>
      <c r="TZE841" s="247"/>
      <c r="TZF841" s="247"/>
      <c r="TZG841" s="247"/>
      <c r="TZH841" s="247"/>
      <c r="TZI841" s="247"/>
      <c r="TZJ841" s="247"/>
      <c r="TZK841" s="247"/>
      <c r="TZL841" s="247"/>
      <c r="TZM841" s="247"/>
      <c r="TZN841" s="247"/>
      <c r="TZO841" s="247"/>
      <c r="TZP841" s="247"/>
      <c r="TZQ841" s="247"/>
      <c r="TZR841" s="247"/>
      <c r="TZS841" s="247"/>
      <c r="TZT841" s="247"/>
      <c r="TZU841" s="247"/>
      <c r="TZV841" s="247"/>
      <c r="TZW841" s="247"/>
      <c r="TZX841" s="247"/>
      <c r="TZY841" s="247"/>
      <c r="TZZ841" s="247"/>
      <c r="UAA841" s="247"/>
      <c r="UAB841" s="247"/>
      <c r="UAC841" s="247"/>
      <c r="UAD841" s="247"/>
      <c r="UAE841" s="247"/>
      <c r="UAF841" s="247"/>
      <c r="UAG841" s="247"/>
      <c r="UAH841" s="247"/>
      <c r="UAI841" s="247"/>
      <c r="UAJ841" s="247"/>
      <c r="UAK841" s="247"/>
      <c r="UAL841" s="247"/>
      <c r="UAM841" s="247"/>
      <c r="UAN841" s="247"/>
      <c r="UAO841" s="247"/>
      <c r="UAP841" s="247"/>
      <c r="UAQ841" s="247"/>
      <c r="UAR841" s="247"/>
      <c r="UAS841" s="247"/>
      <c r="UAT841" s="247"/>
      <c r="UAU841" s="247"/>
      <c r="UAV841" s="247"/>
      <c r="UAW841" s="247"/>
      <c r="UAX841" s="247"/>
      <c r="UAY841" s="247"/>
      <c r="UAZ841" s="247"/>
      <c r="UBA841" s="247"/>
      <c r="UBB841" s="247"/>
      <c r="UBC841" s="247"/>
      <c r="UBD841" s="247"/>
      <c r="UBE841" s="247"/>
      <c r="UBF841" s="247"/>
      <c r="UBG841" s="247"/>
      <c r="UBH841" s="247"/>
      <c r="UBI841" s="247"/>
      <c r="UBJ841" s="247"/>
      <c r="UBK841" s="247"/>
      <c r="UBL841" s="247"/>
      <c r="UBM841" s="247"/>
      <c r="UBN841" s="247"/>
      <c r="UBO841" s="247"/>
      <c r="UBP841" s="247"/>
      <c r="UBQ841" s="247"/>
      <c r="UBR841" s="247"/>
      <c r="UBS841" s="247"/>
      <c r="UBT841" s="247"/>
      <c r="UBU841" s="247"/>
      <c r="UBV841" s="247"/>
      <c r="UBW841" s="247"/>
      <c r="UBX841" s="247"/>
      <c r="UBY841" s="247"/>
      <c r="UBZ841" s="247"/>
      <c r="UCA841" s="247"/>
      <c r="UCB841" s="247"/>
      <c r="UCC841" s="247"/>
      <c r="UCD841" s="247"/>
      <c r="UCE841" s="247"/>
      <c r="UCF841" s="247"/>
      <c r="UCG841" s="247"/>
      <c r="UCH841" s="247"/>
      <c r="UCI841" s="247"/>
      <c r="UCJ841" s="247"/>
      <c r="UCK841" s="247"/>
      <c r="UCL841" s="247"/>
      <c r="UCM841" s="247"/>
      <c r="UCN841" s="247"/>
      <c r="UCO841" s="247"/>
      <c r="UCP841" s="247"/>
      <c r="UCQ841" s="247"/>
      <c r="UCR841" s="247"/>
      <c r="UCS841" s="247"/>
      <c r="UCT841" s="247"/>
      <c r="UCU841" s="247"/>
      <c r="UCV841" s="247"/>
      <c r="UCW841" s="247"/>
      <c r="UCX841" s="247"/>
      <c r="UCY841" s="247"/>
      <c r="UCZ841" s="247"/>
      <c r="UDA841" s="247"/>
      <c r="UDB841" s="247"/>
      <c r="UDC841" s="247"/>
      <c r="UDD841" s="247"/>
      <c r="UDE841" s="247"/>
      <c r="UDF841" s="247"/>
      <c r="UDG841" s="247"/>
      <c r="UDH841" s="247"/>
      <c r="UDI841" s="247"/>
      <c r="UDJ841" s="247"/>
      <c r="UDK841" s="247"/>
      <c r="UDL841" s="247"/>
      <c r="UDM841" s="247"/>
      <c r="UDN841" s="247"/>
      <c r="UDO841" s="247"/>
      <c r="UDP841" s="247"/>
      <c r="UDQ841" s="247"/>
      <c r="UDR841" s="247"/>
      <c r="UDS841" s="247"/>
      <c r="UDT841" s="247"/>
      <c r="UDU841" s="247"/>
      <c r="UDV841" s="247"/>
      <c r="UDW841" s="247"/>
      <c r="UDX841" s="247"/>
      <c r="UDY841" s="247"/>
      <c r="UDZ841" s="247"/>
      <c r="UEA841" s="247"/>
      <c r="UEB841" s="247"/>
      <c r="UEC841" s="247"/>
      <c r="UED841" s="247"/>
      <c r="UEE841" s="247"/>
      <c r="UEF841" s="247"/>
      <c r="UEG841" s="247"/>
      <c r="UEH841" s="247"/>
      <c r="UEI841" s="247"/>
      <c r="UEJ841" s="247"/>
      <c r="UEK841" s="247"/>
      <c r="UEL841" s="247"/>
      <c r="UEM841" s="247"/>
      <c r="UEN841" s="247"/>
      <c r="UEO841" s="247"/>
      <c r="UEP841" s="247"/>
      <c r="UEQ841" s="247"/>
      <c r="UER841" s="247"/>
      <c r="UES841" s="247"/>
      <c r="UET841" s="247"/>
      <c r="UEU841" s="247"/>
      <c r="UEV841" s="247"/>
      <c r="UEW841" s="247"/>
      <c r="UEX841" s="247"/>
      <c r="UEY841" s="247"/>
      <c r="UEZ841" s="247"/>
      <c r="UFA841" s="247"/>
      <c r="UFB841" s="247"/>
      <c r="UFC841" s="247"/>
      <c r="UFD841" s="247"/>
      <c r="UFE841" s="247"/>
      <c r="UFF841" s="247"/>
      <c r="UFG841" s="247"/>
      <c r="UFH841" s="247"/>
      <c r="UFI841" s="247"/>
      <c r="UFJ841" s="247"/>
      <c r="UFK841" s="247"/>
      <c r="UFL841" s="247"/>
      <c r="UFM841" s="247"/>
      <c r="UFN841" s="247"/>
      <c r="UFO841" s="247"/>
      <c r="UFP841" s="247"/>
      <c r="UFQ841" s="247"/>
      <c r="UFR841" s="247"/>
      <c r="UFS841" s="247"/>
      <c r="UFT841" s="247"/>
      <c r="UFU841" s="247"/>
      <c r="UFV841" s="247"/>
      <c r="UFW841" s="247"/>
      <c r="UFX841" s="247"/>
      <c r="UFY841" s="247"/>
      <c r="UFZ841" s="247"/>
      <c r="UGA841" s="247"/>
      <c r="UGB841" s="247"/>
      <c r="UGC841" s="247"/>
      <c r="UGD841" s="247"/>
      <c r="UGE841" s="247"/>
      <c r="UGF841" s="247"/>
      <c r="UGG841" s="247"/>
      <c r="UGH841" s="247"/>
      <c r="UGI841" s="247"/>
      <c r="UGJ841" s="247"/>
      <c r="UGK841" s="247"/>
      <c r="UGL841" s="247"/>
      <c r="UGM841" s="247"/>
      <c r="UGN841" s="247"/>
      <c r="UGO841" s="247"/>
      <c r="UGP841" s="247"/>
      <c r="UGQ841" s="247"/>
      <c r="UGR841" s="247"/>
      <c r="UGS841" s="247"/>
      <c r="UGT841" s="247"/>
      <c r="UGU841" s="247"/>
      <c r="UGV841" s="247"/>
      <c r="UGW841" s="247"/>
      <c r="UGX841" s="247"/>
      <c r="UGY841" s="247"/>
      <c r="UGZ841" s="247"/>
      <c r="UHA841" s="247"/>
      <c r="UHB841" s="247"/>
      <c r="UHC841" s="247"/>
      <c r="UHD841" s="247"/>
      <c r="UHE841" s="247"/>
      <c r="UHF841" s="247"/>
      <c r="UHG841" s="247"/>
      <c r="UHH841" s="247"/>
      <c r="UHI841" s="247"/>
      <c r="UHJ841" s="247"/>
      <c r="UHK841" s="247"/>
      <c r="UHL841" s="247"/>
      <c r="UHM841" s="247"/>
      <c r="UHN841" s="247"/>
      <c r="UHO841" s="247"/>
      <c r="UHP841" s="247"/>
      <c r="UHQ841" s="247"/>
      <c r="UHR841" s="247"/>
      <c r="UHS841" s="247"/>
      <c r="UHT841" s="247"/>
      <c r="UHU841" s="247"/>
      <c r="UHV841" s="247"/>
      <c r="UHW841" s="247"/>
      <c r="UHX841" s="247"/>
      <c r="UHY841" s="247"/>
      <c r="UHZ841" s="247"/>
      <c r="UIA841" s="247"/>
      <c r="UIB841" s="247"/>
      <c r="UIC841" s="247"/>
      <c r="UID841" s="247"/>
      <c r="UIE841" s="247"/>
      <c r="UIF841" s="247"/>
      <c r="UIG841" s="247"/>
      <c r="UIH841" s="247"/>
      <c r="UII841" s="247"/>
      <c r="UIJ841" s="247"/>
      <c r="UIK841" s="247"/>
      <c r="UIL841" s="247"/>
      <c r="UIM841" s="247"/>
      <c r="UIN841" s="247"/>
      <c r="UIO841" s="247"/>
      <c r="UIP841" s="247"/>
      <c r="UIQ841" s="247"/>
      <c r="UIR841" s="247"/>
      <c r="UIS841" s="247"/>
      <c r="UIT841" s="247"/>
      <c r="UIU841" s="247"/>
      <c r="UIV841" s="247"/>
      <c r="UIW841" s="247"/>
      <c r="UIX841" s="247"/>
      <c r="UIY841" s="247"/>
      <c r="UIZ841" s="247"/>
      <c r="UJA841" s="247"/>
      <c r="UJB841" s="247"/>
      <c r="UJC841" s="247"/>
      <c r="UJD841" s="247"/>
      <c r="UJE841" s="247"/>
      <c r="UJF841" s="247"/>
      <c r="UJG841" s="247"/>
      <c r="UJH841" s="247"/>
      <c r="UJI841" s="247"/>
      <c r="UJJ841" s="247"/>
      <c r="UJK841" s="247"/>
      <c r="UJL841" s="247"/>
      <c r="UJM841" s="247"/>
      <c r="UJN841" s="247"/>
      <c r="UJO841" s="247"/>
      <c r="UJP841" s="247"/>
      <c r="UJQ841" s="247"/>
      <c r="UJR841" s="247"/>
      <c r="UJS841" s="247"/>
      <c r="UJT841" s="247"/>
      <c r="UJU841" s="247"/>
      <c r="UJV841" s="247"/>
      <c r="UJW841" s="247"/>
      <c r="UJX841" s="247"/>
      <c r="UJY841" s="247"/>
      <c r="UJZ841" s="247"/>
      <c r="UKA841" s="247"/>
      <c r="UKB841" s="247"/>
      <c r="UKC841" s="247"/>
      <c r="UKD841" s="247"/>
      <c r="UKE841" s="247"/>
      <c r="UKF841" s="247"/>
      <c r="UKG841" s="247"/>
      <c r="UKH841" s="247"/>
      <c r="UKI841" s="247"/>
      <c r="UKJ841" s="247"/>
      <c r="UKK841" s="247"/>
      <c r="UKL841" s="247"/>
      <c r="UKM841" s="247"/>
      <c r="UKN841" s="247"/>
      <c r="UKO841" s="247"/>
      <c r="UKP841" s="247"/>
      <c r="UKQ841" s="247"/>
      <c r="UKR841" s="247"/>
      <c r="UKS841" s="247"/>
      <c r="UKT841" s="247"/>
      <c r="UKU841" s="247"/>
      <c r="UKV841" s="247"/>
      <c r="UKW841" s="247"/>
      <c r="UKX841" s="247"/>
      <c r="UKY841" s="247"/>
      <c r="UKZ841" s="247"/>
      <c r="ULA841" s="247"/>
      <c r="ULB841" s="247"/>
      <c r="ULC841" s="247"/>
      <c r="ULD841" s="247"/>
      <c r="ULE841" s="247"/>
      <c r="ULF841" s="247"/>
      <c r="ULG841" s="247"/>
      <c r="ULH841" s="247"/>
      <c r="ULI841" s="247"/>
      <c r="ULJ841" s="247"/>
      <c r="ULK841" s="247"/>
      <c r="ULL841" s="247"/>
      <c r="ULM841" s="247"/>
      <c r="ULN841" s="247"/>
      <c r="ULO841" s="247"/>
      <c r="ULP841" s="247"/>
      <c r="ULQ841" s="247"/>
      <c r="ULR841" s="247"/>
      <c r="ULS841" s="247"/>
      <c r="ULT841" s="247"/>
      <c r="ULU841" s="247"/>
      <c r="ULV841" s="247"/>
      <c r="ULW841" s="247"/>
      <c r="ULX841" s="247"/>
      <c r="ULY841" s="247"/>
      <c r="ULZ841" s="247"/>
      <c r="UMA841" s="247"/>
      <c r="UMB841" s="247"/>
      <c r="UMC841" s="247"/>
      <c r="UMD841" s="247"/>
      <c r="UME841" s="247"/>
      <c r="UMF841" s="247"/>
      <c r="UMG841" s="247"/>
      <c r="UMH841" s="247"/>
      <c r="UMI841" s="247"/>
      <c r="UMJ841" s="247"/>
      <c r="UMK841" s="247"/>
      <c r="UML841" s="247"/>
      <c r="UMM841" s="247"/>
      <c r="UMN841" s="247"/>
      <c r="UMO841" s="247"/>
      <c r="UMP841" s="247"/>
      <c r="UMQ841" s="247"/>
      <c r="UMR841" s="247"/>
      <c r="UMS841" s="247"/>
      <c r="UMT841" s="247"/>
      <c r="UMU841" s="247"/>
      <c r="UMV841" s="247"/>
      <c r="UMW841" s="247"/>
      <c r="UMX841" s="247"/>
      <c r="UMY841" s="247"/>
      <c r="UMZ841" s="247"/>
      <c r="UNA841" s="247"/>
      <c r="UNB841" s="247"/>
      <c r="UNC841" s="247"/>
      <c r="UND841" s="247"/>
      <c r="UNE841" s="247"/>
      <c r="UNF841" s="247"/>
      <c r="UNG841" s="247"/>
      <c r="UNH841" s="247"/>
      <c r="UNI841" s="247"/>
      <c r="UNJ841" s="247"/>
      <c r="UNK841" s="247"/>
      <c r="UNL841" s="247"/>
      <c r="UNM841" s="247"/>
      <c r="UNN841" s="247"/>
      <c r="UNO841" s="247"/>
      <c r="UNP841" s="247"/>
      <c r="UNQ841" s="247"/>
      <c r="UNR841" s="247"/>
      <c r="UNS841" s="247"/>
      <c r="UNT841" s="247"/>
      <c r="UNU841" s="247"/>
      <c r="UNV841" s="247"/>
      <c r="UNW841" s="247"/>
      <c r="UNX841" s="247"/>
      <c r="UNY841" s="247"/>
      <c r="UNZ841" s="247"/>
      <c r="UOA841" s="247"/>
      <c r="UOB841" s="247"/>
      <c r="UOC841" s="247"/>
      <c r="UOD841" s="247"/>
      <c r="UOE841" s="247"/>
      <c r="UOF841" s="247"/>
      <c r="UOG841" s="247"/>
      <c r="UOH841" s="247"/>
      <c r="UOI841" s="247"/>
      <c r="UOJ841" s="247"/>
      <c r="UOK841" s="247"/>
      <c r="UOL841" s="247"/>
      <c r="UOM841" s="247"/>
      <c r="UON841" s="247"/>
      <c r="UOO841" s="247"/>
      <c r="UOP841" s="247"/>
      <c r="UOQ841" s="247"/>
      <c r="UOR841" s="247"/>
      <c r="UOS841" s="247"/>
      <c r="UOT841" s="247"/>
      <c r="UOU841" s="247"/>
      <c r="UOV841" s="247"/>
      <c r="UOW841" s="247"/>
      <c r="UOX841" s="247"/>
      <c r="UOY841" s="247"/>
      <c r="UOZ841" s="247"/>
      <c r="UPA841" s="247"/>
      <c r="UPB841" s="247"/>
      <c r="UPC841" s="247"/>
      <c r="UPD841" s="247"/>
      <c r="UPE841" s="247"/>
      <c r="UPF841" s="247"/>
      <c r="UPG841" s="247"/>
      <c r="UPH841" s="247"/>
      <c r="UPI841" s="247"/>
      <c r="UPJ841" s="247"/>
      <c r="UPK841" s="247"/>
      <c r="UPL841" s="247"/>
      <c r="UPM841" s="247"/>
      <c r="UPN841" s="247"/>
      <c r="UPO841" s="247"/>
      <c r="UPP841" s="247"/>
      <c r="UPQ841" s="247"/>
      <c r="UPR841" s="247"/>
      <c r="UPS841" s="247"/>
      <c r="UPT841" s="247"/>
      <c r="UPU841" s="247"/>
      <c r="UPV841" s="247"/>
      <c r="UPW841" s="247"/>
      <c r="UPX841" s="247"/>
      <c r="UPY841" s="247"/>
      <c r="UPZ841" s="247"/>
      <c r="UQA841" s="247"/>
      <c r="UQB841" s="247"/>
      <c r="UQC841" s="247"/>
      <c r="UQD841" s="247"/>
      <c r="UQE841" s="247"/>
      <c r="UQF841" s="247"/>
      <c r="UQG841" s="247"/>
      <c r="UQH841" s="247"/>
      <c r="UQI841" s="247"/>
      <c r="UQJ841" s="247"/>
      <c r="UQK841" s="247"/>
      <c r="UQL841" s="247"/>
      <c r="UQM841" s="247"/>
      <c r="UQN841" s="247"/>
      <c r="UQO841" s="247"/>
      <c r="UQP841" s="247"/>
      <c r="UQQ841" s="247"/>
      <c r="UQR841" s="247"/>
      <c r="UQS841" s="247"/>
      <c r="UQT841" s="247"/>
      <c r="UQU841" s="247"/>
      <c r="UQV841" s="247"/>
      <c r="UQW841" s="247"/>
      <c r="UQX841" s="247"/>
      <c r="UQY841" s="247"/>
      <c r="UQZ841" s="247"/>
      <c r="URA841" s="247"/>
      <c r="URB841" s="247"/>
      <c r="URC841" s="247"/>
      <c r="URD841" s="247"/>
      <c r="URE841" s="247"/>
      <c r="URF841" s="247"/>
      <c r="URG841" s="247"/>
      <c r="URH841" s="247"/>
      <c r="URI841" s="247"/>
      <c r="URJ841" s="247"/>
      <c r="URK841" s="247"/>
      <c r="URL841" s="247"/>
      <c r="URM841" s="247"/>
      <c r="URN841" s="247"/>
      <c r="URO841" s="247"/>
      <c r="URP841" s="247"/>
      <c r="URQ841" s="247"/>
      <c r="URR841" s="247"/>
      <c r="URS841" s="247"/>
      <c r="URT841" s="247"/>
      <c r="URU841" s="247"/>
      <c r="URV841" s="247"/>
      <c r="URW841" s="247"/>
      <c r="URX841" s="247"/>
      <c r="URY841" s="247"/>
      <c r="URZ841" s="247"/>
      <c r="USA841" s="247"/>
      <c r="USB841" s="247"/>
      <c r="USC841" s="247"/>
      <c r="USD841" s="247"/>
      <c r="USE841" s="247"/>
      <c r="USF841" s="247"/>
      <c r="USG841" s="247"/>
      <c r="USH841" s="247"/>
      <c r="USI841" s="247"/>
      <c r="USJ841" s="247"/>
      <c r="USK841" s="247"/>
      <c r="USL841" s="247"/>
      <c r="USM841" s="247"/>
      <c r="USN841" s="247"/>
      <c r="USO841" s="247"/>
      <c r="USP841" s="247"/>
      <c r="USQ841" s="247"/>
      <c r="USR841" s="247"/>
      <c r="USS841" s="247"/>
      <c r="UST841" s="247"/>
      <c r="USU841" s="247"/>
      <c r="USV841" s="247"/>
      <c r="USW841" s="247"/>
      <c r="USX841" s="247"/>
      <c r="USY841" s="247"/>
      <c r="USZ841" s="247"/>
      <c r="UTA841" s="247"/>
      <c r="UTB841" s="247"/>
      <c r="UTC841" s="247"/>
      <c r="UTD841" s="247"/>
      <c r="UTE841" s="247"/>
      <c r="UTF841" s="247"/>
      <c r="UTG841" s="247"/>
      <c r="UTH841" s="247"/>
      <c r="UTI841" s="247"/>
      <c r="UTJ841" s="247"/>
      <c r="UTK841" s="247"/>
      <c r="UTL841" s="247"/>
      <c r="UTM841" s="247"/>
      <c r="UTN841" s="247"/>
      <c r="UTO841" s="247"/>
      <c r="UTP841" s="247"/>
      <c r="UTQ841" s="247"/>
      <c r="UTR841" s="247"/>
      <c r="UTS841" s="247"/>
      <c r="UTT841" s="247"/>
      <c r="UTU841" s="247"/>
      <c r="UTV841" s="247"/>
      <c r="UTW841" s="247"/>
      <c r="UTX841" s="247"/>
      <c r="UTY841" s="247"/>
      <c r="UTZ841" s="247"/>
      <c r="UUA841" s="247"/>
      <c r="UUB841" s="247"/>
      <c r="UUC841" s="247"/>
      <c r="UUD841" s="247"/>
      <c r="UUE841" s="247"/>
      <c r="UUF841" s="247"/>
      <c r="UUG841" s="247"/>
      <c r="UUH841" s="247"/>
      <c r="UUI841" s="247"/>
      <c r="UUJ841" s="247"/>
      <c r="UUK841" s="247"/>
      <c r="UUL841" s="247"/>
      <c r="UUM841" s="247"/>
      <c r="UUN841" s="247"/>
      <c r="UUO841" s="247"/>
      <c r="UUP841" s="247"/>
      <c r="UUQ841" s="247"/>
      <c r="UUR841" s="247"/>
      <c r="UUS841" s="247"/>
      <c r="UUT841" s="247"/>
      <c r="UUU841" s="247"/>
      <c r="UUV841" s="247"/>
      <c r="UUW841" s="247"/>
      <c r="UUX841" s="247"/>
      <c r="UUY841" s="247"/>
      <c r="UUZ841" s="247"/>
      <c r="UVA841" s="247"/>
      <c r="UVB841" s="247"/>
      <c r="UVC841" s="247"/>
      <c r="UVD841" s="247"/>
      <c r="UVE841" s="247"/>
      <c r="UVF841" s="247"/>
      <c r="UVG841" s="247"/>
      <c r="UVH841" s="247"/>
      <c r="UVI841" s="247"/>
      <c r="UVJ841" s="247"/>
      <c r="UVK841" s="247"/>
      <c r="UVL841" s="247"/>
      <c r="UVM841" s="247"/>
      <c r="UVN841" s="247"/>
      <c r="UVO841" s="247"/>
      <c r="UVP841" s="247"/>
      <c r="UVQ841" s="247"/>
      <c r="UVR841" s="247"/>
      <c r="UVS841" s="247"/>
      <c r="UVT841" s="247"/>
      <c r="UVU841" s="247"/>
      <c r="UVV841" s="247"/>
      <c r="UVW841" s="247"/>
      <c r="UVX841" s="247"/>
      <c r="UVY841" s="247"/>
      <c r="UVZ841" s="247"/>
      <c r="UWA841" s="247"/>
      <c r="UWB841" s="247"/>
      <c r="UWC841" s="247"/>
      <c r="UWD841" s="247"/>
      <c r="UWE841" s="247"/>
      <c r="UWF841" s="247"/>
      <c r="UWG841" s="247"/>
      <c r="UWH841" s="247"/>
      <c r="UWI841" s="247"/>
      <c r="UWJ841" s="247"/>
      <c r="UWK841" s="247"/>
      <c r="UWL841" s="247"/>
      <c r="UWM841" s="247"/>
      <c r="UWN841" s="247"/>
      <c r="UWO841" s="247"/>
      <c r="UWP841" s="247"/>
      <c r="UWQ841" s="247"/>
      <c r="UWR841" s="247"/>
      <c r="UWS841" s="247"/>
      <c r="UWT841" s="247"/>
      <c r="UWU841" s="247"/>
      <c r="UWV841" s="247"/>
      <c r="UWW841" s="247"/>
      <c r="UWX841" s="247"/>
      <c r="UWY841" s="247"/>
      <c r="UWZ841" s="247"/>
      <c r="UXA841" s="247"/>
      <c r="UXB841" s="247"/>
      <c r="UXC841" s="247"/>
      <c r="UXD841" s="247"/>
      <c r="UXE841" s="247"/>
      <c r="UXF841" s="247"/>
      <c r="UXG841" s="247"/>
      <c r="UXH841" s="247"/>
      <c r="UXI841" s="247"/>
      <c r="UXJ841" s="247"/>
      <c r="UXK841" s="247"/>
      <c r="UXL841" s="247"/>
      <c r="UXM841" s="247"/>
      <c r="UXN841" s="247"/>
      <c r="UXO841" s="247"/>
      <c r="UXP841" s="247"/>
      <c r="UXQ841" s="247"/>
      <c r="UXR841" s="247"/>
      <c r="UXS841" s="247"/>
      <c r="UXT841" s="247"/>
      <c r="UXU841" s="247"/>
      <c r="UXV841" s="247"/>
      <c r="UXW841" s="247"/>
      <c r="UXX841" s="247"/>
      <c r="UXY841" s="247"/>
      <c r="UXZ841" s="247"/>
      <c r="UYA841" s="247"/>
      <c r="UYB841" s="247"/>
      <c r="UYC841" s="247"/>
      <c r="UYD841" s="247"/>
      <c r="UYE841" s="247"/>
      <c r="UYF841" s="247"/>
      <c r="UYG841" s="247"/>
      <c r="UYH841" s="247"/>
      <c r="UYI841" s="247"/>
      <c r="UYJ841" s="247"/>
      <c r="UYK841" s="247"/>
      <c r="UYL841" s="247"/>
      <c r="UYM841" s="247"/>
      <c r="UYN841" s="247"/>
      <c r="UYO841" s="247"/>
      <c r="UYP841" s="247"/>
      <c r="UYQ841" s="247"/>
      <c r="UYR841" s="247"/>
      <c r="UYS841" s="247"/>
      <c r="UYT841" s="247"/>
      <c r="UYU841" s="247"/>
      <c r="UYV841" s="247"/>
      <c r="UYW841" s="247"/>
      <c r="UYX841" s="247"/>
      <c r="UYY841" s="247"/>
      <c r="UYZ841" s="247"/>
      <c r="UZA841" s="247"/>
      <c r="UZB841" s="247"/>
      <c r="UZC841" s="247"/>
      <c r="UZD841" s="247"/>
      <c r="UZE841" s="247"/>
      <c r="UZF841" s="247"/>
      <c r="UZG841" s="247"/>
      <c r="UZH841" s="247"/>
      <c r="UZI841" s="247"/>
      <c r="UZJ841" s="247"/>
      <c r="UZK841" s="247"/>
      <c r="UZL841" s="247"/>
      <c r="UZM841" s="247"/>
      <c r="UZN841" s="247"/>
      <c r="UZO841" s="247"/>
      <c r="UZP841" s="247"/>
      <c r="UZQ841" s="247"/>
      <c r="UZR841" s="247"/>
      <c r="UZS841" s="247"/>
      <c r="UZT841" s="247"/>
      <c r="UZU841" s="247"/>
      <c r="UZV841" s="247"/>
      <c r="UZW841" s="247"/>
      <c r="UZX841" s="247"/>
      <c r="UZY841" s="247"/>
      <c r="UZZ841" s="247"/>
      <c r="VAA841" s="247"/>
      <c r="VAB841" s="247"/>
      <c r="VAC841" s="247"/>
      <c r="VAD841" s="247"/>
      <c r="VAE841" s="247"/>
      <c r="VAF841" s="247"/>
      <c r="VAG841" s="247"/>
      <c r="VAH841" s="247"/>
      <c r="VAI841" s="247"/>
      <c r="VAJ841" s="247"/>
      <c r="VAK841" s="247"/>
      <c r="VAL841" s="247"/>
      <c r="VAM841" s="247"/>
      <c r="VAN841" s="247"/>
      <c r="VAO841" s="247"/>
      <c r="VAP841" s="247"/>
      <c r="VAQ841" s="247"/>
      <c r="VAR841" s="247"/>
      <c r="VAS841" s="247"/>
      <c r="VAT841" s="247"/>
      <c r="VAU841" s="247"/>
      <c r="VAV841" s="247"/>
      <c r="VAW841" s="247"/>
      <c r="VAX841" s="247"/>
      <c r="VAY841" s="247"/>
      <c r="VAZ841" s="247"/>
      <c r="VBA841" s="247"/>
      <c r="VBB841" s="247"/>
      <c r="VBC841" s="247"/>
      <c r="VBD841" s="247"/>
      <c r="VBE841" s="247"/>
      <c r="VBF841" s="247"/>
      <c r="VBG841" s="247"/>
      <c r="VBH841" s="247"/>
      <c r="VBI841" s="247"/>
      <c r="VBJ841" s="247"/>
      <c r="VBK841" s="247"/>
      <c r="VBL841" s="247"/>
      <c r="VBM841" s="247"/>
      <c r="VBN841" s="247"/>
      <c r="VBO841" s="247"/>
      <c r="VBP841" s="247"/>
      <c r="VBQ841" s="247"/>
      <c r="VBR841" s="247"/>
      <c r="VBS841" s="247"/>
      <c r="VBT841" s="247"/>
      <c r="VBU841" s="247"/>
      <c r="VBV841" s="247"/>
      <c r="VBW841" s="247"/>
      <c r="VBX841" s="247"/>
      <c r="VBY841" s="247"/>
      <c r="VBZ841" s="247"/>
      <c r="VCA841" s="247"/>
      <c r="VCB841" s="247"/>
      <c r="VCC841" s="247"/>
      <c r="VCD841" s="247"/>
      <c r="VCE841" s="247"/>
      <c r="VCF841" s="247"/>
      <c r="VCG841" s="247"/>
      <c r="VCH841" s="247"/>
      <c r="VCI841" s="247"/>
      <c r="VCJ841" s="247"/>
      <c r="VCK841" s="247"/>
      <c r="VCL841" s="247"/>
      <c r="VCM841" s="247"/>
      <c r="VCN841" s="247"/>
      <c r="VCO841" s="247"/>
      <c r="VCP841" s="247"/>
      <c r="VCQ841" s="247"/>
      <c r="VCR841" s="247"/>
      <c r="VCS841" s="247"/>
      <c r="VCT841" s="247"/>
      <c r="VCU841" s="247"/>
      <c r="VCV841" s="247"/>
      <c r="VCW841" s="247"/>
      <c r="VCX841" s="247"/>
      <c r="VCY841" s="247"/>
      <c r="VCZ841" s="247"/>
      <c r="VDA841" s="247"/>
      <c r="VDB841" s="247"/>
      <c r="VDC841" s="247"/>
      <c r="VDD841" s="247"/>
      <c r="VDE841" s="247"/>
      <c r="VDF841" s="247"/>
      <c r="VDG841" s="247"/>
      <c r="VDH841" s="247"/>
      <c r="VDI841" s="247"/>
      <c r="VDJ841" s="247"/>
      <c r="VDK841" s="247"/>
      <c r="VDL841" s="247"/>
      <c r="VDM841" s="247"/>
      <c r="VDN841" s="247"/>
      <c r="VDO841" s="247"/>
      <c r="VDP841" s="247"/>
      <c r="VDQ841" s="247"/>
      <c r="VDR841" s="247"/>
      <c r="VDS841" s="247"/>
      <c r="VDT841" s="247"/>
      <c r="VDU841" s="247"/>
      <c r="VDV841" s="247"/>
      <c r="VDW841" s="247"/>
      <c r="VDX841" s="247"/>
      <c r="VDY841" s="247"/>
      <c r="VDZ841" s="247"/>
      <c r="VEA841" s="247"/>
      <c r="VEB841" s="247"/>
      <c r="VEC841" s="247"/>
      <c r="VED841" s="247"/>
      <c r="VEE841" s="247"/>
      <c r="VEF841" s="247"/>
      <c r="VEG841" s="247"/>
      <c r="VEH841" s="247"/>
      <c r="VEI841" s="247"/>
      <c r="VEJ841" s="247"/>
      <c r="VEK841" s="247"/>
      <c r="VEL841" s="247"/>
      <c r="VEM841" s="247"/>
      <c r="VEN841" s="247"/>
      <c r="VEO841" s="247"/>
      <c r="VEP841" s="247"/>
      <c r="VEQ841" s="247"/>
      <c r="VER841" s="247"/>
      <c r="VES841" s="247"/>
      <c r="VET841" s="247"/>
      <c r="VEU841" s="247"/>
      <c r="VEV841" s="247"/>
      <c r="VEW841" s="247"/>
      <c r="VEX841" s="247"/>
      <c r="VEY841" s="247"/>
      <c r="VEZ841" s="247"/>
      <c r="VFA841" s="247"/>
      <c r="VFB841" s="247"/>
      <c r="VFC841" s="247"/>
      <c r="VFD841" s="247"/>
      <c r="VFE841" s="247"/>
      <c r="VFF841" s="247"/>
      <c r="VFG841" s="247"/>
      <c r="VFH841" s="247"/>
      <c r="VFI841" s="247"/>
      <c r="VFJ841" s="247"/>
      <c r="VFK841" s="247"/>
      <c r="VFL841" s="247"/>
      <c r="VFM841" s="247"/>
      <c r="VFN841" s="247"/>
      <c r="VFO841" s="247"/>
      <c r="VFP841" s="247"/>
      <c r="VFQ841" s="247"/>
      <c r="VFR841" s="247"/>
      <c r="VFS841" s="247"/>
      <c r="VFT841" s="247"/>
      <c r="VFU841" s="247"/>
      <c r="VFV841" s="247"/>
      <c r="VFW841" s="247"/>
      <c r="VFX841" s="247"/>
      <c r="VFY841" s="247"/>
      <c r="VFZ841" s="247"/>
      <c r="VGA841" s="247"/>
      <c r="VGB841" s="247"/>
      <c r="VGC841" s="247"/>
      <c r="VGD841" s="247"/>
      <c r="VGE841" s="247"/>
      <c r="VGF841" s="247"/>
      <c r="VGG841" s="247"/>
      <c r="VGH841" s="247"/>
      <c r="VGI841" s="247"/>
      <c r="VGJ841" s="247"/>
      <c r="VGK841" s="247"/>
      <c r="VGL841" s="247"/>
      <c r="VGM841" s="247"/>
      <c r="VGN841" s="247"/>
      <c r="VGO841" s="247"/>
      <c r="VGP841" s="247"/>
      <c r="VGQ841" s="247"/>
      <c r="VGR841" s="247"/>
      <c r="VGS841" s="247"/>
      <c r="VGT841" s="247"/>
      <c r="VGU841" s="247"/>
      <c r="VGV841" s="247"/>
      <c r="VGW841" s="247"/>
      <c r="VGX841" s="247"/>
      <c r="VGY841" s="247"/>
      <c r="VGZ841" s="247"/>
      <c r="VHA841" s="247"/>
      <c r="VHB841" s="247"/>
      <c r="VHC841" s="247"/>
      <c r="VHD841" s="247"/>
      <c r="VHE841" s="247"/>
      <c r="VHF841" s="247"/>
      <c r="VHG841" s="247"/>
      <c r="VHH841" s="247"/>
      <c r="VHI841" s="247"/>
      <c r="VHJ841" s="247"/>
      <c r="VHK841" s="247"/>
      <c r="VHL841" s="247"/>
      <c r="VHM841" s="247"/>
      <c r="VHN841" s="247"/>
      <c r="VHO841" s="247"/>
      <c r="VHP841" s="247"/>
      <c r="VHQ841" s="247"/>
      <c r="VHR841" s="247"/>
      <c r="VHS841" s="247"/>
      <c r="VHT841" s="247"/>
      <c r="VHU841" s="247"/>
      <c r="VHV841" s="247"/>
      <c r="VHW841" s="247"/>
      <c r="VHX841" s="247"/>
      <c r="VHY841" s="247"/>
      <c r="VHZ841" s="247"/>
      <c r="VIA841" s="247"/>
      <c r="VIB841" s="247"/>
      <c r="VIC841" s="247"/>
      <c r="VID841" s="247"/>
      <c r="VIE841" s="247"/>
      <c r="VIF841" s="247"/>
      <c r="VIG841" s="247"/>
      <c r="VIH841" s="247"/>
      <c r="VII841" s="247"/>
      <c r="VIJ841" s="247"/>
      <c r="VIK841" s="247"/>
      <c r="VIL841" s="247"/>
      <c r="VIM841" s="247"/>
      <c r="VIN841" s="247"/>
      <c r="VIO841" s="247"/>
      <c r="VIP841" s="247"/>
      <c r="VIQ841" s="247"/>
      <c r="VIR841" s="247"/>
      <c r="VIS841" s="247"/>
      <c r="VIT841" s="247"/>
      <c r="VIU841" s="247"/>
      <c r="VIV841" s="247"/>
      <c r="VIW841" s="247"/>
      <c r="VIX841" s="247"/>
      <c r="VIY841" s="247"/>
      <c r="VIZ841" s="247"/>
      <c r="VJA841" s="247"/>
      <c r="VJB841" s="247"/>
      <c r="VJC841" s="247"/>
      <c r="VJD841" s="247"/>
      <c r="VJE841" s="247"/>
      <c r="VJF841" s="247"/>
      <c r="VJG841" s="247"/>
      <c r="VJH841" s="247"/>
      <c r="VJI841" s="247"/>
      <c r="VJJ841" s="247"/>
      <c r="VJK841" s="247"/>
      <c r="VJL841" s="247"/>
      <c r="VJM841" s="247"/>
      <c r="VJN841" s="247"/>
      <c r="VJO841" s="247"/>
      <c r="VJP841" s="247"/>
      <c r="VJQ841" s="247"/>
      <c r="VJR841" s="247"/>
      <c r="VJS841" s="247"/>
      <c r="VJT841" s="247"/>
      <c r="VJU841" s="247"/>
      <c r="VJV841" s="247"/>
      <c r="VJW841" s="247"/>
      <c r="VJX841" s="247"/>
      <c r="VJY841" s="247"/>
      <c r="VJZ841" s="247"/>
      <c r="VKA841" s="247"/>
      <c r="VKB841" s="247"/>
      <c r="VKC841" s="247"/>
      <c r="VKD841" s="247"/>
      <c r="VKE841" s="247"/>
      <c r="VKF841" s="247"/>
      <c r="VKG841" s="247"/>
      <c r="VKH841" s="247"/>
      <c r="VKI841" s="247"/>
      <c r="VKJ841" s="247"/>
      <c r="VKK841" s="247"/>
      <c r="VKL841" s="247"/>
      <c r="VKM841" s="247"/>
      <c r="VKN841" s="247"/>
      <c r="VKO841" s="247"/>
      <c r="VKP841" s="247"/>
      <c r="VKQ841" s="247"/>
      <c r="VKR841" s="247"/>
      <c r="VKS841" s="247"/>
      <c r="VKT841" s="247"/>
      <c r="VKU841" s="247"/>
      <c r="VKV841" s="247"/>
      <c r="VKW841" s="247"/>
      <c r="VKX841" s="247"/>
      <c r="VKY841" s="247"/>
      <c r="VKZ841" s="247"/>
      <c r="VLA841" s="247"/>
      <c r="VLB841" s="247"/>
      <c r="VLC841" s="247"/>
      <c r="VLD841" s="247"/>
      <c r="VLE841" s="247"/>
      <c r="VLF841" s="247"/>
      <c r="VLG841" s="247"/>
      <c r="VLH841" s="247"/>
      <c r="VLI841" s="247"/>
      <c r="VLJ841" s="247"/>
      <c r="VLK841" s="247"/>
      <c r="VLL841" s="247"/>
      <c r="VLM841" s="247"/>
      <c r="VLN841" s="247"/>
      <c r="VLO841" s="247"/>
      <c r="VLP841" s="247"/>
      <c r="VLQ841" s="247"/>
      <c r="VLR841" s="247"/>
      <c r="VLS841" s="247"/>
      <c r="VLT841" s="247"/>
      <c r="VLU841" s="247"/>
      <c r="VLV841" s="247"/>
      <c r="VLW841" s="247"/>
      <c r="VLX841" s="247"/>
      <c r="VLY841" s="247"/>
      <c r="VLZ841" s="247"/>
      <c r="VMA841" s="247"/>
      <c r="VMB841" s="247"/>
      <c r="VMC841" s="247"/>
      <c r="VMD841" s="247"/>
      <c r="VME841" s="247"/>
      <c r="VMF841" s="247"/>
      <c r="VMG841" s="247"/>
      <c r="VMH841" s="247"/>
      <c r="VMI841" s="247"/>
      <c r="VMJ841" s="247"/>
      <c r="VMK841" s="247"/>
      <c r="VML841" s="247"/>
      <c r="VMM841" s="247"/>
      <c r="VMN841" s="247"/>
      <c r="VMO841" s="247"/>
      <c r="VMP841" s="247"/>
      <c r="VMQ841" s="247"/>
      <c r="VMR841" s="247"/>
      <c r="VMS841" s="247"/>
      <c r="VMT841" s="247"/>
      <c r="VMU841" s="247"/>
      <c r="VMV841" s="247"/>
      <c r="VMW841" s="247"/>
      <c r="VMX841" s="247"/>
      <c r="VMY841" s="247"/>
      <c r="VMZ841" s="247"/>
      <c r="VNA841" s="247"/>
      <c r="VNB841" s="247"/>
      <c r="VNC841" s="247"/>
      <c r="VND841" s="247"/>
      <c r="VNE841" s="247"/>
      <c r="VNF841" s="247"/>
      <c r="VNG841" s="247"/>
      <c r="VNH841" s="247"/>
      <c r="VNI841" s="247"/>
      <c r="VNJ841" s="247"/>
      <c r="VNK841" s="247"/>
      <c r="VNL841" s="247"/>
      <c r="VNM841" s="247"/>
      <c r="VNN841" s="247"/>
      <c r="VNO841" s="247"/>
      <c r="VNP841" s="247"/>
      <c r="VNQ841" s="247"/>
      <c r="VNR841" s="247"/>
      <c r="VNS841" s="247"/>
      <c r="VNT841" s="247"/>
      <c r="VNU841" s="247"/>
      <c r="VNV841" s="247"/>
      <c r="VNW841" s="247"/>
      <c r="VNX841" s="247"/>
      <c r="VNY841" s="247"/>
      <c r="VNZ841" s="247"/>
      <c r="VOA841" s="247"/>
      <c r="VOB841" s="247"/>
      <c r="VOC841" s="247"/>
      <c r="VOD841" s="247"/>
      <c r="VOE841" s="247"/>
      <c r="VOF841" s="247"/>
      <c r="VOG841" s="247"/>
      <c r="VOH841" s="247"/>
      <c r="VOI841" s="247"/>
      <c r="VOJ841" s="247"/>
      <c r="VOK841" s="247"/>
      <c r="VOL841" s="247"/>
      <c r="VOM841" s="247"/>
      <c r="VON841" s="247"/>
      <c r="VOO841" s="247"/>
      <c r="VOP841" s="247"/>
      <c r="VOQ841" s="247"/>
      <c r="VOR841" s="247"/>
      <c r="VOS841" s="247"/>
      <c r="VOT841" s="247"/>
      <c r="VOU841" s="247"/>
      <c r="VOV841" s="247"/>
      <c r="VOW841" s="247"/>
      <c r="VOX841" s="247"/>
      <c r="VOY841" s="247"/>
      <c r="VOZ841" s="247"/>
      <c r="VPA841" s="247"/>
      <c r="VPB841" s="247"/>
      <c r="VPC841" s="247"/>
      <c r="VPD841" s="247"/>
      <c r="VPE841" s="247"/>
      <c r="VPF841" s="247"/>
      <c r="VPG841" s="247"/>
      <c r="VPH841" s="247"/>
      <c r="VPI841" s="247"/>
      <c r="VPJ841" s="247"/>
      <c r="VPK841" s="247"/>
      <c r="VPL841" s="247"/>
      <c r="VPM841" s="247"/>
      <c r="VPN841" s="247"/>
      <c r="VPO841" s="247"/>
      <c r="VPP841" s="247"/>
      <c r="VPQ841" s="247"/>
      <c r="VPR841" s="247"/>
      <c r="VPS841" s="247"/>
      <c r="VPT841" s="247"/>
      <c r="VPU841" s="247"/>
      <c r="VPV841" s="247"/>
      <c r="VPW841" s="247"/>
      <c r="VPX841" s="247"/>
      <c r="VPY841" s="247"/>
      <c r="VPZ841" s="247"/>
      <c r="VQA841" s="247"/>
      <c r="VQB841" s="247"/>
      <c r="VQC841" s="247"/>
      <c r="VQD841" s="247"/>
      <c r="VQE841" s="247"/>
      <c r="VQF841" s="247"/>
      <c r="VQG841" s="247"/>
      <c r="VQH841" s="247"/>
      <c r="VQI841" s="247"/>
      <c r="VQJ841" s="247"/>
      <c r="VQK841" s="247"/>
      <c r="VQL841" s="247"/>
      <c r="VQM841" s="247"/>
      <c r="VQN841" s="247"/>
      <c r="VQO841" s="247"/>
      <c r="VQP841" s="247"/>
      <c r="VQQ841" s="247"/>
      <c r="VQR841" s="247"/>
      <c r="VQS841" s="247"/>
      <c r="VQT841" s="247"/>
      <c r="VQU841" s="247"/>
      <c r="VQV841" s="247"/>
      <c r="VQW841" s="247"/>
      <c r="VQX841" s="247"/>
      <c r="VQY841" s="247"/>
      <c r="VQZ841" s="247"/>
      <c r="VRA841" s="247"/>
      <c r="VRB841" s="247"/>
      <c r="VRC841" s="247"/>
      <c r="VRD841" s="247"/>
      <c r="VRE841" s="247"/>
      <c r="VRF841" s="247"/>
      <c r="VRG841" s="247"/>
      <c r="VRH841" s="247"/>
      <c r="VRI841" s="247"/>
      <c r="VRJ841" s="247"/>
      <c r="VRK841" s="247"/>
      <c r="VRL841" s="247"/>
      <c r="VRM841" s="247"/>
      <c r="VRN841" s="247"/>
      <c r="VRO841" s="247"/>
      <c r="VRP841" s="247"/>
      <c r="VRQ841" s="247"/>
      <c r="VRR841" s="247"/>
      <c r="VRS841" s="247"/>
      <c r="VRT841" s="247"/>
      <c r="VRU841" s="247"/>
      <c r="VRV841" s="247"/>
      <c r="VRW841" s="247"/>
      <c r="VRX841" s="247"/>
      <c r="VRY841" s="247"/>
      <c r="VRZ841" s="247"/>
      <c r="VSA841" s="247"/>
      <c r="VSB841" s="247"/>
      <c r="VSC841" s="247"/>
      <c r="VSD841" s="247"/>
      <c r="VSE841" s="247"/>
      <c r="VSF841" s="247"/>
      <c r="VSG841" s="247"/>
      <c r="VSH841" s="247"/>
      <c r="VSI841" s="247"/>
      <c r="VSJ841" s="247"/>
      <c r="VSK841" s="247"/>
      <c r="VSL841" s="247"/>
      <c r="VSM841" s="247"/>
      <c r="VSN841" s="247"/>
      <c r="VSO841" s="247"/>
      <c r="VSP841" s="247"/>
      <c r="VSQ841" s="247"/>
      <c r="VSR841" s="247"/>
      <c r="VSS841" s="247"/>
      <c r="VST841" s="247"/>
      <c r="VSU841" s="247"/>
      <c r="VSV841" s="247"/>
      <c r="VSW841" s="247"/>
      <c r="VSX841" s="247"/>
      <c r="VSY841" s="247"/>
      <c r="VSZ841" s="247"/>
      <c r="VTA841" s="247"/>
      <c r="VTB841" s="247"/>
      <c r="VTC841" s="247"/>
      <c r="VTD841" s="247"/>
      <c r="VTE841" s="247"/>
      <c r="VTF841" s="247"/>
      <c r="VTG841" s="247"/>
      <c r="VTH841" s="247"/>
      <c r="VTI841" s="247"/>
      <c r="VTJ841" s="247"/>
      <c r="VTK841" s="247"/>
      <c r="VTL841" s="247"/>
      <c r="VTM841" s="247"/>
      <c r="VTN841" s="247"/>
      <c r="VTO841" s="247"/>
      <c r="VTP841" s="247"/>
      <c r="VTQ841" s="247"/>
      <c r="VTR841" s="247"/>
      <c r="VTS841" s="247"/>
      <c r="VTT841" s="247"/>
      <c r="VTU841" s="247"/>
      <c r="VTV841" s="247"/>
      <c r="VTW841" s="247"/>
      <c r="VTX841" s="247"/>
      <c r="VTY841" s="247"/>
      <c r="VTZ841" s="247"/>
      <c r="VUA841" s="247"/>
      <c r="VUB841" s="247"/>
      <c r="VUC841" s="247"/>
      <c r="VUD841" s="247"/>
      <c r="VUE841" s="247"/>
      <c r="VUF841" s="247"/>
      <c r="VUG841" s="247"/>
      <c r="VUH841" s="247"/>
      <c r="VUI841" s="247"/>
      <c r="VUJ841" s="247"/>
      <c r="VUK841" s="247"/>
      <c r="VUL841" s="247"/>
      <c r="VUM841" s="247"/>
      <c r="VUN841" s="247"/>
      <c r="VUO841" s="247"/>
      <c r="VUP841" s="247"/>
      <c r="VUQ841" s="247"/>
      <c r="VUR841" s="247"/>
      <c r="VUS841" s="247"/>
      <c r="VUT841" s="247"/>
      <c r="VUU841" s="247"/>
      <c r="VUV841" s="247"/>
      <c r="VUW841" s="247"/>
      <c r="VUX841" s="247"/>
      <c r="VUY841" s="247"/>
      <c r="VUZ841" s="247"/>
      <c r="VVA841" s="247"/>
      <c r="VVB841" s="247"/>
      <c r="VVC841" s="247"/>
      <c r="VVD841" s="247"/>
      <c r="VVE841" s="247"/>
      <c r="VVF841" s="247"/>
      <c r="VVG841" s="247"/>
      <c r="VVH841" s="247"/>
      <c r="VVI841" s="247"/>
      <c r="VVJ841" s="247"/>
      <c r="VVK841" s="247"/>
      <c r="VVL841" s="247"/>
      <c r="VVM841" s="247"/>
      <c r="VVN841" s="247"/>
      <c r="VVO841" s="247"/>
      <c r="VVP841" s="247"/>
      <c r="VVQ841" s="247"/>
      <c r="VVR841" s="247"/>
      <c r="VVS841" s="247"/>
      <c r="VVT841" s="247"/>
      <c r="VVU841" s="247"/>
      <c r="VVV841" s="247"/>
      <c r="VVW841" s="247"/>
      <c r="VVX841" s="247"/>
      <c r="VVY841" s="247"/>
      <c r="VVZ841" s="247"/>
      <c r="VWA841" s="247"/>
      <c r="VWB841" s="247"/>
      <c r="VWC841" s="247"/>
      <c r="VWD841" s="247"/>
      <c r="VWE841" s="247"/>
      <c r="VWF841" s="247"/>
      <c r="VWG841" s="247"/>
      <c r="VWH841" s="247"/>
      <c r="VWI841" s="247"/>
      <c r="VWJ841" s="247"/>
      <c r="VWK841" s="247"/>
      <c r="VWL841" s="247"/>
      <c r="VWM841" s="247"/>
      <c r="VWN841" s="247"/>
      <c r="VWO841" s="247"/>
      <c r="VWP841" s="247"/>
      <c r="VWQ841" s="247"/>
      <c r="VWR841" s="247"/>
      <c r="VWS841" s="247"/>
      <c r="VWT841" s="247"/>
      <c r="VWU841" s="247"/>
      <c r="VWV841" s="247"/>
      <c r="VWW841" s="247"/>
      <c r="VWX841" s="247"/>
      <c r="VWY841" s="247"/>
      <c r="VWZ841" s="247"/>
      <c r="VXA841" s="247"/>
      <c r="VXB841" s="247"/>
      <c r="VXC841" s="247"/>
      <c r="VXD841" s="247"/>
      <c r="VXE841" s="247"/>
      <c r="VXF841" s="247"/>
      <c r="VXG841" s="247"/>
      <c r="VXH841" s="247"/>
      <c r="VXI841" s="247"/>
      <c r="VXJ841" s="247"/>
      <c r="VXK841" s="247"/>
      <c r="VXL841" s="247"/>
      <c r="VXM841" s="247"/>
      <c r="VXN841" s="247"/>
      <c r="VXO841" s="247"/>
      <c r="VXP841" s="247"/>
      <c r="VXQ841" s="247"/>
      <c r="VXR841" s="247"/>
      <c r="VXS841" s="247"/>
      <c r="VXT841" s="247"/>
      <c r="VXU841" s="247"/>
      <c r="VXV841" s="247"/>
      <c r="VXW841" s="247"/>
      <c r="VXX841" s="247"/>
      <c r="VXY841" s="247"/>
      <c r="VXZ841" s="247"/>
      <c r="VYA841" s="247"/>
      <c r="VYB841" s="247"/>
      <c r="VYC841" s="247"/>
      <c r="VYD841" s="247"/>
      <c r="VYE841" s="247"/>
      <c r="VYF841" s="247"/>
      <c r="VYG841" s="247"/>
      <c r="VYH841" s="247"/>
      <c r="VYI841" s="247"/>
      <c r="VYJ841" s="247"/>
      <c r="VYK841" s="247"/>
      <c r="VYL841" s="247"/>
      <c r="VYM841" s="247"/>
      <c r="VYN841" s="247"/>
      <c r="VYO841" s="247"/>
      <c r="VYP841" s="247"/>
      <c r="VYQ841" s="247"/>
      <c r="VYR841" s="247"/>
      <c r="VYS841" s="247"/>
      <c r="VYT841" s="247"/>
      <c r="VYU841" s="247"/>
      <c r="VYV841" s="247"/>
      <c r="VYW841" s="247"/>
      <c r="VYX841" s="247"/>
      <c r="VYY841" s="247"/>
      <c r="VYZ841" s="247"/>
      <c r="VZA841" s="247"/>
      <c r="VZB841" s="247"/>
      <c r="VZC841" s="247"/>
      <c r="VZD841" s="247"/>
      <c r="VZE841" s="247"/>
      <c r="VZF841" s="247"/>
      <c r="VZG841" s="247"/>
      <c r="VZH841" s="247"/>
      <c r="VZI841" s="247"/>
      <c r="VZJ841" s="247"/>
      <c r="VZK841" s="247"/>
      <c r="VZL841" s="247"/>
      <c r="VZM841" s="247"/>
      <c r="VZN841" s="247"/>
      <c r="VZO841" s="247"/>
      <c r="VZP841" s="247"/>
      <c r="VZQ841" s="247"/>
      <c r="VZR841" s="247"/>
      <c r="VZS841" s="247"/>
      <c r="VZT841" s="247"/>
      <c r="VZU841" s="247"/>
      <c r="VZV841" s="247"/>
      <c r="VZW841" s="247"/>
      <c r="VZX841" s="247"/>
      <c r="VZY841" s="247"/>
      <c r="VZZ841" s="247"/>
      <c r="WAA841" s="247"/>
      <c r="WAB841" s="247"/>
      <c r="WAC841" s="247"/>
      <c r="WAD841" s="247"/>
      <c r="WAE841" s="247"/>
      <c r="WAF841" s="247"/>
      <c r="WAG841" s="247"/>
      <c r="WAH841" s="247"/>
      <c r="WAI841" s="247"/>
      <c r="WAJ841" s="247"/>
      <c r="WAK841" s="247"/>
      <c r="WAL841" s="247"/>
      <c r="WAM841" s="247"/>
      <c r="WAN841" s="247"/>
      <c r="WAO841" s="247"/>
      <c r="WAP841" s="247"/>
      <c r="WAQ841" s="247"/>
      <c r="WAR841" s="247"/>
      <c r="WAS841" s="247"/>
      <c r="WAT841" s="247"/>
      <c r="WAU841" s="247"/>
      <c r="WAV841" s="247"/>
      <c r="WAW841" s="247"/>
      <c r="WAX841" s="247"/>
      <c r="WAY841" s="247"/>
      <c r="WAZ841" s="247"/>
      <c r="WBA841" s="247"/>
      <c r="WBB841" s="247"/>
      <c r="WBC841" s="247"/>
      <c r="WBD841" s="247"/>
      <c r="WBE841" s="247"/>
      <c r="WBF841" s="247"/>
      <c r="WBG841" s="247"/>
      <c r="WBH841" s="247"/>
      <c r="WBI841" s="247"/>
      <c r="WBJ841" s="247"/>
      <c r="WBK841" s="247"/>
      <c r="WBL841" s="247"/>
      <c r="WBM841" s="247"/>
      <c r="WBN841" s="247"/>
      <c r="WBO841" s="247"/>
      <c r="WBP841" s="247"/>
      <c r="WBQ841" s="247"/>
      <c r="WBR841" s="247"/>
      <c r="WBS841" s="247"/>
      <c r="WBT841" s="247"/>
      <c r="WBU841" s="247"/>
      <c r="WBV841" s="247"/>
      <c r="WBW841" s="247"/>
      <c r="WBX841" s="247"/>
      <c r="WBY841" s="247"/>
      <c r="WBZ841" s="247"/>
      <c r="WCA841" s="247"/>
      <c r="WCB841" s="247"/>
      <c r="WCC841" s="247"/>
      <c r="WCD841" s="247"/>
      <c r="WCE841" s="247"/>
      <c r="WCF841" s="247"/>
      <c r="WCG841" s="247"/>
      <c r="WCH841" s="247"/>
      <c r="WCI841" s="247"/>
      <c r="WCJ841" s="247"/>
      <c r="WCK841" s="247"/>
      <c r="WCL841" s="247"/>
      <c r="WCM841" s="247"/>
      <c r="WCN841" s="247"/>
      <c r="WCO841" s="247"/>
      <c r="WCP841" s="247"/>
      <c r="WCQ841" s="247"/>
      <c r="WCR841" s="247"/>
      <c r="WCS841" s="247"/>
      <c r="WCT841" s="247"/>
      <c r="WCU841" s="247"/>
      <c r="WCV841" s="247"/>
      <c r="WCW841" s="247"/>
      <c r="WCX841" s="247"/>
      <c r="WCY841" s="247"/>
      <c r="WCZ841" s="247"/>
      <c r="WDA841" s="247"/>
      <c r="WDB841" s="247"/>
      <c r="WDC841" s="247"/>
      <c r="WDD841" s="247"/>
      <c r="WDE841" s="247"/>
      <c r="WDF841" s="247"/>
      <c r="WDG841" s="247"/>
      <c r="WDH841" s="247"/>
      <c r="WDI841" s="247"/>
      <c r="WDJ841" s="247"/>
      <c r="WDK841" s="247"/>
      <c r="WDL841" s="247"/>
      <c r="WDM841" s="247"/>
      <c r="WDN841" s="247"/>
      <c r="WDO841" s="247"/>
      <c r="WDP841" s="247"/>
      <c r="WDQ841" s="247"/>
      <c r="WDR841" s="247"/>
      <c r="WDS841" s="247"/>
      <c r="WDT841" s="247"/>
      <c r="WDU841" s="247"/>
      <c r="WDV841" s="247"/>
      <c r="WDW841" s="247"/>
      <c r="WDX841" s="247"/>
      <c r="WDY841" s="247"/>
      <c r="WDZ841" s="247"/>
      <c r="WEA841" s="247"/>
      <c r="WEB841" s="247"/>
      <c r="WEC841" s="247"/>
      <c r="WED841" s="247"/>
      <c r="WEE841" s="247"/>
      <c r="WEF841" s="247"/>
      <c r="WEG841" s="247"/>
      <c r="WEH841" s="247"/>
      <c r="WEI841" s="247"/>
      <c r="WEJ841" s="247"/>
      <c r="WEK841" s="247"/>
      <c r="WEL841" s="247"/>
      <c r="WEM841" s="247"/>
      <c r="WEN841" s="247"/>
      <c r="WEO841" s="247"/>
      <c r="WEP841" s="247"/>
      <c r="WEQ841" s="247"/>
      <c r="WER841" s="247"/>
      <c r="WES841" s="247"/>
      <c r="WET841" s="247"/>
      <c r="WEU841" s="247"/>
      <c r="WEV841" s="247"/>
      <c r="WEW841" s="247"/>
      <c r="WEX841" s="247"/>
      <c r="WEY841" s="247"/>
      <c r="WEZ841" s="247"/>
      <c r="WFA841" s="247"/>
      <c r="WFB841" s="247"/>
      <c r="WFC841" s="247"/>
      <c r="WFD841" s="247"/>
      <c r="WFE841" s="247"/>
      <c r="WFF841" s="247"/>
      <c r="WFG841" s="247"/>
      <c r="WFH841" s="247"/>
      <c r="WFI841" s="247"/>
      <c r="WFJ841" s="247"/>
      <c r="WFK841" s="247"/>
      <c r="WFL841" s="247"/>
      <c r="WFM841" s="247"/>
      <c r="WFN841" s="247"/>
      <c r="WFO841" s="247"/>
      <c r="WFP841" s="247"/>
      <c r="WFQ841" s="247"/>
      <c r="WFR841" s="247"/>
      <c r="WFS841" s="247"/>
      <c r="WFT841" s="247"/>
      <c r="WFU841" s="247"/>
      <c r="WFV841" s="247"/>
      <c r="WFW841" s="247"/>
      <c r="WFX841" s="247"/>
      <c r="WFY841" s="247"/>
      <c r="WFZ841" s="247"/>
      <c r="WGA841" s="247"/>
      <c r="WGB841" s="247"/>
      <c r="WGC841" s="247"/>
      <c r="WGD841" s="247"/>
      <c r="WGE841" s="247"/>
      <c r="WGF841" s="247"/>
      <c r="WGG841" s="247"/>
      <c r="WGH841" s="247"/>
      <c r="WGI841" s="247"/>
      <c r="WGJ841" s="247"/>
      <c r="WGK841" s="247"/>
      <c r="WGL841" s="247"/>
      <c r="WGM841" s="247"/>
      <c r="WGN841" s="247"/>
      <c r="WGO841" s="247"/>
      <c r="WGP841" s="247"/>
      <c r="WGQ841" s="247"/>
      <c r="WGR841" s="247"/>
      <c r="WGS841" s="247"/>
      <c r="WGT841" s="247"/>
      <c r="WGU841" s="247"/>
      <c r="WGV841" s="247"/>
      <c r="WGW841" s="247"/>
      <c r="WGX841" s="247"/>
      <c r="WGY841" s="247"/>
      <c r="WGZ841" s="247"/>
      <c r="WHA841" s="247"/>
      <c r="WHB841" s="247"/>
      <c r="WHC841" s="247"/>
      <c r="WHD841" s="247"/>
      <c r="WHE841" s="247"/>
      <c r="WHF841" s="247"/>
      <c r="WHG841" s="247"/>
      <c r="WHH841" s="247"/>
      <c r="WHI841" s="247"/>
      <c r="WHJ841" s="247"/>
      <c r="WHK841" s="247"/>
      <c r="WHL841" s="247"/>
      <c r="WHM841" s="247"/>
      <c r="WHN841" s="247"/>
      <c r="WHO841" s="247"/>
      <c r="WHP841" s="247"/>
      <c r="WHQ841" s="247"/>
      <c r="WHR841" s="247"/>
      <c r="WHS841" s="247"/>
      <c r="WHT841" s="247"/>
      <c r="WHU841" s="247"/>
      <c r="WHV841" s="247"/>
      <c r="WHW841" s="247"/>
      <c r="WHX841" s="247"/>
      <c r="WHY841" s="247"/>
      <c r="WHZ841" s="247"/>
      <c r="WIA841" s="247"/>
      <c r="WIB841" s="247"/>
      <c r="WIC841" s="247"/>
      <c r="WID841" s="247"/>
      <c r="WIE841" s="247"/>
      <c r="WIF841" s="247"/>
      <c r="WIG841" s="247"/>
      <c r="WIH841" s="247"/>
      <c r="WII841" s="247"/>
      <c r="WIJ841" s="247"/>
      <c r="WIK841" s="247"/>
      <c r="WIL841" s="247"/>
      <c r="WIM841" s="247"/>
      <c r="WIN841" s="247"/>
      <c r="WIO841" s="247"/>
      <c r="WIP841" s="247"/>
      <c r="WIQ841" s="247"/>
      <c r="WIR841" s="247"/>
      <c r="WIS841" s="247"/>
      <c r="WIT841" s="247"/>
      <c r="WIU841" s="247"/>
      <c r="WIV841" s="247"/>
      <c r="WIW841" s="247"/>
      <c r="WIX841" s="247"/>
      <c r="WIY841" s="247"/>
      <c r="WIZ841" s="247"/>
      <c r="WJA841" s="247"/>
      <c r="WJB841" s="247"/>
      <c r="WJC841" s="247"/>
      <c r="WJD841" s="247"/>
      <c r="WJE841" s="247"/>
      <c r="WJF841" s="247"/>
      <c r="WJG841" s="247"/>
      <c r="WJH841" s="247"/>
      <c r="WJI841" s="247"/>
      <c r="WJJ841" s="247"/>
      <c r="WJK841" s="247"/>
      <c r="WJL841" s="247"/>
      <c r="WJM841" s="247"/>
      <c r="WJN841" s="247"/>
      <c r="WJO841" s="247"/>
      <c r="WJP841" s="247"/>
      <c r="WJQ841" s="247"/>
      <c r="WJR841" s="247"/>
      <c r="WJS841" s="247"/>
      <c r="WJT841" s="247"/>
      <c r="WJU841" s="247"/>
      <c r="WJV841" s="247"/>
      <c r="WJW841" s="247"/>
      <c r="WJX841" s="247"/>
      <c r="WJY841" s="247"/>
      <c r="WJZ841" s="247"/>
      <c r="WKA841" s="247"/>
      <c r="WKB841" s="247"/>
      <c r="WKC841" s="247"/>
      <c r="WKD841" s="247"/>
      <c r="WKE841" s="247"/>
      <c r="WKF841" s="247"/>
      <c r="WKG841" s="247"/>
      <c r="WKH841" s="247"/>
      <c r="WKI841" s="247"/>
      <c r="WKJ841" s="247"/>
      <c r="WKK841" s="247"/>
      <c r="WKL841" s="247"/>
      <c r="WKM841" s="247"/>
      <c r="WKN841" s="247"/>
      <c r="WKO841" s="247"/>
      <c r="WKP841" s="247"/>
      <c r="WKQ841" s="247"/>
      <c r="WKR841" s="247"/>
      <c r="WKS841" s="247"/>
      <c r="WKT841" s="247"/>
      <c r="WKU841" s="247"/>
      <c r="WKV841" s="247"/>
      <c r="WKW841" s="247"/>
      <c r="WKX841" s="247"/>
      <c r="WKY841" s="247"/>
      <c r="WKZ841" s="247"/>
      <c r="WLA841" s="247"/>
      <c r="WLB841" s="247"/>
      <c r="WLC841" s="247"/>
      <c r="WLD841" s="247"/>
      <c r="WLE841" s="247"/>
      <c r="WLF841" s="247"/>
      <c r="WLG841" s="247"/>
      <c r="WLH841" s="247"/>
      <c r="WLI841" s="247"/>
      <c r="WLJ841" s="247"/>
      <c r="WLK841" s="247"/>
      <c r="WLL841" s="247"/>
      <c r="WLM841" s="247"/>
      <c r="WLN841" s="247"/>
      <c r="WLO841" s="247"/>
      <c r="WLP841" s="247"/>
      <c r="WLQ841" s="247"/>
      <c r="WLR841" s="247"/>
      <c r="WLS841" s="247"/>
      <c r="WLT841" s="247"/>
      <c r="WLU841" s="247"/>
      <c r="WLV841" s="247"/>
      <c r="WLW841" s="247"/>
      <c r="WLX841" s="247"/>
      <c r="WLY841" s="247"/>
      <c r="WLZ841" s="247"/>
      <c r="WMA841" s="247"/>
      <c r="WMB841" s="247"/>
      <c r="WMC841" s="247"/>
      <c r="WMD841" s="247"/>
      <c r="WME841" s="247"/>
      <c r="WMF841" s="247"/>
      <c r="WMG841" s="247"/>
      <c r="WMH841" s="247"/>
      <c r="WMI841" s="247"/>
      <c r="WMJ841" s="247"/>
      <c r="WMK841" s="247"/>
      <c r="WML841" s="247"/>
      <c r="WMM841" s="247"/>
      <c r="WMN841" s="247"/>
      <c r="WMO841" s="247"/>
      <c r="WMP841" s="247"/>
      <c r="WMQ841" s="247"/>
      <c r="WMR841" s="247"/>
      <c r="WMS841" s="247"/>
      <c r="WMT841" s="247"/>
      <c r="WMU841" s="247"/>
      <c r="WMV841" s="247"/>
      <c r="WMW841" s="247"/>
      <c r="WMX841" s="247"/>
      <c r="WMY841" s="247"/>
      <c r="WMZ841" s="247"/>
      <c r="WNA841" s="247"/>
      <c r="WNB841" s="247"/>
      <c r="WNC841" s="247"/>
      <c r="WND841" s="247"/>
      <c r="WNE841" s="247"/>
      <c r="WNF841" s="247"/>
      <c r="WNG841" s="247"/>
      <c r="WNH841" s="247"/>
      <c r="WNI841" s="247"/>
      <c r="WNJ841" s="247"/>
      <c r="WNK841" s="247"/>
      <c r="WNL841" s="247"/>
      <c r="WNM841" s="247"/>
      <c r="WNN841" s="247"/>
      <c r="WNO841" s="247"/>
      <c r="WNP841" s="247"/>
      <c r="WNQ841" s="247"/>
      <c r="WNR841" s="247"/>
      <c r="WNS841" s="247"/>
      <c r="WNT841" s="247"/>
      <c r="WNU841" s="247"/>
      <c r="WNV841" s="247"/>
      <c r="WNW841" s="247"/>
      <c r="WNX841" s="247"/>
      <c r="WNY841" s="247"/>
      <c r="WNZ841" s="247"/>
      <c r="WOA841" s="247"/>
      <c r="WOB841" s="247"/>
      <c r="WOC841" s="247"/>
      <c r="WOD841" s="247"/>
      <c r="WOE841" s="247"/>
      <c r="WOF841" s="247"/>
      <c r="WOG841" s="247"/>
      <c r="WOH841" s="247"/>
      <c r="WOI841" s="247"/>
      <c r="WOJ841" s="247"/>
      <c r="WOK841" s="247"/>
      <c r="WOL841" s="247"/>
      <c r="WOM841" s="247"/>
      <c r="WON841" s="247"/>
      <c r="WOO841" s="247"/>
      <c r="WOP841" s="247"/>
      <c r="WOQ841" s="247"/>
      <c r="WOR841" s="247"/>
      <c r="WOS841" s="247"/>
      <c r="WOT841" s="247"/>
      <c r="WOU841" s="247"/>
      <c r="WOV841" s="247"/>
      <c r="WOW841" s="247"/>
      <c r="WOX841" s="247"/>
      <c r="WOY841" s="247"/>
      <c r="WOZ841" s="247"/>
      <c r="WPA841" s="247"/>
      <c r="WPB841" s="247"/>
      <c r="WPC841" s="247"/>
      <c r="WPD841" s="247"/>
      <c r="WPE841" s="247"/>
      <c r="WPF841" s="247"/>
      <c r="WPG841" s="247"/>
      <c r="WPH841" s="247"/>
      <c r="WPI841" s="247"/>
      <c r="WPJ841" s="247"/>
      <c r="WPK841" s="247"/>
      <c r="WPL841" s="247"/>
      <c r="WPM841" s="247"/>
      <c r="WPN841" s="247"/>
      <c r="WPO841" s="247"/>
      <c r="WPP841" s="247"/>
      <c r="WPQ841" s="247"/>
      <c r="WPR841" s="247"/>
      <c r="WPS841" s="247"/>
      <c r="WPT841" s="247"/>
      <c r="WPU841" s="247"/>
      <c r="WPV841" s="247"/>
      <c r="WPW841" s="247"/>
      <c r="WPX841" s="247"/>
      <c r="WPY841" s="247"/>
      <c r="WPZ841" s="247"/>
      <c r="WQA841" s="247"/>
      <c r="WQB841" s="247"/>
      <c r="WQC841" s="247"/>
      <c r="WQD841" s="247"/>
      <c r="WQE841" s="247"/>
      <c r="WQF841" s="247"/>
      <c r="WQG841" s="247"/>
      <c r="WQH841" s="247"/>
      <c r="WQI841" s="247"/>
      <c r="WQJ841" s="247"/>
      <c r="WQK841" s="247"/>
      <c r="WQL841" s="247"/>
      <c r="WQM841" s="247"/>
      <c r="WQN841" s="247"/>
      <c r="WQO841" s="247"/>
      <c r="WQP841" s="247"/>
      <c r="WQQ841" s="247"/>
      <c r="WQR841" s="247"/>
      <c r="WQS841" s="247"/>
      <c r="WQT841" s="247"/>
      <c r="WQU841" s="247"/>
      <c r="WQV841" s="247"/>
      <c r="WQW841" s="247"/>
      <c r="WQX841" s="247"/>
      <c r="WQY841" s="247"/>
      <c r="WQZ841" s="247"/>
      <c r="WRA841" s="247"/>
      <c r="WRB841" s="247"/>
      <c r="WRC841" s="247"/>
      <c r="WRD841" s="247"/>
      <c r="WRE841" s="247"/>
      <c r="WRF841" s="247"/>
      <c r="WRG841" s="247"/>
      <c r="WRH841" s="247"/>
      <c r="WRI841" s="247"/>
      <c r="WRJ841" s="247"/>
      <c r="WRK841" s="247"/>
      <c r="WRL841" s="247"/>
      <c r="WRM841" s="247"/>
      <c r="WRN841" s="247"/>
      <c r="WRO841" s="247"/>
      <c r="WRP841" s="247"/>
      <c r="WRQ841" s="247"/>
      <c r="WRR841" s="247"/>
      <c r="WRS841" s="247"/>
      <c r="WRT841" s="247"/>
      <c r="WRU841" s="247"/>
      <c r="WRV841" s="247"/>
      <c r="WRW841" s="247"/>
      <c r="WRX841" s="247"/>
      <c r="WRY841" s="247"/>
      <c r="WRZ841" s="247"/>
      <c r="WSA841" s="247"/>
      <c r="WSB841" s="247"/>
      <c r="WSC841" s="247"/>
      <c r="WSD841" s="247"/>
      <c r="WSE841" s="247"/>
      <c r="WSF841" s="247"/>
      <c r="WSG841" s="247"/>
      <c r="WSH841" s="247"/>
      <c r="WSI841" s="247"/>
      <c r="WSJ841" s="247"/>
      <c r="WSK841" s="247"/>
      <c r="WSL841" s="247"/>
      <c r="WSM841" s="247"/>
      <c r="WSN841" s="247"/>
      <c r="WSO841" s="247"/>
      <c r="WSP841" s="247"/>
      <c r="WSQ841" s="247"/>
      <c r="WSR841" s="247"/>
      <c r="WSS841" s="247"/>
      <c r="WST841" s="247"/>
      <c r="WSU841" s="247"/>
      <c r="WSV841" s="247"/>
      <c r="WSW841" s="247"/>
      <c r="WSX841" s="247"/>
      <c r="WSY841" s="247"/>
      <c r="WSZ841" s="247"/>
      <c r="WTA841" s="247"/>
      <c r="WTB841" s="247"/>
      <c r="WTC841" s="247"/>
      <c r="WTD841" s="247"/>
      <c r="WTE841" s="247"/>
      <c r="WTF841" s="247"/>
      <c r="WTG841" s="247"/>
      <c r="WTH841" s="247"/>
      <c r="WTI841" s="247"/>
      <c r="WTJ841" s="247"/>
      <c r="WTK841" s="247"/>
      <c r="WTL841" s="247"/>
      <c r="WTM841" s="247"/>
      <c r="WTN841" s="247"/>
      <c r="WTO841" s="247"/>
      <c r="WTP841" s="247"/>
      <c r="WTQ841" s="247"/>
      <c r="WTR841" s="247"/>
      <c r="WTS841" s="247"/>
      <c r="WTT841" s="247"/>
      <c r="WTU841" s="247"/>
      <c r="WTV841" s="247"/>
      <c r="WTW841" s="247"/>
      <c r="WTX841" s="247"/>
      <c r="WTY841" s="247"/>
      <c r="WTZ841" s="247"/>
      <c r="WUA841" s="247"/>
      <c r="WUB841" s="247"/>
      <c r="WUC841" s="247"/>
      <c r="WUD841" s="247"/>
      <c r="WUE841" s="247"/>
      <c r="WUF841" s="247"/>
      <c r="WUG841" s="247"/>
      <c r="WUH841" s="247"/>
      <c r="WUI841" s="247"/>
      <c r="WUJ841" s="247"/>
      <c r="WUK841" s="247"/>
      <c r="WUL841" s="247"/>
      <c r="WUM841" s="247"/>
      <c r="WUN841" s="247"/>
      <c r="WUO841" s="247"/>
      <c r="WUP841" s="247"/>
      <c r="WUQ841" s="247"/>
      <c r="WUR841" s="247"/>
      <c r="WUS841" s="247"/>
      <c r="WUT841" s="247"/>
      <c r="WUU841" s="247"/>
      <c r="WUV841" s="247"/>
      <c r="WUW841" s="247"/>
      <c r="WUX841" s="247"/>
      <c r="WUY841" s="247"/>
      <c r="WUZ841" s="247"/>
      <c r="WVA841" s="247"/>
      <c r="WVB841" s="247"/>
      <c r="WVC841" s="247"/>
      <c r="WVD841" s="247"/>
      <c r="WVE841" s="247"/>
      <c r="WVF841" s="247"/>
      <c r="WVG841" s="247"/>
      <c r="WVH841" s="247"/>
      <c r="WVI841" s="247"/>
      <c r="WVJ841" s="247"/>
      <c r="WVK841" s="247"/>
      <c r="WVL841" s="247"/>
      <c r="WVM841" s="247"/>
      <c r="WVN841" s="247"/>
      <c r="WVO841" s="247"/>
      <c r="WVP841" s="247"/>
      <c r="WVQ841" s="247"/>
      <c r="WVR841" s="247"/>
      <c r="WVS841" s="247"/>
      <c r="WVT841" s="247"/>
      <c r="WVU841" s="247"/>
      <c r="WVV841" s="247"/>
      <c r="WVW841" s="247"/>
      <c r="WVX841" s="247"/>
      <c r="WVY841" s="247"/>
      <c r="WVZ841" s="247"/>
      <c r="WWA841" s="247"/>
      <c r="WWB841" s="247"/>
      <c r="WWC841" s="247"/>
      <c r="WWD841" s="247"/>
      <c r="WWE841" s="247"/>
      <c r="WWF841" s="247"/>
      <c r="WWG841" s="247"/>
      <c r="WWH841" s="247"/>
      <c r="WWI841" s="247"/>
      <c r="WWJ841" s="247"/>
      <c r="WWK841" s="247"/>
      <c r="WWL841" s="247"/>
      <c r="WWM841" s="247"/>
      <c r="WWN841" s="247"/>
      <c r="WWO841" s="247"/>
      <c r="WWP841" s="247"/>
      <c r="WWQ841" s="247"/>
      <c r="WWR841" s="247"/>
      <c r="WWS841" s="247"/>
      <c r="WWT841" s="247"/>
      <c r="WWU841" s="247"/>
      <c r="WWV841" s="247"/>
      <c r="WWW841" s="247"/>
      <c r="WWX841" s="247"/>
      <c r="WWY841" s="247"/>
      <c r="WWZ841" s="247"/>
      <c r="WXA841" s="247"/>
      <c r="WXB841" s="247"/>
      <c r="WXC841" s="247"/>
      <c r="WXD841" s="247"/>
      <c r="WXE841" s="247"/>
      <c r="WXF841" s="247"/>
      <c r="WXG841" s="247"/>
      <c r="WXH841" s="247"/>
      <c r="WXI841" s="247"/>
      <c r="WXJ841" s="247"/>
      <c r="WXK841" s="247"/>
      <c r="WXL841" s="247"/>
      <c r="WXM841" s="247"/>
      <c r="WXN841" s="247"/>
      <c r="WXO841" s="247"/>
      <c r="WXP841" s="247"/>
      <c r="WXQ841" s="247"/>
      <c r="WXR841" s="247"/>
      <c r="WXS841" s="247"/>
      <c r="WXT841" s="247"/>
      <c r="WXU841" s="247"/>
      <c r="WXV841" s="247"/>
      <c r="WXW841" s="247"/>
      <c r="WXX841" s="247"/>
      <c r="WXY841" s="247"/>
      <c r="WXZ841" s="247"/>
      <c r="WYA841" s="247"/>
      <c r="WYB841" s="247"/>
      <c r="WYC841" s="247"/>
      <c r="WYD841" s="247"/>
      <c r="WYE841" s="247"/>
      <c r="WYF841" s="247"/>
      <c r="WYG841" s="247"/>
      <c r="WYH841" s="247"/>
      <c r="WYI841" s="247"/>
      <c r="WYJ841" s="247"/>
      <c r="WYK841" s="247"/>
      <c r="WYL841" s="247"/>
      <c r="WYM841" s="247"/>
      <c r="WYN841" s="247"/>
      <c r="WYO841" s="247"/>
      <c r="WYP841" s="247"/>
      <c r="WYQ841" s="247"/>
      <c r="WYR841" s="247"/>
      <c r="WYS841" s="247"/>
      <c r="WYT841" s="247"/>
      <c r="WYU841" s="247"/>
      <c r="WYV841" s="247"/>
      <c r="WYW841" s="247"/>
      <c r="WYX841" s="247"/>
      <c r="WYY841" s="247"/>
      <c r="WYZ841" s="247"/>
      <c r="WZA841" s="247"/>
      <c r="WZB841" s="247"/>
      <c r="WZC841" s="247"/>
      <c r="WZD841" s="247"/>
      <c r="WZE841" s="247"/>
      <c r="WZF841" s="247"/>
      <c r="WZG841" s="247"/>
      <c r="WZH841" s="247"/>
      <c r="WZI841" s="247"/>
      <c r="WZJ841" s="247"/>
      <c r="WZK841" s="247"/>
      <c r="WZL841" s="247"/>
      <c r="WZM841" s="247"/>
      <c r="WZN841" s="247"/>
      <c r="WZO841" s="247"/>
      <c r="WZP841" s="247"/>
      <c r="WZQ841" s="247"/>
      <c r="WZR841" s="247"/>
      <c r="WZS841" s="247"/>
      <c r="WZT841" s="247"/>
      <c r="WZU841" s="247"/>
      <c r="WZV841" s="247"/>
      <c r="WZW841" s="247"/>
      <c r="WZX841" s="247"/>
      <c r="WZY841" s="247"/>
      <c r="WZZ841" s="247"/>
      <c r="XAA841" s="247"/>
      <c r="XAB841" s="247"/>
      <c r="XAC841" s="247"/>
      <c r="XAD841" s="247"/>
      <c r="XAE841" s="247"/>
      <c r="XAF841" s="247"/>
      <c r="XAG841" s="247"/>
      <c r="XAH841" s="247"/>
      <c r="XAI841" s="247"/>
      <c r="XAJ841" s="247"/>
      <c r="XAK841" s="247"/>
      <c r="XAL841" s="247"/>
      <c r="XAM841" s="247"/>
      <c r="XAN841" s="247"/>
      <c r="XAO841" s="247"/>
      <c r="XAP841" s="247"/>
      <c r="XAQ841" s="247"/>
      <c r="XAR841" s="247"/>
      <c r="XAS841" s="247"/>
      <c r="XAT841" s="247"/>
      <c r="XAU841" s="247"/>
      <c r="XAV841" s="247"/>
      <c r="XAW841" s="247"/>
      <c r="XAX841" s="247"/>
      <c r="XAY841" s="247"/>
      <c r="XAZ841" s="247"/>
      <c r="XBA841" s="247"/>
      <c r="XBB841" s="247"/>
      <c r="XBC841" s="247"/>
      <c r="XBD841" s="247"/>
      <c r="XBE841" s="247"/>
      <c r="XBF841" s="247"/>
      <c r="XBG841" s="247"/>
      <c r="XBH841" s="247"/>
      <c r="XBI841" s="247"/>
      <c r="XBJ841" s="247"/>
      <c r="XBK841" s="247"/>
      <c r="XBL841" s="247"/>
      <c r="XBM841" s="247"/>
      <c r="XBN841" s="247"/>
      <c r="XBO841" s="247"/>
      <c r="XBP841" s="247"/>
      <c r="XBQ841" s="247"/>
      <c r="XBR841" s="247"/>
      <c r="XBS841" s="247"/>
      <c r="XBT841" s="247"/>
      <c r="XBU841" s="247"/>
      <c r="XBV841" s="247"/>
      <c r="XBW841" s="247"/>
      <c r="XBX841" s="247"/>
      <c r="XBY841" s="247"/>
      <c r="XBZ841" s="247"/>
      <c r="XCA841" s="247"/>
      <c r="XCB841" s="247"/>
      <c r="XCC841" s="247"/>
      <c r="XCD841" s="247"/>
      <c r="XCE841" s="247"/>
      <c r="XCF841" s="247"/>
      <c r="XCG841" s="247"/>
      <c r="XCH841" s="247"/>
      <c r="XCI841" s="247"/>
      <c r="XCJ841" s="247"/>
      <c r="XCK841" s="247"/>
      <c r="XCL841" s="247"/>
      <c r="XCM841" s="247"/>
      <c r="XCN841" s="247"/>
      <c r="XCO841" s="247"/>
      <c r="XCP841" s="247"/>
      <c r="XCQ841" s="247"/>
      <c r="XCR841" s="247"/>
      <c r="XCS841" s="247"/>
      <c r="XCT841" s="247"/>
      <c r="XCU841" s="247"/>
      <c r="XCV841" s="247"/>
      <c r="XCW841" s="247"/>
      <c r="XCX841" s="247"/>
      <c r="XCY841" s="247"/>
      <c r="XCZ841" s="247"/>
      <c r="XDA841" s="247"/>
      <c r="XDB841" s="247"/>
      <c r="XDC841" s="247"/>
      <c r="XDD841" s="247"/>
      <c r="XDE841" s="247"/>
      <c r="XDF841" s="247"/>
      <c r="XDG841" s="247"/>
      <c r="XDH841" s="247"/>
      <c r="XDI841" s="247"/>
      <c r="XDJ841" s="247"/>
      <c r="XDK841" s="247"/>
      <c r="XDL841" s="247"/>
      <c r="XDM841" s="247"/>
      <c r="XDN841" s="247"/>
      <c r="XDO841" s="247"/>
      <c r="XDP841" s="247"/>
      <c r="XDQ841" s="247"/>
      <c r="XDR841" s="247"/>
      <c r="XDS841" s="247"/>
      <c r="XDT841" s="247"/>
      <c r="XDU841" s="247"/>
      <c r="XDV841" s="247"/>
      <c r="XDW841" s="247"/>
      <c r="XDX841" s="247"/>
      <c r="XDY841" s="247"/>
      <c r="XDZ841" s="247"/>
      <c r="XEA841" s="247"/>
      <c r="XEB841" s="247"/>
      <c r="XEC841" s="247"/>
      <c r="XED841" s="247"/>
      <c r="XEE841" s="247"/>
      <c r="XEF841" s="247"/>
      <c r="XEG841" s="247"/>
      <c r="XEH841" s="247"/>
      <c r="XEI841" s="247"/>
      <c r="XEJ841" s="247"/>
      <c r="XEK841" s="247"/>
      <c r="XEL841" s="247"/>
      <c r="XEM841" s="247"/>
      <c r="XEN841" s="247"/>
      <c r="XEO841" s="247"/>
      <c r="XEP841" s="247"/>
      <c r="XEQ841" s="247"/>
      <c r="XER841" s="247"/>
      <c r="XES841" s="247"/>
      <c r="XET841" s="247"/>
      <c r="XEU841" s="247"/>
      <c r="XEV841" s="247"/>
      <c r="XEW841" s="247"/>
      <c r="XEX841" s="247"/>
      <c r="XEY841" s="247"/>
      <c r="XEZ841" s="247"/>
      <c r="XFA841" s="247"/>
      <c r="XFB841" s="247"/>
      <c r="XFC841" s="247"/>
      <c r="XFD841" s="247"/>
    </row>
    <row r="842" spans="1:16384" s="121" customFormat="1" ht="9.1999999999999993" customHeight="1" x14ac:dyDescent="0.15">
      <c r="A842" s="267" t="s">
        <v>136</v>
      </c>
      <c r="B842" s="267"/>
      <c r="C842" s="267"/>
      <c r="D842" s="267"/>
      <c r="E842" s="267"/>
      <c r="F842" s="267"/>
      <c r="G842" s="467"/>
      <c r="H842" s="268"/>
      <c r="I842" s="268"/>
      <c r="J842" s="267"/>
      <c r="K842" s="268"/>
      <c r="L842" s="247"/>
      <c r="M842" s="247"/>
      <c r="N842" s="247"/>
      <c r="O842" s="247"/>
      <c r="P842" s="247"/>
      <c r="Q842" s="247"/>
      <c r="R842" s="247"/>
      <c r="S842" s="247"/>
      <c r="T842" s="247"/>
      <c r="U842" s="247"/>
      <c r="V842" s="247"/>
      <c r="W842" s="247"/>
      <c r="X842" s="247"/>
      <c r="Y842" s="247"/>
      <c r="Z842" s="247"/>
      <c r="AA842" s="247"/>
      <c r="AB842" s="247"/>
      <c r="AC842" s="247"/>
      <c r="AD842" s="247"/>
      <c r="AE842" s="247"/>
      <c r="AF842" s="247"/>
      <c r="AG842" s="247"/>
      <c r="AH842" s="247"/>
      <c r="AI842" s="247"/>
      <c r="AJ842" s="247"/>
      <c r="AK842" s="247"/>
      <c r="AL842" s="247"/>
      <c r="AM842" s="247"/>
      <c r="AN842" s="247"/>
      <c r="AO842" s="247"/>
      <c r="AP842" s="247"/>
      <c r="AQ842" s="247"/>
      <c r="AR842" s="247"/>
      <c r="AS842" s="247"/>
      <c r="AT842" s="247"/>
      <c r="AU842" s="247"/>
      <c r="AV842" s="247"/>
      <c r="AW842" s="247"/>
      <c r="AX842" s="247"/>
      <c r="AY842" s="247"/>
      <c r="AZ842" s="247"/>
      <c r="BA842" s="247"/>
      <c r="BB842" s="247"/>
      <c r="BC842" s="247"/>
      <c r="BD842" s="247"/>
      <c r="BE842" s="247"/>
      <c r="BF842" s="247"/>
      <c r="BG842" s="247"/>
      <c r="BH842" s="247"/>
      <c r="BI842" s="247"/>
      <c r="BJ842" s="247"/>
      <c r="BK842" s="247"/>
      <c r="BL842" s="247"/>
      <c r="BM842" s="247"/>
      <c r="BN842" s="247"/>
      <c r="BO842" s="247"/>
      <c r="BP842" s="247"/>
      <c r="BQ842" s="247"/>
      <c r="BR842" s="247"/>
      <c r="BS842" s="247"/>
      <c r="BT842" s="247"/>
      <c r="BU842" s="247"/>
      <c r="BV842" s="247"/>
      <c r="BW842" s="247"/>
      <c r="BX842" s="247"/>
      <c r="BY842" s="247"/>
      <c r="BZ842" s="247"/>
      <c r="CA842" s="247"/>
      <c r="CB842" s="247"/>
      <c r="CC842" s="247"/>
      <c r="CD842" s="247"/>
      <c r="CE842" s="247"/>
      <c r="CF842" s="247"/>
      <c r="CG842" s="247"/>
      <c r="CH842" s="247"/>
      <c r="CI842" s="247"/>
      <c r="CJ842" s="247"/>
      <c r="CK842" s="247"/>
      <c r="CL842" s="247"/>
      <c r="CM842" s="247"/>
      <c r="CN842" s="247"/>
      <c r="CO842" s="247"/>
      <c r="CP842" s="247"/>
      <c r="CQ842" s="247"/>
      <c r="CR842" s="247"/>
      <c r="CS842" s="247"/>
      <c r="CT842" s="247"/>
      <c r="CU842" s="247"/>
      <c r="CV842" s="247"/>
      <c r="CW842" s="247"/>
      <c r="CX842" s="247"/>
      <c r="CY842" s="247"/>
      <c r="CZ842" s="247"/>
      <c r="DA842" s="247"/>
      <c r="DB842" s="247"/>
      <c r="DC842" s="247"/>
      <c r="DD842" s="247"/>
      <c r="DE842" s="247"/>
      <c r="DF842" s="247"/>
      <c r="DG842" s="247"/>
      <c r="DH842" s="247"/>
      <c r="DI842" s="247"/>
      <c r="DJ842" s="247"/>
      <c r="DK842" s="247"/>
      <c r="DL842" s="247"/>
      <c r="DM842" s="247"/>
      <c r="DN842" s="247"/>
      <c r="DO842" s="247"/>
      <c r="DP842" s="247"/>
      <c r="DQ842" s="247"/>
      <c r="DR842" s="247"/>
      <c r="DS842" s="247"/>
      <c r="DT842" s="247"/>
      <c r="DU842" s="247"/>
      <c r="DV842" s="247"/>
      <c r="DW842" s="247"/>
      <c r="DX842" s="247"/>
      <c r="DY842" s="247"/>
      <c r="DZ842" s="247"/>
      <c r="EA842" s="247"/>
      <c r="EB842" s="247"/>
      <c r="EC842" s="247"/>
      <c r="ED842" s="247"/>
      <c r="EE842" s="247"/>
      <c r="EF842" s="247"/>
      <c r="EG842" s="247"/>
      <c r="EH842" s="247"/>
      <c r="EI842" s="247"/>
      <c r="EJ842" s="247"/>
      <c r="EK842" s="247"/>
      <c r="EL842" s="247"/>
      <c r="EM842" s="247"/>
      <c r="EN842" s="247"/>
      <c r="EO842" s="247"/>
      <c r="EP842" s="247"/>
      <c r="EQ842" s="247"/>
      <c r="ER842" s="247"/>
      <c r="ES842" s="247"/>
      <c r="ET842" s="247"/>
      <c r="EU842" s="247"/>
      <c r="EV842" s="247"/>
      <c r="EW842" s="247"/>
      <c r="EX842" s="247"/>
      <c r="EY842" s="247"/>
      <c r="EZ842" s="247"/>
      <c r="FA842" s="247"/>
      <c r="FB842" s="247"/>
      <c r="FC842" s="247"/>
      <c r="FD842" s="247"/>
      <c r="FE842" s="247"/>
      <c r="FF842" s="247"/>
      <c r="FG842" s="247"/>
      <c r="FH842" s="247"/>
      <c r="FI842" s="247"/>
      <c r="FJ842" s="247"/>
      <c r="FK842" s="247"/>
      <c r="FL842" s="247"/>
      <c r="FM842" s="247"/>
      <c r="FN842" s="247"/>
      <c r="FO842" s="247"/>
      <c r="FP842" s="247"/>
      <c r="FQ842" s="247"/>
      <c r="FR842" s="247"/>
      <c r="FS842" s="247"/>
      <c r="FT842" s="247"/>
      <c r="FU842" s="247"/>
      <c r="FV842" s="247"/>
      <c r="FW842" s="247"/>
      <c r="FX842" s="247"/>
      <c r="FY842" s="247"/>
      <c r="FZ842" s="247"/>
      <c r="GA842" s="247"/>
      <c r="GB842" s="247"/>
      <c r="GC842" s="247"/>
      <c r="GD842" s="247"/>
      <c r="GE842" s="247"/>
      <c r="GF842" s="247"/>
      <c r="GG842" s="247"/>
      <c r="GH842" s="247"/>
      <c r="GI842" s="247"/>
      <c r="GJ842" s="247"/>
      <c r="GK842" s="247"/>
      <c r="GL842" s="247"/>
      <c r="GM842" s="247"/>
      <c r="GN842" s="247"/>
      <c r="GO842" s="247"/>
      <c r="GP842" s="247"/>
      <c r="GQ842" s="247"/>
      <c r="GR842" s="247"/>
      <c r="GS842" s="247"/>
      <c r="GT842" s="247"/>
      <c r="GU842" s="247"/>
      <c r="GV842" s="247"/>
      <c r="GW842" s="247"/>
      <c r="GX842" s="247"/>
      <c r="GY842" s="247"/>
      <c r="GZ842" s="247"/>
      <c r="HA842" s="247"/>
      <c r="HB842" s="247"/>
      <c r="HC842" s="247"/>
      <c r="HD842" s="247"/>
      <c r="HE842" s="247"/>
      <c r="HF842" s="247"/>
      <c r="HG842" s="247"/>
      <c r="HH842" s="247"/>
      <c r="HI842" s="247"/>
      <c r="HJ842" s="247"/>
      <c r="HK842" s="247"/>
      <c r="HL842" s="247"/>
      <c r="HM842" s="247"/>
      <c r="HN842" s="247"/>
      <c r="HO842" s="247"/>
      <c r="HP842" s="247"/>
      <c r="HQ842" s="247"/>
      <c r="HR842" s="247"/>
      <c r="HS842" s="247"/>
      <c r="HT842" s="247"/>
      <c r="HU842" s="247"/>
      <c r="HV842" s="247"/>
      <c r="HW842" s="247"/>
      <c r="HX842" s="247"/>
      <c r="HY842" s="247"/>
      <c r="HZ842" s="247"/>
      <c r="IA842" s="247"/>
      <c r="IB842" s="247"/>
      <c r="IC842" s="247"/>
      <c r="ID842" s="247"/>
      <c r="IE842" s="247"/>
      <c r="IF842" s="247"/>
      <c r="IG842" s="247"/>
      <c r="IH842" s="247"/>
      <c r="II842" s="247"/>
      <c r="IJ842" s="247"/>
      <c r="IK842" s="247"/>
      <c r="IL842" s="247"/>
      <c r="IM842" s="247"/>
      <c r="IN842" s="247"/>
      <c r="IO842" s="247"/>
      <c r="IP842" s="247"/>
      <c r="IQ842" s="247"/>
      <c r="IR842" s="247"/>
      <c r="IS842" s="247"/>
      <c r="IT842" s="247"/>
      <c r="IU842" s="247"/>
      <c r="IV842" s="247"/>
      <c r="IW842" s="247"/>
      <c r="IX842" s="247"/>
      <c r="IY842" s="247"/>
      <c r="IZ842" s="247"/>
      <c r="JA842" s="247"/>
      <c r="JB842" s="247"/>
      <c r="JC842" s="247"/>
      <c r="JD842" s="247"/>
      <c r="JE842" s="247"/>
      <c r="JF842" s="247"/>
      <c r="JG842" s="247"/>
      <c r="JH842" s="247"/>
      <c r="JI842" s="247"/>
      <c r="JJ842" s="247"/>
      <c r="JK842" s="247"/>
      <c r="JL842" s="247"/>
      <c r="JM842" s="247"/>
      <c r="JN842" s="247"/>
      <c r="JO842" s="247"/>
      <c r="JP842" s="247"/>
      <c r="JQ842" s="247"/>
      <c r="JR842" s="247"/>
      <c r="JS842" s="247"/>
      <c r="JT842" s="247"/>
      <c r="JU842" s="247"/>
      <c r="JV842" s="247"/>
      <c r="JW842" s="247"/>
      <c r="JX842" s="247"/>
      <c r="JY842" s="247"/>
      <c r="JZ842" s="247"/>
      <c r="KA842" s="247"/>
      <c r="KB842" s="247"/>
      <c r="KC842" s="247"/>
      <c r="KD842" s="247"/>
      <c r="KE842" s="247"/>
      <c r="KF842" s="247"/>
      <c r="KG842" s="247"/>
      <c r="KH842" s="247"/>
      <c r="KI842" s="247"/>
      <c r="KJ842" s="247"/>
      <c r="KK842" s="247"/>
      <c r="KL842" s="247"/>
      <c r="KM842" s="247"/>
      <c r="KN842" s="247"/>
      <c r="KO842" s="247"/>
      <c r="KP842" s="247"/>
      <c r="KQ842" s="247"/>
      <c r="KR842" s="247"/>
      <c r="KS842" s="247"/>
      <c r="KT842" s="247"/>
      <c r="KU842" s="247"/>
      <c r="KV842" s="247"/>
      <c r="KW842" s="247"/>
      <c r="KX842" s="247"/>
      <c r="KY842" s="247"/>
      <c r="KZ842" s="247"/>
      <c r="LA842" s="247"/>
      <c r="LB842" s="247"/>
      <c r="LC842" s="247"/>
      <c r="LD842" s="247"/>
      <c r="LE842" s="247"/>
      <c r="LF842" s="247"/>
      <c r="LG842" s="247"/>
      <c r="LH842" s="247"/>
      <c r="LI842" s="247"/>
      <c r="LJ842" s="247"/>
      <c r="LK842" s="247"/>
      <c r="LL842" s="247"/>
      <c r="LM842" s="247"/>
      <c r="LN842" s="247"/>
      <c r="LO842" s="247"/>
      <c r="LP842" s="247"/>
      <c r="LQ842" s="247"/>
      <c r="LR842" s="247"/>
      <c r="LS842" s="247"/>
      <c r="LT842" s="247"/>
      <c r="LU842" s="247"/>
      <c r="LV842" s="247"/>
      <c r="LW842" s="247"/>
      <c r="LX842" s="247"/>
      <c r="LY842" s="247"/>
      <c r="LZ842" s="247"/>
      <c r="MA842" s="247"/>
      <c r="MB842" s="247"/>
      <c r="MC842" s="247"/>
      <c r="MD842" s="247"/>
      <c r="ME842" s="247"/>
      <c r="MF842" s="247"/>
      <c r="MG842" s="247"/>
      <c r="MH842" s="247"/>
      <c r="MI842" s="247"/>
      <c r="MJ842" s="247"/>
      <c r="MK842" s="247"/>
      <c r="ML842" s="247"/>
      <c r="MM842" s="247"/>
      <c r="MN842" s="247"/>
      <c r="MO842" s="247"/>
      <c r="MP842" s="247"/>
      <c r="MQ842" s="247"/>
      <c r="MR842" s="247"/>
      <c r="MS842" s="247"/>
      <c r="MT842" s="247"/>
      <c r="MU842" s="247"/>
      <c r="MV842" s="247"/>
      <c r="MW842" s="247"/>
      <c r="MX842" s="247"/>
      <c r="MY842" s="247"/>
      <c r="MZ842" s="247"/>
      <c r="NA842" s="247"/>
      <c r="NB842" s="247"/>
      <c r="NC842" s="247"/>
      <c r="ND842" s="247"/>
      <c r="NE842" s="247"/>
      <c r="NF842" s="247"/>
      <c r="NG842" s="247"/>
      <c r="NH842" s="247"/>
      <c r="NI842" s="247"/>
      <c r="NJ842" s="247"/>
      <c r="NK842" s="247"/>
      <c r="NL842" s="247"/>
      <c r="NM842" s="247"/>
      <c r="NN842" s="247"/>
      <c r="NO842" s="247"/>
      <c r="NP842" s="247"/>
      <c r="NQ842" s="247"/>
      <c r="NR842" s="247"/>
      <c r="NS842" s="247"/>
      <c r="NT842" s="247"/>
      <c r="NU842" s="247"/>
      <c r="NV842" s="247"/>
      <c r="NW842" s="247"/>
      <c r="NX842" s="247"/>
      <c r="NY842" s="247"/>
      <c r="NZ842" s="247"/>
      <c r="OA842" s="247"/>
      <c r="OB842" s="247"/>
      <c r="OC842" s="247"/>
      <c r="OD842" s="247"/>
      <c r="OE842" s="247"/>
      <c r="OF842" s="247"/>
      <c r="OG842" s="247"/>
      <c r="OH842" s="247"/>
      <c r="OI842" s="247"/>
      <c r="OJ842" s="247"/>
      <c r="OK842" s="247"/>
      <c r="OL842" s="247"/>
      <c r="OM842" s="247"/>
      <c r="ON842" s="247"/>
      <c r="OO842" s="247"/>
      <c r="OP842" s="247"/>
      <c r="OQ842" s="247"/>
      <c r="OR842" s="247"/>
      <c r="OS842" s="247"/>
      <c r="OT842" s="247"/>
      <c r="OU842" s="247"/>
      <c r="OV842" s="247"/>
      <c r="OW842" s="247"/>
      <c r="OX842" s="247"/>
      <c r="OY842" s="247"/>
      <c r="OZ842" s="247"/>
      <c r="PA842" s="247"/>
      <c r="PB842" s="247"/>
      <c r="PC842" s="247"/>
      <c r="PD842" s="247"/>
      <c r="PE842" s="247"/>
      <c r="PF842" s="247"/>
      <c r="PG842" s="247"/>
      <c r="PH842" s="247"/>
      <c r="PI842" s="247"/>
      <c r="PJ842" s="247"/>
      <c r="PK842" s="247"/>
      <c r="PL842" s="247"/>
      <c r="PM842" s="247"/>
      <c r="PN842" s="247"/>
      <c r="PO842" s="247"/>
      <c r="PP842" s="247"/>
      <c r="PQ842" s="247"/>
      <c r="PR842" s="247"/>
      <c r="PS842" s="247"/>
      <c r="PT842" s="247"/>
      <c r="PU842" s="247"/>
      <c r="PV842" s="247"/>
      <c r="PW842" s="247"/>
      <c r="PX842" s="247"/>
      <c r="PY842" s="247"/>
      <c r="PZ842" s="247"/>
      <c r="QA842" s="247"/>
      <c r="QB842" s="247"/>
      <c r="QC842" s="247"/>
      <c r="QD842" s="247"/>
      <c r="QE842" s="247"/>
      <c r="QF842" s="247"/>
      <c r="QG842" s="247"/>
      <c r="QH842" s="247"/>
      <c r="QI842" s="247"/>
      <c r="QJ842" s="247"/>
      <c r="QK842" s="247"/>
      <c r="QL842" s="247"/>
      <c r="QM842" s="247"/>
      <c r="QN842" s="247"/>
      <c r="QO842" s="247"/>
      <c r="QP842" s="247"/>
      <c r="QQ842" s="247"/>
      <c r="QR842" s="247"/>
      <c r="QS842" s="247"/>
      <c r="QT842" s="247"/>
      <c r="QU842" s="247"/>
      <c r="QV842" s="247"/>
      <c r="QW842" s="247"/>
      <c r="QX842" s="247"/>
      <c r="QY842" s="247"/>
      <c r="QZ842" s="247"/>
      <c r="RA842" s="247"/>
      <c r="RB842" s="247"/>
      <c r="RC842" s="247"/>
      <c r="RD842" s="247"/>
      <c r="RE842" s="247"/>
      <c r="RF842" s="247"/>
      <c r="RG842" s="247"/>
      <c r="RH842" s="247"/>
      <c r="RI842" s="247"/>
      <c r="RJ842" s="247"/>
      <c r="RK842" s="247"/>
      <c r="RL842" s="247"/>
      <c r="RM842" s="247"/>
      <c r="RN842" s="247"/>
      <c r="RO842" s="247"/>
      <c r="RP842" s="247"/>
      <c r="RQ842" s="247"/>
      <c r="RR842" s="247"/>
      <c r="RS842" s="247"/>
      <c r="RT842" s="247"/>
      <c r="RU842" s="247"/>
      <c r="RV842" s="247"/>
      <c r="RW842" s="247"/>
      <c r="RX842" s="247"/>
      <c r="RY842" s="247"/>
      <c r="RZ842" s="247"/>
      <c r="SA842" s="247"/>
      <c r="SB842" s="247"/>
      <c r="SC842" s="247"/>
      <c r="SD842" s="247"/>
      <c r="SE842" s="247"/>
      <c r="SF842" s="247"/>
      <c r="SG842" s="247"/>
      <c r="SH842" s="247"/>
      <c r="SI842" s="247"/>
      <c r="SJ842" s="247"/>
      <c r="SK842" s="247"/>
      <c r="SL842" s="247"/>
      <c r="SM842" s="247"/>
      <c r="SN842" s="247"/>
      <c r="SO842" s="247"/>
      <c r="SP842" s="247"/>
      <c r="SQ842" s="247"/>
      <c r="SR842" s="247"/>
      <c r="SS842" s="247"/>
      <c r="ST842" s="247"/>
      <c r="SU842" s="247"/>
      <c r="SV842" s="247"/>
      <c r="SW842" s="247"/>
      <c r="SX842" s="247"/>
      <c r="SY842" s="247"/>
      <c r="SZ842" s="247"/>
      <c r="TA842" s="247"/>
      <c r="TB842" s="247"/>
      <c r="TC842" s="247"/>
      <c r="TD842" s="247"/>
      <c r="TE842" s="247"/>
      <c r="TF842" s="247"/>
      <c r="TG842" s="247"/>
      <c r="TH842" s="247"/>
      <c r="TI842" s="247"/>
      <c r="TJ842" s="247"/>
      <c r="TK842" s="247"/>
      <c r="TL842" s="247"/>
      <c r="TM842" s="247"/>
      <c r="TN842" s="247"/>
      <c r="TO842" s="247"/>
      <c r="TP842" s="247"/>
      <c r="TQ842" s="247"/>
      <c r="TR842" s="247"/>
      <c r="TS842" s="247"/>
      <c r="TT842" s="247"/>
      <c r="TU842" s="247"/>
      <c r="TV842" s="247"/>
      <c r="TW842" s="247"/>
      <c r="TX842" s="247"/>
      <c r="TY842" s="247"/>
      <c r="TZ842" s="247"/>
      <c r="UA842" s="247"/>
      <c r="UB842" s="247"/>
      <c r="UC842" s="247"/>
      <c r="UD842" s="247"/>
      <c r="UE842" s="247"/>
      <c r="UF842" s="247"/>
      <c r="UG842" s="247"/>
      <c r="UH842" s="247"/>
      <c r="UI842" s="247"/>
      <c r="UJ842" s="247"/>
      <c r="UK842" s="247"/>
      <c r="UL842" s="247"/>
      <c r="UM842" s="247"/>
      <c r="UN842" s="247"/>
      <c r="UO842" s="247"/>
      <c r="UP842" s="247"/>
      <c r="UQ842" s="247"/>
      <c r="UR842" s="247"/>
      <c r="US842" s="247"/>
      <c r="UT842" s="247"/>
      <c r="UU842" s="247"/>
      <c r="UV842" s="247"/>
      <c r="UW842" s="247"/>
      <c r="UX842" s="247"/>
      <c r="UY842" s="247"/>
      <c r="UZ842" s="247"/>
      <c r="VA842" s="247"/>
      <c r="VB842" s="247"/>
      <c r="VC842" s="247"/>
      <c r="VD842" s="247"/>
      <c r="VE842" s="247"/>
      <c r="VF842" s="247"/>
      <c r="VG842" s="247"/>
      <c r="VH842" s="247"/>
      <c r="VI842" s="247"/>
      <c r="VJ842" s="247"/>
      <c r="VK842" s="247"/>
      <c r="VL842" s="247"/>
      <c r="VM842" s="247"/>
      <c r="VN842" s="247"/>
      <c r="VO842" s="247"/>
      <c r="VP842" s="247"/>
      <c r="VQ842" s="247"/>
      <c r="VR842" s="247"/>
      <c r="VS842" s="247"/>
      <c r="VT842" s="247"/>
      <c r="VU842" s="247"/>
      <c r="VV842" s="247"/>
      <c r="VW842" s="247"/>
      <c r="VX842" s="247"/>
      <c r="VY842" s="247"/>
      <c r="VZ842" s="247"/>
      <c r="WA842" s="247"/>
      <c r="WB842" s="247"/>
      <c r="WC842" s="247"/>
      <c r="WD842" s="247"/>
      <c r="WE842" s="247"/>
      <c r="WF842" s="247"/>
      <c r="WG842" s="247"/>
      <c r="WH842" s="247"/>
      <c r="WI842" s="247"/>
      <c r="WJ842" s="247"/>
      <c r="WK842" s="247"/>
      <c r="WL842" s="247"/>
      <c r="WM842" s="247"/>
      <c r="WN842" s="247"/>
      <c r="WO842" s="247"/>
      <c r="WP842" s="247"/>
      <c r="WQ842" s="247"/>
      <c r="WR842" s="247"/>
      <c r="WS842" s="247"/>
      <c r="WT842" s="247"/>
      <c r="WU842" s="247"/>
      <c r="WV842" s="247"/>
      <c r="WW842" s="247"/>
      <c r="WX842" s="247"/>
      <c r="WY842" s="247"/>
      <c r="WZ842" s="247"/>
      <c r="XA842" s="247"/>
      <c r="XB842" s="247"/>
      <c r="XC842" s="247"/>
      <c r="XD842" s="247"/>
      <c r="XE842" s="247"/>
      <c r="XF842" s="247"/>
      <c r="XG842" s="247"/>
      <c r="XH842" s="247"/>
      <c r="XI842" s="247"/>
      <c r="XJ842" s="247"/>
      <c r="XK842" s="247"/>
      <c r="XL842" s="247"/>
      <c r="XM842" s="247"/>
      <c r="XN842" s="247"/>
      <c r="XO842" s="247"/>
      <c r="XP842" s="247"/>
      <c r="XQ842" s="247"/>
      <c r="XR842" s="247"/>
      <c r="XS842" s="247"/>
      <c r="XT842" s="247"/>
      <c r="XU842" s="247"/>
      <c r="XV842" s="247"/>
      <c r="XW842" s="247"/>
      <c r="XX842" s="247"/>
      <c r="XY842" s="247"/>
      <c r="XZ842" s="247"/>
      <c r="YA842" s="247"/>
      <c r="YB842" s="247"/>
      <c r="YC842" s="247"/>
      <c r="YD842" s="247"/>
      <c r="YE842" s="247"/>
      <c r="YF842" s="247"/>
      <c r="YG842" s="247"/>
      <c r="YH842" s="247"/>
      <c r="YI842" s="247"/>
      <c r="YJ842" s="247"/>
      <c r="YK842" s="247"/>
      <c r="YL842" s="247"/>
      <c r="YM842" s="247"/>
      <c r="YN842" s="247"/>
      <c r="YO842" s="247"/>
      <c r="YP842" s="247"/>
      <c r="YQ842" s="247"/>
      <c r="YR842" s="247"/>
      <c r="YS842" s="247"/>
      <c r="YT842" s="247"/>
      <c r="YU842" s="247"/>
      <c r="YV842" s="247"/>
      <c r="YW842" s="247"/>
      <c r="YX842" s="247"/>
      <c r="YY842" s="247"/>
      <c r="YZ842" s="247"/>
      <c r="ZA842" s="247"/>
      <c r="ZB842" s="247"/>
      <c r="ZC842" s="247"/>
      <c r="ZD842" s="247"/>
      <c r="ZE842" s="247"/>
      <c r="ZF842" s="247"/>
      <c r="ZG842" s="247"/>
      <c r="ZH842" s="247"/>
      <c r="ZI842" s="247"/>
      <c r="ZJ842" s="247"/>
      <c r="ZK842" s="247"/>
      <c r="ZL842" s="247"/>
      <c r="ZM842" s="247"/>
      <c r="ZN842" s="247"/>
      <c r="ZO842" s="247"/>
      <c r="ZP842" s="247"/>
      <c r="ZQ842" s="247"/>
      <c r="ZR842" s="247"/>
      <c r="ZS842" s="247"/>
      <c r="ZT842" s="247"/>
      <c r="ZU842" s="247"/>
      <c r="ZV842" s="247"/>
      <c r="ZW842" s="247"/>
      <c r="ZX842" s="247"/>
      <c r="ZY842" s="247"/>
      <c r="ZZ842" s="247"/>
      <c r="AAA842" s="247"/>
      <c r="AAB842" s="247"/>
      <c r="AAC842" s="247"/>
      <c r="AAD842" s="247"/>
      <c r="AAE842" s="247"/>
      <c r="AAF842" s="247"/>
      <c r="AAG842" s="247"/>
      <c r="AAH842" s="247"/>
      <c r="AAI842" s="247"/>
      <c r="AAJ842" s="247"/>
      <c r="AAK842" s="247"/>
      <c r="AAL842" s="247"/>
      <c r="AAM842" s="247"/>
      <c r="AAN842" s="247"/>
      <c r="AAO842" s="247"/>
      <c r="AAP842" s="247"/>
      <c r="AAQ842" s="247"/>
      <c r="AAR842" s="247"/>
      <c r="AAS842" s="247"/>
      <c r="AAT842" s="247"/>
      <c r="AAU842" s="247"/>
      <c r="AAV842" s="247"/>
      <c r="AAW842" s="247"/>
      <c r="AAX842" s="247"/>
      <c r="AAY842" s="247"/>
      <c r="AAZ842" s="247"/>
      <c r="ABA842" s="247"/>
      <c r="ABB842" s="247"/>
      <c r="ABC842" s="247"/>
      <c r="ABD842" s="247"/>
      <c r="ABE842" s="247"/>
      <c r="ABF842" s="247"/>
      <c r="ABG842" s="247"/>
      <c r="ABH842" s="247"/>
      <c r="ABI842" s="247"/>
      <c r="ABJ842" s="247"/>
      <c r="ABK842" s="247"/>
      <c r="ABL842" s="247"/>
      <c r="ABM842" s="247"/>
      <c r="ABN842" s="247"/>
      <c r="ABO842" s="247"/>
      <c r="ABP842" s="247"/>
      <c r="ABQ842" s="247"/>
      <c r="ABR842" s="247"/>
      <c r="ABS842" s="247"/>
      <c r="ABT842" s="247"/>
      <c r="ABU842" s="247"/>
      <c r="ABV842" s="247"/>
      <c r="ABW842" s="247"/>
      <c r="ABX842" s="247"/>
      <c r="ABY842" s="247"/>
      <c r="ABZ842" s="247"/>
      <c r="ACA842" s="247"/>
      <c r="ACB842" s="247"/>
      <c r="ACC842" s="247"/>
      <c r="ACD842" s="247"/>
      <c r="ACE842" s="247"/>
      <c r="ACF842" s="247"/>
      <c r="ACG842" s="247"/>
      <c r="ACH842" s="247"/>
      <c r="ACI842" s="247"/>
      <c r="ACJ842" s="247"/>
      <c r="ACK842" s="247"/>
      <c r="ACL842" s="247"/>
      <c r="ACM842" s="247"/>
      <c r="ACN842" s="247"/>
      <c r="ACO842" s="247"/>
      <c r="ACP842" s="247"/>
      <c r="ACQ842" s="247"/>
      <c r="ACR842" s="247"/>
      <c r="ACS842" s="247"/>
      <c r="ACT842" s="247"/>
      <c r="ACU842" s="247"/>
      <c r="ACV842" s="247"/>
      <c r="ACW842" s="247"/>
      <c r="ACX842" s="247"/>
      <c r="ACY842" s="247"/>
      <c r="ACZ842" s="247"/>
      <c r="ADA842" s="247"/>
      <c r="ADB842" s="247"/>
      <c r="ADC842" s="247"/>
      <c r="ADD842" s="247"/>
      <c r="ADE842" s="247"/>
      <c r="ADF842" s="247"/>
      <c r="ADG842" s="247"/>
      <c r="ADH842" s="247"/>
      <c r="ADI842" s="247"/>
      <c r="ADJ842" s="247"/>
      <c r="ADK842" s="247"/>
      <c r="ADL842" s="247"/>
      <c r="ADM842" s="247"/>
      <c r="ADN842" s="247"/>
      <c r="ADO842" s="247"/>
      <c r="ADP842" s="247"/>
      <c r="ADQ842" s="247"/>
      <c r="ADR842" s="247"/>
      <c r="ADS842" s="247"/>
      <c r="ADT842" s="247"/>
      <c r="ADU842" s="247"/>
      <c r="ADV842" s="247"/>
      <c r="ADW842" s="247"/>
      <c r="ADX842" s="247"/>
      <c r="ADY842" s="247"/>
      <c r="ADZ842" s="247"/>
      <c r="AEA842" s="247"/>
      <c r="AEB842" s="247"/>
      <c r="AEC842" s="247"/>
      <c r="AED842" s="247"/>
      <c r="AEE842" s="247"/>
      <c r="AEF842" s="247"/>
      <c r="AEG842" s="247"/>
      <c r="AEH842" s="247"/>
      <c r="AEI842" s="247"/>
      <c r="AEJ842" s="247"/>
      <c r="AEK842" s="247"/>
      <c r="AEL842" s="247"/>
      <c r="AEM842" s="247"/>
      <c r="AEN842" s="247"/>
      <c r="AEO842" s="247"/>
      <c r="AEP842" s="247"/>
      <c r="AEQ842" s="247"/>
      <c r="AER842" s="247"/>
      <c r="AES842" s="247"/>
      <c r="AET842" s="247"/>
      <c r="AEU842" s="247"/>
      <c r="AEV842" s="247"/>
      <c r="AEW842" s="247"/>
      <c r="AEX842" s="247"/>
      <c r="AEY842" s="247"/>
      <c r="AEZ842" s="247"/>
      <c r="AFA842" s="247"/>
      <c r="AFB842" s="247"/>
      <c r="AFC842" s="247"/>
      <c r="AFD842" s="247"/>
      <c r="AFE842" s="247"/>
      <c r="AFF842" s="247"/>
      <c r="AFG842" s="247"/>
      <c r="AFH842" s="247"/>
      <c r="AFI842" s="247"/>
      <c r="AFJ842" s="247"/>
      <c r="AFK842" s="247"/>
      <c r="AFL842" s="247"/>
      <c r="AFM842" s="247"/>
      <c r="AFN842" s="247"/>
      <c r="AFO842" s="247"/>
      <c r="AFP842" s="247"/>
      <c r="AFQ842" s="247"/>
      <c r="AFR842" s="247"/>
      <c r="AFS842" s="247"/>
      <c r="AFT842" s="247"/>
      <c r="AFU842" s="247"/>
      <c r="AFV842" s="247"/>
      <c r="AFW842" s="247"/>
      <c r="AFX842" s="247"/>
      <c r="AFY842" s="247"/>
      <c r="AFZ842" s="247"/>
      <c r="AGA842" s="247"/>
      <c r="AGB842" s="247"/>
      <c r="AGC842" s="247"/>
      <c r="AGD842" s="247"/>
      <c r="AGE842" s="247"/>
      <c r="AGF842" s="247"/>
      <c r="AGG842" s="247"/>
      <c r="AGH842" s="247"/>
      <c r="AGI842" s="247"/>
      <c r="AGJ842" s="247"/>
      <c r="AGK842" s="247"/>
      <c r="AGL842" s="247"/>
      <c r="AGM842" s="247"/>
      <c r="AGN842" s="247"/>
      <c r="AGO842" s="247"/>
      <c r="AGP842" s="247"/>
      <c r="AGQ842" s="247"/>
      <c r="AGR842" s="247"/>
      <c r="AGS842" s="247"/>
      <c r="AGT842" s="247"/>
      <c r="AGU842" s="247"/>
      <c r="AGV842" s="247"/>
      <c r="AGW842" s="247"/>
      <c r="AGX842" s="247"/>
      <c r="AGY842" s="247"/>
      <c r="AGZ842" s="247"/>
      <c r="AHA842" s="247"/>
      <c r="AHB842" s="247"/>
      <c r="AHC842" s="247"/>
      <c r="AHD842" s="247"/>
      <c r="AHE842" s="247"/>
      <c r="AHF842" s="247"/>
      <c r="AHG842" s="247"/>
      <c r="AHH842" s="247"/>
      <c r="AHI842" s="247"/>
      <c r="AHJ842" s="247"/>
      <c r="AHK842" s="247"/>
      <c r="AHL842" s="247"/>
      <c r="AHM842" s="247"/>
      <c r="AHN842" s="247"/>
      <c r="AHO842" s="247"/>
      <c r="AHP842" s="247"/>
      <c r="AHQ842" s="247"/>
      <c r="AHR842" s="247"/>
      <c r="AHS842" s="247"/>
      <c r="AHT842" s="247"/>
      <c r="AHU842" s="247"/>
      <c r="AHV842" s="247"/>
      <c r="AHW842" s="247"/>
      <c r="AHX842" s="247"/>
      <c r="AHY842" s="247"/>
      <c r="AHZ842" s="247"/>
      <c r="AIA842" s="247"/>
      <c r="AIB842" s="247"/>
      <c r="AIC842" s="247"/>
      <c r="AID842" s="247"/>
      <c r="AIE842" s="247"/>
      <c r="AIF842" s="247"/>
      <c r="AIG842" s="247"/>
      <c r="AIH842" s="247"/>
      <c r="AII842" s="247"/>
      <c r="AIJ842" s="247"/>
      <c r="AIK842" s="247"/>
      <c r="AIL842" s="247"/>
      <c r="AIM842" s="247"/>
      <c r="AIN842" s="247"/>
      <c r="AIO842" s="247"/>
      <c r="AIP842" s="247"/>
      <c r="AIQ842" s="247"/>
      <c r="AIR842" s="247"/>
      <c r="AIS842" s="247"/>
      <c r="AIT842" s="247"/>
      <c r="AIU842" s="247"/>
      <c r="AIV842" s="247"/>
      <c r="AIW842" s="247"/>
      <c r="AIX842" s="247"/>
      <c r="AIY842" s="247"/>
      <c r="AIZ842" s="247"/>
      <c r="AJA842" s="247"/>
      <c r="AJB842" s="247"/>
      <c r="AJC842" s="247"/>
      <c r="AJD842" s="247"/>
      <c r="AJE842" s="247"/>
      <c r="AJF842" s="247"/>
      <c r="AJG842" s="247"/>
      <c r="AJH842" s="247"/>
      <c r="AJI842" s="247"/>
      <c r="AJJ842" s="247"/>
      <c r="AJK842" s="247"/>
      <c r="AJL842" s="247"/>
      <c r="AJM842" s="247"/>
      <c r="AJN842" s="247"/>
      <c r="AJO842" s="247"/>
      <c r="AJP842" s="247"/>
      <c r="AJQ842" s="247"/>
      <c r="AJR842" s="247"/>
      <c r="AJS842" s="247"/>
      <c r="AJT842" s="247"/>
      <c r="AJU842" s="247"/>
      <c r="AJV842" s="247"/>
      <c r="AJW842" s="247"/>
      <c r="AJX842" s="247"/>
      <c r="AJY842" s="247"/>
      <c r="AJZ842" s="247"/>
      <c r="AKA842" s="247"/>
      <c r="AKB842" s="247"/>
      <c r="AKC842" s="247"/>
      <c r="AKD842" s="247"/>
      <c r="AKE842" s="247"/>
      <c r="AKF842" s="247"/>
      <c r="AKG842" s="247"/>
      <c r="AKH842" s="247"/>
      <c r="AKI842" s="247"/>
      <c r="AKJ842" s="247"/>
      <c r="AKK842" s="247"/>
      <c r="AKL842" s="247"/>
      <c r="AKM842" s="247"/>
      <c r="AKN842" s="247"/>
      <c r="AKO842" s="247"/>
      <c r="AKP842" s="247"/>
      <c r="AKQ842" s="247"/>
      <c r="AKR842" s="247"/>
      <c r="AKS842" s="247"/>
      <c r="AKT842" s="247"/>
      <c r="AKU842" s="247"/>
      <c r="AKV842" s="247"/>
      <c r="AKW842" s="247"/>
      <c r="AKX842" s="247"/>
      <c r="AKY842" s="247"/>
      <c r="AKZ842" s="247"/>
      <c r="ALA842" s="247"/>
      <c r="ALB842" s="247"/>
      <c r="ALC842" s="247"/>
      <c r="ALD842" s="247"/>
      <c r="ALE842" s="247"/>
      <c r="ALF842" s="247"/>
      <c r="ALG842" s="247"/>
      <c r="ALH842" s="247"/>
      <c r="ALI842" s="247"/>
      <c r="ALJ842" s="247"/>
      <c r="ALK842" s="247"/>
      <c r="ALL842" s="247"/>
      <c r="ALM842" s="247"/>
      <c r="ALN842" s="247"/>
      <c r="ALO842" s="247"/>
      <c r="ALP842" s="247"/>
      <c r="ALQ842" s="247"/>
      <c r="ALR842" s="247"/>
      <c r="ALS842" s="247"/>
      <c r="ALT842" s="247"/>
      <c r="ALU842" s="247"/>
      <c r="ALV842" s="247"/>
      <c r="ALW842" s="247"/>
      <c r="ALX842" s="247"/>
      <c r="ALY842" s="247"/>
      <c r="ALZ842" s="247"/>
      <c r="AMA842" s="247"/>
      <c r="AMB842" s="247"/>
      <c r="AMC842" s="247"/>
      <c r="AMD842" s="247"/>
      <c r="AME842" s="247"/>
      <c r="AMF842" s="247"/>
      <c r="AMG842" s="247"/>
      <c r="AMH842" s="247"/>
      <c r="AMI842" s="247"/>
      <c r="AMJ842" s="247"/>
      <c r="AMK842" s="247"/>
      <c r="AML842" s="247"/>
      <c r="AMM842" s="247"/>
      <c r="AMN842" s="247"/>
      <c r="AMO842" s="247"/>
      <c r="AMP842" s="247"/>
      <c r="AMQ842" s="247"/>
      <c r="AMR842" s="247"/>
      <c r="AMS842" s="247"/>
      <c r="AMT842" s="247"/>
      <c r="AMU842" s="247"/>
      <c r="AMV842" s="247"/>
      <c r="AMW842" s="247"/>
      <c r="AMX842" s="247"/>
      <c r="AMY842" s="247"/>
      <c r="AMZ842" s="247"/>
      <c r="ANA842" s="247"/>
      <c r="ANB842" s="247"/>
      <c r="ANC842" s="247"/>
      <c r="AND842" s="247"/>
      <c r="ANE842" s="247"/>
      <c r="ANF842" s="247"/>
      <c r="ANG842" s="247"/>
      <c r="ANH842" s="247"/>
      <c r="ANI842" s="247"/>
      <c r="ANJ842" s="247"/>
      <c r="ANK842" s="247"/>
      <c r="ANL842" s="247"/>
      <c r="ANM842" s="247"/>
      <c r="ANN842" s="247"/>
      <c r="ANO842" s="247"/>
      <c r="ANP842" s="247"/>
      <c r="ANQ842" s="247"/>
      <c r="ANR842" s="247"/>
      <c r="ANS842" s="247"/>
      <c r="ANT842" s="247"/>
      <c r="ANU842" s="247"/>
      <c r="ANV842" s="247"/>
      <c r="ANW842" s="247"/>
      <c r="ANX842" s="247"/>
      <c r="ANY842" s="247"/>
      <c r="ANZ842" s="247"/>
      <c r="AOA842" s="247"/>
      <c r="AOB842" s="247"/>
      <c r="AOC842" s="247"/>
      <c r="AOD842" s="247"/>
      <c r="AOE842" s="247"/>
      <c r="AOF842" s="247"/>
      <c r="AOG842" s="247"/>
      <c r="AOH842" s="247"/>
      <c r="AOI842" s="247"/>
      <c r="AOJ842" s="247"/>
      <c r="AOK842" s="247"/>
      <c r="AOL842" s="247"/>
      <c r="AOM842" s="247"/>
      <c r="AON842" s="247"/>
      <c r="AOO842" s="247"/>
      <c r="AOP842" s="247"/>
      <c r="AOQ842" s="247"/>
      <c r="AOR842" s="247"/>
      <c r="AOS842" s="247"/>
      <c r="AOT842" s="247"/>
      <c r="AOU842" s="247"/>
      <c r="AOV842" s="247"/>
      <c r="AOW842" s="247"/>
      <c r="AOX842" s="247"/>
      <c r="AOY842" s="247"/>
      <c r="AOZ842" s="247"/>
      <c r="APA842" s="247"/>
      <c r="APB842" s="247"/>
      <c r="APC842" s="247"/>
      <c r="APD842" s="247"/>
      <c r="APE842" s="247"/>
      <c r="APF842" s="247"/>
      <c r="APG842" s="247"/>
      <c r="APH842" s="247"/>
      <c r="API842" s="247"/>
      <c r="APJ842" s="247"/>
      <c r="APK842" s="247"/>
      <c r="APL842" s="247"/>
      <c r="APM842" s="247"/>
      <c r="APN842" s="247"/>
      <c r="APO842" s="247"/>
      <c r="APP842" s="247"/>
      <c r="APQ842" s="247"/>
      <c r="APR842" s="247"/>
      <c r="APS842" s="247"/>
      <c r="APT842" s="247"/>
      <c r="APU842" s="247"/>
      <c r="APV842" s="247"/>
      <c r="APW842" s="247"/>
      <c r="APX842" s="247"/>
      <c r="APY842" s="247"/>
      <c r="APZ842" s="247"/>
      <c r="AQA842" s="247"/>
      <c r="AQB842" s="247"/>
      <c r="AQC842" s="247"/>
      <c r="AQD842" s="247"/>
      <c r="AQE842" s="247"/>
      <c r="AQF842" s="247"/>
      <c r="AQG842" s="247"/>
      <c r="AQH842" s="247"/>
      <c r="AQI842" s="247"/>
      <c r="AQJ842" s="247"/>
      <c r="AQK842" s="247"/>
      <c r="AQL842" s="247"/>
      <c r="AQM842" s="247"/>
      <c r="AQN842" s="247"/>
      <c r="AQO842" s="247"/>
      <c r="AQP842" s="247"/>
      <c r="AQQ842" s="247"/>
      <c r="AQR842" s="247"/>
      <c r="AQS842" s="247"/>
      <c r="AQT842" s="247"/>
      <c r="AQU842" s="247"/>
      <c r="AQV842" s="247"/>
      <c r="AQW842" s="247"/>
      <c r="AQX842" s="247"/>
      <c r="AQY842" s="247"/>
      <c r="AQZ842" s="247"/>
      <c r="ARA842" s="247"/>
      <c r="ARB842" s="247"/>
      <c r="ARC842" s="247"/>
      <c r="ARD842" s="247"/>
      <c r="ARE842" s="247"/>
      <c r="ARF842" s="247"/>
      <c r="ARG842" s="247"/>
      <c r="ARH842" s="247"/>
      <c r="ARI842" s="247"/>
      <c r="ARJ842" s="247"/>
      <c r="ARK842" s="247"/>
      <c r="ARL842" s="247"/>
      <c r="ARM842" s="247"/>
      <c r="ARN842" s="247"/>
      <c r="ARO842" s="247"/>
      <c r="ARP842" s="247"/>
      <c r="ARQ842" s="247"/>
      <c r="ARR842" s="247"/>
      <c r="ARS842" s="247"/>
      <c r="ART842" s="247"/>
      <c r="ARU842" s="247"/>
      <c r="ARV842" s="247"/>
      <c r="ARW842" s="247"/>
      <c r="ARX842" s="247"/>
      <c r="ARY842" s="247"/>
      <c r="ARZ842" s="247"/>
      <c r="ASA842" s="247"/>
      <c r="ASB842" s="247"/>
      <c r="ASC842" s="247"/>
      <c r="ASD842" s="247"/>
      <c r="ASE842" s="247"/>
      <c r="ASF842" s="247"/>
      <c r="ASG842" s="247"/>
      <c r="ASH842" s="247"/>
      <c r="ASI842" s="247"/>
      <c r="ASJ842" s="247"/>
      <c r="ASK842" s="247"/>
      <c r="ASL842" s="247"/>
      <c r="ASM842" s="247"/>
      <c r="ASN842" s="247"/>
      <c r="ASO842" s="247"/>
      <c r="ASP842" s="247"/>
      <c r="ASQ842" s="247"/>
      <c r="ASR842" s="247"/>
      <c r="ASS842" s="247"/>
      <c r="AST842" s="247"/>
      <c r="ASU842" s="247"/>
      <c r="ASV842" s="247"/>
      <c r="ASW842" s="247"/>
      <c r="ASX842" s="247"/>
      <c r="ASY842" s="247"/>
      <c r="ASZ842" s="247"/>
      <c r="ATA842" s="247"/>
      <c r="ATB842" s="247"/>
      <c r="ATC842" s="247"/>
      <c r="ATD842" s="247"/>
      <c r="ATE842" s="247"/>
      <c r="ATF842" s="247"/>
      <c r="ATG842" s="247"/>
      <c r="ATH842" s="247"/>
      <c r="ATI842" s="247"/>
      <c r="ATJ842" s="247"/>
      <c r="ATK842" s="247"/>
      <c r="ATL842" s="247"/>
      <c r="ATM842" s="247"/>
      <c r="ATN842" s="247"/>
      <c r="ATO842" s="247"/>
      <c r="ATP842" s="247"/>
      <c r="ATQ842" s="247"/>
      <c r="ATR842" s="247"/>
      <c r="ATS842" s="247"/>
      <c r="ATT842" s="247"/>
      <c r="ATU842" s="247"/>
      <c r="ATV842" s="247"/>
      <c r="ATW842" s="247"/>
      <c r="ATX842" s="247"/>
      <c r="ATY842" s="247"/>
      <c r="ATZ842" s="247"/>
      <c r="AUA842" s="247"/>
      <c r="AUB842" s="247"/>
      <c r="AUC842" s="247"/>
      <c r="AUD842" s="247"/>
      <c r="AUE842" s="247"/>
      <c r="AUF842" s="247"/>
      <c r="AUG842" s="247"/>
      <c r="AUH842" s="247"/>
      <c r="AUI842" s="247"/>
      <c r="AUJ842" s="247"/>
      <c r="AUK842" s="247"/>
      <c r="AUL842" s="247"/>
      <c r="AUM842" s="247"/>
      <c r="AUN842" s="247"/>
      <c r="AUO842" s="247"/>
      <c r="AUP842" s="247"/>
      <c r="AUQ842" s="247"/>
      <c r="AUR842" s="247"/>
      <c r="AUS842" s="247"/>
      <c r="AUT842" s="247"/>
      <c r="AUU842" s="247"/>
      <c r="AUV842" s="247"/>
      <c r="AUW842" s="247"/>
      <c r="AUX842" s="247"/>
      <c r="AUY842" s="247"/>
      <c r="AUZ842" s="247"/>
      <c r="AVA842" s="247"/>
      <c r="AVB842" s="247"/>
      <c r="AVC842" s="247"/>
      <c r="AVD842" s="247"/>
      <c r="AVE842" s="247"/>
      <c r="AVF842" s="247"/>
      <c r="AVG842" s="247"/>
      <c r="AVH842" s="247"/>
      <c r="AVI842" s="247"/>
      <c r="AVJ842" s="247"/>
      <c r="AVK842" s="247"/>
      <c r="AVL842" s="247"/>
      <c r="AVM842" s="247"/>
      <c r="AVN842" s="247"/>
      <c r="AVO842" s="247"/>
      <c r="AVP842" s="247"/>
      <c r="AVQ842" s="247"/>
      <c r="AVR842" s="247"/>
      <c r="AVS842" s="247"/>
      <c r="AVT842" s="247"/>
      <c r="AVU842" s="247"/>
      <c r="AVV842" s="247"/>
      <c r="AVW842" s="247"/>
      <c r="AVX842" s="247"/>
      <c r="AVY842" s="247"/>
      <c r="AVZ842" s="247"/>
      <c r="AWA842" s="247"/>
      <c r="AWB842" s="247"/>
      <c r="AWC842" s="247"/>
      <c r="AWD842" s="247"/>
      <c r="AWE842" s="247"/>
      <c r="AWF842" s="247"/>
      <c r="AWG842" s="247"/>
      <c r="AWH842" s="247"/>
      <c r="AWI842" s="247"/>
      <c r="AWJ842" s="247"/>
      <c r="AWK842" s="247"/>
      <c r="AWL842" s="247"/>
      <c r="AWM842" s="247"/>
      <c r="AWN842" s="247"/>
      <c r="AWO842" s="247"/>
      <c r="AWP842" s="247"/>
      <c r="AWQ842" s="247"/>
      <c r="AWR842" s="247"/>
      <c r="AWS842" s="247"/>
      <c r="AWT842" s="247"/>
      <c r="AWU842" s="247"/>
      <c r="AWV842" s="247"/>
      <c r="AWW842" s="247"/>
      <c r="AWX842" s="247"/>
      <c r="AWY842" s="247"/>
      <c r="AWZ842" s="247"/>
      <c r="AXA842" s="247"/>
      <c r="AXB842" s="247"/>
      <c r="AXC842" s="247"/>
      <c r="AXD842" s="247"/>
      <c r="AXE842" s="247"/>
      <c r="AXF842" s="247"/>
      <c r="AXG842" s="247"/>
      <c r="AXH842" s="247"/>
      <c r="AXI842" s="247"/>
      <c r="AXJ842" s="247"/>
      <c r="AXK842" s="247"/>
      <c r="AXL842" s="247"/>
      <c r="AXM842" s="247"/>
      <c r="AXN842" s="247"/>
      <c r="AXO842" s="247"/>
      <c r="AXP842" s="247"/>
      <c r="AXQ842" s="247"/>
      <c r="AXR842" s="247"/>
      <c r="AXS842" s="247"/>
      <c r="AXT842" s="247"/>
      <c r="AXU842" s="247"/>
      <c r="AXV842" s="247"/>
      <c r="AXW842" s="247"/>
      <c r="AXX842" s="247"/>
      <c r="AXY842" s="247"/>
      <c r="AXZ842" s="247"/>
      <c r="AYA842" s="247"/>
      <c r="AYB842" s="247"/>
      <c r="AYC842" s="247"/>
      <c r="AYD842" s="247"/>
      <c r="AYE842" s="247"/>
      <c r="AYF842" s="247"/>
      <c r="AYG842" s="247"/>
      <c r="AYH842" s="247"/>
      <c r="AYI842" s="247"/>
      <c r="AYJ842" s="247"/>
      <c r="AYK842" s="247"/>
      <c r="AYL842" s="247"/>
      <c r="AYM842" s="247"/>
      <c r="AYN842" s="247"/>
      <c r="AYO842" s="247"/>
      <c r="AYP842" s="247"/>
      <c r="AYQ842" s="247"/>
      <c r="AYR842" s="247"/>
      <c r="AYS842" s="247"/>
      <c r="AYT842" s="247"/>
      <c r="AYU842" s="247"/>
      <c r="AYV842" s="247"/>
      <c r="AYW842" s="247"/>
      <c r="AYX842" s="247"/>
      <c r="AYY842" s="247"/>
      <c r="AYZ842" s="247"/>
      <c r="AZA842" s="247"/>
      <c r="AZB842" s="247"/>
      <c r="AZC842" s="247"/>
      <c r="AZD842" s="247"/>
      <c r="AZE842" s="247"/>
      <c r="AZF842" s="247"/>
      <c r="AZG842" s="247"/>
      <c r="AZH842" s="247"/>
      <c r="AZI842" s="247"/>
      <c r="AZJ842" s="247"/>
      <c r="AZK842" s="247"/>
      <c r="AZL842" s="247"/>
      <c r="AZM842" s="247"/>
      <c r="AZN842" s="247"/>
      <c r="AZO842" s="247"/>
      <c r="AZP842" s="247"/>
      <c r="AZQ842" s="247"/>
      <c r="AZR842" s="247"/>
      <c r="AZS842" s="247"/>
      <c r="AZT842" s="247"/>
      <c r="AZU842" s="247"/>
      <c r="AZV842" s="247"/>
      <c r="AZW842" s="247"/>
      <c r="AZX842" s="247"/>
      <c r="AZY842" s="247"/>
      <c r="AZZ842" s="247"/>
      <c r="BAA842" s="247"/>
      <c r="BAB842" s="247"/>
      <c r="BAC842" s="247"/>
      <c r="BAD842" s="247"/>
      <c r="BAE842" s="247"/>
      <c r="BAF842" s="247"/>
      <c r="BAG842" s="247"/>
      <c r="BAH842" s="247"/>
      <c r="BAI842" s="247"/>
      <c r="BAJ842" s="247"/>
      <c r="BAK842" s="247"/>
      <c r="BAL842" s="247"/>
      <c r="BAM842" s="247"/>
      <c r="BAN842" s="247"/>
      <c r="BAO842" s="247"/>
      <c r="BAP842" s="247"/>
      <c r="BAQ842" s="247"/>
      <c r="BAR842" s="247"/>
      <c r="BAS842" s="247"/>
      <c r="BAT842" s="247"/>
      <c r="BAU842" s="247"/>
      <c r="BAV842" s="247"/>
      <c r="BAW842" s="247"/>
      <c r="BAX842" s="247"/>
      <c r="BAY842" s="247"/>
      <c r="BAZ842" s="247"/>
      <c r="BBA842" s="247"/>
      <c r="BBB842" s="247"/>
      <c r="BBC842" s="247"/>
      <c r="BBD842" s="247"/>
      <c r="BBE842" s="247"/>
      <c r="BBF842" s="247"/>
      <c r="BBG842" s="247"/>
      <c r="BBH842" s="247"/>
      <c r="BBI842" s="247"/>
      <c r="BBJ842" s="247"/>
      <c r="BBK842" s="247"/>
      <c r="BBL842" s="247"/>
      <c r="BBM842" s="247"/>
      <c r="BBN842" s="247"/>
      <c r="BBO842" s="247"/>
      <c r="BBP842" s="247"/>
      <c r="BBQ842" s="247"/>
      <c r="BBR842" s="247"/>
      <c r="BBS842" s="247"/>
      <c r="BBT842" s="247"/>
      <c r="BBU842" s="247"/>
      <c r="BBV842" s="247"/>
      <c r="BBW842" s="247"/>
      <c r="BBX842" s="247"/>
      <c r="BBY842" s="247"/>
      <c r="BBZ842" s="247"/>
      <c r="BCA842" s="247"/>
      <c r="BCB842" s="247"/>
      <c r="BCC842" s="247"/>
      <c r="BCD842" s="247"/>
      <c r="BCE842" s="247"/>
      <c r="BCF842" s="247"/>
      <c r="BCG842" s="247"/>
      <c r="BCH842" s="247"/>
      <c r="BCI842" s="247"/>
      <c r="BCJ842" s="247"/>
      <c r="BCK842" s="247"/>
      <c r="BCL842" s="247"/>
      <c r="BCM842" s="247"/>
      <c r="BCN842" s="247"/>
      <c r="BCO842" s="247"/>
      <c r="BCP842" s="247"/>
      <c r="BCQ842" s="247"/>
      <c r="BCR842" s="247"/>
      <c r="BCS842" s="247"/>
      <c r="BCT842" s="247"/>
      <c r="BCU842" s="247"/>
      <c r="BCV842" s="247"/>
      <c r="BCW842" s="247"/>
      <c r="BCX842" s="247"/>
      <c r="BCY842" s="247"/>
      <c r="BCZ842" s="247"/>
      <c r="BDA842" s="247"/>
      <c r="BDB842" s="247"/>
      <c r="BDC842" s="247"/>
      <c r="BDD842" s="247"/>
      <c r="BDE842" s="247"/>
      <c r="BDF842" s="247"/>
      <c r="BDG842" s="247"/>
      <c r="BDH842" s="247"/>
      <c r="BDI842" s="247"/>
      <c r="BDJ842" s="247"/>
      <c r="BDK842" s="247"/>
      <c r="BDL842" s="247"/>
      <c r="BDM842" s="247"/>
      <c r="BDN842" s="247"/>
      <c r="BDO842" s="247"/>
      <c r="BDP842" s="247"/>
      <c r="BDQ842" s="247"/>
      <c r="BDR842" s="247"/>
      <c r="BDS842" s="247"/>
      <c r="BDT842" s="247"/>
      <c r="BDU842" s="247"/>
      <c r="BDV842" s="247"/>
      <c r="BDW842" s="247"/>
      <c r="BDX842" s="247"/>
      <c r="BDY842" s="247"/>
      <c r="BDZ842" s="247"/>
      <c r="BEA842" s="247"/>
      <c r="BEB842" s="247"/>
      <c r="BEC842" s="247"/>
      <c r="BED842" s="247"/>
      <c r="BEE842" s="247"/>
      <c r="BEF842" s="247"/>
      <c r="BEG842" s="247"/>
      <c r="BEH842" s="247"/>
      <c r="BEI842" s="247"/>
      <c r="BEJ842" s="247"/>
      <c r="BEK842" s="247"/>
      <c r="BEL842" s="247"/>
      <c r="BEM842" s="247"/>
      <c r="BEN842" s="247"/>
      <c r="BEO842" s="247"/>
      <c r="BEP842" s="247"/>
      <c r="BEQ842" s="247"/>
      <c r="BER842" s="247"/>
      <c r="BES842" s="247"/>
      <c r="BET842" s="247"/>
      <c r="BEU842" s="247"/>
      <c r="BEV842" s="247"/>
      <c r="BEW842" s="247"/>
      <c r="BEX842" s="247"/>
      <c r="BEY842" s="247"/>
      <c r="BEZ842" s="247"/>
      <c r="BFA842" s="247"/>
      <c r="BFB842" s="247"/>
      <c r="BFC842" s="247"/>
      <c r="BFD842" s="247"/>
      <c r="BFE842" s="247"/>
      <c r="BFF842" s="247"/>
      <c r="BFG842" s="247"/>
      <c r="BFH842" s="247"/>
      <c r="BFI842" s="247"/>
      <c r="BFJ842" s="247"/>
      <c r="BFK842" s="247"/>
      <c r="BFL842" s="247"/>
      <c r="BFM842" s="247"/>
      <c r="BFN842" s="247"/>
      <c r="BFO842" s="247"/>
      <c r="BFP842" s="247"/>
      <c r="BFQ842" s="247"/>
      <c r="BFR842" s="247"/>
      <c r="BFS842" s="247"/>
      <c r="BFT842" s="247"/>
      <c r="BFU842" s="247"/>
      <c r="BFV842" s="247"/>
      <c r="BFW842" s="247"/>
      <c r="BFX842" s="247"/>
      <c r="BFY842" s="247"/>
      <c r="BFZ842" s="247"/>
      <c r="BGA842" s="247"/>
      <c r="BGB842" s="247"/>
      <c r="BGC842" s="247"/>
      <c r="BGD842" s="247"/>
      <c r="BGE842" s="247"/>
      <c r="BGF842" s="247"/>
      <c r="BGG842" s="247"/>
      <c r="BGH842" s="247"/>
      <c r="BGI842" s="247"/>
      <c r="BGJ842" s="247"/>
      <c r="BGK842" s="247"/>
      <c r="BGL842" s="247"/>
      <c r="BGM842" s="247"/>
      <c r="BGN842" s="247"/>
      <c r="BGO842" s="247"/>
      <c r="BGP842" s="247"/>
      <c r="BGQ842" s="247"/>
      <c r="BGR842" s="247"/>
      <c r="BGS842" s="247"/>
      <c r="BGT842" s="247"/>
      <c r="BGU842" s="247"/>
      <c r="BGV842" s="247"/>
      <c r="BGW842" s="247"/>
      <c r="BGX842" s="247"/>
      <c r="BGY842" s="247"/>
      <c r="BGZ842" s="247"/>
      <c r="BHA842" s="247"/>
      <c r="BHB842" s="247"/>
      <c r="BHC842" s="247"/>
      <c r="BHD842" s="247"/>
      <c r="BHE842" s="247"/>
      <c r="BHF842" s="247"/>
      <c r="BHG842" s="247"/>
      <c r="BHH842" s="247"/>
      <c r="BHI842" s="247"/>
      <c r="BHJ842" s="247"/>
      <c r="BHK842" s="247"/>
      <c r="BHL842" s="247"/>
      <c r="BHM842" s="247"/>
      <c r="BHN842" s="247"/>
      <c r="BHO842" s="247"/>
      <c r="BHP842" s="247"/>
      <c r="BHQ842" s="247"/>
      <c r="BHR842" s="247"/>
      <c r="BHS842" s="247"/>
      <c r="BHT842" s="247"/>
      <c r="BHU842" s="247"/>
      <c r="BHV842" s="247"/>
      <c r="BHW842" s="247"/>
      <c r="BHX842" s="247"/>
      <c r="BHY842" s="247"/>
      <c r="BHZ842" s="247"/>
      <c r="BIA842" s="247"/>
      <c r="BIB842" s="247"/>
      <c r="BIC842" s="247"/>
      <c r="BID842" s="247"/>
      <c r="BIE842" s="247"/>
      <c r="BIF842" s="247"/>
      <c r="BIG842" s="247"/>
      <c r="BIH842" s="247"/>
      <c r="BII842" s="247"/>
      <c r="BIJ842" s="247"/>
      <c r="BIK842" s="247"/>
      <c r="BIL842" s="247"/>
      <c r="BIM842" s="247"/>
      <c r="BIN842" s="247"/>
      <c r="BIO842" s="247"/>
      <c r="BIP842" s="247"/>
      <c r="BIQ842" s="247"/>
      <c r="BIR842" s="247"/>
      <c r="BIS842" s="247"/>
      <c r="BIT842" s="247"/>
      <c r="BIU842" s="247"/>
      <c r="BIV842" s="247"/>
      <c r="BIW842" s="247"/>
      <c r="BIX842" s="247"/>
      <c r="BIY842" s="247"/>
      <c r="BIZ842" s="247"/>
      <c r="BJA842" s="247"/>
      <c r="BJB842" s="247"/>
      <c r="BJC842" s="247"/>
      <c r="BJD842" s="247"/>
      <c r="BJE842" s="247"/>
      <c r="BJF842" s="247"/>
      <c r="BJG842" s="247"/>
      <c r="BJH842" s="247"/>
      <c r="BJI842" s="247"/>
      <c r="BJJ842" s="247"/>
      <c r="BJK842" s="247"/>
      <c r="BJL842" s="247"/>
      <c r="BJM842" s="247"/>
      <c r="BJN842" s="247"/>
      <c r="BJO842" s="247"/>
      <c r="BJP842" s="247"/>
      <c r="BJQ842" s="247"/>
      <c r="BJR842" s="247"/>
      <c r="BJS842" s="247"/>
      <c r="BJT842" s="247"/>
      <c r="BJU842" s="247"/>
      <c r="BJV842" s="247"/>
      <c r="BJW842" s="247"/>
      <c r="BJX842" s="247"/>
      <c r="BJY842" s="247"/>
      <c r="BJZ842" s="247"/>
      <c r="BKA842" s="247"/>
      <c r="BKB842" s="247"/>
      <c r="BKC842" s="247"/>
      <c r="BKD842" s="247"/>
      <c r="BKE842" s="247"/>
      <c r="BKF842" s="247"/>
      <c r="BKG842" s="247"/>
      <c r="BKH842" s="247"/>
      <c r="BKI842" s="247"/>
      <c r="BKJ842" s="247"/>
      <c r="BKK842" s="247"/>
      <c r="BKL842" s="247"/>
      <c r="BKM842" s="247"/>
      <c r="BKN842" s="247"/>
      <c r="BKO842" s="247"/>
      <c r="BKP842" s="247"/>
      <c r="BKQ842" s="247"/>
      <c r="BKR842" s="247"/>
      <c r="BKS842" s="247"/>
      <c r="BKT842" s="247"/>
      <c r="BKU842" s="247"/>
      <c r="BKV842" s="247"/>
      <c r="BKW842" s="247"/>
      <c r="BKX842" s="247"/>
      <c r="BKY842" s="247"/>
      <c r="BKZ842" s="247"/>
      <c r="BLA842" s="247"/>
      <c r="BLB842" s="247"/>
      <c r="BLC842" s="247"/>
      <c r="BLD842" s="247"/>
      <c r="BLE842" s="247"/>
      <c r="BLF842" s="247"/>
      <c r="BLG842" s="247"/>
      <c r="BLH842" s="247"/>
      <c r="BLI842" s="247"/>
      <c r="BLJ842" s="247"/>
      <c r="BLK842" s="247"/>
      <c r="BLL842" s="247"/>
      <c r="BLM842" s="247"/>
      <c r="BLN842" s="247"/>
      <c r="BLO842" s="247"/>
      <c r="BLP842" s="247"/>
      <c r="BLQ842" s="247"/>
      <c r="BLR842" s="247"/>
      <c r="BLS842" s="247"/>
      <c r="BLT842" s="247"/>
      <c r="BLU842" s="247"/>
      <c r="BLV842" s="247"/>
      <c r="BLW842" s="247"/>
      <c r="BLX842" s="247"/>
      <c r="BLY842" s="247"/>
      <c r="BLZ842" s="247"/>
      <c r="BMA842" s="247"/>
      <c r="BMB842" s="247"/>
      <c r="BMC842" s="247"/>
      <c r="BMD842" s="247"/>
      <c r="BME842" s="247"/>
      <c r="BMF842" s="247"/>
      <c r="BMG842" s="247"/>
      <c r="BMH842" s="247"/>
      <c r="BMI842" s="247"/>
      <c r="BMJ842" s="247"/>
      <c r="BMK842" s="247"/>
      <c r="BML842" s="247"/>
      <c r="BMM842" s="247"/>
      <c r="BMN842" s="247"/>
      <c r="BMO842" s="247"/>
      <c r="BMP842" s="247"/>
      <c r="BMQ842" s="247"/>
      <c r="BMR842" s="247"/>
      <c r="BMS842" s="247"/>
      <c r="BMT842" s="247"/>
      <c r="BMU842" s="247"/>
      <c r="BMV842" s="247"/>
      <c r="BMW842" s="247"/>
      <c r="BMX842" s="247"/>
      <c r="BMY842" s="247"/>
      <c r="BMZ842" s="247"/>
      <c r="BNA842" s="247"/>
      <c r="BNB842" s="247"/>
      <c r="BNC842" s="247"/>
      <c r="BND842" s="247"/>
      <c r="BNE842" s="247"/>
      <c r="BNF842" s="247"/>
      <c r="BNG842" s="247"/>
      <c r="BNH842" s="247"/>
      <c r="BNI842" s="247"/>
      <c r="BNJ842" s="247"/>
      <c r="BNK842" s="247"/>
      <c r="BNL842" s="247"/>
      <c r="BNM842" s="247"/>
      <c r="BNN842" s="247"/>
      <c r="BNO842" s="247"/>
      <c r="BNP842" s="247"/>
      <c r="BNQ842" s="247"/>
      <c r="BNR842" s="247"/>
      <c r="BNS842" s="247"/>
      <c r="BNT842" s="247"/>
      <c r="BNU842" s="247"/>
      <c r="BNV842" s="247"/>
      <c r="BNW842" s="247"/>
      <c r="BNX842" s="247"/>
      <c r="BNY842" s="247"/>
      <c r="BNZ842" s="247"/>
      <c r="BOA842" s="247"/>
      <c r="BOB842" s="247"/>
      <c r="BOC842" s="247"/>
      <c r="BOD842" s="247"/>
      <c r="BOE842" s="247"/>
      <c r="BOF842" s="247"/>
      <c r="BOG842" s="247"/>
      <c r="BOH842" s="247"/>
      <c r="BOI842" s="247"/>
      <c r="BOJ842" s="247"/>
      <c r="BOK842" s="247"/>
      <c r="BOL842" s="247"/>
      <c r="BOM842" s="247"/>
      <c r="BON842" s="247"/>
      <c r="BOO842" s="247"/>
      <c r="BOP842" s="247"/>
      <c r="BOQ842" s="247"/>
      <c r="BOR842" s="247"/>
      <c r="BOS842" s="247"/>
      <c r="BOT842" s="247"/>
      <c r="BOU842" s="247"/>
      <c r="BOV842" s="247"/>
      <c r="BOW842" s="247"/>
      <c r="BOX842" s="247"/>
      <c r="BOY842" s="247"/>
      <c r="BOZ842" s="247"/>
      <c r="BPA842" s="247"/>
      <c r="BPB842" s="247"/>
      <c r="BPC842" s="247"/>
      <c r="BPD842" s="247"/>
      <c r="BPE842" s="247"/>
      <c r="BPF842" s="247"/>
      <c r="BPG842" s="247"/>
      <c r="BPH842" s="247"/>
      <c r="BPI842" s="247"/>
      <c r="BPJ842" s="247"/>
      <c r="BPK842" s="247"/>
      <c r="BPL842" s="247"/>
      <c r="BPM842" s="247"/>
      <c r="BPN842" s="247"/>
      <c r="BPO842" s="247"/>
      <c r="BPP842" s="247"/>
      <c r="BPQ842" s="247"/>
      <c r="BPR842" s="247"/>
      <c r="BPS842" s="247"/>
      <c r="BPT842" s="247"/>
      <c r="BPU842" s="247"/>
      <c r="BPV842" s="247"/>
      <c r="BPW842" s="247"/>
      <c r="BPX842" s="247"/>
      <c r="BPY842" s="247"/>
      <c r="BPZ842" s="247"/>
      <c r="BQA842" s="247"/>
      <c r="BQB842" s="247"/>
      <c r="BQC842" s="247"/>
      <c r="BQD842" s="247"/>
      <c r="BQE842" s="247"/>
      <c r="BQF842" s="247"/>
      <c r="BQG842" s="247"/>
      <c r="BQH842" s="247"/>
      <c r="BQI842" s="247"/>
      <c r="BQJ842" s="247"/>
      <c r="BQK842" s="247"/>
      <c r="BQL842" s="247"/>
      <c r="BQM842" s="247"/>
      <c r="BQN842" s="247"/>
      <c r="BQO842" s="247"/>
      <c r="BQP842" s="247"/>
      <c r="BQQ842" s="247"/>
      <c r="BQR842" s="247"/>
      <c r="BQS842" s="247"/>
      <c r="BQT842" s="247"/>
      <c r="BQU842" s="247"/>
      <c r="BQV842" s="247"/>
      <c r="BQW842" s="247"/>
      <c r="BQX842" s="247"/>
      <c r="BQY842" s="247"/>
      <c r="BQZ842" s="247"/>
      <c r="BRA842" s="247"/>
      <c r="BRB842" s="247"/>
      <c r="BRC842" s="247"/>
      <c r="BRD842" s="247"/>
      <c r="BRE842" s="247"/>
      <c r="BRF842" s="247"/>
      <c r="BRG842" s="247"/>
      <c r="BRH842" s="247"/>
      <c r="BRI842" s="247"/>
      <c r="BRJ842" s="247"/>
      <c r="BRK842" s="247"/>
      <c r="BRL842" s="247"/>
      <c r="BRM842" s="247"/>
      <c r="BRN842" s="247"/>
      <c r="BRO842" s="247"/>
      <c r="BRP842" s="247"/>
      <c r="BRQ842" s="247"/>
      <c r="BRR842" s="247"/>
      <c r="BRS842" s="247"/>
      <c r="BRT842" s="247"/>
      <c r="BRU842" s="247"/>
      <c r="BRV842" s="247"/>
      <c r="BRW842" s="247"/>
      <c r="BRX842" s="247"/>
      <c r="BRY842" s="247"/>
      <c r="BRZ842" s="247"/>
      <c r="BSA842" s="247"/>
      <c r="BSB842" s="247"/>
      <c r="BSC842" s="247"/>
      <c r="BSD842" s="247"/>
      <c r="BSE842" s="247"/>
      <c r="BSF842" s="247"/>
      <c r="BSG842" s="247"/>
      <c r="BSH842" s="247"/>
      <c r="BSI842" s="247"/>
      <c r="BSJ842" s="247"/>
      <c r="BSK842" s="247"/>
      <c r="BSL842" s="247"/>
      <c r="BSM842" s="247"/>
      <c r="BSN842" s="247"/>
      <c r="BSO842" s="247"/>
      <c r="BSP842" s="247"/>
      <c r="BSQ842" s="247"/>
      <c r="BSR842" s="247"/>
      <c r="BSS842" s="247"/>
      <c r="BST842" s="247"/>
      <c r="BSU842" s="247"/>
      <c r="BSV842" s="247"/>
      <c r="BSW842" s="247"/>
      <c r="BSX842" s="247"/>
      <c r="BSY842" s="247"/>
      <c r="BSZ842" s="247"/>
      <c r="BTA842" s="247"/>
      <c r="BTB842" s="247"/>
      <c r="BTC842" s="247"/>
      <c r="BTD842" s="247"/>
      <c r="BTE842" s="247"/>
      <c r="BTF842" s="247"/>
      <c r="BTG842" s="247"/>
      <c r="BTH842" s="247"/>
      <c r="BTI842" s="247"/>
      <c r="BTJ842" s="247"/>
      <c r="BTK842" s="247"/>
      <c r="BTL842" s="247"/>
      <c r="BTM842" s="247"/>
      <c r="BTN842" s="247"/>
      <c r="BTO842" s="247"/>
      <c r="BTP842" s="247"/>
      <c r="BTQ842" s="247"/>
      <c r="BTR842" s="247"/>
      <c r="BTS842" s="247"/>
      <c r="BTT842" s="247"/>
      <c r="BTU842" s="247"/>
      <c r="BTV842" s="247"/>
      <c r="BTW842" s="247"/>
      <c r="BTX842" s="247"/>
      <c r="BTY842" s="247"/>
      <c r="BTZ842" s="247"/>
      <c r="BUA842" s="247"/>
      <c r="BUB842" s="247"/>
      <c r="BUC842" s="247"/>
      <c r="BUD842" s="247"/>
      <c r="BUE842" s="247"/>
      <c r="BUF842" s="247"/>
      <c r="BUG842" s="247"/>
      <c r="BUH842" s="247"/>
      <c r="BUI842" s="247"/>
      <c r="BUJ842" s="247"/>
      <c r="BUK842" s="247"/>
      <c r="BUL842" s="247"/>
      <c r="BUM842" s="247"/>
      <c r="BUN842" s="247"/>
      <c r="BUO842" s="247"/>
      <c r="BUP842" s="247"/>
      <c r="BUQ842" s="247"/>
      <c r="BUR842" s="247"/>
      <c r="BUS842" s="247"/>
      <c r="BUT842" s="247"/>
      <c r="BUU842" s="247"/>
      <c r="BUV842" s="247"/>
      <c r="BUW842" s="247"/>
      <c r="BUX842" s="247"/>
      <c r="BUY842" s="247"/>
      <c r="BUZ842" s="247"/>
      <c r="BVA842" s="247"/>
      <c r="BVB842" s="247"/>
      <c r="BVC842" s="247"/>
      <c r="BVD842" s="247"/>
      <c r="BVE842" s="247"/>
      <c r="BVF842" s="247"/>
      <c r="BVG842" s="247"/>
      <c r="BVH842" s="247"/>
      <c r="BVI842" s="247"/>
      <c r="BVJ842" s="247"/>
      <c r="BVK842" s="247"/>
      <c r="BVL842" s="247"/>
      <c r="BVM842" s="247"/>
      <c r="BVN842" s="247"/>
      <c r="BVO842" s="247"/>
      <c r="BVP842" s="247"/>
      <c r="BVQ842" s="247"/>
      <c r="BVR842" s="247"/>
      <c r="BVS842" s="247"/>
      <c r="BVT842" s="247"/>
      <c r="BVU842" s="247"/>
      <c r="BVV842" s="247"/>
      <c r="BVW842" s="247"/>
      <c r="BVX842" s="247"/>
      <c r="BVY842" s="247"/>
      <c r="BVZ842" s="247"/>
      <c r="BWA842" s="247"/>
      <c r="BWB842" s="247"/>
      <c r="BWC842" s="247"/>
      <c r="BWD842" s="247"/>
      <c r="BWE842" s="247"/>
      <c r="BWF842" s="247"/>
      <c r="BWG842" s="247"/>
      <c r="BWH842" s="247"/>
      <c r="BWI842" s="247"/>
      <c r="BWJ842" s="247"/>
      <c r="BWK842" s="247"/>
      <c r="BWL842" s="247"/>
      <c r="BWM842" s="247"/>
      <c r="BWN842" s="247"/>
      <c r="BWO842" s="247"/>
      <c r="BWP842" s="247"/>
      <c r="BWQ842" s="247"/>
      <c r="BWR842" s="247"/>
      <c r="BWS842" s="247"/>
      <c r="BWT842" s="247"/>
      <c r="BWU842" s="247"/>
      <c r="BWV842" s="247"/>
      <c r="BWW842" s="247"/>
      <c r="BWX842" s="247"/>
      <c r="BWY842" s="247"/>
      <c r="BWZ842" s="247"/>
      <c r="BXA842" s="247"/>
      <c r="BXB842" s="247"/>
      <c r="BXC842" s="247"/>
      <c r="BXD842" s="247"/>
      <c r="BXE842" s="247"/>
      <c r="BXF842" s="247"/>
      <c r="BXG842" s="247"/>
      <c r="BXH842" s="247"/>
      <c r="BXI842" s="247"/>
      <c r="BXJ842" s="247"/>
      <c r="BXK842" s="247"/>
      <c r="BXL842" s="247"/>
      <c r="BXM842" s="247"/>
      <c r="BXN842" s="247"/>
      <c r="BXO842" s="247"/>
      <c r="BXP842" s="247"/>
      <c r="BXQ842" s="247"/>
      <c r="BXR842" s="247"/>
      <c r="BXS842" s="247"/>
      <c r="BXT842" s="247"/>
      <c r="BXU842" s="247"/>
      <c r="BXV842" s="247"/>
      <c r="BXW842" s="247"/>
      <c r="BXX842" s="247"/>
      <c r="BXY842" s="247"/>
      <c r="BXZ842" s="247"/>
      <c r="BYA842" s="247"/>
      <c r="BYB842" s="247"/>
      <c r="BYC842" s="247"/>
      <c r="BYD842" s="247"/>
      <c r="BYE842" s="247"/>
      <c r="BYF842" s="247"/>
      <c r="BYG842" s="247"/>
      <c r="BYH842" s="247"/>
      <c r="BYI842" s="247"/>
      <c r="BYJ842" s="247"/>
      <c r="BYK842" s="247"/>
      <c r="BYL842" s="247"/>
      <c r="BYM842" s="247"/>
      <c r="BYN842" s="247"/>
      <c r="BYO842" s="247"/>
      <c r="BYP842" s="247"/>
      <c r="BYQ842" s="247"/>
      <c r="BYR842" s="247"/>
      <c r="BYS842" s="247"/>
      <c r="BYT842" s="247"/>
      <c r="BYU842" s="247"/>
      <c r="BYV842" s="247"/>
      <c r="BYW842" s="247"/>
      <c r="BYX842" s="247"/>
      <c r="BYY842" s="247"/>
      <c r="BYZ842" s="247"/>
      <c r="BZA842" s="247"/>
      <c r="BZB842" s="247"/>
      <c r="BZC842" s="247"/>
      <c r="BZD842" s="247"/>
      <c r="BZE842" s="247"/>
      <c r="BZF842" s="247"/>
      <c r="BZG842" s="247"/>
      <c r="BZH842" s="247"/>
      <c r="BZI842" s="247"/>
      <c r="BZJ842" s="247"/>
      <c r="BZK842" s="247"/>
      <c r="BZL842" s="247"/>
      <c r="BZM842" s="247"/>
      <c r="BZN842" s="247"/>
      <c r="BZO842" s="247"/>
      <c r="BZP842" s="247"/>
      <c r="BZQ842" s="247"/>
      <c r="BZR842" s="247"/>
      <c r="BZS842" s="247"/>
      <c r="BZT842" s="247"/>
      <c r="BZU842" s="247"/>
      <c r="BZV842" s="247"/>
      <c r="BZW842" s="247"/>
      <c r="BZX842" s="247"/>
      <c r="BZY842" s="247"/>
      <c r="BZZ842" s="247"/>
      <c r="CAA842" s="247"/>
      <c r="CAB842" s="247"/>
      <c r="CAC842" s="247"/>
      <c r="CAD842" s="247"/>
      <c r="CAE842" s="247"/>
      <c r="CAF842" s="247"/>
      <c r="CAG842" s="247"/>
      <c r="CAH842" s="247"/>
      <c r="CAI842" s="247"/>
      <c r="CAJ842" s="247"/>
      <c r="CAK842" s="247"/>
      <c r="CAL842" s="247"/>
      <c r="CAM842" s="247"/>
      <c r="CAN842" s="247"/>
      <c r="CAO842" s="247"/>
      <c r="CAP842" s="247"/>
      <c r="CAQ842" s="247"/>
      <c r="CAR842" s="247"/>
      <c r="CAS842" s="247"/>
      <c r="CAT842" s="247"/>
      <c r="CAU842" s="247"/>
      <c r="CAV842" s="247"/>
      <c r="CAW842" s="247"/>
      <c r="CAX842" s="247"/>
      <c r="CAY842" s="247"/>
      <c r="CAZ842" s="247"/>
      <c r="CBA842" s="247"/>
      <c r="CBB842" s="247"/>
      <c r="CBC842" s="247"/>
      <c r="CBD842" s="247"/>
      <c r="CBE842" s="247"/>
      <c r="CBF842" s="247"/>
      <c r="CBG842" s="247"/>
      <c r="CBH842" s="247"/>
      <c r="CBI842" s="247"/>
      <c r="CBJ842" s="247"/>
      <c r="CBK842" s="247"/>
      <c r="CBL842" s="247"/>
      <c r="CBM842" s="247"/>
      <c r="CBN842" s="247"/>
      <c r="CBO842" s="247"/>
      <c r="CBP842" s="247"/>
      <c r="CBQ842" s="247"/>
      <c r="CBR842" s="247"/>
      <c r="CBS842" s="247"/>
      <c r="CBT842" s="247"/>
      <c r="CBU842" s="247"/>
      <c r="CBV842" s="247"/>
      <c r="CBW842" s="247"/>
      <c r="CBX842" s="247"/>
      <c r="CBY842" s="247"/>
      <c r="CBZ842" s="247"/>
      <c r="CCA842" s="247"/>
      <c r="CCB842" s="247"/>
      <c r="CCC842" s="247"/>
      <c r="CCD842" s="247"/>
      <c r="CCE842" s="247"/>
      <c r="CCF842" s="247"/>
      <c r="CCG842" s="247"/>
      <c r="CCH842" s="247"/>
      <c r="CCI842" s="247"/>
      <c r="CCJ842" s="247"/>
      <c r="CCK842" s="247"/>
      <c r="CCL842" s="247"/>
      <c r="CCM842" s="247"/>
      <c r="CCN842" s="247"/>
      <c r="CCO842" s="247"/>
      <c r="CCP842" s="247"/>
      <c r="CCQ842" s="247"/>
      <c r="CCR842" s="247"/>
      <c r="CCS842" s="247"/>
      <c r="CCT842" s="247"/>
      <c r="CCU842" s="247"/>
      <c r="CCV842" s="247"/>
      <c r="CCW842" s="247"/>
      <c r="CCX842" s="247"/>
      <c r="CCY842" s="247"/>
      <c r="CCZ842" s="247"/>
      <c r="CDA842" s="247"/>
      <c r="CDB842" s="247"/>
      <c r="CDC842" s="247"/>
      <c r="CDD842" s="247"/>
      <c r="CDE842" s="247"/>
      <c r="CDF842" s="247"/>
      <c r="CDG842" s="247"/>
      <c r="CDH842" s="247"/>
      <c r="CDI842" s="247"/>
      <c r="CDJ842" s="247"/>
      <c r="CDK842" s="247"/>
      <c r="CDL842" s="247"/>
      <c r="CDM842" s="247"/>
      <c r="CDN842" s="247"/>
      <c r="CDO842" s="247"/>
      <c r="CDP842" s="247"/>
      <c r="CDQ842" s="247"/>
      <c r="CDR842" s="247"/>
      <c r="CDS842" s="247"/>
      <c r="CDT842" s="247"/>
      <c r="CDU842" s="247"/>
      <c r="CDV842" s="247"/>
      <c r="CDW842" s="247"/>
      <c r="CDX842" s="247"/>
      <c r="CDY842" s="247"/>
      <c r="CDZ842" s="247"/>
      <c r="CEA842" s="247"/>
      <c r="CEB842" s="247"/>
      <c r="CEC842" s="247"/>
      <c r="CED842" s="247"/>
      <c r="CEE842" s="247"/>
      <c r="CEF842" s="247"/>
      <c r="CEG842" s="247"/>
      <c r="CEH842" s="247"/>
      <c r="CEI842" s="247"/>
      <c r="CEJ842" s="247"/>
      <c r="CEK842" s="247"/>
      <c r="CEL842" s="247"/>
      <c r="CEM842" s="247"/>
      <c r="CEN842" s="247"/>
      <c r="CEO842" s="247"/>
      <c r="CEP842" s="247"/>
      <c r="CEQ842" s="247"/>
      <c r="CER842" s="247"/>
      <c r="CES842" s="247"/>
      <c r="CET842" s="247"/>
      <c r="CEU842" s="247"/>
      <c r="CEV842" s="247"/>
      <c r="CEW842" s="247"/>
      <c r="CEX842" s="247"/>
      <c r="CEY842" s="247"/>
      <c r="CEZ842" s="247"/>
      <c r="CFA842" s="247"/>
      <c r="CFB842" s="247"/>
      <c r="CFC842" s="247"/>
      <c r="CFD842" s="247"/>
      <c r="CFE842" s="247"/>
      <c r="CFF842" s="247"/>
      <c r="CFG842" s="247"/>
      <c r="CFH842" s="247"/>
      <c r="CFI842" s="247"/>
      <c r="CFJ842" s="247"/>
      <c r="CFK842" s="247"/>
      <c r="CFL842" s="247"/>
      <c r="CFM842" s="247"/>
      <c r="CFN842" s="247"/>
      <c r="CFO842" s="247"/>
      <c r="CFP842" s="247"/>
      <c r="CFQ842" s="247"/>
      <c r="CFR842" s="247"/>
      <c r="CFS842" s="247"/>
      <c r="CFT842" s="247"/>
      <c r="CFU842" s="247"/>
      <c r="CFV842" s="247"/>
      <c r="CFW842" s="247"/>
      <c r="CFX842" s="247"/>
      <c r="CFY842" s="247"/>
      <c r="CFZ842" s="247"/>
      <c r="CGA842" s="247"/>
      <c r="CGB842" s="247"/>
      <c r="CGC842" s="247"/>
      <c r="CGD842" s="247"/>
      <c r="CGE842" s="247"/>
      <c r="CGF842" s="247"/>
      <c r="CGG842" s="247"/>
      <c r="CGH842" s="247"/>
      <c r="CGI842" s="247"/>
      <c r="CGJ842" s="247"/>
      <c r="CGK842" s="247"/>
      <c r="CGL842" s="247"/>
      <c r="CGM842" s="247"/>
      <c r="CGN842" s="247"/>
      <c r="CGO842" s="247"/>
      <c r="CGP842" s="247"/>
      <c r="CGQ842" s="247"/>
      <c r="CGR842" s="247"/>
      <c r="CGS842" s="247"/>
      <c r="CGT842" s="247"/>
      <c r="CGU842" s="247"/>
      <c r="CGV842" s="247"/>
      <c r="CGW842" s="247"/>
      <c r="CGX842" s="247"/>
      <c r="CGY842" s="247"/>
      <c r="CGZ842" s="247"/>
      <c r="CHA842" s="247"/>
      <c r="CHB842" s="247"/>
      <c r="CHC842" s="247"/>
      <c r="CHD842" s="247"/>
      <c r="CHE842" s="247"/>
      <c r="CHF842" s="247"/>
      <c r="CHG842" s="247"/>
      <c r="CHH842" s="247"/>
      <c r="CHI842" s="247"/>
      <c r="CHJ842" s="247"/>
      <c r="CHK842" s="247"/>
      <c r="CHL842" s="247"/>
      <c r="CHM842" s="247"/>
      <c r="CHN842" s="247"/>
      <c r="CHO842" s="247"/>
      <c r="CHP842" s="247"/>
      <c r="CHQ842" s="247"/>
      <c r="CHR842" s="247"/>
      <c r="CHS842" s="247"/>
      <c r="CHT842" s="247"/>
      <c r="CHU842" s="247"/>
      <c r="CHV842" s="247"/>
      <c r="CHW842" s="247"/>
      <c r="CHX842" s="247"/>
      <c r="CHY842" s="247"/>
      <c r="CHZ842" s="247"/>
      <c r="CIA842" s="247"/>
      <c r="CIB842" s="247"/>
      <c r="CIC842" s="247"/>
      <c r="CID842" s="247"/>
      <c r="CIE842" s="247"/>
      <c r="CIF842" s="247"/>
      <c r="CIG842" s="247"/>
      <c r="CIH842" s="247"/>
      <c r="CII842" s="247"/>
      <c r="CIJ842" s="247"/>
      <c r="CIK842" s="247"/>
      <c r="CIL842" s="247"/>
      <c r="CIM842" s="247"/>
      <c r="CIN842" s="247"/>
      <c r="CIO842" s="247"/>
      <c r="CIP842" s="247"/>
      <c r="CIQ842" s="247"/>
      <c r="CIR842" s="247"/>
      <c r="CIS842" s="247"/>
      <c r="CIT842" s="247"/>
      <c r="CIU842" s="247"/>
      <c r="CIV842" s="247"/>
      <c r="CIW842" s="247"/>
      <c r="CIX842" s="247"/>
      <c r="CIY842" s="247"/>
      <c r="CIZ842" s="247"/>
      <c r="CJA842" s="247"/>
      <c r="CJB842" s="247"/>
      <c r="CJC842" s="247"/>
      <c r="CJD842" s="247"/>
      <c r="CJE842" s="247"/>
      <c r="CJF842" s="247"/>
      <c r="CJG842" s="247"/>
      <c r="CJH842" s="247"/>
      <c r="CJI842" s="247"/>
      <c r="CJJ842" s="247"/>
      <c r="CJK842" s="247"/>
      <c r="CJL842" s="247"/>
      <c r="CJM842" s="247"/>
      <c r="CJN842" s="247"/>
      <c r="CJO842" s="247"/>
      <c r="CJP842" s="247"/>
      <c r="CJQ842" s="247"/>
      <c r="CJR842" s="247"/>
      <c r="CJS842" s="247"/>
      <c r="CJT842" s="247"/>
      <c r="CJU842" s="247"/>
      <c r="CJV842" s="247"/>
      <c r="CJW842" s="247"/>
      <c r="CJX842" s="247"/>
      <c r="CJY842" s="247"/>
      <c r="CJZ842" s="247"/>
      <c r="CKA842" s="247"/>
      <c r="CKB842" s="247"/>
      <c r="CKC842" s="247"/>
      <c r="CKD842" s="247"/>
      <c r="CKE842" s="247"/>
      <c r="CKF842" s="247"/>
      <c r="CKG842" s="247"/>
      <c r="CKH842" s="247"/>
      <c r="CKI842" s="247"/>
      <c r="CKJ842" s="247"/>
      <c r="CKK842" s="247"/>
      <c r="CKL842" s="247"/>
      <c r="CKM842" s="247"/>
      <c r="CKN842" s="247"/>
      <c r="CKO842" s="247"/>
      <c r="CKP842" s="247"/>
      <c r="CKQ842" s="247"/>
      <c r="CKR842" s="247"/>
      <c r="CKS842" s="247"/>
      <c r="CKT842" s="247"/>
      <c r="CKU842" s="247"/>
      <c r="CKV842" s="247"/>
      <c r="CKW842" s="247"/>
      <c r="CKX842" s="247"/>
      <c r="CKY842" s="247"/>
      <c r="CKZ842" s="247"/>
      <c r="CLA842" s="247"/>
      <c r="CLB842" s="247"/>
      <c r="CLC842" s="247"/>
      <c r="CLD842" s="247"/>
      <c r="CLE842" s="247"/>
      <c r="CLF842" s="247"/>
      <c r="CLG842" s="247"/>
      <c r="CLH842" s="247"/>
      <c r="CLI842" s="247"/>
      <c r="CLJ842" s="247"/>
      <c r="CLK842" s="247"/>
      <c r="CLL842" s="247"/>
      <c r="CLM842" s="247"/>
      <c r="CLN842" s="247"/>
      <c r="CLO842" s="247"/>
      <c r="CLP842" s="247"/>
      <c r="CLQ842" s="247"/>
      <c r="CLR842" s="247"/>
      <c r="CLS842" s="247"/>
      <c r="CLT842" s="247"/>
      <c r="CLU842" s="247"/>
      <c r="CLV842" s="247"/>
      <c r="CLW842" s="247"/>
      <c r="CLX842" s="247"/>
      <c r="CLY842" s="247"/>
      <c r="CLZ842" s="247"/>
      <c r="CMA842" s="247"/>
      <c r="CMB842" s="247"/>
      <c r="CMC842" s="247"/>
      <c r="CMD842" s="247"/>
      <c r="CME842" s="247"/>
      <c r="CMF842" s="247"/>
      <c r="CMG842" s="247"/>
      <c r="CMH842" s="247"/>
      <c r="CMI842" s="247"/>
      <c r="CMJ842" s="247"/>
      <c r="CMK842" s="247"/>
      <c r="CML842" s="247"/>
      <c r="CMM842" s="247"/>
      <c r="CMN842" s="247"/>
      <c r="CMO842" s="247"/>
      <c r="CMP842" s="247"/>
      <c r="CMQ842" s="247"/>
      <c r="CMR842" s="247"/>
      <c r="CMS842" s="247"/>
      <c r="CMT842" s="247"/>
      <c r="CMU842" s="247"/>
      <c r="CMV842" s="247"/>
      <c r="CMW842" s="247"/>
      <c r="CMX842" s="247"/>
      <c r="CMY842" s="247"/>
      <c r="CMZ842" s="247"/>
      <c r="CNA842" s="247"/>
      <c r="CNB842" s="247"/>
      <c r="CNC842" s="247"/>
      <c r="CND842" s="247"/>
      <c r="CNE842" s="247"/>
      <c r="CNF842" s="247"/>
      <c r="CNG842" s="247"/>
      <c r="CNH842" s="247"/>
      <c r="CNI842" s="247"/>
      <c r="CNJ842" s="247"/>
      <c r="CNK842" s="247"/>
      <c r="CNL842" s="247"/>
      <c r="CNM842" s="247"/>
      <c r="CNN842" s="247"/>
      <c r="CNO842" s="247"/>
      <c r="CNP842" s="247"/>
      <c r="CNQ842" s="247"/>
      <c r="CNR842" s="247"/>
      <c r="CNS842" s="247"/>
      <c r="CNT842" s="247"/>
      <c r="CNU842" s="247"/>
      <c r="CNV842" s="247"/>
      <c r="CNW842" s="247"/>
      <c r="CNX842" s="247"/>
      <c r="CNY842" s="247"/>
      <c r="CNZ842" s="247"/>
      <c r="COA842" s="247"/>
      <c r="COB842" s="247"/>
      <c r="COC842" s="247"/>
      <c r="COD842" s="247"/>
      <c r="COE842" s="247"/>
      <c r="COF842" s="247"/>
      <c r="COG842" s="247"/>
      <c r="COH842" s="247"/>
      <c r="COI842" s="247"/>
      <c r="COJ842" s="247"/>
      <c r="COK842" s="247"/>
      <c r="COL842" s="247"/>
      <c r="COM842" s="247"/>
      <c r="CON842" s="247"/>
      <c r="COO842" s="247"/>
      <c r="COP842" s="247"/>
      <c r="COQ842" s="247"/>
      <c r="COR842" s="247"/>
      <c r="COS842" s="247"/>
      <c r="COT842" s="247"/>
      <c r="COU842" s="247"/>
      <c r="COV842" s="247"/>
      <c r="COW842" s="247"/>
      <c r="COX842" s="247"/>
      <c r="COY842" s="247"/>
      <c r="COZ842" s="247"/>
      <c r="CPA842" s="247"/>
      <c r="CPB842" s="247"/>
      <c r="CPC842" s="247"/>
      <c r="CPD842" s="247"/>
      <c r="CPE842" s="247"/>
      <c r="CPF842" s="247"/>
      <c r="CPG842" s="247"/>
      <c r="CPH842" s="247"/>
      <c r="CPI842" s="247"/>
      <c r="CPJ842" s="247"/>
      <c r="CPK842" s="247"/>
      <c r="CPL842" s="247"/>
      <c r="CPM842" s="247"/>
      <c r="CPN842" s="247"/>
      <c r="CPO842" s="247"/>
      <c r="CPP842" s="247"/>
      <c r="CPQ842" s="247"/>
      <c r="CPR842" s="247"/>
      <c r="CPS842" s="247"/>
      <c r="CPT842" s="247"/>
      <c r="CPU842" s="247"/>
      <c r="CPV842" s="247"/>
      <c r="CPW842" s="247"/>
      <c r="CPX842" s="247"/>
      <c r="CPY842" s="247"/>
      <c r="CPZ842" s="247"/>
      <c r="CQA842" s="247"/>
      <c r="CQB842" s="247"/>
      <c r="CQC842" s="247"/>
      <c r="CQD842" s="247"/>
      <c r="CQE842" s="247"/>
      <c r="CQF842" s="247"/>
      <c r="CQG842" s="247"/>
      <c r="CQH842" s="247"/>
      <c r="CQI842" s="247"/>
      <c r="CQJ842" s="247"/>
      <c r="CQK842" s="247"/>
      <c r="CQL842" s="247"/>
      <c r="CQM842" s="247"/>
      <c r="CQN842" s="247"/>
      <c r="CQO842" s="247"/>
      <c r="CQP842" s="247"/>
      <c r="CQQ842" s="247"/>
      <c r="CQR842" s="247"/>
      <c r="CQS842" s="247"/>
      <c r="CQT842" s="247"/>
      <c r="CQU842" s="247"/>
      <c r="CQV842" s="247"/>
      <c r="CQW842" s="247"/>
      <c r="CQX842" s="247"/>
      <c r="CQY842" s="247"/>
      <c r="CQZ842" s="247"/>
      <c r="CRA842" s="247"/>
      <c r="CRB842" s="247"/>
      <c r="CRC842" s="247"/>
      <c r="CRD842" s="247"/>
      <c r="CRE842" s="247"/>
      <c r="CRF842" s="247"/>
      <c r="CRG842" s="247"/>
      <c r="CRH842" s="247"/>
      <c r="CRI842" s="247"/>
      <c r="CRJ842" s="247"/>
      <c r="CRK842" s="247"/>
      <c r="CRL842" s="247"/>
      <c r="CRM842" s="247"/>
      <c r="CRN842" s="247"/>
      <c r="CRO842" s="247"/>
      <c r="CRP842" s="247"/>
      <c r="CRQ842" s="247"/>
      <c r="CRR842" s="247"/>
      <c r="CRS842" s="247"/>
      <c r="CRT842" s="247"/>
      <c r="CRU842" s="247"/>
      <c r="CRV842" s="247"/>
      <c r="CRW842" s="247"/>
      <c r="CRX842" s="247"/>
      <c r="CRY842" s="247"/>
      <c r="CRZ842" s="247"/>
      <c r="CSA842" s="247"/>
      <c r="CSB842" s="247"/>
      <c r="CSC842" s="247"/>
      <c r="CSD842" s="247"/>
      <c r="CSE842" s="247"/>
      <c r="CSF842" s="247"/>
      <c r="CSG842" s="247"/>
      <c r="CSH842" s="247"/>
      <c r="CSI842" s="247"/>
      <c r="CSJ842" s="247"/>
      <c r="CSK842" s="247"/>
      <c r="CSL842" s="247"/>
      <c r="CSM842" s="247"/>
      <c r="CSN842" s="247"/>
      <c r="CSO842" s="247"/>
      <c r="CSP842" s="247"/>
      <c r="CSQ842" s="247"/>
      <c r="CSR842" s="247"/>
      <c r="CSS842" s="247"/>
      <c r="CST842" s="247"/>
      <c r="CSU842" s="247"/>
      <c r="CSV842" s="247"/>
      <c r="CSW842" s="247"/>
      <c r="CSX842" s="247"/>
      <c r="CSY842" s="247"/>
      <c r="CSZ842" s="247"/>
      <c r="CTA842" s="247"/>
      <c r="CTB842" s="247"/>
      <c r="CTC842" s="247"/>
      <c r="CTD842" s="247"/>
      <c r="CTE842" s="247"/>
      <c r="CTF842" s="247"/>
      <c r="CTG842" s="247"/>
      <c r="CTH842" s="247"/>
      <c r="CTI842" s="247"/>
      <c r="CTJ842" s="247"/>
      <c r="CTK842" s="247"/>
      <c r="CTL842" s="247"/>
      <c r="CTM842" s="247"/>
      <c r="CTN842" s="247"/>
      <c r="CTO842" s="247"/>
      <c r="CTP842" s="247"/>
      <c r="CTQ842" s="247"/>
      <c r="CTR842" s="247"/>
      <c r="CTS842" s="247"/>
      <c r="CTT842" s="247"/>
      <c r="CTU842" s="247"/>
      <c r="CTV842" s="247"/>
      <c r="CTW842" s="247"/>
      <c r="CTX842" s="247"/>
      <c r="CTY842" s="247"/>
      <c r="CTZ842" s="247"/>
      <c r="CUA842" s="247"/>
      <c r="CUB842" s="247"/>
      <c r="CUC842" s="247"/>
      <c r="CUD842" s="247"/>
      <c r="CUE842" s="247"/>
      <c r="CUF842" s="247"/>
      <c r="CUG842" s="247"/>
      <c r="CUH842" s="247"/>
      <c r="CUI842" s="247"/>
      <c r="CUJ842" s="247"/>
      <c r="CUK842" s="247"/>
      <c r="CUL842" s="247"/>
      <c r="CUM842" s="247"/>
      <c r="CUN842" s="247"/>
      <c r="CUO842" s="247"/>
      <c r="CUP842" s="247"/>
      <c r="CUQ842" s="247"/>
      <c r="CUR842" s="247"/>
      <c r="CUS842" s="247"/>
      <c r="CUT842" s="247"/>
      <c r="CUU842" s="247"/>
      <c r="CUV842" s="247"/>
      <c r="CUW842" s="247"/>
      <c r="CUX842" s="247"/>
      <c r="CUY842" s="247"/>
      <c r="CUZ842" s="247"/>
      <c r="CVA842" s="247"/>
      <c r="CVB842" s="247"/>
      <c r="CVC842" s="247"/>
      <c r="CVD842" s="247"/>
      <c r="CVE842" s="247"/>
      <c r="CVF842" s="247"/>
      <c r="CVG842" s="247"/>
      <c r="CVH842" s="247"/>
      <c r="CVI842" s="247"/>
      <c r="CVJ842" s="247"/>
      <c r="CVK842" s="247"/>
      <c r="CVL842" s="247"/>
      <c r="CVM842" s="247"/>
      <c r="CVN842" s="247"/>
      <c r="CVO842" s="247"/>
      <c r="CVP842" s="247"/>
      <c r="CVQ842" s="247"/>
      <c r="CVR842" s="247"/>
      <c r="CVS842" s="247"/>
      <c r="CVT842" s="247"/>
      <c r="CVU842" s="247"/>
      <c r="CVV842" s="247"/>
      <c r="CVW842" s="247"/>
      <c r="CVX842" s="247"/>
      <c r="CVY842" s="247"/>
      <c r="CVZ842" s="247"/>
      <c r="CWA842" s="247"/>
      <c r="CWB842" s="247"/>
      <c r="CWC842" s="247"/>
      <c r="CWD842" s="247"/>
      <c r="CWE842" s="247"/>
      <c r="CWF842" s="247"/>
      <c r="CWG842" s="247"/>
      <c r="CWH842" s="247"/>
      <c r="CWI842" s="247"/>
      <c r="CWJ842" s="247"/>
      <c r="CWK842" s="247"/>
      <c r="CWL842" s="247"/>
      <c r="CWM842" s="247"/>
      <c r="CWN842" s="247"/>
      <c r="CWO842" s="247"/>
      <c r="CWP842" s="247"/>
      <c r="CWQ842" s="247"/>
      <c r="CWR842" s="247"/>
      <c r="CWS842" s="247"/>
      <c r="CWT842" s="247"/>
      <c r="CWU842" s="247"/>
      <c r="CWV842" s="247"/>
      <c r="CWW842" s="247"/>
      <c r="CWX842" s="247"/>
      <c r="CWY842" s="247"/>
      <c r="CWZ842" s="247"/>
      <c r="CXA842" s="247"/>
      <c r="CXB842" s="247"/>
      <c r="CXC842" s="247"/>
      <c r="CXD842" s="247"/>
      <c r="CXE842" s="247"/>
      <c r="CXF842" s="247"/>
      <c r="CXG842" s="247"/>
      <c r="CXH842" s="247"/>
      <c r="CXI842" s="247"/>
      <c r="CXJ842" s="247"/>
      <c r="CXK842" s="247"/>
      <c r="CXL842" s="247"/>
      <c r="CXM842" s="247"/>
      <c r="CXN842" s="247"/>
      <c r="CXO842" s="247"/>
      <c r="CXP842" s="247"/>
      <c r="CXQ842" s="247"/>
      <c r="CXR842" s="247"/>
      <c r="CXS842" s="247"/>
      <c r="CXT842" s="247"/>
      <c r="CXU842" s="247"/>
      <c r="CXV842" s="247"/>
      <c r="CXW842" s="247"/>
      <c r="CXX842" s="247"/>
      <c r="CXY842" s="247"/>
      <c r="CXZ842" s="247"/>
      <c r="CYA842" s="247"/>
      <c r="CYB842" s="247"/>
      <c r="CYC842" s="247"/>
      <c r="CYD842" s="247"/>
      <c r="CYE842" s="247"/>
      <c r="CYF842" s="247"/>
      <c r="CYG842" s="247"/>
      <c r="CYH842" s="247"/>
      <c r="CYI842" s="247"/>
      <c r="CYJ842" s="247"/>
      <c r="CYK842" s="247"/>
      <c r="CYL842" s="247"/>
      <c r="CYM842" s="247"/>
      <c r="CYN842" s="247"/>
      <c r="CYO842" s="247"/>
      <c r="CYP842" s="247"/>
      <c r="CYQ842" s="247"/>
      <c r="CYR842" s="247"/>
      <c r="CYS842" s="247"/>
      <c r="CYT842" s="247"/>
      <c r="CYU842" s="247"/>
      <c r="CYV842" s="247"/>
      <c r="CYW842" s="247"/>
      <c r="CYX842" s="247"/>
      <c r="CYY842" s="247"/>
      <c r="CYZ842" s="247"/>
      <c r="CZA842" s="247"/>
      <c r="CZB842" s="247"/>
      <c r="CZC842" s="247"/>
      <c r="CZD842" s="247"/>
      <c r="CZE842" s="247"/>
      <c r="CZF842" s="247"/>
      <c r="CZG842" s="247"/>
      <c r="CZH842" s="247"/>
      <c r="CZI842" s="247"/>
      <c r="CZJ842" s="247"/>
      <c r="CZK842" s="247"/>
      <c r="CZL842" s="247"/>
      <c r="CZM842" s="247"/>
      <c r="CZN842" s="247"/>
      <c r="CZO842" s="247"/>
      <c r="CZP842" s="247"/>
      <c r="CZQ842" s="247"/>
      <c r="CZR842" s="247"/>
      <c r="CZS842" s="247"/>
      <c r="CZT842" s="247"/>
      <c r="CZU842" s="247"/>
      <c r="CZV842" s="247"/>
      <c r="CZW842" s="247"/>
      <c r="CZX842" s="247"/>
      <c r="CZY842" s="247"/>
      <c r="CZZ842" s="247"/>
      <c r="DAA842" s="247"/>
      <c r="DAB842" s="247"/>
      <c r="DAC842" s="247"/>
      <c r="DAD842" s="247"/>
      <c r="DAE842" s="247"/>
      <c r="DAF842" s="247"/>
      <c r="DAG842" s="247"/>
      <c r="DAH842" s="247"/>
      <c r="DAI842" s="247"/>
      <c r="DAJ842" s="247"/>
      <c r="DAK842" s="247"/>
      <c r="DAL842" s="247"/>
      <c r="DAM842" s="247"/>
      <c r="DAN842" s="247"/>
      <c r="DAO842" s="247"/>
      <c r="DAP842" s="247"/>
      <c r="DAQ842" s="247"/>
      <c r="DAR842" s="247"/>
      <c r="DAS842" s="247"/>
      <c r="DAT842" s="247"/>
      <c r="DAU842" s="247"/>
      <c r="DAV842" s="247"/>
      <c r="DAW842" s="247"/>
      <c r="DAX842" s="247"/>
      <c r="DAY842" s="247"/>
      <c r="DAZ842" s="247"/>
      <c r="DBA842" s="247"/>
      <c r="DBB842" s="247"/>
      <c r="DBC842" s="247"/>
      <c r="DBD842" s="247"/>
      <c r="DBE842" s="247"/>
      <c r="DBF842" s="247"/>
      <c r="DBG842" s="247"/>
      <c r="DBH842" s="247"/>
      <c r="DBI842" s="247"/>
      <c r="DBJ842" s="247"/>
      <c r="DBK842" s="247"/>
      <c r="DBL842" s="247"/>
      <c r="DBM842" s="247"/>
      <c r="DBN842" s="247"/>
      <c r="DBO842" s="247"/>
      <c r="DBP842" s="247"/>
      <c r="DBQ842" s="247"/>
      <c r="DBR842" s="247"/>
      <c r="DBS842" s="247"/>
      <c r="DBT842" s="247"/>
      <c r="DBU842" s="247"/>
      <c r="DBV842" s="247"/>
      <c r="DBW842" s="247"/>
      <c r="DBX842" s="247"/>
      <c r="DBY842" s="247"/>
      <c r="DBZ842" s="247"/>
      <c r="DCA842" s="247"/>
      <c r="DCB842" s="247"/>
      <c r="DCC842" s="247"/>
      <c r="DCD842" s="247"/>
      <c r="DCE842" s="247"/>
      <c r="DCF842" s="247"/>
      <c r="DCG842" s="247"/>
      <c r="DCH842" s="247"/>
      <c r="DCI842" s="247"/>
      <c r="DCJ842" s="247"/>
      <c r="DCK842" s="247"/>
      <c r="DCL842" s="247"/>
      <c r="DCM842" s="247"/>
      <c r="DCN842" s="247"/>
      <c r="DCO842" s="247"/>
      <c r="DCP842" s="247"/>
      <c r="DCQ842" s="247"/>
      <c r="DCR842" s="247"/>
      <c r="DCS842" s="247"/>
      <c r="DCT842" s="247"/>
      <c r="DCU842" s="247"/>
      <c r="DCV842" s="247"/>
      <c r="DCW842" s="247"/>
      <c r="DCX842" s="247"/>
      <c r="DCY842" s="247"/>
      <c r="DCZ842" s="247"/>
      <c r="DDA842" s="247"/>
      <c r="DDB842" s="247"/>
      <c r="DDC842" s="247"/>
      <c r="DDD842" s="247"/>
      <c r="DDE842" s="247"/>
      <c r="DDF842" s="247"/>
      <c r="DDG842" s="247"/>
      <c r="DDH842" s="247"/>
      <c r="DDI842" s="247"/>
      <c r="DDJ842" s="247"/>
      <c r="DDK842" s="247"/>
      <c r="DDL842" s="247"/>
      <c r="DDM842" s="247"/>
      <c r="DDN842" s="247"/>
      <c r="DDO842" s="247"/>
      <c r="DDP842" s="247"/>
      <c r="DDQ842" s="247"/>
      <c r="DDR842" s="247"/>
      <c r="DDS842" s="247"/>
      <c r="DDT842" s="247"/>
      <c r="DDU842" s="247"/>
      <c r="DDV842" s="247"/>
      <c r="DDW842" s="247"/>
      <c r="DDX842" s="247"/>
      <c r="DDY842" s="247"/>
      <c r="DDZ842" s="247"/>
      <c r="DEA842" s="247"/>
      <c r="DEB842" s="247"/>
      <c r="DEC842" s="247"/>
      <c r="DED842" s="247"/>
      <c r="DEE842" s="247"/>
      <c r="DEF842" s="247"/>
      <c r="DEG842" s="247"/>
      <c r="DEH842" s="247"/>
      <c r="DEI842" s="247"/>
      <c r="DEJ842" s="247"/>
      <c r="DEK842" s="247"/>
      <c r="DEL842" s="247"/>
      <c r="DEM842" s="247"/>
      <c r="DEN842" s="247"/>
      <c r="DEO842" s="247"/>
      <c r="DEP842" s="247"/>
      <c r="DEQ842" s="247"/>
      <c r="DER842" s="247"/>
      <c r="DES842" s="247"/>
      <c r="DET842" s="247"/>
      <c r="DEU842" s="247"/>
      <c r="DEV842" s="247"/>
      <c r="DEW842" s="247"/>
      <c r="DEX842" s="247"/>
      <c r="DEY842" s="247"/>
      <c r="DEZ842" s="247"/>
      <c r="DFA842" s="247"/>
      <c r="DFB842" s="247"/>
      <c r="DFC842" s="247"/>
      <c r="DFD842" s="247"/>
      <c r="DFE842" s="247"/>
      <c r="DFF842" s="247"/>
      <c r="DFG842" s="247"/>
      <c r="DFH842" s="247"/>
      <c r="DFI842" s="247"/>
      <c r="DFJ842" s="247"/>
      <c r="DFK842" s="247"/>
      <c r="DFL842" s="247"/>
      <c r="DFM842" s="247"/>
      <c r="DFN842" s="247"/>
      <c r="DFO842" s="247"/>
      <c r="DFP842" s="247"/>
      <c r="DFQ842" s="247"/>
      <c r="DFR842" s="247"/>
      <c r="DFS842" s="247"/>
      <c r="DFT842" s="247"/>
      <c r="DFU842" s="247"/>
      <c r="DFV842" s="247"/>
      <c r="DFW842" s="247"/>
      <c r="DFX842" s="247"/>
      <c r="DFY842" s="247"/>
      <c r="DFZ842" s="247"/>
      <c r="DGA842" s="247"/>
      <c r="DGB842" s="247"/>
      <c r="DGC842" s="247"/>
      <c r="DGD842" s="247"/>
      <c r="DGE842" s="247"/>
      <c r="DGF842" s="247"/>
      <c r="DGG842" s="247"/>
      <c r="DGH842" s="247"/>
      <c r="DGI842" s="247"/>
      <c r="DGJ842" s="247"/>
      <c r="DGK842" s="247"/>
      <c r="DGL842" s="247"/>
      <c r="DGM842" s="247"/>
      <c r="DGN842" s="247"/>
      <c r="DGO842" s="247"/>
      <c r="DGP842" s="247"/>
      <c r="DGQ842" s="247"/>
      <c r="DGR842" s="247"/>
      <c r="DGS842" s="247"/>
      <c r="DGT842" s="247"/>
      <c r="DGU842" s="247"/>
      <c r="DGV842" s="247"/>
      <c r="DGW842" s="247"/>
      <c r="DGX842" s="247"/>
      <c r="DGY842" s="247"/>
      <c r="DGZ842" s="247"/>
      <c r="DHA842" s="247"/>
      <c r="DHB842" s="247"/>
      <c r="DHC842" s="247"/>
      <c r="DHD842" s="247"/>
      <c r="DHE842" s="247"/>
      <c r="DHF842" s="247"/>
      <c r="DHG842" s="247"/>
      <c r="DHH842" s="247"/>
      <c r="DHI842" s="247"/>
      <c r="DHJ842" s="247"/>
      <c r="DHK842" s="247"/>
      <c r="DHL842" s="247"/>
      <c r="DHM842" s="247"/>
      <c r="DHN842" s="247"/>
      <c r="DHO842" s="247"/>
      <c r="DHP842" s="247"/>
      <c r="DHQ842" s="247"/>
      <c r="DHR842" s="247"/>
      <c r="DHS842" s="247"/>
      <c r="DHT842" s="247"/>
      <c r="DHU842" s="247"/>
      <c r="DHV842" s="247"/>
      <c r="DHW842" s="247"/>
      <c r="DHX842" s="247"/>
      <c r="DHY842" s="247"/>
      <c r="DHZ842" s="247"/>
      <c r="DIA842" s="247"/>
      <c r="DIB842" s="247"/>
      <c r="DIC842" s="247"/>
      <c r="DID842" s="247"/>
      <c r="DIE842" s="247"/>
      <c r="DIF842" s="247"/>
      <c r="DIG842" s="247"/>
      <c r="DIH842" s="247"/>
      <c r="DII842" s="247"/>
      <c r="DIJ842" s="247"/>
      <c r="DIK842" s="247"/>
      <c r="DIL842" s="247"/>
      <c r="DIM842" s="247"/>
      <c r="DIN842" s="247"/>
      <c r="DIO842" s="247"/>
      <c r="DIP842" s="247"/>
      <c r="DIQ842" s="247"/>
      <c r="DIR842" s="247"/>
      <c r="DIS842" s="247"/>
      <c r="DIT842" s="247"/>
      <c r="DIU842" s="247"/>
      <c r="DIV842" s="247"/>
      <c r="DIW842" s="247"/>
      <c r="DIX842" s="247"/>
      <c r="DIY842" s="247"/>
      <c r="DIZ842" s="247"/>
      <c r="DJA842" s="247"/>
      <c r="DJB842" s="247"/>
      <c r="DJC842" s="247"/>
      <c r="DJD842" s="247"/>
      <c r="DJE842" s="247"/>
      <c r="DJF842" s="247"/>
      <c r="DJG842" s="247"/>
      <c r="DJH842" s="247"/>
      <c r="DJI842" s="247"/>
      <c r="DJJ842" s="247"/>
      <c r="DJK842" s="247"/>
      <c r="DJL842" s="247"/>
      <c r="DJM842" s="247"/>
      <c r="DJN842" s="247"/>
      <c r="DJO842" s="247"/>
      <c r="DJP842" s="247"/>
      <c r="DJQ842" s="247"/>
      <c r="DJR842" s="247"/>
      <c r="DJS842" s="247"/>
      <c r="DJT842" s="247"/>
      <c r="DJU842" s="247"/>
      <c r="DJV842" s="247"/>
      <c r="DJW842" s="247"/>
      <c r="DJX842" s="247"/>
      <c r="DJY842" s="247"/>
      <c r="DJZ842" s="247"/>
      <c r="DKA842" s="247"/>
      <c r="DKB842" s="247"/>
      <c r="DKC842" s="247"/>
      <c r="DKD842" s="247"/>
      <c r="DKE842" s="247"/>
      <c r="DKF842" s="247"/>
      <c r="DKG842" s="247"/>
      <c r="DKH842" s="247"/>
      <c r="DKI842" s="247"/>
      <c r="DKJ842" s="247"/>
      <c r="DKK842" s="247"/>
      <c r="DKL842" s="247"/>
      <c r="DKM842" s="247"/>
      <c r="DKN842" s="247"/>
      <c r="DKO842" s="247"/>
      <c r="DKP842" s="247"/>
      <c r="DKQ842" s="247"/>
      <c r="DKR842" s="247"/>
      <c r="DKS842" s="247"/>
      <c r="DKT842" s="247"/>
      <c r="DKU842" s="247"/>
      <c r="DKV842" s="247"/>
      <c r="DKW842" s="247"/>
      <c r="DKX842" s="247"/>
      <c r="DKY842" s="247"/>
      <c r="DKZ842" s="247"/>
      <c r="DLA842" s="247"/>
      <c r="DLB842" s="247"/>
      <c r="DLC842" s="247"/>
      <c r="DLD842" s="247"/>
      <c r="DLE842" s="247"/>
      <c r="DLF842" s="247"/>
      <c r="DLG842" s="247"/>
      <c r="DLH842" s="247"/>
      <c r="DLI842" s="247"/>
      <c r="DLJ842" s="247"/>
      <c r="DLK842" s="247"/>
      <c r="DLL842" s="247"/>
      <c r="DLM842" s="247"/>
      <c r="DLN842" s="247"/>
      <c r="DLO842" s="247"/>
      <c r="DLP842" s="247"/>
      <c r="DLQ842" s="247"/>
      <c r="DLR842" s="247"/>
      <c r="DLS842" s="247"/>
      <c r="DLT842" s="247"/>
      <c r="DLU842" s="247"/>
      <c r="DLV842" s="247"/>
      <c r="DLW842" s="247"/>
      <c r="DLX842" s="247"/>
      <c r="DLY842" s="247"/>
      <c r="DLZ842" s="247"/>
      <c r="DMA842" s="247"/>
      <c r="DMB842" s="247"/>
      <c r="DMC842" s="247"/>
      <c r="DMD842" s="247"/>
      <c r="DME842" s="247"/>
      <c r="DMF842" s="247"/>
      <c r="DMG842" s="247"/>
      <c r="DMH842" s="247"/>
      <c r="DMI842" s="247"/>
      <c r="DMJ842" s="247"/>
      <c r="DMK842" s="247"/>
      <c r="DML842" s="247"/>
      <c r="DMM842" s="247"/>
      <c r="DMN842" s="247"/>
      <c r="DMO842" s="247"/>
      <c r="DMP842" s="247"/>
      <c r="DMQ842" s="247"/>
      <c r="DMR842" s="247"/>
      <c r="DMS842" s="247"/>
      <c r="DMT842" s="247"/>
      <c r="DMU842" s="247"/>
      <c r="DMV842" s="247"/>
      <c r="DMW842" s="247"/>
      <c r="DMX842" s="247"/>
      <c r="DMY842" s="247"/>
      <c r="DMZ842" s="247"/>
      <c r="DNA842" s="247"/>
      <c r="DNB842" s="247"/>
      <c r="DNC842" s="247"/>
      <c r="DND842" s="247"/>
      <c r="DNE842" s="247"/>
      <c r="DNF842" s="247"/>
      <c r="DNG842" s="247"/>
      <c r="DNH842" s="247"/>
      <c r="DNI842" s="247"/>
      <c r="DNJ842" s="247"/>
      <c r="DNK842" s="247"/>
      <c r="DNL842" s="247"/>
      <c r="DNM842" s="247"/>
      <c r="DNN842" s="247"/>
      <c r="DNO842" s="247"/>
      <c r="DNP842" s="247"/>
      <c r="DNQ842" s="247"/>
      <c r="DNR842" s="247"/>
      <c r="DNS842" s="247"/>
      <c r="DNT842" s="247"/>
      <c r="DNU842" s="247"/>
      <c r="DNV842" s="247"/>
      <c r="DNW842" s="247"/>
      <c r="DNX842" s="247"/>
      <c r="DNY842" s="247"/>
      <c r="DNZ842" s="247"/>
      <c r="DOA842" s="247"/>
      <c r="DOB842" s="247"/>
      <c r="DOC842" s="247"/>
      <c r="DOD842" s="247"/>
      <c r="DOE842" s="247"/>
      <c r="DOF842" s="247"/>
      <c r="DOG842" s="247"/>
      <c r="DOH842" s="247"/>
      <c r="DOI842" s="247"/>
      <c r="DOJ842" s="247"/>
      <c r="DOK842" s="247"/>
      <c r="DOL842" s="247"/>
      <c r="DOM842" s="247"/>
      <c r="DON842" s="247"/>
      <c r="DOO842" s="247"/>
      <c r="DOP842" s="247"/>
      <c r="DOQ842" s="247"/>
      <c r="DOR842" s="247"/>
      <c r="DOS842" s="247"/>
      <c r="DOT842" s="247"/>
      <c r="DOU842" s="247"/>
      <c r="DOV842" s="247"/>
      <c r="DOW842" s="247"/>
      <c r="DOX842" s="247"/>
      <c r="DOY842" s="247"/>
      <c r="DOZ842" s="247"/>
      <c r="DPA842" s="247"/>
      <c r="DPB842" s="247"/>
      <c r="DPC842" s="247"/>
      <c r="DPD842" s="247"/>
      <c r="DPE842" s="247"/>
      <c r="DPF842" s="247"/>
      <c r="DPG842" s="247"/>
      <c r="DPH842" s="247"/>
      <c r="DPI842" s="247"/>
      <c r="DPJ842" s="247"/>
      <c r="DPK842" s="247"/>
      <c r="DPL842" s="247"/>
      <c r="DPM842" s="247"/>
      <c r="DPN842" s="247"/>
      <c r="DPO842" s="247"/>
      <c r="DPP842" s="247"/>
      <c r="DPQ842" s="247"/>
      <c r="DPR842" s="247"/>
      <c r="DPS842" s="247"/>
      <c r="DPT842" s="247"/>
      <c r="DPU842" s="247"/>
      <c r="DPV842" s="247"/>
      <c r="DPW842" s="247"/>
      <c r="DPX842" s="247"/>
      <c r="DPY842" s="247"/>
      <c r="DPZ842" s="247"/>
      <c r="DQA842" s="247"/>
      <c r="DQB842" s="247"/>
      <c r="DQC842" s="247"/>
      <c r="DQD842" s="247"/>
      <c r="DQE842" s="247"/>
      <c r="DQF842" s="247"/>
      <c r="DQG842" s="247"/>
      <c r="DQH842" s="247"/>
      <c r="DQI842" s="247"/>
      <c r="DQJ842" s="247"/>
      <c r="DQK842" s="247"/>
      <c r="DQL842" s="247"/>
      <c r="DQM842" s="247"/>
      <c r="DQN842" s="247"/>
      <c r="DQO842" s="247"/>
      <c r="DQP842" s="247"/>
      <c r="DQQ842" s="247"/>
      <c r="DQR842" s="247"/>
      <c r="DQS842" s="247"/>
      <c r="DQT842" s="247"/>
      <c r="DQU842" s="247"/>
      <c r="DQV842" s="247"/>
      <c r="DQW842" s="247"/>
      <c r="DQX842" s="247"/>
      <c r="DQY842" s="247"/>
      <c r="DQZ842" s="247"/>
      <c r="DRA842" s="247"/>
      <c r="DRB842" s="247"/>
      <c r="DRC842" s="247"/>
      <c r="DRD842" s="247"/>
      <c r="DRE842" s="247"/>
      <c r="DRF842" s="247"/>
      <c r="DRG842" s="247"/>
      <c r="DRH842" s="247"/>
      <c r="DRI842" s="247"/>
      <c r="DRJ842" s="247"/>
      <c r="DRK842" s="247"/>
      <c r="DRL842" s="247"/>
      <c r="DRM842" s="247"/>
      <c r="DRN842" s="247"/>
      <c r="DRO842" s="247"/>
      <c r="DRP842" s="247"/>
      <c r="DRQ842" s="247"/>
      <c r="DRR842" s="247"/>
      <c r="DRS842" s="247"/>
      <c r="DRT842" s="247"/>
      <c r="DRU842" s="247"/>
      <c r="DRV842" s="247"/>
      <c r="DRW842" s="247"/>
      <c r="DRX842" s="247"/>
      <c r="DRY842" s="247"/>
      <c r="DRZ842" s="247"/>
      <c r="DSA842" s="247"/>
      <c r="DSB842" s="247"/>
      <c r="DSC842" s="247"/>
      <c r="DSD842" s="247"/>
      <c r="DSE842" s="247"/>
      <c r="DSF842" s="247"/>
      <c r="DSG842" s="247"/>
      <c r="DSH842" s="247"/>
      <c r="DSI842" s="247"/>
      <c r="DSJ842" s="247"/>
      <c r="DSK842" s="247"/>
      <c r="DSL842" s="247"/>
      <c r="DSM842" s="247"/>
      <c r="DSN842" s="247"/>
      <c r="DSO842" s="247"/>
      <c r="DSP842" s="247"/>
      <c r="DSQ842" s="247"/>
      <c r="DSR842" s="247"/>
      <c r="DSS842" s="247"/>
      <c r="DST842" s="247"/>
      <c r="DSU842" s="247"/>
      <c r="DSV842" s="247"/>
      <c r="DSW842" s="247"/>
      <c r="DSX842" s="247"/>
      <c r="DSY842" s="247"/>
      <c r="DSZ842" s="247"/>
      <c r="DTA842" s="247"/>
      <c r="DTB842" s="247"/>
      <c r="DTC842" s="247"/>
      <c r="DTD842" s="247"/>
      <c r="DTE842" s="247"/>
      <c r="DTF842" s="247"/>
      <c r="DTG842" s="247"/>
      <c r="DTH842" s="247"/>
      <c r="DTI842" s="247"/>
      <c r="DTJ842" s="247"/>
      <c r="DTK842" s="247"/>
      <c r="DTL842" s="247"/>
      <c r="DTM842" s="247"/>
      <c r="DTN842" s="247"/>
      <c r="DTO842" s="247"/>
      <c r="DTP842" s="247"/>
      <c r="DTQ842" s="247"/>
      <c r="DTR842" s="247"/>
      <c r="DTS842" s="247"/>
      <c r="DTT842" s="247"/>
      <c r="DTU842" s="247"/>
      <c r="DTV842" s="247"/>
      <c r="DTW842" s="247"/>
      <c r="DTX842" s="247"/>
      <c r="DTY842" s="247"/>
      <c r="DTZ842" s="247"/>
      <c r="DUA842" s="247"/>
      <c r="DUB842" s="247"/>
      <c r="DUC842" s="247"/>
      <c r="DUD842" s="247"/>
      <c r="DUE842" s="247"/>
      <c r="DUF842" s="247"/>
      <c r="DUG842" s="247"/>
      <c r="DUH842" s="247"/>
      <c r="DUI842" s="247"/>
      <c r="DUJ842" s="247"/>
      <c r="DUK842" s="247"/>
      <c r="DUL842" s="247"/>
      <c r="DUM842" s="247"/>
      <c r="DUN842" s="247"/>
      <c r="DUO842" s="247"/>
      <c r="DUP842" s="247"/>
      <c r="DUQ842" s="247"/>
      <c r="DUR842" s="247"/>
      <c r="DUS842" s="247"/>
      <c r="DUT842" s="247"/>
      <c r="DUU842" s="247"/>
      <c r="DUV842" s="247"/>
      <c r="DUW842" s="247"/>
      <c r="DUX842" s="247"/>
      <c r="DUY842" s="247"/>
      <c r="DUZ842" s="247"/>
      <c r="DVA842" s="247"/>
      <c r="DVB842" s="247"/>
      <c r="DVC842" s="247"/>
      <c r="DVD842" s="247"/>
      <c r="DVE842" s="247"/>
      <c r="DVF842" s="247"/>
      <c r="DVG842" s="247"/>
      <c r="DVH842" s="247"/>
      <c r="DVI842" s="247"/>
      <c r="DVJ842" s="247"/>
      <c r="DVK842" s="247"/>
      <c r="DVL842" s="247"/>
      <c r="DVM842" s="247"/>
      <c r="DVN842" s="247"/>
      <c r="DVO842" s="247"/>
      <c r="DVP842" s="247"/>
      <c r="DVQ842" s="247"/>
      <c r="DVR842" s="247"/>
      <c r="DVS842" s="247"/>
      <c r="DVT842" s="247"/>
      <c r="DVU842" s="247"/>
      <c r="DVV842" s="247"/>
      <c r="DVW842" s="247"/>
      <c r="DVX842" s="247"/>
      <c r="DVY842" s="247"/>
      <c r="DVZ842" s="247"/>
      <c r="DWA842" s="247"/>
      <c r="DWB842" s="247"/>
      <c r="DWC842" s="247"/>
      <c r="DWD842" s="247"/>
      <c r="DWE842" s="247"/>
      <c r="DWF842" s="247"/>
      <c r="DWG842" s="247"/>
      <c r="DWH842" s="247"/>
      <c r="DWI842" s="247"/>
      <c r="DWJ842" s="247"/>
      <c r="DWK842" s="247"/>
      <c r="DWL842" s="247"/>
      <c r="DWM842" s="247"/>
      <c r="DWN842" s="247"/>
      <c r="DWO842" s="247"/>
      <c r="DWP842" s="247"/>
      <c r="DWQ842" s="247"/>
      <c r="DWR842" s="247"/>
      <c r="DWS842" s="247"/>
      <c r="DWT842" s="247"/>
      <c r="DWU842" s="247"/>
      <c r="DWV842" s="247"/>
      <c r="DWW842" s="247"/>
      <c r="DWX842" s="247"/>
      <c r="DWY842" s="247"/>
      <c r="DWZ842" s="247"/>
      <c r="DXA842" s="247"/>
      <c r="DXB842" s="247"/>
      <c r="DXC842" s="247"/>
      <c r="DXD842" s="247"/>
      <c r="DXE842" s="247"/>
      <c r="DXF842" s="247"/>
      <c r="DXG842" s="247"/>
      <c r="DXH842" s="247"/>
      <c r="DXI842" s="247"/>
      <c r="DXJ842" s="247"/>
      <c r="DXK842" s="247"/>
      <c r="DXL842" s="247"/>
      <c r="DXM842" s="247"/>
      <c r="DXN842" s="247"/>
      <c r="DXO842" s="247"/>
      <c r="DXP842" s="247"/>
      <c r="DXQ842" s="247"/>
      <c r="DXR842" s="247"/>
      <c r="DXS842" s="247"/>
      <c r="DXT842" s="247"/>
      <c r="DXU842" s="247"/>
      <c r="DXV842" s="247"/>
      <c r="DXW842" s="247"/>
      <c r="DXX842" s="247"/>
      <c r="DXY842" s="247"/>
      <c r="DXZ842" s="247"/>
      <c r="DYA842" s="247"/>
      <c r="DYB842" s="247"/>
      <c r="DYC842" s="247"/>
      <c r="DYD842" s="247"/>
      <c r="DYE842" s="247"/>
      <c r="DYF842" s="247"/>
      <c r="DYG842" s="247"/>
      <c r="DYH842" s="247"/>
      <c r="DYI842" s="247"/>
      <c r="DYJ842" s="247"/>
      <c r="DYK842" s="247"/>
      <c r="DYL842" s="247"/>
      <c r="DYM842" s="247"/>
      <c r="DYN842" s="247"/>
      <c r="DYO842" s="247"/>
      <c r="DYP842" s="247"/>
      <c r="DYQ842" s="247"/>
      <c r="DYR842" s="247"/>
      <c r="DYS842" s="247"/>
      <c r="DYT842" s="247"/>
      <c r="DYU842" s="247"/>
      <c r="DYV842" s="247"/>
      <c r="DYW842" s="247"/>
      <c r="DYX842" s="247"/>
      <c r="DYY842" s="247"/>
      <c r="DYZ842" s="247"/>
      <c r="DZA842" s="247"/>
      <c r="DZB842" s="247"/>
      <c r="DZC842" s="247"/>
      <c r="DZD842" s="247"/>
      <c r="DZE842" s="247"/>
      <c r="DZF842" s="247"/>
      <c r="DZG842" s="247"/>
      <c r="DZH842" s="247"/>
      <c r="DZI842" s="247"/>
      <c r="DZJ842" s="247"/>
      <c r="DZK842" s="247"/>
      <c r="DZL842" s="247"/>
      <c r="DZM842" s="247"/>
      <c r="DZN842" s="247"/>
      <c r="DZO842" s="247"/>
      <c r="DZP842" s="247"/>
      <c r="DZQ842" s="247"/>
      <c r="DZR842" s="247"/>
      <c r="DZS842" s="247"/>
      <c r="DZT842" s="247"/>
      <c r="DZU842" s="247"/>
      <c r="DZV842" s="247"/>
      <c r="DZW842" s="247"/>
      <c r="DZX842" s="247"/>
      <c r="DZY842" s="247"/>
      <c r="DZZ842" s="247"/>
      <c r="EAA842" s="247"/>
      <c r="EAB842" s="247"/>
      <c r="EAC842" s="247"/>
      <c r="EAD842" s="247"/>
      <c r="EAE842" s="247"/>
      <c r="EAF842" s="247"/>
      <c r="EAG842" s="247"/>
      <c r="EAH842" s="247"/>
      <c r="EAI842" s="247"/>
      <c r="EAJ842" s="247"/>
      <c r="EAK842" s="247"/>
      <c r="EAL842" s="247"/>
      <c r="EAM842" s="247"/>
      <c r="EAN842" s="247"/>
      <c r="EAO842" s="247"/>
      <c r="EAP842" s="247"/>
      <c r="EAQ842" s="247"/>
      <c r="EAR842" s="247"/>
      <c r="EAS842" s="247"/>
      <c r="EAT842" s="247"/>
      <c r="EAU842" s="247"/>
      <c r="EAV842" s="247"/>
      <c r="EAW842" s="247"/>
      <c r="EAX842" s="247"/>
      <c r="EAY842" s="247"/>
      <c r="EAZ842" s="247"/>
      <c r="EBA842" s="247"/>
      <c r="EBB842" s="247"/>
      <c r="EBC842" s="247"/>
      <c r="EBD842" s="247"/>
      <c r="EBE842" s="247"/>
      <c r="EBF842" s="247"/>
      <c r="EBG842" s="247"/>
      <c r="EBH842" s="247"/>
      <c r="EBI842" s="247"/>
      <c r="EBJ842" s="247"/>
      <c r="EBK842" s="247"/>
      <c r="EBL842" s="247"/>
      <c r="EBM842" s="247"/>
      <c r="EBN842" s="247"/>
      <c r="EBO842" s="247"/>
      <c r="EBP842" s="247"/>
      <c r="EBQ842" s="247"/>
      <c r="EBR842" s="247"/>
      <c r="EBS842" s="247"/>
      <c r="EBT842" s="247"/>
      <c r="EBU842" s="247"/>
      <c r="EBV842" s="247"/>
      <c r="EBW842" s="247"/>
      <c r="EBX842" s="247"/>
      <c r="EBY842" s="247"/>
      <c r="EBZ842" s="247"/>
      <c r="ECA842" s="247"/>
      <c r="ECB842" s="247"/>
      <c r="ECC842" s="247"/>
      <c r="ECD842" s="247"/>
      <c r="ECE842" s="247"/>
      <c r="ECF842" s="247"/>
      <c r="ECG842" s="247"/>
      <c r="ECH842" s="247"/>
      <c r="ECI842" s="247"/>
      <c r="ECJ842" s="247"/>
      <c r="ECK842" s="247"/>
      <c r="ECL842" s="247"/>
      <c r="ECM842" s="247"/>
      <c r="ECN842" s="247"/>
      <c r="ECO842" s="247"/>
      <c r="ECP842" s="247"/>
      <c r="ECQ842" s="247"/>
      <c r="ECR842" s="247"/>
      <c r="ECS842" s="247"/>
      <c r="ECT842" s="247"/>
      <c r="ECU842" s="247"/>
      <c r="ECV842" s="247"/>
      <c r="ECW842" s="247"/>
      <c r="ECX842" s="247"/>
      <c r="ECY842" s="247"/>
      <c r="ECZ842" s="247"/>
      <c r="EDA842" s="247"/>
      <c r="EDB842" s="247"/>
      <c r="EDC842" s="247"/>
      <c r="EDD842" s="247"/>
      <c r="EDE842" s="247"/>
      <c r="EDF842" s="247"/>
      <c r="EDG842" s="247"/>
      <c r="EDH842" s="247"/>
      <c r="EDI842" s="247"/>
      <c r="EDJ842" s="247"/>
      <c r="EDK842" s="247"/>
      <c r="EDL842" s="247"/>
      <c r="EDM842" s="247"/>
      <c r="EDN842" s="247"/>
      <c r="EDO842" s="247"/>
      <c r="EDP842" s="247"/>
      <c r="EDQ842" s="247"/>
      <c r="EDR842" s="247"/>
      <c r="EDS842" s="247"/>
      <c r="EDT842" s="247"/>
      <c r="EDU842" s="247"/>
      <c r="EDV842" s="247"/>
      <c r="EDW842" s="247"/>
      <c r="EDX842" s="247"/>
      <c r="EDY842" s="247"/>
      <c r="EDZ842" s="247"/>
      <c r="EEA842" s="247"/>
      <c r="EEB842" s="247"/>
      <c r="EEC842" s="247"/>
      <c r="EED842" s="247"/>
      <c r="EEE842" s="247"/>
      <c r="EEF842" s="247"/>
      <c r="EEG842" s="247"/>
      <c r="EEH842" s="247"/>
      <c r="EEI842" s="247"/>
      <c r="EEJ842" s="247"/>
      <c r="EEK842" s="247"/>
      <c r="EEL842" s="247"/>
      <c r="EEM842" s="247"/>
      <c r="EEN842" s="247"/>
      <c r="EEO842" s="247"/>
      <c r="EEP842" s="247"/>
      <c r="EEQ842" s="247"/>
      <c r="EER842" s="247"/>
      <c r="EES842" s="247"/>
      <c r="EET842" s="247"/>
      <c r="EEU842" s="247"/>
      <c r="EEV842" s="247"/>
      <c r="EEW842" s="247"/>
      <c r="EEX842" s="247"/>
      <c r="EEY842" s="247"/>
      <c r="EEZ842" s="247"/>
      <c r="EFA842" s="247"/>
      <c r="EFB842" s="247"/>
      <c r="EFC842" s="247"/>
      <c r="EFD842" s="247"/>
      <c r="EFE842" s="247"/>
      <c r="EFF842" s="247"/>
      <c r="EFG842" s="247"/>
      <c r="EFH842" s="247"/>
      <c r="EFI842" s="247"/>
      <c r="EFJ842" s="247"/>
      <c r="EFK842" s="247"/>
      <c r="EFL842" s="247"/>
      <c r="EFM842" s="247"/>
      <c r="EFN842" s="247"/>
      <c r="EFO842" s="247"/>
      <c r="EFP842" s="247"/>
      <c r="EFQ842" s="247"/>
      <c r="EFR842" s="247"/>
      <c r="EFS842" s="247"/>
      <c r="EFT842" s="247"/>
      <c r="EFU842" s="247"/>
      <c r="EFV842" s="247"/>
      <c r="EFW842" s="247"/>
      <c r="EFX842" s="247"/>
      <c r="EFY842" s="247"/>
      <c r="EFZ842" s="247"/>
      <c r="EGA842" s="247"/>
      <c r="EGB842" s="247"/>
      <c r="EGC842" s="247"/>
      <c r="EGD842" s="247"/>
      <c r="EGE842" s="247"/>
      <c r="EGF842" s="247"/>
      <c r="EGG842" s="247"/>
      <c r="EGH842" s="247"/>
      <c r="EGI842" s="247"/>
      <c r="EGJ842" s="247"/>
      <c r="EGK842" s="247"/>
      <c r="EGL842" s="247"/>
      <c r="EGM842" s="247"/>
      <c r="EGN842" s="247"/>
      <c r="EGO842" s="247"/>
      <c r="EGP842" s="247"/>
      <c r="EGQ842" s="247"/>
      <c r="EGR842" s="247"/>
      <c r="EGS842" s="247"/>
      <c r="EGT842" s="247"/>
      <c r="EGU842" s="247"/>
      <c r="EGV842" s="247"/>
      <c r="EGW842" s="247"/>
      <c r="EGX842" s="247"/>
      <c r="EGY842" s="247"/>
      <c r="EGZ842" s="247"/>
      <c r="EHA842" s="247"/>
      <c r="EHB842" s="247"/>
      <c r="EHC842" s="247"/>
      <c r="EHD842" s="247"/>
      <c r="EHE842" s="247"/>
      <c r="EHF842" s="247"/>
      <c r="EHG842" s="247"/>
      <c r="EHH842" s="247"/>
      <c r="EHI842" s="247"/>
      <c r="EHJ842" s="247"/>
      <c r="EHK842" s="247"/>
      <c r="EHL842" s="247"/>
      <c r="EHM842" s="247"/>
      <c r="EHN842" s="247"/>
      <c r="EHO842" s="247"/>
      <c r="EHP842" s="247"/>
      <c r="EHQ842" s="247"/>
      <c r="EHR842" s="247"/>
      <c r="EHS842" s="247"/>
      <c r="EHT842" s="247"/>
      <c r="EHU842" s="247"/>
      <c r="EHV842" s="247"/>
      <c r="EHW842" s="247"/>
      <c r="EHX842" s="247"/>
      <c r="EHY842" s="247"/>
      <c r="EHZ842" s="247"/>
      <c r="EIA842" s="247"/>
      <c r="EIB842" s="247"/>
      <c r="EIC842" s="247"/>
      <c r="EID842" s="247"/>
      <c r="EIE842" s="247"/>
      <c r="EIF842" s="247"/>
      <c r="EIG842" s="247"/>
      <c r="EIH842" s="247"/>
      <c r="EII842" s="247"/>
      <c r="EIJ842" s="247"/>
      <c r="EIK842" s="247"/>
      <c r="EIL842" s="247"/>
      <c r="EIM842" s="247"/>
      <c r="EIN842" s="247"/>
      <c r="EIO842" s="247"/>
      <c r="EIP842" s="247"/>
      <c r="EIQ842" s="247"/>
      <c r="EIR842" s="247"/>
      <c r="EIS842" s="247"/>
      <c r="EIT842" s="247"/>
      <c r="EIU842" s="247"/>
      <c r="EIV842" s="247"/>
      <c r="EIW842" s="247"/>
      <c r="EIX842" s="247"/>
      <c r="EIY842" s="247"/>
      <c r="EIZ842" s="247"/>
      <c r="EJA842" s="247"/>
      <c r="EJB842" s="247"/>
      <c r="EJC842" s="247"/>
      <c r="EJD842" s="247"/>
      <c r="EJE842" s="247"/>
      <c r="EJF842" s="247"/>
      <c r="EJG842" s="247"/>
      <c r="EJH842" s="247"/>
      <c r="EJI842" s="247"/>
      <c r="EJJ842" s="247"/>
      <c r="EJK842" s="247"/>
      <c r="EJL842" s="247"/>
      <c r="EJM842" s="247"/>
      <c r="EJN842" s="247"/>
      <c r="EJO842" s="247"/>
      <c r="EJP842" s="247"/>
      <c r="EJQ842" s="247"/>
      <c r="EJR842" s="247"/>
      <c r="EJS842" s="247"/>
      <c r="EJT842" s="247"/>
      <c r="EJU842" s="247"/>
      <c r="EJV842" s="247"/>
      <c r="EJW842" s="247"/>
      <c r="EJX842" s="247"/>
      <c r="EJY842" s="247"/>
      <c r="EJZ842" s="247"/>
      <c r="EKA842" s="247"/>
      <c r="EKB842" s="247"/>
      <c r="EKC842" s="247"/>
      <c r="EKD842" s="247"/>
      <c r="EKE842" s="247"/>
      <c r="EKF842" s="247"/>
      <c r="EKG842" s="247"/>
      <c r="EKH842" s="247"/>
      <c r="EKI842" s="247"/>
      <c r="EKJ842" s="247"/>
      <c r="EKK842" s="247"/>
      <c r="EKL842" s="247"/>
      <c r="EKM842" s="247"/>
      <c r="EKN842" s="247"/>
      <c r="EKO842" s="247"/>
      <c r="EKP842" s="247"/>
      <c r="EKQ842" s="247"/>
      <c r="EKR842" s="247"/>
      <c r="EKS842" s="247"/>
      <c r="EKT842" s="247"/>
      <c r="EKU842" s="247"/>
      <c r="EKV842" s="247"/>
      <c r="EKW842" s="247"/>
      <c r="EKX842" s="247"/>
      <c r="EKY842" s="247"/>
      <c r="EKZ842" s="247"/>
      <c r="ELA842" s="247"/>
      <c r="ELB842" s="247"/>
      <c r="ELC842" s="247"/>
      <c r="ELD842" s="247"/>
      <c r="ELE842" s="247"/>
      <c r="ELF842" s="247"/>
      <c r="ELG842" s="247"/>
      <c r="ELH842" s="247"/>
      <c r="ELI842" s="247"/>
      <c r="ELJ842" s="247"/>
      <c r="ELK842" s="247"/>
      <c r="ELL842" s="247"/>
      <c r="ELM842" s="247"/>
      <c r="ELN842" s="247"/>
      <c r="ELO842" s="247"/>
      <c r="ELP842" s="247"/>
      <c r="ELQ842" s="247"/>
      <c r="ELR842" s="247"/>
      <c r="ELS842" s="247"/>
      <c r="ELT842" s="247"/>
      <c r="ELU842" s="247"/>
      <c r="ELV842" s="247"/>
      <c r="ELW842" s="247"/>
      <c r="ELX842" s="247"/>
      <c r="ELY842" s="247"/>
      <c r="ELZ842" s="247"/>
      <c r="EMA842" s="247"/>
      <c r="EMB842" s="247"/>
      <c r="EMC842" s="247"/>
      <c r="EMD842" s="247"/>
      <c r="EME842" s="247"/>
      <c r="EMF842" s="247"/>
      <c r="EMG842" s="247"/>
      <c r="EMH842" s="247"/>
      <c r="EMI842" s="247"/>
      <c r="EMJ842" s="247"/>
      <c r="EMK842" s="247"/>
      <c r="EML842" s="247"/>
      <c r="EMM842" s="247"/>
      <c r="EMN842" s="247"/>
      <c r="EMO842" s="247"/>
      <c r="EMP842" s="247"/>
      <c r="EMQ842" s="247"/>
      <c r="EMR842" s="247"/>
      <c r="EMS842" s="247"/>
      <c r="EMT842" s="247"/>
      <c r="EMU842" s="247"/>
      <c r="EMV842" s="247"/>
      <c r="EMW842" s="247"/>
      <c r="EMX842" s="247"/>
      <c r="EMY842" s="247"/>
      <c r="EMZ842" s="247"/>
      <c r="ENA842" s="247"/>
      <c r="ENB842" s="247"/>
      <c r="ENC842" s="247"/>
      <c r="END842" s="247"/>
      <c r="ENE842" s="247"/>
      <c r="ENF842" s="247"/>
      <c r="ENG842" s="247"/>
      <c r="ENH842" s="247"/>
      <c r="ENI842" s="247"/>
      <c r="ENJ842" s="247"/>
      <c r="ENK842" s="247"/>
      <c r="ENL842" s="247"/>
      <c r="ENM842" s="247"/>
      <c r="ENN842" s="247"/>
      <c r="ENO842" s="247"/>
      <c r="ENP842" s="247"/>
      <c r="ENQ842" s="247"/>
      <c r="ENR842" s="247"/>
      <c r="ENS842" s="247"/>
      <c r="ENT842" s="247"/>
      <c r="ENU842" s="247"/>
      <c r="ENV842" s="247"/>
      <c r="ENW842" s="247"/>
      <c r="ENX842" s="247"/>
      <c r="ENY842" s="247"/>
      <c r="ENZ842" s="247"/>
      <c r="EOA842" s="247"/>
      <c r="EOB842" s="247"/>
      <c r="EOC842" s="247"/>
      <c r="EOD842" s="247"/>
      <c r="EOE842" s="247"/>
      <c r="EOF842" s="247"/>
      <c r="EOG842" s="247"/>
      <c r="EOH842" s="247"/>
      <c r="EOI842" s="247"/>
      <c r="EOJ842" s="247"/>
      <c r="EOK842" s="247"/>
      <c r="EOL842" s="247"/>
      <c r="EOM842" s="247"/>
      <c r="EON842" s="247"/>
      <c r="EOO842" s="247"/>
      <c r="EOP842" s="247"/>
      <c r="EOQ842" s="247"/>
      <c r="EOR842" s="247"/>
      <c r="EOS842" s="247"/>
      <c r="EOT842" s="247"/>
      <c r="EOU842" s="247"/>
      <c r="EOV842" s="247"/>
      <c r="EOW842" s="247"/>
      <c r="EOX842" s="247"/>
      <c r="EOY842" s="247"/>
      <c r="EOZ842" s="247"/>
      <c r="EPA842" s="247"/>
      <c r="EPB842" s="247"/>
      <c r="EPC842" s="247"/>
      <c r="EPD842" s="247"/>
      <c r="EPE842" s="247"/>
      <c r="EPF842" s="247"/>
      <c r="EPG842" s="247"/>
      <c r="EPH842" s="247"/>
      <c r="EPI842" s="247"/>
      <c r="EPJ842" s="247"/>
      <c r="EPK842" s="247"/>
      <c r="EPL842" s="247"/>
      <c r="EPM842" s="247"/>
      <c r="EPN842" s="247"/>
      <c r="EPO842" s="247"/>
      <c r="EPP842" s="247"/>
      <c r="EPQ842" s="247"/>
      <c r="EPR842" s="247"/>
      <c r="EPS842" s="247"/>
      <c r="EPT842" s="247"/>
      <c r="EPU842" s="247"/>
      <c r="EPV842" s="247"/>
      <c r="EPW842" s="247"/>
      <c r="EPX842" s="247"/>
      <c r="EPY842" s="247"/>
      <c r="EPZ842" s="247"/>
      <c r="EQA842" s="247"/>
      <c r="EQB842" s="247"/>
      <c r="EQC842" s="247"/>
      <c r="EQD842" s="247"/>
      <c r="EQE842" s="247"/>
      <c r="EQF842" s="247"/>
      <c r="EQG842" s="247"/>
      <c r="EQH842" s="247"/>
      <c r="EQI842" s="247"/>
      <c r="EQJ842" s="247"/>
      <c r="EQK842" s="247"/>
      <c r="EQL842" s="247"/>
      <c r="EQM842" s="247"/>
      <c r="EQN842" s="247"/>
      <c r="EQO842" s="247"/>
      <c r="EQP842" s="247"/>
      <c r="EQQ842" s="247"/>
      <c r="EQR842" s="247"/>
      <c r="EQS842" s="247"/>
      <c r="EQT842" s="247"/>
      <c r="EQU842" s="247"/>
      <c r="EQV842" s="247"/>
      <c r="EQW842" s="247"/>
      <c r="EQX842" s="247"/>
      <c r="EQY842" s="247"/>
      <c r="EQZ842" s="247"/>
      <c r="ERA842" s="247"/>
      <c r="ERB842" s="247"/>
      <c r="ERC842" s="247"/>
      <c r="ERD842" s="247"/>
      <c r="ERE842" s="247"/>
      <c r="ERF842" s="247"/>
      <c r="ERG842" s="247"/>
      <c r="ERH842" s="247"/>
      <c r="ERI842" s="247"/>
      <c r="ERJ842" s="247"/>
      <c r="ERK842" s="247"/>
      <c r="ERL842" s="247"/>
      <c r="ERM842" s="247"/>
      <c r="ERN842" s="247"/>
      <c r="ERO842" s="247"/>
      <c r="ERP842" s="247"/>
      <c r="ERQ842" s="247"/>
      <c r="ERR842" s="247"/>
      <c r="ERS842" s="247"/>
      <c r="ERT842" s="247"/>
      <c r="ERU842" s="247"/>
      <c r="ERV842" s="247"/>
      <c r="ERW842" s="247"/>
      <c r="ERX842" s="247"/>
      <c r="ERY842" s="247"/>
      <c r="ERZ842" s="247"/>
      <c r="ESA842" s="247"/>
      <c r="ESB842" s="247"/>
      <c r="ESC842" s="247"/>
      <c r="ESD842" s="247"/>
      <c r="ESE842" s="247"/>
      <c r="ESF842" s="247"/>
      <c r="ESG842" s="247"/>
      <c r="ESH842" s="247"/>
      <c r="ESI842" s="247"/>
      <c r="ESJ842" s="247"/>
      <c r="ESK842" s="247"/>
      <c r="ESL842" s="247"/>
      <c r="ESM842" s="247"/>
      <c r="ESN842" s="247"/>
      <c r="ESO842" s="247"/>
      <c r="ESP842" s="247"/>
      <c r="ESQ842" s="247"/>
      <c r="ESR842" s="247"/>
      <c r="ESS842" s="247"/>
      <c r="EST842" s="247"/>
      <c r="ESU842" s="247"/>
      <c r="ESV842" s="247"/>
      <c r="ESW842" s="247"/>
      <c r="ESX842" s="247"/>
      <c r="ESY842" s="247"/>
      <c r="ESZ842" s="247"/>
      <c r="ETA842" s="247"/>
      <c r="ETB842" s="247"/>
      <c r="ETC842" s="247"/>
      <c r="ETD842" s="247"/>
      <c r="ETE842" s="247"/>
      <c r="ETF842" s="247"/>
      <c r="ETG842" s="247"/>
      <c r="ETH842" s="247"/>
      <c r="ETI842" s="247"/>
      <c r="ETJ842" s="247"/>
      <c r="ETK842" s="247"/>
      <c r="ETL842" s="247"/>
      <c r="ETM842" s="247"/>
      <c r="ETN842" s="247"/>
      <c r="ETO842" s="247"/>
      <c r="ETP842" s="247"/>
      <c r="ETQ842" s="247"/>
      <c r="ETR842" s="247"/>
      <c r="ETS842" s="247"/>
      <c r="ETT842" s="247"/>
      <c r="ETU842" s="247"/>
      <c r="ETV842" s="247"/>
      <c r="ETW842" s="247"/>
      <c r="ETX842" s="247"/>
      <c r="ETY842" s="247"/>
      <c r="ETZ842" s="247"/>
      <c r="EUA842" s="247"/>
      <c r="EUB842" s="247"/>
      <c r="EUC842" s="247"/>
      <c r="EUD842" s="247"/>
      <c r="EUE842" s="247"/>
      <c r="EUF842" s="247"/>
      <c r="EUG842" s="247"/>
      <c r="EUH842" s="247"/>
      <c r="EUI842" s="247"/>
      <c r="EUJ842" s="247"/>
      <c r="EUK842" s="247"/>
      <c r="EUL842" s="247"/>
      <c r="EUM842" s="247"/>
      <c r="EUN842" s="247"/>
      <c r="EUO842" s="247"/>
      <c r="EUP842" s="247"/>
      <c r="EUQ842" s="247"/>
      <c r="EUR842" s="247"/>
      <c r="EUS842" s="247"/>
      <c r="EUT842" s="247"/>
      <c r="EUU842" s="247"/>
      <c r="EUV842" s="247"/>
      <c r="EUW842" s="247"/>
      <c r="EUX842" s="247"/>
      <c r="EUY842" s="247"/>
      <c r="EUZ842" s="247"/>
      <c r="EVA842" s="247"/>
      <c r="EVB842" s="247"/>
      <c r="EVC842" s="247"/>
      <c r="EVD842" s="247"/>
      <c r="EVE842" s="247"/>
      <c r="EVF842" s="247"/>
      <c r="EVG842" s="247"/>
      <c r="EVH842" s="247"/>
      <c r="EVI842" s="247"/>
      <c r="EVJ842" s="247"/>
      <c r="EVK842" s="247"/>
      <c r="EVL842" s="247"/>
      <c r="EVM842" s="247"/>
      <c r="EVN842" s="247"/>
      <c r="EVO842" s="247"/>
      <c r="EVP842" s="247"/>
      <c r="EVQ842" s="247"/>
      <c r="EVR842" s="247"/>
      <c r="EVS842" s="247"/>
      <c r="EVT842" s="247"/>
      <c r="EVU842" s="247"/>
      <c r="EVV842" s="247"/>
      <c r="EVW842" s="247"/>
      <c r="EVX842" s="247"/>
      <c r="EVY842" s="247"/>
      <c r="EVZ842" s="247"/>
      <c r="EWA842" s="247"/>
      <c r="EWB842" s="247"/>
      <c r="EWC842" s="247"/>
      <c r="EWD842" s="247"/>
      <c r="EWE842" s="247"/>
      <c r="EWF842" s="247"/>
      <c r="EWG842" s="247"/>
      <c r="EWH842" s="247"/>
      <c r="EWI842" s="247"/>
      <c r="EWJ842" s="247"/>
      <c r="EWK842" s="247"/>
      <c r="EWL842" s="247"/>
      <c r="EWM842" s="247"/>
      <c r="EWN842" s="247"/>
      <c r="EWO842" s="247"/>
      <c r="EWP842" s="247"/>
      <c r="EWQ842" s="247"/>
      <c r="EWR842" s="247"/>
      <c r="EWS842" s="247"/>
      <c r="EWT842" s="247"/>
      <c r="EWU842" s="247"/>
      <c r="EWV842" s="247"/>
      <c r="EWW842" s="247"/>
      <c r="EWX842" s="247"/>
      <c r="EWY842" s="247"/>
      <c r="EWZ842" s="247"/>
      <c r="EXA842" s="247"/>
      <c r="EXB842" s="247"/>
      <c r="EXC842" s="247"/>
      <c r="EXD842" s="247"/>
      <c r="EXE842" s="247"/>
      <c r="EXF842" s="247"/>
      <c r="EXG842" s="247"/>
      <c r="EXH842" s="247"/>
      <c r="EXI842" s="247"/>
      <c r="EXJ842" s="247"/>
      <c r="EXK842" s="247"/>
      <c r="EXL842" s="247"/>
      <c r="EXM842" s="247"/>
      <c r="EXN842" s="247"/>
      <c r="EXO842" s="247"/>
      <c r="EXP842" s="247"/>
      <c r="EXQ842" s="247"/>
      <c r="EXR842" s="247"/>
      <c r="EXS842" s="247"/>
      <c r="EXT842" s="247"/>
      <c r="EXU842" s="247"/>
      <c r="EXV842" s="247"/>
      <c r="EXW842" s="247"/>
      <c r="EXX842" s="247"/>
      <c r="EXY842" s="247"/>
      <c r="EXZ842" s="247"/>
      <c r="EYA842" s="247"/>
      <c r="EYB842" s="247"/>
      <c r="EYC842" s="247"/>
      <c r="EYD842" s="247"/>
      <c r="EYE842" s="247"/>
      <c r="EYF842" s="247"/>
      <c r="EYG842" s="247"/>
      <c r="EYH842" s="247"/>
      <c r="EYI842" s="247"/>
      <c r="EYJ842" s="247"/>
      <c r="EYK842" s="247"/>
      <c r="EYL842" s="247"/>
      <c r="EYM842" s="247"/>
      <c r="EYN842" s="247"/>
      <c r="EYO842" s="247"/>
      <c r="EYP842" s="247"/>
      <c r="EYQ842" s="247"/>
      <c r="EYR842" s="247"/>
      <c r="EYS842" s="247"/>
      <c r="EYT842" s="247"/>
      <c r="EYU842" s="247"/>
      <c r="EYV842" s="247"/>
      <c r="EYW842" s="247"/>
      <c r="EYX842" s="247"/>
      <c r="EYY842" s="247"/>
      <c r="EYZ842" s="247"/>
      <c r="EZA842" s="247"/>
      <c r="EZB842" s="247"/>
      <c r="EZC842" s="247"/>
      <c r="EZD842" s="247"/>
      <c r="EZE842" s="247"/>
      <c r="EZF842" s="247"/>
      <c r="EZG842" s="247"/>
      <c r="EZH842" s="247"/>
      <c r="EZI842" s="247"/>
      <c r="EZJ842" s="247"/>
      <c r="EZK842" s="247"/>
      <c r="EZL842" s="247"/>
      <c r="EZM842" s="247"/>
      <c r="EZN842" s="247"/>
      <c r="EZO842" s="247"/>
      <c r="EZP842" s="247"/>
      <c r="EZQ842" s="247"/>
      <c r="EZR842" s="247"/>
      <c r="EZS842" s="247"/>
      <c r="EZT842" s="247"/>
      <c r="EZU842" s="247"/>
      <c r="EZV842" s="247"/>
      <c r="EZW842" s="247"/>
      <c r="EZX842" s="247"/>
      <c r="EZY842" s="247"/>
      <c r="EZZ842" s="247"/>
      <c r="FAA842" s="247"/>
      <c r="FAB842" s="247"/>
      <c r="FAC842" s="247"/>
      <c r="FAD842" s="247"/>
      <c r="FAE842" s="247"/>
      <c r="FAF842" s="247"/>
      <c r="FAG842" s="247"/>
      <c r="FAH842" s="247"/>
      <c r="FAI842" s="247"/>
      <c r="FAJ842" s="247"/>
      <c r="FAK842" s="247"/>
      <c r="FAL842" s="247"/>
      <c r="FAM842" s="247"/>
      <c r="FAN842" s="247"/>
      <c r="FAO842" s="247"/>
      <c r="FAP842" s="247"/>
      <c r="FAQ842" s="247"/>
      <c r="FAR842" s="247"/>
      <c r="FAS842" s="247"/>
      <c r="FAT842" s="247"/>
      <c r="FAU842" s="247"/>
      <c r="FAV842" s="247"/>
      <c r="FAW842" s="247"/>
      <c r="FAX842" s="247"/>
      <c r="FAY842" s="247"/>
      <c r="FAZ842" s="247"/>
      <c r="FBA842" s="247"/>
      <c r="FBB842" s="247"/>
      <c r="FBC842" s="247"/>
      <c r="FBD842" s="247"/>
      <c r="FBE842" s="247"/>
      <c r="FBF842" s="247"/>
      <c r="FBG842" s="247"/>
      <c r="FBH842" s="247"/>
      <c r="FBI842" s="247"/>
      <c r="FBJ842" s="247"/>
      <c r="FBK842" s="247"/>
      <c r="FBL842" s="247"/>
      <c r="FBM842" s="247"/>
      <c r="FBN842" s="247"/>
      <c r="FBO842" s="247"/>
      <c r="FBP842" s="247"/>
      <c r="FBQ842" s="247"/>
      <c r="FBR842" s="247"/>
      <c r="FBS842" s="247"/>
      <c r="FBT842" s="247"/>
      <c r="FBU842" s="247"/>
      <c r="FBV842" s="247"/>
      <c r="FBW842" s="247"/>
      <c r="FBX842" s="247"/>
      <c r="FBY842" s="247"/>
      <c r="FBZ842" s="247"/>
      <c r="FCA842" s="247"/>
      <c r="FCB842" s="247"/>
      <c r="FCC842" s="247"/>
      <c r="FCD842" s="247"/>
      <c r="FCE842" s="247"/>
      <c r="FCF842" s="247"/>
      <c r="FCG842" s="247"/>
      <c r="FCH842" s="247"/>
      <c r="FCI842" s="247"/>
      <c r="FCJ842" s="247"/>
      <c r="FCK842" s="247"/>
      <c r="FCL842" s="247"/>
      <c r="FCM842" s="247"/>
      <c r="FCN842" s="247"/>
      <c r="FCO842" s="247"/>
      <c r="FCP842" s="247"/>
      <c r="FCQ842" s="247"/>
      <c r="FCR842" s="247"/>
      <c r="FCS842" s="247"/>
      <c r="FCT842" s="247"/>
      <c r="FCU842" s="247"/>
      <c r="FCV842" s="247"/>
      <c r="FCW842" s="247"/>
      <c r="FCX842" s="247"/>
      <c r="FCY842" s="247"/>
      <c r="FCZ842" s="247"/>
      <c r="FDA842" s="247"/>
      <c r="FDB842" s="247"/>
      <c r="FDC842" s="247"/>
      <c r="FDD842" s="247"/>
      <c r="FDE842" s="247"/>
      <c r="FDF842" s="247"/>
      <c r="FDG842" s="247"/>
      <c r="FDH842" s="247"/>
      <c r="FDI842" s="247"/>
      <c r="FDJ842" s="247"/>
      <c r="FDK842" s="247"/>
      <c r="FDL842" s="247"/>
      <c r="FDM842" s="247"/>
      <c r="FDN842" s="247"/>
      <c r="FDO842" s="247"/>
      <c r="FDP842" s="247"/>
      <c r="FDQ842" s="247"/>
      <c r="FDR842" s="247"/>
      <c r="FDS842" s="247"/>
      <c r="FDT842" s="247"/>
      <c r="FDU842" s="247"/>
      <c r="FDV842" s="247"/>
      <c r="FDW842" s="247"/>
      <c r="FDX842" s="247"/>
      <c r="FDY842" s="247"/>
      <c r="FDZ842" s="247"/>
      <c r="FEA842" s="247"/>
      <c r="FEB842" s="247"/>
      <c r="FEC842" s="247"/>
      <c r="FED842" s="247"/>
      <c r="FEE842" s="247"/>
      <c r="FEF842" s="247"/>
      <c r="FEG842" s="247"/>
      <c r="FEH842" s="247"/>
      <c r="FEI842" s="247"/>
      <c r="FEJ842" s="247"/>
      <c r="FEK842" s="247"/>
      <c r="FEL842" s="247"/>
      <c r="FEM842" s="247"/>
      <c r="FEN842" s="247"/>
      <c r="FEO842" s="247"/>
      <c r="FEP842" s="247"/>
      <c r="FEQ842" s="247"/>
      <c r="FER842" s="247"/>
      <c r="FES842" s="247"/>
      <c r="FET842" s="247"/>
      <c r="FEU842" s="247"/>
      <c r="FEV842" s="247"/>
      <c r="FEW842" s="247"/>
      <c r="FEX842" s="247"/>
      <c r="FEY842" s="247"/>
      <c r="FEZ842" s="247"/>
      <c r="FFA842" s="247"/>
      <c r="FFB842" s="247"/>
      <c r="FFC842" s="247"/>
      <c r="FFD842" s="247"/>
      <c r="FFE842" s="247"/>
      <c r="FFF842" s="247"/>
      <c r="FFG842" s="247"/>
      <c r="FFH842" s="247"/>
      <c r="FFI842" s="247"/>
      <c r="FFJ842" s="247"/>
      <c r="FFK842" s="247"/>
      <c r="FFL842" s="247"/>
      <c r="FFM842" s="247"/>
      <c r="FFN842" s="247"/>
      <c r="FFO842" s="247"/>
      <c r="FFP842" s="247"/>
      <c r="FFQ842" s="247"/>
      <c r="FFR842" s="247"/>
      <c r="FFS842" s="247"/>
      <c r="FFT842" s="247"/>
      <c r="FFU842" s="247"/>
      <c r="FFV842" s="247"/>
      <c r="FFW842" s="247"/>
      <c r="FFX842" s="247"/>
      <c r="FFY842" s="247"/>
      <c r="FFZ842" s="247"/>
      <c r="FGA842" s="247"/>
      <c r="FGB842" s="247"/>
      <c r="FGC842" s="247"/>
      <c r="FGD842" s="247"/>
      <c r="FGE842" s="247"/>
      <c r="FGF842" s="247"/>
      <c r="FGG842" s="247"/>
      <c r="FGH842" s="247"/>
      <c r="FGI842" s="247"/>
      <c r="FGJ842" s="247"/>
      <c r="FGK842" s="247"/>
      <c r="FGL842" s="247"/>
      <c r="FGM842" s="247"/>
      <c r="FGN842" s="247"/>
      <c r="FGO842" s="247"/>
      <c r="FGP842" s="247"/>
      <c r="FGQ842" s="247"/>
      <c r="FGR842" s="247"/>
      <c r="FGS842" s="247"/>
      <c r="FGT842" s="247"/>
      <c r="FGU842" s="247"/>
      <c r="FGV842" s="247"/>
      <c r="FGW842" s="247"/>
      <c r="FGX842" s="247"/>
      <c r="FGY842" s="247"/>
      <c r="FGZ842" s="247"/>
      <c r="FHA842" s="247"/>
      <c r="FHB842" s="247"/>
      <c r="FHC842" s="247"/>
      <c r="FHD842" s="247"/>
      <c r="FHE842" s="247"/>
      <c r="FHF842" s="247"/>
      <c r="FHG842" s="247"/>
      <c r="FHH842" s="247"/>
      <c r="FHI842" s="247"/>
      <c r="FHJ842" s="247"/>
      <c r="FHK842" s="247"/>
      <c r="FHL842" s="247"/>
      <c r="FHM842" s="247"/>
      <c r="FHN842" s="247"/>
      <c r="FHO842" s="247"/>
      <c r="FHP842" s="247"/>
      <c r="FHQ842" s="247"/>
      <c r="FHR842" s="247"/>
      <c r="FHS842" s="247"/>
      <c r="FHT842" s="247"/>
      <c r="FHU842" s="247"/>
      <c r="FHV842" s="247"/>
      <c r="FHW842" s="247"/>
      <c r="FHX842" s="247"/>
      <c r="FHY842" s="247"/>
      <c r="FHZ842" s="247"/>
      <c r="FIA842" s="247"/>
      <c r="FIB842" s="247"/>
      <c r="FIC842" s="247"/>
      <c r="FID842" s="247"/>
      <c r="FIE842" s="247"/>
      <c r="FIF842" s="247"/>
      <c r="FIG842" s="247"/>
      <c r="FIH842" s="247"/>
      <c r="FII842" s="247"/>
      <c r="FIJ842" s="247"/>
      <c r="FIK842" s="247"/>
      <c r="FIL842" s="247"/>
      <c r="FIM842" s="247"/>
      <c r="FIN842" s="247"/>
      <c r="FIO842" s="247"/>
      <c r="FIP842" s="247"/>
      <c r="FIQ842" s="247"/>
      <c r="FIR842" s="247"/>
      <c r="FIS842" s="247"/>
      <c r="FIT842" s="247"/>
      <c r="FIU842" s="247"/>
      <c r="FIV842" s="247"/>
      <c r="FIW842" s="247"/>
      <c r="FIX842" s="247"/>
      <c r="FIY842" s="247"/>
      <c r="FIZ842" s="247"/>
      <c r="FJA842" s="247"/>
      <c r="FJB842" s="247"/>
      <c r="FJC842" s="247"/>
      <c r="FJD842" s="247"/>
      <c r="FJE842" s="247"/>
      <c r="FJF842" s="247"/>
      <c r="FJG842" s="247"/>
      <c r="FJH842" s="247"/>
      <c r="FJI842" s="247"/>
      <c r="FJJ842" s="247"/>
      <c r="FJK842" s="247"/>
      <c r="FJL842" s="247"/>
      <c r="FJM842" s="247"/>
      <c r="FJN842" s="247"/>
      <c r="FJO842" s="247"/>
      <c r="FJP842" s="247"/>
      <c r="FJQ842" s="247"/>
      <c r="FJR842" s="247"/>
      <c r="FJS842" s="247"/>
      <c r="FJT842" s="247"/>
      <c r="FJU842" s="247"/>
      <c r="FJV842" s="247"/>
      <c r="FJW842" s="247"/>
      <c r="FJX842" s="247"/>
      <c r="FJY842" s="247"/>
      <c r="FJZ842" s="247"/>
      <c r="FKA842" s="247"/>
      <c r="FKB842" s="247"/>
      <c r="FKC842" s="247"/>
      <c r="FKD842" s="247"/>
      <c r="FKE842" s="247"/>
      <c r="FKF842" s="247"/>
      <c r="FKG842" s="247"/>
      <c r="FKH842" s="247"/>
      <c r="FKI842" s="247"/>
      <c r="FKJ842" s="247"/>
      <c r="FKK842" s="247"/>
      <c r="FKL842" s="247"/>
      <c r="FKM842" s="247"/>
      <c r="FKN842" s="247"/>
      <c r="FKO842" s="247"/>
      <c r="FKP842" s="247"/>
      <c r="FKQ842" s="247"/>
      <c r="FKR842" s="247"/>
      <c r="FKS842" s="247"/>
      <c r="FKT842" s="247"/>
      <c r="FKU842" s="247"/>
      <c r="FKV842" s="247"/>
      <c r="FKW842" s="247"/>
      <c r="FKX842" s="247"/>
      <c r="FKY842" s="247"/>
      <c r="FKZ842" s="247"/>
      <c r="FLA842" s="247"/>
      <c r="FLB842" s="247"/>
      <c r="FLC842" s="247"/>
      <c r="FLD842" s="247"/>
      <c r="FLE842" s="247"/>
      <c r="FLF842" s="247"/>
      <c r="FLG842" s="247"/>
      <c r="FLH842" s="247"/>
      <c r="FLI842" s="247"/>
      <c r="FLJ842" s="247"/>
      <c r="FLK842" s="247"/>
      <c r="FLL842" s="247"/>
      <c r="FLM842" s="247"/>
      <c r="FLN842" s="247"/>
      <c r="FLO842" s="247"/>
      <c r="FLP842" s="247"/>
      <c r="FLQ842" s="247"/>
      <c r="FLR842" s="247"/>
      <c r="FLS842" s="247"/>
      <c r="FLT842" s="247"/>
      <c r="FLU842" s="247"/>
      <c r="FLV842" s="247"/>
      <c r="FLW842" s="247"/>
      <c r="FLX842" s="247"/>
      <c r="FLY842" s="247"/>
      <c r="FLZ842" s="247"/>
      <c r="FMA842" s="247"/>
      <c r="FMB842" s="247"/>
      <c r="FMC842" s="247"/>
      <c r="FMD842" s="247"/>
      <c r="FME842" s="247"/>
      <c r="FMF842" s="247"/>
      <c r="FMG842" s="247"/>
      <c r="FMH842" s="247"/>
      <c r="FMI842" s="247"/>
      <c r="FMJ842" s="247"/>
      <c r="FMK842" s="247"/>
      <c r="FML842" s="247"/>
      <c r="FMM842" s="247"/>
      <c r="FMN842" s="247"/>
      <c r="FMO842" s="247"/>
      <c r="FMP842" s="247"/>
      <c r="FMQ842" s="247"/>
      <c r="FMR842" s="247"/>
      <c r="FMS842" s="247"/>
      <c r="FMT842" s="247"/>
      <c r="FMU842" s="247"/>
      <c r="FMV842" s="247"/>
      <c r="FMW842" s="247"/>
      <c r="FMX842" s="247"/>
      <c r="FMY842" s="247"/>
      <c r="FMZ842" s="247"/>
      <c r="FNA842" s="247"/>
      <c r="FNB842" s="247"/>
      <c r="FNC842" s="247"/>
      <c r="FND842" s="247"/>
      <c r="FNE842" s="247"/>
      <c r="FNF842" s="247"/>
      <c r="FNG842" s="247"/>
      <c r="FNH842" s="247"/>
      <c r="FNI842" s="247"/>
      <c r="FNJ842" s="247"/>
      <c r="FNK842" s="247"/>
      <c r="FNL842" s="247"/>
      <c r="FNM842" s="247"/>
      <c r="FNN842" s="247"/>
      <c r="FNO842" s="247"/>
      <c r="FNP842" s="247"/>
      <c r="FNQ842" s="247"/>
      <c r="FNR842" s="247"/>
      <c r="FNS842" s="247"/>
      <c r="FNT842" s="247"/>
      <c r="FNU842" s="247"/>
      <c r="FNV842" s="247"/>
      <c r="FNW842" s="247"/>
      <c r="FNX842" s="247"/>
      <c r="FNY842" s="247"/>
      <c r="FNZ842" s="247"/>
      <c r="FOA842" s="247"/>
      <c r="FOB842" s="247"/>
      <c r="FOC842" s="247"/>
      <c r="FOD842" s="247"/>
      <c r="FOE842" s="247"/>
      <c r="FOF842" s="247"/>
      <c r="FOG842" s="247"/>
      <c r="FOH842" s="247"/>
      <c r="FOI842" s="247"/>
      <c r="FOJ842" s="247"/>
      <c r="FOK842" s="247"/>
      <c r="FOL842" s="247"/>
      <c r="FOM842" s="247"/>
      <c r="FON842" s="247"/>
      <c r="FOO842" s="247"/>
      <c r="FOP842" s="247"/>
      <c r="FOQ842" s="247"/>
      <c r="FOR842" s="247"/>
      <c r="FOS842" s="247"/>
      <c r="FOT842" s="247"/>
      <c r="FOU842" s="247"/>
      <c r="FOV842" s="247"/>
      <c r="FOW842" s="247"/>
      <c r="FOX842" s="247"/>
      <c r="FOY842" s="247"/>
      <c r="FOZ842" s="247"/>
      <c r="FPA842" s="247"/>
      <c r="FPB842" s="247"/>
      <c r="FPC842" s="247"/>
      <c r="FPD842" s="247"/>
      <c r="FPE842" s="247"/>
      <c r="FPF842" s="247"/>
      <c r="FPG842" s="247"/>
      <c r="FPH842" s="247"/>
      <c r="FPI842" s="247"/>
      <c r="FPJ842" s="247"/>
      <c r="FPK842" s="247"/>
      <c r="FPL842" s="247"/>
      <c r="FPM842" s="247"/>
      <c r="FPN842" s="247"/>
      <c r="FPO842" s="247"/>
      <c r="FPP842" s="247"/>
      <c r="FPQ842" s="247"/>
      <c r="FPR842" s="247"/>
      <c r="FPS842" s="247"/>
      <c r="FPT842" s="247"/>
      <c r="FPU842" s="247"/>
      <c r="FPV842" s="247"/>
      <c r="FPW842" s="247"/>
      <c r="FPX842" s="247"/>
      <c r="FPY842" s="247"/>
      <c r="FPZ842" s="247"/>
      <c r="FQA842" s="247"/>
      <c r="FQB842" s="247"/>
      <c r="FQC842" s="247"/>
      <c r="FQD842" s="247"/>
      <c r="FQE842" s="247"/>
      <c r="FQF842" s="247"/>
      <c r="FQG842" s="247"/>
      <c r="FQH842" s="247"/>
      <c r="FQI842" s="247"/>
      <c r="FQJ842" s="247"/>
      <c r="FQK842" s="247"/>
      <c r="FQL842" s="247"/>
      <c r="FQM842" s="247"/>
      <c r="FQN842" s="247"/>
      <c r="FQO842" s="247"/>
      <c r="FQP842" s="247"/>
      <c r="FQQ842" s="247"/>
      <c r="FQR842" s="247"/>
      <c r="FQS842" s="247"/>
      <c r="FQT842" s="247"/>
      <c r="FQU842" s="247"/>
      <c r="FQV842" s="247"/>
      <c r="FQW842" s="247"/>
      <c r="FQX842" s="247"/>
      <c r="FQY842" s="247"/>
      <c r="FQZ842" s="247"/>
      <c r="FRA842" s="247"/>
      <c r="FRB842" s="247"/>
      <c r="FRC842" s="247"/>
      <c r="FRD842" s="247"/>
      <c r="FRE842" s="247"/>
      <c r="FRF842" s="247"/>
      <c r="FRG842" s="247"/>
      <c r="FRH842" s="247"/>
      <c r="FRI842" s="247"/>
      <c r="FRJ842" s="247"/>
      <c r="FRK842" s="247"/>
      <c r="FRL842" s="247"/>
      <c r="FRM842" s="247"/>
      <c r="FRN842" s="247"/>
      <c r="FRO842" s="247"/>
      <c r="FRP842" s="247"/>
      <c r="FRQ842" s="247"/>
      <c r="FRR842" s="247"/>
      <c r="FRS842" s="247"/>
      <c r="FRT842" s="247"/>
      <c r="FRU842" s="247"/>
      <c r="FRV842" s="247"/>
      <c r="FRW842" s="247"/>
      <c r="FRX842" s="247"/>
      <c r="FRY842" s="247"/>
      <c r="FRZ842" s="247"/>
      <c r="FSA842" s="247"/>
      <c r="FSB842" s="247"/>
      <c r="FSC842" s="247"/>
      <c r="FSD842" s="247"/>
      <c r="FSE842" s="247"/>
      <c r="FSF842" s="247"/>
      <c r="FSG842" s="247"/>
      <c r="FSH842" s="247"/>
      <c r="FSI842" s="247"/>
      <c r="FSJ842" s="247"/>
      <c r="FSK842" s="247"/>
      <c r="FSL842" s="247"/>
      <c r="FSM842" s="247"/>
      <c r="FSN842" s="247"/>
      <c r="FSO842" s="247"/>
      <c r="FSP842" s="247"/>
      <c r="FSQ842" s="247"/>
      <c r="FSR842" s="247"/>
      <c r="FSS842" s="247"/>
      <c r="FST842" s="247"/>
      <c r="FSU842" s="247"/>
      <c r="FSV842" s="247"/>
      <c r="FSW842" s="247"/>
      <c r="FSX842" s="247"/>
      <c r="FSY842" s="247"/>
      <c r="FSZ842" s="247"/>
      <c r="FTA842" s="247"/>
      <c r="FTB842" s="247"/>
      <c r="FTC842" s="247"/>
      <c r="FTD842" s="247"/>
      <c r="FTE842" s="247"/>
      <c r="FTF842" s="247"/>
      <c r="FTG842" s="247"/>
      <c r="FTH842" s="247"/>
      <c r="FTI842" s="247"/>
      <c r="FTJ842" s="247"/>
      <c r="FTK842" s="247"/>
      <c r="FTL842" s="247"/>
      <c r="FTM842" s="247"/>
      <c r="FTN842" s="247"/>
      <c r="FTO842" s="247"/>
      <c r="FTP842" s="247"/>
      <c r="FTQ842" s="247"/>
      <c r="FTR842" s="247"/>
      <c r="FTS842" s="247"/>
      <c r="FTT842" s="247"/>
      <c r="FTU842" s="247"/>
      <c r="FTV842" s="247"/>
      <c r="FTW842" s="247"/>
      <c r="FTX842" s="247"/>
      <c r="FTY842" s="247"/>
      <c r="FTZ842" s="247"/>
      <c r="FUA842" s="247"/>
      <c r="FUB842" s="247"/>
      <c r="FUC842" s="247"/>
      <c r="FUD842" s="247"/>
      <c r="FUE842" s="247"/>
      <c r="FUF842" s="247"/>
      <c r="FUG842" s="247"/>
      <c r="FUH842" s="247"/>
      <c r="FUI842" s="247"/>
      <c r="FUJ842" s="247"/>
      <c r="FUK842" s="247"/>
      <c r="FUL842" s="247"/>
      <c r="FUM842" s="247"/>
      <c r="FUN842" s="247"/>
      <c r="FUO842" s="247"/>
      <c r="FUP842" s="247"/>
      <c r="FUQ842" s="247"/>
      <c r="FUR842" s="247"/>
      <c r="FUS842" s="247"/>
      <c r="FUT842" s="247"/>
      <c r="FUU842" s="247"/>
      <c r="FUV842" s="247"/>
      <c r="FUW842" s="247"/>
      <c r="FUX842" s="247"/>
      <c r="FUY842" s="247"/>
      <c r="FUZ842" s="247"/>
      <c r="FVA842" s="247"/>
      <c r="FVB842" s="247"/>
      <c r="FVC842" s="247"/>
      <c r="FVD842" s="247"/>
      <c r="FVE842" s="247"/>
      <c r="FVF842" s="247"/>
      <c r="FVG842" s="247"/>
      <c r="FVH842" s="247"/>
      <c r="FVI842" s="247"/>
      <c r="FVJ842" s="247"/>
      <c r="FVK842" s="247"/>
      <c r="FVL842" s="247"/>
      <c r="FVM842" s="247"/>
      <c r="FVN842" s="247"/>
      <c r="FVO842" s="247"/>
      <c r="FVP842" s="247"/>
      <c r="FVQ842" s="247"/>
      <c r="FVR842" s="247"/>
      <c r="FVS842" s="247"/>
      <c r="FVT842" s="247"/>
      <c r="FVU842" s="247"/>
      <c r="FVV842" s="247"/>
      <c r="FVW842" s="247"/>
      <c r="FVX842" s="247"/>
      <c r="FVY842" s="247"/>
      <c r="FVZ842" s="247"/>
      <c r="FWA842" s="247"/>
      <c r="FWB842" s="247"/>
      <c r="FWC842" s="247"/>
      <c r="FWD842" s="247"/>
      <c r="FWE842" s="247"/>
      <c r="FWF842" s="247"/>
      <c r="FWG842" s="247"/>
      <c r="FWH842" s="247"/>
      <c r="FWI842" s="247"/>
      <c r="FWJ842" s="247"/>
      <c r="FWK842" s="247"/>
      <c r="FWL842" s="247"/>
      <c r="FWM842" s="247"/>
      <c r="FWN842" s="247"/>
      <c r="FWO842" s="247"/>
      <c r="FWP842" s="247"/>
      <c r="FWQ842" s="247"/>
      <c r="FWR842" s="247"/>
      <c r="FWS842" s="247"/>
      <c r="FWT842" s="247"/>
      <c r="FWU842" s="247"/>
      <c r="FWV842" s="247"/>
      <c r="FWW842" s="247"/>
      <c r="FWX842" s="247"/>
      <c r="FWY842" s="247"/>
      <c r="FWZ842" s="247"/>
      <c r="FXA842" s="247"/>
      <c r="FXB842" s="247"/>
      <c r="FXC842" s="247"/>
      <c r="FXD842" s="247"/>
      <c r="FXE842" s="247"/>
      <c r="FXF842" s="247"/>
      <c r="FXG842" s="247"/>
      <c r="FXH842" s="247"/>
      <c r="FXI842" s="247"/>
      <c r="FXJ842" s="247"/>
      <c r="FXK842" s="247"/>
      <c r="FXL842" s="247"/>
      <c r="FXM842" s="247"/>
      <c r="FXN842" s="247"/>
      <c r="FXO842" s="247"/>
      <c r="FXP842" s="247"/>
      <c r="FXQ842" s="247"/>
      <c r="FXR842" s="247"/>
      <c r="FXS842" s="247"/>
      <c r="FXT842" s="247"/>
      <c r="FXU842" s="247"/>
      <c r="FXV842" s="247"/>
      <c r="FXW842" s="247"/>
      <c r="FXX842" s="247"/>
      <c r="FXY842" s="247"/>
      <c r="FXZ842" s="247"/>
      <c r="FYA842" s="247"/>
      <c r="FYB842" s="247"/>
      <c r="FYC842" s="247"/>
      <c r="FYD842" s="247"/>
      <c r="FYE842" s="247"/>
      <c r="FYF842" s="247"/>
      <c r="FYG842" s="247"/>
      <c r="FYH842" s="247"/>
      <c r="FYI842" s="247"/>
      <c r="FYJ842" s="247"/>
      <c r="FYK842" s="247"/>
      <c r="FYL842" s="247"/>
      <c r="FYM842" s="247"/>
      <c r="FYN842" s="247"/>
      <c r="FYO842" s="247"/>
      <c r="FYP842" s="247"/>
      <c r="FYQ842" s="247"/>
      <c r="FYR842" s="247"/>
      <c r="FYS842" s="247"/>
      <c r="FYT842" s="247"/>
      <c r="FYU842" s="247"/>
      <c r="FYV842" s="247"/>
      <c r="FYW842" s="247"/>
      <c r="FYX842" s="247"/>
      <c r="FYY842" s="247"/>
      <c r="FYZ842" s="247"/>
      <c r="FZA842" s="247"/>
      <c r="FZB842" s="247"/>
      <c r="FZC842" s="247"/>
      <c r="FZD842" s="247"/>
      <c r="FZE842" s="247"/>
      <c r="FZF842" s="247"/>
      <c r="FZG842" s="247"/>
      <c r="FZH842" s="247"/>
      <c r="FZI842" s="247"/>
      <c r="FZJ842" s="247"/>
      <c r="FZK842" s="247"/>
      <c r="FZL842" s="247"/>
      <c r="FZM842" s="247"/>
      <c r="FZN842" s="247"/>
      <c r="FZO842" s="247"/>
      <c r="FZP842" s="247"/>
      <c r="FZQ842" s="247"/>
      <c r="FZR842" s="247"/>
      <c r="FZS842" s="247"/>
      <c r="FZT842" s="247"/>
      <c r="FZU842" s="247"/>
      <c r="FZV842" s="247"/>
      <c r="FZW842" s="247"/>
      <c r="FZX842" s="247"/>
      <c r="FZY842" s="247"/>
      <c r="FZZ842" s="247"/>
      <c r="GAA842" s="247"/>
      <c r="GAB842" s="247"/>
      <c r="GAC842" s="247"/>
      <c r="GAD842" s="247"/>
      <c r="GAE842" s="247"/>
      <c r="GAF842" s="247"/>
      <c r="GAG842" s="247"/>
      <c r="GAH842" s="247"/>
      <c r="GAI842" s="247"/>
      <c r="GAJ842" s="247"/>
      <c r="GAK842" s="247"/>
      <c r="GAL842" s="247"/>
      <c r="GAM842" s="247"/>
      <c r="GAN842" s="247"/>
      <c r="GAO842" s="247"/>
      <c r="GAP842" s="247"/>
      <c r="GAQ842" s="247"/>
      <c r="GAR842" s="247"/>
      <c r="GAS842" s="247"/>
      <c r="GAT842" s="247"/>
      <c r="GAU842" s="247"/>
      <c r="GAV842" s="247"/>
      <c r="GAW842" s="247"/>
      <c r="GAX842" s="247"/>
      <c r="GAY842" s="247"/>
      <c r="GAZ842" s="247"/>
      <c r="GBA842" s="247"/>
      <c r="GBB842" s="247"/>
      <c r="GBC842" s="247"/>
      <c r="GBD842" s="247"/>
      <c r="GBE842" s="247"/>
      <c r="GBF842" s="247"/>
      <c r="GBG842" s="247"/>
      <c r="GBH842" s="247"/>
      <c r="GBI842" s="247"/>
      <c r="GBJ842" s="247"/>
      <c r="GBK842" s="247"/>
      <c r="GBL842" s="247"/>
      <c r="GBM842" s="247"/>
      <c r="GBN842" s="247"/>
      <c r="GBO842" s="247"/>
      <c r="GBP842" s="247"/>
      <c r="GBQ842" s="247"/>
      <c r="GBR842" s="247"/>
      <c r="GBS842" s="247"/>
      <c r="GBT842" s="247"/>
      <c r="GBU842" s="247"/>
      <c r="GBV842" s="247"/>
      <c r="GBW842" s="247"/>
      <c r="GBX842" s="247"/>
      <c r="GBY842" s="247"/>
      <c r="GBZ842" s="247"/>
      <c r="GCA842" s="247"/>
      <c r="GCB842" s="247"/>
      <c r="GCC842" s="247"/>
      <c r="GCD842" s="247"/>
      <c r="GCE842" s="247"/>
      <c r="GCF842" s="247"/>
      <c r="GCG842" s="247"/>
      <c r="GCH842" s="247"/>
      <c r="GCI842" s="247"/>
      <c r="GCJ842" s="247"/>
      <c r="GCK842" s="247"/>
      <c r="GCL842" s="247"/>
      <c r="GCM842" s="247"/>
      <c r="GCN842" s="247"/>
      <c r="GCO842" s="247"/>
      <c r="GCP842" s="247"/>
      <c r="GCQ842" s="247"/>
      <c r="GCR842" s="247"/>
      <c r="GCS842" s="247"/>
      <c r="GCT842" s="247"/>
      <c r="GCU842" s="247"/>
      <c r="GCV842" s="247"/>
      <c r="GCW842" s="247"/>
      <c r="GCX842" s="247"/>
      <c r="GCY842" s="247"/>
      <c r="GCZ842" s="247"/>
      <c r="GDA842" s="247"/>
      <c r="GDB842" s="247"/>
      <c r="GDC842" s="247"/>
      <c r="GDD842" s="247"/>
      <c r="GDE842" s="247"/>
      <c r="GDF842" s="247"/>
      <c r="GDG842" s="247"/>
      <c r="GDH842" s="247"/>
      <c r="GDI842" s="247"/>
      <c r="GDJ842" s="247"/>
      <c r="GDK842" s="247"/>
      <c r="GDL842" s="247"/>
      <c r="GDM842" s="247"/>
      <c r="GDN842" s="247"/>
      <c r="GDO842" s="247"/>
      <c r="GDP842" s="247"/>
      <c r="GDQ842" s="247"/>
      <c r="GDR842" s="247"/>
      <c r="GDS842" s="247"/>
      <c r="GDT842" s="247"/>
      <c r="GDU842" s="247"/>
      <c r="GDV842" s="247"/>
      <c r="GDW842" s="247"/>
      <c r="GDX842" s="247"/>
      <c r="GDY842" s="247"/>
      <c r="GDZ842" s="247"/>
      <c r="GEA842" s="247"/>
      <c r="GEB842" s="247"/>
      <c r="GEC842" s="247"/>
      <c r="GED842" s="247"/>
      <c r="GEE842" s="247"/>
      <c r="GEF842" s="247"/>
      <c r="GEG842" s="247"/>
      <c r="GEH842" s="247"/>
      <c r="GEI842" s="247"/>
      <c r="GEJ842" s="247"/>
      <c r="GEK842" s="247"/>
      <c r="GEL842" s="247"/>
      <c r="GEM842" s="247"/>
      <c r="GEN842" s="247"/>
      <c r="GEO842" s="247"/>
      <c r="GEP842" s="247"/>
      <c r="GEQ842" s="247"/>
      <c r="GER842" s="247"/>
      <c r="GES842" s="247"/>
      <c r="GET842" s="247"/>
      <c r="GEU842" s="247"/>
      <c r="GEV842" s="247"/>
      <c r="GEW842" s="247"/>
      <c r="GEX842" s="247"/>
      <c r="GEY842" s="247"/>
      <c r="GEZ842" s="247"/>
      <c r="GFA842" s="247"/>
      <c r="GFB842" s="247"/>
      <c r="GFC842" s="247"/>
      <c r="GFD842" s="247"/>
      <c r="GFE842" s="247"/>
      <c r="GFF842" s="247"/>
      <c r="GFG842" s="247"/>
      <c r="GFH842" s="247"/>
      <c r="GFI842" s="247"/>
      <c r="GFJ842" s="247"/>
      <c r="GFK842" s="247"/>
      <c r="GFL842" s="247"/>
      <c r="GFM842" s="247"/>
      <c r="GFN842" s="247"/>
      <c r="GFO842" s="247"/>
      <c r="GFP842" s="247"/>
      <c r="GFQ842" s="247"/>
      <c r="GFR842" s="247"/>
      <c r="GFS842" s="247"/>
      <c r="GFT842" s="247"/>
      <c r="GFU842" s="247"/>
      <c r="GFV842" s="247"/>
      <c r="GFW842" s="247"/>
      <c r="GFX842" s="247"/>
      <c r="GFY842" s="247"/>
      <c r="GFZ842" s="247"/>
      <c r="GGA842" s="247"/>
      <c r="GGB842" s="247"/>
      <c r="GGC842" s="247"/>
      <c r="GGD842" s="247"/>
      <c r="GGE842" s="247"/>
      <c r="GGF842" s="247"/>
      <c r="GGG842" s="247"/>
      <c r="GGH842" s="247"/>
      <c r="GGI842" s="247"/>
      <c r="GGJ842" s="247"/>
      <c r="GGK842" s="247"/>
      <c r="GGL842" s="247"/>
      <c r="GGM842" s="247"/>
      <c r="GGN842" s="247"/>
      <c r="GGO842" s="247"/>
      <c r="GGP842" s="247"/>
      <c r="GGQ842" s="247"/>
      <c r="GGR842" s="247"/>
      <c r="GGS842" s="247"/>
      <c r="GGT842" s="247"/>
      <c r="GGU842" s="247"/>
      <c r="GGV842" s="247"/>
      <c r="GGW842" s="247"/>
      <c r="GGX842" s="247"/>
      <c r="GGY842" s="247"/>
      <c r="GGZ842" s="247"/>
      <c r="GHA842" s="247"/>
      <c r="GHB842" s="247"/>
      <c r="GHC842" s="247"/>
      <c r="GHD842" s="247"/>
      <c r="GHE842" s="247"/>
      <c r="GHF842" s="247"/>
      <c r="GHG842" s="247"/>
      <c r="GHH842" s="247"/>
      <c r="GHI842" s="247"/>
      <c r="GHJ842" s="247"/>
      <c r="GHK842" s="247"/>
      <c r="GHL842" s="247"/>
      <c r="GHM842" s="247"/>
      <c r="GHN842" s="247"/>
      <c r="GHO842" s="247"/>
      <c r="GHP842" s="247"/>
      <c r="GHQ842" s="247"/>
      <c r="GHR842" s="247"/>
      <c r="GHS842" s="247"/>
      <c r="GHT842" s="247"/>
      <c r="GHU842" s="247"/>
      <c r="GHV842" s="247"/>
      <c r="GHW842" s="247"/>
      <c r="GHX842" s="247"/>
      <c r="GHY842" s="247"/>
      <c r="GHZ842" s="247"/>
      <c r="GIA842" s="247"/>
      <c r="GIB842" s="247"/>
      <c r="GIC842" s="247"/>
      <c r="GID842" s="247"/>
      <c r="GIE842" s="247"/>
      <c r="GIF842" s="247"/>
      <c r="GIG842" s="247"/>
      <c r="GIH842" s="247"/>
      <c r="GII842" s="247"/>
      <c r="GIJ842" s="247"/>
      <c r="GIK842" s="247"/>
      <c r="GIL842" s="247"/>
      <c r="GIM842" s="247"/>
      <c r="GIN842" s="247"/>
      <c r="GIO842" s="247"/>
      <c r="GIP842" s="247"/>
      <c r="GIQ842" s="247"/>
      <c r="GIR842" s="247"/>
      <c r="GIS842" s="247"/>
      <c r="GIT842" s="247"/>
      <c r="GIU842" s="247"/>
      <c r="GIV842" s="247"/>
      <c r="GIW842" s="247"/>
      <c r="GIX842" s="247"/>
      <c r="GIY842" s="247"/>
      <c r="GIZ842" s="247"/>
      <c r="GJA842" s="247"/>
      <c r="GJB842" s="247"/>
      <c r="GJC842" s="247"/>
      <c r="GJD842" s="247"/>
      <c r="GJE842" s="247"/>
      <c r="GJF842" s="247"/>
      <c r="GJG842" s="247"/>
      <c r="GJH842" s="247"/>
      <c r="GJI842" s="247"/>
      <c r="GJJ842" s="247"/>
      <c r="GJK842" s="247"/>
      <c r="GJL842" s="247"/>
      <c r="GJM842" s="247"/>
      <c r="GJN842" s="247"/>
      <c r="GJO842" s="247"/>
      <c r="GJP842" s="247"/>
      <c r="GJQ842" s="247"/>
      <c r="GJR842" s="247"/>
      <c r="GJS842" s="247"/>
      <c r="GJT842" s="247"/>
      <c r="GJU842" s="247"/>
      <c r="GJV842" s="247"/>
      <c r="GJW842" s="247"/>
      <c r="GJX842" s="247"/>
      <c r="GJY842" s="247"/>
      <c r="GJZ842" s="247"/>
      <c r="GKA842" s="247"/>
      <c r="GKB842" s="247"/>
      <c r="GKC842" s="247"/>
      <c r="GKD842" s="247"/>
      <c r="GKE842" s="247"/>
      <c r="GKF842" s="247"/>
      <c r="GKG842" s="247"/>
      <c r="GKH842" s="247"/>
      <c r="GKI842" s="247"/>
      <c r="GKJ842" s="247"/>
      <c r="GKK842" s="247"/>
      <c r="GKL842" s="247"/>
      <c r="GKM842" s="247"/>
      <c r="GKN842" s="247"/>
      <c r="GKO842" s="247"/>
      <c r="GKP842" s="247"/>
      <c r="GKQ842" s="247"/>
      <c r="GKR842" s="247"/>
      <c r="GKS842" s="247"/>
      <c r="GKT842" s="247"/>
      <c r="GKU842" s="247"/>
      <c r="GKV842" s="247"/>
      <c r="GKW842" s="247"/>
      <c r="GKX842" s="247"/>
      <c r="GKY842" s="247"/>
      <c r="GKZ842" s="247"/>
      <c r="GLA842" s="247"/>
      <c r="GLB842" s="247"/>
      <c r="GLC842" s="247"/>
      <c r="GLD842" s="247"/>
      <c r="GLE842" s="247"/>
      <c r="GLF842" s="247"/>
      <c r="GLG842" s="247"/>
      <c r="GLH842" s="247"/>
      <c r="GLI842" s="247"/>
      <c r="GLJ842" s="247"/>
      <c r="GLK842" s="247"/>
      <c r="GLL842" s="247"/>
      <c r="GLM842" s="247"/>
      <c r="GLN842" s="247"/>
      <c r="GLO842" s="247"/>
      <c r="GLP842" s="247"/>
      <c r="GLQ842" s="247"/>
      <c r="GLR842" s="247"/>
      <c r="GLS842" s="247"/>
      <c r="GLT842" s="247"/>
      <c r="GLU842" s="247"/>
      <c r="GLV842" s="247"/>
      <c r="GLW842" s="247"/>
      <c r="GLX842" s="247"/>
      <c r="GLY842" s="247"/>
      <c r="GLZ842" s="247"/>
      <c r="GMA842" s="247"/>
      <c r="GMB842" s="247"/>
      <c r="GMC842" s="247"/>
      <c r="GMD842" s="247"/>
      <c r="GME842" s="247"/>
      <c r="GMF842" s="247"/>
      <c r="GMG842" s="247"/>
      <c r="GMH842" s="247"/>
      <c r="GMI842" s="247"/>
      <c r="GMJ842" s="247"/>
      <c r="GMK842" s="247"/>
      <c r="GML842" s="247"/>
      <c r="GMM842" s="247"/>
      <c r="GMN842" s="247"/>
      <c r="GMO842" s="247"/>
      <c r="GMP842" s="247"/>
      <c r="GMQ842" s="247"/>
      <c r="GMR842" s="247"/>
      <c r="GMS842" s="247"/>
      <c r="GMT842" s="247"/>
      <c r="GMU842" s="247"/>
      <c r="GMV842" s="247"/>
      <c r="GMW842" s="247"/>
      <c r="GMX842" s="247"/>
      <c r="GMY842" s="247"/>
      <c r="GMZ842" s="247"/>
      <c r="GNA842" s="247"/>
      <c r="GNB842" s="247"/>
      <c r="GNC842" s="247"/>
      <c r="GND842" s="247"/>
      <c r="GNE842" s="247"/>
      <c r="GNF842" s="247"/>
      <c r="GNG842" s="247"/>
      <c r="GNH842" s="247"/>
      <c r="GNI842" s="247"/>
      <c r="GNJ842" s="247"/>
      <c r="GNK842" s="247"/>
      <c r="GNL842" s="247"/>
      <c r="GNM842" s="247"/>
      <c r="GNN842" s="247"/>
      <c r="GNO842" s="247"/>
      <c r="GNP842" s="247"/>
      <c r="GNQ842" s="247"/>
      <c r="GNR842" s="247"/>
      <c r="GNS842" s="247"/>
      <c r="GNT842" s="247"/>
      <c r="GNU842" s="247"/>
      <c r="GNV842" s="247"/>
      <c r="GNW842" s="247"/>
      <c r="GNX842" s="247"/>
      <c r="GNY842" s="247"/>
      <c r="GNZ842" s="247"/>
      <c r="GOA842" s="247"/>
      <c r="GOB842" s="247"/>
      <c r="GOC842" s="247"/>
      <c r="GOD842" s="247"/>
      <c r="GOE842" s="247"/>
      <c r="GOF842" s="247"/>
      <c r="GOG842" s="247"/>
      <c r="GOH842" s="247"/>
      <c r="GOI842" s="247"/>
      <c r="GOJ842" s="247"/>
      <c r="GOK842" s="247"/>
      <c r="GOL842" s="247"/>
      <c r="GOM842" s="247"/>
      <c r="GON842" s="247"/>
      <c r="GOO842" s="247"/>
      <c r="GOP842" s="247"/>
      <c r="GOQ842" s="247"/>
      <c r="GOR842" s="247"/>
      <c r="GOS842" s="247"/>
      <c r="GOT842" s="247"/>
      <c r="GOU842" s="247"/>
      <c r="GOV842" s="247"/>
      <c r="GOW842" s="247"/>
      <c r="GOX842" s="247"/>
      <c r="GOY842" s="247"/>
      <c r="GOZ842" s="247"/>
      <c r="GPA842" s="247"/>
      <c r="GPB842" s="247"/>
      <c r="GPC842" s="247"/>
      <c r="GPD842" s="247"/>
      <c r="GPE842" s="247"/>
      <c r="GPF842" s="247"/>
      <c r="GPG842" s="247"/>
      <c r="GPH842" s="247"/>
      <c r="GPI842" s="247"/>
      <c r="GPJ842" s="247"/>
      <c r="GPK842" s="247"/>
      <c r="GPL842" s="247"/>
      <c r="GPM842" s="247"/>
      <c r="GPN842" s="247"/>
      <c r="GPO842" s="247"/>
      <c r="GPP842" s="247"/>
      <c r="GPQ842" s="247"/>
      <c r="GPR842" s="247"/>
      <c r="GPS842" s="247"/>
      <c r="GPT842" s="247"/>
      <c r="GPU842" s="247"/>
      <c r="GPV842" s="247"/>
      <c r="GPW842" s="247"/>
      <c r="GPX842" s="247"/>
      <c r="GPY842" s="247"/>
      <c r="GPZ842" s="247"/>
      <c r="GQA842" s="247"/>
      <c r="GQB842" s="247"/>
      <c r="GQC842" s="247"/>
      <c r="GQD842" s="247"/>
      <c r="GQE842" s="247"/>
      <c r="GQF842" s="247"/>
      <c r="GQG842" s="247"/>
      <c r="GQH842" s="247"/>
      <c r="GQI842" s="247"/>
      <c r="GQJ842" s="247"/>
      <c r="GQK842" s="247"/>
      <c r="GQL842" s="247"/>
      <c r="GQM842" s="247"/>
      <c r="GQN842" s="247"/>
      <c r="GQO842" s="247"/>
      <c r="GQP842" s="247"/>
      <c r="GQQ842" s="247"/>
      <c r="GQR842" s="247"/>
      <c r="GQS842" s="247"/>
      <c r="GQT842" s="247"/>
      <c r="GQU842" s="247"/>
      <c r="GQV842" s="247"/>
      <c r="GQW842" s="247"/>
      <c r="GQX842" s="247"/>
      <c r="GQY842" s="247"/>
      <c r="GQZ842" s="247"/>
      <c r="GRA842" s="247"/>
      <c r="GRB842" s="247"/>
      <c r="GRC842" s="247"/>
      <c r="GRD842" s="247"/>
      <c r="GRE842" s="247"/>
      <c r="GRF842" s="247"/>
      <c r="GRG842" s="247"/>
      <c r="GRH842" s="247"/>
      <c r="GRI842" s="247"/>
      <c r="GRJ842" s="247"/>
      <c r="GRK842" s="247"/>
      <c r="GRL842" s="247"/>
      <c r="GRM842" s="247"/>
      <c r="GRN842" s="247"/>
      <c r="GRO842" s="247"/>
      <c r="GRP842" s="247"/>
      <c r="GRQ842" s="247"/>
      <c r="GRR842" s="247"/>
      <c r="GRS842" s="247"/>
      <c r="GRT842" s="247"/>
      <c r="GRU842" s="247"/>
      <c r="GRV842" s="247"/>
      <c r="GRW842" s="247"/>
      <c r="GRX842" s="247"/>
      <c r="GRY842" s="247"/>
      <c r="GRZ842" s="247"/>
      <c r="GSA842" s="247"/>
      <c r="GSB842" s="247"/>
      <c r="GSC842" s="247"/>
      <c r="GSD842" s="247"/>
      <c r="GSE842" s="247"/>
      <c r="GSF842" s="247"/>
      <c r="GSG842" s="247"/>
      <c r="GSH842" s="247"/>
      <c r="GSI842" s="247"/>
      <c r="GSJ842" s="247"/>
      <c r="GSK842" s="247"/>
      <c r="GSL842" s="247"/>
      <c r="GSM842" s="247"/>
      <c r="GSN842" s="247"/>
      <c r="GSO842" s="247"/>
      <c r="GSP842" s="247"/>
      <c r="GSQ842" s="247"/>
      <c r="GSR842" s="247"/>
      <c r="GSS842" s="247"/>
      <c r="GST842" s="247"/>
      <c r="GSU842" s="247"/>
      <c r="GSV842" s="247"/>
      <c r="GSW842" s="247"/>
      <c r="GSX842" s="247"/>
      <c r="GSY842" s="247"/>
      <c r="GSZ842" s="247"/>
      <c r="GTA842" s="247"/>
      <c r="GTB842" s="247"/>
      <c r="GTC842" s="247"/>
      <c r="GTD842" s="247"/>
      <c r="GTE842" s="247"/>
      <c r="GTF842" s="247"/>
      <c r="GTG842" s="247"/>
      <c r="GTH842" s="247"/>
      <c r="GTI842" s="247"/>
      <c r="GTJ842" s="247"/>
      <c r="GTK842" s="247"/>
      <c r="GTL842" s="247"/>
      <c r="GTM842" s="247"/>
      <c r="GTN842" s="247"/>
      <c r="GTO842" s="247"/>
      <c r="GTP842" s="247"/>
      <c r="GTQ842" s="247"/>
      <c r="GTR842" s="247"/>
      <c r="GTS842" s="247"/>
      <c r="GTT842" s="247"/>
      <c r="GTU842" s="247"/>
      <c r="GTV842" s="247"/>
      <c r="GTW842" s="247"/>
      <c r="GTX842" s="247"/>
      <c r="GTY842" s="247"/>
      <c r="GTZ842" s="247"/>
      <c r="GUA842" s="247"/>
      <c r="GUB842" s="247"/>
      <c r="GUC842" s="247"/>
      <c r="GUD842" s="247"/>
      <c r="GUE842" s="247"/>
      <c r="GUF842" s="247"/>
      <c r="GUG842" s="247"/>
      <c r="GUH842" s="247"/>
      <c r="GUI842" s="247"/>
      <c r="GUJ842" s="247"/>
      <c r="GUK842" s="247"/>
      <c r="GUL842" s="247"/>
      <c r="GUM842" s="247"/>
      <c r="GUN842" s="247"/>
      <c r="GUO842" s="247"/>
      <c r="GUP842" s="247"/>
      <c r="GUQ842" s="247"/>
      <c r="GUR842" s="247"/>
      <c r="GUS842" s="247"/>
      <c r="GUT842" s="247"/>
      <c r="GUU842" s="247"/>
      <c r="GUV842" s="247"/>
      <c r="GUW842" s="247"/>
      <c r="GUX842" s="247"/>
      <c r="GUY842" s="247"/>
      <c r="GUZ842" s="247"/>
      <c r="GVA842" s="247"/>
      <c r="GVB842" s="247"/>
      <c r="GVC842" s="247"/>
      <c r="GVD842" s="247"/>
      <c r="GVE842" s="247"/>
      <c r="GVF842" s="247"/>
      <c r="GVG842" s="247"/>
      <c r="GVH842" s="247"/>
      <c r="GVI842" s="247"/>
      <c r="GVJ842" s="247"/>
      <c r="GVK842" s="247"/>
      <c r="GVL842" s="247"/>
      <c r="GVM842" s="247"/>
      <c r="GVN842" s="247"/>
      <c r="GVO842" s="247"/>
      <c r="GVP842" s="247"/>
      <c r="GVQ842" s="247"/>
      <c r="GVR842" s="247"/>
      <c r="GVS842" s="247"/>
      <c r="GVT842" s="247"/>
      <c r="GVU842" s="247"/>
      <c r="GVV842" s="247"/>
      <c r="GVW842" s="247"/>
      <c r="GVX842" s="247"/>
      <c r="GVY842" s="247"/>
      <c r="GVZ842" s="247"/>
      <c r="GWA842" s="247"/>
      <c r="GWB842" s="247"/>
      <c r="GWC842" s="247"/>
      <c r="GWD842" s="247"/>
      <c r="GWE842" s="247"/>
      <c r="GWF842" s="247"/>
      <c r="GWG842" s="247"/>
      <c r="GWH842" s="247"/>
      <c r="GWI842" s="247"/>
      <c r="GWJ842" s="247"/>
      <c r="GWK842" s="247"/>
      <c r="GWL842" s="247"/>
      <c r="GWM842" s="247"/>
      <c r="GWN842" s="247"/>
      <c r="GWO842" s="247"/>
      <c r="GWP842" s="247"/>
      <c r="GWQ842" s="247"/>
      <c r="GWR842" s="247"/>
      <c r="GWS842" s="247"/>
      <c r="GWT842" s="247"/>
      <c r="GWU842" s="247"/>
      <c r="GWV842" s="247"/>
      <c r="GWW842" s="247"/>
      <c r="GWX842" s="247"/>
      <c r="GWY842" s="247"/>
      <c r="GWZ842" s="247"/>
      <c r="GXA842" s="247"/>
      <c r="GXB842" s="247"/>
      <c r="GXC842" s="247"/>
      <c r="GXD842" s="247"/>
      <c r="GXE842" s="247"/>
      <c r="GXF842" s="247"/>
      <c r="GXG842" s="247"/>
      <c r="GXH842" s="247"/>
      <c r="GXI842" s="247"/>
      <c r="GXJ842" s="247"/>
      <c r="GXK842" s="247"/>
      <c r="GXL842" s="247"/>
      <c r="GXM842" s="247"/>
      <c r="GXN842" s="247"/>
      <c r="GXO842" s="247"/>
      <c r="GXP842" s="247"/>
      <c r="GXQ842" s="247"/>
      <c r="GXR842" s="247"/>
      <c r="GXS842" s="247"/>
      <c r="GXT842" s="247"/>
      <c r="GXU842" s="247"/>
      <c r="GXV842" s="247"/>
      <c r="GXW842" s="247"/>
      <c r="GXX842" s="247"/>
      <c r="GXY842" s="247"/>
      <c r="GXZ842" s="247"/>
      <c r="GYA842" s="247"/>
      <c r="GYB842" s="247"/>
      <c r="GYC842" s="247"/>
      <c r="GYD842" s="247"/>
      <c r="GYE842" s="247"/>
      <c r="GYF842" s="247"/>
      <c r="GYG842" s="247"/>
      <c r="GYH842" s="247"/>
      <c r="GYI842" s="247"/>
      <c r="GYJ842" s="247"/>
      <c r="GYK842" s="247"/>
      <c r="GYL842" s="247"/>
      <c r="GYM842" s="247"/>
      <c r="GYN842" s="247"/>
      <c r="GYO842" s="247"/>
      <c r="GYP842" s="247"/>
      <c r="GYQ842" s="247"/>
      <c r="GYR842" s="247"/>
      <c r="GYS842" s="247"/>
      <c r="GYT842" s="247"/>
      <c r="GYU842" s="247"/>
      <c r="GYV842" s="247"/>
      <c r="GYW842" s="247"/>
      <c r="GYX842" s="247"/>
      <c r="GYY842" s="247"/>
      <c r="GYZ842" s="247"/>
      <c r="GZA842" s="247"/>
      <c r="GZB842" s="247"/>
      <c r="GZC842" s="247"/>
      <c r="GZD842" s="247"/>
      <c r="GZE842" s="247"/>
      <c r="GZF842" s="247"/>
      <c r="GZG842" s="247"/>
      <c r="GZH842" s="247"/>
      <c r="GZI842" s="247"/>
      <c r="GZJ842" s="247"/>
      <c r="GZK842" s="247"/>
      <c r="GZL842" s="247"/>
      <c r="GZM842" s="247"/>
      <c r="GZN842" s="247"/>
      <c r="GZO842" s="247"/>
      <c r="GZP842" s="247"/>
      <c r="GZQ842" s="247"/>
      <c r="GZR842" s="247"/>
      <c r="GZS842" s="247"/>
      <c r="GZT842" s="247"/>
      <c r="GZU842" s="247"/>
      <c r="GZV842" s="247"/>
      <c r="GZW842" s="247"/>
      <c r="GZX842" s="247"/>
      <c r="GZY842" s="247"/>
      <c r="GZZ842" s="247"/>
      <c r="HAA842" s="247"/>
      <c r="HAB842" s="247"/>
      <c r="HAC842" s="247"/>
      <c r="HAD842" s="247"/>
      <c r="HAE842" s="247"/>
      <c r="HAF842" s="247"/>
      <c r="HAG842" s="247"/>
      <c r="HAH842" s="247"/>
      <c r="HAI842" s="247"/>
      <c r="HAJ842" s="247"/>
      <c r="HAK842" s="247"/>
      <c r="HAL842" s="247"/>
      <c r="HAM842" s="247"/>
      <c r="HAN842" s="247"/>
      <c r="HAO842" s="247"/>
      <c r="HAP842" s="247"/>
      <c r="HAQ842" s="247"/>
      <c r="HAR842" s="247"/>
      <c r="HAS842" s="247"/>
      <c r="HAT842" s="247"/>
      <c r="HAU842" s="247"/>
      <c r="HAV842" s="247"/>
      <c r="HAW842" s="247"/>
      <c r="HAX842" s="247"/>
      <c r="HAY842" s="247"/>
      <c r="HAZ842" s="247"/>
      <c r="HBA842" s="247"/>
      <c r="HBB842" s="247"/>
      <c r="HBC842" s="247"/>
      <c r="HBD842" s="247"/>
      <c r="HBE842" s="247"/>
      <c r="HBF842" s="247"/>
      <c r="HBG842" s="247"/>
      <c r="HBH842" s="247"/>
      <c r="HBI842" s="247"/>
      <c r="HBJ842" s="247"/>
      <c r="HBK842" s="247"/>
      <c r="HBL842" s="247"/>
      <c r="HBM842" s="247"/>
      <c r="HBN842" s="247"/>
      <c r="HBO842" s="247"/>
      <c r="HBP842" s="247"/>
      <c r="HBQ842" s="247"/>
      <c r="HBR842" s="247"/>
      <c r="HBS842" s="247"/>
      <c r="HBT842" s="247"/>
      <c r="HBU842" s="247"/>
      <c r="HBV842" s="247"/>
      <c r="HBW842" s="247"/>
      <c r="HBX842" s="247"/>
      <c r="HBY842" s="247"/>
      <c r="HBZ842" s="247"/>
      <c r="HCA842" s="247"/>
      <c r="HCB842" s="247"/>
      <c r="HCC842" s="247"/>
      <c r="HCD842" s="247"/>
      <c r="HCE842" s="247"/>
      <c r="HCF842" s="247"/>
      <c r="HCG842" s="247"/>
      <c r="HCH842" s="247"/>
      <c r="HCI842" s="247"/>
      <c r="HCJ842" s="247"/>
      <c r="HCK842" s="247"/>
      <c r="HCL842" s="247"/>
      <c r="HCM842" s="247"/>
      <c r="HCN842" s="247"/>
      <c r="HCO842" s="247"/>
      <c r="HCP842" s="247"/>
      <c r="HCQ842" s="247"/>
      <c r="HCR842" s="247"/>
      <c r="HCS842" s="247"/>
      <c r="HCT842" s="247"/>
      <c r="HCU842" s="247"/>
      <c r="HCV842" s="247"/>
      <c r="HCW842" s="247"/>
      <c r="HCX842" s="247"/>
      <c r="HCY842" s="247"/>
      <c r="HCZ842" s="247"/>
      <c r="HDA842" s="247"/>
      <c r="HDB842" s="247"/>
      <c r="HDC842" s="247"/>
      <c r="HDD842" s="247"/>
      <c r="HDE842" s="247"/>
      <c r="HDF842" s="247"/>
      <c r="HDG842" s="247"/>
      <c r="HDH842" s="247"/>
      <c r="HDI842" s="247"/>
      <c r="HDJ842" s="247"/>
      <c r="HDK842" s="247"/>
      <c r="HDL842" s="247"/>
      <c r="HDM842" s="247"/>
      <c r="HDN842" s="247"/>
      <c r="HDO842" s="247"/>
      <c r="HDP842" s="247"/>
      <c r="HDQ842" s="247"/>
      <c r="HDR842" s="247"/>
      <c r="HDS842" s="247"/>
      <c r="HDT842" s="247"/>
      <c r="HDU842" s="247"/>
      <c r="HDV842" s="247"/>
      <c r="HDW842" s="247"/>
      <c r="HDX842" s="247"/>
      <c r="HDY842" s="247"/>
      <c r="HDZ842" s="247"/>
      <c r="HEA842" s="247"/>
      <c r="HEB842" s="247"/>
      <c r="HEC842" s="247"/>
      <c r="HED842" s="247"/>
      <c r="HEE842" s="247"/>
      <c r="HEF842" s="247"/>
      <c r="HEG842" s="247"/>
      <c r="HEH842" s="247"/>
      <c r="HEI842" s="247"/>
      <c r="HEJ842" s="247"/>
      <c r="HEK842" s="247"/>
      <c r="HEL842" s="247"/>
      <c r="HEM842" s="247"/>
      <c r="HEN842" s="247"/>
      <c r="HEO842" s="247"/>
      <c r="HEP842" s="247"/>
      <c r="HEQ842" s="247"/>
      <c r="HER842" s="247"/>
      <c r="HES842" s="247"/>
      <c r="HET842" s="247"/>
      <c r="HEU842" s="247"/>
      <c r="HEV842" s="247"/>
      <c r="HEW842" s="247"/>
      <c r="HEX842" s="247"/>
      <c r="HEY842" s="247"/>
      <c r="HEZ842" s="247"/>
      <c r="HFA842" s="247"/>
      <c r="HFB842" s="247"/>
      <c r="HFC842" s="247"/>
      <c r="HFD842" s="247"/>
      <c r="HFE842" s="247"/>
      <c r="HFF842" s="247"/>
      <c r="HFG842" s="247"/>
      <c r="HFH842" s="247"/>
      <c r="HFI842" s="247"/>
      <c r="HFJ842" s="247"/>
      <c r="HFK842" s="247"/>
      <c r="HFL842" s="247"/>
      <c r="HFM842" s="247"/>
      <c r="HFN842" s="247"/>
      <c r="HFO842" s="247"/>
      <c r="HFP842" s="247"/>
      <c r="HFQ842" s="247"/>
      <c r="HFR842" s="247"/>
      <c r="HFS842" s="247"/>
      <c r="HFT842" s="247"/>
      <c r="HFU842" s="247"/>
      <c r="HFV842" s="247"/>
      <c r="HFW842" s="247"/>
      <c r="HFX842" s="247"/>
      <c r="HFY842" s="247"/>
      <c r="HFZ842" s="247"/>
      <c r="HGA842" s="247"/>
      <c r="HGB842" s="247"/>
      <c r="HGC842" s="247"/>
      <c r="HGD842" s="247"/>
      <c r="HGE842" s="247"/>
      <c r="HGF842" s="247"/>
      <c r="HGG842" s="247"/>
      <c r="HGH842" s="247"/>
      <c r="HGI842" s="247"/>
      <c r="HGJ842" s="247"/>
      <c r="HGK842" s="247"/>
      <c r="HGL842" s="247"/>
      <c r="HGM842" s="247"/>
      <c r="HGN842" s="247"/>
      <c r="HGO842" s="247"/>
      <c r="HGP842" s="247"/>
      <c r="HGQ842" s="247"/>
      <c r="HGR842" s="247"/>
      <c r="HGS842" s="247"/>
      <c r="HGT842" s="247"/>
      <c r="HGU842" s="247"/>
      <c r="HGV842" s="247"/>
      <c r="HGW842" s="247"/>
      <c r="HGX842" s="247"/>
      <c r="HGY842" s="247"/>
      <c r="HGZ842" s="247"/>
      <c r="HHA842" s="247"/>
      <c r="HHB842" s="247"/>
      <c r="HHC842" s="247"/>
      <c r="HHD842" s="247"/>
      <c r="HHE842" s="247"/>
      <c r="HHF842" s="247"/>
      <c r="HHG842" s="247"/>
      <c r="HHH842" s="247"/>
      <c r="HHI842" s="247"/>
      <c r="HHJ842" s="247"/>
      <c r="HHK842" s="247"/>
      <c r="HHL842" s="247"/>
      <c r="HHM842" s="247"/>
      <c r="HHN842" s="247"/>
      <c r="HHO842" s="247"/>
      <c r="HHP842" s="247"/>
      <c r="HHQ842" s="247"/>
      <c r="HHR842" s="247"/>
      <c r="HHS842" s="247"/>
      <c r="HHT842" s="247"/>
      <c r="HHU842" s="247"/>
      <c r="HHV842" s="247"/>
      <c r="HHW842" s="247"/>
      <c r="HHX842" s="247"/>
      <c r="HHY842" s="247"/>
      <c r="HHZ842" s="247"/>
      <c r="HIA842" s="247"/>
      <c r="HIB842" s="247"/>
      <c r="HIC842" s="247"/>
      <c r="HID842" s="247"/>
      <c r="HIE842" s="247"/>
      <c r="HIF842" s="247"/>
      <c r="HIG842" s="247"/>
      <c r="HIH842" s="247"/>
      <c r="HII842" s="247"/>
      <c r="HIJ842" s="247"/>
      <c r="HIK842" s="247"/>
      <c r="HIL842" s="247"/>
      <c r="HIM842" s="247"/>
      <c r="HIN842" s="247"/>
      <c r="HIO842" s="247"/>
      <c r="HIP842" s="247"/>
      <c r="HIQ842" s="247"/>
      <c r="HIR842" s="247"/>
      <c r="HIS842" s="247"/>
      <c r="HIT842" s="247"/>
      <c r="HIU842" s="247"/>
      <c r="HIV842" s="247"/>
      <c r="HIW842" s="247"/>
      <c r="HIX842" s="247"/>
      <c r="HIY842" s="247"/>
      <c r="HIZ842" s="247"/>
      <c r="HJA842" s="247"/>
      <c r="HJB842" s="247"/>
      <c r="HJC842" s="247"/>
      <c r="HJD842" s="247"/>
      <c r="HJE842" s="247"/>
      <c r="HJF842" s="247"/>
      <c r="HJG842" s="247"/>
      <c r="HJH842" s="247"/>
      <c r="HJI842" s="247"/>
      <c r="HJJ842" s="247"/>
      <c r="HJK842" s="247"/>
      <c r="HJL842" s="247"/>
      <c r="HJM842" s="247"/>
      <c r="HJN842" s="247"/>
      <c r="HJO842" s="247"/>
      <c r="HJP842" s="247"/>
      <c r="HJQ842" s="247"/>
      <c r="HJR842" s="247"/>
      <c r="HJS842" s="247"/>
      <c r="HJT842" s="247"/>
      <c r="HJU842" s="247"/>
      <c r="HJV842" s="247"/>
      <c r="HJW842" s="247"/>
      <c r="HJX842" s="247"/>
      <c r="HJY842" s="247"/>
      <c r="HJZ842" s="247"/>
      <c r="HKA842" s="247"/>
      <c r="HKB842" s="247"/>
      <c r="HKC842" s="247"/>
      <c r="HKD842" s="247"/>
      <c r="HKE842" s="247"/>
      <c r="HKF842" s="247"/>
      <c r="HKG842" s="247"/>
      <c r="HKH842" s="247"/>
      <c r="HKI842" s="247"/>
      <c r="HKJ842" s="247"/>
      <c r="HKK842" s="247"/>
      <c r="HKL842" s="247"/>
      <c r="HKM842" s="247"/>
      <c r="HKN842" s="247"/>
      <c r="HKO842" s="247"/>
      <c r="HKP842" s="247"/>
      <c r="HKQ842" s="247"/>
      <c r="HKR842" s="247"/>
      <c r="HKS842" s="247"/>
      <c r="HKT842" s="247"/>
      <c r="HKU842" s="247"/>
      <c r="HKV842" s="247"/>
      <c r="HKW842" s="247"/>
      <c r="HKX842" s="247"/>
      <c r="HKY842" s="247"/>
      <c r="HKZ842" s="247"/>
      <c r="HLA842" s="247"/>
      <c r="HLB842" s="247"/>
      <c r="HLC842" s="247"/>
      <c r="HLD842" s="247"/>
      <c r="HLE842" s="247"/>
      <c r="HLF842" s="247"/>
      <c r="HLG842" s="247"/>
      <c r="HLH842" s="247"/>
      <c r="HLI842" s="247"/>
      <c r="HLJ842" s="247"/>
      <c r="HLK842" s="247"/>
      <c r="HLL842" s="247"/>
      <c r="HLM842" s="247"/>
      <c r="HLN842" s="247"/>
      <c r="HLO842" s="247"/>
      <c r="HLP842" s="247"/>
      <c r="HLQ842" s="247"/>
      <c r="HLR842" s="247"/>
      <c r="HLS842" s="247"/>
      <c r="HLT842" s="247"/>
      <c r="HLU842" s="247"/>
      <c r="HLV842" s="247"/>
      <c r="HLW842" s="247"/>
      <c r="HLX842" s="247"/>
      <c r="HLY842" s="247"/>
      <c r="HLZ842" s="247"/>
      <c r="HMA842" s="247"/>
      <c r="HMB842" s="247"/>
      <c r="HMC842" s="247"/>
      <c r="HMD842" s="247"/>
      <c r="HME842" s="247"/>
      <c r="HMF842" s="247"/>
      <c r="HMG842" s="247"/>
      <c r="HMH842" s="247"/>
      <c r="HMI842" s="247"/>
      <c r="HMJ842" s="247"/>
      <c r="HMK842" s="247"/>
      <c r="HML842" s="247"/>
      <c r="HMM842" s="247"/>
      <c r="HMN842" s="247"/>
      <c r="HMO842" s="247"/>
      <c r="HMP842" s="247"/>
      <c r="HMQ842" s="247"/>
      <c r="HMR842" s="247"/>
      <c r="HMS842" s="247"/>
      <c r="HMT842" s="247"/>
      <c r="HMU842" s="247"/>
      <c r="HMV842" s="247"/>
      <c r="HMW842" s="247"/>
      <c r="HMX842" s="247"/>
      <c r="HMY842" s="247"/>
      <c r="HMZ842" s="247"/>
      <c r="HNA842" s="247"/>
      <c r="HNB842" s="247"/>
      <c r="HNC842" s="247"/>
      <c r="HND842" s="247"/>
      <c r="HNE842" s="247"/>
      <c r="HNF842" s="247"/>
      <c r="HNG842" s="247"/>
      <c r="HNH842" s="247"/>
      <c r="HNI842" s="247"/>
      <c r="HNJ842" s="247"/>
      <c r="HNK842" s="247"/>
      <c r="HNL842" s="247"/>
      <c r="HNM842" s="247"/>
      <c r="HNN842" s="247"/>
      <c r="HNO842" s="247"/>
      <c r="HNP842" s="247"/>
      <c r="HNQ842" s="247"/>
      <c r="HNR842" s="247"/>
      <c r="HNS842" s="247"/>
      <c r="HNT842" s="247"/>
      <c r="HNU842" s="247"/>
      <c r="HNV842" s="247"/>
      <c r="HNW842" s="247"/>
      <c r="HNX842" s="247"/>
      <c r="HNY842" s="247"/>
      <c r="HNZ842" s="247"/>
      <c r="HOA842" s="247"/>
      <c r="HOB842" s="247"/>
      <c r="HOC842" s="247"/>
      <c r="HOD842" s="247"/>
      <c r="HOE842" s="247"/>
      <c r="HOF842" s="247"/>
      <c r="HOG842" s="247"/>
      <c r="HOH842" s="247"/>
      <c r="HOI842" s="247"/>
      <c r="HOJ842" s="247"/>
      <c r="HOK842" s="247"/>
      <c r="HOL842" s="247"/>
      <c r="HOM842" s="247"/>
      <c r="HON842" s="247"/>
      <c r="HOO842" s="247"/>
      <c r="HOP842" s="247"/>
      <c r="HOQ842" s="247"/>
      <c r="HOR842" s="247"/>
      <c r="HOS842" s="247"/>
      <c r="HOT842" s="247"/>
      <c r="HOU842" s="247"/>
      <c r="HOV842" s="247"/>
      <c r="HOW842" s="247"/>
      <c r="HOX842" s="247"/>
      <c r="HOY842" s="247"/>
      <c r="HOZ842" s="247"/>
      <c r="HPA842" s="247"/>
      <c r="HPB842" s="247"/>
      <c r="HPC842" s="247"/>
      <c r="HPD842" s="247"/>
      <c r="HPE842" s="247"/>
      <c r="HPF842" s="247"/>
      <c r="HPG842" s="247"/>
      <c r="HPH842" s="247"/>
      <c r="HPI842" s="247"/>
      <c r="HPJ842" s="247"/>
      <c r="HPK842" s="247"/>
      <c r="HPL842" s="247"/>
      <c r="HPM842" s="247"/>
      <c r="HPN842" s="247"/>
      <c r="HPO842" s="247"/>
      <c r="HPP842" s="247"/>
      <c r="HPQ842" s="247"/>
      <c r="HPR842" s="247"/>
      <c r="HPS842" s="247"/>
      <c r="HPT842" s="247"/>
      <c r="HPU842" s="247"/>
      <c r="HPV842" s="247"/>
      <c r="HPW842" s="247"/>
      <c r="HPX842" s="247"/>
      <c r="HPY842" s="247"/>
      <c r="HPZ842" s="247"/>
      <c r="HQA842" s="247"/>
      <c r="HQB842" s="247"/>
      <c r="HQC842" s="247"/>
      <c r="HQD842" s="247"/>
      <c r="HQE842" s="247"/>
      <c r="HQF842" s="247"/>
      <c r="HQG842" s="247"/>
      <c r="HQH842" s="247"/>
      <c r="HQI842" s="247"/>
      <c r="HQJ842" s="247"/>
      <c r="HQK842" s="247"/>
      <c r="HQL842" s="247"/>
      <c r="HQM842" s="247"/>
      <c r="HQN842" s="247"/>
      <c r="HQO842" s="247"/>
      <c r="HQP842" s="247"/>
      <c r="HQQ842" s="247"/>
      <c r="HQR842" s="247"/>
      <c r="HQS842" s="247"/>
      <c r="HQT842" s="247"/>
      <c r="HQU842" s="247"/>
      <c r="HQV842" s="247"/>
      <c r="HQW842" s="247"/>
      <c r="HQX842" s="247"/>
      <c r="HQY842" s="247"/>
      <c r="HQZ842" s="247"/>
      <c r="HRA842" s="247"/>
      <c r="HRB842" s="247"/>
      <c r="HRC842" s="247"/>
      <c r="HRD842" s="247"/>
      <c r="HRE842" s="247"/>
      <c r="HRF842" s="247"/>
      <c r="HRG842" s="247"/>
      <c r="HRH842" s="247"/>
      <c r="HRI842" s="247"/>
      <c r="HRJ842" s="247"/>
      <c r="HRK842" s="247"/>
      <c r="HRL842" s="247"/>
      <c r="HRM842" s="247"/>
      <c r="HRN842" s="247"/>
      <c r="HRO842" s="247"/>
      <c r="HRP842" s="247"/>
      <c r="HRQ842" s="247"/>
      <c r="HRR842" s="247"/>
      <c r="HRS842" s="247"/>
      <c r="HRT842" s="247"/>
      <c r="HRU842" s="247"/>
      <c r="HRV842" s="247"/>
      <c r="HRW842" s="247"/>
      <c r="HRX842" s="247"/>
      <c r="HRY842" s="247"/>
      <c r="HRZ842" s="247"/>
      <c r="HSA842" s="247"/>
      <c r="HSB842" s="247"/>
      <c r="HSC842" s="247"/>
      <c r="HSD842" s="247"/>
      <c r="HSE842" s="247"/>
      <c r="HSF842" s="247"/>
      <c r="HSG842" s="247"/>
      <c r="HSH842" s="247"/>
      <c r="HSI842" s="247"/>
      <c r="HSJ842" s="247"/>
      <c r="HSK842" s="247"/>
      <c r="HSL842" s="247"/>
      <c r="HSM842" s="247"/>
      <c r="HSN842" s="247"/>
      <c r="HSO842" s="247"/>
      <c r="HSP842" s="247"/>
      <c r="HSQ842" s="247"/>
      <c r="HSR842" s="247"/>
      <c r="HSS842" s="247"/>
      <c r="HST842" s="247"/>
      <c r="HSU842" s="247"/>
      <c r="HSV842" s="247"/>
      <c r="HSW842" s="247"/>
      <c r="HSX842" s="247"/>
      <c r="HSY842" s="247"/>
      <c r="HSZ842" s="247"/>
      <c r="HTA842" s="247"/>
      <c r="HTB842" s="247"/>
      <c r="HTC842" s="247"/>
      <c r="HTD842" s="247"/>
      <c r="HTE842" s="247"/>
      <c r="HTF842" s="247"/>
      <c r="HTG842" s="247"/>
      <c r="HTH842" s="247"/>
      <c r="HTI842" s="247"/>
      <c r="HTJ842" s="247"/>
      <c r="HTK842" s="247"/>
      <c r="HTL842" s="247"/>
      <c r="HTM842" s="247"/>
      <c r="HTN842" s="247"/>
      <c r="HTO842" s="247"/>
      <c r="HTP842" s="247"/>
      <c r="HTQ842" s="247"/>
      <c r="HTR842" s="247"/>
      <c r="HTS842" s="247"/>
      <c r="HTT842" s="247"/>
      <c r="HTU842" s="247"/>
      <c r="HTV842" s="247"/>
      <c r="HTW842" s="247"/>
      <c r="HTX842" s="247"/>
      <c r="HTY842" s="247"/>
      <c r="HTZ842" s="247"/>
      <c r="HUA842" s="247"/>
      <c r="HUB842" s="247"/>
      <c r="HUC842" s="247"/>
      <c r="HUD842" s="247"/>
      <c r="HUE842" s="247"/>
      <c r="HUF842" s="247"/>
      <c r="HUG842" s="247"/>
      <c r="HUH842" s="247"/>
      <c r="HUI842" s="247"/>
      <c r="HUJ842" s="247"/>
      <c r="HUK842" s="247"/>
      <c r="HUL842" s="247"/>
      <c r="HUM842" s="247"/>
      <c r="HUN842" s="247"/>
      <c r="HUO842" s="247"/>
      <c r="HUP842" s="247"/>
      <c r="HUQ842" s="247"/>
      <c r="HUR842" s="247"/>
      <c r="HUS842" s="247"/>
      <c r="HUT842" s="247"/>
      <c r="HUU842" s="247"/>
      <c r="HUV842" s="247"/>
      <c r="HUW842" s="247"/>
      <c r="HUX842" s="247"/>
      <c r="HUY842" s="247"/>
      <c r="HUZ842" s="247"/>
      <c r="HVA842" s="247"/>
      <c r="HVB842" s="247"/>
      <c r="HVC842" s="247"/>
      <c r="HVD842" s="247"/>
      <c r="HVE842" s="247"/>
      <c r="HVF842" s="247"/>
      <c r="HVG842" s="247"/>
      <c r="HVH842" s="247"/>
      <c r="HVI842" s="247"/>
      <c r="HVJ842" s="247"/>
      <c r="HVK842" s="247"/>
      <c r="HVL842" s="247"/>
      <c r="HVM842" s="247"/>
      <c r="HVN842" s="247"/>
      <c r="HVO842" s="247"/>
      <c r="HVP842" s="247"/>
      <c r="HVQ842" s="247"/>
      <c r="HVR842" s="247"/>
      <c r="HVS842" s="247"/>
      <c r="HVT842" s="247"/>
      <c r="HVU842" s="247"/>
      <c r="HVV842" s="247"/>
      <c r="HVW842" s="247"/>
      <c r="HVX842" s="247"/>
      <c r="HVY842" s="247"/>
      <c r="HVZ842" s="247"/>
      <c r="HWA842" s="247"/>
      <c r="HWB842" s="247"/>
      <c r="HWC842" s="247"/>
      <c r="HWD842" s="247"/>
      <c r="HWE842" s="247"/>
      <c r="HWF842" s="247"/>
      <c r="HWG842" s="247"/>
      <c r="HWH842" s="247"/>
      <c r="HWI842" s="247"/>
      <c r="HWJ842" s="247"/>
      <c r="HWK842" s="247"/>
      <c r="HWL842" s="247"/>
      <c r="HWM842" s="247"/>
      <c r="HWN842" s="247"/>
      <c r="HWO842" s="247"/>
      <c r="HWP842" s="247"/>
      <c r="HWQ842" s="247"/>
      <c r="HWR842" s="247"/>
      <c r="HWS842" s="247"/>
      <c r="HWT842" s="247"/>
      <c r="HWU842" s="247"/>
      <c r="HWV842" s="247"/>
      <c r="HWW842" s="247"/>
      <c r="HWX842" s="247"/>
      <c r="HWY842" s="247"/>
      <c r="HWZ842" s="247"/>
      <c r="HXA842" s="247"/>
      <c r="HXB842" s="247"/>
      <c r="HXC842" s="247"/>
      <c r="HXD842" s="247"/>
      <c r="HXE842" s="247"/>
      <c r="HXF842" s="247"/>
      <c r="HXG842" s="247"/>
      <c r="HXH842" s="247"/>
      <c r="HXI842" s="247"/>
      <c r="HXJ842" s="247"/>
      <c r="HXK842" s="247"/>
      <c r="HXL842" s="247"/>
      <c r="HXM842" s="247"/>
      <c r="HXN842" s="247"/>
      <c r="HXO842" s="247"/>
      <c r="HXP842" s="247"/>
      <c r="HXQ842" s="247"/>
      <c r="HXR842" s="247"/>
      <c r="HXS842" s="247"/>
      <c r="HXT842" s="247"/>
      <c r="HXU842" s="247"/>
      <c r="HXV842" s="247"/>
      <c r="HXW842" s="247"/>
      <c r="HXX842" s="247"/>
      <c r="HXY842" s="247"/>
      <c r="HXZ842" s="247"/>
      <c r="HYA842" s="247"/>
      <c r="HYB842" s="247"/>
      <c r="HYC842" s="247"/>
      <c r="HYD842" s="247"/>
      <c r="HYE842" s="247"/>
      <c r="HYF842" s="247"/>
      <c r="HYG842" s="247"/>
      <c r="HYH842" s="247"/>
      <c r="HYI842" s="247"/>
      <c r="HYJ842" s="247"/>
      <c r="HYK842" s="247"/>
      <c r="HYL842" s="247"/>
      <c r="HYM842" s="247"/>
      <c r="HYN842" s="247"/>
      <c r="HYO842" s="247"/>
      <c r="HYP842" s="247"/>
      <c r="HYQ842" s="247"/>
      <c r="HYR842" s="247"/>
      <c r="HYS842" s="247"/>
      <c r="HYT842" s="247"/>
      <c r="HYU842" s="247"/>
      <c r="HYV842" s="247"/>
      <c r="HYW842" s="247"/>
      <c r="HYX842" s="247"/>
      <c r="HYY842" s="247"/>
      <c r="HYZ842" s="247"/>
      <c r="HZA842" s="247"/>
      <c r="HZB842" s="247"/>
      <c r="HZC842" s="247"/>
      <c r="HZD842" s="247"/>
      <c r="HZE842" s="247"/>
      <c r="HZF842" s="247"/>
      <c r="HZG842" s="247"/>
      <c r="HZH842" s="247"/>
      <c r="HZI842" s="247"/>
      <c r="HZJ842" s="247"/>
      <c r="HZK842" s="247"/>
      <c r="HZL842" s="247"/>
      <c r="HZM842" s="247"/>
      <c r="HZN842" s="247"/>
      <c r="HZO842" s="247"/>
      <c r="HZP842" s="247"/>
      <c r="HZQ842" s="247"/>
      <c r="HZR842" s="247"/>
      <c r="HZS842" s="247"/>
      <c r="HZT842" s="247"/>
      <c r="HZU842" s="247"/>
      <c r="HZV842" s="247"/>
      <c r="HZW842" s="247"/>
      <c r="HZX842" s="247"/>
      <c r="HZY842" s="247"/>
      <c r="HZZ842" s="247"/>
      <c r="IAA842" s="247"/>
      <c r="IAB842" s="247"/>
      <c r="IAC842" s="247"/>
      <c r="IAD842" s="247"/>
      <c r="IAE842" s="247"/>
      <c r="IAF842" s="247"/>
      <c r="IAG842" s="247"/>
      <c r="IAH842" s="247"/>
      <c r="IAI842" s="247"/>
      <c r="IAJ842" s="247"/>
      <c r="IAK842" s="247"/>
      <c r="IAL842" s="247"/>
      <c r="IAM842" s="247"/>
      <c r="IAN842" s="247"/>
      <c r="IAO842" s="247"/>
      <c r="IAP842" s="247"/>
      <c r="IAQ842" s="247"/>
      <c r="IAR842" s="247"/>
      <c r="IAS842" s="247"/>
      <c r="IAT842" s="247"/>
      <c r="IAU842" s="247"/>
      <c r="IAV842" s="247"/>
      <c r="IAW842" s="247"/>
      <c r="IAX842" s="247"/>
      <c r="IAY842" s="247"/>
      <c r="IAZ842" s="247"/>
      <c r="IBA842" s="247"/>
      <c r="IBB842" s="247"/>
      <c r="IBC842" s="247"/>
      <c r="IBD842" s="247"/>
      <c r="IBE842" s="247"/>
      <c r="IBF842" s="247"/>
      <c r="IBG842" s="247"/>
      <c r="IBH842" s="247"/>
      <c r="IBI842" s="247"/>
      <c r="IBJ842" s="247"/>
      <c r="IBK842" s="247"/>
      <c r="IBL842" s="247"/>
      <c r="IBM842" s="247"/>
      <c r="IBN842" s="247"/>
      <c r="IBO842" s="247"/>
      <c r="IBP842" s="247"/>
      <c r="IBQ842" s="247"/>
      <c r="IBR842" s="247"/>
      <c r="IBS842" s="247"/>
      <c r="IBT842" s="247"/>
      <c r="IBU842" s="247"/>
      <c r="IBV842" s="247"/>
      <c r="IBW842" s="247"/>
      <c r="IBX842" s="247"/>
      <c r="IBY842" s="247"/>
      <c r="IBZ842" s="247"/>
      <c r="ICA842" s="247"/>
      <c r="ICB842" s="247"/>
      <c r="ICC842" s="247"/>
      <c r="ICD842" s="247"/>
      <c r="ICE842" s="247"/>
      <c r="ICF842" s="247"/>
      <c r="ICG842" s="247"/>
      <c r="ICH842" s="247"/>
      <c r="ICI842" s="247"/>
      <c r="ICJ842" s="247"/>
      <c r="ICK842" s="247"/>
      <c r="ICL842" s="247"/>
      <c r="ICM842" s="247"/>
      <c r="ICN842" s="247"/>
      <c r="ICO842" s="247"/>
      <c r="ICP842" s="247"/>
      <c r="ICQ842" s="247"/>
      <c r="ICR842" s="247"/>
      <c r="ICS842" s="247"/>
      <c r="ICT842" s="247"/>
      <c r="ICU842" s="247"/>
      <c r="ICV842" s="247"/>
      <c r="ICW842" s="247"/>
      <c r="ICX842" s="247"/>
      <c r="ICY842" s="247"/>
      <c r="ICZ842" s="247"/>
      <c r="IDA842" s="247"/>
      <c r="IDB842" s="247"/>
      <c r="IDC842" s="247"/>
      <c r="IDD842" s="247"/>
      <c r="IDE842" s="247"/>
      <c r="IDF842" s="247"/>
      <c r="IDG842" s="247"/>
      <c r="IDH842" s="247"/>
      <c r="IDI842" s="247"/>
      <c r="IDJ842" s="247"/>
      <c r="IDK842" s="247"/>
      <c r="IDL842" s="247"/>
      <c r="IDM842" s="247"/>
      <c r="IDN842" s="247"/>
      <c r="IDO842" s="247"/>
      <c r="IDP842" s="247"/>
      <c r="IDQ842" s="247"/>
      <c r="IDR842" s="247"/>
      <c r="IDS842" s="247"/>
      <c r="IDT842" s="247"/>
      <c r="IDU842" s="247"/>
      <c r="IDV842" s="247"/>
      <c r="IDW842" s="247"/>
      <c r="IDX842" s="247"/>
      <c r="IDY842" s="247"/>
      <c r="IDZ842" s="247"/>
      <c r="IEA842" s="247"/>
      <c r="IEB842" s="247"/>
      <c r="IEC842" s="247"/>
      <c r="IED842" s="247"/>
      <c r="IEE842" s="247"/>
      <c r="IEF842" s="247"/>
      <c r="IEG842" s="247"/>
      <c r="IEH842" s="247"/>
      <c r="IEI842" s="247"/>
      <c r="IEJ842" s="247"/>
      <c r="IEK842" s="247"/>
      <c r="IEL842" s="247"/>
      <c r="IEM842" s="247"/>
      <c r="IEN842" s="247"/>
      <c r="IEO842" s="247"/>
      <c r="IEP842" s="247"/>
      <c r="IEQ842" s="247"/>
      <c r="IER842" s="247"/>
      <c r="IES842" s="247"/>
      <c r="IET842" s="247"/>
      <c r="IEU842" s="247"/>
      <c r="IEV842" s="247"/>
      <c r="IEW842" s="247"/>
      <c r="IEX842" s="247"/>
      <c r="IEY842" s="247"/>
      <c r="IEZ842" s="247"/>
      <c r="IFA842" s="247"/>
      <c r="IFB842" s="247"/>
      <c r="IFC842" s="247"/>
      <c r="IFD842" s="247"/>
      <c r="IFE842" s="247"/>
      <c r="IFF842" s="247"/>
      <c r="IFG842" s="247"/>
      <c r="IFH842" s="247"/>
      <c r="IFI842" s="247"/>
      <c r="IFJ842" s="247"/>
      <c r="IFK842" s="247"/>
      <c r="IFL842" s="247"/>
      <c r="IFM842" s="247"/>
      <c r="IFN842" s="247"/>
      <c r="IFO842" s="247"/>
      <c r="IFP842" s="247"/>
      <c r="IFQ842" s="247"/>
      <c r="IFR842" s="247"/>
      <c r="IFS842" s="247"/>
      <c r="IFT842" s="247"/>
      <c r="IFU842" s="247"/>
      <c r="IFV842" s="247"/>
      <c r="IFW842" s="247"/>
      <c r="IFX842" s="247"/>
      <c r="IFY842" s="247"/>
      <c r="IFZ842" s="247"/>
      <c r="IGA842" s="247"/>
      <c r="IGB842" s="247"/>
      <c r="IGC842" s="247"/>
      <c r="IGD842" s="247"/>
      <c r="IGE842" s="247"/>
      <c r="IGF842" s="247"/>
      <c r="IGG842" s="247"/>
      <c r="IGH842" s="247"/>
      <c r="IGI842" s="247"/>
      <c r="IGJ842" s="247"/>
      <c r="IGK842" s="247"/>
      <c r="IGL842" s="247"/>
      <c r="IGM842" s="247"/>
      <c r="IGN842" s="247"/>
      <c r="IGO842" s="247"/>
      <c r="IGP842" s="247"/>
      <c r="IGQ842" s="247"/>
      <c r="IGR842" s="247"/>
      <c r="IGS842" s="247"/>
      <c r="IGT842" s="247"/>
      <c r="IGU842" s="247"/>
      <c r="IGV842" s="247"/>
      <c r="IGW842" s="247"/>
      <c r="IGX842" s="247"/>
      <c r="IGY842" s="247"/>
      <c r="IGZ842" s="247"/>
      <c r="IHA842" s="247"/>
      <c r="IHB842" s="247"/>
      <c r="IHC842" s="247"/>
      <c r="IHD842" s="247"/>
      <c r="IHE842" s="247"/>
      <c r="IHF842" s="247"/>
      <c r="IHG842" s="247"/>
      <c r="IHH842" s="247"/>
      <c r="IHI842" s="247"/>
      <c r="IHJ842" s="247"/>
      <c r="IHK842" s="247"/>
      <c r="IHL842" s="247"/>
      <c r="IHM842" s="247"/>
      <c r="IHN842" s="247"/>
      <c r="IHO842" s="247"/>
      <c r="IHP842" s="247"/>
      <c r="IHQ842" s="247"/>
      <c r="IHR842" s="247"/>
      <c r="IHS842" s="247"/>
      <c r="IHT842" s="247"/>
      <c r="IHU842" s="247"/>
      <c r="IHV842" s="247"/>
      <c r="IHW842" s="247"/>
      <c r="IHX842" s="247"/>
      <c r="IHY842" s="247"/>
      <c r="IHZ842" s="247"/>
      <c r="IIA842" s="247"/>
      <c r="IIB842" s="247"/>
      <c r="IIC842" s="247"/>
      <c r="IID842" s="247"/>
      <c r="IIE842" s="247"/>
      <c r="IIF842" s="247"/>
      <c r="IIG842" s="247"/>
      <c r="IIH842" s="247"/>
      <c r="III842" s="247"/>
      <c r="IIJ842" s="247"/>
      <c r="IIK842" s="247"/>
      <c r="IIL842" s="247"/>
      <c r="IIM842" s="247"/>
      <c r="IIN842" s="247"/>
      <c r="IIO842" s="247"/>
      <c r="IIP842" s="247"/>
      <c r="IIQ842" s="247"/>
      <c r="IIR842" s="247"/>
      <c r="IIS842" s="247"/>
      <c r="IIT842" s="247"/>
      <c r="IIU842" s="247"/>
      <c r="IIV842" s="247"/>
      <c r="IIW842" s="247"/>
      <c r="IIX842" s="247"/>
      <c r="IIY842" s="247"/>
      <c r="IIZ842" s="247"/>
      <c r="IJA842" s="247"/>
      <c r="IJB842" s="247"/>
      <c r="IJC842" s="247"/>
      <c r="IJD842" s="247"/>
      <c r="IJE842" s="247"/>
      <c r="IJF842" s="247"/>
      <c r="IJG842" s="247"/>
      <c r="IJH842" s="247"/>
      <c r="IJI842" s="247"/>
      <c r="IJJ842" s="247"/>
      <c r="IJK842" s="247"/>
      <c r="IJL842" s="247"/>
      <c r="IJM842" s="247"/>
      <c r="IJN842" s="247"/>
      <c r="IJO842" s="247"/>
      <c r="IJP842" s="247"/>
      <c r="IJQ842" s="247"/>
      <c r="IJR842" s="247"/>
      <c r="IJS842" s="247"/>
      <c r="IJT842" s="247"/>
      <c r="IJU842" s="247"/>
      <c r="IJV842" s="247"/>
      <c r="IJW842" s="247"/>
      <c r="IJX842" s="247"/>
      <c r="IJY842" s="247"/>
      <c r="IJZ842" s="247"/>
      <c r="IKA842" s="247"/>
      <c r="IKB842" s="247"/>
      <c r="IKC842" s="247"/>
      <c r="IKD842" s="247"/>
      <c r="IKE842" s="247"/>
      <c r="IKF842" s="247"/>
      <c r="IKG842" s="247"/>
      <c r="IKH842" s="247"/>
      <c r="IKI842" s="247"/>
      <c r="IKJ842" s="247"/>
      <c r="IKK842" s="247"/>
      <c r="IKL842" s="247"/>
      <c r="IKM842" s="247"/>
      <c r="IKN842" s="247"/>
      <c r="IKO842" s="247"/>
      <c r="IKP842" s="247"/>
      <c r="IKQ842" s="247"/>
      <c r="IKR842" s="247"/>
      <c r="IKS842" s="247"/>
      <c r="IKT842" s="247"/>
      <c r="IKU842" s="247"/>
      <c r="IKV842" s="247"/>
      <c r="IKW842" s="247"/>
      <c r="IKX842" s="247"/>
      <c r="IKY842" s="247"/>
      <c r="IKZ842" s="247"/>
      <c r="ILA842" s="247"/>
      <c r="ILB842" s="247"/>
      <c r="ILC842" s="247"/>
      <c r="ILD842" s="247"/>
      <c r="ILE842" s="247"/>
      <c r="ILF842" s="247"/>
      <c r="ILG842" s="247"/>
      <c r="ILH842" s="247"/>
      <c r="ILI842" s="247"/>
      <c r="ILJ842" s="247"/>
      <c r="ILK842" s="247"/>
      <c r="ILL842" s="247"/>
      <c r="ILM842" s="247"/>
      <c r="ILN842" s="247"/>
      <c r="ILO842" s="247"/>
      <c r="ILP842" s="247"/>
      <c r="ILQ842" s="247"/>
      <c r="ILR842" s="247"/>
      <c r="ILS842" s="247"/>
      <c r="ILT842" s="247"/>
      <c r="ILU842" s="247"/>
      <c r="ILV842" s="247"/>
      <c r="ILW842" s="247"/>
      <c r="ILX842" s="247"/>
      <c r="ILY842" s="247"/>
      <c r="ILZ842" s="247"/>
      <c r="IMA842" s="247"/>
      <c r="IMB842" s="247"/>
      <c r="IMC842" s="247"/>
      <c r="IMD842" s="247"/>
      <c r="IME842" s="247"/>
      <c r="IMF842" s="247"/>
      <c r="IMG842" s="247"/>
      <c r="IMH842" s="247"/>
      <c r="IMI842" s="247"/>
      <c r="IMJ842" s="247"/>
      <c r="IMK842" s="247"/>
      <c r="IML842" s="247"/>
      <c r="IMM842" s="247"/>
      <c r="IMN842" s="247"/>
      <c r="IMO842" s="247"/>
      <c r="IMP842" s="247"/>
      <c r="IMQ842" s="247"/>
      <c r="IMR842" s="247"/>
      <c r="IMS842" s="247"/>
      <c r="IMT842" s="247"/>
      <c r="IMU842" s="247"/>
      <c r="IMV842" s="247"/>
      <c r="IMW842" s="247"/>
      <c r="IMX842" s="247"/>
      <c r="IMY842" s="247"/>
      <c r="IMZ842" s="247"/>
      <c r="INA842" s="247"/>
      <c r="INB842" s="247"/>
      <c r="INC842" s="247"/>
      <c r="IND842" s="247"/>
      <c r="INE842" s="247"/>
      <c r="INF842" s="247"/>
      <c r="ING842" s="247"/>
      <c r="INH842" s="247"/>
      <c r="INI842" s="247"/>
      <c r="INJ842" s="247"/>
      <c r="INK842" s="247"/>
      <c r="INL842" s="247"/>
      <c r="INM842" s="247"/>
      <c r="INN842" s="247"/>
      <c r="INO842" s="247"/>
      <c r="INP842" s="247"/>
      <c r="INQ842" s="247"/>
      <c r="INR842" s="247"/>
      <c r="INS842" s="247"/>
      <c r="INT842" s="247"/>
      <c r="INU842" s="247"/>
      <c r="INV842" s="247"/>
      <c r="INW842" s="247"/>
      <c r="INX842" s="247"/>
      <c r="INY842" s="247"/>
      <c r="INZ842" s="247"/>
      <c r="IOA842" s="247"/>
      <c r="IOB842" s="247"/>
      <c r="IOC842" s="247"/>
      <c r="IOD842" s="247"/>
      <c r="IOE842" s="247"/>
      <c r="IOF842" s="247"/>
      <c r="IOG842" s="247"/>
      <c r="IOH842" s="247"/>
      <c r="IOI842" s="247"/>
      <c r="IOJ842" s="247"/>
      <c r="IOK842" s="247"/>
      <c r="IOL842" s="247"/>
      <c r="IOM842" s="247"/>
      <c r="ION842" s="247"/>
      <c r="IOO842" s="247"/>
      <c r="IOP842" s="247"/>
      <c r="IOQ842" s="247"/>
      <c r="IOR842" s="247"/>
      <c r="IOS842" s="247"/>
      <c r="IOT842" s="247"/>
      <c r="IOU842" s="247"/>
      <c r="IOV842" s="247"/>
      <c r="IOW842" s="247"/>
      <c r="IOX842" s="247"/>
      <c r="IOY842" s="247"/>
      <c r="IOZ842" s="247"/>
      <c r="IPA842" s="247"/>
      <c r="IPB842" s="247"/>
      <c r="IPC842" s="247"/>
      <c r="IPD842" s="247"/>
      <c r="IPE842" s="247"/>
      <c r="IPF842" s="247"/>
      <c r="IPG842" s="247"/>
      <c r="IPH842" s="247"/>
      <c r="IPI842" s="247"/>
      <c r="IPJ842" s="247"/>
      <c r="IPK842" s="247"/>
      <c r="IPL842" s="247"/>
      <c r="IPM842" s="247"/>
      <c r="IPN842" s="247"/>
      <c r="IPO842" s="247"/>
      <c r="IPP842" s="247"/>
      <c r="IPQ842" s="247"/>
      <c r="IPR842" s="247"/>
      <c r="IPS842" s="247"/>
      <c r="IPT842" s="247"/>
      <c r="IPU842" s="247"/>
      <c r="IPV842" s="247"/>
      <c r="IPW842" s="247"/>
      <c r="IPX842" s="247"/>
      <c r="IPY842" s="247"/>
      <c r="IPZ842" s="247"/>
      <c r="IQA842" s="247"/>
      <c r="IQB842" s="247"/>
      <c r="IQC842" s="247"/>
      <c r="IQD842" s="247"/>
      <c r="IQE842" s="247"/>
      <c r="IQF842" s="247"/>
      <c r="IQG842" s="247"/>
      <c r="IQH842" s="247"/>
      <c r="IQI842" s="247"/>
      <c r="IQJ842" s="247"/>
      <c r="IQK842" s="247"/>
      <c r="IQL842" s="247"/>
      <c r="IQM842" s="247"/>
      <c r="IQN842" s="247"/>
      <c r="IQO842" s="247"/>
      <c r="IQP842" s="247"/>
      <c r="IQQ842" s="247"/>
      <c r="IQR842" s="247"/>
      <c r="IQS842" s="247"/>
      <c r="IQT842" s="247"/>
      <c r="IQU842" s="247"/>
      <c r="IQV842" s="247"/>
      <c r="IQW842" s="247"/>
      <c r="IQX842" s="247"/>
      <c r="IQY842" s="247"/>
      <c r="IQZ842" s="247"/>
      <c r="IRA842" s="247"/>
      <c r="IRB842" s="247"/>
      <c r="IRC842" s="247"/>
      <c r="IRD842" s="247"/>
      <c r="IRE842" s="247"/>
      <c r="IRF842" s="247"/>
      <c r="IRG842" s="247"/>
      <c r="IRH842" s="247"/>
      <c r="IRI842" s="247"/>
      <c r="IRJ842" s="247"/>
      <c r="IRK842" s="247"/>
      <c r="IRL842" s="247"/>
      <c r="IRM842" s="247"/>
      <c r="IRN842" s="247"/>
      <c r="IRO842" s="247"/>
      <c r="IRP842" s="247"/>
      <c r="IRQ842" s="247"/>
      <c r="IRR842" s="247"/>
      <c r="IRS842" s="247"/>
      <c r="IRT842" s="247"/>
      <c r="IRU842" s="247"/>
      <c r="IRV842" s="247"/>
      <c r="IRW842" s="247"/>
      <c r="IRX842" s="247"/>
      <c r="IRY842" s="247"/>
      <c r="IRZ842" s="247"/>
      <c r="ISA842" s="247"/>
      <c r="ISB842" s="247"/>
      <c r="ISC842" s="247"/>
      <c r="ISD842" s="247"/>
      <c r="ISE842" s="247"/>
      <c r="ISF842" s="247"/>
      <c r="ISG842" s="247"/>
      <c r="ISH842" s="247"/>
      <c r="ISI842" s="247"/>
      <c r="ISJ842" s="247"/>
      <c r="ISK842" s="247"/>
      <c r="ISL842" s="247"/>
      <c r="ISM842" s="247"/>
      <c r="ISN842" s="247"/>
      <c r="ISO842" s="247"/>
      <c r="ISP842" s="247"/>
      <c r="ISQ842" s="247"/>
      <c r="ISR842" s="247"/>
      <c r="ISS842" s="247"/>
      <c r="IST842" s="247"/>
      <c r="ISU842" s="247"/>
      <c r="ISV842" s="247"/>
      <c r="ISW842" s="247"/>
      <c r="ISX842" s="247"/>
      <c r="ISY842" s="247"/>
      <c r="ISZ842" s="247"/>
      <c r="ITA842" s="247"/>
      <c r="ITB842" s="247"/>
      <c r="ITC842" s="247"/>
      <c r="ITD842" s="247"/>
      <c r="ITE842" s="247"/>
      <c r="ITF842" s="247"/>
      <c r="ITG842" s="247"/>
      <c r="ITH842" s="247"/>
      <c r="ITI842" s="247"/>
      <c r="ITJ842" s="247"/>
      <c r="ITK842" s="247"/>
      <c r="ITL842" s="247"/>
      <c r="ITM842" s="247"/>
      <c r="ITN842" s="247"/>
      <c r="ITO842" s="247"/>
      <c r="ITP842" s="247"/>
      <c r="ITQ842" s="247"/>
      <c r="ITR842" s="247"/>
      <c r="ITS842" s="247"/>
      <c r="ITT842" s="247"/>
      <c r="ITU842" s="247"/>
      <c r="ITV842" s="247"/>
      <c r="ITW842" s="247"/>
      <c r="ITX842" s="247"/>
      <c r="ITY842" s="247"/>
      <c r="ITZ842" s="247"/>
      <c r="IUA842" s="247"/>
      <c r="IUB842" s="247"/>
      <c r="IUC842" s="247"/>
      <c r="IUD842" s="247"/>
      <c r="IUE842" s="247"/>
      <c r="IUF842" s="247"/>
      <c r="IUG842" s="247"/>
      <c r="IUH842" s="247"/>
      <c r="IUI842" s="247"/>
      <c r="IUJ842" s="247"/>
      <c r="IUK842" s="247"/>
      <c r="IUL842" s="247"/>
      <c r="IUM842" s="247"/>
      <c r="IUN842" s="247"/>
      <c r="IUO842" s="247"/>
      <c r="IUP842" s="247"/>
      <c r="IUQ842" s="247"/>
      <c r="IUR842" s="247"/>
      <c r="IUS842" s="247"/>
      <c r="IUT842" s="247"/>
      <c r="IUU842" s="247"/>
      <c r="IUV842" s="247"/>
      <c r="IUW842" s="247"/>
      <c r="IUX842" s="247"/>
      <c r="IUY842" s="247"/>
      <c r="IUZ842" s="247"/>
      <c r="IVA842" s="247"/>
      <c r="IVB842" s="247"/>
      <c r="IVC842" s="247"/>
      <c r="IVD842" s="247"/>
      <c r="IVE842" s="247"/>
      <c r="IVF842" s="247"/>
      <c r="IVG842" s="247"/>
      <c r="IVH842" s="247"/>
      <c r="IVI842" s="247"/>
      <c r="IVJ842" s="247"/>
      <c r="IVK842" s="247"/>
      <c r="IVL842" s="247"/>
      <c r="IVM842" s="247"/>
      <c r="IVN842" s="247"/>
      <c r="IVO842" s="247"/>
      <c r="IVP842" s="247"/>
      <c r="IVQ842" s="247"/>
      <c r="IVR842" s="247"/>
      <c r="IVS842" s="247"/>
      <c r="IVT842" s="247"/>
      <c r="IVU842" s="247"/>
      <c r="IVV842" s="247"/>
      <c r="IVW842" s="247"/>
      <c r="IVX842" s="247"/>
      <c r="IVY842" s="247"/>
      <c r="IVZ842" s="247"/>
      <c r="IWA842" s="247"/>
      <c r="IWB842" s="247"/>
      <c r="IWC842" s="247"/>
      <c r="IWD842" s="247"/>
      <c r="IWE842" s="247"/>
      <c r="IWF842" s="247"/>
      <c r="IWG842" s="247"/>
      <c r="IWH842" s="247"/>
      <c r="IWI842" s="247"/>
      <c r="IWJ842" s="247"/>
      <c r="IWK842" s="247"/>
      <c r="IWL842" s="247"/>
      <c r="IWM842" s="247"/>
      <c r="IWN842" s="247"/>
      <c r="IWO842" s="247"/>
      <c r="IWP842" s="247"/>
      <c r="IWQ842" s="247"/>
      <c r="IWR842" s="247"/>
      <c r="IWS842" s="247"/>
      <c r="IWT842" s="247"/>
      <c r="IWU842" s="247"/>
      <c r="IWV842" s="247"/>
      <c r="IWW842" s="247"/>
      <c r="IWX842" s="247"/>
      <c r="IWY842" s="247"/>
      <c r="IWZ842" s="247"/>
      <c r="IXA842" s="247"/>
      <c r="IXB842" s="247"/>
      <c r="IXC842" s="247"/>
      <c r="IXD842" s="247"/>
      <c r="IXE842" s="247"/>
      <c r="IXF842" s="247"/>
      <c r="IXG842" s="247"/>
      <c r="IXH842" s="247"/>
      <c r="IXI842" s="247"/>
      <c r="IXJ842" s="247"/>
      <c r="IXK842" s="247"/>
      <c r="IXL842" s="247"/>
      <c r="IXM842" s="247"/>
      <c r="IXN842" s="247"/>
      <c r="IXO842" s="247"/>
      <c r="IXP842" s="247"/>
      <c r="IXQ842" s="247"/>
      <c r="IXR842" s="247"/>
      <c r="IXS842" s="247"/>
      <c r="IXT842" s="247"/>
      <c r="IXU842" s="247"/>
      <c r="IXV842" s="247"/>
      <c r="IXW842" s="247"/>
      <c r="IXX842" s="247"/>
      <c r="IXY842" s="247"/>
      <c r="IXZ842" s="247"/>
      <c r="IYA842" s="247"/>
      <c r="IYB842" s="247"/>
      <c r="IYC842" s="247"/>
      <c r="IYD842" s="247"/>
      <c r="IYE842" s="247"/>
      <c r="IYF842" s="247"/>
      <c r="IYG842" s="247"/>
      <c r="IYH842" s="247"/>
      <c r="IYI842" s="247"/>
      <c r="IYJ842" s="247"/>
      <c r="IYK842" s="247"/>
      <c r="IYL842" s="247"/>
      <c r="IYM842" s="247"/>
      <c r="IYN842" s="247"/>
      <c r="IYO842" s="247"/>
      <c r="IYP842" s="247"/>
      <c r="IYQ842" s="247"/>
      <c r="IYR842" s="247"/>
      <c r="IYS842" s="247"/>
      <c r="IYT842" s="247"/>
      <c r="IYU842" s="247"/>
      <c r="IYV842" s="247"/>
      <c r="IYW842" s="247"/>
      <c r="IYX842" s="247"/>
      <c r="IYY842" s="247"/>
      <c r="IYZ842" s="247"/>
      <c r="IZA842" s="247"/>
      <c r="IZB842" s="247"/>
      <c r="IZC842" s="247"/>
      <c r="IZD842" s="247"/>
      <c r="IZE842" s="247"/>
      <c r="IZF842" s="247"/>
      <c r="IZG842" s="247"/>
      <c r="IZH842" s="247"/>
      <c r="IZI842" s="247"/>
      <c r="IZJ842" s="247"/>
      <c r="IZK842" s="247"/>
      <c r="IZL842" s="247"/>
      <c r="IZM842" s="247"/>
      <c r="IZN842" s="247"/>
      <c r="IZO842" s="247"/>
      <c r="IZP842" s="247"/>
      <c r="IZQ842" s="247"/>
      <c r="IZR842" s="247"/>
      <c r="IZS842" s="247"/>
      <c r="IZT842" s="247"/>
      <c r="IZU842" s="247"/>
      <c r="IZV842" s="247"/>
      <c r="IZW842" s="247"/>
      <c r="IZX842" s="247"/>
      <c r="IZY842" s="247"/>
      <c r="IZZ842" s="247"/>
      <c r="JAA842" s="247"/>
      <c r="JAB842" s="247"/>
      <c r="JAC842" s="247"/>
      <c r="JAD842" s="247"/>
      <c r="JAE842" s="247"/>
      <c r="JAF842" s="247"/>
      <c r="JAG842" s="247"/>
      <c r="JAH842" s="247"/>
      <c r="JAI842" s="247"/>
      <c r="JAJ842" s="247"/>
      <c r="JAK842" s="247"/>
      <c r="JAL842" s="247"/>
      <c r="JAM842" s="247"/>
      <c r="JAN842" s="247"/>
      <c r="JAO842" s="247"/>
      <c r="JAP842" s="247"/>
      <c r="JAQ842" s="247"/>
      <c r="JAR842" s="247"/>
      <c r="JAS842" s="247"/>
      <c r="JAT842" s="247"/>
      <c r="JAU842" s="247"/>
      <c r="JAV842" s="247"/>
      <c r="JAW842" s="247"/>
      <c r="JAX842" s="247"/>
      <c r="JAY842" s="247"/>
      <c r="JAZ842" s="247"/>
      <c r="JBA842" s="247"/>
      <c r="JBB842" s="247"/>
      <c r="JBC842" s="247"/>
      <c r="JBD842" s="247"/>
      <c r="JBE842" s="247"/>
      <c r="JBF842" s="247"/>
      <c r="JBG842" s="247"/>
      <c r="JBH842" s="247"/>
      <c r="JBI842" s="247"/>
      <c r="JBJ842" s="247"/>
      <c r="JBK842" s="247"/>
      <c r="JBL842" s="247"/>
      <c r="JBM842" s="247"/>
      <c r="JBN842" s="247"/>
      <c r="JBO842" s="247"/>
      <c r="JBP842" s="247"/>
      <c r="JBQ842" s="247"/>
      <c r="JBR842" s="247"/>
      <c r="JBS842" s="247"/>
      <c r="JBT842" s="247"/>
      <c r="JBU842" s="247"/>
      <c r="JBV842" s="247"/>
      <c r="JBW842" s="247"/>
      <c r="JBX842" s="247"/>
      <c r="JBY842" s="247"/>
      <c r="JBZ842" s="247"/>
      <c r="JCA842" s="247"/>
      <c r="JCB842" s="247"/>
      <c r="JCC842" s="247"/>
      <c r="JCD842" s="247"/>
      <c r="JCE842" s="247"/>
      <c r="JCF842" s="247"/>
      <c r="JCG842" s="247"/>
      <c r="JCH842" s="247"/>
      <c r="JCI842" s="247"/>
      <c r="JCJ842" s="247"/>
      <c r="JCK842" s="247"/>
      <c r="JCL842" s="247"/>
      <c r="JCM842" s="247"/>
      <c r="JCN842" s="247"/>
      <c r="JCO842" s="247"/>
      <c r="JCP842" s="247"/>
      <c r="JCQ842" s="247"/>
      <c r="JCR842" s="247"/>
      <c r="JCS842" s="247"/>
      <c r="JCT842" s="247"/>
      <c r="JCU842" s="247"/>
      <c r="JCV842" s="247"/>
      <c r="JCW842" s="247"/>
      <c r="JCX842" s="247"/>
      <c r="JCY842" s="247"/>
      <c r="JCZ842" s="247"/>
      <c r="JDA842" s="247"/>
      <c r="JDB842" s="247"/>
      <c r="JDC842" s="247"/>
      <c r="JDD842" s="247"/>
      <c r="JDE842" s="247"/>
      <c r="JDF842" s="247"/>
      <c r="JDG842" s="247"/>
      <c r="JDH842" s="247"/>
      <c r="JDI842" s="247"/>
      <c r="JDJ842" s="247"/>
      <c r="JDK842" s="247"/>
      <c r="JDL842" s="247"/>
      <c r="JDM842" s="247"/>
      <c r="JDN842" s="247"/>
      <c r="JDO842" s="247"/>
      <c r="JDP842" s="247"/>
      <c r="JDQ842" s="247"/>
      <c r="JDR842" s="247"/>
      <c r="JDS842" s="247"/>
      <c r="JDT842" s="247"/>
      <c r="JDU842" s="247"/>
      <c r="JDV842" s="247"/>
      <c r="JDW842" s="247"/>
      <c r="JDX842" s="247"/>
      <c r="JDY842" s="247"/>
      <c r="JDZ842" s="247"/>
      <c r="JEA842" s="247"/>
      <c r="JEB842" s="247"/>
      <c r="JEC842" s="247"/>
      <c r="JED842" s="247"/>
      <c r="JEE842" s="247"/>
      <c r="JEF842" s="247"/>
      <c r="JEG842" s="247"/>
      <c r="JEH842" s="247"/>
      <c r="JEI842" s="247"/>
      <c r="JEJ842" s="247"/>
      <c r="JEK842" s="247"/>
      <c r="JEL842" s="247"/>
      <c r="JEM842" s="247"/>
      <c r="JEN842" s="247"/>
      <c r="JEO842" s="247"/>
      <c r="JEP842" s="247"/>
      <c r="JEQ842" s="247"/>
      <c r="JER842" s="247"/>
      <c r="JES842" s="247"/>
      <c r="JET842" s="247"/>
      <c r="JEU842" s="247"/>
      <c r="JEV842" s="247"/>
      <c r="JEW842" s="247"/>
      <c r="JEX842" s="247"/>
      <c r="JEY842" s="247"/>
      <c r="JEZ842" s="247"/>
      <c r="JFA842" s="247"/>
      <c r="JFB842" s="247"/>
      <c r="JFC842" s="247"/>
      <c r="JFD842" s="247"/>
      <c r="JFE842" s="247"/>
      <c r="JFF842" s="247"/>
      <c r="JFG842" s="247"/>
      <c r="JFH842" s="247"/>
      <c r="JFI842" s="247"/>
      <c r="JFJ842" s="247"/>
      <c r="JFK842" s="247"/>
      <c r="JFL842" s="247"/>
      <c r="JFM842" s="247"/>
      <c r="JFN842" s="247"/>
      <c r="JFO842" s="247"/>
      <c r="JFP842" s="247"/>
      <c r="JFQ842" s="247"/>
      <c r="JFR842" s="247"/>
      <c r="JFS842" s="247"/>
      <c r="JFT842" s="247"/>
      <c r="JFU842" s="247"/>
      <c r="JFV842" s="247"/>
      <c r="JFW842" s="247"/>
      <c r="JFX842" s="247"/>
      <c r="JFY842" s="247"/>
      <c r="JFZ842" s="247"/>
      <c r="JGA842" s="247"/>
      <c r="JGB842" s="247"/>
      <c r="JGC842" s="247"/>
      <c r="JGD842" s="247"/>
      <c r="JGE842" s="247"/>
      <c r="JGF842" s="247"/>
      <c r="JGG842" s="247"/>
      <c r="JGH842" s="247"/>
      <c r="JGI842" s="247"/>
      <c r="JGJ842" s="247"/>
      <c r="JGK842" s="247"/>
      <c r="JGL842" s="247"/>
      <c r="JGM842" s="247"/>
      <c r="JGN842" s="247"/>
      <c r="JGO842" s="247"/>
      <c r="JGP842" s="247"/>
      <c r="JGQ842" s="247"/>
      <c r="JGR842" s="247"/>
      <c r="JGS842" s="247"/>
      <c r="JGT842" s="247"/>
      <c r="JGU842" s="247"/>
      <c r="JGV842" s="247"/>
      <c r="JGW842" s="247"/>
      <c r="JGX842" s="247"/>
      <c r="JGY842" s="247"/>
      <c r="JGZ842" s="247"/>
      <c r="JHA842" s="247"/>
      <c r="JHB842" s="247"/>
      <c r="JHC842" s="247"/>
      <c r="JHD842" s="247"/>
      <c r="JHE842" s="247"/>
      <c r="JHF842" s="247"/>
      <c r="JHG842" s="247"/>
      <c r="JHH842" s="247"/>
      <c r="JHI842" s="247"/>
      <c r="JHJ842" s="247"/>
      <c r="JHK842" s="247"/>
      <c r="JHL842" s="247"/>
      <c r="JHM842" s="247"/>
      <c r="JHN842" s="247"/>
      <c r="JHO842" s="247"/>
      <c r="JHP842" s="247"/>
      <c r="JHQ842" s="247"/>
      <c r="JHR842" s="247"/>
      <c r="JHS842" s="247"/>
      <c r="JHT842" s="247"/>
      <c r="JHU842" s="247"/>
      <c r="JHV842" s="247"/>
      <c r="JHW842" s="247"/>
      <c r="JHX842" s="247"/>
      <c r="JHY842" s="247"/>
      <c r="JHZ842" s="247"/>
      <c r="JIA842" s="247"/>
      <c r="JIB842" s="247"/>
      <c r="JIC842" s="247"/>
      <c r="JID842" s="247"/>
      <c r="JIE842" s="247"/>
      <c r="JIF842" s="247"/>
      <c r="JIG842" s="247"/>
      <c r="JIH842" s="247"/>
      <c r="JII842" s="247"/>
      <c r="JIJ842" s="247"/>
      <c r="JIK842" s="247"/>
      <c r="JIL842" s="247"/>
      <c r="JIM842" s="247"/>
      <c r="JIN842" s="247"/>
      <c r="JIO842" s="247"/>
      <c r="JIP842" s="247"/>
      <c r="JIQ842" s="247"/>
      <c r="JIR842" s="247"/>
      <c r="JIS842" s="247"/>
      <c r="JIT842" s="247"/>
      <c r="JIU842" s="247"/>
      <c r="JIV842" s="247"/>
      <c r="JIW842" s="247"/>
      <c r="JIX842" s="247"/>
      <c r="JIY842" s="247"/>
      <c r="JIZ842" s="247"/>
      <c r="JJA842" s="247"/>
      <c r="JJB842" s="247"/>
      <c r="JJC842" s="247"/>
      <c r="JJD842" s="247"/>
      <c r="JJE842" s="247"/>
      <c r="JJF842" s="247"/>
      <c r="JJG842" s="247"/>
      <c r="JJH842" s="247"/>
      <c r="JJI842" s="247"/>
      <c r="JJJ842" s="247"/>
      <c r="JJK842" s="247"/>
      <c r="JJL842" s="247"/>
      <c r="JJM842" s="247"/>
      <c r="JJN842" s="247"/>
      <c r="JJO842" s="247"/>
      <c r="JJP842" s="247"/>
      <c r="JJQ842" s="247"/>
      <c r="JJR842" s="247"/>
      <c r="JJS842" s="247"/>
      <c r="JJT842" s="247"/>
      <c r="JJU842" s="247"/>
      <c r="JJV842" s="247"/>
      <c r="JJW842" s="247"/>
      <c r="JJX842" s="247"/>
      <c r="JJY842" s="247"/>
      <c r="JJZ842" s="247"/>
      <c r="JKA842" s="247"/>
      <c r="JKB842" s="247"/>
      <c r="JKC842" s="247"/>
      <c r="JKD842" s="247"/>
      <c r="JKE842" s="247"/>
      <c r="JKF842" s="247"/>
      <c r="JKG842" s="247"/>
      <c r="JKH842" s="247"/>
      <c r="JKI842" s="247"/>
      <c r="JKJ842" s="247"/>
      <c r="JKK842" s="247"/>
      <c r="JKL842" s="247"/>
      <c r="JKM842" s="247"/>
      <c r="JKN842" s="247"/>
      <c r="JKO842" s="247"/>
      <c r="JKP842" s="247"/>
      <c r="JKQ842" s="247"/>
      <c r="JKR842" s="247"/>
      <c r="JKS842" s="247"/>
      <c r="JKT842" s="247"/>
      <c r="JKU842" s="247"/>
      <c r="JKV842" s="247"/>
      <c r="JKW842" s="247"/>
      <c r="JKX842" s="247"/>
      <c r="JKY842" s="247"/>
      <c r="JKZ842" s="247"/>
      <c r="JLA842" s="247"/>
      <c r="JLB842" s="247"/>
      <c r="JLC842" s="247"/>
      <c r="JLD842" s="247"/>
      <c r="JLE842" s="247"/>
      <c r="JLF842" s="247"/>
      <c r="JLG842" s="247"/>
      <c r="JLH842" s="247"/>
      <c r="JLI842" s="247"/>
      <c r="JLJ842" s="247"/>
      <c r="JLK842" s="247"/>
      <c r="JLL842" s="247"/>
      <c r="JLM842" s="247"/>
      <c r="JLN842" s="247"/>
      <c r="JLO842" s="247"/>
      <c r="JLP842" s="247"/>
      <c r="JLQ842" s="247"/>
      <c r="JLR842" s="247"/>
      <c r="JLS842" s="247"/>
      <c r="JLT842" s="247"/>
      <c r="JLU842" s="247"/>
      <c r="JLV842" s="247"/>
      <c r="JLW842" s="247"/>
      <c r="JLX842" s="247"/>
      <c r="JLY842" s="247"/>
      <c r="JLZ842" s="247"/>
      <c r="JMA842" s="247"/>
      <c r="JMB842" s="247"/>
      <c r="JMC842" s="247"/>
      <c r="JMD842" s="247"/>
      <c r="JME842" s="247"/>
      <c r="JMF842" s="247"/>
      <c r="JMG842" s="247"/>
      <c r="JMH842" s="247"/>
      <c r="JMI842" s="247"/>
      <c r="JMJ842" s="247"/>
      <c r="JMK842" s="247"/>
      <c r="JML842" s="247"/>
      <c r="JMM842" s="247"/>
      <c r="JMN842" s="247"/>
      <c r="JMO842" s="247"/>
      <c r="JMP842" s="247"/>
      <c r="JMQ842" s="247"/>
      <c r="JMR842" s="247"/>
      <c r="JMS842" s="247"/>
      <c r="JMT842" s="247"/>
      <c r="JMU842" s="247"/>
      <c r="JMV842" s="247"/>
      <c r="JMW842" s="247"/>
      <c r="JMX842" s="247"/>
      <c r="JMY842" s="247"/>
      <c r="JMZ842" s="247"/>
      <c r="JNA842" s="247"/>
      <c r="JNB842" s="247"/>
      <c r="JNC842" s="247"/>
      <c r="JND842" s="247"/>
      <c r="JNE842" s="247"/>
      <c r="JNF842" s="247"/>
      <c r="JNG842" s="247"/>
      <c r="JNH842" s="247"/>
      <c r="JNI842" s="247"/>
      <c r="JNJ842" s="247"/>
      <c r="JNK842" s="247"/>
      <c r="JNL842" s="247"/>
      <c r="JNM842" s="247"/>
      <c r="JNN842" s="247"/>
      <c r="JNO842" s="247"/>
      <c r="JNP842" s="247"/>
      <c r="JNQ842" s="247"/>
      <c r="JNR842" s="247"/>
      <c r="JNS842" s="247"/>
      <c r="JNT842" s="247"/>
      <c r="JNU842" s="247"/>
      <c r="JNV842" s="247"/>
      <c r="JNW842" s="247"/>
      <c r="JNX842" s="247"/>
      <c r="JNY842" s="247"/>
      <c r="JNZ842" s="247"/>
      <c r="JOA842" s="247"/>
      <c r="JOB842" s="247"/>
      <c r="JOC842" s="247"/>
      <c r="JOD842" s="247"/>
      <c r="JOE842" s="247"/>
      <c r="JOF842" s="247"/>
      <c r="JOG842" s="247"/>
      <c r="JOH842" s="247"/>
      <c r="JOI842" s="247"/>
      <c r="JOJ842" s="247"/>
      <c r="JOK842" s="247"/>
      <c r="JOL842" s="247"/>
      <c r="JOM842" s="247"/>
      <c r="JON842" s="247"/>
      <c r="JOO842" s="247"/>
      <c r="JOP842" s="247"/>
      <c r="JOQ842" s="247"/>
      <c r="JOR842" s="247"/>
      <c r="JOS842" s="247"/>
      <c r="JOT842" s="247"/>
      <c r="JOU842" s="247"/>
      <c r="JOV842" s="247"/>
      <c r="JOW842" s="247"/>
      <c r="JOX842" s="247"/>
      <c r="JOY842" s="247"/>
      <c r="JOZ842" s="247"/>
      <c r="JPA842" s="247"/>
      <c r="JPB842" s="247"/>
      <c r="JPC842" s="247"/>
      <c r="JPD842" s="247"/>
      <c r="JPE842" s="247"/>
      <c r="JPF842" s="247"/>
      <c r="JPG842" s="247"/>
      <c r="JPH842" s="247"/>
      <c r="JPI842" s="247"/>
      <c r="JPJ842" s="247"/>
      <c r="JPK842" s="247"/>
      <c r="JPL842" s="247"/>
      <c r="JPM842" s="247"/>
      <c r="JPN842" s="247"/>
      <c r="JPO842" s="247"/>
      <c r="JPP842" s="247"/>
      <c r="JPQ842" s="247"/>
      <c r="JPR842" s="247"/>
      <c r="JPS842" s="247"/>
      <c r="JPT842" s="247"/>
      <c r="JPU842" s="247"/>
      <c r="JPV842" s="247"/>
      <c r="JPW842" s="247"/>
      <c r="JPX842" s="247"/>
      <c r="JPY842" s="247"/>
      <c r="JPZ842" s="247"/>
      <c r="JQA842" s="247"/>
      <c r="JQB842" s="247"/>
      <c r="JQC842" s="247"/>
      <c r="JQD842" s="247"/>
      <c r="JQE842" s="247"/>
      <c r="JQF842" s="247"/>
      <c r="JQG842" s="247"/>
      <c r="JQH842" s="247"/>
      <c r="JQI842" s="247"/>
      <c r="JQJ842" s="247"/>
      <c r="JQK842" s="247"/>
      <c r="JQL842" s="247"/>
      <c r="JQM842" s="247"/>
      <c r="JQN842" s="247"/>
      <c r="JQO842" s="247"/>
      <c r="JQP842" s="247"/>
      <c r="JQQ842" s="247"/>
      <c r="JQR842" s="247"/>
      <c r="JQS842" s="247"/>
      <c r="JQT842" s="247"/>
      <c r="JQU842" s="247"/>
      <c r="JQV842" s="247"/>
      <c r="JQW842" s="247"/>
      <c r="JQX842" s="247"/>
      <c r="JQY842" s="247"/>
      <c r="JQZ842" s="247"/>
      <c r="JRA842" s="247"/>
      <c r="JRB842" s="247"/>
      <c r="JRC842" s="247"/>
      <c r="JRD842" s="247"/>
      <c r="JRE842" s="247"/>
      <c r="JRF842" s="247"/>
      <c r="JRG842" s="247"/>
      <c r="JRH842" s="247"/>
      <c r="JRI842" s="247"/>
      <c r="JRJ842" s="247"/>
      <c r="JRK842" s="247"/>
      <c r="JRL842" s="247"/>
      <c r="JRM842" s="247"/>
      <c r="JRN842" s="247"/>
      <c r="JRO842" s="247"/>
      <c r="JRP842" s="247"/>
      <c r="JRQ842" s="247"/>
      <c r="JRR842" s="247"/>
      <c r="JRS842" s="247"/>
      <c r="JRT842" s="247"/>
      <c r="JRU842" s="247"/>
      <c r="JRV842" s="247"/>
      <c r="JRW842" s="247"/>
      <c r="JRX842" s="247"/>
      <c r="JRY842" s="247"/>
      <c r="JRZ842" s="247"/>
      <c r="JSA842" s="247"/>
      <c r="JSB842" s="247"/>
      <c r="JSC842" s="247"/>
      <c r="JSD842" s="247"/>
      <c r="JSE842" s="247"/>
      <c r="JSF842" s="247"/>
      <c r="JSG842" s="247"/>
      <c r="JSH842" s="247"/>
      <c r="JSI842" s="247"/>
      <c r="JSJ842" s="247"/>
      <c r="JSK842" s="247"/>
      <c r="JSL842" s="247"/>
      <c r="JSM842" s="247"/>
      <c r="JSN842" s="247"/>
      <c r="JSO842" s="247"/>
      <c r="JSP842" s="247"/>
      <c r="JSQ842" s="247"/>
      <c r="JSR842" s="247"/>
      <c r="JSS842" s="247"/>
      <c r="JST842" s="247"/>
      <c r="JSU842" s="247"/>
      <c r="JSV842" s="247"/>
      <c r="JSW842" s="247"/>
      <c r="JSX842" s="247"/>
      <c r="JSY842" s="247"/>
      <c r="JSZ842" s="247"/>
      <c r="JTA842" s="247"/>
      <c r="JTB842" s="247"/>
      <c r="JTC842" s="247"/>
      <c r="JTD842" s="247"/>
      <c r="JTE842" s="247"/>
      <c r="JTF842" s="247"/>
      <c r="JTG842" s="247"/>
      <c r="JTH842" s="247"/>
      <c r="JTI842" s="247"/>
      <c r="JTJ842" s="247"/>
      <c r="JTK842" s="247"/>
      <c r="JTL842" s="247"/>
      <c r="JTM842" s="247"/>
      <c r="JTN842" s="247"/>
      <c r="JTO842" s="247"/>
      <c r="JTP842" s="247"/>
      <c r="JTQ842" s="247"/>
      <c r="JTR842" s="247"/>
      <c r="JTS842" s="247"/>
      <c r="JTT842" s="247"/>
      <c r="JTU842" s="247"/>
      <c r="JTV842" s="247"/>
      <c r="JTW842" s="247"/>
      <c r="JTX842" s="247"/>
      <c r="JTY842" s="247"/>
      <c r="JTZ842" s="247"/>
      <c r="JUA842" s="247"/>
      <c r="JUB842" s="247"/>
      <c r="JUC842" s="247"/>
      <c r="JUD842" s="247"/>
      <c r="JUE842" s="247"/>
      <c r="JUF842" s="247"/>
      <c r="JUG842" s="247"/>
      <c r="JUH842" s="247"/>
      <c r="JUI842" s="247"/>
      <c r="JUJ842" s="247"/>
      <c r="JUK842" s="247"/>
      <c r="JUL842" s="247"/>
      <c r="JUM842" s="247"/>
      <c r="JUN842" s="247"/>
      <c r="JUO842" s="247"/>
      <c r="JUP842" s="247"/>
      <c r="JUQ842" s="247"/>
      <c r="JUR842" s="247"/>
      <c r="JUS842" s="247"/>
      <c r="JUT842" s="247"/>
      <c r="JUU842" s="247"/>
      <c r="JUV842" s="247"/>
      <c r="JUW842" s="247"/>
      <c r="JUX842" s="247"/>
      <c r="JUY842" s="247"/>
      <c r="JUZ842" s="247"/>
      <c r="JVA842" s="247"/>
      <c r="JVB842" s="247"/>
      <c r="JVC842" s="247"/>
      <c r="JVD842" s="247"/>
      <c r="JVE842" s="247"/>
      <c r="JVF842" s="247"/>
      <c r="JVG842" s="247"/>
      <c r="JVH842" s="247"/>
      <c r="JVI842" s="247"/>
      <c r="JVJ842" s="247"/>
      <c r="JVK842" s="247"/>
      <c r="JVL842" s="247"/>
      <c r="JVM842" s="247"/>
      <c r="JVN842" s="247"/>
      <c r="JVO842" s="247"/>
      <c r="JVP842" s="247"/>
      <c r="JVQ842" s="247"/>
      <c r="JVR842" s="247"/>
      <c r="JVS842" s="247"/>
      <c r="JVT842" s="247"/>
      <c r="JVU842" s="247"/>
      <c r="JVV842" s="247"/>
      <c r="JVW842" s="247"/>
      <c r="JVX842" s="247"/>
      <c r="JVY842" s="247"/>
      <c r="JVZ842" s="247"/>
      <c r="JWA842" s="247"/>
      <c r="JWB842" s="247"/>
      <c r="JWC842" s="247"/>
      <c r="JWD842" s="247"/>
      <c r="JWE842" s="247"/>
      <c r="JWF842" s="247"/>
      <c r="JWG842" s="247"/>
      <c r="JWH842" s="247"/>
      <c r="JWI842" s="247"/>
      <c r="JWJ842" s="247"/>
      <c r="JWK842" s="247"/>
      <c r="JWL842" s="247"/>
      <c r="JWM842" s="247"/>
      <c r="JWN842" s="247"/>
      <c r="JWO842" s="247"/>
      <c r="JWP842" s="247"/>
      <c r="JWQ842" s="247"/>
      <c r="JWR842" s="247"/>
      <c r="JWS842" s="247"/>
      <c r="JWT842" s="247"/>
      <c r="JWU842" s="247"/>
      <c r="JWV842" s="247"/>
      <c r="JWW842" s="247"/>
      <c r="JWX842" s="247"/>
      <c r="JWY842" s="247"/>
      <c r="JWZ842" s="247"/>
      <c r="JXA842" s="247"/>
      <c r="JXB842" s="247"/>
      <c r="JXC842" s="247"/>
      <c r="JXD842" s="247"/>
      <c r="JXE842" s="247"/>
      <c r="JXF842" s="247"/>
      <c r="JXG842" s="247"/>
      <c r="JXH842" s="247"/>
      <c r="JXI842" s="247"/>
      <c r="JXJ842" s="247"/>
      <c r="JXK842" s="247"/>
      <c r="JXL842" s="247"/>
      <c r="JXM842" s="247"/>
      <c r="JXN842" s="247"/>
      <c r="JXO842" s="247"/>
      <c r="JXP842" s="247"/>
      <c r="JXQ842" s="247"/>
      <c r="JXR842" s="247"/>
      <c r="JXS842" s="247"/>
      <c r="JXT842" s="247"/>
      <c r="JXU842" s="247"/>
      <c r="JXV842" s="247"/>
      <c r="JXW842" s="247"/>
      <c r="JXX842" s="247"/>
      <c r="JXY842" s="247"/>
      <c r="JXZ842" s="247"/>
      <c r="JYA842" s="247"/>
      <c r="JYB842" s="247"/>
      <c r="JYC842" s="247"/>
      <c r="JYD842" s="247"/>
      <c r="JYE842" s="247"/>
      <c r="JYF842" s="247"/>
      <c r="JYG842" s="247"/>
      <c r="JYH842" s="247"/>
      <c r="JYI842" s="247"/>
      <c r="JYJ842" s="247"/>
      <c r="JYK842" s="247"/>
      <c r="JYL842" s="247"/>
      <c r="JYM842" s="247"/>
      <c r="JYN842" s="247"/>
      <c r="JYO842" s="247"/>
      <c r="JYP842" s="247"/>
      <c r="JYQ842" s="247"/>
      <c r="JYR842" s="247"/>
      <c r="JYS842" s="247"/>
      <c r="JYT842" s="247"/>
      <c r="JYU842" s="247"/>
      <c r="JYV842" s="247"/>
      <c r="JYW842" s="247"/>
      <c r="JYX842" s="247"/>
      <c r="JYY842" s="247"/>
      <c r="JYZ842" s="247"/>
      <c r="JZA842" s="247"/>
      <c r="JZB842" s="247"/>
      <c r="JZC842" s="247"/>
      <c r="JZD842" s="247"/>
      <c r="JZE842" s="247"/>
      <c r="JZF842" s="247"/>
      <c r="JZG842" s="247"/>
      <c r="JZH842" s="247"/>
      <c r="JZI842" s="247"/>
      <c r="JZJ842" s="247"/>
      <c r="JZK842" s="247"/>
      <c r="JZL842" s="247"/>
      <c r="JZM842" s="247"/>
      <c r="JZN842" s="247"/>
      <c r="JZO842" s="247"/>
      <c r="JZP842" s="247"/>
      <c r="JZQ842" s="247"/>
      <c r="JZR842" s="247"/>
      <c r="JZS842" s="247"/>
      <c r="JZT842" s="247"/>
      <c r="JZU842" s="247"/>
      <c r="JZV842" s="247"/>
      <c r="JZW842" s="247"/>
      <c r="JZX842" s="247"/>
      <c r="JZY842" s="247"/>
      <c r="JZZ842" s="247"/>
      <c r="KAA842" s="247"/>
      <c r="KAB842" s="247"/>
      <c r="KAC842" s="247"/>
      <c r="KAD842" s="247"/>
      <c r="KAE842" s="247"/>
      <c r="KAF842" s="247"/>
      <c r="KAG842" s="247"/>
      <c r="KAH842" s="247"/>
      <c r="KAI842" s="247"/>
      <c r="KAJ842" s="247"/>
      <c r="KAK842" s="247"/>
      <c r="KAL842" s="247"/>
      <c r="KAM842" s="247"/>
      <c r="KAN842" s="247"/>
      <c r="KAO842" s="247"/>
      <c r="KAP842" s="247"/>
      <c r="KAQ842" s="247"/>
      <c r="KAR842" s="247"/>
      <c r="KAS842" s="247"/>
      <c r="KAT842" s="247"/>
      <c r="KAU842" s="247"/>
      <c r="KAV842" s="247"/>
      <c r="KAW842" s="247"/>
      <c r="KAX842" s="247"/>
      <c r="KAY842" s="247"/>
      <c r="KAZ842" s="247"/>
      <c r="KBA842" s="247"/>
      <c r="KBB842" s="247"/>
      <c r="KBC842" s="247"/>
      <c r="KBD842" s="247"/>
      <c r="KBE842" s="247"/>
      <c r="KBF842" s="247"/>
      <c r="KBG842" s="247"/>
      <c r="KBH842" s="247"/>
      <c r="KBI842" s="247"/>
      <c r="KBJ842" s="247"/>
      <c r="KBK842" s="247"/>
      <c r="KBL842" s="247"/>
      <c r="KBM842" s="247"/>
      <c r="KBN842" s="247"/>
      <c r="KBO842" s="247"/>
      <c r="KBP842" s="247"/>
      <c r="KBQ842" s="247"/>
      <c r="KBR842" s="247"/>
      <c r="KBS842" s="247"/>
      <c r="KBT842" s="247"/>
      <c r="KBU842" s="247"/>
      <c r="KBV842" s="247"/>
      <c r="KBW842" s="247"/>
      <c r="KBX842" s="247"/>
      <c r="KBY842" s="247"/>
      <c r="KBZ842" s="247"/>
      <c r="KCA842" s="247"/>
      <c r="KCB842" s="247"/>
      <c r="KCC842" s="247"/>
      <c r="KCD842" s="247"/>
      <c r="KCE842" s="247"/>
      <c r="KCF842" s="247"/>
      <c r="KCG842" s="247"/>
      <c r="KCH842" s="247"/>
      <c r="KCI842" s="247"/>
      <c r="KCJ842" s="247"/>
      <c r="KCK842" s="247"/>
      <c r="KCL842" s="247"/>
      <c r="KCM842" s="247"/>
      <c r="KCN842" s="247"/>
      <c r="KCO842" s="247"/>
      <c r="KCP842" s="247"/>
      <c r="KCQ842" s="247"/>
      <c r="KCR842" s="247"/>
      <c r="KCS842" s="247"/>
      <c r="KCT842" s="247"/>
      <c r="KCU842" s="247"/>
      <c r="KCV842" s="247"/>
      <c r="KCW842" s="247"/>
      <c r="KCX842" s="247"/>
      <c r="KCY842" s="247"/>
      <c r="KCZ842" s="247"/>
      <c r="KDA842" s="247"/>
      <c r="KDB842" s="247"/>
      <c r="KDC842" s="247"/>
      <c r="KDD842" s="247"/>
      <c r="KDE842" s="247"/>
      <c r="KDF842" s="247"/>
      <c r="KDG842" s="247"/>
      <c r="KDH842" s="247"/>
      <c r="KDI842" s="247"/>
      <c r="KDJ842" s="247"/>
      <c r="KDK842" s="247"/>
      <c r="KDL842" s="247"/>
      <c r="KDM842" s="247"/>
      <c r="KDN842" s="247"/>
      <c r="KDO842" s="247"/>
      <c r="KDP842" s="247"/>
      <c r="KDQ842" s="247"/>
      <c r="KDR842" s="247"/>
      <c r="KDS842" s="247"/>
      <c r="KDT842" s="247"/>
      <c r="KDU842" s="247"/>
      <c r="KDV842" s="247"/>
      <c r="KDW842" s="247"/>
      <c r="KDX842" s="247"/>
      <c r="KDY842" s="247"/>
      <c r="KDZ842" s="247"/>
      <c r="KEA842" s="247"/>
      <c r="KEB842" s="247"/>
      <c r="KEC842" s="247"/>
      <c r="KED842" s="247"/>
      <c r="KEE842" s="247"/>
      <c r="KEF842" s="247"/>
      <c r="KEG842" s="247"/>
      <c r="KEH842" s="247"/>
      <c r="KEI842" s="247"/>
      <c r="KEJ842" s="247"/>
      <c r="KEK842" s="247"/>
      <c r="KEL842" s="247"/>
      <c r="KEM842" s="247"/>
      <c r="KEN842" s="247"/>
      <c r="KEO842" s="247"/>
      <c r="KEP842" s="247"/>
      <c r="KEQ842" s="247"/>
      <c r="KER842" s="247"/>
      <c r="KES842" s="247"/>
      <c r="KET842" s="247"/>
      <c r="KEU842" s="247"/>
      <c r="KEV842" s="247"/>
      <c r="KEW842" s="247"/>
      <c r="KEX842" s="247"/>
      <c r="KEY842" s="247"/>
      <c r="KEZ842" s="247"/>
      <c r="KFA842" s="247"/>
      <c r="KFB842" s="247"/>
      <c r="KFC842" s="247"/>
      <c r="KFD842" s="247"/>
      <c r="KFE842" s="247"/>
      <c r="KFF842" s="247"/>
      <c r="KFG842" s="247"/>
      <c r="KFH842" s="247"/>
      <c r="KFI842" s="247"/>
      <c r="KFJ842" s="247"/>
      <c r="KFK842" s="247"/>
      <c r="KFL842" s="247"/>
      <c r="KFM842" s="247"/>
      <c r="KFN842" s="247"/>
      <c r="KFO842" s="247"/>
      <c r="KFP842" s="247"/>
      <c r="KFQ842" s="247"/>
      <c r="KFR842" s="247"/>
      <c r="KFS842" s="247"/>
      <c r="KFT842" s="247"/>
      <c r="KFU842" s="247"/>
      <c r="KFV842" s="247"/>
      <c r="KFW842" s="247"/>
      <c r="KFX842" s="247"/>
      <c r="KFY842" s="247"/>
      <c r="KFZ842" s="247"/>
      <c r="KGA842" s="247"/>
      <c r="KGB842" s="247"/>
      <c r="KGC842" s="247"/>
      <c r="KGD842" s="247"/>
      <c r="KGE842" s="247"/>
      <c r="KGF842" s="247"/>
      <c r="KGG842" s="247"/>
      <c r="KGH842" s="247"/>
      <c r="KGI842" s="247"/>
      <c r="KGJ842" s="247"/>
      <c r="KGK842" s="247"/>
      <c r="KGL842" s="247"/>
      <c r="KGM842" s="247"/>
      <c r="KGN842" s="247"/>
      <c r="KGO842" s="247"/>
      <c r="KGP842" s="247"/>
      <c r="KGQ842" s="247"/>
      <c r="KGR842" s="247"/>
      <c r="KGS842" s="247"/>
      <c r="KGT842" s="247"/>
      <c r="KGU842" s="247"/>
      <c r="KGV842" s="247"/>
      <c r="KGW842" s="247"/>
      <c r="KGX842" s="247"/>
      <c r="KGY842" s="247"/>
      <c r="KGZ842" s="247"/>
      <c r="KHA842" s="247"/>
      <c r="KHB842" s="247"/>
      <c r="KHC842" s="247"/>
      <c r="KHD842" s="247"/>
      <c r="KHE842" s="247"/>
      <c r="KHF842" s="247"/>
      <c r="KHG842" s="247"/>
      <c r="KHH842" s="247"/>
      <c r="KHI842" s="247"/>
      <c r="KHJ842" s="247"/>
      <c r="KHK842" s="247"/>
      <c r="KHL842" s="247"/>
      <c r="KHM842" s="247"/>
      <c r="KHN842" s="247"/>
      <c r="KHO842" s="247"/>
      <c r="KHP842" s="247"/>
      <c r="KHQ842" s="247"/>
      <c r="KHR842" s="247"/>
      <c r="KHS842" s="247"/>
      <c r="KHT842" s="247"/>
      <c r="KHU842" s="247"/>
      <c r="KHV842" s="247"/>
      <c r="KHW842" s="247"/>
      <c r="KHX842" s="247"/>
      <c r="KHY842" s="247"/>
      <c r="KHZ842" s="247"/>
      <c r="KIA842" s="247"/>
      <c r="KIB842" s="247"/>
      <c r="KIC842" s="247"/>
      <c r="KID842" s="247"/>
      <c r="KIE842" s="247"/>
      <c r="KIF842" s="247"/>
      <c r="KIG842" s="247"/>
      <c r="KIH842" s="247"/>
      <c r="KII842" s="247"/>
      <c r="KIJ842" s="247"/>
      <c r="KIK842" s="247"/>
      <c r="KIL842" s="247"/>
      <c r="KIM842" s="247"/>
      <c r="KIN842" s="247"/>
      <c r="KIO842" s="247"/>
      <c r="KIP842" s="247"/>
      <c r="KIQ842" s="247"/>
      <c r="KIR842" s="247"/>
      <c r="KIS842" s="247"/>
      <c r="KIT842" s="247"/>
      <c r="KIU842" s="247"/>
      <c r="KIV842" s="247"/>
      <c r="KIW842" s="247"/>
      <c r="KIX842" s="247"/>
      <c r="KIY842" s="247"/>
      <c r="KIZ842" s="247"/>
      <c r="KJA842" s="247"/>
      <c r="KJB842" s="247"/>
      <c r="KJC842" s="247"/>
      <c r="KJD842" s="247"/>
      <c r="KJE842" s="247"/>
      <c r="KJF842" s="247"/>
      <c r="KJG842" s="247"/>
      <c r="KJH842" s="247"/>
      <c r="KJI842" s="247"/>
      <c r="KJJ842" s="247"/>
      <c r="KJK842" s="247"/>
      <c r="KJL842" s="247"/>
      <c r="KJM842" s="247"/>
      <c r="KJN842" s="247"/>
      <c r="KJO842" s="247"/>
      <c r="KJP842" s="247"/>
      <c r="KJQ842" s="247"/>
      <c r="KJR842" s="247"/>
      <c r="KJS842" s="247"/>
      <c r="KJT842" s="247"/>
      <c r="KJU842" s="247"/>
      <c r="KJV842" s="247"/>
      <c r="KJW842" s="247"/>
      <c r="KJX842" s="247"/>
      <c r="KJY842" s="247"/>
      <c r="KJZ842" s="247"/>
      <c r="KKA842" s="247"/>
      <c r="KKB842" s="247"/>
      <c r="KKC842" s="247"/>
      <c r="KKD842" s="247"/>
      <c r="KKE842" s="247"/>
      <c r="KKF842" s="247"/>
      <c r="KKG842" s="247"/>
      <c r="KKH842" s="247"/>
      <c r="KKI842" s="247"/>
      <c r="KKJ842" s="247"/>
      <c r="KKK842" s="247"/>
      <c r="KKL842" s="247"/>
      <c r="KKM842" s="247"/>
      <c r="KKN842" s="247"/>
      <c r="KKO842" s="247"/>
      <c r="KKP842" s="247"/>
      <c r="KKQ842" s="247"/>
      <c r="KKR842" s="247"/>
      <c r="KKS842" s="247"/>
      <c r="KKT842" s="247"/>
      <c r="KKU842" s="247"/>
      <c r="KKV842" s="247"/>
      <c r="KKW842" s="247"/>
      <c r="KKX842" s="247"/>
      <c r="KKY842" s="247"/>
      <c r="KKZ842" s="247"/>
      <c r="KLA842" s="247"/>
      <c r="KLB842" s="247"/>
      <c r="KLC842" s="247"/>
      <c r="KLD842" s="247"/>
      <c r="KLE842" s="247"/>
      <c r="KLF842" s="247"/>
      <c r="KLG842" s="247"/>
      <c r="KLH842" s="247"/>
      <c r="KLI842" s="247"/>
      <c r="KLJ842" s="247"/>
      <c r="KLK842" s="247"/>
      <c r="KLL842" s="247"/>
      <c r="KLM842" s="247"/>
      <c r="KLN842" s="247"/>
      <c r="KLO842" s="247"/>
      <c r="KLP842" s="247"/>
      <c r="KLQ842" s="247"/>
      <c r="KLR842" s="247"/>
      <c r="KLS842" s="247"/>
      <c r="KLT842" s="247"/>
      <c r="KLU842" s="247"/>
      <c r="KLV842" s="247"/>
      <c r="KLW842" s="247"/>
      <c r="KLX842" s="247"/>
      <c r="KLY842" s="247"/>
      <c r="KLZ842" s="247"/>
      <c r="KMA842" s="247"/>
      <c r="KMB842" s="247"/>
      <c r="KMC842" s="247"/>
      <c r="KMD842" s="247"/>
      <c r="KME842" s="247"/>
      <c r="KMF842" s="247"/>
      <c r="KMG842" s="247"/>
      <c r="KMH842" s="247"/>
      <c r="KMI842" s="247"/>
      <c r="KMJ842" s="247"/>
      <c r="KMK842" s="247"/>
      <c r="KML842" s="247"/>
      <c r="KMM842" s="247"/>
      <c r="KMN842" s="247"/>
      <c r="KMO842" s="247"/>
      <c r="KMP842" s="247"/>
      <c r="KMQ842" s="247"/>
      <c r="KMR842" s="247"/>
      <c r="KMS842" s="247"/>
      <c r="KMT842" s="247"/>
      <c r="KMU842" s="247"/>
      <c r="KMV842" s="247"/>
      <c r="KMW842" s="247"/>
      <c r="KMX842" s="247"/>
      <c r="KMY842" s="247"/>
      <c r="KMZ842" s="247"/>
      <c r="KNA842" s="247"/>
      <c r="KNB842" s="247"/>
      <c r="KNC842" s="247"/>
      <c r="KND842" s="247"/>
      <c r="KNE842" s="247"/>
      <c r="KNF842" s="247"/>
      <c r="KNG842" s="247"/>
      <c r="KNH842" s="247"/>
      <c r="KNI842" s="247"/>
      <c r="KNJ842" s="247"/>
      <c r="KNK842" s="247"/>
      <c r="KNL842" s="247"/>
      <c r="KNM842" s="247"/>
      <c r="KNN842" s="247"/>
      <c r="KNO842" s="247"/>
      <c r="KNP842" s="247"/>
      <c r="KNQ842" s="247"/>
      <c r="KNR842" s="247"/>
      <c r="KNS842" s="247"/>
      <c r="KNT842" s="247"/>
      <c r="KNU842" s="247"/>
      <c r="KNV842" s="247"/>
      <c r="KNW842" s="247"/>
      <c r="KNX842" s="247"/>
      <c r="KNY842" s="247"/>
      <c r="KNZ842" s="247"/>
      <c r="KOA842" s="247"/>
      <c r="KOB842" s="247"/>
      <c r="KOC842" s="247"/>
      <c r="KOD842" s="247"/>
      <c r="KOE842" s="247"/>
      <c r="KOF842" s="247"/>
      <c r="KOG842" s="247"/>
      <c r="KOH842" s="247"/>
      <c r="KOI842" s="247"/>
      <c r="KOJ842" s="247"/>
      <c r="KOK842" s="247"/>
      <c r="KOL842" s="247"/>
      <c r="KOM842" s="247"/>
      <c r="KON842" s="247"/>
      <c r="KOO842" s="247"/>
      <c r="KOP842" s="247"/>
      <c r="KOQ842" s="247"/>
      <c r="KOR842" s="247"/>
      <c r="KOS842" s="247"/>
      <c r="KOT842" s="247"/>
      <c r="KOU842" s="247"/>
      <c r="KOV842" s="247"/>
      <c r="KOW842" s="247"/>
      <c r="KOX842" s="247"/>
      <c r="KOY842" s="247"/>
      <c r="KOZ842" s="247"/>
      <c r="KPA842" s="247"/>
      <c r="KPB842" s="247"/>
      <c r="KPC842" s="247"/>
      <c r="KPD842" s="247"/>
      <c r="KPE842" s="247"/>
      <c r="KPF842" s="247"/>
      <c r="KPG842" s="247"/>
      <c r="KPH842" s="247"/>
      <c r="KPI842" s="247"/>
      <c r="KPJ842" s="247"/>
      <c r="KPK842" s="247"/>
      <c r="KPL842" s="247"/>
      <c r="KPM842" s="247"/>
      <c r="KPN842" s="247"/>
      <c r="KPO842" s="247"/>
      <c r="KPP842" s="247"/>
      <c r="KPQ842" s="247"/>
      <c r="KPR842" s="247"/>
      <c r="KPS842" s="247"/>
      <c r="KPT842" s="247"/>
      <c r="KPU842" s="247"/>
      <c r="KPV842" s="247"/>
      <c r="KPW842" s="247"/>
      <c r="KPX842" s="247"/>
      <c r="KPY842" s="247"/>
      <c r="KPZ842" s="247"/>
      <c r="KQA842" s="247"/>
      <c r="KQB842" s="247"/>
      <c r="KQC842" s="247"/>
      <c r="KQD842" s="247"/>
      <c r="KQE842" s="247"/>
      <c r="KQF842" s="247"/>
      <c r="KQG842" s="247"/>
      <c r="KQH842" s="247"/>
      <c r="KQI842" s="247"/>
      <c r="KQJ842" s="247"/>
      <c r="KQK842" s="247"/>
      <c r="KQL842" s="247"/>
      <c r="KQM842" s="247"/>
      <c r="KQN842" s="247"/>
      <c r="KQO842" s="247"/>
      <c r="KQP842" s="247"/>
      <c r="KQQ842" s="247"/>
      <c r="KQR842" s="247"/>
      <c r="KQS842" s="247"/>
      <c r="KQT842" s="247"/>
      <c r="KQU842" s="247"/>
      <c r="KQV842" s="247"/>
      <c r="KQW842" s="247"/>
      <c r="KQX842" s="247"/>
      <c r="KQY842" s="247"/>
      <c r="KQZ842" s="247"/>
      <c r="KRA842" s="247"/>
      <c r="KRB842" s="247"/>
      <c r="KRC842" s="247"/>
      <c r="KRD842" s="247"/>
      <c r="KRE842" s="247"/>
      <c r="KRF842" s="247"/>
      <c r="KRG842" s="247"/>
      <c r="KRH842" s="247"/>
      <c r="KRI842" s="247"/>
      <c r="KRJ842" s="247"/>
      <c r="KRK842" s="247"/>
      <c r="KRL842" s="247"/>
      <c r="KRM842" s="247"/>
      <c r="KRN842" s="247"/>
      <c r="KRO842" s="247"/>
      <c r="KRP842" s="247"/>
      <c r="KRQ842" s="247"/>
      <c r="KRR842" s="247"/>
      <c r="KRS842" s="247"/>
      <c r="KRT842" s="247"/>
      <c r="KRU842" s="247"/>
      <c r="KRV842" s="247"/>
      <c r="KRW842" s="247"/>
      <c r="KRX842" s="247"/>
      <c r="KRY842" s="247"/>
      <c r="KRZ842" s="247"/>
      <c r="KSA842" s="247"/>
      <c r="KSB842" s="247"/>
      <c r="KSC842" s="247"/>
      <c r="KSD842" s="247"/>
      <c r="KSE842" s="247"/>
      <c r="KSF842" s="247"/>
      <c r="KSG842" s="247"/>
      <c r="KSH842" s="247"/>
      <c r="KSI842" s="247"/>
      <c r="KSJ842" s="247"/>
      <c r="KSK842" s="247"/>
      <c r="KSL842" s="247"/>
      <c r="KSM842" s="247"/>
      <c r="KSN842" s="247"/>
      <c r="KSO842" s="247"/>
      <c r="KSP842" s="247"/>
      <c r="KSQ842" s="247"/>
      <c r="KSR842" s="247"/>
      <c r="KSS842" s="247"/>
      <c r="KST842" s="247"/>
      <c r="KSU842" s="247"/>
      <c r="KSV842" s="247"/>
      <c r="KSW842" s="247"/>
      <c r="KSX842" s="247"/>
      <c r="KSY842" s="247"/>
      <c r="KSZ842" s="247"/>
      <c r="KTA842" s="247"/>
      <c r="KTB842" s="247"/>
      <c r="KTC842" s="247"/>
      <c r="KTD842" s="247"/>
      <c r="KTE842" s="247"/>
      <c r="KTF842" s="247"/>
      <c r="KTG842" s="247"/>
      <c r="KTH842" s="247"/>
      <c r="KTI842" s="247"/>
      <c r="KTJ842" s="247"/>
      <c r="KTK842" s="247"/>
      <c r="KTL842" s="247"/>
      <c r="KTM842" s="247"/>
      <c r="KTN842" s="247"/>
      <c r="KTO842" s="247"/>
      <c r="KTP842" s="247"/>
      <c r="KTQ842" s="247"/>
      <c r="KTR842" s="247"/>
      <c r="KTS842" s="247"/>
      <c r="KTT842" s="247"/>
      <c r="KTU842" s="247"/>
      <c r="KTV842" s="247"/>
      <c r="KTW842" s="247"/>
      <c r="KTX842" s="247"/>
      <c r="KTY842" s="247"/>
      <c r="KTZ842" s="247"/>
      <c r="KUA842" s="247"/>
      <c r="KUB842" s="247"/>
      <c r="KUC842" s="247"/>
      <c r="KUD842" s="247"/>
      <c r="KUE842" s="247"/>
      <c r="KUF842" s="247"/>
      <c r="KUG842" s="247"/>
      <c r="KUH842" s="247"/>
      <c r="KUI842" s="247"/>
      <c r="KUJ842" s="247"/>
      <c r="KUK842" s="247"/>
      <c r="KUL842" s="247"/>
      <c r="KUM842" s="247"/>
      <c r="KUN842" s="247"/>
      <c r="KUO842" s="247"/>
      <c r="KUP842" s="247"/>
      <c r="KUQ842" s="247"/>
      <c r="KUR842" s="247"/>
      <c r="KUS842" s="247"/>
      <c r="KUT842" s="247"/>
      <c r="KUU842" s="247"/>
      <c r="KUV842" s="247"/>
      <c r="KUW842" s="247"/>
      <c r="KUX842" s="247"/>
      <c r="KUY842" s="247"/>
      <c r="KUZ842" s="247"/>
      <c r="KVA842" s="247"/>
      <c r="KVB842" s="247"/>
      <c r="KVC842" s="247"/>
      <c r="KVD842" s="247"/>
      <c r="KVE842" s="247"/>
      <c r="KVF842" s="247"/>
      <c r="KVG842" s="247"/>
      <c r="KVH842" s="247"/>
      <c r="KVI842" s="247"/>
      <c r="KVJ842" s="247"/>
      <c r="KVK842" s="247"/>
      <c r="KVL842" s="247"/>
      <c r="KVM842" s="247"/>
      <c r="KVN842" s="247"/>
      <c r="KVO842" s="247"/>
      <c r="KVP842" s="247"/>
      <c r="KVQ842" s="247"/>
      <c r="KVR842" s="247"/>
      <c r="KVS842" s="247"/>
      <c r="KVT842" s="247"/>
      <c r="KVU842" s="247"/>
      <c r="KVV842" s="247"/>
      <c r="KVW842" s="247"/>
      <c r="KVX842" s="247"/>
      <c r="KVY842" s="247"/>
      <c r="KVZ842" s="247"/>
      <c r="KWA842" s="247"/>
      <c r="KWB842" s="247"/>
      <c r="KWC842" s="247"/>
      <c r="KWD842" s="247"/>
      <c r="KWE842" s="247"/>
      <c r="KWF842" s="247"/>
      <c r="KWG842" s="247"/>
      <c r="KWH842" s="247"/>
      <c r="KWI842" s="247"/>
      <c r="KWJ842" s="247"/>
      <c r="KWK842" s="247"/>
      <c r="KWL842" s="247"/>
      <c r="KWM842" s="247"/>
      <c r="KWN842" s="247"/>
      <c r="KWO842" s="247"/>
      <c r="KWP842" s="247"/>
      <c r="KWQ842" s="247"/>
      <c r="KWR842" s="247"/>
      <c r="KWS842" s="247"/>
      <c r="KWT842" s="247"/>
      <c r="KWU842" s="247"/>
      <c r="KWV842" s="247"/>
      <c r="KWW842" s="247"/>
      <c r="KWX842" s="247"/>
      <c r="KWY842" s="247"/>
      <c r="KWZ842" s="247"/>
      <c r="KXA842" s="247"/>
      <c r="KXB842" s="247"/>
      <c r="KXC842" s="247"/>
      <c r="KXD842" s="247"/>
      <c r="KXE842" s="247"/>
      <c r="KXF842" s="247"/>
      <c r="KXG842" s="247"/>
      <c r="KXH842" s="247"/>
      <c r="KXI842" s="247"/>
      <c r="KXJ842" s="247"/>
      <c r="KXK842" s="247"/>
      <c r="KXL842" s="247"/>
      <c r="KXM842" s="247"/>
      <c r="KXN842" s="247"/>
      <c r="KXO842" s="247"/>
      <c r="KXP842" s="247"/>
      <c r="KXQ842" s="247"/>
      <c r="KXR842" s="247"/>
      <c r="KXS842" s="247"/>
      <c r="KXT842" s="247"/>
      <c r="KXU842" s="247"/>
      <c r="KXV842" s="247"/>
      <c r="KXW842" s="247"/>
      <c r="KXX842" s="247"/>
      <c r="KXY842" s="247"/>
      <c r="KXZ842" s="247"/>
      <c r="KYA842" s="247"/>
      <c r="KYB842" s="247"/>
      <c r="KYC842" s="247"/>
      <c r="KYD842" s="247"/>
      <c r="KYE842" s="247"/>
      <c r="KYF842" s="247"/>
      <c r="KYG842" s="247"/>
      <c r="KYH842" s="247"/>
      <c r="KYI842" s="247"/>
      <c r="KYJ842" s="247"/>
      <c r="KYK842" s="247"/>
      <c r="KYL842" s="247"/>
      <c r="KYM842" s="247"/>
      <c r="KYN842" s="247"/>
      <c r="KYO842" s="247"/>
      <c r="KYP842" s="247"/>
      <c r="KYQ842" s="247"/>
      <c r="KYR842" s="247"/>
      <c r="KYS842" s="247"/>
      <c r="KYT842" s="247"/>
      <c r="KYU842" s="247"/>
      <c r="KYV842" s="247"/>
      <c r="KYW842" s="247"/>
      <c r="KYX842" s="247"/>
      <c r="KYY842" s="247"/>
      <c r="KYZ842" s="247"/>
      <c r="KZA842" s="247"/>
      <c r="KZB842" s="247"/>
      <c r="KZC842" s="247"/>
      <c r="KZD842" s="247"/>
      <c r="KZE842" s="247"/>
      <c r="KZF842" s="247"/>
      <c r="KZG842" s="247"/>
      <c r="KZH842" s="247"/>
      <c r="KZI842" s="247"/>
      <c r="KZJ842" s="247"/>
      <c r="KZK842" s="247"/>
      <c r="KZL842" s="247"/>
      <c r="KZM842" s="247"/>
      <c r="KZN842" s="247"/>
      <c r="KZO842" s="247"/>
      <c r="KZP842" s="247"/>
      <c r="KZQ842" s="247"/>
      <c r="KZR842" s="247"/>
      <c r="KZS842" s="247"/>
      <c r="KZT842" s="247"/>
      <c r="KZU842" s="247"/>
      <c r="KZV842" s="247"/>
      <c r="KZW842" s="247"/>
      <c r="KZX842" s="247"/>
      <c r="KZY842" s="247"/>
      <c r="KZZ842" s="247"/>
      <c r="LAA842" s="247"/>
      <c r="LAB842" s="247"/>
      <c r="LAC842" s="247"/>
      <c r="LAD842" s="247"/>
      <c r="LAE842" s="247"/>
      <c r="LAF842" s="247"/>
      <c r="LAG842" s="247"/>
      <c r="LAH842" s="247"/>
      <c r="LAI842" s="247"/>
      <c r="LAJ842" s="247"/>
      <c r="LAK842" s="247"/>
      <c r="LAL842" s="247"/>
      <c r="LAM842" s="247"/>
      <c r="LAN842" s="247"/>
      <c r="LAO842" s="247"/>
      <c r="LAP842" s="247"/>
      <c r="LAQ842" s="247"/>
      <c r="LAR842" s="247"/>
      <c r="LAS842" s="247"/>
      <c r="LAT842" s="247"/>
      <c r="LAU842" s="247"/>
      <c r="LAV842" s="247"/>
      <c r="LAW842" s="247"/>
      <c r="LAX842" s="247"/>
      <c r="LAY842" s="247"/>
      <c r="LAZ842" s="247"/>
      <c r="LBA842" s="247"/>
      <c r="LBB842" s="247"/>
      <c r="LBC842" s="247"/>
      <c r="LBD842" s="247"/>
      <c r="LBE842" s="247"/>
      <c r="LBF842" s="247"/>
      <c r="LBG842" s="247"/>
      <c r="LBH842" s="247"/>
      <c r="LBI842" s="247"/>
      <c r="LBJ842" s="247"/>
      <c r="LBK842" s="247"/>
      <c r="LBL842" s="247"/>
      <c r="LBM842" s="247"/>
      <c r="LBN842" s="247"/>
      <c r="LBO842" s="247"/>
      <c r="LBP842" s="247"/>
      <c r="LBQ842" s="247"/>
      <c r="LBR842" s="247"/>
      <c r="LBS842" s="247"/>
      <c r="LBT842" s="247"/>
      <c r="LBU842" s="247"/>
      <c r="LBV842" s="247"/>
      <c r="LBW842" s="247"/>
      <c r="LBX842" s="247"/>
      <c r="LBY842" s="247"/>
      <c r="LBZ842" s="247"/>
      <c r="LCA842" s="247"/>
      <c r="LCB842" s="247"/>
      <c r="LCC842" s="247"/>
      <c r="LCD842" s="247"/>
      <c r="LCE842" s="247"/>
      <c r="LCF842" s="247"/>
      <c r="LCG842" s="247"/>
      <c r="LCH842" s="247"/>
      <c r="LCI842" s="247"/>
      <c r="LCJ842" s="247"/>
      <c r="LCK842" s="247"/>
      <c r="LCL842" s="247"/>
      <c r="LCM842" s="247"/>
      <c r="LCN842" s="247"/>
      <c r="LCO842" s="247"/>
      <c r="LCP842" s="247"/>
      <c r="LCQ842" s="247"/>
      <c r="LCR842" s="247"/>
      <c r="LCS842" s="247"/>
      <c r="LCT842" s="247"/>
      <c r="LCU842" s="247"/>
      <c r="LCV842" s="247"/>
      <c r="LCW842" s="247"/>
      <c r="LCX842" s="247"/>
      <c r="LCY842" s="247"/>
      <c r="LCZ842" s="247"/>
      <c r="LDA842" s="247"/>
      <c r="LDB842" s="247"/>
      <c r="LDC842" s="247"/>
      <c r="LDD842" s="247"/>
      <c r="LDE842" s="247"/>
      <c r="LDF842" s="247"/>
      <c r="LDG842" s="247"/>
      <c r="LDH842" s="247"/>
      <c r="LDI842" s="247"/>
      <c r="LDJ842" s="247"/>
      <c r="LDK842" s="247"/>
      <c r="LDL842" s="247"/>
      <c r="LDM842" s="247"/>
      <c r="LDN842" s="247"/>
      <c r="LDO842" s="247"/>
      <c r="LDP842" s="247"/>
      <c r="LDQ842" s="247"/>
      <c r="LDR842" s="247"/>
      <c r="LDS842" s="247"/>
      <c r="LDT842" s="247"/>
      <c r="LDU842" s="247"/>
      <c r="LDV842" s="247"/>
      <c r="LDW842" s="247"/>
      <c r="LDX842" s="247"/>
      <c r="LDY842" s="247"/>
      <c r="LDZ842" s="247"/>
      <c r="LEA842" s="247"/>
      <c r="LEB842" s="247"/>
      <c r="LEC842" s="247"/>
      <c r="LED842" s="247"/>
      <c r="LEE842" s="247"/>
      <c r="LEF842" s="247"/>
      <c r="LEG842" s="247"/>
      <c r="LEH842" s="247"/>
      <c r="LEI842" s="247"/>
      <c r="LEJ842" s="247"/>
      <c r="LEK842" s="247"/>
      <c r="LEL842" s="247"/>
      <c r="LEM842" s="247"/>
      <c r="LEN842" s="247"/>
      <c r="LEO842" s="247"/>
      <c r="LEP842" s="247"/>
      <c r="LEQ842" s="247"/>
      <c r="LER842" s="247"/>
      <c r="LES842" s="247"/>
      <c r="LET842" s="247"/>
      <c r="LEU842" s="247"/>
      <c r="LEV842" s="247"/>
      <c r="LEW842" s="247"/>
      <c r="LEX842" s="247"/>
      <c r="LEY842" s="247"/>
      <c r="LEZ842" s="247"/>
      <c r="LFA842" s="247"/>
      <c r="LFB842" s="247"/>
      <c r="LFC842" s="247"/>
      <c r="LFD842" s="247"/>
      <c r="LFE842" s="247"/>
      <c r="LFF842" s="247"/>
      <c r="LFG842" s="247"/>
      <c r="LFH842" s="247"/>
      <c r="LFI842" s="247"/>
      <c r="LFJ842" s="247"/>
      <c r="LFK842" s="247"/>
      <c r="LFL842" s="247"/>
      <c r="LFM842" s="247"/>
      <c r="LFN842" s="247"/>
      <c r="LFO842" s="247"/>
      <c r="LFP842" s="247"/>
      <c r="LFQ842" s="247"/>
      <c r="LFR842" s="247"/>
      <c r="LFS842" s="247"/>
      <c r="LFT842" s="247"/>
      <c r="LFU842" s="247"/>
      <c r="LFV842" s="247"/>
      <c r="LFW842" s="247"/>
      <c r="LFX842" s="247"/>
      <c r="LFY842" s="247"/>
      <c r="LFZ842" s="247"/>
      <c r="LGA842" s="247"/>
      <c r="LGB842" s="247"/>
      <c r="LGC842" s="247"/>
      <c r="LGD842" s="247"/>
      <c r="LGE842" s="247"/>
      <c r="LGF842" s="247"/>
      <c r="LGG842" s="247"/>
      <c r="LGH842" s="247"/>
      <c r="LGI842" s="247"/>
      <c r="LGJ842" s="247"/>
      <c r="LGK842" s="247"/>
      <c r="LGL842" s="247"/>
      <c r="LGM842" s="247"/>
      <c r="LGN842" s="247"/>
      <c r="LGO842" s="247"/>
      <c r="LGP842" s="247"/>
      <c r="LGQ842" s="247"/>
      <c r="LGR842" s="247"/>
      <c r="LGS842" s="247"/>
      <c r="LGT842" s="247"/>
      <c r="LGU842" s="247"/>
      <c r="LGV842" s="247"/>
      <c r="LGW842" s="247"/>
      <c r="LGX842" s="247"/>
      <c r="LGY842" s="247"/>
      <c r="LGZ842" s="247"/>
      <c r="LHA842" s="247"/>
      <c r="LHB842" s="247"/>
      <c r="LHC842" s="247"/>
      <c r="LHD842" s="247"/>
      <c r="LHE842" s="247"/>
      <c r="LHF842" s="247"/>
      <c r="LHG842" s="247"/>
      <c r="LHH842" s="247"/>
      <c r="LHI842" s="247"/>
      <c r="LHJ842" s="247"/>
      <c r="LHK842" s="247"/>
      <c r="LHL842" s="247"/>
      <c r="LHM842" s="247"/>
      <c r="LHN842" s="247"/>
      <c r="LHO842" s="247"/>
      <c r="LHP842" s="247"/>
      <c r="LHQ842" s="247"/>
      <c r="LHR842" s="247"/>
      <c r="LHS842" s="247"/>
      <c r="LHT842" s="247"/>
      <c r="LHU842" s="247"/>
      <c r="LHV842" s="247"/>
      <c r="LHW842" s="247"/>
      <c r="LHX842" s="247"/>
      <c r="LHY842" s="247"/>
      <c r="LHZ842" s="247"/>
      <c r="LIA842" s="247"/>
      <c r="LIB842" s="247"/>
      <c r="LIC842" s="247"/>
      <c r="LID842" s="247"/>
      <c r="LIE842" s="247"/>
      <c r="LIF842" s="247"/>
      <c r="LIG842" s="247"/>
      <c r="LIH842" s="247"/>
      <c r="LII842" s="247"/>
      <c r="LIJ842" s="247"/>
      <c r="LIK842" s="247"/>
      <c r="LIL842" s="247"/>
      <c r="LIM842" s="247"/>
      <c r="LIN842" s="247"/>
      <c r="LIO842" s="247"/>
      <c r="LIP842" s="247"/>
      <c r="LIQ842" s="247"/>
      <c r="LIR842" s="247"/>
      <c r="LIS842" s="247"/>
      <c r="LIT842" s="247"/>
      <c r="LIU842" s="247"/>
      <c r="LIV842" s="247"/>
      <c r="LIW842" s="247"/>
      <c r="LIX842" s="247"/>
      <c r="LIY842" s="247"/>
      <c r="LIZ842" s="247"/>
      <c r="LJA842" s="247"/>
      <c r="LJB842" s="247"/>
      <c r="LJC842" s="247"/>
      <c r="LJD842" s="247"/>
      <c r="LJE842" s="247"/>
      <c r="LJF842" s="247"/>
      <c r="LJG842" s="247"/>
      <c r="LJH842" s="247"/>
      <c r="LJI842" s="247"/>
      <c r="LJJ842" s="247"/>
      <c r="LJK842" s="247"/>
      <c r="LJL842" s="247"/>
      <c r="LJM842" s="247"/>
      <c r="LJN842" s="247"/>
      <c r="LJO842" s="247"/>
      <c r="LJP842" s="247"/>
      <c r="LJQ842" s="247"/>
      <c r="LJR842" s="247"/>
      <c r="LJS842" s="247"/>
      <c r="LJT842" s="247"/>
      <c r="LJU842" s="247"/>
      <c r="LJV842" s="247"/>
      <c r="LJW842" s="247"/>
      <c r="LJX842" s="247"/>
      <c r="LJY842" s="247"/>
      <c r="LJZ842" s="247"/>
      <c r="LKA842" s="247"/>
      <c r="LKB842" s="247"/>
      <c r="LKC842" s="247"/>
      <c r="LKD842" s="247"/>
      <c r="LKE842" s="247"/>
      <c r="LKF842" s="247"/>
      <c r="LKG842" s="247"/>
      <c r="LKH842" s="247"/>
      <c r="LKI842" s="247"/>
      <c r="LKJ842" s="247"/>
      <c r="LKK842" s="247"/>
      <c r="LKL842" s="247"/>
      <c r="LKM842" s="247"/>
      <c r="LKN842" s="247"/>
      <c r="LKO842" s="247"/>
      <c r="LKP842" s="247"/>
      <c r="LKQ842" s="247"/>
      <c r="LKR842" s="247"/>
      <c r="LKS842" s="247"/>
      <c r="LKT842" s="247"/>
      <c r="LKU842" s="247"/>
      <c r="LKV842" s="247"/>
      <c r="LKW842" s="247"/>
      <c r="LKX842" s="247"/>
      <c r="LKY842" s="247"/>
      <c r="LKZ842" s="247"/>
      <c r="LLA842" s="247"/>
      <c r="LLB842" s="247"/>
      <c r="LLC842" s="247"/>
      <c r="LLD842" s="247"/>
      <c r="LLE842" s="247"/>
      <c r="LLF842" s="247"/>
      <c r="LLG842" s="247"/>
      <c r="LLH842" s="247"/>
      <c r="LLI842" s="247"/>
      <c r="LLJ842" s="247"/>
      <c r="LLK842" s="247"/>
      <c r="LLL842" s="247"/>
      <c r="LLM842" s="247"/>
      <c r="LLN842" s="247"/>
      <c r="LLO842" s="247"/>
      <c r="LLP842" s="247"/>
      <c r="LLQ842" s="247"/>
      <c r="LLR842" s="247"/>
      <c r="LLS842" s="247"/>
      <c r="LLT842" s="247"/>
      <c r="LLU842" s="247"/>
      <c r="LLV842" s="247"/>
      <c r="LLW842" s="247"/>
      <c r="LLX842" s="247"/>
      <c r="LLY842" s="247"/>
      <c r="LLZ842" s="247"/>
      <c r="LMA842" s="247"/>
      <c r="LMB842" s="247"/>
      <c r="LMC842" s="247"/>
      <c r="LMD842" s="247"/>
      <c r="LME842" s="247"/>
      <c r="LMF842" s="247"/>
      <c r="LMG842" s="247"/>
      <c r="LMH842" s="247"/>
      <c r="LMI842" s="247"/>
      <c r="LMJ842" s="247"/>
      <c r="LMK842" s="247"/>
      <c r="LML842" s="247"/>
      <c r="LMM842" s="247"/>
      <c r="LMN842" s="247"/>
      <c r="LMO842" s="247"/>
      <c r="LMP842" s="247"/>
      <c r="LMQ842" s="247"/>
      <c r="LMR842" s="247"/>
      <c r="LMS842" s="247"/>
      <c r="LMT842" s="247"/>
      <c r="LMU842" s="247"/>
      <c r="LMV842" s="247"/>
      <c r="LMW842" s="247"/>
      <c r="LMX842" s="247"/>
      <c r="LMY842" s="247"/>
      <c r="LMZ842" s="247"/>
      <c r="LNA842" s="247"/>
      <c r="LNB842" s="247"/>
      <c r="LNC842" s="247"/>
      <c r="LND842" s="247"/>
      <c r="LNE842" s="247"/>
      <c r="LNF842" s="247"/>
      <c r="LNG842" s="247"/>
      <c r="LNH842" s="247"/>
      <c r="LNI842" s="247"/>
      <c r="LNJ842" s="247"/>
      <c r="LNK842" s="247"/>
      <c r="LNL842" s="247"/>
      <c r="LNM842" s="247"/>
      <c r="LNN842" s="247"/>
      <c r="LNO842" s="247"/>
      <c r="LNP842" s="247"/>
      <c r="LNQ842" s="247"/>
      <c r="LNR842" s="247"/>
      <c r="LNS842" s="247"/>
      <c r="LNT842" s="247"/>
      <c r="LNU842" s="247"/>
      <c r="LNV842" s="247"/>
      <c r="LNW842" s="247"/>
      <c r="LNX842" s="247"/>
      <c r="LNY842" s="247"/>
      <c r="LNZ842" s="247"/>
      <c r="LOA842" s="247"/>
      <c r="LOB842" s="247"/>
      <c r="LOC842" s="247"/>
      <c r="LOD842" s="247"/>
      <c r="LOE842" s="247"/>
      <c r="LOF842" s="247"/>
      <c r="LOG842" s="247"/>
      <c r="LOH842" s="247"/>
      <c r="LOI842" s="247"/>
      <c r="LOJ842" s="247"/>
      <c r="LOK842" s="247"/>
      <c r="LOL842" s="247"/>
      <c r="LOM842" s="247"/>
      <c r="LON842" s="247"/>
      <c r="LOO842" s="247"/>
      <c r="LOP842" s="247"/>
      <c r="LOQ842" s="247"/>
      <c r="LOR842" s="247"/>
      <c r="LOS842" s="247"/>
      <c r="LOT842" s="247"/>
      <c r="LOU842" s="247"/>
      <c r="LOV842" s="247"/>
      <c r="LOW842" s="247"/>
      <c r="LOX842" s="247"/>
      <c r="LOY842" s="247"/>
      <c r="LOZ842" s="247"/>
      <c r="LPA842" s="247"/>
      <c r="LPB842" s="247"/>
      <c r="LPC842" s="247"/>
      <c r="LPD842" s="247"/>
      <c r="LPE842" s="247"/>
      <c r="LPF842" s="247"/>
      <c r="LPG842" s="247"/>
      <c r="LPH842" s="247"/>
      <c r="LPI842" s="247"/>
      <c r="LPJ842" s="247"/>
      <c r="LPK842" s="247"/>
      <c r="LPL842" s="247"/>
      <c r="LPM842" s="247"/>
      <c r="LPN842" s="247"/>
      <c r="LPO842" s="247"/>
      <c r="LPP842" s="247"/>
      <c r="LPQ842" s="247"/>
      <c r="LPR842" s="247"/>
      <c r="LPS842" s="247"/>
      <c r="LPT842" s="247"/>
      <c r="LPU842" s="247"/>
      <c r="LPV842" s="247"/>
      <c r="LPW842" s="247"/>
      <c r="LPX842" s="247"/>
      <c r="LPY842" s="247"/>
      <c r="LPZ842" s="247"/>
      <c r="LQA842" s="247"/>
      <c r="LQB842" s="247"/>
      <c r="LQC842" s="247"/>
      <c r="LQD842" s="247"/>
      <c r="LQE842" s="247"/>
      <c r="LQF842" s="247"/>
      <c r="LQG842" s="247"/>
      <c r="LQH842" s="247"/>
      <c r="LQI842" s="247"/>
      <c r="LQJ842" s="247"/>
      <c r="LQK842" s="247"/>
      <c r="LQL842" s="247"/>
      <c r="LQM842" s="247"/>
      <c r="LQN842" s="247"/>
      <c r="LQO842" s="247"/>
      <c r="LQP842" s="247"/>
      <c r="LQQ842" s="247"/>
      <c r="LQR842" s="247"/>
      <c r="LQS842" s="247"/>
      <c r="LQT842" s="247"/>
      <c r="LQU842" s="247"/>
      <c r="LQV842" s="247"/>
      <c r="LQW842" s="247"/>
      <c r="LQX842" s="247"/>
      <c r="LQY842" s="247"/>
      <c r="LQZ842" s="247"/>
      <c r="LRA842" s="247"/>
      <c r="LRB842" s="247"/>
      <c r="LRC842" s="247"/>
      <c r="LRD842" s="247"/>
      <c r="LRE842" s="247"/>
      <c r="LRF842" s="247"/>
      <c r="LRG842" s="247"/>
      <c r="LRH842" s="247"/>
      <c r="LRI842" s="247"/>
      <c r="LRJ842" s="247"/>
      <c r="LRK842" s="247"/>
      <c r="LRL842" s="247"/>
      <c r="LRM842" s="247"/>
      <c r="LRN842" s="247"/>
      <c r="LRO842" s="247"/>
      <c r="LRP842" s="247"/>
      <c r="LRQ842" s="247"/>
      <c r="LRR842" s="247"/>
      <c r="LRS842" s="247"/>
      <c r="LRT842" s="247"/>
      <c r="LRU842" s="247"/>
      <c r="LRV842" s="247"/>
      <c r="LRW842" s="247"/>
      <c r="LRX842" s="247"/>
      <c r="LRY842" s="247"/>
      <c r="LRZ842" s="247"/>
      <c r="LSA842" s="247"/>
      <c r="LSB842" s="247"/>
      <c r="LSC842" s="247"/>
      <c r="LSD842" s="247"/>
      <c r="LSE842" s="247"/>
      <c r="LSF842" s="247"/>
      <c r="LSG842" s="247"/>
      <c r="LSH842" s="247"/>
      <c r="LSI842" s="247"/>
      <c r="LSJ842" s="247"/>
      <c r="LSK842" s="247"/>
      <c r="LSL842" s="247"/>
      <c r="LSM842" s="247"/>
      <c r="LSN842" s="247"/>
      <c r="LSO842" s="247"/>
      <c r="LSP842" s="247"/>
      <c r="LSQ842" s="247"/>
      <c r="LSR842" s="247"/>
      <c r="LSS842" s="247"/>
      <c r="LST842" s="247"/>
      <c r="LSU842" s="247"/>
      <c r="LSV842" s="247"/>
      <c r="LSW842" s="247"/>
      <c r="LSX842" s="247"/>
      <c r="LSY842" s="247"/>
      <c r="LSZ842" s="247"/>
      <c r="LTA842" s="247"/>
      <c r="LTB842" s="247"/>
      <c r="LTC842" s="247"/>
      <c r="LTD842" s="247"/>
      <c r="LTE842" s="247"/>
      <c r="LTF842" s="247"/>
      <c r="LTG842" s="247"/>
      <c r="LTH842" s="247"/>
      <c r="LTI842" s="247"/>
      <c r="LTJ842" s="247"/>
      <c r="LTK842" s="247"/>
      <c r="LTL842" s="247"/>
      <c r="LTM842" s="247"/>
      <c r="LTN842" s="247"/>
      <c r="LTO842" s="247"/>
      <c r="LTP842" s="247"/>
      <c r="LTQ842" s="247"/>
      <c r="LTR842" s="247"/>
      <c r="LTS842" s="247"/>
      <c r="LTT842" s="247"/>
      <c r="LTU842" s="247"/>
      <c r="LTV842" s="247"/>
      <c r="LTW842" s="247"/>
      <c r="LTX842" s="247"/>
      <c r="LTY842" s="247"/>
      <c r="LTZ842" s="247"/>
      <c r="LUA842" s="247"/>
      <c r="LUB842" s="247"/>
      <c r="LUC842" s="247"/>
      <c r="LUD842" s="247"/>
      <c r="LUE842" s="247"/>
      <c r="LUF842" s="247"/>
      <c r="LUG842" s="247"/>
      <c r="LUH842" s="247"/>
      <c r="LUI842" s="247"/>
      <c r="LUJ842" s="247"/>
      <c r="LUK842" s="247"/>
      <c r="LUL842" s="247"/>
      <c r="LUM842" s="247"/>
      <c r="LUN842" s="247"/>
      <c r="LUO842" s="247"/>
      <c r="LUP842" s="247"/>
      <c r="LUQ842" s="247"/>
      <c r="LUR842" s="247"/>
      <c r="LUS842" s="247"/>
      <c r="LUT842" s="247"/>
      <c r="LUU842" s="247"/>
      <c r="LUV842" s="247"/>
      <c r="LUW842" s="247"/>
      <c r="LUX842" s="247"/>
      <c r="LUY842" s="247"/>
      <c r="LUZ842" s="247"/>
      <c r="LVA842" s="247"/>
      <c r="LVB842" s="247"/>
      <c r="LVC842" s="247"/>
      <c r="LVD842" s="247"/>
      <c r="LVE842" s="247"/>
      <c r="LVF842" s="247"/>
      <c r="LVG842" s="247"/>
      <c r="LVH842" s="247"/>
      <c r="LVI842" s="247"/>
      <c r="LVJ842" s="247"/>
      <c r="LVK842" s="247"/>
      <c r="LVL842" s="247"/>
      <c r="LVM842" s="247"/>
      <c r="LVN842" s="247"/>
      <c r="LVO842" s="247"/>
      <c r="LVP842" s="247"/>
      <c r="LVQ842" s="247"/>
      <c r="LVR842" s="247"/>
      <c r="LVS842" s="247"/>
      <c r="LVT842" s="247"/>
      <c r="LVU842" s="247"/>
      <c r="LVV842" s="247"/>
      <c r="LVW842" s="247"/>
      <c r="LVX842" s="247"/>
      <c r="LVY842" s="247"/>
      <c r="LVZ842" s="247"/>
      <c r="LWA842" s="247"/>
      <c r="LWB842" s="247"/>
      <c r="LWC842" s="247"/>
      <c r="LWD842" s="247"/>
      <c r="LWE842" s="247"/>
      <c r="LWF842" s="247"/>
      <c r="LWG842" s="247"/>
      <c r="LWH842" s="247"/>
      <c r="LWI842" s="247"/>
      <c r="LWJ842" s="247"/>
      <c r="LWK842" s="247"/>
      <c r="LWL842" s="247"/>
      <c r="LWM842" s="247"/>
      <c r="LWN842" s="247"/>
      <c r="LWO842" s="247"/>
      <c r="LWP842" s="247"/>
      <c r="LWQ842" s="247"/>
      <c r="LWR842" s="247"/>
      <c r="LWS842" s="247"/>
      <c r="LWT842" s="247"/>
      <c r="LWU842" s="247"/>
      <c r="LWV842" s="247"/>
      <c r="LWW842" s="247"/>
      <c r="LWX842" s="247"/>
      <c r="LWY842" s="247"/>
      <c r="LWZ842" s="247"/>
      <c r="LXA842" s="247"/>
      <c r="LXB842" s="247"/>
      <c r="LXC842" s="247"/>
      <c r="LXD842" s="247"/>
      <c r="LXE842" s="247"/>
      <c r="LXF842" s="247"/>
      <c r="LXG842" s="247"/>
      <c r="LXH842" s="247"/>
      <c r="LXI842" s="247"/>
      <c r="LXJ842" s="247"/>
      <c r="LXK842" s="247"/>
      <c r="LXL842" s="247"/>
      <c r="LXM842" s="247"/>
      <c r="LXN842" s="247"/>
      <c r="LXO842" s="247"/>
      <c r="LXP842" s="247"/>
      <c r="LXQ842" s="247"/>
      <c r="LXR842" s="247"/>
      <c r="LXS842" s="247"/>
      <c r="LXT842" s="247"/>
      <c r="LXU842" s="247"/>
      <c r="LXV842" s="247"/>
      <c r="LXW842" s="247"/>
      <c r="LXX842" s="247"/>
      <c r="LXY842" s="247"/>
      <c r="LXZ842" s="247"/>
      <c r="LYA842" s="247"/>
      <c r="LYB842" s="247"/>
      <c r="LYC842" s="247"/>
      <c r="LYD842" s="247"/>
      <c r="LYE842" s="247"/>
      <c r="LYF842" s="247"/>
      <c r="LYG842" s="247"/>
      <c r="LYH842" s="247"/>
      <c r="LYI842" s="247"/>
      <c r="LYJ842" s="247"/>
      <c r="LYK842" s="247"/>
      <c r="LYL842" s="247"/>
      <c r="LYM842" s="247"/>
      <c r="LYN842" s="247"/>
      <c r="LYO842" s="247"/>
      <c r="LYP842" s="247"/>
      <c r="LYQ842" s="247"/>
      <c r="LYR842" s="247"/>
      <c r="LYS842" s="247"/>
      <c r="LYT842" s="247"/>
      <c r="LYU842" s="247"/>
      <c r="LYV842" s="247"/>
      <c r="LYW842" s="247"/>
      <c r="LYX842" s="247"/>
      <c r="LYY842" s="247"/>
      <c r="LYZ842" s="247"/>
      <c r="LZA842" s="247"/>
      <c r="LZB842" s="247"/>
      <c r="LZC842" s="247"/>
      <c r="LZD842" s="247"/>
      <c r="LZE842" s="247"/>
      <c r="LZF842" s="247"/>
      <c r="LZG842" s="247"/>
      <c r="LZH842" s="247"/>
      <c r="LZI842" s="247"/>
      <c r="LZJ842" s="247"/>
      <c r="LZK842" s="247"/>
      <c r="LZL842" s="247"/>
      <c r="LZM842" s="247"/>
      <c r="LZN842" s="247"/>
      <c r="LZO842" s="247"/>
      <c r="LZP842" s="247"/>
      <c r="LZQ842" s="247"/>
      <c r="LZR842" s="247"/>
      <c r="LZS842" s="247"/>
      <c r="LZT842" s="247"/>
      <c r="LZU842" s="247"/>
      <c r="LZV842" s="247"/>
      <c r="LZW842" s="247"/>
      <c r="LZX842" s="247"/>
      <c r="LZY842" s="247"/>
      <c r="LZZ842" s="247"/>
      <c r="MAA842" s="247"/>
      <c r="MAB842" s="247"/>
      <c r="MAC842" s="247"/>
      <c r="MAD842" s="247"/>
      <c r="MAE842" s="247"/>
      <c r="MAF842" s="247"/>
      <c r="MAG842" s="247"/>
      <c r="MAH842" s="247"/>
      <c r="MAI842" s="247"/>
      <c r="MAJ842" s="247"/>
      <c r="MAK842" s="247"/>
      <c r="MAL842" s="247"/>
      <c r="MAM842" s="247"/>
      <c r="MAN842" s="247"/>
      <c r="MAO842" s="247"/>
      <c r="MAP842" s="247"/>
      <c r="MAQ842" s="247"/>
      <c r="MAR842" s="247"/>
      <c r="MAS842" s="247"/>
      <c r="MAT842" s="247"/>
      <c r="MAU842" s="247"/>
      <c r="MAV842" s="247"/>
      <c r="MAW842" s="247"/>
      <c r="MAX842" s="247"/>
      <c r="MAY842" s="247"/>
      <c r="MAZ842" s="247"/>
      <c r="MBA842" s="247"/>
      <c r="MBB842" s="247"/>
      <c r="MBC842" s="247"/>
      <c r="MBD842" s="247"/>
      <c r="MBE842" s="247"/>
      <c r="MBF842" s="247"/>
      <c r="MBG842" s="247"/>
      <c r="MBH842" s="247"/>
      <c r="MBI842" s="247"/>
      <c r="MBJ842" s="247"/>
      <c r="MBK842" s="247"/>
      <c r="MBL842" s="247"/>
      <c r="MBM842" s="247"/>
      <c r="MBN842" s="247"/>
      <c r="MBO842" s="247"/>
      <c r="MBP842" s="247"/>
      <c r="MBQ842" s="247"/>
      <c r="MBR842" s="247"/>
      <c r="MBS842" s="247"/>
      <c r="MBT842" s="247"/>
      <c r="MBU842" s="247"/>
      <c r="MBV842" s="247"/>
      <c r="MBW842" s="247"/>
      <c r="MBX842" s="247"/>
      <c r="MBY842" s="247"/>
      <c r="MBZ842" s="247"/>
      <c r="MCA842" s="247"/>
      <c r="MCB842" s="247"/>
      <c r="MCC842" s="247"/>
      <c r="MCD842" s="247"/>
      <c r="MCE842" s="247"/>
      <c r="MCF842" s="247"/>
      <c r="MCG842" s="247"/>
      <c r="MCH842" s="247"/>
      <c r="MCI842" s="247"/>
      <c r="MCJ842" s="247"/>
      <c r="MCK842" s="247"/>
      <c r="MCL842" s="247"/>
      <c r="MCM842" s="247"/>
      <c r="MCN842" s="247"/>
      <c r="MCO842" s="247"/>
      <c r="MCP842" s="247"/>
      <c r="MCQ842" s="247"/>
      <c r="MCR842" s="247"/>
      <c r="MCS842" s="247"/>
      <c r="MCT842" s="247"/>
      <c r="MCU842" s="247"/>
      <c r="MCV842" s="247"/>
      <c r="MCW842" s="247"/>
      <c r="MCX842" s="247"/>
      <c r="MCY842" s="247"/>
      <c r="MCZ842" s="247"/>
      <c r="MDA842" s="247"/>
      <c r="MDB842" s="247"/>
      <c r="MDC842" s="247"/>
      <c r="MDD842" s="247"/>
      <c r="MDE842" s="247"/>
      <c r="MDF842" s="247"/>
      <c r="MDG842" s="247"/>
      <c r="MDH842" s="247"/>
      <c r="MDI842" s="247"/>
      <c r="MDJ842" s="247"/>
      <c r="MDK842" s="247"/>
      <c r="MDL842" s="247"/>
      <c r="MDM842" s="247"/>
      <c r="MDN842" s="247"/>
      <c r="MDO842" s="247"/>
      <c r="MDP842" s="247"/>
      <c r="MDQ842" s="247"/>
      <c r="MDR842" s="247"/>
      <c r="MDS842" s="247"/>
      <c r="MDT842" s="247"/>
      <c r="MDU842" s="247"/>
      <c r="MDV842" s="247"/>
      <c r="MDW842" s="247"/>
      <c r="MDX842" s="247"/>
      <c r="MDY842" s="247"/>
      <c r="MDZ842" s="247"/>
      <c r="MEA842" s="247"/>
      <c r="MEB842" s="247"/>
      <c r="MEC842" s="247"/>
      <c r="MED842" s="247"/>
      <c r="MEE842" s="247"/>
      <c r="MEF842" s="247"/>
      <c r="MEG842" s="247"/>
      <c r="MEH842" s="247"/>
      <c r="MEI842" s="247"/>
      <c r="MEJ842" s="247"/>
      <c r="MEK842" s="247"/>
      <c r="MEL842" s="247"/>
      <c r="MEM842" s="247"/>
      <c r="MEN842" s="247"/>
      <c r="MEO842" s="247"/>
      <c r="MEP842" s="247"/>
      <c r="MEQ842" s="247"/>
      <c r="MER842" s="247"/>
      <c r="MES842" s="247"/>
      <c r="MET842" s="247"/>
      <c r="MEU842" s="247"/>
      <c r="MEV842" s="247"/>
      <c r="MEW842" s="247"/>
      <c r="MEX842" s="247"/>
      <c r="MEY842" s="247"/>
      <c r="MEZ842" s="247"/>
      <c r="MFA842" s="247"/>
      <c r="MFB842" s="247"/>
      <c r="MFC842" s="247"/>
      <c r="MFD842" s="247"/>
      <c r="MFE842" s="247"/>
      <c r="MFF842" s="247"/>
      <c r="MFG842" s="247"/>
      <c r="MFH842" s="247"/>
      <c r="MFI842" s="247"/>
      <c r="MFJ842" s="247"/>
      <c r="MFK842" s="247"/>
      <c r="MFL842" s="247"/>
      <c r="MFM842" s="247"/>
      <c r="MFN842" s="247"/>
      <c r="MFO842" s="247"/>
      <c r="MFP842" s="247"/>
      <c r="MFQ842" s="247"/>
      <c r="MFR842" s="247"/>
      <c r="MFS842" s="247"/>
      <c r="MFT842" s="247"/>
      <c r="MFU842" s="247"/>
      <c r="MFV842" s="247"/>
      <c r="MFW842" s="247"/>
      <c r="MFX842" s="247"/>
      <c r="MFY842" s="247"/>
      <c r="MFZ842" s="247"/>
      <c r="MGA842" s="247"/>
      <c r="MGB842" s="247"/>
      <c r="MGC842" s="247"/>
      <c r="MGD842" s="247"/>
      <c r="MGE842" s="247"/>
      <c r="MGF842" s="247"/>
      <c r="MGG842" s="247"/>
      <c r="MGH842" s="247"/>
      <c r="MGI842" s="247"/>
      <c r="MGJ842" s="247"/>
      <c r="MGK842" s="247"/>
      <c r="MGL842" s="247"/>
      <c r="MGM842" s="247"/>
      <c r="MGN842" s="247"/>
      <c r="MGO842" s="247"/>
      <c r="MGP842" s="247"/>
      <c r="MGQ842" s="247"/>
      <c r="MGR842" s="247"/>
      <c r="MGS842" s="247"/>
      <c r="MGT842" s="247"/>
      <c r="MGU842" s="247"/>
      <c r="MGV842" s="247"/>
      <c r="MGW842" s="247"/>
      <c r="MGX842" s="247"/>
      <c r="MGY842" s="247"/>
      <c r="MGZ842" s="247"/>
      <c r="MHA842" s="247"/>
      <c r="MHB842" s="247"/>
      <c r="MHC842" s="247"/>
      <c r="MHD842" s="247"/>
      <c r="MHE842" s="247"/>
      <c r="MHF842" s="247"/>
      <c r="MHG842" s="247"/>
      <c r="MHH842" s="247"/>
      <c r="MHI842" s="247"/>
      <c r="MHJ842" s="247"/>
      <c r="MHK842" s="247"/>
      <c r="MHL842" s="247"/>
      <c r="MHM842" s="247"/>
      <c r="MHN842" s="247"/>
      <c r="MHO842" s="247"/>
      <c r="MHP842" s="247"/>
      <c r="MHQ842" s="247"/>
      <c r="MHR842" s="247"/>
      <c r="MHS842" s="247"/>
      <c r="MHT842" s="247"/>
      <c r="MHU842" s="247"/>
      <c r="MHV842" s="247"/>
      <c r="MHW842" s="247"/>
      <c r="MHX842" s="247"/>
      <c r="MHY842" s="247"/>
      <c r="MHZ842" s="247"/>
      <c r="MIA842" s="247"/>
      <c r="MIB842" s="247"/>
      <c r="MIC842" s="247"/>
      <c r="MID842" s="247"/>
      <c r="MIE842" s="247"/>
      <c r="MIF842" s="247"/>
      <c r="MIG842" s="247"/>
      <c r="MIH842" s="247"/>
      <c r="MII842" s="247"/>
      <c r="MIJ842" s="247"/>
      <c r="MIK842" s="247"/>
      <c r="MIL842" s="247"/>
      <c r="MIM842" s="247"/>
      <c r="MIN842" s="247"/>
      <c r="MIO842" s="247"/>
      <c r="MIP842" s="247"/>
      <c r="MIQ842" s="247"/>
      <c r="MIR842" s="247"/>
      <c r="MIS842" s="247"/>
      <c r="MIT842" s="247"/>
      <c r="MIU842" s="247"/>
      <c r="MIV842" s="247"/>
      <c r="MIW842" s="247"/>
      <c r="MIX842" s="247"/>
      <c r="MIY842" s="247"/>
      <c r="MIZ842" s="247"/>
      <c r="MJA842" s="247"/>
      <c r="MJB842" s="247"/>
      <c r="MJC842" s="247"/>
      <c r="MJD842" s="247"/>
      <c r="MJE842" s="247"/>
      <c r="MJF842" s="247"/>
      <c r="MJG842" s="247"/>
      <c r="MJH842" s="247"/>
      <c r="MJI842" s="247"/>
      <c r="MJJ842" s="247"/>
      <c r="MJK842" s="247"/>
      <c r="MJL842" s="247"/>
      <c r="MJM842" s="247"/>
      <c r="MJN842" s="247"/>
      <c r="MJO842" s="247"/>
      <c r="MJP842" s="247"/>
      <c r="MJQ842" s="247"/>
      <c r="MJR842" s="247"/>
      <c r="MJS842" s="247"/>
      <c r="MJT842" s="247"/>
      <c r="MJU842" s="247"/>
      <c r="MJV842" s="247"/>
      <c r="MJW842" s="247"/>
      <c r="MJX842" s="247"/>
      <c r="MJY842" s="247"/>
      <c r="MJZ842" s="247"/>
      <c r="MKA842" s="247"/>
      <c r="MKB842" s="247"/>
      <c r="MKC842" s="247"/>
      <c r="MKD842" s="247"/>
      <c r="MKE842" s="247"/>
      <c r="MKF842" s="247"/>
      <c r="MKG842" s="247"/>
      <c r="MKH842" s="247"/>
      <c r="MKI842" s="247"/>
      <c r="MKJ842" s="247"/>
      <c r="MKK842" s="247"/>
      <c r="MKL842" s="247"/>
      <c r="MKM842" s="247"/>
      <c r="MKN842" s="247"/>
      <c r="MKO842" s="247"/>
      <c r="MKP842" s="247"/>
      <c r="MKQ842" s="247"/>
      <c r="MKR842" s="247"/>
      <c r="MKS842" s="247"/>
      <c r="MKT842" s="247"/>
      <c r="MKU842" s="247"/>
      <c r="MKV842" s="247"/>
      <c r="MKW842" s="247"/>
      <c r="MKX842" s="247"/>
      <c r="MKY842" s="247"/>
      <c r="MKZ842" s="247"/>
      <c r="MLA842" s="247"/>
      <c r="MLB842" s="247"/>
      <c r="MLC842" s="247"/>
      <c r="MLD842" s="247"/>
      <c r="MLE842" s="247"/>
      <c r="MLF842" s="247"/>
      <c r="MLG842" s="247"/>
      <c r="MLH842" s="247"/>
      <c r="MLI842" s="247"/>
      <c r="MLJ842" s="247"/>
      <c r="MLK842" s="247"/>
      <c r="MLL842" s="247"/>
      <c r="MLM842" s="247"/>
      <c r="MLN842" s="247"/>
      <c r="MLO842" s="247"/>
      <c r="MLP842" s="247"/>
      <c r="MLQ842" s="247"/>
      <c r="MLR842" s="247"/>
      <c r="MLS842" s="247"/>
      <c r="MLT842" s="247"/>
      <c r="MLU842" s="247"/>
      <c r="MLV842" s="247"/>
      <c r="MLW842" s="247"/>
      <c r="MLX842" s="247"/>
      <c r="MLY842" s="247"/>
      <c r="MLZ842" s="247"/>
      <c r="MMA842" s="247"/>
      <c r="MMB842" s="247"/>
      <c r="MMC842" s="247"/>
      <c r="MMD842" s="247"/>
      <c r="MME842" s="247"/>
      <c r="MMF842" s="247"/>
      <c r="MMG842" s="247"/>
      <c r="MMH842" s="247"/>
      <c r="MMI842" s="247"/>
      <c r="MMJ842" s="247"/>
      <c r="MMK842" s="247"/>
      <c r="MML842" s="247"/>
      <c r="MMM842" s="247"/>
      <c r="MMN842" s="247"/>
      <c r="MMO842" s="247"/>
      <c r="MMP842" s="247"/>
      <c r="MMQ842" s="247"/>
      <c r="MMR842" s="247"/>
      <c r="MMS842" s="247"/>
      <c r="MMT842" s="247"/>
      <c r="MMU842" s="247"/>
      <c r="MMV842" s="247"/>
      <c r="MMW842" s="247"/>
      <c r="MMX842" s="247"/>
      <c r="MMY842" s="247"/>
      <c r="MMZ842" s="247"/>
      <c r="MNA842" s="247"/>
      <c r="MNB842" s="247"/>
      <c r="MNC842" s="247"/>
      <c r="MND842" s="247"/>
      <c r="MNE842" s="247"/>
      <c r="MNF842" s="247"/>
      <c r="MNG842" s="247"/>
      <c r="MNH842" s="247"/>
      <c r="MNI842" s="247"/>
      <c r="MNJ842" s="247"/>
      <c r="MNK842" s="247"/>
      <c r="MNL842" s="247"/>
      <c r="MNM842" s="247"/>
      <c r="MNN842" s="247"/>
      <c r="MNO842" s="247"/>
      <c r="MNP842" s="247"/>
      <c r="MNQ842" s="247"/>
      <c r="MNR842" s="247"/>
      <c r="MNS842" s="247"/>
      <c r="MNT842" s="247"/>
      <c r="MNU842" s="247"/>
      <c r="MNV842" s="247"/>
      <c r="MNW842" s="247"/>
      <c r="MNX842" s="247"/>
      <c r="MNY842" s="247"/>
      <c r="MNZ842" s="247"/>
      <c r="MOA842" s="247"/>
      <c r="MOB842" s="247"/>
      <c r="MOC842" s="247"/>
      <c r="MOD842" s="247"/>
      <c r="MOE842" s="247"/>
      <c r="MOF842" s="247"/>
      <c r="MOG842" s="247"/>
      <c r="MOH842" s="247"/>
      <c r="MOI842" s="247"/>
      <c r="MOJ842" s="247"/>
      <c r="MOK842" s="247"/>
      <c r="MOL842" s="247"/>
      <c r="MOM842" s="247"/>
      <c r="MON842" s="247"/>
      <c r="MOO842" s="247"/>
      <c r="MOP842" s="247"/>
      <c r="MOQ842" s="247"/>
      <c r="MOR842" s="247"/>
      <c r="MOS842" s="247"/>
      <c r="MOT842" s="247"/>
      <c r="MOU842" s="247"/>
      <c r="MOV842" s="247"/>
      <c r="MOW842" s="247"/>
      <c r="MOX842" s="247"/>
      <c r="MOY842" s="247"/>
      <c r="MOZ842" s="247"/>
      <c r="MPA842" s="247"/>
      <c r="MPB842" s="247"/>
      <c r="MPC842" s="247"/>
      <c r="MPD842" s="247"/>
      <c r="MPE842" s="247"/>
      <c r="MPF842" s="247"/>
      <c r="MPG842" s="247"/>
      <c r="MPH842" s="247"/>
      <c r="MPI842" s="247"/>
      <c r="MPJ842" s="247"/>
      <c r="MPK842" s="247"/>
      <c r="MPL842" s="247"/>
      <c r="MPM842" s="247"/>
      <c r="MPN842" s="247"/>
      <c r="MPO842" s="247"/>
      <c r="MPP842" s="247"/>
      <c r="MPQ842" s="247"/>
      <c r="MPR842" s="247"/>
      <c r="MPS842" s="247"/>
      <c r="MPT842" s="247"/>
      <c r="MPU842" s="247"/>
      <c r="MPV842" s="247"/>
      <c r="MPW842" s="247"/>
      <c r="MPX842" s="247"/>
      <c r="MPY842" s="247"/>
      <c r="MPZ842" s="247"/>
      <c r="MQA842" s="247"/>
      <c r="MQB842" s="247"/>
      <c r="MQC842" s="247"/>
      <c r="MQD842" s="247"/>
      <c r="MQE842" s="247"/>
      <c r="MQF842" s="247"/>
      <c r="MQG842" s="247"/>
      <c r="MQH842" s="247"/>
      <c r="MQI842" s="247"/>
      <c r="MQJ842" s="247"/>
      <c r="MQK842" s="247"/>
      <c r="MQL842" s="247"/>
      <c r="MQM842" s="247"/>
      <c r="MQN842" s="247"/>
      <c r="MQO842" s="247"/>
      <c r="MQP842" s="247"/>
      <c r="MQQ842" s="247"/>
      <c r="MQR842" s="247"/>
      <c r="MQS842" s="247"/>
      <c r="MQT842" s="247"/>
      <c r="MQU842" s="247"/>
      <c r="MQV842" s="247"/>
      <c r="MQW842" s="247"/>
      <c r="MQX842" s="247"/>
      <c r="MQY842" s="247"/>
      <c r="MQZ842" s="247"/>
      <c r="MRA842" s="247"/>
      <c r="MRB842" s="247"/>
      <c r="MRC842" s="247"/>
      <c r="MRD842" s="247"/>
      <c r="MRE842" s="247"/>
      <c r="MRF842" s="247"/>
      <c r="MRG842" s="247"/>
      <c r="MRH842" s="247"/>
      <c r="MRI842" s="247"/>
      <c r="MRJ842" s="247"/>
      <c r="MRK842" s="247"/>
      <c r="MRL842" s="247"/>
      <c r="MRM842" s="247"/>
      <c r="MRN842" s="247"/>
      <c r="MRO842" s="247"/>
      <c r="MRP842" s="247"/>
      <c r="MRQ842" s="247"/>
      <c r="MRR842" s="247"/>
      <c r="MRS842" s="247"/>
      <c r="MRT842" s="247"/>
      <c r="MRU842" s="247"/>
      <c r="MRV842" s="247"/>
      <c r="MRW842" s="247"/>
      <c r="MRX842" s="247"/>
      <c r="MRY842" s="247"/>
      <c r="MRZ842" s="247"/>
      <c r="MSA842" s="247"/>
      <c r="MSB842" s="247"/>
      <c r="MSC842" s="247"/>
      <c r="MSD842" s="247"/>
      <c r="MSE842" s="247"/>
      <c r="MSF842" s="247"/>
      <c r="MSG842" s="247"/>
      <c r="MSH842" s="247"/>
      <c r="MSI842" s="247"/>
      <c r="MSJ842" s="247"/>
      <c r="MSK842" s="247"/>
      <c r="MSL842" s="247"/>
      <c r="MSM842" s="247"/>
      <c r="MSN842" s="247"/>
      <c r="MSO842" s="247"/>
      <c r="MSP842" s="247"/>
      <c r="MSQ842" s="247"/>
      <c r="MSR842" s="247"/>
      <c r="MSS842" s="247"/>
      <c r="MST842" s="247"/>
      <c r="MSU842" s="247"/>
      <c r="MSV842" s="247"/>
      <c r="MSW842" s="247"/>
      <c r="MSX842" s="247"/>
      <c r="MSY842" s="247"/>
      <c r="MSZ842" s="247"/>
      <c r="MTA842" s="247"/>
      <c r="MTB842" s="247"/>
      <c r="MTC842" s="247"/>
      <c r="MTD842" s="247"/>
      <c r="MTE842" s="247"/>
      <c r="MTF842" s="247"/>
      <c r="MTG842" s="247"/>
      <c r="MTH842" s="247"/>
      <c r="MTI842" s="247"/>
      <c r="MTJ842" s="247"/>
      <c r="MTK842" s="247"/>
      <c r="MTL842" s="247"/>
      <c r="MTM842" s="247"/>
      <c r="MTN842" s="247"/>
      <c r="MTO842" s="247"/>
      <c r="MTP842" s="247"/>
      <c r="MTQ842" s="247"/>
      <c r="MTR842" s="247"/>
      <c r="MTS842" s="247"/>
      <c r="MTT842" s="247"/>
      <c r="MTU842" s="247"/>
      <c r="MTV842" s="247"/>
      <c r="MTW842" s="247"/>
      <c r="MTX842" s="247"/>
      <c r="MTY842" s="247"/>
      <c r="MTZ842" s="247"/>
      <c r="MUA842" s="247"/>
      <c r="MUB842" s="247"/>
      <c r="MUC842" s="247"/>
      <c r="MUD842" s="247"/>
      <c r="MUE842" s="247"/>
      <c r="MUF842" s="247"/>
      <c r="MUG842" s="247"/>
      <c r="MUH842" s="247"/>
      <c r="MUI842" s="247"/>
      <c r="MUJ842" s="247"/>
      <c r="MUK842" s="247"/>
      <c r="MUL842" s="247"/>
      <c r="MUM842" s="247"/>
      <c r="MUN842" s="247"/>
      <c r="MUO842" s="247"/>
      <c r="MUP842" s="247"/>
      <c r="MUQ842" s="247"/>
      <c r="MUR842" s="247"/>
      <c r="MUS842" s="247"/>
      <c r="MUT842" s="247"/>
      <c r="MUU842" s="247"/>
      <c r="MUV842" s="247"/>
      <c r="MUW842" s="247"/>
      <c r="MUX842" s="247"/>
      <c r="MUY842" s="247"/>
      <c r="MUZ842" s="247"/>
      <c r="MVA842" s="247"/>
      <c r="MVB842" s="247"/>
      <c r="MVC842" s="247"/>
      <c r="MVD842" s="247"/>
      <c r="MVE842" s="247"/>
      <c r="MVF842" s="247"/>
      <c r="MVG842" s="247"/>
      <c r="MVH842" s="247"/>
      <c r="MVI842" s="247"/>
      <c r="MVJ842" s="247"/>
      <c r="MVK842" s="247"/>
      <c r="MVL842" s="247"/>
      <c r="MVM842" s="247"/>
      <c r="MVN842" s="247"/>
      <c r="MVO842" s="247"/>
      <c r="MVP842" s="247"/>
      <c r="MVQ842" s="247"/>
      <c r="MVR842" s="247"/>
      <c r="MVS842" s="247"/>
      <c r="MVT842" s="247"/>
      <c r="MVU842" s="247"/>
      <c r="MVV842" s="247"/>
      <c r="MVW842" s="247"/>
      <c r="MVX842" s="247"/>
      <c r="MVY842" s="247"/>
      <c r="MVZ842" s="247"/>
      <c r="MWA842" s="247"/>
      <c r="MWB842" s="247"/>
      <c r="MWC842" s="247"/>
      <c r="MWD842" s="247"/>
      <c r="MWE842" s="247"/>
      <c r="MWF842" s="247"/>
      <c r="MWG842" s="247"/>
      <c r="MWH842" s="247"/>
      <c r="MWI842" s="247"/>
      <c r="MWJ842" s="247"/>
      <c r="MWK842" s="247"/>
      <c r="MWL842" s="247"/>
      <c r="MWM842" s="247"/>
      <c r="MWN842" s="247"/>
      <c r="MWO842" s="247"/>
      <c r="MWP842" s="247"/>
      <c r="MWQ842" s="247"/>
      <c r="MWR842" s="247"/>
      <c r="MWS842" s="247"/>
      <c r="MWT842" s="247"/>
      <c r="MWU842" s="247"/>
      <c r="MWV842" s="247"/>
      <c r="MWW842" s="247"/>
      <c r="MWX842" s="247"/>
      <c r="MWY842" s="247"/>
      <c r="MWZ842" s="247"/>
      <c r="MXA842" s="247"/>
      <c r="MXB842" s="247"/>
      <c r="MXC842" s="247"/>
      <c r="MXD842" s="247"/>
      <c r="MXE842" s="247"/>
      <c r="MXF842" s="247"/>
      <c r="MXG842" s="247"/>
      <c r="MXH842" s="247"/>
      <c r="MXI842" s="247"/>
      <c r="MXJ842" s="247"/>
      <c r="MXK842" s="247"/>
      <c r="MXL842" s="247"/>
      <c r="MXM842" s="247"/>
      <c r="MXN842" s="247"/>
      <c r="MXO842" s="247"/>
      <c r="MXP842" s="247"/>
      <c r="MXQ842" s="247"/>
      <c r="MXR842" s="247"/>
      <c r="MXS842" s="247"/>
      <c r="MXT842" s="247"/>
      <c r="MXU842" s="247"/>
      <c r="MXV842" s="247"/>
      <c r="MXW842" s="247"/>
      <c r="MXX842" s="247"/>
      <c r="MXY842" s="247"/>
      <c r="MXZ842" s="247"/>
      <c r="MYA842" s="247"/>
      <c r="MYB842" s="247"/>
      <c r="MYC842" s="247"/>
      <c r="MYD842" s="247"/>
      <c r="MYE842" s="247"/>
      <c r="MYF842" s="247"/>
      <c r="MYG842" s="247"/>
      <c r="MYH842" s="247"/>
      <c r="MYI842" s="247"/>
      <c r="MYJ842" s="247"/>
      <c r="MYK842" s="247"/>
      <c r="MYL842" s="247"/>
      <c r="MYM842" s="247"/>
      <c r="MYN842" s="247"/>
      <c r="MYO842" s="247"/>
      <c r="MYP842" s="247"/>
      <c r="MYQ842" s="247"/>
      <c r="MYR842" s="247"/>
      <c r="MYS842" s="247"/>
      <c r="MYT842" s="247"/>
      <c r="MYU842" s="247"/>
      <c r="MYV842" s="247"/>
      <c r="MYW842" s="247"/>
      <c r="MYX842" s="247"/>
      <c r="MYY842" s="247"/>
      <c r="MYZ842" s="247"/>
      <c r="MZA842" s="247"/>
      <c r="MZB842" s="247"/>
      <c r="MZC842" s="247"/>
      <c r="MZD842" s="247"/>
      <c r="MZE842" s="247"/>
      <c r="MZF842" s="247"/>
      <c r="MZG842" s="247"/>
      <c r="MZH842" s="247"/>
      <c r="MZI842" s="247"/>
      <c r="MZJ842" s="247"/>
      <c r="MZK842" s="247"/>
      <c r="MZL842" s="247"/>
      <c r="MZM842" s="247"/>
      <c r="MZN842" s="247"/>
      <c r="MZO842" s="247"/>
      <c r="MZP842" s="247"/>
      <c r="MZQ842" s="247"/>
      <c r="MZR842" s="247"/>
      <c r="MZS842" s="247"/>
      <c r="MZT842" s="247"/>
      <c r="MZU842" s="247"/>
      <c r="MZV842" s="247"/>
      <c r="MZW842" s="247"/>
      <c r="MZX842" s="247"/>
      <c r="MZY842" s="247"/>
      <c r="MZZ842" s="247"/>
      <c r="NAA842" s="247"/>
      <c r="NAB842" s="247"/>
      <c r="NAC842" s="247"/>
      <c r="NAD842" s="247"/>
      <c r="NAE842" s="247"/>
      <c r="NAF842" s="247"/>
      <c r="NAG842" s="247"/>
      <c r="NAH842" s="247"/>
      <c r="NAI842" s="247"/>
      <c r="NAJ842" s="247"/>
      <c r="NAK842" s="247"/>
      <c r="NAL842" s="247"/>
      <c r="NAM842" s="247"/>
      <c r="NAN842" s="247"/>
      <c r="NAO842" s="247"/>
      <c r="NAP842" s="247"/>
      <c r="NAQ842" s="247"/>
      <c r="NAR842" s="247"/>
      <c r="NAS842" s="247"/>
      <c r="NAT842" s="247"/>
      <c r="NAU842" s="247"/>
      <c r="NAV842" s="247"/>
      <c r="NAW842" s="247"/>
      <c r="NAX842" s="247"/>
      <c r="NAY842" s="247"/>
      <c r="NAZ842" s="247"/>
      <c r="NBA842" s="247"/>
      <c r="NBB842" s="247"/>
      <c r="NBC842" s="247"/>
      <c r="NBD842" s="247"/>
      <c r="NBE842" s="247"/>
      <c r="NBF842" s="247"/>
      <c r="NBG842" s="247"/>
      <c r="NBH842" s="247"/>
      <c r="NBI842" s="247"/>
      <c r="NBJ842" s="247"/>
      <c r="NBK842" s="247"/>
      <c r="NBL842" s="247"/>
      <c r="NBM842" s="247"/>
      <c r="NBN842" s="247"/>
      <c r="NBO842" s="247"/>
      <c r="NBP842" s="247"/>
      <c r="NBQ842" s="247"/>
      <c r="NBR842" s="247"/>
      <c r="NBS842" s="247"/>
      <c r="NBT842" s="247"/>
      <c r="NBU842" s="247"/>
      <c r="NBV842" s="247"/>
      <c r="NBW842" s="247"/>
      <c r="NBX842" s="247"/>
      <c r="NBY842" s="247"/>
      <c r="NBZ842" s="247"/>
      <c r="NCA842" s="247"/>
      <c r="NCB842" s="247"/>
      <c r="NCC842" s="247"/>
      <c r="NCD842" s="247"/>
      <c r="NCE842" s="247"/>
      <c r="NCF842" s="247"/>
      <c r="NCG842" s="247"/>
      <c r="NCH842" s="247"/>
      <c r="NCI842" s="247"/>
      <c r="NCJ842" s="247"/>
      <c r="NCK842" s="247"/>
      <c r="NCL842" s="247"/>
      <c r="NCM842" s="247"/>
      <c r="NCN842" s="247"/>
      <c r="NCO842" s="247"/>
      <c r="NCP842" s="247"/>
      <c r="NCQ842" s="247"/>
      <c r="NCR842" s="247"/>
      <c r="NCS842" s="247"/>
      <c r="NCT842" s="247"/>
      <c r="NCU842" s="247"/>
      <c r="NCV842" s="247"/>
      <c r="NCW842" s="247"/>
      <c r="NCX842" s="247"/>
      <c r="NCY842" s="247"/>
      <c r="NCZ842" s="247"/>
      <c r="NDA842" s="247"/>
      <c r="NDB842" s="247"/>
      <c r="NDC842" s="247"/>
      <c r="NDD842" s="247"/>
      <c r="NDE842" s="247"/>
      <c r="NDF842" s="247"/>
      <c r="NDG842" s="247"/>
      <c r="NDH842" s="247"/>
      <c r="NDI842" s="247"/>
      <c r="NDJ842" s="247"/>
      <c r="NDK842" s="247"/>
      <c r="NDL842" s="247"/>
      <c r="NDM842" s="247"/>
      <c r="NDN842" s="247"/>
      <c r="NDO842" s="247"/>
      <c r="NDP842" s="247"/>
      <c r="NDQ842" s="247"/>
      <c r="NDR842" s="247"/>
      <c r="NDS842" s="247"/>
      <c r="NDT842" s="247"/>
      <c r="NDU842" s="247"/>
      <c r="NDV842" s="247"/>
      <c r="NDW842" s="247"/>
      <c r="NDX842" s="247"/>
      <c r="NDY842" s="247"/>
      <c r="NDZ842" s="247"/>
      <c r="NEA842" s="247"/>
      <c r="NEB842" s="247"/>
      <c r="NEC842" s="247"/>
      <c r="NED842" s="247"/>
      <c r="NEE842" s="247"/>
      <c r="NEF842" s="247"/>
      <c r="NEG842" s="247"/>
      <c r="NEH842" s="247"/>
      <c r="NEI842" s="247"/>
      <c r="NEJ842" s="247"/>
      <c r="NEK842" s="247"/>
      <c r="NEL842" s="247"/>
      <c r="NEM842" s="247"/>
      <c r="NEN842" s="247"/>
      <c r="NEO842" s="247"/>
      <c r="NEP842" s="247"/>
      <c r="NEQ842" s="247"/>
      <c r="NER842" s="247"/>
      <c r="NES842" s="247"/>
      <c r="NET842" s="247"/>
      <c r="NEU842" s="247"/>
      <c r="NEV842" s="247"/>
      <c r="NEW842" s="247"/>
      <c r="NEX842" s="247"/>
      <c r="NEY842" s="247"/>
      <c r="NEZ842" s="247"/>
      <c r="NFA842" s="247"/>
      <c r="NFB842" s="247"/>
      <c r="NFC842" s="247"/>
      <c r="NFD842" s="247"/>
      <c r="NFE842" s="247"/>
      <c r="NFF842" s="247"/>
      <c r="NFG842" s="247"/>
      <c r="NFH842" s="247"/>
      <c r="NFI842" s="247"/>
      <c r="NFJ842" s="247"/>
      <c r="NFK842" s="247"/>
      <c r="NFL842" s="247"/>
      <c r="NFM842" s="247"/>
      <c r="NFN842" s="247"/>
      <c r="NFO842" s="247"/>
      <c r="NFP842" s="247"/>
      <c r="NFQ842" s="247"/>
      <c r="NFR842" s="247"/>
      <c r="NFS842" s="247"/>
      <c r="NFT842" s="247"/>
      <c r="NFU842" s="247"/>
      <c r="NFV842" s="247"/>
      <c r="NFW842" s="247"/>
      <c r="NFX842" s="247"/>
      <c r="NFY842" s="247"/>
      <c r="NFZ842" s="247"/>
      <c r="NGA842" s="247"/>
      <c r="NGB842" s="247"/>
      <c r="NGC842" s="247"/>
      <c r="NGD842" s="247"/>
      <c r="NGE842" s="247"/>
      <c r="NGF842" s="247"/>
      <c r="NGG842" s="247"/>
      <c r="NGH842" s="247"/>
      <c r="NGI842" s="247"/>
      <c r="NGJ842" s="247"/>
      <c r="NGK842" s="247"/>
      <c r="NGL842" s="247"/>
      <c r="NGM842" s="247"/>
      <c r="NGN842" s="247"/>
      <c r="NGO842" s="247"/>
      <c r="NGP842" s="247"/>
      <c r="NGQ842" s="247"/>
      <c r="NGR842" s="247"/>
      <c r="NGS842" s="247"/>
      <c r="NGT842" s="247"/>
      <c r="NGU842" s="247"/>
      <c r="NGV842" s="247"/>
      <c r="NGW842" s="247"/>
      <c r="NGX842" s="247"/>
      <c r="NGY842" s="247"/>
      <c r="NGZ842" s="247"/>
      <c r="NHA842" s="247"/>
      <c r="NHB842" s="247"/>
      <c r="NHC842" s="247"/>
      <c r="NHD842" s="247"/>
      <c r="NHE842" s="247"/>
      <c r="NHF842" s="247"/>
      <c r="NHG842" s="247"/>
      <c r="NHH842" s="247"/>
      <c r="NHI842" s="247"/>
      <c r="NHJ842" s="247"/>
      <c r="NHK842" s="247"/>
      <c r="NHL842" s="247"/>
      <c r="NHM842" s="247"/>
      <c r="NHN842" s="247"/>
      <c r="NHO842" s="247"/>
      <c r="NHP842" s="247"/>
      <c r="NHQ842" s="247"/>
      <c r="NHR842" s="247"/>
      <c r="NHS842" s="247"/>
      <c r="NHT842" s="247"/>
      <c r="NHU842" s="247"/>
      <c r="NHV842" s="247"/>
      <c r="NHW842" s="247"/>
      <c r="NHX842" s="247"/>
      <c r="NHY842" s="247"/>
      <c r="NHZ842" s="247"/>
      <c r="NIA842" s="247"/>
      <c r="NIB842" s="247"/>
      <c r="NIC842" s="247"/>
      <c r="NID842" s="247"/>
      <c r="NIE842" s="247"/>
      <c r="NIF842" s="247"/>
      <c r="NIG842" s="247"/>
      <c r="NIH842" s="247"/>
      <c r="NII842" s="247"/>
      <c r="NIJ842" s="247"/>
      <c r="NIK842" s="247"/>
      <c r="NIL842" s="247"/>
      <c r="NIM842" s="247"/>
      <c r="NIN842" s="247"/>
      <c r="NIO842" s="247"/>
      <c r="NIP842" s="247"/>
      <c r="NIQ842" s="247"/>
      <c r="NIR842" s="247"/>
      <c r="NIS842" s="247"/>
      <c r="NIT842" s="247"/>
      <c r="NIU842" s="247"/>
      <c r="NIV842" s="247"/>
      <c r="NIW842" s="247"/>
      <c r="NIX842" s="247"/>
      <c r="NIY842" s="247"/>
      <c r="NIZ842" s="247"/>
      <c r="NJA842" s="247"/>
      <c r="NJB842" s="247"/>
      <c r="NJC842" s="247"/>
      <c r="NJD842" s="247"/>
      <c r="NJE842" s="247"/>
      <c r="NJF842" s="247"/>
      <c r="NJG842" s="247"/>
      <c r="NJH842" s="247"/>
      <c r="NJI842" s="247"/>
      <c r="NJJ842" s="247"/>
      <c r="NJK842" s="247"/>
      <c r="NJL842" s="247"/>
      <c r="NJM842" s="247"/>
      <c r="NJN842" s="247"/>
      <c r="NJO842" s="247"/>
      <c r="NJP842" s="247"/>
      <c r="NJQ842" s="247"/>
      <c r="NJR842" s="247"/>
      <c r="NJS842" s="247"/>
      <c r="NJT842" s="247"/>
      <c r="NJU842" s="247"/>
      <c r="NJV842" s="247"/>
      <c r="NJW842" s="247"/>
      <c r="NJX842" s="247"/>
      <c r="NJY842" s="247"/>
      <c r="NJZ842" s="247"/>
      <c r="NKA842" s="247"/>
      <c r="NKB842" s="247"/>
      <c r="NKC842" s="247"/>
      <c r="NKD842" s="247"/>
      <c r="NKE842" s="247"/>
      <c r="NKF842" s="247"/>
      <c r="NKG842" s="247"/>
      <c r="NKH842" s="247"/>
      <c r="NKI842" s="247"/>
      <c r="NKJ842" s="247"/>
      <c r="NKK842" s="247"/>
      <c r="NKL842" s="247"/>
      <c r="NKM842" s="247"/>
      <c r="NKN842" s="247"/>
      <c r="NKO842" s="247"/>
      <c r="NKP842" s="247"/>
      <c r="NKQ842" s="247"/>
      <c r="NKR842" s="247"/>
      <c r="NKS842" s="247"/>
      <c r="NKT842" s="247"/>
      <c r="NKU842" s="247"/>
      <c r="NKV842" s="247"/>
      <c r="NKW842" s="247"/>
      <c r="NKX842" s="247"/>
      <c r="NKY842" s="247"/>
      <c r="NKZ842" s="247"/>
      <c r="NLA842" s="247"/>
      <c r="NLB842" s="247"/>
      <c r="NLC842" s="247"/>
      <c r="NLD842" s="247"/>
      <c r="NLE842" s="247"/>
      <c r="NLF842" s="247"/>
      <c r="NLG842" s="247"/>
      <c r="NLH842" s="247"/>
      <c r="NLI842" s="247"/>
      <c r="NLJ842" s="247"/>
      <c r="NLK842" s="247"/>
      <c r="NLL842" s="247"/>
      <c r="NLM842" s="247"/>
      <c r="NLN842" s="247"/>
      <c r="NLO842" s="247"/>
      <c r="NLP842" s="247"/>
      <c r="NLQ842" s="247"/>
      <c r="NLR842" s="247"/>
      <c r="NLS842" s="247"/>
      <c r="NLT842" s="247"/>
      <c r="NLU842" s="247"/>
      <c r="NLV842" s="247"/>
      <c r="NLW842" s="247"/>
      <c r="NLX842" s="247"/>
      <c r="NLY842" s="247"/>
      <c r="NLZ842" s="247"/>
      <c r="NMA842" s="247"/>
      <c r="NMB842" s="247"/>
      <c r="NMC842" s="247"/>
      <c r="NMD842" s="247"/>
      <c r="NME842" s="247"/>
      <c r="NMF842" s="247"/>
      <c r="NMG842" s="247"/>
      <c r="NMH842" s="247"/>
      <c r="NMI842" s="247"/>
      <c r="NMJ842" s="247"/>
      <c r="NMK842" s="247"/>
      <c r="NML842" s="247"/>
      <c r="NMM842" s="247"/>
      <c r="NMN842" s="247"/>
      <c r="NMO842" s="247"/>
      <c r="NMP842" s="247"/>
      <c r="NMQ842" s="247"/>
      <c r="NMR842" s="247"/>
      <c r="NMS842" s="247"/>
      <c r="NMT842" s="247"/>
      <c r="NMU842" s="247"/>
      <c r="NMV842" s="247"/>
      <c r="NMW842" s="247"/>
      <c r="NMX842" s="247"/>
      <c r="NMY842" s="247"/>
      <c r="NMZ842" s="247"/>
      <c r="NNA842" s="247"/>
      <c r="NNB842" s="247"/>
      <c r="NNC842" s="247"/>
      <c r="NND842" s="247"/>
      <c r="NNE842" s="247"/>
      <c r="NNF842" s="247"/>
      <c r="NNG842" s="247"/>
      <c r="NNH842" s="247"/>
      <c r="NNI842" s="247"/>
      <c r="NNJ842" s="247"/>
      <c r="NNK842" s="247"/>
      <c r="NNL842" s="247"/>
      <c r="NNM842" s="247"/>
      <c r="NNN842" s="247"/>
      <c r="NNO842" s="247"/>
      <c r="NNP842" s="247"/>
      <c r="NNQ842" s="247"/>
      <c r="NNR842" s="247"/>
      <c r="NNS842" s="247"/>
      <c r="NNT842" s="247"/>
      <c r="NNU842" s="247"/>
      <c r="NNV842" s="247"/>
      <c r="NNW842" s="247"/>
      <c r="NNX842" s="247"/>
      <c r="NNY842" s="247"/>
      <c r="NNZ842" s="247"/>
      <c r="NOA842" s="247"/>
      <c r="NOB842" s="247"/>
      <c r="NOC842" s="247"/>
      <c r="NOD842" s="247"/>
      <c r="NOE842" s="247"/>
      <c r="NOF842" s="247"/>
      <c r="NOG842" s="247"/>
      <c r="NOH842" s="247"/>
      <c r="NOI842" s="247"/>
      <c r="NOJ842" s="247"/>
      <c r="NOK842" s="247"/>
      <c r="NOL842" s="247"/>
      <c r="NOM842" s="247"/>
      <c r="NON842" s="247"/>
      <c r="NOO842" s="247"/>
      <c r="NOP842" s="247"/>
      <c r="NOQ842" s="247"/>
      <c r="NOR842" s="247"/>
      <c r="NOS842" s="247"/>
      <c r="NOT842" s="247"/>
      <c r="NOU842" s="247"/>
      <c r="NOV842" s="247"/>
      <c r="NOW842" s="247"/>
      <c r="NOX842" s="247"/>
      <c r="NOY842" s="247"/>
      <c r="NOZ842" s="247"/>
      <c r="NPA842" s="247"/>
      <c r="NPB842" s="247"/>
      <c r="NPC842" s="247"/>
      <c r="NPD842" s="247"/>
      <c r="NPE842" s="247"/>
      <c r="NPF842" s="247"/>
      <c r="NPG842" s="247"/>
      <c r="NPH842" s="247"/>
      <c r="NPI842" s="247"/>
      <c r="NPJ842" s="247"/>
      <c r="NPK842" s="247"/>
      <c r="NPL842" s="247"/>
      <c r="NPM842" s="247"/>
      <c r="NPN842" s="247"/>
      <c r="NPO842" s="247"/>
      <c r="NPP842" s="247"/>
      <c r="NPQ842" s="247"/>
      <c r="NPR842" s="247"/>
      <c r="NPS842" s="247"/>
      <c r="NPT842" s="247"/>
      <c r="NPU842" s="247"/>
      <c r="NPV842" s="247"/>
      <c r="NPW842" s="247"/>
      <c r="NPX842" s="247"/>
      <c r="NPY842" s="247"/>
      <c r="NPZ842" s="247"/>
      <c r="NQA842" s="247"/>
      <c r="NQB842" s="247"/>
      <c r="NQC842" s="247"/>
      <c r="NQD842" s="247"/>
      <c r="NQE842" s="247"/>
      <c r="NQF842" s="247"/>
      <c r="NQG842" s="247"/>
      <c r="NQH842" s="247"/>
      <c r="NQI842" s="247"/>
      <c r="NQJ842" s="247"/>
      <c r="NQK842" s="247"/>
      <c r="NQL842" s="247"/>
      <c r="NQM842" s="247"/>
      <c r="NQN842" s="247"/>
      <c r="NQO842" s="247"/>
      <c r="NQP842" s="247"/>
      <c r="NQQ842" s="247"/>
      <c r="NQR842" s="247"/>
      <c r="NQS842" s="247"/>
      <c r="NQT842" s="247"/>
      <c r="NQU842" s="247"/>
      <c r="NQV842" s="247"/>
      <c r="NQW842" s="247"/>
      <c r="NQX842" s="247"/>
      <c r="NQY842" s="247"/>
      <c r="NQZ842" s="247"/>
      <c r="NRA842" s="247"/>
      <c r="NRB842" s="247"/>
      <c r="NRC842" s="247"/>
      <c r="NRD842" s="247"/>
      <c r="NRE842" s="247"/>
      <c r="NRF842" s="247"/>
      <c r="NRG842" s="247"/>
      <c r="NRH842" s="247"/>
      <c r="NRI842" s="247"/>
      <c r="NRJ842" s="247"/>
      <c r="NRK842" s="247"/>
      <c r="NRL842" s="247"/>
      <c r="NRM842" s="247"/>
      <c r="NRN842" s="247"/>
      <c r="NRO842" s="247"/>
      <c r="NRP842" s="247"/>
      <c r="NRQ842" s="247"/>
      <c r="NRR842" s="247"/>
      <c r="NRS842" s="247"/>
      <c r="NRT842" s="247"/>
      <c r="NRU842" s="247"/>
      <c r="NRV842" s="247"/>
      <c r="NRW842" s="247"/>
      <c r="NRX842" s="247"/>
      <c r="NRY842" s="247"/>
      <c r="NRZ842" s="247"/>
      <c r="NSA842" s="247"/>
      <c r="NSB842" s="247"/>
      <c r="NSC842" s="247"/>
      <c r="NSD842" s="247"/>
      <c r="NSE842" s="247"/>
      <c r="NSF842" s="247"/>
      <c r="NSG842" s="247"/>
      <c r="NSH842" s="247"/>
      <c r="NSI842" s="247"/>
      <c r="NSJ842" s="247"/>
      <c r="NSK842" s="247"/>
      <c r="NSL842" s="247"/>
      <c r="NSM842" s="247"/>
      <c r="NSN842" s="247"/>
      <c r="NSO842" s="247"/>
      <c r="NSP842" s="247"/>
      <c r="NSQ842" s="247"/>
      <c r="NSR842" s="247"/>
      <c r="NSS842" s="247"/>
      <c r="NST842" s="247"/>
      <c r="NSU842" s="247"/>
      <c r="NSV842" s="247"/>
      <c r="NSW842" s="247"/>
      <c r="NSX842" s="247"/>
      <c r="NSY842" s="247"/>
      <c r="NSZ842" s="247"/>
      <c r="NTA842" s="247"/>
      <c r="NTB842" s="247"/>
      <c r="NTC842" s="247"/>
      <c r="NTD842" s="247"/>
      <c r="NTE842" s="247"/>
      <c r="NTF842" s="247"/>
      <c r="NTG842" s="247"/>
      <c r="NTH842" s="247"/>
      <c r="NTI842" s="247"/>
      <c r="NTJ842" s="247"/>
      <c r="NTK842" s="247"/>
      <c r="NTL842" s="247"/>
      <c r="NTM842" s="247"/>
      <c r="NTN842" s="247"/>
      <c r="NTO842" s="247"/>
      <c r="NTP842" s="247"/>
      <c r="NTQ842" s="247"/>
      <c r="NTR842" s="247"/>
      <c r="NTS842" s="247"/>
      <c r="NTT842" s="247"/>
      <c r="NTU842" s="247"/>
      <c r="NTV842" s="247"/>
      <c r="NTW842" s="247"/>
      <c r="NTX842" s="247"/>
      <c r="NTY842" s="247"/>
      <c r="NTZ842" s="247"/>
      <c r="NUA842" s="247"/>
      <c r="NUB842" s="247"/>
      <c r="NUC842" s="247"/>
      <c r="NUD842" s="247"/>
      <c r="NUE842" s="247"/>
      <c r="NUF842" s="247"/>
      <c r="NUG842" s="247"/>
      <c r="NUH842" s="247"/>
      <c r="NUI842" s="247"/>
      <c r="NUJ842" s="247"/>
      <c r="NUK842" s="247"/>
      <c r="NUL842" s="247"/>
      <c r="NUM842" s="247"/>
      <c r="NUN842" s="247"/>
      <c r="NUO842" s="247"/>
      <c r="NUP842" s="247"/>
      <c r="NUQ842" s="247"/>
      <c r="NUR842" s="247"/>
      <c r="NUS842" s="247"/>
      <c r="NUT842" s="247"/>
      <c r="NUU842" s="247"/>
      <c r="NUV842" s="247"/>
      <c r="NUW842" s="247"/>
      <c r="NUX842" s="247"/>
      <c r="NUY842" s="247"/>
      <c r="NUZ842" s="247"/>
      <c r="NVA842" s="247"/>
      <c r="NVB842" s="247"/>
      <c r="NVC842" s="247"/>
      <c r="NVD842" s="247"/>
      <c r="NVE842" s="247"/>
      <c r="NVF842" s="247"/>
      <c r="NVG842" s="247"/>
      <c r="NVH842" s="247"/>
      <c r="NVI842" s="247"/>
      <c r="NVJ842" s="247"/>
      <c r="NVK842" s="247"/>
      <c r="NVL842" s="247"/>
      <c r="NVM842" s="247"/>
      <c r="NVN842" s="247"/>
      <c r="NVO842" s="247"/>
      <c r="NVP842" s="247"/>
      <c r="NVQ842" s="247"/>
      <c r="NVR842" s="247"/>
      <c r="NVS842" s="247"/>
      <c r="NVT842" s="247"/>
      <c r="NVU842" s="247"/>
      <c r="NVV842" s="247"/>
      <c r="NVW842" s="247"/>
      <c r="NVX842" s="247"/>
      <c r="NVY842" s="247"/>
      <c r="NVZ842" s="247"/>
      <c r="NWA842" s="247"/>
      <c r="NWB842" s="247"/>
      <c r="NWC842" s="247"/>
      <c r="NWD842" s="247"/>
      <c r="NWE842" s="247"/>
      <c r="NWF842" s="247"/>
      <c r="NWG842" s="247"/>
      <c r="NWH842" s="247"/>
      <c r="NWI842" s="247"/>
      <c r="NWJ842" s="247"/>
      <c r="NWK842" s="247"/>
      <c r="NWL842" s="247"/>
      <c r="NWM842" s="247"/>
      <c r="NWN842" s="247"/>
      <c r="NWO842" s="247"/>
      <c r="NWP842" s="247"/>
      <c r="NWQ842" s="247"/>
      <c r="NWR842" s="247"/>
      <c r="NWS842" s="247"/>
      <c r="NWT842" s="247"/>
      <c r="NWU842" s="247"/>
      <c r="NWV842" s="247"/>
      <c r="NWW842" s="247"/>
      <c r="NWX842" s="247"/>
      <c r="NWY842" s="247"/>
      <c r="NWZ842" s="247"/>
      <c r="NXA842" s="247"/>
      <c r="NXB842" s="247"/>
      <c r="NXC842" s="247"/>
      <c r="NXD842" s="247"/>
      <c r="NXE842" s="247"/>
      <c r="NXF842" s="247"/>
      <c r="NXG842" s="247"/>
      <c r="NXH842" s="247"/>
      <c r="NXI842" s="247"/>
      <c r="NXJ842" s="247"/>
      <c r="NXK842" s="247"/>
      <c r="NXL842" s="247"/>
      <c r="NXM842" s="247"/>
      <c r="NXN842" s="247"/>
      <c r="NXO842" s="247"/>
      <c r="NXP842" s="247"/>
      <c r="NXQ842" s="247"/>
      <c r="NXR842" s="247"/>
      <c r="NXS842" s="247"/>
      <c r="NXT842" s="247"/>
      <c r="NXU842" s="247"/>
      <c r="NXV842" s="247"/>
      <c r="NXW842" s="247"/>
      <c r="NXX842" s="247"/>
      <c r="NXY842" s="247"/>
      <c r="NXZ842" s="247"/>
      <c r="NYA842" s="247"/>
      <c r="NYB842" s="247"/>
      <c r="NYC842" s="247"/>
      <c r="NYD842" s="247"/>
      <c r="NYE842" s="247"/>
      <c r="NYF842" s="247"/>
      <c r="NYG842" s="247"/>
      <c r="NYH842" s="247"/>
      <c r="NYI842" s="247"/>
      <c r="NYJ842" s="247"/>
      <c r="NYK842" s="247"/>
      <c r="NYL842" s="247"/>
      <c r="NYM842" s="247"/>
      <c r="NYN842" s="247"/>
      <c r="NYO842" s="247"/>
      <c r="NYP842" s="247"/>
      <c r="NYQ842" s="247"/>
      <c r="NYR842" s="247"/>
      <c r="NYS842" s="247"/>
      <c r="NYT842" s="247"/>
      <c r="NYU842" s="247"/>
      <c r="NYV842" s="247"/>
      <c r="NYW842" s="247"/>
      <c r="NYX842" s="247"/>
      <c r="NYY842" s="247"/>
      <c r="NYZ842" s="247"/>
      <c r="NZA842" s="247"/>
      <c r="NZB842" s="247"/>
      <c r="NZC842" s="247"/>
      <c r="NZD842" s="247"/>
      <c r="NZE842" s="247"/>
      <c r="NZF842" s="247"/>
      <c r="NZG842" s="247"/>
      <c r="NZH842" s="247"/>
      <c r="NZI842" s="247"/>
      <c r="NZJ842" s="247"/>
      <c r="NZK842" s="247"/>
      <c r="NZL842" s="247"/>
      <c r="NZM842" s="247"/>
      <c r="NZN842" s="247"/>
      <c r="NZO842" s="247"/>
      <c r="NZP842" s="247"/>
      <c r="NZQ842" s="247"/>
      <c r="NZR842" s="247"/>
      <c r="NZS842" s="247"/>
      <c r="NZT842" s="247"/>
      <c r="NZU842" s="247"/>
      <c r="NZV842" s="247"/>
      <c r="NZW842" s="247"/>
      <c r="NZX842" s="247"/>
      <c r="NZY842" s="247"/>
      <c r="NZZ842" s="247"/>
      <c r="OAA842" s="247"/>
      <c r="OAB842" s="247"/>
      <c r="OAC842" s="247"/>
      <c r="OAD842" s="247"/>
      <c r="OAE842" s="247"/>
      <c r="OAF842" s="247"/>
      <c r="OAG842" s="247"/>
      <c r="OAH842" s="247"/>
      <c r="OAI842" s="247"/>
      <c r="OAJ842" s="247"/>
      <c r="OAK842" s="247"/>
      <c r="OAL842" s="247"/>
      <c r="OAM842" s="247"/>
      <c r="OAN842" s="247"/>
      <c r="OAO842" s="247"/>
      <c r="OAP842" s="247"/>
      <c r="OAQ842" s="247"/>
      <c r="OAR842" s="247"/>
      <c r="OAS842" s="247"/>
      <c r="OAT842" s="247"/>
      <c r="OAU842" s="247"/>
      <c r="OAV842" s="247"/>
      <c r="OAW842" s="247"/>
      <c r="OAX842" s="247"/>
      <c r="OAY842" s="247"/>
      <c r="OAZ842" s="247"/>
      <c r="OBA842" s="247"/>
      <c r="OBB842" s="247"/>
      <c r="OBC842" s="247"/>
      <c r="OBD842" s="247"/>
      <c r="OBE842" s="247"/>
      <c r="OBF842" s="247"/>
      <c r="OBG842" s="247"/>
      <c r="OBH842" s="247"/>
      <c r="OBI842" s="247"/>
      <c r="OBJ842" s="247"/>
      <c r="OBK842" s="247"/>
      <c r="OBL842" s="247"/>
      <c r="OBM842" s="247"/>
      <c r="OBN842" s="247"/>
      <c r="OBO842" s="247"/>
      <c r="OBP842" s="247"/>
      <c r="OBQ842" s="247"/>
      <c r="OBR842" s="247"/>
      <c r="OBS842" s="247"/>
      <c r="OBT842" s="247"/>
      <c r="OBU842" s="247"/>
      <c r="OBV842" s="247"/>
      <c r="OBW842" s="247"/>
      <c r="OBX842" s="247"/>
      <c r="OBY842" s="247"/>
      <c r="OBZ842" s="247"/>
      <c r="OCA842" s="247"/>
      <c r="OCB842" s="247"/>
      <c r="OCC842" s="247"/>
      <c r="OCD842" s="247"/>
      <c r="OCE842" s="247"/>
      <c r="OCF842" s="247"/>
      <c r="OCG842" s="247"/>
      <c r="OCH842" s="247"/>
      <c r="OCI842" s="247"/>
      <c r="OCJ842" s="247"/>
      <c r="OCK842" s="247"/>
      <c r="OCL842" s="247"/>
      <c r="OCM842" s="247"/>
      <c r="OCN842" s="247"/>
      <c r="OCO842" s="247"/>
      <c r="OCP842" s="247"/>
      <c r="OCQ842" s="247"/>
      <c r="OCR842" s="247"/>
      <c r="OCS842" s="247"/>
      <c r="OCT842" s="247"/>
      <c r="OCU842" s="247"/>
      <c r="OCV842" s="247"/>
      <c r="OCW842" s="247"/>
      <c r="OCX842" s="247"/>
      <c r="OCY842" s="247"/>
      <c r="OCZ842" s="247"/>
      <c r="ODA842" s="247"/>
      <c r="ODB842" s="247"/>
      <c r="ODC842" s="247"/>
      <c r="ODD842" s="247"/>
      <c r="ODE842" s="247"/>
      <c r="ODF842" s="247"/>
      <c r="ODG842" s="247"/>
      <c r="ODH842" s="247"/>
      <c r="ODI842" s="247"/>
      <c r="ODJ842" s="247"/>
      <c r="ODK842" s="247"/>
      <c r="ODL842" s="247"/>
      <c r="ODM842" s="247"/>
      <c r="ODN842" s="247"/>
      <c r="ODO842" s="247"/>
      <c r="ODP842" s="247"/>
      <c r="ODQ842" s="247"/>
      <c r="ODR842" s="247"/>
      <c r="ODS842" s="247"/>
      <c r="ODT842" s="247"/>
      <c r="ODU842" s="247"/>
      <c r="ODV842" s="247"/>
      <c r="ODW842" s="247"/>
      <c r="ODX842" s="247"/>
      <c r="ODY842" s="247"/>
      <c r="ODZ842" s="247"/>
      <c r="OEA842" s="247"/>
      <c r="OEB842" s="247"/>
      <c r="OEC842" s="247"/>
      <c r="OED842" s="247"/>
      <c r="OEE842" s="247"/>
      <c r="OEF842" s="247"/>
      <c r="OEG842" s="247"/>
      <c r="OEH842" s="247"/>
      <c r="OEI842" s="247"/>
      <c r="OEJ842" s="247"/>
      <c r="OEK842" s="247"/>
      <c r="OEL842" s="247"/>
      <c r="OEM842" s="247"/>
      <c r="OEN842" s="247"/>
      <c r="OEO842" s="247"/>
      <c r="OEP842" s="247"/>
      <c r="OEQ842" s="247"/>
      <c r="OER842" s="247"/>
      <c r="OES842" s="247"/>
      <c r="OET842" s="247"/>
      <c r="OEU842" s="247"/>
      <c r="OEV842" s="247"/>
      <c r="OEW842" s="247"/>
      <c r="OEX842" s="247"/>
      <c r="OEY842" s="247"/>
      <c r="OEZ842" s="247"/>
      <c r="OFA842" s="247"/>
      <c r="OFB842" s="247"/>
      <c r="OFC842" s="247"/>
      <c r="OFD842" s="247"/>
      <c r="OFE842" s="247"/>
      <c r="OFF842" s="247"/>
      <c r="OFG842" s="247"/>
      <c r="OFH842" s="247"/>
      <c r="OFI842" s="247"/>
      <c r="OFJ842" s="247"/>
      <c r="OFK842" s="247"/>
      <c r="OFL842" s="247"/>
      <c r="OFM842" s="247"/>
      <c r="OFN842" s="247"/>
      <c r="OFO842" s="247"/>
      <c r="OFP842" s="247"/>
      <c r="OFQ842" s="247"/>
      <c r="OFR842" s="247"/>
      <c r="OFS842" s="247"/>
      <c r="OFT842" s="247"/>
      <c r="OFU842" s="247"/>
      <c r="OFV842" s="247"/>
      <c r="OFW842" s="247"/>
      <c r="OFX842" s="247"/>
      <c r="OFY842" s="247"/>
      <c r="OFZ842" s="247"/>
      <c r="OGA842" s="247"/>
      <c r="OGB842" s="247"/>
      <c r="OGC842" s="247"/>
      <c r="OGD842" s="247"/>
      <c r="OGE842" s="247"/>
      <c r="OGF842" s="247"/>
      <c r="OGG842" s="247"/>
      <c r="OGH842" s="247"/>
      <c r="OGI842" s="247"/>
      <c r="OGJ842" s="247"/>
      <c r="OGK842" s="247"/>
      <c r="OGL842" s="247"/>
      <c r="OGM842" s="247"/>
      <c r="OGN842" s="247"/>
      <c r="OGO842" s="247"/>
      <c r="OGP842" s="247"/>
      <c r="OGQ842" s="247"/>
      <c r="OGR842" s="247"/>
      <c r="OGS842" s="247"/>
      <c r="OGT842" s="247"/>
      <c r="OGU842" s="247"/>
      <c r="OGV842" s="247"/>
      <c r="OGW842" s="247"/>
      <c r="OGX842" s="247"/>
      <c r="OGY842" s="247"/>
      <c r="OGZ842" s="247"/>
      <c r="OHA842" s="247"/>
      <c r="OHB842" s="247"/>
      <c r="OHC842" s="247"/>
      <c r="OHD842" s="247"/>
      <c r="OHE842" s="247"/>
      <c r="OHF842" s="247"/>
      <c r="OHG842" s="247"/>
      <c r="OHH842" s="247"/>
      <c r="OHI842" s="247"/>
      <c r="OHJ842" s="247"/>
      <c r="OHK842" s="247"/>
      <c r="OHL842" s="247"/>
      <c r="OHM842" s="247"/>
      <c r="OHN842" s="247"/>
      <c r="OHO842" s="247"/>
      <c r="OHP842" s="247"/>
      <c r="OHQ842" s="247"/>
      <c r="OHR842" s="247"/>
      <c r="OHS842" s="247"/>
      <c r="OHT842" s="247"/>
      <c r="OHU842" s="247"/>
      <c r="OHV842" s="247"/>
      <c r="OHW842" s="247"/>
      <c r="OHX842" s="247"/>
      <c r="OHY842" s="247"/>
      <c r="OHZ842" s="247"/>
      <c r="OIA842" s="247"/>
      <c r="OIB842" s="247"/>
      <c r="OIC842" s="247"/>
      <c r="OID842" s="247"/>
      <c r="OIE842" s="247"/>
      <c r="OIF842" s="247"/>
      <c r="OIG842" s="247"/>
      <c r="OIH842" s="247"/>
      <c r="OII842" s="247"/>
      <c r="OIJ842" s="247"/>
      <c r="OIK842" s="247"/>
      <c r="OIL842" s="247"/>
      <c r="OIM842" s="247"/>
      <c r="OIN842" s="247"/>
      <c r="OIO842" s="247"/>
      <c r="OIP842" s="247"/>
      <c r="OIQ842" s="247"/>
      <c r="OIR842" s="247"/>
      <c r="OIS842" s="247"/>
      <c r="OIT842" s="247"/>
      <c r="OIU842" s="247"/>
      <c r="OIV842" s="247"/>
      <c r="OIW842" s="247"/>
      <c r="OIX842" s="247"/>
      <c r="OIY842" s="247"/>
      <c r="OIZ842" s="247"/>
      <c r="OJA842" s="247"/>
      <c r="OJB842" s="247"/>
      <c r="OJC842" s="247"/>
      <c r="OJD842" s="247"/>
      <c r="OJE842" s="247"/>
      <c r="OJF842" s="247"/>
      <c r="OJG842" s="247"/>
      <c r="OJH842" s="247"/>
      <c r="OJI842" s="247"/>
      <c r="OJJ842" s="247"/>
      <c r="OJK842" s="247"/>
      <c r="OJL842" s="247"/>
      <c r="OJM842" s="247"/>
      <c r="OJN842" s="247"/>
      <c r="OJO842" s="247"/>
      <c r="OJP842" s="247"/>
      <c r="OJQ842" s="247"/>
      <c r="OJR842" s="247"/>
      <c r="OJS842" s="247"/>
      <c r="OJT842" s="247"/>
      <c r="OJU842" s="247"/>
      <c r="OJV842" s="247"/>
      <c r="OJW842" s="247"/>
      <c r="OJX842" s="247"/>
      <c r="OJY842" s="247"/>
      <c r="OJZ842" s="247"/>
      <c r="OKA842" s="247"/>
      <c r="OKB842" s="247"/>
      <c r="OKC842" s="247"/>
      <c r="OKD842" s="247"/>
      <c r="OKE842" s="247"/>
      <c r="OKF842" s="247"/>
      <c r="OKG842" s="247"/>
      <c r="OKH842" s="247"/>
      <c r="OKI842" s="247"/>
      <c r="OKJ842" s="247"/>
      <c r="OKK842" s="247"/>
      <c r="OKL842" s="247"/>
      <c r="OKM842" s="247"/>
      <c r="OKN842" s="247"/>
      <c r="OKO842" s="247"/>
      <c r="OKP842" s="247"/>
      <c r="OKQ842" s="247"/>
      <c r="OKR842" s="247"/>
      <c r="OKS842" s="247"/>
      <c r="OKT842" s="247"/>
      <c r="OKU842" s="247"/>
      <c r="OKV842" s="247"/>
      <c r="OKW842" s="247"/>
      <c r="OKX842" s="247"/>
      <c r="OKY842" s="247"/>
      <c r="OKZ842" s="247"/>
      <c r="OLA842" s="247"/>
      <c r="OLB842" s="247"/>
      <c r="OLC842" s="247"/>
      <c r="OLD842" s="247"/>
      <c r="OLE842" s="247"/>
      <c r="OLF842" s="247"/>
      <c r="OLG842" s="247"/>
      <c r="OLH842" s="247"/>
      <c r="OLI842" s="247"/>
      <c r="OLJ842" s="247"/>
      <c r="OLK842" s="247"/>
      <c r="OLL842" s="247"/>
      <c r="OLM842" s="247"/>
      <c r="OLN842" s="247"/>
      <c r="OLO842" s="247"/>
      <c r="OLP842" s="247"/>
      <c r="OLQ842" s="247"/>
      <c r="OLR842" s="247"/>
      <c r="OLS842" s="247"/>
      <c r="OLT842" s="247"/>
      <c r="OLU842" s="247"/>
      <c r="OLV842" s="247"/>
      <c r="OLW842" s="247"/>
      <c r="OLX842" s="247"/>
      <c r="OLY842" s="247"/>
      <c r="OLZ842" s="247"/>
      <c r="OMA842" s="247"/>
      <c r="OMB842" s="247"/>
      <c r="OMC842" s="247"/>
      <c r="OMD842" s="247"/>
      <c r="OME842" s="247"/>
      <c r="OMF842" s="247"/>
      <c r="OMG842" s="247"/>
      <c r="OMH842" s="247"/>
      <c r="OMI842" s="247"/>
      <c r="OMJ842" s="247"/>
      <c r="OMK842" s="247"/>
      <c r="OML842" s="247"/>
      <c r="OMM842" s="247"/>
      <c r="OMN842" s="247"/>
      <c r="OMO842" s="247"/>
      <c r="OMP842" s="247"/>
      <c r="OMQ842" s="247"/>
      <c r="OMR842" s="247"/>
      <c r="OMS842" s="247"/>
      <c r="OMT842" s="247"/>
      <c r="OMU842" s="247"/>
      <c r="OMV842" s="247"/>
      <c r="OMW842" s="247"/>
      <c r="OMX842" s="247"/>
      <c r="OMY842" s="247"/>
      <c r="OMZ842" s="247"/>
      <c r="ONA842" s="247"/>
      <c r="ONB842" s="247"/>
      <c r="ONC842" s="247"/>
      <c r="OND842" s="247"/>
      <c r="ONE842" s="247"/>
      <c r="ONF842" s="247"/>
      <c r="ONG842" s="247"/>
      <c r="ONH842" s="247"/>
      <c r="ONI842" s="247"/>
      <c r="ONJ842" s="247"/>
      <c r="ONK842" s="247"/>
      <c r="ONL842" s="247"/>
      <c r="ONM842" s="247"/>
      <c r="ONN842" s="247"/>
      <c r="ONO842" s="247"/>
      <c r="ONP842" s="247"/>
      <c r="ONQ842" s="247"/>
      <c r="ONR842" s="247"/>
      <c r="ONS842" s="247"/>
      <c r="ONT842" s="247"/>
      <c r="ONU842" s="247"/>
      <c r="ONV842" s="247"/>
      <c r="ONW842" s="247"/>
      <c r="ONX842" s="247"/>
      <c r="ONY842" s="247"/>
      <c r="ONZ842" s="247"/>
      <c r="OOA842" s="247"/>
      <c r="OOB842" s="247"/>
      <c r="OOC842" s="247"/>
      <c r="OOD842" s="247"/>
      <c r="OOE842" s="247"/>
      <c r="OOF842" s="247"/>
      <c r="OOG842" s="247"/>
      <c r="OOH842" s="247"/>
      <c r="OOI842" s="247"/>
      <c r="OOJ842" s="247"/>
      <c r="OOK842" s="247"/>
      <c r="OOL842" s="247"/>
      <c r="OOM842" s="247"/>
      <c r="OON842" s="247"/>
      <c r="OOO842" s="247"/>
      <c r="OOP842" s="247"/>
      <c r="OOQ842" s="247"/>
      <c r="OOR842" s="247"/>
      <c r="OOS842" s="247"/>
      <c r="OOT842" s="247"/>
      <c r="OOU842" s="247"/>
      <c r="OOV842" s="247"/>
      <c r="OOW842" s="247"/>
      <c r="OOX842" s="247"/>
      <c r="OOY842" s="247"/>
      <c r="OOZ842" s="247"/>
      <c r="OPA842" s="247"/>
      <c r="OPB842" s="247"/>
      <c r="OPC842" s="247"/>
      <c r="OPD842" s="247"/>
      <c r="OPE842" s="247"/>
      <c r="OPF842" s="247"/>
      <c r="OPG842" s="247"/>
      <c r="OPH842" s="247"/>
      <c r="OPI842" s="247"/>
      <c r="OPJ842" s="247"/>
      <c r="OPK842" s="247"/>
      <c r="OPL842" s="247"/>
      <c r="OPM842" s="247"/>
      <c r="OPN842" s="247"/>
      <c r="OPO842" s="247"/>
      <c r="OPP842" s="247"/>
      <c r="OPQ842" s="247"/>
      <c r="OPR842" s="247"/>
      <c r="OPS842" s="247"/>
      <c r="OPT842" s="247"/>
      <c r="OPU842" s="247"/>
      <c r="OPV842" s="247"/>
      <c r="OPW842" s="247"/>
      <c r="OPX842" s="247"/>
      <c r="OPY842" s="247"/>
      <c r="OPZ842" s="247"/>
      <c r="OQA842" s="247"/>
      <c r="OQB842" s="247"/>
      <c r="OQC842" s="247"/>
      <c r="OQD842" s="247"/>
      <c r="OQE842" s="247"/>
      <c r="OQF842" s="247"/>
      <c r="OQG842" s="247"/>
      <c r="OQH842" s="247"/>
      <c r="OQI842" s="247"/>
      <c r="OQJ842" s="247"/>
      <c r="OQK842" s="247"/>
      <c r="OQL842" s="247"/>
      <c r="OQM842" s="247"/>
      <c r="OQN842" s="247"/>
      <c r="OQO842" s="247"/>
      <c r="OQP842" s="247"/>
      <c r="OQQ842" s="247"/>
      <c r="OQR842" s="247"/>
      <c r="OQS842" s="247"/>
      <c r="OQT842" s="247"/>
      <c r="OQU842" s="247"/>
      <c r="OQV842" s="247"/>
      <c r="OQW842" s="247"/>
      <c r="OQX842" s="247"/>
      <c r="OQY842" s="247"/>
      <c r="OQZ842" s="247"/>
      <c r="ORA842" s="247"/>
      <c r="ORB842" s="247"/>
      <c r="ORC842" s="247"/>
      <c r="ORD842" s="247"/>
      <c r="ORE842" s="247"/>
      <c r="ORF842" s="247"/>
      <c r="ORG842" s="247"/>
      <c r="ORH842" s="247"/>
      <c r="ORI842" s="247"/>
      <c r="ORJ842" s="247"/>
      <c r="ORK842" s="247"/>
      <c r="ORL842" s="247"/>
      <c r="ORM842" s="247"/>
      <c r="ORN842" s="247"/>
      <c r="ORO842" s="247"/>
      <c r="ORP842" s="247"/>
      <c r="ORQ842" s="247"/>
      <c r="ORR842" s="247"/>
      <c r="ORS842" s="247"/>
      <c r="ORT842" s="247"/>
      <c r="ORU842" s="247"/>
      <c r="ORV842" s="247"/>
      <c r="ORW842" s="247"/>
      <c r="ORX842" s="247"/>
      <c r="ORY842" s="247"/>
      <c r="ORZ842" s="247"/>
      <c r="OSA842" s="247"/>
      <c r="OSB842" s="247"/>
      <c r="OSC842" s="247"/>
      <c r="OSD842" s="247"/>
      <c r="OSE842" s="247"/>
      <c r="OSF842" s="247"/>
      <c r="OSG842" s="247"/>
      <c r="OSH842" s="247"/>
      <c r="OSI842" s="247"/>
      <c r="OSJ842" s="247"/>
      <c r="OSK842" s="247"/>
      <c r="OSL842" s="247"/>
      <c r="OSM842" s="247"/>
      <c r="OSN842" s="247"/>
      <c r="OSO842" s="247"/>
      <c r="OSP842" s="247"/>
      <c r="OSQ842" s="247"/>
      <c r="OSR842" s="247"/>
      <c r="OSS842" s="247"/>
      <c r="OST842" s="247"/>
      <c r="OSU842" s="247"/>
      <c r="OSV842" s="247"/>
      <c r="OSW842" s="247"/>
      <c r="OSX842" s="247"/>
      <c r="OSY842" s="247"/>
      <c r="OSZ842" s="247"/>
      <c r="OTA842" s="247"/>
      <c r="OTB842" s="247"/>
      <c r="OTC842" s="247"/>
      <c r="OTD842" s="247"/>
      <c r="OTE842" s="247"/>
      <c r="OTF842" s="247"/>
      <c r="OTG842" s="247"/>
      <c r="OTH842" s="247"/>
      <c r="OTI842" s="247"/>
      <c r="OTJ842" s="247"/>
      <c r="OTK842" s="247"/>
      <c r="OTL842" s="247"/>
      <c r="OTM842" s="247"/>
      <c r="OTN842" s="247"/>
      <c r="OTO842" s="247"/>
      <c r="OTP842" s="247"/>
      <c r="OTQ842" s="247"/>
      <c r="OTR842" s="247"/>
      <c r="OTS842" s="247"/>
      <c r="OTT842" s="247"/>
      <c r="OTU842" s="247"/>
      <c r="OTV842" s="247"/>
      <c r="OTW842" s="247"/>
      <c r="OTX842" s="247"/>
      <c r="OTY842" s="247"/>
      <c r="OTZ842" s="247"/>
      <c r="OUA842" s="247"/>
      <c r="OUB842" s="247"/>
      <c r="OUC842" s="247"/>
      <c r="OUD842" s="247"/>
      <c r="OUE842" s="247"/>
      <c r="OUF842" s="247"/>
      <c r="OUG842" s="247"/>
      <c r="OUH842" s="247"/>
      <c r="OUI842" s="247"/>
      <c r="OUJ842" s="247"/>
      <c r="OUK842" s="247"/>
      <c r="OUL842" s="247"/>
      <c r="OUM842" s="247"/>
      <c r="OUN842" s="247"/>
      <c r="OUO842" s="247"/>
      <c r="OUP842" s="247"/>
      <c r="OUQ842" s="247"/>
      <c r="OUR842" s="247"/>
      <c r="OUS842" s="247"/>
      <c r="OUT842" s="247"/>
      <c r="OUU842" s="247"/>
      <c r="OUV842" s="247"/>
      <c r="OUW842" s="247"/>
      <c r="OUX842" s="247"/>
      <c r="OUY842" s="247"/>
      <c r="OUZ842" s="247"/>
      <c r="OVA842" s="247"/>
      <c r="OVB842" s="247"/>
      <c r="OVC842" s="247"/>
      <c r="OVD842" s="247"/>
      <c r="OVE842" s="247"/>
      <c r="OVF842" s="247"/>
      <c r="OVG842" s="247"/>
      <c r="OVH842" s="247"/>
      <c r="OVI842" s="247"/>
      <c r="OVJ842" s="247"/>
      <c r="OVK842" s="247"/>
      <c r="OVL842" s="247"/>
      <c r="OVM842" s="247"/>
      <c r="OVN842" s="247"/>
      <c r="OVO842" s="247"/>
      <c r="OVP842" s="247"/>
      <c r="OVQ842" s="247"/>
      <c r="OVR842" s="247"/>
      <c r="OVS842" s="247"/>
      <c r="OVT842" s="247"/>
      <c r="OVU842" s="247"/>
      <c r="OVV842" s="247"/>
      <c r="OVW842" s="247"/>
      <c r="OVX842" s="247"/>
      <c r="OVY842" s="247"/>
      <c r="OVZ842" s="247"/>
      <c r="OWA842" s="247"/>
      <c r="OWB842" s="247"/>
      <c r="OWC842" s="247"/>
      <c r="OWD842" s="247"/>
      <c r="OWE842" s="247"/>
      <c r="OWF842" s="247"/>
      <c r="OWG842" s="247"/>
      <c r="OWH842" s="247"/>
      <c r="OWI842" s="247"/>
      <c r="OWJ842" s="247"/>
      <c r="OWK842" s="247"/>
      <c r="OWL842" s="247"/>
      <c r="OWM842" s="247"/>
      <c r="OWN842" s="247"/>
      <c r="OWO842" s="247"/>
      <c r="OWP842" s="247"/>
      <c r="OWQ842" s="247"/>
      <c r="OWR842" s="247"/>
      <c r="OWS842" s="247"/>
      <c r="OWT842" s="247"/>
      <c r="OWU842" s="247"/>
      <c r="OWV842" s="247"/>
      <c r="OWW842" s="247"/>
      <c r="OWX842" s="247"/>
      <c r="OWY842" s="247"/>
      <c r="OWZ842" s="247"/>
      <c r="OXA842" s="247"/>
      <c r="OXB842" s="247"/>
      <c r="OXC842" s="247"/>
      <c r="OXD842" s="247"/>
      <c r="OXE842" s="247"/>
      <c r="OXF842" s="247"/>
      <c r="OXG842" s="247"/>
      <c r="OXH842" s="247"/>
      <c r="OXI842" s="247"/>
      <c r="OXJ842" s="247"/>
      <c r="OXK842" s="247"/>
      <c r="OXL842" s="247"/>
      <c r="OXM842" s="247"/>
      <c r="OXN842" s="247"/>
      <c r="OXO842" s="247"/>
      <c r="OXP842" s="247"/>
      <c r="OXQ842" s="247"/>
      <c r="OXR842" s="247"/>
      <c r="OXS842" s="247"/>
      <c r="OXT842" s="247"/>
      <c r="OXU842" s="247"/>
      <c r="OXV842" s="247"/>
      <c r="OXW842" s="247"/>
      <c r="OXX842" s="247"/>
      <c r="OXY842" s="247"/>
      <c r="OXZ842" s="247"/>
      <c r="OYA842" s="247"/>
      <c r="OYB842" s="247"/>
      <c r="OYC842" s="247"/>
      <c r="OYD842" s="247"/>
      <c r="OYE842" s="247"/>
      <c r="OYF842" s="247"/>
      <c r="OYG842" s="247"/>
      <c r="OYH842" s="247"/>
      <c r="OYI842" s="247"/>
      <c r="OYJ842" s="247"/>
      <c r="OYK842" s="247"/>
      <c r="OYL842" s="247"/>
      <c r="OYM842" s="247"/>
      <c r="OYN842" s="247"/>
      <c r="OYO842" s="247"/>
      <c r="OYP842" s="247"/>
      <c r="OYQ842" s="247"/>
      <c r="OYR842" s="247"/>
      <c r="OYS842" s="247"/>
      <c r="OYT842" s="247"/>
      <c r="OYU842" s="247"/>
      <c r="OYV842" s="247"/>
      <c r="OYW842" s="247"/>
      <c r="OYX842" s="247"/>
      <c r="OYY842" s="247"/>
      <c r="OYZ842" s="247"/>
      <c r="OZA842" s="247"/>
      <c r="OZB842" s="247"/>
      <c r="OZC842" s="247"/>
      <c r="OZD842" s="247"/>
      <c r="OZE842" s="247"/>
      <c r="OZF842" s="247"/>
      <c r="OZG842" s="247"/>
      <c r="OZH842" s="247"/>
      <c r="OZI842" s="247"/>
      <c r="OZJ842" s="247"/>
      <c r="OZK842" s="247"/>
      <c r="OZL842" s="247"/>
      <c r="OZM842" s="247"/>
      <c r="OZN842" s="247"/>
      <c r="OZO842" s="247"/>
      <c r="OZP842" s="247"/>
      <c r="OZQ842" s="247"/>
      <c r="OZR842" s="247"/>
      <c r="OZS842" s="247"/>
      <c r="OZT842" s="247"/>
      <c r="OZU842" s="247"/>
      <c r="OZV842" s="247"/>
      <c r="OZW842" s="247"/>
      <c r="OZX842" s="247"/>
      <c r="OZY842" s="247"/>
      <c r="OZZ842" s="247"/>
      <c r="PAA842" s="247"/>
      <c r="PAB842" s="247"/>
      <c r="PAC842" s="247"/>
      <c r="PAD842" s="247"/>
      <c r="PAE842" s="247"/>
      <c r="PAF842" s="247"/>
      <c r="PAG842" s="247"/>
      <c r="PAH842" s="247"/>
      <c r="PAI842" s="247"/>
      <c r="PAJ842" s="247"/>
      <c r="PAK842" s="247"/>
      <c r="PAL842" s="247"/>
      <c r="PAM842" s="247"/>
      <c r="PAN842" s="247"/>
      <c r="PAO842" s="247"/>
      <c r="PAP842" s="247"/>
      <c r="PAQ842" s="247"/>
      <c r="PAR842" s="247"/>
      <c r="PAS842" s="247"/>
      <c r="PAT842" s="247"/>
      <c r="PAU842" s="247"/>
      <c r="PAV842" s="247"/>
      <c r="PAW842" s="247"/>
      <c r="PAX842" s="247"/>
      <c r="PAY842" s="247"/>
      <c r="PAZ842" s="247"/>
      <c r="PBA842" s="247"/>
      <c r="PBB842" s="247"/>
      <c r="PBC842" s="247"/>
      <c r="PBD842" s="247"/>
      <c r="PBE842" s="247"/>
      <c r="PBF842" s="247"/>
      <c r="PBG842" s="247"/>
      <c r="PBH842" s="247"/>
      <c r="PBI842" s="247"/>
      <c r="PBJ842" s="247"/>
      <c r="PBK842" s="247"/>
      <c r="PBL842" s="247"/>
      <c r="PBM842" s="247"/>
      <c r="PBN842" s="247"/>
      <c r="PBO842" s="247"/>
      <c r="PBP842" s="247"/>
      <c r="PBQ842" s="247"/>
      <c r="PBR842" s="247"/>
      <c r="PBS842" s="247"/>
      <c r="PBT842" s="247"/>
      <c r="PBU842" s="247"/>
      <c r="PBV842" s="247"/>
      <c r="PBW842" s="247"/>
      <c r="PBX842" s="247"/>
      <c r="PBY842" s="247"/>
      <c r="PBZ842" s="247"/>
      <c r="PCA842" s="247"/>
      <c r="PCB842" s="247"/>
      <c r="PCC842" s="247"/>
      <c r="PCD842" s="247"/>
      <c r="PCE842" s="247"/>
      <c r="PCF842" s="247"/>
      <c r="PCG842" s="247"/>
      <c r="PCH842" s="247"/>
      <c r="PCI842" s="247"/>
      <c r="PCJ842" s="247"/>
      <c r="PCK842" s="247"/>
      <c r="PCL842" s="247"/>
      <c r="PCM842" s="247"/>
      <c r="PCN842" s="247"/>
      <c r="PCO842" s="247"/>
      <c r="PCP842" s="247"/>
      <c r="PCQ842" s="247"/>
      <c r="PCR842" s="247"/>
      <c r="PCS842" s="247"/>
      <c r="PCT842" s="247"/>
      <c r="PCU842" s="247"/>
      <c r="PCV842" s="247"/>
      <c r="PCW842" s="247"/>
      <c r="PCX842" s="247"/>
      <c r="PCY842" s="247"/>
      <c r="PCZ842" s="247"/>
      <c r="PDA842" s="247"/>
      <c r="PDB842" s="247"/>
      <c r="PDC842" s="247"/>
      <c r="PDD842" s="247"/>
      <c r="PDE842" s="247"/>
      <c r="PDF842" s="247"/>
      <c r="PDG842" s="247"/>
      <c r="PDH842" s="247"/>
      <c r="PDI842" s="247"/>
      <c r="PDJ842" s="247"/>
      <c r="PDK842" s="247"/>
      <c r="PDL842" s="247"/>
      <c r="PDM842" s="247"/>
      <c r="PDN842" s="247"/>
      <c r="PDO842" s="247"/>
      <c r="PDP842" s="247"/>
      <c r="PDQ842" s="247"/>
      <c r="PDR842" s="247"/>
      <c r="PDS842" s="247"/>
      <c r="PDT842" s="247"/>
      <c r="PDU842" s="247"/>
      <c r="PDV842" s="247"/>
      <c r="PDW842" s="247"/>
      <c r="PDX842" s="247"/>
      <c r="PDY842" s="247"/>
      <c r="PDZ842" s="247"/>
      <c r="PEA842" s="247"/>
      <c r="PEB842" s="247"/>
      <c r="PEC842" s="247"/>
      <c r="PED842" s="247"/>
      <c r="PEE842" s="247"/>
      <c r="PEF842" s="247"/>
      <c r="PEG842" s="247"/>
      <c r="PEH842" s="247"/>
      <c r="PEI842" s="247"/>
      <c r="PEJ842" s="247"/>
      <c r="PEK842" s="247"/>
      <c r="PEL842" s="247"/>
      <c r="PEM842" s="247"/>
      <c r="PEN842" s="247"/>
      <c r="PEO842" s="247"/>
      <c r="PEP842" s="247"/>
      <c r="PEQ842" s="247"/>
      <c r="PER842" s="247"/>
      <c r="PES842" s="247"/>
      <c r="PET842" s="247"/>
      <c r="PEU842" s="247"/>
      <c r="PEV842" s="247"/>
      <c r="PEW842" s="247"/>
      <c r="PEX842" s="247"/>
      <c r="PEY842" s="247"/>
      <c r="PEZ842" s="247"/>
      <c r="PFA842" s="247"/>
      <c r="PFB842" s="247"/>
      <c r="PFC842" s="247"/>
      <c r="PFD842" s="247"/>
      <c r="PFE842" s="247"/>
      <c r="PFF842" s="247"/>
      <c r="PFG842" s="247"/>
      <c r="PFH842" s="247"/>
      <c r="PFI842" s="247"/>
      <c r="PFJ842" s="247"/>
      <c r="PFK842" s="247"/>
      <c r="PFL842" s="247"/>
      <c r="PFM842" s="247"/>
      <c r="PFN842" s="247"/>
      <c r="PFO842" s="247"/>
      <c r="PFP842" s="247"/>
      <c r="PFQ842" s="247"/>
      <c r="PFR842" s="247"/>
      <c r="PFS842" s="247"/>
      <c r="PFT842" s="247"/>
      <c r="PFU842" s="247"/>
      <c r="PFV842" s="247"/>
      <c r="PFW842" s="247"/>
      <c r="PFX842" s="247"/>
      <c r="PFY842" s="247"/>
      <c r="PFZ842" s="247"/>
      <c r="PGA842" s="247"/>
      <c r="PGB842" s="247"/>
      <c r="PGC842" s="247"/>
      <c r="PGD842" s="247"/>
      <c r="PGE842" s="247"/>
      <c r="PGF842" s="247"/>
      <c r="PGG842" s="247"/>
      <c r="PGH842" s="247"/>
      <c r="PGI842" s="247"/>
      <c r="PGJ842" s="247"/>
      <c r="PGK842" s="247"/>
      <c r="PGL842" s="247"/>
      <c r="PGM842" s="247"/>
      <c r="PGN842" s="247"/>
      <c r="PGO842" s="247"/>
      <c r="PGP842" s="247"/>
      <c r="PGQ842" s="247"/>
      <c r="PGR842" s="247"/>
      <c r="PGS842" s="247"/>
      <c r="PGT842" s="247"/>
      <c r="PGU842" s="247"/>
      <c r="PGV842" s="247"/>
      <c r="PGW842" s="247"/>
      <c r="PGX842" s="247"/>
      <c r="PGY842" s="247"/>
      <c r="PGZ842" s="247"/>
      <c r="PHA842" s="247"/>
      <c r="PHB842" s="247"/>
      <c r="PHC842" s="247"/>
      <c r="PHD842" s="247"/>
      <c r="PHE842" s="247"/>
      <c r="PHF842" s="247"/>
      <c r="PHG842" s="247"/>
      <c r="PHH842" s="247"/>
      <c r="PHI842" s="247"/>
      <c r="PHJ842" s="247"/>
      <c r="PHK842" s="247"/>
      <c r="PHL842" s="247"/>
      <c r="PHM842" s="247"/>
      <c r="PHN842" s="247"/>
      <c r="PHO842" s="247"/>
      <c r="PHP842" s="247"/>
      <c r="PHQ842" s="247"/>
      <c r="PHR842" s="247"/>
      <c r="PHS842" s="247"/>
      <c r="PHT842" s="247"/>
      <c r="PHU842" s="247"/>
      <c r="PHV842" s="247"/>
      <c r="PHW842" s="247"/>
      <c r="PHX842" s="247"/>
      <c r="PHY842" s="247"/>
      <c r="PHZ842" s="247"/>
      <c r="PIA842" s="247"/>
      <c r="PIB842" s="247"/>
      <c r="PIC842" s="247"/>
      <c r="PID842" s="247"/>
      <c r="PIE842" s="247"/>
      <c r="PIF842" s="247"/>
      <c r="PIG842" s="247"/>
      <c r="PIH842" s="247"/>
      <c r="PII842" s="247"/>
      <c r="PIJ842" s="247"/>
      <c r="PIK842" s="247"/>
      <c r="PIL842" s="247"/>
      <c r="PIM842" s="247"/>
      <c r="PIN842" s="247"/>
      <c r="PIO842" s="247"/>
      <c r="PIP842" s="247"/>
      <c r="PIQ842" s="247"/>
      <c r="PIR842" s="247"/>
      <c r="PIS842" s="247"/>
      <c r="PIT842" s="247"/>
      <c r="PIU842" s="247"/>
      <c r="PIV842" s="247"/>
      <c r="PIW842" s="247"/>
      <c r="PIX842" s="247"/>
      <c r="PIY842" s="247"/>
      <c r="PIZ842" s="247"/>
      <c r="PJA842" s="247"/>
      <c r="PJB842" s="247"/>
      <c r="PJC842" s="247"/>
      <c r="PJD842" s="247"/>
      <c r="PJE842" s="247"/>
      <c r="PJF842" s="247"/>
      <c r="PJG842" s="247"/>
      <c r="PJH842" s="247"/>
      <c r="PJI842" s="247"/>
      <c r="PJJ842" s="247"/>
      <c r="PJK842" s="247"/>
      <c r="PJL842" s="247"/>
      <c r="PJM842" s="247"/>
      <c r="PJN842" s="247"/>
      <c r="PJO842" s="247"/>
      <c r="PJP842" s="247"/>
      <c r="PJQ842" s="247"/>
      <c r="PJR842" s="247"/>
      <c r="PJS842" s="247"/>
      <c r="PJT842" s="247"/>
      <c r="PJU842" s="247"/>
      <c r="PJV842" s="247"/>
      <c r="PJW842" s="247"/>
      <c r="PJX842" s="247"/>
      <c r="PJY842" s="247"/>
      <c r="PJZ842" s="247"/>
      <c r="PKA842" s="247"/>
      <c r="PKB842" s="247"/>
      <c r="PKC842" s="247"/>
      <c r="PKD842" s="247"/>
      <c r="PKE842" s="247"/>
      <c r="PKF842" s="247"/>
      <c r="PKG842" s="247"/>
      <c r="PKH842" s="247"/>
      <c r="PKI842" s="247"/>
      <c r="PKJ842" s="247"/>
      <c r="PKK842" s="247"/>
      <c r="PKL842" s="247"/>
      <c r="PKM842" s="247"/>
      <c r="PKN842" s="247"/>
      <c r="PKO842" s="247"/>
      <c r="PKP842" s="247"/>
      <c r="PKQ842" s="247"/>
      <c r="PKR842" s="247"/>
      <c r="PKS842" s="247"/>
      <c r="PKT842" s="247"/>
      <c r="PKU842" s="247"/>
      <c r="PKV842" s="247"/>
      <c r="PKW842" s="247"/>
      <c r="PKX842" s="247"/>
      <c r="PKY842" s="247"/>
      <c r="PKZ842" s="247"/>
      <c r="PLA842" s="247"/>
      <c r="PLB842" s="247"/>
      <c r="PLC842" s="247"/>
      <c r="PLD842" s="247"/>
      <c r="PLE842" s="247"/>
      <c r="PLF842" s="247"/>
      <c r="PLG842" s="247"/>
      <c r="PLH842" s="247"/>
      <c r="PLI842" s="247"/>
      <c r="PLJ842" s="247"/>
      <c r="PLK842" s="247"/>
      <c r="PLL842" s="247"/>
      <c r="PLM842" s="247"/>
      <c r="PLN842" s="247"/>
      <c r="PLO842" s="247"/>
      <c r="PLP842" s="247"/>
      <c r="PLQ842" s="247"/>
      <c r="PLR842" s="247"/>
      <c r="PLS842" s="247"/>
      <c r="PLT842" s="247"/>
      <c r="PLU842" s="247"/>
      <c r="PLV842" s="247"/>
      <c r="PLW842" s="247"/>
      <c r="PLX842" s="247"/>
      <c r="PLY842" s="247"/>
      <c r="PLZ842" s="247"/>
      <c r="PMA842" s="247"/>
      <c r="PMB842" s="247"/>
      <c r="PMC842" s="247"/>
      <c r="PMD842" s="247"/>
      <c r="PME842" s="247"/>
      <c r="PMF842" s="247"/>
      <c r="PMG842" s="247"/>
      <c r="PMH842" s="247"/>
      <c r="PMI842" s="247"/>
      <c r="PMJ842" s="247"/>
      <c r="PMK842" s="247"/>
      <c r="PML842" s="247"/>
      <c r="PMM842" s="247"/>
      <c r="PMN842" s="247"/>
      <c r="PMO842" s="247"/>
      <c r="PMP842" s="247"/>
      <c r="PMQ842" s="247"/>
      <c r="PMR842" s="247"/>
      <c r="PMS842" s="247"/>
      <c r="PMT842" s="247"/>
      <c r="PMU842" s="247"/>
      <c r="PMV842" s="247"/>
      <c r="PMW842" s="247"/>
      <c r="PMX842" s="247"/>
      <c r="PMY842" s="247"/>
      <c r="PMZ842" s="247"/>
      <c r="PNA842" s="247"/>
      <c r="PNB842" s="247"/>
      <c r="PNC842" s="247"/>
      <c r="PND842" s="247"/>
      <c r="PNE842" s="247"/>
      <c r="PNF842" s="247"/>
      <c r="PNG842" s="247"/>
      <c r="PNH842" s="247"/>
      <c r="PNI842" s="247"/>
      <c r="PNJ842" s="247"/>
      <c r="PNK842" s="247"/>
      <c r="PNL842" s="247"/>
      <c r="PNM842" s="247"/>
      <c r="PNN842" s="247"/>
      <c r="PNO842" s="247"/>
      <c r="PNP842" s="247"/>
      <c r="PNQ842" s="247"/>
      <c r="PNR842" s="247"/>
      <c r="PNS842" s="247"/>
      <c r="PNT842" s="247"/>
      <c r="PNU842" s="247"/>
      <c r="PNV842" s="247"/>
      <c r="PNW842" s="247"/>
      <c r="PNX842" s="247"/>
      <c r="PNY842" s="247"/>
      <c r="PNZ842" s="247"/>
      <c r="POA842" s="247"/>
      <c r="POB842" s="247"/>
      <c r="POC842" s="247"/>
      <c r="POD842" s="247"/>
      <c r="POE842" s="247"/>
      <c r="POF842" s="247"/>
      <c r="POG842" s="247"/>
      <c r="POH842" s="247"/>
      <c r="POI842" s="247"/>
      <c r="POJ842" s="247"/>
      <c r="POK842" s="247"/>
      <c r="POL842" s="247"/>
      <c r="POM842" s="247"/>
      <c r="PON842" s="247"/>
      <c r="POO842" s="247"/>
      <c r="POP842" s="247"/>
      <c r="POQ842" s="247"/>
      <c r="POR842" s="247"/>
      <c r="POS842" s="247"/>
      <c r="POT842" s="247"/>
      <c r="POU842" s="247"/>
      <c r="POV842" s="247"/>
      <c r="POW842" s="247"/>
      <c r="POX842" s="247"/>
      <c r="POY842" s="247"/>
      <c r="POZ842" s="247"/>
      <c r="PPA842" s="247"/>
      <c r="PPB842" s="247"/>
      <c r="PPC842" s="247"/>
      <c r="PPD842" s="247"/>
      <c r="PPE842" s="247"/>
      <c r="PPF842" s="247"/>
      <c r="PPG842" s="247"/>
      <c r="PPH842" s="247"/>
      <c r="PPI842" s="247"/>
      <c r="PPJ842" s="247"/>
      <c r="PPK842" s="247"/>
      <c r="PPL842" s="247"/>
      <c r="PPM842" s="247"/>
      <c r="PPN842" s="247"/>
      <c r="PPO842" s="247"/>
      <c r="PPP842" s="247"/>
      <c r="PPQ842" s="247"/>
      <c r="PPR842" s="247"/>
      <c r="PPS842" s="247"/>
      <c r="PPT842" s="247"/>
      <c r="PPU842" s="247"/>
      <c r="PPV842" s="247"/>
      <c r="PPW842" s="247"/>
      <c r="PPX842" s="247"/>
      <c r="PPY842" s="247"/>
      <c r="PPZ842" s="247"/>
      <c r="PQA842" s="247"/>
      <c r="PQB842" s="247"/>
      <c r="PQC842" s="247"/>
      <c r="PQD842" s="247"/>
      <c r="PQE842" s="247"/>
      <c r="PQF842" s="247"/>
      <c r="PQG842" s="247"/>
      <c r="PQH842" s="247"/>
      <c r="PQI842" s="247"/>
      <c r="PQJ842" s="247"/>
      <c r="PQK842" s="247"/>
      <c r="PQL842" s="247"/>
      <c r="PQM842" s="247"/>
      <c r="PQN842" s="247"/>
      <c r="PQO842" s="247"/>
      <c r="PQP842" s="247"/>
      <c r="PQQ842" s="247"/>
      <c r="PQR842" s="247"/>
      <c r="PQS842" s="247"/>
      <c r="PQT842" s="247"/>
      <c r="PQU842" s="247"/>
      <c r="PQV842" s="247"/>
      <c r="PQW842" s="247"/>
      <c r="PQX842" s="247"/>
      <c r="PQY842" s="247"/>
      <c r="PQZ842" s="247"/>
      <c r="PRA842" s="247"/>
      <c r="PRB842" s="247"/>
      <c r="PRC842" s="247"/>
      <c r="PRD842" s="247"/>
      <c r="PRE842" s="247"/>
      <c r="PRF842" s="247"/>
      <c r="PRG842" s="247"/>
      <c r="PRH842" s="247"/>
      <c r="PRI842" s="247"/>
      <c r="PRJ842" s="247"/>
      <c r="PRK842" s="247"/>
      <c r="PRL842" s="247"/>
      <c r="PRM842" s="247"/>
      <c r="PRN842" s="247"/>
      <c r="PRO842" s="247"/>
      <c r="PRP842" s="247"/>
      <c r="PRQ842" s="247"/>
      <c r="PRR842" s="247"/>
      <c r="PRS842" s="247"/>
      <c r="PRT842" s="247"/>
      <c r="PRU842" s="247"/>
      <c r="PRV842" s="247"/>
      <c r="PRW842" s="247"/>
      <c r="PRX842" s="247"/>
      <c r="PRY842" s="247"/>
      <c r="PRZ842" s="247"/>
      <c r="PSA842" s="247"/>
      <c r="PSB842" s="247"/>
      <c r="PSC842" s="247"/>
      <c r="PSD842" s="247"/>
      <c r="PSE842" s="247"/>
      <c r="PSF842" s="247"/>
      <c r="PSG842" s="247"/>
      <c r="PSH842" s="247"/>
      <c r="PSI842" s="247"/>
      <c r="PSJ842" s="247"/>
      <c r="PSK842" s="247"/>
      <c r="PSL842" s="247"/>
      <c r="PSM842" s="247"/>
      <c r="PSN842" s="247"/>
      <c r="PSO842" s="247"/>
      <c r="PSP842" s="247"/>
      <c r="PSQ842" s="247"/>
      <c r="PSR842" s="247"/>
      <c r="PSS842" s="247"/>
      <c r="PST842" s="247"/>
      <c r="PSU842" s="247"/>
      <c r="PSV842" s="247"/>
      <c r="PSW842" s="247"/>
      <c r="PSX842" s="247"/>
      <c r="PSY842" s="247"/>
      <c r="PSZ842" s="247"/>
      <c r="PTA842" s="247"/>
      <c r="PTB842" s="247"/>
      <c r="PTC842" s="247"/>
      <c r="PTD842" s="247"/>
      <c r="PTE842" s="247"/>
      <c r="PTF842" s="247"/>
      <c r="PTG842" s="247"/>
      <c r="PTH842" s="247"/>
      <c r="PTI842" s="247"/>
      <c r="PTJ842" s="247"/>
      <c r="PTK842" s="247"/>
      <c r="PTL842" s="247"/>
      <c r="PTM842" s="247"/>
      <c r="PTN842" s="247"/>
      <c r="PTO842" s="247"/>
      <c r="PTP842" s="247"/>
      <c r="PTQ842" s="247"/>
      <c r="PTR842" s="247"/>
      <c r="PTS842" s="247"/>
      <c r="PTT842" s="247"/>
      <c r="PTU842" s="247"/>
      <c r="PTV842" s="247"/>
      <c r="PTW842" s="247"/>
      <c r="PTX842" s="247"/>
      <c r="PTY842" s="247"/>
      <c r="PTZ842" s="247"/>
      <c r="PUA842" s="247"/>
      <c r="PUB842" s="247"/>
      <c r="PUC842" s="247"/>
      <c r="PUD842" s="247"/>
      <c r="PUE842" s="247"/>
      <c r="PUF842" s="247"/>
      <c r="PUG842" s="247"/>
      <c r="PUH842" s="247"/>
      <c r="PUI842" s="247"/>
      <c r="PUJ842" s="247"/>
      <c r="PUK842" s="247"/>
      <c r="PUL842" s="247"/>
      <c r="PUM842" s="247"/>
      <c r="PUN842" s="247"/>
      <c r="PUO842" s="247"/>
      <c r="PUP842" s="247"/>
      <c r="PUQ842" s="247"/>
      <c r="PUR842" s="247"/>
      <c r="PUS842" s="247"/>
      <c r="PUT842" s="247"/>
      <c r="PUU842" s="247"/>
      <c r="PUV842" s="247"/>
      <c r="PUW842" s="247"/>
      <c r="PUX842" s="247"/>
      <c r="PUY842" s="247"/>
      <c r="PUZ842" s="247"/>
      <c r="PVA842" s="247"/>
      <c r="PVB842" s="247"/>
      <c r="PVC842" s="247"/>
      <c r="PVD842" s="247"/>
      <c r="PVE842" s="247"/>
      <c r="PVF842" s="247"/>
      <c r="PVG842" s="247"/>
      <c r="PVH842" s="247"/>
      <c r="PVI842" s="247"/>
      <c r="PVJ842" s="247"/>
      <c r="PVK842" s="247"/>
      <c r="PVL842" s="247"/>
      <c r="PVM842" s="247"/>
      <c r="PVN842" s="247"/>
      <c r="PVO842" s="247"/>
      <c r="PVP842" s="247"/>
      <c r="PVQ842" s="247"/>
      <c r="PVR842" s="247"/>
      <c r="PVS842" s="247"/>
      <c r="PVT842" s="247"/>
      <c r="PVU842" s="247"/>
      <c r="PVV842" s="247"/>
      <c r="PVW842" s="247"/>
      <c r="PVX842" s="247"/>
      <c r="PVY842" s="247"/>
      <c r="PVZ842" s="247"/>
      <c r="PWA842" s="247"/>
      <c r="PWB842" s="247"/>
      <c r="PWC842" s="247"/>
      <c r="PWD842" s="247"/>
      <c r="PWE842" s="247"/>
      <c r="PWF842" s="247"/>
      <c r="PWG842" s="247"/>
      <c r="PWH842" s="247"/>
      <c r="PWI842" s="247"/>
      <c r="PWJ842" s="247"/>
      <c r="PWK842" s="247"/>
      <c r="PWL842" s="247"/>
      <c r="PWM842" s="247"/>
      <c r="PWN842" s="247"/>
      <c r="PWO842" s="247"/>
      <c r="PWP842" s="247"/>
      <c r="PWQ842" s="247"/>
      <c r="PWR842" s="247"/>
      <c r="PWS842" s="247"/>
      <c r="PWT842" s="247"/>
      <c r="PWU842" s="247"/>
      <c r="PWV842" s="247"/>
      <c r="PWW842" s="247"/>
      <c r="PWX842" s="247"/>
      <c r="PWY842" s="247"/>
      <c r="PWZ842" s="247"/>
      <c r="PXA842" s="247"/>
      <c r="PXB842" s="247"/>
      <c r="PXC842" s="247"/>
      <c r="PXD842" s="247"/>
      <c r="PXE842" s="247"/>
      <c r="PXF842" s="247"/>
      <c r="PXG842" s="247"/>
      <c r="PXH842" s="247"/>
      <c r="PXI842" s="247"/>
      <c r="PXJ842" s="247"/>
      <c r="PXK842" s="247"/>
      <c r="PXL842" s="247"/>
      <c r="PXM842" s="247"/>
      <c r="PXN842" s="247"/>
      <c r="PXO842" s="247"/>
      <c r="PXP842" s="247"/>
      <c r="PXQ842" s="247"/>
      <c r="PXR842" s="247"/>
      <c r="PXS842" s="247"/>
      <c r="PXT842" s="247"/>
      <c r="PXU842" s="247"/>
      <c r="PXV842" s="247"/>
      <c r="PXW842" s="247"/>
      <c r="PXX842" s="247"/>
      <c r="PXY842" s="247"/>
      <c r="PXZ842" s="247"/>
      <c r="PYA842" s="247"/>
      <c r="PYB842" s="247"/>
      <c r="PYC842" s="247"/>
      <c r="PYD842" s="247"/>
      <c r="PYE842" s="247"/>
      <c r="PYF842" s="247"/>
      <c r="PYG842" s="247"/>
      <c r="PYH842" s="247"/>
      <c r="PYI842" s="247"/>
      <c r="PYJ842" s="247"/>
      <c r="PYK842" s="247"/>
      <c r="PYL842" s="247"/>
      <c r="PYM842" s="247"/>
      <c r="PYN842" s="247"/>
      <c r="PYO842" s="247"/>
      <c r="PYP842" s="247"/>
      <c r="PYQ842" s="247"/>
      <c r="PYR842" s="247"/>
      <c r="PYS842" s="247"/>
      <c r="PYT842" s="247"/>
      <c r="PYU842" s="247"/>
      <c r="PYV842" s="247"/>
      <c r="PYW842" s="247"/>
      <c r="PYX842" s="247"/>
      <c r="PYY842" s="247"/>
      <c r="PYZ842" s="247"/>
      <c r="PZA842" s="247"/>
      <c r="PZB842" s="247"/>
      <c r="PZC842" s="247"/>
      <c r="PZD842" s="247"/>
      <c r="PZE842" s="247"/>
      <c r="PZF842" s="247"/>
      <c r="PZG842" s="247"/>
      <c r="PZH842" s="247"/>
      <c r="PZI842" s="247"/>
      <c r="PZJ842" s="247"/>
      <c r="PZK842" s="247"/>
      <c r="PZL842" s="247"/>
      <c r="PZM842" s="247"/>
      <c r="PZN842" s="247"/>
      <c r="PZO842" s="247"/>
      <c r="PZP842" s="247"/>
      <c r="PZQ842" s="247"/>
      <c r="PZR842" s="247"/>
      <c r="PZS842" s="247"/>
      <c r="PZT842" s="247"/>
      <c r="PZU842" s="247"/>
      <c r="PZV842" s="247"/>
      <c r="PZW842" s="247"/>
      <c r="PZX842" s="247"/>
      <c r="PZY842" s="247"/>
      <c r="PZZ842" s="247"/>
      <c r="QAA842" s="247"/>
      <c r="QAB842" s="247"/>
      <c r="QAC842" s="247"/>
      <c r="QAD842" s="247"/>
      <c r="QAE842" s="247"/>
      <c r="QAF842" s="247"/>
      <c r="QAG842" s="247"/>
      <c r="QAH842" s="247"/>
      <c r="QAI842" s="247"/>
      <c r="QAJ842" s="247"/>
      <c r="QAK842" s="247"/>
      <c r="QAL842" s="247"/>
      <c r="QAM842" s="247"/>
      <c r="QAN842" s="247"/>
      <c r="QAO842" s="247"/>
      <c r="QAP842" s="247"/>
      <c r="QAQ842" s="247"/>
      <c r="QAR842" s="247"/>
      <c r="QAS842" s="247"/>
      <c r="QAT842" s="247"/>
      <c r="QAU842" s="247"/>
      <c r="QAV842" s="247"/>
      <c r="QAW842" s="247"/>
      <c r="QAX842" s="247"/>
      <c r="QAY842" s="247"/>
      <c r="QAZ842" s="247"/>
      <c r="QBA842" s="247"/>
      <c r="QBB842" s="247"/>
      <c r="QBC842" s="247"/>
      <c r="QBD842" s="247"/>
      <c r="QBE842" s="247"/>
      <c r="QBF842" s="247"/>
      <c r="QBG842" s="247"/>
      <c r="QBH842" s="247"/>
      <c r="QBI842" s="247"/>
      <c r="QBJ842" s="247"/>
      <c r="QBK842" s="247"/>
      <c r="QBL842" s="247"/>
      <c r="QBM842" s="247"/>
      <c r="QBN842" s="247"/>
      <c r="QBO842" s="247"/>
      <c r="QBP842" s="247"/>
      <c r="QBQ842" s="247"/>
      <c r="QBR842" s="247"/>
      <c r="QBS842" s="247"/>
      <c r="QBT842" s="247"/>
      <c r="QBU842" s="247"/>
      <c r="QBV842" s="247"/>
      <c r="QBW842" s="247"/>
      <c r="QBX842" s="247"/>
      <c r="QBY842" s="247"/>
      <c r="QBZ842" s="247"/>
      <c r="QCA842" s="247"/>
      <c r="QCB842" s="247"/>
      <c r="QCC842" s="247"/>
      <c r="QCD842" s="247"/>
      <c r="QCE842" s="247"/>
      <c r="QCF842" s="247"/>
      <c r="QCG842" s="247"/>
      <c r="QCH842" s="247"/>
      <c r="QCI842" s="247"/>
      <c r="QCJ842" s="247"/>
      <c r="QCK842" s="247"/>
      <c r="QCL842" s="247"/>
      <c r="QCM842" s="247"/>
      <c r="QCN842" s="247"/>
      <c r="QCO842" s="247"/>
      <c r="QCP842" s="247"/>
      <c r="QCQ842" s="247"/>
      <c r="QCR842" s="247"/>
      <c r="QCS842" s="247"/>
      <c r="QCT842" s="247"/>
      <c r="QCU842" s="247"/>
      <c r="QCV842" s="247"/>
      <c r="QCW842" s="247"/>
      <c r="QCX842" s="247"/>
      <c r="QCY842" s="247"/>
      <c r="QCZ842" s="247"/>
      <c r="QDA842" s="247"/>
      <c r="QDB842" s="247"/>
      <c r="QDC842" s="247"/>
      <c r="QDD842" s="247"/>
      <c r="QDE842" s="247"/>
      <c r="QDF842" s="247"/>
      <c r="QDG842" s="247"/>
      <c r="QDH842" s="247"/>
      <c r="QDI842" s="247"/>
      <c r="QDJ842" s="247"/>
      <c r="QDK842" s="247"/>
      <c r="QDL842" s="247"/>
      <c r="QDM842" s="247"/>
      <c r="QDN842" s="247"/>
      <c r="QDO842" s="247"/>
      <c r="QDP842" s="247"/>
      <c r="QDQ842" s="247"/>
      <c r="QDR842" s="247"/>
      <c r="QDS842" s="247"/>
      <c r="QDT842" s="247"/>
      <c r="QDU842" s="247"/>
      <c r="QDV842" s="247"/>
      <c r="QDW842" s="247"/>
      <c r="QDX842" s="247"/>
      <c r="QDY842" s="247"/>
      <c r="QDZ842" s="247"/>
      <c r="QEA842" s="247"/>
      <c r="QEB842" s="247"/>
      <c r="QEC842" s="247"/>
      <c r="QED842" s="247"/>
      <c r="QEE842" s="247"/>
      <c r="QEF842" s="247"/>
      <c r="QEG842" s="247"/>
      <c r="QEH842" s="247"/>
      <c r="QEI842" s="247"/>
      <c r="QEJ842" s="247"/>
      <c r="QEK842" s="247"/>
      <c r="QEL842" s="247"/>
      <c r="QEM842" s="247"/>
      <c r="QEN842" s="247"/>
      <c r="QEO842" s="247"/>
      <c r="QEP842" s="247"/>
      <c r="QEQ842" s="247"/>
      <c r="QER842" s="247"/>
      <c r="QES842" s="247"/>
      <c r="QET842" s="247"/>
      <c r="QEU842" s="247"/>
      <c r="QEV842" s="247"/>
      <c r="QEW842" s="247"/>
      <c r="QEX842" s="247"/>
      <c r="QEY842" s="247"/>
      <c r="QEZ842" s="247"/>
      <c r="QFA842" s="247"/>
      <c r="QFB842" s="247"/>
      <c r="QFC842" s="247"/>
      <c r="QFD842" s="247"/>
      <c r="QFE842" s="247"/>
      <c r="QFF842" s="247"/>
      <c r="QFG842" s="247"/>
      <c r="QFH842" s="247"/>
      <c r="QFI842" s="247"/>
      <c r="QFJ842" s="247"/>
      <c r="QFK842" s="247"/>
      <c r="QFL842" s="247"/>
      <c r="QFM842" s="247"/>
      <c r="QFN842" s="247"/>
      <c r="QFO842" s="247"/>
      <c r="QFP842" s="247"/>
      <c r="QFQ842" s="247"/>
      <c r="QFR842" s="247"/>
      <c r="QFS842" s="247"/>
      <c r="QFT842" s="247"/>
      <c r="QFU842" s="247"/>
      <c r="QFV842" s="247"/>
      <c r="QFW842" s="247"/>
      <c r="QFX842" s="247"/>
      <c r="QFY842" s="247"/>
      <c r="QFZ842" s="247"/>
      <c r="QGA842" s="247"/>
      <c r="QGB842" s="247"/>
      <c r="QGC842" s="247"/>
      <c r="QGD842" s="247"/>
      <c r="QGE842" s="247"/>
      <c r="QGF842" s="247"/>
      <c r="QGG842" s="247"/>
      <c r="QGH842" s="247"/>
      <c r="QGI842" s="247"/>
      <c r="QGJ842" s="247"/>
      <c r="QGK842" s="247"/>
      <c r="QGL842" s="247"/>
      <c r="QGM842" s="247"/>
      <c r="QGN842" s="247"/>
      <c r="QGO842" s="247"/>
      <c r="QGP842" s="247"/>
      <c r="QGQ842" s="247"/>
      <c r="QGR842" s="247"/>
      <c r="QGS842" s="247"/>
      <c r="QGT842" s="247"/>
      <c r="QGU842" s="247"/>
      <c r="QGV842" s="247"/>
      <c r="QGW842" s="247"/>
      <c r="QGX842" s="247"/>
      <c r="QGY842" s="247"/>
      <c r="QGZ842" s="247"/>
      <c r="QHA842" s="247"/>
      <c r="QHB842" s="247"/>
      <c r="QHC842" s="247"/>
      <c r="QHD842" s="247"/>
      <c r="QHE842" s="247"/>
      <c r="QHF842" s="247"/>
      <c r="QHG842" s="247"/>
      <c r="QHH842" s="247"/>
      <c r="QHI842" s="247"/>
      <c r="QHJ842" s="247"/>
      <c r="QHK842" s="247"/>
      <c r="QHL842" s="247"/>
      <c r="QHM842" s="247"/>
      <c r="QHN842" s="247"/>
      <c r="QHO842" s="247"/>
      <c r="QHP842" s="247"/>
      <c r="QHQ842" s="247"/>
      <c r="QHR842" s="247"/>
      <c r="QHS842" s="247"/>
      <c r="QHT842" s="247"/>
      <c r="QHU842" s="247"/>
      <c r="QHV842" s="247"/>
      <c r="QHW842" s="247"/>
      <c r="QHX842" s="247"/>
      <c r="QHY842" s="247"/>
      <c r="QHZ842" s="247"/>
      <c r="QIA842" s="247"/>
      <c r="QIB842" s="247"/>
      <c r="QIC842" s="247"/>
      <c r="QID842" s="247"/>
      <c r="QIE842" s="247"/>
      <c r="QIF842" s="247"/>
      <c r="QIG842" s="247"/>
      <c r="QIH842" s="247"/>
      <c r="QII842" s="247"/>
      <c r="QIJ842" s="247"/>
      <c r="QIK842" s="247"/>
      <c r="QIL842" s="247"/>
      <c r="QIM842" s="247"/>
      <c r="QIN842" s="247"/>
      <c r="QIO842" s="247"/>
      <c r="QIP842" s="247"/>
      <c r="QIQ842" s="247"/>
      <c r="QIR842" s="247"/>
      <c r="QIS842" s="247"/>
      <c r="QIT842" s="247"/>
      <c r="QIU842" s="247"/>
      <c r="QIV842" s="247"/>
      <c r="QIW842" s="247"/>
      <c r="QIX842" s="247"/>
      <c r="QIY842" s="247"/>
      <c r="QIZ842" s="247"/>
      <c r="QJA842" s="247"/>
      <c r="QJB842" s="247"/>
      <c r="QJC842" s="247"/>
      <c r="QJD842" s="247"/>
      <c r="QJE842" s="247"/>
      <c r="QJF842" s="247"/>
      <c r="QJG842" s="247"/>
      <c r="QJH842" s="247"/>
      <c r="QJI842" s="247"/>
      <c r="QJJ842" s="247"/>
      <c r="QJK842" s="247"/>
      <c r="QJL842" s="247"/>
      <c r="QJM842" s="247"/>
      <c r="QJN842" s="247"/>
      <c r="QJO842" s="247"/>
      <c r="QJP842" s="247"/>
      <c r="QJQ842" s="247"/>
      <c r="QJR842" s="247"/>
      <c r="QJS842" s="247"/>
      <c r="QJT842" s="247"/>
      <c r="QJU842" s="247"/>
      <c r="QJV842" s="247"/>
      <c r="QJW842" s="247"/>
      <c r="QJX842" s="247"/>
      <c r="QJY842" s="247"/>
      <c r="QJZ842" s="247"/>
      <c r="QKA842" s="247"/>
      <c r="QKB842" s="247"/>
      <c r="QKC842" s="247"/>
      <c r="QKD842" s="247"/>
      <c r="QKE842" s="247"/>
      <c r="QKF842" s="247"/>
      <c r="QKG842" s="247"/>
      <c r="QKH842" s="247"/>
      <c r="QKI842" s="247"/>
      <c r="QKJ842" s="247"/>
      <c r="QKK842" s="247"/>
      <c r="QKL842" s="247"/>
      <c r="QKM842" s="247"/>
      <c r="QKN842" s="247"/>
      <c r="QKO842" s="247"/>
      <c r="QKP842" s="247"/>
      <c r="QKQ842" s="247"/>
      <c r="QKR842" s="247"/>
      <c r="QKS842" s="247"/>
      <c r="QKT842" s="247"/>
      <c r="QKU842" s="247"/>
      <c r="QKV842" s="247"/>
      <c r="QKW842" s="247"/>
      <c r="QKX842" s="247"/>
      <c r="QKY842" s="247"/>
      <c r="QKZ842" s="247"/>
      <c r="QLA842" s="247"/>
      <c r="QLB842" s="247"/>
      <c r="QLC842" s="247"/>
      <c r="QLD842" s="247"/>
      <c r="QLE842" s="247"/>
      <c r="QLF842" s="247"/>
      <c r="QLG842" s="247"/>
      <c r="QLH842" s="247"/>
      <c r="QLI842" s="247"/>
      <c r="QLJ842" s="247"/>
      <c r="QLK842" s="247"/>
      <c r="QLL842" s="247"/>
      <c r="QLM842" s="247"/>
      <c r="QLN842" s="247"/>
      <c r="QLO842" s="247"/>
      <c r="QLP842" s="247"/>
      <c r="QLQ842" s="247"/>
      <c r="QLR842" s="247"/>
      <c r="QLS842" s="247"/>
      <c r="QLT842" s="247"/>
      <c r="QLU842" s="247"/>
      <c r="QLV842" s="247"/>
      <c r="QLW842" s="247"/>
      <c r="QLX842" s="247"/>
      <c r="QLY842" s="247"/>
      <c r="QLZ842" s="247"/>
      <c r="QMA842" s="247"/>
      <c r="QMB842" s="247"/>
      <c r="QMC842" s="247"/>
      <c r="QMD842" s="247"/>
      <c r="QME842" s="247"/>
      <c r="QMF842" s="247"/>
      <c r="QMG842" s="247"/>
      <c r="QMH842" s="247"/>
      <c r="QMI842" s="247"/>
      <c r="QMJ842" s="247"/>
      <c r="QMK842" s="247"/>
      <c r="QML842" s="247"/>
      <c r="QMM842" s="247"/>
      <c r="QMN842" s="247"/>
      <c r="QMO842" s="247"/>
      <c r="QMP842" s="247"/>
      <c r="QMQ842" s="247"/>
      <c r="QMR842" s="247"/>
      <c r="QMS842" s="247"/>
      <c r="QMT842" s="247"/>
      <c r="QMU842" s="247"/>
      <c r="QMV842" s="247"/>
      <c r="QMW842" s="247"/>
      <c r="QMX842" s="247"/>
      <c r="QMY842" s="247"/>
      <c r="QMZ842" s="247"/>
      <c r="QNA842" s="247"/>
      <c r="QNB842" s="247"/>
      <c r="QNC842" s="247"/>
      <c r="QND842" s="247"/>
      <c r="QNE842" s="247"/>
      <c r="QNF842" s="247"/>
      <c r="QNG842" s="247"/>
      <c r="QNH842" s="247"/>
      <c r="QNI842" s="247"/>
      <c r="QNJ842" s="247"/>
      <c r="QNK842" s="247"/>
      <c r="QNL842" s="247"/>
      <c r="QNM842" s="247"/>
      <c r="QNN842" s="247"/>
      <c r="QNO842" s="247"/>
      <c r="QNP842" s="247"/>
      <c r="QNQ842" s="247"/>
      <c r="QNR842" s="247"/>
      <c r="QNS842" s="247"/>
      <c r="QNT842" s="247"/>
      <c r="QNU842" s="247"/>
      <c r="QNV842" s="247"/>
      <c r="QNW842" s="247"/>
      <c r="QNX842" s="247"/>
      <c r="QNY842" s="247"/>
      <c r="QNZ842" s="247"/>
      <c r="QOA842" s="247"/>
      <c r="QOB842" s="247"/>
      <c r="QOC842" s="247"/>
      <c r="QOD842" s="247"/>
      <c r="QOE842" s="247"/>
      <c r="QOF842" s="247"/>
      <c r="QOG842" s="247"/>
      <c r="QOH842" s="247"/>
      <c r="QOI842" s="247"/>
      <c r="QOJ842" s="247"/>
      <c r="QOK842" s="247"/>
      <c r="QOL842" s="247"/>
      <c r="QOM842" s="247"/>
      <c r="QON842" s="247"/>
      <c r="QOO842" s="247"/>
      <c r="QOP842" s="247"/>
      <c r="QOQ842" s="247"/>
      <c r="QOR842" s="247"/>
      <c r="QOS842" s="247"/>
      <c r="QOT842" s="247"/>
      <c r="QOU842" s="247"/>
      <c r="QOV842" s="247"/>
      <c r="QOW842" s="247"/>
      <c r="QOX842" s="247"/>
      <c r="QOY842" s="247"/>
      <c r="QOZ842" s="247"/>
      <c r="QPA842" s="247"/>
      <c r="QPB842" s="247"/>
      <c r="QPC842" s="247"/>
      <c r="QPD842" s="247"/>
      <c r="QPE842" s="247"/>
      <c r="QPF842" s="247"/>
      <c r="QPG842" s="247"/>
      <c r="QPH842" s="247"/>
      <c r="QPI842" s="247"/>
      <c r="QPJ842" s="247"/>
      <c r="QPK842" s="247"/>
      <c r="QPL842" s="247"/>
      <c r="QPM842" s="247"/>
      <c r="QPN842" s="247"/>
      <c r="QPO842" s="247"/>
      <c r="QPP842" s="247"/>
      <c r="QPQ842" s="247"/>
      <c r="QPR842" s="247"/>
      <c r="QPS842" s="247"/>
      <c r="QPT842" s="247"/>
      <c r="QPU842" s="247"/>
      <c r="QPV842" s="247"/>
      <c r="QPW842" s="247"/>
      <c r="QPX842" s="247"/>
      <c r="QPY842" s="247"/>
      <c r="QPZ842" s="247"/>
      <c r="QQA842" s="247"/>
      <c r="QQB842" s="247"/>
      <c r="QQC842" s="247"/>
      <c r="QQD842" s="247"/>
      <c r="QQE842" s="247"/>
      <c r="QQF842" s="247"/>
      <c r="QQG842" s="247"/>
      <c r="QQH842" s="247"/>
      <c r="QQI842" s="247"/>
      <c r="QQJ842" s="247"/>
      <c r="QQK842" s="247"/>
      <c r="QQL842" s="247"/>
      <c r="QQM842" s="247"/>
      <c r="QQN842" s="247"/>
      <c r="QQO842" s="247"/>
      <c r="QQP842" s="247"/>
      <c r="QQQ842" s="247"/>
      <c r="QQR842" s="247"/>
      <c r="QQS842" s="247"/>
      <c r="QQT842" s="247"/>
      <c r="QQU842" s="247"/>
      <c r="QQV842" s="247"/>
      <c r="QQW842" s="247"/>
      <c r="QQX842" s="247"/>
      <c r="QQY842" s="247"/>
      <c r="QQZ842" s="247"/>
      <c r="QRA842" s="247"/>
      <c r="QRB842" s="247"/>
      <c r="QRC842" s="247"/>
      <c r="QRD842" s="247"/>
      <c r="QRE842" s="247"/>
      <c r="QRF842" s="247"/>
      <c r="QRG842" s="247"/>
      <c r="QRH842" s="247"/>
      <c r="QRI842" s="247"/>
      <c r="QRJ842" s="247"/>
      <c r="QRK842" s="247"/>
      <c r="QRL842" s="247"/>
      <c r="QRM842" s="247"/>
      <c r="QRN842" s="247"/>
      <c r="QRO842" s="247"/>
      <c r="QRP842" s="247"/>
      <c r="QRQ842" s="247"/>
      <c r="QRR842" s="247"/>
      <c r="QRS842" s="247"/>
      <c r="QRT842" s="247"/>
      <c r="QRU842" s="247"/>
      <c r="QRV842" s="247"/>
      <c r="QRW842" s="247"/>
      <c r="QRX842" s="247"/>
      <c r="QRY842" s="247"/>
      <c r="QRZ842" s="247"/>
      <c r="QSA842" s="247"/>
      <c r="QSB842" s="247"/>
      <c r="QSC842" s="247"/>
      <c r="QSD842" s="247"/>
      <c r="QSE842" s="247"/>
      <c r="QSF842" s="247"/>
      <c r="QSG842" s="247"/>
      <c r="QSH842" s="247"/>
      <c r="QSI842" s="247"/>
      <c r="QSJ842" s="247"/>
      <c r="QSK842" s="247"/>
      <c r="QSL842" s="247"/>
      <c r="QSM842" s="247"/>
      <c r="QSN842" s="247"/>
      <c r="QSO842" s="247"/>
      <c r="QSP842" s="247"/>
      <c r="QSQ842" s="247"/>
      <c r="QSR842" s="247"/>
      <c r="QSS842" s="247"/>
      <c r="QST842" s="247"/>
      <c r="QSU842" s="247"/>
      <c r="QSV842" s="247"/>
      <c r="QSW842" s="247"/>
      <c r="QSX842" s="247"/>
      <c r="QSY842" s="247"/>
      <c r="QSZ842" s="247"/>
      <c r="QTA842" s="247"/>
      <c r="QTB842" s="247"/>
      <c r="QTC842" s="247"/>
      <c r="QTD842" s="247"/>
      <c r="QTE842" s="247"/>
      <c r="QTF842" s="247"/>
      <c r="QTG842" s="247"/>
      <c r="QTH842" s="247"/>
      <c r="QTI842" s="247"/>
      <c r="QTJ842" s="247"/>
      <c r="QTK842" s="247"/>
      <c r="QTL842" s="247"/>
      <c r="QTM842" s="247"/>
      <c r="QTN842" s="247"/>
      <c r="QTO842" s="247"/>
      <c r="QTP842" s="247"/>
      <c r="QTQ842" s="247"/>
      <c r="QTR842" s="247"/>
      <c r="QTS842" s="247"/>
      <c r="QTT842" s="247"/>
      <c r="QTU842" s="247"/>
      <c r="QTV842" s="247"/>
      <c r="QTW842" s="247"/>
      <c r="QTX842" s="247"/>
      <c r="QTY842" s="247"/>
      <c r="QTZ842" s="247"/>
      <c r="QUA842" s="247"/>
      <c r="QUB842" s="247"/>
      <c r="QUC842" s="247"/>
      <c r="QUD842" s="247"/>
      <c r="QUE842" s="247"/>
      <c r="QUF842" s="247"/>
      <c r="QUG842" s="247"/>
      <c r="QUH842" s="247"/>
      <c r="QUI842" s="247"/>
      <c r="QUJ842" s="247"/>
      <c r="QUK842" s="247"/>
      <c r="QUL842" s="247"/>
      <c r="QUM842" s="247"/>
      <c r="QUN842" s="247"/>
      <c r="QUO842" s="247"/>
      <c r="QUP842" s="247"/>
      <c r="QUQ842" s="247"/>
      <c r="QUR842" s="247"/>
      <c r="QUS842" s="247"/>
      <c r="QUT842" s="247"/>
      <c r="QUU842" s="247"/>
      <c r="QUV842" s="247"/>
      <c r="QUW842" s="247"/>
      <c r="QUX842" s="247"/>
      <c r="QUY842" s="247"/>
      <c r="QUZ842" s="247"/>
      <c r="QVA842" s="247"/>
      <c r="QVB842" s="247"/>
      <c r="QVC842" s="247"/>
      <c r="QVD842" s="247"/>
      <c r="QVE842" s="247"/>
      <c r="QVF842" s="247"/>
      <c r="QVG842" s="247"/>
      <c r="QVH842" s="247"/>
      <c r="QVI842" s="247"/>
      <c r="QVJ842" s="247"/>
      <c r="QVK842" s="247"/>
      <c r="QVL842" s="247"/>
      <c r="QVM842" s="247"/>
      <c r="QVN842" s="247"/>
      <c r="QVO842" s="247"/>
      <c r="QVP842" s="247"/>
      <c r="QVQ842" s="247"/>
      <c r="QVR842" s="247"/>
      <c r="QVS842" s="247"/>
      <c r="QVT842" s="247"/>
      <c r="QVU842" s="247"/>
      <c r="QVV842" s="247"/>
      <c r="QVW842" s="247"/>
      <c r="QVX842" s="247"/>
      <c r="QVY842" s="247"/>
      <c r="QVZ842" s="247"/>
      <c r="QWA842" s="247"/>
      <c r="QWB842" s="247"/>
      <c r="QWC842" s="247"/>
      <c r="QWD842" s="247"/>
      <c r="QWE842" s="247"/>
      <c r="QWF842" s="247"/>
      <c r="QWG842" s="247"/>
      <c r="QWH842" s="247"/>
      <c r="QWI842" s="247"/>
      <c r="QWJ842" s="247"/>
      <c r="QWK842" s="247"/>
      <c r="QWL842" s="247"/>
      <c r="QWM842" s="247"/>
      <c r="QWN842" s="247"/>
      <c r="QWO842" s="247"/>
      <c r="QWP842" s="247"/>
      <c r="QWQ842" s="247"/>
      <c r="QWR842" s="247"/>
      <c r="QWS842" s="247"/>
      <c r="QWT842" s="247"/>
      <c r="QWU842" s="247"/>
      <c r="QWV842" s="247"/>
      <c r="QWW842" s="247"/>
      <c r="QWX842" s="247"/>
      <c r="QWY842" s="247"/>
      <c r="QWZ842" s="247"/>
      <c r="QXA842" s="247"/>
      <c r="QXB842" s="247"/>
      <c r="QXC842" s="247"/>
      <c r="QXD842" s="247"/>
      <c r="QXE842" s="247"/>
      <c r="QXF842" s="247"/>
      <c r="QXG842" s="247"/>
      <c r="QXH842" s="247"/>
      <c r="QXI842" s="247"/>
      <c r="QXJ842" s="247"/>
      <c r="QXK842" s="247"/>
      <c r="QXL842" s="247"/>
      <c r="QXM842" s="247"/>
      <c r="QXN842" s="247"/>
      <c r="QXO842" s="247"/>
      <c r="QXP842" s="247"/>
      <c r="QXQ842" s="247"/>
      <c r="QXR842" s="247"/>
      <c r="QXS842" s="247"/>
      <c r="QXT842" s="247"/>
      <c r="QXU842" s="247"/>
      <c r="QXV842" s="247"/>
      <c r="QXW842" s="247"/>
      <c r="QXX842" s="247"/>
      <c r="QXY842" s="247"/>
      <c r="QXZ842" s="247"/>
      <c r="QYA842" s="247"/>
      <c r="QYB842" s="247"/>
      <c r="QYC842" s="247"/>
      <c r="QYD842" s="247"/>
      <c r="QYE842" s="247"/>
      <c r="QYF842" s="247"/>
      <c r="QYG842" s="247"/>
      <c r="QYH842" s="247"/>
      <c r="QYI842" s="247"/>
      <c r="QYJ842" s="247"/>
      <c r="QYK842" s="247"/>
      <c r="QYL842" s="247"/>
      <c r="QYM842" s="247"/>
      <c r="QYN842" s="247"/>
      <c r="QYO842" s="247"/>
      <c r="QYP842" s="247"/>
      <c r="QYQ842" s="247"/>
      <c r="QYR842" s="247"/>
      <c r="QYS842" s="247"/>
      <c r="QYT842" s="247"/>
      <c r="QYU842" s="247"/>
      <c r="QYV842" s="247"/>
      <c r="QYW842" s="247"/>
      <c r="QYX842" s="247"/>
      <c r="QYY842" s="247"/>
      <c r="QYZ842" s="247"/>
      <c r="QZA842" s="247"/>
      <c r="QZB842" s="247"/>
      <c r="QZC842" s="247"/>
      <c r="QZD842" s="247"/>
      <c r="QZE842" s="247"/>
      <c r="QZF842" s="247"/>
      <c r="QZG842" s="247"/>
      <c r="QZH842" s="247"/>
      <c r="QZI842" s="247"/>
      <c r="QZJ842" s="247"/>
      <c r="QZK842" s="247"/>
      <c r="QZL842" s="247"/>
      <c r="QZM842" s="247"/>
      <c r="QZN842" s="247"/>
      <c r="QZO842" s="247"/>
      <c r="QZP842" s="247"/>
      <c r="QZQ842" s="247"/>
      <c r="QZR842" s="247"/>
      <c r="QZS842" s="247"/>
      <c r="QZT842" s="247"/>
      <c r="QZU842" s="247"/>
      <c r="QZV842" s="247"/>
      <c r="QZW842" s="247"/>
      <c r="QZX842" s="247"/>
      <c r="QZY842" s="247"/>
      <c r="QZZ842" s="247"/>
      <c r="RAA842" s="247"/>
      <c r="RAB842" s="247"/>
      <c r="RAC842" s="247"/>
      <c r="RAD842" s="247"/>
      <c r="RAE842" s="247"/>
      <c r="RAF842" s="247"/>
      <c r="RAG842" s="247"/>
      <c r="RAH842" s="247"/>
      <c r="RAI842" s="247"/>
      <c r="RAJ842" s="247"/>
      <c r="RAK842" s="247"/>
      <c r="RAL842" s="247"/>
      <c r="RAM842" s="247"/>
      <c r="RAN842" s="247"/>
      <c r="RAO842" s="247"/>
      <c r="RAP842" s="247"/>
      <c r="RAQ842" s="247"/>
      <c r="RAR842" s="247"/>
      <c r="RAS842" s="247"/>
      <c r="RAT842" s="247"/>
      <c r="RAU842" s="247"/>
      <c r="RAV842" s="247"/>
      <c r="RAW842" s="247"/>
      <c r="RAX842" s="247"/>
      <c r="RAY842" s="247"/>
      <c r="RAZ842" s="247"/>
      <c r="RBA842" s="247"/>
      <c r="RBB842" s="247"/>
      <c r="RBC842" s="247"/>
      <c r="RBD842" s="247"/>
      <c r="RBE842" s="247"/>
      <c r="RBF842" s="247"/>
      <c r="RBG842" s="247"/>
      <c r="RBH842" s="247"/>
      <c r="RBI842" s="247"/>
      <c r="RBJ842" s="247"/>
      <c r="RBK842" s="247"/>
      <c r="RBL842" s="247"/>
      <c r="RBM842" s="247"/>
      <c r="RBN842" s="247"/>
      <c r="RBO842" s="247"/>
      <c r="RBP842" s="247"/>
      <c r="RBQ842" s="247"/>
      <c r="RBR842" s="247"/>
      <c r="RBS842" s="247"/>
      <c r="RBT842" s="247"/>
      <c r="RBU842" s="247"/>
      <c r="RBV842" s="247"/>
      <c r="RBW842" s="247"/>
      <c r="RBX842" s="247"/>
      <c r="RBY842" s="247"/>
      <c r="RBZ842" s="247"/>
      <c r="RCA842" s="247"/>
      <c r="RCB842" s="247"/>
      <c r="RCC842" s="247"/>
      <c r="RCD842" s="247"/>
      <c r="RCE842" s="247"/>
      <c r="RCF842" s="247"/>
      <c r="RCG842" s="247"/>
      <c r="RCH842" s="247"/>
      <c r="RCI842" s="247"/>
      <c r="RCJ842" s="247"/>
      <c r="RCK842" s="247"/>
      <c r="RCL842" s="247"/>
      <c r="RCM842" s="247"/>
      <c r="RCN842" s="247"/>
      <c r="RCO842" s="247"/>
      <c r="RCP842" s="247"/>
      <c r="RCQ842" s="247"/>
      <c r="RCR842" s="247"/>
      <c r="RCS842" s="247"/>
      <c r="RCT842" s="247"/>
      <c r="RCU842" s="247"/>
      <c r="RCV842" s="247"/>
      <c r="RCW842" s="247"/>
      <c r="RCX842" s="247"/>
      <c r="RCY842" s="247"/>
      <c r="RCZ842" s="247"/>
      <c r="RDA842" s="247"/>
      <c r="RDB842" s="247"/>
      <c r="RDC842" s="247"/>
      <c r="RDD842" s="247"/>
      <c r="RDE842" s="247"/>
      <c r="RDF842" s="247"/>
      <c r="RDG842" s="247"/>
      <c r="RDH842" s="247"/>
      <c r="RDI842" s="247"/>
      <c r="RDJ842" s="247"/>
      <c r="RDK842" s="247"/>
      <c r="RDL842" s="247"/>
      <c r="RDM842" s="247"/>
      <c r="RDN842" s="247"/>
      <c r="RDO842" s="247"/>
      <c r="RDP842" s="247"/>
      <c r="RDQ842" s="247"/>
      <c r="RDR842" s="247"/>
      <c r="RDS842" s="247"/>
      <c r="RDT842" s="247"/>
      <c r="RDU842" s="247"/>
      <c r="RDV842" s="247"/>
      <c r="RDW842" s="247"/>
      <c r="RDX842" s="247"/>
      <c r="RDY842" s="247"/>
      <c r="RDZ842" s="247"/>
      <c r="REA842" s="247"/>
      <c r="REB842" s="247"/>
      <c r="REC842" s="247"/>
      <c r="RED842" s="247"/>
      <c r="REE842" s="247"/>
      <c r="REF842" s="247"/>
      <c r="REG842" s="247"/>
      <c r="REH842" s="247"/>
      <c r="REI842" s="247"/>
      <c r="REJ842" s="247"/>
      <c r="REK842" s="247"/>
      <c r="REL842" s="247"/>
      <c r="REM842" s="247"/>
      <c r="REN842" s="247"/>
      <c r="REO842" s="247"/>
      <c r="REP842" s="247"/>
      <c r="REQ842" s="247"/>
      <c r="RER842" s="247"/>
      <c r="RES842" s="247"/>
      <c r="RET842" s="247"/>
      <c r="REU842" s="247"/>
      <c r="REV842" s="247"/>
      <c r="REW842" s="247"/>
      <c r="REX842" s="247"/>
      <c r="REY842" s="247"/>
      <c r="REZ842" s="247"/>
      <c r="RFA842" s="247"/>
      <c r="RFB842" s="247"/>
      <c r="RFC842" s="247"/>
      <c r="RFD842" s="247"/>
      <c r="RFE842" s="247"/>
      <c r="RFF842" s="247"/>
      <c r="RFG842" s="247"/>
      <c r="RFH842" s="247"/>
      <c r="RFI842" s="247"/>
      <c r="RFJ842" s="247"/>
      <c r="RFK842" s="247"/>
      <c r="RFL842" s="247"/>
      <c r="RFM842" s="247"/>
      <c r="RFN842" s="247"/>
      <c r="RFO842" s="247"/>
      <c r="RFP842" s="247"/>
      <c r="RFQ842" s="247"/>
      <c r="RFR842" s="247"/>
      <c r="RFS842" s="247"/>
      <c r="RFT842" s="247"/>
      <c r="RFU842" s="247"/>
      <c r="RFV842" s="247"/>
      <c r="RFW842" s="247"/>
      <c r="RFX842" s="247"/>
      <c r="RFY842" s="247"/>
      <c r="RFZ842" s="247"/>
      <c r="RGA842" s="247"/>
      <c r="RGB842" s="247"/>
      <c r="RGC842" s="247"/>
      <c r="RGD842" s="247"/>
      <c r="RGE842" s="247"/>
      <c r="RGF842" s="247"/>
      <c r="RGG842" s="247"/>
      <c r="RGH842" s="247"/>
      <c r="RGI842" s="247"/>
      <c r="RGJ842" s="247"/>
      <c r="RGK842" s="247"/>
      <c r="RGL842" s="247"/>
      <c r="RGM842" s="247"/>
      <c r="RGN842" s="247"/>
      <c r="RGO842" s="247"/>
      <c r="RGP842" s="247"/>
      <c r="RGQ842" s="247"/>
      <c r="RGR842" s="247"/>
      <c r="RGS842" s="247"/>
      <c r="RGT842" s="247"/>
      <c r="RGU842" s="247"/>
      <c r="RGV842" s="247"/>
      <c r="RGW842" s="247"/>
      <c r="RGX842" s="247"/>
      <c r="RGY842" s="247"/>
      <c r="RGZ842" s="247"/>
      <c r="RHA842" s="247"/>
      <c r="RHB842" s="247"/>
      <c r="RHC842" s="247"/>
      <c r="RHD842" s="247"/>
      <c r="RHE842" s="247"/>
      <c r="RHF842" s="247"/>
      <c r="RHG842" s="247"/>
      <c r="RHH842" s="247"/>
      <c r="RHI842" s="247"/>
      <c r="RHJ842" s="247"/>
      <c r="RHK842" s="247"/>
      <c r="RHL842" s="247"/>
      <c r="RHM842" s="247"/>
      <c r="RHN842" s="247"/>
      <c r="RHO842" s="247"/>
      <c r="RHP842" s="247"/>
      <c r="RHQ842" s="247"/>
      <c r="RHR842" s="247"/>
      <c r="RHS842" s="247"/>
      <c r="RHT842" s="247"/>
      <c r="RHU842" s="247"/>
      <c r="RHV842" s="247"/>
      <c r="RHW842" s="247"/>
      <c r="RHX842" s="247"/>
      <c r="RHY842" s="247"/>
      <c r="RHZ842" s="247"/>
      <c r="RIA842" s="247"/>
      <c r="RIB842" s="247"/>
      <c r="RIC842" s="247"/>
      <c r="RID842" s="247"/>
      <c r="RIE842" s="247"/>
      <c r="RIF842" s="247"/>
      <c r="RIG842" s="247"/>
      <c r="RIH842" s="247"/>
      <c r="RII842" s="247"/>
      <c r="RIJ842" s="247"/>
      <c r="RIK842" s="247"/>
      <c r="RIL842" s="247"/>
      <c r="RIM842" s="247"/>
      <c r="RIN842" s="247"/>
      <c r="RIO842" s="247"/>
      <c r="RIP842" s="247"/>
      <c r="RIQ842" s="247"/>
      <c r="RIR842" s="247"/>
      <c r="RIS842" s="247"/>
      <c r="RIT842" s="247"/>
      <c r="RIU842" s="247"/>
      <c r="RIV842" s="247"/>
      <c r="RIW842" s="247"/>
      <c r="RIX842" s="247"/>
      <c r="RIY842" s="247"/>
      <c r="RIZ842" s="247"/>
      <c r="RJA842" s="247"/>
      <c r="RJB842" s="247"/>
      <c r="RJC842" s="247"/>
      <c r="RJD842" s="247"/>
      <c r="RJE842" s="247"/>
      <c r="RJF842" s="247"/>
      <c r="RJG842" s="247"/>
      <c r="RJH842" s="247"/>
      <c r="RJI842" s="247"/>
      <c r="RJJ842" s="247"/>
      <c r="RJK842" s="247"/>
      <c r="RJL842" s="247"/>
      <c r="RJM842" s="247"/>
      <c r="RJN842" s="247"/>
      <c r="RJO842" s="247"/>
      <c r="RJP842" s="247"/>
      <c r="RJQ842" s="247"/>
      <c r="RJR842" s="247"/>
      <c r="RJS842" s="247"/>
      <c r="RJT842" s="247"/>
      <c r="RJU842" s="247"/>
      <c r="RJV842" s="247"/>
      <c r="RJW842" s="247"/>
      <c r="RJX842" s="247"/>
      <c r="RJY842" s="247"/>
      <c r="RJZ842" s="247"/>
      <c r="RKA842" s="247"/>
      <c r="RKB842" s="247"/>
      <c r="RKC842" s="247"/>
      <c r="RKD842" s="247"/>
      <c r="RKE842" s="247"/>
      <c r="RKF842" s="247"/>
      <c r="RKG842" s="247"/>
      <c r="RKH842" s="247"/>
      <c r="RKI842" s="247"/>
      <c r="RKJ842" s="247"/>
      <c r="RKK842" s="247"/>
      <c r="RKL842" s="247"/>
      <c r="RKM842" s="247"/>
      <c r="RKN842" s="247"/>
      <c r="RKO842" s="247"/>
      <c r="RKP842" s="247"/>
      <c r="RKQ842" s="247"/>
      <c r="RKR842" s="247"/>
      <c r="RKS842" s="247"/>
      <c r="RKT842" s="247"/>
      <c r="RKU842" s="247"/>
      <c r="RKV842" s="247"/>
      <c r="RKW842" s="247"/>
      <c r="RKX842" s="247"/>
      <c r="RKY842" s="247"/>
      <c r="RKZ842" s="247"/>
      <c r="RLA842" s="247"/>
      <c r="RLB842" s="247"/>
      <c r="RLC842" s="247"/>
      <c r="RLD842" s="247"/>
      <c r="RLE842" s="247"/>
      <c r="RLF842" s="247"/>
      <c r="RLG842" s="247"/>
      <c r="RLH842" s="247"/>
      <c r="RLI842" s="247"/>
      <c r="RLJ842" s="247"/>
      <c r="RLK842" s="247"/>
      <c r="RLL842" s="247"/>
      <c r="RLM842" s="247"/>
      <c r="RLN842" s="247"/>
      <c r="RLO842" s="247"/>
      <c r="RLP842" s="247"/>
      <c r="RLQ842" s="247"/>
      <c r="RLR842" s="247"/>
      <c r="RLS842" s="247"/>
      <c r="RLT842" s="247"/>
      <c r="RLU842" s="247"/>
      <c r="RLV842" s="247"/>
      <c r="RLW842" s="247"/>
      <c r="RLX842" s="247"/>
      <c r="RLY842" s="247"/>
      <c r="RLZ842" s="247"/>
      <c r="RMA842" s="247"/>
      <c r="RMB842" s="247"/>
      <c r="RMC842" s="247"/>
      <c r="RMD842" s="247"/>
      <c r="RME842" s="247"/>
      <c r="RMF842" s="247"/>
      <c r="RMG842" s="247"/>
      <c r="RMH842" s="247"/>
      <c r="RMI842" s="247"/>
      <c r="RMJ842" s="247"/>
      <c r="RMK842" s="247"/>
      <c r="RML842" s="247"/>
      <c r="RMM842" s="247"/>
      <c r="RMN842" s="247"/>
      <c r="RMO842" s="247"/>
      <c r="RMP842" s="247"/>
      <c r="RMQ842" s="247"/>
      <c r="RMR842" s="247"/>
      <c r="RMS842" s="247"/>
      <c r="RMT842" s="247"/>
      <c r="RMU842" s="247"/>
      <c r="RMV842" s="247"/>
      <c r="RMW842" s="247"/>
      <c r="RMX842" s="247"/>
      <c r="RMY842" s="247"/>
      <c r="RMZ842" s="247"/>
      <c r="RNA842" s="247"/>
      <c r="RNB842" s="247"/>
      <c r="RNC842" s="247"/>
      <c r="RND842" s="247"/>
      <c r="RNE842" s="247"/>
      <c r="RNF842" s="247"/>
      <c r="RNG842" s="247"/>
      <c r="RNH842" s="247"/>
      <c r="RNI842" s="247"/>
      <c r="RNJ842" s="247"/>
      <c r="RNK842" s="247"/>
      <c r="RNL842" s="247"/>
      <c r="RNM842" s="247"/>
      <c r="RNN842" s="247"/>
      <c r="RNO842" s="247"/>
      <c r="RNP842" s="247"/>
      <c r="RNQ842" s="247"/>
      <c r="RNR842" s="247"/>
      <c r="RNS842" s="247"/>
      <c r="RNT842" s="247"/>
      <c r="RNU842" s="247"/>
      <c r="RNV842" s="247"/>
      <c r="RNW842" s="247"/>
      <c r="RNX842" s="247"/>
      <c r="RNY842" s="247"/>
      <c r="RNZ842" s="247"/>
      <c r="ROA842" s="247"/>
      <c r="ROB842" s="247"/>
      <c r="ROC842" s="247"/>
      <c r="ROD842" s="247"/>
      <c r="ROE842" s="247"/>
      <c r="ROF842" s="247"/>
      <c r="ROG842" s="247"/>
      <c r="ROH842" s="247"/>
      <c r="ROI842" s="247"/>
      <c r="ROJ842" s="247"/>
      <c r="ROK842" s="247"/>
      <c r="ROL842" s="247"/>
      <c r="ROM842" s="247"/>
      <c r="RON842" s="247"/>
      <c r="ROO842" s="247"/>
      <c r="ROP842" s="247"/>
      <c r="ROQ842" s="247"/>
      <c r="ROR842" s="247"/>
      <c r="ROS842" s="247"/>
      <c r="ROT842" s="247"/>
      <c r="ROU842" s="247"/>
      <c r="ROV842" s="247"/>
      <c r="ROW842" s="247"/>
      <c r="ROX842" s="247"/>
      <c r="ROY842" s="247"/>
      <c r="ROZ842" s="247"/>
      <c r="RPA842" s="247"/>
      <c r="RPB842" s="247"/>
      <c r="RPC842" s="247"/>
      <c r="RPD842" s="247"/>
      <c r="RPE842" s="247"/>
      <c r="RPF842" s="247"/>
      <c r="RPG842" s="247"/>
      <c r="RPH842" s="247"/>
      <c r="RPI842" s="247"/>
      <c r="RPJ842" s="247"/>
      <c r="RPK842" s="247"/>
      <c r="RPL842" s="247"/>
      <c r="RPM842" s="247"/>
      <c r="RPN842" s="247"/>
      <c r="RPO842" s="247"/>
      <c r="RPP842" s="247"/>
      <c r="RPQ842" s="247"/>
      <c r="RPR842" s="247"/>
      <c r="RPS842" s="247"/>
      <c r="RPT842" s="247"/>
      <c r="RPU842" s="247"/>
      <c r="RPV842" s="247"/>
      <c r="RPW842" s="247"/>
      <c r="RPX842" s="247"/>
      <c r="RPY842" s="247"/>
      <c r="RPZ842" s="247"/>
      <c r="RQA842" s="247"/>
      <c r="RQB842" s="247"/>
      <c r="RQC842" s="247"/>
      <c r="RQD842" s="247"/>
      <c r="RQE842" s="247"/>
      <c r="RQF842" s="247"/>
      <c r="RQG842" s="247"/>
      <c r="RQH842" s="247"/>
      <c r="RQI842" s="247"/>
      <c r="RQJ842" s="247"/>
      <c r="RQK842" s="247"/>
      <c r="RQL842" s="247"/>
      <c r="RQM842" s="247"/>
      <c r="RQN842" s="247"/>
      <c r="RQO842" s="247"/>
      <c r="RQP842" s="247"/>
      <c r="RQQ842" s="247"/>
      <c r="RQR842" s="247"/>
      <c r="RQS842" s="247"/>
      <c r="RQT842" s="247"/>
      <c r="RQU842" s="247"/>
      <c r="RQV842" s="247"/>
      <c r="RQW842" s="247"/>
      <c r="RQX842" s="247"/>
      <c r="RQY842" s="247"/>
      <c r="RQZ842" s="247"/>
      <c r="RRA842" s="247"/>
      <c r="RRB842" s="247"/>
      <c r="RRC842" s="247"/>
      <c r="RRD842" s="247"/>
      <c r="RRE842" s="247"/>
      <c r="RRF842" s="247"/>
      <c r="RRG842" s="247"/>
      <c r="RRH842" s="247"/>
      <c r="RRI842" s="247"/>
      <c r="RRJ842" s="247"/>
      <c r="RRK842" s="247"/>
      <c r="RRL842" s="247"/>
      <c r="RRM842" s="247"/>
      <c r="RRN842" s="247"/>
      <c r="RRO842" s="247"/>
      <c r="RRP842" s="247"/>
      <c r="RRQ842" s="247"/>
      <c r="RRR842" s="247"/>
      <c r="RRS842" s="247"/>
      <c r="RRT842" s="247"/>
      <c r="RRU842" s="247"/>
      <c r="RRV842" s="247"/>
      <c r="RRW842" s="247"/>
      <c r="RRX842" s="247"/>
      <c r="RRY842" s="247"/>
      <c r="RRZ842" s="247"/>
      <c r="RSA842" s="247"/>
      <c r="RSB842" s="247"/>
      <c r="RSC842" s="247"/>
      <c r="RSD842" s="247"/>
      <c r="RSE842" s="247"/>
      <c r="RSF842" s="247"/>
      <c r="RSG842" s="247"/>
      <c r="RSH842" s="247"/>
      <c r="RSI842" s="247"/>
      <c r="RSJ842" s="247"/>
      <c r="RSK842" s="247"/>
      <c r="RSL842" s="247"/>
      <c r="RSM842" s="247"/>
      <c r="RSN842" s="247"/>
      <c r="RSO842" s="247"/>
      <c r="RSP842" s="247"/>
      <c r="RSQ842" s="247"/>
      <c r="RSR842" s="247"/>
      <c r="RSS842" s="247"/>
      <c r="RST842" s="247"/>
      <c r="RSU842" s="247"/>
      <c r="RSV842" s="247"/>
      <c r="RSW842" s="247"/>
      <c r="RSX842" s="247"/>
      <c r="RSY842" s="247"/>
      <c r="RSZ842" s="247"/>
      <c r="RTA842" s="247"/>
      <c r="RTB842" s="247"/>
      <c r="RTC842" s="247"/>
      <c r="RTD842" s="247"/>
      <c r="RTE842" s="247"/>
      <c r="RTF842" s="247"/>
      <c r="RTG842" s="247"/>
      <c r="RTH842" s="247"/>
      <c r="RTI842" s="247"/>
      <c r="RTJ842" s="247"/>
      <c r="RTK842" s="247"/>
      <c r="RTL842" s="247"/>
      <c r="RTM842" s="247"/>
      <c r="RTN842" s="247"/>
      <c r="RTO842" s="247"/>
      <c r="RTP842" s="247"/>
      <c r="RTQ842" s="247"/>
      <c r="RTR842" s="247"/>
      <c r="RTS842" s="247"/>
      <c r="RTT842" s="247"/>
      <c r="RTU842" s="247"/>
      <c r="RTV842" s="247"/>
      <c r="RTW842" s="247"/>
      <c r="RTX842" s="247"/>
      <c r="RTY842" s="247"/>
      <c r="RTZ842" s="247"/>
      <c r="RUA842" s="247"/>
      <c r="RUB842" s="247"/>
      <c r="RUC842" s="247"/>
      <c r="RUD842" s="247"/>
      <c r="RUE842" s="247"/>
      <c r="RUF842" s="247"/>
      <c r="RUG842" s="247"/>
      <c r="RUH842" s="247"/>
      <c r="RUI842" s="247"/>
      <c r="RUJ842" s="247"/>
      <c r="RUK842" s="247"/>
      <c r="RUL842" s="247"/>
      <c r="RUM842" s="247"/>
      <c r="RUN842" s="247"/>
      <c r="RUO842" s="247"/>
      <c r="RUP842" s="247"/>
      <c r="RUQ842" s="247"/>
      <c r="RUR842" s="247"/>
      <c r="RUS842" s="247"/>
      <c r="RUT842" s="247"/>
      <c r="RUU842" s="247"/>
      <c r="RUV842" s="247"/>
      <c r="RUW842" s="247"/>
      <c r="RUX842" s="247"/>
      <c r="RUY842" s="247"/>
      <c r="RUZ842" s="247"/>
      <c r="RVA842" s="247"/>
      <c r="RVB842" s="247"/>
      <c r="RVC842" s="247"/>
      <c r="RVD842" s="247"/>
      <c r="RVE842" s="247"/>
      <c r="RVF842" s="247"/>
      <c r="RVG842" s="247"/>
      <c r="RVH842" s="247"/>
      <c r="RVI842" s="247"/>
      <c r="RVJ842" s="247"/>
      <c r="RVK842" s="247"/>
      <c r="RVL842" s="247"/>
      <c r="RVM842" s="247"/>
      <c r="RVN842" s="247"/>
      <c r="RVO842" s="247"/>
      <c r="RVP842" s="247"/>
      <c r="RVQ842" s="247"/>
      <c r="RVR842" s="247"/>
      <c r="RVS842" s="247"/>
      <c r="RVT842" s="247"/>
      <c r="RVU842" s="247"/>
      <c r="RVV842" s="247"/>
      <c r="RVW842" s="247"/>
      <c r="RVX842" s="247"/>
      <c r="RVY842" s="247"/>
      <c r="RVZ842" s="247"/>
      <c r="RWA842" s="247"/>
      <c r="RWB842" s="247"/>
      <c r="RWC842" s="247"/>
      <c r="RWD842" s="247"/>
      <c r="RWE842" s="247"/>
      <c r="RWF842" s="247"/>
      <c r="RWG842" s="247"/>
      <c r="RWH842" s="247"/>
      <c r="RWI842" s="247"/>
      <c r="RWJ842" s="247"/>
      <c r="RWK842" s="247"/>
      <c r="RWL842" s="247"/>
      <c r="RWM842" s="247"/>
      <c r="RWN842" s="247"/>
      <c r="RWO842" s="247"/>
      <c r="RWP842" s="247"/>
      <c r="RWQ842" s="247"/>
      <c r="RWR842" s="247"/>
      <c r="RWS842" s="247"/>
      <c r="RWT842" s="247"/>
      <c r="RWU842" s="247"/>
      <c r="RWV842" s="247"/>
      <c r="RWW842" s="247"/>
      <c r="RWX842" s="247"/>
      <c r="RWY842" s="247"/>
      <c r="RWZ842" s="247"/>
      <c r="RXA842" s="247"/>
      <c r="RXB842" s="247"/>
      <c r="RXC842" s="247"/>
      <c r="RXD842" s="247"/>
      <c r="RXE842" s="247"/>
      <c r="RXF842" s="247"/>
      <c r="RXG842" s="247"/>
      <c r="RXH842" s="247"/>
      <c r="RXI842" s="247"/>
      <c r="RXJ842" s="247"/>
      <c r="RXK842" s="247"/>
      <c r="RXL842" s="247"/>
      <c r="RXM842" s="247"/>
      <c r="RXN842" s="247"/>
      <c r="RXO842" s="247"/>
      <c r="RXP842" s="247"/>
      <c r="RXQ842" s="247"/>
      <c r="RXR842" s="247"/>
      <c r="RXS842" s="247"/>
      <c r="RXT842" s="247"/>
      <c r="RXU842" s="247"/>
      <c r="RXV842" s="247"/>
      <c r="RXW842" s="247"/>
      <c r="RXX842" s="247"/>
      <c r="RXY842" s="247"/>
      <c r="RXZ842" s="247"/>
      <c r="RYA842" s="247"/>
      <c r="RYB842" s="247"/>
      <c r="RYC842" s="247"/>
      <c r="RYD842" s="247"/>
      <c r="RYE842" s="247"/>
      <c r="RYF842" s="247"/>
      <c r="RYG842" s="247"/>
      <c r="RYH842" s="247"/>
      <c r="RYI842" s="247"/>
      <c r="RYJ842" s="247"/>
      <c r="RYK842" s="247"/>
      <c r="RYL842" s="247"/>
      <c r="RYM842" s="247"/>
      <c r="RYN842" s="247"/>
      <c r="RYO842" s="247"/>
      <c r="RYP842" s="247"/>
      <c r="RYQ842" s="247"/>
      <c r="RYR842" s="247"/>
      <c r="RYS842" s="247"/>
      <c r="RYT842" s="247"/>
      <c r="RYU842" s="247"/>
      <c r="RYV842" s="247"/>
      <c r="RYW842" s="247"/>
      <c r="RYX842" s="247"/>
      <c r="RYY842" s="247"/>
      <c r="RYZ842" s="247"/>
      <c r="RZA842" s="247"/>
      <c r="RZB842" s="247"/>
      <c r="RZC842" s="247"/>
      <c r="RZD842" s="247"/>
      <c r="RZE842" s="247"/>
      <c r="RZF842" s="247"/>
      <c r="RZG842" s="247"/>
      <c r="RZH842" s="247"/>
      <c r="RZI842" s="247"/>
      <c r="RZJ842" s="247"/>
      <c r="RZK842" s="247"/>
      <c r="RZL842" s="247"/>
      <c r="RZM842" s="247"/>
      <c r="RZN842" s="247"/>
      <c r="RZO842" s="247"/>
      <c r="RZP842" s="247"/>
      <c r="RZQ842" s="247"/>
      <c r="RZR842" s="247"/>
      <c r="RZS842" s="247"/>
      <c r="RZT842" s="247"/>
      <c r="RZU842" s="247"/>
      <c r="RZV842" s="247"/>
      <c r="RZW842" s="247"/>
      <c r="RZX842" s="247"/>
      <c r="RZY842" s="247"/>
      <c r="RZZ842" s="247"/>
      <c r="SAA842" s="247"/>
      <c r="SAB842" s="247"/>
      <c r="SAC842" s="247"/>
      <c r="SAD842" s="247"/>
      <c r="SAE842" s="247"/>
      <c r="SAF842" s="247"/>
      <c r="SAG842" s="247"/>
      <c r="SAH842" s="247"/>
      <c r="SAI842" s="247"/>
      <c r="SAJ842" s="247"/>
      <c r="SAK842" s="247"/>
      <c r="SAL842" s="247"/>
      <c r="SAM842" s="247"/>
      <c r="SAN842" s="247"/>
      <c r="SAO842" s="247"/>
      <c r="SAP842" s="247"/>
      <c r="SAQ842" s="247"/>
      <c r="SAR842" s="247"/>
      <c r="SAS842" s="247"/>
      <c r="SAT842" s="247"/>
      <c r="SAU842" s="247"/>
      <c r="SAV842" s="247"/>
      <c r="SAW842" s="247"/>
      <c r="SAX842" s="247"/>
      <c r="SAY842" s="247"/>
      <c r="SAZ842" s="247"/>
      <c r="SBA842" s="247"/>
      <c r="SBB842" s="247"/>
      <c r="SBC842" s="247"/>
      <c r="SBD842" s="247"/>
      <c r="SBE842" s="247"/>
      <c r="SBF842" s="247"/>
      <c r="SBG842" s="247"/>
      <c r="SBH842" s="247"/>
      <c r="SBI842" s="247"/>
      <c r="SBJ842" s="247"/>
      <c r="SBK842" s="247"/>
      <c r="SBL842" s="247"/>
      <c r="SBM842" s="247"/>
      <c r="SBN842" s="247"/>
      <c r="SBO842" s="247"/>
      <c r="SBP842" s="247"/>
      <c r="SBQ842" s="247"/>
      <c r="SBR842" s="247"/>
      <c r="SBS842" s="247"/>
      <c r="SBT842" s="247"/>
      <c r="SBU842" s="247"/>
      <c r="SBV842" s="247"/>
      <c r="SBW842" s="247"/>
      <c r="SBX842" s="247"/>
      <c r="SBY842" s="247"/>
      <c r="SBZ842" s="247"/>
      <c r="SCA842" s="247"/>
      <c r="SCB842" s="247"/>
      <c r="SCC842" s="247"/>
      <c r="SCD842" s="247"/>
      <c r="SCE842" s="247"/>
      <c r="SCF842" s="247"/>
      <c r="SCG842" s="247"/>
      <c r="SCH842" s="247"/>
      <c r="SCI842" s="247"/>
      <c r="SCJ842" s="247"/>
      <c r="SCK842" s="247"/>
      <c r="SCL842" s="247"/>
      <c r="SCM842" s="247"/>
      <c r="SCN842" s="247"/>
      <c r="SCO842" s="247"/>
      <c r="SCP842" s="247"/>
      <c r="SCQ842" s="247"/>
      <c r="SCR842" s="247"/>
      <c r="SCS842" s="247"/>
      <c r="SCT842" s="247"/>
      <c r="SCU842" s="247"/>
      <c r="SCV842" s="247"/>
      <c r="SCW842" s="247"/>
      <c r="SCX842" s="247"/>
      <c r="SCY842" s="247"/>
      <c r="SCZ842" s="247"/>
      <c r="SDA842" s="247"/>
      <c r="SDB842" s="247"/>
      <c r="SDC842" s="247"/>
      <c r="SDD842" s="247"/>
      <c r="SDE842" s="247"/>
      <c r="SDF842" s="247"/>
      <c r="SDG842" s="247"/>
      <c r="SDH842" s="247"/>
      <c r="SDI842" s="247"/>
      <c r="SDJ842" s="247"/>
      <c r="SDK842" s="247"/>
      <c r="SDL842" s="247"/>
      <c r="SDM842" s="247"/>
      <c r="SDN842" s="247"/>
      <c r="SDO842" s="247"/>
      <c r="SDP842" s="247"/>
      <c r="SDQ842" s="247"/>
      <c r="SDR842" s="247"/>
      <c r="SDS842" s="247"/>
      <c r="SDT842" s="247"/>
      <c r="SDU842" s="247"/>
      <c r="SDV842" s="247"/>
      <c r="SDW842" s="247"/>
      <c r="SDX842" s="247"/>
      <c r="SDY842" s="247"/>
      <c r="SDZ842" s="247"/>
      <c r="SEA842" s="247"/>
      <c r="SEB842" s="247"/>
      <c r="SEC842" s="247"/>
      <c r="SED842" s="247"/>
      <c r="SEE842" s="247"/>
      <c r="SEF842" s="247"/>
      <c r="SEG842" s="247"/>
      <c r="SEH842" s="247"/>
      <c r="SEI842" s="247"/>
      <c r="SEJ842" s="247"/>
      <c r="SEK842" s="247"/>
      <c r="SEL842" s="247"/>
      <c r="SEM842" s="247"/>
      <c r="SEN842" s="247"/>
      <c r="SEO842" s="247"/>
      <c r="SEP842" s="247"/>
      <c r="SEQ842" s="247"/>
      <c r="SER842" s="247"/>
      <c r="SES842" s="247"/>
      <c r="SET842" s="247"/>
      <c r="SEU842" s="247"/>
      <c r="SEV842" s="247"/>
      <c r="SEW842" s="247"/>
      <c r="SEX842" s="247"/>
      <c r="SEY842" s="247"/>
      <c r="SEZ842" s="247"/>
      <c r="SFA842" s="247"/>
      <c r="SFB842" s="247"/>
      <c r="SFC842" s="247"/>
      <c r="SFD842" s="247"/>
      <c r="SFE842" s="247"/>
      <c r="SFF842" s="247"/>
      <c r="SFG842" s="247"/>
      <c r="SFH842" s="247"/>
      <c r="SFI842" s="247"/>
      <c r="SFJ842" s="247"/>
      <c r="SFK842" s="247"/>
      <c r="SFL842" s="247"/>
      <c r="SFM842" s="247"/>
      <c r="SFN842" s="247"/>
      <c r="SFO842" s="247"/>
      <c r="SFP842" s="247"/>
      <c r="SFQ842" s="247"/>
      <c r="SFR842" s="247"/>
      <c r="SFS842" s="247"/>
      <c r="SFT842" s="247"/>
      <c r="SFU842" s="247"/>
      <c r="SFV842" s="247"/>
      <c r="SFW842" s="247"/>
      <c r="SFX842" s="247"/>
      <c r="SFY842" s="247"/>
      <c r="SFZ842" s="247"/>
      <c r="SGA842" s="247"/>
      <c r="SGB842" s="247"/>
      <c r="SGC842" s="247"/>
      <c r="SGD842" s="247"/>
      <c r="SGE842" s="247"/>
      <c r="SGF842" s="247"/>
      <c r="SGG842" s="247"/>
      <c r="SGH842" s="247"/>
      <c r="SGI842" s="247"/>
      <c r="SGJ842" s="247"/>
      <c r="SGK842" s="247"/>
      <c r="SGL842" s="247"/>
      <c r="SGM842" s="247"/>
      <c r="SGN842" s="247"/>
      <c r="SGO842" s="247"/>
      <c r="SGP842" s="247"/>
      <c r="SGQ842" s="247"/>
      <c r="SGR842" s="247"/>
      <c r="SGS842" s="247"/>
      <c r="SGT842" s="247"/>
      <c r="SGU842" s="247"/>
      <c r="SGV842" s="247"/>
      <c r="SGW842" s="247"/>
      <c r="SGX842" s="247"/>
      <c r="SGY842" s="247"/>
      <c r="SGZ842" s="247"/>
      <c r="SHA842" s="247"/>
      <c r="SHB842" s="247"/>
      <c r="SHC842" s="247"/>
      <c r="SHD842" s="247"/>
      <c r="SHE842" s="247"/>
      <c r="SHF842" s="247"/>
      <c r="SHG842" s="247"/>
      <c r="SHH842" s="247"/>
      <c r="SHI842" s="247"/>
      <c r="SHJ842" s="247"/>
      <c r="SHK842" s="247"/>
      <c r="SHL842" s="247"/>
      <c r="SHM842" s="247"/>
      <c r="SHN842" s="247"/>
      <c r="SHO842" s="247"/>
      <c r="SHP842" s="247"/>
      <c r="SHQ842" s="247"/>
      <c r="SHR842" s="247"/>
      <c r="SHS842" s="247"/>
      <c r="SHT842" s="247"/>
      <c r="SHU842" s="247"/>
      <c r="SHV842" s="247"/>
      <c r="SHW842" s="247"/>
      <c r="SHX842" s="247"/>
      <c r="SHY842" s="247"/>
      <c r="SHZ842" s="247"/>
      <c r="SIA842" s="247"/>
      <c r="SIB842" s="247"/>
      <c r="SIC842" s="247"/>
      <c r="SID842" s="247"/>
      <c r="SIE842" s="247"/>
      <c r="SIF842" s="247"/>
      <c r="SIG842" s="247"/>
      <c r="SIH842" s="247"/>
      <c r="SII842" s="247"/>
      <c r="SIJ842" s="247"/>
      <c r="SIK842" s="247"/>
      <c r="SIL842" s="247"/>
      <c r="SIM842" s="247"/>
      <c r="SIN842" s="247"/>
      <c r="SIO842" s="247"/>
      <c r="SIP842" s="247"/>
      <c r="SIQ842" s="247"/>
      <c r="SIR842" s="247"/>
      <c r="SIS842" s="247"/>
      <c r="SIT842" s="247"/>
      <c r="SIU842" s="247"/>
      <c r="SIV842" s="247"/>
      <c r="SIW842" s="247"/>
      <c r="SIX842" s="247"/>
      <c r="SIY842" s="247"/>
      <c r="SIZ842" s="247"/>
      <c r="SJA842" s="247"/>
      <c r="SJB842" s="247"/>
      <c r="SJC842" s="247"/>
      <c r="SJD842" s="247"/>
      <c r="SJE842" s="247"/>
      <c r="SJF842" s="247"/>
      <c r="SJG842" s="247"/>
      <c r="SJH842" s="247"/>
      <c r="SJI842" s="247"/>
      <c r="SJJ842" s="247"/>
      <c r="SJK842" s="247"/>
      <c r="SJL842" s="247"/>
      <c r="SJM842" s="247"/>
      <c r="SJN842" s="247"/>
      <c r="SJO842" s="247"/>
      <c r="SJP842" s="247"/>
      <c r="SJQ842" s="247"/>
      <c r="SJR842" s="247"/>
      <c r="SJS842" s="247"/>
      <c r="SJT842" s="247"/>
      <c r="SJU842" s="247"/>
      <c r="SJV842" s="247"/>
      <c r="SJW842" s="247"/>
      <c r="SJX842" s="247"/>
      <c r="SJY842" s="247"/>
      <c r="SJZ842" s="247"/>
      <c r="SKA842" s="247"/>
      <c r="SKB842" s="247"/>
      <c r="SKC842" s="247"/>
      <c r="SKD842" s="247"/>
      <c r="SKE842" s="247"/>
      <c r="SKF842" s="247"/>
      <c r="SKG842" s="247"/>
      <c r="SKH842" s="247"/>
      <c r="SKI842" s="247"/>
      <c r="SKJ842" s="247"/>
      <c r="SKK842" s="247"/>
      <c r="SKL842" s="247"/>
      <c r="SKM842" s="247"/>
      <c r="SKN842" s="247"/>
      <c r="SKO842" s="247"/>
      <c r="SKP842" s="247"/>
      <c r="SKQ842" s="247"/>
      <c r="SKR842" s="247"/>
      <c r="SKS842" s="247"/>
      <c r="SKT842" s="247"/>
      <c r="SKU842" s="247"/>
      <c r="SKV842" s="247"/>
      <c r="SKW842" s="247"/>
      <c r="SKX842" s="247"/>
      <c r="SKY842" s="247"/>
      <c r="SKZ842" s="247"/>
      <c r="SLA842" s="247"/>
      <c r="SLB842" s="247"/>
      <c r="SLC842" s="247"/>
      <c r="SLD842" s="247"/>
      <c r="SLE842" s="247"/>
      <c r="SLF842" s="247"/>
      <c r="SLG842" s="247"/>
      <c r="SLH842" s="247"/>
      <c r="SLI842" s="247"/>
      <c r="SLJ842" s="247"/>
      <c r="SLK842" s="247"/>
      <c r="SLL842" s="247"/>
      <c r="SLM842" s="247"/>
      <c r="SLN842" s="247"/>
      <c r="SLO842" s="247"/>
      <c r="SLP842" s="247"/>
      <c r="SLQ842" s="247"/>
      <c r="SLR842" s="247"/>
      <c r="SLS842" s="247"/>
      <c r="SLT842" s="247"/>
      <c r="SLU842" s="247"/>
      <c r="SLV842" s="247"/>
      <c r="SLW842" s="247"/>
      <c r="SLX842" s="247"/>
      <c r="SLY842" s="247"/>
      <c r="SLZ842" s="247"/>
      <c r="SMA842" s="247"/>
      <c r="SMB842" s="247"/>
      <c r="SMC842" s="247"/>
      <c r="SMD842" s="247"/>
      <c r="SME842" s="247"/>
      <c r="SMF842" s="247"/>
      <c r="SMG842" s="247"/>
      <c r="SMH842" s="247"/>
      <c r="SMI842" s="247"/>
      <c r="SMJ842" s="247"/>
      <c r="SMK842" s="247"/>
      <c r="SML842" s="247"/>
      <c r="SMM842" s="247"/>
      <c r="SMN842" s="247"/>
      <c r="SMO842" s="247"/>
      <c r="SMP842" s="247"/>
      <c r="SMQ842" s="247"/>
      <c r="SMR842" s="247"/>
      <c r="SMS842" s="247"/>
      <c r="SMT842" s="247"/>
      <c r="SMU842" s="247"/>
      <c r="SMV842" s="247"/>
      <c r="SMW842" s="247"/>
      <c r="SMX842" s="247"/>
      <c r="SMY842" s="247"/>
      <c r="SMZ842" s="247"/>
      <c r="SNA842" s="247"/>
      <c r="SNB842" s="247"/>
      <c r="SNC842" s="247"/>
      <c r="SND842" s="247"/>
      <c r="SNE842" s="247"/>
      <c r="SNF842" s="247"/>
      <c r="SNG842" s="247"/>
      <c r="SNH842" s="247"/>
      <c r="SNI842" s="247"/>
      <c r="SNJ842" s="247"/>
      <c r="SNK842" s="247"/>
      <c r="SNL842" s="247"/>
      <c r="SNM842" s="247"/>
      <c r="SNN842" s="247"/>
      <c r="SNO842" s="247"/>
      <c r="SNP842" s="247"/>
      <c r="SNQ842" s="247"/>
      <c r="SNR842" s="247"/>
      <c r="SNS842" s="247"/>
      <c r="SNT842" s="247"/>
      <c r="SNU842" s="247"/>
      <c r="SNV842" s="247"/>
      <c r="SNW842" s="247"/>
      <c r="SNX842" s="247"/>
      <c r="SNY842" s="247"/>
      <c r="SNZ842" s="247"/>
      <c r="SOA842" s="247"/>
      <c r="SOB842" s="247"/>
      <c r="SOC842" s="247"/>
      <c r="SOD842" s="247"/>
      <c r="SOE842" s="247"/>
      <c r="SOF842" s="247"/>
      <c r="SOG842" s="247"/>
      <c r="SOH842" s="247"/>
      <c r="SOI842" s="247"/>
      <c r="SOJ842" s="247"/>
      <c r="SOK842" s="247"/>
      <c r="SOL842" s="247"/>
      <c r="SOM842" s="247"/>
      <c r="SON842" s="247"/>
      <c r="SOO842" s="247"/>
      <c r="SOP842" s="247"/>
      <c r="SOQ842" s="247"/>
      <c r="SOR842" s="247"/>
      <c r="SOS842" s="247"/>
      <c r="SOT842" s="247"/>
      <c r="SOU842" s="247"/>
      <c r="SOV842" s="247"/>
      <c r="SOW842" s="247"/>
      <c r="SOX842" s="247"/>
      <c r="SOY842" s="247"/>
      <c r="SOZ842" s="247"/>
      <c r="SPA842" s="247"/>
      <c r="SPB842" s="247"/>
      <c r="SPC842" s="247"/>
      <c r="SPD842" s="247"/>
      <c r="SPE842" s="247"/>
      <c r="SPF842" s="247"/>
      <c r="SPG842" s="247"/>
      <c r="SPH842" s="247"/>
      <c r="SPI842" s="247"/>
      <c r="SPJ842" s="247"/>
      <c r="SPK842" s="247"/>
      <c r="SPL842" s="247"/>
      <c r="SPM842" s="247"/>
      <c r="SPN842" s="247"/>
      <c r="SPO842" s="247"/>
      <c r="SPP842" s="247"/>
      <c r="SPQ842" s="247"/>
      <c r="SPR842" s="247"/>
      <c r="SPS842" s="247"/>
      <c r="SPT842" s="247"/>
      <c r="SPU842" s="247"/>
      <c r="SPV842" s="247"/>
      <c r="SPW842" s="247"/>
      <c r="SPX842" s="247"/>
      <c r="SPY842" s="247"/>
      <c r="SPZ842" s="247"/>
      <c r="SQA842" s="247"/>
      <c r="SQB842" s="247"/>
      <c r="SQC842" s="247"/>
      <c r="SQD842" s="247"/>
      <c r="SQE842" s="247"/>
      <c r="SQF842" s="247"/>
      <c r="SQG842" s="247"/>
      <c r="SQH842" s="247"/>
      <c r="SQI842" s="247"/>
      <c r="SQJ842" s="247"/>
      <c r="SQK842" s="247"/>
      <c r="SQL842" s="247"/>
      <c r="SQM842" s="247"/>
      <c r="SQN842" s="247"/>
      <c r="SQO842" s="247"/>
      <c r="SQP842" s="247"/>
      <c r="SQQ842" s="247"/>
      <c r="SQR842" s="247"/>
      <c r="SQS842" s="247"/>
      <c r="SQT842" s="247"/>
      <c r="SQU842" s="247"/>
      <c r="SQV842" s="247"/>
      <c r="SQW842" s="247"/>
      <c r="SQX842" s="247"/>
      <c r="SQY842" s="247"/>
      <c r="SQZ842" s="247"/>
      <c r="SRA842" s="247"/>
      <c r="SRB842" s="247"/>
      <c r="SRC842" s="247"/>
      <c r="SRD842" s="247"/>
      <c r="SRE842" s="247"/>
      <c r="SRF842" s="247"/>
      <c r="SRG842" s="247"/>
      <c r="SRH842" s="247"/>
      <c r="SRI842" s="247"/>
      <c r="SRJ842" s="247"/>
      <c r="SRK842" s="247"/>
      <c r="SRL842" s="247"/>
      <c r="SRM842" s="247"/>
      <c r="SRN842" s="247"/>
      <c r="SRO842" s="247"/>
      <c r="SRP842" s="247"/>
      <c r="SRQ842" s="247"/>
      <c r="SRR842" s="247"/>
      <c r="SRS842" s="247"/>
      <c r="SRT842" s="247"/>
      <c r="SRU842" s="247"/>
      <c r="SRV842" s="247"/>
      <c r="SRW842" s="247"/>
      <c r="SRX842" s="247"/>
      <c r="SRY842" s="247"/>
      <c r="SRZ842" s="247"/>
      <c r="SSA842" s="247"/>
      <c r="SSB842" s="247"/>
      <c r="SSC842" s="247"/>
      <c r="SSD842" s="247"/>
      <c r="SSE842" s="247"/>
      <c r="SSF842" s="247"/>
      <c r="SSG842" s="247"/>
      <c r="SSH842" s="247"/>
      <c r="SSI842" s="247"/>
      <c r="SSJ842" s="247"/>
      <c r="SSK842" s="247"/>
      <c r="SSL842" s="247"/>
      <c r="SSM842" s="247"/>
      <c r="SSN842" s="247"/>
      <c r="SSO842" s="247"/>
      <c r="SSP842" s="247"/>
      <c r="SSQ842" s="247"/>
      <c r="SSR842" s="247"/>
      <c r="SSS842" s="247"/>
      <c r="SST842" s="247"/>
      <c r="SSU842" s="247"/>
      <c r="SSV842" s="247"/>
      <c r="SSW842" s="247"/>
      <c r="SSX842" s="247"/>
      <c r="SSY842" s="247"/>
      <c r="SSZ842" s="247"/>
      <c r="STA842" s="247"/>
      <c r="STB842" s="247"/>
      <c r="STC842" s="247"/>
      <c r="STD842" s="247"/>
      <c r="STE842" s="247"/>
      <c r="STF842" s="247"/>
      <c r="STG842" s="247"/>
      <c r="STH842" s="247"/>
      <c r="STI842" s="247"/>
      <c r="STJ842" s="247"/>
      <c r="STK842" s="247"/>
      <c r="STL842" s="247"/>
      <c r="STM842" s="247"/>
      <c r="STN842" s="247"/>
      <c r="STO842" s="247"/>
      <c r="STP842" s="247"/>
      <c r="STQ842" s="247"/>
      <c r="STR842" s="247"/>
      <c r="STS842" s="247"/>
      <c r="STT842" s="247"/>
      <c r="STU842" s="247"/>
      <c r="STV842" s="247"/>
      <c r="STW842" s="247"/>
      <c r="STX842" s="247"/>
      <c r="STY842" s="247"/>
      <c r="STZ842" s="247"/>
      <c r="SUA842" s="247"/>
      <c r="SUB842" s="247"/>
      <c r="SUC842" s="247"/>
      <c r="SUD842" s="247"/>
      <c r="SUE842" s="247"/>
      <c r="SUF842" s="247"/>
      <c r="SUG842" s="247"/>
      <c r="SUH842" s="247"/>
      <c r="SUI842" s="247"/>
      <c r="SUJ842" s="247"/>
      <c r="SUK842" s="247"/>
      <c r="SUL842" s="247"/>
      <c r="SUM842" s="247"/>
      <c r="SUN842" s="247"/>
      <c r="SUO842" s="247"/>
      <c r="SUP842" s="247"/>
      <c r="SUQ842" s="247"/>
      <c r="SUR842" s="247"/>
      <c r="SUS842" s="247"/>
      <c r="SUT842" s="247"/>
      <c r="SUU842" s="247"/>
      <c r="SUV842" s="247"/>
      <c r="SUW842" s="247"/>
      <c r="SUX842" s="247"/>
      <c r="SUY842" s="247"/>
      <c r="SUZ842" s="247"/>
      <c r="SVA842" s="247"/>
      <c r="SVB842" s="247"/>
      <c r="SVC842" s="247"/>
      <c r="SVD842" s="247"/>
      <c r="SVE842" s="247"/>
      <c r="SVF842" s="247"/>
      <c r="SVG842" s="247"/>
      <c r="SVH842" s="247"/>
      <c r="SVI842" s="247"/>
      <c r="SVJ842" s="247"/>
      <c r="SVK842" s="247"/>
      <c r="SVL842" s="247"/>
      <c r="SVM842" s="247"/>
      <c r="SVN842" s="247"/>
      <c r="SVO842" s="247"/>
      <c r="SVP842" s="247"/>
      <c r="SVQ842" s="247"/>
      <c r="SVR842" s="247"/>
      <c r="SVS842" s="247"/>
      <c r="SVT842" s="247"/>
      <c r="SVU842" s="247"/>
      <c r="SVV842" s="247"/>
      <c r="SVW842" s="247"/>
      <c r="SVX842" s="247"/>
      <c r="SVY842" s="247"/>
      <c r="SVZ842" s="247"/>
      <c r="SWA842" s="247"/>
      <c r="SWB842" s="247"/>
      <c r="SWC842" s="247"/>
      <c r="SWD842" s="247"/>
      <c r="SWE842" s="247"/>
      <c r="SWF842" s="247"/>
      <c r="SWG842" s="247"/>
      <c r="SWH842" s="247"/>
      <c r="SWI842" s="247"/>
      <c r="SWJ842" s="247"/>
      <c r="SWK842" s="247"/>
      <c r="SWL842" s="247"/>
      <c r="SWM842" s="247"/>
      <c r="SWN842" s="247"/>
      <c r="SWO842" s="247"/>
      <c r="SWP842" s="247"/>
      <c r="SWQ842" s="247"/>
      <c r="SWR842" s="247"/>
      <c r="SWS842" s="247"/>
      <c r="SWT842" s="247"/>
      <c r="SWU842" s="247"/>
      <c r="SWV842" s="247"/>
      <c r="SWW842" s="247"/>
      <c r="SWX842" s="247"/>
      <c r="SWY842" s="247"/>
      <c r="SWZ842" s="247"/>
      <c r="SXA842" s="247"/>
      <c r="SXB842" s="247"/>
      <c r="SXC842" s="247"/>
      <c r="SXD842" s="247"/>
      <c r="SXE842" s="247"/>
      <c r="SXF842" s="247"/>
      <c r="SXG842" s="247"/>
      <c r="SXH842" s="247"/>
      <c r="SXI842" s="247"/>
      <c r="SXJ842" s="247"/>
      <c r="SXK842" s="247"/>
      <c r="SXL842" s="247"/>
      <c r="SXM842" s="247"/>
      <c r="SXN842" s="247"/>
      <c r="SXO842" s="247"/>
      <c r="SXP842" s="247"/>
      <c r="SXQ842" s="247"/>
      <c r="SXR842" s="247"/>
      <c r="SXS842" s="247"/>
      <c r="SXT842" s="247"/>
      <c r="SXU842" s="247"/>
      <c r="SXV842" s="247"/>
      <c r="SXW842" s="247"/>
      <c r="SXX842" s="247"/>
      <c r="SXY842" s="247"/>
      <c r="SXZ842" s="247"/>
      <c r="SYA842" s="247"/>
      <c r="SYB842" s="247"/>
      <c r="SYC842" s="247"/>
      <c r="SYD842" s="247"/>
      <c r="SYE842" s="247"/>
      <c r="SYF842" s="247"/>
      <c r="SYG842" s="247"/>
      <c r="SYH842" s="247"/>
      <c r="SYI842" s="247"/>
      <c r="SYJ842" s="247"/>
      <c r="SYK842" s="247"/>
      <c r="SYL842" s="247"/>
      <c r="SYM842" s="247"/>
      <c r="SYN842" s="247"/>
      <c r="SYO842" s="247"/>
      <c r="SYP842" s="247"/>
      <c r="SYQ842" s="247"/>
      <c r="SYR842" s="247"/>
      <c r="SYS842" s="247"/>
      <c r="SYT842" s="247"/>
      <c r="SYU842" s="247"/>
      <c r="SYV842" s="247"/>
      <c r="SYW842" s="247"/>
      <c r="SYX842" s="247"/>
      <c r="SYY842" s="247"/>
      <c r="SYZ842" s="247"/>
      <c r="SZA842" s="247"/>
      <c r="SZB842" s="247"/>
      <c r="SZC842" s="247"/>
      <c r="SZD842" s="247"/>
      <c r="SZE842" s="247"/>
      <c r="SZF842" s="247"/>
      <c r="SZG842" s="247"/>
      <c r="SZH842" s="247"/>
      <c r="SZI842" s="247"/>
      <c r="SZJ842" s="247"/>
      <c r="SZK842" s="247"/>
      <c r="SZL842" s="247"/>
      <c r="SZM842" s="247"/>
      <c r="SZN842" s="247"/>
      <c r="SZO842" s="247"/>
      <c r="SZP842" s="247"/>
      <c r="SZQ842" s="247"/>
      <c r="SZR842" s="247"/>
      <c r="SZS842" s="247"/>
      <c r="SZT842" s="247"/>
      <c r="SZU842" s="247"/>
      <c r="SZV842" s="247"/>
      <c r="SZW842" s="247"/>
      <c r="SZX842" s="247"/>
      <c r="SZY842" s="247"/>
      <c r="SZZ842" s="247"/>
      <c r="TAA842" s="247"/>
      <c r="TAB842" s="247"/>
      <c r="TAC842" s="247"/>
      <c r="TAD842" s="247"/>
      <c r="TAE842" s="247"/>
      <c r="TAF842" s="247"/>
      <c r="TAG842" s="247"/>
      <c r="TAH842" s="247"/>
      <c r="TAI842" s="247"/>
      <c r="TAJ842" s="247"/>
      <c r="TAK842" s="247"/>
      <c r="TAL842" s="247"/>
      <c r="TAM842" s="247"/>
      <c r="TAN842" s="247"/>
      <c r="TAO842" s="247"/>
      <c r="TAP842" s="247"/>
      <c r="TAQ842" s="247"/>
      <c r="TAR842" s="247"/>
      <c r="TAS842" s="247"/>
      <c r="TAT842" s="247"/>
      <c r="TAU842" s="247"/>
      <c r="TAV842" s="247"/>
      <c r="TAW842" s="247"/>
      <c r="TAX842" s="247"/>
      <c r="TAY842" s="247"/>
      <c r="TAZ842" s="247"/>
      <c r="TBA842" s="247"/>
      <c r="TBB842" s="247"/>
      <c r="TBC842" s="247"/>
      <c r="TBD842" s="247"/>
      <c r="TBE842" s="247"/>
      <c r="TBF842" s="247"/>
      <c r="TBG842" s="247"/>
      <c r="TBH842" s="247"/>
      <c r="TBI842" s="247"/>
      <c r="TBJ842" s="247"/>
      <c r="TBK842" s="247"/>
      <c r="TBL842" s="247"/>
      <c r="TBM842" s="247"/>
      <c r="TBN842" s="247"/>
      <c r="TBO842" s="247"/>
      <c r="TBP842" s="247"/>
      <c r="TBQ842" s="247"/>
      <c r="TBR842" s="247"/>
      <c r="TBS842" s="247"/>
      <c r="TBT842" s="247"/>
      <c r="TBU842" s="247"/>
      <c r="TBV842" s="247"/>
      <c r="TBW842" s="247"/>
      <c r="TBX842" s="247"/>
      <c r="TBY842" s="247"/>
      <c r="TBZ842" s="247"/>
      <c r="TCA842" s="247"/>
      <c r="TCB842" s="247"/>
      <c r="TCC842" s="247"/>
      <c r="TCD842" s="247"/>
      <c r="TCE842" s="247"/>
      <c r="TCF842" s="247"/>
      <c r="TCG842" s="247"/>
      <c r="TCH842" s="247"/>
      <c r="TCI842" s="247"/>
      <c r="TCJ842" s="247"/>
      <c r="TCK842" s="247"/>
      <c r="TCL842" s="247"/>
      <c r="TCM842" s="247"/>
      <c r="TCN842" s="247"/>
      <c r="TCO842" s="247"/>
      <c r="TCP842" s="247"/>
      <c r="TCQ842" s="247"/>
      <c r="TCR842" s="247"/>
      <c r="TCS842" s="247"/>
      <c r="TCT842" s="247"/>
      <c r="TCU842" s="247"/>
      <c r="TCV842" s="247"/>
      <c r="TCW842" s="247"/>
      <c r="TCX842" s="247"/>
      <c r="TCY842" s="247"/>
      <c r="TCZ842" s="247"/>
      <c r="TDA842" s="247"/>
      <c r="TDB842" s="247"/>
      <c r="TDC842" s="247"/>
      <c r="TDD842" s="247"/>
      <c r="TDE842" s="247"/>
      <c r="TDF842" s="247"/>
      <c r="TDG842" s="247"/>
      <c r="TDH842" s="247"/>
      <c r="TDI842" s="247"/>
      <c r="TDJ842" s="247"/>
      <c r="TDK842" s="247"/>
      <c r="TDL842" s="247"/>
      <c r="TDM842" s="247"/>
      <c r="TDN842" s="247"/>
      <c r="TDO842" s="247"/>
      <c r="TDP842" s="247"/>
      <c r="TDQ842" s="247"/>
      <c r="TDR842" s="247"/>
      <c r="TDS842" s="247"/>
      <c r="TDT842" s="247"/>
      <c r="TDU842" s="247"/>
      <c r="TDV842" s="247"/>
      <c r="TDW842" s="247"/>
      <c r="TDX842" s="247"/>
      <c r="TDY842" s="247"/>
      <c r="TDZ842" s="247"/>
      <c r="TEA842" s="247"/>
      <c r="TEB842" s="247"/>
      <c r="TEC842" s="247"/>
      <c r="TED842" s="247"/>
      <c r="TEE842" s="247"/>
      <c r="TEF842" s="247"/>
      <c r="TEG842" s="247"/>
      <c r="TEH842" s="247"/>
      <c r="TEI842" s="247"/>
      <c r="TEJ842" s="247"/>
      <c r="TEK842" s="247"/>
      <c r="TEL842" s="247"/>
      <c r="TEM842" s="247"/>
      <c r="TEN842" s="247"/>
      <c r="TEO842" s="247"/>
      <c r="TEP842" s="247"/>
      <c r="TEQ842" s="247"/>
      <c r="TER842" s="247"/>
      <c r="TES842" s="247"/>
      <c r="TET842" s="247"/>
      <c r="TEU842" s="247"/>
      <c r="TEV842" s="247"/>
      <c r="TEW842" s="247"/>
      <c r="TEX842" s="247"/>
      <c r="TEY842" s="247"/>
      <c r="TEZ842" s="247"/>
      <c r="TFA842" s="247"/>
      <c r="TFB842" s="247"/>
      <c r="TFC842" s="247"/>
      <c r="TFD842" s="247"/>
      <c r="TFE842" s="247"/>
      <c r="TFF842" s="247"/>
      <c r="TFG842" s="247"/>
      <c r="TFH842" s="247"/>
      <c r="TFI842" s="247"/>
      <c r="TFJ842" s="247"/>
      <c r="TFK842" s="247"/>
      <c r="TFL842" s="247"/>
      <c r="TFM842" s="247"/>
      <c r="TFN842" s="247"/>
      <c r="TFO842" s="247"/>
      <c r="TFP842" s="247"/>
      <c r="TFQ842" s="247"/>
      <c r="TFR842" s="247"/>
      <c r="TFS842" s="247"/>
      <c r="TFT842" s="247"/>
      <c r="TFU842" s="247"/>
      <c r="TFV842" s="247"/>
      <c r="TFW842" s="247"/>
      <c r="TFX842" s="247"/>
      <c r="TFY842" s="247"/>
      <c r="TFZ842" s="247"/>
      <c r="TGA842" s="247"/>
      <c r="TGB842" s="247"/>
      <c r="TGC842" s="247"/>
      <c r="TGD842" s="247"/>
      <c r="TGE842" s="247"/>
      <c r="TGF842" s="247"/>
      <c r="TGG842" s="247"/>
      <c r="TGH842" s="247"/>
      <c r="TGI842" s="247"/>
      <c r="TGJ842" s="247"/>
      <c r="TGK842" s="247"/>
      <c r="TGL842" s="247"/>
      <c r="TGM842" s="247"/>
      <c r="TGN842" s="247"/>
      <c r="TGO842" s="247"/>
      <c r="TGP842" s="247"/>
      <c r="TGQ842" s="247"/>
      <c r="TGR842" s="247"/>
      <c r="TGS842" s="247"/>
      <c r="TGT842" s="247"/>
      <c r="TGU842" s="247"/>
      <c r="TGV842" s="247"/>
      <c r="TGW842" s="247"/>
      <c r="TGX842" s="247"/>
      <c r="TGY842" s="247"/>
      <c r="TGZ842" s="247"/>
      <c r="THA842" s="247"/>
      <c r="THB842" s="247"/>
      <c r="THC842" s="247"/>
      <c r="THD842" s="247"/>
      <c r="THE842" s="247"/>
      <c r="THF842" s="247"/>
      <c r="THG842" s="247"/>
      <c r="THH842" s="247"/>
      <c r="THI842" s="247"/>
      <c r="THJ842" s="247"/>
      <c r="THK842" s="247"/>
      <c r="THL842" s="247"/>
      <c r="THM842" s="247"/>
      <c r="THN842" s="247"/>
      <c r="THO842" s="247"/>
      <c r="THP842" s="247"/>
      <c r="THQ842" s="247"/>
      <c r="THR842" s="247"/>
      <c r="THS842" s="247"/>
      <c r="THT842" s="247"/>
      <c r="THU842" s="247"/>
      <c r="THV842" s="247"/>
      <c r="THW842" s="247"/>
      <c r="THX842" s="247"/>
      <c r="THY842" s="247"/>
      <c r="THZ842" s="247"/>
      <c r="TIA842" s="247"/>
      <c r="TIB842" s="247"/>
      <c r="TIC842" s="247"/>
      <c r="TID842" s="247"/>
      <c r="TIE842" s="247"/>
      <c r="TIF842" s="247"/>
      <c r="TIG842" s="247"/>
      <c r="TIH842" s="247"/>
      <c r="TII842" s="247"/>
      <c r="TIJ842" s="247"/>
      <c r="TIK842" s="247"/>
      <c r="TIL842" s="247"/>
      <c r="TIM842" s="247"/>
      <c r="TIN842" s="247"/>
      <c r="TIO842" s="247"/>
      <c r="TIP842" s="247"/>
      <c r="TIQ842" s="247"/>
      <c r="TIR842" s="247"/>
      <c r="TIS842" s="247"/>
      <c r="TIT842" s="247"/>
      <c r="TIU842" s="247"/>
      <c r="TIV842" s="247"/>
      <c r="TIW842" s="247"/>
      <c r="TIX842" s="247"/>
      <c r="TIY842" s="247"/>
      <c r="TIZ842" s="247"/>
      <c r="TJA842" s="247"/>
      <c r="TJB842" s="247"/>
      <c r="TJC842" s="247"/>
      <c r="TJD842" s="247"/>
      <c r="TJE842" s="247"/>
      <c r="TJF842" s="247"/>
      <c r="TJG842" s="247"/>
      <c r="TJH842" s="247"/>
      <c r="TJI842" s="247"/>
      <c r="TJJ842" s="247"/>
      <c r="TJK842" s="247"/>
      <c r="TJL842" s="247"/>
      <c r="TJM842" s="247"/>
      <c r="TJN842" s="247"/>
      <c r="TJO842" s="247"/>
      <c r="TJP842" s="247"/>
      <c r="TJQ842" s="247"/>
      <c r="TJR842" s="247"/>
      <c r="TJS842" s="247"/>
      <c r="TJT842" s="247"/>
      <c r="TJU842" s="247"/>
      <c r="TJV842" s="247"/>
      <c r="TJW842" s="247"/>
      <c r="TJX842" s="247"/>
      <c r="TJY842" s="247"/>
      <c r="TJZ842" s="247"/>
      <c r="TKA842" s="247"/>
      <c r="TKB842" s="247"/>
      <c r="TKC842" s="247"/>
      <c r="TKD842" s="247"/>
      <c r="TKE842" s="247"/>
      <c r="TKF842" s="247"/>
      <c r="TKG842" s="247"/>
      <c r="TKH842" s="247"/>
      <c r="TKI842" s="247"/>
      <c r="TKJ842" s="247"/>
      <c r="TKK842" s="247"/>
      <c r="TKL842" s="247"/>
      <c r="TKM842" s="247"/>
      <c r="TKN842" s="247"/>
      <c r="TKO842" s="247"/>
      <c r="TKP842" s="247"/>
      <c r="TKQ842" s="247"/>
      <c r="TKR842" s="247"/>
      <c r="TKS842" s="247"/>
      <c r="TKT842" s="247"/>
      <c r="TKU842" s="247"/>
      <c r="TKV842" s="247"/>
      <c r="TKW842" s="247"/>
      <c r="TKX842" s="247"/>
      <c r="TKY842" s="247"/>
      <c r="TKZ842" s="247"/>
      <c r="TLA842" s="247"/>
      <c r="TLB842" s="247"/>
      <c r="TLC842" s="247"/>
      <c r="TLD842" s="247"/>
      <c r="TLE842" s="247"/>
      <c r="TLF842" s="247"/>
      <c r="TLG842" s="247"/>
      <c r="TLH842" s="247"/>
      <c r="TLI842" s="247"/>
      <c r="TLJ842" s="247"/>
      <c r="TLK842" s="247"/>
      <c r="TLL842" s="247"/>
      <c r="TLM842" s="247"/>
      <c r="TLN842" s="247"/>
      <c r="TLO842" s="247"/>
      <c r="TLP842" s="247"/>
      <c r="TLQ842" s="247"/>
      <c r="TLR842" s="247"/>
      <c r="TLS842" s="247"/>
      <c r="TLT842" s="247"/>
      <c r="TLU842" s="247"/>
      <c r="TLV842" s="247"/>
      <c r="TLW842" s="247"/>
      <c r="TLX842" s="247"/>
      <c r="TLY842" s="247"/>
      <c r="TLZ842" s="247"/>
      <c r="TMA842" s="247"/>
      <c r="TMB842" s="247"/>
      <c r="TMC842" s="247"/>
      <c r="TMD842" s="247"/>
      <c r="TME842" s="247"/>
      <c r="TMF842" s="247"/>
      <c r="TMG842" s="247"/>
      <c r="TMH842" s="247"/>
      <c r="TMI842" s="247"/>
      <c r="TMJ842" s="247"/>
      <c r="TMK842" s="247"/>
      <c r="TML842" s="247"/>
      <c r="TMM842" s="247"/>
      <c r="TMN842" s="247"/>
      <c r="TMO842" s="247"/>
      <c r="TMP842" s="247"/>
      <c r="TMQ842" s="247"/>
      <c r="TMR842" s="247"/>
      <c r="TMS842" s="247"/>
      <c r="TMT842" s="247"/>
      <c r="TMU842" s="247"/>
      <c r="TMV842" s="247"/>
      <c r="TMW842" s="247"/>
      <c r="TMX842" s="247"/>
      <c r="TMY842" s="247"/>
      <c r="TMZ842" s="247"/>
      <c r="TNA842" s="247"/>
      <c r="TNB842" s="247"/>
      <c r="TNC842" s="247"/>
      <c r="TND842" s="247"/>
      <c r="TNE842" s="247"/>
      <c r="TNF842" s="247"/>
      <c r="TNG842" s="247"/>
      <c r="TNH842" s="247"/>
      <c r="TNI842" s="247"/>
      <c r="TNJ842" s="247"/>
      <c r="TNK842" s="247"/>
      <c r="TNL842" s="247"/>
      <c r="TNM842" s="247"/>
      <c r="TNN842" s="247"/>
      <c r="TNO842" s="247"/>
      <c r="TNP842" s="247"/>
      <c r="TNQ842" s="247"/>
      <c r="TNR842" s="247"/>
      <c r="TNS842" s="247"/>
      <c r="TNT842" s="247"/>
      <c r="TNU842" s="247"/>
      <c r="TNV842" s="247"/>
      <c r="TNW842" s="247"/>
      <c r="TNX842" s="247"/>
      <c r="TNY842" s="247"/>
      <c r="TNZ842" s="247"/>
      <c r="TOA842" s="247"/>
      <c r="TOB842" s="247"/>
      <c r="TOC842" s="247"/>
      <c r="TOD842" s="247"/>
      <c r="TOE842" s="247"/>
      <c r="TOF842" s="247"/>
      <c r="TOG842" s="247"/>
      <c r="TOH842" s="247"/>
      <c r="TOI842" s="247"/>
      <c r="TOJ842" s="247"/>
      <c r="TOK842" s="247"/>
      <c r="TOL842" s="247"/>
      <c r="TOM842" s="247"/>
      <c r="TON842" s="247"/>
      <c r="TOO842" s="247"/>
      <c r="TOP842" s="247"/>
      <c r="TOQ842" s="247"/>
      <c r="TOR842" s="247"/>
      <c r="TOS842" s="247"/>
      <c r="TOT842" s="247"/>
      <c r="TOU842" s="247"/>
      <c r="TOV842" s="247"/>
      <c r="TOW842" s="247"/>
      <c r="TOX842" s="247"/>
      <c r="TOY842" s="247"/>
      <c r="TOZ842" s="247"/>
      <c r="TPA842" s="247"/>
      <c r="TPB842" s="247"/>
      <c r="TPC842" s="247"/>
      <c r="TPD842" s="247"/>
      <c r="TPE842" s="247"/>
      <c r="TPF842" s="247"/>
      <c r="TPG842" s="247"/>
      <c r="TPH842" s="247"/>
      <c r="TPI842" s="247"/>
      <c r="TPJ842" s="247"/>
      <c r="TPK842" s="247"/>
      <c r="TPL842" s="247"/>
      <c r="TPM842" s="247"/>
      <c r="TPN842" s="247"/>
      <c r="TPO842" s="247"/>
      <c r="TPP842" s="247"/>
      <c r="TPQ842" s="247"/>
      <c r="TPR842" s="247"/>
      <c r="TPS842" s="247"/>
      <c r="TPT842" s="247"/>
      <c r="TPU842" s="247"/>
      <c r="TPV842" s="247"/>
      <c r="TPW842" s="247"/>
      <c r="TPX842" s="247"/>
      <c r="TPY842" s="247"/>
      <c r="TPZ842" s="247"/>
      <c r="TQA842" s="247"/>
      <c r="TQB842" s="247"/>
      <c r="TQC842" s="247"/>
      <c r="TQD842" s="247"/>
      <c r="TQE842" s="247"/>
      <c r="TQF842" s="247"/>
      <c r="TQG842" s="247"/>
      <c r="TQH842" s="247"/>
      <c r="TQI842" s="247"/>
      <c r="TQJ842" s="247"/>
      <c r="TQK842" s="247"/>
      <c r="TQL842" s="247"/>
      <c r="TQM842" s="247"/>
      <c r="TQN842" s="247"/>
      <c r="TQO842" s="247"/>
      <c r="TQP842" s="247"/>
      <c r="TQQ842" s="247"/>
      <c r="TQR842" s="247"/>
      <c r="TQS842" s="247"/>
      <c r="TQT842" s="247"/>
      <c r="TQU842" s="247"/>
      <c r="TQV842" s="247"/>
      <c r="TQW842" s="247"/>
      <c r="TQX842" s="247"/>
      <c r="TQY842" s="247"/>
      <c r="TQZ842" s="247"/>
      <c r="TRA842" s="247"/>
      <c r="TRB842" s="247"/>
      <c r="TRC842" s="247"/>
      <c r="TRD842" s="247"/>
      <c r="TRE842" s="247"/>
      <c r="TRF842" s="247"/>
      <c r="TRG842" s="247"/>
      <c r="TRH842" s="247"/>
      <c r="TRI842" s="247"/>
      <c r="TRJ842" s="247"/>
      <c r="TRK842" s="247"/>
      <c r="TRL842" s="247"/>
      <c r="TRM842" s="247"/>
      <c r="TRN842" s="247"/>
      <c r="TRO842" s="247"/>
      <c r="TRP842" s="247"/>
      <c r="TRQ842" s="247"/>
      <c r="TRR842" s="247"/>
      <c r="TRS842" s="247"/>
      <c r="TRT842" s="247"/>
      <c r="TRU842" s="247"/>
      <c r="TRV842" s="247"/>
      <c r="TRW842" s="247"/>
      <c r="TRX842" s="247"/>
      <c r="TRY842" s="247"/>
      <c r="TRZ842" s="247"/>
      <c r="TSA842" s="247"/>
      <c r="TSB842" s="247"/>
      <c r="TSC842" s="247"/>
      <c r="TSD842" s="247"/>
      <c r="TSE842" s="247"/>
      <c r="TSF842" s="247"/>
      <c r="TSG842" s="247"/>
      <c r="TSH842" s="247"/>
      <c r="TSI842" s="247"/>
      <c r="TSJ842" s="247"/>
      <c r="TSK842" s="247"/>
      <c r="TSL842" s="247"/>
      <c r="TSM842" s="247"/>
      <c r="TSN842" s="247"/>
      <c r="TSO842" s="247"/>
      <c r="TSP842" s="247"/>
      <c r="TSQ842" s="247"/>
      <c r="TSR842" s="247"/>
      <c r="TSS842" s="247"/>
      <c r="TST842" s="247"/>
      <c r="TSU842" s="247"/>
      <c r="TSV842" s="247"/>
      <c r="TSW842" s="247"/>
      <c r="TSX842" s="247"/>
      <c r="TSY842" s="247"/>
      <c r="TSZ842" s="247"/>
      <c r="TTA842" s="247"/>
      <c r="TTB842" s="247"/>
      <c r="TTC842" s="247"/>
      <c r="TTD842" s="247"/>
      <c r="TTE842" s="247"/>
      <c r="TTF842" s="247"/>
      <c r="TTG842" s="247"/>
      <c r="TTH842" s="247"/>
      <c r="TTI842" s="247"/>
      <c r="TTJ842" s="247"/>
      <c r="TTK842" s="247"/>
      <c r="TTL842" s="247"/>
      <c r="TTM842" s="247"/>
      <c r="TTN842" s="247"/>
      <c r="TTO842" s="247"/>
      <c r="TTP842" s="247"/>
      <c r="TTQ842" s="247"/>
      <c r="TTR842" s="247"/>
      <c r="TTS842" s="247"/>
      <c r="TTT842" s="247"/>
      <c r="TTU842" s="247"/>
      <c r="TTV842" s="247"/>
      <c r="TTW842" s="247"/>
      <c r="TTX842" s="247"/>
      <c r="TTY842" s="247"/>
      <c r="TTZ842" s="247"/>
      <c r="TUA842" s="247"/>
      <c r="TUB842" s="247"/>
      <c r="TUC842" s="247"/>
      <c r="TUD842" s="247"/>
      <c r="TUE842" s="247"/>
      <c r="TUF842" s="247"/>
      <c r="TUG842" s="247"/>
      <c r="TUH842" s="247"/>
      <c r="TUI842" s="247"/>
      <c r="TUJ842" s="247"/>
      <c r="TUK842" s="247"/>
      <c r="TUL842" s="247"/>
      <c r="TUM842" s="247"/>
      <c r="TUN842" s="247"/>
      <c r="TUO842" s="247"/>
      <c r="TUP842" s="247"/>
      <c r="TUQ842" s="247"/>
      <c r="TUR842" s="247"/>
      <c r="TUS842" s="247"/>
      <c r="TUT842" s="247"/>
      <c r="TUU842" s="247"/>
      <c r="TUV842" s="247"/>
      <c r="TUW842" s="247"/>
      <c r="TUX842" s="247"/>
      <c r="TUY842" s="247"/>
      <c r="TUZ842" s="247"/>
      <c r="TVA842" s="247"/>
      <c r="TVB842" s="247"/>
      <c r="TVC842" s="247"/>
      <c r="TVD842" s="247"/>
      <c r="TVE842" s="247"/>
      <c r="TVF842" s="247"/>
      <c r="TVG842" s="247"/>
      <c r="TVH842" s="247"/>
      <c r="TVI842" s="247"/>
      <c r="TVJ842" s="247"/>
      <c r="TVK842" s="247"/>
      <c r="TVL842" s="247"/>
      <c r="TVM842" s="247"/>
      <c r="TVN842" s="247"/>
      <c r="TVO842" s="247"/>
      <c r="TVP842" s="247"/>
      <c r="TVQ842" s="247"/>
      <c r="TVR842" s="247"/>
      <c r="TVS842" s="247"/>
      <c r="TVT842" s="247"/>
      <c r="TVU842" s="247"/>
      <c r="TVV842" s="247"/>
      <c r="TVW842" s="247"/>
      <c r="TVX842" s="247"/>
      <c r="TVY842" s="247"/>
      <c r="TVZ842" s="247"/>
      <c r="TWA842" s="247"/>
      <c r="TWB842" s="247"/>
      <c r="TWC842" s="247"/>
      <c r="TWD842" s="247"/>
      <c r="TWE842" s="247"/>
      <c r="TWF842" s="247"/>
      <c r="TWG842" s="247"/>
      <c r="TWH842" s="247"/>
      <c r="TWI842" s="247"/>
      <c r="TWJ842" s="247"/>
      <c r="TWK842" s="247"/>
      <c r="TWL842" s="247"/>
      <c r="TWM842" s="247"/>
      <c r="TWN842" s="247"/>
      <c r="TWO842" s="247"/>
      <c r="TWP842" s="247"/>
      <c r="TWQ842" s="247"/>
      <c r="TWR842" s="247"/>
      <c r="TWS842" s="247"/>
      <c r="TWT842" s="247"/>
      <c r="TWU842" s="247"/>
      <c r="TWV842" s="247"/>
      <c r="TWW842" s="247"/>
      <c r="TWX842" s="247"/>
      <c r="TWY842" s="247"/>
      <c r="TWZ842" s="247"/>
      <c r="TXA842" s="247"/>
      <c r="TXB842" s="247"/>
      <c r="TXC842" s="247"/>
      <c r="TXD842" s="247"/>
      <c r="TXE842" s="247"/>
      <c r="TXF842" s="247"/>
      <c r="TXG842" s="247"/>
      <c r="TXH842" s="247"/>
      <c r="TXI842" s="247"/>
      <c r="TXJ842" s="247"/>
      <c r="TXK842" s="247"/>
      <c r="TXL842" s="247"/>
      <c r="TXM842" s="247"/>
      <c r="TXN842" s="247"/>
      <c r="TXO842" s="247"/>
      <c r="TXP842" s="247"/>
      <c r="TXQ842" s="247"/>
      <c r="TXR842" s="247"/>
      <c r="TXS842" s="247"/>
      <c r="TXT842" s="247"/>
      <c r="TXU842" s="247"/>
      <c r="TXV842" s="247"/>
      <c r="TXW842" s="247"/>
      <c r="TXX842" s="247"/>
      <c r="TXY842" s="247"/>
      <c r="TXZ842" s="247"/>
      <c r="TYA842" s="247"/>
      <c r="TYB842" s="247"/>
      <c r="TYC842" s="247"/>
      <c r="TYD842" s="247"/>
      <c r="TYE842" s="247"/>
      <c r="TYF842" s="247"/>
      <c r="TYG842" s="247"/>
      <c r="TYH842" s="247"/>
      <c r="TYI842" s="247"/>
      <c r="TYJ842" s="247"/>
      <c r="TYK842" s="247"/>
      <c r="TYL842" s="247"/>
      <c r="TYM842" s="247"/>
      <c r="TYN842" s="247"/>
      <c r="TYO842" s="247"/>
      <c r="TYP842" s="247"/>
      <c r="TYQ842" s="247"/>
      <c r="TYR842" s="247"/>
      <c r="TYS842" s="247"/>
      <c r="TYT842" s="247"/>
      <c r="TYU842" s="247"/>
      <c r="TYV842" s="247"/>
      <c r="TYW842" s="247"/>
      <c r="TYX842" s="247"/>
      <c r="TYY842" s="247"/>
      <c r="TYZ842" s="247"/>
      <c r="TZA842" s="247"/>
      <c r="TZB842" s="247"/>
      <c r="TZC842" s="247"/>
      <c r="TZD842" s="247"/>
      <c r="TZE842" s="247"/>
      <c r="TZF842" s="247"/>
      <c r="TZG842" s="247"/>
      <c r="TZH842" s="247"/>
      <c r="TZI842" s="247"/>
      <c r="TZJ842" s="247"/>
      <c r="TZK842" s="247"/>
      <c r="TZL842" s="247"/>
      <c r="TZM842" s="247"/>
      <c r="TZN842" s="247"/>
      <c r="TZO842" s="247"/>
      <c r="TZP842" s="247"/>
      <c r="TZQ842" s="247"/>
      <c r="TZR842" s="247"/>
      <c r="TZS842" s="247"/>
      <c r="TZT842" s="247"/>
      <c r="TZU842" s="247"/>
      <c r="TZV842" s="247"/>
      <c r="TZW842" s="247"/>
      <c r="TZX842" s="247"/>
      <c r="TZY842" s="247"/>
      <c r="TZZ842" s="247"/>
      <c r="UAA842" s="247"/>
      <c r="UAB842" s="247"/>
      <c r="UAC842" s="247"/>
      <c r="UAD842" s="247"/>
      <c r="UAE842" s="247"/>
      <c r="UAF842" s="247"/>
      <c r="UAG842" s="247"/>
      <c r="UAH842" s="247"/>
      <c r="UAI842" s="247"/>
      <c r="UAJ842" s="247"/>
      <c r="UAK842" s="247"/>
      <c r="UAL842" s="247"/>
      <c r="UAM842" s="247"/>
      <c r="UAN842" s="247"/>
      <c r="UAO842" s="247"/>
      <c r="UAP842" s="247"/>
      <c r="UAQ842" s="247"/>
      <c r="UAR842" s="247"/>
      <c r="UAS842" s="247"/>
      <c r="UAT842" s="247"/>
      <c r="UAU842" s="247"/>
      <c r="UAV842" s="247"/>
      <c r="UAW842" s="247"/>
      <c r="UAX842" s="247"/>
      <c r="UAY842" s="247"/>
      <c r="UAZ842" s="247"/>
      <c r="UBA842" s="247"/>
      <c r="UBB842" s="247"/>
      <c r="UBC842" s="247"/>
      <c r="UBD842" s="247"/>
      <c r="UBE842" s="247"/>
      <c r="UBF842" s="247"/>
      <c r="UBG842" s="247"/>
      <c r="UBH842" s="247"/>
      <c r="UBI842" s="247"/>
      <c r="UBJ842" s="247"/>
      <c r="UBK842" s="247"/>
      <c r="UBL842" s="247"/>
      <c r="UBM842" s="247"/>
      <c r="UBN842" s="247"/>
      <c r="UBO842" s="247"/>
      <c r="UBP842" s="247"/>
      <c r="UBQ842" s="247"/>
      <c r="UBR842" s="247"/>
      <c r="UBS842" s="247"/>
      <c r="UBT842" s="247"/>
      <c r="UBU842" s="247"/>
      <c r="UBV842" s="247"/>
      <c r="UBW842" s="247"/>
      <c r="UBX842" s="247"/>
      <c r="UBY842" s="247"/>
      <c r="UBZ842" s="247"/>
      <c r="UCA842" s="247"/>
      <c r="UCB842" s="247"/>
      <c r="UCC842" s="247"/>
      <c r="UCD842" s="247"/>
      <c r="UCE842" s="247"/>
      <c r="UCF842" s="247"/>
      <c r="UCG842" s="247"/>
      <c r="UCH842" s="247"/>
      <c r="UCI842" s="247"/>
      <c r="UCJ842" s="247"/>
      <c r="UCK842" s="247"/>
      <c r="UCL842" s="247"/>
      <c r="UCM842" s="247"/>
      <c r="UCN842" s="247"/>
      <c r="UCO842" s="247"/>
      <c r="UCP842" s="247"/>
      <c r="UCQ842" s="247"/>
      <c r="UCR842" s="247"/>
      <c r="UCS842" s="247"/>
      <c r="UCT842" s="247"/>
      <c r="UCU842" s="247"/>
      <c r="UCV842" s="247"/>
      <c r="UCW842" s="247"/>
      <c r="UCX842" s="247"/>
      <c r="UCY842" s="247"/>
      <c r="UCZ842" s="247"/>
      <c r="UDA842" s="247"/>
      <c r="UDB842" s="247"/>
      <c r="UDC842" s="247"/>
      <c r="UDD842" s="247"/>
      <c r="UDE842" s="247"/>
      <c r="UDF842" s="247"/>
      <c r="UDG842" s="247"/>
      <c r="UDH842" s="247"/>
      <c r="UDI842" s="247"/>
      <c r="UDJ842" s="247"/>
      <c r="UDK842" s="247"/>
      <c r="UDL842" s="247"/>
      <c r="UDM842" s="247"/>
      <c r="UDN842" s="247"/>
      <c r="UDO842" s="247"/>
      <c r="UDP842" s="247"/>
      <c r="UDQ842" s="247"/>
      <c r="UDR842" s="247"/>
      <c r="UDS842" s="247"/>
      <c r="UDT842" s="247"/>
      <c r="UDU842" s="247"/>
      <c r="UDV842" s="247"/>
      <c r="UDW842" s="247"/>
      <c r="UDX842" s="247"/>
      <c r="UDY842" s="247"/>
      <c r="UDZ842" s="247"/>
      <c r="UEA842" s="247"/>
      <c r="UEB842" s="247"/>
      <c r="UEC842" s="247"/>
      <c r="UED842" s="247"/>
      <c r="UEE842" s="247"/>
      <c r="UEF842" s="247"/>
      <c r="UEG842" s="247"/>
      <c r="UEH842" s="247"/>
      <c r="UEI842" s="247"/>
      <c r="UEJ842" s="247"/>
      <c r="UEK842" s="247"/>
      <c r="UEL842" s="247"/>
      <c r="UEM842" s="247"/>
      <c r="UEN842" s="247"/>
      <c r="UEO842" s="247"/>
      <c r="UEP842" s="247"/>
      <c r="UEQ842" s="247"/>
      <c r="UER842" s="247"/>
      <c r="UES842" s="247"/>
      <c r="UET842" s="247"/>
      <c r="UEU842" s="247"/>
      <c r="UEV842" s="247"/>
      <c r="UEW842" s="247"/>
      <c r="UEX842" s="247"/>
      <c r="UEY842" s="247"/>
      <c r="UEZ842" s="247"/>
      <c r="UFA842" s="247"/>
      <c r="UFB842" s="247"/>
      <c r="UFC842" s="247"/>
      <c r="UFD842" s="247"/>
      <c r="UFE842" s="247"/>
      <c r="UFF842" s="247"/>
      <c r="UFG842" s="247"/>
      <c r="UFH842" s="247"/>
      <c r="UFI842" s="247"/>
      <c r="UFJ842" s="247"/>
      <c r="UFK842" s="247"/>
      <c r="UFL842" s="247"/>
      <c r="UFM842" s="247"/>
      <c r="UFN842" s="247"/>
      <c r="UFO842" s="247"/>
      <c r="UFP842" s="247"/>
      <c r="UFQ842" s="247"/>
      <c r="UFR842" s="247"/>
      <c r="UFS842" s="247"/>
      <c r="UFT842" s="247"/>
      <c r="UFU842" s="247"/>
      <c r="UFV842" s="247"/>
      <c r="UFW842" s="247"/>
      <c r="UFX842" s="247"/>
      <c r="UFY842" s="247"/>
      <c r="UFZ842" s="247"/>
      <c r="UGA842" s="247"/>
      <c r="UGB842" s="247"/>
      <c r="UGC842" s="247"/>
      <c r="UGD842" s="247"/>
      <c r="UGE842" s="247"/>
      <c r="UGF842" s="247"/>
      <c r="UGG842" s="247"/>
      <c r="UGH842" s="247"/>
      <c r="UGI842" s="247"/>
      <c r="UGJ842" s="247"/>
      <c r="UGK842" s="247"/>
      <c r="UGL842" s="247"/>
      <c r="UGM842" s="247"/>
      <c r="UGN842" s="247"/>
      <c r="UGO842" s="247"/>
      <c r="UGP842" s="247"/>
      <c r="UGQ842" s="247"/>
      <c r="UGR842" s="247"/>
      <c r="UGS842" s="247"/>
      <c r="UGT842" s="247"/>
      <c r="UGU842" s="247"/>
      <c r="UGV842" s="247"/>
      <c r="UGW842" s="247"/>
      <c r="UGX842" s="247"/>
      <c r="UGY842" s="247"/>
      <c r="UGZ842" s="247"/>
      <c r="UHA842" s="247"/>
      <c r="UHB842" s="247"/>
      <c r="UHC842" s="247"/>
      <c r="UHD842" s="247"/>
      <c r="UHE842" s="247"/>
      <c r="UHF842" s="247"/>
      <c r="UHG842" s="247"/>
      <c r="UHH842" s="247"/>
      <c r="UHI842" s="247"/>
      <c r="UHJ842" s="247"/>
      <c r="UHK842" s="247"/>
      <c r="UHL842" s="247"/>
      <c r="UHM842" s="247"/>
      <c r="UHN842" s="247"/>
      <c r="UHO842" s="247"/>
      <c r="UHP842" s="247"/>
      <c r="UHQ842" s="247"/>
      <c r="UHR842" s="247"/>
      <c r="UHS842" s="247"/>
      <c r="UHT842" s="247"/>
      <c r="UHU842" s="247"/>
      <c r="UHV842" s="247"/>
      <c r="UHW842" s="247"/>
      <c r="UHX842" s="247"/>
      <c r="UHY842" s="247"/>
      <c r="UHZ842" s="247"/>
      <c r="UIA842" s="247"/>
      <c r="UIB842" s="247"/>
      <c r="UIC842" s="247"/>
      <c r="UID842" s="247"/>
      <c r="UIE842" s="247"/>
      <c r="UIF842" s="247"/>
      <c r="UIG842" s="247"/>
      <c r="UIH842" s="247"/>
      <c r="UII842" s="247"/>
      <c r="UIJ842" s="247"/>
      <c r="UIK842" s="247"/>
      <c r="UIL842" s="247"/>
      <c r="UIM842" s="247"/>
      <c r="UIN842" s="247"/>
      <c r="UIO842" s="247"/>
      <c r="UIP842" s="247"/>
      <c r="UIQ842" s="247"/>
      <c r="UIR842" s="247"/>
      <c r="UIS842" s="247"/>
      <c r="UIT842" s="247"/>
      <c r="UIU842" s="247"/>
      <c r="UIV842" s="247"/>
      <c r="UIW842" s="247"/>
      <c r="UIX842" s="247"/>
      <c r="UIY842" s="247"/>
      <c r="UIZ842" s="247"/>
      <c r="UJA842" s="247"/>
      <c r="UJB842" s="247"/>
      <c r="UJC842" s="247"/>
      <c r="UJD842" s="247"/>
      <c r="UJE842" s="247"/>
      <c r="UJF842" s="247"/>
      <c r="UJG842" s="247"/>
      <c r="UJH842" s="247"/>
      <c r="UJI842" s="247"/>
      <c r="UJJ842" s="247"/>
      <c r="UJK842" s="247"/>
      <c r="UJL842" s="247"/>
      <c r="UJM842" s="247"/>
      <c r="UJN842" s="247"/>
      <c r="UJO842" s="247"/>
      <c r="UJP842" s="247"/>
      <c r="UJQ842" s="247"/>
      <c r="UJR842" s="247"/>
      <c r="UJS842" s="247"/>
      <c r="UJT842" s="247"/>
      <c r="UJU842" s="247"/>
      <c r="UJV842" s="247"/>
      <c r="UJW842" s="247"/>
      <c r="UJX842" s="247"/>
      <c r="UJY842" s="247"/>
      <c r="UJZ842" s="247"/>
      <c r="UKA842" s="247"/>
      <c r="UKB842" s="247"/>
      <c r="UKC842" s="247"/>
      <c r="UKD842" s="247"/>
      <c r="UKE842" s="247"/>
      <c r="UKF842" s="247"/>
      <c r="UKG842" s="247"/>
      <c r="UKH842" s="247"/>
      <c r="UKI842" s="247"/>
      <c r="UKJ842" s="247"/>
      <c r="UKK842" s="247"/>
      <c r="UKL842" s="247"/>
      <c r="UKM842" s="247"/>
      <c r="UKN842" s="247"/>
      <c r="UKO842" s="247"/>
      <c r="UKP842" s="247"/>
      <c r="UKQ842" s="247"/>
      <c r="UKR842" s="247"/>
      <c r="UKS842" s="247"/>
      <c r="UKT842" s="247"/>
      <c r="UKU842" s="247"/>
      <c r="UKV842" s="247"/>
      <c r="UKW842" s="247"/>
      <c r="UKX842" s="247"/>
      <c r="UKY842" s="247"/>
      <c r="UKZ842" s="247"/>
      <c r="ULA842" s="247"/>
      <c r="ULB842" s="247"/>
      <c r="ULC842" s="247"/>
      <c r="ULD842" s="247"/>
      <c r="ULE842" s="247"/>
      <c r="ULF842" s="247"/>
      <c r="ULG842" s="247"/>
      <c r="ULH842" s="247"/>
      <c r="ULI842" s="247"/>
      <c r="ULJ842" s="247"/>
      <c r="ULK842" s="247"/>
      <c r="ULL842" s="247"/>
      <c r="ULM842" s="247"/>
      <c r="ULN842" s="247"/>
      <c r="ULO842" s="247"/>
      <c r="ULP842" s="247"/>
      <c r="ULQ842" s="247"/>
      <c r="ULR842" s="247"/>
      <c r="ULS842" s="247"/>
      <c r="ULT842" s="247"/>
      <c r="ULU842" s="247"/>
      <c r="ULV842" s="247"/>
      <c r="ULW842" s="247"/>
      <c r="ULX842" s="247"/>
      <c r="ULY842" s="247"/>
      <c r="ULZ842" s="247"/>
      <c r="UMA842" s="247"/>
      <c r="UMB842" s="247"/>
      <c r="UMC842" s="247"/>
      <c r="UMD842" s="247"/>
      <c r="UME842" s="247"/>
      <c r="UMF842" s="247"/>
      <c r="UMG842" s="247"/>
      <c r="UMH842" s="247"/>
      <c r="UMI842" s="247"/>
      <c r="UMJ842" s="247"/>
      <c r="UMK842" s="247"/>
      <c r="UML842" s="247"/>
      <c r="UMM842" s="247"/>
      <c r="UMN842" s="247"/>
      <c r="UMO842" s="247"/>
      <c r="UMP842" s="247"/>
      <c r="UMQ842" s="247"/>
      <c r="UMR842" s="247"/>
      <c r="UMS842" s="247"/>
      <c r="UMT842" s="247"/>
      <c r="UMU842" s="247"/>
      <c r="UMV842" s="247"/>
      <c r="UMW842" s="247"/>
      <c r="UMX842" s="247"/>
      <c r="UMY842" s="247"/>
      <c r="UMZ842" s="247"/>
      <c r="UNA842" s="247"/>
      <c r="UNB842" s="247"/>
      <c r="UNC842" s="247"/>
      <c r="UND842" s="247"/>
      <c r="UNE842" s="247"/>
      <c r="UNF842" s="247"/>
      <c r="UNG842" s="247"/>
      <c r="UNH842" s="247"/>
      <c r="UNI842" s="247"/>
      <c r="UNJ842" s="247"/>
      <c r="UNK842" s="247"/>
      <c r="UNL842" s="247"/>
      <c r="UNM842" s="247"/>
      <c r="UNN842" s="247"/>
      <c r="UNO842" s="247"/>
      <c r="UNP842" s="247"/>
      <c r="UNQ842" s="247"/>
      <c r="UNR842" s="247"/>
      <c r="UNS842" s="247"/>
      <c r="UNT842" s="247"/>
      <c r="UNU842" s="247"/>
      <c r="UNV842" s="247"/>
      <c r="UNW842" s="247"/>
      <c r="UNX842" s="247"/>
      <c r="UNY842" s="247"/>
      <c r="UNZ842" s="247"/>
      <c r="UOA842" s="247"/>
      <c r="UOB842" s="247"/>
      <c r="UOC842" s="247"/>
      <c r="UOD842" s="247"/>
      <c r="UOE842" s="247"/>
      <c r="UOF842" s="247"/>
      <c r="UOG842" s="247"/>
      <c r="UOH842" s="247"/>
      <c r="UOI842" s="247"/>
      <c r="UOJ842" s="247"/>
      <c r="UOK842" s="247"/>
      <c r="UOL842" s="247"/>
      <c r="UOM842" s="247"/>
      <c r="UON842" s="247"/>
      <c r="UOO842" s="247"/>
      <c r="UOP842" s="247"/>
      <c r="UOQ842" s="247"/>
      <c r="UOR842" s="247"/>
      <c r="UOS842" s="247"/>
      <c r="UOT842" s="247"/>
      <c r="UOU842" s="247"/>
      <c r="UOV842" s="247"/>
      <c r="UOW842" s="247"/>
      <c r="UOX842" s="247"/>
      <c r="UOY842" s="247"/>
      <c r="UOZ842" s="247"/>
      <c r="UPA842" s="247"/>
      <c r="UPB842" s="247"/>
      <c r="UPC842" s="247"/>
      <c r="UPD842" s="247"/>
      <c r="UPE842" s="247"/>
      <c r="UPF842" s="247"/>
      <c r="UPG842" s="247"/>
      <c r="UPH842" s="247"/>
      <c r="UPI842" s="247"/>
      <c r="UPJ842" s="247"/>
      <c r="UPK842" s="247"/>
      <c r="UPL842" s="247"/>
      <c r="UPM842" s="247"/>
      <c r="UPN842" s="247"/>
      <c r="UPO842" s="247"/>
      <c r="UPP842" s="247"/>
      <c r="UPQ842" s="247"/>
      <c r="UPR842" s="247"/>
      <c r="UPS842" s="247"/>
      <c r="UPT842" s="247"/>
      <c r="UPU842" s="247"/>
      <c r="UPV842" s="247"/>
      <c r="UPW842" s="247"/>
      <c r="UPX842" s="247"/>
      <c r="UPY842" s="247"/>
      <c r="UPZ842" s="247"/>
      <c r="UQA842" s="247"/>
      <c r="UQB842" s="247"/>
      <c r="UQC842" s="247"/>
      <c r="UQD842" s="247"/>
      <c r="UQE842" s="247"/>
      <c r="UQF842" s="247"/>
      <c r="UQG842" s="247"/>
      <c r="UQH842" s="247"/>
      <c r="UQI842" s="247"/>
      <c r="UQJ842" s="247"/>
      <c r="UQK842" s="247"/>
      <c r="UQL842" s="247"/>
      <c r="UQM842" s="247"/>
      <c r="UQN842" s="247"/>
      <c r="UQO842" s="247"/>
      <c r="UQP842" s="247"/>
      <c r="UQQ842" s="247"/>
      <c r="UQR842" s="247"/>
      <c r="UQS842" s="247"/>
      <c r="UQT842" s="247"/>
      <c r="UQU842" s="247"/>
      <c r="UQV842" s="247"/>
      <c r="UQW842" s="247"/>
      <c r="UQX842" s="247"/>
      <c r="UQY842" s="247"/>
      <c r="UQZ842" s="247"/>
      <c r="URA842" s="247"/>
      <c r="URB842" s="247"/>
      <c r="URC842" s="247"/>
      <c r="URD842" s="247"/>
      <c r="URE842" s="247"/>
      <c r="URF842" s="247"/>
      <c r="URG842" s="247"/>
      <c r="URH842" s="247"/>
      <c r="URI842" s="247"/>
      <c r="URJ842" s="247"/>
      <c r="URK842" s="247"/>
      <c r="URL842" s="247"/>
      <c r="URM842" s="247"/>
      <c r="URN842" s="247"/>
      <c r="URO842" s="247"/>
      <c r="URP842" s="247"/>
      <c r="URQ842" s="247"/>
      <c r="URR842" s="247"/>
      <c r="URS842" s="247"/>
      <c r="URT842" s="247"/>
      <c r="URU842" s="247"/>
      <c r="URV842" s="247"/>
      <c r="URW842" s="247"/>
      <c r="URX842" s="247"/>
      <c r="URY842" s="247"/>
      <c r="URZ842" s="247"/>
      <c r="USA842" s="247"/>
      <c r="USB842" s="247"/>
      <c r="USC842" s="247"/>
      <c r="USD842" s="247"/>
      <c r="USE842" s="247"/>
      <c r="USF842" s="247"/>
      <c r="USG842" s="247"/>
      <c r="USH842" s="247"/>
      <c r="USI842" s="247"/>
      <c r="USJ842" s="247"/>
      <c r="USK842" s="247"/>
      <c r="USL842" s="247"/>
      <c r="USM842" s="247"/>
      <c r="USN842" s="247"/>
      <c r="USO842" s="247"/>
      <c r="USP842" s="247"/>
      <c r="USQ842" s="247"/>
      <c r="USR842" s="247"/>
      <c r="USS842" s="247"/>
      <c r="UST842" s="247"/>
      <c r="USU842" s="247"/>
      <c r="USV842" s="247"/>
      <c r="USW842" s="247"/>
      <c r="USX842" s="247"/>
      <c r="USY842" s="247"/>
      <c r="USZ842" s="247"/>
      <c r="UTA842" s="247"/>
      <c r="UTB842" s="247"/>
      <c r="UTC842" s="247"/>
      <c r="UTD842" s="247"/>
      <c r="UTE842" s="247"/>
      <c r="UTF842" s="247"/>
      <c r="UTG842" s="247"/>
      <c r="UTH842" s="247"/>
      <c r="UTI842" s="247"/>
      <c r="UTJ842" s="247"/>
      <c r="UTK842" s="247"/>
      <c r="UTL842" s="247"/>
      <c r="UTM842" s="247"/>
      <c r="UTN842" s="247"/>
      <c r="UTO842" s="247"/>
      <c r="UTP842" s="247"/>
      <c r="UTQ842" s="247"/>
      <c r="UTR842" s="247"/>
      <c r="UTS842" s="247"/>
      <c r="UTT842" s="247"/>
      <c r="UTU842" s="247"/>
      <c r="UTV842" s="247"/>
      <c r="UTW842" s="247"/>
      <c r="UTX842" s="247"/>
      <c r="UTY842" s="247"/>
      <c r="UTZ842" s="247"/>
      <c r="UUA842" s="247"/>
      <c r="UUB842" s="247"/>
      <c r="UUC842" s="247"/>
      <c r="UUD842" s="247"/>
      <c r="UUE842" s="247"/>
      <c r="UUF842" s="247"/>
      <c r="UUG842" s="247"/>
      <c r="UUH842" s="247"/>
      <c r="UUI842" s="247"/>
      <c r="UUJ842" s="247"/>
      <c r="UUK842" s="247"/>
      <c r="UUL842" s="247"/>
      <c r="UUM842" s="247"/>
      <c r="UUN842" s="247"/>
      <c r="UUO842" s="247"/>
      <c r="UUP842" s="247"/>
      <c r="UUQ842" s="247"/>
      <c r="UUR842" s="247"/>
      <c r="UUS842" s="247"/>
      <c r="UUT842" s="247"/>
      <c r="UUU842" s="247"/>
      <c r="UUV842" s="247"/>
      <c r="UUW842" s="247"/>
      <c r="UUX842" s="247"/>
      <c r="UUY842" s="247"/>
      <c r="UUZ842" s="247"/>
      <c r="UVA842" s="247"/>
      <c r="UVB842" s="247"/>
      <c r="UVC842" s="247"/>
      <c r="UVD842" s="247"/>
      <c r="UVE842" s="247"/>
      <c r="UVF842" s="247"/>
      <c r="UVG842" s="247"/>
      <c r="UVH842" s="247"/>
      <c r="UVI842" s="247"/>
      <c r="UVJ842" s="247"/>
      <c r="UVK842" s="247"/>
      <c r="UVL842" s="247"/>
      <c r="UVM842" s="247"/>
      <c r="UVN842" s="247"/>
      <c r="UVO842" s="247"/>
      <c r="UVP842" s="247"/>
      <c r="UVQ842" s="247"/>
      <c r="UVR842" s="247"/>
      <c r="UVS842" s="247"/>
      <c r="UVT842" s="247"/>
      <c r="UVU842" s="247"/>
      <c r="UVV842" s="247"/>
      <c r="UVW842" s="247"/>
      <c r="UVX842" s="247"/>
      <c r="UVY842" s="247"/>
      <c r="UVZ842" s="247"/>
      <c r="UWA842" s="247"/>
      <c r="UWB842" s="247"/>
      <c r="UWC842" s="247"/>
      <c r="UWD842" s="247"/>
      <c r="UWE842" s="247"/>
      <c r="UWF842" s="247"/>
      <c r="UWG842" s="247"/>
      <c r="UWH842" s="247"/>
      <c r="UWI842" s="247"/>
      <c r="UWJ842" s="247"/>
      <c r="UWK842" s="247"/>
      <c r="UWL842" s="247"/>
      <c r="UWM842" s="247"/>
      <c r="UWN842" s="247"/>
      <c r="UWO842" s="247"/>
      <c r="UWP842" s="247"/>
      <c r="UWQ842" s="247"/>
      <c r="UWR842" s="247"/>
      <c r="UWS842" s="247"/>
      <c r="UWT842" s="247"/>
      <c r="UWU842" s="247"/>
      <c r="UWV842" s="247"/>
      <c r="UWW842" s="247"/>
      <c r="UWX842" s="247"/>
      <c r="UWY842" s="247"/>
      <c r="UWZ842" s="247"/>
      <c r="UXA842" s="247"/>
      <c r="UXB842" s="247"/>
      <c r="UXC842" s="247"/>
      <c r="UXD842" s="247"/>
      <c r="UXE842" s="247"/>
      <c r="UXF842" s="247"/>
      <c r="UXG842" s="247"/>
      <c r="UXH842" s="247"/>
      <c r="UXI842" s="247"/>
      <c r="UXJ842" s="247"/>
      <c r="UXK842" s="247"/>
      <c r="UXL842" s="247"/>
      <c r="UXM842" s="247"/>
      <c r="UXN842" s="247"/>
      <c r="UXO842" s="247"/>
      <c r="UXP842" s="247"/>
      <c r="UXQ842" s="247"/>
      <c r="UXR842" s="247"/>
      <c r="UXS842" s="247"/>
      <c r="UXT842" s="247"/>
      <c r="UXU842" s="247"/>
      <c r="UXV842" s="247"/>
      <c r="UXW842" s="247"/>
      <c r="UXX842" s="247"/>
      <c r="UXY842" s="247"/>
      <c r="UXZ842" s="247"/>
      <c r="UYA842" s="247"/>
      <c r="UYB842" s="247"/>
      <c r="UYC842" s="247"/>
      <c r="UYD842" s="247"/>
      <c r="UYE842" s="247"/>
      <c r="UYF842" s="247"/>
      <c r="UYG842" s="247"/>
      <c r="UYH842" s="247"/>
      <c r="UYI842" s="247"/>
      <c r="UYJ842" s="247"/>
      <c r="UYK842" s="247"/>
      <c r="UYL842" s="247"/>
      <c r="UYM842" s="247"/>
      <c r="UYN842" s="247"/>
      <c r="UYO842" s="247"/>
      <c r="UYP842" s="247"/>
      <c r="UYQ842" s="247"/>
      <c r="UYR842" s="247"/>
      <c r="UYS842" s="247"/>
      <c r="UYT842" s="247"/>
      <c r="UYU842" s="247"/>
      <c r="UYV842" s="247"/>
      <c r="UYW842" s="247"/>
      <c r="UYX842" s="247"/>
      <c r="UYY842" s="247"/>
      <c r="UYZ842" s="247"/>
      <c r="UZA842" s="247"/>
      <c r="UZB842" s="247"/>
      <c r="UZC842" s="247"/>
      <c r="UZD842" s="247"/>
      <c r="UZE842" s="247"/>
      <c r="UZF842" s="247"/>
      <c r="UZG842" s="247"/>
      <c r="UZH842" s="247"/>
      <c r="UZI842" s="247"/>
      <c r="UZJ842" s="247"/>
      <c r="UZK842" s="247"/>
      <c r="UZL842" s="247"/>
      <c r="UZM842" s="247"/>
      <c r="UZN842" s="247"/>
      <c r="UZO842" s="247"/>
      <c r="UZP842" s="247"/>
      <c r="UZQ842" s="247"/>
      <c r="UZR842" s="247"/>
      <c r="UZS842" s="247"/>
      <c r="UZT842" s="247"/>
      <c r="UZU842" s="247"/>
      <c r="UZV842" s="247"/>
      <c r="UZW842" s="247"/>
      <c r="UZX842" s="247"/>
      <c r="UZY842" s="247"/>
      <c r="UZZ842" s="247"/>
      <c r="VAA842" s="247"/>
      <c r="VAB842" s="247"/>
      <c r="VAC842" s="247"/>
      <c r="VAD842" s="247"/>
      <c r="VAE842" s="247"/>
      <c r="VAF842" s="247"/>
      <c r="VAG842" s="247"/>
      <c r="VAH842" s="247"/>
      <c r="VAI842" s="247"/>
      <c r="VAJ842" s="247"/>
      <c r="VAK842" s="247"/>
      <c r="VAL842" s="247"/>
      <c r="VAM842" s="247"/>
      <c r="VAN842" s="247"/>
      <c r="VAO842" s="247"/>
      <c r="VAP842" s="247"/>
      <c r="VAQ842" s="247"/>
      <c r="VAR842" s="247"/>
      <c r="VAS842" s="247"/>
      <c r="VAT842" s="247"/>
      <c r="VAU842" s="247"/>
      <c r="VAV842" s="247"/>
      <c r="VAW842" s="247"/>
      <c r="VAX842" s="247"/>
      <c r="VAY842" s="247"/>
      <c r="VAZ842" s="247"/>
      <c r="VBA842" s="247"/>
      <c r="VBB842" s="247"/>
      <c r="VBC842" s="247"/>
      <c r="VBD842" s="247"/>
      <c r="VBE842" s="247"/>
      <c r="VBF842" s="247"/>
      <c r="VBG842" s="247"/>
      <c r="VBH842" s="247"/>
      <c r="VBI842" s="247"/>
      <c r="VBJ842" s="247"/>
      <c r="VBK842" s="247"/>
      <c r="VBL842" s="247"/>
      <c r="VBM842" s="247"/>
      <c r="VBN842" s="247"/>
      <c r="VBO842" s="247"/>
      <c r="VBP842" s="247"/>
      <c r="VBQ842" s="247"/>
      <c r="VBR842" s="247"/>
      <c r="VBS842" s="247"/>
      <c r="VBT842" s="247"/>
      <c r="VBU842" s="247"/>
      <c r="VBV842" s="247"/>
      <c r="VBW842" s="247"/>
      <c r="VBX842" s="247"/>
      <c r="VBY842" s="247"/>
      <c r="VBZ842" s="247"/>
      <c r="VCA842" s="247"/>
      <c r="VCB842" s="247"/>
      <c r="VCC842" s="247"/>
      <c r="VCD842" s="247"/>
      <c r="VCE842" s="247"/>
      <c r="VCF842" s="247"/>
      <c r="VCG842" s="247"/>
      <c r="VCH842" s="247"/>
      <c r="VCI842" s="247"/>
      <c r="VCJ842" s="247"/>
      <c r="VCK842" s="247"/>
      <c r="VCL842" s="247"/>
      <c r="VCM842" s="247"/>
      <c r="VCN842" s="247"/>
      <c r="VCO842" s="247"/>
      <c r="VCP842" s="247"/>
      <c r="VCQ842" s="247"/>
      <c r="VCR842" s="247"/>
      <c r="VCS842" s="247"/>
      <c r="VCT842" s="247"/>
      <c r="VCU842" s="247"/>
      <c r="VCV842" s="247"/>
      <c r="VCW842" s="247"/>
      <c r="VCX842" s="247"/>
      <c r="VCY842" s="247"/>
      <c r="VCZ842" s="247"/>
      <c r="VDA842" s="247"/>
      <c r="VDB842" s="247"/>
      <c r="VDC842" s="247"/>
      <c r="VDD842" s="247"/>
      <c r="VDE842" s="247"/>
      <c r="VDF842" s="247"/>
      <c r="VDG842" s="247"/>
      <c r="VDH842" s="247"/>
      <c r="VDI842" s="247"/>
      <c r="VDJ842" s="247"/>
      <c r="VDK842" s="247"/>
      <c r="VDL842" s="247"/>
      <c r="VDM842" s="247"/>
      <c r="VDN842" s="247"/>
      <c r="VDO842" s="247"/>
      <c r="VDP842" s="247"/>
      <c r="VDQ842" s="247"/>
      <c r="VDR842" s="247"/>
      <c r="VDS842" s="247"/>
      <c r="VDT842" s="247"/>
      <c r="VDU842" s="247"/>
      <c r="VDV842" s="247"/>
      <c r="VDW842" s="247"/>
      <c r="VDX842" s="247"/>
      <c r="VDY842" s="247"/>
      <c r="VDZ842" s="247"/>
      <c r="VEA842" s="247"/>
      <c r="VEB842" s="247"/>
      <c r="VEC842" s="247"/>
      <c r="VED842" s="247"/>
      <c r="VEE842" s="247"/>
      <c r="VEF842" s="247"/>
      <c r="VEG842" s="247"/>
      <c r="VEH842" s="247"/>
      <c r="VEI842" s="247"/>
      <c r="VEJ842" s="247"/>
      <c r="VEK842" s="247"/>
      <c r="VEL842" s="247"/>
      <c r="VEM842" s="247"/>
      <c r="VEN842" s="247"/>
      <c r="VEO842" s="247"/>
      <c r="VEP842" s="247"/>
      <c r="VEQ842" s="247"/>
      <c r="VER842" s="247"/>
      <c r="VES842" s="247"/>
      <c r="VET842" s="247"/>
      <c r="VEU842" s="247"/>
      <c r="VEV842" s="247"/>
      <c r="VEW842" s="247"/>
      <c r="VEX842" s="247"/>
      <c r="VEY842" s="247"/>
      <c r="VEZ842" s="247"/>
      <c r="VFA842" s="247"/>
      <c r="VFB842" s="247"/>
      <c r="VFC842" s="247"/>
      <c r="VFD842" s="247"/>
      <c r="VFE842" s="247"/>
      <c r="VFF842" s="247"/>
      <c r="VFG842" s="247"/>
      <c r="VFH842" s="247"/>
      <c r="VFI842" s="247"/>
      <c r="VFJ842" s="247"/>
      <c r="VFK842" s="247"/>
      <c r="VFL842" s="247"/>
      <c r="VFM842" s="247"/>
      <c r="VFN842" s="247"/>
      <c r="VFO842" s="247"/>
      <c r="VFP842" s="247"/>
      <c r="VFQ842" s="247"/>
      <c r="VFR842" s="247"/>
      <c r="VFS842" s="247"/>
      <c r="VFT842" s="247"/>
      <c r="VFU842" s="247"/>
      <c r="VFV842" s="247"/>
      <c r="VFW842" s="247"/>
      <c r="VFX842" s="247"/>
      <c r="VFY842" s="247"/>
      <c r="VFZ842" s="247"/>
      <c r="VGA842" s="247"/>
      <c r="VGB842" s="247"/>
      <c r="VGC842" s="247"/>
      <c r="VGD842" s="247"/>
      <c r="VGE842" s="247"/>
      <c r="VGF842" s="247"/>
      <c r="VGG842" s="247"/>
      <c r="VGH842" s="247"/>
      <c r="VGI842" s="247"/>
      <c r="VGJ842" s="247"/>
      <c r="VGK842" s="247"/>
      <c r="VGL842" s="247"/>
      <c r="VGM842" s="247"/>
      <c r="VGN842" s="247"/>
      <c r="VGO842" s="247"/>
      <c r="VGP842" s="247"/>
      <c r="VGQ842" s="247"/>
      <c r="VGR842" s="247"/>
      <c r="VGS842" s="247"/>
      <c r="VGT842" s="247"/>
      <c r="VGU842" s="247"/>
      <c r="VGV842" s="247"/>
      <c r="VGW842" s="247"/>
      <c r="VGX842" s="247"/>
      <c r="VGY842" s="247"/>
      <c r="VGZ842" s="247"/>
      <c r="VHA842" s="247"/>
      <c r="VHB842" s="247"/>
      <c r="VHC842" s="247"/>
      <c r="VHD842" s="247"/>
      <c r="VHE842" s="247"/>
      <c r="VHF842" s="247"/>
      <c r="VHG842" s="247"/>
      <c r="VHH842" s="247"/>
      <c r="VHI842" s="247"/>
      <c r="VHJ842" s="247"/>
      <c r="VHK842" s="247"/>
      <c r="VHL842" s="247"/>
      <c r="VHM842" s="247"/>
      <c r="VHN842" s="247"/>
      <c r="VHO842" s="247"/>
      <c r="VHP842" s="247"/>
      <c r="VHQ842" s="247"/>
      <c r="VHR842" s="247"/>
      <c r="VHS842" s="247"/>
      <c r="VHT842" s="247"/>
      <c r="VHU842" s="247"/>
      <c r="VHV842" s="247"/>
      <c r="VHW842" s="247"/>
      <c r="VHX842" s="247"/>
      <c r="VHY842" s="247"/>
      <c r="VHZ842" s="247"/>
      <c r="VIA842" s="247"/>
      <c r="VIB842" s="247"/>
      <c r="VIC842" s="247"/>
      <c r="VID842" s="247"/>
      <c r="VIE842" s="247"/>
      <c r="VIF842" s="247"/>
      <c r="VIG842" s="247"/>
      <c r="VIH842" s="247"/>
      <c r="VII842" s="247"/>
      <c r="VIJ842" s="247"/>
      <c r="VIK842" s="247"/>
      <c r="VIL842" s="247"/>
      <c r="VIM842" s="247"/>
      <c r="VIN842" s="247"/>
      <c r="VIO842" s="247"/>
      <c r="VIP842" s="247"/>
      <c r="VIQ842" s="247"/>
      <c r="VIR842" s="247"/>
      <c r="VIS842" s="247"/>
      <c r="VIT842" s="247"/>
      <c r="VIU842" s="247"/>
      <c r="VIV842" s="247"/>
      <c r="VIW842" s="247"/>
      <c r="VIX842" s="247"/>
      <c r="VIY842" s="247"/>
      <c r="VIZ842" s="247"/>
      <c r="VJA842" s="247"/>
      <c r="VJB842" s="247"/>
      <c r="VJC842" s="247"/>
      <c r="VJD842" s="247"/>
      <c r="VJE842" s="247"/>
      <c r="VJF842" s="247"/>
      <c r="VJG842" s="247"/>
      <c r="VJH842" s="247"/>
      <c r="VJI842" s="247"/>
      <c r="VJJ842" s="247"/>
      <c r="VJK842" s="247"/>
      <c r="VJL842" s="247"/>
      <c r="VJM842" s="247"/>
      <c r="VJN842" s="247"/>
      <c r="VJO842" s="247"/>
      <c r="VJP842" s="247"/>
      <c r="VJQ842" s="247"/>
      <c r="VJR842" s="247"/>
      <c r="VJS842" s="247"/>
      <c r="VJT842" s="247"/>
      <c r="VJU842" s="247"/>
      <c r="VJV842" s="247"/>
      <c r="VJW842" s="247"/>
      <c r="VJX842" s="247"/>
      <c r="VJY842" s="247"/>
      <c r="VJZ842" s="247"/>
      <c r="VKA842" s="247"/>
      <c r="VKB842" s="247"/>
      <c r="VKC842" s="247"/>
      <c r="VKD842" s="247"/>
      <c r="VKE842" s="247"/>
      <c r="VKF842" s="247"/>
      <c r="VKG842" s="247"/>
      <c r="VKH842" s="247"/>
      <c r="VKI842" s="247"/>
      <c r="VKJ842" s="247"/>
      <c r="VKK842" s="247"/>
      <c r="VKL842" s="247"/>
      <c r="VKM842" s="247"/>
      <c r="VKN842" s="247"/>
      <c r="VKO842" s="247"/>
      <c r="VKP842" s="247"/>
      <c r="VKQ842" s="247"/>
      <c r="VKR842" s="247"/>
      <c r="VKS842" s="247"/>
      <c r="VKT842" s="247"/>
      <c r="VKU842" s="247"/>
      <c r="VKV842" s="247"/>
      <c r="VKW842" s="247"/>
      <c r="VKX842" s="247"/>
      <c r="VKY842" s="247"/>
      <c r="VKZ842" s="247"/>
      <c r="VLA842" s="247"/>
      <c r="VLB842" s="247"/>
      <c r="VLC842" s="247"/>
      <c r="VLD842" s="247"/>
      <c r="VLE842" s="247"/>
      <c r="VLF842" s="247"/>
      <c r="VLG842" s="247"/>
      <c r="VLH842" s="247"/>
      <c r="VLI842" s="247"/>
      <c r="VLJ842" s="247"/>
      <c r="VLK842" s="247"/>
      <c r="VLL842" s="247"/>
      <c r="VLM842" s="247"/>
      <c r="VLN842" s="247"/>
      <c r="VLO842" s="247"/>
      <c r="VLP842" s="247"/>
      <c r="VLQ842" s="247"/>
      <c r="VLR842" s="247"/>
      <c r="VLS842" s="247"/>
      <c r="VLT842" s="247"/>
      <c r="VLU842" s="247"/>
      <c r="VLV842" s="247"/>
      <c r="VLW842" s="247"/>
      <c r="VLX842" s="247"/>
      <c r="VLY842" s="247"/>
      <c r="VLZ842" s="247"/>
      <c r="VMA842" s="247"/>
      <c r="VMB842" s="247"/>
      <c r="VMC842" s="247"/>
      <c r="VMD842" s="247"/>
      <c r="VME842" s="247"/>
      <c r="VMF842" s="247"/>
      <c r="VMG842" s="247"/>
      <c r="VMH842" s="247"/>
      <c r="VMI842" s="247"/>
      <c r="VMJ842" s="247"/>
      <c r="VMK842" s="247"/>
      <c r="VML842" s="247"/>
      <c r="VMM842" s="247"/>
      <c r="VMN842" s="247"/>
      <c r="VMO842" s="247"/>
      <c r="VMP842" s="247"/>
      <c r="VMQ842" s="247"/>
      <c r="VMR842" s="247"/>
      <c r="VMS842" s="247"/>
      <c r="VMT842" s="247"/>
      <c r="VMU842" s="247"/>
      <c r="VMV842" s="247"/>
      <c r="VMW842" s="247"/>
      <c r="VMX842" s="247"/>
      <c r="VMY842" s="247"/>
      <c r="VMZ842" s="247"/>
      <c r="VNA842" s="247"/>
      <c r="VNB842" s="247"/>
      <c r="VNC842" s="247"/>
      <c r="VND842" s="247"/>
      <c r="VNE842" s="247"/>
      <c r="VNF842" s="247"/>
      <c r="VNG842" s="247"/>
      <c r="VNH842" s="247"/>
      <c r="VNI842" s="247"/>
      <c r="VNJ842" s="247"/>
      <c r="VNK842" s="247"/>
      <c r="VNL842" s="247"/>
      <c r="VNM842" s="247"/>
      <c r="VNN842" s="247"/>
      <c r="VNO842" s="247"/>
      <c r="VNP842" s="247"/>
      <c r="VNQ842" s="247"/>
      <c r="VNR842" s="247"/>
      <c r="VNS842" s="247"/>
      <c r="VNT842" s="247"/>
      <c r="VNU842" s="247"/>
      <c r="VNV842" s="247"/>
      <c r="VNW842" s="247"/>
      <c r="VNX842" s="247"/>
      <c r="VNY842" s="247"/>
      <c r="VNZ842" s="247"/>
      <c r="VOA842" s="247"/>
      <c r="VOB842" s="247"/>
      <c r="VOC842" s="247"/>
      <c r="VOD842" s="247"/>
      <c r="VOE842" s="247"/>
      <c r="VOF842" s="247"/>
      <c r="VOG842" s="247"/>
      <c r="VOH842" s="247"/>
      <c r="VOI842" s="247"/>
      <c r="VOJ842" s="247"/>
      <c r="VOK842" s="247"/>
      <c r="VOL842" s="247"/>
      <c r="VOM842" s="247"/>
      <c r="VON842" s="247"/>
      <c r="VOO842" s="247"/>
      <c r="VOP842" s="247"/>
      <c r="VOQ842" s="247"/>
      <c r="VOR842" s="247"/>
      <c r="VOS842" s="247"/>
      <c r="VOT842" s="247"/>
      <c r="VOU842" s="247"/>
      <c r="VOV842" s="247"/>
      <c r="VOW842" s="247"/>
      <c r="VOX842" s="247"/>
      <c r="VOY842" s="247"/>
      <c r="VOZ842" s="247"/>
      <c r="VPA842" s="247"/>
      <c r="VPB842" s="247"/>
      <c r="VPC842" s="247"/>
      <c r="VPD842" s="247"/>
      <c r="VPE842" s="247"/>
      <c r="VPF842" s="247"/>
      <c r="VPG842" s="247"/>
      <c r="VPH842" s="247"/>
      <c r="VPI842" s="247"/>
      <c r="VPJ842" s="247"/>
      <c r="VPK842" s="247"/>
      <c r="VPL842" s="247"/>
      <c r="VPM842" s="247"/>
      <c r="VPN842" s="247"/>
      <c r="VPO842" s="247"/>
      <c r="VPP842" s="247"/>
      <c r="VPQ842" s="247"/>
      <c r="VPR842" s="247"/>
      <c r="VPS842" s="247"/>
      <c r="VPT842" s="247"/>
      <c r="VPU842" s="247"/>
      <c r="VPV842" s="247"/>
      <c r="VPW842" s="247"/>
      <c r="VPX842" s="247"/>
      <c r="VPY842" s="247"/>
      <c r="VPZ842" s="247"/>
      <c r="VQA842" s="247"/>
      <c r="VQB842" s="247"/>
      <c r="VQC842" s="247"/>
      <c r="VQD842" s="247"/>
      <c r="VQE842" s="247"/>
      <c r="VQF842" s="247"/>
      <c r="VQG842" s="247"/>
      <c r="VQH842" s="247"/>
      <c r="VQI842" s="247"/>
      <c r="VQJ842" s="247"/>
      <c r="VQK842" s="247"/>
      <c r="VQL842" s="247"/>
      <c r="VQM842" s="247"/>
      <c r="VQN842" s="247"/>
      <c r="VQO842" s="247"/>
      <c r="VQP842" s="247"/>
      <c r="VQQ842" s="247"/>
      <c r="VQR842" s="247"/>
      <c r="VQS842" s="247"/>
      <c r="VQT842" s="247"/>
      <c r="VQU842" s="247"/>
      <c r="VQV842" s="247"/>
      <c r="VQW842" s="247"/>
      <c r="VQX842" s="247"/>
      <c r="VQY842" s="247"/>
      <c r="VQZ842" s="247"/>
      <c r="VRA842" s="247"/>
      <c r="VRB842" s="247"/>
      <c r="VRC842" s="247"/>
      <c r="VRD842" s="247"/>
      <c r="VRE842" s="247"/>
      <c r="VRF842" s="247"/>
      <c r="VRG842" s="247"/>
      <c r="VRH842" s="247"/>
      <c r="VRI842" s="247"/>
      <c r="VRJ842" s="247"/>
      <c r="VRK842" s="247"/>
      <c r="VRL842" s="247"/>
      <c r="VRM842" s="247"/>
      <c r="VRN842" s="247"/>
      <c r="VRO842" s="247"/>
      <c r="VRP842" s="247"/>
      <c r="VRQ842" s="247"/>
      <c r="VRR842" s="247"/>
      <c r="VRS842" s="247"/>
      <c r="VRT842" s="247"/>
      <c r="VRU842" s="247"/>
      <c r="VRV842" s="247"/>
      <c r="VRW842" s="247"/>
      <c r="VRX842" s="247"/>
      <c r="VRY842" s="247"/>
      <c r="VRZ842" s="247"/>
      <c r="VSA842" s="247"/>
      <c r="VSB842" s="247"/>
      <c r="VSC842" s="247"/>
      <c r="VSD842" s="247"/>
      <c r="VSE842" s="247"/>
      <c r="VSF842" s="247"/>
      <c r="VSG842" s="247"/>
      <c r="VSH842" s="247"/>
      <c r="VSI842" s="247"/>
      <c r="VSJ842" s="247"/>
      <c r="VSK842" s="247"/>
      <c r="VSL842" s="247"/>
      <c r="VSM842" s="247"/>
      <c r="VSN842" s="247"/>
      <c r="VSO842" s="247"/>
      <c r="VSP842" s="247"/>
      <c r="VSQ842" s="247"/>
      <c r="VSR842" s="247"/>
      <c r="VSS842" s="247"/>
      <c r="VST842" s="247"/>
      <c r="VSU842" s="247"/>
      <c r="VSV842" s="247"/>
      <c r="VSW842" s="247"/>
      <c r="VSX842" s="247"/>
      <c r="VSY842" s="247"/>
      <c r="VSZ842" s="247"/>
      <c r="VTA842" s="247"/>
      <c r="VTB842" s="247"/>
      <c r="VTC842" s="247"/>
      <c r="VTD842" s="247"/>
      <c r="VTE842" s="247"/>
      <c r="VTF842" s="247"/>
      <c r="VTG842" s="247"/>
      <c r="VTH842" s="247"/>
      <c r="VTI842" s="247"/>
      <c r="VTJ842" s="247"/>
      <c r="VTK842" s="247"/>
      <c r="VTL842" s="247"/>
      <c r="VTM842" s="247"/>
      <c r="VTN842" s="247"/>
      <c r="VTO842" s="247"/>
      <c r="VTP842" s="247"/>
      <c r="VTQ842" s="247"/>
      <c r="VTR842" s="247"/>
      <c r="VTS842" s="247"/>
      <c r="VTT842" s="247"/>
      <c r="VTU842" s="247"/>
      <c r="VTV842" s="247"/>
      <c r="VTW842" s="247"/>
      <c r="VTX842" s="247"/>
      <c r="VTY842" s="247"/>
      <c r="VTZ842" s="247"/>
      <c r="VUA842" s="247"/>
      <c r="VUB842" s="247"/>
      <c r="VUC842" s="247"/>
      <c r="VUD842" s="247"/>
      <c r="VUE842" s="247"/>
      <c r="VUF842" s="247"/>
      <c r="VUG842" s="247"/>
      <c r="VUH842" s="247"/>
      <c r="VUI842" s="247"/>
      <c r="VUJ842" s="247"/>
      <c r="VUK842" s="247"/>
      <c r="VUL842" s="247"/>
      <c r="VUM842" s="247"/>
      <c r="VUN842" s="247"/>
      <c r="VUO842" s="247"/>
      <c r="VUP842" s="247"/>
      <c r="VUQ842" s="247"/>
      <c r="VUR842" s="247"/>
      <c r="VUS842" s="247"/>
      <c r="VUT842" s="247"/>
      <c r="VUU842" s="247"/>
      <c r="VUV842" s="247"/>
      <c r="VUW842" s="247"/>
      <c r="VUX842" s="247"/>
      <c r="VUY842" s="247"/>
      <c r="VUZ842" s="247"/>
      <c r="VVA842" s="247"/>
      <c r="VVB842" s="247"/>
      <c r="VVC842" s="247"/>
      <c r="VVD842" s="247"/>
      <c r="VVE842" s="247"/>
      <c r="VVF842" s="247"/>
      <c r="VVG842" s="247"/>
      <c r="VVH842" s="247"/>
      <c r="VVI842" s="247"/>
      <c r="VVJ842" s="247"/>
      <c r="VVK842" s="247"/>
      <c r="VVL842" s="247"/>
      <c r="VVM842" s="247"/>
      <c r="VVN842" s="247"/>
      <c r="VVO842" s="247"/>
      <c r="VVP842" s="247"/>
      <c r="VVQ842" s="247"/>
      <c r="VVR842" s="247"/>
      <c r="VVS842" s="247"/>
      <c r="VVT842" s="247"/>
      <c r="VVU842" s="247"/>
      <c r="VVV842" s="247"/>
      <c r="VVW842" s="247"/>
      <c r="VVX842" s="247"/>
      <c r="VVY842" s="247"/>
      <c r="VVZ842" s="247"/>
      <c r="VWA842" s="247"/>
      <c r="VWB842" s="247"/>
      <c r="VWC842" s="247"/>
      <c r="VWD842" s="247"/>
      <c r="VWE842" s="247"/>
      <c r="VWF842" s="247"/>
      <c r="VWG842" s="247"/>
      <c r="VWH842" s="247"/>
      <c r="VWI842" s="247"/>
      <c r="VWJ842" s="247"/>
      <c r="VWK842" s="247"/>
      <c r="VWL842" s="247"/>
      <c r="VWM842" s="247"/>
      <c r="VWN842" s="247"/>
      <c r="VWO842" s="247"/>
      <c r="VWP842" s="247"/>
      <c r="VWQ842" s="247"/>
      <c r="VWR842" s="247"/>
      <c r="VWS842" s="247"/>
      <c r="VWT842" s="247"/>
      <c r="VWU842" s="247"/>
      <c r="VWV842" s="247"/>
      <c r="VWW842" s="247"/>
      <c r="VWX842" s="247"/>
      <c r="VWY842" s="247"/>
      <c r="VWZ842" s="247"/>
      <c r="VXA842" s="247"/>
      <c r="VXB842" s="247"/>
      <c r="VXC842" s="247"/>
      <c r="VXD842" s="247"/>
      <c r="VXE842" s="247"/>
      <c r="VXF842" s="247"/>
      <c r="VXG842" s="247"/>
      <c r="VXH842" s="247"/>
      <c r="VXI842" s="247"/>
      <c r="VXJ842" s="247"/>
      <c r="VXK842" s="247"/>
      <c r="VXL842" s="247"/>
      <c r="VXM842" s="247"/>
      <c r="VXN842" s="247"/>
      <c r="VXO842" s="247"/>
      <c r="VXP842" s="247"/>
      <c r="VXQ842" s="247"/>
      <c r="VXR842" s="247"/>
      <c r="VXS842" s="247"/>
      <c r="VXT842" s="247"/>
      <c r="VXU842" s="247"/>
      <c r="VXV842" s="247"/>
      <c r="VXW842" s="247"/>
      <c r="VXX842" s="247"/>
      <c r="VXY842" s="247"/>
      <c r="VXZ842" s="247"/>
      <c r="VYA842" s="247"/>
      <c r="VYB842" s="247"/>
      <c r="VYC842" s="247"/>
      <c r="VYD842" s="247"/>
      <c r="VYE842" s="247"/>
      <c r="VYF842" s="247"/>
      <c r="VYG842" s="247"/>
      <c r="VYH842" s="247"/>
      <c r="VYI842" s="247"/>
      <c r="VYJ842" s="247"/>
      <c r="VYK842" s="247"/>
      <c r="VYL842" s="247"/>
      <c r="VYM842" s="247"/>
      <c r="VYN842" s="247"/>
      <c r="VYO842" s="247"/>
      <c r="VYP842" s="247"/>
      <c r="VYQ842" s="247"/>
      <c r="VYR842" s="247"/>
      <c r="VYS842" s="247"/>
      <c r="VYT842" s="247"/>
      <c r="VYU842" s="247"/>
      <c r="VYV842" s="247"/>
      <c r="VYW842" s="247"/>
      <c r="VYX842" s="247"/>
      <c r="VYY842" s="247"/>
      <c r="VYZ842" s="247"/>
      <c r="VZA842" s="247"/>
      <c r="VZB842" s="247"/>
      <c r="VZC842" s="247"/>
      <c r="VZD842" s="247"/>
      <c r="VZE842" s="247"/>
      <c r="VZF842" s="247"/>
      <c r="VZG842" s="247"/>
      <c r="VZH842" s="247"/>
      <c r="VZI842" s="247"/>
      <c r="VZJ842" s="247"/>
      <c r="VZK842" s="247"/>
      <c r="VZL842" s="247"/>
      <c r="VZM842" s="247"/>
      <c r="VZN842" s="247"/>
      <c r="VZO842" s="247"/>
      <c r="VZP842" s="247"/>
      <c r="VZQ842" s="247"/>
      <c r="VZR842" s="247"/>
      <c r="VZS842" s="247"/>
      <c r="VZT842" s="247"/>
      <c r="VZU842" s="247"/>
      <c r="VZV842" s="247"/>
      <c r="VZW842" s="247"/>
      <c r="VZX842" s="247"/>
      <c r="VZY842" s="247"/>
      <c r="VZZ842" s="247"/>
      <c r="WAA842" s="247"/>
      <c r="WAB842" s="247"/>
      <c r="WAC842" s="247"/>
      <c r="WAD842" s="247"/>
      <c r="WAE842" s="247"/>
      <c r="WAF842" s="247"/>
      <c r="WAG842" s="247"/>
      <c r="WAH842" s="247"/>
      <c r="WAI842" s="247"/>
      <c r="WAJ842" s="247"/>
      <c r="WAK842" s="247"/>
      <c r="WAL842" s="247"/>
      <c r="WAM842" s="247"/>
      <c r="WAN842" s="247"/>
      <c r="WAO842" s="247"/>
      <c r="WAP842" s="247"/>
      <c r="WAQ842" s="247"/>
      <c r="WAR842" s="247"/>
      <c r="WAS842" s="247"/>
      <c r="WAT842" s="247"/>
      <c r="WAU842" s="247"/>
      <c r="WAV842" s="247"/>
      <c r="WAW842" s="247"/>
      <c r="WAX842" s="247"/>
      <c r="WAY842" s="247"/>
      <c r="WAZ842" s="247"/>
      <c r="WBA842" s="247"/>
      <c r="WBB842" s="247"/>
      <c r="WBC842" s="247"/>
      <c r="WBD842" s="247"/>
      <c r="WBE842" s="247"/>
      <c r="WBF842" s="247"/>
      <c r="WBG842" s="247"/>
      <c r="WBH842" s="247"/>
      <c r="WBI842" s="247"/>
      <c r="WBJ842" s="247"/>
      <c r="WBK842" s="247"/>
      <c r="WBL842" s="247"/>
      <c r="WBM842" s="247"/>
      <c r="WBN842" s="247"/>
      <c r="WBO842" s="247"/>
      <c r="WBP842" s="247"/>
      <c r="WBQ842" s="247"/>
      <c r="WBR842" s="247"/>
      <c r="WBS842" s="247"/>
      <c r="WBT842" s="247"/>
      <c r="WBU842" s="247"/>
      <c r="WBV842" s="247"/>
      <c r="WBW842" s="247"/>
      <c r="WBX842" s="247"/>
      <c r="WBY842" s="247"/>
      <c r="WBZ842" s="247"/>
      <c r="WCA842" s="247"/>
      <c r="WCB842" s="247"/>
      <c r="WCC842" s="247"/>
      <c r="WCD842" s="247"/>
      <c r="WCE842" s="247"/>
      <c r="WCF842" s="247"/>
      <c r="WCG842" s="247"/>
      <c r="WCH842" s="247"/>
      <c r="WCI842" s="247"/>
      <c r="WCJ842" s="247"/>
      <c r="WCK842" s="247"/>
      <c r="WCL842" s="247"/>
      <c r="WCM842" s="247"/>
      <c r="WCN842" s="247"/>
      <c r="WCO842" s="247"/>
      <c r="WCP842" s="247"/>
      <c r="WCQ842" s="247"/>
      <c r="WCR842" s="247"/>
      <c r="WCS842" s="247"/>
      <c r="WCT842" s="247"/>
      <c r="WCU842" s="247"/>
      <c r="WCV842" s="247"/>
      <c r="WCW842" s="247"/>
      <c r="WCX842" s="247"/>
      <c r="WCY842" s="247"/>
      <c r="WCZ842" s="247"/>
      <c r="WDA842" s="247"/>
      <c r="WDB842" s="247"/>
      <c r="WDC842" s="247"/>
      <c r="WDD842" s="247"/>
      <c r="WDE842" s="247"/>
      <c r="WDF842" s="247"/>
      <c r="WDG842" s="247"/>
      <c r="WDH842" s="247"/>
      <c r="WDI842" s="247"/>
      <c r="WDJ842" s="247"/>
      <c r="WDK842" s="247"/>
      <c r="WDL842" s="247"/>
      <c r="WDM842" s="247"/>
      <c r="WDN842" s="247"/>
      <c r="WDO842" s="247"/>
      <c r="WDP842" s="247"/>
      <c r="WDQ842" s="247"/>
      <c r="WDR842" s="247"/>
      <c r="WDS842" s="247"/>
      <c r="WDT842" s="247"/>
      <c r="WDU842" s="247"/>
      <c r="WDV842" s="247"/>
      <c r="WDW842" s="247"/>
      <c r="WDX842" s="247"/>
      <c r="WDY842" s="247"/>
      <c r="WDZ842" s="247"/>
      <c r="WEA842" s="247"/>
      <c r="WEB842" s="247"/>
      <c r="WEC842" s="247"/>
      <c r="WED842" s="247"/>
      <c r="WEE842" s="247"/>
      <c r="WEF842" s="247"/>
      <c r="WEG842" s="247"/>
      <c r="WEH842" s="247"/>
      <c r="WEI842" s="247"/>
      <c r="WEJ842" s="247"/>
      <c r="WEK842" s="247"/>
      <c r="WEL842" s="247"/>
      <c r="WEM842" s="247"/>
      <c r="WEN842" s="247"/>
      <c r="WEO842" s="247"/>
      <c r="WEP842" s="247"/>
      <c r="WEQ842" s="247"/>
      <c r="WER842" s="247"/>
      <c r="WES842" s="247"/>
      <c r="WET842" s="247"/>
      <c r="WEU842" s="247"/>
      <c r="WEV842" s="247"/>
      <c r="WEW842" s="247"/>
      <c r="WEX842" s="247"/>
      <c r="WEY842" s="247"/>
      <c r="WEZ842" s="247"/>
      <c r="WFA842" s="247"/>
      <c r="WFB842" s="247"/>
      <c r="WFC842" s="247"/>
      <c r="WFD842" s="247"/>
      <c r="WFE842" s="247"/>
      <c r="WFF842" s="247"/>
      <c r="WFG842" s="247"/>
      <c r="WFH842" s="247"/>
      <c r="WFI842" s="247"/>
      <c r="WFJ842" s="247"/>
      <c r="WFK842" s="247"/>
      <c r="WFL842" s="247"/>
      <c r="WFM842" s="247"/>
      <c r="WFN842" s="247"/>
      <c r="WFO842" s="247"/>
      <c r="WFP842" s="247"/>
      <c r="WFQ842" s="247"/>
      <c r="WFR842" s="247"/>
      <c r="WFS842" s="247"/>
      <c r="WFT842" s="247"/>
      <c r="WFU842" s="247"/>
      <c r="WFV842" s="247"/>
      <c r="WFW842" s="247"/>
      <c r="WFX842" s="247"/>
      <c r="WFY842" s="247"/>
      <c r="WFZ842" s="247"/>
      <c r="WGA842" s="247"/>
      <c r="WGB842" s="247"/>
      <c r="WGC842" s="247"/>
      <c r="WGD842" s="247"/>
      <c r="WGE842" s="247"/>
      <c r="WGF842" s="247"/>
      <c r="WGG842" s="247"/>
      <c r="WGH842" s="247"/>
      <c r="WGI842" s="247"/>
      <c r="WGJ842" s="247"/>
      <c r="WGK842" s="247"/>
      <c r="WGL842" s="247"/>
      <c r="WGM842" s="247"/>
      <c r="WGN842" s="247"/>
      <c r="WGO842" s="247"/>
      <c r="WGP842" s="247"/>
      <c r="WGQ842" s="247"/>
      <c r="WGR842" s="247"/>
      <c r="WGS842" s="247"/>
      <c r="WGT842" s="247"/>
      <c r="WGU842" s="247"/>
      <c r="WGV842" s="247"/>
      <c r="WGW842" s="247"/>
      <c r="WGX842" s="247"/>
      <c r="WGY842" s="247"/>
      <c r="WGZ842" s="247"/>
      <c r="WHA842" s="247"/>
      <c r="WHB842" s="247"/>
      <c r="WHC842" s="247"/>
      <c r="WHD842" s="247"/>
      <c r="WHE842" s="247"/>
      <c r="WHF842" s="247"/>
      <c r="WHG842" s="247"/>
      <c r="WHH842" s="247"/>
      <c r="WHI842" s="247"/>
      <c r="WHJ842" s="247"/>
      <c r="WHK842" s="247"/>
      <c r="WHL842" s="247"/>
      <c r="WHM842" s="247"/>
      <c r="WHN842" s="247"/>
      <c r="WHO842" s="247"/>
      <c r="WHP842" s="247"/>
      <c r="WHQ842" s="247"/>
      <c r="WHR842" s="247"/>
      <c r="WHS842" s="247"/>
      <c r="WHT842" s="247"/>
      <c r="WHU842" s="247"/>
      <c r="WHV842" s="247"/>
      <c r="WHW842" s="247"/>
      <c r="WHX842" s="247"/>
      <c r="WHY842" s="247"/>
      <c r="WHZ842" s="247"/>
      <c r="WIA842" s="247"/>
      <c r="WIB842" s="247"/>
      <c r="WIC842" s="247"/>
      <c r="WID842" s="247"/>
      <c r="WIE842" s="247"/>
      <c r="WIF842" s="247"/>
      <c r="WIG842" s="247"/>
      <c r="WIH842" s="247"/>
      <c r="WII842" s="247"/>
      <c r="WIJ842" s="247"/>
      <c r="WIK842" s="247"/>
      <c r="WIL842" s="247"/>
      <c r="WIM842" s="247"/>
      <c r="WIN842" s="247"/>
      <c r="WIO842" s="247"/>
      <c r="WIP842" s="247"/>
      <c r="WIQ842" s="247"/>
      <c r="WIR842" s="247"/>
      <c r="WIS842" s="247"/>
      <c r="WIT842" s="247"/>
      <c r="WIU842" s="247"/>
      <c r="WIV842" s="247"/>
      <c r="WIW842" s="247"/>
      <c r="WIX842" s="247"/>
      <c r="WIY842" s="247"/>
      <c r="WIZ842" s="247"/>
      <c r="WJA842" s="247"/>
      <c r="WJB842" s="247"/>
      <c r="WJC842" s="247"/>
      <c r="WJD842" s="247"/>
      <c r="WJE842" s="247"/>
      <c r="WJF842" s="247"/>
      <c r="WJG842" s="247"/>
      <c r="WJH842" s="247"/>
      <c r="WJI842" s="247"/>
      <c r="WJJ842" s="247"/>
      <c r="WJK842" s="247"/>
      <c r="WJL842" s="247"/>
      <c r="WJM842" s="247"/>
      <c r="WJN842" s="247"/>
      <c r="WJO842" s="247"/>
      <c r="WJP842" s="247"/>
      <c r="WJQ842" s="247"/>
      <c r="WJR842" s="247"/>
      <c r="WJS842" s="247"/>
      <c r="WJT842" s="247"/>
      <c r="WJU842" s="247"/>
      <c r="WJV842" s="247"/>
      <c r="WJW842" s="247"/>
      <c r="WJX842" s="247"/>
      <c r="WJY842" s="247"/>
      <c r="WJZ842" s="247"/>
      <c r="WKA842" s="247"/>
      <c r="WKB842" s="247"/>
      <c r="WKC842" s="247"/>
      <c r="WKD842" s="247"/>
      <c r="WKE842" s="247"/>
      <c r="WKF842" s="247"/>
      <c r="WKG842" s="247"/>
      <c r="WKH842" s="247"/>
      <c r="WKI842" s="247"/>
      <c r="WKJ842" s="247"/>
      <c r="WKK842" s="247"/>
      <c r="WKL842" s="247"/>
      <c r="WKM842" s="247"/>
      <c r="WKN842" s="247"/>
      <c r="WKO842" s="247"/>
      <c r="WKP842" s="247"/>
      <c r="WKQ842" s="247"/>
      <c r="WKR842" s="247"/>
      <c r="WKS842" s="247"/>
      <c r="WKT842" s="247"/>
      <c r="WKU842" s="247"/>
      <c r="WKV842" s="247"/>
      <c r="WKW842" s="247"/>
      <c r="WKX842" s="247"/>
      <c r="WKY842" s="247"/>
      <c r="WKZ842" s="247"/>
      <c r="WLA842" s="247"/>
      <c r="WLB842" s="247"/>
      <c r="WLC842" s="247"/>
      <c r="WLD842" s="247"/>
      <c r="WLE842" s="247"/>
      <c r="WLF842" s="247"/>
      <c r="WLG842" s="247"/>
      <c r="WLH842" s="247"/>
      <c r="WLI842" s="247"/>
      <c r="WLJ842" s="247"/>
      <c r="WLK842" s="247"/>
      <c r="WLL842" s="247"/>
      <c r="WLM842" s="247"/>
      <c r="WLN842" s="247"/>
      <c r="WLO842" s="247"/>
      <c r="WLP842" s="247"/>
      <c r="WLQ842" s="247"/>
      <c r="WLR842" s="247"/>
      <c r="WLS842" s="247"/>
      <c r="WLT842" s="247"/>
      <c r="WLU842" s="247"/>
      <c r="WLV842" s="247"/>
      <c r="WLW842" s="247"/>
      <c r="WLX842" s="247"/>
      <c r="WLY842" s="247"/>
      <c r="WLZ842" s="247"/>
      <c r="WMA842" s="247"/>
      <c r="WMB842" s="247"/>
      <c r="WMC842" s="247"/>
      <c r="WMD842" s="247"/>
      <c r="WME842" s="247"/>
      <c r="WMF842" s="247"/>
      <c r="WMG842" s="247"/>
      <c r="WMH842" s="247"/>
      <c r="WMI842" s="247"/>
      <c r="WMJ842" s="247"/>
      <c r="WMK842" s="247"/>
      <c r="WML842" s="247"/>
      <c r="WMM842" s="247"/>
      <c r="WMN842" s="247"/>
      <c r="WMO842" s="247"/>
      <c r="WMP842" s="247"/>
      <c r="WMQ842" s="247"/>
      <c r="WMR842" s="247"/>
      <c r="WMS842" s="247"/>
      <c r="WMT842" s="247"/>
      <c r="WMU842" s="247"/>
      <c r="WMV842" s="247"/>
      <c r="WMW842" s="247"/>
      <c r="WMX842" s="247"/>
      <c r="WMY842" s="247"/>
      <c r="WMZ842" s="247"/>
      <c r="WNA842" s="247"/>
      <c r="WNB842" s="247"/>
      <c r="WNC842" s="247"/>
      <c r="WND842" s="247"/>
      <c r="WNE842" s="247"/>
      <c r="WNF842" s="247"/>
      <c r="WNG842" s="247"/>
      <c r="WNH842" s="247"/>
      <c r="WNI842" s="247"/>
      <c r="WNJ842" s="247"/>
      <c r="WNK842" s="247"/>
      <c r="WNL842" s="247"/>
      <c r="WNM842" s="247"/>
      <c r="WNN842" s="247"/>
      <c r="WNO842" s="247"/>
      <c r="WNP842" s="247"/>
      <c r="WNQ842" s="247"/>
      <c r="WNR842" s="247"/>
      <c r="WNS842" s="247"/>
      <c r="WNT842" s="247"/>
      <c r="WNU842" s="247"/>
      <c r="WNV842" s="247"/>
      <c r="WNW842" s="247"/>
      <c r="WNX842" s="247"/>
      <c r="WNY842" s="247"/>
      <c r="WNZ842" s="247"/>
      <c r="WOA842" s="247"/>
      <c r="WOB842" s="247"/>
      <c r="WOC842" s="247"/>
      <c r="WOD842" s="247"/>
      <c r="WOE842" s="247"/>
      <c r="WOF842" s="247"/>
      <c r="WOG842" s="247"/>
      <c r="WOH842" s="247"/>
      <c r="WOI842" s="247"/>
      <c r="WOJ842" s="247"/>
      <c r="WOK842" s="247"/>
      <c r="WOL842" s="247"/>
      <c r="WOM842" s="247"/>
      <c r="WON842" s="247"/>
      <c r="WOO842" s="247"/>
      <c r="WOP842" s="247"/>
      <c r="WOQ842" s="247"/>
      <c r="WOR842" s="247"/>
      <c r="WOS842" s="247"/>
      <c r="WOT842" s="247"/>
      <c r="WOU842" s="247"/>
      <c r="WOV842" s="247"/>
      <c r="WOW842" s="247"/>
      <c r="WOX842" s="247"/>
      <c r="WOY842" s="247"/>
      <c r="WOZ842" s="247"/>
      <c r="WPA842" s="247"/>
      <c r="WPB842" s="247"/>
      <c r="WPC842" s="247"/>
      <c r="WPD842" s="247"/>
      <c r="WPE842" s="247"/>
      <c r="WPF842" s="247"/>
      <c r="WPG842" s="247"/>
      <c r="WPH842" s="247"/>
      <c r="WPI842" s="247"/>
      <c r="WPJ842" s="247"/>
      <c r="WPK842" s="247"/>
      <c r="WPL842" s="247"/>
      <c r="WPM842" s="247"/>
      <c r="WPN842" s="247"/>
      <c r="WPO842" s="247"/>
      <c r="WPP842" s="247"/>
      <c r="WPQ842" s="247"/>
      <c r="WPR842" s="247"/>
      <c r="WPS842" s="247"/>
      <c r="WPT842" s="247"/>
      <c r="WPU842" s="247"/>
      <c r="WPV842" s="247"/>
      <c r="WPW842" s="247"/>
      <c r="WPX842" s="247"/>
      <c r="WPY842" s="247"/>
      <c r="WPZ842" s="247"/>
      <c r="WQA842" s="247"/>
      <c r="WQB842" s="247"/>
      <c r="WQC842" s="247"/>
      <c r="WQD842" s="247"/>
      <c r="WQE842" s="247"/>
      <c r="WQF842" s="247"/>
      <c r="WQG842" s="247"/>
      <c r="WQH842" s="247"/>
      <c r="WQI842" s="247"/>
      <c r="WQJ842" s="247"/>
      <c r="WQK842" s="247"/>
      <c r="WQL842" s="247"/>
      <c r="WQM842" s="247"/>
      <c r="WQN842" s="247"/>
      <c r="WQO842" s="247"/>
      <c r="WQP842" s="247"/>
      <c r="WQQ842" s="247"/>
      <c r="WQR842" s="247"/>
      <c r="WQS842" s="247"/>
      <c r="WQT842" s="247"/>
      <c r="WQU842" s="247"/>
      <c r="WQV842" s="247"/>
      <c r="WQW842" s="247"/>
      <c r="WQX842" s="247"/>
      <c r="WQY842" s="247"/>
      <c r="WQZ842" s="247"/>
      <c r="WRA842" s="247"/>
      <c r="WRB842" s="247"/>
      <c r="WRC842" s="247"/>
      <c r="WRD842" s="247"/>
      <c r="WRE842" s="247"/>
      <c r="WRF842" s="247"/>
      <c r="WRG842" s="247"/>
      <c r="WRH842" s="247"/>
      <c r="WRI842" s="247"/>
      <c r="WRJ842" s="247"/>
      <c r="WRK842" s="247"/>
      <c r="WRL842" s="247"/>
      <c r="WRM842" s="247"/>
      <c r="WRN842" s="247"/>
      <c r="WRO842" s="247"/>
      <c r="WRP842" s="247"/>
      <c r="WRQ842" s="247"/>
      <c r="WRR842" s="247"/>
      <c r="WRS842" s="247"/>
      <c r="WRT842" s="247"/>
      <c r="WRU842" s="247"/>
      <c r="WRV842" s="247"/>
      <c r="WRW842" s="247"/>
      <c r="WRX842" s="247"/>
      <c r="WRY842" s="247"/>
      <c r="WRZ842" s="247"/>
      <c r="WSA842" s="247"/>
      <c r="WSB842" s="247"/>
      <c r="WSC842" s="247"/>
      <c r="WSD842" s="247"/>
      <c r="WSE842" s="247"/>
      <c r="WSF842" s="247"/>
      <c r="WSG842" s="247"/>
      <c r="WSH842" s="247"/>
      <c r="WSI842" s="247"/>
      <c r="WSJ842" s="247"/>
      <c r="WSK842" s="247"/>
      <c r="WSL842" s="247"/>
      <c r="WSM842" s="247"/>
      <c r="WSN842" s="247"/>
      <c r="WSO842" s="247"/>
      <c r="WSP842" s="247"/>
      <c r="WSQ842" s="247"/>
      <c r="WSR842" s="247"/>
      <c r="WSS842" s="247"/>
      <c r="WST842" s="247"/>
      <c r="WSU842" s="247"/>
      <c r="WSV842" s="247"/>
      <c r="WSW842" s="247"/>
      <c r="WSX842" s="247"/>
      <c r="WSY842" s="247"/>
      <c r="WSZ842" s="247"/>
      <c r="WTA842" s="247"/>
      <c r="WTB842" s="247"/>
      <c r="WTC842" s="247"/>
      <c r="WTD842" s="247"/>
      <c r="WTE842" s="247"/>
      <c r="WTF842" s="247"/>
      <c r="WTG842" s="247"/>
      <c r="WTH842" s="247"/>
      <c r="WTI842" s="247"/>
      <c r="WTJ842" s="247"/>
      <c r="WTK842" s="247"/>
      <c r="WTL842" s="247"/>
      <c r="WTM842" s="247"/>
      <c r="WTN842" s="247"/>
      <c r="WTO842" s="247"/>
      <c r="WTP842" s="247"/>
      <c r="WTQ842" s="247"/>
      <c r="WTR842" s="247"/>
      <c r="WTS842" s="247"/>
      <c r="WTT842" s="247"/>
      <c r="WTU842" s="247"/>
      <c r="WTV842" s="247"/>
      <c r="WTW842" s="247"/>
      <c r="WTX842" s="247"/>
      <c r="WTY842" s="247"/>
      <c r="WTZ842" s="247"/>
      <c r="WUA842" s="247"/>
      <c r="WUB842" s="247"/>
      <c r="WUC842" s="247"/>
      <c r="WUD842" s="247"/>
      <c r="WUE842" s="247"/>
      <c r="WUF842" s="247"/>
      <c r="WUG842" s="247"/>
      <c r="WUH842" s="247"/>
      <c r="WUI842" s="247"/>
      <c r="WUJ842" s="247"/>
      <c r="WUK842" s="247"/>
      <c r="WUL842" s="247"/>
      <c r="WUM842" s="247"/>
      <c r="WUN842" s="247"/>
      <c r="WUO842" s="247"/>
      <c r="WUP842" s="247"/>
      <c r="WUQ842" s="247"/>
      <c r="WUR842" s="247"/>
      <c r="WUS842" s="247"/>
      <c r="WUT842" s="247"/>
      <c r="WUU842" s="247"/>
      <c r="WUV842" s="247"/>
      <c r="WUW842" s="247"/>
      <c r="WUX842" s="247"/>
      <c r="WUY842" s="247"/>
      <c r="WUZ842" s="247"/>
      <c r="WVA842" s="247"/>
      <c r="WVB842" s="247"/>
      <c r="WVC842" s="247"/>
      <c r="WVD842" s="247"/>
      <c r="WVE842" s="247"/>
      <c r="WVF842" s="247"/>
      <c r="WVG842" s="247"/>
      <c r="WVH842" s="247"/>
      <c r="WVI842" s="247"/>
      <c r="WVJ842" s="247"/>
      <c r="WVK842" s="247"/>
      <c r="WVL842" s="247"/>
      <c r="WVM842" s="247"/>
      <c r="WVN842" s="247"/>
      <c r="WVO842" s="247"/>
      <c r="WVP842" s="247"/>
      <c r="WVQ842" s="247"/>
      <c r="WVR842" s="247"/>
      <c r="WVS842" s="247"/>
      <c r="WVT842" s="247"/>
      <c r="WVU842" s="247"/>
      <c r="WVV842" s="247"/>
      <c r="WVW842" s="247"/>
      <c r="WVX842" s="247"/>
      <c r="WVY842" s="247"/>
      <c r="WVZ842" s="247"/>
      <c r="WWA842" s="247"/>
      <c r="WWB842" s="247"/>
      <c r="WWC842" s="247"/>
      <c r="WWD842" s="247"/>
      <c r="WWE842" s="247"/>
      <c r="WWF842" s="247"/>
      <c r="WWG842" s="247"/>
      <c r="WWH842" s="247"/>
      <c r="WWI842" s="247"/>
      <c r="WWJ842" s="247"/>
      <c r="WWK842" s="247"/>
      <c r="WWL842" s="247"/>
      <c r="WWM842" s="247"/>
      <c r="WWN842" s="247"/>
      <c r="WWO842" s="247"/>
      <c r="WWP842" s="247"/>
      <c r="WWQ842" s="247"/>
      <c r="WWR842" s="247"/>
      <c r="WWS842" s="247"/>
      <c r="WWT842" s="247"/>
      <c r="WWU842" s="247"/>
      <c r="WWV842" s="247"/>
      <c r="WWW842" s="247"/>
      <c r="WWX842" s="247"/>
      <c r="WWY842" s="247"/>
      <c r="WWZ842" s="247"/>
      <c r="WXA842" s="247"/>
      <c r="WXB842" s="247"/>
      <c r="WXC842" s="247"/>
      <c r="WXD842" s="247"/>
      <c r="WXE842" s="247"/>
      <c r="WXF842" s="247"/>
      <c r="WXG842" s="247"/>
      <c r="WXH842" s="247"/>
      <c r="WXI842" s="247"/>
      <c r="WXJ842" s="247"/>
      <c r="WXK842" s="247"/>
      <c r="WXL842" s="247"/>
      <c r="WXM842" s="247"/>
      <c r="WXN842" s="247"/>
      <c r="WXO842" s="247"/>
      <c r="WXP842" s="247"/>
      <c r="WXQ842" s="247"/>
      <c r="WXR842" s="247"/>
      <c r="WXS842" s="247"/>
      <c r="WXT842" s="247"/>
      <c r="WXU842" s="247"/>
      <c r="WXV842" s="247"/>
      <c r="WXW842" s="247"/>
      <c r="WXX842" s="247"/>
      <c r="WXY842" s="247"/>
      <c r="WXZ842" s="247"/>
      <c r="WYA842" s="247"/>
      <c r="WYB842" s="247"/>
      <c r="WYC842" s="247"/>
      <c r="WYD842" s="247"/>
      <c r="WYE842" s="247"/>
      <c r="WYF842" s="247"/>
      <c r="WYG842" s="247"/>
      <c r="WYH842" s="247"/>
      <c r="WYI842" s="247"/>
      <c r="WYJ842" s="247"/>
      <c r="WYK842" s="247"/>
      <c r="WYL842" s="247"/>
      <c r="WYM842" s="247"/>
      <c r="WYN842" s="247"/>
      <c r="WYO842" s="247"/>
      <c r="WYP842" s="247"/>
      <c r="WYQ842" s="247"/>
      <c r="WYR842" s="247"/>
      <c r="WYS842" s="247"/>
      <c r="WYT842" s="247"/>
      <c r="WYU842" s="247"/>
      <c r="WYV842" s="247"/>
      <c r="WYW842" s="247"/>
      <c r="WYX842" s="247"/>
      <c r="WYY842" s="247"/>
      <c r="WYZ842" s="247"/>
      <c r="WZA842" s="247"/>
      <c r="WZB842" s="247"/>
      <c r="WZC842" s="247"/>
      <c r="WZD842" s="247"/>
      <c r="WZE842" s="247"/>
      <c r="WZF842" s="247"/>
      <c r="WZG842" s="247"/>
      <c r="WZH842" s="247"/>
      <c r="WZI842" s="247"/>
      <c r="WZJ842" s="247"/>
      <c r="WZK842" s="247"/>
      <c r="WZL842" s="247"/>
      <c r="WZM842" s="247"/>
      <c r="WZN842" s="247"/>
      <c r="WZO842" s="247"/>
      <c r="WZP842" s="247"/>
      <c r="WZQ842" s="247"/>
      <c r="WZR842" s="247"/>
      <c r="WZS842" s="247"/>
      <c r="WZT842" s="247"/>
      <c r="WZU842" s="247"/>
      <c r="WZV842" s="247"/>
      <c r="WZW842" s="247"/>
      <c r="WZX842" s="247"/>
      <c r="WZY842" s="247"/>
      <c r="WZZ842" s="247"/>
      <c r="XAA842" s="247"/>
      <c r="XAB842" s="247"/>
      <c r="XAC842" s="247"/>
      <c r="XAD842" s="247"/>
      <c r="XAE842" s="247"/>
      <c r="XAF842" s="247"/>
      <c r="XAG842" s="247"/>
      <c r="XAH842" s="247"/>
      <c r="XAI842" s="247"/>
      <c r="XAJ842" s="247"/>
      <c r="XAK842" s="247"/>
      <c r="XAL842" s="247"/>
      <c r="XAM842" s="247"/>
      <c r="XAN842" s="247"/>
      <c r="XAO842" s="247"/>
      <c r="XAP842" s="247"/>
      <c r="XAQ842" s="247"/>
      <c r="XAR842" s="247"/>
      <c r="XAS842" s="247"/>
      <c r="XAT842" s="247"/>
      <c r="XAU842" s="247"/>
      <c r="XAV842" s="247"/>
      <c r="XAW842" s="247"/>
      <c r="XAX842" s="247"/>
      <c r="XAY842" s="247"/>
      <c r="XAZ842" s="247"/>
      <c r="XBA842" s="247"/>
      <c r="XBB842" s="247"/>
      <c r="XBC842" s="247"/>
      <c r="XBD842" s="247"/>
      <c r="XBE842" s="247"/>
      <c r="XBF842" s="247"/>
      <c r="XBG842" s="247"/>
      <c r="XBH842" s="247"/>
      <c r="XBI842" s="247"/>
      <c r="XBJ842" s="247"/>
      <c r="XBK842" s="247"/>
      <c r="XBL842" s="247"/>
      <c r="XBM842" s="247"/>
      <c r="XBN842" s="247"/>
      <c r="XBO842" s="247"/>
      <c r="XBP842" s="247"/>
      <c r="XBQ842" s="247"/>
      <c r="XBR842" s="247"/>
      <c r="XBS842" s="247"/>
      <c r="XBT842" s="247"/>
      <c r="XBU842" s="247"/>
      <c r="XBV842" s="247"/>
      <c r="XBW842" s="247"/>
      <c r="XBX842" s="247"/>
      <c r="XBY842" s="247"/>
      <c r="XBZ842" s="247"/>
      <c r="XCA842" s="247"/>
      <c r="XCB842" s="247"/>
      <c r="XCC842" s="247"/>
      <c r="XCD842" s="247"/>
      <c r="XCE842" s="247"/>
      <c r="XCF842" s="247"/>
      <c r="XCG842" s="247"/>
      <c r="XCH842" s="247"/>
      <c r="XCI842" s="247"/>
      <c r="XCJ842" s="247"/>
      <c r="XCK842" s="247"/>
      <c r="XCL842" s="247"/>
      <c r="XCM842" s="247"/>
      <c r="XCN842" s="247"/>
      <c r="XCO842" s="247"/>
      <c r="XCP842" s="247"/>
      <c r="XCQ842" s="247"/>
      <c r="XCR842" s="247"/>
      <c r="XCS842" s="247"/>
      <c r="XCT842" s="247"/>
      <c r="XCU842" s="247"/>
      <c r="XCV842" s="247"/>
      <c r="XCW842" s="247"/>
      <c r="XCX842" s="247"/>
      <c r="XCY842" s="247"/>
      <c r="XCZ842" s="247"/>
      <c r="XDA842" s="247"/>
      <c r="XDB842" s="247"/>
      <c r="XDC842" s="247"/>
      <c r="XDD842" s="247"/>
      <c r="XDE842" s="247"/>
      <c r="XDF842" s="247"/>
      <c r="XDG842" s="247"/>
      <c r="XDH842" s="247"/>
      <c r="XDI842" s="247"/>
      <c r="XDJ842" s="247"/>
      <c r="XDK842" s="247"/>
      <c r="XDL842" s="247"/>
      <c r="XDM842" s="247"/>
      <c r="XDN842" s="247"/>
      <c r="XDO842" s="247"/>
      <c r="XDP842" s="247"/>
      <c r="XDQ842" s="247"/>
      <c r="XDR842" s="247"/>
      <c r="XDS842" s="247"/>
      <c r="XDT842" s="247"/>
      <c r="XDU842" s="247"/>
      <c r="XDV842" s="247"/>
      <c r="XDW842" s="247"/>
      <c r="XDX842" s="247"/>
      <c r="XDY842" s="247"/>
      <c r="XDZ842" s="247"/>
      <c r="XEA842" s="247"/>
      <c r="XEB842" s="247"/>
      <c r="XEC842" s="247"/>
      <c r="XED842" s="247"/>
      <c r="XEE842" s="247"/>
      <c r="XEF842" s="247"/>
      <c r="XEG842" s="247"/>
      <c r="XEH842" s="247"/>
      <c r="XEI842" s="247"/>
      <c r="XEJ842" s="247"/>
      <c r="XEK842" s="247"/>
      <c r="XEL842" s="247"/>
      <c r="XEM842" s="247"/>
      <c r="XEN842" s="247"/>
      <c r="XEO842" s="247"/>
      <c r="XEP842" s="247"/>
      <c r="XEQ842" s="247"/>
      <c r="XER842" s="247"/>
      <c r="XES842" s="247"/>
      <c r="XET842" s="247"/>
      <c r="XEU842" s="247"/>
      <c r="XEV842" s="247"/>
      <c r="XEW842" s="247"/>
      <c r="XEX842" s="247"/>
      <c r="XEY842" s="247"/>
      <c r="XEZ842" s="247"/>
      <c r="XFA842" s="247"/>
      <c r="XFB842" s="247"/>
      <c r="XFC842" s="247"/>
      <c r="XFD842" s="247"/>
    </row>
    <row r="843" spans="1:16384" s="121" customFormat="1" ht="9.1999999999999993" customHeight="1" x14ac:dyDescent="0.15">
      <c r="A843" s="267" t="s">
        <v>137</v>
      </c>
      <c r="B843" s="267"/>
      <c r="C843" s="267"/>
      <c r="D843" s="467"/>
      <c r="E843" s="467"/>
      <c r="F843" s="467"/>
      <c r="G843" s="467"/>
      <c r="H843" s="268"/>
      <c r="I843" s="268"/>
      <c r="J843" s="267"/>
      <c r="K843" s="268"/>
      <c r="L843" s="247"/>
      <c r="M843" s="247"/>
      <c r="N843" s="247"/>
      <c r="O843" s="247"/>
      <c r="P843" s="247"/>
      <c r="Q843" s="247"/>
      <c r="R843" s="247"/>
      <c r="S843" s="247"/>
      <c r="T843" s="247"/>
      <c r="U843" s="247"/>
      <c r="V843" s="247"/>
      <c r="W843" s="247"/>
      <c r="X843" s="247"/>
      <c r="Y843" s="247"/>
      <c r="Z843" s="247"/>
      <c r="AA843" s="247"/>
      <c r="AB843" s="247"/>
      <c r="AC843" s="247"/>
      <c r="AD843" s="247"/>
      <c r="AE843" s="247"/>
      <c r="AF843" s="247"/>
      <c r="AG843" s="247"/>
      <c r="AH843" s="247"/>
      <c r="AI843" s="247"/>
      <c r="AJ843" s="247"/>
      <c r="AK843" s="247"/>
      <c r="AL843" s="247"/>
      <c r="AM843" s="247"/>
      <c r="AN843" s="247"/>
      <c r="AO843" s="247"/>
      <c r="AP843" s="247"/>
      <c r="AQ843" s="247"/>
      <c r="AR843" s="247"/>
      <c r="AS843" s="247"/>
      <c r="AT843" s="247"/>
      <c r="AU843" s="247"/>
      <c r="AV843" s="247"/>
      <c r="AW843" s="247"/>
      <c r="AX843" s="247"/>
      <c r="AY843" s="247"/>
      <c r="AZ843" s="247"/>
      <c r="BA843" s="247"/>
      <c r="BB843" s="247"/>
      <c r="BC843" s="247"/>
      <c r="BD843" s="247"/>
      <c r="BE843" s="247"/>
      <c r="BF843" s="247"/>
      <c r="BG843" s="247"/>
      <c r="BH843" s="247"/>
      <c r="BI843" s="247"/>
      <c r="BJ843" s="247"/>
      <c r="BK843" s="247"/>
      <c r="BL843" s="247"/>
      <c r="BM843" s="247"/>
      <c r="BN843" s="247"/>
      <c r="BO843" s="247"/>
      <c r="BP843" s="247"/>
      <c r="BQ843" s="247"/>
      <c r="BR843" s="247"/>
      <c r="BS843" s="247"/>
      <c r="BT843" s="247"/>
      <c r="BU843" s="247"/>
      <c r="BV843" s="247"/>
      <c r="BW843" s="247"/>
      <c r="BX843" s="247"/>
      <c r="BY843" s="247"/>
      <c r="BZ843" s="247"/>
      <c r="CA843" s="247"/>
      <c r="CB843" s="247"/>
      <c r="CC843" s="247"/>
      <c r="CD843" s="247"/>
      <c r="CE843" s="247"/>
      <c r="CF843" s="247"/>
      <c r="CG843" s="247"/>
      <c r="CH843" s="247"/>
      <c r="CI843" s="247"/>
      <c r="CJ843" s="247"/>
      <c r="CK843" s="247"/>
      <c r="CL843" s="247"/>
      <c r="CM843" s="247"/>
      <c r="CN843" s="247"/>
      <c r="CO843" s="247"/>
      <c r="CP843" s="247"/>
      <c r="CQ843" s="247"/>
      <c r="CR843" s="247"/>
      <c r="CS843" s="247"/>
      <c r="CT843" s="247"/>
      <c r="CU843" s="247"/>
      <c r="CV843" s="247"/>
      <c r="CW843" s="247"/>
      <c r="CX843" s="247"/>
      <c r="CY843" s="247"/>
      <c r="CZ843" s="247"/>
      <c r="DA843" s="247"/>
      <c r="DB843" s="247"/>
      <c r="DC843" s="247"/>
      <c r="DD843" s="247"/>
      <c r="DE843" s="247"/>
      <c r="DF843" s="247"/>
      <c r="DG843" s="247"/>
      <c r="DH843" s="247"/>
      <c r="DI843" s="247"/>
      <c r="DJ843" s="247"/>
      <c r="DK843" s="247"/>
      <c r="DL843" s="247"/>
      <c r="DM843" s="247"/>
      <c r="DN843" s="247"/>
      <c r="DO843" s="247"/>
      <c r="DP843" s="247"/>
      <c r="DQ843" s="247"/>
      <c r="DR843" s="247"/>
      <c r="DS843" s="247"/>
      <c r="DT843" s="247"/>
      <c r="DU843" s="247"/>
      <c r="DV843" s="247"/>
      <c r="DW843" s="247"/>
      <c r="DX843" s="247"/>
      <c r="DY843" s="247"/>
      <c r="DZ843" s="247"/>
      <c r="EA843" s="247"/>
      <c r="EB843" s="247"/>
      <c r="EC843" s="247"/>
      <c r="ED843" s="247"/>
      <c r="EE843" s="247"/>
      <c r="EF843" s="247"/>
      <c r="EG843" s="247"/>
      <c r="EH843" s="247"/>
      <c r="EI843" s="247"/>
      <c r="EJ843" s="247"/>
      <c r="EK843" s="247"/>
      <c r="EL843" s="247"/>
      <c r="EM843" s="247"/>
      <c r="EN843" s="247"/>
      <c r="EO843" s="247"/>
      <c r="EP843" s="247"/>
      <c r="EQ843" s="247"/>
      <c r="ER843" s="247"/>
      <c r="ES843" s="247"/>
      <c r="ET843" s="247"/>
      <c r="EU843" s="247"/>
      <c r="EV843" s="247"/>
      <c r="EW843" s="247"/>
      <c r="EX843" s="247"/>
      <c r="EY843" s="247"/>
      <c r="EZ843" s="247"/>
      <c r="FA843" s="247"/>
      <c r="FB843" s="247"/>
      <c r="FC843" s="247"/>
      <c r="FD843" s="247"/>
      <c r="FE843" s="247"/>
      <c r="FF843" s="247"/>
      <c r="FG843" s="247"/>
      <c r="FH843" s="247"/>
      <c r="FI843" s="247"/>
      <c r="FJ843" s="247"/>
      <c r="FK843" s="247"/>
      <c r="FL843" s="247"/>
      <c r="FM843" s="247"/>
      <c r="FN843" s="247"/>
      <c r="FO843" s="247"/>
      <c r="FP843" s="247"/>
      <c r="FQ843" s="247"/>
      <c r="FR843" s="247"/>
      <c r="FS843" s="247"/>
      <c r="FT843" s="247"/>
      <c r="FU843" s="247"/>
      <c r="FV843" s="247"/>
      <c r="FW843" s="247"/>
      <c r="FX843" s="247"/>
      <c r="FY843" s="247"/>
      <c r="FZ843" s="247"/>
      <c r="GA843" s="247"/>
      <c r="GB843" s="247"/>
      <c r="GC843" s="247"/>
      <c r="GD843" s="247"/>
      <c r="GE843" s="247"/>
      <c r="GF843" s="247"/>
      <c r="GG843" s="247"/>
      <c r="GH843" s="247"/>
      <c r="GI843" s="247"/>
      <c r="GJ843" s="247"/>
      <c r="GK843" s="247"/>
      <c r="GL843" s="247"/>
      <c r="GM843" s="247"/>
      <c r="GN843" s="247"/>
      <c r="GO843" s="247"/>
      <c r="GP843" s="247"/>
      <c r="GQ843" s="247"/>
      <c r="GR843" s="247"/>
      <c r="GS843" s="247"/>
      <c r="GT843" s="247"/>
      <c r="GU843" s="247"/>
      <c r="GV843" s="247"/>
      <c r="GW843" s="247"/>
      <c r="GX843" s="247"/>
      <c r="GY843" s="247"/>
      <c r="GZ843" s="247"/>
      <c r="HA843" s="247"/>
      <c r="HB843" s="247"/>
      <c r="HC843" s="247"/>
      <c r="HD843" s="247"/>
      <c r="HE843" s="247"/>
      <c r="HF843" s="247"/>
      <c r="HG843" s="247"/>
      <c r="HH843" s="247"/>
      <c r="HI843" s="247"/>
      <c r="HJ843" s="247"/>
      <c r="HK843" s="247"/>
      <c r="HL843" s="247"/>
      <c r="HM843" s="247"/>
      <c r="HN843" s="247"/>
      <c r="HO843" s="247"/>
      <c r="HP843" s="247"/>
      <c r="HQ843" s="247"/>
      <c r="HR843" s="247"/>
      <c r="HS843" s="247"/>
      <c r="HT843" s="247"/>
      <c r="HU843" s="247"/>
      <c r="HV843" s="247"/>
      <c r="HW843" s="247"/>
      <c r="HX843" s="247"/>
      <c r="HY843" s="247"/>
      <c r="HZ843" s="247"/>
      <c r="IA843" s="247"/>
      <c r="IB843" s="247"/>
      <c r="IC843" s="247"/>
      <c r="ID843" s="247"/>
      <c r="IE843" s="247"/>
      <c r="IF843" s="247"/>
      <c r="IG843" s="247"/>
      <c r="IH843" s="247"/>
      <c r="II843" s="247"/>
      <c r="IJ843" s="247"/>
      <c r="IK843" s="247"/>
      <c r="IL843" s="247"/>
      <c r="IM843" s="247"/>
      <c r="IN843" s="247"/>
      <c r="IO843" s="247"/>
      <c r="IP843" s="247"/>
      <c r="IQ843" s="247"/>
      <c r="IR843" s="247"/>
      <c r="IS843" s="247"/>
      <c r="IT843" s="247"/>
      <c r="IU843" s="247"/>
      <c r="IV843" s="247"/>
      <c r="IW843" s="247"/>
      <c r="IX843" s="247"/>
      <c r="IY843" s="247"/>
      <c r="IZ843" s="247"/>
      <c r="JA843" s="247"/>
      <c r="JB843" s="247"/>
      <c r="JC843" s="247"/>
      <c r="JD843" s="247"/>
      <c r="JE843" s="247"/>
      <c r="JF843" s="247"/>
      <c r="JG843" s="247"/>
      <c r="JH843" s="247"/>
      <c r="JI843" s="247"/>
      <c r="JJ843" s="247"/>
      <c r="JK843" s="247"/>
      <c r="JL843" s="247"/>
      <c r="JM843" s="247"/>
      <c r="JN843" s="247"/>
      <c r="JO843" s="247"/>
      <c r="JP843" s="247"/>
      <c r="JQ843" s="247"/>
      <c r="JR843" s="247"/>
      <c r="JS843" s="247"/>
      <c r="JT843" s="247"/>
      <c r="JU843" s="247"/>
      <c r="JV843" s="247"/>
      <c r="JW843" s="247"/>
      <c r="JX843" s="247"/>
      <c r="JY843" s="247"/>
      <c r="JZ843" s="247"/>
      <c r="KA843" s="247"/>
      <c r="KB843" s="247"/>
      <c r="KC843" s="247"/>
      <c r="KD843" s="247"/>
      <c r="KE843" s="247"/>
      <c r="KF843" s="247"/>
      <c r="KG843" s="247"/>
      <c r="KH843" s="247"/>
      <c r="KI843" s="247"/>
      <c r="KJ843" s="247"/>
      <c r="KK843" s="247"/>
      <c r="KL843" s="247"/>
      <c r="KM843" s="247"/>
      <c r="KN843" s="247"/>
      <c r="KO843" s="247"/>
      <c r="KP843" s="247"/>
      <c r="KQ843" s="247"/>
      <c r="KR843" s="247"/>
      <c r="KS843" s="247"/>
      <c r="KT843" s="247"/>
      <c r="KU843" s="247"/>
      <c r="KV843" s="247"/>
      <c r="KW843" s="247"/>
      <c r="KX843" s="247"/>
      <c r="KY843" s="247"/>
      <c r="KZ843" s="247"/>
      <c r="LA843" s="247"/>
      <c r="LB843" s="247"/>
      <c r="LC843" s="247"/>
      <c r="LD843" s="247"/>
      <c r="LE843" s="247"/>
      <c r="LF843" s="247"/>
      <c r="LG843" s="247"/>
      <c r="LH843" s="247"/>
      <c r="LI843" s="247"/>
      <c r="LJ843" s="247"/>
      <c r="LK843" s="247"/>
      <c r="LL843" s="247"/>
      <c r="LM843" s="247"/>
      <c r="LN843" s="247"/>
      <c r="LO843" s="247"/>
      <c r="LP843" s="247"/>
      <c r="LQ843" s="247"/>
      <c r="LR843" s="247"/>
      <c r="LS843" s="247"/>
      <c r="LT843" s="247"/>
      <c r="LU843" s="247"/>
      <c r="LV843" s="247"/>
      <c r="LW843" s="247"/>
      <c r="LX843" s="247"/>
      <c r="LY843" s="247"/>
      <c r="LZ843" s="247"/>
      <c r="MA843" s="247"/>
      <c r="MB843" s="247"/>
      <c r="MC843" s="247"/>
      <c r="MD843" s="247"/>
      <c r="ME843" s="247"/>
      <c r="MF843" s="247"/>
      <c r="MG843" s="247"/>
      <c r="MH843" s="247"/>
      <c r="MI843" s="247"/>
      <c r="MJ843" s="247"/>
      <c r="MK843" s="247"/>
      <c r="ML843" s="247"/>
      <c r="MM843" s="247"/>
      <c r="MN843" s="247"/>
      <c r="MO843" s="247"/>
      <c r="MP843" s="247"/>
      <c r="MQ843" s="247"/>
      <c r="MR843" s="247"/>
      <c r="MS843" s="247"/>
      <c r="MT843" s="247"/>
      <c r="MU843" s="247"/>
      <c r="MV843" s="247"/>
      <c r="MW843" s="247"/>
      <c r="MX843" s="247"/>
      <c r="MY843" s="247"/>
      <c r="MZ843" s="247"/>
      <c r="NA843" s="247"/>
      <c r="NB843" s="247"/>
      <c r="NC843" s="247"/>
      <c r="ND843" s="247"/>
      <c r="NE843" s="247"/>
      <c r="NF843" s="247"/>
      <c r="NG843" s="247"/>
      <c r="NH843" s="247"/>
      <c r="NI843" s="247"/>
      <c r="NJ843" s="247"/>
      <c r="NK843" s="247"/>
      <c r="NL843" s="247"/>
      <c r="NM843" s="247"/>
      <c r="NN843" s="247"/>
      <c r="NO843" s="247"/>
      <c r="NP843" s="247"/>
      <c r="NQ843" s="247"/>
      <c r="NR843" s="247"/>
      <c r="NS843" s="247"/>
      <c r="NT843" s="247"/>
      <c r="NU843" s="247"/>
      <c r="NV843" s="247"/>
      <c r="NW843" s="247"/>
      <c r="NX843" s="247"/>
      <c r="NY843" s="247"/>
      <c r="NZ843" s="247"/>
      <c r="OA843" s="247"/>
      <c r="OB843" s="247"/>
      <c r="OC843" s="247"/>
      <c r="OD843" s="247"/>
      <c r="OE843" s="247"/>
      <c r="OF843" s="247"/>
      <c r="OG843" s="247"/>
      <c r="OH843" s="247"/>
      <c r="OI843" s="247"/>
      <c r="OJ843" s="247"/>
      <c r="OK843" s="247"/>
      <c r="OL843" s="247"/>
      <c r="OM843" s="247"/>
      <c r="ON843" s="247"/>
      <c r="OO843" s="247"/>
      <c r="OP843" s="247"/>
      <c r="OQ843" s="247"/>
      <c r="OR843" s="247"/>
      <c r="OS843" s="247"/>
      <c r="OT843" s="247"/>
      <c r="OU843" s="247"/>
      <c r="OV843" s="247"/>
      <c r="OW843" s="247"/>
      <c r="OX843" s="247"/>
      <c r="OY843" s="247"/>
      <c r="OZ843" s="247"/>
      <c r="PA843" s="247"/>
      <c r="PB843" s="247"/>
      <c r="PC843" s="247"/>
      <c r="PD843" s="247"/>
      <c r="PE843" s="247"/>
      <c r="PF843" s="247"/>
      <c r="PG843" s="247"/>
      <c r="PH843" s="247"/>
      <c r="PI843" s="247"/>
      <c r="PJ843" s="247"/>
      <c r="PK843" s="247"/>
      <c r="PL843" s="247"/>
      <c r="PM843" s="247"/>
      <c r="PN843" s="247"/>
      <c r="PO843" s="247"/>
      <c r="PP843" s="247"/>
      <c r="PQ843" s="247"/>
      <c r="PR843" s="247"/>
      <c r="PS843" s="247"/>
      <c r="PT843" s="247"/>
      <c r="PU843" s="247"/>
      <c r="PV843" s="247"/>
      <c r="PW843" s="247"/>
      <c r="PX843" s="247"/>
      <c r="PY843" s="247"/>
      <c r="PZ843" s="247"/>
      <c r="QA843" s="247"/>
      <c r="QB843" s="247"/>
      <c r="QC843" s="247"/>
      <c r="QD843" s="247"/>
      <c r="QE843" s="247"/>
      <c r="QF843" s="247"/>
      <c r="QG843" s="247"/>
      <c r="QH843" s="247"/>
      <c r="QI843" s="247"/>
      <c r="QJ843" s="247"/>
      <c r="QK843" s="247"/>
      <c r="QL843" s="247"/>
      <c r="QM843" s="247"/>
      <c r="QN843" s="247"/>
      <c r="QO843" s="247"/>
      <c r="QP843" s="247"/>
      <c r="QQ843" s="247"/>
      <c r="QR843" s="247"/>
      <c r="QS843" s="247"/>
      <c r="QT843" s="247"/>
      <c r="QU843" s="247"/>
      <c r="QV843" s="247"/>
      <c r="QW843" s="247"/>
      <c r="QX843" s="247"/>
      <c r="QY843" s="247"/>
      <c r="QZ843" s="247"/>
      <c r="RA843" s="247"/>
      <c r="RB843" s="247"/>
      <c r="RC843" s="247"/>
      <c r="RD843" s="247"/>
      <c r="RE843" s="247"/>
      <c r="RF843" s="247"/>
      <c r="RG843" s="247"/>
      <c r="RH843" s="247"/>
      <c r="RI843" s="247"/>
      <c r="RJ843" s="247"/>
      <c r="RK843" s="247"/>
      <c r="RL843" s="247"/>
      <c r="RM843" s="247"/>
      <c r="RN843" s="247"/>
      <c r="RO843" s="247"/>
      <c r="RP843" s="247"/>
      <c r="RQ843" s="247"/>
      <c r="RR843" s="247"/>
      <c r="RS843" s="247"/>
      <c r="RT843" s="247"/>
      <c r="RU843" s="247"/>
      <c r="RV843" s="247"/>
      <c r="RW843" s="247"/>
      <c r="RX843" s="247"/>
      <c r="RY843" s="247"/>
      <c r="RZ843" s="247"/>
      <c r="SA843" s="247"/>
      <c r="SB843" s="247"/>
      <c r="SC843" s="247"/>
      <c r="SD843" s="247"/>
      <c r="SE843" s="247"/>
      <c r="SF843" s="247"/>
      <c r="SG843" s="247"/>
      <c r="SH843" s="247"/>
      <c r="SI843" s="247"/>
      <c r="SJ843" s="247"/>
      <c r="SK843" s="247"/>
      <c r="SL843" s="247"/>
      <c r="SM843" s="247"/>
      <c r="SN843" s="247"/>
      <c r="SO843" s="247"/>
      <c r="SP843" s="247"/>
      <c r="SQ843" s="247"/>
      <c r="SR843" s="247"/>
      <c r="SS843" s="247"/>
      <c r="ST843" s="247"/>
      <c r="SU843" s="247"/>
      <c r="SV843" s="247"/>
      <c r="SW843" s="247"/>
      <c r="SX843" s="247"/>
      <c r="SY843" s="247"/>
      <c r="SZ843" s="247"/>
      <c r="TA843" s="247"/>
      <c r="TB843" s="247"/>
      <c r="TC843" s="247"/>
      <c r="TD843" s="247"/>
      <c r="TE843" s="247"/>
      <c r="TF843" s="247"/>
      <c r="TG843" s="247"/>
      <c r="TH843" s="247"/>
      <c r="TI843" s="247"/>
      <c r="TJ843" s="247"/>
      <c r="TK843" s="247"/>
      <c r="TL843" s="247"/>
      <c r="TM843" s="247"/>
      <c r="TN843" s="247"/>
      <c r="TO843" s="247"/>
      <c r="TP843" s="247"/>
      <c r="TQ843" s="247"/>
      <c r="TR843" s="247"/>
      <c r="TS843" s="247"/>
      <c r="TT843" s="247"/>
      <c r="TU843" s="247"/>
      <c r="TV843" s="247"/>
      <c r="TW843" s="247"/>
      <c r="TX843" s="247"/>
      <c r="TY843" s="247"/>
      <c r="TZ843" s="247"/>
      <c r="UA843" s="247"/>
      <c r="UB843" s="247"/>
      <c r="UC843" s="247"/>
      <c r="UD843" s="247"/>
      <c r="UE843" s="247"/>
      <c r="UF843" s="247"/>
      <c r="UG843" s="247"/>
      <c r="UH843" s="247"/>
      <c r="UI843" s="247"/>
      <c r="UJ843" s="247"/>
      <c r="UK843" s="247"/>
      <c r="UL843" s="247"/>
      <c r="UM843" s="247"/>
      <c r="UN843" s="247"/>
      <c r="UO843" s="247"/>
      <c r="UP843" s="247"/>
      <c r="UQ843" s="247"/>
      <c r="UR843" s="247"/>
      <c r="US843" s="247"/>
      <c r="UT843" s="247"/>
      <c r="UU843" s="247"/>
      <c r="UV843" s="247"/>
      <c r="UW843" s="247"/>
      <c r="UX843" s="247"/>
      <c r="UY843" s="247"/>
      <c r="UZ843" s="247"/>
      <c r="VA843" s="247"/>
      <c r="VB843" s="247"/>
      <c r="VC843" s="247"/>
      <c r="VD843" s="247"/>
      <c r="VE843" s="247"/>
      <c r="VF843" s="247"/>
      <c r="VG843" s="247"/>
      <c r="VH843" s="247"/>
      <c r="VI843" s="247"/>
      <c r="VJ843" s="247"/>
      <c r="VK843" s="247"/>
      <c r="VL843" s="247"/>
      <c r="VM843" s="247"/>
      <c r="VN843" s="247"/>
      <c r="VO843" s="247"/>
      <c r="VP843" s="247"/>
      <c r="VQ843" s="247"/>
      <c r="VR843" s="247"/>
      <c r="VS843" s="247"/>
      <c r="VT843" s="247"/>
      <c r="VU843" s="247"/>
      <c r="VV843" s="247"/>
      <c r="VW843" s="247"/>
      <c r="VX843" s="247"/>
      <c r="VY843" s="247"/>
      <c r="VZ843" s="247"/>
      <c r="WA843" s="247"/>
      <c r="WB843" s="247"/>
      <c r="WC843" s="247"/>
      <c r="WD843" s="247"/>
      <c r="WE843" s="247"/>
      <c r="WF843" s="247"/>
      <c r="WG843" s="247"/>
      <c r="WH843" s="247"/>
      <c r="WI843" s="247"/>
      <c r="WJ843" s="247"/>
      <c r="WK843" s="247"/>
      <c r="WL843" s="247"/>
      <c r="WM843" s="247"/>
      <c r="WN843" s="247"/>
      <c r="WO843" s="247"/>
      <c r="WP843" s="247"/>
      <c r="WQ843" s="247"/>
      <c r="WR843" s="247"/>
      <c r="WS843" s="247"/>
      <c r="WT843" s="247"/>
      <c r="WU843" s="247"/>
      <c r="WV843" s="247"/>
      <c r="WW843" s="247"/>
      <c r="WX843" s="247"/>
      <c r="WY843" s="247"/>
      <c r="WZ843" s="247"/>
      <c r="XA843" s="247"/>
      <c r="XB843" s="247"/>
      <c r="XC843" s="247"/>
      <c r="XD843" s="247"/>
      <c r="XE843" s="247"/>
      <c r="XF843" s="247"/>
      <c r="XG843" s="247"/>
      <c r="XH843" s="247"/>
      <c r="XI843" s="247"/>
      <c r="XJ843" s="247"/>
      <c r="XK843" s="247"/>
      <c r="XL843" s="247"/>
      <c r="XM843" s="247"/>
      <c r="XN843" s="247"/>
      <c r="XO843" s="247"/>
      <c r="XP843" s="247"/>
      <c r="XQ843" s="247"/>
      <c r="XR843" s="247"/>
      <c r="XS843" s="247"/>
      <c r="XT843" s="247"/>
      <c r="XU843" s="247"/>
      <c r="XV843" s="247"/>
      <c r="XW843" s="247"/>
      <c r="XX843" s="247"/>
      <c r="XY843" s="247"/>
      <c r="XZ843" s="247"/>
      <c r="YA843" s="247"/>
      <c r="YB843" s="247"/>
      <c r="YC843" s="247"/>
      <c r="YD843" s="247"/>
      <c r="YE843" s="247"/>
      <c r="YF843" s="247"/>
      <c r="YG843" s="247"/>
      <c r="YH843" s="247"/>
      <c r="YI843" s="247"/>
      <c r="YJ843" s="247"/>
      <c r="YK843" s="247"/>
      <c r="YL843" s="247"/>
      <c r="YM843" s="247"/>
      <c r="YN843" s="247"/>
      <c r="YO843" s="247"/>
      <c r="YP843" s="247"/>
      <c r="YQ843" s="247"/>
      <c r="YR843" s="247"/>
      <c r="YS843" s="247"/>
      <c r="YT843" s="247"/>
      <c r="YU843" s="247"/>
      <c r="YV843" s="247"/>
      <c r="YW843" s="247"/>
      <c r="YX843" s="247"/>
      <c r="YY843" s="247"/>
      <c r="YZ843" s="247"/>
      <c r="ZA843" s="247"/>
      <c r="ZB843" s="247"/>
      <c r="ZC843" s="247"/>
      <c r="ZD843" s="247"/>
      <c r="ZE843" s="247"/>
      <c r="ZF843" s="247"/>
      <c r="ZG843" s="247"/>
      <c r="ZH843" s="247"/>
      <c r="ZI843" s="247"/>
      <c r="ZJ843" s="247"/>
      <c r="ZK843" s="247"/>
      <c r="ZL843" s="247"/>
      <c r="ZM843" s="247"/>
      <c r="ZN843" s="247"/>
      <c r="ZO843" s="247"/>
      <c r="ZP843" s="247"/>
      <c r="ZQ843" s="247"/>
      <c r="ZR843" s="247"/>
      <c r="ZS843" s="247"/>
      <c r="ZT843" s="247"/>
      <c r="ZU843" s="247"/>
      <c r="ZV843" s="247"/>
      <c r="ZW843" s="247"/>
      <c r="ZX843" s="247"/>
      <c r="ZY843" s="247"/>
      <c r="ZZ843" s="247"/>
      <c r="AAA843" s="247"/>
      <c r="AAB843" s="247"/>
      <c r="AAC843" s="247"/>
      <c r="AAD843" s="247"/>
      <c r="AAE843" s="247"/>
      <c r="AAF843" s="247"/>
      <c r="AAG843" s="247"/>
      <c r="AAH843" s="247"/>
      <c r="AAI843" s="247"/>
      <c r="AAJ843" s="247"/>
      <c r="AAK843" s="247"/>
      <c r="AAL843" s="247"/>
      <c r="AAM843" s="247"/>
      <c r="AAN843" s="247"/>
      <c r="AAO843" s="247"/>
      <c r="AAP843" s="247"/>
      <c r="AAQ843" s="247"/>
      <c r="AAR843" s="247"/>
      <c r="AAS843" s="247"/>
      <c r="AAT843" s="247"/>
      <c r="AAU843" s="247"/>
      <c r="AAV843" s="247"/>
      <c r="AAW843" s="247"/>
      <c r="AAX843" s="247"/>
      <c r="AAY843" s="247"/>
      <c r="AAZ843" s="247"/>
      <c r="ABA843" s="247"/>
      <c r="ABB843" s="247"/>
      <c r="ABC843" s="247"/>
      <c r="ABD843" s="247"/>
      <c r="ABE843" s="247"/>
      <c r="ABF843" s="247"/>
      <c r="ABG843" s="247"/>
      <c r="ABH843" s="247"/>
      <c r="ABI843" s="247"/>
      <c r="ABJ843" s="247"/>
      <c r="ABK843" s="247"/>
      <c r="ABL843" s="247"/>
      <c r="ABM843" s="247"/>
      <c r="ABN843" s="247"/>
      <c r="ABO843" s="247"/>
      <c r="ABP843" s="247"/>
      <c r="ABQ843" s="247"/>
      <c r="ABR843" s="247"/>
      <c r="ABS843" s="247"/>
      <c r="ABT843" s="247"/>
      <c r="ABU843" s="247"/>
      <c r="ABV843" s="247"/>
      <c r="ABW843" s="247"/>
      <c r="ABX843" s="247"/>
      <c r="ABY843" s="247"/>
      <c r="ABZ843" s="247"/>
      <c r="ACA843" s="247"/>
      <c r="ACB843" s="247"/>
      <c r="ACC843" s="247"/>
      <c r="ACD843" s="247"/>
      <c r="ACE843" s="247"/>
      <c r="ACF843" s="247"/>
      <c r="ACG843" s="247"/>
      <c r="ACH843" s="247"/>
      <c r="ACI843" s="247"/>
      <c r="ACJ843" s="247"/>
      <c r="ACK843" s="247"/>
      <c r="ACL843" s="247"/>
      <c r="ACM843" s="247"/>
      <c r="ACN843" s="247"/>
      <c r="ACO843" s="247"/>
      <c r="ACP843" s="247"/>
      <c r="ACQ843" s="247"/>
      <c r="ACR843" s="247"/>
      <c r="ACS843" s="247"/>
      <c r="ACT843" s="247"/>
      <c r="ACU843" s="247"/>
      <c r="ACV843" s="247"/>
      <c r="ACW843" s="247"/>
      <c r="ACX843" s="247"/>
      <c r="ACY843" s="247"/>
      <c r="ACZ843" s="247"/>
      <c r="ADA843" s="247"/>
      <c r="ADB843" s="247"/>
      <c r="ADC843" s="247"/>
      <c r="ADD843" s="247"/>
      <c r="ADE843" s="247"/>
      <c r="ADF843" s="247"/>
      <c r="ADG843" s="247"/>
      <c r="ADH843" s="247"/>
      <c r="ADI843" s="247"/>
      <c r="ADJ843" s="247"/>
      <c r="ADK843" s="247"/>
      <c r="ADL843" s="247"/>
      <c r="ADM843" s="247"/>
      <c r="ADN843" s="247"/>
      <c r="ADO843" s="247"/>
      <c r="ADP843" s="247"/>
      <c r="ADQ843" s="247"/>
      <c r="ADR843" s="247"/>
      <c r="ADS843" s="247"/>
      <c r="ADT843" s="247"/>
      <c r="ADU843" s="247"/>
      <c r="ADV843" s="247"/>
      <c r="ADW843" s="247"/>
      <c r="ADX843" s="247"/>
      <c r="ADY843" s="247"/>
      <c r="ADZ843" s="247"/>
      <c r="AEA843" s="247"/>
      <c r="AEB843" s="247"/>
      <c r="AEC843" s="247"/>
      <c r="AED843" s="247"/>
      <c r="AEE843" s="247"/>
      <c r="AEF843" s="247"/>
      <c r="AEG843" s="247"/>
      <c r="AEH843" s="247"/>
      <c r="AEI843" s="247"/>
      <c r="AEJ843" s="247"/>
      <c r="AEK843" s="247"/>
      <c r="AEL843" s="247"/>
      <c r="AEM843" s="247"/>
      <c r="AEN843" s="247"/>
      <c r="AEO843" s="247"/>
      <c r="AEP843" s="247"/>
      <c r="AEQ843" s="247"/>
      <c r="AER843" s="247"/>
      <c r="AES843" s="247"/>
      <c r="AET843" s="247"/>
      <c r="AEU843" s="247"/>
      <c r="AEV843" s="247"/>
      <c r="AEW843" s="247"/>
      <c r="AEX843" s="247"/>
      <c r="AEY843" s="247"/>
      <c r="AEZ843" s="247"/>
      <c r="AFA843" s="247"/>
      <c r="AFB843" s="247"/>
      <c r="AFC843" s="247"/>
      <c r="AFD843" s="247"/>
      <c r="AFE843" s="247"/>
      <c r="AFF843" s="247"/>
      <c r="AFG843" s="247"/>
      <c r="AFH843" s="247"/>
      <c r="AFI843" s="247"/>
      <c r="AFJ843" s="247"/>
      <c r="AFK843" s="247"/>
      <c r="AFL843" s="247"/>
      <c r="AFM843" s="247"/>
      <c r="AFN843" s="247"/>
      <c r="AFO843" s="247"/>
      <c r="AFP843" s="247"/>
      <c r="AFQ843" s="247"/>
      <c r="AFR843" s="247"/>
      <c r="AFS843" s="247"/>
      <c r="AFT843" s="247"/>
      <c r="AFU843" s="247"/>
      <c r="AFV843" s="247"/>
      <c r="AFW843" s="247"/>
      <c r="AFX843" s="247"/>
      <c r="AFY843" s="247"/>
      <c r="AFZ843" s="247"/>
      <c r="AGA843" s="247"/>
      <c r="AGB843" s="247"/>
      <c r="AGC843" s="247"/>
      <c r="AGD843" s="247"/>
      <c r="AGE843" s="247"/>
      <c r="AGF843" s="247"/>
      <c r="AGG843" s="247"/>
      <c r="AGH843" s="247"/>
      <c r="AGI843" s="247"/>
      <c r="AGJ843" s="247"/>
      <c r="AGK843" s="247"/>
      <c r="AGL843" s="247"/>
      <c r="AGM843" s="247"/>
      <c r="AGN843" s="247"/>
      <c r="AGO843" s="247"/>
      <c r="AGP843" s="247"/>
      <c r="AGQ843" s="247"/>
      <c r="AGR843" s="247"/>
      <c r="AGS843" s="247"/>
      <c r="AGT843" s="247"/>
      <c r="AGU843" s="247"/>
      <c r="AGV843" s="247"/>
      <c r="AGW843" s="247"/>
      <c r="AGX843" s="247"/>
      <c r="AGY843" s="247"/>
      <c r="AGZ843" s="247"/>
      <c r="AHA843" s="247"/>
      <c r="AHB843" s="247"/>
      <c r="AHC843" s="247"/>
      <c r="AHD843" s="247"/>
      <c r="AHE843" s="247"/>
      <c r="AHF843" s="247"/>
      <c r="AHG843" s="247"/>
      <c r="AHH843" s="247"/>
      <c r="AHI843" s="247"/>
      <c r="AHJ843" s="247"/>
      <c r="AHK843" s="247"/>
      <c r="AHL843" s="247"/>
      <c r="AHM843" s="247"/>
      <c r="AHN843" s="247"/>
      <c r="AHO843" s="247"/>
      <c r="AHP843" s="247"/>
      <c r="AHQ843" s="247"/>
      <c r="AHR843" s="247"/>
      <c r="AHS843" s="247"/>
      <c r="AHT843" s="247"/>
      <c r="AHU843" s="247"/>
      <c r="AHV843" s="247"/>
      <c r="AHW843" s="247"/>
      <c r="AHX843" s="247"/>
      <c r="AHY843" s="247"/>
      <c r="AHZ843" s="247"/>
      <c r="AIA843" s="247"/>
      <c r="AIB843" s="247"/>
      <c r="AIC843" s="247"/>
      <c r="AID843" s="247"/>
      <c r="AIE843" s="247"/>
      <c r="AIF843" s="247"/>
      <c r="AIG843" s="247"/>
      <c r="AIH843" s="247"/>
      <c r="AII843" s="247"/>
      <c r="AIJ843" s="247"/>
      <c r="AIK843" s="247"/>
      <c r="AIL843" s="247"/>
      <c r="AIM843" s="247"/>
      <c r="AIN843" s="247"/>
      <c r="AIO843" s="247"/>
      <c r="AIP843" s="247"/>
      <c r="AIQ843" s="247"/>
      <c r="AIR843" s="247"/>
      <c r="AIS843" s="247"/>
      <c r="AIT843" s="247"/>
      <c r="AIU843" s="247"/>
      <c r="AIV843" s="247"/>
      <c r="AIW843" s="247"/>
      <c r="AIX843" s="247"/>
      <c r="AIY843" s="247"/>
      <c r="AIZ843" s="247"/>
      <c r="AJA843" s="247"/>
      <c r="AJB843" s="247"/>
      <c r="AJC843" s="247"/>
      <c r="AJD843" s="247"/>
      <c r="AJE843" s="247"/>
      <c r="AJF843" s="247"/>
      <c r="AJG843" s="247"/>
      <c r="AJH843" s="247"/>
      <c r="AJI843" s="247"/>
      <c r="AJJ843" s="247"/>
      <c r="AJK843" s="247"/>
      <c r="AJL843" s="247"/>
      <c r="AJM843" s="247"/>
      <c r="AJN843" s="247"/>
      <c r="AJO843" s="247"/>
      <c r="AJP843" s="247"/>
      <c r="AJQ843" s="247"/>
      <c r="AJR843" s="247"/>
      <c r="AJS843" s="247"/>
      <c r="AJT843" s="247"/>
      <c r="AJU843" s="247"/>
      <c r="AJV843" s="247"/>
      <c r="AJW843" s="247"/>
      <c r="AJX843" s="247"/>
      <c r="AJY843" s="247"/>
      <c r="AJZ843" s="247"/>
      <c r="AKA843" s="247"/>
      <c r="AKB843" s="247"/>
      <c r="AKC843" s="247"/>
      <c r="AKD843" s="247"/>
      <c r="AKE843" s="247"/>
      <c r="AKF843" s="247"/>
      <c r="AKG843" s="247"/>
      <c r="AKH843" s="247"/>
      <c r="AKI843" s="247"/>
      <c r="AKJ843" s="247"/>
      <c r="AKK843" s="247"/>
      <c r="AKL843" s="247"/>
      <c r="AKM843" s="247"/>
      <c r="AKN843" s="247"/>
      <c r="AKO843" s="247"/>
      <c r="AKP843" s="247"/>
      <c r="AKQ843" s="247"/>
      <c r="AKR843" s="247"/>
      <c r="AKS843" s="247"/>
      <c r="AKT843" s="247"/>
      <c r="AKU843" s="247"/>
      <c r="AKV843" s="247"/>
      <c r="AKW843" s="247"/>
      <c r="AKX843" s="247"/>
      <c r="AKY843" s="247"/>
      <c r="AKZ843" s="247"/>
      <c r="ALA843" s="247"/>
      <c r="ALB843" s="247"/>
      <c r="ALC843" s="247"/>
      <c r="ALD843" s="247"/>
      <c r="ALE843" s="247"/>
      <c r="ALF843" s="247"/>
      <c r="ALG843" s="247"/>
      <c r="ALH843" s="247"/>
      <c r="ALI843" s="247"/>
      <c r="ALJ843" s="247"/>
      <c r="ALK843" s="247"/>
      <c r="ALL843" s="247"/>
      <c r="ALM843" s="247"/>
      <c r="ALN843" s="247"/>
      <c r="ALO843" s="247"/>
      <c r="ALP843" s="247"/>
      <c r="ALQ843" s="247"/>
      <c r="ALR843" s="247"/>
      <c r="ALS843" s="247"/>
      <c r="ALT843" s="247"/>
      <c r="ALU843" s="247"/>
      <c r="ALV843" s="247"/>
      <c r="ALW843" s="247"/>
      <c r="ALX843" s="247"/>
      <c r="ALY843" s="247"/>
      <c r="ALZ843" s="247"/>
      <c r="AMA843" s="247"/>
      <c r="AMB843" s="247"/>
      <c r="AMC843" s="247"/>
      <c r="AMD843" s="247"/>
      <c r="AME843" s="247"/>
      <c r="AMF843" s="247"/>
      <c r="AMG843" s="247"/>
      <c r="AMH843" s="247"/>
      <c r="AMI843" s="247"/>
      <c r="AMJ843" s="247"/>
      <c r="AMK843" s="247"/>
      <c r="AML843" s="247"/>
      <c r="AMM843" s="247"/>
      <c r="AMN843" s="247"/>
      <c r="AMO843" s="247"/>
      <c r="AMP843" s="247"/>
      <c r="AMQ843" s="247"/>
      <c r="AMR843" s="247"/>
      <c r="AMS843" s="247"/>
      <c r="AMT843" s="247"/>
      <c r="AMU843" s="247"/>
      <c r="AMV843" s="247"/>
      <c r="AMW843" s="247"/>
      <c r="AMX843" s="247"/>
      <c r="AMY843" s="247"/>
      <c r="AMZ843" s="247"/>
      <c r="ANA843" s="247"/>
      <c r="ANB843" s="247"/>
      <c r="ANC843" s="247"/>
      <c r="AND843" s="247"/>
      <c r="ANE843" s="247"/>
      <c r="ANF843" s="247"/>
      <c r="ANG843" s="247"/>
      <c r="ANH843" s="247"/>
      <c r="ANI843" s="247"/>
      <c r="ANJ843" s="247"/>
      <c r="ANK843" s="247"/>
      <c r="ANL843" s="247"/>
      <c r="ANM843" s="247"/>
      <c r="ANN843" s="247"/>
      <c r="ANO843" s="247"/>
      <c r="ANP843" s="247"/>
      <c r="ANQ843" s="247"/>
      <c r="ANR843" s="247"/>
      <c r="ANS843" s="247"/>
      <c r="ANT843" s="247"/>
      <c r="ANU843" s="247"/>
      <c r="ANV843" s="247"/>
      <c r="ANW843" s="247"/>
      <c r="ANX843" s="247"/>
      <c r="ANY843" s="247"/>
      <c r="ANZ843" s="247"/>
      <c r="AOA843" s="247"/>
      <c r="AOB843" s="247"/>
      <c r="AOC843" s="247"/>
      <c r="AOD843" s="247"/>
      <c r="AOE843" s="247"/>
      <c r="AOF843" s="247"/>
      <c r="AOG843" s="247"/>
      <c r="AOH843" s="247"/>
      <c r="AOI843" s="247"/>
      <c r="AOJ843" s="247"/>
      <c r="AOK843" s="247"/>
      <c r="AOL843" s="247"/>
      <c r="AOM843" s="247"/>
      <c r="AON843" s="247"/>
      <c r="AOO843" s="247"/>
      <c r="AOP843" s="247"/>
      <c r="AOQ843" s="247"/>
      <c r="AOR843" s="247"/>
      <c r="AOS843" s="247"/>
      <c r="AOT843" s="247"/>
      <c r="AOU843" s="247"/>
      <c r="AOV843" s="247"/>
      <c r="AOW843" s="247"/>
      <c r="AOX843" s="247"/>
      <c r="AOY843" s="247"/>
      <c r="AOZ843" s="247"/>
      <c r="APA843" s="247"/>
      <c r="APB843" s="247"/>
      <c r="APC843" s="247"/>
      <c r="APD843" s="247"/>
      <c r="APE843" s="247"/>
      <c r="APF843" s="247"/>
      <c r="APG843" s="247"/>
      <c r="APH843" s="247"/>
      <c r="API843" s="247"/>
      <c r="APJ843" s="247"/>
      <c r="APK843" s="247"/>
      <c r="APL843" s="247"/>
      <c r="APM843" s="247"/>
      <c r="APN843" s="247"/>
      <c r="APO843" s="247"/>
      <c r="APP843" s="247"/>
      <c r="APQ843" s="247"/>
      <c r="APR843" s="247"/>
      <c r="APS843" s="247"/>
      <c r="APT843" s="247"/>
      <c r="APU843" s="247"/>
      <c r="APV843" s="247"/>
      <c r="APW843" s="247"/>
      <c r="APX843" s="247"/>
      <c r="APY843" s="247"/>
      <c r="APZ843" s="247"/>
      <c r="AQA843" s="247"/>
      <c r="AQB843" s="247"/>
      <c r="AQC843" s="247"/>
      <c r="AQD843" s="247"/>
      <c r="AQE843" s="247"/>
      <c r="AQF843" s="247"/>
      <c r="AQG843" s="247"/>
      <c r="AQH843" s="247"/>
      <c r="AQI843" s="247"/>
      <c r="AQJ843" s="247"/>
      <c r="AQK843" s="247"/>
      <c r="AQL843" s="247"/>
      <c r="AQM843" s="247"/>
      <c r="AQN843" s="247"/>
      <c r="AQO843" s="247"/>
      <c r="AQP843" s="247"/>
      <c r="AQQ843" s="247"/>
      <c r="AQR843" s="247"/>
      <c r="AQS843" s="247"/>
      <c r="AQT843" s="247"/>
      <c r="AQU843" s="247"/>
      <c r="AQV843" s="247"/>
      <c r="AQW843" s="247"/>
      <c r="AQX843" s="247"/>
      <c r="AQY843" s="247"/>
      <c r="AQZ843" s="247"/>
      <c r="ARA843" s="247"/>
      <c r="ARB843" s="247"/>
      <c r="ARC843" s="247"/>
      <c r="ARD843" s="247"/>
      <c r="ARE843" s="247"/>
      <c r="ARF843" s="247"/>
      <c r="ARG843" s="247"/>
      <c r="ARH843" s="247"/>
      <c r="ARI843" s="247"/>
      <c r="ARJ843" s="247"/>
      <c r="ARK843" s="247"/>
      <c r="ARL843" s="247"/>
      <c r="ARM843" s="247"/>
      <c r="ARN843" s="247"/>
      <c r="ARO843" s="247"/>
      <c r="ARP843" s="247"/>
      <c r="ARQ843" s="247"/>
      <c r="ARR843" s="247"/>
      <c r="ARS843" s="247"/>
      <c r="ART843" s="247"/>
      <c r="ARU843" s="247"/>
      <c r="ARV843" s="247"/>
      <c r="ARW843" s="247"/>
      <c r="ARX843" s="247"/>
      <c r="ARY843" s="247"/>
      <c r="ARZ843" s="247"/>
      <c r="ASA843" s="247"/>
      <c r="ASB843" s="247"/>
      <c r="ASC843" s="247"/>
      <c r="ASD843" s="247"/>
      <c r="ASE843" s="247"/>
      <c r="ASF843" s="247"/>
      <c r="ASG843" s="247"/>
      <c r="ASH843" s="247"/>
      <c r="ASI843" s="247"/>
      <c r="ASJ843" s="247"/>
      <c r="ASK843" s="247"/>
      <c r="ASL843" s="247"/>
      <c r="ASM843" s="247"/>
      <c r="ASN843" s="247"/>
      <c r="ASO843" s="247"/>
      <c r="ASP843" s="247"/>
      <c r="ASQ843" s="247"/>
      <c r="ASR843" s="247"/>
      <c r="ASS843" s="247"/>
      <c r="AST843" s="247"/>
      <c r="ASU843" s="247"/>
      <c r="ASV843" s="247"/>
      <c r="ASW843" s="247"/>
      <c r="ASX843" s="247"/>
      <c r="ASY843" s="247"/>
      <c r="ASZ843" s="247"/>
      <c r="ATA843" s="247"/>
      <c r="ATB843" s="247"/>
      <c r="ATC843" s="247"/>
      <c r="ATD843" s="247"/>
      <c r="ATE843" s="247"/>
      <c r="ATF843" s="247"/>
      <c r="ATG843" s="247"/>
      <c r="ATH843" s="247"/>
      <c r="ATI843" s="247"/>
      <c r="ATJ843" s="247"/>
      <c r="ATK843" s="247"/>
      <c r="ATL843" s="247"/>
      <c r="ATM843" s="247"/>
      <c r="ATN843" s="247"/>
      <c r="ATO843" s="247"/>
      <c r="ATP843" s="247"/>
      <c r="ATQ843" s="247"/>
      <c r="ATR843" s="247"/>
      <c r="ATS843" s="247"/>
      <c r="ATT843" s="247"/>
      <c r="ATU843" s="247"/>
      <c r="ATV843" s="247"/>
      <c r="ATW843" s="247"/>
      <c r="ATX843" s="247"/>
      <c r="ATY843" s="247"/>
      <c r="ATZ843" s="247"/>
      <c r="AUA843" s="247"/>
      <c r="AUB843" s="247"/>
      <c r="AUC843" s="247"/>
      <c r="AUD843" s="247"/>
      <c r="AUE843" s="247"/>
      <c r="AUF843" s="247"/>
      <c r="AUG843" s="247"/>
      <c r="AUH843" s="247"/>
      <c r="AUI843" s="247"/>
      <c r="AUJ843" s="247"/>
      <c r="AUK843" s="247"/>
      <c r="AUL843" s="247"/>
      <c r="AUM843" s="247"/>
      <c r="AUN843" s="247"/>
      <c r="AUO843" s="247"/>
      <c r="AUP843" s="247"/>
      <c r="AUQ843" s="247"/>
      <c r="AUR843" s="247"/>
      <c r="AUS843" s="247"/>
      <c r="AUT843" s="247"/>
      <c r="AUU843" s="247"/>
      <c r="AUV843" s="247"/>
      <c r="AUW843" s="247"/>
      <c r="AUX843" s="247"/>
      <c r="AUY843" s="247"/>
      <c r="AUZ843" s="247"/>
      <c r="AVA843" s="247"/>
      <c r="AVB843" s="247"/>
      <c r="AVC843" s="247"/>
      <c r="AVD843" s="247"/>
      <c r="AVE843" s="247"/>
      <c r="AVF843" s="247"/>
      <c r="AVG843" s="247"/>
      <c r="AVH843" s="247"/>
      <c r="AVI843" s="247"/>
      <c r="AVJ843" s="247"/>
      <c r="AVK843" s="247"/>
      <c r="AVL843" s="247"/>
      <c r="AVM843" s="247"/>
      <c r="AVN843" s="247"/>
      <c r="AVO843" s="247"/>
      <c r="AVP843" s="247"/>
      <c r="AVQ843" s="247"/>
      <c r="AVR843" s="247"/>
      <c r="AVS843" s="247"/>
      <c r="AVT843" s="247"/>
      <c r="AVU843" s="247"/>
      <c r="AVV843" s="247"/>
      <c r="AVW843" s="247"/>
      <c r="AVX843" s="247"/>
      <c r="AVY843" s="247"/>
      <c r="AVZ843" s="247"/>
      <c r="AWA843" s="247"/>
      <c r="AWB843" s="247"/>
      <c r="AWC843" s="247"/>
      <c r="AWD843" s="247"/>
      <c r="AWE843" s="247"/>
      <c r="AWF843" s="247"/>
      <c r="AWG843" s="247"/>
      <c r="AWH843" s="247"/>
      <c r="AWI843" s="247"/>
      <c r="AWJ843" s="247"/>
      <c r="AWK843" s="247"/>
      <c r="AWL843" s="247"/>
      <c r="AWM843" s="247"/>
      <c r="AWN843" s="247"/>
      <c r="AWO843" s="247"/>
      <c r="AWP843" s="247"/>
      <c r="AWQ843" s="247"/>
      <c r="AWR843" s="247"/>
      <c r="AWS843" s="247"/>
      <c r="AWT843" s="247"/>
      <c r="AWU843" s="247"/>
      <c r="AWV843" s="247"/>
      <c r="AWW843" s="247"/>
      <c r="AWX843" s="247"/>
      <c r="AWY843" s="247"/>
      <c r="AWZ843" s="247"/>
      <c r="AXA843" s="247"/>
      <c r="AXB843" s="247"/>
      <c r="AXC843" s="247"/>
      <c r="AXD843" s="247"/>
      <c r="AXE843" s="247"/>
      <c r="AXF843" s="247"/>
      <c r="AXG843" s="247"/>
      <c r="AXH843" s="247"/>
      <c r="AXI843" s="247"/>
      <c r="AXJ843" s="247"/>
      <c r="AXK843" s="247"/>
      <c r="AXL843" s="247"/>
      <c r="AXM843" s="247"/>
      <c r="AXN843" s="247"/>
      <c r="AXO843" s="247"/>
      <c r="AXP843" s="247"/>
      <c r="AXQ843" s="247"/>
      <c r="AXR843" s="247"/>
      <c r="AXS843" s="247"/>
      <c r="AXT843" s="247"/>
      <c r="AXU843" s="247"/>
      <c r="AXV843" s="247"/>
      <c r="AXW843" s="247"/>
      <c r="AXX843" s="247"/>
      <c r="AXY843" s="247"/>
      <c r="AXZ843" s="247"/>
      <c r="AYA843" s="247"/>
      <c r="AYB843" s="247"/>
      <c r="AYC843" s="247"/>
      <c r="AYD843" s="247"/>
      <c r="AYE843" s="247"/>
      <c r="AYF843" s="247"/>
      <c r="AYG843" s="247"/>
      <c r="AYH843" s="247"/>
      <c r="AYI843" s="247"/>
      <c r="AYJ843" s="247"/>
      <c r="AYK843" s="247"/>
      <c r="AYL843" s="247"/>
      <c r="AYM843" s="247"/>
      <c r="AYN843" s="247"/>
      <c r="AYO843" s="247"/>
      <c r="AYP843" s="247"/>
      <c r="AYQ843" s="247"/>
      <c r="AYR843" s="247"/>
      <c r="AYS843" s="247"/>
      <c r="AYT843" s="247"/>
      <c r="AYU843" s="247"/>
      <c r="AYV843" s="247"/>
      <c r="AYW843" s="247"/>
      <c r="AYX843" s="247"/>
      <c r="AYY843" s="247"/>
      <c r="AYZ843" s="247"/>
      <c r="AZA843" s="247"/>
      <c r="AZB843" s="247"/>
      <c r="AZC843" s="247"/>
      <c r="AZD843" s="247"/>
      <c r="AZE843" s="247"/>
      <c r="AZF843" s="247"/>
      <c r="AZG843" s="247"/>
      <c r="AZH843" s="247"/>
      <c r="AZI843" s="247"/>
      <c r="AZJ843" s="247"/>
      <c r="AZK843" s="247"/>
      <c r="AZL843" s="247"/>
      <c r="AZM843" s="247"/>
      <c r="AZN843" s="247"/>
      <c r="AZO843" s="247"/>
      <c r="AZP843" s="247"/>
      <c r="AZQ843" s="247"/>
      <c r="AZR843" s="247"/>
      <c r="AZS843" s="247"/>
      <c r="AZT843" s="247"/>
      <c r="AZU843" s="247"/>
      <c r="AZV843" s="247"/>
      <c r="AZW843" s="247"/>
      <c r="AZX843" s="247"/>
      <c r="AZY843" s="247"/>
      <c r="AZZ843" s="247"/>
      <c r="BAA843" s="247"/>
      <c r="BAB843" s="247"/>
      <c r="BAC843" s="247"/>
      <c r="BAD843" s="247"/>
      <c r="BAE843" s="247"/>
      <c r="BAF843" s="247"/>
      <c r="BAG843" s="247"/>
      <c r="BAH843" s="247"/>
      <c r="BAI843" s="247"/>
      <c r="BAJ843" s="247"/>
      <c r="BAK843" s="247"/>
      <c r="BAL843" s="247"/>
      <c r="BAM843" s="247"/>
      <c r="BAN843" s="247"/>
      <c r="BAO843" s="247"/>
      <c r="BAP843" s="247"/>
      <c r="BAQ843" s="247"/>
      <c r="BAR843" s="247"/>
      <c r="BAS843" s="247"/>
      <c r="BAT843" s="247"/>
      <c r="BAU843" s="247"/>
      <c r="BAV843" s="247"/>
      <c r="BAW843" s="247"/>
      <c r="BAX843" s="247"/>
      <c r="BAY843" s="247"/>
      <c r="BAZ843" s="247"/>
      <c r="BBA843" s="247"/>
      <c r="BBB843" s="247"/>
      <c r="BBC843" s="247"/>
      <c r="BBD843" s="247"/>
      <c r="BBE843" s="247"/>
      <c r="BBF843" s="247"/>
      <c r="BBG843" s="247"/>
      <c r="BBH843" s="247"/>
      <c r="BBI843" s="247"/>
      <c r="BBJ843" s="247"/>
      <c r="BBK843" s="247"/>
      <c r="BBL843" s="247"/>
      <c r="BBM843" s="247"/>
      <c r="BBN843" s="247"/>
      <c r="BBO843" s="247"/>
      <c r="BBP843" s="247"/>
      <c r="BBQ843" s="247"/>
      <c r="BBR843" s="247"/>
      <c r="BBS843" s="247"/>
      <c r="BBT843" s="247"/>
      <c r="BBU843" s="247"/>
      <c r="BBV843" s="247"/>
      <c r="BBW843" s="247"/>
      <c r="BBX843" s="247"/>
      <c r="BBY843" s="247"/>
      <c r="BBZ843" s="247"/>
      <c r="BCA843" s="247"/>
      <c r="BCB843" s="247"/>
      <c r="BCC843" s="247"/>
      <c r="BCD843" s="247"/>
      <c r="BCE843" s="247"/>
      <c r="BCF843" s="247"/>
      <c r="BCG843" s="247"/>
      <c r="BCH843" s="247"/>
      <c r="BCI843" s="247"/>
      <c r="BCJ843" s="247"/>
      <c r="BCK843" s="247"/>
      <c r="BCL843" s="247"/>
      <c r="BCM843" s="247"/>
      <c r="BCN843" s="247"/>
      <c r="BCO843" s="247"/>
      <c r="BCP843" s="247"/>
      <c r="BCQ843" s="247"/>
      <c r="BCR843" s="247"/>
      <c r="BCS843" s="247"/>
      <c r="BCT843" s="247"/>
      <c r="BCU843" s="247"/>
      <c r="BCV843" s="247"/>
      <c r="BCW843" s="247"/>
      <c r="BCX843" s="247"/>
      <c r="BCY843" s="247"/>
      <c r="BCZ843" s="247"/>
      <c r="BDA843" s="247"/>
      <c r="BDB843" s="247"/>
      <c r="BDC843" s="247"/>
      <c r="BDD843" s="247"/>
      <c r="BDE843" s="247"/>
      <c r="BDF843" s="247"/>
      <c r="BDG843" s="247"/>
      <c r="BDH843" s="247"/>
      <c r="BDI843" s="247"/>
      <c r="BDJ843" s="247"/>
      <c r="BDK843" s="247"/>
      <c r="BDL843" s="247"/>
      <c r="BDM843" s="247"/>
      <c r="BDN843" s="247"/>
      <c r="BDO843" s="247"/>
      <c r="BDP843" s="247"/>
      <c r="BDQ843" s="247"/>
      <c r="BDR843" s="247"/>
      <c r="BDS843" s="247"/>
      <c r="BDT843" s="247"/>
      <c r="BDU843" s="247"/>
      <c r="BDV843" s="247"/>
      <c r="BDW843" s="247"/>
      <c r="BDX843" s="247"/>
      <c r="BDY843" s="247"/>
      <c r="BDZ843" s="247"/>
      <c r="BEA843" s="247"/>
      <c r="BEB843" s="247"/>
      <c r="BEC843" s="247"/>
      <c r="BED843" s="247"/>
      <c r="BEE843" s="247"/>
      <c r="BEF843" s="247"/>
      <c r="BEG843" s="247"/>
      <c r="BEH843" s="247"/>
      <c r="BEI843" s="247"/>
      <c r="BEJ843" s="247"/>
      <c r="BEK843" s="247"/>
      <c r="BEL843" s="247"/>
      <c r="BEM843" s="247"/>
      <c r="BEN843" s="247"/>
      <c r="BEO843" s="247"/>
      <c r="BEP843" s="247"/>
      <c r="BEQ843" s="247"/>
      <c r="BER843" s="247"/>
      <c r="BES843" s="247"/>
      <c r="BET843" s="247"/>
      <c r="BEU843" s="247"/>
      <c r="BEV843" s="247"/>
      <c r="BEW843" s="247"/>
      <c r="BEX843" s="247"/>
      <c r="BEY843" s="247"/>
      <c r="BEZ843" s="247"/>
      <c r="BFA843" s="247"/>
      <c r="BFB843" s="247"/>
      <c r="BFC843" s="247"/>
      <c r="BFD843" s="247"/>
      <c r="BFE843" s="247"/>
      <c r="BFF843" s="247"/>
      <c r="BFG843" s="247"/>
      <c r="BFH843" s="247"/>
      <c r="BFI843" s="247"/>
      <c r="BFJ843" s="247"/>
      <c r="BFK843" s="247"/>
      <c r="BFL843" s="247"/>
      <c r="BFM843" s="247"/>
      <c r="BFN843" s="247"/>
      <c r="BFO843" s="247"/>
      <c r="BFP843" s="247"/>
      <c r="BFQ843" s="247"/>
      <c r="BFR843" s="247"/>
      <c r="BFS843" s="247"/>
      <c r="BFT843" s="247"/>
      <c r="BFU843" s="247"/>
      <c r="BFV843" s="247"/>
      <c r="BFW843" s="247"/>
      <c r="BFX843" s="247"/>
      <c r="BFY843" s="247"/>
      <c r="BFZ843" s="247"/>
      <c r="BGA843" s="247"/>
      <c r="BGB843" s="247"/>
      <c r="BGC843" s="247"/>
      <c r="BGD843" s="247"/>
      <c r="BGE843" s="247"/>
      <c r="BGF843" s="247"/>
      <c r="BGG843" s="247"/>
      <c r="BGH843" s="247"/>
      <c r="BGI843" s="247"/>
      <c r="BGJ843" s="247"/>
      <c r="BGK843" s="247"/>
      <c r="BGL843" s="247"/>
      <c r="BGM843" s="247"/>
      <c r="BGN843" s="247"/>
      <c r="BGO843" s="247"/>
      <c r="BGP843" s="247"/>
      <c r="BGQ843" s="247"/>
      <c r="BGR843" s="247"/>
      <c r="BGS843" s="247"/>
      <c r="BGT843" s="247"/>
      <c r="BGU843" s="247"/>
      <c r="BGV843" s="247"/>
      <c r="BGW843" s="247"/>
      <c r="BGX843" s="247"/>
      <c r="BGY843" s="247"/>
      <c r="BGZ843" s="247"/>
      <c r="BHA843" s="247"/>
      <c r="BHB843" s="247"/>
      <c r="BHC843" s="247"/>
      <c r="BHD843" s="247"/>
      <c r="BHE843" s="247"/>
      <c r="BHF843" s="247"/>
      <c r="BHG843" s="247"/>
      <c r="BHH843" s="247"/>
      <c r="BHI843" s="247"/>
      <c r="BHJ843" s="247"/>
      <c r="BHK843" s="247"/>
      <c r="BHL843" s="247"/>
      <c r="BHM843" s="247"/>
      <c r="BHN843" s="247"/>
      <c r="BHO843" s="247"/>
      <c r="BHP843" s="247"/>
      <c r="BHQ843" s="247"/>
      <c r="BHR843" s="247"/>
      <c r="BHS843" s="247"/>
      <c r="BHT843" s="247"/>
      <c r="BHU843" s="247"/>
      <c r="BHV843" s="247"/>
      <c r="BHW843" s="247"/>
      <c r="BHX843" s="247"/>
      <c r="BHY843" s="247"/>
      <c r="BHZ843" s="247"/>
      <c r="BIA843" s="247"/>
      <c r="BIB843" s="247"/>
      <c r="BIC843" s="247"/>
      <c r="BID843" s="247"/>
      <c r="BIE843" s="247"/>
      <c r="BIF843" s="247"/>
      <c r="BIG843" s="247"/>
      <c r="BIH843" s="247"/>
      <c r="BII843" s="247"/>
      <c r="BIJ843" s="247"/>
      <c r="BIK843" s="247"/>
      <c r="BIL843" s="247"/>
      <c r="BIM843" s="247"/>
      <c r="BIN843" s="247"/>
      <c r="BIO843" s="247"/>
      <c r="BIP843" s="247"/>
      <c r="BIQ843" s="247"/>
      <c r="BIR843" s="247"/>
      <c r="BIS843" s="247"/>
      <c r="BIT843" s="247"/>
      <c r="BIU843" s="247"/>
      <c r="BIV843" s="247"/>
      <c r="BIW843" s="247"/>
      <c r="BIX843" s="247"/>
      <c r="BIY843" s="247"/>
      <c r="BIZ843" s="247"/>
      <c r="BJA843" s="247"/>
      <c r="BJB843" s="247"/>
      <c r="BJC843" s="247"/>
      <c r="BJD843" s="247"/>
      <c r="BJE843" s="247"/>
      <c r="BJF843" s="247"/>
      <c r="BJG843" s="247"/>
      <c r="BJH843" s="247"/>
      <c r="BJI843" s="247"/>
      <c r="BJJ843" s="247"/>
      <c r="BJK843" s="247"/>
      <c r="BJL843" s="247"/>
      <c r="BJM843" s="247"/>
      <c r="BJN843" s="247"/>
      <c r="BJO843" s="247"/>
      <c r="BJP843" s="247"/>
      <c r="BJQ843" s="247"/>
      <c r="BJR843" s="247"/>
      <c r="BJS843" s="247"/>
      <c r="BJT843" s="247"/>
      <c r="BJU843" s="247"/>
      <c r="BJV843" s="247"/>
      <c r="BJW843" s="247"/>
      <c r="BJX843" s="247"/>
      <c r="BJY843" s="247"/>
      <c r="BJZ843" s="247"/>
      <c r="BKA843" s="247"/>
      <c r="BKB843" s="247"/>
      <c r="BKC843" s="247"/>
      <c r="BKD843" s="247"/>
      <c r="BKE843" s="247"/>
      <c r="BKF843" s="247"/>
      <c r="BKG843" s="247"/>
      <c r="BKH843" s="247"/>
      <c r="BKI843" s="247"/>
      <c r="BKJ843" s="247"/>
      <c r="BKK843" s="247"/>
      <c r="BKL843" s="247"/>
      <c r="BKM843" s="247"/>
      <c r="BKN843" s="247"/>
      <c r="BKO843" s="247"/>
      <c r="BKP843" s="247"/>
      <c r="BKQ843" s="247"/>
      <c r="BKR843" s="247"/>
      <c r="BKS843" s="247"/>
      <c r="BKT843" s="247"/>
      <c r="BKU843" s="247"/>
      <c r="BKV843" s="247"/>
      <c r="BKW843" s="247"/>
      <c r="BKX843" s="247"/>
      <c r="BKY843" s="247"/>
      <c r="BKZ843" s="247"/>
      <c r="BLA843" s="247"/>
      <c r="BLB843" s="247"/>
      <c r="BLC843" s="247"/>
      <c r="BLD843" s="247"/>
      <c r="BLE843" s="247"/>
      <c r="BLF843" s="247"/>
      <c r="BLG843" s="247"/>
      <c r="BLH843" s="247"/>
      <c r="BLI843" s="247"/>
      <c r="BLJ843" s="247"/>
      <c r="BLK843" s="247"/>
      <c r="BLL843" s="247"/>
      <c r="BLM843" s="247"/>
      <c r="BLN843" s="247"/>
      <c r="BLO843" s="247"/>
      <c r="BLP843" s="247"/>
      <c r="BLQ843" s="247"/>
      <c r="BLR843" s="247"/>
      <c r="BLS843" s="247"/>
      <c r="BLT843" s="247"/>
      <c r="BLU843" s="247"/>
      <c r="BLV843" s="247"/>
      <c r="BLW843" s="247"/>
      <c r="BLX843" s="247"/>
      <c r="BLY843" s="247"/>
      <c r="BLZ843" s="247"/>
      <c r="BMA843" s="247"/>
      <c r="BMB843" s="247"/>
      <c r="BMC843" s="247"/>
      <c r="BMD843" s="247"/>
      <c r="BME843" s="247"/>
      <c r="BMF843" s="247"/>
      <c r="BMG843" s="247"/>
      <c r="BMH843" s="247"/>
      <c r="BMI843" s="247"/>
      <c r="BMJ843" s="247"/>
      <c r="BMK843" s="247"/>
      <c r="BML843" s="247"/>
      <c r="BMM843" s="247"/>
      <c r="BMN843" s="247"/>
      <c r="BMO843" s="247"/>
      <c r="BMP843" s="247"/>
      <c r="BMQ843" s="247"/>
      <c r="BMR843" s="247"/>
      <c r="BMS843" s="247"/>
      <c r="BMT843" s="247"/>
      <c r="BMU843" s="247"/>
      <c r="BMV843" s="247"/>
      <c r="BMW843" s="247"/>
      <c r="BMX843" s="247"/>
      <c r="BMY843" s="247"/>
      <c r="BMZ843" s="247"/>
      <c r="BNA843" s="247"/>
      <c r="BNB843" s="247"/>
      <c r="BNC843" s="247"/>
      <c r="BND843" s="247"/>
      <c r="BNE843" s="247"/>
      <c r="BNF843" s="247"/>
      <c r="BNG843" s="247"/>
      <c r="BNH843" s="247"/>
      <c r="BNI843" s="247"/>
      <c r="BNJ843" s="247"/>
      <c r="BNK843" s="247"/>
      <c r="BNL843" s="247"/>
      <c r="BNM843" s="247"/>
      <c r="BNN843" s="247"/>
      <c r="BNO843" s="247"/>
      <c r="BNP843" s="247"/>
      <c r="BNQ843" s="247"/>
      <c r="BNR843" s="247"/>
      <c r="BNS843" s="247"/>
      <c r="BNT843" s="247"/>
      <c r="BNU843" s="247"/>
      <c r="BNV843" s="247"/>
      <c r="BNW843" s="247"/>
      <c r="BNX843" s="247"/>
      <c r="BNY843" s="247"/>
      <c r="BNZ843" s="247"/>
      <c r="BOA843" s="247"/>
      <c r="BOB843" s="247"/>
      <c r="BOC843" s="247"/>
      <c r="BOD843" s="247"/>
      <c r="BOE843" s="247"/>
      <c r="BOF843" s="247"/>
      <c r="BOG843" s="247"/>
      <c r="BOH843" s="247"/>
      <c r="BOI843" s="247"/>
      <c r="BOJ843" s="247"/>
      <c r="BOK843" s="247"/>
      <c r="BOL843" s="247"/>
      <c r="BOM843" s="247"/>
      <c r="BON843" s="247"/>
      <c r="BOO843" s="247"/>
      <c r="BOP843" s="247"/>
      <c r="BOQ843" s="247"/>
      <c r="BOR843" s="247"/>
      <c r="BOS843" s="247"/>
      <c r="BOT843" s="247"/>
      <c r="BOU843" s="247"/>
      <c r="BOV843" s="247"/>
      <c r="BOW843" s="247"/>
      <c r="BOX843" s="247"/>
      <c r="BOY843" s="247"/>
      <c r="BOZ843" s="247"/>
      <c r="BPA843" s="247"/>
      <c r="BPB843" s="247"/>
      <c r="BPC843" s="247"/>
      <c r="BPD843" s="247"/>
      <c r="BPE843" s="247"/>
      <c r="BPF843" s="247"/>
      <c r="BPG843" s="247"/>
      <c r="BPH843" s="247"/>
      <c r="BPI843" s="247"/>
      <c r="BPJ843" s="247"/>
      <c r="BPK843" s="247"/>
      <c r="BPL843" s="247"/>
      <c r="BPM843" s="247"/>
      <c r="BPN843" s="247"/>
      <c r="BPO843" s="247"/>
      <c r="BPP843" s="247"/>
      <c r="BPQ843" s="247"/>
      <c r="BPR843" s="247"/>
      <c r="BPS843" s="247"/>
      <c r="BPT843" s="247"/>
      <c r="BPU843" s="247"/>
      <c r="BPV843" s="247"/>
      <c r="BPW843" s="247"/>
      <c r="BPX843" s="247"/>
      <c r="BPY843" s="247"/>
      <c r="BPZ843" s="247"/>
      <c r="BQA843" s="247"/>
      <c r="BQB843" s="247"/>
      <c r="BQC843" s="247"/>
      <c r="BQD843" s="247"/>
      <c r="BQE843" s="247"/>
      <c r="BQF843" s="247"/>
      <c r="BQG843" s="247"/>
      <c r="BQH843" s="247"/>
      <c r="BQI843" s="247"/>
      <c r="BQJ843" s="247"/>
      <c r="BQK843" s="247"/>
      <c r="BQL843" s="247"/>
      <c r="BQM843" s="247"/>
      <c r="BQN843" s="247"/>
      <c r="BQO843" s="247"/>
      <c r="BQP843" s="247"/>
      <c r="BQQ843" s="247"/>
      <c r="BQR843" s="247"/>
      <c r="BQS843" s="247"/>
      <c r="BQT843" s="247"/>
      <c r="BQU843" s="247"/>
      <c r="BQV843" s="247"/>
      <c r="BQW843" s="247"/>
      <c r="BQX843" s="247"/>
      <c r="BQY843" s="247"/>
      <c r="BQZ843" s="247"/>
      <c r="BRA843" s="247"/>
      <c r="BRB843" s="247"/>
      <c r="BRC843" s="247"/>
      <c r="BRD843" s="247"/>
      <c r="BRE843" s="247"/>
      <c r="BRF843" s="247"/>
      <c r="BRG843" s="247"/>
      <c r="BRH843" s="247"/>
      <c r="BRI843" s="247"/>
      <c r="BRJ843" s="247"/>
      <c r="BRK843" s="247"/>
      <c r="BRL843" s="247"/>
      <c r="BRM843" s="247"/>
      <c r="BRN843" s="247"/>
      <c r="BRO843" s="247"/>
      <c r="BRP843" s="247"/>
      <c r="BRQ843" s="247"/>
      <c r="BRR843" s="247"/>
      <c r="BRS843" s="247"/>
      <c r="BRT843" s="247"/>
      <c r="BRU843" s="247"/>
      <c r="BRV843" s="247"/>
      <c r="BRW843" s="247"/>
      <c r="BRX843" s="247"/>
      <c r="BRY843" s="247"/>
      <c r="BRZ843" s="247"/>
      <c r="BSA843" s="247"/>
      <c r="BSB843" s="247"/>
      <c r="BSC843" s="247"/>
      <c r="BSD843" s="247"/>
      <c r="BSE843" s="247"/>
      <c r="BSF843" s="247"/>
      <c r="BSG843" s="247"/>
      <c r="BSH843" s="247"/>
      <c r="BSI843" s="247"/>
      <c r="BSJ843" s="247"/>
      <c r="BSK843" s="247"/>
      <c r="BSL843" s="247"/>
      <c r="BSM843" s="247"/>
      <c r="BSN843" s="247"/>
      <c r="BSO843" s="247"/>
      <c r="BSP843" s="247"/>
      <c r="BSQ843" s="247"/>
      <c r="BSR843" s="247"/>
      <c r="BSS843" s="247"/>
      <c r="BST843" s="247"/>
      <c r="BSU843" s="247"/>
      <c r="BSV843" s="247"/>
      <c r="BSW843" s="247"/>
      <c r="BSX843" s="247"/>
      <c r="BSY843" s="247"/>
      <c r="BSZ843" s="247"/>
      <c r="BTA843" s="247"/>
      <c r="BTB843" s="247"/>
      <c r="BTC843" s="247"/>
      <c r="BTD843" s="247"/>
      <c r="BTE843" s="247"/>
      <c r="BTF843" s="247"/>
      <c r="BTG843" s="247"/>
      <c r="BTH843" s="247"/>
      <c r="BTI843" s="247"/>
      <c r="BTJ843" s="247"/>
      <c r="BTK843" s="247"/>
      <c r="BTL843" s="247"/>
      <c r="BTM843" s="247"/>
      <c r="BTN843" s="247"/>
      <c r="BTO843" s="247"/>
      <c r="BTP843" s="247"/>
      <c r="BTQ843" s="247"/>
      <c r="BTR843" s="247"/>
      <c r="BTS843" s="247"/>
      <c r="BTT843" s="247"/>
      <c r="BTU843" s="247"/>
      <c r="BTV843" s="247"/>
      <c r="BTW843" s="247"/>
      <c r="BTX843" s="247"/>
      <c r="BTY843" s="247"/>
      <c r="BTZ843" s="247"/>
      <c r="BUA843" s="247"/>
      <c r="BUB843" s="247"/>
      <c r="BUC843" s="247"/>
      <c r="BUD843" s="247"/>
      <c r="BUE843" s="247"/>
      <c r="BUF843" s="247"/>
      <c r="BUG843" s="247"/>
      <c r="BUH843" s="247"/>
      <c r="BUI843" s="247"/>
      <c r="BUJ843" s="247"/>
      <c r="BUK843" s="247"/>
      <c r="BUL843" s="247"/>
      <c r="BUM843" s="247"/>
      <c r="BUN843" s="247"/>
      <c r="BUO843" s="247"/>
      <c r="BUP843" s="247"/>
      <c r="BUQ843" s="247"/>
      <c r="BUR843" s="247"/>
      <c r="BUS843" s="247"/>
      <c r="BUT843" s="247"/>
      <c r="BUU843" s="247"/>
      <c r="BUV843" s="247"/>
      <c r="BUW843" s="247"/>
      <c r="BUX843" s="247"/>
      <c r="BUY843" s="247"/>
      <c r="BUZ843" s="247"/>
      <c r="BVA843" s="247"/>
      <c r="BVB843" s="247"/>
      <c r="BVC843" s="247"/>
      <c r="BVD843" s="247"/>
      <c r="BVE843" s="247"/>
      <c r="BVF843" s="247"/>
      <c r="BVG843" s="247"/>
      <c r="BVH843" s="247"/>
      <c r="BVI843" s="247"/>
      <c r="BVJ843" s="247"/>
      <c r="BVK843" s="247"/>
      <c r="BVL843" s="247"/>
      <c r="BVM843" s="247"/>
      <c r="BVN843" s="247"/>
      <c r="BVO843" s="247"/>
      <c r="BVP843" s="247"/>
      <c r="BVQ843" s="247"/>
      <c r="BVR843" s="247"/>
      <c r="BVS843" s="247"/>
      <c r="BVT843" s="247"/>
      <c r="BVU843" s="247"/>
      <c r="BVV843" s="247"/>
      <c r="BVW843" s="247"/>
      <c r="BVX843" s="247"/>
      <c r="BVY843" s="247"/>
      <c r="BVZ843" s="247"/>
      <c r="BWA843" s="247"/>
      <c r="BWB843" s="247"/>
      <c r="BWC843" s="247"/>
      <c r="BWD843" s="247"/>
      <c r="BWE843" s="247"/>
      <c r="BWF843" s="247"/>
      <c r="BWG843" s="247"/>
      <c r="BWH843" s="247"/>
      <c r="BWI843" s="247"/>
      <c r="BWJ843" s="247"/>
      <c r="BWK843" s="247"/>
      <c r="BWL843" s="247"/>
      <c r="BWM843" s="247"/>
      <c r="BWN843" s="247"/>
      <c r="BWO843" s="247"/>
      <c r="BWP843" s="247"/>
      <c r="BWQ843" s="247"/>
      <c r="BWR843" s="247"/>
      <c r="BWS843" s="247"/>
      <c r="BWT843" s="247"/>
      <c r="BWU843" s="247"/>
      <c r="BWV843" s="247"/>
      <c r="BWW843" s="247"/>
      <c r="BWX843" s="247"/>
      <c r="BWY843" s="247"/>
      <c r="BWZ843" s="247"/>
      <c r="BXA843" s="247"/>
      <c r="BXB843" s="247"/>
      <c r="BXC843" s="247"/>
      <c r="BXD843" s="247"/>
      <c r="BXE843" s="247"/>
      <c r="BXF843" s="247"/>
      <c r="BXG843" s="247"/>
      <c r="BXH843" s="247"/>
      <c r="BXI843" s="247"/>
      <c r="BXJ843" s="247"/>
      <c r="BXK843" s="247"/>
      <c r="BXL843" s="247"/>
      <c r="BXM843" s="247"/>
      <c r="BXN843" s="247"/>
      <c r="BXO843" s="247"/>
      <c r="BXP843" s="247"/>
      <c r="BXQ843" s="247"/>
      <c r="BXR843" s="247"/>
      <c r="BXS843" s="247"/>
      <c r="BXT843" s="247"/>
      <c r="BXU843" s="247"/>
      <c r="BXV843" s="247"/>
      <c r="BXW843" s="247"/>
      <c r="BXX843" s="247"/>
      <c r="BXY843" s="247"/>
      <c r="BXZ843" s="247"/>
      <c r="BYA843" s="247"/>
      <c r="BYB843" s="247"/>
      <c r="BYC843" s="247"/>
      <c r="BYD843" s="247"/>
      <c r="BYE843" s="247"/>
      <c r="BYF843" s="247"/>
      <c r="BYG843" s="247"/>
      <c r="BYH843" s="247"/>
      <c r="BYI843" s="247"/>
      <c r="BYJ843" s="247"/>
      <c r="BYK843" s="247"/>
      <c r="BYL843" s="247"/>
      <c r="BYM843" s="247"/>
      <c r="BYN843" s="247"/>
      <c r="BYO843" s="247"/>
      <c r="BYP843" s="247"/>
      <c r="BYQ843" s="247"/>
      <c r="BYR843" s="247"/>
      <c r="BYS843" s="247"/>
      <c r="BYT843" s="247"/>
      <c r="BYU843" s="247"/>
      <c r="BYV843" s="247"/>
      <c r="BYW843" s="247"/>
      <c r="BYX843" s="247"/>
      <c r="BYY843" s="247"/>
      <c r="BYZ843" s="247"/>
      <c r="BZA843" s="247"/>
      <c r="BZB843" s="247"/>
      <c r="BZC843" s="247"/>
      <c r="BZD843" s="247"/>
      <c r="BZE843" s="247"/>
      <c r="BZF843" s="247"/>
      <c r="BZG843" s="247"/>
      <c r="BZH843" s="247"/>
      <c r="BZI843" s="247"/>
      <c r="BZJ843" s="247"/>
      <c r="BZK843" s="247"/>
      <c r="BZL843" s="247"/>
      <c r="BZM843" s="247"/>
      <c r="BZN843" s="247"/>
      <c r="BZO843" s="247"/>
      <c r="BZP843" s="247"/>
      <c r="BZQ843" s="247"/>
      <c r="BZR843" s="247"/>
      <c r="BZS843" s="247"/>
      <c r="BZT843" s="247"/>
      <c r="BZU843" s="247"/>
      <c r="BZV843" s="247"/>
      <c r="BZW843" s="247"/>
      <c r="BZX843" s="247"/>
      <c r="BZY843" s="247"/>
      <c r="BZZ843" s="247"/>
      <c r="CAA843" s="247"/>
      <c r="CAB843" s="247"/>
      <c r="CAC843" s="247"/>
      <c r="CAD843" s="247"/>
      <c r="CAE843" s="247"/>
      <c r="CAF843" s="247"/>
      <c r="CAG843" s="247"/>
      <c r="CAH843" s="247"/>
      <c r="CAI843" s="247"/>
      <c r="CAJ843" s="247"/>
      <c r="CAK843" s="247"/>
      <c r="CAL843" s="247"/>
      <c r="CAM843" s="247"/>
      <c r="CAN843" s="247"/>
      <c r="CAO843" s="247"/>
      <c r="CAP843" s="247"/>
      <c r="CAQ843" s="247"/>
      <c r="CAR843" s="247"/>
      <c r="CAS843" s="247"/>
      <c r="CAT843" s="247"/>
      <c r="CAU843" s="247"/>
      <c r="CAV843" s="247"/>
      <c r="CAW843" s="247"/>
      <c r="CAX843" s="247"/>
      <c r="CAY843" s="247"/>
      <c r="CAZ843" s="247"/>
      <c r="CBA843" s="247"/>
      <c r="CBB843" s="247"/>
      <c r="CBC843" s="247"/>
      <c r="CBD843" s="247"/>
      <c r="CBE843" s="247"/>
      <c r="CBF843" s="247"/>
      <c r="CBG843" s="247"/>
      <c r="CBH843" s="247"/>
      <c r="CBI843" s="247"/>
      <c r="CBJ843" s="247"/>
      <c r="CBK843" s="247"/>
      <c r="CBL843" s="247"/>
      <c r="CBM843" s="247"/>
      <c r="CBN843" s="247"/>
      <c r="CBO843" s="247"/>
      <c r="CBP843" s="247"/>
      <c r="CBQ843" s="247"/>
      <c r="CBR843" s="247"/>
      <c r="CBS843" s="247"/>
      <c r="CBT843" s="247"/>
      <c r="CBU843" s="247"/>
      <c r="CBV843" s="247"/>
      <c r="CBW843" s="247"/>
      <c r="CBX843" s="247"/>
      <c r="CBY843" s="247"/>
      <c r="CBZ843" s="247"/>
      <c r="CCA843" s="247"/>
      <c r="CCB843" s="247"/>
      <c r="CCC843" s="247"/>
      <c r="CCD843" s="247"/>
      <c r="CCE843" s="247"/>
      <c r="CCF843" s="247"/>
      <c r="CCG843" s="247"/>
      <c r="CCH843" s="247"/>
      <c r="CCI843" s="247"/>
      <c r="CCJ843" s="247"/>
      <c r="CCK843" s="247"/>
      <c r="CCL843" s="247"/>
      <c r="CCM843" s="247"/>
      <c r="CCN843" s="247"/>
      <c r="CCO843" s="247"/>
      <c r="CCP843" s="247"/>
      <c r="CCQ843" s="247"/>
      <c r="CCR843" s="247"/>
      <c r="CCS843" s="247"/>
      <c r="CCT843" s="247"/>
      <c r="CCU843" s="247"/>
      <c r="CCV843" s="247"/>
      <c r="CCW843" s="247"/>
      <c r="CCX843" s="247"/>
      <c r="CCY843" s="247"/>
      <c r="CCZ843" s="247"/>
      <c r="CDA843" s="247"/>
      <c r="CDB843" s="247"/>
      <c r="CDC843" s="247"/>
      <c r="CDD843" s="247"/>
      <c r="CDE843" s="247"/>
      <c r="CDF843" s="247"/>
      <c r="CDG843" s="247"/>
      <c r="CDH843" s="247"/>
      <c r="CDI843" s="247"/>
      <c r="CDJ843" s="247"/>
      <c r="CDK843" s="247"/>
      <c r="CDL843" s="247"/>
      <c r="CDM843" s="247"/>
      <c r="CDN843" s="247"/>
      <c r="CDO843" s="247"/>
      <c r="CDP843" s="247"/>
      <c r="CDQ843" s="247"/>
      <c r="CDR843" s="247"/>
      <c r="CDS843" s="247"/>
      <c r="CDT843" s="247"/>
      <c r="CDU843" s="247"/>
      <c r="CDV843" s="247"/>
      <c r="CDW843" s="247"/>
      <c r="CDX843" s="247"/>
      <c r="CDY843" s="247"/>
      <c r="CDZ843" s="247"/>
      <c r="CEA843" s="247"/>
      <c r="CEB843" s="247"/>
      <c r="CEC843" s="247"/>
      <c r="CED843" s="247"/>
      <c r="CEE843" s="247"/>
      <c r="CEF843" s="247"/>
      <c r="CEG843" s="247"/>
      <c r="CEH843" s="247"/>
      <c r="CEI843" s="247"/>
      <c r="CEJ843" s="247"/>
      <c r="CEK843" s="247"/>
      <c r="CEL843" s="247"/>
      <c r="CEM843" s="247"/>
      <c r="CEN843" s="247"/>
      <c r="CEO843" s="247"/>
      <c r="CEP843" s="247"/>
      <c r="CEQ843" s="247"/>
      <c r="CER843" s="247"/>
      <c r="CES843" s="247"/>
      <c r="CET843" s="247"/>
      <c r="CEU843" s="247"/>
      <c r="CEV843" s="247"/>
      <c r="CEW843" s="247"/>
      <c r="CEX843" s="247"/>
      <c r="CEY843" s="247"/>
      <c r="CEZ843" s="247"/>
      <c r="CFA843" s="247"/>
      <c r="CFB843" s="247"/>
      <c r="CFC843" s="247"/>
      <c r="CFD843" s="247"/>
      <c r="CFE843" s="247"/>
      <c r="CFF843" s="247"/>
      <c r="CFG843" s="247"/>
      <c r="CFH843" s="247"/>
      <c r="CFI843" s="247"/>
      <c r="CFJ843" s="247"/>
      <c r="CFK843" s="247"/>
      <c r="CFL843" s="247"/>
      <c r="CFM843" s="247"/>
      <c r="CFN843" s="247"/>
      <c r="CFO843" s="247"/>
      <c r="CFP843" s="247"/>
      <c r="CFQ843" s="247"/>
      <c r="CFR843" s="247"/>
      <c r="CFS843" s="247"/>
      <c r="CFT843" s="247"/>
      <c r="CFU843" s="247"/>
      <c r="CFV843" s="247"/>
      <c r="CFW843" s="247"/>
      <c r="CFX843" s="247"/>
      <c r="CFY843" s="247"/>
      <c r="CFZ843" s="247"/>
      <c r="CGA843" s="247"/>
      <c r="CGB843" s="247"/>
      <c r="CGC843" s="247"/>
      <c r="CGD843" s="247"/>
      <c r="CGE843" s="247"/>
      <c r="CGF843" s="247"/>
      <c r="CGG843" s="247"/>
      <c r="CGH843" s="247"/>
      <c r="CGI843" s="247"/>
      <c r="CGJ843" s="247"/>
      <c r="CGK843" s="247"/>
      <c r="CGL843" s="247"/>
      <c r="CGM843" s="247"/>
      <c r="CGN843" s="247"/>
      <c r="CGO843" s="247"/>
      <c r="CGP843" s="247"/>
      <c r="CGQ843" s="247"/>
      <c r="CGR843" s="247"/>
      <c r="CGS843" s="247"/>
      <c r="CGT843" s="247"/>
      <c r="CGU843" s="247"/>
      <c r="CGV843" s="247"/>
      <c r="CGW843" s="247"/>
      <c r="CGX843" s="247"/>
      <c r="CGY843" s="247"/>
      <c r="CGZ843" s="247"/>
      <c r="CHA843" s="247"/>
      <c r="CHB843" s="247"/>
      <c r="CHC843" s="247"/>
      <c r="CHD843" s="247"/>
      <c r="CHE843" s="247"/>
      <c r="CHF843" s="247"/>
      <c r="CHG843" s="247"/>
      <c r="CHH843" s="247"/>
      <c r="CHI843" s="247"/>
      <c r="CHJ843" s="247"/>
      <c r="CHK843" s="247"/>
      <c r="CHL843" s="247"/>
      <c r="CHM843" s="247"/>
      <c r="CHN843" s="247"/>
      <c r="CHO843" s="247"/>
      <c r="CHP843" s="247"/>
      <c r="CHQ843" s="247"/>
      <c r="CHR843" s="247"/>
      <c r="CHS843" s="247"/>
      <c r="CHT843" s="247"/>
      <c r="CHU843" s="247"/>
      <c r="CHV843" s="247"/>
      <c r="CHW843" s="247"/>
      <c r="CHX843" s="247"/>
      <c r="CHY843" s="247"/>
      <c r="CHZ843" s="247"/>
      <c r="CIA843" s="247"/>
      <c r="CIB843" s="247"/>
      <c r="CIC843" s="247"/>
      <c r="CID843" s="247"/>
      <c r="CIE843" s="247"/>
      <c r="CIF843" s="247"/>
      <c r="CIG843" s="247"/>
      <c r="CIH843" s="247"/>
      <c r="CII843" s="247"/>
      <c r="CIJ843" s="247"/>
      <c r="CIK843" s="247"/>
      <c r="CIL843" s="247"/>
      <c r="CIM843" s="247"/>
      <c r="CIN843" s="247"/>
      <c r="CIO843" s="247"/>
      <c r="CIP843" s="247"/>
      <c r="CIQ843" s="247"/>
      <c r="CIR843" s="247"/>
      <c r="CIS843" s="247"/>
      <c r="CIT843" s="247"/>
      <c r="CIU843" s="247"/>
      <c r="CIV843" s="247"/>
      <c r="CIW843" s="247"/>
      <c r="CIX843" s="247"/>
      <c r="CIY843" s="247"/>
      <c r="CIZ843" s="247"/>
      <c r="CJA843" s="247"/>
      <c r="CJB843" s="247"/>
      <c r="CJC843" s="247"/>
      <c r="CJD843" s="247"/>
      <c r="CJE843" s="247"/>
      <c r="CJF843" s="247"/>
      <c r="CJG843" s="247"/>
      <c r="CJH843" s="247"/>
      <c r="CJI843" s="247"/>
      <c r="CJJ843" s="247"/>
      <c r="CJK843" s="247"/>
      <c r="CJL843" s="247"/>
      <c r="CJM843" s="247"/>
      <c r="CJN843" s="247"/>
      <c r="CJO843" s="247"/>
      <c r="CJP843" s="247"/>
      <c r="CJQ843" s="247"/>
      <c r="CJR843" s="247"/>
      <c r="CJS843" s="247"/>
      <c r="CJT843" s="247"/>
      <c r="CJU843" s="247"/>
      <c r="CJV843" s="247"/>
      <c r="CJW843" s="247"/>
      <c r="CJX843" s="247"/>
      <c r="CJY843" s="247"/>
      <c r="CJZ843" s="247"/>
      <c r="CKA843" s="247"/>
      <c r="CKB843" s="247"/>
      <c r="CKC843" s="247"/>
      <c r="CKD843" s="247"/>
      <c r="CKE843" s="247"/>
      <c r="CKF843" s="247"/>
      <c r="CKG843" s="247"/>
      <c r="CKH843" s="247"/>
      <c r="CKI843" s="247"/>
      <c r="CKJ843" s="247"/>
      <c r="CKK843" s="247"/>
      <c r="CKL843" s="247"/>
      <c r="CKM843" s="247"/>
      <c r="CKN843" s="247"/>
      <c r="CKO843" s="247"/>
      <c r="CKP843" s="247"/>
      <c r="CKQ843" s="247"/>
      <c r="CKR843" s="247"/>
      <c r="CKS843" s="247"/>
      <c r="CKT843" s="247"/>
      <c r="CKU843" s="247"/>
      <c r="CKV843" s="247"/>
      <c r="CKW843" s="247"/>
      <c r="CKX843" s="247"/>
      <c r="CKY843" s="247"/>
      <c r="CKZ843" s="247"/>
      <c r="CLA843" s="247"/>
      <c r="CLB843" s="247"/>
      <c r="CLC843" s="247"/>
      <c r="CLD843" s="247"/>
      <c r="CLE843" s="247"/>
      <c r="CLF843" s="247"/>
      <c r="CLG843" s="247"/>
      <c r="CLH843" s="247"/>
      <c r="CLI843" s="247"/>
      <c r="CLJ843" s="247"/>
      <c r="CLK843" s="247"/>
      <c r="CLL843" s="247"/>
      <c r="CLM843" s="247"/>
      <c r="CLN843" s="247"/>
      <c r="CLO843" s="247"/>
      <c r="CLP843" s="247"/>
      <c r="CLQ843" s="247"/>
      <c r="CLR843" s="247"/>
      <c r="CLS843" s="247"/>
      <c r="CLT843" s="247"/>
      <c r="CLU843" s="247"/>
      <c r="CLV843" s="247"/>
      <c r="CLW843" s="247"/>
      <c r="CLX843" s="247"/>
      <c r="CLY843" s="247"/>
      <c r="CLZ843" s="247"/>
      <c r="CMA843" s="247"/>
      <c r="CMB843" s="247"/>
      <c r="CMC843" s="247"/>
      <c r="CMD843" s="247"/>
      <c r="CME843" s="247"/>
      <c r="CMF843" s="247"/>
      <c r="CMG843" s="247"/>
      <c r="CMH843" s="247"/>
      <c r="CMI843" s="247"/>
      <c r="CMJ843" s="247"/>
      <c r="CMK843" s="247"/>
      <c r="CML843" s="247"/>
      <c r="CMM843" s="247"/>
      <c r="CMN843" s="247"/>
      <c r="CMO843" s="247"/>
      <c r="CMP843" s="247"/>
      <c r="CMQ843" s="247"/>
      <c r="CMR843" s="247"/>
      <c r="CMS843" s="247"/>
      <c r="CMT843" s="247"/>
      <c r="CMU843" s="247"/>
      <c r="CMV843" s="247"/>
      <c r="CMW843" s="247"/>
      <c r="CMX843" s="247"/>
      <c r="CMY843" s="247"/>
      <c r="CMZ843" s="247"/>
      <c r="CNA843" s="247"/>
      <c r="CNB843" s="247"/>
      <c r="CNC843" s="247"/>
      <c r="CND843" s="247"/>
      <c r="CNE843" s="247"/>
      <c r="CNF843" s="247"/>
      <c r="CNG843" s="247"/>
      <c r="CNH843" s="247"/>
      <c r="CNI843" s="247"/>
      <c r="CNJ843" s="247"/>
      <c r="CNK843" s="247"/>
      <c r="CNL843" s="247"/>
      <c r="CNM843" s="247"/>
      <c r="CNN843" s="247"/>
      <c r="CNO843" s="247"/>
      <c r="CNP843" s="247"/>
      <c r="CNQ843" s="247"/>
      <c r="CNR843" s="247"/>
      <c r="CNS843" s="247"/>
      <c r="CNT843" s="247"/>
      <c r="CNU843" s="247"/>
      <c r="CNV843" s="247"/>
      <c r="CNW843" s="247"/>
      <c r="CNX843" s="247"/>
      <c r="CNY843" s="247"/>
      <c r="CNZ843" s="247"/>
      <c r="COA843" s="247"/>
      <c r="COB843" s="247"/>
      <c r="COC843" s="247"/>
      <c r="COD843" s="247"/>
      <c r="COE843" s="247"/>
      <c r="COF843" s="247"/>
      <c r="COG843" s="247"/>
      <c r="COH843" s="247"/>
      <c r="COI843" s="247"/>
      <c r="COJ843" s="247"/>
      <c r="COK843" s="247"/>
      <c r="COL843" s="247"/>
      <c r="COM843" s="247"/>
      <c r="CON843" s="247"/>
      <c r="COO843" s="247"/>
      <c r="COP843" s="247"/>
      <c r="COQ843" s="247"/>
      <c r="COR843" s="247"/>
      <c r="COS843" s="247"/>
      <c r="COT843" s="247"/>
      <c r="COU843" s="247"/>
      <c r="COV843" s="247"/>
      <c r="COW843" s="247"/>
      <c r="COX843" s="247"/>
      <c r="COY843" s="247"/>
      <c r="COZ843" s="247"/>
      <c r="CPA843" s="247"/>
      <c r="CPB843" s="247"/>
      <c r="CPC843" s="247"/>
      <c r="CPD843" s="247"/>
      <c r="CPE843" s="247"/>
      <c r="CPF843" s="247"/>
      <c r="CPG843" s="247"/>
      <c r="CPH843" s="247"/>
      <c r="CPI843" s="247"/>
      <c r="CPJ843" s="247"/>
      <c r="CPK843" s="247"/>
      <c r="CPL843" s="247"/>
      <c r="CPM843" s="247"/>
      <c r="CPN843" s="247"/>
      <c r="CPO843" s="247"/>
      <c r="CPP843" s="247"/>
      <c r="CPQ843" s="247"/>
      <c r="CPR843" s="247"/>
      <c r="CPS843" s="247"/>
      <c r="CPT843" s="247"/>
      <c r="CPU843" s="247"/>
      <c r="CPV843" s="247"/>
      <c r="CPW843" s="247"/>
      <c r="CPX843" s="247"/>
      <c r="CPY843" s="247"/>
      <c r="CPZ843" s="247"/>
      <c r="CQA843" s="247"/>
      <c r="CQB843" s="247"/>
      <c r="CQC843" s="247"/>
      <c r="CQD843" s="247"/>
      <c r="CQE843" s="247"/>
      <c r="CQF843" s="247"/>
      <c r="CQG843" s="247"/>
      <c r="CQH843" s="247"/>
      <c r="CQI843" s="247"/>
      <c r="CQJ843" s="247"/>
      <c r="CQK843" s="247"/>
      <c r="CQL843" s="247"/>
      <c r="CQM843" s="247"/>
      <c r="CQN843" s="247"/>
      <c r="CQO843" s="247"/>
      <c r="CQP843" s="247"/>
      <c r="CQQ843" s="247"/>
      <c r="CQR843" s="247"/>
      <c r="CQS843" s="247"/>
      <c r="CQT843" s="247"/>
      <c r="CQU843" s="247"/>
      <c r="CQV843" s="247"/>
      <c r="CQW843" s="247"/>
      <c r="CQX843" s="247"/>
      <c r="CQY843" s="247"/>
      <c r="CQZ843" s="247"/>
      <c r="CRA843" s="247"/>
      <c r="CRB843" s="247"/>
      <c r="CRC843" s="247"/>
      <c r="CRD843" s="247"/>
      <c r="CRE843" s="247"/>
      <c r="CRF843" s="247"/>
      <c r="CRG843" s="247"/>
      <c r="CRH843" s="247"/>
      <c r="CRI843" s="247"/>
      <c r="CRJ843" s="247"/>
      <c r="CRK843" s="247"/>
      <c r="CRL843" s="247"/>
      <c r="CRM843" s="247"/>
      <c r="CRN843" s="247"/>
      <c r="CRO843" s="247"/>
      <c r="CRP843" s="247"/>
      <c r="CRQ843" s="247"/>
      <c r="CRR843" s="247"/>
      <c r="CRS843" s="247"/>
      <c r="CRT843" s="247"/>
      <c r="CRU843" s="247"/>
      <c r="CRV843" s="247"/>
      <c r="CRW843" s="247"/>
      <c r="CRX843" s="247"/>
      <c r="CRY843" s="247"/>
      <c r="CRZ843" s="247"/>
      <c r="CSA843" s="247"/>
      <c r="CSB843" s="247"/>
      <c r="CSC843" s="247"/>
      <c r="CSD843" s="247"/>
      <c r="CSE843" s="247"/>
      <c r="CSF843" s="247"/>
      <c r="CSG843" s="247"/>
      <c r="CSH843" s="247"/>
      <c r="CSI843" s="247"/>
      <c r="CSJ843" s="247"/>
      <c r="CSK843" s="247"/>
      <c r="CSL843" s="247"/>
      <c r="CSM843" s="247"/>
      <c r="CSN843" s="247"/>
      <c r="CSO843" s="247"/>
      <c r="CSP843" s="247"/>
      <c r="CSQ843" s="247"/>
      <c r="CSR843" s="247"/>
      <c r="CSS843" s="247"/>
      <c r="CST843" s="247"/>
      <c r="CSU843" s="247"/>
      <c r="CSV843" s="247"/>
      <c r="CSW843" s="247"/>
      <c r="CSX843" s="247"/>
      <c r="CSY843" s="247"/>
      <c r="CSZ843" s="247"/>
      <c r="CTA843" s="247"/>
      <c r="CTB843" s="247"/>
      <c r="CTC843" s="247"/>
      <c r="CTD843" s="247"/>
      <c r="CTE843" s="247"/>
      <c r="CTF843" s="247"/>
      <c r="CTG843" s="247"/>
      <c r="CTH843" s="247"/>
      <c r="CTI843" s="247"/>
      <c r="CTJ843" s="247"/>
      <c r="CTK843" s="247"/>
      <c r="CTL843" s="247"/>
      <c r="CTM843" s="247"/>
      <c r="CTN843" s="247"/>
      <c r="CTO843" s="247"/>
      <c r="CTP843" s="247"/>
      <c r="CTQ843" s="247"/>
      <c r="CTR843" s="247"/>
      <c r="CTS843" s="247"/>
      <c r="CTT843" s="247"/>
      <c r="CTU843" s="247"/>
      <c r="CTV843" s="247"/>
      <c r="CTW843" s="247"/>
      <c r="CTX843" s="247"/>
      <c r="CTY843" s="247"/>
      <c r="CTZ843" s="247"/>
      <c r="CUA843" s="247"/>
      <c r="CUB843" s="247"/>
      <c r="CUC843" s="247"/>
      <c r="CUD843" s="247"/>
      <c r="CUE843" s="247"/>
      <c r="CUF843" s="247"/>
      <c r="CUG843" s="247"/>
      <c r="CUH843" s="247"/>
      <c r="CUI843" s="247"/>
      <c r="CUJ843" s="247"/>
      <c r="CUK843" s="247"/>
      <c r="CUL843" s="247"/>
      <c r="CUM843" s="247"/>
      <c r="CUN843" s="247"/>
      <c r="CUO843" s="247"/>
      <c r="CUP843" s="247"/>
      <c r="CUQ843" s="247"/>
      <c r="CUR843" s="247"/>
      <c r="CUS843" s="247"/>
      <c r="CUT843" s="247"/>
      <c r="CUU843" s="247"/>
      <c r="CUV843" s="247"/>
      <c r="CUW843" s="247"/>
      <c r="CUX843" s="247"/>
      <c r="CUY843" s="247"/>
      <c r="CUZ843" s="247"/>
      <c r="CVA843" s="247"/>
      <c r="CVB843" s="247"/>
      <c r="CVC843" s="247"/>
      <c r="CVD843" s="247"/>
      <c r="CVE843" s="247"/>
      <c r="CVF843" s="247"/>
      <c r="CVG843" s="247"/>
      <c r="CVH843" s="247"/>
      <c r="CVI843" s="247"/>
      <c r="CVJ843" s="247"/>
      <c r="CVK843" s="247"/>
      <c r="CVL843" s="247"/>
      <c r="CVM843" s="247"/>
      <c r="CVN843" s="247"/>
      <c r="CVO843" s="247"/>
      <c r="CVP843" s="247"/>
      <c r="CVQ843" s="247"/>
      <c r="CVR843" s="247"/>
      <c r="CVS843" s="247"/>
      <c r="CVT843" s="247"/>
      <c r="CVU843" s="247"/>
      <c r="CVV843" s="247"/>
      <c r="CVW843" s="247"/>
      <c r="CVX843" s="247"/>
      <c r="CVY843" s="247"/>
      <c r="CVZ843" s="247"/>
      <c r="CWA843" s="247"/>
      <c r="CWB843" s="247"/>
      <c r="CWC843" s="247"/>
      <c r="CWD843" s="247"/>
      <c r="CWE843" s="247"/>
      <c r="CWF843" s="247"/>
      <c r="CWG843" s="247"/>
      <c r="CWH843" s="247"/>
      <c r="CWI843" s="247"/>
      <c r="CWJ843" s="247"/>
      <c r="CWK843" s="247"/>
      <c r="CWL843" s="247"/>
      <c r="CWM843" s="247"/>
      <c r="CWN843" s="247"/>
      <c r="CWO843" s="247"/>
      <c r="CWP843" s="247"/>
      <c r="CWQ843" s="247"/>
      <c r="CWR843" s="247"/>
      <c r="CWS843" s="247"/>
      <c r="CWT843" s="247"/>
      <c r="CWU843" s="247"/>
      <c r="CWV843" s="247"/>
      <c r="CWW843" s="247"/>
      <c r="CWX843" s="247"/>
      <c r="CWY843" s="247"/>
      <c r="CWZ843" s="247"/>
      <c r="CXA843" s="247"/>
      <c r="CXB843" s="247"/>
      <c r="CXC843" s="247"/>
      <c r="CXD843" s="247"/>
      <c r="CXE843" s="247"/>
      <c r="CXF843" s="247"/>
      <c r="CXG843" s="247"/>
      <c r="CXH843" s="247"/>
      <c r="CXI843" s="247"/>
      <c r="CXJ843" s="247"/>
      <c r="CXK843" s="247"/>
      <c r="CXL843" s="247"/>
      <c r="CXM843" s="247"/>
      <c r="CXN843" s="247"/>
      <c r="CXO843" s="247"/>
      <c r="CXP843" s="247"/>
      <c r="CXQ843" s="247"/>
      <c r="CXR843" s="247"/>
      <c r="CXS843" s="247"/>
      <c r="CXT843" s="247"/>
      <c r="CXU843" s="247"/>
      <c r="CXV843" s="247"/>
      <c r="CXW843" s="247"/>
      <c r="CXX843" s="247"/>
      <c r="CXY843" s="247"/>
      <c r="CXZ843" s="247"/>
      <c r="CYA843" s="247"/>
      <c r="CYB843" s="247"/>
      <c r="CYC843" s="247"/>
      <c r="CYD843" s="247"/>
      <c r="CYE843" s="247"/>
      <c r="CYF843" s="247"/>
      <c r="CYG843" s="247"/>
      <c r="CYH843" s="247"/>
      <c r="CYI843" s="247"/>
      <c r="CYJ843" s="247"/>
      <c r="CYK843" s="247"/>
      <c r="CYL843" s="247"/>
      <c r="CYM843" s="247"/>
      <c r="CYN843" s="247"/>
      <c r="CYO843" s="247"/>
      <c r="CYP843" s="247"/>
      <c r="CYQ843" s="247"/>
      <c r="CYR843" s="247"/>
      <c r="CYS843" s="247"/>
      <c r="CYT843" s="247"/>
      <c r="CYU843" s="247"/>
      <c r="CYV843" s="247"/>
      <c r="CYW843" s="247"/>
      <c r="CYX843" s="247"/>
      <c r="CYY843" s="247"/>
      <c r="CYZ843" s="247"/>
      <c r="CZA843" s="247"/>
      <c r="CZB843" s="247"/>
      <c r="CZC843" s="247"/>
      <c r="CZD843" s="247"/>
      <c r="CZE843" s="247"/>
      <c r="CZF843" s="247"/>
      <c r="CZG843" s="247"/>
      <c r="CZH843" s="247"/>
      <c r="CZI843" s="247"/>
      <c r="CZJ843" s="247"/>
      <c r="CZK843" s="247"/>
      <c r="CZL843" s="247"/>
      <c r="CZM843" s="247"/>
      <c r="CZN843" s="247"/>
      <c r="CZO843" s="247"/>
      <c r="CZP843" s="247"/>
      <c r="CZQ843" s="247"/>
      <c r="CZR843" s="247"/>
      <c r="CZS843" s="247"/>
      <c r="CZT843" s="247"/>
      <c r="CZU843" s="247"/>
      <c r="CZV843" s="247"/>
      <c r="CZW843" s="247"/>
      <c r="CZX843" s="247"/>
      <c r="CZY843" s="247"/>
      <c r="CZZ843" s="247"/>
      <c r="DAA843" s="247"/>
      <c r="DAB843" s="247"/>
      <c r="DAC843" s="247"/>
      <c r="DAD843" s="247"/>
      <c r="DAE843" s="247"/>
      <c r="DAF843" s="247"/>
      <c r="DAG843" s="247"/>
      <c r="DAH843" s="247"/>
      <c r="DAI843" s="247"/>
      <c r="DAJ843" s="247"/>
      <c r="DAK843" s="247"/>
      <c r="DAL843" s="247"/>
      <c r="DAM843" s="247"/>
      <c r="DAN843" s="247"/>
      <c r="DAO843" s="247"/>
      <c r="DAP843" s="247"/>
      <c r="DAQ843" s="247"/>
      <c r="DAR843" s="247"/>
      <c r="DAS843" s="247"/>
      <c r="DAT843" s="247"/>
      <c r="DAU843" s="247"/>
      <c r="DAV843" s="247"/>
      <c r="DAW843" s="247"/>
      <c r="DAX843" s="247"/>
      <c r="DAY843" s="247"/>
      <c r="DAZ843" s="247"/>
      <c r="DBA843" s="247"/>
      <c r="DBB843" s="247"/>
      <c r="DBC843" s="247"/>
      <c r="DBD843" s="247"/>
      <c r="DBE843" s="247"/>
      <c r="DBF843" s="247"/>
      <c r="DBG843" s="247"/>
      <c r="DBH843" s="247"/>
      <c r="DBI843" s="247"/>
      <c r="DBJ843" s="247"/>
      <c r="DBK843" s="247"/>
      <c r="DBL843" s="247"/>
      <c r="DBM843" s="247"/>
      <c r="DBN843" s="247"/>
      <c r="DBO843" s="247"/>
      <c r="DBP843" s="247"/>
      <c r="DBQ843" s="247"/>
      <c r="DBR843" s="247"/>
      <c r="DBS843" s="247"/>
      <c r="DBT843" s="247"/>
      <c r="DBU843" s="247"/>
      <c r="DBV843" s="247"/>
      <c r="DBW843" s="247"/>
      <c r="DBX843" s="247"/>
      <c r="DBY843" s="247"/>
      <c r="DBZ843" s="247"/>
      <c r="DCA843" s="247"/>
      <c r="DCB843" s="247"/>
      <c r="DCC843" s="247"/>
      <c r="DCD843" s="247"/>
      <c r="DCE843" s="247"/>
      <c r="DCF843" s="247"/>
      <c r="DCG843" s="247"/>
      <c r="DCH843" s="247"/>
      <c r="DCI843" s="247"/>
      <c r="DCJ843" s="247"/>
      <c r="DCK843" s="247"/>
      <c r="DCL843" s="247"/>
      <c r="DCM843" s="247"/>
      <c r="DCN843" s="247"/>
      <c r="DCO843" s="247"/>
      <c r="DCP843" s="247"/>
      <c r="DCQ843" s="247"/>
      <c r="DCR843" s="247"/>
      <c r="DCS843" s="247"/>
      <c r="DCT843" s="247"/>
      <c r="DCU843" s="247"/>
      <c r="DCV843" s="247"/>
      <c r="DCW843" s="247"/>
      <c r="DCX843" s="247"/>
      <c r="DCY843" s="247"/>
      <c r="DCZ843" s="247"/>
      <c r="DDA843" s="247"/>
      <c r="DDB843" s="247"/>
      <c r="DDC843" s="247"/>
      <c r="DDD843" s="247"/>
      <c r="DDE843" s="247"/>
      <c r="DDF843" s="247"/>
      <c r="DDG843" s="247"/>
      <c r="DDH843" s="247"/>
      <c r="DDI843" s="247"/>
      <c r="DDJ843" s="247"/>
      <c r="DDK843" s="247"/>
      <c r="DDL843" s="247"/>
      <c r="DDM843" s="247"/>
      <c r="DDN843" s="247"/>
      <c r="DDO843" s="247"/>
      <c r="DDP843" s="247"/>
      <c r="DDQ843" s="247"/>
      <c r="DDR843" s="247"/>
      <c r="DDS843" s="247"/>
      <c r="DDT843" s="247"/>
      <c r="DDU843" s="247"/>
      <c r="DDV843" s="247"/>
      <c r="DDW843" s="247"/>
      <c r="DDX843" s="247"/>
      <c r="DDY843" s="247"/>
      <c r="DDZ843" s="247"/>
      <c r="DEA843" s="247"/>
      <c r="DEB843" s="247"/>
      <c r="DEC843" s="247"/>
      <c r="DED843" s="247"/>
      <c r="DEE843" s="247"/>
      <c r="DEF843" s="247"/>
      <c r="DEG843" s="247"/>
      <c r="DEH843" s="247"/>
      <c r="DEI843" s="247"/>
      <c r="DEJ843" s="247"/>
      <c r="DEK843" s="247"/>
      <c r="DEL843" s="247"/>
      <c r="DEM843" s="247"/>
      <c r="DEN843" s="247"/>
      <c r="DEO843" s="247"/>
      <c r="DEP843" s="247"/>
      <c r="DEQ843" s="247"/>
      <c r="DER843" s="247"/>
      <c r="DES843" s="247"/>
      <c r="DET843" s="247"/>
      <c r="DEU843" s="247"/>
      <c r="DEV843" s="247"/>
      <c r="DEW843" s="247"/>
      <c r="DEX843" s="247"/>
      <c r="DEY843" s="247"/>
      <c r="DEZ843" s="247"/>
      <c r="DFA843" s="247"/>
      <c r="DFB843" s="247"/>
      <c r="DFC843" s="247"/>
      <c r="DFD843" s="247"/>
      <c r="DFE843" s="247"/>
      <c r="DFF843" s="247"/>
      <c r="DFG843" s="247"/>
      <c r="DFH843" s="247"/>
      <c r="DFI843" s="247"/>
      <c r="DFJ843" s="247"/>
      <c r="DFK843" s="247"/>
      <c r="DFL843" s="247"/>
      <c r="DFM843" s="247"/>
      <c r="DFN843" s="247"/>
      <c r="DFO843" s="247"/>
      <c r="DFP843" s="247"/>
      <c r="DFQ843" s="247"/>
      <c r="DFR843" s="247"/>
      <c r="DFS843" s="247"/>
      <c r="DFT843" s="247"/>
      <c r="DFU843" s="247"/>
      <c r="DFV843" s="247"/>
      <c r="DFW843" s="247"/>
      <c r="DFX843" s="247"/>
      <c r="DFY843" s="247"/>
      <c r="DFZ843" s="247"/>
      <c r="DGA843" s="247"/>
      <c r="DGB843" s="247"/>
      <c r="DGC843" s="247"/>
      <c r="DGD843" s="247"/>
      <c r="DGE843" s="247"/>
      <c r="DGF843" s="247"/>
      <c r="DGG843" s="247"/>
      <c r="DGH843" s="247"/>
      <c r="DGI843" s="247"/>
      <c r="DGJ843" s="247"/>
      <c r="DGK843" s="247"/>
      <c r="DGL843" s="247"/>
      <c r="DGM843" s="247"/>
      <c r="DGN843" s="247"/>
      <c r="DGO843" s="247"/>
      <c r="DGP843" s="247"/>
      <c r="DGQ843" s="247"/>
      <c r="DGR843" s="247"/>
      <c r="DGS843" s="247"/>
      <c r="DGT843" s="247"/>
      <c r="DGU843" s="247"/>
      <c r="DGV843" s="247"/>
      <c r="DGW843" s="247"/>
      <c r="DGX843" s="247"/>
      <c r="DGY843" s="247"/>
      <c r="DGZ843" s="247"/>
      <c r="DHA843" s="247"/>
      <c r="DHB843" s="247"/>
      <c r="DHC843" s="247"/>
      <c r="DHD843" s="247"/>
      <c r="DHE843" s="247"/>
      <c r="DHF843" s="247"/>
      <c r="DHG843" s="247"/>
      <c r="DHH843" s="247"/>
      <c r="DHI843" s="247"/>
      <c r="DHJ843" s="247"/>
      <c r="DHK843" s="247"/>
      <c r="DHL843" s="247"/>
      <c r="DHM843" s="247"/>
      <c r="DHN843" s="247"/>
      <c r="DHO843" s="247"/>
      <c r="DHP843" s="247"/>
      <c r="DHQ843" s="247"/>
      <c r="DHR843" s="247"/>
      <c r="DHS843" s="247"/>
      <c r="DHT843" s="247"/>
      <c r="DHU843" s="247"/>
      <c r="DHV843" s="247"/>
      <c r="DHW843" s="247"/>
      <c r="DHX843" s="247"/>
      <c r="DHY843" s="247"/>
      <c r="DHZ843" s="247"/>
      <c r="DIA843" s="247"/>
      <c r="DIB843" s="247"/>
      <c r="DIC843" s="247"/>
      <c r="DID843" s="247"/>
      <c r="DIE843" s="247"/>
      <c r="DIF843" s="247"/>
      <c r="DIG843" s="247"/>
      <c r="DIH843" s="247"/>
      <c r="DII843" s="247"/>
      <c r="DIJ843" s="247"/>
      <c r="DIK843" s="247"/>
      <c r="DIL843" s="247"/>
      <c r="DIM843" s="247"/>
      <c r="DIN843" s="247"/>
      <c r="DIO843" s="247"/>
      <c r="DIP843" s="247"/>
      <c r="DIQ843" s="247"/>
      <c r="DIR843" s="247"/>
      <c r="DIS843" s="247"/>
      <c r="DIT843" s="247"/>
      <c r="DIU843" s="247"/>
      <c r="DIV843" s="247"/>
      <c r="DIW843" s="247"/>
      <c r="DIX843" s="247"/>
      <c r="DIY843" s="247"/>
      <c r="DIZ843" s="247"/>
      <c r="DJA843" s="247"/>
      <c r="DJB843" s="247"/>
      <c r="DJC843" s="247"/>
      <c r="DJD843" s="247"/>
      <c r="DJE843" s="247"/>
      <c r="DJF843" s="247"/>
      <c r="DJG843" s="247"/>
      <c r="DJH843" s="247"/>
      <c r="DJI843" s="247"/>
      <c r="DJJ843" s="247"/>
      <c r="DJK843" s="247"/>
      <c r="DJL843" s="247"/>
      <c r="DJM843" s="247"/>
      <c r="DJN843" s="247"/>
      <c r="DJO843" s="247"/>
      <c r="DJP843" s="247"/>
      <c r="DJQ843" s="247"/>
      <c r="DJR843" s="247"/>
      <c r="DJS843" s="247"/>
      <c r="DJT843" s="247"/>
      <c r="DJU843" s="247"/>
      <c r="DJV843" s="247"/>
      <c r="DJW843" s="247"/>
      <c r="DJX843" s="247"/>
      <c r="DJY843" s="247"/>
      <c r="DJZ843" s="247"/>
      <c r="DKA843" s="247"/>
      <c r="DKB843" s="247"/>
      <c r="DKC843" s="247"/>
      <c r="DKD843" s="247"/>
      <c r="DKE843" s="247"/>
      <c r="DKF843" s="247"/>
      <c r="DKG843" s="247"/>
      <c r="DKH843" s="247"/>
      <c r="DKI843" s="247"/>
      <c r="DKJ843" s="247"/>
      <c r="DKK843" s="247"/>
      <c r="DKL843" s="247"/>
      <c r="DKM843" s="247"/>
      <c r="DKN843" s="247"/>
      <c r="DKO843" s="247"/>
      <c r="DKP843" s="247"/>
      <c r="DKQ843" s="247"/>
      <c r="DKR843" s="247"/>
      <c r="DKS843" s="247"/>
      <c r="DKT843" s="247"/>
      <c r="DKU843" s="247"/>
      <c r="DKV843" s="247"/>
      <c r="DKW843" s="247"/>
      <c r="DKX843" s="247"/>
      <c r="DKY843" s="247"/>
      <c r="DKZ843" s="247"/>
      <c r="DLA843" s="247"/>
      <c r="DLB843" s="247"/>
      <c r="DLC843" s="247"/>
      <c r="DLD843" s="247"/>
      <c r="DLE843" s="247"/>
      <c r="DLF843" s="247"/>
      <c r="DLG843" s="247"/>
      <c r="DLH843" s="247"/>
      <c r="DLI843" s="247"/>
      <c r="DLJ843" s="247"/>
      <c r="DLK843" s="247"/>
      <c r="DLL843" s="247"/>
      <c r="DLM843" s="247"/>
      <c r="DLN843" s="247"/>
      <c r="DLO843" s="247"/>
      <c r="DLP843" s="247"/>
      <c r="DLQ843" s="247"/>
      <c r="DLR843" s="247"/>
      <c r="DLS843" s="247"/>
      <c r="DLT843" s="247"/>
      <c r="DLU843" s="247"/>
      <c r="DLV843" s="247"/>
      <c r="DLW843" s="247"/>
      <c r="DLX843" s="247"/>
      <c r="DLY843" s="247"/>
      <c r="DLZ843" s="247"/>
      <c r="DMA843" s="247"/>
      <c r="DMB843" s="247"/>
      <c r="DMC843" s="247"/>
      <c r="DMD843" s="247"/>
      <c r="DME843" s="247"/>
      <c r="DMF843" s="247"/>
      <c r="DMG843" s="247"/>
      <c r="DMH843" s="247"/>
      <c r="DMI843" s="247"/>
      <c r="DMJ843" s="247"/>
      <c r="DMK843" s="247"/>
      <c r="DML843" s="247"/>
      <c r="DMM843" s="247"/>
      <c r="DMN843" s="247"/>
      <c r="DMO843" s="247"/>
      <c r="DMP843" s="247"/>
      <c r="DMQ843" s="247"/>
      <c r="DMR843" s="247"/>
      <c r="DMS843" s="247"/>
      <c r="DMT843" s="247"/>
      <c r="DMU843" s="247"/>
      <c r="DMV843" s="247"/>
      <c r="DMW843" s="247"/>
      <c r="DMX843" s="247"/>
      <c r="DMY843" s="247"/>
      <c r="DMZ843" s="247"/>
      <c r="DNA843" s="247"/>
      <c r="DNB843" s="247"/>
      <c r="DNC843" s="247"/>
      <c r="DND843" s="247"/>
      <c r="DNE843" s="247"/>
      <c r="DNF843" s="247"/>
      <c r="DNG843" s="247"/>
      <c r="DNH843" s="247"/>
      <c r="DNI843" s="247"/>
      <c r="DNJ843" s="247"/>
      <c r="DNK843" s="247"/>
      <c r="DNL843" s="247"/>
      <c r="DNM843" s="247"/>
      <c r="DNN843" s="247"/>
      <c r="DNO843" s="247"/>
      <c r="DNP843" s="247"/>
      <c r="DNQ843" s="247"/>
      <c r="DNR843" s="247"/>
      <c r="DNS843" s="247"/>
      <c r="DNT843" s="247"/>
      <c r="DNU843" s="247"/>
      <c r="DNV843" s="247"/>
      <c r="DNW843" s="247"/>
      <c r="DNX843" s="247"/>
      <c r="DNY843" s="247"/>
      <c r="DNZ843" s="247"/>
      <c r="DOA843" s="247"/>
      <c r="DOB843" s="247"/>
      <c r="DOC843" s="247"/>
      <c r="DOD843" s="247"/>
      <c r="DOE843" s="247"/>
      <c r="DOF843" s="247"/>
      <c r="DOG843" s="247"/>
      <c r="DOH843" s="247"/>
      <c r="DOI843" s="247"/>
      <c r="DOJ843" s="247"/>
      <c r="DOK843" s="247"/>
      <c r="DOL843" s="247"/>
      <c r="DOM843" s="247"/>
      <c r="DON843" s="247"/>
      <c r="DOO843" s="247"/>
      <c r="DOP843" s="247"/>
      <c r="DOQ843" s="247"/>
      <c r="DOR843" s="247"/>
      <c r="DOS843" s="247"/>
      <c r="DOT843" s="247"/>
      <c r="DOU843" s="247"/>
      <c r="DOV843" s="247"/>
      <c r="DOW843" s="247"/>
      <c r="DOX843" s="247"/>
      <c r="DOY843" s="247"/>
      <c r="DOZ843" s="247"/>
      <c r="DPA843" s="247"/>
      <c r="DPB843" s="247"/>
      <c r="DPC843" s="247"/>
      <c r="DPD843" s="247"/>
      <c r="DPE843" s="247"/>
      <c r="DPF843" s="247"/>
      <c r="DPG843" s="247"/>
      <c r="DPH843" s="247"/>
      <c r="DPI843" s="247"/>
      <c r="DPJ843" s="247"/>
      <c r="DPK843" s="247"/>
      <c r="DPL843" s="247"/>
      <c r="DPM843" s="247"/>
      <c r="DPN843" s="247"/>
      <c r="DPO843" s="247"/>
      <c r="DPP843" s="247"/>
      <c r="DPQ843" s="247"/>
      <c r="DPR843" s="247"/>
      <c r="DPS843" s="247"/>
      <c r="DPT843" s="247"/>
      <c r="DPU843" s="247"/>
      <c r="DPV843" s="247"/>
      <c r="DPW843" s="247"/>
      <c r="DPX843" s="247"/>
      <c r="DPY843" s="247"/>
      <c r="DPZ843" s="247"/>
      <c r="DQA843" s="247"/>
      <c r="DQB843" s="247"/>
      <c r="DQC843" s="247"/>
      <c r="DQD843" s="247"/>
      <c r="DQE843" s="247"/>
      <c r="DQF843" s="247"/>
      <c r="DQG843" s="247"/>
      <c r="DQH843" s="247"/>
      <c r="DQI843" s="247"/>
      <c r="DQJ843" s="247"/>
      <c r="DQK843" s="247"/>
      <c r="DQL843" s="247"/>
      <c r="DQM843" s="247"/>
      <c r="DQN843" s="247"/>
      <c r="DQO843" s="247"/>
      <c r="DQP843" s="247"/>
      <c r="DQQ843" s="247"/>
      <c r="DQR843" s="247"/>
      <c r="DQS843" s="247"/>
      <c r="DQT843" s="247"/>
      <c r="DQU843" s="247"/>
      <c r="DQV843" s="247"/>
      <c r="DQW843" s="247"/>
      <c r="DQX843" s="247"/>
      <c r="DQY843" s="247"/>
      <c r="DQZ843" s="247"/>
      <c r="DRA843" s="247"/>
      <c r="DRB843" s="247"/>
      <c r="DRC843" s="247"/>
      <c r="DRD843" s="247"/>
      <c r="DRE843" s="247"/>
      <c r="DRF843" s="247"/>
      <c r="DRG843" s="247"/>
      <c r="DRH843" s="247"/>
      <c r="DRI843" s="247"/>
      <c r="DRJ843" s="247"/>
      <c r="DRK843" s="247"/>
      <c r="DRL843" s="247"/>
      <c r="DRM843" s="247"/>
      <c r="DRN843" s="247"/>
      <c r="DRO843" s="247"/>
      <c r="DRP843" s="247"/>
      <c r="DRQ843" s="247"/>
      <c r="DRR843" s="247"/>
      <c r="DRS843" s="247"/>
      <c r="DRT843" s="247"/>
      <c r="DRU843" s="247"/>
      <c r="DRV843" s="247"/>
      <c r="DRW843" s="247"/>
      <c r="DRX843" s="247"/>
      <c r="DRY843" s="247"/>
      <c r="DRZ843" s="247"/>
      <c r="DSA843" s="247"/>
      <c r="DSB843" s="247"/>
      <c r="DSC843" s="247"/>
      <c r="DSD843" s="247"/>
      <c r="DSE843" s="247"/>
      <c r="DSF843" s="247"/>
      <c r="DSG843" s="247"/>
      <c r="DSH843" s="247"/>
      <c r="DSI843" s="247"/>
      <c r="DSJ843" s="247"/>
      <c r="DSK843" s="247"/>
      <c r="DSL843" s="247"/>
      <c r="DSM843" s="247"/>
      <c r="DSN843" s="247"/>
      <c r="DSO843" s="247"/>
      <c r="DSP843" s="247"/>
      <c r="DSQ843" s="247"/>
      <c r="DSR843" s="247"/>
      <c r="DSS843" s="247"/>
      <c r="DST843" s="247"/>
      <c r="DSU843" s="247"/>
      <c r="DSV843" s="247"/>
      <c r="DSW843" s="247"/>
      <c r="DSX843" s="247"/>
      <c r="DSY843" s="247"/>
      <c r="DSZ843" s="247"/>
      <c r="DTA843" s="247"/>
      <c r="DTB843" s="247"/>
      <c r="DTC843" s="247"/>
      <c r="DTD843" s="247"/>
      <c r="DTE843" s="247"/>
      <c r="DTF843" s="247"/>
      <c r="DTG843" s="247"/>
      <c r="DTH843" s="247"/>
      <c r="DTI843" s="247"/>
      <c r="DTJ843" s="247"/>
      <c r="DTK843" s="247"/>
      <c r="DTL843" s="247"/>
      <c r="DTM843" s="247"/>
      <c r="DTN843" s="247"/>
      <c r="DTO843" s="247"/>
      <c r="DTP843" s="247"/>
      <c r="DTQ843" s="247"/>
      <c r="DTR843" s="247"/>
      <c r="DTS843" s="247"/>
      <c r="DTT843" s="247"/>
      <c r="DTU843" s="247"/>
      <c r="DTV843" s="247"/>
      <c r="DTW843" s="247"/>
      <c r="DTX843" s="247"/>
      <c r="DTY843" s="247"/>
      <c r="DTZ843" s="247"/>
      <c r="DUA843" s="247"/>
      <c r="DUB843" s="247"/>
      <c r="DUC843" s="247"/>
      <c r="DUD843" s="247"/>
      <c r="DUE843" s="247"/>
      <c r="DUF843" s="247"/>
      <c r="DUG843" s="247"/>
      <c r="DUH843" s="247"/>
      <c r="DUI843" s="247"/>
      <c r="DUJ843" s="247"/>
      <c r="DUK843" s="247"/>
      <c r="DUL843" s="247"/>
      <c r="DUM843" s="247"/>
      <c r="DUN843" s="247"/>
      <c r="DUO843" s="247"/>
      <c r="DUP843" s="247"/>
      <c r="DUQ843" s="247"/>
      <c r="DUR843" s="247"/>
      <c r="DUS843" s="247"/>
      <c r="DUT843" s="247"/>
      <c r="DUU843" s="247"/>
      <c r="DUV843" s="247"/>
      <c r="DUW843" s="247"/>
      <c r="DUX843" s="247"/>
      <c r="DUY843" s="247"/>
      <c r="DUZ843" s="247"/>
      <c r="DVA843" s="247"/>
      <c r="DVB843" s="247"/>
      <c r="DVC843" s="247"/>
      <c r="DVD843" s="247"/>
      <c r="DVE843" s="247"/>
      <c r="DVF843" s="247"/>
      <c r="DVG843" s="247"/>
      <c r="DVH843" s="247"/>
      <c r="DVI843" s="247"/>
      <c r="DVJ843" s="247"/>
      <c r="DVK843" s="247"/>
      <c r="DVL843" s="247"/>
      <c r="DVM843" s="247"/>
      <c r="DVN843" s="247"/>
      <c r="DVO843" s="247"/>
      <c r="DVP843" s="247"/>
      <c r="DVQ843" s="247"/>
      <c r="DVR843" s="247"/>
      <c r="DVS843" s="247"/>
      <c r="DVT843" s="247"/>
      <c r="DVU843" s="247"/>
      <c r="DVV843" s="247"/>
      <c r="DVW843" s="247"/>
      <c r="DVX843" s="247"/>
      <c r="DVY843" s="247"/>
      <c r="DVZ843" s="247"/>
      <c r="DWA843" s="247"/>
      <c r="DWB843" s="247"/>
      <c r="DWC843" s="247"/>
      <c r="DWD843" s="247"/>
      <c r="DWE843" s="247"/>
      <c r="DWF843" s="247"/>
      <c r="DWG843" s="247"/>
      <c r="DWH843" s="247"/>
      <c r="DWI843" s="247"/>
      <c r="DWJ843" s="247"/>
      <c r="DWK843" s="247"/>
      <c r="DWL843" s="247"/>
      <c r="DWM843" s="247"/>
      <c r="DWN843" s="247"/>
      <c r="DWO843" s="247"/>
      <c r="DWP843" s="247"/>
      <c r="DWQ843" s="247"/>
      <c r="DWR843" s="247"/>
      <c r="DWS843" s="247"/>
      <c r="DWT843" s="247"/>
      <c r="DWU843" s="247"/>
      <c r="DWV843" s="247"/>
      <c r="DWW843" s="247"/>
      <c r="DWX843" s="247"/>
      <c r="DWY843" s="247"/>
      <c r="DWZ843" s="247"/>
      <c r="DXA843" s="247"/>
      <c r="DXB843" s="247"/>
      <c r="DXC843" s="247"/>
      <c r="DXD843" s="247"/>
      <c r="DXE843" s="247"/>
      <c r="DXF843" s="247"/>
      <c r="DXG843" s="247"/>
      <c r="DXH843" s="247"/>
      <c r="DXI843" s="247"/>
      <c r="DXJ843" s="247"/>
      <c r="DXK843" s="247"/>
      <c r="DXL843" s="247"/>
      <c r="DXM843" s="247"/>
      <c r="DXN843" s="247"/>
      <c r="DXO843" s="247"/>
      <c r="DXP843" s="247"/>
      <c r="DXQ843" s="247"/>
      <c r="DXR843" s="247"/>
      <c r="DXS843" s="247"/>
      <c r="DXT843" s="247"/>
      <c r="DXU843" s="247"/>
      <c r="DXV843" s="247"/>
      <c r="DXW843" s="247"/>
      <c r="DXX843" s="247"/>
      <c r="DXY843" s="247"/>
      <c r="DXZ843" s="247"/>
      <c r="DYA843" s="247"/>
      <c r="DYB843" s="247"/>
      <c r="DYC843" s="247"/>
      <c r="DYD843" s="247"/>
      <c r="DYE843" s="247"/>
      <c r="DYF843" s="247"/>
      <c r="DYG843" s="247"/>
      <c r="DYH843" s="247"/>
      <c r="DYI843" s="247"/>
      <c r="DYJ843" s="247"/>
      <c r="DYK843" s="247"/>
      <c r="DYL843" s="247"/>
      <c r="DYM843" s="247"/>
      <c r="DYN843" s="247"/>
      <c r="DYO843" s="247"/>
      <c r="DYP843" s="247"/>
      <c r="DYQ843" s="247"/>
      <c r="DYR843" s="247"/>
      <c r="DYS843" s="247"/>
      <c r="DYT843" s="247"/>
      <c r="DYU843" s="247"/>
      <c r="DYV843" s="247"/>
      <c r="DYW843" s="247"/>
      <c r="DYX843" s="247"/>
      <c r="DYY843" s="247"/>
      <c r="DYZ843" s="247"/>
      <c r="DZA843" s="247"/>
      <c r="DZB843" s="247"/>
      <c r="DZC843" s="247"/>
      <c r="DZD843" s="247"/>
      <c r="DZE843" s="247"/>
      <c r="DZF843" s="247"/>
      <c r="DZG843" s="247"/>
      <c r="DZH843" s="247"/>
      <c r="DZI843" s="247"/>
      <c r="DZJ843" s="247"/>
      <c r="DZK843" s="247"/>
      <c r="DZL843" s="247"/>
      <c r="DZM843" s="247"/>
      <c r="DZN843" s="247"/>
      <c r="DZO843" s="247"/>
      <c r="DZP843" s="247"/>
      <c r="DZQ843" s="247"/>
      <c r="DZR843" s="247"/>
      <c r="DZS843" s="247"/>
      <c r="DZT843" s="247"/>
      <c r="DZU843" s="247"/>
      <c r="DZV843" s="247"/>
      <c r="DZW843" s="247"/>
      <c r="DZX843" s="247"/>
      <c r="DZY843" s="247"/>
      <c r="DZZ843" s="247"/>
      <c r="EAA843" s="247"/>
      <c r="EAB843" s="247"/>
      <c r="EAC843" s="247"/>
      <c r="EAD843" s="247"/>
      <c r="EAE843" s="247"/>
      <c r="EAF843" s="247"/>
      <c r="EAG843" s="247"/>
      <c r="EAH843" s="247"/>
      <c r="EAI843" s="247"/>
      <c r="EAJ843" s="247"/>
      <c r="EAK843" s="247"/>
      <c r="EAL843" s="247"/>
      <c r="EAM843" s="247"/>
      <c r="EAN843" s="247"/>
      <c r="EAO843" s="247"/>
      <c r="EAP843" s="247"/>
      <c r="EAQ843" s="247"/>
      <c r="EAR843" s="247"/>
      <c r="EAS843" s="247"/>
      <c r="EAT843" s="247"/>
      <c r="EAU843" s="247"/>
      <c r="EAV843" s="247"/>
      <c r="EAW843" s="247"/>
      <c r="EAX843" s="247"/>
      <c r="EAY843" s="247"/>
      <c r="EAZ843" s="247"/>
      <c r="EBA843" s="247"/>
      <c r="EBB843" s="247"/>
      <c r="EBC843" s="247"/>
      <c r="EBD843" s="247"/>
      <c r="EBE843" s="247"/>
      <c r="EBF843" s="247"/>
      <c r="EBG843" s="247"/>
      <c r="EBH843" s="247"/>
      <c r="EBI843" s="247"/>
      <c r="EBJ843" s="247"/>
      <c r="EBK843" s="247"/>
      <c r="EBL843" s="247"/>
      <c r="EBM843" s="247"/>
      <c r="EBN843" s="247"/>
      <c r="EBO843" s="247"/>
      <c r="EBP843" s="247"/>
      <c r="EBQ843" s="247"/>
      <c r="EBR843" s="247"/>
      <c r="EBS843" s="247"/>
      <c r="EBT843" s="247"/>
      <c r="EBU843" s="247"/>
      <c r="EBV843" s="247"/>
      <c r="EBW843" s="247"/>
      <c r="EBX843" s="247"/>
      <c r="EBY843" s="247"/>
      <c r="EBZ843" s="247"/>
      <c r="ECA843" s="247"/>
      <c r="ECB843" s="247"/>
      <c r="ECC843" s="247"/>
      <c r="ECD843" s="247"/>
      <c r="ECE843" s="247"/>
      <c r="ECF843" s="247"/>
      <c r="ECG843" s="247"/>
      <c r="ECH843" s="247"/>
      <c r="ECI843" s="247"/>
      <c r="ECJ843" s="247"/>
      <c r="ECK843" s="247"/>
      <c r="ECL843" s="247"/>
      <c r="ECM843" s="247"/>
      <c r="ECN843" s="247"/>
      <c r="ECO843" s="247"/>
      <c r="ECP843" s="247"/>
      <c r="ECQ843" s="247"/>
      <c r="ECR843" s="247"/>
      <c r="ECS843" s="247"/>
      <c r="ECT843" s="247"/>
      <c r="ECU843" s="247"/>
      <c r="ECV843" s="247"/>
      <c r="ECW843" s="247"/>
      <c r="ECX843" s="247"/>
      <c r="ECY843" s="247"/>
      <c r="ECZ843" s="247"/>
      <c r="EDA843" s="247"/>
      <c r="EDB843" s="247"/>
      <c r="EDC843" s="247"/>
      <c r="EDD843" s="247"/>
      <c r="EDE843" s="247"/>
      <c r="EDF843" s="247"/>
      <c r="EDG843" s="247"/>
      <c r="EDH843" s="247"/>
      <c r="EDI843" s="247"/>
      <c r="EDJ843" s="247"/>
      <c r="EDK843" s="247"/>
      <c r="EDL843" s="247"/>
      <c r="EDM843" s="247"/>
      <c r="EDN843" s="247"/>
      <c r="EDO843" s="247"/>
      <c r="EDP843" s="247"/>
      <c r="EDQ843" s="247"/>
      <c r="EDR843" s="247"/>
      <c r="EDS843" s="247"/>
      <c r="EDT843" s="247"/>
      <c r="EDU843" s="247"/>
      <c r="EDV843" s="247"/>
      <c r="EDW843" s="247"/>
      <c r="EDX843" s="247"/>
      <c r="EDY843" s="247"/>
      <c r="EDZ843" s="247"/>
      <c r="EEA843" s="247"/>
      <c r="EEB843" s="247"/>
      <c r="EEC843" s="247"/>
      <c r="EED843" s="247"/>
      <c r="EEE843" s="247"/>
      <c r="EEF843" s="247"/>
      <c r="EEG843" s="247"/>
      <c r="EEH843" s="247"/>
      <c r="EEI843" s="247"/>
      <c r="EEJ843" s="247"/>
      <c r="EEK843" s="247"/>
      <c r="EEL843" s="247"/>
      <c r="EEM843" s="247"/>
      <c r="EEN843" s="247"/>
      <c r="EEO843" s="247"/>
      <c r="EEP843" s="247"/>
      <c r="EEQ843" s="247"/>
      <c r="EER843" s="247"/>
      <c r="EES843" s="247"/>
      <c r="EET843" s="247"/>
      <c r="EEU843" s="247"/>
      <c r="EEV843" s="247"/>
      <c r="EEW843" s="247"/>
      <c r="EEX843" s="247"/>
      <c r="EEY843" s="247"/>
      <c r="EEZ843" s="247"/>
      <c r="EFA843" s="247"/>
      <c r="EFB843" s="247"/>
      <c r="EFC843" s="247"/>
      <c r="EFD843" s="247"/>
      <c r="EFE843" s="247"/>
      <c r="EFF843" s="247"/>
      <c r="EFG843" s="247"/>
      <c r="EFH843" s="247"/>
      <c r="EFI843" s="247"/>
      <c r="EFJ843" s="247"/>
      <c r="EFK843" s="247"/>
      <c r="EFL843" s="247"/>
      <c r="EFM843" s="247"/>
      <c r="EFN843" s="247"/>
      <c r="EFO843" s="247"/>
      <c r="EFP843" s="247"/>
      <c r="EFQ843" s="247"/>
      <c r="EFR843" s="247"/>
      <c r="EFS843" s="247"/>
      <c r="EFT843" s="247"/>
      <c r="EFU843" s="247"/>
      <c r="EFV843" s="247"/>
      <c r="EFW843" s="247"/>
      <c r="EFX843" s="247"/>
      <c r="EFY843" s="247"/>
      <c r="EFZ843" s="247"/>
      <c r="EGA843" s="247"/>
      <c r="EGB843" s="247"/>
      <c r="EGC843" s="247"/>
      <c r="EGD843" s="247"/>
      <c r="EGE843" s="247"/>
      <c r="EGF843" s="247"/>
      <c r="EGG843" s="247"/>
      <c r="EGH843" s="247"/>
      <c r="EGI843" s="247"/>
      <c r="EGJ843" s="247"/>
      <c r="EGK843" s="247"/>
      <c r="EGL843" s="247"/>
      <c r="EGM843" s="247"/>
      <c r="EGN843" s="247"/>
      <c r="EGO843" s="247"/>
      <c r="EGP843" s="247"/>
      <c r="EGQ843" s="247"/>
      <c r="EGR843" s="247"/>
      <c r="EGS843" s="247"/>
      <c r="EGT843" s="247"/>
      <c r="EGU843" s="247"/>
      <c r="EGV843" s="247"/>
      <c r="EGW843" s="247"/>
      <c r="EGX843" s="247"/>
      <c r="EGY843" s="247"/>
      <c r="EGZ843" s="247"/>
      <c r="EHA843" s="247"/>
      <c r="EHB843" s="247"/>
      <c r="EHC843" s="247"/>
      <c r="EHD843" s="247"/>
      <c r="EHE843" s="247"/>
      <c r="EHF843" s="247"/>
      <c r="EHG843" s="247"/>
      <c r="EHH843" s="247"/>
      <c r="EHI843" s="247"/>
      <c r="EHJ843" s="247"/>
      <c r="EHK843" s="247"/>
      <c r="EHL843" s="247"/>
      <c r="EHM843" s="247"/>
      <c r="EHN843" s="247"/>
      <c r="EHO843" s="247"/>
      <c r="EHP843" s="247"/>
      <c r="EHQ843" s="247"/>
      <c r="EHR843" s="247"/>
      <c r="EHS843" s="247"/>
      <c r="EHT843" s="247"/>
      <c r="EHU843" s="247"/>
      <c r="EHV843" s="247"/>
      <c r="EHW843" s="247"/>
      <c r="EHX843" s="247"/>
      <c r="EHY843" s="247"/>
      <c r="EHZ843" s="247"/>
      <c r="EIA843" s="247"/>
      <c r="EIB843" s="247"/>
      <c r="EIC843" s="247"/>
      <c r="EID843" s="247"/>
      <c r="EIE843" s="247"/>
      <c r="EIF843" s="247"/>
      <c r="EIG843" s="247"/>
      <c r="EIH843" s="247"/>
      <c r="EII843" s="247"/>
      <c r="EIJ843" s="247"/>
      <c r="EIK843" s="247"/>
      <c r="EIL843" s="247"/>
      <c r="EIM843" s="247"/>
      <c r="EIN843" s="247"/>
      <c r="EIO843" s="247"/>
      <c r="EIP843" s="247"/>
      <c r="EIQ843" s="247"/>
      <c r="EIR843" s="247"/>
      <c r="EIS843" s="247"/>
      <c r="EIT843" s="247"/>
      <c r="EIU843" s="247"/>
      <c r="EIV843" s="247"/>
      <c r="EIW843" s="247"/>
      <c r="EIX843" s="247"/>
      <c r="EIY843" s="247"/>
      <c r="EIZ843" s="247"/>
      <c r="EJA843" s="247"/>
      <c r="EJB843" s="247"/>
      <c r="EJC843" s="247"/>
      <c r="EJD843" s="247"/>
      <c r="EJE843" s="247"/>
      <c r="EJF843" s="247"/>
      <c r="EJG843" s="247"/>
      <c r="EJH843" s="247"/>
      <c r="EJI843" s="247"/>
      <c r="EJJ843" s="247"/>
      <c r="EJK843" s="247"/>
      <c r="EJL843" s="247"/>
      <c r="EJM843" s="247"/>
      <c r="EJN843" s="247"/>
      <c r="EJO843" s="247"/>
      <c r="EJP843" s="247"/>
      <c r="EJQ843" s="247"/>
      <c r="EJR843" s="247"/>
      <c r="EJS843" s="247"/>
      <c r="EJT843" s="247"/>
      <c r="EJU843" s="247"/>
      <c r="EJV843" s="247"/>
      <c r="EJW843" s="247"/>
      <c r="EJX843" s="247"/>
      <c r="EJY843" s="247"/>
      <c r="EJZ843" s="247"/>
      <c r="EKA843" s="247"/>
      <c r="EKB843" s="247"/>
      <c r="EKC843" s="247"/>
      <c r="EKD843" s="247"/>
      <c r="EKE843" s="247"/>
      <c r="EKF843" s="247"/>
      <c r="EKG843" s="247"/>
      <c r="EKH843" s="247"/>
      <c r="EKI843" s="247"/>
      <c r="EKJ843" s="247"/>
      <c r="EKK843" s="247"/>
      <c r="EKL843" s="247"/>
      <c r="EKM843" s="247"/>
      <c r="EKN843" s="247"/>
      <c r="EKO843" s="247"/>
      <c r="EKP843" s="247"/>
      <c r="EKQ843" s="247"/>
      <c r="EKR843" s="247"/>
      <c r="EKS843" s="247"/>
      <c r="EKT843" s="247"/>
      <c r="EKU843" s="247"/>
      <c r="EKV843" s="247"/>
      <c r="EKW843" s="247"/>
      <c r="EKX843" s="247"/>
      <c r="EKY843" s="247"/>
      <c r="EKZ843" s="247"/>
      <c r="ELA843" s="247"/>
      <c r="ELB843" s="247"/>
      <c r="ELC843" s="247"/>
      <c r="ELD843" s="247"/>
      <c r="ELE843" s="247"/>
      <c r="ELF843" s="247"/>
      <c r="ELG843" s="247"/>
      <c r="ELH843" s="247"/>
      <c r="ELI843" s="247"/>
      <c r="ELJ843" s="247"/>
      <c r="ELK843" s="247"/>
      <c r="ELL843" s="247"/>
      <c r="ELM843" s="247"/>
      <c r="ELN843" s="247"/>
      <c r="ELO843" s="247"/>
      <c r="ELP843" s="247"/>
      <c r="ELQ843" s="247"/>
      <c r="ELR843" s="247"/>
      <c r="ELS843" s="247"/>
      <c r="ELT843" s="247"/>
      <c r="ELU843" s="247"/>
      <c r="ELV843" s="247"/>
      <c r="ELW843" s="247"/>
      <c r="ELX843" s="247"/>
      <c r="ELY843" s="247"/>
      <c r="ELZ843" s="247"/>
      <c r="EMA843" s="247"/>
      <c r="EMB843" s="247"/>
      <c r="EMC843" s="247"/>
      <c r="EMD843" s="247"/>
      <c r="EME843" s="247"/>
      <c r="EMF843" s="247"/>
      <c r="EMG843" s="247"/>
      <c r="EMH843" s="247"/>
      <c r="EMI843" s="247"/>
      <c r="EMJ843" s="247"/>
      <c r="EMK843" s="247"/>
      <c r="EML843" s="247"/>
      <c r="EMM843" s="247"/>
      <c r="EMN843" s="247"/>
      <c r="EMO843" s="247"/>
      <c r="EMP843" s="247"/>
      <c r="EMQ843" s="247"/>
      <c r="EMR843" s="247"/>
      <c r="EMS843" s="247"/>
      <c r="EMT843" s="247"/>
      <c r="EMU843" s="247"/>
      <c r="EMV843" s="247"/>
      <c r="EMW843" s="247"/>
      <c r="EMX843" s="247"/>
      <c r="EMY843" s="247"/>
      <c r="EMZ843" s="247"/>
      <c r="ENA843" s="247"/>
      <c r="ENB843" s="247"/>
      <c r="ENC843" s="247"/>
      <c r="END843" s="247"/>
      <c r="ENE843" s="247"/>
      <c r="ENF843" s="247"/>
      <c r="ENG843" s="247"/>
      <c r="ENH843" s="247"/>
      <c r="ENI843" s="247"/>
      <c r="ENJ843" s="247"/>
      <c r="ENK843" s="247"/>
      <c r="ENL843" s="247"/>
      <c r="ENM843" s="247"/>
      <c r="ENN843" s="247"/>
      <c r="ENO843" s="247"/>
      <c r="ENP843" s="247"/>
      <c r="ENQ843" s="247"/>
      <c r="ENR843" s="247"/>
      <c r="ENS843" s="247"/>
      <c r="ENT843" s="247"/>
      <c r="ENU843" s="247"/>
      <c r="ENV843" s="247"/>
      <c r="ENW843" s="247"/>
      <c r="ENX843" s="247"/>
      <c r="ENY843" s="247"/>
      <c r="ENZ843" s="247"/>
      <c r="EOA843" s="247"/>
      <c r="EOB843" s="247"/>
      <c r="EOC843" s="247"/>
      <c r="EOD843" s="247"/>
      <c r="EOE843" s="247"/>
      <c r="EOF843" s="247"/>
      <c r="EOG843" s="247"/>
      <c r="EOH843" s="247"/>
      <c r="EOI843" s="247"/>
      <c r="EOJ843" s="247"/>
      <c r="EOK843" s="247"/>
      <c r="EOL843" s="247"/>
      <c r="EOM843" s="247"/>
      <c r="EON843" s="247"/>
      <c r="EOO843" s="247"/>
      <c r="EOP843" s="247"/>
      <c r="EOQ843" s="247"/>
      <c r="EOR843" s="247"/>
      <c r="EOS843" s="247"/>
      <c r="EOT843" s="247"/>
      <c r="EOU843" s="247"/>
      <c r="EOV843" s="247"/>
      <c r="EOW843" s="247"/>
      <c r="EOX843" s="247"/>
      <c r="EOY843" s="247"/>
      <c r="EOZ843" s="247"/>
      <c r="EPA843" s="247"/>
      <c r="EPB843" s="247"/>
      <c r="EPC843" s="247"/>
      <c r="EPD843" s="247"/>
      <c r="EPE843" s="247"/>
      <c r="EPF843" s="247"/>
      <c r="EPG843" s="247"/>
      <c r="EPH843" s="247"/>
      <c r="EPI843" s="247"/>
      <c r="EPJ843" s="247"/>
      <c r="EPK843" s="247"/>
      <c r="EPL843" s="247"/>
      <c r="EPM843" s="247"/>
      <c r="EPN843" s="247"/>
      <c r="EPO843" s="247"/>
      <c r="EPP843" s="247"/>
      <c r="EPQ843" s="247"/>
      <c r="EPR843" s="247"/>
      <c r="EPS843" s="247"/>
      <c r="EPT843" s="247"/>
      <c r="EPU843" s="247"/>
      <c r="EPV843" s="247"/>
      <c r="EPW843" s="247"/>
      <c r="EPX843" s="247"/>
      <c r="EPY843" s="247"/>
      <c r="EPZ843" s="247"/>
      <c r="EQA843" s="247"/>
      <c r="EQB843" s="247"/>
      <c r="EQC843" s="247"/>
      <c r="EQD843" s="247"/>
      <c r="EQE843" s="247"/>
      <c r="EQF843" s="247"/>
      <c r="EQG843" s="247"/>
      <c r="EQH843" s="247"/>
      <c r="EQI843" s="247"/>
      <c r="EQJ843" s="247"/>
      <c r="EQK843" s="247"/>
      <c r="EQL843" s="247"/>
      <c r="EQM843" s="247"/>
      <c r="EQN843" s="247"/>
      <c r="EQO843" s="247"/>
      <c r="EQP843" s="247"/>
      <c r="EQQ843" s="247"/>
      <c r="EQR843" s="247"/>
      <c r="EQS843" s="247"/>
      <c r="EQT843" s="247"/>
      <c r="EQU843" s="247"/>
      <c r="EQV843" s="247"/>
      <c r="EQW843" s="247"/>
      <c r="EQX843" s="247"/>
      <c r="EQY843" s="247"/>
      <c r="EQZ843" s="247"/>
      <c r="ERA843" s="247"/>
      <c r="ERB843" s="247"/>
      <c r="ERC843" s="247"/>
      <c r="ERD843" s="247"/>
      <c r="ERE843" s="247"/>
      <c r="ERF843" s="247"/>
      <c r="ERG843" s="247"/>
      <c r="ERH843" s="247"/>
      <c r="ERI843" s="247"/>
      <c r="ERJ843" s="247"/>
      <c r="ERK843" s="247"/>
      <c r="ERL843" s="247"/>
      <c r="ERM843" s="247"/>
      <c r="ERN843" s="247"/>
      <c r="ERO843" s="247"/>
      <c r="ERP843" s="247"/>
      <c r="ERQ843" s="247"/>
      <c r="ERR843" s="247"/>
      <c r="ERS843" s="247"/>
      <c r="ERT843" s="247"/>
      <c r="ERU843" s="247"/>
      <c r="ERV843" s="247"/>
      <c r="ERW843" s="247"/>
      <c r="ERX843" s="247"/>
      <c r="ERY843" s="247"/>
      <c r="ERZ843" s="247"/>
      <c r="ESA843" s="247"/>
      <c r="ESB843" s="247"/>
      <c r="ESC843" s="247"/>
      <c r="ESD843" s="247"/>
      <c r="ESE843" s="247"/>
      <c r="ESF843" s="247"/>
      <c r="ESG843" s="247"/>
      <c r="ESH843" s="247"/>
      <c r="ESI843" s="247"/>
      <c r="ESJ843" s="247"/>
      <c r="ESK843" s="247"/>
      <c r="ESL843" s="247"/>
      <c r="ESM843" s="247"/>
      <c r="ESN843" s="247"/>
      <c r="ESO843" s="247"/>
      <c r="ESP843" s="247"/>
      <c r="ESQ843" s="247"/>
      <c r="ESR843" s="247"/>
      <c r="ESS843" s="247"/>
      <c r="EST843" s="247"/>
      <c r="ESU843" s="247"/>
      <c r="ESV843" s="247"/>
      <c r="ESW843" s="247"/>
      <c r="ESX843" s="247"/>
      <c r="ESY843" s="247"/>
      <c r="ESZ843" s="247"/>
      <c r="ETA843" s="247"/>
      <c r="ETB843" s="247"/>
      <c r="ETC843" s="247"/>
      <c r="ETD843" s="247"/>
      <c r="ETE843" s="247"/>
      <c r="ETF843" s="247"/>
      <c r="ETG843" s="247"/>
      <c r="ETH843" s="247"/>
      <c r="ETI843" s="247"/>
      <c r="ETJ843" s="247"/>
      <c r="ETK843" s="247"/>
      <c r="ETL843" s="247"/>
      <c r="ETM843" s="247"/>
      <c r="ETN843" s="247"/>
      <c r="ETO843" s="247"/>
      <c r="ETP843" s="247"/>
      <c r="ETQ843" s="247"/>
      <c r="ETR843" s="247"/>
      <c r="ETS843" s="247"/>
      <c r="ETT843" s="247"/>
      <c r="ETU843" s="247"/>
      <c r="ETV843" s="247"/>
      <c r="ETW843" s="247"/>
      <c r="ETX843" s="247"/>
      <c r="ETY843" s="247"/>
      <c r="ETZ843" s="247"/>
      <c r="EUA843" s="247"/>
      <c r="EUB843" s="247"/>
      <c r="EUC843" s="247"/>
      <c r="EUD843" s="247"/>
      <c r="EUE843" s="247"/>
      <c r="EUF843" s="247"/>
      <c r="EUG843" s="247"/>
      <c r="EUH843" s="247"/>
      <c r="EUI843" s="247"/>
      <c r="EUJ843" s="247"/>
      <c r="EUK843" s="247"/>
      <c r="EUL843" s="247"/>
      <c r="EUM843" s="247"/>
      <c r="EUN843" s="247"/>
      <c r="EUO843" s="247"/>
      <c r="EUP843" s="247"/>
      <c r="EUQ843" s="247"/>
      <c r="EUR843" s="247"/>
      <c r="EUS843" s="247"/>
      <c r="EUT843" s="247"/>
      <c r="EUU843" s="247"/>
      <c r="EUV843" s="247"/>
      <c r="EUW843" s="247"/>
      <c r="EUX843" s="247"/>
      <c r="EUY843" s="247"/>
      <c r="EUZ843" s="247"/>
      <c r="EVA843" s="247"/>
      <c r="EVB843" s="247"/>
      <c r="EVC843" s="247"/>
      <c r="EVD843" s="247"/>
      <c r="EVE843" s="247"/>
      <c r="EVF843" s="247"/>
      <c r="EVG843" s="247"/>
      <c r="EVH843" s="247"/>
      <c r="EVI843" s="247"/>
      <c r="EVJ843" s="247"/>
      <c r="EVK843" s="247"/>
      <c r="EVL843" s="247"/>
      <c r="EVM843" s="247"/>
      <c r="EVN843" s="247"/>
      <c r="EVO843" s="247"/>
      <c r="EVP843" s="247"/>
      <c r="EVQ843" s="247"/>
      <c r="EVR843" s="247"/>
      <c r="EVS843" s="247"/>
      <c r="EVT843" s="247"/>
      <c r="EVU843" s="247"/>
      <c r="EVV843" s="247"/>
      <c r="EVW843" s="247"/>
      <c r="EVX843" s="247"/>
      <c r="EVY843" s="247"/>
      <c r="EVZ843" s="247"/>
      <c r="EWA843" s="247"/>
      <c r="EWB843" s="247"/>
      <c r="EWC843" s="247"/>
      <c r="EWD843" s="247"/>
      <c r="EWE843" s="247"/>
      <c r="EWF843" s="247"/>
      <c r="EWG843" s="247"/>
      <c r="EWH843" s="247"/>
      <c r="EWI843" s="247"/>
      <c r="EWJ843" s="247"/>
      <c r="EWK843" s="247"/>
      <c r="EWL843" s="247"/>
      <c r="EWM843" s="247"/>
      <c r="EWN843" s="247"/>
      <c r="EWO843" s="247"/>
      <c r="EWP843" s="247"/>
      <c r="EWQ843" s="247"/>
      <c r="EWR843" s="247"/>
      <c r="EWS843" s="247"/>
      <c r="EWT843" s="247"/>
      <c r="EWU843" s="247"/>
      <c r="EWV843" s="247"/>
      <c r="EWW843" s="247"/>
      <c r="EWX843" s="247"/>
      <c r="EWY843" s="247"/>
      <c r="EWZ843" s="247"/>
      <c r="EXA843" s="247"/>
      <c r="EXB843" s="247"/>
      <c r="EXC843" s="247"/>
      <c r="EXD843" s="247"/>
      <c r="EXE843" s="247"/>
      <c r="EXF843" s="247"/>
      <c r="EXG843" s="247"/>
      <c r="EXH843" s="247"/>
      <c r="EXI843" s="247"/>
      <c r="EXJ843" s="247"/>
      <c r="EXK843" s="247"/>
      <c r="EXL843" s="247"/>
      <c r="EXM843" s="247"/>
      <c r="EXN843" s="247"/>
      <c r="EXO843" s="247"/>
      <c r="EXP843" s="247"/>
      <c r="EXQ843" s="247"/>
      <c r="EXR843" s="247"/>
      <c r="EXS843" s="247"/>
      <c r="EXT843" s="247"/>
      <c r="EXU843" s="247"/>
      <c r="EXV843" s="247"/>
      <c r="EXW843" s="247"/>
      <c r="EXX843" s="247"/>
      <c r="EXY843" s="247"/>
      <c r="EXZ843" s="247"/>
      <c r="EYA843" s="247"/>
      <c r="EYB843" s="247"/>
      <c r="EYC843" s="247"/>
      <c r="EYD843" s="247"/>
      <c r="EYE843" s="247"/>
      <c r="EYF843" s="247"/>
      <c r="EYG843" s="247"/>
      <c r="EYH843" s="247"/>
      <c r="EYI843" s="247"/>
      <c r="EYJ843" s="247"/>
      <c r="EYK843" s="247"/>
      <c r="EYL843" s="247"/>
      <c r="EYM843" s="247"/>
      <c r="EYN843" s="247"/>
      <c r="EYO843" s="247"/>
      <c r="EYP843" s="247"/>
      <c r="EYQ843" s="247"/>
      <c r="EYR843" s="247"/>
      <c r="EYS843" s="247"/>
      <c r="EYT843" s="247"/>
      <c r="EYU843" s="247"/>
      <c r="EYV843" s="247"/>
      <c r="EYW843" s="247"/>
      <c r="EYX843" s="247"/>
      <c r="EYY843" s="247"/>
      <c r="EYZ843" s="247"/>
      <c r="EZA843" s="247"/>
      <c r="EZB843" s="247"/>
      <c r="EZC843" s="247"/>
      <c r="EZD843" s="247"/>
      <c r="EZE843" s="247"/>
      <c r="EZF843" s="247"/>
      <c r="EZG843" s="247"/>
      <c r="EZH843" s="247"/>
      <c r="EZI843" s="247"/>
      <c r="EZJ843" s="247"/>
      <c r="EZK843" s="247"/>
      <c r="EZL843" s="247"/>
      <c r="EZM843" s="247"/>
      <c r="EZN843" s="247"/>
      <c r="EZO843" s="247"/>
      <c r="EZP843" s="247"/>
      <c r="EZQ843" s="247"/>
      <c r="EZR843" s="247"/>
      <c r="EZS843" s="247"/>
      <c r="EZT843" s="247"/>
      <c r="EZU843" s="247"/>
      <c r="EZV843" s="247"/>
      <c r="EZW843" s="247"/>
      <c r="EZX843" s="247"/>
      <c r="EZY843" s="247"/>
      <c r="EZZ843" s="247"/>
      <c r="FAA843" s="247"/>
      <c r="FAB843" s="247"/>
      <c r="FAC843" s="247"/>
      <c r="FAD843" s="247"/>
      <c r="FAE843" s="247"/>
      <c r="FAF843" s="247"/>
      <c r="FAG843" s="247"/>
      <c r="FAH843" s="247"/>
      <c r="FAI843" s="247"/>
      <c r="FAJ843" s="247"/>
      <c r="FAK843" s="247"/>
      <c r="FAL843" s="247"/>
      <c r="FAM843" s="247"/>
      <c r="FAN843" s="247"/>
      <c r="FAO843" s="247"/>
      <c r="FAP843" s="247"/>
      <c r="FAQ843" s="247"/>
      <c r="FAR843" s="247"/>
      <c r="FAS843" s="247"/>
      <c r="FAT843" s="247"/>
      <c r="FAU843" s="247"/>
      <c r="FAV843" s="247"/>
      <c r="FAW843" s="247"/>
      <c r="FAX843" s="247"/>
      <c r="FAY843" s="247"/>
      <c r="FAZ843" s="247"/>
      <c r="FBA843" s="247"/>
      <c r="FBB843" s="247"/>
      <c r="FBC843" s="247"/>
      <c r="FBD843" s="247"/>
      <c r="FBE843" s="247"/>
      <c r="FBF843" s="247"/>
      <c r="FBG843" s="247"/>
      <c r="FBH843" s="247"/>
      <c r="FBI843" s="247"/>
      <c r="FBJ843" s="247"/>
      <c r="FBK843" s="247"/>
      <c r="FBL843" s="247"/>
      <c r="FBM843" s="247"/>
      <c r="FBN843" s="247"/>
      <c r="FBO843" s="247"/>
      <c r="FBP843" s="247"/>
      <c r="FBQ843" s="247"/>
      <c r="FBR843" s="247"/>
      <c r="FBS843" s="247"/>
      <c r="FBT843" s="247"/>
      <c r="FBU843" s="247"/>
      <c r="FBV843" s="247"/>
      <c r="FBW843" s="247"/>
      <c r="FBX843" s="247"/>
      <c r="FBY843" s="247"/>
      <c r="FBZ843" s="247"/>
      <c r="FCA843" s="247"/>
      <c r="FCB843" s="247"/>
      <c r="FCC843" s="247"/>
      <c r="FCD843" s="247"/>
      <c r="FCE843" s="247"/>
      <c r="FCF843" s="247"/>
      <c r="FCG843" s="247"/>
      <c r="FCH843" s="247"/>
      <c r="FCI843" s="247"/>
      <c r="FCJ843" s="247"/>
      <c r="FCK843" s="247"/>
      <c r="FCL843" s="247"/>
      <c r="FCM843" s="247"/>
      <c r="FCN843" s="247"/>
      <c r="FCO843" s="247"/>
      <c r="FCP843" s="247"/>
      <c r="FCQ843" s="247"/>
      <c r="FCR843" s="247"/>
      <c r="FCS843" s="247"/>
      <c r="FCT843" s="247"/>
      <c r="FCU843" s="247"/>
      <c r="FCV843" s="247"/>
      <c r="FCW843" s="247"/>
      <c r="FCX843" s="247"/>
      <c r="FCY843" s="247"/>
      <c r="FCZ843" s="247"/>
      <c r="FDA843" s="247"/>
      <c r="FDB843" s="247"/>
      <c r="FDC843" s="247"/>
      <c r="FDD843" s="247"/>
      <c r="FDE843" s="247"/>
      <c r="FDF843" s="247"/>
      <c r="FDG843" s="247"/>
      <c r="FDH843" s="247"/>
      <c r="FDI843" s="247"/>
      <c r="FDJ843" s="247"/>
      <c r="FDK843" s="247"/>
      <c r="FDL843" s="247"/>
      <c r="FDM843" s="247"/>
      <c r="FDN843" s="247"/>
      <c r="FDO843" s="247"/>
      <c r="FDP843" s="247"/>
      <c r="FDQ843" s="247"/>
      <c r="FDR843" s="247"/>
      <c r="FDS843" s="247"/>
      <c r="FDT843" s="247"/>
      <c r="FDU843" s="247"/>
      <c r="FDV843" s="247"/>
      <c r="FDW843" s="247"/>
      <c r="FDX843" s="247"/>
      <c r="FDY843" s="247"/>
      <c r="FDZ843" s="247"/>
      <c r="FEA843" s="247"/>
      <c r="FEB843" s="247"/>
      <c r="FEC843" s="247"/>
      <c r="FED843" s="247"/>
      <c r="FEE843" s="247"/>
      <c r="FEF843" s="247"/>
      <c r="FEG843" s="247"/>
      <c r="FEH843" s="247"/>
      <c r="FEI843" s="247"/>
      <c r="FEJ843" s="247"/>
      <c r="FEK843" s="247"/>
      <c r="FEL843" s="247"/>
      <c r="FEM843" s="247"/>
      <c r="FEN843" s="247"/>
      <c r="FEO843" s="247"/>
      <c r="FEP843" s="247"/>
      <c r="FEQ843" s="247"/>
      <c r="FER843" s="247"/>
      <c r="FES843" s="247"/>
      <c r="FET843" s="247"/>
      <c r="FEU843" s="247"/>
      <c r="FEV843" s="247"/>
      <c r="FEW843" s="247"/>
      <c r="FEX843" s="247"/>
      <c r="FEY843" s="247"/>
      <c r="FEZ843" s="247"/>
      <c r="FFA843" s="247"/>
      <c r="FFB843" s="247"/>
      <c r="FFC843" s="247"/>
      <c r="FFD843" s="247"/>
      <c r="FFE843" s="247"/>
      <c r="FFF843" s="247"/>
      <c r="FFG843" s="247"/>
      <c r="FFH843" s="247"/>
      <c r="FFI843" s="247"/>
      <c r="FFJ843" s="247"/>
      <c r="FFK843" s="247"/>
      <c r="FFL843" s="247"/>
      <c r="FFM843" s="247"/>
      <c r="FFN843" s="247"/>
      <c r="FFO843" s="247"/>
      <c r="FFP843" s="247"/>
      <c r="FFQ843" s="247"/>
      <c r="FFR843" s="247"/>
      <c r="FFS843" s="247"/>
      <c r="FFT843" s="247"/>
      <c r="FFU843" s="247"/>
      <c r="FFV843" s="247"/>
      <c r="FFW843" s="247"/>
      <c r="FFX843" s="247"/>
      <c r="FFY843" s="247"/>
      <c r="FFZ843" s="247"/>
      <c r="FGA843" s="247"/>
      <c r="FGB843" s="247"/>
      <c r="FGC843" s="247"/>
      <c r="FGD843" s="247"/>
      <c r="FGE843" s="247"/>
      <c r="FGF843" s="247"/>
      <c r="FGG843" s="247"/>
      <c r="FGH843" s="247"/>
      <c r="FGI843" s="247"/>
      <c r="FGJ843" s="247"/>
      <c r="FGK843" s="247"/>
      <c r="FGL843" s="247"/>
      <c r="FGM843" s="247"/>
      <c r="FGN843" s="247"/>
      <c r="FGO843" s="247"/>
      <c r="FGP843" s="247"/>
      <c r="FGQ843" s="247"/>
      <c r="FGR843" s="247"/>
      <c r="FGS843" s="247"/>
      <c r="FGT843" s="247"/>
      <c r="FGU843" s="247"/>
      <c r="FGV843" s="247"/>
      <c r="FGW843" s="247"/>
      <c r="FGX843" s="247"/>
      <c r="FGY843" s="247"/>
      <c r="FGZ843" s="247"/>
      <c r="FHA843" s="247"/>
      <c r="FHB843" s="247"/>
      <c r="FHC843" s="247"/>
      <c r="FHD843" s="247"/>
      <c r="FHE843" s="247"/>
      <c r="FHF843" s="247"/>
      <c r="FHG843" s="247"/>
      <c r="FHH843" s="247"/>
      <c r="FHI843" s="247"/>
      <c r="FHJ843" s="247"/>
      <c r="FHK843" s="247"/>
      <c r="FHL843" s="247"/>
      <c r="FHM843" s="247"/>
      <c r="FHN843" s="247"/>
      <c r="FHO843" s="247"/>
      <c r="FHP843" s="247"/>
      <c r="FHQ843" s="247"/>
      <c r="FHR843" s="247"/>
      <c r="FHS843" s="247"/>
      <c r="FHT843" s="247"/>
      <c r="FHU843" s="247"/>
      <c r="FHV843" s="247"/>
      <c r="FHW843" s="247"/>
      <c r="FHX843" s="247"/>
      <c r="FHY843" s="247"/>
      <c r="FHZ843" s="247"/>
      <c r="FIA843" s="247"/>
      <c r="FIB843" s="247"/>
      <c r="FIC843" s="247"/>
      <c r="FID843" s="247"/>
      <c r="FIE843" s="247"/>
      <c r="FIF843" s="247"/>
      <c r="FIG843" s="247"/>
      <c r="FIH843" s="247"/>
      <c r="FII843" s="247"/>
      <c r="FIJ843" s="247"/>
      <c r="FIK843" s="247"/>
      <c r="FIL843" s="247"/>
      <c r="FIM843" s="247"/>
      <c r="FIN843" s="247"/>
      <c r="FIO843" s="247"/>
      <c r="FIP843" s="247"/>
      <c r="FIQ843" s="247"/>
      <c r="FIR843" s="247"/>
      <c r="FIS843" s="247"/>
      <c r="FIT843" s="247"/>
      <c r="FIU843" s="247"/>
      <c r="FIV843" s="247"/>
      <c r="FIW843" s="247"/>
      <c r="FIX843" s="247"/>
      <c r="FIY843" s="247"/>
      <c r="FIZ843" s="247"/>
      <c r="FJA843" s="247"/>
      <c r="FJB843" s="247"/>
      <c r="FJC843" s="247"/>
      <c r="FJD843" s="247"/>
      <c r="FJE843" s="247"/>
      <c r="FJF843" s="247"/>
      <c r="FJG843" s="247"/>
      <c r="FJH843" s="247"/>
      <c r="FJI843" s="247"/>
      <c r="FJJ843" s="247"/>
      <c r="FJK843" s="247"/>
      <c r="FJL843" s="247"/>
      <c r="FJM843" s="247"/>
      <c r="FJN843" s="247"/>
      <c r="FJO843" s="247"/>
      <c r="FJP843" s="247"/>
      <c r="FJQ843" s="247"/>
      <c r="FJR843" s="247"/>
      <c r="FJS843" s="247"/>
      <c r="FJT843" s="247"/>
      <c r="FJU843" s="247"/>
      <c r="FJV843" s="247"/>
      <c r="FJW843" s="247"/>
      <c r="FJX843" s="247"/>
      <c r="FJY843" s="247"/>
      <c r="FJZ843" s="247"/>
      <c r="FKA843" s="247"/>
      <c r="FKB843" s="247"/>
      <c r="FKC843" s="247"/>
      <c r="FKD843" s="247"/>
      <c r="FKE843" s="247"/>
      <c r="FKF843" s="247"/>
      <c r="FKG843" s="247"/>
      <c r="FKH843" s="247"/>
      <c r="FKI843" s="247"/>
      <c r="FKJ843" s="247"/>
      <c r="FKK843" s="247"/>
      <c r="FKL843" s="247"/>
      <c r="FKM843" s="247"/>
      <c r="FKN843" s="247"/>
      <c r="FKO843" s="247"/>
      <c r="FKP843" s="247"/>
      <c r="FKQ843" s="247"/>
      <c r="FKR843" s="247"/>
      <c r="FKS843" s="247"/>
      <c r="FKT843" s="247"/>
      <c r="FKU843" s="247"/>
      <c r="FKV843" s="247"/>
      <c r="FKW843" s="247"/>
      <c r="FKX843" s="247"/>
      <c r="FKY843" s="247"/>
      <c r="FKZ843" s="247"/>
      <c r="FLA843" s="247"/>
      <c r="FLB843" s="247"/>
      <c r="FLC843" s="247"/>
      <c r="FLD843" s="247"/>
      <c r="FLE843" s="247"/>
      <c r="FLF843" s="247"/>
      <c r="FLG843" s="247"/>
      <c r="FLH843" s="247"/>
      <c r="FLI843" s="247"/>
      <c r="FLJ843" s="247"/>
      <c r="FLK843" s="247"/>
      <c r="FLL843" s="247"/>
      <c r="FLM843" s="247"/>
      <c r="FLN843" s="247"/>
      <c r="FLO843" s="247"/>
      <c r="FLP843" s="247"/>
      <c r="FLQ843" s="247"/>
      <c r="FLR843" s="247"/>
      <c r="FLS843" s="247"/>
      <c r="FLT843" s="247"/>
      <c r="FLU843" s="247"/>
      <c r="FLV843" s="247"/>
      <c r="FLW843" s="247"/>
      <c r="FLX843" s="247"/>
      <c r="FLY843" s="247"/>
      <c r="FLZ843" s="247"/>
      <c r="FMA843" s="247"/>
      <c r="FMB843" s="247"/>
      <c r="FMC843" s="247"/>
      <c r="FMD843" s="247"/>
      <c r="FME843" s="247"/>
      <c r="FMF843" s="247"/>
      <c r="FMG843" s="247"/>
      <c r="FMH843" s="247"/>
      <c r="FMI843" s="247"/>
      <c r="FMJ843" s="247"/>
      <c r="FMK843" s="247"/>
      <c r="FML843" s="247"/>
      <c r="FMM843" s="247"/>
      <c r="FMN843" s="247"/>
      <c r="FMO843" s="247"/>
      <c r="FMP843" s="247"/>
      <c r="FMQ843" s="247"/>
      <c r="FMR843" s="247"/>
      <c r="FMS843" s="247"/>
      <c r="FMT843" s="247"/>
      <c r="FMU843" s="247"/>
      <c r="FMV843" s="247"/>
      <c r="FMW843" s="247"/>
      <c r="FMX843" s="247"/>
      <c r="FMY843" s="247"/>
      <c r="FMZ843" s="247"/>
      <c r="FNA843" s="247"/>
      <c r="FNB843" s="247"/>
      <c r="FNC843" s="247"/>
      <c r="FND843" s="247"/>
      <c r="FNE843" s="247"/>
      <c r="FNF843" s="247"/>
      <c r="FNG843" s="247"/>
      <c r="FNH843" s="247"/>
      <c r="FNI843" s="247"/>
      <c r="FNJ843" s="247"/>
      <c r="FNK843" s="247"/>
      <c r="FNL843" s="247"/>
      <c r="FNM843" s="247"/>
      <c r="FNN843" s="247"/>
      <c r="FNO843" s="247"/>
      <c r="FNP843" s="247"/>
      <c r="FNQ843" s="247"/>
      <c r="FNR843" s="247"/>
      <c r="FNS843" s="247"/>
      <c r="FNT843" s="247"/>
      <c r="FNU843" s="247"/>
      <c r="FNV843" s="247"/>
      <c r="FNW843" s="247"/>
      <c r="FNX843" s="247"/>
      <c r="FNY843" s="247"/>
      <c r="FNZ843" s="247"/>
      <c r="FOA843" s="247"/>
      <c r="FOB843" s="247"/>
      <c r="FOC843" s="247"/>
      <c r="FOD843" s="247"/>
      <c r="FOE843" s="247"/>
      <c r="FOF843" s="247"/>
      <c r="FOG843" s="247"/>
      <c r="FOH843" s="247"/>
      <c r="FOI843" s="247"/>
      <c r="FOJ843" s="247"/>
      <c r="FOK843" s="247"/>
      <c r="FOL843" s="247"/>
      <c r="FOM843" s="247"/>
      <c r="FON843" s="247"/>
      <c r="FOO843" s="247"/>
      <c r="FOP843" s="247"/>
      <c r="FOQ843" s="247"/>
      <c r="FOR843" s="247"/>
      <c r="FOS843" s="247"/>
      <c r="FOT843" s="247"/>
      <c r="FOU843" s="247"/>
      <c r="FOV843" s="247"/>
      <c r="FOW843" s="247"/>
      <c r="FOX843" s="247"/>
      <c r="FOY843" s="247"/>
      <c r="FOZ843" s="247"/>
      <c r="FPA843" s="247"/>
      <c r="FPB843" s="247"/>
      <c r="FPC843" s="247"/>
      <c r="FPD843" s="247"/>
      <c r="FPE843" s="247"/>
      <c r="FPF843" s="247"/>
      <c r="FPG843" s="247"/>
      <c r="FPH843" s="247"/>
      <c r="FPI843" s="247"/>
      <c r="FPJ843" s="247"/>
      <c r="FPK843" s="247"/>
      <c r="FPL843" s="247"/>
      <c r="FPM843" s="247"/>
      <c r="FPN843" s="247"/>
      <c r="FPO843" s="247"/>
      <c r="FPP843" s="247"/>
      <c r="FPQ843" s="247"/>
      <c r="FPR843" s="247"/>
      <c r="FPS843" s="247"/>
      <c r="FPT843" s="247"/>
      <c r="FPU843" s="247"/>
      <c r="FPV843" s="247"/>
      <c r="FPW843" s="247"/>
      <c r="FPX843" s="247"/>
      <c r="FPY843" s="247"/>
      <c r="FPZ843" s="247"/>
      <c r="FQA843" s="247"/>
      <c r="FQB843" s="247"/>
      <c r="FQC843" s="247"/>
      <c r="FQD843" s="247"/>
      <c r="FQE843" s="247"/>
      <c r="FQF843" s="247"/>
      <c r="FQG843" s="247"/>
      <c r="FQH843" s="247"/>
      <c r="FQI843" s="247"/>
      <c r="FQJ843" s="247"/>
      <c r="FQK843" s="247"/>
      <c r="FQL843" s="247"/>
      <c r="FQM843" s="247"/>
      <c r="FQN843" s="247"/>
      <c r="FQO843" s="247"/>
      <c r="FQP843" s="247"/>
      <c r="FQQ843" s="247"/>
      <c r="FQR843" s="247"/>
      <c r="FQS843" s="247"/>
      <c r="FQT843" s="247"/>
      <c r="FQU843" s="247"/>
      <c r="FQV843" s="247"/>
      <c r="FQW843" s="247"/>
      <c r="FQX843" s="247"/>
      <c r="FQY843" s="247"/>
      <c r="FQZ843" s="247"/>
      <c r="FRA843" s="247"/>
      <c r="FRB843" s="247"/>
      <c r="FRC843" s="247"/>
      <c r="FRD843" s="247"/>
      <c r="FRE843" s="247"/>
      <c r="FRF843" s="247"/>
      <c r="FRG843" s="247"/>
      <c r="FRH843" s="247"/>
      <c r="FRI843" s="247"/>
      <c r="FRJ843" s="247"/>
      <c r="FRK843" s="247"/>
      <c r="FRL843" s="247"/>
      <c r="FRM843" s="247"/>
      <c r="FRN843" s="247"/>
      <c r="FRO843" s="247"/>
      <c r="FRP843" s="247"/>
      <c r="FRQ843" s="247"/>
      <c r="FRR843" s="247"/>
      <c r="FRS843" s="247"/>
      <c r="FRT843" s="247"/>
      <c r="FRU843" s="247"/>
      <c r="FRV843" s="247"/>
      <c r="FRW843" s="247"/>
      <c r="FRX843" s="247"/>
      <c r="FRY843" s="247"/>
      <c r="FRZ843" s="247"/>
      <c r="FSA843" s="247"/>
      <c r="FSB843" s="247"/>
      <c r="FSC843" s="247"/>
      <c r="FSD843" s="247"/>
      <c r="FSE843" s="247"/>
      <c r="FSF843" s="247"/>
      <c r="FSG843" s="247"/>
      <c r="FSH843" s="247"/>
      <c r="FSI843" s="247"/>
      <c r="FSJ843" s="247"/>
      <c r="FSK843" s="247"/>
      <c r="FSL843" s="247"/>
      <c r="FSM843" s="247"/>
      <c r="FSN843" s="247"/>
      <c r="FSO843" s="247"/>
      <c r="FSP843" s="247"/>
      <c r="FSQ843" s="247"/>
      <c r="FSR843" s="247"/>
      <c r="FSS843" s="247"/>
      <c r="FST843" s="247"/>
      <c r="FSU843" s="247"/>
      <c r="FSV843" s="247"/>
      <c r="FSW843" s="247"/>
      <c r="FSX843" s="247"/>
      <c r="FSY843" s="247"/>
      <c r="FSZ843" s="247"/>
      <c r="FTA843" s="247"/>
      <c r="FTB843" s="247"/>
      <c r="FTC843" s="247"/>
      <c r="FTD843" s="247"/>
      <c r="FTE843" s="247"/>
      <c r="FTF843" s="247"/>
      <c r="FTG843" s="247"/>
      <c r="FTH843" s="247"/>
      <c r="FTI843" s="247"/>
      <c r="FTJ843" s="247"/>
      <c r="FTK843" s="247"/>
      <c r="FTL843" s="247"/>
      <c r="FTM843" s="247"/>
      <c r="FTN843" s="247"/>
      <c r="FTO843" s="247"/>
      <c r="FTP843" s="247"/>
      <c r="FTQ843" s="247"/>
      <c r="FTR843" s="247"/>
      <c r="FTS843" s="247"/>
      <c r="FTT843" s="247"/>
      <c r="FTU843" s="247"/>
      <c r="FTV843" s="247"/>
      <c r="FTW843" s="247"/>
      <c r="FTX843" s="247"/>
      <c r="FTY843" s="247"/>
      <c r="FTZ843" s="247"/>
      <c r="FUA843" s="247"/>
      <c r="FUB843" s="247"/>
      <c r="FUC843" s="247"/>
      <c r="FUD843" s="247"/>
      <c r="FUE843" s="247"/>
      <c r="FUF843" s="247"/>
      <c r="FUG843" s="247"/>
      <c r="FUH843" s="247"/>
      <c r="FUI843" s="247"/>
      <c r="FUJ843" s="247"/>
      <c r="FUK843" s="247"/>
      <c r="FUL843" s="247"/>
      <c r="FUM843" s="247"/>
      <c r="FUN843" s="247"/>
      <c r="FUO843" s="247"/>
      <c r="FUP843" s="247"/>
      <c r="FUQ843" s="247"/>
      <c r="FUR843" s="247"/>
      <c r="FUS843" s="247"/>
      <c r="FUT843" s="247"/>
      <c r="FUU843" s="247"/>
      <c r="FUV843" s="247"/>
      <c r="FUW843" s="247"/>
      <c r="FUX843" s="247"/>
      <c r="FUY843" s="247"/>
      <c r="FUZ843" s="247"/>
      <c r="FVA843" s="247"/>
      <c r="FVB843" s="247"/>
      <c r="FVC843" s="247"/>
      <c r="FVD843" s="247"/>
      <c r="FVE843" s="247"/>
      <c r="FVF843" s="247"/>
      <c r="FVG843" s="247"/>
      <c r="FVH843" s="247"/>
      <c r="FVI843" s="247"/>
      <c r="FVJ843" s="247"/>
      <c r="FVK843" s="247"/>
      <c r="FVL843" s="247"/>
      <c r="FVM843" s="247"/>
      <c r="FVN843" s="247"/>
      <c r="FVO843" s="247"/>
      <c r="FVP843" s="247"/>
      <c r="FVQ843" s="247"/>
      <c r="FVR843" s="247"/>
      <c r="FVS843" s="247"/>
      <c r="FVT843" s="247"/>
      <c r="FVU843" s="247"/>
      <c r="FVV843" s="247"/>
      <c r="FVW843" s="247"/>
      <c r="FVX843" s="247"/>
      <c r="FVY843" s="247"/>
      <c r="FVZ843" s="247"/>
      <c r="FWA843" s="247"/>
      <c r="FWB843" s="247"/>
      <c r="FWC843" s="247"/>
      <c r="FWD843" s="247"/>
      <c r="FWE843" s="247"/>
      <c r="FWF843" s="247"/>
      <c r="FWG843" s="247"/>
      <c r="FWH843" s="247"/>
      <c r="FWI843" s="247"/>
      <c r="FWJ843" s="247"/>
      <c r="FWK843" s="247"/>
      <c r="FWL843" s="247"/>
      <c r="FWM843" s="247"/>
      <c r="FWN843" s="247"/>
      <c r="FWO843" s="247"/>
      <c r="FWP843" s="247"/>
      <c r="FWQ843" s="247"/>
      <c r="FWR843" s="247"/>
      <c r="FWS843" s="247"/>
      <c r="FWT843" s="247"/>
      <c r="FWU843" s="247"/>
      <c r="FWV843" s="247"/>
      <c r="FWW843" s="247"/>
      <c r="FWX843" s="247"/>
      <c r="FWY843" s="247"/>
      <c r="FWZ843" s="247"/>
      <c r="FXA843" s="247"/>
      <c r="FXB843" s="247"/>
      <c r="FXC843" s="247"/>
      <c r="FXD843" s="247"/>
      <c r="FXE843" s="247"/>
      <c r="FXF843" s="247"/>
      <c r="FXG843" s="247"/>
      <c r="FXH843" s="247"/>
      <c r="FXI843" s="247"/>
      <c r="FXJ843" s="247"/>
      <c r="FXK843" s="247"/>
      <c r="FXL843" s="247"/>
      <c r="FXM843" s="247"/>
      <c r="FXN843" s="247"/>
      <c r="FXO843" s="247"/>
      <c r="FXP843" s="247"/>
      <c r="FXQ843" s="247"/>
      <c r="FXR843" s="247"/>
      <c r="FXS843" s="247"/>
      <c r="FXT843" s="247"/>
      <c r="FXU843" s="247"/>
      <c r="FXV843" s="247"/>
      <c r="FXW843" s="247"/>
      <c r="FXX843" s="247"/>
      <c r="FXY843" s="247"/>
      <c r="FXZ843" s="247"/>
      <c r="FYA843" s="247"/>
      <c r="FYB843" s="247"/>
      <c r="FYC843" s="247"/>
      <c r="FYD843" s="247"/>
      <c r="FYE843" s="247"/>
      <c r="FYF843" s="247"/>
      <c r="FYG843" s="247"/>
      <c r="FYH843" s="247"/>
      <c r="FYI843" s="247"/>
      <c r="FYJ843" s="247"/>
      <c r="FYK843" s="247"/>
      <c r="FYL843" s="247"/>
      <c r="FYM843" s="247"/>
      <c r="FYN843" s="247"/>
      <c r="FYO843" s="247"/>
      <c r="FYP843" s="247"/>
      <c r="FYQ843" s="247"/>
      <c r="FYR843" s="247"/>
      <c r="FYS843" s="247"/>
      <c r="FYT843" s="247"/>
      <c r="FYU843" s="247"/>
      <c r="FYV843" s="247"/>
      <c r="FYW843" s="247"/>
      <c r="FYX843" s="247"/>
      <c r="FYY843" s="247"/>
      <c r="FYZ843" s="247"/>
      <c r="FZA843" s="247"/>
      <c r="FZB843" s="247"/>
      <c r="FZC843" s="247"/>
      <c r="FZD843" s="247"/>
      <c r="FZE843" s="247"/>
      <c r="FZF843" s="247"/>
      <c r="FZG843" s="247"/>
      <c r="FZH843" s="247"/>
      <c r="FZI843" s="247"/>
      <c r="FZJ843" s="247"/>
      <c r="FZK843" s="247"/>
      <c r="FZL843" s="247"/>
      <c r="FZM843" s="247"/>
      <c r="FZN843" s="247"/>
      <c r="FZO843" s="247"/>
      <c r="FZP843" s="247"/>
      <c r="FZQ843" s="247"/>
      <c r="FZR843" s="247"/>
      <c r="FZS843" s="247"/>
      <c r="FZT843" s="247"/>
      <c r="FZU843" s="247"/>
      <c r="FZV843" s="247"/>
      <c r="FZW843" s="247"/>
      <c r="FZX843" s="247"/>
      <c r="FZY843" s="247"/>
      <c r="FZZ843" s="247"/>
      <c r="GAA843" s="247"/>
      <c r="GAB843" s="247"/>
      <c r="GAC843" s="247"/>
      <c r="GAD843" s="247"/>
      <c r="GAE843" s="247"/>
      <c r="GAF843" s="247"/>
      <c r="GAG843" s="247"/>
      <c r="GAH843" s="247"/>
      <c r="GAI843" s="247"/>
      <c r="GAJ843" s="247"/>
      <c r="GAK843" s="247"/>
      <c r="GAL843" s="247"/>
      <c r="GAM843" s="247"/>
      <c r="GAN843" s="247"/>
      <c r="GAO843" s="247"/>
      <c r="GAP843" s="247"/>
      <c r="GAQ843" s="247"/>
      <c r="GAR843" s="247"/>
      <c r="GAS843" s="247"/>
      <c r="GAT843" s="247"/>
      <c r="GAU843" s="247"/>
      <c r="GAV843" s="247"/>
      <c r="GAW843" s="247"/>
      <c r="GAX843" s="247"/>
      <c r="GAY843" s="247"/>
      <c r="GAZ843" s="247"/>
      <c r="GBA843" s="247"/>
      <c r="GBB843" s="247"/>
      <c r="GBC843" s="247"/>
      <c r="GBD843" s="247"/>
      <c r="GBE843" s="247"/>
      <c r="GBF843" s="247"/>
      <c r="GBG843" s="247"/>
      <c r="GBH843" s="247"/>
      <c r="GBI843" s="247"/>
      <c r="GBJ843" s="247"/>
      <c r="GBK843" s="247"/>
      <c r="GBL843" s="247"/>
      <c r="GBM843" s="247"/>
      <c r="GBN843" s="247"/>
      <c r="GBO843" s="247"/>
      <c r="GBP843" s="247"/>
      <c r="GBQ843" s="247"/>
      <c r="GBR843" s="247"/>
      <c r="GBS843" s="247"/>
      <c r="GBT843" s="247"/>
      <c r="GBU843" s="247"/>
      <c r="GBV843" s="247"/>
      <c r="GBW843" s="247"/>
      <c r="GBX843" s="247"/>
      <c r="GBY843" s="247"/>
      <c r="GBZ843" s="247"/>
      <c r="GCA843" s="247"/>
      <c r="GCB843" s="247"/>
      <c r="GCC843" s="247"/>
      <c r="GCD843" s="247"/>
      <c r="GCE843" s="247"/>
      <c r="GCF843" s="247"/>
      <c r="GCG843" s="247"/>
      <c r="GCH843" s="247"/>
      <c r="GCI843" s="247"/>
      <c r="GCJ843" s="247"/>
      <c r="GCK843" s="247"/>
      <c r="GCL843" s="247"/>
      <c r="GCM843" s="247"/>
      <c r="GCN843" s="247"/>
      <c r="GCO843" s="247"/>
      <c r="GCP843" s="247"/>
      <c r="GCQ843" s="247"/>
      <c r="GCR843" s="247"/>
      <c r="GCS843" s="247"/>
      <c r="GCT843" s="247"/>
      <c r="GCU843" s="247"/>
      <c r="GCV843" s="247"/>
      <c r="GCW843" s="247"/>
      <c r="GCX843" s="247"/>
      <c r="GCY843" s="247"/>
      <c r="GCZ843" s="247"/>
      <c r="GDA843" s="247"/>
      <c r="GDB843" s="247"/>
      <c r="GDC843" s="247"/>
      <c r="GDD843" s="247"/>
      <c r="GDE843" s="247"/>
      <c r="GDF843" s="247"/>
      <c r="GDG843" s="247"/>
      <c r="GDH843" s="247"/>
      <c r="GDI843" s="247"/>
      <c r="GDJ843" s="247"/>
      <c r="GDK843" s="247"/>
      <c r="GDL843" s="247"/>
      <c r="GDM843" s="247"/>
      <c r="GDN843" s="247"/>
      <c r="GDO843" s="247"/>
      <c r="GDP843" s="247"/>
      <c r="GDQ843" s="247"/>
      <c r="GDR843" s="247"/>
      <c r="GDS843" s="247"/>
      <c r="GDT843" s="247"/>
      <c r="GDU843" s="247"/>
      <c r="GDV843" s="247"/>
      <c r="GDW843" s="247"/>
      <c r="GDX843" s="247"/>
      <c r="GDY843" s="247"/>
      <c r="GDZ843" s="247"/>
      <c r="GEA843" s="247"/>
      <c r="GEB843" s="247"/>
      <c r="GEC843" s="247"/>
      <c r="GED843" s="247"/>
      <c r="GEE843" s="247"/>
      <c r="GEF843" s="247"/>
      <c r="GEG843" s="247"/>
      <c r="GEH843" s="247"/>
      <c r="GEI843" s="247"/>
      <c r="GEJ843" s="247"/>
      <c r="GEK843" s="247"/>
      <c r="GEL843" s="247"/>
      <c r="GEM843" s="247"/>
      <c r="GEN843" s="247"/>
      <c r="GEO843" s="247"/>
      <c r="GEP843" s="247"/>
      <c r="GEQ843" s="247"/>
      <c r="GER843" s="247"/>
      <c r="GES843" s="247"/>
      <c r="GET843" s="247"/>
      <c r="GEU843" s="247"/>
      <c r="GEV843" s="247"/>
      <c r="GEW843" s="247"/>
      <c r="GEX843" s="247"/>
      <c r="GEY843" s="247"/>
      <c r="GEZ843" s="247"/>
      <c r="GFA843" s="247"/>
      <c r="GFB843" s="247"/>
      <c r="GFC843" s="247"/>
      <c r="GFD843" s="247"/>
      <c r="GFE843" s="247"/>
      <c r="GFF843" s="247"/>
      <c r="GFG843" s="247"/>
      <c r="GFH843" s="247"/>
      <c r="GFI843" s="247"/>
      <c r="GFJ843" s="247"/>
      <c r="GFK843" s="247"/>
      <c r="GFL843" s="247"/>
      <c r="GFM843" s="247"/>
      <c r="GFN843" s="247"/>
      <c r="GFO843" s="247"/>
      <c r="GFP843" s="247"/>
      <c r="GFQ843" s="247"/>
      <c r="GFR843" s="247"/>
      <c r="GFS843" s="247"/>
      <c r="GFT843" s="247"/>
      <c r="GFU843" s="247"/>
      <c r="GFV843" s="247"/>
      <c r="GFW843" s="247"/>
      <c r="GFX843" s="247"/>
      <c r="GFY843" s="247"/>
      <c r="GFZ843" s="247"/>
      <c r="GGA843" s="247"/>
      <c r="GGB843" s="247"/>
      <c r="GGC843" s="247"/>
      <c r="GGD843" s="247"/>
      <c r="GGE843" s="247"/>
      <c r="GGF843" s="247"/>
      <c r="GGG843" s="247"/>
      <c r="GGH843" s="247"/>
      <c r="GGI843" s="247"/>
      <c r="GGJ843" s="247"/>
      <c r="GGK843" s="247"/>
      <c r="GGL843" s="247"/>
      <c r="GGM843" s="247"/>
      <c r="GGN843" s="247"/>
      <c r="GGO843" s="247"/>
      <c r="GGP843" s="247"/>
      <c r="GGQ843" s="247"/>
      <c r="GGR843" s="247"/>
      <c r="GGS843" s="247"/>
      <c r="GGT843" s="247"/>
      <c r="GGU843" s="247"/>
      <c r="GGV843" s="247"/>
      <c r="GGW843" s="247"/>
      <c r="GGX843" s="247"/>
      <c r="GGY843" s="247"/>
      <c r="GGZ843" s="247"/>
      <c r="GHA843" s="247"/>
      <c r="GHB843" s="247"/>
      <c r="GHC843" s="247"/>
      <c r="GHD843" s="247"/>
      <c r="GHE843" s="247"/>
      <c r="GHF843" s="247"/>
      <c r="GHG843" s="247"/>
      <c r="GHH843" s="247"/>
      <c r="GHI843" s="247"/>
      <c r="GHJ843" s="247"/>
      <c r="GHK843" s="247"/>
      <c r="GHL843" s="247"/>
      <c r="GHM843" s="247"/>
      <c r="GHN843" s="247"/>
      <c r="GHO843" s="247"/>
      <c r="GHP843" s="247"/>
      <c r="GHQ843" s="247"/>
      <c r="GHR843" s="247"/>
      <c r="GHS843" s="247"/>
      <c r="GHT843" s="247"/>
      <c r="GHU843" s="247"/>
      <c r="GHV843" s="247"/>
      <c r="GHW843" s="247"/>
      <c r="GHX843" s="247"/>
      <c r="GHY843" s="247"/>
      <c r="GHZ843" s="247"/>
      <c r="GIA843" s="247"/>
      <c r="GIB843" s="247"/>
      <c r="GIC843" s="247"/>
      <c r="GID843" s="247"/>
      <c r="GIE843" s="247"/>
      <c r="GIF843" s="247"/>
      <c r="GIG843" s="247"/>
      <c r="GIH843" s="247"/>
      <c r="GII843" s="247"/>
      <c r="GIJ843" s="247"/>
      <c r="GIK843" s="247"/>
      <c r="GIL843" s="247"/>
      <c r="GIM843" s="247"/>
      <c r="GIN843" s="247"/>
      <c r="GIO843" s="247"/>
      <c r="GIP843" s="247"/>
      <c r="GIQ843" s="247"/>
      <c r="GIR843" s="247"/>
      <c r="GIS843" s="247"/>
      <c r="GIT843" s="247"/>
      <c r="GIU843" s="247"/>
      <c r="GIV843" s="247"/>
      <c r="GIW843" s="247"/>
      <c r="GIX843" s="247"/>
      <c r="GIY843" s="247"/>
      <c r="GIZ843" s="247"/>
      <c r="GJA843" s="247"/>
      <c r="GJB843" s="247"/>
      <c r="GJC843" s="247"/>
      <c r="GJD843" s="247"/>
      <c r="GJE843" s="247"/>
      <c r="GJF843" s="247"/>
      <c r="GJG843" s="247"/>
      <c r="GJH843" s="247"/>
      <c r="GJI843" s="247"/>
      <c r="GJJ843" s="247"/>
      <c r="GJK843" s="247"/>
      <c r="GJL843" s="247"/>
      <c r="GJM843" s="247"/>
      <c r="GJN843" s="247"/>
      <c r="GJO843" s="247"/>
      <c r="GJP843" s="247"/>
      <c r="GJQ843" s="247"/>
      <c r="GJR843" s="247"/>
      <c r="GJS843" s="247"/>
      <c r="GJT843" s="247"/>
      <c r="GJU843" s="247"/>
      <c r="GJV843" s="247"/>
      <c r="GJW843" s="247"/>
      <c r="GJX843" s="247"/>
      <c r="GJY843" s="247"/>
      <c r="GJZ843" s="247"/>
      <c r="GKA843" s="247"/>
      <c r="GKB843" s="247"/>
      <c r="GKC843" s="247"/>
      <c r="GKD843" s="247"/>
      <c r="GKE843" s="247"/>
      <c r="GKF843" s="247"/>
      <c r="GKG843" s="247"/>
      <c r="GKH843" s="247"/>
      <c r="GKI843" s="247"/>
      <c r="GKJ843" s="247"/>
      <c r="GKK843" s="247"/>
      <c r="GKL843" s="247"/>
      <c r="GKM843" s="247"/>
      <c r="GKN843" s="247"/>
      <c r="GKO843" s="247"/>
      <c r="GKP843" s="247"/>
      <c r="GKQ843" s="247"/>
      <c r="GKR843" s="247"/>
      <c r="GKS843" s="247"/>
      <c r="GKT843" s="247"/>
      <c r="GKU843" s="247"/>
      <c r="GKV843" s="247"/>
      <c r="GKW843" s="247"/>
      <c r="GKX843" s="247"/>
      <c r="GKY843" s="247"/>
      <c r="GKZ843" s="247"/>
      <c r="GLA843" s="247"/>
      <c r="GLB843" s="247"/>
      <c r="GLC843" s="247"/>
      <c r="GLD843" s="247"/>
      <c r="GLE843" s="247"/>
      <c r="GLF843" s="247"/>
      <c r="GLG843" s="247"/>
      <c r="GLH843" s="247"/>
      <c r="GLI843" s="247"/>
      <c r="GLJ843" s="247"/>
      <c r="GLK843" s="247"/>
      <c r="GLL843" s="247"/>
      <c r="GLM843" s="247"/>
      <c r="GLN843" s="247"/>
      <c r="GLO843" s="247"/>
      <c r="GLP843" s="247"/>
      <c r="GLQ843" s="247"/>
      <c r="GLR843" s="247"/>
      <c r="GLS843" s="247"/>
      <c r="GLT843" s="247"/>
      <c r="GLU843" s="247"/>
      <c r="GLV843" s="247"/>
      <c r="GLW843" s="247"/>
      <c r="GLX843" s="247"/>
      <c r="GLY843" s="247"/>
      <c r="GLZ843" s="247"/>
      <c r="GMA843" s="247"/>
      <c r="GMB843" s="247"/>
      <c r="GMC843" s="247"/>
      <c r="GMD843" s="247"/>
      <c r="GME843" s="247"/>
      <c r="GMF843" s="247"/>
      <c r="GMG843" s="247"/>
      <c r="GMH843" s="247"/>
      <c r="GMI843" s="247"/>
      <c r="GMJ843" s="247"/>
      <c r="GMK843" s="247"/>
      <c r="GML843" s="247"/>
      <c r="GMM843" s="247"/>
      <c r="GMN843" s="247"/>
      <c r="GMO843" s="247"/>
      <c r="GMP843" s="247"/>
      <c r="GMQ843" s="247"/>
      <c r="GMR843" s="247"/>
      <c r="GMS843" s="247"/>
      <c r="GMT843" s="247"/>
      <c r="GMU843" s="247"/>
      <c r="GMV843" s="247"/>
      <c r="GMW843" s="247"/>
      <c r="GMX843" s="247"/>
      <c r="GMY843" s="247"/>
      <c r="GMZ843" s="247"/>
      <c r="GNA843" s="247"/>
      <c r="GNB843" s="247"/>
      <c r="GNC843" s="247"/>
      <c r="GND843" s="247"/>
      <c r="GNE843" s="247"/>
      <c r="GNF843" s="247"/>
      <c r="GNG843" s="247"/>
      <c r="GNH843" s="247"/>
      <c r="GNI843" s="247"/>
      <c r="GNJ843" s="247"/>
      <c r="GNK843" s="247"/>
      <c r="GNL843" s="247"/>
      <c r="GNM843" s="247"/>
      <c r="GNN843" s="247"/>
      <c r="GNO843" s="247"/>
      <c r="GNP843" s="247"/>
      <c r="GNQ843" s="247"/>
      <c r="GNR843" s="247"/>
      <c r="GNS843" s="247"/>
      <c r="GNT843" s="247"/>
      <c r="GNU843" s="247"/>
      <c r="GNV843" s="247"/>
      <c r="GNW843" s="247"/>
      <c r="GNX843" s="247"/>
      <c r="GNY843" s="247"/>
      <c r="GNZ843" s="247"/>
      <c r="GOA843" s="247"/>
      <c r="GOB843" s="247"/>
      <c r="GOC843" s="247"/>
      <c r="GOD843" s="247"/>
      <c r="GOE843" s="247"/>
      <c r="GOF843" s="247"/>
      <c r="GOG843" s="247"/>
      <c r="GOH843" s="247"/>
      <c r="GOI843" s="247"/>
      <c r="GOJ843" s="247"/>
      <c r="GOK843" s="247"/>
      <c r="GOL843" s="247"/>
      <c r="GOM843" s="247"/>
      <c r="GON843" s="247"/>
      <c r="GOO843" s="247"/>
      <c r="GOP843" s="247"/>
      <c r="GOQ843" s="247"/>
      <c r="GOR843" s="247"/>
      <c r="GOS843" s="247"/>
      <c r="GOT843" s="247"/>
      <c r="GOU843" s="247"/>
      <c r="GOV843" s="247"/>
      <c r="GOW843" s="247"/>
      <c r="GOX843" s="247"/>
      <c r="GOY843" s="247"/>
      <c r="GOZ843" s="247"/>
      <c r="GPA843" s="247"/>
      <c r="GPB843" s="247"/>
      <c r="GPC843" s="247"/>
      <c r="GPD843" s="247"/>
      <c r="GPE843" s="247"/>
      <c r="GPF843" s="247"/>
      <c r="GPG843" s="247"/>
      <c r="GPH843" s="247"/>
      <c r="GPI843" s="247"/>
      <c r="GPJ843" s="247"/>
      <c r="GPK843" s="247"/>
      <c r="GPL843" s="247"/>
      <c r="GPM843" s="247"/>
      <c r="GPN843" s="247"/>
      <c r="GPO843" s="247"/>
      <c r="GPP843" s="247"/>
      <c r="GPQ843" s="247"/>
      <c r="GPR843" s="247"/>
      <c r="GPS843" s="247"/>
      <c r="GPT843" s="247"/>
      <c r="GPU843" s="247"/>
      <c r="GPV843" s="247"/>
      <c r="GPW843" s="247"/>
      <c r="GPX843" s="247"/>
      <c r="GPY843" s="247"/>
      <c r="GPZ843" s="247"/>
      <c r="GQA843" s="247"/>
      <c r="GQB843" s="247"/>
      <c r="GQC843" s="247"/>
      <c r="GQD843" s="247"/>
      <c r="GQE843" s="247"/>
      <c r="GQF843" s="247"/>
      <c r="GQG843" s="247"/>
      <c r="GQH843" s="247"/>
      <c r="GQI843" s="247"/>
      <c r="GQJ843" s="247"/>
      <c r="GQK843" s="247"/>
      <c r="GQL843" s="247"/>
      <c r="GQM843" s="247"/>
      <c r="GQN843" s="247"/>
      <c r="GQO843" s="247"/>
      <c r="GQP843" s="247"/>
      <c r="GQQ843" s="247"/>
      <c r="GQR843" s="247"/>
      <c r="GQS843" s="247"/>
      <c r="GQT843" s="247"/>
      <c r="GQU843" s="247"/>
      <c r="GQV843" s="247"/>
      <c r="GQW843" s="247"/>
      <c r="GQX843" s="247"/>
      <c r="GQY843" s="247"/>
      <c r="GQZ843" s="247"/>
      <c r="GRA843" s="247"/>
      <c r="GRB843" s="247"/>
      <c r="GRC843" s="247"/>
      <c r="GRD843" s="247"/>
      <c r="GRE843" s="247"/>
      <c r="GRF843" s="247"/>
      <c r="GRG843" s="247"/>
      <c r="GRH843" s="247"/>
      <c r="GRI843" s="247"/>
      <c r="GRJ843" s="247"/>
      <c r="GRK843" s="247"/>
      <c r="GRL843" s="247"/>
      <c r="GRM843" s="247"/>
      <c r="GRN843" s="247"/>
      <c r="GRO843" s="247"/>
      <c r="GRP843" s="247"/>
      <c r="GRQ843" s="247"/>
      <c r="GRR843" s="247"/>
      <c r="GRS843" s="247"/>
      <c r="GRT843" s="247"/>
      <c r="GRU843" s="247"/>
      <c r="GRV843" s="247"/>
      <c r="GRW843" s="247"/>
      <c r="GRX843" s="247"/>
      <c r="GRY843" s="247"/>
      <c r="GRZ843" s="247"/>
      <c r="GSA843" s="247"/>
      <c r="GSB843" s="247"/>
      <c r="GSC843" s="247"/>
      <c r="GSD843" s="247"/>
      <c r="GSE843" s="247"/>
      <c r="GSF843" s="247"/>
      <c r="GSG843" s="247"/>
      <c r="GSH843" s="247"/>
      <c r="GSI843" s="247"/>
      <c r="GSJ843" s="247"/>
      <c r="GSK843" s="247"/>
      <c r="GSL843" s="247"/>
      <c r="GSM843" s="247"/>
      <c r="GSN843" s="247"/>
      <c r="GSO843" s="247"/>
      <c r="GSP843" s="247"/>
      <c r="GSQ843" s="247"/>
      <c r="GSR843" s="247"/>
      <c r="GSS843" s="247"/>
      <c r="GST843" s="247"/>
      <c r="GSU843" s="247"/>
      <c r="GSV843" s="247"/>
      <c r="GSW843" s="247"/>
      <c r="GSX843" s="247"/>
      <c r="GSY843" s="247"/>
      <c r="GSZ843" s="247"/>
      <c r="GTA843" s="247"/>
      <c r="GTB843" s="247"/>
      <c r="GTC843" s="247"/>
      <c r="GTD843" s="247"/>
      <c r="GTE843" s="247"/>
      <c r="GTF843" s="247"/>
      <c r="GTG843" s="247"/>
      <c r="GTH843" s="247"/>
      <c r="GTI843" s="247"/>
      <c r="GTJ843" s="247"/>
      <c r="GTK843" s="247"/>
      <c r="GTL843" s="247"/>
      <c r="GTM843" s="247"/>
      <c r="GTN843" s="247"/>
      <c r="GTO843" s="247"/>
      <c r="GTP843" s="247"/>
      <c r="GTQ843" s="247"/>
      <c r="GTR843" s="247"/>
      <c r="GTS843" s="247"/>
      <c r="GTT843" s="247"/>
      <c r="GTU843" s="247"/>
      <c r="GTV843" s="247"/>
      <c r="GTW843" s="247"/>
      <c r="GTX843" s="247"/>
      <c r="GTY843" s="247"/>
      <c r="GTZ843" s="247"/>
      <c r="GUA843" s="247"/>
      <c r="GUB843" s="247"/>
      <c r="GUC843" s="247"/>
      <c r="GUD843" s="247"/>
      <c r="GUE843" s="247"/>
      <c r="GUF843" s="247"/>
      <c r="GUG843" s="247"/>
      <c r="GUH843" s="247"/>
      <c r="GUI843" s="247"/>
      <c r="GUJ843" s="247"/>
      <c r="GUK843" s="247"/>
      <c r="GUL843" s="247"/>
      <c r="GUM843" s="247"/>
      <c r="GUN843" s="247"/>
      <c r="GUO843" s="247"/>
      <c r="GUP843" s="247"/>
      <c r="GUQ843" s="247"/>
      <c r="GUR843" s="247"/>
      <c r="GUS843" s="247"/>
      <c r="GUT843" s="247"/>
      <c r="GUU843" s="247"/>
      <c r="GUV843" s="247"/>
      <c r="GUW843" s="247"/>
      <c r="GUX843" s="247"/>
      <c r="GUY843" s="247"/>
      <c r="GUZ843" s="247"/>
      <c r="GVA843" s="247"/>
      <c r="GVB843" s="247"/>
      <c r="GVC843" s="247"/>
      <c r="GVD843" s="247"/>
      <c r="GVE843" s="247"/>
      <c r="GVF843" s="247"/>
      <c r="GVG843" s="247"/>
      <c r="GVH843" s="247"/>
      <c r="GVI843" s="247"/>
      <c r="GVJ843" s="247"/>
      <c r="GVK843" s="247"/>
      <c r="GVL843" s="247"/>
      <c r="GVM843" s="247"/>
      <c r="GVN843" s="247"/>
      <c r="GVO843" s="247"/>
      <c r="GVP843" s="247"/>
      <c r="GVQ843" s="247"/>
      <c r="GVR843" s="247"/>
      <c r="GVS843" s="247"/>
      <c r="GVT843" s="247"/>
      <c r="GVU843" s="247"/>
      <c r="GVV843" s="247"/>
      <c r="GVW843" s="247"/>
      <c r="GVX843" s="247"/>
      <c r="GVY843" s="247"/>
      <c r="GVZ843" s="247"/>
      <c r="GWA843" s="247"/>
      <c r="GWB843" s="247"/>
      <c r="GWC843" s="247"/>
      <c r="GWD843" s="247"/>
      <c r="GWE843" s="247"/>
      <c r="GWF843" s="247"/>
      <c r="GWG843" s="247"/>
      <c r="GWH843" s="247"/>
      <c r="GWI843" s="247"/>
      <c r="GWJ843" s="247"/>
      <c r="GWK843" s="247"/>
      <c r="GWL843" s="247"/>
      <c r="GWM843" s="247"/>
      <c r="GWN843" s="247"/>
      <c r="GWO843" s="247"/>
      <c r="GWP843" s="247"/>
      <c r="GWQ843" s="247"/>
      <c r="GWR843" s="247"/>
      <c r="GWS843" s="247"/>
      <c r="GWT843" s="247"/>
      <c r="GWU843" s="247"/>
      <c r="GWV843" s="247"/>
      <c r="GWW843" s="247"/>
      <c r="GWX843" s="247"/>
      <c r="GWY843" s="247"/>
      <c r="GWZ843" s="247"/>
      <c r="GXA843" s="247"/>
      <c r="GXB843" s="247"/>
      <c r="GXC843" s="247"/>
      <c r="GXD843" s="247"/>
      <c r="GXE843" s="247"/>
      <c r="GXF843" s="247"/>
      <c r="GXG843" s="247"/>
      <c r="GXH843" s="247"/>
      <c r="GXI843" s="247"/>
      <c r="GXJ843" s="247"/>
      <c r="GXK843" s="247"/>
      <c r="GXL843" s="247"/>
      <c r="GXM843" s="247"/>
      <c r="GXN843" s="247"/>
      <c r="GXO843" s="247"/>
      <c r="GXP843" s="247"/>
      <c r="GXQ843" s="247"/>
      <c r="GXR843" s="247"/>
      <c r="GXS843" s="247"/>
      <c r="GXT843" s="247"/>
      <c r="GXU843" s="247"/>
      <c r="GXV843" s="247"/>
      <c r="GXW843" s="247"/>
      <c r="GXX843" s="247"/>
      <c r="GXY843" s="247"/>
      <c r="GXZ843" s="247"/>
      <c r="GYA843" s="247"/>
      <c r="GYB843" s="247"/>
      <c r="GYC843" s="247"/>
      <c r="GYD843" s="247"/>
      <c r="GYE843" s="247"/>
      <c r="GYF843" s="247"/>
      <c r="GYG843" s="247"/>
      <c r="GYH843" s="247"/>
      <c r="GYI843" s="247"/>
      <c r="GYJ843" s="247"/>
      <c r="GYK843" s="247"/>
      <c r="GYL843" s="247"/>
      <c r="GYM843" s="247"/>
      <c r="GYN843" s="247"/>
      <c r="GYO843" s="247"/>
      <c r="GYP843" s="247"/>
      <c r="GYQ843" s="247"/>
      <c r="GYR843" s="247"/>
      <c r="GYS843" s="247"/>
      <c r="GYT843" s="247"/>
      <c r="GYU843" s="247"/>
      <c r="GYV843" s="247"/>
      <c r="GYW843" s="247"/>
      <c r="GYX843" s="247"/>
      <c r="GYY843" s="247"/>
      <c r="GYZ843" s="247"/>
      <c r="GZA843" s="247"/>
      <c r="GZB843" s="247"/>
      <c r="GZC843" s="247"/>
      <c r="GZD843" s="247"/>
      <c r="GZE843" s="247"/>
      <c r="GZF843" s="247"/>
      <c r="GZG843" s="247"/>
      <c r="GZH843" s="247"/>
      <c r="GZI843" s="247"/>
      <c r="GZJ843" s="247"/>
      <c r="GZK843" s="247"/>
      <c r="GZL843" s="247"/>
      <c r="GZM843" s="247"/>
      <c r="GZN843" s="247"/>
      <c r="GZO843" s="247"/>
      <c r="GZP843" s="247"/>
      <c r="GZQ843" s="247"/>
      <c r="GZR843" s="247"/>
      <c r="GZS843" s="247"/>
      <c r="GZT843" s="247"/>
      <c r="GZU843" s="247"/>
      <c r="GZV843" s="247"/>
      <c r="GZW843" s="247"/>
      <c r="GZX843" s="247"/>
      <c r="GZY843" s="247"/>
      <c r="GZZ843" s="247"/>
      <c r="HAA843" s="247"/>
      <c r="HAB843" s="247"/>
      <c r="HAC843" s="247"/>
      <c r="HAD843" s="247"/>
      <c r="HAE843" s="247"/>
      <c r="HAF843" s="247"/>
      <c r="HAG843" s="247"/>
      <c r="HAH843" s="247"/>
      <c r="HAI843" s="247"/>
      <c r="HAJ843" s="247"/>
      <c r="HAK843" s="247"/>
      <c r="HAL843" s="247"/>
      <c r="HAM843" s="247"/>
      <c r="HAN843" s="247"/>
      <c r="HAO843" s="247"/>
      <c r="HAP843" s="247"/>
      <c r="HAQ843" s="247"/>
      <c r="HAR843" s="247"/>
      <c r="HAS843" s="247"/>
      <c r="HAT843" s="247"/>
      <c r="HAU843" s="247"/>
      <c r="HAV843" s="247"/>
      <c r="HAW843" s="247"/>
      <c r="HAX843" s="247"/>
      <c r="HAY843" s="247"/>
      <c r="HAZ843" s="247"/>
      <c r="HBA843" s="247"/>
      <c r="HBB843" s="247"/>
      <c r="HBC843" s="247"/>
      <c r="HBD843" s="247"/>
      <c r="HBE843" s="247"/>
      <c r="HBF843" s="247"/>
      <c r="HBG843" s="247"/>
      <c r="HBH843" s="247"/>
      <c r="HBI843" s="247"/>
      <c r="HBJ843" s="247"/>
      <c r="HBK843" s="247"/>
      <c r="HBL843" s="247"/>
      <c r="HBM843" s="247"/>
      <c r="HBN843" s="247"/>
      <c r="HBO843" s="247"/>
      <c r="HBP843" s="247"/>
      <c r="HBQ843" s="247"/>
      <c r="HBR843" s="247"/>
      <c r="HBS843" s="247"/>
      <c r="HBT843" s="247"/>
      <c r="HBU843" s="247"/>
      <c r="HBV843" s="247"/>
      <c r="HBW843" s="247"/>
      <c r="HBX843" s="247"/>
      <c r="HBY843" s="247"/>
      <c r="HBZ843" s="247"/>
      <c r="HCA843" s="247"/>
      <c r="HCB843" s="247"/>
      <c r="HCC843" s="247"/>
      <c r="HCD843" s="247"/>
      <c r="HCE843" s="247"/>
      <c r="HCF843" s="247"/>
      <c r="HCG843" s="247"/>
      <c r="HCH843" s="247"/>
      <c r="HCI843" s="247"/>
      <c r="HCJ843" s="247"/>
      <c r="HCK843" s="247"/>
      <c r="HCL843" s="247"/>
      <c r="HCM843" s="247"/>
      <c r="HCN843" s="247"/>
      <c r="HCO843" s="247"/>
      <c r="HCP843" s="247"/>
      <c r="HCQ843" s="247"/>
      <c r="HCR843" s="247"/>
      <c r="HCS843" s="247"/>
      <c r="HCT843" s="247"/>
      <c r="HCU843" s="247"/>
      <c r="HCV843" s="247"/>
      <c r="HCW843" s="247"/>
      <c r="HCX843" s="247"/>
      <c r="HCY843" s="247"/>
      <c r="HCZ843" s="247"/>
      <c r="HDA843" s="247"/>
      <c r="HDB843" s="247"/>
      <c r="HDC843" s="247"/>
      <c r="HDD843" s="247"/>
      <c r="HDE843" s="247"/>
      <c r="HDF843" s="247"/>
      <c r="HDG843" s="247"/>
      <c r="HDH843" s="247"/>
      <c r="HDI843" s="247"/>
      <c r="HDJ843" s="247"/>
      <c r="HDK843" s="247"/>
      <c r="HDL843" s="247"/>
      <c r="HDM843" s="247"/>
      <c r="HDN843" s="247"/>
      <c r="HDO843" s="247"/>
      <c r="HDP843" s="247"/>
      <c r="HDQ843" s="247"/>
      <c r="HDR843" s="247"/>
      <c r="HDS843" s="247"/>
      <c r="HDT843" s="247"/>
      <c r="HDU843" s="247"/>
      <c r="HDV843" s="247"/>
      <c r="HDW843" s="247"/>
      <c r="HDX843" s="247"/>
      <c r="HDY843" s="247"/>
      <c r="HDZ843" s="247"/>
      <c r="HEA843" s="247"/>
      <c r="HEB843" s="247"/>
      <c r="HEC843" s="247"/>
      <c r="HED843" s="247"/>
      <c r="HEE843" s="247"/>
      <c r="HEF843" s="247"/>
      <c r="HEG843" s="247"/>
      <c r="HEH843" s="247"/>
      <c r="HEI843" s="247"/>
      <c r="HEJ843" s="247"/>
      <c r="HEK843" s="247"/>
      <c r="HEL843" s="247"/>
      <c r="HEM843" s="247"/>
      <c r="HEN843" s="247"/>
      <c r="HEO843" s="247"/>
      <c r="HEP843" s="247"/>
      <c r="HEQ843" s="247"/>
      <c r="HER843" s="247"/>
      <c r="HES843" s="247"/>
      <c r="HET843" s="247"/>
      <c r="HEU843" s="247"/>
      <c r="HEV843" s="247"/>
      <c r="HEW843" s="247"/>
      <c r="HEX843" s="247"/>
      <c r="HEY843" s="247"/>
      <c r="HEZ843" s="247"/>
      <c r="HFA843" s="247"/>
      <c r="HFB843" s="247"/>
      <c r="HFC843" s="247"/>
      <c r="HFD843" s="247"/>
      <c r="HFE843" s="247"/>
      <c r="HFF843" s="247"/>
      <c r="HFG843" s="247"/>
      <c r="HFH843" s="247"/>
      <c r="HFI843" s="247"/>
      <c r="HFJ843" s="247"/>
      <c r="HFK843" s="247"/>
      <c r="HFL843" s="247"/>
      <c r="HFM843" s="247"/>
      <c r="HFN843" s="247"/>
      <c r="HFO843" s="247"/>
      <c r="HFP843" s="247"/>
      <c r="HFQ843" s="247"/>
      <c r="HFR843" s="247"/>
      <c r="HFS843" s="247"/>
      <c r="HFT843" s="247"/>
      <c r="HFU843" s="247"/>
      <c r="HFV843" s="247"/>
      <c r="HFW843" s="247"/>
      <c r="HFX843" s="247"/>
      <c r="HFY843" s="247"/>
      <c r="HFZ843" s="247"/>
      <c r="HGA843" s="247"/>
      <c r="HGB843" s="247"/>
      <c r="HGC843" s="247"/>
      <c r="HGD843" s="247"/>
      <c r="HGE843" s="247"/>
      <c r="HGF843" s="247"/>
      <c r="HGG843" s="247"/>
      <c r="HGH843" s="247"/>
      <c r="HGI843" s="247"/>
      <c r="HGJ843" s="247"/>
      <c r="HGK843" s="247"/>
      <c r="HGL843" s="247"/>
      <c r="HGM843" s="247"/>
      <c r="HGN843" s="247"/>
      <c r="HGO843" s="247"/>
      <c r="HGP843" s="247"/>
      <c r="HGQ843" s="247"/>
      <c r="HGR843" s="247"/>
      <c r="HGS843" s="247"/>
      <c r="HGT843" s="247"/>
      <c r="HGU843" s="247"/>
      <c r="HGV843" s="247"/>
      <c r="HGW843" s="247"/>
      <c r="HGX843" s="247"/>
      <c r="HGY843" s="247"/>
      <c r="HGZ843" s="247"/>
      <c r="HHA843" s="247"/>
      <c r="HHB843" s="247"/>
      <c r="HHC843" s="247"/>
      <c r="HHD843" s="247"/>
      <c r="HHE843" s="247"/>
      <c r="HHF843" s="247"/>
      <c r="HHG843" s="247"/>
      <c r="HHH843" s="247"/>
      <c r="HHI843" s="247"/>
      <c r="HHJ843" s="247"/>
      <c r="HHK843" s="247"/>
      <c r="HHL843" s="247"/>
      <c r="HHM843" s="247"/>
      <c r="HHN843" s="247"/>
      <c r="HHO843" s="247"/>
      <c r="HHP843" s="247"/>
      <c r="HHQ843" s="247"/>
      <c r="HHR843" s="247"/>
      <c r="HHS843" s="247"/>
      <c r="HHT843" s="247"/>
      <c r="HHU843" s="247"/>
      <c r="HHV843" s="247"/>
      <c r="HHW843" s="247"/>
      <c r="HHX843" s="247"/>
      <c r="HHY843" s="247"/>
      <c r="HHZ843" s="247"/>
      <c r="HIA843" s="247"/>
      <c r="HIB843" s="247"/>
      <c r="HIC843" s="247"/>
      <c r="HID843" s="247"/>
      <c r="HIE843" s="247"/>
      <c r="HIF843" s="247"/>
      <c r="HIG843" s="247"/>
      <c r="HIH843" s="247"/>
      <c r="HII843" s="247"/>
      <c r="HIJ843" s="247"/>
      <c r="HIK843" s="247"/>
      <c r="HIL843" s="247"/>
      <c r="HIM843" s="247"/>
      <c r="HIN843" s="247"/>
      <c r="HIO843" s="247"/>
      <c r="HIP843" s="247"/>
      <c r="HIQ843" s="247"/>
      <c r="HIR843" s="247"/>
      <c r="HIS843" s="247"/>
      <c r="HIT843" s="247"/>
      <c r="HIU843" s="247"/>
      <c r="HIV843" s="247"/>
      <c r="HIW843" s="247"/>
      <c r="HIX843" s="247"/>
      <c r="HIY843" s="247"/>
      <c r="HIZ843" s="247"/>
      <c r="HJA843" s="247"/>
      <c r="HJB843" s="247"/>
      <c r="HJC843" s="247"/>
      <c r="HJD843" s="247"/>
      <c r="HJE843" s="247"/>
      <c r="HJF843" s="247"/>
      <c r="HJG843" s="247"/>
      <c r="HJH843" s="247"/>
      <c r="HJI843" s="247"/>
      <c r="HJJ843" s="247"/>
      <c r="HJK843" s="247"/>
      <c r="HJL843" s="247"/>
      <c r="HJM843" s="247"/>
      <c r="HJN843" s="247"/>
      <c r="HJO843" s="247"/>
      <c r="HJP843" s="247"/>
      <c r="HJQ843" s="247"/>
      <c r="HJR843" s="247"/>
      <c r="HJS843" s="247"/>
      <c r="HJT843" s="247"/>
      <c r="HJU843" s="247"/>
      <c r="HJV843" s="247"/>
      <c r="HJW843" s="247"/>
      <c r="HJX843" s="247"/>
      <c r="HJY843" s="247"/>
      <c r="HJZ843" s="247"/>
      <c r="HKA843" s="247"/>
      <c r="HKB843" s="247"/>
      <c r="HKC843" s="247"/>
      <c r="HKD843" s="247"/>
      <c r="HKE843" s="247"/>
      <c r="HKF843" s="247"/>
      <c r="HKG843" s="247"/>
      <c r="HKH843" s="247"/>
      <c r="HKI843" s="247"/>
      <c r="HKJ843" s="247"/>
      <c r="HKK843" s="247"/>
      <c r="HKL843" s="247"/>
      <c r="HKM843" s="247"/>
      <c r="HKN843" s="247"/>
      <c r="HKO843" s="247"/>
      <c r="HKP843" s="247"/>
      <c r="HKQ843" s="247"/>
      <c r="HKR843" s="247"/>
      <c r="HKS843" s="247"/>
      <c r="HKT843" s="247"/>
      <c r="HKU843" s="247"/>
      <c r="HKV843" s="247"/>
      <c r="HKW843" s="247"/>
      <c r="HKX843" s="247"/>
      <c r="HKY843" s="247"/>
      <c r="HKZ843" s="247"/>
      <c r="HLA843" s="247"/>
      <c r="HLB843" s="247"/>
      <c r="HLC843" s="247"/>
      <c r="HLD843" s="247"/>
      <c r="HLE843" s="247"/>
      <c r="HLF843" s="247"/>
      <c r="HLG843" s="247"/>
      <c r="HLH843" s="247"/>
      <c r="HLI843" s="247"/>
      <c r="HLJ843" s="247"/>
      <c r="HLK843" s="247"/>
      <c r="HLL843" s="247"/>
      <c r="HLM843" s="247"/>
      <c r="HLN843" s="247"/>
      <c r="HLO843" s="247"/>
      <c r="HLP843" s="247"/>
      <c r="HLQ843" s="247"/>
      <c r="HLR843" s="247"/>
      <c r="HLS843" s="247"/>
      <c r="HLT843" s="247"/>
      <c r="HLU843" s="247"/>
      <c r="HLV843" s="247"/>
      <c r="HLW843" s="247"/>
      <c r="HLX843" s="247"/>
      <c r="HLY843" s="247"/>
      <c r="HLZ843" s="247"/>
      <c r="HMA843" s="247"/>
      <c r="HMB843" s="247"/>
      <c r="HMC843" s="247"/>
      <c r="HMD843" s="247"/>
      <c r="HME843" s="247"/>
      <c r="HMF843" s="247"/>
      <c r="HMG843" s="247"/>
      <c r="HMH843" s="247"/>
      <c r="HMI843" s="247"/>
      <c r="HMJ843" s="247"/>
      <c r="HMK843" s="247"/>
      <c r="HML843" s="247"/>
      <c r="HMM843" s="247"/>
      <c r="HMN843" s="247"/>
      <c r="HMO843" s="247"/>
      <c r="HMP843" s="247"/>
      <c r="HMQ843" s="247"/>
      <c r="HMR843" s="247"/>
      <c r="HMS843" s="247"/>
      <c r="HMT843" s="247"/>
      <c r="HMU843" s="247"/>
      <c r="HMV843" s="247"/>
      <c r="HMW843" s="247"/>
      <c r="HMX843" s="247"/>
      <c r="HMY843" s="247"/>
      <c r="HMZ843" s="247"/>
      <c r="HNA843" s="247"/>
      <c r="HNB843" s="247"/>
      <c r="HNC843" s="247"/>
      <c r="HND843" s="247"/>
      <c r="HNE843" s="247"/>
      <c r="HNF843" s="247"/>
      <c r="HNG843" s="247"/>
      <c r="HNH843" s="247"/>
      <c r="HNI843" s="247"/>
      <c r="HNJ843" s="247"/>
      <c r="HNK843" s="247"/>
      <c r="HNL843" s="247"/>
      <c r="HNM843" s="247"/>
      <c r="HNN843" s="247"/>
      <c r="HNO843" s="247"/>
      <c r="HNP843" s="247"/>
      <c r="HNQ843" s="247"/>
      <c r="HNR843" s="247"/>
      <c r="HNS843" s="247"/>
      <c r="HNT843" s="247"/>
      <c r="HNU843" s="247"/>
      <c r="HNV843" s="247"/>
      <c r="HNW843" s="247"/>
      <c r="HNX843" s="247"/>
      <c r="HNY843" s="247"/>
      <c r="HNZ843" s="247"/>
      <c r="HOA843" s="247"/>
      <c r="HOB843" s="247"/>
      <c r="HOC843" s="247"/>
      <c r="HOD843" s="247"/>
      <c r="HOE843" s="247"/>
      <c r="HOF843" s="247"/>
      <c r="HOG843" s="247"/>
      <c r="HOH843" s="247"/>
      <c r="HOI843" s="247"/>
      <c r="HOJ843" s="247"/>
      <c r="HOK843" s="247"/>
      <c r="HOL843" s="247"/>
      <c r="HOM843" s="247"/>
      <c r="HON843" s="247"/>
      <c r="HOO843" s="247"/>
      <c r="HOP843" s="247"/>
      <c r="HOQ843" s="247"/>
      <c r="HOR843" s="247"/>
      <c r="HOS843" s="247"/>
      <c r="HOT843" s="247"/>
      <c r="HOU843" s="247"/>
      <c r="HOV843" s="247"/>
      <c r="HOW843" s="247"/>
      <c r="HOX843" s="247"/>
      <c r="HOY843" s="247"/>
      <c r="HOZ843" s="247"/>
      <c r="HPA843" s="247"/>
      <c r="HPB843" s="247"/>
      <c r="HPC843" s="247"/>
      <c r="HPD843" s="247"/>
      <c r="HPE843" s="247"/>
      <c r="HPF843" s="247"/>
      <c r="HPG843" s="247"/>
      <c r="HPH843" s="247"/>
      <c r="HPI843" s="247"/>
      <c r="HPJ843" s="247"/>
      <c r="HPK843" s="247"/>
      <c r="HPL843" s="247"/>
      <c r="HPM843" s="247"/>
      <c r="HPN843" s="247"/>
      <c r="HPO843" s="247"/>
      <c r="HPP843" s="247"/>
      <c r="HPQ843" s="247"/>
      <c r="HPR843" s="247"/>
      <c r="HPS843" s="247"/>
      <c r="HPT843" s="247"/>
      <c r="HPU843" s="247"/>
      <c r="HPV843" s="247"/>
      <c r="HPW843" s="247"/>
      <c r="HPX843" s="247"/>
      <c r="HPY843" s="247"/>
      <c r="HPZ843" s="247"/>
      <c r="HQA843" s="247"/>
      <c r="HQB843" s="247"/>
      <c r="HQC843" s="247"/>
      <c r="HQD843" s="247"/>
      <c r="HQE843" s="247"/>
      <c r="HQF843" s="247"/>
      <c r="HQG843" s="247"/>
      <c r="HQH843" s="247"/>
      <c r="HQI843" s="247"/>
      <c r="HQJ843" s="247"/>
      <c r="HQK843" s="247"/>
      <c r="HQL843" s="247"/>
      <c r="HQM843" s="247"/>
      <c r="HQN843" s="247"/>
      <c r="HQO843" s="247"/>
      <c r="HQP843" s="247"/>
      <c r="HQQ843" s="247"/>
      <c r="HQR843" s="247"/>
      <c r="HQS843" s="247"/>
      <c r="HQT843" s="247"/>
      <c r="HQU843" s="247"/>
      <c r="HQV843" s="247"/>
      <c r="HQW843" s="247"/>
      <c r="HQX843" s="247"/>
      <c r="HQY843" s="247"/>
      <c r="HQZ843" s="247"/>
      <c r="HRA843" s="247"/>
      <c r="HRB843" s="247"/>
      <c r="HRC843" s="247"/>
      <c r="HRD843" s="247"/>
      <c r="HRE843" s="247"/>
      <c r="HRF843" s="247"/>
      <c r="HRG843" s="247"/>
      <c r="HRH843" s="247"/>
      <c r="HRI843" s="247"/>
      <c r="HRJ843" s="247"/>
      <c r="HRK843" s="247"/>
      <c r="HRL843" s="247"/>
      <c r="HRM843" s="247"/>
      <c r="HRN843" s="247"/>
      <c r="HRO843" s="247"/>
      <c r="HRP843" s="247"/>
      <c r="HRQ843" s="247"/>
      <c r="HRR843" s="247"/>
      <c r="HRS843" s="247"/>
      <c r="HRT843" s="247"/>
      <c r="HRU843" s="247"/>
      <c r="HRV843" s="247"/>
      <c r="HRW843" s="247"/>
      <c r="HRX843" s="247"/>
      <c r="HRY843" s="247"/>
      <c r="HRZ843" s="247"/>
      <c r="HSA843" s="247"/>
      <c r="HSB843" s="247"/>
      <c r="HSC843" s="247"/>
      <c r="HSD843" s="247"/>
      <c r="HSE843" s="247"/>
      <c r="HSF843" s="247"/>
      <c r="HSG843" s="247"/>
      <c r="HSH843" s="247"/>
      <c r="HSI843" s="247"/>
      <c r="HSJ843" s="247"/>
      <c r="HSK843" s="247"/>
      <c r="HSL843" s="247"/>
      <c r="HSM843" s="247"/>
      <c r="HSN843" s="247"/>
      <c r="HSO843" s="247"/>
      <c r="HSP843" s="247"/>
      <c r="HSQ843" s="247"/>
      <c r="HSR843" s="247"/>
      <c r="HSS843" s="247"/>
      <c r="HST843" s="247"/>
      <c r="HSU843" s="247"/>
      <c r="HSV843" s="247"/>
      <c r="HSW843" s="247"/>
      <c r="HSX843" s="247"/>
      <c r="HSY843" s="247"/>
      <c r="HSZ843" s="247"/>
      <c r="HTA843" s="247"/>
      <c r="HTB843" s="247"/>
      <c r="HTC843" s="247"/>
      <c r="HTD843" s="247"/>
      <c r="HTE843" s="247"/>
      <c r="HTF843" s="247"/>
      <c r="HTG843" s="247"/>
      <c r="HTH843" s="247"/>
      <c r="HTI843" s="247"/>
      <c r="HTJ843" s="247"/>
      <c r="HTK843" s="247"/>
      <c r="HTL843" s="247"/>
      <c r="HTM843" s="247"/>
      <c r="HTN843" s="247"/>
      <c r="HTO843" s="247"/>
      <c r="HTP843" s="247"/>
      <c r="HTQ843" s="247"/>
      <c r="HTR843" s="247"/>
      <c r="HTS843" s="247"/>
      <c r="HTT843" s="247"/>
      <c r="HTU843" s="247"/>
      <c r="HTV843" s="247"/>
      <c r="HTW843" s="247"/>
      <c r="HTX843" s="247"/>
      <c r="HTY843" s="247"/>
      <c r="HTZ843" s="247"/>
      <c r="HUA843" s="247"/>
      <c r="HUB843" s="247"/>
      <c r="HUC843" s="247"/>
      <c r="HUD843" s="247"/>
      <c r="HUE843" s="247"/>
      <c r="HUF843" s="247"/>
      <c r="HUG843" s="247"/>
      <c r="HUH843" s="247"/>
      <c r="HUI843" s="247"/>
      <c r="HUJ843" s="247"/>
      <c r="HUK843" s="247"/>
      <c r="HUL843" s="247"/>
      <c r="HUM843" s="247"/>
      <c r="HUN843" s="247"/>
      <c r="HUO843" s="247"/>
      <c r="HUP843" s="247"/>
      <c r="HUQ843" s="247"/>
      <c r="HUR843" s="247"/>
      <c r="HUS843" s="247"/>
      <c r="HUT843" s="247"/>
      <c r="HUU843" s="247"/>
      <c r="HUV843" s="247"/>
      <c r="HUW843" s="247"/>
      <c r="HUX843" s="247"/>
      <c r="HUY843" s="247"/>
      <c r="HUZ843" s="247"/>
      <c r="HVA843" s="247"/>
      <c r="HVB843" s="247"/>
      <c r="HVC843" s="247"/>
      <c r="HVD843" s="247"/>
      <c r="HVE843" s="247"/>
      <c r="HVF843" s="247"/>
      <c r="HVG843" s="247"/>
      <c r="HVH843" s="247"/>
      <c r="HVI843" s="247"/>
      <c r="HVJ843" s="247"/>
      <c r="HVK843" s="247"/>
      <c r="HVL843" s="247"/>
      <c r="HVM843" s="247"/>
      <c r="HVN843" s="247"/>
      <c r="HVO843" s="247"/>
      <c r="HVP843" s="247"/>
      <c r="HVQ843" s="247"/>
      <c r="HVR843" s="247"/>
      <c r="HVS843" s="247"/>
      <c r="HVT843" s="247"/>
      <c r="HVU843" s="247"/>
      <c r="HVV843" s="247"/>
      <c r="HVW843" s="247"/>
      <c r="HVX843" s="247"/>
      <c r="HVY843" s="247"/>
      <c r="HVZ843" s="247"/>
      <c r="HWA843" s="247"/>
      <c r="HWB843" s="247"/>
      <c r="HWC843" s="247"/>
      <c r="HWD843" s="247"/>
      <c r="HWE843" s="247"/>
      <c r="HWF843" s="247"/>
      <c r="HWG843" s="247"/>
      <c r="HWH843" s="247"/>
      <c r="HWI843" s="247"/>
      <c r="HWJ843" s="247"/>
      <c r="HWK843" s="247"/>
      <c r="HWL843" s="247"/>
      <c r="HWM843" s="247"/>
      <c r="HWN843" s="247"/>
      <c r="HWO843" s="247"/>
      <c r="HWP843" s="247"/>
      <c r="HWQ843" s="247"/>
      <c r="HWR843" s="247"/>
      <c r="HWS843" s="247"/>
      <c r="HWT843" s="247"/>
      <c r="HWU843" s="247"/>
      <c r="HWV843" s="247"/>
      <c r="HWW843" s="247"/>
      <c r="HWX843" s="247"/>
      <c r="HWY843" s="247"/>
      <c r="HWZ843" s="247"/>
      <c r="HXA843" s="247"/>
      <c r="HXB843" s="247"/>
      <c r="HXC843" s="247"/>
      <c r="HXD843" s="247"/>
      <c r="HXE843" s="247"/>
      <c r="HXF843" s="247"/>
      <c r="HXG843" s="247"/>
      <c r="HXH843" s="247"/>
      <c r="HXI843" s="247"/>
      <c r="HXJ843" s="247"/>
      <c r="HXK843" s="247"/>
      <c r="HXL843" s="247"/>
      <c r="HXM843" s="247"/>
      <c r="HXN843" s="247"/>
      <c r="HXO843" s="247"/>
      <c r="HXP843" s="247"/>
      <c r="HXQ843" s="247"/>
      <c r="HXR843" s="247"/>
      <c r="HXS843" s="247"/>
      <c r="HXT843" s="247"/>
      <c r="HXU843" s="247"/>
      <c r="HXV843" s="247"/>
      <c r="HXW843" s="247"/>
      <c r="HXX843" s="247"/>
      <c r="HXY843" s="247"/>
      <c r="HXZ843" s="247"/>
      <c r="HYA843" s="247"/>
      <c r="HYB843" s="247"/>
      <c r="HYC843" s="247"/>
      <c r="HYD843" s="247"/>
      <c r="HYE843" s="247"/>
      <c r="HYF843" s="247"/>
      <c r="HYG843" s="247"/>
      <c r="HYH843" s="247"/>
      <c r="HYI843" s="247"/>
      <c r="HYJ843" s="247"/>
      <c r="HYK843" s="247"/>
      <c r="HYL843" s="247"/>
      <c r="HYM843" s="247"/>
      <c r="HYN843" s="247"/>
      <c r="HYO843" s="247"/>
      <c r="HYP843" s="247"/>
      <c r="HYQ843" s="247"/>
      <c r="HYR843" s="247"/>
      <c r="HYS843" s="247"/>
      <c r="HYT843" s="247"/>
      <c r="HYU843" s="247"/>
      <c r="HYV843" s="247"/>
      <c r="HYW843" s="247"/>
      <c r="HYX843" s="247"/>
      <c r="HYY843" s="247"/>
      <c r="HYZ843" s="247"/>
      <c r="HZA843" s="247"/>
      <c r="HZB843" s="247"/>
      <c r="HZC843" s="247"/>
      <c r="HZD843" s="247"/>
      <c r="HZE843" s="247"/>
      <c r="HZF843" s="247"/>
      <c r="HZG843" s="247"/>
      <c r="HZH843" s="247"/>
      <c r="HZI843" s="247"/>
      <c r="HZJ843" s="247"/>
      <c r="HZK843" s="247"/>
      <c r="HZL843" s="247"/>
      <c r="HZM843" s="247"/>
      <c r="HZN843" s="247"/>
      <c r="HZO843" s="247"/>
      <c r="HZP843" s="247"/>
      <c r="HZQ843" s="247"/>
      <c r="HZR843" s="247"/>
      <c r="HZS843" s="247"/>
      <c r="HZT843" s="247"/>
      <c r="HZU843" s="247"/>
      <c r="HZV843" s="247"/>
      <c r="HZW843" s="247"/>
      <c r="HZX843" s="247"/>
      <c r="HZY843" s="247"/>
      <c r="HZZ843" s="247"/>
      <c r="IAA843" s="247"/>
      <c r="IAB843" s="247"/>
      <c r="IAC843" s="247"/>
      <c r="IAD843" s="247"/>
      <c r="IAE843" s="247"/>
      <c r="IAF843" s="247"/>
      <c r="IAG843" s="247"/>
      <c r="IAH843" s="247"/>
      <c r="IAI843" s="247"/>
      <c r="IAJ843" s="247"/>
      <c r="IAK843" s="247"/>
      <c r="IAL843" s="247"/>
      <c r="IAM843" s="247"/>
      <c r="IAN843" s="247"/>
      <c r="IAO843" s="247"/>
      <c r="IAP843" s="247"/>
      <c r="IAQ843" s="247"/>
      <c r="IAR843" s="247"/>
      <c r="IAS843" s="247"/>
      <c r="IAT843" s="247"/>
      <c r="IAU843" s="247"/>
      <c r="IAV843" s="247"/>
      <c r="IAW843" s="247"/>
      <c r="IAX843" s="247"/>
      <c r="IAY843" s="247"/>
      <c r="IAZ843" s="247"/>
      <c r="IBA843" s="247"/>
      <c r="IBB843" s="247"/>
      <c r="IBC843" s="247"/>
      <c r="IBD843" s="247"/>
      <c r="IBE843" s="247"/>
      <c r="IBF843" s="247"/>
      <c r="IBG843" s="247"/>
      <c r="IBH843" s="247"/>
      <c r="IBI843" s="247"/>
      <c r="IBJ843" s="247"/>
      <c r="IBK843" s="247"/>
      <c r="IBL843" s="247"/>
      <c r="IBM843" s="247"/>
      <c r="IBN843" s="247"/>
      <c r="IBO843" s="247"/>
      <c r="IBP843" s="247"/>
      <c r="IBQ843" s="247"/>
      <c r="IBR843" s="247"/>
      <c r="IBS843" s="247"/>
      <c r="IBT843" s="247"/>
      <c r="IBU843" s="247"/>
      <c r="IBV843" s="247"/>
      <c r="IBW843" s="247"/>
      <c r="IBX843" s="247"/>
      <c r="IBY843" s="247"/>
      <c r="IBZ843" s="247"/>
      <c r="ICA843" s="247"/>
      <c r="ICB843" s="247"/>
      <c r="ICC843" s="247"/>
      <c r="ICD843" s="247"/>
      <c r="ICE843" s="247"/>
      <c r="ICF843" s="247"/>
      <c r="ICG843" s="247"/>
      <c r="ICH843" s="247"/>
      <c r="ICI843" s="247"/>
      <c r="ICJ843" s="247"/>
      <c r="ICK843" s="247"/>
      <c r="ICL843" s="247"/>
      <c r="ICM843" s="247"/>
      <c r="ICN843" s="247"/>
      <c r="ICO843" s="247"/>
      <c r="ICP843" s="247"/>
      <c r="ICQ843" s="247"/>
      <c r="ICR843" s="247"/>
      <c r="ICS843" s="247"/>
      <c r="ICT843" s="247"/>
      <c r="ICU843" s="247"/>
      <c r="ICV843" s="247"/>
      <c r="ICW843" s="247"/>
      <c r="ICX843" s="247"/>
      <c r="ICY843" s="247"/>
      <c r="ICZ843" s="247"/>
      <c r="IDA843" s="247"/>
      <c r="IDB843" s="247"/>
      <c r="IDC843" s="247"/>
      <c r="IDD843" s="247"/>
      <c r="IDE843" s="247"/>
      <c r="IDF843" s="247"/>
      <c r="IDG843" s="247"/>
      <c r="IDH843" s="247"/>
      <c r="IDI843" s="247"/>
      <c r="IDJ843" s="247"/>
      <c r="IDK843" s="247"/>
      <c r="IDL843" s="247"/>
      <c r="IDM843" s="247"/>
      <c r="IDN843" s="247"/>
      <c r="IDO843" s="247"/>
      <c r="IDP843" s="247"/>
      <c r="IDQ843" s="247"/>
      <c r="IDR843" s="247"/>
      <c r="IDS843" s="247"/>
      <c r="IDT843" s="247"/>
      <c r="IDU843" s="247"/>
      <c r="IDV843" s="247"/>
      <c r="IDW843" s="247"/>
      <c r="IDX843" s="247"/>
      <c r="IDY843" s="247"/>
      <c r="IDZ843" s="247"/>
      <c r="IEA843" s="247"/>
      <c r="IEB843" s="247"/>
      <c r="IEC843" s="247"/>
      <c r="IED843" s="247"/>
      <c r="IEE843" s="247"/>
      <c r="IEF843" s="247"/>
      <c r="IEG843" s="247"/>
      <c r="IEH843" s="247"/>
      <c r="IEI843" s="247"/>
      <c r="IEJ843" s="247"/>
      <c r="IEK843" s="247"/>
      <c r="IEL843" s="247"/>
      <c r="IEM843" s="247"/>
      <c r="IEN843" s="247"/>
      <c r="IEO843" s="247"/>
      <c r="IEP843" s="247"/>
      <c r="IEQ843" s="247"/>
      <c r="IER843" s="247"/>
      <c r="IES843" s="247"/>
      <c r="IET843" s="247"/>
      <c r="IEU843" s="247"/>
      <c r="IEV843" s="247"/>
      <c r="IEW843" s="247"/>
      <c r="IEX843" s="247"/>
      <c r="IEY843" s="247"/>
      <c r="IEZ843" s="247"/>
      <c r="IFA843" s="247"/>
      <c r="IFB843" s="247"/>
      <c r="IFC843" s="247"/>
      <c r="IFD843" s="247"/>
      <c r="IFE843" s="247"/>
      <c r="IFF843" s="247"/>
      <c r="IFG843" s="247"/>
      <c r="IFH843" s="247"/>
      <c r="IFI843" s="247"/>
      <c r="IFJ843" s="247"/>
      <c r="IFK843" s="247"/>
      <c r="IFL843" s="247"/>
      <c r="IFM843" s="247"/>
      <c r="IFN843" s="247"/>
      <c r="IFO843" s="247"/>
      <c r="IFP843" s="247"/>
      <c r="IFQ843" s="247"/>
      <c r="IFR843" s="247"/>
      <c r="IFS843" s="247"/>
      <c r="IFT843" s="247"/>
      <c r="IFU843" s="247"/>
      <c r="IFV843" s="247"/>
      <c r="IFW843" s="247"/>
      <c r="IFX843" s="247"/>
      <c r="IFY843" s="247"/>
      <c r="IFZ843" s="247"/>
      <c r="IGA843" s="247"/>
      <c r="IGB843" s="247"/>
      <c r="IGC843" s="247"/>
      <c r="IGD843" s="247"/>
      <c r="IGE843" s="247"/>
      <c r="IGF843" s="247"/>
      <c r="IGG843" s="247"/>
      <c r="IGH843" s="247"/>
      <c r="IGI843" s="247"/>
      <c r="IGJ843" s="247"/>
      <c r="IGK843" s="247"/>
      <c r="IGL843" s="247"/>
      <c r="IGM843" s="247"/>
      <c r="IGN843" s="247"/>
      <c r="IGO843" s="247"/>
      <c r="IGP843" s="247"/>
      <c r="IGQ843" s="247"/>
      <c r="IGR843" s="247"/>
      <c r="IGS843" s="247"/>
      <c r="IGT843" s="247"/>
      <c r="IGU843" s="247"/>
      <c r="IGV843" s="247"/>
      <c r="IGW843" s="247"/>
      <c r="IGX843" s="247"/>
      <c r="IGY843" s="247"/>
      <c r="IGZ843" s="247"/>
      <c r="IHA843" s="247"/>
      <c r="IHB843" s="247"/>
      <c r="IHC843" s="247"/>
      <c r="IHD843" s="247"/>
      <c r="IHE843" s="247"/>
      <c r="IHF843" s="247"/>
      <c r="IHG843" s="247"/>
      <c r="IHH843" s="247"/>
      <c r="IHI843" s="247"/>
      <c r="IHJ843" s="247"/>
      <c r="IHK843" s="247"/>
      <c r="IHL843" s="247"/>
      <c r="IHM843" s="247"/>
      <c r="IHN843" s="247"/>
      <c r="IHO843" s="247"/>
      <c r="IHP843" s="247"/>
      <c r="IHQ843" s="247"/>
      <c r="IHR843" s="247"/>
      <c r="IHS843" s="247"/>
      <c r="IHT843" s="247"/>
      <c r="IHU843" s="247"/>
      <c r="IHV843" s="247"/>
      <c r="IHW843" s="247"/>
      <c r="IHX843" s="247"/>
      <c r="IHY843" s="247"/>
      <c r="IHZ843" s="247"/>
      <c r="IIA843" s="247"/>
      <c r="IIB843" s="247"/>
      <c r="IIC843" s="247"/>
      <c r="IID843" s="247"/>
      <c r="IIE843" s="247"/>
      <c r="IIF843" s="247"/>
      <c r="IIG843" s="247"/>
      <c r="IIH843" s="247"/>
      <c r="III843" s="247"/>
      <c r="IIJ843" s="247"/>
      <c r="IIK843" s="247"/>
      <c r="IIL843" s="247"/>
      <c r="IIM843" s="247"/>
      <c r="IIN843" s="247"/>
      <c r="IIO843" s="247"/>
      <c r="IIP843" s="247"/>
      <c r="IIQ843" s="247"/>
      <c r="IIR843" s="247"/>
      <c r="IIS843" s="247"/>
      <c r="IIT843" s="247"/>
      <c r="IIU843" s="247"/>
      <c r="IIV843" s="247"/>
      <c r="IIW843" s="247"/>
      <c r="IIX843" s="247"/>
      <c r="IIY843" s="247"/>
      <c r="IIZ843" s="247"/>
      <c r="IJA843" s="247"/>
      <c r="IJB843" s="247"/>
      <c r="IJC843" s="247"/>
      <c r="IJD843" s="247"/>
      <c r="IJE843" s="247"/>
      <c r="IJF843" s="247"/>
      <c r="IJG843" s="247"/>
      <c r="IJH843" s="247"/>
      <c r="IJI843" s="247"/>
      <c r="IJJ843" s="247"/>
      <c r="IJK843" s="247"/>
      <c r="IJL843" s="247"/>
      <c r="IJM843" s="247"/>
      <c r="IJN843" s="247"/>
      <c r="IJO843" s="247"/>
      <c r="IJP843" s="247"/>
      <c r="IJQ843" s="247"/>
      <c r="IJR843" s="247"/>
      <c r="IJS843" s="247"/>
      <c r="IJT843" s="247"/>
      <c r="IJU843" s="247"/>
      <c r="IJV843" s="247"/>
      <c r="IJW843" s="247"/>
      <c r="IJX843" s="247"/>
      <c r="IJY843" s="247"/>
      <c r="IJZ843" s="247"/>
      <c r="IKA843" s="247"/>
      <c r="IKB843" s="247"/>
      <c r="IKC843" s="247"/>
      <c r="IKD843" s="247"/>
      <c r="IKE843" s="247"/>
      <c r="IKF843" s="247"/>
      <c r="IKG843" s="247"/>
      <c r="IKH843" s="247"/>
      <c r="IKI843" s="247"/>
      <c r="IKJ843" s="247"/>
      <c r="IKK843" s="247"/>
      <c r="IKL843" s="247"/>
      <c r="IKM843" s="247"/>
      <c r="IKN843" s="247"/>
      <c r="IKO843" s="247"/>
      <c r="IKP843" s="247"/>
      <c r="IKQ843" s="247"/>
      <c r="IKR843" s="247"/>
      <c r="IKS843" s="247"/>
      <c r="IKT843" s="247"/>
      <c r="IKU843" s="247"/>
      <c r="IKV843" s="247"/>
      <c r="IKW843" s="247"/>
      <c r="IKX843" s="247"/>
      <c r="IKY843" s="247"/>
      <c r="IKZ843" s="247"/>
      <c r="ILA843" s="247"/>
      <c r="ILB843" s="247"/>
      <c r="ILC843" s="247"/>
      <c r="ILD843" s="247"/>
      <c r="ILE843" s="247"/>
      <c r="ILF843" s="247"/>
      <c r="ILG843" s="247"/>
      <c r="ILH843" s="247"/>
      <c r="ILI843" s="247"/>
      <c r="ILJ843" s="247"/>
      <c r="ILK843" s="247"/>
      <c r="ILL843" s="247"/>
      <c r="ILM843" s="247"/>
      <c r="ILN843" s="247"/>
      <c r="ILO843" s="247"/>
      <c r="ILP843" s="247"/>
      <c r="ILQ843" s="247"/>
      <c r="ILR843" s="247"/>
      <c r="ILS843" s="247"/>
      <c r="ILT843" s="247"/>
      <c r="ILU843" s="247"/>
      <c r="ILV843" s="247"/>
      <c r="ILW843" s="247"/>
      <c r="ILX843" s="247"/>
      <c r="ILY843" s="247"/>
      <c r="ILZ843" s="247"/>
      <c r="IMA843" s="247"/>
      <c r="IMB843" s="247"/>
      <c r="IMC843" s="247"/>
      <c r="IMD843" s="247"/>
      <c r="IME843" s="247"/>
      <c r="IMF843" s="247"/>
      <c r="IMG843" s="247"/>
      <c r="IMH843" s="247"/>
      <c r="IMI843" s="247"/>
      <c r="IMJ843" s="247"/>
      <c r="IMK843" s="247"/>
      <c r="IML843" s="247"/>
      <c r="IMM843" s="247"/>
      <c r="IMN843" s="247"/>
      <c r="IMO843" s="247"/>
      <c r="IMP843" s="247"/>
      <c r="IMQ843" s="247"/>
      <c r="IMR843" s="247"/>
      <c r="IMS843" s="247"/>
      <c r="IMT843" s="247"/>
      <c r="IMU843" s="247"/>
      <c r="IMV843" s="247"/>
      <c r="IMW843" s="247"/>
      <c r="IMX843" s="247"/>
      <c r="IMY843" s="247"/>
      <c r="IMZ843" s="247"/>
      <c r="INA843" s="247"/>
      <c r="INB843" s="247"/>
      <c r="INC843" s="247"/>
      <c r="IND843" s="247"/>
      <c r="INE843" s="247"/>
      <c r="INF843" s="247"/>
      <c r="ING843" s="247"/>
      <c r="INH843" s="247"/>
      <c r="INI843" s="247"/>
      <c r="INJ843" s="247"/>
      <c r="INK843" s="247"/>
      <c r="INL843" s="247"/>
      <c r="INM843" s="247"/>
      <c r="INN843" s="247"/>
      <c r="INO843" s="247"/>
      <c r="INP843" s="247"/>
      <c r="INQ843" s="247"/>
      <c r="INR843" s="247"/>
      <c r="INS843" s="247"/>
      <c r="INT843" s="247"/>
      <c r="INU843" s="247"/>
      <c r="INV843" s="247"/>
      <c r="INW843" s="247"/>
      <c r="INX843" s="247"/>
      <c r="INY843" s="247"/>
      <c r="INZ843" s="247"/>
      <c r="IOA843" s="247"/>
      <c r="IOB843" s="247"/>
      <c r="IOC843" s="247"/>
      <c r="IOD843" s="247"/>
      <c r="IOE843" s="247"/>
      <c r="IOF843" s="247"/>
      <c r="IOG843" s="247"/>
      <c r="IOH843" s="247"/>
      <c r="IOI843" s="247"/>
      <c r="IOJ843" s="247"/>
      <c r="IOK843" s="247"/>
      <c r="IOL843" s="247"/>
      <c r="IOM843" s="247"/>
      <c r="ION843" s="247"/>
      <c r="IOO843" s="247"/>
      <c r="IOP843" s="247"/>
      <c r="IOQ843" s="247"/>
      <c r="IOR843" s="247"/>
      <c r="IOS843" s="247"/>
      <c r="IOT843" s="247"/>
      <c r="IOU843" s="247"/>
      <c r="IOV843" s="247"/>
      <c r="IOW843" s="247"/>
      <c r="IOX843" s="247"/>
      <c r="IOY843" s="247"/>
      <c r="IOZ843" s="247"/>
      <c r="IPA843" s="247"/>
      <c r="IPB843" s="247"/>
      <c r="IPC843" s="247"/>
      <c r="IPD843" s="247"/>
      <c r="IPE843" s="247"/>
      <c r="IPF843" s="247"/>
      <c r="IPG843" s="247"/>
      <c r="IPH843" s="247"/>
      <c r="IPI843" s="247"/>
      <c r="IPJ843" s="247"/>
      <c r="IPK843" s="247"/>
      <c r="IPL843" s="247"/>
      <c r="IPM843" s="247"/>
      <c r="IPN843" s="247"/>
      <c r="IPO843" s="247"/>
      <c r="IPP843" s="247"/>
      <c r="IPQ843" s="247"/>
      <c r="IPR843" s="247"/>
      <c r="IPS843" s="247"/>
      <c r="IPT843" s="247"/>
      <c r="IPU843" s="247"/>
      <c r="IPV843" s="247"/>
      <c r="IPW843" s="247"/>
      <c r="IPX843" s="247"/>
      <c r="IPY843" s="247"/>
      <c r="IPZ843" s="247"/>
      <c r="IQA843" s="247"/>
      <c r="IQB843" s="247"/>
      <c r="IQC843" s="247"/>
      <c r="IQD843" s="247"/>
      <c r="IQE843" s="247"/>
      <c r="IQF843" s="247"/>
      <c r="IQG843" s="247"/>
      <c r="IQH843" s="247"/>
      <c r="IQI843" s="247"/>
      <c r="IQJ843" s="247"/>
      <c r="IQK843" s="247"/>
      <c r="IQL843" s="247"/>
      <c r="IQM843" s="247"/>
      <c r="IQN843" s="247"/>
      <c r="IQO843" s="247"/>
      <c r="IQP843" s="247"/>
      <c r="IQQ843" s="247"/>
      <c r="IQR843" s="247"/>
      <c r="IQS843" s="247"/>
      <c r="IQT843" s="247"/>
      <c r="IQU843" s="247"/>
      <c r="IQV843" s="247"/>
      <c r="IQW843" s="247"/>
      <c r="IQX843" s="247"/>
      <c r="IQY843" s="247"/>
      <c r="IQZ843" s="247"/>
      <c r="IRA843" s="247"/>
      <c r="IRB843" s="247"/>
      <c r="IRC843" s="247"/>
      <c r="IRD843" s="247"/>
      <c r="IRE843" s="247"/>
      <c r="IRF843" s="247"/>
      <c r="IRG843" s="247"/>
      <c r="IRH843" s="247"/>
      <c r="IRI843" s="247"/>
      <c r="IRJ843" s="247"/>
      <c r="IRK843" s="247"/>
      <c r="IRL843" s="247"/>
      <c r="IRM843" s="247"/>
      <c r="IRN843" s="247"/>
      <c r="IRO843" s="247"/>
      <c r="IRP843" s="247"/>
      <c r="IRQ843" s="247"/>
      <c r="IRR843" s="247"/>
      <c r="IRS843" s="247"/>
      <c r="IRT843" s="247"/>
      <c r="IRU843" s="247"/>
      <c r="IRV843" s="247"/>
      <c r="IRW843" s="247"/>
      <c r="IRX843" s="247"/>
      <c r="IRY843" s="247"/>
      <c r="IRZ843" s="247"/>
      <c r="ISA843" s="247"/>
      <c r="ISB843" s="247"/>
      <c r="ISC843" s="247"/>
      <c r="ISD843" s="247"/>
      <c r="ISE843" s="247"/>
      <c r="ISF843" s="247"/>
      <c r="ISG843" s="247"/>
      <c r="ISH843" s="247"/>
      <c r="ISI843" s="247"/>
      <c r="ISJ843" s="247"/>
      <c r="ISK843" s="247"/>
      <c r="ISL843" s="247"/>
      <c r="ISM843" s="247"/>
      <c r="ISN843" s="247"/>
      <c r="ISO843" s="247"/>
      <c r="ISP843" s="247"/>
      <c r="ISQ843" s="247"/>
      <c r="ISR843" s="247"/>
      <c r="ISS843" s="247"/>
      <c r="IST843" s="247"/>
      <c r="ISU843" s="247"/>
      <c r="ISV843" s="247"/>
      <c r="ISW843" s="247"/>
      <c r="ISX843" s="247"/>
      <c r="ISY843" s="247"/>
      <c r="ISZ843" s="247"/>
      <c r="ITA843" s="247"/>
      <c r="ITB843" s="247"/>
      <c r="ITC843" s="247"/>
      <c r="ITD843" s="247"/>
      <c r="ITE843" s="247"/>
      <c r="ITF843" s="247"/>
      <c r="ITG843" s="247"/>
      <c r="ITH843" s="247"/>
      <c r="ITI843" s="247"/>
      <c r="ITJ843" s="247"/>
      <c r="ITK843" s="247"/>
      <c r="ITL843" s="247"/>
      <c r="ITM843" s="247"/>
      <c r="ITN843" s="247"/>
      <c r="ITO843" s="247"/>
      <c r="ITP843" s="247"/>
      <c r="ITQ843" s="247"/>
      <c r="ITR843" s="247"/>
      <c r="ITS843" s="247"/>
      <c r="ITT843" s="247"/>
      <c r="ITU843" s="247"/>
      <c r="ITV843" s="247"/>
      <c r="ITW843" s="247"/>
      <c r="ITX843" s="247"/>
      <c r="ITY843" s="247"/>
      <c r="ITZ843" s="247"/>
      <c r="IUA843" s="247"/>
      <c r="IUB843" s="247"/>
      <c r="IUC843" s="247"/>
      <c r="IUD843" s="247"/>
      <c r="IUE843" s="247"/>
      <c r="IUF843" s="247"/>
      <c r="IUG843" s="247"/>
      <c r="IUH843" s="247"/>
      <c r="IUI843" s="247"/>
      <c r="IUJ843" s="247"/>
      <c r="IUK843" s="247"/>
      <c r="IUL843" s="247"/>
      <c r="IUM843" s="247"/>
      <c r="IUN843" s="247"/>
      <c r="IUO843" s="247"/>
      <c r="IUP843" s="247"/>
      <c r="IUQ843" s="247"/>
      <c r="IUR843" s="247"/>
      <c r="IUS843" s="247"/>
      <c r="IUT843" s="247"/>
      <c r="IUU843" s="247"/>
      <c r="IUV843" s="247"/>
      <c r="IUW843" s="247"/>
      <c r="IUX843" s="247"/>
      <c r="IUY843" s="247"/>
      <c r="IUZ843" s="247"/>
      <c r="IVA843" s="247"/>
      <c r="IVB843" s="247"/>
      <c r="IVC843" s="247"/>
      <c r="IVD843" s="247"/>
      <c r="IVE843" s="247"/>
      <c r="IVF843" s="247"/>
      <c r="IVG843" s="247"/>
      <c r="IVH843" s="247"/>
      <c r="IVI843" s="247"/>
      <c r="IVJ843" s="247"/>
      <c r="IVK843" s="247"/>
      <c r="IVL843" s="247"/>
      <c r="IVM843" s="247"/>
      <c r="IVN843" s="247"/>
      <c r="IVO843" s="247"/>
      <c r="IVP843" s="247"/>
      <c r="IVQ843" s="247"/>
      <c r="IVR843" s="247"/>
      <c r="IVS843" s="247"/>
      <c r="IVT843" s="247"/>
      <c r="IVU843" s="247"/>
      <c r="IVV843" s="247"/>
      <c r="IVW843" s="247"/>
      <c r="IVX843" s="247"/>
      <c r="IVY843" s="247"/>
      <c r="IVZ843" s="247"/>
      <c r="IWA843" s="247"/>
      <c r="IWB843" s="247"/>
      <c r="IWC843" s="247"/>
      <c r="IWD843" s="247"/>
      <c r="IWE843" s="247"/>
      <c r="IWF843" s="247"/>
      <c r="IWG843" s="247"/>
      <c r="IWH843" s="247"/>
      <c r="IWI843" s="247"/>
      <c r="IWJ843" s="247"/>
      <c r="IWK843" s="247"/>
      <c r="IWL843" s="247"/>
      <c r="IWM843" s="247"/>
      <c r="IWN843" s="247"/>
      <c r="IWO843" s="247"/>
      <c r="IWP843" s="247"/>
      <c r="IWQ843" s="247"/>
      <c r="IWR843" s="247"/>
      <c r="IWS843" s="247"/>
      <c r="IWT843" s="247"/>
      <c r="IWU843" s="247"/>
      <c r="IWV843" s="247"/>
      <c r="IWW843" s="247"/>
      <c r="IWX843" s="247"/>
      <c r="IWY843" s="247"/>
      <c r="IWZ843" s="247"/>
      <c r="IXA843" s="247"/>
      <c r="IXB843" s="247"/>
      <c r="IXC843" s="247"/>
      <c r="IXD843" s="247"/>
      <c r="IXE843" s="247"/>
      <c r="IXF843" s="247"/>
      <c r="IXG843" s="247"/>
      <c r="IXH843" s="247"/>
      <c r="IXI843" s="247"/>
      <c r="IXJ843" s="247"/>
      <c r="IXK843" s="247"/>
      <c r="IXL843" s="247"/>
      <c r="IXM843" s="247"/>
      <c r="IXN843" s="247"/>
      <c r="IXO843" s="247"/>
      <c r="IXP843" s="247"/>
      <c r="IXQ843" s="247"/>
      <c r="IXR843" s="247"/>
      <c r="IXS843" s="247"/>
      <c r="IXT843" s="247"/>
      <c r="IXU843" s="247"/>
      <c r="IXV843" s="247"/>
      <c r="IXW843" s="247"/>
      <c r="IXX843" s="247"/>
      <c r="IXY843" s="247"/>
      <c r="IXZ843" s="247"/>
      <c r="IYA843" s="247"/>
      <c r="IYB843" s="247"/>
      <c r="IYC843" s="247"/>
      <c r="IYD843" s="247"/>
      <c r="IYE843" s="247"/>
      <c r="IYF843" s="247"/>
      <c r="IYG843" s="247"/>
      <c r="IYH843" s="247"/>
      <c r="IYI843" s="247"/>
      <c r="IYJ843" s="247"/>
      <c r="IYK843" s="247"/>
      <c r="IYL843" s="247"/>
      <c r="IYM843" s="247"/>
      <c r="IYN843" s="247"/>
      <c r="IYO843" s="247"/>
      <c r="IYP843" s="247"/>
      <c r="IYQ843" s="247"/>
      <c r="IYR843" s="247"/>
      <c r="IYS843" s="247"/>
      <c r="IYT843" s="247"/>
      <c r="IYU843" s="247"/>
      <c r="IYV843" s="247"/>
      <c r="IYW843" s="247"/>
      <c r="IYX843" s="247"/>
      <c r="IYY843" s="247"/>
      <c r="IYZ843" s="247"/>
      <c r="IZA843" s="247"/>
      <c r="IZB843" s="247"/>
      <c r="IZC843" s="247"/>
      <c r="IZD843" s="247"/>
      <c r="IZE843" s="247"/>
      <c r="IZF843" s="247"/>
      <c r="IZG843" s="247"/>
      <c r="IZH843" s="247"/>
      <c r="IZI843" s="247"/>
      <c r="IZJ843" s="247"/>
      <c r="IZK843" s="247"/>
      <c r="IZL843" s="247"/>
      <c r="IZM843" s="247"/>
      <c r="IZN843" s="247"/>
      <c r="IZO843" s="247"/>
      <c r="IZP843" s="247"/>
      <c r="IZQ843" s="247"/>
      <c r="IZR843" s="247"/>
      <c r="IZS843" s="247"/>
      <c r="IZT843" s="247"/>
      <c r="IZU843" s="247"/>
      <c r="IZV843" s="247"/>
      <c r="IZW843" s="247"/>
      <c r="IZX843" s="247"/>
      <c r="IZY843" s="247"/>
      <c r="IZZ843" s="247"/>
      <c r="JAA843" s="247"/>
      <c r="JAB843" s="247"/>
      <c r="JAC843" s="247"/>
      <c r="JAD843" s="247"/>
      <c r="JAE843" s="247"/>
      <c r="JAF843" s="247"/>
      <c r="JAG843" s="247"/>
      <c r="JAH843" s="247"/>
      <c r="JAI843" s="247"/>
      <c r="JAJ843" s="247"/>
      <c r="JAK843" s="247"/>
      <c r="JAL843" s="247"/>
      <c r="JAM843" s="247"/>
      <c r="JAN843" s="247"/>
      <c r="JAO843" s="247"/>
      <c r="JAP843" s="247"/>
      <c r="JAQ843" s="247"/>
      <c r="JAR843" s="247"/>
      <c r="JAS843" s="247"/>
      <c r="JAT843" s="247"/>
      <c r="JAU843" s="247"/>
      <c r="JAV843" s="247"/>
      <c r="JAW843" s="247"/>
      <c r="JAX843" s="247"/>
      <c r="JAY843" s="247"/>
      <c r="JAZ843" s="247"/>
      <c r="JBA843" s="247"/>
      <c r="JBB843" s="247"/>
      <c r="JBC843" s="247"/>
      <c r="JBD843" s="247"/>
      <c r="JBE843" s="247"/>
      <c r="JBF843" s="247"/>
      <c r="JBG843" s="247"/>
      <c r="JBH843" s="247"/>
      <c r="JBI843" s="247"/>
      <c r="JBJ843" s="247"/>
      <c r="JBK843" s="247"/>
      <c r="JBL843" s="247"/>
      <c r="JBM843" s="247"/>
      <c r="JBN843" s="247"/>
      <c r="JBO843" s="247"/>
      <c r="JBP843" s="247"/>
      <c r="JBQ843" s="247"/>
      <c r="JBR843" s="247"/>
      <c r="JBS843" s="247"/>
      <c r="JBT843" s="247"/>
      <c r="JBU843" s="247"/>
      <c r="JBV843" s="247"/>
      <c r="JBW843" s="247"/>
      <c r="JBX843" s="247"/>
      <c r="JBY843" s="247"/>
      <c r="JBZ843" s="247"/>
      <c r="JCA843" s="247"/>
      <c r="JCB843" s="247"/>
      <c r="JCC843" s="247"/>
      <c r="JCD843" s="247"/>
      <c r="JCE843" s="247"/>
      <c r="JCF843" s="247"/>
      <c r="JCG843" s="247"/>
      <c r="JCH843" s="247"/>
      <c r="JCI843" s="247"/>
      <c r="JCJ843" s="247"/>
      <c r="JCK843" s="247"/>
      <c r="JCL843" s="247"/>
      <c r="JCM843" s="247"/>
      <c r="JCN843" s="247"/>
      <c r="JCO843" s="247"/>
      <c r="JCP843" s="247"/>
      <c r="JCQ843" s="247"/>
      <c r="JCR843" s="247"/>
      <c r="JCS843" s="247"/>
      <c r="JCT843" s="247"/>
      <c r="JCU843" s="247"/>
      <c r="JCV843" s="247"/>
      <c r="JCW843" s="247"/>
      <c r="JCX843" s="247"/>
      <c r="JCY843" s="247"/>
      <c r="JCZ843" s="247"/>
      <c r="JDA843" s="247"/>
      <c r="JDB843" s="247"/>
      <c r="JDC843" s="247"/>
      <c r="JDD843" s="247"/>
      <c r="JDE843" s="247"/>
      <c r="JDF843" s="247"/>
      <c r="JDG843" s="247"/>
      <c r="JDH843" s="247"/>
      <c r="JDI843" s="247"/>
      <c r="JDJ843" s="247"/>
      <c r="JDK843" s="247"/>
      <c r="JDL843" s="247"/>
      <c r="JDM843" s="247"/>
      <c r="JDN843" s="247"/>
      <c r="JDO843" s="247"/>
      <c r="JDP843" s="247"/>
      <c r="JDQ843" s="247"/>
      <c r="JDR843" s="247"/>
      <c r="JDS843" s="247"/>
      <c r="JDT843" s="247"/>
      <c r="JDU843" s="247"/>
      <c r="JDV843" s="247"/>
      <c r="JDW843" s="247"/>
      <c r="JDX843" s="247"/>
      <c r="JDY843" s="247"/>
      <c r="JDZ843" s="247"/>
      <c r="JEA843" s="247"/>
      <c r="JEB843" s="247"/>
      <c r="JEC843" s="247"/>
      <c r="JED843" s="247"/>
      <c r="JEE843" s="247"/>
      <c r="JEF843" s="247"/>
      <c r="JEG843" s="247"/>
      <c r="JEH843" s="247"/>
      <c r="JEI843" s="247"/>
      <c r="JEJ843" s="247"/>
      <c r="JEK843" s="247"/>
      <c r="JEL843" s="247"/>
      <c r="JEM843" s="247"/>
      <c r="JEN843" s="247"/>
      <c r="JEO843" s="247"/>
      <c r="JEP843" s="247"/>
      <c r="JEQ843" s="247"/>
      <c r="JER843" s="247"/>
      <c r="JES843" s="247"/>
      <c r="JET843" s="247"/>
      <c r="JEU843" s="247"/>
      <c r="JEV843" s="247"/>
      <c r="JEW843" s="247"/>
      <c r="JEX843" s="247"/>
      <c r="JEY843" s="247"/>
      <c r="JEZ843" s="247"/>
      <c r="JFA843" s="247"/>
      <c r="JFB843" s="247"/>
      <c r="JFC843" s="247"/>
      <c r="JFD843" s="247"/>
      <c r="JFE843" s="247"/>
      <c r="JFF843" s="247"/>
      <c r="JFG843" s="247"/>
      <c r="JFH843" s="247"/>
      <c r="JFI843" s="247"/>
      <c r="JFJ843" s="247"/>
      <c r="JFK843" s="247"/>
      <c r="JFL843" s="247"/>
      <c r="JFM843" s="247"/>
      <c r="JFN843" s="247"/>
      <c r="JFO843" s="247"/>
      <c r="JFP843" s="247"/>
      <c r="JFQ843" s="247"/>
      <c r="JFR843" s="247"/>
      <c r="JFS843" s="247"/>
      <c r="JFT843" s="247"/>
      <c r="JFU843" s="247"/>
      <c r="JFV843" s="247"/>
      <c r="JFW843" s="247"/>
      <c r="JFX843" s="247"/>
      <c r="JFY843" s="247"/>
      <c r="JFZ843" s="247"/>
      <c r="JGA843" s="247"/>
      <c r="JGB843" s="247"/>
      <c r="JGC843" s="247"/>
      <c r="JGD843" s="247"/>
      <c r="JGE843" s="247"/>
      <c r="JGF843" s="247"/>
      <c r="JGG843" s="247"/>
      <c r="JGH843" s="247"/>
      <c r="JGI843" s="247"/>
      <c r="JGJ843" s="247"/>
      <c r="JGK843" s="247"/>
      <c r="JGL843" s="247"/>
      <c r="JGM843" s="247"/>
      <c r="JGN843" s="247"/>
      <c r="JGO843" s="247"/>
      <c r="JGP843" s="247"/>
      <c r="JGQ843" s="247"/>
      <c r="JGR843" s="247"/>
      <c r="JGS843" s="247"/>
      <c r="JGT843" s="247"/>
      <c r="JGU843" s="247"/>
      <c r="JGV843" s="247"/>
      <c r="JGW843" s="247"/>
      <c r="JGX843" s="247"/>
      <c r="JGY843" s="247"/>
      <c r="JGZ843" s="247"/>
      <c r="JHA843" s="247"/>
      <c r="JHB843" s="247"/>
      <c r="JHC843" s="247"/>
      <c r="JHD843" s="247"/>
      <c r="JHE843" s="247"/>
      <c r="JHF843" s="247"/>
      <c r="JHG843" s="247"/>
      <c r="JHH843" s="247"/>
      <c r="JHI843" s="247"/>
      <c r="JHJ843" s="247"/>
      <c r="JHK843" s="247"/>
      <c r="JHL843" s="247"/>
      <c r="JHM843" s="247"/>
      <c r="JHN843" s="247"/>
      <c r="JHO843" s="247"/>
      <c r="JHP843" s="247"/>
      <c r="JHQ843" s="247"/>
      <c r="JHR843" s="247"/>
      <c r="JHS843" s="247"/>
      <c r="JHT843" s="247"/>
      <c r="JHU843" s="247"/>
      <c r="JHV843" s="247"/>
      <c r="JHW843" s="247"/>
      <c r="JHX843" s="247"/>
      <c r="JHY843" s="247"/>
      <c r="JHZ843" s="247"/>
      <c r="JIA843" s="247"/>
      <c r="JIB843" s="247"/>
      <c r="JIC843" s="247"/>
      <c r="JID843" s="247"/>
      <c r="JIE843" s="247"/>
      <c r="JIF843" s="247"/>
      <c r="JIG843" s="247"/>
      <c r="JIH843" s="247"/>
      <c r="JII843" s="247"/>
      <c r="JIJ843" s="247"/>
      <c r="JIK843" s="247"/>
      <c r="JIL843" s="247"/>
      <c r="JIM843" s="247"/>
      <c r="JIN843" s="247"/>
      <c r="JIO843" s="247"/>
      <c r="JIP843" s="247"/>
      <c r="JIQ843" s="247"/>
      <c r="JIR843" s="247"/>
      <c r="JIS843" s="247"/>
      <c r="JIT843" s="247"/>
      <c r="JIU843" s="247"/>
      <c r="JIV843" s="247"/>
      <c r="JIW843" s="247"/>
      <c r="JIX843" s="247"/>
      <c r="JIY843" s="247"/>
      <c r="JIZ843" s="247"/>
      <c r="JJA843" s="247"/>
      <c r="JJB843" s="247"/>
      <c r="JJC843" s="247"/>
      <c r="JJD843" s="247"/>
      <c r="JJE843" s="247"/>
      <c r="JJF843" s="247"/>
      <c r="JJG843" s="247"/>
      <c r="JJH843" s="247"/>
      <c r="JJI843" s="247"/>
      <c r="JJJ843" s="247"/>
      <c r="JJK843" s="247"/>
      <c r="JJL843" s="247"/>
      <c r="JJM843" s="247"/>
      <c r="JJN843" s="247"/>
      <c r="JJO843" s="247"/>
      <c r="JJP843" s="247"/>
      <c r="JJQ843" s="247"/>
      <c r="JJR843" s="247"/>
      <c r="JJS843" s="247"/>
      <c r="JJT843" s="247"/>
      <c r="JJU843" s="247"/>
      <c r="JJV843" s="247"/>
      <c r="JJW843" s="247"/>
      <c r="JJX843" s="247"/>
      <c r="JJY843" s="247"/>
      <c r="JJZ843" s="247"/>
      <c r="JKA843" s="247"/>
      <c r="JKB843" s="247"/>
      <c r="JKC843" s="247"/>
      <c r="JKD843" s="247"/>
      <c r="JKE843" s="247"/>
      <c r="JKF843" s="247"/>
      <c r="JKG843" s="247"/>
      <c r="JKH843" s="247"/>
      <c r="JKI843" s="247"/>
      <c r="JKJ843" s="247"/>
      <c r="JKK843" s="247"/>
      <c r="JKL843" s="247"/>
      <c r="JKM843" s="247"/>
      <c r="JKN843" s="247"/>
      <c r="JKO843" s="247"/>
      <c r="JKP843" s="247"/>
      <c r="JKQ843" s="247"/>
      <c r="JKR843" s="247"/>
      <c r="JKS843" s="247"/>
      <c r="JKT843" s="247"/>
      <c r="JKU843" s="247"/>
      <c r="JKV843" s="247"/>
      <c r="JKW843" s="247"/>
      <c r="JKX843" s="247"/>
      <c r="JKY843" s="247"/>
      <c r="JKZ843" s="247"/>
      <c r="JLA843" s="247"/>
      <c r="JLB843" s="247"/>
      <c r="JLC843" s="247"/>
      <c r="JLD843" s="247"/>
      <c r="JLE843" s="247"/>
      <c r="JLF843" s="247"/>
      <c r="JLG843" s="247"/>
      <c r="JLH843" s="247"/>
      <c r="JLI843" s="247"/>
      <c r="JLJ843" s="247"/>
      <c r="JLK843" s="247"/>
      <c r="JLL843" s="247"/>
      <c r="JLM843" s="247"/>
      <c r="JLN843" s="247"/>
      <c r="JLO843" s="247"/>
      <c r="JLP843" s="247"/>
      <c r="JLQ843" s="247"/>
      <c r="JLR843" s="247"/>
      <c r="JLS843" s="247"/>
      <c r="JLT843" s="247"/>
      <c r="JLU843" s="247"/>
      <c r="JLV843" s="247"/>
      <c r="JLW843" s="247"/>
      <c r="JLX843" s="247"/>
      <c r="JLY843" s="247"/>
      <c r="JLZ843" s="247"/>
      <c r="JMA843" s="247"/>
      <c r="JMB843" s="247"/>
      <c r="JMC843" s="247"/>
      <c r="JMD843" s="247"/>
      <c r="JME843" s="247"/>
      <c r="JMF843" s="247"/>
      <c r="JMG843" s="247"/>
      <c r="JMH843" s="247"/>
      <c r="JMI843" s="247"/>
      <c r="JMJ843" s="247"/>
      <c r="JMK843" s="247"/>
      <c r="JML843" s="247"/>
      <c r="JMM843" s="247"/>
      <c r="JMN843" s="247"/>
      <c r="JMO843" s="247"/>
      <c r="JMP843" s="247"/>
      <c r="JMQ843" s="247"/>
      <c r="JMR843" s="247"/>
      <c r="JMS843" s="247"/>
      <c r="JMT843" s="247"/>
      <c r="JMU843" s="247"/>
      <c r="JMV843" s="247"/>
      <c r="JMW843" s="247"/>
      <c r="JMX843" s="247"/>
      <c r="JMY843" s="247"/>
      <c r="JMZ843" s="247"/>
      <c r="JNA843" s="247"/>
      <c r="JNB843" s="247"/>
      <c r="JNC843" s="247"/>
      <c r="JND843" s="247"/>
      <c r="JNE843" s="247"/>
      <c r="JNF843" s="247"/>
      <c r="JNG843" s="247"/>
      <c r="JNH843" s="247"/>
      <c r="JNI843" s="247"/>
      <c r="JNJ843" s="247"/>
      <c r="JNK843" s="247"/>
      <c r="JNL843" s="247"/>
      <c r="JNM843" s="247"/>
      <c r="JNN843" s="247"/>
      <c r="JNO843" s="247"/>
      <c r="JNP843" s="247"/>
      <c r="JNQ843" s="247"/>
      <c r="JNR843" s="247"/>
      <c r="JNS843" s="247"/>
      <c r="JNT843" s="247"/>
      <c r="JNU843" s="247"/>
      <c r="JNV843" s="247"/>
      <c r="JNW843" s="247"/>
      <c r="JNX843" s="247"/>
      <c r="JNY843" s="247"/>
      <c r="JNZ843" s="247"/>
      <c r="JOA843" s="247"/>
      <c r="JOB843" s="247"/>
      <c r="JOC843" s="247"/>
      <c r="JOD843" s="247"/>
      <c r="JOE843" s="247"/>
      <c r="JOF843" s="247"/>
      <c r="JOG843" s="247"/>
      <c r="JOH843" s="247"/>
      <c r="JOI843" s="247"/>
      <c r="JOJ843" s="247"/>
      <c r="JOK843" s="247"/>
      <c r="JOL843" s="247"/>
      <c r="JOM843" s="247"/>
      <c r="JON843" s="247"/>
      <c r="JOO843" s="247"/>
      <c r="JOP843" s="247"/>
      <c r="JOQ843" s="247"/>
      <c r="JOR843" s="247"/>
      <c r="JOS843" s="247"/>
      <c r="JOT843" s="247"/>
      <c r="JOU843" s="247"/>
      <c r="JOV843" s="247"/>
      <c r="JOW843" s="247"/>
      <c r="JOX843" s="247"/>
      <c r="JOY843" s="247"/>
      <c r="JOZ843" s="247"/>
      <c r="JPA843" s="247"/>
      <c r="JPB843" s="247"/>
      <c r="JPC843" s="247"/>
      <c r="JPD843" s="247"/>
      <c r="JPE843" s="247"/>
      <c r="JPF843" s="247"/>
      <c r="JPG843" s="247"/>
      <c r="JPH843" s="247"/>
      <c r="JPI843" s="247"/>
      <c r="JPJ843" s="247"/>
      <c r="JPK843" s="247"/>
      <c r="JPL843" s="247"/>
      <c r="JPM843" s="247"/>
      <c r="JPN843" s="247"/>
      <c r="JPO843" s="247"/>
      <c r="JPP843" s="247"/>
      <c r="JPQ843" s="247"/>
      <c r="JPR843" s="247"/>
      <c r="JPS843" s="247"/>
      <c r="JPT843" s="247"/>
      <c r="JPU843" s="247"/>
      <c r="JPV843" s="247"/>
      <c r="JPW843" s="247"/>
      <c r="JPX843" s="247"/>
      <c r="JPY843" s="247"/>
      <c r="JPZ843" s="247"/>
      <c r="JQA843" s="247"/>
      <c r="JQB843" s="247"/>
      <c r="JQC843" s="247"/>
      <c r="JQD843" s="247"/>
      <c r="JQE843" s="247"/>
      <c r="JQF843" s="247"/>
      <c r="JQG843" s="247"/>
      <c r="JQH843" s="247"/>
      <c r="JQI843" s="247"/>
      <c r="JQJ843" s="247"/>
      <c r="JQK843" s="247"/>
      <c r="JQL843" s="247"/>
      <c r="JQM843" s="247"/>
      <c r="JQN843" s="247"/>
      <c r="JQO843" s="247"/>
      <c r="JQP843" s="247"/>
      <c r="JQQ843" s="247"/>
      <c r="JQR843" s="247"/>
      <c r="JQS843" s="247"/>
      <c r="JQT843" s="247"/>
      <c r="JQU843" s="247"/>
      <c r="JQV843" s="247"/>
      <c r="JQW843" s="247"/>
      <c r="JQX843" s="247"/>
      <c r="JQY843" s="247"/>
      <c r="JQZ843" s="247"/>
      <c r="JRA843" s="247"/>
      <c r="JRB843" s="247"/>
      <c r="JRC843" s="247"/>
      <c r="JRD843" s="247"/>
      <c r="JRE843" s="247"/>
      <c r="JRF843" s="247"/>
      <c r="JRG843" s="247"/>
      <c r="JRH843" s="247"/>
      <c r="JRI843" s="247"/>
      <c r="JRJ843" s="247"/>
      <c r="JRK843" s="247"/>
      <c r="JRL843" s="247"/>
      <c r="JRM843" s="247"/>
      <c r="JRN843" s="247"/>
      <c r="JRO843" s="247"/>
      <c r="JRP843" s="247"/>
      <c r="JRQ843" s="247"/>
      <c r="JRR843" s="247"/>
      <c r="JRS843" s="247"/>
      <c r="JRT843" s="247"/>
      <c r="JRU843" s="247"/>
      <c r="JRV843" s="247"/>
      <c r="JRW843" s="247"/>
      <c r="JRX843" s="247"/>
      <c r="JRY843" s="247"/>
      <c r="JRZ843" s="247"/>
      <c r="JSA843" s="247"/>
      <c r="JSB843" s="247"/>
      <c r="JSC843" s="247"/>
      <c r="JSD843" s="247"/>
      <c r="JSE843" s="247"/>
      <c r="JSF843" s="247"/>
      <c r="JSG843" s="247"/>
      <c r="JSH843" s="247"/>
      <c r="JSI843" s="247"/>
      <c r="JSJ843" s="247"/>
      <c r="JSK843" s="247"/>
      <c r="JSL843" s="247"/>
      <c r="JSM843" s="247"/>
      <c r="JSN843" s="247"/>
      <c r="JSO843" s="247"/>
      <c r="JSP843" s="247"/>
      <c r="JSQ843" s="247"/>
      <c r="JSR843" s="247"/>
      <c r="JSS843" s="247"/>
      <c r="JST843" s="247"/>
      <c r="JSU843" s="247"/>
      <c r="JSV843" s="247"/>
      <c r="JSW843" s="247"/>
      <c r="JSX843" s="247"/>
      <c r="JSY843" s="247"/>
      <c r="JSZ843" s="247"/>
      <c r="JTA843" s="247"/>
      <c r="JTB843" s="247"/>
      <c r="JTC843" s="247"/>
      <c r="JTD843" s="247"/>
      <c r="JTE843" s="247"/>
      <c r="JTF843" s="247"/>
      <c r="JTG843" s="247"/>
      <c r="JTH843" s="247"/>
      <c r="JTI843" s="247"/>
      <c r="JTJ843" s="247"/>
      <c r="JTK843" s="247"/>
      <c r="JTL843" s="247"/>
      <c r="JTM843" s="247"/>
      <c r="JTN843" s="247"/>
      <c r="JTO843" s="247"/>
      <c r="JTP843" s="247"/>
      <c r="JTQ843" s="247"/>
      <c r="JTR843" s="247"/>
      <c r="JTS843" s="247"/>
      <c r="JTT843" s="247"/>
      <c r="JTU843" s="247"/>
      <c r="JTV843" s="247"/>
      <c r="JTW843" s="247"/>
      <c r="JTX843" s="247"/>
      <c r="JTY843" s="247"/>
      <c r="JTZ843" s="247"/>
      <c r="JUA843" s="247"/>
      <c r="JUB843" s="247"/>
      <c r="JUC843" s="247"/>
      <c r="JUD843" s="247"/>
      <c r="JUE843" s="247"/>
      <c r="JUF843" s="247"/>
      <c r="JUG843" s="247"/>
      <c r="JUH843" s="247"/>
      <c r="JUI843" s="247"/>
      <c r="JUJ843" s="247"/>
      <c r="JUK843" s="247"/>
      <c r="JUL843" s="247"/>
      <c r="JUM843" s="247"/>
      <c r="JUN843" s="247"/>
      <c r="JUO843" s="247"/>
      <c r="JUP843" s="247"/>
      <c r="JUQ843" s="247"/>
      <c r="JUR843" s="247"/>
      <c r="JUS843" s="247"/>
      <c r="JUT843" s="247"/>
      <c r="JUU843" s="247"/>
      <c r="JUV843" s="247"/>
      <c r="JUW843" s="247"/>
      <c r="JUX843" s="247"/>
      <c r="JUY843" s="247"/>
      <c r="JUZ843" s="247"/>
      <c r="JVA843" s="247"/>
      <c r="JVB843" s="247"/>
      <c r="JVC843" s="247"/>
      <c r="JVD843" s="247"/>
      <c r="JVE843" s="247"/>
      <c r="JVF843" s="247"/>
      <c r="JVG843" s="247"/>
      <c r="JVH843" s="247"/>
      <c r="JVI843" s="247"/>
      <c r="JVJ843" s="247"/>
      <c r="JVK843" s="247"/>
      <c r="JVL843" s="247"/>
      <c r="JVM843" s="247"/>
      <c r="JVN843" s="247"/>
      <c r="JVO843" s="247"/>
      <c r="JVP843" s="247"/>
      <c r="JVQ843" s="247"/>
      <c r="JVR843" s="247"/>
      <c r="JVS843" s="247"/>
      <c r="JVT843" s="247"/>
      <c r="JVU843" s="247"/>
      <c r="JVV843" s="247"/>
      <c r="JVW843" s="247"/>
      <c r="JVX843" s="247"/>
      <c r="JVY843" s="247"/>
      <c r="JVZ843" s="247"/>
      <c r="JWA843" s="247"/>
      <c r="JWB843" s="247"/>
      <c r="JWC843" s="247"/>
      <c r="JWD843" s="247"/>
      <c r="JWE843" s="247"/>
      <c r="JWF843" s="247"/>
      <c r="JWG843" s="247"/>
      <c r="JWH843" s="247"/>
      <c r="JWI843" s="247"/>
      <c r="JWJ843" s="247"/>
      <c r="JWK843" s="247"/>
      <c r="JWL843" s="247"/>
      <c r="JWM843" s="247"/>
      <c r="JWN843" s="247"/>
      <c r="JWO843" s="247"/>
      <c r="JWP843" s="247"/>
      <c r="JWQ843" s="247"/>
      <c r="JWR843" s="247"/>
      <c r="JWS843" s="247"/>
      <c r="JWT843" s="247"/>
      <c r="JWU843" s="247"/>
      <c r="JWV843" s="247"/>
      <c r="JWW843" s="247"/>
      <c r="JWX843" s="247"/>
      <c r="JWY843" s="247"/>
      <c r="JWZ843" s="247"/>
      <c r="JXA843" s="247"/>
      <c r="JXB843" s="247"/>
      <c r="JXC843" s="247"/>
      <c r="JXD843" s="247"/>
      <c r="JXE843" s="247"/>
      <c r="JXF843" s="247"/>
      <c r="JXG843" s="247"/>
      <c r="JXH843" s="247"/>
      <c r="JXI843" s="247"/>
      <c r="JXJ843" s="247"/>
      <c r="JXK843" s="247"/>
      <c r="JXL843" s="247"/>
      <c r="JXM843" s="247"/>
      <c r="JXN843" s="247"/>
      <c r="JXO843" s="247"/>
      <c r="JXP843" s="247"/>
      <c r="JXQ843" s="247"/>
      <c r="JXR843" s="247"/>
      <c r="JXS843" s="247"/>
      <c r="JXT843" s="247"/>
      <c r="JXU843" s="247"/>
      <c r="JXV843" s="247"/>
      <c r="JXW843" s="247"/>
      <c r="JXX843" s="247"/>
      <c r="JXY843" s="247"/>
      <c r="JXZ843" s="247"/>
      <c r="JYA843" s="247"/>
      <c r="JYB843" s="247"/>
      <c r="JYC843" s="247"/>
      <c r="JYD843" s="247"/>
      <c r="JYE843" s="247"/>
      <c r="JYF843" s="247"/>
      <c r="JYG843" s="247"/>
      <c r="JYH843" s="247"/>
      <c r="JYI843" s="247"/>
      <c r="JYJ843" s="247"/>
      <c r="JYK843" s="247"/>
      <c r="JYL843" s="247"/>
      <c r="JYM843" s="247"/>
      <c r="JYN843" s="247"/>
      <c r="JYO843" s="247"/>
      <c r="JYP843" s="247"/>
      <c r="JYQ843" s="247"/>
      <c r="JYR843" s="247"/>
      <c r="JYS843" s="247"/>
      <c r="JYT843" s="247"/>
      <c r="JYU843" s="247"/>
      <c r="JYV843" s="247"/>
      <c r="JYW843" s="247"/>
      <c r="JYX843" s="247"/>
      <c r="JYY843" s="247"/>
      <c r="JYZ843" s="247"/>
      <c r="JZA843" s="247"/>
      <c r="JZB843" s="247"/>
      <c r="JZC843" s="247"/>
      <c r="JZD843" s="247"/>
      <c r="JZE843" s="247"/>
      <c r="JZF843" s="247"/>
      <c r="JZG843" s="247"/>
      <c r="JZH843" s="247"/>
      <c r="JZI843" s="247"/>
      <c r="JZJ843" s="247"/>
      <c r="JZK843" s="247"/>
      <c r="JZL843" s="247"/>
      <c r="JZM843" s="247"/>
      <c r="JZN843" s="247"/>
      <c r="JZO843" s="247"/>
      <c r="JZP843" s="247"/>
      <c r="JZQ843" s="247"/>
      <c r="JZR843" s="247"/>
      <c r="JZS843" s="247"/>
      <c r="JZT843" s="247"/>
      <c r="JZU843" s="247"/>
      <c r="JZV843" s="247"/>
      <c r="JZW843" s="247"/>
      <c r="JZX843" s="247"/>
      <c r="JZY843" s="247"/>
      <c r="JZZ843" s="247"/>
      <c r="KAA843" s="247"/>
      <c r="KAB843" s="247"/>
      <c r="KAC843" s="247"/>
      <c r="KAD843" s="247"/>
      <c r="KAE843" s="247"/>
      <c r="KAF843" s="247"/>
      <c r="KAG843" s="247"/>
      <c r="KAH843" s="247"/>
      <c r="KAI843" s="247"/>
      <c r="KAJ843" s="247"/>
      <c r="KAK843" s="247"/>
      <c r="KAL843" s="247"/>
      <c r="KAM843" s="247"/>
      <c r="KAN843" s="247"/>
      <c r="KAO843" s="247"/>
      <c r="KAP843" s="247"/>
      <c r="KAQ843" s="247"/>
      <c r="KAR843" s="247"/>
      <c r="KAS843" s="247"/>
      <c r="KAT843" s="247"/>
      <c r="KAU843" s="247"/>
      <c r="KAV843" s="247"/>
      <c r="KAW843" s="247"/>
      <c r="KAX843" s="247"/>
      <c r="KAY843" s="247"/>
      <c r="KAZ843" s="247"/>
      <c r="KBA843" s="247"/>
      <c r="KBB843" s="247"/>
      <c r="KBC843" s="247"/>
      <c r="KBD843" s="247"/>
      <c r="KBE843" s="247"/>
      <c r="KBF843" s="247"/>
      <c r="KBG843" s="247"/>
      <c r="KBH843" s="247"/>
      <c r="KBI843" s="247"/>
      <c r="KBJ843" s="247"/>
      <c r="KBK843" s="247"/>
      <c r="KBL843" s="247"/>
      <c r="KBM843" s="247"/>
      <c r="KBN843" s="247"/>
      <c r="KBO843" s="247"/>
      <c r="KBP843" s="247"/>
      <c r="KBQ843" s="247"/>
      <c r="KBR843" s="247"/>
      <c r="KBS843" s="247"/>
      <c r="KBT843" s="247"/>
      <c r="KBU843" s="247"/>
      <c r="KBV843" s="247"/>
      <c r="KBW843" s="247"/>
      <c r="KBX843" s="247"/>
      <c r="KBY843" s="247"/>
      <c r="KBZ843" s="247"/>
      <c r="KCA843" s="247"/>
      <c r="KCB843" s="247"/>
      <c r="KCC843" s="247"/>
      <c r="KCD843" s="247"/>
      <c r="KCE843" s="247"/>
      <c r="KCF843" s="247"/>
      <c r="KCG843" s="247"/>
      <c r="KCH843" s="247"/>
      <c r="KCI843" s="247"/>
      <c r="KCJ843" s="247"/>
      <c r="KCK843" s="247"/>
      <c r="KCL843" s="247"/>
      <c r="KCM843" s="247"/>
      <c r="KCN843" s="247"/>
      <c r="KCO843" s="247"/>
      <c r="KCP843" s="247"/>
      <c r="KCQ843" s="247"/>
      <c r="KCR843" s="247"/>
      <c r="KCS843" s="247"/>
      <c r="KCT843" s="247"/>
      <c r="KCU843" s="247"/>
      <c r="KCV843" s="247"/>
      <c r="KCW843" s="247"/>
      <c r="KCX843" s="247"/>
      <c r="KCY843" s="247"/>
      <c r="KCZ843" s="247"/>
      <c r="KDA843" s="247"/>
      <c r="KDB843" s="247"/>
      <c r="KDC843" s="247"/>
      <c r="KDD843" s="247"/>
      <c r="KDE843" s="247"/>
      <c r="KDF843" s="247"/>
      <c r="KDG843" s="247"/>
      <c r="KDH843" s="247"/>
      <c r="KDI843" s="247"/>
      <c r="KDJ843" s="247"/>
      <c r="KDK843" s="247"/>
      <c r="KDL843" s="247"/>
      <c r="KDM843" s="247"/>
      <c r="KDN843" s="247"/>
      <c r="KDO843" s="247"/>
      <c r="KDP843" s="247"/>
      <c r="KDQ843" s="247"/>
      <c r="KDR843" s="247"/>
      <c r="KDS843" s="247"/>
      <c r="KDT843" s="247"/>
      <c r="KDU843" s="247"/>
      <c r="KDV843" s="247"/>
      <c r="KDW843" s="247"/>
      <c r="KDX843" s="247"/>
      <c r="KDY843" s="247"/>
      <c r="KDZ843" s="247"/>
      <c r="KEA843" s="247"/>
      <c r="KEB843" s="247"/>
      <c r="KEC843" s="247"/>
      <c r="KED843" s="247"/>
      <c r="KEE843" s="247"/>
      <c r="KEF843" s="247"/>
      <c r="KEG843" s="247"/>
      <c r="KEH843" s="247"/>
      <c r="KEI843" s="247"/>
      <c r="KEJ843" s="247"/>
      <c r="KEK843" s="247"/>
      <c r="KEL843" s="247"/>
      <c r="KEM843" s="247"/>
      <c r="KEN843" s="247"/>
      <c r="KEO843" s="247"/>
      <c r="KEP843" s="247"/>
      <c r="KEQ843" s="247"/>
      <c r="KER843" s="247"/>
      <c r="KES843" s="247"/>
      <c r="KET843" s="247"/>
      <c r="KEU843" s="247"/>
      <c r="KEV843" s="247"/>
      <c r="KEW843" s="247"/>
      <c r="KEX843" s="247"/>
      <c r="KEY843" s="247"/>
      <c r="KEZ843" s="247"/>
      <c r="KFA843" s="247"/>
      <c r="KFB843" s="247"/>
      <c r="KFC843" s="247"/>
      <c r="KFD843" s="247"/>
      <c r="KFE843" s="247"/>
      <c r="KFF843" s="247"/>
      <c r="KFG843" s="247"/>
      <c r="KFH843" s="247"/>
      <c r="KFI843" s="247"/>
      <c r="KFJ843" s="247"/>
      <c r="KFK843" s="247"/>
      <c r="KFL843" s="247"/>
      <c r="KFM843" s="247"/>
      <c r="KFN843" s="247"/>
      <c r="KFO843" s="247"/>
      <c r="KFP843" s="247"/>
      <c r="KFQ843" s="247"/>
      <c r="KFR843" s="247"/>
      <c r="KFS843" s="247"/>
      <c r="KFT843" s="247"/>
      <c r="KFU843" s="247"/>
      <c r="KFV843" s="247"/>
      <c r="KFW843" s="247"/>
      <c r="KFX843" s="247"/>
      <c r="KFY843" s="247"/>
      <c r="KFZ843" s="247"/>
      <c r="KGA843" s="247"/>
      <c r="KGB843" s="247"/>
      <c r="KGC843" s="247"/>
      <c r="KGD843" s="247"/>
      <c r="KGE843" s="247"/>
      <c r="KGF843" s="247"/>
      <c r="KGG843" s="247"/>
      <c r="KGH843" s="247"/>
      <c r="KGI843" s="247"/>
      <c r="KGJ843" s="247"/>
      <c r="KGK843" s="247"/>
      <c r="KGL843" s="247"/>
      <c r="KGM843" s="247"/>
      <c r="KGN843" s="247"/>
      <c r="KGO843" s="247"/>
      <c r="KGP843" s="247"/>
      <c r="KGQ843" s="247"/>
      <c r="KGR843" s="247"/>
      <c r="KGS843" s="247"/>
      <c r="KGT843" s="247"/>
      <c r="KGU843" s="247"/>
      <c r="KGV843" s="247"/>
      <c r="KGW843" s="247"/>
      <c r="KGX843" s="247"/>
      <c r="KGY843" s="247"/>
      <c r="KGZ843" s="247"/>
      <c r="KHA843" s="247"/>
      <c r="KHB843" s="247"/>
      <c r="KHC843" s="247"/>
      <c r="KHD843" s="247"/>
      <c r="KHE843" s="247"/>
      <c r="KHF843" s="247"/>
      <c r="KHG843" s="247"/>
      <c r="KHH843" s="247"/>
      <c r="KHI843" s="247"/>
      <c r="KHJ843" s="247"/>
      <c r="KHK843" s="247"/>
      <c r="KHL843" s="247"/>
      <c r="KHM843" s="247"/>
      <c r="KHN843" s="247"/>
      <c r="KHO843" s="247"/>
      <c r="KHP843" s="247"/>
      <c r="KHQ843" s="247"/>
      <c r="KHR843" s="247"/>
      <c r="KHS843" s="247"/>
      <c r="KHT843" s="247"/>
      <c r="KHU843" s="247"/>
      <c r="KHV843" s="247"/>
      <c r="KHW843" s="247"/>
      <c r="KHX843" s="247"/>
      <c r="KHY843" s="247"/>
      <c r="KHZ843" s="247"/>
      <c r="KIA843" s="247"/>
      <c r="KIB843" s="247"/>
      <c r="KIC843" s="247"/>
      <c r="KID843" s="247"/>
      <c r="KIE843" s="247"/>
      <c r="KIF843" s="247"/>
      <c r="KIG843" s="247"/>
      <c r="KIH843" s="247"/>
      <c r="KII843" s="247"/>
      <c r="KIJ843" s="247"/>
      <c r="KIK843" s="247"/>
      <c r="KIL843" s="247"/>
      <c r="KIM843" s="247"/>
      <c r="KIN843" s="247"/>
      <c r="KIO843" s="247"/>
      <c r="KIP843" s="247"/>
      <c r="KIQ843" s="247"/>
      <c r="KIR843" s="247"/>
      <c r="KIS843" s="247"/>
      <c r="KIT843" s="247"/>
      <c r="KIU843" s="247"/>
      <c r="KIV843" s="247"/>
      <c r="KIW843" s="247"/>
      <c r="KIX843" s="247"/>
      <c r="KIY843" s="247"/>
      <c r="KIZ843" s="247"/>
      <c r="KJA843" s="247"/>
      <c r="KJB843" s="247"/>
      <c r="KJC843" s="247"/>
      <c r="KJD843" s="247"/>
      <c r="KJE843" s="247"/>
      <c r="KJF843" s="247"/>
      <c r="KJG843" s="247"/>
      <c r="KJH843" s="247"/>
      <c r="KJI843" s="247"/>
      <c r="KJJ843" s="247"/>
      <c r="KJK843" s="247"/>
      <c r="KJL843" s="247"/>
      <c r="KJM843" s="247"/>
      <c r="KJN843" s="247"/>
      <c r="KJO843" s="247"/>
      <c r="KJP843" s="247"/>
      <c r="KJQ843" s="247"/>
      <c r="KJR843" s="247"/>
      <c r="KJS843" s="247"/>
      <c r="KJT843" s="247"/>
      <c r="KJU843" s="247"/>
      <c r="KJV843" s="247"/>
      <c r="KJW843" s="247"/>
      <c r="KJX843" s="247"/>
      <c r="KJY843" s="247"/>
      <c r="KJZ843" s="247"/>
      <c r="KKA843" s="247"/>
      <c r="KKB843" s="247"/>
      <c r="KKC843" s="247"/>
      <c r="KKD843" s="247"/>
      <c r="KKE843" s="247"/>
      <c r="KKF843" s="247"/>
      <c r="KKG843" s="247"/>
      <c r="KKH843" s="247"/>
      <c r="KKI843" s="247"/>
      <c r="KKJ843" s="247"/>
      <c r="KKK843" s="247"/>
      <c r="KKL843" s="247"/>
      <c r="KKM843" s="247"/>
      <c r="KKN843" s="247"/>
      <c r="KKO843" s="247"/>
      <c r="KKP843" s="247"/>
      <c r="KKQ843" s="247"/>
      <c r="KKR843" s="247"/>
      <c r="KKS843" s="247"/>
      <c r="KKT843" s="247"/>
      <c r="KKU843" s="247"/>
      <c r="KKV843" s="247"/>
      <c r="KKW843" s="247"/>
      <c r="KKX843" s="247"/>
      <c r="KKY843" s="247"/>
      <c r="KKZ843" s="247"/>
      <c r="KLA843" s="247"/>
      <c r="KLB843" s="247"/>
      <c r="KLC843" s="247"/>
      <c r="KLD843" s="247"/>
      <c r="KLE843" s="247"/>
      <c r="KLF843" s="247"/>
      <c r="KLG843" s="247"/>
      <c r="KLH843" s="247"/>
      <c r="KLI843" s="247"/>
      <c r="KLJ843" s="247"/>
      <c r="KLK843" s="247"/>
      <c r="KLL843" s="247"/>
      <c r="KLM843" s="247"/>
      <c r="KLN843" s="247"/>
      <c r="KLO843" s="247"/>
      <c r="KLP843" s="247"/>
      <c r="KLQ843" s="247"/>
      <c r="KLR843" s="247"/>
      <c r="KLS843" s="247"/>
      <c r="KLT843" s="247"/>
      <c r="KLU843" s="247"/>
      <c r="KLV843" s="247"/>
      <c r="KLW843" s="247"/>
      <c r="KLX843" s="247"/>
      <c r="KLY843" s="247"/>
      <c r="KLZ843" s="247"/>
      <c r="KMA843" s="247"/>
      <c r="KMB843" s="247"/>
      <c r="KMC843" s="247"/>
      <c r="KMD843" s="247"/>
      <c r="KME843" s="247"/>
      <c r="KMF843" s="247"/>
      <c r="KMG843" s="247"/>
      <c r="KMH843" s="247"/>
      <c r="KMI843" s="247"/>
      <c r="KMJ843" s="247"/>
      <c r="KMK843" s="247"/>
      <c r="KML843" s="247"/>
      <c r="KMM843" s="247"/>
      <c r="KMN843" s="247"/>
      <c r="KMO843" s="247"/>
      <c r="KMP843" s="247"/>
      <c r="KMQ843" s="247"/>
      <c r="KMR843" s="247"/>
      <c r="KMS843" s="247"/>
      <c r="KMT843" s="247"/>
      <c r="KMU843" s="247"/>
      <c r="KMV843" s="247"/>
      <c r="KMW843" s="247"/>
      <c r="KMX843" s="247"/>
      <c r="KMY843" s="247"/>
      <c r="KMZ843" s="247"/>
      <c r="KNA843" s="247"/>
      <c r="KNB843" s="247"/>
      <c r="KNC843" s="247"/>
      <c r="KND843" s="247"/>
      <c r="KNE843" s="247"/>
      <c r="KNF843" s="247"/>
      <c r="KNG843" s="247"/>
      <c r="KNH843" s="247"/>
      <c r="KNI843" s="247"/>
      <c r="KNJ843" s="247"/>
      <c r="KNK843" s="247"/>
      <c r="KNL843" s="247"/>
      <c r="KNM843" s="247"/>
      <c r="KNN843" s="247"/>
      <c r="KNO843" s="247"/>
      <c r="KNP843" s="247"/>
      <c r="KNQ843" s="247"/>
      <c r="KNR843" s="247"/>
      <c r="KNS843" s="247"/>
      <c r="KNT843" s="247"/>
      <c r="KNU843" s="247"/>
      <c r="KNV843" s="247"/>
      <c r="KNW843" s="247"/>
      <c r="KNX843" s="247"/>
      <c r="KNY843" s="247"/>
      <c r="KNZ843" s="247"/>
      <c r="KOA843" s="247"/>
      <c r="KOB843" s="247"/>
      <c r="KOC843" s="247"/>
      <c r="KOD843" s="247"/>
      <c r="KOE843" s="247"/>
      <c r="KOF843" s="247"/>
      <c r="KOG843" s="247"/>
      <c r="KOH843" s="247"/>
      <c r="KOI843" s="247"/>
      <c r="KOJ843" s="247"/>
      <c r="KOK843" s="247"/>
      <c r="KOL843" s="247"/>
      <c r="KOM843" s="247"/>
      <c r="KON843" s="247"/>
      <c r="KOO843" s="247"/>
      <c r="KOP843" s="247"/>
      <c r="KOQ843" s="247"/>
      <c r="KOR843" s="247"/>
      <c r="KOS843" s="247"/>
      <c r="KOT843" s="247"/>
      <c r="KOU843" s="247"/>
      <c r="KOV843" s="247"/>
      <c r="KOW843" s="247"/>
      <c r="KOX843" s="247"/>
      <c r="KOY843" s="247"/>
      <c r="KOZ843" s="247"/>
      <c r="KPA843" s="247"/>
      <c r="KPB843" s="247"/>
      <c r="KPC843" s="247"/>
      <c r="KPD843" s="247"/>
      <c r="KPE843" s="247"/>
      <c r="KPF843" s="247"/>
      <c r="KPG843" s="247"/>
      <c r="KPH843" s="247"/>
      <c r="KPI843" s="247"/>
      <c r="KPJ843" s="247"/>
      <c r="KPK843" s="247"/>
      <c r="KPL843" s="247"/>
      <c r="KPM843" s="247"/>
      <c r="KPN843" s="247"/>
      <c r="KPO843" s="247"/>
      <c r="KPP843" s="247"/>
      <c r="KPQ843" s="247"/>
      <c r="KPR843" s="247"/>
      <c r="KPS843" s="247"/>
      <c r="KPT843" s="247"/>
      <c r="KPU843" s="247"/>
      <c r="KPV843" s="247"/>
      <c r="KPW843" s="247"/>
      <c r="KPX843" s="247"/>
      <c r="KPY843" s="247"/>
      <c r="KPZ843" s="247"/>
      <c r="KQA843" s="247"/>
      <c r="KQB843" s="247"/>
      <c r="KQC843" s="247"/>
      <c r="KQD843" s="247"/>
      <c r="KQE843" s="247"/>
      <c r="KQF843" s="247"/>
      <c r="KQG843" s="247"/>
      <c r="KQH843" s="247"/>
      <c r="KQI843" s="247"/>
      <c r="KQJ843" s="247"/>
      <c r="KQK843" s="247"/>
      <c r="KQL843" s="247"/>
      <c r="KQM843" s="247"/>
      <c r="KQN843" s="247"/>
      <c r="KQO843" s="247"/>
      <c r="KQP843" s="247"/>
      <c r="KQQ843" s="247"/>
      <c r="KQR843" s="247"/>
      <c r="KQS843" s="247"/>
      <c r="KQT843" s="247"/>
      <c r="KQU843" s="247"/>
      <c r="KQV843" s="247"/>
      <c r="KQW843" s="247"/>
      <c r="KQX843" s="247"/>
      <c r="KQY843" s="247"/>
      <c r="KQZ843" s="247"/>
      <c r="KRA843" s="247"/>
      <c r="KRB843" s="247"/>
      <c r="KRC843" s="247"/>
      <c r="KRD843" s="247"/>
      <c r="KRE843" s="247"/>
      <c r="KRF843" s="247"/>
      <c r="KRG843" s="247"/>
      <c r="KRH843" s="247"/>
      <c r="KRI843" s="247"/>
      <c r="KRJ843" s="247"/>
      <c r="KRK843" s="247"/>
      <c r="KRL843" s="247"/>
      <c r="KRM843" s="247"/>
      <c r="KRN843" s="247"/>
      <c r="KRO843" s="247"/>
      <c r="KRP843" s="247"/>
      <c r="KRQ843" s="247"/>
      <c r="KRR843" s="247"/>
      <c r="KRS843" s="247"/>
      <c r="KRT843" s="247"/>
      <c r="KRU843" s="247"/>
      <c r="KRV843" s="247"/>
      <c r="KRW843" s="247"/>
      <c r="KRX843" s="247"/>
      <c r="KRY843" s="247"/>
      <c r="KRZ843" s="247"/>
      <c r="KSA843" s="247"/>
      <c r="KSB843" s="247"/>
      <c r="KSC843" s="247"/>
      <c r="KSD843" s="247"/>
      <c r="KSE843" s="247"/>
      <c r="KSF843" s="247"/>
      <c r="KSG843" s="247"/>
      <c r="KSH843" s="247"/>
      <c r="KSI843" s="247"/>
      <c r="KSJ843" s="247"/>
      <c r="KSK843" s="247"/>
      <c r="KSL843" s="247"/>
      <c r="KSM843" s="247"/>
      <c r="KSN843" s="247"/>
      <c r="KSO843" s="247"/>
      <c r="KSP843" s="247"/>
      <c r="KSQ843" s="247"/>
      <c r="KSR843" s="247"/>
      <c r="KSS843" s="247"/>
      <c r="KST843" s="247"/>
      <c r="KSU843" s="247"/>
      <c r="KSV843" s="247"/>
      <c r="KSW843" s="247"/>
      <c r="KSX843" s="247"/>
      <c r="KSY843" s="247"/>
      <c r="KSZ843" s="247"/>
      <c r="KTA843" s="247"/>
      <c r="KTB843" s="247"/>
      <c r="KTC843" s="247"/>
      <c r="KTD843" s="247"/>
      <c r="KTE843" s="247"/>
      <c r="KTF843" s="247"/>
      <c r="KTG843" s="247"/>
      <c r="KTH843" s="247"/>
      <c r="KTI843" s="247"/>
      <c r="KTJ843" s="247"/>
      <c r="KTK843" s="247"/>
      <c r="KTL843" s="247"/>
      <c r="KTM843" s="247"/>
      <c r="KTN843" s="247"/>
      <c r="KTO843" s="247"/>
      <c r="KTP843" s="247"/>
      <c r="KTQ843" s="247"/>
      <c r="KTR843" s="247"/>
      <c r="KTS843" s="247"/>
      <c r="KTT843" s="247"/>
      <c r="KTU843" s="247"/>
      <c r="KTV843" s="247"/>
      <c r="KTW843" s="247"/>
      <c r="KTX843" s="247"/>
      <c r="KTY843" s="247"/>
      <c r="KTZ843" s="247"/>
      <c r="KUA843" s="247"/>
      <c r="KUB843" s="247"/>
      <c r="KUC843" s="247"/>
      <c r="KUD843" s="247"/>
      <c r="KUE843" s="247"/>
      <c r="KUF843" s="247"/>
      <c r="KUG843" s="247"/>
      <c r="KUH843" s="247"/>
      <c r="KUI843" s="247"/>
      <c r="KUJ843" s="247"/>
      <c r="KUK843" s="247"/>
      <c r="KUL843" s="247"/>
      <c r="KUM843" s="247"/>
      <c r="KUN843" s="247"/>
      <c r="KUO843" s="247"/>
      <c r="KUP843" s="247"/>
      <c r="KUQ843" s="247"/>
      <c r="KUR843" s="247"/>
      <c r="KUS843" s="247"/>
      <c r="KUT843" s="247"/>
      <c r="KUU843" s="247"/>
      <c r="KUV843" s="247"/>
      <c r="KUW843" s="247"/>
      <c r="KUX843" s="247"/>
      <c r="KUY843" s="247"/>
      <c r="KUZ843" s="247"/>
      <c r="KVA843" s="247"/>
      <c r="KVB843" s="247"/>
      <c r="KVC843" s="247"/>
      <c r="KVD843" s="247"/>
      <c r="KVE843" s="247"/>
      <c r="KVF843" s="247"/>
      <c r="KVG843" s="247"/>
      <c r="KVH843" s="247"/>
      <c r="KVI843" s="247"/>
      <c r="KVJ843" s="247"/>
      <c r="KVK843" s="247"/>
      <c r="KVL843" s="247"/>
      <c r="KVM843" s="247"/>
      <c r="KVN843" s="247"/>
      <c r="KVO843" s="247"/>
      <c r="KVP843" s="247"/>
      <c r="KVQ843" s="247"/>
      <c r="KVR843" s="247"/>
      <c r="KVS843" s="247"/>
      <c r="KVT843" s="247"/>
      <c r="KVU843" s="247"/>
      <c r="KVV843" s="247"/>
      <c r="KVW843" s="247"/>
      <c r="KVX843" s="247"/>
      <c r="KVY843" s="247"/>
      <c r="KVZ843" s="247"/>
      <c r="KWA843" s="247"/>
      <c r="KWB843" s="247"/>
      <c r="KWC843" s="247"/>
      <c r="KWD843" s="247"/>
      <c r="KWE843" s="247"/>
      <c r="KWF843" s="247"/>
      <c r="KWG843" s="247"/>
      <c r="KWH843" s="247"/>
      <c r="KWI843" s="247"/>
      <c r="KWJ843" s="247"/>
      <c r="KWK843" s="247"/>
      <c r="KWL843" s="247"/>
      <c r="KWM843" s="247"/>
      <c r="KWN843" s="247"/>
      <c r="KWO843" s="247"/>
      <c r="KWP843" s="247"/>
      <c r="KWQ843" s="247"/>
      <c r="KWR843" s="247"/>
      <c r="KWS843" s="247"/>
      <c r="KWT843" s="247"/>
      <c r="KWU843" s="247"/>
      <c r="KWV843" s="247"/>
      <c r="KWW843" s="247"/>
      <c r="KWX843" s="247"/>
      <c r="KWY843" s="247"/>
      <c r="KWZ843" s="247"/>
      <c r="KXA843" s="247"/>
      <c r="KXB843" s="247"/>
      <c r="KXC843" s="247"/>
      <c r="KXD843" s="247"/>
      <c r="KXE843" s="247"/>
      <c r="KXF843" s="247"/>
      <c r="KXG843" s="247"/>
      <c r="KXH843" s="247"/>
      <c r="KXI843" s="247"/>
      <c r="KXJ843" s="247"/>
      <c r="KXK843" s="247"/>
      <c r="KXL843" s="247"/>
      <c r="KXM843" s="247"/>
      <c r="KXN843" s="247"/>
      <c r="KXO843" s="247"/>
      <c r="KXP843" s="247"/>
      <c r="KXQ843" s="247"/>
      <c r="KXR843" s="247"/>
      <c r="KXS843" s="247"/>
      <c r="KXT843" s="247"/>
      <c r="KXU843" s="247"/>
      <c r="KXV843" s="247"/>
      <c r="KXW843" s="247"/>
      <c r="KXX843" s="247"/>
      <c r="KXY843" s="247"/>
      <c r="KXZ843" s="247"/>
      <c r="KYA843" s="247"/>
      <c r="KYB843" s="247"/>
      <c r="KYC843" s="247"/>
      <c r="KYD843" s="247"/>
      <c r="KYE843" s="247"/>
      <c r="KYF843" s="247"/>
      <c r="KYG843" s="247"/>
      <c r="KYH843" s="247"/>
      <c r="KYI843" s="247"/>
      <c r="KYJ843" s="247"/>
      <c r="KYK843" s="247"/>
      <c r="KYL843" s="247"/>
      <c r="KYM843" s="247"/>
      <c r="KYN843" s="247"/>
      <c r="KYO843" s="247"/>
      <c r="KYP843" s="247"/>
      <c r="KYQ843" s="247"/>
      <c r="KYR843" s="247"/>
      <c r="KYS843" s="247"/>
      <c r="KYT843" s="247"/>
      <c r="KYU843" s="247"/>
      <c r="KYV843" s="247"/>
      <c r="KYW843" s="247"/>
      <c r="KYX843" s="247"/>
      <c r="KYY843" s="247"/>
      <c r="KYZ843" s="247"/>
      <c r="KZA843" s="247"/>
      <c r="KZB843" s="247"/>
      <c r="KZC843" s="247"/>
      <c r="KZD843" s="247"/>
      <c r="KZE843" s="247"/>
      <c r="KZF843" s="247"/>
      <c r="KZG843" s="247"/>
      <c r="KZH843" s="247"/>
      <c r="KZI843" s="247"/>
      <c r="KZJ843" s="247"/>
      <c r="KZK843" s="247"/>
      <c r="KZL843" s="247"/>
      <c r="KZM843" s="247"/>
      <c r="KZN843" s="247"/>
      <c r="KZO843" s="247"/>
      <c r="KZP843" s="247"/>
      <c r="KZQ843" s="247"/>
      <c r="KZR843" s="247"/>
      <c r="KZS843" s="247"/>
      <c r="KZT843" s="247"/>
      <c r="KZU843" s="247"/>
      <c r="KZV843" s="247"/>
      <c r="KZW843" s="247"/>
      <c r="KZX843" s="247"/>
      <c r="KZY843" s="247"/>
      <c r="KZZ843" s="247"/>
      <c r="LAA843" s="247"/>
      <c r="LAB843" s="247"/>
      <c r="LAC843" s="247"/>
      <c r="LAD843" s="247"/>
      <c r="LAE843" s="247"/>
      <c r="LAF843" s="247"/>
      <c r="LAG843" s="247"/>
      <c r="LAH843" s="247"/>
      <c r="LAI843" s="247"/>
      <c r="LAJ843" s="247"/>
      <c r="LAK843" s="247"/>
      <c r="LAL843" s="247"/>
      <c r="LAM843" s="247"/>
      <c r="LAN843" s="247"/>
      <c r="LAO843" s="247"/>
      <c r="LAP843" s="247"/>
      <c r="LAQ843" s="247"/>
      <c r="LAR843" s="247"/>
      <c r="LAS843" s="247"/>
      <c r="LAT843" s="247"/>
      <c r="LAU843" s="247"/>
      <c r="LAV843" s="247"/>
      <c r="LAW843" s="247"/>
      <c r="LAX843" s="247"/>
      <c r="LAY843" s="247"/>
      <c r="LAZ843" s="247"/>
      <c r="LBA843" s="247"/>
      <c r="LBB843" s="247"/>
      <c r="LBC843" s="247"/>
      <c r="LBD843" s="247"/>
      <c r="LBE843" s="247"/>
      <c r="LBF843" s="247"/>
      <c r="LBG843" s="247"/>
      <c r="LBH843" s="247"/>
      <c r="LBI843" s="247"/>
      <c r="LBJ843" s="247"/>
      <c r="LBK843" s="247"/>
      <c r="LBL843" s="247"/>
      <c r="LBM843" s="247"/>
      <c r="LBN843" s="247"/>
      <c r="LBO843" s="247"/>
      <c r="LBP843" s="247"/>
      <c r="LBQ843" s="247"/>
      <c r="LBR843" s="247"/>
      <c r="LBS843" s="247"/>
      <c r="LBT843" s="247"/>
      <c r="LBU843" s="247"/>
      <c r="LBV843" s="247"/>
      <c r="LBW843" s="247"/>
      <c r="LBX843" s="247"/>
      <c r="LBY843" s="247"/>
      <c r="LBZ843" s="247"/>
      <c r="LCA843" s="247"/>
      <c r="LCB843" s="247"/>
      <c r="LCC843" s="247"/>
      <c r="LCD843" s="247"/>
      <c r="LCE843" s="247"/>
      <c r="LCF843" s="247"/>
      <c r="LCG843" s="247"/>
      <c r="LCH843" s="247"/>
      <c r="LCI843" s="247"/>
      <c r="LCJ843" s="247"/>
      <c r="LCK843" s="247"/>
      <c r="LCL843" s="247"/>
      <c r="LCM843" s="247"/>
      <c r="LCN843" s="247"/>
      <c r="LCO843" s="247"/>
      <c r="LCP843" s="247"/>
      <c r="LCQ843" s="247"/>
      <c r="LCR843" s="247"/>
      <c r="LCS843" s="247"/>
      <c r="LCT843" s="247"/>
      <c r="LCU843" s="247"/>
      <c r="LCV843" s="247"/>
      <c r="LCW843" s="247"/>
      <c r="LCX843" s="247"/>
      <c r="LCY843" s="247"/>
      <c r="LCZ843" s="247"/>
      <c r="LDA843" s="247"/>
      <c r="LDB843" s="247"/>
      <c r="LDC843" s="247"/>
      <c r="LDD843" s="247"/>
      <c r="LDE843" s="247"/>
      <c r="LDF843" s="247"/>
      <c r="LDG843" s="247"/>
      <c r="LDH843" s="247"/>
      <c r="LDI843" s="247"/>
      <c r="LDJ843" s="247"/>
      <c r="LDK843" s="247"/>
      <c r="LDL843" s="247"/>
      <c r="LDM843" s="247"/>
      <c r="LDN843" s="247"/>
      <c r="LDO843" s="247"/>
      <c r="LDP843" s="247"/>
      <c r="LDQ843" s="247"/>
      <c r="LDR843" s="247"/>
      <c r="LDS843" s="247"/>
      <c r="LDT843" s="247"/>
      <c r="LDU843" s="247"/>
      <c r="LDV843" s="247"/>
      <c r="LDW843" s="247"/>
      <c r="LDX843" s="247"/>
      <c r="LDY843" s="247"/>
      <c r="LDZ843" s="247"/>
      <c r="LEA843" s="247"/>
      <c r="LEB843" s="247"/>
      <c r="LEC843" s="247"/>
      <c r="LED843" s="247"/>
      <c r="LEE843" s="247"/>
      <c r="LEF843" s="247"/>
      <c r="LEG843" s="247"/>
      <c r="LEH843" s="247"/>
      <c r="LEI843" s="247"/>
      <c r="LEJ843" s="247"/>
      <c r="LEK843" s="247"/>
      <c r="LEL843" s="247"/>
      <c r="LEM843" s="247"/>
      <c r="LEN843" s="247"/>
      <c r="LEO843" s="247"/>
      <c r="LEP843" s="247"/>
      <c r="LEQ843" s="247"/>
      <c r="LER843" s="247"/>
      <c r="LES843" s="247"/>
      <c r="LET843" s="247"/>
      <c r="LEU843" s="247"/>
      <c r="LEV843" s="247"/>
      <c r="LEW843" s="247"/>
      <c r="LEX843" s="247"/>
      <c r="LEY843" s="247"/>
      <c r="LEZ843" s="247"/>
      <c r="LFA843" s="247"/>
      <c r="LFB843" s="247"/>
      <c r="LFC843" s="247"/>
      <c r="LFD843" s="247"/>
      <c r="LFE843" s="247"/>
      <c r="LFF843" s="247"/>
      <c r="LFG843" s="247"/>
      <c r="LFH843" s="247"/>
      <c r="LFI843" s="247"/>
      <c r="LFJ843" s="247"/>
      <c r="LFK843" s="247"/>
      <c r="LFL843" s="247"/>
      <c r="LFM843" s="247"/>
      <c r="LFN843" s="247"/>
      <c r="LFO843" s="247"/>
      <c r="LFP843" s="247"/>
      <c r="LFQ843" s="247"/>
      <c r="LFR843" s="247"/>
      <c r="LFS843" s="247"/>
      <c r="LFT843" s="247"/>
      <c r="LFU843" s="247"/>
      <c r="LFV843" s="247"/>
      <c r="LFW843" s="247"/>
      <c r="LFX843" s="247"/>
      <c r="LFY843" s="247"/>
      <c r="LFZ843" s="247"/>
      <c r="LGA843" s="247"/>
      <c r="LGB843" s="247"/>
      <c r="LGC843" s="247"/>
      <c r="LGD843" s="247"/>
      <c r="LGE843" s="247"/>
      <c r="LGF843" s="247"/>
      <c r="LGG843" s="247"/>
      <c r="LGH843" s="247"/>
      <c r="LGI843" s="247"/>
      <c r="LGJ843" s="247"/>
      <c r="LGK843" s="247"/>
      <c r="LGL843" s="247"/>
      <c r="LGM843" s="247"/>
      <c r="LGN843" s="247"/>
      <c r="LGO843" s="247"/>
      <c r="LGP843" s="247"/>
      <c r="LGQ843" s="247"/>
      <c r="LGR843" s="247"/>
      <c r="LGS843" s="247"/>
      <c r="LGT843" s="247"/>
      <c r="LGU843" s="247"/>
      <c r="LGV843" s="247"/>
      <c r="LGW843" s="247"/>
      <c r="LGX843" s="247"/>
      <c r="LGY843" s="247"/>
      <c r="LGZ843" s="247"/>
      <c r="LHA843" s="247"/>
      <c r="LHB843" s="247"/>
      <c r="LHC843" s="247"/>
      <c r="LHD843" s="247"/>
      <c r="LHE843" s="247"/>
      <c r="LHF843" s="247"/>
      <c r="LHG843" s="247"/>
      <c r="LHH843" s="247"/>
      <c r="LHI843" s="247"/>
      <c r="LHJ843" s="247"/>
      <c r="LHK843" s="247"/>
      <c r="LHL843" s="247"/>
      <c r="LHM843" s="247"/>
      <c r="LHN843" s="247"/>
      <c r="LHO843" s="247"/>
      <c r="LHP843" s="247"/>
      <c r="LHQ843" s="247"/>
      <c r="LHR843" s="247"/>
      <c r="LHS843" s="247"/>
      <c r="LHT843" s="247"/>
      <c r="LHU843" s="247"/>
      <c r="LHV843" s="247"/>
      <c r="LHW843" s="247"/>
      <c r="LHX843" s="247"/>
      <c r="LHY843" s="247"/>
      <c r="LHZ843" s="247"/>
      <c r="LIA843" s="247"/>
      <c r="LIB843" s="247"/>
      <c r="LIC843" s="247"/>
      <c r="LID843" s="247"/>
      <c r="LIE843" s="247"/>
      <c r="LIF843" s="247"/>
      <c r="LIG843" s="247"/>
      <c r="LIH843" s="247"/>
      <c r="LII843" s="247"/>
      <c r="LIJ843" s="247"/>
      <c r="LIK843" s="247"/>
      <c r="LIL843" s="247"/>
      <c r="LIM843" s="247"/>
      <c r="LIN843" s="247"/>
      <c r="LIO843" s="247"/>
      <c r="LIP843" s="247"/>
      <c r="LIQ843" s="247"/>
      <c r="LIR843" s="247"/>
      <c r="LIS843" s="247"/>
      <c r="LIT843" s="247"/>
      <c r="LIU843" s="247"/>
      <c r="LIV843" s="247"/>
      <c r="LIW843" s="247"/>
      <c r="LIX843" s="247"/>
      <c r="LIY843" s="247"/>
      <c r="LIZ843" s="247"/>
      <c r="LJA843" s="247"/>
      <c r="LJB843" s="247"/>
      <c r="LJC843" s="247"/>
      <c r="LJD843" s="247"/>
      <c r="LJE843" s="247"/>
      <c r="LJF843" s="247"/>
      <c r="LJG843" s="247"/>
      <c r="LJH843" s="247"/>
      <c r="LJI843" s="247"/>
      <c r="LJJ843" s="247"/>
      <c r="LJK843" s="247"/>
      <c r="LJL843" s="247"/>
      <c r="LJM843" s="247"/>
      <c r="LJN843" s="247"/>
      <c r="LJO843" s="247"/>
      <c r="LJP843" s="247"/>
      <c r="LJQ843" s="247"/>
      <c r="LJR843" s="247"/>
      <c r="LJS843" s="247"/>
      <c r="LJT843" s="247"/>
      <c r="LJU843" s="247"/>
      <c r="LJV843" s="247"/>
      <c r="LJW843" s="247"/>
      <c r="LJX843" s="247"/>
      <c r="LJY843" s="247"/>
      <c r="LJZ843" s="247"/>
      <c r="LKA843" s="247"/>
      <c r="LKB843" s="247"/>
      <c r="LKC843" s="247"/>
      <c r="LKD843" s="247"/>
      <c r="LKE843" s="247"/>
      <c r="LKF843" s="247"/>
      <c r="LKG843" s="247"/>
      <c r="LKH843" s="247"/>
      <c r="LKI843" s="247"/>
      <c r="LKJ843" s="247"/>
      <c r="LKK843" s="247"/>
      <c r="LKL843" s="247"/>
      <c r="LKM843" s="247"/>
      <c r="LKN843" s="247"/>
      <c r="LKO843" s="247"/>
      <c r="LKP843" s="247"/>
      <c r="LKQ843" s="247"/>
      <c r="LKR843" s="247"/>
      <c r="LKS843" s="247"/>
      <c r="LKT843" s="247"/>
      <c r="LKU843" s="247"/>
      <c r="LKV843" s="247"/>
      <c r="LKW843" s="247"/>
      <c r="LKX843" s="247"/>
      <c r="LKY843" s="247"/>
      <c r="LKZ843" s="247"/>
      <c r="LLA843" s="247"/>
      <c r="LLB843" s="247"/>
      <c r="LLC843" s="247"/>
      <c r="LLD843" s="247"/>
      <c r="LLE843" s="247"/>
      <c r="LLF843" s="247"/>
      <c r="LLG843" s="247"/>
      <c r="LLH843" s="247"/>
      <c r="LLI843" s="247"/>
      <c r="LLJ843" s="247"/>
      <c r="LLK843" s="247"/>
      <c r="LLL843" s="247"/>
      <c r="LLM843" s="247"/>
      <c r="LLN843" s="247"/>
      <c r="LLO843" s="247"/>
      <c r="LLP843" s="247"/>
      <c r="LLQ843" s="247"/>
      <c r="LLR843" s="247"/>
      <c r="LLS843" s="247"/>
      <c r="LLT843" s="247"/>
      <c r="LLU843" s="247"/>
      <c r="LLV843" s="247"/>
      <c r="LLW843" s="247"/>
      <c r="LLX843" s="247"/>
      <c r="LLY843" s="247"/>
      <c r="LLZ843" s="247"/>
      <c r="LMA843" s="247"/>
      <c r="LMB843" s="247"/>
      <c r="LMC843" s="247"/>
      <c r="LMD843" s="247"/>
      <c r="LME843" s="247"/>
      <c r="LMF843" s="247"/>
      <c r="LMG843" s="247"/>
      <c r="LMH843" s="247"/>
      <c r="LMI843" s="247"/>
      <c r="LMJ843" s="247"/>
      <c r="LMK843" s="247"/>
      <c r="LML843" s="247"/>
      <c r="LMM843" s="247"/>
      <c r="LMN843" s="247"/>
      <c r="LMO843" s="247"/>
      <c r="LMP843" s="247"/>
      <c r="LMQ843" s="247"/>
      <c r="LMR843" s="247"/>
      <c r="LMS843" s="247"/>
      <c r="LMT843" s="247"/>
      <c r="LMU843" s="247"/>
      <c r="LMV843" s="247"/>
      <c r="LMW843" s="247"/>
      <c r="LMX843" s="247"/>
      <c r="LMY843" s="247"/>
      <c r="LMZ843" s="247"/>
      <c r="LNA843" s="247"/>
      <c r="LNB843" s="247"/>
      <c r="LNC843" s="247"/>
      <c r="LND843" s="247"/>
      <c r="LNE843" s="247"/>
      <c r="LNF843" s="247"/>
      <c r="LNG843" s="247"/>
      <c r="LNH843" s="247"/>
      <c r="LNI843" s="247"/>
      <c r="LNJ843" s="247"/>
      <c r="LNK843" s="247"/>
      <c r="LNL843" s="247"/>
      <c r="LNM843" s="247"/>
      <c r="LNN843" s="247"/>
      <c r="LNO843" s="247"/>
      <c r="LNP843" s="247"/>
      <c r="LNQ843" s="247"/>
      <c r="LNR843" s="247"/>
      <c r="LNS843" s="247"/>
      <c r="LNT843" s="247"/>
      <c r="LNU843" s="247"/>
      <c r="LNV843" s="247"/>
      <c r="LNW843" s="247"/>
      <c r="LNX843" s="247"/>
      <c r="LNY843" s="247"/>
      <c r="LNZ843" s="247"/>
      <c r="LOA843" s="247"/>
      <c r="LOB843" s="247"/>
      <c r="LOC843" s="247"/>
      <c r="LOD843" s="247"/>
      <c r="LOE843" s="247"/>
      <c r="LOF843" s="247"/>
      <c r="LOG843" s="247"/>
      <c r="LOH843" s="247"/>
      <c r="LOI843" s="247"/>
      <c r="LOJ843" s="247"/>
      <c r="LOK843" s="247"/>
      <c r="LOL843" s="247"/>
      <c r="LOM843" s="247"/>
      <c r="LON843" s="247"/>
      <c r="LOO843" s="247"/>
      <c r="LOP843" s="247"/>
      <c r="LOQ843" s="247"/>
      <c r="LOR843" s="247"/>
      <c r="LOS843" s="247"/>
      <c r="LOT843" s="247"/>
      <c r="LOU843" s="247"/>
      <c r="LOV843" s="247"/>
      <c r="LOW843" s="247"/>
      <c r="LOX843" s="247"/>
      <c r="LOY843" s="247"/>
      <c r="LOZ843" s="247"/>
      <c r="LPA843" s="247"/>
      <c r="LPB843" s="247"/>
      <c r="LPC843" s="247"/>
      <c r="LPD843" s="247"/>
      <c r="LPE843" s="247"/>
      <c r="LPF843" s="247"/>
      <c r="LPG843" s="247"/>
      <c r="LPH843" s="247"/>
      <c r="LPI843" s="247"/>
      <c r="LPJ843" s="247"/>
      <c r="LPK843" s="247"/>
      <c r="LPL843" s="247"/>
      <c r="LPM843" s="247"/>
      <c r="LPN843" s="247"/>
      <c r="LPO843" s="247"/>
      <c r="LPP843" s="247"/>
      <c r="LPQ843" s="247"/>
      <c r="LPR843" s="247"/>
      <c r="LPS843" s="247"/>
      <c r="LPT843" s="247"/>
      <c r="LPU843" s="247"/>
      <c r="LPV843" s="247"/>
      <c r="LPW843" s="247"/>
      <c r="LPX843" s="247"/>
      <c r="LPY843" s="247"/>
      <c r="LPZ843" s="247"/>
      <c r="LQA843" s="247"/>
      <c r="LQB843" s="247"/>
      <c r="LQC843" s="247"/>
      <c r="LQD843" s="247"/>
      <c r="LQE843" s="247"/>
      <c r="LQF843" s="247"/>
      <c r="LQG843" s="247"/>
      <c r="LQH843" s="247"/>
      <c r="LQI843" s="247"/>
      <c r="LQJ843" s="247"/>
      <c r="LQK843" s="247"/>
      <c r="LQL843" s="247"/>
      <c r="LQM843" s="247"/>
      <c r="LQN843" s="247"/>
      <c r="LQO843" s="247"/>
      <c r="LQP843" s="247"/>
      <c r="LQQ843" s="247"/>
      <c r="LQR843" s="247"/>
      <c r="LQS843" s="247"/>
      <c r="LQT843" s="247"/>
      <c r="LQU843" s="247"/>
      <c r="LQV843" s="247"/>
      <c r="LQW843" s="247"/>
      <c r="LQX843" s="247"/>
      <c r="LQY843" s="247"/>
      <c r="LQZ843" s="247"/>
      <c r="LRA843" s="247"/>
      <c r="LRB843" s="247"/>
      <c r="LRC843" s="247"/>
      <c r="LRD843" s="247"/>
      <c r="LRE843" s="247"/>
      <c r="LRF843" s="247"/>
      <c r="LRG843" s="247"/>
      <c r="LRH843" s="247"/>
      <c r="LRI843" s="247"/>
      <c r="LRJ843" s="247"/>
      <c r="LRK843" s="247"/>
      <c r="LRL843" s="247"/>
      <c r="LRM843" s="247"/>
      <c r="LRN843" s="247"/>
      <c r="LRO843" s="247"/>
      <c r="LRP843" s="247"/>
      <c r="LRQ843" s="247"/>
      <c r="LRR843" s="247"/>
      <c r="LRS843" s="247"/>
      <c r="LRT843" s="247"/>
      <c r="LRU843" s="247"/>
      <c r="LRV843" s="247"/>
      <c r="LRW843" s="247"/>
      <c r="LRX843" s="247"/>
      <c r="LRY843" s="247"/>
      <c r="LRZ843" s="247"/>
      <c r="LSA843" s="247"/>
      <c r="LSB843" s="247"/>
      <c r="LSC843" s="247"/>
      <c r="LSD843" s="247"/>
      <c r="LSE843" s="247"/>
      <c r="LSF843" s="247"/>
      <c r="LSG843" s="247"/>
      <c r="LSH843" s="247"/>
      <c r="LSI843" s="247"/>
      <c r="LSJ843" s="247"/>
      <c r="LSK843" s="247"/>
      <c r="LSL843" s="247"/>
      <c r="LSM843" s="247"/>
      <c r="LSN843" s="247"/>
      <c r="LSO843" s="247"/>
      <c r="LSP843" s="247"/>
      <c r="LSQ843" s="247"/>
      <c r="LSR843" s="247"/>
      <c r="LSS843" s="247"/>
      <c r="LST843" s="247"/>
      <c r="LSU843" s="247"/>
      <c r="LSV843" s="247"/>
      <c r="LSW843" s="247"/>
      <c r="LSX843" s="247"/>
      <c r="LSY843" s="247"/>
      <c r="LSZ843" s="247"/>
      <c r="LTA843" s="247"/>
      <c r="LTB843" s="247"/>
      <c r="LTC843" s="247"/>
      <c r="LTD843" s="247"/>
      <c r="LTE843" s="247"/>
      <c r="LTF843" s="247"/>
      <c r="LTG843" s="247"/>
      <c r="LTH843" s="247"/>
      <c r="LTI843" s="247"/>
      <c r="LTJ843" s="247"/>
      <c r="LTK843" s="247"/>
      <c r="LTL843" s="247"/>
      <c r="LTM843" s="247"/>
      <c r="LTN843" s="247"/>
      <c r="LTO843" s="247"/>
      <c r="LTP843" s="247"/>
      <c r="LTQ843" s="247"/>
      <c r="LTR843" s="247"/>
      <c r="LTS843" s="247"/>
      <c r="LTT843" s="247"/>
      <c r="LTU843" s="247"/>
      <c r="LTV843" s="247"/>
      <c r="LTW843" s="247"/>
      <c r="LTX843" s="247"/>
      <c r="LTY843" s="247"/>
      <c r="LTZ843" s="247"/>
      <c r="LUA843" s="247"/>
      <c r="LUB843" s="247"/>
      <c r="LUC843" s="247"/>
      <c r="LUD843" s="247"/>
      <c r="LUE843" s="247"/>
      <c r="LUF843" s="247"/>
      <c r="LUG843" s="247"/>
      <c r="LUH843" s="247"/>
      <c r="LUI843" s="247"/>
      <c r="LUJ843" s="247"/>
      <c r="LUK843" s="247"/>
      <c r="LUL843" s="247"/>
      <c r="LUM843" s="247"/>
      <c r="LUN843" s="247"/>
      <c r="LUO843" s="247"/>
      <c r="LUP843" s="247"/>
      <c r="LUQ843" s="247"/>
      <c r="LUR843" s="247"/>
      <c r="LUS843" s="247"/>
      <c r="LUT843" s="247"/>
      <c r="LUU843" s="247"/>
      <c r="LUV843" s="247"/>
      <c r="LUW843" s="247"/>
      <c r="LUX843" s="247"/>
      <c r="LUY843" s="247"/>
      <c r="LUZ843" s="247"/>
      <c r="LVA843" s="247"/>
      <c r="LVB843" s="247"/>
      <c r="LVC843" s="247"/>
      <c r="LVD843" s="247"/>
      <c r="LVE843" s="247"/>
      <c r="LVF843" s="247"/>
      <c r="LVG843" s="247"/>
      <c r="LVH843" s="247"/>
      <c r="LVI843" s="247"/>
      <c r="LVJ843" s="247"/>
      <c r="LVK843" s="247"/>
      <c r="LVL843" s="247"/>
      <c r="LVM843" s="247"/>
      <c r="LVN843" s="247"/>
      <c r="LVO843" s="247"/>
      <c r="LVP843" s="247"/>
      <c r="LVQ843" s="247"/>
      <c r="LVR843" s="247"/>
      <c r="LVS843" s="247"/>
      <c r="LVT843" s="247"/>
      <c r="LVU843" s="247"/>
      <c r="LVV843" s="247"/>
      <c r="LVW843" s="247"/>
      <c r="LVX843" s="247"/>
      <c r="LVY843" s="247"/>
      <c r="LVZ843" s="247"/>
      <c r="LWA843" s="247"/>
      <c r="LWB843" s="247"/>
      <c r="LWC843" s="247"/>
      <c r="LWD843" s="247"/>
      <c r="LWE843" s="247"/>
      <c r="LWF843" s="247"/>
      <c r="LWG843" s="247"/>
      <c r="LWH843" s="247"/>
      <c r="LWI843" s="247"/>
      <c r="LWJ843" s="247"/>
      <c r="LWK843" s="247"/>
      <c r="LWL843" s="247"/>
      <c r="LWM843" s="247"/>
      <c r="LWN843" s="247"/>
      <c r="LWO843" s="247"/>
      <c r="LWP843" s="247"/>
      <c r="LWQ843" s="247"/>
      <c r="LWR843" s="247"/>
      <c r="LWS843" s="247"/>
      <c r="LWT843" s="247"/>
      <c r="LWU843" s="247"/>
      <c r="LWV843" s="247"/>
      <c r="LWW843" s="247"/>
      <c r="LWX843" s="247"/>
      <c r="LWY843" s="247"/>
      <c r="LWZ843" s="247"/>
      <c r="LXA843" s="247"/>
      <c r="LXB843" s="247"/>
      <c r="LXC843" s="247"/>
      <c r="LXD843" s="247"/>
      <c r="LXE843" s="247"/>
      <c r="LXF843" s="247"/>
      <c r="LXG843" s="247"/>
      <c r="LXH843" s="247"/>
      <c r="LXI843" s="247"/>
      <c r="LXJ843" s="247"/>
      <c r="LXK843" s="247"/>
      <c r="LXL843" s="247"/>
      <c r="LXM843" s="247"/>
      <c r="LXN843" s="247"/>
      <c r="LXO843" s="247"/>
      <c r="LXP843" s="247"/>
      <c r="LXQ843" s="247"/>
      <c r="LXR843" s="247"/>
      <c r="LXS843" s="247"/>
      <c r="LXT843" s="247"/>
      <c r="LXU843" s="247"/>
      <c r="LXV843" s="247"/>
      <c r="LXW843" s="247"/>
      <c r="LXX843" s="247"/>
      <c r="LXY843" s="247"/>
      <c r="LXZ843" s="247"/>
      <c r="LYA843" s="247"/>
      <c r="LYB843" s="247"/>
      <c r="LYC843" s="247"/>
      <c r="LYD843" s="247"/>
      <c r="LYE843" s="247"/>
      <c r="LYF843" s="247"/>
      <c r="LYG843" s="247"/>
      <c r="LYH843" s="247"/>
      <c r="LYI843" s="247"/>
      <c r="LYJ843" s="247"/>
      <c r="LYK843" s="247"/>
      <c r="LYL843" s="247"/>
      <c r="LYM843" s="247"/>
      <c r="LYN843" s="247"/>
      <c r="LYO843" s="247"/>
      <c r="LYP843" s="247"/>
      <c r="LYQ843" s="247"/>
      <c r="LYR843" s="247"/>
      <c r="LYS843" s="247"/>
      <c r="LYT843" s="247"/>
      <c r="LYU843" s="247"/>
      <c r="LYV843" s="247"/>
      <c r="LYW843" s="247"/>
      <c r="LYX843" s="247"/>
      <c r="LYY843" s="247"/>
      <c r="LYZ843" s="247"/>
      <c r="LZA843" s="247"/>
      <c r="LZB843" s="247"/>
      <c r="LZC843" s="247"/>
      <c r="LZD843" s="247"/>
      <c r="LZE843" s="247"/>
      <c r="LZF843" s="247"/>
      <c r="LZG843" s="247"/>
      <c r="LZH843" s="247"/>
      <c r="LZI843" s="247"/>
      <c r="LZJ843" s="247"/>
      <c r="LZK843" s="247"/>
      <c r="LZL843" s="247"/>
      <c r="LZM843" s="247"/>
      <c r="LZN843" s="247"/>
      <c r="LZO843" s="247"/>
      <c r="LZP843" s="247"/>
      <c r="LZQ843" s="247"/>
      <c r="LZR843" s="247"/>
      <c r="LZS843" s="247"/>
      <c r="LZT843" s="247"/>
      <c r="LZU843" s="247"/>
      <c r="LZV843" s="247"/>
      <c r="LZW843" s="247"/>
      <c r="LZX843" s="247"/>
      <c r="LZY843" s="247"/>
      <c r="LZZ843" s="247"/>
      <c r="MAA843" s="247"/>
      <c r="MAB843" s="247"/>
      <c r="MAC843" s="247"/>
      <c r="MAD843" s="247"/>
      <c r="MAE843" s="247"/>
      <c r="MAF843" s="247"/>
      <c r="MAG843" s="247"/>
      <c r="MAH843" s="247"/>
      <c r="MAI843" s="247"/>
      <c r="MAJ843" s="247"/>
      <c r="MAK843" s="247"/>
      <c r="MAL843" s="247"/>
      <c r="MAM843" s="247"/>
      <c r="MAN843" s="247"/>
      <c r="MAO843" s="247"/>
      <c r="MAP843" s="247"/>
      <c r="MAQ843" s="247"/>
      <c r="MAR843" s="247"/>
      <c r="MAS843" s="247"/>
      <c r="MAT843" s="247"/>
      <c r="MAU843" s="247"/>
      <c r="MAV843" s="247"/>
      <c r="MAW843" s="247"/>
      <c r="MAX843" s="247"/>
      <c r="MAY843" s="247"/>
      <c r="MAZ843" s="247"/>
      <c r="MBA843" s="247"/>
      <c r="MBB843" s="247"/>
      <c r="MBC843" s="247"/>
      <c r="MBD843" s="247"/>
      <c r="MBE843" s="247"/>
      <c r="MBF843" s="247"/>
      <c r="MBG843" s="247"/>
      <c r="MBH843" s="247"/>
      <c r="MBI843" s="247"/>
      <c r="MBJ843" s="247"/>
      <c r="MBK843" s="247"/>
      <c r="MBL843" s="247"/>
      <c r="MBM843" s="247"/>
      <c r="MBN843" s="247"/>
      <c r="MBO843" s="247"/>
      <c r="MBP843" s="247"/>
      <c r="MBQ843" s="247"/>
      <c r="MBR843" s="247"/>
      <c r="MBS843" s="247"/>
      <c r="MBT843" s="247"/>
      <c r="MBU843" s="247"/>
      <c r="MBV843" s="247"/>
      <c r="MBW843" s="247"/>
      <c r="MBX843" s="247"/>
      <c r="MBY843" s="247"/>
      <c r="MBZ843" s="247"/>
      <c r="MCA843" s="247"/>
      <c r="MCB843" s="247"/>
      <c r="MCC843" s="247"/>
      <c r="MCD843" s="247"/>
      <c r="MCE843" s="247"/>
      <c r="MCF843" s="247"/>
      <c r="MCG843" s="247"/>
      <c r="MCH843" s="247"/>
      <c r="MCI843" s="247"/>
      <c r="MCJ843" s="247"/>
      <c r="MCK843" s="247"/>
      <c r="MCL843" s="247"/>
      <c r="MCM843" s="247"/>
      <c r="MCN843" s="247"/>
      <c r="MCO843" s="247"/>
      <c r="MCP843" s="247"/>
      <c r="MCQ843" s="247"/>
      <c r="MCR843" s="247"/>
      <c r="MCS843" s="247"/>
      <c r="MCT843" s="247"/>
      <c r="MCU843" s="247"/>
      <c r="MCV843" s="247"/>
      <c r="MCW843" s="247"/>
      <c r="MCX843" s="247"/>
      <c r="MCY843" s="247"/>
      <c r="MCZ843" s="247"/>
      <c r="MDA843" s="247"/>
      <c r="MDB843" s="247"/>
      <c r="MDC843" s="247"/>
      <c r="MDD843" s="247"/>
      <c r="MDE843" s="247"/>
      <c r="MDF843" s="247"/>
      <c r="MDG843" s="247"/>
      <c r="MDH843" s="247"/>
      <c r="MDI843" s="247"/>
      <c r="MDJ843" s="247"/>
      <c r="MDK843" s="247"/>
      <c r="MDL843" s="247"/>
      <c r="MDM843" s="247"/>
      <c r="MDN843" s="247"/>
      <c r="MDO843" s="247"/>
      <c r="MDP843" s="247"/>
      <c r="MDQ843" s="247"/>
      <c r="MDR843" s="247"/>
      <c r="MDS843" s="247"/>
      <c r="MDT843" s="247"/>
      <c r="MDU843" s="247"/>
      <c r="MDV843" s="247"/>
      <c r="MDW843" s="247"/>
      <c r="MDX843" s="247"/>
      <c r="MDY843" s="247"/>
      <c r="MDZ843" s="247"/>
      <c r="MEA843" s="247"/>
      <c r="MEB843" s="247"/>
      <c r="MEC843" s="247"/>
      <c r="MED843" s="247"/>
      <c r="MEE843" s="247"/>
      <c r="MEF843" s="247"/>
      <c r="MEG843" s="247"/>
      <c r="MEH843" s="247"/>
      <c r="MEI843" s="247"/>
      <c r="MEJ843" s="247"/>
      <c r="MEK843" s="247"/>
      <c r="MEL843" s="247"/>
      <c r="MEM843" s="247"/>
      <c r="MEN843" s="247"/>
      <c r="MEO843" s="247"/>
      <c r="MEP843" s="247"/>
      <c r="MEQ843" s="247"/>
      <c r="MER843" s="247"/>
      <c r="MES843" s="247"/>
      <c r="MET843" s="247"/>
      <c r="MEU843" s="247"/>
      <c r="MEV843" s="247"/>
      <c r="MEW843" s="247"/>
      <c r="MEX843" s="247"/>
      <c r="MEY843" s="247"/>
      <c r="MEZ843" s="247"/>
      <c r="MFA843" s="247"/>
      <c r="MFB843" s="247"/>
      <c r="MFC843" s="247"/>
      <c r="MFD843" s="247"/>
      <c r="MFE843" s="247"/>
      <c r="MFF843" s="247"/>
      <c r="MFG843" s="247"/>
      <c r="MFH843" s="247"/>
      <c r="MFI843" s="247"/>
      <c r="MFJ843" s="247"/>
      <c r="MFK843" s="247"/>
      <c r="MFL843" s="247"/>
      <c r="MFM843" s="247"/>
      <c r="MFN843" s="247"/>
      <c r="MFO843" s="247"/>
      <c r="MFP843" s="247"/>
      <c r="MFQ843" s="247"/>
      <c r="MFR843" s="247"/>
      <c r="MFS843" s="247"/>
      <c r="MFT843" s="247"/>
      <c r="MFU843" s="247"/>
      <c r="MFV843" s="247"/>
      <c r="MFW843" s="247"/>
      <c r="MFX843" s="247"/>
      <c r="MFY843" s="247"/>
      <c r="MFZ843" s="247"/>
      <c r="MGA843" s="247"/>
      <c r="MGB843" s="247"/>
      <c r="MGC843" s="247"/>
      <c r="MGD843" s="247"/>
      <c r="MGE843" s="247"/>
      <c r="MGF843" s="247"/>
      <c r="MGG843" s="247"/>
      <c r="MGH843" s="247"/>
      <c r="MGI843" s="247"/>
      <c r="MGJ843" s="247"/>
      <c r="MGK843" s="247"/>
      <c r="MGL843" s="247"/>
      <c r="MGM843" s="247"/>
      <c r="MGN843" s="247"/>
      <c r="MGO843" s="247"/>
      <c r="MGP843" s="247"/>
      <c r="MGQ843" s="247"/>
      <c r="MGR843" s="247"/>
      <c r="MGS843" s="247"/>
      <c r="MGT843" s="247"/>
      <c r="MGU843" s="247"/>
      <c r="MGV843" s="247"/>
      <c r="MGW843" s="247"/>
      <c r="MGX843" s="247"/>
      <c r="MGY843" s="247"/>
      <c r="MGZ843" s="247"/>
      <c r="MHA843" s="247"/>
      <c r="MHB843" s="247"/>
      <c r="MHC843" s="247"/>
      <c r="MHD843" s="247"/>
      <c r="MHE843" s="247"/>
      <c r="MHF843" s="247"/>
      <c r="MHG843" s="247"/>
      <c r="MHH843" s="247"/>
      <c r="MHI843" s="247"/>
      <c r="MHJ843" s="247"/>
      <c r="MHK843" s="247"/>
      <c r="MHL843" s="247"/>
      <c r="MHM843" s="247"/>
      <c r="MHN843" s="247"/>
      <c r="MHO843" s="247"/>
      <c r="MHP843" s="247"/>
      <c r="MHQ843" s="247"/>
      <c r="MHR843" s="247"/>
      <c r="MHS843" s="247"/>
      <c r="MHT843" s="247"/>
      <c r="MHU843" s="247"/>
      <c r="MHV843" s="247"/>
      <c r="MHW843" s="247"/>
      <c r="MHX843" s="247"/>
      <c r="MHY843" s="247"/>
      <c r="MHZ843" s="247"/>
      <c r="MIA843" s="247"/>
      <c r="MIB843" s="247"/>
      <c r="MIC843" s="247"/>
      <c r="MID843" s="247"/>
      <c r="MIE843" s="247"/>
      <c r="MIF843" s="247"/>
      <c r="MIG843" s="247"/>
      <c r="MIH843" s="247"/>
      <c r="MII843" s="247"/>
      <c r="MIJ843" s="247"/>
      <c r="MIK843" s="247"/>
      <c r="MIL843" s="247"/>
      <c r="MIM843" s="247"/>
      <c r="MIN843" s="247"/>
      <c r="MIO843" s="247"/>
      <c r="MIP843" s="247"/>
      <c r="MIQ843" s="247"/>
      <c r="MIR843" s="247"/>
      <c r="MIS843" s="247"/>
      <c r="MIT843" s="247"/>
      <c r="MIU843" s="247"/>
      <c r="MIV843" s="247"/>
      <c r="MIW843" s="247"/>
      <c r="MIX843" s="247"/>
      <c r="MIY843" s="247"/>
      <c r="MIZ843" s="247"/>
      <c r="MJA843" s="247"/>
      <c r="MJB843" s="247"/>
      <c r="MJC843" s="247"/>
      <c r="MJD843" s="247"/>
      <c r="MJE843" s="247"/>
      <c r="MJF843" s="247"/>
      <c r="MJG843" s="247"/>
      <c r="MJH843" s="247"/>
      <c r="MJI843" s="247"/>
      <c r="MJJ843" s="247"/>
      <c r="MJK843" s="247"/>
      <c r="MJL843" s="247"/>
      <c r="MJM843" s="247"/>
      <c r="MJN843" s="247"/>
      <c r="MJO843" s="247"/>
      <c r="MJP843" s="247"/>
      <c r="MJQ843" s="247"/>
      <c r="MJR843" s="247"/>
      <c r="MJS843" s="247"/>
      <c r="MJT843" s="247"/>
      <c r="MJU843" s="247"/>
      <c r="MJV843" s="247"/>
      <c r="MJW843" s="247"/>
      <c r="MJX843" s="247"/>
      <c r="MJY843" s="247"/>
      <c r="MJZ843" s="247"/>
      <c r="MKA843" s="247"/>
      <c r="MKB843" s="247"/>
      <c r="MKC843" s="247"/>
      <c r="MKD843" s="247"/>
      <c r="MKE843" s="247"/>
      <c r="MKF843" s="247"/>
      <c r="MKG843" s="247"/>
      <c r="MKH843" s="247"/>
      <c r="MKI843" s="247"/>
      <c r="MKJ843" s="247"/>
      <c r="MKK843" s="247"/>
      <c r="MKL843" s="247"/>
      <c r="MKM843" s="247"/>
      <c r="MKN843" s="247"/>
      <c r="MKO843" s="247"/>
      <c r="MKP843" s="247"/>
      <c r="MKQ843" s="247"/>
      <c r="MKR843" s="247"/>
      <c r="MKS843" s="247"/>
      <c r="MKT843" s="247"/>
      <c r="MKU843" s="247"/>
      <c r="MKV843" s="247"/>
      <c r="MKW843" s="247"/>
      <c r="MKX843" s="247"/>
      <c r="MKY843" s="247"/>
      <c r="MKZ843" s="247"/>
      <c r="MLA843" s="247"/>
      <c r="MLB843" s="247"/>
      <c r="MLC843" s="247"/>
      <c r="MLD843" s="247"/>
      <c r="MLE843" s="247"/>
      <c r="MLF843" s="247"/>
      <c r="MLG843" s="247"/>
      <c r="MLH843" s="247"/>
      <c r="MLI843" s="247"/>
      <c r="MLJ843" s="247"/>
      <c r="MLK843" s="247"/>
      <c r="MLL843" s="247"/>
      <c r="MLM843" s="247"/>
      <c r="MLN843" s="247"/>
      <c r="MLO843" s="247"/>
      <c r="MLP843" s="247"/>
      <c r="MLQ843" s="247"/>
      <c r="MLR843" s="247"/>
      <c r="MLS843" s="247"/>
      <c r="MLT843" s="247"/>
      <c r="MLU843" s="247"/>
      <c r="MLV843" s="247"/>
      <c r="MLW843" s="247"/>
      <c r="MLX843" s="247"/>
      <c r="MLY843" s="247"/>
      <c r="MLZ843" s="247"/>
      <c r="MMA843" s="247"/>
      <c r="MMB843" s="247"/>
      <c r="MMC843" s="247"/>
      <c r="MMD843" s="247"/>
      <c r="MME843" s="247"/>
      <c r="MMF843" s="247"/>
      <c r="MMG843" s="247"/>
      <c r="MMH843" s="247"/>
      <c r="MMI843" s="247"/>
      <c r="MMJ843" s="247"/>
      <c r="MMK843" s="247"/>
      <c r="MML843" s="247"/>
      <c r="MMM843" s="247"/>
      <c r="MMN843" s="247"/>
      <c r="MMO843" s="247"/>
      <c r="MMP843" s="247"/>
      <c r="MMQ843" s="247"/>
      <c r="MMR843" s="247"/>
      <c r="MMS843" s="247"/>
      <c r="MMT843" s="247"/>
      <c r="MMU843" s="247"/>
      <c r="MMV843" s="247"/>
      <c r="MMW843" s="247"/>
      <c r="MMX843" s="247"/>
      <c r="MMY843" s="247"/>
      <c r="MMZ843" s="247"/>
      <c r="MNA843" s="247"/>
      <c r="MNB843" s="247"/>
      <c r="MNC843" s="247"/>
      <c r="MND843" s="247"/>
      <c r="MNE843" s="247"/>
      <c r="MNF843" s="247"/>
      <c r="MNG843" s="247"/>
      <c r="MNH843" s="247"/>
      <c r="MNI843" s="247"/>
      <c r="MNJ843" s="247"/>
      <c r="MNK843" s="247"/>
      <c r="MNL843" s="247"/>
      <c r="MNM843" s="247"/>
      <c r="MNN843" s="247"/>
      <c r="MNO843" s="247"/>
      <c r="MNP843" s="247"/>
      <c r="MNQ843" s="247"/>
      <c r="MNR843" s="247"/>
      <c r="MNS843" s="247"/>
      <c r="MNT843" s="247"/>
      <c r="MNU843" s="247"/>
      <c r="MNV843" s="247"/>
      <c r="MNW843" s="247"/>
      <c r="MNX843" s="247"/>
      <c r="MNY843" s="247"/>
      <c r="MNZ843" s="247"/>
      <c r="MOA843" s="247"/>
      <c r="MOB843" s="247"/>
      <c r="MOC843" s="247"/>
      <c r="MOD843" s="247"/>
      <c r="MOE843" s="247"/>
      <c r="MOF843" s="247"/>
      <c r="MOG843" s="247"/>
      <c r="MOH843" s="247"/>
      <c r="MOI843" s="247"/>
      <c r="MOJ843" s="247"/>
      <c r="MOK843" s="247"/>
      <c r="MOL843" s="247"/>
      <c r="MOM843" s="247"/>
      <c r="MON843" s="247"/>
      <c r="MOO843" s="247"/>
      <c r="MOP843" s="247"/>
      <c r="MOQ843" s="247"/>
      <c r="MOR843" s="247"/>
      <c r="MOS843" s="247"/>
      <c r="MOT843" s="247"/>
      <c r="MOU843" s="247"/>
      <c r="MOV843" s="247"/>
      <c r="MOW843" s="247"/>
      <c r="MOX843" s="247"/>
      <c r="MOY843" s="247"/>
      <c r="MOZ843" s="247"/>
      <c r="MPA843" s="247"/>
      <c r="MPB843" s="247"/>
      <c r="MPC843" s="247"/>
      <c r="MPD843" s="247"/>
      <c r="MPE843" s="247"/>
      <c r="MPF843" s="247"/>
      <c r="MPG843" s="247"/>
      <c r="MPH843" s="247"/>
      <c r="MPI843" s="247"/>
      <c r="MPJ843" s="247"/>
      <c r="MPK843" s="247"/>
      <c r="MPL843" s="247"/>
      <c r="MPM843" s="247"/>
      <c r="MPN843" s="247"/>
      <c r="MPO843" s="247"/>
      <c r="MPP843" s="247"/>
      <c r="MPQ843" s="247"/>
      <c r="MPR843" s="247"/>
      <c r="MPS843" s="247"/>
      <c r="MPT843" s="247"/>
      <c r="MPU843" s="247"/>
      <c r="MPV843" s="247"/>
      <c r="MPW843" s="247"/>
      <c r="MPX843" s="247"/>
      <c r="MPY843" s="247"/>
      <c r="MPZ843" s="247"/>
      <c r="MQA843" s="247"/>
      <c r="MQB843" s="247"/>
      <c r="MQC843" s="247"/>
      <c r="MQD843" s="247"/>
      <c r="MQE843" s="247"/>
      <c r="MQF843" s="247"/>
      <c r="MQG843" s="247"/>
      <c r="MQH843" s="247"/>
      <c r="MQI843" s="247"/>
      <c r="MQJ843" s="247"/>
      <c r="MQK843" s="247"/>
      <c r="MQL843" s="247"/>
      <c r="MQM843" s="247"/>
      <c r="MQN843" s="247"/>
      <c r="MQO843" s="247"/>
      <c r="MQP843" s="247"/>
      <c r="MQQ843" s="247"/>
      <c r="MQR843" s="247"/>
      <c r="MQS843" s="247"/>
      <c r="MQT843" s="247"/>
      <c r="MQU843" s="247"/>
      <c r="MQV843" s="247"/>
      <c r="MQW843" s="247"/>
      <c r="MQX843" s="247"/>
      <c r="MQY843" s="247"/>
      <c r="MQZ843" s="247"/>
      <c r="MRA843" s="247"/>
      <c r="MRB843" s="247"/>
      <c r="MRC843" s="247"/>
      <c r="MRD843" s="247"/>
      <c r="MRE843" s="247"/>
      <c r="MRF843" s="247"/>
      <c r="MRG843" s="247"/>
      <c r="MRH843" s="247"/>
      <c r="MRI843" s="247"/>
      <c r="MRJ843" s="247"/>
      <c r="MRK843" s="247"/>
      <c r="MRL843" s="247"/>
      <c r="MRM843" s="247"/>
      <c r="MRN843" s="247"/>
      <c r="MRO843" s="247"/>
      <c r="MRP843" s="247"/>
      <c r="MRQ843" s="247"/>
      <c r="MRR843" s="247"/>
      <c r="MRS843" s="247"/>
      <c r="MRT843" s="247"/>
      <c r="MRU843" s="247"/>
      <c r="MRV843" s="247"/>
      <c r="MRW843" s="247"/>
      <c r="MRX843" s="247"/>
      <c r="MRY843" s="247"/>
      <c r="MRZ843" s="247"/>
      <c r="MSA843" s="247"/>
      <c r="MSB843" s="247"/>
      <c r="MSC843" s="247"/>
      <c r="MSD843" s="247"/>
      <c r="MSE843" s="247"/>
      <c r="MSF843" s="247"/>
      <c r="MSG843" s="247"/>
      <c r="MSH843" s="247"/>
      <c r="MSI843" s="247"/>
      <c r="MSJ843" s="247"/>
      <c r="MSK843" s="247"/>
      <c r="MSL843" s="247"/>
      <c r="MSM843" s="247"/>
      <c r="MSN843" s="247"/>
      <c r="MSO843" s="247"/>
      <c r="MSP843" s="247"/>
      <c r="MSQ843" s="247"/>
      <c r="MSR843" s="247"/>
      <c r="MSS843" s="247"/>
      <c r="MST843" s="247"/>
      <c r="MSU843" s="247"/>
      <c r="MSV843" s="247"/>
      <c r="MSW843" s="247"/>
      <c r="MSX843" s="247"/>
      <c r="MSY843" s="247"/>
      <c r="MSZ843" s="247"/>
      <c r="MTA843" s="247"/>
      <c r="MTB843" s="247"/>
      <c r="MTC843" s="247"/>
      <c r="MTD843" s="247"/>
      <c r="MTE843" s="247"/>
      <c r="MTF843" s="247"/>
      <c r="MTG843" s="247"/>
      <c r="MTH843" s="247"/>
      <c r="MTI843" s="247"/>
      <c r="MTJ843" s="247"/>
      <c r="MTK843" s="247"/>
      <c r="MTL843" s="247"/>
      <c r="MTM843" s="247"/>
      <c r="MTN843" s="247"/>
      <c r="MTO843" s="247"/>
      <c r="MTP843" s="247"/>
      <c r="MTQ843" s="247"/>
      <c r="MTR843" s="247"/>
      <c r="MTS843" s="247"/>
      <c r="MTT843" s="247"/>
      <c r="MTU843" s="247"/>
      <c r="MTV843" s="247"/>
      <c r="MTW843" s="247"/>
      <c r="MTX843" s="247"/>
      <c r="MTY843" s="247"/>
      <c r="MTZ843" s="247"/>
      <c r="MUA843" s="247"/>
      <c r="MUB843" s="247"/>
      <c r="MUC843" s="247"/>
      <c r="MUD843" s="247"/>
      <c r="MUE843" s="247"/>
      <c r="MUF843" s="247"/>
      <c r="MUG843" s="247"/>
      <c r="MUH843" s="247"/>
      <c r="MUI843" s="247"/>
      <c r="MUJ843" s="247"/>
      <c r="MUK843" s="247"/>
      <c r="MUL843" s="247"/>
      <c r="MUM843" s="247"/>
      <c r="MUN843" s="247"/>
      <c r="MUO843" s="247"/>
      <c r="MUP843" s="247"/>
      <c r="MUQ843" s="247"/>
      <c r="MUR843" s="247"/>
      <c r="MUS843" s="247"/>
      <c r="MUT843" s="247"/>
      <c r="MUU843" s="247"/>
      <c r="MUV843" s="247"/>
      <c r="MUW843" s="247"/>
      <c r="MUX843" s="247"/>
      <c r="MUY843" s="247"/>
      <c r="MUZ843" s="247"/>
      <c r="MVA843" s="247"/>
      <c r="MVB843" s="247"/>
      <c r="MVC843" s="247"/>
      <c r="MVD843" s="247"/>
      <c r="MVE843" s="247"/>
      <c r="MVF843" s="247"/>
      <c r="MVG843" s="247"/>
      <c r="MVH843" s="247"/>
      <c r="MVI843" s="247"/>
      <c r="MVJ843" s="247"/>
      <c r="MVK843" s="247"/>
      <c r="MVL843" s="247"/>
      <c r="MVM843" s="247"/>
      <c r="MVN843" s="247"/>
      <c r="MVO843" s="247"/>
      <c r="MVP843" s="247"/>
      <c r="MVQ843" s="247"/>
      <c r="MVR843" s="247"/>
      <c r="MVS843" s="247"/>
      <c r="MVT843" s="247"/>
      <c r="MVU843" s="247"/>
      <c r="MVV843" s="247"/>
      <c r="MVW843" s="247"/>
      <c r="MVX843" s="247"/>
      <c r="MVY843" s="247"/>
      <c r="MVZ843" s="247"/>
      <c r="MWA843" s="247"/>
      <c r="MWB843" s="247"/>
      <c r="MWC843" s="247"/>
      <c r="MWD843" s="247"/>
      <c r="MWE843" s="247"/>
      <c r="MWF843" s="247"/>
      <c r="MWG843" s="247"/>
      <c r="MWH843" s="247"/>
      <c r="MWI843" s="247"/>
      <c r="MWJ843" s="247"/>
      <c r="MWK843" s="247"/>
      <c r="MWL843" s="247"/>
      <c r="MWM843" s="247"/>
      <c r="MWN843" s="247"/>
      <c r="MWO843" s="247"/>
      <c r="MWP843" s="247"/>
      <c r="MWQ843" s="247"/>
      <c r="MWR843" s="247"/>
      <c r="MWS843" s="247"/>
      <c r="MWT843" s="247"/>
      <c r="MWU843" s="247"/>
      <c r="MWV843" s="247"/>
      <c r="MWW843" s="247"/>
      <c r="MWX843" s="247"/>
      <c r="MWY843" s="247"/>
      <c r="MWZ843" s="247"/>
      <c r="MXA843" s="247"/>
      <c r="MXB843" s="247"/>
      <c r="MXC843" s="247"/>
      <c r="MXD843" s="247"/>
      <c r="MXE843" s="247"/>
      <c r="MXF843" s="247"/>
      <c r="MXG843" s="247"/>
      <c r="MXH843" s="247"/>
      <c r="MXI843" s="247"/>
      <c r="MXJ843" s="247"/>
      <c r="MXK843" s="247"/>
      <c r="MXL843" s="247"/>
      <c r="MXM843" s="247"/>
      <c r="MXN843" s="247"/>
      <c r="MXO843" s="247"/>
      <c r="MXP843" s="247"/>
      <c r="MXQ843" s="247"/>
      <c r="MXR843" s="247"/>
      <c r="MXS843" s="247"/>
      <c r="MXT843" s="247"/>
      <c r="MXU843" s="247"/>
      <c r="MXV843" s="247"/>
      <c r="MXW843" s="247"/>
      <c r="MXX843" s="247"/>
      <c r="MXY843" s="247"/>
      <c r="MXZ843" s="247"/>
      <c r="MYA843" s="247"/>
      <c r="MYB843" s="247"/>
      <c r="MYC843" s="247"/>
      <c r="MYD843" s="247"/>
      <c r="MYE843" s="247"/>
      <c r="MYF843" s="247"/>
      <c r="MYG843" s="247"/>
      <c r="MYH843" s="247"/>
      <c r="MYI843" s="247"/>
      <c r="MYJ843" s="247"/>
      <c r="MYK843" s="247"/>
      <c r="MYL843" s="247"/>
      <c r="MYM843" s="247"/>
      <c r="MYN843" s="247"/>
      <c r="MYO843" s="247"/>
      <c r="MYP843" s="247"/>
      <c r="MYQ843" s="247"/>
      <c r="MYR843" s="247"/>
      <c r="MYS843" s="247"/>
      <c r="MYT843" s="247"/>
      <c r="MYU843" s="247"/>
      <c r="MYV843" s="247"/>
      <c r="MYW843" s="247"/>
      <c r="MYX843" s="247"/>
      <c r="MYY843" s="247"/>
      <c r="MYZ843" s="247"/>
      <c r="MZA843" s="247"/>
      <c r="MZB843" s="247"/>
      <c r="MZC843" s="247"/>
      <c r="MZD843" s="247"/>
      <c r="MZE843" s="247"/>
      <c r="MZF843" s="247"/>
      <c r="MZG843" s="247"/>
      <c r="MZH843" s="247"/>
      <c r="MZI843" s="247"/>
      <c r="MZJ843" s="247"/>
      <c r="MZK843" s="247"/>
      <c r="MZL843" s="247"/>
      <c r="MZM843" s="247"/>
      <c r="MZN843" s="247"/>
      <c r="MZO843" s="247"/>
      <c r="MZP843" s="247"/>
      <c r="MZQ843" s="247"/>
      <c r="MZR843" s="247"/>
      <c r="MZS843" s="247"/>
      <c r="MZT843" s="247"/>
      <c r="MZU843" s="247"/>
      <c r="MZV843" s="247"/>
      <c r="MZW843" s="247"/>
      <c r="MZX843" s="247"/>
      <c r="MZY843" s="247"/>
      <c r="MZZ843" s="247"/>
      <c r="NAA843" s="247"/>
      <c r="NAB843" s="247"/>
      <c r="NAC843" s="247"/>
      <c r="NAD843" s="247"/>
      <c r="NAE843" s="247"/>
      <c r="NAF843" s="247"/>
      <c r="NAG843" s="247"/>
      <c r="NAH843" s="247"/>
      <c r="NAI843" s="247"/>
      <c r="NAJ843" s="247"/>
      <c r="NAK843" s="247"/>
      <c r="NAL843" s="247"/>
      <c r="NAM843" s="247"/>
      <c r="NAN843" s="247"/>
      <c r="NAO843" s="247"/>
      <c r="NAP843" s="247"/>
      <c r="NAQ843" s="247"/>
      <c r="NAR843" s="247"/>
      <c r="NAS843" s="247"/>
      <c r="NAT843" s="247"/>
      <c r="NAU843" s="247"/>
      <c r="NAV843" s="247"/>
      <c r="NAW843" s="247"/>
      <c r="NAX843" s="247"/>
      <c r="NAY843" s="247"/>
      <c r="NAZ843" s="247"/>
      <c r="NBA843" s="247"/>
      <c r="NBB843" s="247"/>
      <c r="NBC843" s="247"/>
      <c r="NBD843" s="247"/>
      <c r="NBE843" s="247"/>
      <c r="NBF843" s="247"/>
      <c r="NBG843" s="247"/>
      <c r="NBH843" s="247"/>
      <c r="NBI843" s="247"/>
      <c r="NBJ843" s="247"/>
      <c r="NBK843" s="247"/>
      <c r="NBL843" s="247"/>
      <c r="NBM843" s="247"/>
      <c r="NBN843" s="247"/>
      <c r="NBO843" s="247"/>
      <c r="NBP843" s="247"/>
      <c r="NBQ843" s="247"/>
      <c r="NBR843" s="247"/>
      <c r="NBS843" s="247"/>
      <c r="NBT843" s="247"/>
      <c r="NBU843" s="247"/>
      <c r="NBV843" s="247"/>
      <c r="NBW843" s="247"/>
      <c r="NBX843" s="247"/>
      <c r="NBY843" s="247"/>
      <c r="NBZ843" s="247"/>
      <c r="NCA843" s="247"/>
      <c r="NCB843" s="247"/>
      <c r="NCC843" s="247"/>
      <c r="NCD843" s="247"/>
      <c r="NCE843" s="247"/>
      <c r="NCF843" s="247"/>
      <c r="NCG843" s="247"/>
      <c r="NCH843" s="247"/>
      <c r="NCI843" s="247"/>
      <c r="NCJ843" s="247"/>
      <c r="NCK843" s="247"/>
      <c r="NCL843" s="247"/>
      <c r="NCM843" s="247"/>
      <c r="NCN843" s="247"/>
      <c r="NCO843" s="247"/>
      <c r="NCP843" s="247"/>
      <c r="NCQ843" s="247"/>
      <c r="NCR843" s="247"/>
      <c r="NCS843" s="247"/>
      <c r="NCT843" s="247"/>
      <c r="NCU843" s="247"/>
      <c r="NCV843" s="247"/>
      <c r="NCW843" s="247"/>
      <c r="NCX843" s="247"/>
      <c r="NCY843" s="247"/>
      <c r="NCZ843" s="247"/>
      <c r="NDA843" s="247"/>
      <c r="NDB843" s="247"/>
      <c r="NDC843" s="247"/>
      <c r="NDD843" s="247"/>
      <c r="NDE843" s="247"/>
      <c r="NDF843" s="247"/>
      <c r="NDG843" s="247"/>
      <c r="NDH843" s="247"/>
      <c r="NDI843" s="247"/>
      <c r="NDJ843" s="247"/>
      <c r="NDK843" s="247"/>
      <c r="NDL843" s="247"/>
      <c r="NDM843" s="247"/>
      <c r="NDN843" s="247"/>
      <c r="NDO843" s="247"/>
      <c r="NDP843" s="247"/>
      <c r="NDQ843" s="247"/>
      <c r="NDR843" s="247"/>
      <c r="NDS843" s="247"/>
      <c r="NDT843" s="247"/>
      <c r="NDU843" s="247"/>
      <c r="NDV843" s="247"/>
      <c r="NDW843" s="247"/>
      <c r="NDX843" s="247"/>
      <c r="NDY843" s="247"/>
      <c r="NDZ843" s="247"/>
      <c r="NEA843" s="247"/>
      <c r="NEB843" s="247"/>
      <c r="NEC843" s="247"/>
      <c r="NED843" s="247"/>
      <c r="NEE843" s="247"/>
      <c r="NEF843" s="247"/>
      <c r="NEG843" s="247"/>
      <c r="NEH843" s="247"/>
      <c r="NEI843" s="247"/>
      <c r="NEJ843" s="247"/>
      <c r="NEK843" s="247"/>
      <c r="NEL843" s="247"/>
      <c r="NEM843" s="247"/>
      <c r="NEN843" s="247"/>
      <c r="NEO843" s="247"/>
      <c r="NEP843" s="247"/>
      <c r="NEQ843" s="247"/>
      <c r="NER843" s="247"/>
      <c r="NES843" s="247"/>
      <c r="NET843" s="247"/>
      <c r="NEU843" s="247"/>
      <c r="NEV843" s="247"/>
      <c r="NEW843" s="247"/>
      <c r="NEX843" s="247"/>
      <c r="NEY843" s="247"/>
      <c r="NEZ843" s="247"/>
      <c r="NFA843" s="247"/>
      <c r="NFB843" s="247"/>
      <c r="NFC843" s="247"/>
      <c r="NFD843" s="247"/>
      <c r="NFE843" s="247"/>
      <c r="NFF843" s="247"/>
      <c r="NFG843" s="247"/>
      <c r="NFH843" s="247"/>
      <c r="NFI843" s="247"/>
      <c r="NFJ843" s="247"/>
      <c r="NFK843" s="247"/>
      <c r="NFL843" s="247"/>
      <c r="NFM843" s="247"/>
      <c r="NFN843" s="247"/>
      <c r="NFO843" s="247"/>
      <c r="NFP843" s="247"/>
      <c r="NFQ843" s="247"/>
      <c r="NFR843" s="247"/>
      <c r="NFS843" s="247"/>
      <c r="NFT843" s="247"/>
      <c r="NFU843" s="247"/>
      <c r="NFV843" s="247"/>
      <c r="NFW843" s="247"/>
      <c r="NFX843" s="247"/>
      <c r="NFY843" s="247"/>
      <c r="NFZ843" s="247"/>
      <c r="NGA843" s="247"/>
      <c r="NGB843" s="247"/>
      <c r="NGC843" s="247"/>
      <c r="NGD843" s="247"/>
      <c r="NGE843" s="247"/>
      <c r="NGF843" s="247"/>
      <c r="NGG843" s="247"/>
      <c r="NGH843" s="247"/>
      <c r="NGI843" s="247"/>
      <c r="NGJ843" s="247"/>
      <c r="NGK843" s="247"/>
      <c r="NGL843" s="247"/>
      <c r="NGM843" s="247"/>
      <c r="NGN843" s="247"/>
      <c r="NGO843" s="247"/>
      <c r="NGP843" s="247"/>
      <c r="NGQ843" s="247"/>
      <c r="NGR843" s="247"/>
      <c r="NGS843" s="247"/>
      <c r="NGT843" s="247"/>
      <c r="NGU843" s="247"/>
      <c r="NGV843" s="247"/>
      <c r="NGW843" s="247"/>
      <c r="NGX843" s="247"/>
      <c r="NGY843" s="247"/>
      <c r="NGZ843" s="247"/>
      <c r="NHA843" s="247"/>
      <c r="NHB843" s="247"/>
      <c r="NHC843" s="247"/>
      <c r="NHD843" s="247"/>
      <c r="NHE843" s="247"/>
      <c r="NHF843" s="247"/>
      <c r="NHG843" s="247"/>
      <c r="NHH843" s="247"/>
      <c r="NHI843" s="247"/>
      <c r="NHJ843" s="247"/>
      <c r="NHK843" s="247"/>
      <c r="NHL843" s="247"/>
      <c r="NHM843" s="247"/>
      <c r="NHN843" s="247"/>
      <c r="NHO843" s="247"/>
      <c r="NHP843" s="247"/>
      <c r="NHQ843" s="247"/>
      <c r="NHR843" s="247"/>
      <c r="NHS843" s="247"/>
      <c r="NHT843" s="247"/>
      <c r="NHU843" s="247"/>
      <c r="NHV843" s="247"/>
      <c r="NHW843" s="247"/>
      <c r="NHX843" s="247"/>
      <c r="NHY843" s="247"/>
      <c r="NHZ843" s="247"/>
      <c r="NIA843" s="247"/>
      <c r="NIB843" s="247"/>
      <c r="NIC843" s="247"/>
      <c r="NID843" s="247"/>
      <c r="NIE843" s="247"/>
      <c r="NIF843" s="247"/>
      <c r="NIG843" s="247"/>
      <c r="NIH843" s="247"/>
      <c r="NII843" s="247"/>
      <c r="NIJ843" s="247"/>
      <c r="NIK843" s="247"/>
      <c r="NIL843" s="247"/>
      <c r="NIM843" s="247"/>
      <c r="NIN843" s="247"/>
      <c r="NIO843" s="247"/>
      <c r="NIP843" s="247"/>
      <c r="NIQ843" s="247"/>
      <c r="NIR843" s="247"/>
      <c r="NIS843" s="247"/>
      <c r="NIT843" s="247"/>
      <c r="NIU843" s="247"/>
      <c r="NIV843" s="247"/>
      <c r="NIW843" s="247"/>
      <c r="NIX843" s="247"/>
      <c r="NIY843" s="247"/>
      <c r="NIZ843" s="247"/>
      <c r="NJA843" s="247"/>
      <c r="NJB843" s="247"/>
      <c r="NJC843" s="247"/>
      <c r="NJD843" s="247"/>
      <c r="NJE843" s="247"/>
      <c r="NJF843" s="247"/>
      <c r="NJG843" s="247"/>
      <c r="NJH843" s="247"/>
      <c r="NJI843" s="247"/>
      <c r="NJJ843" s="247"/>
      <c r="NJK843" s="247"/>
      <c r="NJL843" s="247"/>
      <c r="NJM843" s="247"/>
      <c r="NJN843" s="247"/>
      <c r="NJO843" s="247"/>
      <c r="NJP843" s="247"/>
      <c r="NJQ843" s="247"/>
      <c r="NJR843" s="247"/>
      <c r="NJS843" s="247"/>
      <c r="NJT843" s="247"/>
      <c r="NJU843" s="247"/>
      <c r="NJV843" s="247"/>
      <c r="NJW843" s="247"/>
      <c r="NJX843" s="247"/>
      <c r="NJY843" s="247"/>
      <c r="NJZ843" s="247"/>
      <c r="NKA843" s="247"/>
      <c r="NKB843" s="247"/>
      <c r="NKC843" s="247"/>
      <c r="NKD843" s="247"/>
      <c r="NKE843" s="247"/>
      <c r="NKF843" s="247"/>
      <c r="NKG843" s="247"/>
      <c r="NKH843" s="247"/>
      <c r="NKI843" s="247"/>
      <c r="NKJ843" s="247"/>
      <c r="NKK843" s="247"/>
      <c r="NKL843" s="247"/>
      <c r="NKM843" s="247"/>
      <c r="NKN843" s="247"/>
      <c r="NKO843" s="247"/>
      <c r="NKP843" s="247"/>
      <c r="NKQ843" s="247"/>
      <c r="NKR843" s="247"/>
      <c r="NKS843" s="247"/>
      <c r="NKT843" s="247"/>
      <c r="NKU843" s="247"/>
      <c r="NKV843" s="247"/>
      <c r="NKW843" s="247"/>
      <c r="NKX843" s="247"/>
      <c r="NKY843" s="247"/>
      <c r="NKZ843" s="247"/>
      <c r="NLA843" s="247"/>
      <c r="NLB843" s="247"/>
      <c r="NLC843" s="247"/>
      <c r="NLD843" s="247"/>
      <c r="NLE843" s="247"/>
      <c r="NLF843" s="247"/>
      <c r="NLG843" s="247"/>
      <c r="NLH843" s="247"/>
      <c r="NLI843" s="247"/>
      <c r="NLJ843" s="247"/>
      <c r="NLK843" s="247"/>
      <c r="NLL843" s="247"/>
      <c r="NLM843" s="247"/>
      <c r="NLN843" s="247"/>
      <c r="NLO843" s="247"/>
      <c r="NLP843" s="247"/>
      <c r="NLQ843" s="247"/>
      <c r="NLR843" s="247"/>
      <c r="NLS843" s="247"/>
      <c r="NLT843" s="247"/>
      <c r="NLU843" s="247"/>
      <c r="NLV843" s="247"/>
      <c r="NLW843" s="247"/>
      <c r="NLX843" s="247"/>
      <c r="NLY843" s="247"/>
      <c r="NLZ843" s="247"/>
      <c r="NMA843" s="247"/>
      <c r="NMB843" s="247"/>
      <c r="NMC843" s="247"/>
      <c r="NMD843" s="247"/>
      <c r="NME843" s="247"/>
      <c r="NMF843" s="247"/>
      <c r="NMG843" s="247"/>
      <c r="NMH843" s="247"/>
      <c r="NMI843" s="247"/>
      <c r="NMJ843" s="247"/>
      <c r="NMK843" s="247"/>
      <c r="NML843" s="247"/>
      <c r="NMM843" s="247"/>
      <c r="NMN843" s="247"/>
      <c r="NMO843" s="247"/>
      <c r="NMP843" s="247"/>
      <c r="NMQ843" s="247"/>
      <c r="NMR843" s="247"/>
      <c r="NMS843" s="247"/>
      <c r="NMT843" s="247"/>
      <c r="NMU843" s="247"/>
      <c r="NMV843" s="247"/>
      <c r="NMW843" s="247"/>
      <c r="NMX843" s="247"/>
      <c r="NMY843" s="247"/>
      <c r="NMZ843" s="247"/>
      <c r="NNA843" s="247"/>
      <c r="NNB843" s="247"/>
      <c r="NNC843" s="247"/>
      <c r="NND843" s="247"/>
      <c r="NNE843" s="247"/>
      <c r="NNF843" s="247"/>
      <c r="NNG843" s="247"/>
      <c r="NNH843" s="247"/>
      <c r="NNI843" s="247"/>
      <c r="NNJ843" s="247"/>
      <c r="NNK843" s="247"/>
      <c r="NNL843" s="247"/>
      <c r="NNM843" s="247"/>
      <c r="NNN843" s="247"/>
      <c r="NNO843" s="247"/>
      <c r="NNP843" s="247"/>
      <c r="NNQ843" s="247"/>
      <c r="NNR843" s="247"/>
      <c r="NNS843" s="247"/>
      <c r="NNT843" s="247"/>
      <c r="NNU843" s="247"/>
      <c r="NNV843" s="247"/>
      <c r="NNW843" s="247"/>
      <c r="NNX843" s="247"/>
      <c r="NNY843" s="247"/>
      <c r="NNZ843" s="247"/>
      <c r="NOA843" s="247"/>
      <c r="NOB843" s="247"/>
      <c r="NOC843" s="247"/>
      <c r="NOD843" s="247"/>
      <c r="NOE843" s="247"/>
      <c r="NOF843" s="247"/>
      <c r="NOG843" s="247"/>
      <c r="NOH843" s="247"/>
      <c r="NOI843" s="247"/>
      <c r="NOJ843" s="247"/>
      <c r="NOK843" s="247"/>
      <c r="NOL843" s="247"/>
      <c r="NOM843" s="247"/>
      <c r="NON843" s="247"/>
      <c r="NOO843" s="247"/>
      <c r="NOP843" s="247"/>
      <c r="NOQ843" s="247"/>
      <c r="NOR843" s="247"/>
      <c r="NOS843" s="247"/>
      <c r="NOT843" s="247"/>
      <c r="NOU843" s="247"/>
      <c r="NOV843" s="247"/>
      <c r="NOW843" s="247"/>
      <c r="NOX843" s="247"/>
      <c r="NOY843" s="247"/>
      <c r="NOZ843" s="247"/>
      <c r="NPA843" s="247"/>
      <c r="NPB843" s="247"/>
      <c r="NPC843" s="247"/>
      <c r="NPD843" s="247"/>
      <c r="NPE843" s="247"/>
      <c r="NPF843" s="247"/>
      <c r="NPG843" s="247"/>
      <c r="NPH843" s="247"/>
      <c r="NPI843" s="247"/>
      <c r="NPJ843" s="247"/>
      <c r="NPK843" s="247"/>
      <c r="NPL843" s="247"/>
      <c r="NPM843" s="247"/>
      <c r="NPN843" s="247"/>
      <c r="NPO843" s="247"/>
      <c r="NPP843" s="247"/>
      <c r="NPQ843" s="247"/>
      <c r="NPR843" s="247"/>
      <c r="NPS843" s="247"/>
      <c r="NPT843" s="247"/>
      <c r="NPU843" s="247"/>
      <c r="NPV843" s="247"/>
      <c r="NPW843" s="247"/>
      <c r="NPX843" s="247"/>
      <c r="NPY843" s="247"/>
      <c r="NPZ843" s="247"/>
      <c r="NQA843" s="247"/>
      <c r="NQB843" s="247"/>
      <c r="NQC843" s="247"/>
      <c r="NQD843" s="247"/>
      <c r="NQE843" s="247"/>
      <c r="NQF843" s="247"/>
      <c r="NQG843" s="247"/>
      <c r="NQH843" s="247"/>
      <c r="NQI843" s="247"/>
      <c r="NQJ843" s="247"/>
      <c r="NQK843" s="247"/>
      <c r="NQL843" s="247"/>
      <c r="NQM843" s="247"/>
      <c r="NQN843" s="247"/>
      <c r="NQO843" s="247"/>
      <c r="NQP843" s="247"/>
      <c r="NQQ843" s="247"/>
      <c r="NQR843" s="247"/>
      <c r="NQS843" s="247"/>
      <c r="NQT843" s="247"/>
      <c r="NQU843" s="247"/>
      <c r="NQV843" s="247"/>
      <c r="NQW843" s="247"/>
      <c r="NQX843" s="247"/>
      <c r="NQY843" s="247"/>
      <c r="NQZ843" s="247"/>
      <c r="NRA843" s="247"/>
      <c r="NRB843" s="247"/>
      <c r="NRC843" s="247"/>
      <c r="NRD843" s="247"/>
      <c r="NRE843" s="247"/>
      <c r="NRF843" s="247"/>
      <c r="NRG843" s="247"/>
      <c r="NRH843" s="247"/>
      <c r="NRI843" s="247"/>
      <c r="NRJ843" s="247"/>
      <c r="NRK843" s="247"/>
      <c r="NRL843" s="247"/>
      <c r="NRM843" s="247"/>
      <c r="NRN843" s="247"/>
      <c r="NRO843" s="247"/>
      <c r="NRP843" s="247"/>
      <c r="NRQ843" s="247"/>
      <c r="NRR843" s="247"/>
      <c r="NRS843" s="247"/>
      <c r="NRT843" s="247"/>
      <c r="NRU843" s="247"/>
      <c r="NRV843" s="247"/>
      <c r="NRW843" s="247"/>
      <c r="NRX843" s="247"/>
      <c r="NRY843" s="247"/>
      <c r="NRZ843" s="247"/>
      <c r="NSA843" s="247"/>
      <c r="NSB843" s="247"/>
      <c r="NSC843" s="247"/>
      <c r="NSD843" s="247"/>
      <c r="NSE843" s="247"/>
      <c r="NSF843" s="247"/>
      <c r="NSG843" s="247"/>
      <c r="NSH843" s="247"/>
      <c r="NSI843" s="247"/>
      <c r="NSJ843" s="247"/>
      <c r="NSK843" s="247"/>
      <c r="NSL843" s="247"/>
      <c r="NSM843" s="247"/>
      <c r="NSN843" s="247"/>
      <c r="NSO843" s="247"/>
      <c r="NSP843" s="247"/>
      <c r="NSQ843" s="247"/>
      <c r="NSR843" s="247"/>
      <c r="NSS843" s="247"/>
      <c r="NST843" s="247"/>
      <c r="NSU843" s="247"/>
      <c r="NSV843" s="247"/>
      <c r="NSW843" s="247"/>
      <c r="NSX843" s="247"/>
      <c r="NSY843" s="247"/>
      <c r="NSZ843" s="247"/>
      <c r="NTA843" s="247"/>
      <c r="NTB843" s="247"/>
      <c r="NTC843" s="247"/>
      <c r="NTD843" s="247"/>
      <c r="NTE843" s="247"/>
      <c r="NTF843" s="247"/>
      <c r="NTG843" s="247"/>
      <c r="NTH843" s="247"/>
      <c r="NTI843" s="247"/>
      <c r="NTJ843" s="247"/>
      <c r="NTK843" s="247"/>
      <c r="NTL843" s="247"/>
      <c r="NTM843" s="247"/>
      <c r="NTN843" s="247"/>
      <c r="NTO843" s="247"/>
      <c r="NTP843" s="247"/>
      <c r="NTQ843" s="247"/>
      <c r="NTR843" s="247"/>
      <c r="NTS843" s="247"/>
      <c r="NTT843" s="247"/>
      <c r="NTU843" s="247"/>
      <c r="NTV843" s="247"/>
      <c r="NTW843" s="247"/>
      <c r="NTX843" s="247"/>
      <c r="NTY843" s="247"/>
      <c r="NTZ843" s="247"/>
      <c r="NUA843" s="247"/>
      <c r="NUB843" s="247"/>
      <c r="NUC843" s="247"/>
      <c r="NUD843" s="247"/>
      <c r="NUE843" s="247"/>
      <c r="NUF843" s="247"/>
      <c r="NUG843" s="247"/>
      <c r="NUH843" s="247"/>
      <c r="NUI843" s="247"/>
      <c r="NUJ843" s="247"/>
      <c r="NUK843" s="247"/>
      <c r="NUL843" s="247"/>
      <c r="NUM843" s="247"/>
      <c r="NUN843" s="247"/>
      <c r="NUO843" s="247"/>
      <c r="NUP843" s="247"/>
      <c r="NUQ843" s="247"/>
      <c r="NUR843" s="247"/>
      <c r="NUS843" s="247"/>
      <c r="NUT843" s="247"/>
      <c r="NUU843" s="247"/>
      <c r="NUV843" s="247"/>
      <c r="NUW843" s="247"/>
      <c r="NUX843" s="247"/>
      <c r="NUY843" s="247"/>
      <c r="NUZ843" s="247"/>
      <c r="NVA843" s="247"/>
      <c r="NVB843" s="247"/>
      <c r="NVC843" s="247"/>
      <c r="NVD843" s="247"/>
      <c r="NVE843" s="247"/>
      <c r="NVF843" s="247"/>
      <c r="NVG843" s="247"/>
      <c r="NVH843" s="247"/>
      <c r="NVI843" s="247"/>
      <c r="NVJ843" s="247"/>
      <c r="NVK843" s="247"/>
      <c r="NVL843" s="247"/>
      <c r="NVM843" s="247"/>
      <c r="NVN843" s="247"/>
      <c r="NVO843" s="247"/>
      <c r="NVP843" s="247"/>
      <c r="NVQ843" s="247"/>
      <c r="NVR843" s="247"/>
      <c r="NVS843" s="247"/>
      <c r="NVT843" s="247"/>
      <c r="NVU843" s="247"/>
      <c r="NVV843" s="247"/>
      <c r="NVW843" s="247"/>
      <c r="NVX843" s="247"/>
      <c r="NVY843" s="247"/>
      <c r="NVZ843" s="247"/>
      <c r="NWA843" s="247"/>
      <c r="NWB843" s="247"/>
      <c r="NWC843" s="247"/>
      <c r="NWD843" s="247"/>
      <c r="NWE843" s="247"/>
      <c r="NWF843" s="247"/>
      <c r="NWG843" s="247"/>
      <c r="NWH843" s="247"/>
      <c r="NWI843" s="247"/>
      <c r="NWJ843" s="247"/>
      <c r="NWK843" s="247"/>
      <c r="NWL843" s="247"/>
      <c r="NWM843" s="247"/>
      <c r="NWN843" s="247"/>
      <c r="NWO843" s="247"/>
      <c r="NWP843" s="247"/>
      <c r="NWQ843" s="247"/>
      <c r="NWR843" s="247"/>
      <c r="NWS843" s="247"/>
      <c r="NWT843" s="247"/>
      <c r="NWU843" s="247"/>
      <c r="NWV843" s="247"/>
      <c r="NWW843" s="247"/>
      <c r="NWX843" s="247"/>
      <c r="NWY843" s="247"/>
      <c r="NWZ843" s="247"/>
      <c r="NXA843" s="247"/>
      <c r="NXB843" s="247"/>
      <c r="NXC843" s="247"/>
      <c r="NXD843" s="247"/>
      <c r="NXE843" s="247"/>
      <c r="NXF843" s="247"/>
      <c r="NXG843" s="247"/>
      <c r="NXH843" s="247"/>
      <c r="NXI843" s="247"/>
      <c r="NXJ843" s="247"/>
      <c r="NXK843" s="247"/>
      <c r="NXL843" s="247"/>
      <c r="NXM843" s="247"/>
      <c r="NXN843" s="247"/>
      <c r="NXO843" s="247"/>
      <c r="NXP843" s="247"/>
      <c r="NXQ843" s="247"/>
      <c r="NXR843" s="247"/>
      <c r="NXS843" s="247"/>
      <c r="NXT843" s="247"/>
      <c r="NXU843" s="247"/>
      <c r="NXV843" s="247"/>
      <c r="NXW843" s="247"/>
      <c r="NXX843" s="247"/>
      <c r="NXY843" s="247"/>
      <c r="NXZ843" s="247"/>
      <c r="NYA843" s="247"/>
      <c r="NYB843" s="247"/>
      <c r="NYC843" s="247"/>
      <c r="NYD843" s="247"/>
      <c r="NYE843" s="247"/>
      <c r="NYF843" s="247"/>
      <c r="NYG843" s="247"/>
      <c r="NYH843" s="247"/>
      <c r="NYI843" s="247"/>
      <c r="NYJ843" s="247"/>
      <c r="NYK843" s="247"/>
      <c r="NYL843" s="247"/>
      <c r="NYM843" s="247"/>
      <c r="NYN843" s="247"/>
      <c r="NYO843" s="247"/>
      <c r="NYP843" s="247"/>
      <c r="NYQ843" s="247"/>
      <c r="NYR843" s="247"/>
      <c r="NYS843" s="247"/>
      <c r="NYT843" s="247"/>
      <c r="NYU843" s="247"/>
      <c r="NYV843" s="247"/>
      <c r="NYW843" s="247"/>
      <c r="NYX843" s="247"/>
      <c r="NYY843" s="247"/>
      <c r="NYZ843" s="247"/>
      <c r="NZA843" s="247"/>
      <c r="NZB843" s="247"/>
      <c r="NZC843" s="247"/>
      <c r="NZD843" s="247"/>
      <c r="NZE843" s="247"/>
      <c r="NZF843" s="247"/>
      <c r="NZG843" s="247"/>
      <c r="NZH843" s="247"/>
      <c r="NZI843" s="247"/>
      <c r="NZJ843" s="247"/>
      <c r="NZK843" s="247"/>
      <c r="NZL843" s="247"/>
      <c r="NZM843" s="247"/>
      <c r="NZN843" s="247"/>
      <c r="NZO843" s="247"/>
      <c r="NZP843" s="247"/>
      <c r="NZQ843" s="247"/>
      <c r="NZR843" s="247"/>
      <c r="NZS843" s="247"/>
      <c r="NZT843" s="247"/>
      <c r="NZU843" s="247"/>
      <c r="NZV843" s="247"/>
      <c r="NZW843" s="247"/>
      <c r="NZX843" s="247"/>
      <c r="NZY843" s="247"/>
      <c r="NZZ843" s="247"/>
      <c r="OAA843" s="247"/>
      <c r="OAB843" s="247"/>
      <c r="OAC843" s="247"/>
      <c r="OAD843" s="247"/>
      <c r="OAE843" s="247"/>
      <c r="OAF843" s="247"/>
      <c r="OAG843" s="247"/>
      <c r="OAH843" s="247"/>
      <c r="OAI843" s="247"/>
      <c r="OAJ843" s="247"/>
      <c r="OAK843" s="247"/>
      <c r="OAL843" s="247"/>
      <c r="OAM843" s="247"/>
      <c r="OAN843" s="247"/>
      <c r="OAO843" s="247"/>
      <c r="OAP843" s="247"/>
      <c r="OAQ843" s="247"/>
      <c r="OAR843" s="247"/>
      <c r="OAS843" s="247"/>
      <c r="OAT843" s="247"/>
      <c r="OAU843" s="247"/>
      <c r="OAV843" s="247"/>
      <c r="OAW843" s="247"/>
      <c r="OAX843" s="247"/>
      <c r="OAY843" s="247"/>
      <c r="OAZ843" s="247"/>
      <c r="OBA843" s="247"/>
      <c r="OBB843" s="247"/>
      <c r="OBC843" s="247"/>
      <c r="OBD843" s="247"/>
      <c r="OBE843" s="247"/>
      <c r="OBF843" s="247"/>
      <c r="OBG843" s="247"/>
      <c r="OBH843" s="247"/>
      <c r="OBI843" s="247"/>
      <c r="OBJ843" s="247"/>
      <c r="OBK843" s="247"/>
      <c r="OBL843" s="247"/>
      <c r="OBM843" s="247"/>
      <c r="OBN843" s="247"/>
      <c r="OBO843" s="247"/>
      <c r="OBP843" s="247"/>
      <c r="OBQ843" s="247"/>
      <c r="OBR843" s="247"/>
      <c r="OBS843" s="247"/>
      <c r="OBT843" s="247"/>
      <c r="OBU843" s="247"/>
      <c r="OBV843" s="247"/>
      <c r="OBW843" s="247"/>
      <c r="OBX843" s="247"/>
      <c r="OBY843" s="247"/>
      <c r="OBZ843" s="247"/>
      <c r="OCA843" s="247"/>
      <c r="OCB843" s="247"/>
      <c r="OCC843" s="247"/>
      <c r="OCD843" s="247"/>
      <c r="OCE843" s="247"/>
      <c r="OCF843" s="247"/>
      <c r="OCG843" s="247"/>
      <c r="OCH843" s="247"/>
      <c r="OCI843" s="247"/>
      <c r="OCJ843" s="247"/>
      <c r="OCK843" s="247"/>
      <c r="OCL843" s="247"/>
      <c r="OCM843" s="247"/>
      <c r="OCN843" s="247"/>
      <c r="OCO843" s="247"/>
      <c r="OCP843" s="247"/>
      <c r="OCQ843" s="247"/>
      <c r="OCR843" s="247"/>
      <c r="OCS843" s="247"/>
      <c r="OCT843" s="247"/>
      <c r="OCU843" s="247"/>
      <c r="OCV843" s="247"/>
      <c r="OCW843" s="247"/>
      <c r="OCX843" s="247"/>
      <c r="OCY843" s="247"/>
      <c r="OCZ843" s="247"/>
      <c r="ODA843" s="247"/>
      <c r="ODB843" s="247"/>
      <c r="ODC843" s="247"/>
      <c r="ODD843" s="247"/>
      <c r="ODE843" s="247"/>
      <c r="ODF843" s="247"/>
      <c r="ODG843" s="247"/>
      <c r="ODH843" s="247"/>
      <c r="ODI843" s="247"/>
      <c r="ODJ843" s="247"/>
      <c r="ODK843" s="247"/>
      <c r="ODL843" s="247"/>
      <c r="ODM843" s="247"/>
      <c r="ODN843" s="247"/>
      <c r="ODO843" s="247"/>
      <c r="ODP843" s="247"/>
      <c r="ODQ843" s="247"/>
      <c r="ODR843" s="247"/>
      <c r="ODS843" s="247"/>
      <c r="ODT843" s="247"/>
      <c r="ODU843" s="247"/>
      <c r="ODV843" s="247"/>
      <c r="ODW843" s="247"/>
      <c r="ODX843" s="247"/>
      <c r="ODY843" s="247"/>
      <c r="ODZ843" s="247"/>
      <c r="OEA843" s="247"/>
      <c r="OEB843" s="247"/>
      <c r="OEC843" s="247"/>
      <c r="OED843" s="247"/>
      <c r="OEE843" s="247"/>
      <c r="OEF843" s="247"/>
      <c r="OEG843" s="247"/>
      <c r="OEH843" s="247"/>
      <c r="OEI843" s="247"/>
      <c r="OEJ843" s="247"/>
      <c r="OEK843" s="247"/>
      <c r="OEL843" s="247"/>
      <c r="OEM843" s="247"/>
      <c r="OEN843" s="247"/>
      <c r="OEO843" s="247"/>
      <c r="OEP843" s="247"/>
      <c r="OEQ843" s="247"/>
      <c r="OER843" s="247"/>
      <c r="OES843" s="247"/>
      <c r="OET843" s="247"/>
      <c r="OEU843" s="247"/>
      <c r="OEV843" s="247"/>
      <c r="OEW843" s="247"/>
      <c r="OEX843" s="247"/>
      <c r="OEY843" s="247"/>
      <c r="OEZ843" s="247"/>
      <c r="OFA843" s="247"/>
      <c r="OFB843" s="247"/>
      <c r="OFC843" s="247"/>
      <c r="OFD843" s="247"/>
      <c r="OFE843" s="247"/>
      <c r="OFF843" s="247"/>
      <c r="OFG843" s="247"/>
      <c r="OFH843" s="247"/>
      <c r="OFI843" s="247"/>
      <c r="OFJ843" s="247"/>
      <c r="OFK843" s="247"/>
      <c r="OFL843" s="247"/>
      <c r="OFM843" s="247"/>
      <c r="OFN843" s="247"/>
      <c r="OFO843" s="247"/>
      <c r="OFP843" s="247"/>
      <c r="OFQ843" s="247"/>
      <c r="OFR843" s="247"/>
      <c r="OFS843" s="247"/>
      <c r="OFT843" s="247"/>
      <c r="OFU843" s="247"/>
      <c r="OFV843" s="247"/>
      <c r="OFW843" s="247"/>
      <c r="OFX843" s="247"/>
      <c r="OFY843" s="247"/>
      <c r="OFZ843" s="247"/>
      <c r="OGA843" s="247"/>
      <c r="OGB843" s="247"/>
      <c r="OGC843" s="247"/>
      <c r="OGD843" s="247"/>
      <c r="OGE843" s="247"/>
      <c r="OGF843" s="247"/>
      <c r="OGG843" s="247"/>
      <c r="OGH843" s="247"/>
      <c r="OGI843" s="247"/>
      <c r="OGJ843" s="247"/>
      <c r="OGK843" s="247"/>
      <c r="OGL843" s="247"/>
      <c r="OGM843" s="247"/>
      <c r="OGN843" s="247"/>
      <c r="OGO843" s="247"/>
      <c r="OGP843" s="247"/>
      <c r="OGQ843" s="247"/>
      <c r="OGR843" s="247"/>
      <c r="OGS843" s="247"/>
      <c r="OGT843" s="247"/>
      <c r="OGU843" s="247"/>
      <c r="OGV843" s="247"/>
      <c r="OGW843" s="247"/>
      <c r="OGX843" s="247"/>
      <c r="OGY843" s="247"/>
      <c r="OGZ843" s="247"/>
      <c r="OHA843" s="247"/>
      <c r="OHB843" s="247"/>
      <c r="OHC843" s="247"/>
      <c r="OHD843" s="247"/>
      <c r="OHE843" s="247"/>
      <c r="OHF843" s="247"/>
      <c r="OHG843" s="247"/>
      <c r="OHH843" s="247"/>
      <c r="OHI843" s="247"/>
      <c r="OHJ843" s="247"/>
      <c r="OHK843" s="247"/>
      <c r="OHL843" s="247"/>
      <c r="OHM843" s="247"/>
      <c r="OHN843" s="247"/>
      <c r="OHO843" s="247"/>
      <c r="OHP843" s="247"/>
      <c r="OHQ843" s="247"/>
      <c r="OHR843" s="247"/>
      <c r="OHS843" s="247"/>
      <c r="OHT843" s="247"/>
      <c r="OHU843" s="247"/>
      <c r="OHV843" s="247"/>
      <c r="OHW843" s="247"/>
      <c r="OHX843" s="247"/>
      <c r="OHY843" s="247"/>
      <c r="OHZ843" s="247"/>
      <c r="OIA843" s="247"/>
      <c r="OIB843" s="247"/>
      <c r="OIC843" s="247"/>
      <c r="OID843" s="247"/>
      <c r="OIE843" s="247"/>
      <c r="OIF843" s="247"/>
      <c r="OIG843" s="247"/>
      <c r="OIH843" s="247"/>
      <c r="OII843" s="247"/>
      <c r="OIJ843" s="247"/>
      <c r="OIK843" s="247"/>
      <c r="OIL843" s="247"/>
      <c r="OIM843" s="247"/>
      <c r="OIN843" s="247"/>
      <c r="OIO843" s="247"/>
      <c r="OIP843" s="247"/>
      <c r="OIQ843" s="247"/>
      <c r="OIR843" s="247"/>
      <c r="OIS843" s="247"/>
      <c r="OIT843" s="247"/>
      <c r="OIU843" s="247"/>
      <c r="OIV843" s="247"/>
      <c r="OIW843" s="247"/>
      <c r="OIX843" s="247"/>
      <c r="OIY843" s="247"/>
      <c r="OIZ843" s="247"/>
      <c r="OJA843" s="247"/>
      <c r="OJB843" s="247"/>
      <c r="OJC843" s="247"/>
      <c r="OJD843" s="247"/>
      <c r="OJE843" s="247"/>
      <c r="OJF843" s="247"/>
      <c r="OJG843" s="247"/>
      <c r="OJH843" s="247"/>
      <c r="OJI843" s="247"/>
      <c r="OJJ843" s="247"/>
      <c r="OJK843" s="247"/>
      <c r="OJL843" s="247"/>
      <c r="OJM843" s="247"/>
      <c r="OJN843" s="247"/>
      <c r="OJO843" s="247"/>
      <c r="OJP843" s="247"/>
      <c r="OJQ843" s="247"/>
      <c r="OJR843" s="247"/>
      <c r="OJS843" s="247"/>
      <c r="OJT843" s="247"/>
      <c r="OJU843" s="247"/>
      <c r="OJV843" s="247"/>
      <c r="OJW843" s="247"/>
      <c r="OJX843" s="247"/>
      <c r="OJY843" s="247"/>
      <c r="OJZ843" s="247"/>
      <c r="OKA843" s="247"/>
      <c r="OKB843" s="247"/>
      <c r="OKC843" s="247"/>
      <c r="OKD843" s="247"/>
      <c r="OKE843" s="247"/>
      <c r="OKF843" s="247"/>
      <c r="OKG843" s="247"/>
      <c r="OKH843" s="247"/>
      <c r="OKI843" s="247"/>
      <c r="OKJ843" s="247"/>
      <c r="OKK843" s="247"/>
      <c r="OKL843" s="247"/>
      <c r="OKM843" s="247"/>
      <c r="OKN843" s="247"/>
      <c r="OKO843" s="247"/>
      <c r="OKP843" s="247"/>
      <c r="OKQ843" s="247"/>
      <c r="OKR843" s="247"/>
      <c r="OKS843" s="247"/>
      <c r="OKT843" s="247"/>
      <c r="OKU843" s="247"/>
      <c r="OKV843" s="247"/>
      <c r="OKW843" s="247"/>
      <c r="OKX843" s="247"/>
      <c r="OKY843" s="247"/>
      <c r="OKZ843" s="247"/>
      <c r="OLA843" s="247"/>
      <c r="OLB843" s="247"/>
      <c r="OLC843" s="247"/>
      <c r="OLD843" s="247"/>
      <c r="OLE843" s="247"/>
      <c r="OLF843" s="247"/>
      <c r="OLG843" s="247"/>
      <c r="OLH843" s="247"/>
      <c r="OLI843" s="247"/>
      <c r="OLJ843" s="247"/>
      <c r="OLK843" s="247"/>
      <c r="OLL843" s="247"/>
      <c r="OLM843" s="247"/>
      <c r="OLN843" s="247"/>
      <c r="OLO843" s="247"/>
      <c r="OLP843" s="247"/>
      <c r="OLQ843" s="247"/>
      <c r="OLR843" s="247"/>
      <c r="OLS843" s="247"/>
      <c r="OLT843" s="247"/>
      <c r="OLU843" s="247"/>
      <c r="OLV843" s="247"/>
      <c r="OLW843" s="247"/>
      <c r="OLX843" s="247"/>
      <c r="OLY843" s="247"/>
      <c r="OLZ843" s="247"/>
      <c r="OMA843" s="247"/>
      <c r="OMB843" s="247"/>
      <c r="OMC843" s="247"/>
      <c r="OMD843" s="247"/>
      <c r="OME843" s="247"/>
      <c r="OMF843" s="247"/>
      <c r="OMG843" s="247"/>
      <c r="OMH843" s="247"/>
      <c r="OMI843" s="247"/>
      <c r="OMJ843" s="247"/>
      <c r="OMK843" s="247"/>
      <c r="OML843" s="247"/>
      <c r="OMM843" s="247"/>
      <c r="OMN843" s="247"/>
      <c r="OMO843" s="247"/>
      <c r="OMP843" s="247"/>
      <c r="OMQ843" s="247"/>
      <c r="OMR843" s="247"/>
      <c r="OMS843" s="247"/>
      <c r="OMT843" s="247"/>
      <c r="OMU843" s="247"/>
      <c r="OMV843" s="247"/>
      <c r="OMW843" s="247"/>
      <c r="OMX843" s="247"/>
      <c r="OMY843" s="247"/>
      <c r="OMZ843" s="247"/>
      <c r="ONA843" s="247"/>
      <c r="ONB843" s="247"/>
      <c r="ONC843" s="247"/>
      <c r="OND843" s="247"/>
      <c r="ONE843" s="247"/>
      <c r="ONF843" s="247"/>
      <c r="ONG843" s="247"/>
      <c r="ONH843" s="247"/>
      <c r="ONI843" s="247"/>
      <c r="ONJ843" s="247"/>
      <c r="ONK843" s="247"/>
      <c r="ONL843" s="247"/>
      <c r="ONM843" s="247"/>
      <c r="ONN843" s="247"/>
      <c r="ONO843" s="247"/>
      <c r="ONP843" s="247"/>
      <c r="ONQ843" s="247"/>
      <c r="ONR843" s="247"/>
      <c r="ONS843" s="247"/>
      <c r="ONT843" s="247"/>
      <c r="ONU843" s="247"/>
      <c r="ONV843" s="247"/>
      <c r="ONW843" s="247"/>
      <c r="ONX843" s="247"/>
      <c r="ONY843" s="247"/>
      <c r="ONZ843" s="247"/>
      <c r="OOA843" s="247"/>
      <c r="OOB843" s="247"/>
      <c r="OOC843" s="247"/>
      <c r="OOD843" s="247"/>
      <c r="OOE843" s="247"/>
      <c r="OOF843" s="247"/>
      <c r="OOG843" s="247"/>
      <c r="OOH843" s="247"/>
      <c r="OOI843" s="247"/>
      <c r="OOJ843" s="247"/>
      <c r="OOK843" s="247"/>
      <c r="OOL843" s="247"/>
      <c r="OOM843" s="247"/>
      <c r="OON843" s="247"/>
      <c r="OOO843" s="247"/>
      <c r="OOP843" s="247"/>
      <c r="OOQ843" s="247"/>
      <c r="OOR843" s="247"/>
      <c r="OOS843" s="247"/>
      <c r="OOT843" s="247"/>
      <c r="OOU843" s="247"/>
      <c r="OOV843" s="247"/>
      <c r="OOW843" s="247"/>
      <c r="OOX843" s="247"/>
      <c r="OOY843" s="247"/>
      <c r="OOZ843" s="247"/>
      <c r="OPA843" s="247"/>
      <c r="OPB843" s="247"/>
      <c r="OPC843" s="247"/>
      <c r="OPD843" s="247"/>
      <c r="OPE843" s="247"/>
      <c r="OPF843" s="247"/>
      <c r="OPG843" s="247"/>
      <c r="OPH843" s="247"/>
      <c r="OPI843" s="247"/>
      <c r="OPJ843" s="247"/>
      <c r="OPK843" s="247"/>
      <c r="OPL843" s="247"/>
      <c r="OPM843" s="247"/>
      <c r="OPN843" s="247"/>
      <c r="OPO843" s="247"/>
      <c r="OPP843" s="247"/>
      <c r="OPQ843" s="247"/>
      <c r="OPR843" s="247"/>
      <c r="OPS843" s="247"/>
      <c r="OPT843" s="247"/>
      <c r="OPU843" s="247"/>
      <c r="OPV843" s="247"/>
      <c r="OPW843" s="247"/>
      <c r="OPX843" s="247"/>
      <c r="OPY843" s="247"/>
      <c r="OPZ843" s="247"/>
      <c r="OQA843" s="247"/>
      <c r="OQB843" s="247"/>
      <c r="OQC843" s="247"/>
      <c r="OQD843" s="247"/>
      <c r="OQE843" s="247"/>
      <c r="OQF843" s="247"/>
      <c r="OQG843" s="247"/>
      <c r="OQH843" s="247"/>
      <c r="OQI843" s="247"/>
      <c r="OQJ843" s="247"/>
      <c r="OQK843" s="247"/>
      <c r="OQL843" s="247"/>
      <c r="OQM843" s="247"/>
      <c r="OQN843" s="247"/>
      <c r="OQO843" s="247"/>
      <c r="OQP843" s="247"/>
      <c r="OQQ843" s="247"/>
      <c r="OQR843" s="247"/>
      <c r="OQS843" s="247"/>
      <c r="OQT843" s="247"/>
      <c r="OQU843" s="247"/>
      <c r="OQV843" s="247"/>
      <c r="OQW843" s="247"/>
      <c r="OQX843" s="247"/>
      <c r="OQY843" s="247"/>
      <c r="OQZ843" s="247"/>
      <c r="ORA843" s="247"/>
      <c r="ORB843" s="247"/>
      <c r="ORC843" s="247"/>
      <c r="ORD843" s="247"/>
      <c r="ORE843" s="247"/>
      <c r="ORF843" s="247"/>
      <c r="ORG843" s="247"/>
      <c r="ORH843" s="247"/>
      <c r="ORI843" s="247"/>
      <c r="ORJ843" s="247"/>
      <c r="ORK843" s="247"/>
      <c r="ORL843" s="247"/>
      <c r="ORM843" s="247"/>
      <c r="ORN843" s="247"/>
      <c r="ORO843" s="247"/>
      <c r="ORP843" s="247"/>
      <c r="ORQ843" s="247"/>
      <c r="ORR843" s="247"/>
      <c r="ORS843" s="247"/>
      <c r="ORT843" s="247"/>
      <c r="ORU843" s="247"/>
      <c r="ORV843" s="247"/>
      <c r="ORW843" s="247"/>
      <c r="ORX843" s="247"/>
      <c r="ORY843" s="247"/>
      <c r="ORZ843" s="247"/>
      <c r="OSA843" s="247"/>
      <c r="OSB843" s="247"/>
      <c r="OSC843" s="247"/>
      <c r="OSD843" s="247"/>
      <c r="OSE843" s="247"/>
      <c r="OSF843" s="247"/>
      <c r="OSG843" s="247"/>
      <c r="OSH843" s="247"/>
      <c r="OSI843" s="247"/>
      <c r="OSJ843" s="247"/>
      <c r="OSK843" s="247"/>
      <c r="OSL843" s="247"/>
      <c r="OSM843" s="247"/>
      <c r="OSN843" s="247"/>
      <c r="OSO843" s="247"/>
      <c r="OSP843" s="247"/>
      <c r="OSQ843" s="247"/>
      <c r="OSR843" s="247"/>
      <c r="OSS843" s="247"/>
      <c r="OST843" s="247"/>
      <c r="OSU843" s="247"/>
      <c r="OSV843" s="247"/>
      <c r="OSW843" s="247"/>
      <c r="OSX843" s="247"/>
      <c r="OSY843" s="247"/>
      <c r="OSZ843" s="247"/>
      <c r="OTA843" s="247"/>
      <c r="OTB843" s="247"/>
      <c r="OTC843" s="247"/>
      <c r="OTD843" s="247"/>
      <c r="OTE843" s="247"/>
      <c r="OTF843" s="247"/>
      <c r="OTG843" s="247"/>
      <c r="OTH843" s="247"/>
      <c r="OTI843" s="247"/>
      <c r="OTJ843" s="247"/>
      <c r="OTK843" s="247"/>
      <c r="OTL843" s="247"/>
      <c r="OTM843" s="247"/>
      <c r="OTN843" s="247"/>
      <c r="OTO843" s="247"/>
      <c r="OTP843" s="247"/>
      <c r="OTQ843" s="247"/>
      <c r="OTR843" s="247"/>
      <c r="OTS843" s="247"/>
      <c r="OTT843" s="247"/>
      <c r="OTU843" s="247"/>
      <c r="OTV843" s="247"/>
      <c r="OTW843" s="247"/>
      <c r="OTX843" s="247"/>
      <c r="OTY843" s="247"/>
      <c r="OTZ843" s="247"/>
      <c r="OUA843" s="247"/>
      <c r="OUB843" s="247"/>
      <c r="OUC843" s="247"/>
      <c r="OUD843" s="247"/>
      <c r="OUE843" s="247"/>
      <c r="OUF843" s="247"/>
      <c r="OUG843" s="247"/>
      <c r="OUH843" s="247"/>
      <c r="OUI843" s="247"/>
      <c r="OUJ843" s="247"/>
      <c r="OUK843" s="247"/>
      <c r="OUL843" s="247"/>
      <c r="OUM843" s="247"/>
      <c r="OUN843" s="247"/>
      <c r="OUO843" s="247"/>
      <c r="OUP843" s="247"/>
      <c r="OUQ843" s="247"/>
      <c r="OUR843" s="247"/>
      <c r="OUS843" s="247"/>
      <c r="OUT843" s="247"/>
      <c r="OUU843" s="247"/>
      <c r="OUV843" s="247"/>
      <c r="OUW843" s="247"/>
      <c r="OUX843" s="247"/>
      <c r="OUY843" s="247"/>
      <c r="OUZ843" s="247"/>
      <c r="OVA843" s="247"/>
      <c r="OVB843" s="247"/>
      <c r="OVC843" s="247"/>
      <c r="OVD843" s="247"/>
      <c r="OVE843" s="247"/>
      <c r="OVF843" s="247"/>
      <c r="OVG843" s="247"/>
      <c r="OVH843" s="247"/>
      <c r="OVI843" s="247"/>
      <c r="OVJ843" s="247"/>
      <c r="OVK843" s="247"/>
      <c r="OVL843" s="247"/>
      <c r="OVM843" s="247"/>
      <c r="OVN843" s="247"/>
      <c r="OVO843" s="247"/>
      <c r="OVP843" s="247"/>
      <c r="OVQ843" s="247"/>
      <c r="OVR843" s="247"/>
      <c r="OVS843" s="247"/>
      <c r="OVT843" s="247"/>
      <c r="OVU843" s="247"/>
      <c r="OVV843" s="247"/>
      <c r="OVW843" s="247"/>
      <c r="OVX843" s="247"/>
      <c r="OVY843" s="247"/>
      <c r="OVZ843" s="247"/>
      <c r="OWA843" s="247"/>
      <c r="OWB843" s="247"/>
      <c r="OWC843" s="247"/>
      <c r="OWD843" s="247"/>
      <c r="OWE843" s="247"/>
      <c r="OWF843" s="247"/>
      <c r="OWG843" s="247"/>
      <c r="OWH843" s="247"/>
      <c r="OWI843" s="247"/>
      <c r="OWJ843" s="247"/>
      <c r="OWK843" s="247"/>
      <c r="OWL843" s="247"/>
      <c r="OWM843" s="247"/>
      <c r="OWN843" s="247"/>
      <c r="OWO843" s="247"/>
      <c r="OWP843" s="247"/>
      <c r="OWQ843" s="247"/>
      <c r="OWR843" s="247"/>
      <c r="OWS843" s="247"/>
      <c r="OWT843" s="247"/>
      <c r="OWU843" s="247"/>
      <c r="OWV843" s="247"/>
      <c r="OWW843" s="247"/>
      <c r="OWX843" s="247"/>
      <c r="OWY843" s="247"/>
      <c r="OWZ843" s="247"/>
      <c r="OXA843" s="247"/>
      <c r="OXB843" s="247"/>
      <c r="OXC843" s="247"/>
      <c r="OXD843" s="247"/>
      <c r="OXE843" s="247"/>
      <c r="OXF843" s="247"/>
      <c r="OXG843" s="247"/>
      <c r="OXH843" s="247"/>
      <c r="OXI843" s="247"/>
      <c r="OXJ843" s="247"/>
      <c r="OXK843" s="247"/>
      <c r="OXL843" s="247"/>
      <c r="OXM843" s="247"/>
      <c r="OXN843" s="247"/>
      <c r="OXO843" s="247"/>
      <c r="OXP843" s="247"/>
      <c r="OXQ843" s="247"/>
      <c r="OXR843" s="247"/>
      <c r="OXS843" s="247"/>
      <c r="OXT843" s="247"/>
      <c r="OXU843" s="247"/>
      <c r="OXV843" s="247"/>
      <c r="OXW843" s="247"/>
      <c r="OXX843" s="247"/>
      <c r="OXY843" s="247"/>
      <c r="OXZ843" s="247"/>
      <c r="OYA843" s="247"/>
      <c r="OYB843" s="247"/>
      <c r="OYC843" s="247"/>
      <c r="OYD843" s="247"/>
      <c r="OYE843" s="247"/>
      <c r="OYF843" s="247"/>
      <c r="OYG843" s="247"/>
      <c r="OYH843" s="247"/>
      <c r="OYI843" s="247"/>
      <c r="OYJ843" s="247"/>
      <c r="OYK843" s="247"/>
      <c r="OYL843" s="247"/>
      <c r="OYM843" s="247"/>
      <c r="OYN843" s="247"/>
      <c r="OYO843" s="247"/>
      <c r="OYP843" s="247"/>
      <c r="OYQ843" s="247"/>
      <c r="OYR843" s="247"/>
      <c r="OYS843" s="247"/>
      <c r="OYT843" s="247"/>
      <c r="OYU843" s="247"/>
      <c r="OYV843" s="247"/>
      <c r="OYW843" s="247"/>
      <c r="OYX843" s="247"/>
      <c r="OYY843" s="247"/>
      <c r="OYZ843" s="247"/>
      <c r="OZA843" s="247"/>
      <c r="OZB843" s="247"/>
      <c r="OZC843" s="247"/>
      <c r="OZD843" s="247"/>
      <c r="OZE843" s="247"/>
      <c r="OZF843" s="247"/>
      <c r="OZG843" s="247"/>
      <c r="OZH843" s="247"/>
      <c r="OZI843" s="247"/>
      <c r="OZJ843" s="247"/>
      <c r="OZK843" s="247"/>
      <c r="OZL843" s="247"/>
      <c r="OZM843" s="247"/>
      <c r="OZN843" s="247"/>
      <c r="OZO843" s="247"/>
      <c r="OZP843" s="247"/>
      <c r="OZQ843" s="247"/>
      <c r="OZR843" s="247"/>
      <c r="OZS843" s="247"/>
      <c r="OZT843" s="247"/>
      <c r="OZU843" s="247"/>
      <c r="OZV843" s="247"/>
      <c r="OZW843" s="247"/>
      <c r="OZX843" s="247"/>
      <c r="OZY843" s="247"/>
      <c r="OZZ843" s="247"/>
      <c r="PAA843" s="247"/>
      <c r="PAB843" s="247"/>
      <c r="PAC843" s="247"/>
      <c r="PAD843" s="247"/>
      <c r="PAE843" s="247"/>
      <c r="PAF843" s="247"/>
      <c r="PAG843" s="247"/>
      <c r="PAH843" s="247"/>
      <c r="PAI843" s="247"/>
      <c r="PAJ843" s="247"/>
      <c r="PAK843" s="247"/>
      <c r="PAL843" s="247"/>
      <c r="PAM843" s="247"/>
      <c r="PAN843" s="247"/>
      <c r="PAO843" s="247"/>
      <c r="PAP843" s="247"/>
      <c r="PAQ843" s="247"/>
      <c r="PAR843" s="247"/>
      <c r="PAS843" s="247"/>
      <c r="PAT843" s="247"/>
      <c r="PAU843" s="247"/>
      <c r="PAV843" s="247"/>
      <c r="PAW843" s="247"/>
      <c r="PAX843" s="247"/>
      <c r="PAY843" s="247"/>
      <c r="PAZ843" s="247"/>
      <c r="PBA843" s="247"/>
      <c r="PBB843" s="247"/>
      <c r="PBC843" s="247"/>
      <c r="PBD843" s="247"/>
      <c r="PBE843" s="247"/>
      <c r="PBF843" s="247"/>
      <c r="PBG843" s="247"/>
      <c r="PBH843" s="247"/>
      <c r="PBI843" s="247"/>
      <c r="PBJ843" s="247"/>
      <c r="PBK843" s="247"/>
      <c r="PBL843" s="247"/>
      <c r="PBM843" s="247"/>
      <c r="PBN843" s="247"/>
      <c r="PBO843" s="247"/>
      <c r="PBP843" s="247"/>
      <c r="PBQ843" s="247"/>
      <c r="PBR843" s="247"/>
      <c r="PBS843" s="247"/>
      <c r="PBT843" s="247"/>
      <c r="PBU843" s="247"/>
      <c r="PBV843" s="247"/>
      <c r="PBW843" s="247"/>
      <c r="PBX843" s="247"/>
      <c r="PBY843" s="247"/>
      <c r="PBZ843" s="247"/>
      <c r="PCA843" s="247"/>
      <c r="PCB843" s="247"/>
      <c r="PCC843" s="247"/>
      <c r="PCD843" s="247"/>
      <c r="PCE843" s="247"/>
      <c r="PCF843" s="247"/>
      <c r="PCG843" s="247"/>
      <c r="PCH843" s="247"/>
      <c r="PCI843" s="247"/>
      <c r="PCJ843" s="247"/>
      <c r="PCK843" s="247"/>
      <c r="PCL843" s="247"/>
      <c r="PCM843" s="247"/>
      <c r="PCN843" s="247"/>
      <c r="PCO843" s="247"/>
      <c r="PCP843" s="247"/>
      <c r="PCQ843" s="247"/>
      <c r="PCR843" s="247"/>
      <c r="PCS843" s="247"/>
      <c r="PCT843" s="247"/>
      <c r="PCU843" s="247"/>
      <c r="PCV843" s="247"/>
      <c r="PCW843" s="247"/>
      <c r="PCX843" s="247"/>
      <c r="PCY843" s="247"/>
      <c r="PCZ843" s="247"/>
      <c r="PDA843" s="247"/>
      <c r="PDB843" s="247"/>
      <c r="PDC843" s="247"/>
      <c r="PDD843" s="247"/>
      <c r="PDE843" s="247"/>
      <c r="PDF843" s="247"/>
      <c r="PDG843" s="247"/>
      <c r="PDH843" s="247"/>
      <c r="PDI843" s="247"/>
      <c r="PDJ843" s="247"/>
      <c r="PDK843" s="247"/>
      <c r="PDL843" s="247"/>
      <c r="PDM843" s="247"/>
      <c r="PDN843" s="247"/>
      <c r="PDO843" s="247"/>
      <c r="PDP843" s="247"/>
      <c r="PDQ843" s="247"/>
      <c r="PDR843" s="247"/>
      <c r="PDS843" s="247"/>
      <c r="PDT843" s="247"/>
      <c r="PDU843" s="247"/>
      <c r="PDV843" s="247"/>
      <c r="PDW843" s="247"/>
      <c r="PDX843" s="247"/>
      <c r="PDY843" s="247"/>
      <c r="PDZ843" s="247"/>
      <c r="PEA843" s="247"/>
      <c r="PEB843" s="247"/>
      <c r="PEC843" s="247"/>
      <c r="PED843" s="247"/>
      <c r="PEE843" s="247"/>
      <c r="PEF843" s="247"/>
      <c r="PEG843" s="247"/>
      <c r="PEH843" s="247"/>
      <c r="PEI843" s="247"/>
      <c r="PEJ843" s="247"/>
      <c r="PEK843" s="247"/>
      <c r="PEL843" s="247"/>
      <c r="PEM843" s="247"/>
      <c r="PEN843" s="247"/>
      <c r="PEO843" s="247"/>
      <c r="PEP843" s="247"/>
      <c r="PEQ843" s="247"/>
      <c r="PER843" s="247"/>
      <c r="PES843" s="247"/>
      <c r="PET843" s="247"/>
      <c r="PEU843" s="247"/>
      <c r="PEV843" s="247"/>
      <c r="PEW843" s="247"/>
      <c r="PEX843" s="247"/>
      <c r="PEY843" s="247"/>
      <c r="PEZ843" s="247"/>
      <c r="PFA843" s="247"/>
      <c r="PFB843" s="247"/>
      <c r="PFC843" s="247"/>
      <c r="PFD843" s="247"/>
      <c r="PFE843" s="247"/>
      <c r="PFF843" s="247"/>
      <c r="PFG843" s="247"/>
      <c r="PFH843" s="247"/>
      <c r="PFI843" s="247"/>
      <c r="PFJ843" s="247"/>
      <c r="PFK843" s="247"/>
      <c r="PFL843" s="247"/>
      <c r="PFM843" s="247"/>
      <c r="PFN843" s="247"/>
      <c r="PFO843" s="247"/>
      <c r="PFP843" s="247"/>
      <c r="PFQ843" s="247"/>
      <c r="PFR843" s="247"/>
      <c r="PFS843" s="247"/>
      <c r="PFT843" s="247"/>
      <c r="PFU843" s="247"/>
      <c r="PFV843" s="247"/>
      <c r="PFW843" s="247"/>
      <c r="PFX843" s="247"/>
      <c r="PFY843" s="247"/>
      <c r="PFZ843" s="247"/>
      <c r="PGA843" s="247"/>
      <c r="PGB843" s="247"/>
      <c r="PGC843" s="247"/>
      <c r="PGD843" s="247"/>
      <c r="PGE843" s="247"/>
      <c r="PGF843" s="247"/>
      <c r="PGG843" s="247"/>
      <c r="PGH843" s="247"/>
      <c r="PGI843" s="247"/>
      <c r="PGJ843" s="247"/>
      <c r="PGK843" s="247"/>
      <c r="PGL843" s="247"/>
      <c r="PGM843" s="247"/>
      <c r="PGN843" s="247"/>
      <c r="PGO843" s="247"/>
      <c r="PGP843" s="247"/>
      <c r="PGQ843" s="247"/>
      <c r="PGR843" s="247"/>
      <c r="PGS843" s="247"/>
      <c r="PGT843" s="247"/>
      <c r="PGU843" s="247"/>
      <c r="PGV843" s="247"/>
      <c r="PGW843" s="247"/>
      <c r="PGX843" s="247"/>
      <c r="PGY843" s="247"/>
      <c r="PGZ843" s="247"/>
      <c r="PHA843" s="247"/>
      <c r="PHB843" s="247"/>
      <c r="PHC843" s="247"/>
      <c r="PHD843" s="247"/>
      <c r="PHE843" s="247"/>
      <c r="PHF843" s="247"/>
      <c r="PHG843" s="247"/>
      <c r="PHH843" s="247"/>
      <c r="PHI843" s="247"/>
      <c r="PHJ843" s="247"/>
      <c r="PHK843" s="247"/>
      <c r="PHL843" s="247"/>
      <c r="PHM843" s="247"/>
      <c r="PHN843" s="247"/>
      <c r="PHO843" s="247"/>
      <c r="PHP843" s="247"/>
      <c r="PHQ843" s="247"/>
      <c r="PHR843" s="247"/>
      <c r="PHS843" s="247"/>
      <c r="PHT843" s="247"/>
      <c r="PHU843" s="247"/>
      <c r="PHV843" s="247"/>
      <c r="PHW843" s="247"/>
      <c r="PHX843" s="247"/>
      <c r="PHY843" s="247"/>
      <c r="PHZ843" s="247"/>
      <c r="PIA843" s="247"/>
      <c r="PIB843" s="247"/>
      <c r="PIC843" s="247"/>
      <c r="PID843" s="247"/>
      <c r="PIE843" s="247"/>
      <c r="PIF843" s="247"/>
      <c r="PIG843" s="247"/>
      <c r="PIH843" s="247"/>
      <c r="PII843" s="247"/>
      <c r="PIJ843" s="247"/>
      <c r="PIK843" s="247"/>
      <c r="PIL843" s="247"/>
      <c r="PIM843" s="247"/>
      <c r="PIN843" s="247"/>
      <c r="PIO843" s="247"/>
      <c r="PIP843" s="247"/>
      <c r="PIQ843" s="247"/>
      <c r="PIR843" s="247"/>
      <c r="PIS843" s="247"/>
      <c r="PIT843" s="247"/>
      <c r="PIU843" s="247"/>
      <c r="PIV843" s="247"/>
      <c r="PIW843" s="247"/>
      <c r="PIX843" s="247"/>
      <c r="PIY843" s="247"/>
      <c r="PIZ843" s="247"/>
      <c r="PJA843" s="247"/>
      <c r="PJB843" s="247"/>
      <c r="PJC843" s="247"/>
      <c r="PJD843" s="247"/>
      <c r="PJE843" s="247"/>
      <c r="PJF843" s="247"/>
      <c r="PJG843" s="247"/>
      <c r="PJH843" s="247"/>
      <c r="PJI843" s="247"/>
      <c r="PJJ843" s="247"/>
      <c r="PJK843" s="247"/>
      <c r="PJL843" s="247"/>
      <c r="PJM843" s="247"/>
      <c r="PJN843" s="247"/>
      <c r="PJO843" s="247"/>
      <c r="PJP843" s="247"/>
      <c r="PJQ843" s="247"/>
      <c r="PJR843" s="247"/>
      <c r="PJS843" s="247"/>
      <c r="PJT843" s="247"/>
      <c r="PJU843" s="247"/>
      <c r="PJV843" s="247"/>
      <c r="PJW843" s="247"/>
      <c r="PJX843" s="247"/>
      <c r="PJY843" s="247"/>
      <c r="PJZ843" s="247"/>
      <c r="PKA843" s="247"/>
      <c r="PKB843" s="247"/>
      <c r="PKC843" s="247"/>
      <c r="PKD843" s="247"/>
      <c r="PKE843" s="247"/>
      <c r="PKF843" s="247"/>
      <c r="PKG843" s="247"/>
      <c r="PKH843" s="247"/>
      <c r="PKI843" s="247"/>
      <c r="PKJ843" s="247"/>
      <c r="PKK843" s="247"/>
      <c r="PKL843" s="247"/>
      <c r="PKM843" s="247"/>
      <c r="PKN843" s="247"/>
      <c r="PKO843" s="247"/>
      <c r="PKP843" s="247"/>
      <c r="PKQ843" s="247"/>
      <c r="PKR843" s="247"/>
      <c r="PKS843" s="247"/>
      <c r="PKT843" s="247"/>
      <c r="PKU843" s="247"/>
      <c r="PKV843" s="247"/>
      <c r="PKW843" s="247"/>
      <c r="PKX843" s="247"/>
      <c r="PKY843" s="247"/>
      <c r="PKZ843" s="247"/>
      <c r="PLA843" s="247"/>
      <c r="PLB843" s="247"/>
      <c r="PLC843" s="247"/>
      <c r="PLD843" s="247"/>
      <c r="PLE843" s="247"/>
      <c r="PLF843" s="247"/>
      <c r="PLG843" s="247"/>
      <c r="PLH843" s="247"/>
      <c r="PLI843" s="247"/>
      <c r="PLJ843" s="247"/>
      <c r="PLK843" s="247"/>
      <c r="PLL843" s="247"/>
      <c r="PLM843" s="247"/>
      <c r="PLN843" s="247"/>
      <c r="PLO843" s="247"/>
      <c r="PLP843" s="247"/>
      <c r="PLQ843" s="247"/>
      <c r="PLR843" s="247"/>
      <c r="PLS843" s="247"/>
      <c r="PLT843" s="247"/>
      <c r="PLU843" s="247"/>
      <c r="PLV843" s="247"/>
      <c r="PLW843" s="247"/>
      <c r="PLX843" s="247"/>
      <c r="PLY843" s="247"/>
      <c r="PLZ843" s="247"/>
      <c r="PMA843" s="247"/>
      <c r="PMB843" s="247"/>
      <c r="PMC843" s="247"/>
      <c r="PMD843" s="247"/>
      <c r="PME843" s="247"/>
      <c r="PMF843" s="247"/>
      <c r="PMG843" s="247"/>
      <c r="PMH843" s="247"/>
      <c r="PMI843" s="247"/>
      <c r="PMJ843" s="247"/>
      <c r="PMK843" s="247"/>
      <c r="PML843" s="247"/>
      <c r="PMM843" s="247"/>
      <c r="PMN843" s="247"/>
      <c r="PMO843" s="247"/>
      <c r="PMP843" s="247"/>
      <c r="PMQ843" s="247"/>
      <c r="PMR843" s="247"/>
      <c r="PMS843" s="247"/>
      <c r="PMT843" s="247"/>
      <c r="PMU843" s="247"/>
      <c r="PMV843" s="247"/>
      <c r="PMW843" s="247"/>
      <c r="PMX843" s="247"/>
      <c r="PMY843" s="247"/>
      <c r="PMZ843" s="247"/>
      <c r="PNA843" s="247"/>
      <c r="PNB843" s="247"/>
      <c r="PNC843" s="247"/>
      <c r="PND843" s="247"/>
      <c r="PNE843" s="247"/>
      <c r="PNF843" s="247"/>
      <c r="PNG843" s="247"/>
      <c r="PNH843" s="247"/>
      <c r="PNI843" s="247"/>
      <c r="PNJ843" s="247"/>
      <c r="PNK843" s="247"/>
      <c r="PNL843" s="247"/>
      <c r="PNM843" s="247"/>
      <c r="PNN843" s="247"/>
      <c r="PNO843" s="247"/>
      <c r="PNP843" s="247"/>
      <c r="PNQ843" s="247"/>
      <c r="PNR843" s="247"/>
      <c r="PNS843" s="247"/>
      <c r="PNT843" s="247"/>
      <c r="PNU843" s="247"/>
      <c r="PNV843" s="247"/>
      <c r="PNW843" s="247"/>
      <c r="PNX843" s="247"/>
      <c r="PNY843" s="247"/>
      <c r="PNZ843" s="247"/>
      <c r="POA843" s="247"/>
      <c r="POB843" s="247"/>
      <c r="POC843" s="247"/>
      <c r="POD843" s="247"/>
      <c r="POE843" s="247"/>
      <c r="POF843" s="247"/>
      <c r="POG843" s="247"/>
      <c r="POH843" s="247"/>
      <c r="POI843" s="247"/>
      <c r="POJ843" s="247"/>
      <c r="POK843" s="247"/>
      <c r="POL843" s="247"/>
      <c r="POM843" s="247"/>
      <c r="PON843" s="247"/>
      <c r="POO843" s="247"/>
      <c r="POP843" s="247"/>
      <c r="POQ843" s="247"/>
      <c r="POR843" s="247"/>
      <c r="POS843" s="247"/>
      <c r="POT843" s="247"/>
      <c r="POU843" s="247"/>
      <c r="POV843" s="247"/>
      <c r="POW843" s="247"/>
      <c r="POX843" s="247"/>
      <c r="POY843" s="247"/>
      <c r="POZ843" s="247"/>
      <c r="PPA843" s="247"/>
      <c r="PPB843" s="247"/>
      <c r="PPC843" s="247"/>
      <c r="PPD843" s="247"/>
      <c r="PPE843" s="247"/>
      <c r="PPF843" s="247"/>
      <c r="PPG843" s="247"/>
      <c r="PPH843" s="247"/>
      <c r="PPI843" s="247"/>
      <c r="PPJ843" s="247"/>
      <c r="PPK843" s="247"/>
      <c r="PPL843" s="247"/>
      <c r="PPM843" s="247"/>
      <c r="PPN843" s="247"/>
      <c r="PPO843" s="247"/>
      <c r="PPP843" s="247"/>
      <c r="PPQ843" s="247"/>
      <c r="PPR843" s="247"/>
      <c r="PPS843" s="247"/>
      <c r="PPT843" s="247"/>
      <c r="PPU843" s="247"/>
      <c r="PPV843" s="247"/>
      <c r="PPW843" s="247"/>
      <c r="PPX843" s="247"/>
      <c r="PPY843" s="247"/>
      <c r="PPZ843" s="247"/>
      <c r="PQA843" s="247"/>
      <c r="PQB843" s="247"/>
      <c r="PQC843" s="247"/>
      <c r="PQD843" s="247"/>
      <c r="PQE843" s="247"/>
      <c r="PQF843" s="247"/>
      <c r="PQG843" s="247"/>
      <c r="PQH843" s="247"/>
      <c r="PQI843" s="247"/>
      <c r="PQJ843" s="247"/>
      <c r="PQK843" s="247"/>
      <c r="PQL843" s="247"/>
      <c r="PQM843" s="247"/>
      <c r="PQN843" s="247"/>
      <c r="PQO843" s="247"/>
      <c r="PQP843" s="247"/>
      <c r="PQQ843" s="247"/>
      <c r="PQR843" s="247"/>
      <c r="PQS843" s="247"/>
      <c r="PQT843" s="247"/>
      <c r="PQU843" s="247"/>
      <c r="PQV843" s="247"/>
      <c r="PQW843" s="247"/>
      <c r="PQX843" s="247"/>
      <c r="PQY843" s="247"/>
      <c r="PQZ843" s="247"/>
      <c r="PRA843" s="247"/>
      <c r="PRB843" s="247"/>
      <c r="PRC843" s="247"/>
      <c r="PRD843" s="247"/>
      <c r="PRE843" s="247"/>
      <c r="PRF843" s="247"/>
      <c r="PRG843" s="247"/>
      <c r="PRH843" s="247"/>
      <c r="PRI843" s="247"/>
      <c r="PRJ843" s="247"/>
      <c r="PRK843" s="247"/>
      <c r="PRL843" s="247"/>
      <c r="PRM843" s="247"/>
      <c r="PRN843" s="247"/>
      <c r="PRO843" s="247"/>
      <c r="PRP843" s="247"/>
      <c r="PRQ843" s="247"/>
      <c r="PRR843" s="247"/>
      <c r="PRS843" s="247"/>
      <c r="PRT843" s="247"/>
      <c r="PRU843" s="247"/>
      <c r="PRV843" s="247"/>
      <c r="PRW843" s="247"/>
      <c r="PRX843" s="247"/>
      <c r="PRY843" s="247"/>
      <c r="PRZ843" s="247"/>
      <c r="PSA843" s="247"/>
      <c r="PSB843" s="247"/>
      <c r="PSC843" s="247"/>
      <c r="PSD843" s="247"/>
      <c r="PSE843" s="247"/>
      <c r="PSF843" s="247"/>
      <c r="PSG843" s="247"/>
      <c r="PSH843" s="247"/>
      <c r="PSI843" s="247"/>
      <c r="PSJ843" s="247"/>
      <c r="PSK843" s="247"/>
      <c r="PSL843" s="247"/>
      <c r="PSM843" s="247"/>
      <c r="PSN843" s="247"/>
      <c r="PSO843" s="247"/>
      <c r="PSP843" s="247"/>
      <c r="PSQ843" s="247"/>
      <c r="PSR843" s="247"/>
      <c r="PSS843" s="247"/>
      <c r="PST843" s="247"/>
      <c r="PSU843" s="247"/>
      <c r="PSV843" s="247"/>
      <c r="PSW843" s="247"/>
      <c r="PSX843" s="247"/>
      <c r="PSY843" s="247"/>
      <c r="PSZ843" s="247"/>
      <c r="PTA843" s="247"/>
      <c r="PTB843" s="247"/>
      <c r="PTC843" s="247"/>
      <c r="PTD843" s="247"/>
      <c r="PTE843" s="247"/>
      <c r="PTF843" s="247"/>
      <c r="PTG843" s="247"/>
      <c r="PTH843" s="247"/>
      <c r="PTI843" s="247"/>
      <c r="PTJ843" s="247"/>
      <c r="PTK843" s="247"/>
      <c r="PTL843" s="247"/>
      <c r="PTM843" s="247"/>
      <c r="PTN843" s="247"/>
      <c r="PTO843" s="247"/>
      <c r="PTP843" s="247"/>
      <c r="PTQ843" s="247"/>
      <c r="PTR843" s="247"/>
      <c r="PTS843" s="247"/>
      <c r="PTT843" s="247"/>
      <c r="PTU843" s="247"/>
      <c r="PTV843" s="247"/>
      <c r="PTW843" s="247"/>
      <c r="PTX843" s="247"/>
      <c r="PTY843" s="247"/>
      <c r="PTZ843" s="247"/>
      <c r="PUA843" s="247"/>
      <c r="PUB843" s="247"/>
      <c r="PUC843" s="247"/>
      <c r="PUD843" s="247"/>
      <c r="PUE843" s="247"/>
      <c r="PUF843" s="247"/>
      <c r="PUG843" s="247"/>
      <c r="PUH843" s="247"/>
      <c r="PUI843" s="247"/>
      <c r="PUJ843" s="247"/>
      <c r="PUK843" s="247"/>
      <c r="PUL843" s="247"/>
      <c r="PUM843" s="247"/>
      <c r="PUN843" s="247"/>
      <c r="PUO843" s="247"/>
      <c r="PUP843" s="247"/>
      <c r="PUQ843" s="247"/>
      <c r="PUR843" s="247"/>
      <c r="PUS843" s="247"/>
      <c r="PUT843" s="247"/>
      <c r="PUU843" s="247"/>
      <c r="PUV843" s="247"/>
      <c r="PUW843" s="247"/>
      <c r="PUX843" s="247"/>
      <c r="PUY843" s="247"/>
      <c r="PUZ843" s="247"/>
      <c r="PVA843" s="247"/>
      <c r="PVB843" s="247"/>
      <c r="PVC843" s="247"/>
      <c r="PVD843" s="247"/>
      <c r="PVE843" s="247"/>
      <c r="PVF843" s="247"/>
      <c r="PVG843" s="247"/>
      <c r="PVH843" s="247"/>
      <c r="PVI843" s="247"/>
      <c r="PVJ843" s="247"/>
      <c r="PVK843" s="247"/>
      <c r="PVL843" s="247"/>
      <c r="PVM843" s="247"/>
      <c r="PVN843" s="247"/>
      <c r="PVO843" s="247"/>
      <c r="PVP843" s="247"/>
      <c r="PVQ843" s="247"/>
      <c r="PVR843" s="247"/>
      <c r="PVS843" s="247"/>
      <c r="PVT843" s="247"/>
      <c r="PVU843" s="247"/>
      <c r="PVV843" s="247"/>
      <c r="PVW843" s="247"/>
      <c r="PVX843" s="247"/>
      <c r="PVY843" s="247"/>
      <c r="PVZ843" s="247"/>
      <c r="PWA843" s="247"/>
      <c r="PWB843" s="247"/>
      <c r="PWC843" s="247"/>
      <c r="PWD843" s="247"/>
      <c r="PWE843" s="247"/>
      <c r="PWF843" s="247"/>
      <c r="PWG843" s="247"/>
      <c r="PWH843" s="247"/>
      <c r="PWI843" s="247"/>
      <c r="PWJ843" s="247"/>
      <c r="PWK843" s="247"/>
      <c r="PWL843" s="247"/>
      <c r="PWM843" s="247"/>
      <c r="PWN843" s="247"/>
      <c r="PWO843" s="247"/>
      <c r="PWP843" s="247"/>
      <c r="PWQ843" s="247"/>
      <c r="PWR843" s="247"/>
      <c r="PWS843" s="247"/>
      <c r="PWT843" s="247"/>
      <c r="PWU843" s="247"/>
      <c r="PWV843" s="247"/>
      <c r="PWW843" s="247"/>
      <c r="PWX843" s="247"/>
      <c r="PWY843" s="247"/>
      <c r="PWZ843" s="247"/>
      <c r="PXA843" s="247"/>
      <c r="PXB843" s="247"/>
      <c r="PXC843" s="247"/>
      <c r="PXD843" s="247"/>
      <c r="PXE843" s="247"/>
      <c r="PXF843" s="247"/>
      <c r="PXG843" s="247"/>
      <c r="PXH843" s="247"/>
      <c r="PXI843" s="247"/>
      <c r="PXJ843" s="247"/>
      <c r="PXK843" s="247"/>
      <c r="PXL843" s="247"/>
      <c r="PXM843" s="247"/>
      <c r="PXN843" s="247"/>
      <c r="PXO843" s="247"/>
      <c r="PXP843" s="247"/>
      <c r="PXQ843" s="247"/>
      <c r="PXR843" s="247"/>
      <c r="PXS843" s="247"/>
      <c r="PXT843" s="247"/>
      <c r="PXU843" s="247"/>
      <c r="PXV843" s="247"/>
      <c r="PXW843" s="247"/>
      <c r="PXX843" s="247"/>
      <c r="PXY843" s="247"/>
      <c r="PXZ843" s="247"/>
      <c r="PYA843" s="247"/>
      <c r="PYB843" s="247"/>
      <c r="PYC843" s="247"/>
      <c r="PYD843" s="247"/>
      <c r="PYE843" s="247"/>
      <c r="PYF843" s="247"/>
      <c r="PYG843" s="247"/>
      <c r="PYH843" s="247"/>
      <c r="PYI843" s="247"/>
      <c r="PYJ843" s="247"/>
      <c r="PYK843" s="247"/>
      <c r="PYL843" s="247"/>
      <c r="PYM843" s="247"/>
      <c r="PYN843" s="247"/>
      <c r="PYO843" s="247"/>
      <c r="PYP843" s="247"/>
      <c r="PYQ843" s="247"/>
      <c r="PYR843" s="247"/>
      <c r="PYS843" s="247"/>
      <c r="PYT843" s="247"/>
      <c r="PYU843" s="247"/>
      <c r="PYV843" s="247"/>
      <c r="PYW843" s="247"/>
      <c r="PYX843" s="247"/>
      <c r="PYY843" s="247"/>
      <c r="PYZ843" s="247"/>
      <c r="PZA843" s="247"/>
      <c r="PZB843" s="247"/>
      <c r="PZC843" s="247"/>
      <c r="PZD843" s="247"/>
      <c r="PZE843" s="247"/>
      <c r="PZF843" s="247"/>
      <c r="PZG843" s="247"/>
      <c r="PZH843" s="247"/>
      <c r="PZI843" s="247"/>
      <c r="PZJ843" s="247"/>
      <c r="PZK843" s="247"/>
      <c r="PZL843" s="247"/>
      <c r="PZM843" s="247"/>
      <c r="PZN843" s="247"/>
      <c r="PZO843" s="247"/>
      <c r="PZP843" s="247"/>
      <c r="PZQ843" s="247"/>
      <c r="PZR843" s="247"/>
      <c r="PZS843" s="247"/>
      <c r="PZT843" s="247"/>
      <c r="PZU843" s="247"/>
      <c r="PZV843" s="247"/>
      <c r="PZW843" s="247"/>
      <c r="PZX843" s="247"/>
      <c r="PZY843" s="247"/>
      <c r="PZZ843" s="247"/>
      <c r="QAA843" s="247"/>
      <c r="QAB843" s="247"/>
      <c r="QAC843" s="247"/>
      <c r="QAD843" s="247"/>
      <c r="QAE843" s="247"/>
      <c r="QAF843" s="247"/>
      <c r="QAG843" s="247"/>
      <c r="QAH843" s="247"/>
      <c r="QAI843" s="247"/>
      <c r="QAJ843" s="247"/>
      <c r="QAK843" s="247"/>
      <c r="QAL843" s="247"/>
      <c r="QAM843" s="247"/>
      <c r="QAN843" s="247"/>
      <c r="QAO843" s="247"/>
      <c r="QAP843" s="247"/>
      <c r="QAQ843" s="247"/>
      <c r="QAR843" s="247"/>
      <c r="QAS843" s="247"/>
      <c r="QAT843" s="247"/>
      <c r="QAU843" s="247"/>
      <c r="QAV843" s="247"/>
      <c r="QAW843" s="247"/>
      <c r="QAX843" s="247"/>
      <c r="QAY843" s="247"/>
      <c r="QAZ843" s="247"/>
      <c r="QBA843" s="247"/>
      <c r="QBB843" s="247"/>
      <c r="QBC843" s="247"/>
      <c r="QBD843" s="247"/>
      <c r="QBE843" s="247"/>
      <c r="QBF843" s="247"/>
      <c r="QBG843" s="247"/>
      <c r="QBH843" s="247"/>
      <c r="QBI843" s="247"/>
      <c r="QBJ843" s="247"/>
      <c r="QBK843" s="247"/>
      <c r="QBL843" s="247"/>
      <c r="QBM843" s="247"/>
      <c r="QBN843" s="247"/>
      <c r="QBO843" s="247"/>
      <c r="QBP843" s="247"/>
      <c r="QBQ843" s="247"/>
      <c r="QBR843" s="247"/>
      <c r="QBS843" s="247"/>
      <c r="QBT843" s="247"/>
      <c r="QBU843" s="247"/>
      <c r="QBV843" s="247"/>
      <c r="QBW843" s="247"/>
      <c r="QBX843" s="247"/>
      <c r="QBY843" s="247"/>
      <c r="QBZ843" s="247"/>
      <c r="QCA843" s="247"/>
      <c r="QCB843" s="247"/>
      <c r="QCC843" s="247"/>
      <c r="QCD843" s="247"/>
      <c r="QCE843" s="247"/>
      <c r="QCF843" s="247"/>
      <c r="QCG843" s="247"/>
      <c r="QCH843" s="247"/>
      <c r="QCI843" s="247"/>
      <c r="QCJ843" s="247"/>
      <c r="QCK843" s="247"/>
      <c r="QCL843" s="247"/>
      <c r="QCM843" s="247"/>
      <c r="QCN843" s="247"/>
      <c r="QCO843" s="247"/>
      <c r="QCP843" s="247"/>
      <c r="QCQ843" s="247"/>
      <c r="QCR843" s="247"/>
      <c r="QCS843" s="247"/>
      <c r="QCT843" s="247"/>
      <c r="QCU843" s="247"/>
      <c r="QCV843" s="247"/>
      <c r="QCW843" s="247"/>
      <c r="QCX843" s="247"/>
      <c r="QCY843" s="247"/>
      <c r="QCZ843" s="247"/>
      <c r="QDA843" s="247"/>
      <c r="QDB843" s="247"/>
      <c r="QDC843" s="247"/>
      <c r="QDD843" s="247"/>
      <c r="QDE843" s="247"/>
      <c r="QDF843" s="247"/>
      <c r="QDG843" s="247"/>
      <c r="QDH843" s="247"/>
      <c r="QDI843" s="247"/>
      <c r="QDJ843" s="247"/>
      <c r="QDK843" s="247"/>
      <c r="QDL843" s="247"/>
      <c r="QDM843" s="247"/>
      <c r="QDN843" s="247"/>
      <c r="QDO843" s="247"/>
      <c r="QDP843" s="247"/>
      <c r="QDQ843" s="247"/>
      <c r="QDR843" s="247"/>
      <c r="QDS843" s="247"/>
      <c r="QDT843" s="247"/>
      <c r="QDU843" s="247"/>
      <c r="QDV843" s="247"/>
      <c r="QDW843" s="247"/>
      <c r="QDX843" s="247"/>
      <c r="QDY843" s="247"/>
      <c r="QDZ843" s="247"/>
      <c r="QEA843" s="247"/>
      <c r="QEB843" s="247"/>
      <c r="QEC843" s="247"/>
      <c r="QED843" s="247"/>
      <c r="QEE843" s="247"/>
      <c r="QEF843" s="247"/>
      <c r="QEG843" s="247"/>
      <c r="QEH843" s="247"/>
      <c r="QEI843" s="247"/>
      <c r="QEJ843" s="247"/>
      <c r="QEK843" s="247"/>
      <c r="QEL843" s="247"/>
      <c r="QEM843" s="247"/>
      <c r="QEN843" s="247"/>
      <c r="QEO843" s="247"/>
      <c r="QEP843" s="247"/>
      <c r="QEQ843" s="247"/>
      <c r="QER843" s="247"/>
      <c r="QES843" s="247"/>
      <c r="QET843" s="247"/>
      <c r="QEU843" s="247"/>
      <c r="QEV843" s="247"/>
      <c r="QEW843" s="247"/>
      <c r="QEX843" s="247"/>
      <c r="QEY843" s="247"/>
      <c r="QEZ843" s="247"/>
      <c r="QFA843" s="247"/>
      <c r="QFB843" s="247"/>
      <c r="QFC843" s="247"/>
      <c r="QFD843" s="247"/>
      <c r="QFE843" s="247"/>
      <c r="QFF843" s="247"/>
      <c r="QFG843" s="247"/>
      <c r="QFH843" s="247"/>
      <c r="QFI843" s="247"/>
      <c r="QFJ843" s="247"/>
      <c r="QFK843" s="247"/>
      <c r="QFL843" s="247"/>
      <c r="QFM843" s="247"/>
      <c r="QFN843" s="247"/>
      <c r="QFO843" s="247"/>
      <c r="QFP843" s="247"/>
      <c r="QFQ843" s="247"/>
      <c r="QFR843" s="247"/>
      <c r="QFS843" s="247"/>
      <c r="QFT843" s="247"/>
      <c r="QFU843" s="247"/>
      <c r="QFV843" s="247"/>
      <c r="QFW843" s="247"/>
      <c r="QFX843" s="247"/>
      <c r="QFY843" s="247"/>
      <c r="QFZ843" s="247"/>
      <c r="QGA843" s="247"/>
      <c r="QGB843" s="247"/>
      <c r="QGC843" s="247"/>
      <c r="QGD843" s="247"/>
      <c r="QGE843" s="247"/>
      <c r="QGF843" s="247"/>
      <c r="QGG843" s="247"/>
      <c r="QGH843" s="247"/>
      <c r="QGI843" s="247"/>
      <c r="QGJ843" s="247"/>
      <c r="QGK843" s="247"/>
      <c r="QGL843" s="247"/>
      <c r="QGM843" s="247"/>
      <c r="QGN843" s="247"/>
      <c r="QGO843" s="247"/>
      <c r="QGP843" s="247"/>
      <c r="QGQ843" s="247"/>
      <c r="QGR843" s="247"/>
      <c r="QGS843" s="247"/>
      <c r="QGT843" s="247"/>
      <c r="QGU843" s="247"/>
      <c r="QGV843" s="247"/>
      <c r="QGW843" s="247"/>
      <c r="QGX843" s="247"/>
      <c r="QGY843" s="247"/>
      <c r="QGZ843" s="247"/>
      <c r="QHA843" s="247"/>
      <c r="QHB843" s="247"/>
      <c r="QHC843" s="247"/>
      <c r="QHD843" s="247"/>
      <c r="QHE843" s="247"/>
      <c r="QHF843" s="247"/>
      <c r="QHG843" s="247"/>
      <c r="QHH843" s="247"/>
      <c r="QHI843" s="247"/>
      <c r="QHJ843" s="247"/>
      <c r="QHK843" s="247"/>
      <c r="QHL843" s="247"/>
      <c r="QHM843" s="247"/>
      <c r="QHN843" s="247"/>
      <c r="QHO843" s="247"/>
      <c r="QHP843" s="247"/>
      <c r="QHQ843" s="247"/>
      <c r="QHR843" s="247"/>
      <c r="QHS843" s="247"/>
      <c r="QHT843" s="247"/>
      <c r="QHU843" s="247"/>
      <c r="QHV843" s="247"/>
      <c r="QHW843" s="247"/>
      <c r="QHX843" s="247"/>
      <c r="QHY843" s="247"/>
      <c r="QHZ843" s="247"/>
      <c r="QIA843" s="247"/>
      <c r="QIB843" s="247"/>
      <c r="QIC843" s="247"/>
      <c r="QID843" s="247"/>
      <c r="QIE843" s="247"/>
      <c r="QIF843" s="247"/>
      <c r="QIG843" s="247"/>
      <c r="QIH843" s="247"/>
      <c r="QII843" s="247"/>
      <c r="QIJ843" s="247"/>
      <c r="QIK843" s="247"/>
      <c r="QIL843" s="247"/>
      <c r="QIM843" s="247"/>
      <c r="QIN843" s="247"/>
      <c r="QIO843" s="247"/>
      <c r="QIP843" s="247"/>
      <c r="QIQ843" s="247"/>
      <c r="QIR843" s="247"/>
      <c r="QIS843" s="247"/>
      <c r="QIT843" s="247"/>
      <c r="QIU843" s="247"/>
      <c r="QIV843" s="247"/>
      <c r="QIW843" s="247"/>
      <c r="QIX843" s="247"/>
      <c r="QIY843" s="247"/>
      <c r="QIZ843" s="247"/>
      <c r="QJA843" s="247"/>
      <c r="QJB843" s="247"/>
      <c r="QJC843" s="247"/>
      <c r="QJD843" s="247"/>
      <c r="QJE843" s="247"/>
      <c r="QJF843" s="247"/>
      <c r="QJG843" s="247"/>
      <c r="QJH843" s="247"/>
      <c r="QJI843" s="247"/>
      <c r="QJJ843" s="247"/>
      <c r="QJK843" s="247"/>
      <c r="QJL843" s="247"/>
      <c r="QJM843" s="247"/>
      <c r="QJN843" s="247"/>
      <c r="QJO843" s="247"/>
      <c r="QJP843" s="247"/>
      <c r="QJQ843" s="247"/>
      <c r="QJR843" s="247"/>
      <c r="QJS843" s="247"/>
      <c r="QJT843" s="247"/>
      <c r="QJU843" s="247"/>
      <c r="QJV843" s="247"/>
      <c r="QJW843" s="247"/>
      <c r="QJX843" s="247"/>
      <c r="QJY843" s="247"/>
      <c r="QJZ843" s="247"/>
      <c r="QKA843" s="247"/>
      <c r="QKB843" s="247"/>
      <c r="QKC843" s="247"/>
      <c r="QKD843" s="247"/>
      <c r="QKE843" s="247"/>
      <c r="QKF843" s="247"/>
      <c r="QKG843" s="247"/>
      <c r="QKH843" s="247"/>
      <c r="QKI843" s="247"/>
      <c r="QKJ843" s="247"/>
      <c r="QKK843" s="247"/>
      <c r="QKL843" s="247"/>
      <c r="QKM843" s="247"/>
      <c r="QKN843" s="247"/>
      <c r="QKO843" s="247"/>
      <c r="QKP843" s="247"/>
      <c r="QKQ843" s="247"/>
      <c r="QKR843" s="247"/>
      <c r="QKS843" s="247"/>
      <c r="QKT843" s="247"/>
      <c r="QKU843" s="247"/>
      <c r="QKV843" s="247"/>
      <c r="QKW843" s="247"/>
      <c r="QKX843" s="247"/>
      <c r="QKY843" s="247"/>
      <c r="QKZ843" s="247"/>
      <c r="QLA843" s="247"/>
      <c r="QLB843" s="247"/>
      <c r="QLC843" s="247"/>
      <c r="QLD843" s="247"/>
      <c r="QLE843" s="247"/>
      <c r="QLF843" s="247"/>
      <c r="QLG843" s="247"/>
      <c r="QLH843" s="247"/>
      <c r="QLI843" s="247"/>
      <c r="QLJ843" s="247"/>
      <c r="QLK843" s="247"/>
      <c r="QLL843" s="247"/>
      <c r="QLM843" s="247"/>
      <c r="QLN843" s="247"/>
      <c r="QLO843" s="247"/>
      <c r="QLP843" s="247"/>
      <c r="QLQ843" s="247"/>
      <c r="QLR843" s="247"/>
      <c r="QLS843" s="247"/>
      <c r="QLT843" s="247"/>
      <c r="QLU843" s="247"/>
      <c r="QLV843" s="247"/>
      <c r="QLW843" s="247"/>
      <c r="QLX843" s="247"/>
      <c r="QLY843" s="247"/>
      <c r="QLZ843" s="247"/>
      <c r="QMA843" s="247"/>
      <c r="QMB843" s="247"/>
      <c r="QMC843" s="247"/>
      <c r="QMD843" s="247"/>
      <c r="QME843" s="247"/>
      <c r="QMF843" s="247"/>
      <c r="QMG843" s="247"/>
      <c r="QMH843" s="247"/>
      <c r="QMI843" s="247"/>
      <c r="QMJ843" s="247"/>
      <c r="QMK843" s="247"/>
      <c r="QML843" s="247"/>
      <c r="QMM843" s="247"/>
      <c r="QMN843" s="247"/>
      <c r="QMO843" s="247"/>
      <c r="QMP843" s="247"/>
      <c r="QMQ843" s="247"/>
      <c r="QMR843" s="247"/>
      <c r="QMS843" s="247"/>
      <c r="QMT843" s="247"/>
      <c r="QMU843" s="247"/>
      <c r="QMV843" s="247"/>
      <c r="QMW843" s="247"/>
      <c r="QMX843" s="247"/>
      <c r="QMY843" s="247"/>
      <c r="QMZ843" s="247"/>
      <c r="QNA843" s="247"/>
      <c r="QNB843" s="247"/>
      <c r="QNC843" s="247"/>
      <c r="QND843" s="247"/>
      <c r="QNE843" s="247"/>
      <c r="QNF843" s="247"/>
      <c r="QNG843" s="247"/>
      <c r="QNH843" s="247"/>
      <c r="QNI843" s="247"/>
      <c r="QNJ843" s="247"/>
      <c r="QNK843" s="247"/>
      <c r="QNL843" s="247"/>
      <c r="QNM843" s="247"/>
      <c r="QNN843" s="247"/>
      <c r="QNO843" s="247"/>
      <c r="QNP843" s="247"/>
      <c r="QNQ843" s="247"/>
      <c r="QNR843" s="247"/>
      <c r="QNS843" s="247"/>
      <c r="QNT843" s="247"/>
      <c r="QNU843" s="247"/>
      <c r="QNV843" s="247"/>
      <c r="QNW843" s="247"/>
      <c r="QNX843" s="247"/>
      <c r="QNY843" s="247"/>
      <c r="QNZ843" s="247"/>
      <c r="QOA843" s="247"/>
      <c r="QOB843" s="247"/>
      <c r="QOC843" s="247"/>
      <c r="QOD843" s="247"/>
      <c r="QOE843" s="247"/>
      <c r="QOF843" s="247"/>
      <c r="QOG843" s="247"/>
      <c r="QOH843" s="247"/>
      <c r="QOI843" s="247"/>
      <c r="QOJ843" s="247"/>
      <c r="QOK843" s="247"/>
      <c r="QOL843" s="247"/>
      <c r="QOM843" s="247"/>
      <c r="QON843" s="247"/>
      <c r="QOO843" s="247"/>
      <c r="QOP843" s="247"/>
      <c r="QOQ843" s="247"/>
      <c r="QOR843" s="247"/>
      <c r="QOS843" s="247"/>
      <c r="QOT843" s="247"/>
      <c r="QOU843" s="247"/>
      <c r="QOV843" s="247"/>
      <c r="QOW843" s="247"/>
      <c r="QOX843" s="247"/>
      <c r="QOY843" s="247"/>
      <c r="QOZ843" s="247"/>
      <c r="QPA843" s="247"/>
      <c r="QPB843" s="247"/>
      <c r="QPC843" s="247"/>
      <c r="QPD843" s="247"/>
      <c r="QPE843" s="247"/>
      <c r="QPF843" s="247"/>
      <c r="QPG843" s="247"/>
      <c r="QPH843" s="247"/>
      <c r="QPI843" s="247"/>
      <c r="QPJ843" s="247"/>
      <c r="QPK843" s="247"/>
      <c r="QPL843" s="247"/>
      <c r="QPM843" s="247"/>
      <c r="QPN843" s="247"/>
      <c r="QPO843" s="247"/>
      <c r="QPP843" s="247"/>
      <c r="QPQ843" s="247"/>
      <c r="QPR843" s="247"/>
      <c r="QPS843" s="247"/>
      <c r="QPT843" s="247"/>
      <c r="QPU843" s="247"/>
      <c r="QPV843" s="247"/>
      <c r="QPW843" s="247"/>
      <c r="QPX843" s="247"/>
      <c r="QPY843" s="247"/>
      <c r="QPZ843" s="247"/>
      <c r="QQA843" s="247"/>
      <c r="QQB843" s="247"/>
      <c r="QQC843" s="247"/>
      <c r="QQD843" s="247"/>
      <c r="QQE843" s="247"/>
      <c r="QQF843" s="247"/>
      <c r="QQG843" s="247"/>
      <c r="QQH843" s="247"/>
      <c r="QQI843" s="247"/>
      <c r="QQJ843" s="247"/>
      <c r="QQK843" s="247"/>
      <c r="QQL843" s="247"/>
      <c r="QQM843" s="247"/>
      <c r="QQN843" s="247"/>
      <c r="QQO843" s="247"/>
      <c r="QQP843" s="247"/>
      <c r="QQQ843" s="247"/>
      <c r="QQR843" s="247"/>
      <c r="QQS843" s="247"/>
      <c r="QQT843" s="247"/>
      <c r="QQU843" s="247"/>
      <c r="QQV843" s="247"/>
      <c r="QQW843" s="247"/>
      <c r="QQX843" s="247"/>
      <c r="QQY843" s="247"/>
      <c r="QQZ843" s="247"/>
      <c r="QRA843" s="247"/>
      <c r="QRB843" s="247"/>
      <c r="QRC843" s="247"/>
      <c r="QRD843" s="247"/>
      <c r="QRE843" s="247"/>
      <c r="QRF843" s="247"/>
      <c r="QRG843" s="247"/>
      <c r="QRH843" s="247"/>
      <c r="QRI843" s="247"/>
      <c r="QRJ843" s="247"/>
      <c r="QRK843" s="247"/>
      <c r="QRL843" s="247"/>
      <c r="QRM843" s="247"/>
      <c r="QRN843" s="247"/>
      <c r="QRO843" s="247"/>
      <c r="QRP843" s="247"/>
      <c r="QRQ843" s="247"/>
      <c r="QRR843" s="247"/>
      <c r="QRS843" s="247"/>
      <c r="QRT843" s="247"/>
      <c r="QRU843" s="247"/>
      <c r="QRV843" s="247"/>
      <c r="QRW843" s="247"/>
      <c r="QRX843" s="247"/>
      <c r="QRY843" s="247"/>
      <c r="QRZ843" s="247"/>
      <c r="QSA843" s="247"/>
      <c r="QSB843" s="247"/>
      <c r="QSC843" s="247"/>
      <c r="QSD843" s="247"/>
      <c r="QSE843" s="247"/>
      <c r="QSF843" s="247"/>
      <c r="QSG843" s="247"/>
      <c r="QSH843" s="247"/>
      <c r="QSI843" s="247"/>
      <c r="QSJ843" s="247"/>
      <c r="QSK843" s="247"/>
      <c r="QSL843" s="247"/>
      <c r="QSM843" s="247"/>
      <c r="QSN843" s="247"/>
      <c r="QSO843" s="247"/>
      <c r="QSP843" s="247"/>
      <c r="QSQ843" s="247"/>
      <c r="QSR843" s="247"/>
      <c r="QSS843" s="247"/>
      <c r="QST843" s="247"/>
      <c r="QSU843" s="247"/>
      <c r="QSV843" s="247"/>
      <c r="QSW843" s="247"/>
      <c r="QSX843" s="247"/>
      <c r="QSY843" s="247"/>
      <c r="QSZ843" s="247"/>
      <c r="QTA843" s="247"/>
      <c r="QTB843" s="247"/>
      <c r="QTC843" s="247"/>
      <c r="QTD843" s="247"/>
      <c r="QTE843" s="247"/>
      <c r="QTF843" s="247"/>
      <c r="QTG843" s="247"/>
      <c r="QTH843" s="247"/>
      <c r="QTI843" s="247"/>
      <c r="QTJ843" s="247"/>
      <c r="QTK843" s="247"/>
      <c r="QTL843" s="247"/>
      <c r="QTM843" s="247"/>
      <c r="QTN843" s="247"/>
      <c r="QTO843" s="247"/>
      <c r="QTP843" s="247"/>
      <c r="QTQ843" s="247"/>
      <c r="QTR843" s="247"/>
      <c r="QTS843" s="247"/>
      <c r="QTT843" s="247"/>
      <c r="QTU843" s="247"/>
      <c r="QTV843" s="247"/>
      <c r="QTW843" s="247"/>
      <c r="QTX843" s="247"/>
      <c r="QTY843" s="247"/>
      <c r="QTZ843" s="247"/>
      <c r="QUA843" s="247"/>
      <c r="QUB843" s="247"/>
      <c r="QUC843" s="247"/>
      <c r="QUD843" s="247"/>
      <c r="QUE843" s="247"/>
      <c r="QUF843" s="247"/>
      <c r="QUG843" s="247"/>
      <c r="QUH843" s="247"/>
      <c r="QUI843" s="247"/>
      <c r="QUJ843" s="247"/>
      <c r="QUK843" s="247"/>
      <c r="QUL843" s="247"/>
      <c r="QUM843" s="247"/>
      <c r="QUN843" s="247"/>
      <c r="QUO843" s="247"/>
      <c r="QUP843" s="247"/>
      <c r="QUQ843" s="247"/>
      <c r="QUR843" s="247"/>
      <c r="QUS843" s="247"/>
      <c r="QUT843" s="247"/>
      <c r="QUU843" s="247"/>
      <c r="QUV843" s="247"/>
      <c r="QUW843" s="247"/>
      <c r="QUX843" s="247"/>
      <c r="QUY843" s="247"/>
      <c r="QUZ843" s="247"/>
      <c r="QVA843" s="247"/>
      <c r="QVB843" s="247"/>
      <c r="QVC843" s="247"/>
      <c r="QVD843" s="247"/>
      <c r="QVE843" s="247"/>
      <c r="QVF843" s="247"/>
      <c r="QVG843" s="247"/>
      <c r="QVH843" s="247"/>
      <c r="QVI843" s="247"/>
      <c r="QVJ843" s="247"/>
      <c r="QVK843" s="247"/>
      <c r="QVL843" s="247"/>
      <c r="QVM843" s="247"/>
      <c r="QVN843" s="247"/>
      <c r="QVO843" s="247"/>
      <c r="QVP843" s="247"/>
      <c r="QVQ843" s="247"/>
      <c r="QVR843" s="247"/>
      <c r="QVS843" s="247"/>
      <c r="QVT843" s="247"/>
      <c r="QVU843" s="247"/>
      <c r="QVV843" s="247"/>
      <c r="QVW843" s="247"/>
      <c r="QVX843" s="247"/>
      <c r="QVY843" s="247"/>
      <c r="QVZ843" s="247"/>
      <c r="QWA843" s="247"/>
      <c r="QWB843" s="247"/>
      <c r="QWC843" s="247"/>
      <c r="QWD843" s="247"/>
      <c r="QWE843" s="247"/>
      <c r="QWF843" s="247"/>
      <c r="QWG843" s="247"/>
      <c r="QWH843" s="247"/>
      <c r="QWI843" s="247"/>
      <c r="QWJ843" s="247"/>
      <c r="QWK843" s="247"/>
      <c r="QWL843" s="247"/>
      <c r="QWM843" s="247"/>
      <c r="QWN843" s="247"/>
      <c r="QWO843" s="247"/>
      <c r="QWP843" s="247"/>
      <c r="QWQ843" s="247"/>
      <c r="QWR843" s="247"/>
      <c r="QWS843" s="247"/>
      <c r="QWT843" s="247"/>
      <c r="QWU843" s="247"/>
      <c r="QWV843" s="247"/>
      <c r="QWW843" s="247"/>
      <c r="QWX843" s="247"/>
      <c r="QWY843" s="247"/>
      <c r="QWZ843" s="247"/>
      <c r="QXA843" s="247"/>
      <c r="QXB843" s="247"/>
      <c r="QXC843" s="247"/>
      <c r="QXD843" s="247"/>
      <c r="QXE843" s="247"/>
      <c r="QXF843" s="247"/>
      <c r="QXG843" s="247"/>
      <c r="QXH843" s="247"/>
      <c r="QXI843" s="247"/>
      <c r="QXJ843" s="247"/>
      <c r="QXK843" s="247"/>
      <c r="QXL843" s="247"/>
      <c r="QXM843" s="247"/>
      <c r="QXN843" s="247"/>
      <c r="QXO843" s="247"/>
      <c r="QXP843" s="247"/>
      <c r="QXQ843" s="247"/>
      <c r="QXR843" s="247"/>
      <c r="QXS843" s="247"/>
      <c r="QXT843" s="247"/>
      <c r="QXU843" s="247"/>
      <c r="QXV843" s="247"/>
      <c r="QXW843" s="247"/>
      <c r="QXX843" s="247"/>
      <c r="QXY843" s="247"/>
      <c r="QXZ843" s="247"/>
      <c r="QYA843" s="247"/>
      <c r="QYB843" s="247"/>
      <c r="QYC843" s="247"/>
      <c r="QYD843" s="247"/>
      <c r="QYE843" s="247"/>
      <c r="QYF843" s="247"/>
      <c r="QYG843" s="247"/>
      <c r="QYH843" s="247"/>
      <c r="QYI843" s="247"/>
      <c r="QYJ843" s="247"/>
      <c r="QYK843" s="247"/>
      <c r="QYL843" s="247"/>
      <c r="QYM843" s="247"/>
      <c r="QYN843" s="247"/>
      <c r="QYO843" s="247"/>
      <c r="QYP843" s="247"/>
      <c r="QYQ843" s="247"/>
      <c r="QYR843" s="247"/>
      <c r="QYS843" s="247"/>
      <c r="QYT843" s="247"/>
      <c r="QYU843" s="247"/>
      <c r="QYV843" s="247"/>
      <c r="QYW843" s="247"/>
      <c r="QYX843" s="247"/>
      <c r="QYY843" s="247"/>
      <c r="QYZ843" s="247"/>
      <c r="QZA843" s="247"/>
      <c r="QZB843" s="247"/>
      <c r="QZC843" s="247"/>
      <c r="QZD843" s="247"/>
      <c r="QZE843" s="247"/>
      <c r="QZF843" s="247"/>
      <c r="QZG843" s="247"/>
      <c r="QZH843" s="247"/>
      <c r="QZI843" s="247"/>
      <c r="QZJ843" s="247"/>
      <c r="QZK843" s="247"/>
      <c r="QZL843" s="247"/>
      <c r="QZM843" s="247"/>
      <c r="QZN843" s="247"/>
      <c r="QZO843" s="247"/>
      <c r="QZP843" s="247"/>
      <c r="QZQ843" s="247"/>
      <c r="QZR843" s="247"/>
      <c r="QZS843" s="247"/>
      <c r="QZT843" s="247"/>
      <c r="QZU843" s="247"/>
      <c r="QZV843" s="247"/>
      <c r="QZW843" s="247"/>
      <c r="QZX843" s="247"/>
      <c r="QZY843" s="247"/>
      <c r="QZZ843" s="247"/>
      <c r="RAA843" s="247"/>
      <c r="RAB843" s="247"/>
      <c r="RAC843" s="247"/>
      <c r="RAD843" s="247"/>
      <c r="RAE843" s="247"/>
      <c r="RAF843" s="247"/>
      <c r="RAG843" s="247"/>
      <c r="RAH843" s="247"/>
      <c r="RAI843" s="247"/>
      <c r="RAJ843" s="247"/>
      <c r="RAK843" s="247"/>
      <c r="RAL843" s="247"/>
      <c r="RAM843" s="247"/>
      <c r="RAN843" s="247"/>
      <c r="RAO843" s="247"/>
      <c r="RAP843" s="247"/>
      <c r="RAQ843" s="247"/>
      <c r="RAR843" s="247"/>
      <c r="RAS843" s="247"/>
      <c r="RAT843" s="247"/>
      <c r="RAU843" s="247"/>
      <c r="RAV843" s="247"/>
      <c r="RAW843" s="247"/>
      <c r="RAX843" s="247"/>
      <c r="RAY843" s="247"/>
      <c r="RAZ843" s="247"/>
      <c r="RBA843" s="247"/>
      <c r="RBB843" s="247"/>
      <c r="RBC843" s="247"/>
      <c r="RBD843" s="247"/>
      <c r="RBE843" s="247"/>
      <c r="RBF843" s="247"/>
      <c r="RBG843" s="247"/>
      <c r="RBH843" s="247"/>
      <c r="RBI843" s="247"/>
      <c r="RBJ843" s="247"/>
      <c r="RBK843" s="247"/>
      <c r="RBL843" s="247"/>
      <c r="RBM843" s="247"/>
      <c r="RBN843" s="247"/>
      <c r="RBO843" s="247"/>
      <c r="RBP843" s="247"/>
      <c r="RBQ843" s="247"/>
      <c r="RBR843" s="247"/>
      <c r="RBS843" s="247"/>
      <c r="RBT843" s="247"/>
      <c r="RBU843" s="247"/>
      <c r="RBV843" s="247"/>
      <c r="RBW843" s="247"/>
      <c r="RBX843" s="247"/>
      <c r="RBY843" s="247"/>
      <c r="RBZ843" s="247"/>
      <c r="RCA843" s="247"/>
      <c r="RCB843" s="247"/>
      <c r="RCC843" s="247"/>
      <c r="RCD843" s="247"/>
      <c r="RCE843" s="247"/>
      <c r="RCF843" s="247"/>
      <c r="RCG843" s="247"/>
      <c r="RCH843" s="247"/>
      <c r="RCI843" s="247"/>
      <c r="RCJ843" s="247"/>
      <c r="RCK843" s="247"/>
      <c r="RCL843" s="247"/>
      <c r="RCM843" s="247"/>
      <c r="RCN843" s="247"/>
      <c r="RCO843" s="247"/>
      <c r="RCP843" s="247"/>
      <c r="RCQ843" s="247"/>
      <c r="RCR843" s="247"/>
      <c r="RCS843" s="247"/>
      <c r="RCT843" s="247"/>
      <c r="RCU843" s="247"/>
      <c r="RCV843" s="247"/>
      <c r="RCW843" s="247"/>
      <c r="RCX843" s="247"/>
      <c r="RCY843" s="247"/>
      <c r="RCZ843" s="247"/>
      <c r="RDA843" s="247"/>
      <c r="RDB843" s="247"/>
      <c r="RDC843" s="247"/>
      <c r="RDD843" s="247"/>
      <c r="RDE843" s="247"/>
      <c r="RDF843" s="247"/>
      <c r="RDG843" s="247"/>
      <c r="RDH843" s="247"/>
      <c r="RDI843" s="247"/>
      <c r="RDJ843" s="247"/>
      <c r="RDK843" s="247"/>
      <c r="RDL843" s="247"/>
      <c r="RDM843" s="247"/>
      <c r="RDN843" s="247"/>
      <c r="RDO843" s="247"/>
      <c r="RDP843" s="247"/>
      <c r="RDQ843" s="247"/>
      <c r="RDR843" s="247"/>
      <c r="RDS843" s="247"/>
      <c r="RDT843" s="247"/>
      <c r="RDU843" s="247"/>
      <c r="RDV843" s="247"/>
      <c r="RDW843" s="247"/>
      <c r="RDX843" s="247"/>
      <c r="RDY843" s="247"/>
      <c r="RDZ843" s="247"/>
      <c r="REA843" s="247"/>
      <c r="REB843" s="247"/>
      <c r="REC843" s="247"/>
      <c r="RED843" s="247"/>
      <c r="REE843" s="247"/>
      <c r="REF843" s="247"/>
      <c r="REG843" s="247"/>
      <c r="REH843" s="247"/>
      <c r="REI843" s="247"/>
      <c r="REJ843" s="247"/>
      <c r="REK843" s="247"/>
      <c r="REL843" s="247"/>
      <c r="REM843" s="247"/>
      <c r="REN843" s="247"/>
      <c r="REO843" s="247"/>
      <c r="REP843" s="247"/>
      <c r="REQ843" s="247"/>
      <c r="RER843" s="247"/>
      <c r="RES843" s="247"/>
      <c r="RET843" s="247"/>
      <c r="REU843" s="247"/>
      <c r="REV843" s="247"/>
      <c r="REW843" s="247"/>
      <c r="REX843" s="247"/>
      <c r="REY843" s="247"/>
      <c r="REZ843" s="247"/>
      <c r="RFA843" s="247"/>
      <c r="RFB843" s="247"/>
      <c r="RFC843" s="247"/>
      <c r="RFD843" s="247"/>
      <c r="RFE843" s="247"/>
      <c r="RFF843" s="247"/>
      <c r="RFG843" s="247"/>
      <c r="RFH843" s="247"/>
      <c r="RFI843" s="247"/>
      <c r="RFJ843" s="247"/>
      <c r="RFK843" s="247"/>
      <c r="RFL843" s="247"/>
      <c r="RFM843" s="247"/>
      <c r="RFN843" s="247"/>
      <c r="RFO843" s="247"/>
      <c r="RFP843" s="247"/>
      <c r="RFQ843" s="247"/>
      <c r="RFR843" s="247"/>
      <c r="RFS843" s="247"/>
      <c r="RFT843" s="247"/>
      <c r="RFU843" s="247"/>
      <c r="RFV843" s="247"/>
      <c r="RFW843" s="247"/>
      <c r="RFX843" s="247"/>
      <c r="RFY843" s="247"/>
      <c r="RFZ843" s="247"/>
      <c r="RGA843" s="247"/>
      <c r="RGB843" s="247"/>
      <c r="RGC843" s="247"/>
      <c r="RGD843" s="247"/>
      <c r="RGE843" s="247"/>
      <c r="RGF843" s="247"/>
      <c r="RGG843" s="247"/>
      <c r="RGH843" s="247"/>
      <c r="RGI843" s="247"/>
      <c r="RGJ843" s="247"/>
      <c r="RGK843" s="247"/>
      <c r="RGL843" s="247"/>
      <c r="RGM843" s="247"/>
      <c r="RGN843" s="247"/>
      <c r="RGO843" s="247"/>
      <c r="RGP843" s="247"/>
      <c r="RGQ843" s="247"/>
      <c r="RGR843" s="247"/>
      <c r="RGS843" s="247"/>
      <c r="RGT843" s="247"/>
      <c r="RGU843" s="247"/>
      <c r="RGV843" s="247"/>
      <c r="RGW843" s="247"/>
      <c r="RGX843" s="247"/>
      <c r="RGY843" s="247"/>
      <c r="RGZ843" s="247"/>
      <c r="RHA843" s="247"/>
      <c r="RHB843" s="247"/>
      <c r="RHC843" s="247"/>
      <c r="RHD843" s="247"/>
      <c r="RHE843" s="247"/>
      <c r="RHF843" s="247"/>
      <c r="RHG843" s="247"/>
      <c r="RHH843" s="247"/>
      <c r="RHI843" s="247"/>
      <c r="RHJ843" s="247"/>
      <c r="RHK843" s="247"/>
      <c r="RHL843" s="247"/>
      <c r="RHM843" s="247"/>
      <c r="RHN843" s="247"/>
      <c r="RHO843" s="247"/>
      <c r="RHP843" s="247"/>
      <c r="RHQ843" s="247"/>
      <c r="RHR843" s="247"/>
      <c r="RHS843" s="247"/>
      <c r="RHT843" s="247"/>
      <c r="RHU843" s="247"/>
      <c r="RHV843" s="247"/>
      <c r="RHW843" s="247"/>
      <c r="RHX843" s="247"/>
      <c r="RHY843" s="247"/>
      <c r="RHZ843" s="247"/>
      <c r="RIA843" s="247"/>
      <c r="RIB843" s="247"/>
      <c r="RIC843" s="247"/>
      <c r="RID843" s="247"/>
      <c r="RIE843" s="247"/>
      <c r="RIF843" s="247"/>
      <c r="RIG843" s="247"/>
      <c r="RIH843" s="247"/>
      <c r="RII843" s="247"/>
      <c r="RIJ843" s="247"/>
      <c r="RIK843" s="247"/>
      <c r="RIL843" s="247"/>
      <c r="RIM843" s="247"/>
      <c r="RIN843" s="247"/>
      <c r="RIO843" s="247"/>
      <c r="RIP843" s="247"/>
      <c r="RIQ843" s="247"/>
      <c r="RIR843" s="247"/>
      <c r="RIS843" s="247"/>
      <c r="RIT843" s="247"/>
      <c r="RIU843" s="247"/>
      <c r="RIV843" s="247"/>
      <c r="RIW843" s="247"/>
      <c r="RIX843" s="247"/>
      <c r="RIY843" s="247"/>
      <c r="RIZ843" s="247"/>
      <c r="RJA843" s="247"/>
      <c r="RJB843" s="247"/>
      <c r="RJC843" s="247"/>
      <c r="RJD843" s="247"/>
      <c r="RJE843" s="247"/>
      <c r="RJF843" s="247"/>
      <c r="RJG843" s="247"/>
      <c r="RJH843" s="247"/>
      <c r="RJI843" s="247"/>
      <c r="RJJ843" s="247"/>
      <c r="RJK843" s="247"/>
      <c r="RJL843" s="247"/>
      <c r="RJM843" s="247"/>
      <c r="RJN843" s="247"/>
      <c r="RJO843" s="247"/>
      <c r="RJP843" s="247"/>
      <c r="RJQ843" s="247"/>
      <c r="RJR843" s="247"/>
      <c r="RJS843" s="247"/>
      <c r="RJT843" s="247"/>
      <c r="RJU843" s="247"/>
      <c r="RJV843" s="247"/>
      <c r="RJW843" s="247"/>
      <c r="RJX843" s="247"/>
      <c r="RJY843" s="247"/>
      <c r="RJZ843" s="247"/>
      <c r="RKA843" s="247"/>
      <c r="RKB843" s="247"/>
      <c r="RKC843" s="247"/>
      <c r="RKD843" s="247"/>
      <c r="RKE843" s="247"/>
      <c r="RKF843" s="247"/>
      <c r="RKG843" s="247"/>
      <c r="RKH843" s="247"/>
      <c r="RKI843" s="247"/>
      <c r="RKJ843" s="247"/>
      <c r="RKK843" s="247"/>
      <c r="RKL843" s="247"/>
      <c r="RKM843" s="247"/>
      <c r="RKN843" s="247"/>
      <c r="RKO843" s="247"/>
      <c r="RKP843" s="247"/>
      <c r="RKQ843" s="247"/>
      <c r="RKR843" s="247"/>
      <c r="RKS843" s="247"/>
      <c r="RKT843" s="247"/>
      <c r="RKU843" s="247"/>
      <c r="RKV843" s="247"/>
      <c r="RKW843" s="247"/>
      <c r="RKX843" s="247"/>
      <c r="RKY843" s="247"/>
      <c r="RKZ843" s="247"/>
      <c r="RLA843" s="247"/>
      <c r="RLB843" s="247"/>
      <c r="RLC843" s="247"/>
      <c r="RLD843" s="247"/>
      <c r="RLE843" s="247"/>
      <c r="RLF843" s="247"/>
      <c r="RLG843" s="247"/>
      <c r="RLH843" s="247"/>
      <c r="RLI843" s="247"/>
      <c r="RLJ843" s="247"/>
      <c r="RLK843" s="247"/>
      <c r="RLL843" s="247"/>
      <c r="RLM843" s="247"/>
      <c r="RLN843" s="247"/>
      <c r="RLO843" s="247"/>
      <c r="RLP843" s="247"/>
      <c r="RLQ843" s="247"/>
      <c r="RLR843" s="247"/>
      <c r="RLS843" s="247"/>
      <c r="RLT843" s="247"/>
      <c r="RLU843" s="247"/>
      <c r="RLV843" s="247"/>
      <c r="RLW843" s="247"/>
      <c r="RLX843" s="247"/>
      <c r="RLY843" s="247"/>
      <c r="RLZ843" s="247"/>
      <c r="RMA843" s="247"/>
      <c r="RMB843" s="247"/>
      <c r="RMC843" s="247"/>
      <c r="RMD843" s="247"/>
      <c r="RME843" s="247"/>
      <c r="RMF843" s="247"/>
      <c r="RMG843" s="247"/>
      <c r="RMH843" s="247"/>
      <c r="RMI843" s="247"/>
      <c r="RMJ843" s="247"/>
      <c r="RMK843" s="247"/>
      <c r="RML843" s="247"/>
      <c r="RMM843" s="247"/>
      <c r="RMN843" s="247"/>
      <c r="RMO843" s="247"/>
      <c r="RMP843" s="247"/>
      <c r="RMQ843" s="247"/>
      <c r="RMR843" s="247"/>
      <c r="RMS843" s="247"/>
      <c r="RMT843" s="247"/>
      <c r="RMU843" s="247"/>
      <c r="RMV843" s="247"/>
      <c r="RMW843" s="247"/>
      <c r="RMX843" s="247"/>
      <c r="RMY843" s="247"/>
      <c r="RMZ843" s="247"/>
      <c r="RNA843" s="247"/>
      <c r="RNB843" s="247"/>
      <c r="RNC843" s="247"/>
      <c r="RND843" s="247"/>
      <c r="RNE843" s="247"/>
      <c r="RNF843" s="247"/>
      <c r="RNG843" s="247"/>
      <c r="RNH843" s="247"/>
      <c r="RNI843" s="247"/>
      <c r="RNJ843" s="247"/>
      <c r="RNK843" s="247"/>
      <c r="RNL843" s="247"/>
      <c r="RNM843" s="247"/>
      <c r="RNN843" s="247"/>
      <c r="RNO843" s="247"/>
      <c r="RNP843" s="247"/>
      <c r="RNQ843" s="247"/>
      <c r="RNR843" s="247"/>
      <c r="RNS843" s="247"/>
      <c r="RNT843" s="247"/>
      <c r="RNU843" s="247"/>
      <c r="RNV843" s="247"/>
      <c r="RNW843" s="247"/>
      <c r="RNX843" s="247"/>
      <c r="RNY843" s="247"/>
      <c r="RNZ843" s="247"/>
      <c r="ROA843" s="247"/>
      <c r="ROB843" s="247"/>
      <c r="ROC843" s="247"/>
      <c r="ROD843" s="247"/>
      <c r="ROE843" s="247"/>
      <c r="ROF843" s="247"/>
      <c r="ROG843" s="247"/>
      <c r="ROH843" s="247"/>
      <c r="ROI843" s="247"/>
      <c r="ROJ843" s="247"/>
      <c r="ROK843" s="247"/>
      <c r="ROL843" s="247"/>
      <c r="ROM843" s="247"/>
      <c r="RON843" s="247"/>
      <c r="ROO843" s="247"/>
      <c r="ROP843" s="247"/>
      <c r="ROQ843" s="247"/>
      <c r="ROR843" s="247"/>
      <c r="ROS843" s="247"/>
      <c r="ROT843" s="247"/>
      <c r="ROU843" s="247"/>
      <c r="ROV843" s="247"/>
      <c r="ROW843" s="247"/>
      <c r="ROX843" s="247"/>
      <c r="ROY843" s="247"/>
      <c r="ROZ843" s="247"/>
      <c r="RPA843" s="247"/>
      <c r="RPB843" s="247"/>
      <c r="RPC843" s="247"/>
      <c r="RPD843" s="247"/>
      <c r="RPE843" s="247"/>
      <c r="RPF843" s="247"/>
      <c r="RPG843" s="247"/>
      <c r="RPH843" s="247"/>
      <c r="RPI843" s="247"/>
      <c r="RPJ843" s="247"/>
      <c r="RPK843" s="247"/>
      <c r="RPL843" s="247"/>
      <c r="RPM843" s="247"/>
      <c r="RPN843" s="247"/>
      <c r="RPO843" s="247"/>
      <c r="RPP843" s="247"/>
      <c r="RPQ843" s="247"/>
      <c r="RPR843" s="247"/>
      <c r="RPS843" s="247"/>
      <c r="RPT843" s="247"/>
      <c r="RPU843" s="247"/>
      <c r="RPV843" s="247"/>
      <c r="RPW843" s="247"/>
      <c r="RPX843" s="247"/>
      <c r="RPY843" s="247"/>
      <c r="RPZ843" s="247"/>
      <c r="RQA843" s="247"/>
      <c r="RQB843" s="247"/>
      <c r="RQC843" s="247"/>
      <c r="RQD843" s="247"/>
      <c r="RQE843" s="247"/>
      <c r="RQF843" s="247"/>
      <c r="RQG843" s="247"/>
      <c r="RQH843" s="247"/>
      <c r="RQI843" s="247"/>
      <c r="RQJ843" s="247"/>
      <c r="RQK843" s="247"/>
      <c r="RQL843" s="247"/>
      <c r="RQM843" s="247"/>
      <c r="RQN843" s="247"/>
      <c r="RQO843" s="247"/>
      <c r="RQP843" s="247"/>
      <c r="RQQ843" s="247"/>
      <c r="RQR843" s="247"/>
      <c r="RQS843" s="247"/>
      <c r="RQT843" s="247"/>
      <c r="RQU843" s="247"/>
      <c r="RQV843" s="247"/>
      <c r="RQW843" s="247"/>
      <c r="RQX843" s="247"/>
      <c r="RQY843" s="247"/>
      <c r="RQZ843" s="247"/>
      <c r="RRA843" s="247"/>
      <c r="RRB843" s="247"/>
      <c r="RRC843" s="247"/>
      <c r="RRD843" s="247"/>
      <c r="RRE843" s="247"/>
      <c r="RRF843" s="247"/>
      <c r="RRG843" s="247"/>
      <c r="RRH843" s="247"/>
      <c r="RRI843" s="247"/>
      <c r="RRJ843" s="247"/>
      <c r="RRK843" s="247"/>
      <c r="RRL843" s="247"/>
      <c r="RRM843" s="247"/>
      <c r="RRN843" s="247"/>
      <c r="RRO843" s="247"/>
      <c r="RRP843" s="247"/>
      <c r="RRQ843" s="247"/>
      <c r="RRR843" s="247"/>
      <c r="RRS843" s="247"/>
      <c r="RRT843" s="247"/>
      <c r="RRU843" s="247"/>
      <c r="RRV843" s="247"/>
      <c r="RRW843" s="247"/>
      <c r="RRX843" s="247"/>
      <c r="RRY843" s="247"/>
      <c r="RRZ843" s="247"/>
      <c r="RSA843" s="247"/>
      <c r="RSB843" s="247"/>
      <c r="RSC843" s="247"/>
      <c r="RSD843" s="247"/>
      <c r="RSE843" s="247"/>
      <c r="RSF843" s="247"/>
      <c r="RSG843" s="247"/>
      <c r="RSH843" s="247"/>
      <c r="RSI843" s="247"/>
      <c r="RSJ843" s="247"/>
      <c r="RSK843" s="247"/>
      <c r="RSL843" s="247"/>
      <c r="RSM843" s="247"/>
      <c r="RSN843" s="247"/>
      <c r="RSO843" s="247"/>
      <c r="RSP843" s="247"/>
      <c r="RSQ843" s="247"/>
      <c r="RSR843" s="247"/>
      <c r="RSS843" s="247"/>
      <c r="RST843" s="247"/>
      <c r="RSU843" s="247"/>
      <c r="RSV843" s="247"/>
      <c r="RSW843" s="247"/>
      <c r="RSX843" s="247"/>
      <c r="RSY843" s="247"/>
      <c r="RSZ843" s="247"/>
      <c r="RTA843" s="247"/>
      <c r="RTB843" s="247"/>
      <c r="RTC843" s="247"/>
      <c r="RTD843" s="247"/>
      <c r="RTE843" s="247"/>
      <c r="RTF843" s="247"/>
      <c r="RTG843" s="247"/>
      <c r="RTH843" s="247"/>
      <c r="RTI843" s="247"/>
      <c r="RTJ843" s="247"/>
      <c r="RTK843" s="247"/>
      <c r="RTL843" s="247"/>
      <c r="RTM843" s="247"/>
      <c r="RTN843" s="247"/>
      <c r="RTO843" s="247"/>
      <c r="RTP843" s="247"/>
      <c r="RTQ843" s="247"/>
      <c r="RTR843" s="247"/>
      <c r="RTS843" s="247"/>
      <c r="RTT843" s="247"/>
      <c r="RTU843" s="247"/>
      <c r="RTV843" s="247"/>
      <c r="RTW843" s="247"/>
      <c r="RTX843" s="247"/>
      <c r="RTY843" s="247"/>
      <c r="RTZ843" s="247"/>
      <c r="RUA843" s="247"/>
      <c r="RUB843" s="247"/>
      <c r="RUC843" s="247"/>
      <c r="RUD843" s="247"/>
      <c r="RUE843" s="247"/>
      <c r="RUF843" s="247"/>
      <c r="RUG843" s="247"/>
      <c r="RUH843" s="247"/>
      <c r="RUI843" s="247"/>
      <c r="RUJ843" s="247"/>
      <c r="RUK843" s="247"/>
      <c r="RUL843" s="247"/>
      <c r="RUM843" s="247"/>
      <c r="RUN843" s="247"/>
      <c r="RUO843" s="247"/>
      <c r="RUP843" s="247"/>
      <c r="RUQ843" s="247"/>
      <c r="RUR843" s="247"/>
      <c r="RUS843" s="247"/>
      <c r="RUT843" s="247"/>
      <c r="RUU843" s="247"/>
      <c r="RUV843" s="247"/>
      <c r="RUW843" s="247"/>
      <c r="RUX843" s="247"/>
      <c r="RUY843" s="247"/>
      <c r="RUZ843" s="247"/>
      <c r="RVA843" s="247"/>
      <c r="RVB843" s="247"/>
      <c r="RVC843" s="247"/>
      <c r="RVD843" s="247"/>
      <c r="RVE843" s="247"/>
      <c r="RVF843" s="247"/>
      <c r="RVG843" s="247"/>
      <c r="RVH843" s="247"/>
      <c r="RVI843" s="247"/>
      <c r="RVJ843" s="247"/>
      <c r="RVK843" s="247"/>
      <c r="RVL843" s="247"/>
      <c r="RVM843" s="247"/>
      <c r="RVN843" s="247"/>
      <c r="RVO843" s="247"/>
      <c r="RVP843" s="247"/>
      <c r="RVQ843" s="247"/>
      <c r="RVR843" s="247"/>
      <c r="RVS843" s="247"/>
      <c r="RVT843" s="247"/>
      <c r="RVU843" s="247"/>
      <c r="RVV843" s="247"/>
      <c r="RVW843" s="247"/>
      <c r="RVX843" s="247"/>
      <c r="RVY843" s="247"/>
      <c r="RVZ843" s="247"/>
      <c r="RWA843" s="247"/>
      <c r="RWB843" s="247"/>
      <c r="RWC843" s="247"/>
      <c r="RWD843" s="247"/>
      <c r="RWE843" s="247"/>
      <c r="RWF843" s="247"/>
      <c r="RWG843" s="247"/>
      <c r="RWH843" s="247"/>
      <c r="RWI843" s="247"/>
      <c r="RWJ843" s="247"/>
      <c r="RWK843" s="247"/>
      <c r="RWL843" s="247"/>
      <c r="RWM843" s="247"/>
      <c r="RWN843" s="247"/>
      <c r="RWO843" s="247"/>
      <c r="RWP843" s="247"/>
      <c r="RWQ843" s="247"/>
      <c r="RWR843" s="247"/>
      <c r="RWS843" s="247"/>
      <c r="RWT843" s="247"/>
      <c r="RWU843" s="247"/>
      <c r="RWV843" s="247"/>
      <c r="RWW843" s="247"/>
      <c r="RWX843" s="247"/>
      <c r="RWY843" s="247"/>
      <c r="RWZ843" s="247"/>
      <c r="RXA843" s="247"/>
      <c r="RXB843" s="247"/>
      <c r="RXC843" s="247"/>
      <c r="RXD843" s="247"/>
      <c r="RXE843" s="247"/>
      <c r="RXF843" s="247"/>
      <c r="RXG843" s="247"/>
      <c r="RXH843" s="247"/>
      <c r="RXI843" s="247"/>
      <c r="RXJ843" s="247"/>
      <c r="RXK843" s="247"/>
      <c r="RXL843" s="247"/>
      <c r="RXM843" s="247"/>
      <c r="RXN843" s="247"/>
      <c r="RXO843" s="247"/>
      <c r="RXP843" s="247"/>
      <c r="RXQ843" s="247"/>
      <c r="RXR843" s="247"/>
      <c r="RXS843" s="247"/>
      <c r="RXT843" s="247"/>
      <c r="RXU843" s="247"/>
      <c r="RXV843" s="247"/>
      <c r="RXW843" s="247"/>
      <c r="RXX843" s="247"/>
      <c r="RXY843" s="247"/>
      <c r="RXZ843" s="247"/>
      <c r="RYA843" s="247"/>
      <c r="RYB843" s="247"/>
      <c r="RYC843" s="247"/>
      <c r="RYD843" s="247"/>
      <c r="RYE843" s="247"/>
      <c r="RYF843" s="247"/>
      <c r="RYG843" s="247"/>
      <c r="RYH843" s="247"/>
      <c r="RYI843" s="247"/>
      <c r="RYJ843" s="247"/>
      <c r="RYK843" s="247"/>
      <c r="RYL843" s="247"/>
      <c r="RYM843" s="247"/>
      <c r="RYN843" s="247"/>
      <c r="RYO843" s="247"/>
      <c r="RYP843" s="247"/>
      <c r="RYQ843" s="247"/>
      <c r="RYR843" s="247"/>
      <c r="RYS843" s="247"/>
      <c r="RYT843" s="247"/>
      <c r="RYU843" s="247"/>
      <c r="RYV843" s="247"/>
      <c r="RYW843" s="247"/>
      <c r="RYX843" s="247"/>
      <c r="RYY843" s="247"/>
      <c r="RYZ843" s="247"/>
      <c r="RZA843" s="247"/>
      <c r="RZB843" s="247"/>
      <c r="RZC843" s="247"/>
      <c r="RZD843" s="247"/>
      <c r="RZE843" s="247"/>
      <c r="RZF843" s="247"/>
      <c r="RZG843" s="247"/>
      <c r="RZH843" s="247"/>
      <c r="RZI843" s="247"/>
      <c r="RZJ843" s="247"/>
      <c r="RZK843" s="247"/>
      <c r="RZL843" s="247"/>
      <c r="RZM843" s="247"/>
      <c r="RZN843" s="247"/>
      <c r="RZO843" s="247"/>
      <c r="RZP843" s="247"/>
      <c r="RZQ843" s="247"/>
      <c r="RZR843" s="247"/>
      <c r="RZS843" s="247"/>
      <c r="RZT843" s="247"/>
      <c r="RZU843" s="247"/>
      <c r="RZV843" s="247"/>
      <c r="RZW843" s="247"/>
      <c r="RZX843" s="247"/>
      <c r="RZY843" s="247"/>
      <c r="RZZ843" s="247"/>
      <c r="SAA843" s="247"/>
      <c r="SAB843" s="247"/>
      <c r="SAC843" s="247"/>
      <c r="SAD843" s="247"/>
      <c r="SAE843" s="247"/>
      <c r="SAF843" s="247"/>
      <c r="SAG843" s="247"/>
      <c r="SAH843" s="247"/>
      <c r="SAI843" s="247"/>
      <c r="SAJ843" s="247"/>
      <c r="SAK843" s="247"/>
      <c r="SAL843" s="247"/>
      <c r="SAM843" s="247"/>
      <c r="SAN843" s="247"/>
      <c r="SAO843" s="247"/>
      <c r="SAP843" s="247"/>
      <c r="SAQ843" s="247"/>
      <c r="SAR843" s="247"/>
      <c r="SAS843" s="247"/>
      <c r="SAT843" s="247"/>
      <c r="SAU843" s="247"/>
      <c r="SAV843" s="247"/>
      <c r="SAW843" s="247"/>
      <c r="SAX843" s="247"/>
      <c r="SAY843" s="247"/>
      <c r="SAZ843" s="247"/>
      <c r="SBA843" s="247"/>
      <c r="SBB843" s="247"/>
      <c r="SBC843" s="247"/>
      <c r="SBD843" s="247"/>
      <c r="SBE843" s="247"/>
      <c r="SBF843" s="247"/>
      <c r="SBG843" s="247"/>
      <c r="SBH843" s="247"/>
      <c r="SBI843" s="247"/>
      <c r="SBJ843" s="247"/>
      <c r="SBK843" s="247"/>
      <c r="SBL843" s="247"/>
      <c r="SBM843" s="247"/>
      <c r="SBN843" s="247"/>
      <c r="SBO843" s="247"/>
      <c r="SBP843" s="247"/>
      <c r="SBQ843" s="247"/>
      <c r="SBR843" s="247"/>
      <c r="SBS843" s="247"/>
      <c r="SBT843" s="247"/>
      <c r="SBU843" s="247"/>
      <c r="SBV843" s="247"/>
      <c r="SBW843" s="247"/>
      <c r="SBX843" s="247"/>
      <c r="SBY843" s="247"/>
      <c r="SBZ843" s="247"/>
      <c r="SCA843" s="247"/>
      <c r="SCB843" s="247"/>
      <c r="SCC843" s="247"/>
      <c r="SCD843" s="247"/>
      <c r="SCE843" s="247"/>
      <c r="SCF843" s="247"/>
      <c r="SCG843" s="247"/>
      <c r="SCH843" s="247"/>
      <c r="SCI843" s="247"/>
      <c r="SCJ843" s="247"/>
      <c r="SCK843" s="247"/>
      <c r="SCL843" s="247"/>
      <c r="SCM843" s="247"/>
      <c r="SCN843" s="247"/>
      <c r="SCO843" s="247"/>
      <c r="SCP843" s="247"/>
      <c r="SCQ843" s="247"/>
      <c r="SCR843" s="247"/>
      <c r="SCS843" s="247"/>
      <c r="SCT843" s="247"/>
      <c r="SCU843" s="247"/>
      <c r="SCV843" s="247"/>
      <c r="SCW843" s="247"/>
      <c r="SCX843" s="247"/>
      <c r="SCY843" s="247"/>
      <c r="SCZ843" s="247"/>
      <c r="SDA843" s="247"/>
      <c r="SDB843" s="247"/>
      <c r="SDC843" s="247"/>
      <c r="SDD843" s="247"/>
      <c r="SDE843" s="247"/>
      <c r="SDF843" s="247"/>
      <c r="SDG843" s="247"/>
      <c r="SDH843" s="247"/>
      <c r="SDI843" s="247"/>
      <c r="SDJ843" s="247"/>
      <c r="SDK843" s="247"/>
      <c r="SDL843" s="247"/>
      <c r="SDM843" s="247"/>
      <c r="SDN843" s="247"/>
      <c r="SDO843" s="247"/>
      <c r="SDP843" s="247"/>
      <c r="SDQ843" s="247"/>
      <c r="SDR843" s="247"/>
      <c r="SDS843" s="247"/>
      <c r="SDT843" s="247"/>
      <c r="SDU843" s="247"/>
      <c r="SDV843" s="247"/>
      <c r="SDW843" s="247"/>
      <c r="SDX843" s="247"/>
      <c r="SDY843" s="247"/>
      <c r="SDZ843" s="247"/>
      <c r="SEA843" s="247"/>
      <c r="SEB843" s="247"/>
      <c r="SEC843" s="247"/>
      <c r="SED843" s="247"/>
      <c r="SEE843" s="247"/>
      <c r="SEF843" s="247"/>
      <c r="SEG843" s="247"/>
      <c r="SEH843" s="247"/>
      <c r="SEI843" s="247"/>
      <c r="SEJ843" s="247"/>
      <c r="SEK843" s="247"/>
      <c r="SEL843" s="247"/>
      <c r="SEM843" s="247"/>
      <c r="SEN843" s="247"/>
      <c r="SEO843" s="247"/>
      <c r="SEP843" s="247"/>
      <c r="SEQ843" s="247"/>
      <c r="SER843" s="247"/>
      <c r="SES843" s="247"/>
      <c r="SET843" s="247"/>
      <c r="SEU843" s="247"/>
      <c r="SEV843" s="247"/>
      <c r="SEW843" s="247"/>
      <c r="SEX843" s="247"/>
      <c r="SEY843" s="247"/>
      <c r="SEZ843" s="247"/>
      <c r="SFA843" s="247"/>
      <c r="SFB843" s="247"/>
      <c r="SFC843" s="247"/>
      <c r="SFD843" s="247"/>
      <c r="SFE843" s="247"/>
      <c r="SFF843" s="247"/>
      <c r="SFG843" s="247"/>
      <c r="SFH843" s="247"/>
      <c r="SFI843" s="247"/>
      <c r="SFJ843" s="247"/>
      <c r="SFK843" s="247"/>
      <c r="SFL843" s="247"/>
      <c r="SFM843" s="247"/>
      <c r="SFN843" s="247"/>
      <c r="SFO843" s="247"/>
      <c r="SFP843" s="247"/>
      <c r="SFQ843" s="247"/>
      <c r="SFR843" s="247"/>
      <c r="SFS843" s="247"/>
      <c r="SFT843" s="247"/>
      <c r="SFU843" s="247"/>
      <c r="SFV843" s="247"/>
      <c r="SFW843" s="247"/>
      <c r="SFX843" s="247"/>
      <c r="SFY843" s="247"/>
      <c r="SFZ843" s="247"/>
      <c r="SGA843" s="247"/>
      <c r="SGB843" s="247"/>
      <c r="SGC843" s="247"/>
      <c r="SGD843" s="247"/>
      <c r="SGE843" s="247"/>
      <c r="SGF843" s="247"/>
      <c r="SGG843" s="247"/>
      <c r="SGH843" s="247"/>
      <c r="SGI843" s="247"/>
      <c r="SGJ843" s="247"/>
      <c r="SGK843" s="247"/>
      <c r="SGL843" s="247"/>
      <c r="SGM843" s="247"/>
      <c r="SGN843" s="247"/>
      <c r="SGO843" s="247"/>
      <c r="SGP843" s="247"/>
      <c r="SGQ843" s="247"/>
      <c r="SGR843" s="247"/>
      <c r="SGS843" s="247"/>
      <c r="SGT843" s="247"/>
      <c r="SGU843" s="247"/>
      <c r="SGV843" s="247"/>
      <c r="SGW843" s="247"/>
      <c r="SGX843" s="247"/>
      <c r="SGY843" s="247"/>
      <c r="SGZ843" s="247"/>
      <c r="SHA843" s="247"/>
      <c r="SHB843" s="247"/>
      <c r="SHC843" s="247"/>
      <c r="SHD843" s="247"/>
      <c r="SHE843" s="247"/>
      <c r="SHF843" s="247"/>
      <c r="SHG843" s="247"/>
      <c r="SHH843" s="247"/>
      <c r="SHI843" s="247"/>
      <c r="SHJ843" s="247"/>
      <c r="SHK843" s="247"/>
      <c r="SHL843" s="247"/>
      <c r="SHM843" s="247"/>
      <c r="SHN843" s="247"/>
      <c r="SHO843" s="247"/>
      <c r="SHP843" s="247"/>
      <c r="SHQ843" s="247"/>
      <c r="SHR843" s="247"/>
      <c r="SHS843" s="247"/>
      <c r="SHT843" s="247"/>
      <c r="SHU843" s="247"/>
      <c r="SHV843" s="247"/>
      <c r="SHW843" s="247"/>
      <c r="SHX843" s="247"/>
      <c r="SHY843" s="247"/>
      <c r="SHZ843" s="247"/>
      <c r="SIA843" s="247"/>
      <c r="SIB843" s="247"/>
      <c r="SIC843" s="247"/>
      <c r="SID843" s="247"/>
      <c r="SIE843" s="247"/>
      <c r="SIF843" s="247"/>
      <c r="SIG843" s="247"/>
      <c r="SIH843" s="247"/>
      <c r="SII843" s="247"/>
      <c r="SIJ843" s="247"/>
      <c r="SIK843" s="247"/>
      <c r="SIL843" s="247"/>
      <c r="SIM843" s="247"/>
      <c r="SIN843" s="247"/>
      <c r="SIO843" s="247"/>
      <c r="SIP843" s="247"/>
      <c r="SIQ843" s="247"/>
      <c r="SIR843" s="247"/>
      <c r="SIS843" s="247"/>
      <c r="SIT843" s="247"/>
      <c r="SIU843" s="247"/>
      <c r="SIV843" s="247"/>
      <c r="SIW843" s="247"/>
      <c r="SIX843" s="247"/>
      <c r="SIY843" s="247"/>
      <c r="SIZ843" s="247"/>
      <c r="SJA843" s="247"/>
      <c r="SJB843" s="247"/>
      <c r="SJC843" s="247"/>
      <c r="SJD843" s="247"/>
      <c r="SJE843" s="247"/>
      <c r="SJF843" s="247"/>
      <c r="SJG843" s="247"/>
      <c r="SJH843" s="247"/>
      <c r="SJI843" s="247"/>
      <c r="SJJ843" s="247"/>
      <c r="SJK843" s="247"/>
      <c r="SJL843" s="247"/>
      <c r="SJM843" s="247"/>
      <c r="SJN843" s="247"/>
      <c r="SJO843" s="247"/>
      <c r="SJP843" s="247"/>
      <c r="SJQ843" s="247"/>
      <c r="SJR843" s="247"/>
      <c r="SJS843" s="247"/>
      <c r="SJT843" s="247"/>
      <c r="SJU843" s="247"/>
      <c r="SJV843" s="247"/>
      <c r="SJW843" s="247"/>
      <c r="SJX843" s="247"/>
      <c r="SJY843" s="247"/>
      <c r="SJZ843" s="247"/>
      <c r="SKA843" s="247"/>
      <c r="SKB843" s="247"/>
      <c r="SKC843" s="247"/>
      <c r="SKD843" s="247"/>
      <c r="SKE843" s="247"/>
      <c r="SKF843" s="247"/>
      <c r="SKG843" s="247"/>
      <c r="SKH843" s="247"/>
      <c r="SKI843" s="247"/>
      <c r="SKJ843" s="247"/>
      <c r="SKK843" s="247"/>
      <c r="SKL843" s="247"/>
      <c r="SKM843" s="247"/>
      <c r="SKN843" s="247"/>
      <c r="SKO843" s="247"/>
      <c r="SKP843" s="247"/>
      <c r="SKQ843" s="247"/>
      <c r="SKR843" s="247"/>
      <c r="SKS843" s="247"/>
      <c r="SKT843" s="247"/>
      <c r="SKU843" s="247"/>
      <c r="SKV843" s="247"/>
      <c r="SKW843" s="247"/>
      <c r="SKX843" s="247"/>
      <c r="SKY843" s="247"/>
      <c r="SKZ843" s="247"/>
      <c r="SLA843" s="247"/>
      <c r="SLB843" s="247"/>
      <c r="SLC843" s="247"/>
      <c r="SLD843" s="247"/>
      <c r="SLE843" s="247"/>
      <c r="SLF843" s="247"/>
      <c r="SLG843" s="247"/>
      <c r="SLH843" s="247"/>
      <c r="SLI843" s="247"/>
      <c r="SLJ843" s="247"/>
      <c r="SLK843" s="247"/>
      <c r="SLL843" s="247"/>
      <c r="SLM843" s="247"/>
      <c r="SLN843" s="247"/>
      <c r="SLO843" s="247"/>
      <c r="SLP843" s="247"/>
      <c r="SLQ843" s="247"/>
      <c r="SLR843" s="247"/>
      <c r="SLS843" s="247"/>
      <c r="SLT843" s="247"/>
      <c r="SLU843" s="247"/>
      <c r="SLV843" s="247"/>
      <c r="SLW843" s="247"/>
      <c r="SLX843" s="247"/>
      <c r="SLY843" s="247"/>
      <c r="SLZ843" s="247"/>
      <c r="SMA843" s="247"/>
      <c r="SMB843" s="247"/>
      <c r="SMC843" s="247"/>
      <c r="SMD843" s="247"/>
      <c r="SME843" s="247"/>
      <c r="SMF843" s="247"/>
      <c r="SMG843" s="247"/>
      <c r="SMH843" s="247"/>
      <c r="SMI843" s="247"/>
      <c r="SMJ843" s="247"/>
      <c r="SMK843" s="247"/>
      <c r="SML843" s="247"/>
      <c r="SMM843" s="247"/>
      <c r="SMN843" s="247"/>
      <c r="SMO843" s="247"/>
      <c r="SMP843" s="247"/>
      <c r="SMQ843" s="247"/>
      <c r="SMR843" s="247"/>
      <c r="SMS843" s="247"/>
      <c r="SMT843" s="247"/>
      <c r="SMU843" s="247"/>
      <c r="SMV843" s="247"/>
      <c r="SMW843" s="247"/>
      <c r="SMX843" s="247"/>
      <c r="SMY843" s="247"/>
      <c r="SMZ843" s="247"/>
      <c r="SNA843" s="247"/>
      <c r="SNB843" s="247"/>
      <c r="SNC843" s="247"/>
      <c r="SND843" s="247"/>
      <c r="SNE843" s="247"/>
      <c r="SNF843" s="247"/>
      <c r="SNG843" s="247"/>
      <c r="SNH843" s="247"/>
      <c r="SNI843" s="247"/>
      <c r="SNJ843" s="247"/>
      <c r="SNK843" s="247"/>
      <c r="SNL843" s="247"/>
      <c r="SNM843" s="247"/>
      <c r="SNN843" s="247"/>
      <c r="SNO843" s="247"/>
      <c r="SNP843" s="247"/>
      <c r="SNQ843" s="247"/>
      <c r="SNR843" s="247"/>
      <c r="SNS843" s="247"/>
      <c r="SNT843" s="247"/>
      <c r="SNU843" s="247"/>
      <c r="SNV843" s="247"/>
      <c r="SNW843" s="247"/>
      <c r="SNX843" s="247"/>
      <c r="SNY843" s="247"/>
      <c r="SNZ843" s="247"/>
      <c r="SOA843" s="247"/>
      <c r="SOB843" s="247"/>
      <c r="SOC843" s="247"/>
      <c r="SOD843" s="247"/>
      <c r="SOE843" s="247"/>
      <c r="SOF843" s="247"/>
      <c r="SOG843" s="247"/>
      <c r="SOH843" s="247"/>
      <c r="SOI843" s="247"/>
      <c r="SOJ843" s="247"/>
      <c r="SOK843" s="247"/>
      <c r="SOL843" s="247"/>
      <c r="SOM843" s="247"/>
      <c r="SON843" s="247"/>
      <c r="SOO843" s="247"/>
      <c r="SOP843" s="247"/>
      <c r="SOQ843" s="247"/>
      <c r="SOR843" s="247"/>
      <c r="SOS843" s="247"/>
      <c r="SOT843" s="247"/>
      <c r="SOU843" s="247"/>
      <c r="SOV843" s="247"/>
      <c r="SOW843" s="247"/>
      <c r="SOX843" s="247"/>
      <c r="SOY843" s="247"/>
      <c r="SOZ843" s="247"/>
      <c r="SPA843" s="247"/>
      <c r="SPB843" s="247"/>
      <c r="SPC843" s="247"/>
      <c r="SPD843" s="247"/>
      <c r="SPE843" s="247"/>
      <c r="SPF843" s="247"/>
      <c r="SPG843" s="247"/>
      <c r="SPH843" s="247"/>
      <c r="SPI843" s="247"/>
      <c r="SPJ843" s="247"/>
      <c r="SPK843" s="247"/>
      <c r="SPL843" s="247"/>
      <c r="SPM843" s="247"/>
      <c r="SPN843" s="247"/>
      <c r="SPO843" s="247"/>
      <c r="SPP843" s="247"/>
      <c r="SPQ843" s="247"/>
      <c r="SPR843" s="247"/>
      <c r="SPS843" s="247"/>
      <c r="SPT843" s="247"/>
      <c r="SPU843" s="247"/>
      <c r="SPV843" s="247"/>
      <c r="SPW843" s="247"/>
      <c r="SPX843" s="247"/>
      <c r="SPY843" s="247"/>
      <c r="SPZ843" s="247"/>
      <c r="SQA843" s="247"/>
      <c r="SQB843" s="247"/>
      <c r="SQC843" s="247"/>
      <c r="SQD843" s="247"/>
      <c r="SQE843" s="247"/>
      <c r="SQF843" s="247"/>
      <c r="SQG843" s="247"/>
      <c r="SQH843" s="247"/>
      <c r="SQI843" s="247"/>
      <c r="SQJ843" s="247"/>
      <c r="SQK843" s="247"/>
      <c r="SQL843" s="247"/>
      <c r="SQM843" s="247"/>
      <c r="SQN843" s="247"/>
      <c r="SQO843" s="247"/>
      <c r="SQP843" s="247"/>
      <c r="SQQ843" s="247"/>
      <c r="SQR843" s="247"/>
      <c r="SQS843" s="247"/>
      <c r="SQT843" s="247"/>
      <c r="SQU843" s="247"/>
      <c r="SQV843" s="247"/>
      <c r="SQW843" s="247"/>
      <c r="SQX843" s="247"/>
      <c r="SQY843" s="247"/>
      <c r="SQZ843" s="247"/>
      <c r="SRA843" s="247"/>
      <c r="SRB843" s="247"/>
      <c r="SRC843" s="247"/>
      <c r="SRD843" s="247"/>
      <c r="SRE843" s="247"/>
      <c r="SRF843" s="247"/>
      <c r="SRG843" s="247"/>
      <c r="SRH843" s="247"/>
      <c r="SRI843" s="247"/>
      <c r="SRJ843" s="247"/>
      <c r="SRK843" s="247"/>
      <c r="SRL843" s="247"/>
      <c r="SRM843" s="247"/>
      <c r="SRN843" s="247"/>
      <c r="SRO843" s="247"/>
      <c r="SRP843" s="247"/>
      <c r="SRQ843" s="247"/>
      <c r="SRR843" s="247"/>
      <c r="SRS843" s="247"/>
      <c r="SRT843" s="247"/>
      <c r="SRU843" s="247"/>
      <c r="SRV843" s="247"/>
      <c r="SRW843" s="247"/>
      <c r="SRX843" s="247"/>
      <c r="SRY843" s="247"/>
      <c r="SRZ843" s="247"/>
      <c r="SSA843" s="247"/>
      <c r="SSB843" s="247"/>
      <c r="SSC843" s="247"/>
      <c r="SSD843" s="247"/>
      <c r="SSE843" s="247"/>
      <c r="SSF843" s="247"/>
      <c r="SSG843" s="247"/>
      <c r="SSH843" s="247"/>
      <c r="SSI843" s="247"/>
      <c r="SSJ843" s="247"/>
      <c r="SSK843" s="247"/>
      <c r="SSL843" s="247"/>
      <c r="SSM843" s="247"/>
      <c r="SSN843" s="247"/>
      <c r="SSO843" s="247"/>
      <c r="SSP843" s="247"/>
      <c r="SSQ843" s="247"/>
      <c r="SSR843" s="247"/>
      <c r="SSS843" s="247"/>
      <c r="SST843" s="247"/>
      <c r="SSU843" s="247"/>
      <c r="SSV843" s="247"/>
      <c r="SSW843" s="247"/>
      <c r="SSX843" s="247"/>
      <c r="SSY843" s="247"/>
      <c r="SSZ843" s="247"/>
      <c r="STA843" s="247"/>
      <c r="STB843" s="247"/>
      <c r="STC843" s="247"/>
      <c r="STD843" s="247"/>
      <c r="STE843" s="247"/>
      <c r="STF843" s="247"/>
      <c r="STG843" s="247"/>
      <c r="STH843" s="247"/>
      <c r="STI843" s="247"/>
      <c r="STJ843" s="247"/>
      <c r="STK843" s="247"/>
      <c r="STL843" s="247"/>
      <c r="STM843" s="247"/>
      <c r="STN843" s="247"/>
      <c r="STO843" s="247"/>
      <c r="STP843" s="247"/>
      <c r="STQ843" s="247"/>
      <c r="STR843" s="247"/>
      <c r="STS843" s="247"/>
      <c r="STT843" s="247"/>
      <c r="STU843" s="247"/>
      <c r="STV843" s="247"/>
      <c r="STW843" s="247"/>
      <c r="STX843" s="247"/>
      <c r="STY843" s="247"/>
      <c r="STZ843" s="247"/>
      <c r="SUA843" s="247"/>
      <c r="SUB843" s="247"/>
      <c r="SUC843" s="247"/>
      <c r="SUD843" s="247"/>
      <c r="SUE843" s="247"/>
      <c r="SUF843" s="247"/>
      <c r="SUG843" s="247"/>
      <c r="SUH843" s="247"/>
      <c r="SUI843" s="247"/>
      <c r="SUJ843" s="247"/>
      <c r="SUK843" s="247"/>
      <c r="SUL843" s="247"/>
      <c r="SUM843" s="247"/>
      <c r="SUN843" s="247"/>
      <c r="SUO843" s="247"/>
      <c r="SUP843" s="247"/>
      <c r="SUQ843" s="247"/>
      <c r="SUR843" s="247"/>
      <c r="SUS843" s="247"/>
      <c r="SUT843" s="247"/>
      <c r="SUU843" s="247"/>
      <c r="SUV843" s="247"/>
      <c r="SUW843" s="247"/>
      <c r="SUX843" s="247"/>
      <c r="SUY843" s="247"/>
      <c r="SUZ843" s="247"/>
      <c r="SVA843" s="247"/>
      <c r="SVB843" s="247"/>
      <c r="SVC843" s="247"/>
      <c r="SVD843" s="247"/>
      <c r="SVE843" s="247"/>
      <c r="SVF843" s="247"/>
      <c r="SVG843" s="247"/>
      <c r="SVH843" s="247"/>
      <c r="SVI843" s="247"/>
      <c r="SVJ843" s="247"/>
      <c r="SVK843" s="247"/>
      <c r="SVL843" s="247"/>
      <c r="SVM843" s="247"/>
      <c r="SVN843" s="247"/>
      <c r="SVO843" s="247"/>
      <c r="SVP843" s="247"/>
      <c r="SVQ843" s="247"/>
      <c r="SVR843" s="247"/>
      <c r="SVS843" s="247"/>
      <c r="SVT843" s="247"/>
      <c r="SVU843" s="247"/>
      <c r="SVV843" s="247"/>
      <c r="SVW843" s="247"/>
      <c r="SVX843" s="247"/>
      <c r="SVY843" s="247"/>
      <c r="SVZ843" s="247"/>
      <c r="SWA843" s="247"/>
      <c r="SWB843" s="247"/>
      <c r="SWC843" s="247"/>
      <c r="SWD843" s="247"/>
      <c r="SWE843" s="247"/>
      <c r="SWF843" s="247"/>
      <c r="SWG843" s="247"/>
      <c r="SWH843" s="247"/>
      <c r="SWI843" s="247"/>
      <c r="SWJ843" s="247"/>
      <c r="SWK843" s="247"/>
      <c r="SWL843" s="247"/>
      <c r="SWM843" s="247"/>
      <c r="SWN843" s="247"/>
      <c r="SWO843" s="247"/>
      <c r="SWP843" s="247"/>
      <c r="SWQ843" s="247"/>
      <c r="SWR843" s="247"/>
      <c r="SWS843" s="247"/>
      <c r="SWT843" s="247"/>
      <c r="SWU843" s="247"/>
      <c r="SWV843" s="247"/>
      <c r="SWW843" s="247"/>
      <c r="SWX843" s="247"/>
      <c r="SWY843" s="247"/>
      <c r="SWZ843" s="247"/>
      <c r="SXA843" s="247"/>
      <c r="SXB843" s="247"/>
      <c r="SXC843" s="247"/>
      <c r="SXD843" s="247"/>
      <c r="SXE843" s="247"/>
      <c r="SXF843" s="247"/>
      <c r="SXG843" s="247"/>
      <c r="SXH843" s="247"/>
      <c r="SXI843" s="247"/>
      <c r="SXJ843" s="247"/>
      <c r="SXK843" s="247"/>
      <c r="SXL843" s="247"/>
      <c r="SXM843" s="247"/>
      <c r="SXN843" s="247"/>
      <c r="SXO843" s="247"/>
      <c r="SXP843" s="247"/>
      <c r="SXQ843" s="247"/>
      <c r="SXR843" s="247"/>
      <c r="SXS843" s="247"/>
      <c r="SXT843" s="247"/>
      <c r="SXU843" s="247"/>
      <c r="SXV843" s="247"/>
      <c r="SXW843" s="247"/>
      <c r="SXX843" s="247"/>
      <c r="SXY843" s="247"/>
      <c r="SXZ843" s="247"/>
      <c r="SYA843" s="247"/>
      <c r="SYB843" s="247"/>
      <c r="SYC843" s="247"/>
      <c r="SYD843" s="247"/>
      <c r="SYE843" s="247"/>
      <c r="SYF843" s="247"/>
      <c r="SYG843" s="247"/>
      <c r="SYH843" s="247"/>
      <c r="SYI843" s="247"/>
      <c r="SYJ843" s="247"/>
      <c r="SYK843" s="247"/>
      <c r="SYL843" s="247"/>
      <c r="SYM843" s="247"/>
      <c r="SYN843" s="247"/>
      <c r="SYO843" s="247"/>
      <c r="SYP843" s="247"/>
      <c r="SYQ843" s="247"/>
      <c r="SYR843" s="247"/>
      <c r="SYS843" s="247"/>
      <c r="SYT843" s="247"/>
      <c r="SYU843" s="247"/>
      <c r="SYV843" s="247"/>
      <c r="SYW843" s="247"/>
      <c r="SYX843" s="247"/>
      <c r="SYY843" s="247"/>
      <c r="SYZ843" s="247"/>
      <c r="SZA843" s="247"/>
      <c r="SZB843" s="247"/>
      <c r="SZC843" s="247"/>
      <c r="SZD843" s="247"/>
      <c r="SZE843" s="247"/>
      <c r="SZF843" s="247"/>
      <c r="SZG843" s="247"/>
      <c r="SZH843" s="247"/>
      <c r="SZI843" s="247"/>
      <c r="SZJ843" s="247"/>
      <c r="SZK843" s="247"/>
      <c r="SZL843" s="247"/>
      <c r="SZM843" s="247"/>
      <c r="SZN843" s="247"/>
      <c r="SZO843" s="247"/>
      <c r="SZP843" s="247"/>
      <c r="SZQ843" s="247"/>
      <c r="SZR843" s="247"/>
      <c r="SZS843" s="247"/>
      <c r="SZT843" s="247"/>
      <c r="SZU843" s="247"/>
      <c r="SZV843" s="247"/>
      <c r="SZW843" s="247"/>
      <c r="SZX843" s="247"/>
      <c r="SZY843" s="247"/>
      <c r="SZZ843" s="247"/>
      <c r="TAA843" s="247"/>
      <c r="TAB843" s="247"/>
      <c r="TAC843" s="247"/>
      <c r="TAD843" s="247"/>
      <c r="TAE843" s="247"/>
      <c r="TAF843" s="247"/>
      <c r="TAG843" s="247"/>
      <c r="TAH843" s="247"/>
      <c r="TAI843" s="247"/>
      <c r="TAJ843" s="247"/>
      <c r="TAK843" s="247"/>
      <c r="TAL843" s="247"/>
      <c r="TAM843" s="247"/>
      <c r="TAN843" s="247"/>
      <c r="TAO843" s="247"/>
      <c r="TAP843" s="247"/>
      <c r="TAQ843" s="247"/>
      <c r="TAR843" s="247"/>
      <c r="TAS843" s="247"/>
      <c r="TAT843" s="247"/>
      <c r="TAU843" s="247"/>
      <c r="TAV843" s="247"/>
      <c r="TAW843" s="247"/>
      <c r="TAX843" s="247"/>
      <c r="TAY843" s="247"/>
      <c r="TAZ843" s="247"/>
      <c r="TBA843" s="247"/>
      <c r="TBB843" s="247"/>
      <c r="TBC843" s="247"/>
      <c r="TBD843" s="247"/>
      <c r="TBE843" s="247"/>
      <c r="TBF843" s="247"/>
      <c r="TBG843" s="247"/>
      <c r="TBH843" s="247"/>
      <c r="TBI843" s="247"/>
      <c r="TBJ843" s="247"/>
      <c r="TBK843" s="247"/>
      <c r="TBL843" s="247"/>
      <c r="TBM843" s="247"/>
      <c r="TBN843" s="247"/>
      <c r="TBO843" s="247"/>
      <c r="TBP843" s="247"/>
      <c r="TBQ843" s="247"/>
      <c r="TBR843" s="247"/>
      <c r="TBS843" s="247"/>
      <c r="TBT843" s="247"/>
      <c r="TBU843" s="247"/>
      <c r="TBV843" s="247"/>
      <c r="TBW843" s="247"/>
      <c r="TBX843" s="247"/>
      <c r="TBY843" s="247"/>
      <c r="TBZ843" s="247"/>
      <c r="TCA843" s="247"/>
      <c r="TCB843" s="247"/>
      <c r="TCC843" s="247"/>
      <c r="TCD843" s="247"/>
      <c r="TCE843" s="247"/>
      <c r="TCF843" s="247"/>
      <c r="TCG843" s="247"/>
      <c r="TCH843" s="247"/>
      <c r="TCI843" s="247"/>
      <c r="TCJ843" s="247"/>
      <c r="TCK843" s="247"/>
      <c r="TCL843" s="247"/>
      <c r="TCM843" s="247"/>
      <c r="TCN843" s="247"/>
      <c r="TCO843" s="247"/>
      <c r="TCP843" s="247"/>
      <c r="TCQ843" s="247"/>
      <c r="TCR843" s="247"/>
      <c r="TCS843" s="247"/>
      <c r="TCT843" s="247"/>
      <c r="TCU843" s="247"/>
      <c r="TCV843" s="247"/>
      <c r="TCW843" s="247"/>
      <c r="TCX843" s="247"/>
      <c r="TCY843" s="247"/>
      <c r="TCZ843" s="247"/>
      <c r="TDA843" s="247"/>
      <c r="TDB843" s="247"/>
      <c r="TDC843" s="247"/>
      <c r="TDD843" s="247"/>
      <c r="TDE843" s="247"/>
      <c r="TDF843" s="247"/>
      <c r="TDG843" s="247"/>
      <c r="TDH843" s="247"/>
      <c r="TDI843" s="247"/>
      <c r="TDJ843" s="247"/>
      <c r="TDK843" s="247"/>
      <c r="TDL843" s="247"/>
      <c r="TDM843" s="247"/>
      <c r="TDN843" s="247"/>
      <c r="TDO843" s="247"/>
      <c r="TDP843" s="247"/>
      <c r="TDQ843" s="247"/>
      <c r="TDR843" s="247"/>
      <c r="TDS843" s="247"/>
      <c r="TDT843" s="247"/>
      <c r="TDU843" s="247"/>
      <c r="TDV843" s="247"/>
      <c r="TDW843" s="247"/>
      <c r="TDX843" s="247"/>
      <c r="TDY843" s="247"/>
      <c r="TDZ843" s="247"/>
      <c r="TEA843" s="247"/>
      <c r="TEB843" s="247"/>
      <c r="TEC843" s="247"/>
      <c r="TED843" s="247"/>
      <c r="TEE843" s="247"/>
      <c r="TEF843" s="247"/>
      <c r="TEG843" s="247"/>
      <c r="TEH843" s="247"/>
      <c r="TEI843" s="247"/>
      <c r="TEJ843" s="247"/>
      <c r="TEK843" s="247"/>
      <c r="TEL843" s="247"/>
      <c r="TEM843" s="247"/>
      <c r="TEN843" s="247"/>
      <c r="TEO843" s="247"/>
      <c r="TEP843" s="247"/>
      <c r="TEQ843" s="247"/>
      <c r="TER843" s="247"/>
      <c r="TES843" s="247"/>
      <c r="TET843" s="247"/>
      <c r="TEU843" s="247"/>
      <c r="TEV843" s="247"/>
      <c r="TEW843" s="247"/>
      <c r="TEX843" s="247"/>
      <c r="TEY843" s="247"/>
      <c r="TEZ843" s="247"/>
      <c r="TFA843" s="247"/>
      <c r="TFB843" s="247"/>
      <c r="TFC843" s="247"/>
      <c r="TFD843" s="247"/>
      <c r="TFE843" s="247"/>
      <c r="TFF843" s="247"/>
      <c r="TFG843" s="247"/>
      <c r="TFH843" s="247"/>
      <c r="TFI843" s="247"/>
      <c r="TFJ843" s="247"/>
      <c r="TFK843" s="247"/>
      <c r="TFL843" s="247"/>
      <c r="TFM843" s="247"/>
      <c r="TFN843" s="247"/>
      <c r="TFO843" s="247"/>
      <c r="TFP843" s="247"/>
      <c r="TFQ843" s="247"/>
      <c r="TFR843" s="247"/>
      <c r="TFS843" s="247"/>
      <c r="TFT843" s="247"/>
      <c r="TFU843" s="247"/>
      <c r="TFV843" s="247"/>
      <c r="TFW843" s="247"/>
      <c r="TFX843" s="247"/>
      <c r="TFY843" s="247"/>
      <c r="TFZ843" s="247"/>
      <c r="TGA843" s="247"/>
      <c r="TGB843" s="247"/>
      <c r="TGC843" s="247"/>
      <c r="TGD843" s="247"/>
      <c r="TGE843" s="247"/>
      <c r="TGF843" s="247"/>
      <c r="TGG843" s="247"/>
      <c r="TGH843" s="247"/>
      <c r="TGI843" s="247"/>
      <c r="TGJ843" s="247"/>
      <c r="TGK843" s="247"/>
      <c r="TGL843" s="247"/>
      <c r="TGM843" s="247"/>
      <c r="TGN843" s="247"/>
      <c r="TGO843" s="247"/>
      <c r="TGP843" s="247"/>
      <c r="TGQ843" s="247"/>
      <c r="TGR843" s="247"/>
      <c r="TGS843" s="247"/>
      <c r="TGT843" s="247"/>
      <c r="TGU843" s="247"/>
      <c r="TGV843" s="247"/>
      <c r="TGW843" s="247"/>
      <c r="TGX843" s="247"/>
      <c r="TGY843" s="247"/>
      <c r="TGZ843" s="247"/>
      <c r="THA843" s="247"/>
      <c r="THB843" s="247"/>
      <c r="THC843" s="247"/>
      <c r="THD843" s="247"/>
      <c r="THE843" s="247"/>
      <c r="THF843" s="247"/>
      <c r="THG843" s="247"/>
      <c r="THH843" s="247"/>
      <c r="THI843" s="247"/>
      <c r="THJ843" s="247"/>
      <c r="THK843" s="247"/>
      <c r="THL843" s="247"/>
      <c r="THM843" s="247"/>
      <c r="THN843" s="247"/>
      <c r="THO843" s="247"/>
      <c r="THP843" s="247"/>
      <c r="THQ843" s="247"/>
      <c r="THR843" s="247"/>
      <c r="THS843" s="247"/>
      <c r="THT843" s="247"/>
      <c r="THU843" s="247"/>
      <c r="THV843" s="247"/>
      <c r="THW843" s="247"/>
      <c r="THX843" s="247"/>
      <c r="THY843" s="247"/>
      <c r="THZ843" s="247"/>
      <c r="TIA843" s="247"/>
      <c r="TIB843" s="247"/>
      <c r="TIC843" s="247"/>
      <c r="TID843" s="247"/>
      <c r="TIE843" s="247"/>
      <c r="TIF843" s="247"/>
      <c r="TIG843" s="247"/>
      <c r="TIH843" s="247"/>
      <c r="TII843" s="247"/>
      <c r="TIJ843" s="247"/>
      <c r="TIK843" s="247"/>
      <c r="TIL843" s="247"/>
      <c r="TIM843" s="247"/>
      <c r="TIN843" s="247"/>
      <c r="TIO843" s="247"/>
      <c r="TIP843" s="247"/>
      <c r="TIQ843" s="247"/>
      <c r="TIR843" s="247"/>
      <c r="TIS843" s="247"/>
      <c r="TIT843" s="247"/>
      <c r="TIU843" s="247"/>
      <c r="TIV843" s="247"/>
      <c r="TIW843" s="247"/>
      <c r="TIX843" s="247"/>
      <c r="TIY843" s="247"/>
      <c r="TIZ843" s="247"/>
      <c r="TJA843" s="247"/>
      <c r="TJB843" s="247"/>
      <c r="TJC843" s="247"/>
      <c r="TJD843" s="247"/>
      <c r="TJE843" s="247"/>
      <c r="TJF843" s="247"/>
      <c r="TJG843" s="247"/>
      <c r="TJH843" s="247"/>
      <c r="TJI843" s="247"/>
      <c r="TJJ843" s="247"/>
      <c r="TJK843" s="247"/>
      <c r="TJL843" s="247"/>
      <c r="TJM843" s="247"/>
      <c r="TJN843" s="247"/>
      <c r="TJO843" s="247"/>
      <c r="TJP843" s="247"/>
      <c r="TJQ843" s="247"/>
      <c r="TJR843" s="247"/>
      <c r="TJS843" s="247"/>
      <c r="TJT843" s="247"/>
      <c r="TJU843" s="247"/>
      <c r="TJV843" s="247"/>
      <c r="TJW843" s="247"/>
      <c r="TJX843" s="247"/>
      <c r="TJY843" s="247"/>
      <c r="TJZ843" s="247"/>
      <c r="TKA843" s="247"/>
      <c r="TKB843" s="247"/>
      <c r="TKC843" s="247"/>
      <c r="TKD843" s="247"/>
      <c r="TKE843" s="247"/>
      <c r="TKF843" s="247"/>
      <c r="TKG843" s="247"/>
      <c r="TKH843" s="247"/>
      <c r="TKI843" s="247"/>
      <c r="TKJ843" s="247"/>
      <c r="TKK843" s="247"/>
      <c r="TKL843" s="247"/>
      <c r="TKM843" s="247"/>
      <c r="TKN843" s="247"/>
      <c r="TKO843" s="247"/>
      <c r="TKP843" s="247"/>
      <c r="TKQ843" s="247"/>
      <c r="TKR843" s="247"/>
      <c r="TKS843" s="247"/>
      <c r="TKT843" s="247"/>
      <c r="TKU843" s="247"/>
      <c r="TKV843" s="247"/>
      <c r="TKW843" s="247"/>
      <c r="TKX843" s="247"/>
      <c r="TKY843" s="247"/>
      <c r="TKZ843" s="247"/>
      <c r="TLA843" s="247"/>
      <c r="TLB843" s="247"/>
      <c r="TLC843" s="247"/>
      <c r="TLD843" s="247"/>
      <c r="TLE843" s="247"/>
      <c r="TLF843" s="247"/>
      <c r="TLG843" s="247"/>
      <c r="TLH843" s="247"/>
      <c r="TLI843" s="247"/>
      <c r="TLJ843" s="247"/>
      <c r="TLK843" s="247"/>
      <c r="TLL843" s="247"/>
      <c r="TLM843" s="247"/>
      <c r="TLN843" s="247"/>
      <c r="TLO843" s="247"/>
      <c r="TLP843" s="247"/>
      <c r="TLQ843" s="247"/>
      <c r="TLR843" s="247"/>
      <c r="TLS843" s="247"/>
      <c r="TLT843" s="247"/>
      <c r="TLU843" s="247"/>
      <c r="TLV843" s="247"/>
      <c r="TLW843" s="247"/>
      <c r="TLX843" s="247"/>
      <c r="TLY843" s="247"/>
      <c r="TLZ843" s="247"/>
      <c r="TMA843" s="247"/>
      <c r="TMB843" s="247"/>
      <c r="TMC843" s="247"/>
      <c r="TMD843" s="247"/>
      <c r="TME843" s="247"/>
      <c r="TMF843" s="247"/>
      <c r="TMG843" s="247"/>
      <c r="TMH843" s="247"/>
      <c r="TMI843" s="247"/>
      <c r="TMJ843" s="247"/>
      <c r="TMK843" s="247"/>
      <c r="TML843" s="247"/>
      <c r="TMM843" s="247"/>
      <c r="TMN843" s="247"/>
      <c r="TMO843" s="247"/>
      <c r="TMP843" s="247"/>
      <c r="TMQ843" s="247"/>
      <c r="TMR843" s="247"/>
      <c r="TMS843" s="247"/>
      <c r="TMT843" s="247"/>
      <c r="TMU843" s="247"/>
      <c r="TMV843" s="247"/>
      <c r="TMW843" s="247"/>
      <c r="TMX843" s="247"/>
      <c r="TMY843" s="247"/>
      <c r="TMZ843" s="247"/>
      <c r="TNA843" s="247"/>
      <c r="TNB843" s="247"/>
      <c r="TNC843" s="247"/>
      <c r="TND843" s="247"/>
      <c r="TNE843" s="247"/>
      <c r="TNF843" s="247"/>
      <c r="TNG843" s="247"/>
      <c r="TNH843" s="247"/>
      <c r="TNI843" s="247"/>
      <c r="TNJ843" s="247"/>
      <c r="TNK843" s="247"/>
      <c r="TNL843" s="247"/>
      <c r="TNM843" s="247"/>
      <c r="TNN843" s="247"/>
      <c r="TNO843" s="247"/>
      <c r="TNP843" s="247"/>
      <c r="TNQ843" s="247"/>
      <c r="TNR843" s="247"/>
      <c r="TNS843" s="247"/>
      <c r="TNT843" s="247"/>
      <c r="TNU843" s="247"/>
      <c r="TNV843" s="247"/>
      <c r="TNW843" s="247"/>
      <c r="TNX843" s="247"/>
      <c r="TNY843" s="247"/>
      <c r="TNZ843" s="247"/>
      <c r="TOA843" s="247"/>
      <c r="TOB843" s="247"/>
      <c r="TOC843" s="247"/>
      <c r="TOD843" s="247"/>
      <c r="TOE843" s="247"/>
      <c r="TOF843" s="247"/>
      <c r="TOG843" s="247"/>
      <c r="TOH843" s="247"/>
      <c r="TOI843" s="247"/>
      <c r="TOJ843" s="247"/>
      <c r="TOK843" s="247"/>
      <c r="TOL843" s="247"/>
      <c r="TOM843" s="247"/>
      <c r="TON843" s="247"/>
      <c r="TOO843" s="247"/>
      <c r="TOP843" s="247"/>
      <c r="TOQ843" s="247"/>
      <c r="TOR843" s="247"/>
      <c r="TOS843" s="247"/>
      <c r="TOT843" s="247"/>
      <c r="TOU843" s="247"/>
      <c r="TOV843" s="247"/>
      <c r="TOW843" s="247"/>
      <c r="TOX843" s="247"/>
      <c r="TOY843" s="247"/>
      <c r="TOZ843" s="247"/>
      <c r="TPA843" s="247"/>
      <c r="TPB843" s="247"/>
      <c r="TPC843" s="247"/>
      <c r="TPD843" s="247"/>
      <c r="TPE843" s="247"/>
      <c r="TPF843" s="247"/>
      <c r="TPG843" s="247"/>
      <c r="TPH843" s="247"/>
      <c r="TPI843" s="247"/>
      <c r="TPJ843" s="247"/>
      <c r="TPK843" s="247"/>
      <c r="TPL843" s="247"/>
      <c r="TPM843" s="247"/>
      <c r="TPN843" s="247"/>
      <c r="TPO843" s="247"/>
      <c r="TPP843" s="247"/>
      <c r="TPQ843" s="247"/>
      <c r="TPR843" s="247"/>
      <c r="TPS843" s="247"/>
      <c r="TPT843" s="247"/>
      <c r="TPU843" s="247"/>
      <c r="TPV843" s="247"/>
      <c r="TPW843" s="247"/>
      <c r="TPX843" s="247"/>
      <c r="TPY843" s="247"/>
      <c r="TPZ843" s="247"/>
      <c r="TQA843" s="247"/>
      <c r="TQB843" s="247"/>
      <c r="TQC843" s="247"/>
      <c r="TQD843" s="247"/>
      <c r="TQE843" s="247"/>
      <c r="TQF843" s="247"/>
      <c r="TQG843" s="247"/>
      <c r="TQH843" s="247"/>
      <c r="TQI843" s="247"/>
      <c r="TQJ843" s="247"/>
      <c r="TQK843" s="247"/>
      <c r="TQL843" s="247"/>
      <c r="TQM843" s="247"/>
      <c r="TQN843" s="247"/>
      <c r="TQO843" s="247"/>
      <c r="TQP843" s="247"/>
      <c r="TQQ843" s="247"/>
      <c r="TQR843" s="247"/>
      <c r="TQS843" s="247"/>
      <c r="TQT843" s="247"/>
      <c r="TQU843" s="247"/>
      <c r="TQV843" s="247"/>
      <c r="TQW843" s="247"/>
      <c r="TQX843" s="247"/>
      <c r="TQY843" s="247"/>
      <c r="TQZ843" s="247"/>
      <c r="TRA843" s="247"/>
      <c r="TRB843" s="247"/>
      <c r="TRC843" s="247"/>
      <c r="TRD843" s="247"/>
      <c r="TRE843" s="247"/>
      <c r="TRF843" s="247"/>
      <c r="TRG843" s="247"/>
      <c r="TRH843" s="247"/>
      <c r="TRI843" s="247"/>
      <c r="TRJ843" s="247"/>
      <c r="TRK843" s="247"/>
      <c r="TRL843" s="247"/>
      <c r="TRM843" s="247"/>
      <c r="TRN843" s="247"/>
      <c r="TRO843" s="247"/>
      <c r="TRP843" s="247"/>
      <c r="TRQ843" s="247"/>
      <c r="TRR843" s="247"/>
      <c r="TRS843" s="247"/>
      <c r="TRT843" s="247"/>
      <c r="TRU843" s="247"/>
      <c r="TRV843" s="247"/>
      <c r="TRW843" s="247"/>
      <c r="TRX843" s="247"/>
      <c r="TRY843" s="247"/>
      <c r="TRZ843" s="247"/>
      <c r="TSA843" s="247"/>
      <c r="TSB843" s="247"/>
      <c r="TSC843" s="247"/>
      <c r="TSD843" s="247"/>
      <c r="TSE843" s="247"/>
      <c r="TSF843" s="247"/>
      <c r="TSG843" s="247"/>
      <c r="TSH843" s="247"/>
      <c r="TSI843" s="247"/>
      <c r="TSJ843" s="247"/>
      <c r="TSK843" s="247"/>
      <c r="TSL843" s="247"/>
      <c r="TSM843" s="247"/>
      <c r="TSN843" s="247"/>
      <c r="TSO843" s="247"/>
      <c r="TSP843" s="247"/>
      <c r="TSQ843" s="247"/>
      <c r="TSR843" s="247"/>
      <c r="TSS843" s="247"/>
      <c r="TST843" s="247"/>
      <c r="TSU843" s="247"/>
      <c r="TSV843" s="247"/>
      <c r="TSW843" s="247"/>
      <c r="TSX843" s="247"/>
      <c r="TSY843" s="247"/>
      <c r="TSZ843" s="247"/>
      <c r="TTA843" s="247"/>
      <c r="TTB843" s="247"/>
      <c r="TTC843" s="247"/>
      <c r="TTD843" s="247"/>
      <c r="TTE843" s="247"/>
      <c r="TTF843" s="247"/>
      <c r="TTG843" s="247"/>
      <c r="TTH843" s="247"/>
      <c r="TTI843" s="247"/>
      <c r="TTJ843" s="247"/>
      <c r="TTK843" s="247"/>
      <c r="TTL843" s="247"/>
      <c r="TTM843" s="247"/>
      <c r="TTN843" s="247"/>
      <c r="TTO843" s="247"/>
      <c r="TTP843" s="247"/>
      <c r="TTQ843" s="247"/>
      <c r="TTR843" s="247"/>
      <c r="TTS843" s="247"/>
      <c r="TTT843" s="247"/>
      <c r="TTU843" s="247"/>
      <c r="TTV843" s="247"/>
      <c r="TTW843" s="247"/>
      <c r="TTX843" s="247"/>
      <c r="TTY843" s="247"/>
      <c r="TTZ843" s="247"/>
      <c r="TUA843" s="247"/>
      <c r="TUB843" s="247"/>
      <c r="TUC843" s="247"/>
      <c r="TUD843" s="247"/>
      <c r="TUE843" s="247"/>
      <c r="TUF843" s="247"/>
      <c r="TUG843" s="247"/>
      <c r="TUH843" s="247"/>
      <c r="TUI843" s="247"/>
      <c r="TUJ843" s="247"/>
      <c r="TUK843" s="247"/>
      <c r="TUL843" s="247"/>
      <c r="TUM843" s="247"/>
      <c r="TUN843" s="247"/>
      <c r="TUO843" s="247"/>
      <c r="TUP843" s="247"/>
      <c r="TUQ843" s="247"/>
      <c r="TUR843" s="247"/>
      <c r="TUS843" s="247"/>
      <c r="TUT843" s="247"/>
      <c r="TUU843" s="247"/>
      <c r="TUV843" s="247"/>
      <c r="TUW843" s="247"/>
      <c r="TUX843" s="247"/>
      <c r="TUY843" s="247"/>
      <c r="TUZ843" s="247"/>
      <c r="TVA843" s="247"/>
      <c r="TVB843" s="247"/>
      <c r="TVC843" s="247"/>
      <c r="TVD843" s="247"/>
      <c r="TVE843" s="247"/>
      <c r="TVF843" s="247"/>
      <c r="TVG843" s="247"/>
      <c r="TVH843" s="247"/>
      <c r="TVI843" s="247"/>
      <c r="TVJ843" s="247"/>
      <c r="TVK843" s="247"/>
      <c r="TVL843" s="247"/>
      <c r="TVM843" s="247"/>
      <c r="TVN843" s="247"/>
      <c r="TVO843" s="247"/>
      <c r="TVP843" s="247"/>
      <c r="TVQ843" s="247"/>
      <c r="TVR843" s="247"/>
      <c r="TVS843" s="247"/>
      <c r="TVT843" s="247"/>
      <c r="TVU843" s="247"/>
      <c r="TVV843" s="247"/>
      <c r="TVW843" s="247"/>
      <c r="TVX843" s="247"/>
      <c r="TVY843" s="247"/>
      <c r="TVZ843" s="247"/>
      <c r="TWA843" s="247"/>
      <c r="TWB843" s="247"/>
      <c r="TWC843" s="247"/>
      <c r="TWD843" s="247"/>
      <c r="TWE843" s="247"/>
      <c r="TWF843" s="247"/>
      <c r="TWG843" s="247"/>
      <c r="TWH843" s="247"/>
      <c r="TWI843" s="247"/>
      <c r="TWJ843" s="247"/>
      <c r="TWK843" s="247"/>
      <c r="TWL843" s="247"/>
      <c r="TWM843" s="247"/>
      <c r="TWN843" s="247"/>
      <c r="TWO843" s="247"/>
      <c r="TWP843" s="247"/>
      <c r="TWQ843" s="247"/>
      <c r="TWR843" s="247"/>
      <c r="TWS843" s="247"/>
      <c r="TWT843" s="247"/>
      <c r="TWU843" s="247"/>
      <c r="TWV843" s="247"/>
      <c r="TWW843" s="247"/>
      <c r="TWX843" s="247"/>
      <c r="TWY843" s="247"/>
      <c r="TWZ843" s="247"/>
      <c r="TXA843" s="247"/>
      <c r="TXB843" s="247"/>
      <c r="TXC843" s="247"/>
      <c r="TXD843" s="247"/>
      <c r="TXE843" s="247"/>
      <c r="TXF843" s="247"/>
      <c r="TXG843" s="247"/>
      <c r="TXH843" s="247"/>
      <c r="TXI843" s="247"/>
      <c r="TXJ843" s="247"/>
      <c r="TXK843" s="247"/>
      <c r="TXL843" s="247"/>
      <c r="TXM843" s="247"/>
      <c r="TXN843" s="247"/>
      <c r="TXO843" s="247"/>
      <c r="TXP843" s="247"/>
      <c r="TXQ843" s="247"/>
      <c r="TXR843" s="247"/>
      <c r="TXS843" s="247"/>
      <c r="TXT843" s="247"/>
      <c r="TXU843" s="247"/>
      <c r="TXV843" s="247"/>
      <c r="TXW843" s="247"/>
      <c r="TXX843" s="247"/>
      <c r="TXY843" s="247"/>
      <c r="TXZ843" s="247"/>
      <c r="TYA843" s="247"/>
      <c r="TYB843" s="247"/>
      <c r="TYC843" s="247"/>
      <c r="TYD843" s="247"/>
      <c r="TYE843" s="247"/>
      <c r="TYF843" s="247"/>
      <c r="TYG843" s="247"/>
      <c r="TYH843" s="247"/>
      <c r="TYI843" s="247"/>
      <c r="TYJ843" s="247"/>
      <c r="TYK843" s="247"/>
      <c r="TYL843" s="247"/>
      <c r="TYM843" s="247"/>
      <c r="TYN843" s="247"/>
      <c r="TYO843" s="247"/>
      <c r="TYP843" s="247"/>
      <c r="TYQ843" s="247"/>
      <c r="TYR843" s="247"/>
      <c r="TYS843" s="247"/>
      <c r="TYT843" s="247"/>
      <c r="TYU843" s="247"/>
      <c r="TYV843" s="247"/>
      <c r="TYW843" s="247"/>
      <c r="TYX843" s="247"/>
      <c r="TYY843" s="247"/>
      <c r="TYZ843" s="247"/>
      <c r="TZA843" s="247"/>
      <c r="TZB843" s="247"/>
      <c r="TZC843" s="247"/>
      <c r="TZD843" s="247"/>
      <c r="TZE843" s="247"/>
      <c r="TZF843" s="247"/>
      <c r="TZG843" s="247"/>
      <c r="TZH843" s="247"/>
      <c r="TZI843" s="247"/>
      <c r="TZJ843" s="247"/>
      <c r="TZK843" s="247"/>
      <c r="TZL843" s="247"/>
      <c r="TZM843" s="247"/>
      <c r="TZN843" s="247"/>
      <c r="TZO843" s="247"/>
      <c r="TZP843" s="247"/>
      <c r="TZQ843" s="247"/>
      <c r="TZR843" s="247"/>
      <c r="TZS843" s="247"/>
      <c r="TZT843" s="247"/>
      <c r="TZU843" s="247"/>
      <c r="TZV843" s="247"/>
      <c r="TZW843" s="247"/>
      <c r="TZX843" s="247"/>
      <c r="TZY843" s="247"/>
      <c r="TZZ843" s="247"/>
      <c r="UAA843" s="247"/>
      <c r="UAB843" s="247"/>
      <c r="UAC843" s="247"/>
      <c r="UAD843" s="247"/>
      <c r="UAE843" s="247"/>
      <c r="UAF843" s="247"/>
      <c r="UAG843" s="247"/>
      <c r="UAH843" s="247"/>
      <c r="UAI843" s="247"/>
      <c r="UAJ843" s="247"/>
      <c r="UAK843" s="247"/>
      <c r="UAL843" s="247"/>
      <c r="UAM843" s="247"/>
      <c r="UAN843" s="247"/>
      <c r="UAO843" s="247"/>
      <c r="UAP843" s="247"/>
      <c r="UAQ843" s="247"/>
      <c r="UAR843" s="247"/>
      <c r="UAS843" s="247"/>
      <c r="UAT843" s="247"/>
      <c r="UAU843" s="247"/>
      <c r="UAV843" s="247"/>
      <c r="UAW843" s="247"/>
      <c r="UAX843" s="247"/>
      <c r="UAY843" s="247"/>
      <c r="UAZ843" s="247"/>
      <c r="UBA843" s="247"/>
      <c r="UBB843" s="247"/>
      <c r="UBC843" s="247"/>
      <c r="UBD843" s="247"/>
      <c r="UBE843" s="247"/>
      <c r="UBF843" s="247"/>
      <c r="UBG843" s="247"/>
      <c r="UBH843" s="247"/>
      <c r="UBI843" s="247"/>
      <c r="UBJ843" s="247"/>
      <c r="UBK843" s="247"/>
      <c r="UBL843" s="247"/>
      <c r="UBM843" s="247"/>
      <c r="UBN843" s="247"/>
      <c r="UBO843" s="247"/>
      <c r="UBP843" s="247"/>
      <c r="UBQ843" s="247"/>
      <c r="UBR843" s="247"/>
      <c r="UBS843" s="247"/>
      <c r="UBT843" s="247"/>
      <c r="UBU843" s="247"/>
      <c r="UBV843" s="247"/>
      <c r="UBW843" s="247"/>
      <c r="UBX843" s="247"/>
      <c r="UBY843" s="247"/>
      <c r="UBZ843" s="247"/>
      <c r="UCA843" s="247"/>
      <c r="UCB843" s="247"/>
      <c r="UCC843" s="247"/>
      <c r="UCD843" s="247"/>
      <c r="UCE843" s="247"/>
      <c r="UCF843" s="247"/>
      <c r="UCG843" s="247"/>
      <c r="UCH843" s="247"/>
      <c r="UCI843" s="247"/>
      <c r="UCJ843" s="247"/>
      <c r="UCK843" s="247"/>
      <c r="UCL843" s="247"/>
      <c r="UCM843" s="247"/>
      <c r="UCN843" s="247"/>
      <c r="UCO843" s="247"/>
      <c r="UCP843" s="247"/>
      <c r="UCQ843" s="247"/>
      <c r="UCR843" s="247"/>
      <c r="UCS843" s="247"/>
      <c r="UCT843" s="247"/>
      <c r="UCU843" s="247"/>
      <c r="UCV843" s="247"/>
      <c r="UCW843" s="247"/>
      <c r="UCX843" s="247"/>
      <c r="UCY843" s="247"/>
      <c r="UCZ843" s="247"/>
      <c r="UDA843" s="247"/>
      <c r="UDB843" s="247"/>
      <c r="UDC843" s="247"/>
      <c r="UDD843" s="247"/>
      <c r="UDE843" s="247"/>
      <c r="UDF843" s="247"/>
      <c r="UDG843" s="247"/>
      <c r="UDH843" s="247"/>
      <c r="UDI843" s="247"/>
      <c r="UDJ843" s="247"/>
      <c r="UDK843" s="247"/>
      <c r="UDL843" s="247"/>
      <c r="UDM843" s="247"/>
      <c r="UDN843" s="247"/>
      <c r="UDO843" s="247"/>
      <c r="UDP843" s="247"/>
      <c r="UDQ843" s="247"/>
      <c r="UDR843" s="247"/>
      <c r="UDS843" s="247"/>
      <c r="UDT843" s="247"/>
      <c r="UDU843" s="247"/>
      <c r="UDV843" s="247"/>
      <c r="UDW843" s="247"/>
      <c r="UDX843" s="247"/>
      <c r="UDY843" s="247"/>
      <c r="UDZ843" s="247"/>
      <c r="UEA843" s="247"/>
      <c r="UEB843" s="247"/>
      <c r="UEC843" s="247"/>
      <c r="UED843" s="247"/>
      <c r="UEE843" s="247"/>
      <c r="UEF843" s="247"/>
      <c r="UEG843" s="247"/>
      <c r="UEH843" s="247"/>
      <c r="UEI843" s="247"/>
      <c r="UEJ843" s="247"/>
      <c r="UEK843" s="247"/>
      <c r="UEL843" s="247"/>
      <c r="UEM843" s="247"/>
      <c r="UEN843" s="247"/>
      <c r="UEO843" s="247"/>
      <c r="UEP843" s="247"/>
      <c r="UEQ843" s="247"/>
      <c r="UER843" s="247"/>
      <c r="UES843" s="247"/>
      <c r="UET843" s="247"/>
      <c r="UEU843" s="247"/>
      <c r="UEV843" s="247"/>
      <c r="UEW843" s="247"/>
      <c r="UEX843" s="247"/>
      <c r="UEY843" s="247"/>
      <c r="UEZ843" s="247"/>
      <c r="UFA843" s="247"/>
      <c r="UFB843" s="247"/>
      <c r="UFC843" s="247"/>
      <c r="UFD843" s="247"/>
      <c r="UFE843" s="247"/>
      <c r="UFF843" s="247"/>
      <c r="UFG843" s="247"/>
      <c r="UFH843" s="247"/>
      <c r="UFI843" s="247"/>
      <c r="UFJ843" s="247"/>
      <c r="UFK843" s="247"/>
      <c r="UFL843" s="247"/>
      <c r="UFM843" s="247"/>
      <c r="UFN843" s="247"/>
      <c r="UFO843" s="247"/>
      <c r="UFP843" s="247"/>
      <c r="UFQ843" s="247"/>
      <c r="UFR843" s="247"/>
      <c r="UFS843" s="247"/>
      <c r="UFT843" s="247"/>
      <c r="UFU843" s="247"/>
      <c r="UFV843" s="247"/>
      <c r="UFW843" s="247"/>
      <c r="UFX843" s="247"/>
      <c r="UFY843" s="247"/>
      <c r="UFZ843" s="247"/>
      <c r="UGA843" s="247"/>
      <c r="UGB843" s="247"/>
      <c r="UGC843" s="247"/>
      <c r="UGD843" s="247"/>
      <c r="UGE843" s="247"/>
      <c r="UGF843" s="247"/>
      <c r="UGG843" s="247"/>
      <c r="UGH843" s="247"/>
      <c r="UGI843" s="247"/>
      <c r="UGJ843" s="247"/>
      <c r="UGK843" s="247"/>
      <c r="UGL843" s="247"/>
      <c r="UGM843" s="247"/>
      <c r="UGN843" s="247"/>
      <c r="UGO843" s="247"/>
      <c r="UGP843" s="247"/>
      <c r="UGQ843" s="247"/>
      <c r="UGR843" s="247"/>
      <c r="UGS843" s="247"/>
      <c r="UGT843" s="247"/>
      <c r="UGU843" s="247"/>
      <c r="UGV843" s="247"/>
      <c r="UGW843" s="247"/>
      <c r="UGX843" s="247"/>
      <c r="UGY843" s="247"/>
      <c r="UGZ843" s="247"/>
      <c r="UHA843" s="247"/>
      <c r="UHB843" s="247"/>
      <c r="UHC843" s="247"/>
      <c r="UHD843" s="247"/>
      <c r="UHE843" s="247"/>
      <c r="UHF843" s="247"/>
      <c r="UHG843" s="247"/>
      <c r="UHH843" s="247"/>
      <c r="UHI843" s="247"/>
      <c r="UHJ843" s="247"/>
      <c r="UHK843" s="247"/>
      <c r="UHL843" s="247"/>
      <c r="UHM843" s="247"/>
      <c r="UHN843" s="247"/>
      <c r="UHO843" s="247"/>
      <c r="UHP843" s="247"/>
      <c r="UHQ843" s="247"/>
      <c r="UHR843" s="247"/>
      <c r="UHS843" s="247"/>
      <c r="UHT843" s="247"/>
      <c r="UHU843" s="247"/>
      <c r="UHV843" s="247"/>
      <c r="UHW843" s="247"/>
      <c r="UHX843" s="247"/>
      <c r="UHY843" s="247"/>
      <c r="UHZ843" s="247"/>
      <c r="UIA843" s="247"/>
      <c r="UIB843" s="247"/>
      <c r="UIC843" s="247"/>
      <c r="UID843" s="247"/>
      <c r="UIE843" s="247"/>
      <c r="UIF843" s="247"/>
      <c r="UIG843" s="247"/>
      <c r="UIH843" s="247"/>
      <c r="UII843" s="247"/>
      <c r="UIJ843" s="247"/>
      <c r="UIK843" s="247"/>
      <c r="UIL843" s="247"/>
      <c r="UIM843" s="247"/>
      <c r="UIN843" s="247"/>
      <c r="UIO843" s="247"/>
      <c r="UIP843" s="247"/>
      <c r="UIQ843" s="247"/>
      <c r="UIR843" s="247"/>
      <c r="UIS843" s="247"/>
      <c r="UIT843" s="247"/>
      <c r="UIU843" s="247"/>
      <c r="UIV843" s="247"/>
      <c r="UIW843" s="247"/>
      <c r="UIX843" s="247"/>
      <c r="UIY843" s="247"/>
      <c r="UIZ843" s="247"/>
      <c r="UJA843" s="247"/>
      <c r="UJB843" s="247"/>
      <c r="UJC843" s="247"/>
      <c r="UJD843" s="247"/>
      <c r="UJE843" s="247"/>
      <c r="UJF843" s="247"/>
      <c r="UJG843" s="247"/>
      <c r="UJH843" s="247"/>
      <c r="UJI843" s="247"/>
      <c r="UJJ843" s="247"/>
      <c r="UJK843" s="247"/>
      <c r="UJL843" s="247"/>
      <c r="UJM843" s="247"/>
      <c r="UJN843" s="247"/>
      <c r="UJO843" s="247"/>
      <c r="UJP843" s="247"/>
      <c r="UJQ843" s="247"/>
      <c r="UJR843" s="247"/>
      <c r="UJS843" s="247"/>
      <c r="UJT843" s="247"/>
      <c r="UJU843" s="247"/>
      <c r="UJV843" s="247"/>
      <c r="UJW843" s="247"/>
      <c r="UJX843" s="247"/>
      <c r="UJY843" s="247"/>
      <c r="UJZ843" s="247"/>
      <c r="UKA843" s="247"/>
      <c r="UKB843" s="247"/>
      <c r="UKC843" s="247"/>
      <c r="UKD843" s="247"/>
      <c r="UKE843" s="247"/>
      <c r="UKF843" s="247"/>
      <c r="UKG843" s="247"/>
      <c r="UKH843" s="247"/>
      <c r="UKI843" s="247"/>
      <c r="UKJ843" s="247"/>
      <c r="UKK843" s="247"/>
      <c r="UKL843" s="247"/>
      <c r="UKM843" s="247"/>
      <c r="UKN843" s="247"/>
      <c r="UKO843" s="247"/>
      <c r="UKP843" s="247"/>
      <c r="UKQ843" s="247"/>
      <c r="UKR843" s="247"/>
      <c r="UKS843" s="247"/>
      <c r="UKT843" s="247"/>
      <c r="UKU843" s="247"/>
      <c r="UKV843" s="247"/>
      <c r="UKW843" s="247"/>
      <c r="UKX843" s="247"/>
      <c r="UKY843" s="247"/>
      <c r="UKZ843" s="247"/>
      <c r="ULA843" s="247"/>
      <c r="ULB843" s="247"/>
      <c r="ULC843" s="247"/>
      <c r="ULD843" s="247"/>
      <c r="ULE843" s="247"/>
      <c r="ULF843" s="247"/>
      <c r="ULG843" s="247"/>
      <c r="ULH843" s="247"/>
      <c r="ULI843" s="247"/>
      <c r="ULJ843" s="247"/>
      <c r="ULK843" s="247"/>
      <c r="ULL843" s="247"/>
      <c r="ULM843" s="247"/>
      <c r="ULN843" s="247"/>
      <c r="ULO843" s="247"/>
      <c r="ULP843" s="247"/>
      <c r="ULQ843" s="247"/>
      <c r="ULR843" s="247"/>
      <c r="ULS843" s="247"/>
      <c r="ULT843" s="247"/>
      <c r="ULU843" s="247"/>
      <c r="ULV843" s="247"/>
      <c r="ULW843" s="247"/>
      <c r="ULX843" s="247"/>
      <c r="ULY843" s="247"/>
      <c r="ULZ843" s="247"/>
      <c r="UMA843" s="247"/>
      <c r="UMB843" s="247"/>
      <c r="UMC843" s="247"/>
      <c r="UMD843" s="247"/>
      <c r="UME843" s="247"/>
      <c r="UMF843" s="247"/>
      <c r="UMG843" s="247"/>
      <c r="UMH843" s="247"/>
      <c r="UMI843" s="247"/>
      <c r="UMJ843" s="247"/>
      <c r="UMK843" s="247"/>
      <c r="UML843" s="247"/>
      <c r="UMM843" s="247"/>
      <c r="UMN843" s="247"/>
      <c r="UMO843" s="247"/>
      <c r="UMP843" s="247"/>
      <c r="UMQ843" s="247"/>
      <c r="UMR843" s="247"/>
      <c r="UMS843" s="247"/>
      <c r="UMT843" s="247"/>
      <c r="UMU843" s="247"/>
      <c r="UMV843" s="247"/>
      <c r="UMW843" s="247"/>
      <c r="UMX843" s="247"/>
      <c r="UMY843" s="247"/>
      <c r="UMZ843" s="247"/>
      <c r="UNA843" s="247"/>
      <c r="UNB843" s="247"/>
      <c r="UNC843" s="247"/>
      <c r="UND843" s="247"/>
      <c r="UNE843" s="247"/>
      <c r="UNF843" s="247"/>
      <c r="UNG843" s="247"/>
      <c r="UNH843" s="247"/>
      <c r="UNI843" s="247"/>
      <c r="UNJ843" s="247"/>
      <c r="UNK843" s="247"/>
      <c r="UNL843" s="247"/>
      <c r="UNM843" s="247"/>
      <c r="UNN843" s="247"/>
      <c r="UNO843" s="247"/>
      <c r="UNP843" s="247"/>
      <c r="UNQ843" s="247"/>
      <c r="UNR843" s="247"/>
      <c r="UNS843" s="247"/>
      <c r="UNT843" s="247"/>
      <c r="UNU843" s="247"/>
      <c r="UNV843" s="247"/>
      <c r="UNW843" s="247"/>
      <c r="UNX843" s="247"/>
      <c r="UNY843" s="247"/>
      <c r="UNZ843" s="247"/>
      <c r="UOA843" s="247"/>
      <c r="UOB843" s="247"/>
      <c r="UOC843" s="247"/>
      <c r="UOD843" s="247"/>
      <c r="UOE843" s="247"/>
      <c r="UOF843" s="247"/>
      <c r="UOG843" s="247"/>
      <c r="UOH843" s="247"/>
      <c r="UOI843" s="247"/>
      <c r="UOJ843" s="247"/>
      <c r="UOK843" s="247"/>
      <c r="UOL843" s="247"/>
      <c r="UOM843" s="247"/>
      <c r="UON843" s="247"/>
      <c r="UOO843" s="247"/>
      <c r="UOP843" s="247"/>
      <c r="UOQ843" s="247"/>
      <c r="UOR843" s="247"/>
      <c r="UOS843" s="247"/>
      <c r="UOT843" s="247"/>
      <c r="UOU843" s="247"/>
      <c r="UOV843" s="247"/>
      <c r="UOW843" s="247"/>
      <c r="UOX843" s="247"/>
      <c r="UOY843" s="247"/>
      <c r="UOZ843" s="247"/>
      <c r="UPA843" s="247"/>
      <c r="UPB843" s="247"/>
      <c r="UPC843" s="247"/>
      <c r="UPD843" s="247"/>
      <c r="UPE843" s="247"/>
      <c r="UPF843" s="247"/>
      <c r="UPG843" s="247"/>
      <c r="UPH843" s="247"/>
      <c r="UPI843" s="247"/>
      <c r="UPJ843" s="247"/>
      <c r="UPK843" s="247"/>
      <c r="UPL843" s="247"/>
      <c r="UPM843" s="247"/>
      <c r="UPN843" s="247"/>
      <c r="UPO843" s="247"/>
      <c r="UPP843" s="247"/>
      <c r="UPQ843" s="247"/>
      <c r="UPR843" s="247"/>
      <c r="UPS843" s="247"/>
      <c r="UPT843" s="247"/>
      <c r="UPU843" s="247"/>
      <c r="UPV843" s="247"/>
      <c r="UPW843" s="247"/>
      <c r="UPX843" s="247"/>
      <c r="UPY843" s="247"/>
      <c r="UPZ843" s="247"/>
      <c r="UQA843" s="247"/>
      <c r="UQB843" s="247"/>
      <c r="UQC843" s="247"/>
      <c r="UQD843" s="247"/>
      <c r="UQE843" s="247"/>
      <c r="UQF843" s="247"/>
      <c r="UQG843" s="247"/>
      <c r="UQH843" s="247"/>
      <c r="UQI843" s="247"/>
      <c r="UQJ843" s="247"/>
      <c r="UQK843" s="247"/>
      <c r="UQL843" s="247"/>
      <c r="UQM843" s="247"/>
      <c r="UQN843" s="247"/>
      <c r="UQO843" s="247"/>
      <c r="UQP843" s="247"/>
      <c r="UQQ843" s="247"/>
      <c r="UQR843" s="247"/>
      <c r="UQS843" s="247"/>
      <c r="UQT843" s="247"/>
      <c r="UQU843" s="247"/>
      <c r="UQV843" s="247"/>
      <c r="UQW843" s="247"/>
      <c r="UQX843" s="247"/>
      <c r="UQY843" s="247"/>
      <c r="UQZ843" s="247"/>
      <c r="URA843" s="247"/>
      <c r="URB843" s="247"/>
      <c r="URC843" s="247"/>
      <c r="URD843" s="247"/>
      <c r="URE843" s="247"/>
      <c r="URF843" s="247"/>
      <c r="URG843" s="247"/>
      <c r="URH843" s="247"/>
      <c r="URI843" s="247"/>
      <c r="URJ843" s="247"/>
      <c r="URK843" s="247"/>
      <c r="URL843" s="247"/>
      <c r="URM843" s="247"/>
      <c r="URN843" s="247"/>
      <c r="URO843" s="247"/>
      <c r="URP843" s="247"/>
      <c r="URQ843" s="247"/>
      <c r="URR843" s="247"/>
      <c r="URS843" s="247"/>
      <c r="URT843" s="247"/>
      <c r="URU843" s="247"/>
      <c r="URV843" s="247"/>
      <c r="URW843" s="247"/>
      <c r="URX843" s="247"/>
      <c r="URY843" s="247"/>
      <c r="URZ843" s="247"/>
      <c r="USA843" s="247"/>
      <c r="USB843" s="247"/>
      <c r="USC843" s="247"/>
      <c r="USD843" s="247"/>
      <c r="USE843" s="247"/>
      <c r="USF843" s="247"/>
      <c r="USG843" s="247"/>
      <c r="USH843" s="247"/>
      <c r="USI843" s="247"/>
      <c r="USJ843" s="247"/>
      <c r="USK843" s="247"/>
      <c r="USL843" s="247"/>
      <c r="USM843" s="247"/>
      <c r="USN843" s="247"/>
      <c r="USO843" s="247"/>
      <c r="USP843" s="247"/>
      <c r="USQ843" s="247"/>
      <c r="USR843" s="247"/>
      <c r="USS843" s="247"/>
      <c r="UST843" s="247"/>
      <c r="USU843" s="247"/>
      <c r="USV843" s="247"/>
      <c r="USW843" s="247"/>
      <c r="USX843" s="247"/>
      <c r="USY843" s="247"/>
      <c r="USZ843" s="247"/>
      <c r="UTA843" s="247"/>
      <c r="UTB843" s="247"/>
      <c r="UTC843" s="247"/>
      <c r="UTD843" s="247"/>
      <c r="UTE843" s="247"/>
      <c r="UTF843" s="247"/>
      <c r="UTG843" s="247"/>
      <c r="UTH843" s="247"/>
      <c r="UTI843" s="247"/>
      <c r="UTJ843" s="247"/>
      <c r="UTK843" s="247"/>
      <c r="UTL843" s="247"/>
      <c r="UTM843" s="247"/>
      <c r="UTN843" s="247"/>
      <c r="UTO843" s="247"/>
      <c r="UTP843" s="247"/>
      <c r="UTQ843" s="247"/>
      <c r="UTR843" s="247"/>
      <c r="UTS843" s="247"/>
      <c r="UTT843" s="247"/>
      <c r="UTU843" s="247"/>
      <c r="UTV843" s="247"/>
      <c r="UTW843" s="247"/>
      <c r="UTX843" s="247"/>
      <c r="UTY843" s="247"/>
      <c r="UTZ843" s="247"/>
      <c r="UUA843" s="247"/>
      <c r="UUB843" s="247"/>
      <c r="UUC843" s="247"/>
      <c r="UUD843" s="247"/>
      <c r="UUE843" s="247"/>
      <c r="UUF843" s="247"/>
      <c r="UUG843" s="247"/>
      <c r="UUH843" s="247"/>
      <c r="UUI843" s="247"/>
      <c r="UUJ843" s="247"/>
      <c r="UUK843" s="247"/>
      <c r="UUL843" s="247"/>
      <c r="UUM843" s="247"/>
      <c r="UUN843" s="247"/>
      <c r="UUO843" s="247"/>
      <c r="UUP843" s="247"/>
      <c r="UUQ843" s="247"/>
      <c r="UUR843" s="247"/>
      <c r="UUS843" s="247"/>
      <c r="UUT843" s="247"/>
      <c r="UUU843" s="247"/>
      <c r="UUV843" s="247"/>
      <c r="UUW843" s="247"/>
      <c r="UUX843" s="247"/>
      <c r="UUY843" s="247"/>
      <c r="UUZ843" s="247"/>
      <c r="UVA843" s="247"/>
      <c r="UVB843" s="247"/>
      <c r="UVC843" s="247"/>
      <c r="UVD843" s="247"/>
      <c r="UVE843" s="247"/>
      <c r="UVF843" s="247"/>
      <c r="UVG843" s="247"/>
      <c r="UVH843" s="247"/>
      <c r="UVI843" s="247"/>
      <c r="UVJ843" s="247"/>
      <c r="UVK843" s="247"/>
      <c r="UVL843" s="247"/>
      <c r="UVM843" s="247"/>
      <c r="UVN843" s="247"/>
      <c r="UVO843" s="247"/>
      <c r="UVP843" s="247"/>
      <c r="UVQ843" s="247"/>
      <c r="UVR843" s="247"/>
      <c r="UVS843" s="247"/>
      <c r="UVT843" s="247"/>
      <c r="UVU843" s="247"/>
      <c r="UVV843" s="247"/>
      <c r="UVW843" s="247"/>
      <c r="UVX843" s="247"/>
      <c r="UVY843" s="247"/>
      <c r="UVZ843" s="247"/>
      <c r="UWA843" s="247"/>
      <c r="UWB843" s="247"/>
      <c r="UWC843" s="247"/>
      <c r="UWD843" s="247"/>
      <c r="UWE843" s="247"/>
      <c r="UWF843" s="247"/>
      <c r="UWG843" s="247"/>
      <c r="UWH843" s="247"/>
      <c r="UWI843" s="247"/>
      <c r="UWJ843" s="247"/>
      <c r="UWK843" s="247"/>
      <c r="UWL843" s="247"/>
      <c r="UWM843" s="247"/>
      <c r="UWN843" s="247"/>
      <c r="UWO843" s="247"/>
      <c r="UWP843" s="247"/>
      <c r="UWQ843" s="247"/>
      <c r="UWR843" s="247"/>
      <c r="UWS843" s="247"/>
      <c r="UWT843" s="247"/>
      <c r="UWU843" s="247"/>
      <c r="UWV843" s="247"/>
      <c r="UWW843" s="247"/>
      <c r="UWX843" s="247"/>
      <c r="UWY843" s="247"/>
      <c r="UWZ843" s="247"/>
      <c r="UXA843" s="247"/>
      <c r="UXB843" s="247"/>
      <c r="UXC843" s="247"/>
      <c r="UXD843" s="247"/>
      <c r="UXE843" s="247"/>
      <c r="UXF843" s="247"/>
      <c r="UXG843" s="247"/>
      <c r="UXH843" s="247"/>
      <c r="UXI843" s="247"/>
      <c r="UXJ843" s="247"/>
      <c r="UXK843" s="247"/>
      <c r="UXL843" s="247"/>
      <c r="UXM843" s="247"/>
      <c r="UXN843" s="247"/>
      <c r="UXO843" s="247"/>
      <c r="UXP843" s="247"/>
      <c r="UXQ843" s="247"/>
      <c r="UXR843" s="247"/>
      <c r="UXS843" s="247"/>
      <c r="UXT843" s="247"/>
      <c r="UXU843" s="247"/>
      <c r="UXV843" s="247"/>
      <c r="UXW843" s="247"/>
      <c r="UXX843" s="247"/>
      <c r="UXY843" s="247"/>
      <c r="UXZ843" s="247"/>
      <c r="UYA843" s="247"/>
      <c r="UYB843" s="247"/>
      <c r="UYC843" s="247"/>
      <c r="UYD843" s="247"/>
      <c r="UYE843" s="247"/>
      <c r="UYF843" s="247"/>
      <c r="UYG843" s="247"/>
      <c r="UYH843" s="247"/>
      <c r="UYI843" s="247"/>
      <c r="UYJ843" s="247"/>
      <c r="UYK843" s="247"/>
      <c r="UYL843" s="247"/>
      <c r="UYM843" s="247"/>
      <c r="UYN843" s="247"/>
      <c r="UYO843" s="247"/>
      <c r="UYP843" s="247"/>
      <c r="UYQ843" s="247"/>
      <c r="UYR843" s="247"/>
      <c r="UYS843" s="247"/>
      <c r="UYT843" s="247"/>
      <c r="UYU843" s="247"/>
      <c r="UYV843" s="247"/>
      <c r="UYW843" s="247"/>
      <c r="UYX843" s="247"/>
      <c r="UYY843" s="247"/>
      <c r="UYZ843" s="247"/>
      <c r="UZA843" s="247"/>
      <c r="UZB843" s="247"/>
      <c r="UZC843" s="247"/>
      <c r="UZD843" s="247"/>
      <c r="UZE843" s="247"/>
      <c r="UZF843" s="247"/>
      <c r="UZG843" s="247"/>
      <c r="UZH843" s="247"/>
      <c r="UZI843" s="247"/>
      <c r="UZJ843" s="247"/>
      <c r="UZK843" s="247"/>
      <c r="UZL843" s="247"/>
      <c r="UZM843" s="247"/>
      <c r="UZN843" s="247"/>
      <c r="UZO843" s="247"/>
      <c r="UZP843" s="247"/>
      <c r="UZQ843" s="247"/>
      <c r="UZR843" s="247"/>
      <c r="UZS843" s="247"/>
      <c r="UZT843" s="247"/>
      <c r="UZU843" s="247"/>
      <c r="UZV843" s="247"/>
      <c r="UZW843" s="247"/>
      <c r="UZX843" s="247"/>
      <c r="UZY843" s="247"/>
      <c r="UZZ843" s="247"/>
      <c r="VAA843" s="247"/>
      <c r="VAB843" s="247"/>
      <c r="VAC843" s="247"/>
      <c r="VAD843" s="247"/>
      <c r="VAE843" s="247"/>
      <c r="VAF843" s="247"/>
      <c r="VAG843" s="247"/>
      <c r="VAH843" s="247"/>
      <c r="VAI843" s="247"/>
      <c r="VAJ843" s="247"/>
      <c r="VAK843" s="247"/>
      <c r="VAL843" s="247"/>
      <c r="VAM843" s="247"/>
      <c r="VAN843" s="247"/>
      <c r="VAO843" s="247"/>
      <c r="VAP843" s="247"/>
      <c r="VAQ843" s="247"/>
      <c r="VAR843" s="247"/>
      <c r="VAS843" s="247"/>
      <c r="VAT843" s="247"/>
      <c r="VAU843" s="247"/>
      <c r="VAV843" s="247"/>
      <c r="VAW843" s="247"/>
      <c r="VAX843" s="247"/>
      <c r="VAY843" s="247"/>
      <c r="VAZ843" s="247"/>
      <c r="VBA843" s="247"/>
      <c r="VBB843" s="247"/>
      <c r="VBC843" s="247"/>
      <c r="VBD843" s="247"/>
      <c r="VBE843" s="247"/>
      <c r="VBF843" s="247"/>
      <c r="VBG843" s="247"/>
      <c r="VBH843" s="247"/>
      <c r="VBI843" s="247"/>
      <c r="VBJ843" s="247"/>
      <c r="VBK843" s="247"/>
      <c r="VBL843" s="247"/>
      <c r="VBM843" s="247"/>
      <c r="VBN843" s="247"/>
      <c r="VBO843" s="247"/>
      <c r="VBP843" s="247"/>
      <c r="VBQ843" s="247"/>
      <c r="VBR843" s="247"/>
      <c r="VBS843" s="247"/>
      <c r="VBT843" s="247"/>
      <c r="VBU843" s="247"/>
      <c r="VBV843" s="247"/>
      <c r="VBW843" s="247"/>
      <c r="VBX843" s="247"/>
      <c r="VBY843" s="247"/>
      <c r="VBZ843" s="247"/>
      <c r="VCA843" s="247"/>
      <c r="VCB843" s="247"/>
      <c r="VCC843" s="247"/>
      <c r="VCD843" s="247"/>
      <c r="VCE843" s="247"/>
      <c r="VCF843" s="247"/>
      <c r="VCG843" s="247"/>
      <c r="VCH843" s="247"/>
      <c r="VCI843" s="247"/>
      <c r="VCJ843" s="247"/>
      <c r="VCK843" s="247"/>
      <c r="VCL843" s="247"/>
      <c r="VCM843" s="247"/>
      <c r="VCN843" s="247"/>
      <c r="VCO843" s="247"/>
      <c r="VCP843" s="247"/>
      <c r="VCQ843" s="247"/>
      <c r="VCR843" s="247"/>
      <c r="VCS843" s="247"/>
      <c r="VCT843" s="247"/>
      <c r="VCU843" s="247"/>
      <c r="VCV843" s="247"/>
      <c r="VCW843" s="247"/>
      <c r="VCX843" s="247"/>
      <c r="VCY843" s="247"/>
      <c r="VCZ843" s="247"/>
      <c r="VDA843" s="247"/>
      <c r="VDB843" s="247"/>
      <c r="VDC843" s="247"/>
      <c r="VDD843" s="247"/>
      <c r="VDE843" s="247"/>
      <c r="VDF843" s="247"/>
      <c r="VDG843" s="247"/>
      <c r="VDH843" s="247"/>
      <c r="VDI843" s="247"/>
      <c r="VDJ843" s="247"/>
      <c r="VDK843" s="247"/>
      <c r="VDL843" s="247"/>
      <c r="VDM843" s="247"/>
      <c r="VDN843" s="247"/>
      <c r="VDO843" s="247"/>
      <c r="VDP843" s="247"/>
      <c r="VDQ843" s="247"/>
      <c r="VDR843" s="247"/>
      <c r="VDS843" s="247"/>
      <c r="VDT843" s="247"/>
      <c r="VDU843" s="247"/>
      <c r="VDV843" s="247"/>
      <c r="VDW843" s="247"/>
      <c r="VDX843" s="247"/>
      <c r="VDY843" s="247"/>
      <c r="VDZ843" s="247"/>
      <c r="VEA843" s="247"/>
      <c r="VEB843" s="247"/>
      <c r="VEC843" s="247"/>
      <c r="VED843" s="247"/>
      <c r="VEE843" s="247"/>
      <c r="VEF843" s="247"/>
      <c r="VEG843" s="247"/>
      <c r="VEH843" s="247"/>
      <c r="VEI843" s="247"/>
      <c r="VEJ843" s="247"/>
      <c r="VEK843" s="247"/>
      <c r="VEL843" s="247"/>
      <c r="VEM843" s="247"/>
      <c r="VEN843" s="247"/>
      <c r="VEO843" s="247"/>
      <c r="VEP843" s="247"/>
      <c r="VEQ843" s="247"/>
      <c r="VER843" s="247"/>
      <c r="VES843" s="247"/>
      <c r="VET843" s="247"/>
      <c r="VEU843" s="247"/>
      <c r="VEV843" s="247"/>
      <c r="VEW843" s="247"/>
      <c r="VEX843" s="247"/>
      <c r="VEY843" s="247"/>
      <c r="VEZ843" s="247"/>
      <c r="VFA843" s="247"/>
      <c r="VFB843" s="247"/>
      <c r="VFC843" s="247"/>
      <c r="VFD843" s="247"/>
      <c r="VFE843" s="247"/>
      <c r="VFF843" s="247"/>
      <c r="VFG843" s="247"/>
      <c r="VFH843" s="247"/>
      <c r="VFI843" s="247"/>
      <c r="VFJ843" s="247"/>
      <c r="VFK843" s="247"/>
      <c r="VFL843" s="247"/>
      <c r="VFM843" s="247"/>
      <c r="VFN843" s="247"/>
      <c r="VFO843" s="247"/>
      <c r="VFP843" s="247"/>
      <c r="VFQ843" s="247"/>
      <c r="VFR843" s="247"/>
      <c r="VFS843" s="247"/>
      <c r="VFT843" s="247"/>
      <c r="VFU843" s="247"/>
      <c r="VFV843" s="247"/>
      <c r="VFW843" s="247"/>
      <c r="VFX843" s="247"/>
      <c r="VFY843" s="247"/>
      <c r="VFZ843" s="247"/>
      <c r="VGA843" s="247"/>
      <c r="VGB843" s="247"/>
      <c r="VGC843" s="247"/>
      <c r="VGD843" s="247"/>
      <c r="VGE843" s="247"/>
      <c r="VGF843" s="247"/>
      <c r="VGG843" s="247"/>
      <c r="VGH843" s="247"/>
      <c r="VGI843" s="247"/>
      <c r="VGJ843" s="247"/>
      <c r="VGK843" s="247"/>
      <c r="VGL843" s="247"/>
      <c r="VGM843" s="247"/>
      <c r="VGN843" s="247"/>
      <c r="VGO843" s="247"/>
      <c r="VGP843" s="247"/>
      <c r="VGQ843" s="247"/>
      <c r="VGR843" s="247"/>
      <c r="VGS843" s="247"/>
      <c r="VGT843" s="247"/>
      <c r="VGU843" s="247"/>
      <c r="VGV843" s="247"/>
      <c r="VGW843" s="247"/>
      <c r="VGX843" s="247"/>
      <c r="VGY843" s="247"/>
      <c r="VGZ843" s="247"/>
      <c r="VHA843" s="247"/>
      <c r="VHB843" s="247"/>
      <c r="VHC843" s="247"/>
      <c r="VHD843" s="247"/>
      <c r="VHE843" s="247"/>
      <c r="VHF843" s="247"/>
      <c r="VHG843" s="247"/>
      <c r="VHH843" s="247"/>
      <c r="VHI843" s="247"/>
      <c r="VHJ843" s="247"/>
      <c r="VHK843" s="247"/>
      <c r="VHL843" s="247"/>
      <c r="VHM843" s="247"/>
      <c r="VHN843" s="247"/>
      <c r="VHO843" s="247"/>
      <c r="VHP843" s="247"/>
      <c r="VHQ843" s="247"/>
      <c r="VHR843" s="247"/>
      <c r="VHS843" s="247"/>
      <c r="VHT843" s="247"/>
      <c r="VHU843" s="247"/>
      <c r="VHV843" s="247"/>
      <c r="VHW843" s="247"/>
      <c r="VHX843" s="247"/>
      <c r="VHY843" s="247"/>
      <c r="VHZ843" s="247"/>
      <c r="VIA843" s="247"/>
      <c r="VIB843" s="247"/>
      <c r="VIC843" s="247"/>
      <c r="VID843" s="247"/>
      <c r="VIE843" s="247"/>
      <c r="VIF843" s="247"/>
      <c r="VIG843" s="247"/>
      <c r="VIH843" s="247"/>
      <c r="VII843" s="247"/>
      <c r="VIJ843" s="247"/>
      <c r="VIK843" s="247"/>
      <c r="VIL843" s="247"/>
      <c r="VIM843" s="247"/>
      <c r="VIN843" s="247"/>
      <c r="VIO843" s="247"/>
      <c r="VIP843" s="247"/>
      <c r="VIQ843" s="247"/>
      <c r="VIR843" s="247"/>
      <c r="VIS843" s="247"/>
      <c r="VIT843" s="247"/>
      <c r="VIU843" s="247"/>
      <c r="VIV843" s="247"/>
      <c r="VIW843" s="247"/>
      <c r="VIX843" s="247"/>
      <c r="VIY843" s="247"/>
      <c r="VIZ843" s="247"/>
      <c r="VJA843" s="247"/>
      <c r="VJB843" s="247"/>
      <c r="VJC843" s="247"/>
      <c r="VJD843" s="247"/>
      <c r="VJE843" s="247"/>
      <c r="VJF843" s="247"/>
      <c r="VJG843" s="247"/>
      <c r="VJH843" s="247"/>
      <c r="VJI843" s="247"/>
      <c r="VJJ843" s="247"/>
      <c r="VJK843" s="247"/>
      <c r="VJL843" s="247"/>
      <c r="VJM843" s="247"/>
      <c r="VJN843" s="247"/>
      <c r="VJO843" s="247"/>
      <c r="VJP843" s="247"/>
      <c r="VJQ843" s="247"/>
      <c r="VJR843" s="247"/>
      <c r="VJS843" s="247"/>
      <c r="VJT843" s="247"/>
      <c r="VJU843" s="247"/>
      <c r="VJV843" s="247"/>
      <c r="VJW843" s="247"/>
      <c r="VJX843" s="247"/>
      <c r="VJY843" s="247"/>
      <c r="VJZ843" s="247"/>
      <c r="VKA843" s="247"/>
      <c r="VKB843" s="247"/>
      <c r="VKC843" s="247"/>
      <c r="VKD843" s="247"/>
      <c r="VKE843" s="247"/>
      <c r="VKF843" s="247"/>
      <c r="VKG843" s="247"/>
      <c r="VKH843" s="247"/>
      <c r="VKI843" s="247"/>
      <c r="VKJ843" s="247"/>
      <c r="VKK843" s="247"/>
      <c r="VKL843" s="247"/>
      <c r="VKM843" s="247"/>
      <c r="VKN843" s="247"/>
      <c r="VKO843" s="247"/>
      <c r="VKP843" s="247"/>
      <c r="VKQ843" s="247"/>
      <c r="VKR843" s="247"/>
      <c r="VKS843" s="247"/>
      <c r="VKT843" s="247"/>
      <c r="VKU843" s="247"/>
      <c r="VKV843" s="247"/>
      <c r="VKW843" s="247"/>
      <c r="VKX843" s="247"/>
      <c r="VKY843" s="247"/>
      <c r="VKZ843" s="247"/>
      <c r="VLA843" s="247"/>
      <c r="VLB843" s="247"/>
      <c r="VLC843" s="247"/>
      <c r="VLD843" s="247"/>
      <c r="VLE843" s="247"/>
      <c r="VLF843" s="247"/>
      <c r="VLG843" s="247"/>
      <c r="VLH843" s="247"/>
      <c r="VLI843" s="247"/>
      <c r="VLJ843" s="247"/>
      <c r="VLK843" s="247"/>
      <c r="VLL843" s="247"/>
      <c r="VLM843" s="247"/>
      <c r="VLN843" s="247"/>
      <c r="VLO843" s="247"/>
      <c r="VLP843" s="247"/>
      <c r="VLQ843" s="247"/>
      <c r="VLR843" s="247"/>
      <c r="VLS843" s="247"/>
      <c r="VLT843" s="247"/>
      <c r="VLU843" s="247"/>
      <c r="VLV843" s="247"/>
      <c r="VLW843" s="247"/>
      <c r="VLX843" s="247"/>
      <c r="VLY843" s="247"/>
      <c r="VLZ843" s="247"/>
      <c r="VMA843" s="247"/>
      <c r="VMB843" s="247"/>
      <c r="VMC843" s="247"/>
      <c r="VMD843" s="247"/>
      <c r="VME843" s="247"/>
      <c r="VMF843" s="247"/>
      <c r="VMG843" s="247"/>
      <c r="VMH843" s="247"/>
      <c r="VMI843" s="247"/>
      <c r="VMJ843" s="247"/>
      <c r="VMK843" s="247"/>
      <c r="VML843" s="247"/>
      <c r="VMM843" s="247"/>
      <c r="VMN843" s="247"/>
      <c r="VMO843" s="247"/>
      <c r="VMP843" s="247"/>
      <c r="VMQ843" s="247"/>
      <c r="VMR843" s="247"/>
      <c r="VMS843" s="247"/>
      <c r="VMT843" s="247"/>
      <c r="VMU843" s="247"/>
      <c r="VMV843" s="247"/>
      <c r="VMW843" s="247"/>
      <c r="VMX843" s="247"/>
      <c r="VMY843" s="247"/>
      <c r="VMZ843" s="247"/>
      <c r="VNA843" s="247"/>
      <c r="VNB843" s="247"/>
      <c r="VNC843" s="247"/>
      <c r="VND843" s="247"/>
      <c r="VNE843" s="247"/>
      <c r="VNF843" s="247"/>
      <c r="VNG843" s="247"/>
      <c r="VNH843" s="247"/>
      <c r="VNI843" s="247"/>
      <c r="VNJ843" s="247"/>
      <c r="VNK843" s="247"/>
      <c r="VNL843" s="247"/>
      <c r="VNM843" s="247"/>
      <c r="VNN843" s="247"/>
      <c r="VNO843" s="247"/>
      <c r="VNP843" s="247"/>
      <c r="VNQ843" s="247"/>
      <c r="VNR843" s="247"/>
      <c r="VNS843" s="247"/>
      <c r="VNT843" s="247"/>
      <c r="VNU843" s="247"/>
      <c r="VNV843" s="247"/>
      <c r="VNW843" s="247"/>
      <c r="VNX843" s="247"/>
      <c r="VNY843" s="247"/>
      <c r="VNZ843" s="247"/>
      <c r="VOA843" s="247"/>
      <c r="VOB843" s="247"/>
      <c r="VOC843" s="247"/>
      <c r="VOD843" s="247"/>
      <c r="VOE843" s="247"/>
      <c r="VOF843" s="247"/>
      <c r="VOG843" s="247"/>
      <c r="VOH843" s="247"/>
      <c r="VOI843" s="247"/>
      <c r="VOJ843" s="247"/>
      <c r="VOK843" s="247"/>
      <c r="VOL843" s="247"/>
      <c r="VOM843" s="247"/>
      <c r="VON843" s="247"/>
      <c r="VOO843" s="247"/>
      <c r="VOP843" s="247"/>
      <c r="VOQ843" s="247"/>
      <c r="VOR843" s="247"/>
      <c r="VOS843" s="247"/>
      <c r="VOT843" s="247"/>
      <c r="VOU843" s="247"/>
      <c r="VOV843" s="247"/>
      <c r="VOW843" s="247"/>
      <c r="VOX843" s="247"/>
      <c r="VOY843" s="247"/>
      <c r="VOZ843" s="247"/>
      <c r="VPA843" s="247"/>
      <c r="VPB843" s="247"/>
      <c r="VPC843" s="247"/>
      <c r="VPD843" s="247"/>
      <c r="VPE843" s="247"/>
      <c r="VPF843" s="247"/>
      <c r="VPG843" s="247"/>
      <c r="VPH843" s="247"/>
      <c r="VPI843" s="247"/>
      <c r="VPJ843" s="247"/>
      <c r="VPK843" s="247"/>
      <c r="VPL843" s="247"/>
      <c r="VPM843" s="247"/>
      <c r="VPN843" s="247"/>
      <c r="VPO843" s="247"/>
      <c r="VPP843" s="247"/>
      <c r="VPQ843" s="247"/>
      <c r="VPR843" s="247"/>
      <c r="VPS843" s="247"/>
      <c r="VPT843" s="247"/>
      <c r="VPU843" s="247"/>
      <c r="VPV843" s="247"/>
      <c r="VPW843" s="247"/>
      <c r="VPX843" s="247"/>
      <c r="VPY843" s="247"/>
      <c r="VPZ843" s="247"/>
      <c r="VQA843" s="247"/>
      <c r="VQB843" s="247"/>
      <c r="VQC843" s="247"/>
      <c r="VQD843" s="247"/>
      <c r="VQE843" s="247"/>
      <c r="VQF843" s="247"/>
      <c r="VQG843" s="247"/>
      <c r="VQH843" s="247"/>
      <c r="VQI843" s="247"/>
      <c r="VQJ843" s="247"/>
      <c r="VQK843" s="247"/>
      <c r="VQL843" s="247"/>
      <c r="VQM843" s="247"/>
      <c r="VQN843" s="247"/>
      <c r="VQO843" s="247"/>
      <c r="VQP843" s="247"/>
      <c r="VQQ843" s="247"/>
      <c r="VQR843" s="247"/>
      <c r="VQS843" s="247"/>
      <c r="VQT843" s="247"/>
      <c r="VQU843" s="247"/>
      <c r="VQV843" s="247"/>
      <c r="VQW843" s="247"/>
      <c r="VQX843" s="247"/>
      <c r="VQY843" s="247"/>
      <c r="VQZ843" s="247"/>
      <c r="VRA843" s="247"/>
      <c r="VRB843" s="247"/>
      <c r="VRC843" s="247"/>
      <c r="VRD843" s="247"/>
      <c r="VRE843" s="247"/>
      <c r="VRF843" s="247"/>
      <c r="VRG843" s="247"/>
      <c r="VRH843" s="247"/>
      <c r="VRI843" s="247"/>
      <c r="VRJ843" s="247"/>
      <c r="VRK843" s="247"/>
      <c r="VRL843" s="247"/>
      <c r="VRM843" s="247"/>
      <c r="VRN843" s="247"/>
      <c r="VRO843" s="247"/>
      <c r="VRP843" s="247"/>
      <c r="VRQ843" s="247"/>
      <c r="VRR843" s="247"/>
      <c r="VRS843" s="247"/>
      <c r="VRT843" s="247"/>
      <c r="VRU843" s="247"/>
      <c r="VRV843" s="247"/>
      <c r="VRW843" s="247"/>
      <c r="VRX843" s="247"/>
      <c r="VRY843" s="247"/>
      <c r="VRZ843" s="247"/>
      <c r="VSA843" s="247"/>
      <c r="VSB843" s="247"/>
      <c r="VSC843" s="247"/>
      <c r="VSD843" s="247"/>
      <c r="VSE843" s="247"/>
      <c r="VSF843" s="247"/>
      <c r="VSG843" s="247"/>
      <c r="VSH843" s="247"/>
      <c r="VSI843" s="247"/>
      <c r="VSJ843" s="247"/>
      <c r="VSK843" s="247"/>
      <c r="VSL843" s="247"/>
      <c r="VSM843" s="247"/>
      <c r="VSN843" s="247"/>
      <c r="VSO843" s="247"/>
      <c r="VSP843" s="247"/>
      <c r="VSQ843" s="247"/>
      <c r="VSR843" s="247"/>
      <c r="VSS843" s="247"/>
      <c r="VST843" s="247"/>
      <c r="VSU843" s="247"/>
      <c r="VSV843" s="247"/>
      <c r="VSW843" s="247"/>
      <c r="VSX843" s="247"/>
      <c r="VSY843" s="247"/>
      <c r="VSZ843" s="247"/>
      <c r="VTA843" s="247"/>
      <c r="VTB843" s="247"/>
      <c r="VTC843" s="247"/>
      <c r="VTD843" s="247"/>
      <c r="VTE843" s="247"/>
      <c r="VTF843" s="247"/>
      <c r="VTG843" s="247"/>
      <c r="VTH843" s="247"/>
      <c r="VTI843" s="247"/>
      <c r="VTJ843" s="247"/>
      <c r="VTK843" s="247"/>
      <c r="VTL843" s="247"/>
      <c r="VTM843" s="247"/>
      <c r="VTN843" s="247"/>
      <c r="VTO843" s="247"/>
      <c r="VTP843" s="247"/>
      <c r="VTQ843" s="247"/>
      <c r="VTR843" s="247"/>
      <c r="VTS843" s="247"/>
      <c r="VTT843" s="247"/>
      <c r="VTU843" s="247"/>
      <c r="VTV843" s="247"/>
      <c r="VTW843" s="247"/>
      <c r="VTX843" s="247"/>
      <c r="VTY843" s="247"/>
      <c r="VTZ843" s="247"/>
      <c r="VUA843" s="247"/>
      <c r="VUB843" s="247"/>
      <c r="VUC843" s="247"/>
      <c r="VUD843" s="247"/>
      <c r="VUE843" s="247"/>
      <c r="VUF843" s="247"/>
      <c r="VUG843" s="247"/>
      <c r="VUH843" s="247"/>
      <c r="VUI843" s="247"/>
      <c r="VUJ843" s="247"/>
      <c r="VUK843" s="247"/>
      <c r="VUL843" s="247"/>
      <c r="VUM843" s="247"/>
      <c r="VUN843" s="247"/>
      <c r="VUO843" s="247"/>
      <c r="VUP843" s="247"/>
      <c r="VUQ843" s="247"/>
      <c r="VUR843" s="247"/>
      <c r="VUS843" s="247"/>
      <c r="VUT843" s="247"/>
      <c r="VUU843" s="247"/>
      <c r="VUV843" s="247"/>
      <c r="VUW843" s="247"/>
      <c r="VUX843" s="247"/>
      <c r="VUY843" s="247"/>
      <c r="VUZ843" s="247"/>
      <c r="VVA843" s="247"/>
      <c r="VVB843" s="247"/>
      <c r="VVC843" s="247"/>
      <c r="VVD843" s="247"/>
      <c r="VVE843" s="247"/>
      <c r="VVF843" s="247"/>
      <c r="VVG843" s="247"/>
      <c r="VVH843" s="247"/>
      <c r="VVI843" s="247"/>
      <c r="VVJ843" s="247"/>
      <c r="VVK843" s="247"/>
      <c r="VVL843" s="247"/>
      <c r="VVM843" s="247"/>
      <c r="VVN843" s="247"/>
      <c r="VVO843" s="247"/>
      <c r="VVP843" s="247"/>
      <c r="VVQ843" s="247"/>
      <c r="VVR843" s="247"/>
      <c r="VVS843" s="247"/>
      <c r="VVT843" s="247"/>
      <c r="VVU843" s="247"/>
      <c r="VVV843" s="247"/>
      <c r="VVW843" s="247"/>
      <c r="VVX843" s="247"/>
      <c r="VVY843" s="247"/>
      <c r="VVZ843" s="247"/>
      <c r="VWA843" s="247"/>
      <c r="VWB843" s="247"/>
      <c r="VWC843" s="247"/>
      <c r="VWD843" s="247"/>
      <c r="VWE843" s="247"/>
      <c r="VWF843" s="247"/>
      <c r="VWG843" s="247"/>
      <c r="VWH843" s="247"/>
      <c r="VWI843" s="247"/>
      <c r="VWJ843" s="247"/>
      <c r="VWK843" s="247"/>
      <c r="VWL843" s="247"/>
      <c r="VWM843" s="247"/>
      <c r="VWN843" s="247"/>
      <c r="VWO843" s="247"/>
      <c r="VWP843" s="247"/>
      <c r="VWQ843" s="247"/>
      <c r="VWR843" s="247"/>
      <c r="VWS843" s="247"/>
      <c r="VWT843" s="247"/>
      <c r="VWU843" s="247"/>
      <c r="VWV843" s="247"/>
      <c r="VWW843" s="247"/>
      <c r="VWX843" s="247"/>
      <c r="VWY843" s="247"/>
      <c r="VWZ843" s="247"/>
      <c r="VXA843" s="247"/>
      <c r="VXB843" s="247"/>
      <c r="VXC843" s="247"/>
      <c r="VXD843" s="247"/>
      <c r="VXE843" s="247"/>
      <c r="VXF843" s="247"/>
      <c r="VXG843" s="247"/>
      <c r="VXH843" s="247"/>
      <c r="VXI843" s="247"/>
      <c r="VXJ843" s="247"/>
      <c r="VXK843" s="247"/>
      <c r="VXL843" s="247"/>
      <c r="VXM843" s="247"/>
      <c r="VXN843" s="247"/>
      <c r="VXO843" s="247"/>
      <c r="VXP843" s="247"/>
      <c r="VXQ843" s="247"/>
      <c r="VXR843" s="247"/>
      <c r="VXS843" s="247"/>
      <c r="VXT843" s="247"/>
      <c r="VXU843" s="247"/>
      <c r="VXV843" s="247"/>
      <c r="VXW843" s="247"/>
      <c r="VXX843" s="247"/>
      <c r="VXY843" s="247"/>
      <c r="VXZ843" s="247"/>
      <c r="VYA843" s="247"/>
      <c r="VYB843" s="247"/>
      <c r="VYC843" s="247"/>
      <c r="VYD843" s="247"/>
      <c r="VYE843" s="247"/>
      <c r="VYF843" s="247"/>
      <c r="VYG843" s="247"/>
      <c r="VYH843" s="247"/>
      <c r="VYI843" s="247"/>
      <c r="VYJ843" s="247"/>
      <c r="VYK843" s="247"/>
      <c r="VYL843" s="247"/>
      <c r="VYM843" s="247"/>
      <c r="VYN843" s="247"/>
      <c r="VYO843" s="247"/>
      <c r="VYP843" s="247"/>
      <c r="VYQ843" s="247"/>
      <c r="VYR843" s="247"/>
      <c r="VYS843" s="247"/>
      <c r="VYT843" s="247"/>
      <c r="VYU843" s="247"/>
      <c r="VYV843" s="247"/>
      <c r="VYW843" s="247"/>
      <c r="VYX843" s="247"/>
      <c r="VYY843" s="247"/>
      <c r="VYZ843" s="247"/>
      <c r="VZA843" s="247"/>
      <c r="VZB843" s="247"/>
      <c r="VZC843" s="247"/>
      <c r="VZD843" s="247"/>
      <c r="VZE843" s="247"/>
      <c r="VZF843" s="247"/>
      <c r="VZG843" s="247"/>
      <c r="VZH843" s="247"/>
      <c r="VZI843" s="247"/>
      <c r="VZJ843" s="247"/>
      <c r="VZK843" s="247"/>
      <c r="VZL843" s="247"/>
      <c r="VZM843" s="247"/>
      <c r="VZN843" s="247"/>
      <c r="VZO843" s="247"/>
      <c r="VZP843" s="247"/>
      <c r="VZQ843" s="247"/>
      <c r="VZR843" s="247"/>
      <c r="VZS843" s="247"/>
      <c r="VZT843" s="247"/>
      <c r="VZU843" s="247"/>
      <c r="VZV843" s="247"/>
      <c r="VZW843" s="247"/>
      <c r="VZX843" s="247"/>
      <c r="VZY843" s="247"/>
      <c r="VZZ843" s="247"/>
      <c r="WAA843" s="247"/>
      <c r="WAB843" s="247"/>
      <c r="WAC843" s="247"/>
      <c r="WAD843" s="247"/>
      <c r="WAE843" s="247"/>
      <c r="WAF843" s="247"/>
      <c r="WAG843" s="247"/>
      <c r="WAH843" s="247"/>
      <c r="WAI843" s="247"/>
      <c r="WAJ843" s="247"/>
      <c r="WAK843" s="247"/>
      <c r="WAL843" s="247"/>
      <c r="WAM843" s="247"/>
      <c r="WAN843" s="247"/>
      <c r="WAO843" s="247"/>
      <c r="WAP843" s="247"/>
      <c r="WAQ843" s="247"/>
      <c r="WAR843" s="247"/>
      <c r="WAS843" s="247"/>
      <c r="WAT843" s="247"/>
      <c r="WAU843" s="247"/>
      <c r="WAV843" s="247"/>
      <c r="WAW843" s="247"/>
      <c r="WAX843" s="247"/>
      <c r="WAY843" s="247"/>
      <c r="WAZ843" s="247"/>
      <c r="WBA843" s="247"/>
      <c r="WBB843" s="247"/>
      <c r="WBC843" s="247"/>
      <c r="WBD843" s="247"/>
      <c r="WBE843" s="247"/>
      <c r="WBF843" s="247"/>
      <c r="WBG843" s="247"/>
      <c r="WBH843" s="247"/>
      <c r="WBI843" s="247"/>
      <c r="WBJ843" s="247"/>
      <c r="WBK843" s="247"/>
      <c r="WBL843" s="247"/>
      <c r="WBM843" s="247"/>
      <c r="WBN843" s="247"/>
      <c r="WBO843" s="247"/>
      <c r="WBP843" s="247"/>
      <c r="WBQ843" s="247"/>
      <c r="WBR843" s="247"/>
      <c r="WBS843" s="247"/>
      <c r="WBT843" s="247"/>
      <c r="WBU843" s="247"/>
      <c r="WBV843" s="247"/>
      <c r="WBW843" s="247"/>
      <c r="WBX843" s="247"/>
      <c r="WBY843" s="247"/>
      <c r="WBZ843" s="247"/>
      <c r="WCA843" s="247"/>
      <c r="WCB843" s="247"/>
      <c r="WCC843" s="247"/>
      <c r="WCD843" s="247"/>
      <c r="WCE843" s="247"/>
      <c r="WCF843" s="247"/>
      <c r="WCG843" s="247"/>
      <c r="WCH843" s="247"/>
      <c r="WCI843" s="247"/>
      <c r="WCJ843" s="247"/>
      <c r="WCK843" s="247"/>
      <c r="WCL843" s="247"/>
      <c r="WCM843" s="247"/>
      <c r="WCN843" s="247"/>
      <c r="WCO843" s="247"/>
      <c r="WCP843" s="247"/>
      <c r="WCQ843" s="247"/>
      <c r="WCR843" s="247"/>
      <c r="WCS843" s="247"/>
      <c r="WCT843" s="247"/>
      <c r="WCU843" s="247"/>
      <c r="WCV843" s="247"/>
      <c r="WCW843" s="247"/>
      <c r="WCX843" s="247"/>
      <c r="WCY843" s="247"/>
      <c r="WCZ843" s="247"/>
      <c r="WDA843" s="247"/>
      <c r="WDB843" s="247"/>
      <c r="WDC843" s="247"/>
      <c r="WDD843" s="247"/>
      <c r="WDE843" s="247"/>
      <c r="WDF843" s="247"/>
      <c r="WDG843" s="247"/>
      <c r="WDH843" s="247"/>
      <c r="WDI843" s="247"/>
      <c r="WDJ843" s="247"/>
      <c r="WDK843" s="247"/>
      <c r="WDL843" s="247"/>
      <c r="WDM843" s="247"/>
      <c r="WDN843" s="247"/>
      <c r="WDO843" s="247"/>
      <c r="WDP843" s="247"/>
      <c r="WDQ843" s="247"/>
      <c r="WDR843" s="247"/>
      <c r="WDS843" s="247"/>
      <c r="WDT843" s="247"/>
      <c r="WDU843" s="247"/>
      <c r="WDV843" s="247"/>
      <c r="WDW843" s="247"/>
      <c r="WDX843" s="247"/>
      <c r="WDY843" s="247"/>
      <c r="WDZ843" s="247"/>
      <c r="WEA843" s="247"/>
      <c r="WEB843" s="247"/>
      <c r="WEC843" s="247"/>
      <c r="WED843" s="247"/>
      <c r="WEE843" s="247"/>
      <c r="WEF843" s="247"/>
      <c r="WEG843" s="247"/>
      <c r="WEH843" s="247"/>
      <c r="WEI843" s="247"/>
      <c r="WEJ843" s="247"/>
      <c r="WEK843" s="247"/>
      <c r="WEL843" s="247"/>
      <c r="WEM843" s="247"/>
      <c r="WEN843" s="247"/>
      <c r="WEO843" s="247"/>
      <c r="WEP843" s="247"/>
      <c r="WEQ843" s="247"/>
      <c r="WER843" s="247"/>
      <c r="WES843" s="247"/>
      <c r="WET843" s="247"/>
      <c r="WEU843" s="247"/>
      <c r="WEV843" s="247"/>
      <c r="WEW843" s="247"/>
      <c r="WEX843" s="247"/>
      <c r="WEY843" s="247"/>
      <c r="WEZ843" s="247"/>
      <c r="WFA843" s="247"/>
      <c r="WFB843" s="247"/>
      <c r="WFC843" s="247"/>
      <c r="WFD843" s="247"/>
      <c r="WFE843" s="247"/>
      <c r="WFF843" s="247"/>
      <c r="WFG843" s="247"/>
      <c r="WFH843" s="247"/>
      <c r="WFI843" s="247"/>
      <c r="WFJ843" s="247"/>
      <c r="WFK843" s="247"/>
      <c r="WFL843" s="247"/>
      <c r="WFM843" s="247"/>
      <c r="WFN843" s="247"/>
      <c r="WFO843" s="247"/>
      <c r="WFP843" s="247"/>
      <c r="WFQ843" s="247"/>
      <c r="WFR843" s="247"/>
      <c r="WFS843" s="247"/>
      <c r="WFT843" s="247"/>
      <c r="WFU843" s="247"/>
      <c r="WFV843" s="247"/>
      <c r="WFW843" s="247"/>
      <c r="WFX843" s="247"/>
      <c r="WFY843" s="247"/>
      <c r="WFZ843" s="247"/>
      <c r="WGA843" s="247"/>
      <c r="WGB843" s="247"/>
      <c r="WGC843" s="247"/>
      <c r="WGD843" s="247"/>
      <c r="WGE843" s="247"/>
      <c r="WGF843" s="247"/>
      <c r="WGG843" s="247"/>
      <c r="WGH843" s="247"/>
      <c r="WGI843" s="247"/>
      <c r="WGJ843" s="247"/>
      <c r="WGK843" s="247"/>
      <c r="WGL843" s="247"/>
      <c r="WGM843" s="247"/>
      <c r="WGN843" s="247"/>
      <c r="WGO843" s="247"/>
      <c r="WGP843" s="247"/>
      <c r="WGQ843" s="247"/>
      <c r="WGR843" s="247"/>
      <c r="WGS843" s="247"/>
      <c r="WGT843" s="247"/>
      <c r="WGU843" s="247"/>
      <c r="WGV843" s="247"/>
      <c r="WGW843" s="247"/>
      <c r="WGX843" s="247"/>
      <c r="WGY843" s="247"/>
      <c r="WGZ843" s="247"/>
      <c r="WHA843" s="247"/>
      <c r="WHB843" s="247"/>
      <c r="WHC843" s="247"/>
      <c r="WHD843" s="247"/>
      <c r="WHE843" s="247"/>
      <c r="WHF843" s="247"/>
      <c r="WHG843" s="247"/>
      <c r="WHH843" s="247"/>
      <c r="WHI843" s="247"/>
      <c r="WHJ843" s="247"/>
      <c r="WHK843" s="247"/>
      <c r="WHL843" s="247"/>
      <c r="WHM843" s="247"/>
      <c r="WHN843" s="247"/>
      <c r="WHO843" s="247"/>
      <c r="WHP843" s="247"/>
      <c r="WHQ843" s="247"/>
      <c r="WHR843" s="247"/>
      <c r="WHS843" s="247"/>
      <c r="WHT843" s="247"/>
      <c r="WHU843" s="247"/>
      <c r="WHV843" s="247"/>
      <c r="WHW843" s="247"/>
      <c r="WHX843" s="247"/>
      <c r="WHY843" s="247"/>
      <c r="WHZ843" s="247"/>
      <c r="WIA843" s="247"/>
      <c r="WIB843" s="247"/>
      <c r="WIC843" s="247"/>
      <c r="WID843" s="247"/>
      <c r="WIE843" s="247"/>
      <c r="WIF843" s="247"/>
      <c r="WIG843" s="247"/>
      <c r="WIH843" s="247"/>
      <c r="WII843" s="247"/>
      <c r="WIJ843" s="247"/>
      <c r="WIK843" s="247"/>
      <c r="WIL843" s="247"/>
      <c r="WIM843" s="247"/>
      <c r="WIN843" s="247"/>
      <c r="WIO843" s="247"/>
      <c r="WIP843" s="247"/>
      <c r="WIQ843" s="247"/>
      <c r="WIR843" s="247"/>
      <c r="WIS843" s="247"/>
      <c r="WIT843" s="247"/>
      <c r="WIU843" s="247"/>
      <c r="WIV843" s="247"/>
      <c r="WIW843" s="247"/>
      <c r="WIX843" s="247"/>
      <c r="WIY843" s="247"/>
      <c r="WIZ843" s="247"/>
      <c r="WJA843" s="247"/>
      <c r="WJB843" s="247"/>
      <c r="WJC843" s="247"/>
      <c r="WJD843" s="247"/>
      <c r="WJE843" s="247"/>
      <c r="WJF843" s="247"/>
      <c r="WJG843" s="247"/>
      <c r="WJH843" s="247"/>
      <c r="WJI843" s="247"/>
      <c r="WJJ843" s="247"/>
      <c r="WJK843" s="247"/>
      <c r="WJL843" s="247"/>
      <c r="WJM843" s="247"/>
      <c r="WJN843" s="247"/>
      <c r="WJO843" s="247"/>
      <c r="WJP843" s="247"/>
      <c r="WJQ843" s="247"/>
      <c r="WJR843" s="247"/>
      <c r="WJS843" s="247"/>
      <c r="WJT843" s="247"/>
      <c r="WJU843" s="247"/>
      <c r="WJV843" s="247"/>
      <c r="WJW843" s="247"/>
      <c r="WJX843" s="247"/>
      <c r="WJY843" s="247"/>
      <c r="WJZ843" s="247"/>
      <c r="WKA843" s="247"/>
      <c r="WKB843" s="247"/>
      <c r="WKC843" s="247"/>
      <c r="WKD843" s="247"/>
      <c r="WKE843" s="247"/>
      <c r="WKF843" s="247"/>
      <c r="WKG843" s="247"/>
      <c r="WKH843" s="247"/>
      <c r="WKI843" s="247"/>
      <c r="WKJ843" s="247"/>
      <c r="WKK843" s="247"/>
      <c r="WKL843" s="247"/>
      <c r="WKM843" s="247"/>
      <c r="WKN843" s="247"/>
      <c r="WKO843" s="247"/>
      <c r="WKP843" s="247"/>
      <c r="WKQ843" s="247"/>
      <c r="WKR843" s="247"/>
      <c r="WKS843" s="247"/>
      <c r="WKT843" s="247"/>
      <c r="WKU843" s="247"/>
      <c r="WKV843" s="247"/>
      <c r="WKW843" s="247"/>
      <c r="WKX843" s="247"/>
      <c r="WKY843" s="247"/>
      <c r="WKZ843" s="247"/>
      <c r="WLA843" s="247"/>
      <c r="WLB843" s="247"/>
      <c r="WLC843" s="247"/>
      <c r="WLD843" s="247"/>
      <c r="WLE843" s="247"/>
      <c r="WLF843" s="247"/>
      <c r="WLG843" s="247"/>
      <c r="WLH843" s="247"/>
      <c r="WLI843" s="247"/>
      <c r="WLJ843" s="247"/>
      <c r="WLK843" s="247"/>
      <c r="WLL843" s="247"/>
      <c r="WLM843" s="247"/>
      <c r="WLN843" s="247"/>
      <c r="WLO843" s="247"/>
      <c r="WLP843" s="247"/>
      <c r="WLQ843" s="247"/>
      <c r="WLR843" s="247"/>
      <c r="WLS843" s="247"/>
      <c r="WLT843" s="247"/>
      <c r="WLU843" s="247"/>
      <c r="WLV843" s="247"/>
      <c r="WLW843" s="247"/>
      <c r="WLX843" s="247"/>
      <c r="WLY843" s="247"/>
      <c r="WLZ843" s="247"/>
      <c r="WMA843" s="247"/>
      <c r="WMB843" s="247"/>
      <c r="WMC843" s="247"/>
      <c r="WMD843" s="247"/>
      <c r="WME843" s="247"/>
      <c r="WMF843" s="247"/>
      <c r="WMG843" s="247"/>
      <c r="WMH843" s="247"/>
      <c r="WMI843" s="247"/>
      <c r="WMJ843" s="247"/>
      <c r="WMK843" s="247"/>
      <c r="WML843" s="247"/>
      <c r="WMM843" s="247"/>
      <c r="WMN843" s="247"/>
      <c r="WMO843" s="247"/>
      <c r="WMP843" s="247"/>
      <c r="WMQ843" s="247"/>
      <c r="WMR843" s="247"/>
      <c r="WMS843" s="247"/>
      <c r="WMT843" s="247"/>
      <c r="WMU843" s="247"/>
      <c r="WMV843" s="247"/>
      <c r="WMW843" s="247"/>
      <c r="WMX843" s="247"/>
      <c r="WMY843" s="247"/>
      <c r="WMZ843" s="247"/>
      <c r="WNA843" s="247"/>
      <c r="WNB843" s="247"/>
      <c r="WNC843" s="247"/>
      <c r="WND843" s="247"/>
      <c r="WNE843" s="247"/>
      <c r="WNF843" s="247"/>
      <c r="WNG843" s="247"/>
      <c r="WNH843" s="247"/>
      <c r="WNI843" s="247"/>
      <c r="WNJ843" s="247"/>
      <c r="WNK843" s="247"/>
      <c r="WNL843" s="247"/>
      <c r="WNM843" s="247"/>
      <c r="WNN843" s="247"/>
      <c r="WNO843" s="247"/>
      <c r="WNP843" s="247"/>
      <c r="WNQ843" s="247"/>
      <c r="WNR843" s="247"/>
      <c r="WNS843" s="247"/>
      <c r="WNT843" s="247"/>
      <c r="WNU843" s="247"/>
      <c r="WNV843" s="247"/>
      <c r="WNW843" s="247"/>
      <c r="WNX843" s="247"/>
      <c r="WNY843" s="247"/>
      <c r="WNZ843" s="247"/>
      <c r="WOA843" s="247"/>
      <c r="WOB843" s="247"/>
      <c r="WOC843" s="247"/>
      <c r="WOD843" s="247"/>
      <c r="WOE843" s="247"/>
      <c r="WOF843" s="247"/>
      <c r="WOG843" s="247"/>
      <c r="WOH843" s="247"/>
      <c r="WOI843" s="247"/>
      <c r="WOJ843" s="247"/>
      <c r="WOK843" s="247"/>
      <c r="WOL843" s="247"/>
      <c r="WOM843" s="247"/>
      <c r="WON843" s="247"/>
      <c r="WOO843" s="247"/>
      <c r="WOP843" s="247"/>
      <c r="WOQ843" s="247"/>
      <c r="WOR843" s="247"/>
      <c r="WOS843" s="247"/>
      <c r="WOT843" s="247"/>
      <c r="WOU843" s="247"/>
      <c r="WOV843" s="247"/>
      <c r="WOW843" s="247"/>
      <c r="WOX843" s="247"/>
      <c r="WOY843" s="247"/>
      <c r="WOZ843" s="247"/>
      <c r="WPA843" s="247"/>
      <c r="WPB843" s="247"/>
      <c r="WPC843" s="247"/>
      <c r="WPD843" s="247"/>
      <c r="WPE843" s="247"/>
      <c r="WPF843" s="247"/>
      <c r="WPG843" s="247"/>
      <c r="WPH843" s="247"/>
      <c r="WPI843" s="247"/>
      <c r="WPJ843" s="247"/>
      <c r="WPK843" s="247"/>
      <c r="WPL843" s="247"/>
      <c r="WPM843" s="247"/>
      <c r="WPN843" s="247"/>
      <c r="WPO843" s="247"/>
      <c r="WPP843" s="247"/>
      <c r="WPQ843" s="247"/>
      <c r="WPR843" s="247"/>
      <c r="WPS843" s="247"/>
      <c r="WPT843" s="247"/>
      <c r="WPU843" s="247"/>
      <c r="WPV843" s="247"/>
      <c r="WPW843" s="247"/>
      <c r="WPX843" s="247"/>
      <c r="WPY843" s="247"/>
      <c r="WPZ843" s="247"/>
      <c r="WQA843" s="247"/>
      <c r="WQB843" s="247"/>
      <c r="WQC843" s="247"/>
      <c r="WQD843" s="247"/>
      <c r="WQE843" s="247"/>
      <c r="WQF843" s="247"/>
      <c r="WQG843" s="247"/>
      <c r="WQH843" s="247"/>
      <c r="WQI843" s="247"/>
      <c r="WQJ843" s="247"/>
      <c r="WQK843" s="247"/>
      <c r="WQL843" s="247"/>
      <c r="WQM843" s="247"/>
      <c r="WQN843" s="247"/>
      <c r="WQO843" s="247"/>
      <c r="WQP843" s="247"/>
      <c r="WQQ843" s="247"/>
      <c r="WQR843" s="247"/>
      <c r="WQS843" s="247"/>
      <c r="WQT843" s="247"/>
      <c r="WQU843" s="247"/>
      <c r="WQV843" s="247"/>
      <c r="WQW843" s="247"/>
      <c r="WQX843" s="247"/>
      <c r="WQY843" s="247"/>
      <c r="WQZ843" s="247"/>
      <c r="WRA843" s="247"/>
      <c r="WRB843" s="247"/>
      <c r="WRC843" s="247"/>
      <c r="WRD843" s="247"/>
      <c r="WRE843" s="247"/>
      <c r="WRF843" s="247"/>
      <c r="WRG843" s="247"/>
      <c r="WRH843" s="247"/>
      <c r="WRI843" s="247"/>
      <c r="WRJ843" s="247"/>
      <c r="WRK843" s="247"/>
      <c r="WRL843" s="247"/>
      <c r="WRM843" s="247"/>
      <c r="WRN843" s="247"/>
      <c r="WRO843" s="247"/>
      <c r="WRP843" s="247"/>
      <c r="WRQ843" s="247"/>
      <c r="WRR843" s="247"/>
      <c r="WRS843" s="247"/>
      <c r="WRT843" s="247"/>
      <c r="WRU843" s="247"/>
      <c r="WRV843" s="247"/>
      <c r="WRW843" s="247"/>
      <c r="WRX843" s="247"/>
      <c r="WRY843" s="247"/>
      <c r="WRZ843" s="247"/>
      <c r="WSA843" s="247"/>
      <c r="WSB843" s="247"/>
      <c r="WSC843" s="247"/>
      <c r="WSD843" s="247"/>
      <c r="WSE843" s="247"/>
      <c r="WSF843" s="247"/>
      <c r="WSG843" s="247"/>
      <c r="WSH843" s="247"/>
      <c r="WSI843" s="247"/>
      <c r="WSJ843" s="247"/>
      <c r="WSK843" s="247"/>
      <c r="WSL843" s="247"/>
      <c r="WSM843" s="247"/>
      <c r="WSN843" s="247"/>
      <c r="WSO843" s="247"/>
      <c r="WSP843" s="247"/>
      <c r="WSQ843" s="247"/>
      <c r="WSR843" s="247"/>
      <c r="WSS843" s="247"/>
      <c r="WST843" s="247"/>
      <c r="WSU843" s="247"/>
      <c r="WSV843" s="247"/>
      <c r="WSW843" s="247"/>
      <c r="WSX843" s="247"/>
      <c r="WSY843" s="247"/>
      <c r="WSZ843" s="247"/>
      <c r="WTA843" s="247"/>
      <c r="WTB843" s="247"/>
      <c r="WTC843" s="247"/>
      <c r="WTD843" s="247"/>
      <c r="WTE843" s="247"/>
      <c r="WTF843" s="247"/>
      <c r="WTG843" s="247"/>
      <c r="WTH843" s="247"/>
      <c r="WTI843" s="247"/>
      <c r="WTJ843" s="247"/>
      <c r="WTK843" s="247"/>
      <c r="WTL843" s="247"/>
      <c r="WTM843" s="247"/>
      <c r="WTN843" s="247"/>
      <c r="WTO843" s="247"/>
      <c r="WTP843" s="247"/>
      <c r="WTQ843" s="247"/>
      <c r="WTR843" s="247"/>
      <c r="WTS843" s="247"/>
      <c r="WTT843" s="247"/>
      <c r="WTU843" s="247"/>
      <c r="WTV843" s="247"/>
      <c r="WTW843" s="247"/>
      <c r="WTX843" s="247"/>
      <c r="WTY843" s="247"/>
      <c r="WTZ843" s="247"/>
      <c r="WUA843" s="247"/>
      <c r="WUB843" s="247"/>
      <c r="WUC843" s="247"/>
      <c r="WUD843" s="247"/>
      <c r="WUE843" s="247"/>
      <c r="WUF843" s="247"/>
      <c r="WUG843" s="247"/>
      <c r="WUH843" s="247"/>
      <c r="WUI843" s="247"/>
      <c r="WUJ843" s="247"/>
      <c r="WUK843" s="247"/>
      <c r="WUL843" s="247"/>
      <c r="WUM843" s="247"/>
      <c r="WUN843" s="247"/>
      <c r="WUO843" s="247"/>
      <c r="WUP843" s="247"/>
      <c r="WUQ843" s="247"/>
      <c r="WUR843" s="247"/>
      <c r="WUS843" s="247"/>
      <c r="WUT843" s="247"/>
      <c r="WUU843" s="247"/>
      <c r="WUV843" s="247"/>
      <c r="WUW843" s="247"/>
      <c r="WUX843" s="247"/>
      <c r="WUY843" s="247"/>
      <c r="WUZ843" s="247"/>
      <c r="WVA843" s="247"/>
      <c r="WVB843" s="247"/>
      <c r="WVC843" s="247"/>
      <c r="WVD843" s="247"/>
      <c r="WVE843" s="247"/>
      <c r="WVF843" s="247"/>
      <c r="WVG843" s="247"/>
      <c r="WVH843" s="247"/>
      <c r="WVI843" s="247"/>
      <c r="WVJ843" s="247"/>
      <c r="WVK843" s="247"/>
      <c r="WVL843" s="247"/>
      <c r="WVM843" s="247"/>
      <c r="WVN843" s="247"/>
      <c r="WVO843" s="247"/>
      <c r="WVP843" s="247"/>
      <c r="WVQ843" s="247"/>
      <c r="WVR843" s="247"/>
      <c r="WVS843" s="247"/>
      <c r="WVT843" s="247"/>
      <c r="WVU843" s="247"/>
      <c r="WVV843" s="247"/>
      <c r="WVW843" s="247"/>
      <c r="WVX843" s="247"/>
      <c r="WVY843" s="247"/>
      <c r="WVZ843" s="247"/>
      <c r="WWA843" s="247"/>
      <c r="WWB843" s="247"/>
      <c r="WWC843" s="247"/>
      <c r="WWD843" s="247"/>
      <c r="WWE843" s="247"/>
      <c r="WWF843" s="247"/>
      <c r="WWG843" s="247"/>
      <c r="WWH843" s="247"/>
      <c r="WWI843" s="247"/>
      <c r="WWJ843" s="247"/>
      <c r="WWK843" s="247"/>
      <c r="WWL843" s="247"/>
      <c r="WWM843" s="247"/>
      <c r="WWN843" s="247"/>
      <c r="WWO843" s="247"/>
      <c r="WWP843" s="247"/>
      <c r="WWQ843" s="247"/>
      <c r="WWR843" s="247"/>
      <c r="WWS843" s="247"/>
      <c r="WWT843" s="247"/>
      <c r="WWU843" s="247"/>
      <c r="WWV843" s="247"/>
      <c r="WWW843" s="247"/>
      <c r="WWX843" s="247"/>
      <c r="WWY843" s="247"/>
      <c r="WWZ843" s="247"/>
      <c r="WXA843" s="247"/>
      <c r="WXB843" s="247"/>
      <c r="WXC843" s="247"/>
      <c r="WXD843" s="247"/>
      <c r="WXE843" s="247"/>
      <c r="WXF843" s="247"/>
      <c r="WXG843" s="247"/>
      <c r="WXH843" s="247"/>
      <c r="WXI843" s="247"/>
      <c r="WXJ843" s="247"/>
      <c r="WXK843" s="247"/>
      <c r="WXL843" s="247"/>
      <c r="WXM843" s="247"/>
      <c r="WXN843" s="247"/>
      <c r="WXO843" s="247"/>
      <c r="WXP843" s="247"/>
      <c r="WXQ843" s="247"/>
      <c r="WXR843" s="247"/>
      <c r="WXS843" s="247"/>
      <c r="WXT843" s="247"/>
      <c r="WXU843" s="247"/>
      <c r="WXV843" s="247"/>
      <c r="WXW843" s="247"/>
      <c r="WXX843" s="247"/>
      <c r="WXY843" s="247"/>
      <c r="WXZ843" s="247"/>
      <c r="WYA843" s="247"/>
      <c r="WYB843" s="247"/>
      <c r="WYC843" s="247"/>
      <c r="WYD843" s="247"/>
      <c r="WYE843" s="247"/>
      <c r="WYF843" s="247"/>
      <c r="WYG843" s="247"/>
      <c r="WYH843" s="247"/>
      <c r="WYI843" s="247"/>
      <c r="WYJ843" s="247"/>
      <c r="WYK843" s="247"/>
      <c r="WYL843" s="247"/>
      <c r="WYM843" s="247"/>
      <c r="WYN843" s="247"/>
      <c r="WYO843" s="247"/>
      <c r="WYP843" s="247"/>
      <c r="WYQ843" s="247"/>
      <c r="WYR843" s="247"/>
      <c r="WYS843" s="247"/>
      <c r="WYT843" s="247"/>
      <c r="WYU843" s="247"/>
      <c r="WYV843" s="247"/>
      <c r="WYW843" s="247"/>
      <c r="WYX843" s="247"/>
      <c r="WYY843" s="247"/>
      <c r="WYZ843" s="247"/>
      <c r="WZA843" s="247"/>
      <c r="WZB843" s="247"/>
      <c r="WZC843" s="247"/>
      <c r="WZD843" s="247"/>
      <c r="WZE843" s="247"/>
      <c r="WZF843" s="247"/>
      <c r="WZG843" s="247"/>
      <c r="WZH843" s="247"/>
      <c r="WZI843" s="247"/>
      <c r="WZJ843" s="247"/>
      <c r="WZK843" s="247"/>
      <c r="WZL843" s="247"/>
      <c r="WZM843" s="247"/>
      <c r="WZN843" s="247"/>
      <c r="WZO843" s="247"/>
      <c r="WZP843" s="247"/>
      <c r="WZQ843" s="247"/>
      <c r="WZR843" s="247"/>
      <c r="WZS843" s="247"/>
      <c r="WZT843" s="247"/>
      <c r="WZU843" s="247"/>
      <c r="WZV843" s="247"/>
      <c r="WZW843" s="247"/>
      <c r="WZX843" s="247"/>
      <c r="WZY843" s="247"/>
      <c r="WZZ843" s="247"/>
      <c r="XAA843" s="247"/>
      <c r="XAB843" s="247"/>
      <c r="XAC843" s="247"/>
      <c r="XAD843" s="247"/>
      <c r="XAE843" s="247"/>
      <c r="XAF843" s="247"/>
      <c r="XAG843" s="247"/>
      <c r="XAH843" s="247"/>
      <c r="XAI843" s="247"/>
      <c r="XAJ843" s="247"/>
      <c r="XAK843" s="247"/>
      <c r="XAL843" s="247"/>
      <c r="XAM843" s="247"/>
      <c r="XAN843" s="247"/>
      <c r="XAO843" s="247"/>
      <c r="XAP843" s="247"/>
      <c r="XAQ843" s="247"/>
      <c r="XAR843" s="247"/>
      <c r="XAS843" s="247"/>
      <c r="XAT843" s="247"/>
      <c r="XAU843" s="247"/>
      <c r="XAV843" s="247"/>
      <c r="XAW843" s="247"/>
      <c r="XAX843" s="247"/>
      <c r="XAY843" s="247"/>
      <c r="XAZ843" s="247"/>
      <c r="XBA843" s="247"/>
      <c r="XBB843" s="247"/>
      <c r="XBC843" s="247"/>
      <c r="XBD843" s="247"/>
      <c r="XBE843" s="247"/>
      <c r="XBF843" s="247"/>
      <c r="XBG843" s="247"/>
      <c r="XBH843" s="247"/>
      <c r="XBI843" s="247"/>
      <c r="XBJ843" s="247"/>
      <c r="XBK843" s="247"/>
      <c r="XBL843" s="247"/>
      <c r="XBM843" s="247"/>
      <c r="XBN843" s="247"/>
      <c r="XBO843" s="247"/>
      <c r="XBP843" s="247"/>
      <c r="XBQ843" s="247"/>
      <c r="XBR843" s="247"/>
      <c r="XBS843" s="247"/>
      <c r="XBT843" s="247"/>
      <c r="XBU843" s="247"/>
      <c r="XBV843" s="247"/>
      <c r="XBW843" s="247"/>
      <c r="XBX843" s="247"/>
      <c r="XBY843" s="247"/>
      <c r="XBZ843" s="247"/>
      <c r="XCA843" s="247"/>
      <c r="XCB843" s="247"/>
      <c r="XCC843" s="247"/>
      <c r="XCD843" s="247"/>
      <c r="XCE843" s="247"/>
      <c r="XCF843" s="247"/>
      <c r="XCG843" s="247"/>
      <c r="XCH843" s="247"/>
      <c r="XCI843" s="247"/>
      <c r="XCJ843" s="247"/>
      <c r="XCK843" s="247"/>
      <c r="XCL843" s="247"/>
      <c r="XCM843" s="247"/>
      <c r="XCN843" s="247"/>
      <c r="XCO843" s="247"/>
      <c r="XCP843" s="247"/>
      <c r="XCQ843" s="247"/>
      <c r="XCR843" s="247"/>
      <c r="XCS843" s="247"/>
      <c r="XCT843" s="247"/>
      <c r="XCU843" s="247"/>
      <c r="XCV843" s="247"/>
      <c r="XCW843" s="247"/>
      <c r="XCX843" s="247"/>
      <c r="XCY843" s="247"/>
      <c r="XCZ843" s="247"/>
      <c r="XDA843" s="247"/>
      <c r="XDB843" s="247"/>
      <c r="XDC843" s="247"/>
      <c r="XDD843" s="247"/>
      <c r="XDE843" s="247"/>
      <c r="XDF843" s="247"/>
      <c r="XDG843" s="247"/>
      <c r="XDH843" s="247"/>
      <c r="XDI843" s="247"/>
      <c r="XDJ843" s="247"/>
      <c r="XDK843" s="247"/>
      <c r="XDL843" s="247"/>
      <c r="XDM843" s="247"/>
      <c r="XDN843" s="247"/>
      <c r="XDO843" s="247"/>
      <c r="XDP843" s="247"/>
      <c r="XDQ843" s="247"/>
      <c r="XDR843" s="247"/>
      <c r="XDS843" s="247"/>
      <c r="XDT843" s="247"/>
      <c r="XDU843" s="247"/>
      <c r="XDV843" s="247"/>
      <c r="XDW843" s="247"/>
      <c r="XDX843" s="247"/>
      <c r="XDY843" s="247"/>
      <c r="XDZ843" s="247"/>
      <c r="XEA843" s="247"/>
      <c r="XEB843" s="247"/>
      <c r="XEC843" s="247"/>
      <c r="XED843" s="247"/>
      <c r="XEE843" s="247"/>
      <c r="XEF843" s="247"/>
      <c r="XEG843" s="247"/>
      <c r="XEH843" s="247"/>
      <c r="XEI843" s="247"/>
      <c r="XEJ843" s="247"/>
      <c r="XEK843" s="247"/>
      <c r="XEL843" s="247"/>
      <c r="XEM843" s="247"/>
      <c r="XEN843" s="247"/>
      <c r="XEO843" s="247"/>
      <c r="XEP843" s="247"/>
      <c r="XEQ843" s="247"/>
      <c r="XER843" s="247"/>
      <c r="XES843" s="247"/>
      <c r="XET843" s="247"/>
      <c r="XEU843" s="247"/>
      <c r="XEV843" s="247"/>
      <c r="XEW843" s="247"/>
      <c r="XEX843" s="247"/>
      <c r="XEY843" s="247"/>
      <c r="XEZ843" s="247"/>
      <c r="XFA843" s="247"/>
      <c r="XFB843" s="247"/>
      <c r="XFC843" s="247"/>
      <c r="XFD843" s="247"/>
    </row>
    <row r="844" spans="1:16384" s="121" customFormat="1" ht="9.1999999999999993" customHeight="1" x14ac:dyDescent="0.15">
      <c r="A844" s="269" t="s">
        <v>138</v>
      </c>
      <c r="B844" s="467"/>
      <c r="C844" s="467"/>
      <c r="D844" s="467"/>
      <c r="E844" s="467"/>
      <c r="F844" s="467"/>
      <c r="G844" s="467"/>
      <c r="H844" s="467"/>
      <c r="I844" s="467"/>
      <c r="J844" s="269"/>
      <c r="K844" s="467"/>
      <c r="L844" s="247"/>
      <c r="M844" s="247"/>
      <c r="N844" s="247"/>
      <c r="O844" s="247"/>
      <c r="P844" s="247"/>
      <c r="Q844" s="247"/>
      <c r="R844" s="247"/>
      <c r="S844" s="247"/>
      <c r="T844" s="247"/>
      <c r="U844" s="247"/>
      <c r="V844" s="247"/>
      <c r="W844" s="247"/>
      <c r="X844" s="247"/>
      <c r="Y844" s="247"/>
      <c r="Z844" s="247"/>
      <c r="AA844" s="247"/>
      <c r="AB844" s="247"/>
      <c r="AC844" s="247"/>
      <c r="AD844" s="247"/>
      <c r="AE844" s="247"/>
      <c r="AF844" s="247"/>
      <c r="AG844" s="247"/>
      <c r="AH844" s="247"/>
      <c r="AI844" s="247"/>
      <c r="AJ844" s="247"/>
      <c r="AK844" s="247"/>
      <c r="AL844" s="247"/>
      <c r="AM844" s="247"/>
      <c r="AN844" s="247"/>
      <c r="AO844" s="247"/>
      <c r="AP844" s="247"/>
      <c r="AQ844" s="247"/>
      <c r="AR844" s="247"/>
      <c r="AS844" s="247"/>
      <c r="AT844" s="247"/>
      <c r="AU844" s="247"/>
      <c r="AV844" s="247"/>
      <c r="AW844" s="247"/>
      <c r="AX844" s="247"/>
      <c r="AY844" s="247"/>
      <c r="AZ844" s="247"/>
      <c r="BA844" s="247"/>
      <c r="BB844" s="247"/>
      <c r="BC844" s="247"/>
      <c r="BD844" s="247"/>
      <c r="BE844" s="247"/>
      <c r="BF844" s="247"/>
      <c r="BG844" s="247"/>
      <c r="BH844" s="247"/>
      <c r="BI844" s="247"/>
      <c r="BJ844" s="247"/>
      <c r="BK844" s="247"/>
      <c r="BL844" s="247"/>
      <c r="BM844" s="247"/>
      <c r="BN844" s="247"/>
      <c r="BO844" s="247"/>
      <c r="BP844" s="247"/>
      <c r="BQ844" s="247"/>
      <c r="BR844" s="247"/>
      <c r="BS844" s="247"/>
      <c r="BT844" s="247"/>
      <c r="BU844" s="247"/>
      <c r="BV844" s="247"/>
      <c r="BW844" s="247"/>
      <c r="BX844" s="247"/>
      <c r="BY844" s="247"/>
      <c r="BZ844" s="247"/>
      <c r="CA844" s="247"/>
      <c r="CB844" s="247"/>
      <c r="CC844" s="247"/>
      <c r="CD844" s="247"/>
      <c r="CE844" s="247"/>
      <c r="CF844" s="247"/>
      <c r="CG844" s="247"/>
      <c r="CH844" s="247"/>
      <c r="CI844" s="247"/>
      <c r="CJ844" s="247"/>
      <c r="CK844" s="247"/>
      <c r="CL844" s="247"/>
      <c r="CM844" s="247"/>
      <c r="CN844" s="247"/>
      <c r="CO844" s="247"/>
      <c r="CP844" s="247"/>
      <c r="CQ844" s="247"/>
      <c r="CR844" s="247"/>
      <c r="CS844" s="247"/>
      <c r="CT844" s="247"/>
      <c r="CU844" s="247"/>
      <c r="CV844" s="247"/>
      <c r="CW844" s="247"/>
      <c r="CX844" s="247"/>
      <c r="CY844" s="247"/>
      <c r="CZ844" s="247"/>
      <c r="DA844" s="247"/>
      <c r="DB844" s="247"/>
      <c r="DC844" s="247"/>
      <c r="DD844" s="247"/>
      <c r="DE844" s="247"/>
      <c r="DF844" s="247"/>
      <c r="DG844" s="247"/>
      <c r="DH844" s="247"/>
      <c r="DI844" s="247"/>
      <c r="DJ844" s="247"/>
      <c r="DK844" s="247"/>
      <c r="DL844" s="247"/>
      <c r="DM844" s="247"/>
      <c r="DN844" s="247"/>
      <c r="DO844" s="247"/>
      <c r="DP844" s="247"/>
      <c r="DQ844" s="247"/>
      <c r="DR844" s="247"/>
      <c r="DS844" s="247"/>
      <c r="DT844" s="247"/>
      <c r="DU844" s="247"/>
      <c r="DV844" s="247"/>
      <c r="DW844" s="247"/>
      <c r="DX844" s="247"/>
      <c r="DY844" s="247"/>
      <c r="DZ844" s="247"/>
      <c r="EA844" s="247"/>
      <c r="EB844" s="247"/>
      <c r="EC844" s="247"/>
      <c r="ED844" s="247"/>
      <c r="EE844" s="247"/>
      <c r="EF844" s="247"/>
      <c r="EG844" s="247"/>
      <c r="EH844" s="247"/>
      <c r="EI844" s="247"/>
      <c r="EJ844" s="247"/>
      <c r="EK844" s="247"/>
      <c r="EL844" s="247"/>
      <c r="EM844" s="247"/>
      <c r="EN844" s="247"/>
      <c r="EO844" s="247"/>
      <c r="EP844" s="247"/>
      <c r="EQ844" s="247"/>
      <c r="ER844" s="247"/>
      <c r="ES844" s="247"/>
      <c r="ET844" s="247"/>
      <c r="EU844" s="247"/>
      <c r="EV844" s="247"/>
      <c r="EW844" s="247"/>
      <c r="EX844" s="247"/>
      <c r="EY844" s="247"/>
      <c r="EZ844" s="247"/>
      <c r="FA844" s="247"/>
      <c r="FB844" s="247"/>
      <c r="FC844" s="247"/>
      <c r="FD844" s="247"/>
      <c r="FE844" s="247"/>
      <c r="FF844" s="247"/>
      <c r="FG844" s="247"/>
      <c r="FH844" s="247"/>
      <c r="FI844" s="247"/>
      <c r="FJ844" s="247"/>
      <c r="FK844" s="247"/>
      <c r="FL844" s="247"/>
      <c r="FM844" s="247"/>
      <c r="FN844" s="247"/>
      <c r="FO844" s="247"/>
      <c r="FP844" s="247"/>
      <c r="FQ844" s="247"/>
      <c r="FR844" s="247"/>
      <c r="FS844" s="247"/>
      <c r="FT844" s="247"/>
      <c r="FU844" s="247"/>
      <c r="FV844" s="247"/>
      <c r="FW844" s="247"/>
      <c r="FX844" s="247"/>
      <c r="FY844" s="247"/>
      <c r="FZ844" s="247"/>
      <c r="GA844" s="247"/>
      <c r="GB844" s="247"/>
      <c r="GC844" s="247"/>
      <c r="GD844" s="247"/>
      <c r="GE844" s="247"/>
      <c r="GF844" s="247"/>
      <c r="GG844" s="247"/>
      <c r="GH844" s="247"/>
      <c r="GI844" s="247"/>
      <c r="GJ844" s="247"/>
      <c r="GK844" s="247"/>
      <c r="GL844" s="247"/>
      <c r="GM844" s="247"/>
      <c r="GN844" s="247"/>
      <c r="GO844" s="247"/>
      <c r="GP844" s="247"/>
      <c r="GQ844" s="247"/>
      <c r="GR844" s="247"/>
      <c r="GS844" s="247"/>
      <c r="GT844" s="247"/>
      <c r="GU844" s="247"/>
      <c r="GV844" s="247"/>
      <c r="GW844" s="247"/>
      <c r="GX844" s="247"/>
      <c r="GY844" s="247"/>
      <c r="GZ844" s="247"/>
      <c r="HA844" s="247"/>
      <c r="HB844" s="247"/>
      <c r="HC844" s="247"/>
      <c r="HD844" s="247"/>
      <c r="HE844" s="247"/>
      <c r="HF844" s="247"/>
      <c r="HG844" s="247"/>
      <c r="HH844" s="247"/>
      <c r="HI844" s="247"/>
      <c r="HJ844" s="247"/>
      <c r="HK844" s="247"/>
      <c r="HL844" s="247"/>
      <c r="HM844" s="247"/>
      <c r="HN844" s="247"/>
      <c r="HO844" s="247"/>
      <c r="HP844" s="247"/>
      <c r="HQ844" s="247"/>
      <c r="HR844" s="247"/>
      <c r="HS844" s="247"/>
      <c r="HT844" s="247"/>
      <c r="HU844" s="247"/>
      <c r="HV844" s="247"/>
      <c r="HW844" s="247"/>
      <c r="HX844" s="247"/>
      <c r="HY844" s="247"/>
      <c r="HZ844" s="247"/>
      <c r="IA844" s="247"/>
      <c r="IB844" s="247"/>
      <c r="IC844" s="247"/>
      <c r="ID844" s="247"/>
      <c r="IE844" s="247"/>
      <c r="IF844" s="247"/>
      <c r="IG844" s="247"/>
      <c r="IH844" s="247"/>
      <c r="II844" s="247"/>
      <c r="IJ844" s="247"/>
      <c r="IK844" s="247"/>
      <c r="IL844" s="247"/>
      <c r="IM844" s="247"/>
      <c r="IN844" s="247"/>
      <c r="IO844" s="247"/>
      <c r="IP844" s="247"/>
      <c r="IQ844" s="247"/>
      <c r="IR844" s="247"/>
      <c r="IS844" s="247"/>
      <c r="IT844" s="247"/>
      <c r="IU844" s="247"/>
      <c r="IV844" s="247"/>
      <c r="IW844" s="247"/>
      <c r="IX844" s="247"/>
      <c r="IY844" s="247"/>
      <c r="IZ844" s="247"/>
      <c r="JA844" s="247"/>
      <c r="JB844" s="247"/>
      <c r="JC844" s="247"/>
      <c r="JD844" s="247"/>
      <c r="JE844" s="247"/>
      <c r="JF844" s="247"/>
      <c r="JG844" s="247"/>
      <c r="JH844" s="247"/>
      <c r="JI844" s="247"/>
      <c r="JJ844" s="247"/>
      <c r="JK844" s="247"/>
      <c r="JL844" s="247"/>
      <c r="JM844" s="247"/>
      <c r="JN844" s="247"/>
      <c r="JO844" s="247"/>
      <c r="JP844" s="247"/>
      <c r="JQ844" s="247"/>
      <c r="JR844" s="247"/>
      <c r="JS844" s="247"/>
      <c r="JT844" s="247"/>
      <c r="JU844" s="247"/>
      <c r="JV844" s="247"/>
      <c r="JW844" s="247"/>
      <c r="JX844" s="247"/>
      <c r="JY844" s="247"/>
      <c r="JZ844" s="247"/>
      <c r="KA844" s="247"/>
      <c r="KB844" s="247"/>
      <c r="KC844" s="247"/>
      <c r="KD844" s="247"/>
      <c r="KE844" s="247"/>
      <c r="KF844" s="247"/>
      <c r="KG844" s="247"/>
      <c r="KH844" s="247"/>
      <c r="KI844" s="247"/>
      <c r="KJ844" s="247"/>
      <c r="KK844" s="247"/>
      <c r="KL844" s="247"/>
      <c r="KM844" s="247"/>
      <c r="KN844" s="247"/>
      <c r="KO844" s="247"/>
      <c r="KP844" s="247"/>
      <c r="KQ844" s="247"/>
      <c r="KR844" s="247"/>
      <c r="KS844" s="247"/>
      <c r="KT844" s="247"/>
      <c r="KU844" s="247"/>
      <c r="KV844" s="247"/>
      <c r="KW844" s="247"/>
      <c r="KX844" s="247"/>
      <c r="KY844" s="247"/>
      <c r="KZ844" s="247"/>
      <c r="LA844" s="247"/>
      <c r="LB844" s="247"/>
      <c r="LC844" s="247"/>
      <c r="LD844" s="247"/>
      <c r="LE844" s="247"/>
      <c r="LF844" s="247"/>
      <c r="LG844" s="247"/>
      <c r="LH844" s="247"/>
      <c r="LI844" s="247"/>
      <c r="LJ844" s="247"/>
      <c r="LK844" s="247"/>
      <c r="LL844" s="247"/>
      <c r="LM844" s="247"/>
      <c r="LN844" s="247"/>
      <c r="LO844" s="247"/>
      <c r="LP844" s="247"/>
      <c r="LQ844" s="247"/>
      <c r="LR844" s="247"/>
      <c r="LS844" s="247"/>
      <c r="LT844" s="247"/>
      <c r="LU844" s="247"/>
      <c r="LV844" s="247"/>
      <c r="LW844" s="247"/>
      <c r="LX844" s="247"/>
      <c r="LY844" s="247"/>
      <c r="LZ844" s="247"/>
      <c r="MA844" s="247"/>
      <c r="MB844" s="247"/>
      <c r="MC844" s="247"/>
      <c r="MD844" s="247"/>
      <c r="ME844" s="247"/>
      <c r="MF844" s="247"/>
      <c r="MG844" s="247"/>
      <c r="MH844" s="247"/>
      <c r="MI844" s="247"/>
      <c r="MJ844" s="247"/>
      <c r="MK844" s="247"/>
      <c r="ML844" s="247"/>
      <c r="MM844" s="247"/>
      <c r="MN844" s="247"/>
      <c r="MO844" s="247"/>
      <c r="MP844" s="247"/>
      <c r="MQ844" s="247"/>
      <c r="MR844" s="247"/>
      <c r="MS844" s="247"/>
      <c r="MT844" s="247"/>
      <c r="MU844" s="247"/>
      <c r="MV844" s="247"/>
      <c r="MW844" s="247"/>
      <c r="MX844" s="247"/>
      <c r="MY844" s="247"/>
      <c r="MZ844" s="247"/>
      <c r="NA844" s="247"/>
      <c r="NB844" s="247"/>
      <c r="NC844" s="247"/>
      <c r="ND844" s="247"/>
      <c r="NE844" s="247"/>
      <c r="NF844" s="247"/>
      <c r="NG844" s="247"/>
      <c r="NH844" s="247"/>
      <c r="NI844" s="247"/>
      <c r="NJ844" s="247"/>
      <c r="NK844" s="247"/>
      <c r="NL844" s="247"/>
      <c r="NM844" s="247"/>
      <c r="NN844" s="247"/>
      <c r="NO844" s="247"/>
      <c r="NP844" s="247"/>
      <c r="NQ844" s="247"/>
      <c r="NR844" s="247"/>
      <c r="NS844" s="247"/>
      <c r="NT844" s="247"/>
      <c r="NU844" s="247"/>
      <c r="NV844" s="247"/>
      <c r="NW844" s="247"/>
      <c r="NX844" s="247"/>
      <c r="NY844" s="247"/>
      <c r="NZ844" s="247"/>
      <c r="OA844" s="247"/>
      <c r="OB844" s="247"/>
      <c r="OC844" s="247"/>
      <c r="OD844" s="247"/>
      <c r="OE844" s="247"/>
      <c r="OF844" s="247"/>
      <c r="OG844" s="247"/>
      <c r="OH844" s="247"/>
      <c r="OI844" s="247"/>
      <c r="OJ844" s="247"/>
      <c r="OK844" s="247"/>
      <c r="OL844" s="247"/>
      <c r="OM844" s="247"/>
      <c r="ON844" s="247"/>
      <c r="OO844" s="247"/>
      <c r="OP844" s="247"/>
      <c r="OQ844" s="247"/>
      <c r="OR844" s="247"/>
      <c r="OS844" s="247"/>
      <c r="OT844" s="247"/>
      <c r="OU844" s="247"/>
      <c r="OV844" s="247"/>
      <c r="OW844" s="247"/>
      <c r="OX844" s="247"/>
      <c r="OY844" s="247"/>
      <c r="OZ844" s="247"/>
      <c r="PA844" s="247"/>
      <c r="PB844" s="247"/>
      <c r="PC844" s="247"/>
      <c r="PD844" s="247"/>
      <c r="PE844" s="247"/>
      <c r="PF844" s="247"/>
      <c r="PG844" s="247"/>
      <c r="PH844" s="247"/>
      <c r="PI844" s="247"/>
      <c r="PJ844" s="247"/>
      <c r="PK844" s="247"/>
      <c r="PL844" s="247"/>
      <c r="PM844" s="247"/>
      <c r="PN844" s="247"/>
      <c r="PO844" s="247"/>
      <c r="PP844" s="247"/>
      <c r="PQ844" s="247"/>
      <c r="PR844" s="247"/>
      <c r="PS844" s="247"/>
      <c r="PT844" s="247"/>
      <c r="PU844" s="247"/>
      <c r="PV844" s="247"/>
      <c r="PW844" s="247"/>
      <c r="PX844" s="247"/>
      <c r="PY844" s="247"/>
      <c r="PZ844" s="247"/>
      <c r="QA844" s="247"/>
      <c r="QB844" s="247"/>
      <c r="QC844" s="247"/>
      <c r="QD844" s="247"/>
      <c r="QE844" s="247"/>
      <c r="QF844" s="247"/>
      <c r="QG844" s="247"/>
      <c r="QH844" s="247"/>
      <c r="QI844" s="247"/>
      <c r="QJ844" s="247"/>
      <c r="QK844" s="247"/>
      <c r="QL844" s="247"/>
      <c r="QM844" s="247"/>
      <c r="QN844" s="247"/>
      <c r="QO844" s="247"/>
      <c r="QP844" s="247"/>
      <c r="QQ844" s="247"/>
      <c r="QR844" s="247"/>
      <c r="QS844" s="247"/>
      <c r="QT844" s="247"/>
      <c r="QU844" s="247"/>
      <c r="QV844" s="247"/>
      <c r="QW844" s="247"/>
      <c r="QX844" s="247"/>
      <c r="QY844" s="247"/>
      <c r="QZ844" s="247"/>
      <c r="RA844" s="247"/>
      <c r="RB844" s="247"/>
      <c r="RC844" s="247"/>
      <c r="RD844" s="247"/>
      <c r="RE844" s="247"/>
      <c r="RF844" s="247"/>
      <c r="RG844" s="247"/>
      <c r="RH844" s="247"/>
      <c r="RI844" s="247"/>
      <c r="RJ844" s="247"/>
      <c r="RK844" s="247"/>
      <c r="RL844" s="247"/>
      <c r="RM844" s="247"/>
      <c r="RN844" s="247"/>
      <c r="RO844" s="247"/>
      <c r="RP844" s="247"/>
      <c r="RQ844" s="247"/>
      <c r="RR844" s="247"/>
      <c r="RS844" s="247"/>
      <c r="RT844" s="247"/>
      <c r="RU844" s="247"/>
      <c r="RV844" s="247"/>
      <c r="RW844" s="247"/>
      <c r="RX844" s="247"/>
      <c r="RY844" s="247"/>
      <c r="RZ844" s="247"/>
      <c r="SA844" s="247"/>
      <c r="SB844" s="247"/>
      <c r="SC844" s="247"/>
      <c r="SD844" s="247"/>
      <c r="SE844" s="247"/>
      <c r="SF844" s="247"/>
      <c r="SG844" s="247"/>
      <c r="SH844" s="247"/>
      <c r="SI844" s="247"/>
      <c r="SJ844" s="247"/>
      <c r="SK844" s="247"/>
      <c r="SL844" s="247"/>
      <c r="SM844" s="247"/>
      <c r="SN844" s="247"/>
      <c r="SO844" s="247"/>
      <c r="SP844" s="247"/>
      <c r="SQ844" s="247"/>
      <c r="SR844" s="247"/>
      <c r="SS844" s="247"/>
      <c r="ST844" s="247"/>
      <c r="SU844" s="247"/>
      <c r="SV844" s="247"/>
      <c r="SW844" s="247"/>
      <c r="SX844" s="247"/>
      <c r="SY844" s="247"/>
      <c r="SZ844" s="247"/>
      <c r="TA844" s="247"/>
      <c r="TB844" s="247"/>
      <c r="TC844" s="247"/>
      <c r="TD844" s="247"/>
      <c r="TE844" s="247"/>
      <c r="TF844" s="247"/>
      <c r="TG844" s="247"/>
      <c r="TH844" s="247"/>
      <c r="TI844" s="247"/>
      <c r="TJ844" s="247"/>
      <c r="TK844" s="247"/>
      <c r="TL844" s="247"/>
      <c r="TM844" s="247"/>
      <c r="TN844" s="247"/>
      <c r="TO844" s="247"/>
      <c r="TP844" s="247"/>
      <c r="TQ844" s="247"/>
      <c r="TR844" s="247"/>
      <c r="TS844" s="247"/>
      <c r="TT844" s="247"/>
      <c r="TU844" s="247"/>
      <c r="TV844" s="247"/>
      <c r="TW844" s="247"/>
      <c r="TX844" s="247"/>
      <c r="TY844" s="247"/>
      <c r="TZ844" s="247"/>
      <c r="UA844" s="247"/>
      <c r="UB844" s="247"/>
      <c r="UC844" s="247"/>
      <c r="UD844" s="247"/>
      <c r="UE844" s="247"/>
      <c r="UF844" s="247"/>
      <c r="UG844" s="247"/>
      <c r="UH844" s="247"/>
      <c r="UI844" s="247"/>
      <c r="UJ844" s="247"/>
      <c r="UK844" s="247"/>
      <c r="UL844" s="247"/>
      <c r="UM844" s="247"/>
      <c r="UN844" s="247"/>
      <c r="UO844" s="247"/>
      <c r="UP844" s="247"/>
      <c r="UQ844" s="247"/>
      <c r="UR844" s="247"/>
      <c r="US844" s="247"/>
      <c r="UT844" s="247"/>
      <c r="UU844" s="247"/>
      <c r="UV844" s="247"/>
      <c r="UW844" s="247"/>
      <c r="UX844" s="247"/>
      <c r="UY844" s="247"/>
      <c r="UZ844" s="247"/>
      <c r="VA844" s="247"/>
      <c r="VB844" s="247"/>
      <c r="VC844" s="247"/>
      <c r="VD844" s="247"/>
      <c r="VE844" s="247"/>
      <c r="VF844" s="247"/>
      <c r="VG844" s="247"/>
      <c r="VH844" s="247"/>
      <c r="VI844" s="247"/>
      <c r="VJ844" s="247"/>
      <c r="VK844" s="247"/>
      <c r="VL844" s="247"/>
      <c r="VM844" s="247"/>
      <c r="VN844" s="247"/>
      <c r="VO844" s="247"/>
      <c r="VP844" s="247"/>
      <c r="VQ844" s="247"/>
      <c r="VR844" s="247"/>
      <c r="VS844" s="247"/>
      <c r="VT844" s="247"/>
      <c r="VU844" s="247"/>
      <c r="VV844" s="247"/>
      <c r="VW844" s="247"/>
      <c r="VX844" s="247"/>
      <c r="VY844" s="247"/>
      <c r="VZ844" s="247"/>
      <c r="WA844" s="247"/>
      <c r="WB844" s="247"/>
      <c r="WC844" s="247"/>
      <c r="WD844" s="247"/>
      <c r="WE844" s="247"/>
      <c r="WF844" s="247"/>
      <c r="WG844" s="247"/>
      <c r="WH844" s="247"/>
      <c r="WI844" s="247"/>
      <c r="WJ844" s="247"/>
      <c r="WK844" s="247"/>
      <c r="WL844" s="247"/>
      <c r="WM844" s="247"/>
      <c r="WN844" s="247"/>
      <c r="WO844" s="247"/>
      <c r="WP844" s="247"/>
      <c r="WQ844" s="247"/>
      <c r="WR844" s="247"/>
      <c r="WS844" s="247"/>
      <c r="WT844" s="247"/>
      <c r="WU844" s="247"/>
      <c r="WV844" s="247"/>
      <c r="WW844" s="247"/>
      <c r="WX844" s="247"/>
      <c r="WY844" s="247"/>
      <c r="WZ844" s="247"/>
      <c r="XA844" s="247"/>
      <c r="XB844" s="247"/>
      <c r="XC844" s="247"/>
      <c r="XD844" s="247"/>
      <c r="XE844" s="247"/>
      <c r="XF844" s="247"/>
      <c r="XG844" s="247"/>
      <c r="XH844" s="247"/>
      <c r="XI844" s="247"/>
      <c r="XJ844" s="247"/>
      <c r="XK844" s="247"/>
      <c r="XL844" s="247"/>
      <c r="XM844" s="247"/>
      <c r="XN844" s="247"/>
      <c r="XO844" s="247"/>
      <c r="XP844" s="247"/>
      <c r="XQ844" s="247"/>
      <c r="XR844" s="247"/>
      <c r="XS844" s="247"/>
      <c r="XT844" s="247"/>
      <c r="XU844" s="247"/>
      <c r="XV844" s="247"/>
      <c r="XW844" s="247"/>
      <c r="XX844" s="247"/>
      <c r="XY844" s="247"/>
      <c r="XZ844" s="247"/>
      <c r="YA844" s="247"/>
      <c r="YB844" s="247"/>
      <c r="YC844" s="247"/>
      <c r="YD844" s="247"/>
      <c r="YE844" s="247"/>
      <c r="YF844" s="247"/>
      <c r="YG844" s="247"/>
      <c r="YH844" s="247"/>
      <c r="YI844" s="247"/>
      <c r="YJ844" s="247"/>
      <c r="YK844" s="247"/>
      <c r="YL844" s="247"/>
      <c r="YM844" s="247"/>
      <c r="YN844" s="247"/>
      <c r="YO844" s="247"/>
      <c r="YP844" s="247"/>
      <c r="YQ844" s="247"/>
      <c r="YR844" s="247"/>
      <c r="YS844" s="247"/>
      <c r="YT844" s="247"/>
      <c r="YU844" s="247"/>
      <c r="YV844" s="247"/>
      <c r="YW844" s="247"/>
      <c r="YX844" s="247"/>
      <c r="YY844" s="247"/>
      <c r="YZ844" s="247"/>
      <c r="ZA844" s="247"/>
      <c r="ZB844" s="247"/>
      <c r="ZC844" s="247"/>
      <c r="ZD844" s="247"/>
      <c r="ZE844" s="247"/>
      <c r="ZF844" s="247"/>
      <c r="ZG844" s="247"/>
      <c r="ZH844" s="247"/>
      <c r="ZI844" s="247"/>
      <c r="ZJ844" s="247"/>
      <c r="ZK844" s="247"/>
      <c r="ZL844" s="247"/>
      <c r="ZM844" s="247"/>
      <c r="ZN844" s="247"/>
      <c r="ZO844" s="247"/>
      <c r="ZP844" s="247"/>
      <c r="ZQ844" s="247"/>
      <c r="ZR844" s="247"/>
      <c r="ZS844" s="247"/>
      <c r="ZT844" s="247"/>
      <c r="ZU844" s="247"/>
      <c r="ZV844" s="247"/>
      <c r="ZW844" s="247"/>
      <c r="ZX844" s="247"/>
      <c r="ZY844" s="247"/>
      <c r="ZZ844" s="247"/>
      <c r="AAA844" s="247"/>
      <c r="AAB844" s="247"/>
      <c r="AAC844" s="247"/>
      <c r="AAD844" s="247"/>
      <c r="AAE844" s="247"/>
      <c r="AAF844" s="247"/>
      <c r="AAG844" s="247"/>
      <c r="AAH844" s="247"/>
      <c r="AAI844" s="247"/>
      <c r="AAJ844" s="247"/>
      <c r="AAK844" s="247"/>
      <c r="AAL844" s="247"/>
      <c r="AAM844" s="247"/>
      <c r="AAN844" s="247"/>
      <c r="AAO844" s="247"/>
      <c r="AAP844" s="247"/>
      <c r="AAQ844" s="247"/>
      <c r="AAR844" s="247"/>
      <c r="AAS844" s="247"/>
      <c r="AAT844" s="247"/>
      <c r="AAU844" s="247"/>
      <c r="AAV844" s="247"/>
      <c r="AAW844" s="247"/>
      <c r="AAX844" s="247"/>
      <c r="AAY844" s="247"/>
      <c r="AAZ844" s="247"/>
      <c r="ABA844" s="247"/>
      <c r="ABB844" s="247"/>
      <c r="ABC844" s="247"/>
      <c r="ABD844" s="247"/>
      <c r="ABE844" s="247"/>
      <c r="ABF844" s="247"/>
      <c r="ABG844" s="247"/>
      <c r="ABH844" s="247"/>
      <c r="ABI844" s="247"/>
      <c r="ABJ844" s="247"/>
      <c r="ABK844" s="247"/>
      <c r="ABL844" s="247"/>
      <c r="ABM844" s="247"/>
      <c r="ABN844" s="247"/>
      <c r="ABO844" s="247"/>
      <c r="ABP844" s="247"/>
      <c r="ABQ844" s="247"/>
      <c r="ABR844" s="247"/>
      <c r="ABS844" s="247"/>
      <c r="ABT844" s="247"/>
      <c r="ABU844" s="247"/>
      <c r="ABV844" s="247"/>
      <c r="ABW844" s="247"/>
      <c r="ABX844" s="247"/>
      <c r="ABY844" s="247"/>
      <c r="ABZ844" s="247"/>
      <c r="ACA844" s="247"/>
      <c r="ACB844" s="247"/>
      <c r="ACC844" s="247"/>
      <c r="ACD844" s="247"/>
      <c r="ACE844" s="247"/>
      <c r="ACF844" s="247"/>
      <c r="ACG844" s="247"/>
      <c r="ACH844" s="247"/>
      <c r="ACI844" s="247"/>
      <c r="ACJ844" s="247"/>
      <c r="ACK844" s="247"/>
      <c r="ACL844" s="247"/>
      <c r="ACM844" s="247"/>
      <c r="ACN844" s="247"/>
      <c r="ACO844" s="247"/>
      <c r="ACP844" s="247"/>
      <c r="ACQ844" s="247"/>
      <c r="ACR844" s="247"/>
      <c r="ACS844" s="247"/>
      <c r="ACT844" s="247"/>
      <c r="ACU844" s="247"/>
      <c r="ACV844" s="247"/>
      <c r="ACW844" s="247"/>
      <c r="ACX844" s="247"/>
      <c r="ACY844" s="247"/>
      <c r="ACZ844" s="247"/>
      <c r="ADA844" s="247"/>
      <c r="ADB844" s="247"/>
      <c r="ADC844" s="247"/>
      <c r="ADD844" s="247"/>
      <c r="ADE844" s="247"/>
      <c r="ADF844" s="247"/>
      <c r="ADG844" s="247"/>
      <c r="ADH844" s="247"/>
      <c r="ADI844" s="247"/>
      <c r="ADJ844" s="247"/>
      <c r="ADK844" s="247"/>
      <c r="ADL844" s="247"/>
      <c r="ADM844" s="247"/>
      <c r="ADN844" s="247"/>
      <c r="ADO844" s="247"/>
      <c r="ADP844" s="247"/>
      <c r="ADQ844" s="247"/>
      <c r="ADR844" s="247"/>
      <c r="ADS844" s="247"/>
      <c r="ADT844" s="247"/>
      <c r="ADU844" s="247"/>
      <c r="ADV844" s="247"/>
      <c r="ADW844" s="247"/>
      <c r="ADX844" s="247"/>
      <c r="ADY844" s="247"/>
      <c r="ADZ844" s="247"/>
      <c r="AEA844" s="247"/>
      <c r="AEB844" s="247"/>
      <c r="AEC844" s="247"/>
      <c r="AED844" s="247"/>
      <c r="AEE844" s="247"/>
      <c r="AEF844" s="247"/>
      <c r="AEG844" s="247"/>
      <c r="AEH844" s="247"/>
      <c r="AEI844" s="247"/>
      <c r="AEJ844" s="247"/>
      <c r="AEK844" s="247"/>
      <c r="AEL844" s="247"/>
      <c r="AEM844" s="247"/>
      <c r="AEN844" s="247"/>
      <c r="AEO844" s="247"/>
      <c r="AEP844" s="247"/>
      <c r="AEQ844" s="247"/>
      <c r="AER844" s="247"/>
      <c r="AES844" s="247"/>
      <c r="AET844" s="247"/>
      <c r="AEU844" s="247"/>
      <c r="AEV844" s="247"/>
      <c r="AEW844" s="247"/>
      <c r="AEX844" s="247"/>
      <c r="AEY844" s="247"/>
      <c r="AEZ844" s="247"/>
      <c r="AFA844" s="247"/>
      <c r="AFB844" s="247"/>
      <c r="AFC844" s="247"/>
      <c r="AFD844" s="247"/>
      <c r="AFE844" s="247"/>
      <c r="AFF844" s="247"/>
      <c r="AFG844" s="247"/>
      <c r="AFH844" s="247"/>
      <c r="AFI844" s="247"/>
      <c r="AFJ844" s="247"/>
      <c r="AFK844" s="247"/>
      <c r="AFL844" s="247"/>
      <c r="AFM844" s="247"/>
      <c r="AFN844" s="247"/>
      <c r="AFO844" s="247"/>
      <c r="AFP844" s="247"/>
      <c r="AFQ844" s="247"/>
      <c r="AFR844" s="247"/>
      <c r="AFS844" s="247"/>
      <c r="AFT844" s="247"/>
      <c r="AFU844" s="247"/>
      <c r="AFV844" s="247"/>
      <c r="AFW844" s="247"/>
      <c r="AFX844" s="247"/>
      <c r="AFY844" s="247"/>
      <c r="AFZ844" s="247"/>
      <c r="AGA844" s="247"/>
      <c r="AGB844" s="247"/>
      <c r="AGC844" s="247"/>
      <c r="AGD844" s="247"/>
      <c r="AGE844" s="247"/>
      <c r="AGF844" s="247"/>
      <c r="AGG844" s="247"/>
      <c r="AGH844" s="247"/>
      <c r="AGI844" s="247"/>
      <c r="AGJ844" s="247"/>
      <c r="AGK844" s="247"/>
      <c r="AGL844" s="247"/>
      <c r="AGM844" s="247"/>
      <c r="AGN844" s="247"/>
      <c r="AGO844" s="247"/>
      <c r="AGP844" s="247"/>
      <c r="AGQ844" s="247"/>
      <c r="AGR844" s="247"/>
      <c r="AGS844" s="247"/>
      <c r="AGT844" s="247"/>
      <c r="AGU844" s="247"/>
      <c r="AGV844" s="247"/>
      <c r="AGW844" s="247"/>
      <c r="AGX844" s="247"/>
      <c r="AGY844" s="247"/>
      <c r="AGZ844" s="247"/>
      <c r="AHA844" s="247"/>
      <c r="AHB844" s="247"/>
      <c r="AHC844" s="247"/>
      <c r="AHD844" s="247"/>
      <c r="AHE844" s="247"/>
      <c r="AHF844" s="247"/>
      <c r="AHG844" s="247"/>
      <c r="AHH844" s="247"/>
      <c r="AHI844" s="247"/>
      <c r="AHJ844" s="247"/>
      <c r="AHK844" s="247"/>
      <c r="AHL844" s="247"/>
      <c r="AHM844" s="247"/>
      <c r="AHN844" s="247"/>
      <c r="AHO844" s="247"/>
      <c r="AHP844" s="247"/>
      <c r="AHQ844" s="247"/>
      <c r="AHR844" s="247"/>
      <c r="AHS844" s="247"/>
      <c r="AHT844" s="247"/>
      <c r="AHU844" s="247"/>
      <c r="AHV844" s="247"/>
      <c r="AHW844" s="247"/>
      <c r="AHX844" s="247"/>
      <c r="AHY844" s="247"/>
      <c r="AHZ844" s="247"/>
      <c r="AIA844" s="247"/>
      <c r="AIB844" s="247"/>
      <c r="AIC844" s="247"/>
      <c r="AID844" s="247"/>
      <c r="AIE844" s="247"/>
      <c r="AIF844" s="247"/>
      <c r="AIG844" s="247"/>
      <c r="AIH844" s="247"/>
      <c r="AII844" s="247"/>
      <c r="AIJ844" s="247"/>
      <c r="AIK844" s="247"/>
      <c r="AIL844" s="247"/>
      <c r="AIM844" s="247"/>
      <c r="AIN844" s="247"/>
      <c r="AIO844" s="247"/>
      <c r="AIP844" s="247"/>
      <c r="AIQ844" s="247"/>
      <c r="AIR844" s="247"/>
      <c r="AIS844" s="247"/>
      <c r="AIT844" s="247"/>
      <c r="AIU844" s="247"/>
      <c r="AIV844" s="247"/>
      <c r="AIW844" s="247"/>
      <c r="AIX844" s="247"/>
      <c r="AIY844" s="247"/>
      <c r="AIZ844" s="247"/>
      <c r="AJA844" s="247"/>
      <c r="AJB844" s="247"/>
      <c r="AJC844" s="247"/>
      <c r="AJD844" s="247"/>
      <c r="AJE844" s="247"/>
      <c r="AJF844" s="247"/>
      <c r="AJG844" s="247"/>
      <c r="AJH844" s="247"/>
      <c r="AJI844" s="247"/>
      <c r="AJJ844" s="247"/>
      <c r="AJK844" s="247"/>
      <c r="AJL844" s="247"/>
      <c r="AJM844" s="247"/>
      <c r="AJN844" s="247"/>
      <c r="AJO844" s="247"/>
      <c r="AJP844" s="247"/>
      <c r="AJQ844" s="247"/>
      <c r="AJR844" s="247"/>
      <c r="AJS844" s="247"/>
      <c r="AJT844" s="247"/>
      <c r="AJU844" s="247"/>
      <c r="AJV844" s="247"/>
      <c r="AJW844" s="247"/>
      <c r="AJX844" s="247"/>
      <c r="AJY844" s="247"/>
      <c r="AJZ844" s="247"/>
      <c r="AKA844" s="247"/>
      <c r="AKB844" s="247"/>
      <c r="AKC844" s="247"/>
      <c r="AKD844" s="247"/>
      <c r="AKE844" s="247"/>
      <c r="AKF844" s="247"/>
      <c r="AKG844" s="247"/>
      <c r="AKH844" s="247"/>
      <c r="AKI844" s="247"/>
      <c r="AKJ844" s="247"/>
      <c r="AKK844" s="247"/>
      <c r="AKL844" s="247"/>
      <c r="AKM844" s="247"/>
      <c r="AKN844" s="247"/>
      <c r="AKO844" s="247"/>
      <c r="AKP844" s="247"/>
      <c r="AKQ844" s="247"/>
      <c r="AKR844" s="247"/>
      <c r="AKS844" s="247"/>
      <c r="AKT844" s="247"/>
      <c r="AKU844" s="247"/>
      <c r="AKV844" s="247"/>
      <c r="AKW844" s="247"/>
      <c r="AKX844" s="247"/>
      <c r="AKY844" s="247"/>
      <c r="AKZ844" s="247"/>
      <c r="ALA844" s="247"/>
      <c r="ALB844" s="247"/>
      <c r="ALC844" s="247"/>
      <c r="ALD844" s="247"/>
      <c r="ALE844" s="247"/>
      <c r="ALF844" s="247"/>
      <c r="ALG844" s="247"/>
      <c r="ALH844" s="247"/>
      <c r="ALI844" s="247"/>
      <c r="ALJ844" s="247"/>
      <c r="ALK844" s="247"/>
      <c r="ALL844" s="247"/>
      <c r="ALM844" s="247"/>
      <c r="ALN844" s="247"/>
      <c r="ALO844" s="247"/>
      <c r="ALP844" s="247"/>
      <c r="ALQ844" s="247"/>
      <c r="ALR844" s="247"/>
      <c r="ALS844" s="247"/>
      <c r="ALT844" s="247"/>
      <c r="ALU844" s="247"/>
      <c r="ALV844" s="247"/>
      <c r="ALW844" s="247"/>
      <c r="ALX844" s="247"/>
      <c r="ALY844" s="247"/>
      <c r="ALZ844" s="247"/>
      <c r="AMA844" s="247"/>
      <c r="AMB844" s="247"/>
      <c r="AMC844" s="247"/>
      <c r="AMD844" s="247"/>
      <c r="AME844" s="247"/>
      <c r="AMF844" s="247"/>
      <c r="AMG844" s="247"/>
      <c r="AMH844" s="247"/>
      <c r="AMI844" s="247"/>
      <c r="AMJ844" s="247"/>
      <c r="AMK844" s="247"/>
      <c r="AML844" s="247"/>
      <c r="AMM844" s="247"/>
      <c r="AMN844" s="247"/>
      <c r="AMO844" s="247"/>
      <c r="AMP844" s="247"/>
      <c r="AMQ844" s="247"/>
      <c r="AMR844" s="247"/>
      <c r="AMS844" s="247"/>
      <c r="AMT844" s="247"/>
      <c r="AMU844" s="247"/>
      <c r="AMV844" s="247"/>
      <c r="AMW844" s="247"/>
      <c r="AMX844" s="247"/>
      <c r="AMY844" s="247"/>
      <c r="AMZ844" s="247"/>
      <c r="ANA844" s="247"/>
      <c r="ANB844" s="247"/>
      <c r="ANC844" s="247"/>
      <c r="AND844" s="247"/>
      <c r="ANE844" s="247"/>
      <c r="ANF844" s="247"/>
      <c r="ANG844" s="247"/>
      <c r="ANH844" s="247"/>
      <c r="ANI844" s="247"/>
      <c r="ANJ844" s="247"/>
      <c r="ANK844" s="247"/>
      <c r="ANL844" s="247"/>
      <c r="ANM844" s="247"/>
      <c r="ANN844" s="247"/>
      <c r="ANO844" s="247"/>
      <c r="ANP844" s="247"/>
      <c r="ANQ844" s="247"/>
      <c r="ANR844" s="247"/>
      <c r="ANS844" s="247"/>
      <c r="ANT844" s="247"/>
      <c r="ANU844" s="247"/>
      <c r="ANV844" s="247"/>
      <c r="ANW844" s="247"/>
      <c r="ANX844" s="247"/>
      <c r="ANY844" s="247"/>
      <c r="ANZ844" s="247"/>
      <c r="AOA844" s="247"/>
      <c r="AOB844" s="247"/>
      <c r="AOC844" s="247"/>
      <c r="AOD844" s="247"/>
      <c r="AOE844" s="247"/>
      <c r="AOF844" s="247"/>
      <c r="AOG844" s="247"/>
      <c r="AOH844" s="247"/>
      <c r="AOI844" s="247"/>
      <c r="AOJ844" s="247"/>
      <c r="AOK844" s="247"/>
      <c r="AOL844" s="247"/>
      <c r="AOM844" s="247"/>
      <c r="AON844" s="247"/>
      <c r="AOO844" s="247"/>
      <c r="AOP844" s="247"/>
      <c r="AOQ844" s="247"/>
      <c r="AOR844" s="247"/>
      <c r="AOS844" s="247"/>
      <c r="AOT844" s="247"/>
      <c r="AOU844" s="247"/>
      <c r="AOV844" s="247"/>
      <c r="AOW844" s="247"/>
      <c r="AOX844" s="247"/>
      <c r="AOY844" s="247"/>
      <c r="AOZ844" s="247"/>
      <c r="APA844" s="247"/>
      <c r="APB844" s="247"/>
      <c r="APC844" s="247"/>
      <c r="APD844" s="247"/>
      <c r="APE844" s="247"/>
      <c r="APF844" s="247"/>
      <c r="APG844" s="247"/>
      <c r="APH844" s="247"/>
      <c r="API844" s="247"/>
      <c r="APJ844" s="247"/>
      <c r="APK844" s="247"/>
      <c r="APL844" s="247"/>
      <c r="APM844" s="247"/>
      <c r="APN844" s="247"/>
      <c r="APO844" s="247"/>
      <c r="APP844" s="247"/>
      <c r="APQ844" s="247"/>
      <c r="APR844" s="247"/>
      <c r="APS844" s="247"/>
      <c r="APT844" s="247"/>
      <c r="APU844" s="247"/>
      <c r="APV844" s="247"/>
      <c r="APW844" s="247"/>
      <c r="APX844" s="247"/>
      <c r="APY844" s="247"/>
      <c r="APZ844" s="247"/>
      <c r="AQA844" s="247"/>
      <c r="AQB844" s="247"/>
      <c r="AQC844" s="247"/>
      <c r="AQD844" s="247"/>
      <c r="AQE844" s="247"/>
      <c r="AQF844" s="247"/>
      <c r="AQG844" s="247"/>
      <c r="AQH844" s="247"/>
      <c r="AQI844" s="247"/>
      <c r="AQJ844" s="247"/>
      <c r="AQK844" s="247"/>
      <c r="AQL844" s="247"/>
      <c r="AQM844" s="247"/>
      <c r="AQN844" s="247"/>
      <c r="AQO844" s="247"/>
      <c r="AQP844" s="247"/>
      <c r="AQQ844" s="247"/>
      <c r="AQR844" s="247"/>
      <c r="AQS844" s="247"/>
      <c r="AQT844" s="247"/>
      <c r="AQU844" s="247"/>
      <c r="AQV844" s="247"/>
      <c r="AQW844" s="247"/>
      <c r="AQX844" s="247"/>
      <c r="AQY844" s="247"/>
      <c r="AQZ844" s="247"/>
      <c r="ARA844" s="247"/>
      <c r="ARB844" s="247"/>
      <c r="ARC844" s="247"/>
      <c r="ARD844" s="247"/>
      <c r="ARE844" s="247"/>
      <c r="ARF844" s="247"/>
      <c r="ARG844" s="247"/>
      <c r="ARH844" s="247"/>
      <c r="ARI844" s="247"/>
      <c r="ARJ844" s="247"/>
      <c r="ARK844" s="247"/>
      <c r="ARL844" s="247"/>
      <c r="ARM844" s="247"/>
      <c r="ARN844" s="247"/>
      <c r="ARO844" s="247"/>
      <c r="ARP844" s="247"/>
      <c r="ARQ844" s="247"/>
      <c r="ARR844" s="247"/>
      <c r="ARS844" s="247"/>
      <c r="ART844" s="247"/>
      <c r="ARU844" s="247"/>
      <c r="ARV844" s="247"/>
      <c r="ARW844" s="247"/>
      <c r="ARX844" s="247"/>
      <c r="ARY844" s="247"/>
      <c r="ARZ844" s="247"/>
      <c r="ASA844" s="247"/>
      <c r="ASB844" s="247"/>
      <c r="ASC844" s="247"/>
      <c r="ASD844" s="247"/>
      <c r="ASE844" s="247"/>
      <c r="ASF844" s="247"/>
      <c r="ASG844" s="247"/>
      <c r="ASH844" s="247"/>
      <c r="ASI844" s="247"/>
      <c r="ASJ844" s="247"/>
      <c r="ASK844" s="247"/>
      <c r="ASL844" s="247"/>
      <c r="ASM844" s="247"/>
      <c r="ASN844" s="247"/>
      <c r="ASO844" s="247"/>
      <c r="ASP844" s="247"/>
      <c r="ASQ844" s="247"/>
      <c r="ASR844" s="247"/>
      <c r="ASS844" s="247"/>
      <c r="AST844" s="247"/>
      <c r="ASU844" s="247"/>
      <c r="ASV844" s="247"/>
      <c r="ASW844" s="247"/>
      <c r="ASX844" s="247"/>
      <c r="ASY844" s="247"/>
      <c r="ASZ844" s="247"/>
      <c r="ATA844" s="247"/>
      <c r="ATB844" s="247"/>
      <c r="ATC844" s="247"/>
      <c r="ATD844" s="247"/>
      <c r="ATE844" s="247"/>
      <c r="ATF844" s="247"/>
      <c r="ATG844" s="247"/>
      <c r="ATH844" s="247"/>
      <c r="ATI844" s="247"/>
      <c r="ATJ844" s="247"/>
      <c r="ATK844" s="247"/>
      <c r="ATL844" s="247"/>
      <c r="ATM844" s="247"/>
      <c r="ATN844" s="247"/>
      <c r="ATO844" s="247"/>
      <c r="ATP844" s="247"/>
      <c r="ATQ844" s="247"/>
      <c r="ATR844" s="247"/>
      <c r="ATS844" s="247"/>
      <c r="ATT844" s="247"/>
      <c r="ATU844" s="247"/>
      <c r="ATV844" s="247"/>
      <c r="ATW844" s="247"/>
      <c r="ATX844" s="247"/>
      <c r="ATY844" s="247"/>
      <c r="ATZ844" s="247"/>
      <c r="AUA844" s="247"/>
      <c r="AUB844" s="247"/>
      <c r="AUC844" s="247"/>
      <c r="AUD844" s="247"/>
      <c r="AUE844" s="247"/>
      <c r="AUF844" s="247"/>
      <c r="AUG844" s="247"/>
      <c r="AUH844" s="247"/>
      <c r="AUI844" s="247"/>
      <c r="AUJ844" s="247"/>
      <c r="AUK844" s="247"/>
      <c r="AUL844" s="247"/>
      <c r="AUM844" s="247"/>
      <c r="AUN844" s="247"/>
      <c r="AUO844" s="247"/>
      <c r="AUP844" s="247"/>
      <c r="AUQ844" s="247"/>
      <c r="AUR844" s="247"/>
      <c r="AUS844" s="247"/>
      <c r="AUT844" s="247"/>
      <c r="AUU844" s="247"/>
      <c r="AUV844" s="247"/>
      <c r="AUW844" s="247"/>
      <c r="AUX844" s="247"/>
      <c r="AUY844" s="247"/>
      <c r="AUZ844" s="247"/>
      <c r="AVA844" s="247"/>
      <c r="AVB844" s="247"/>
      <c r="AVC844" s="247"/>
      <c r="AVD844" s="247"/>
      <c r="AVE844" s="247"/>
      <c r="AVF844" s="247"/>
      <c r="AVG844" s="247"/>
      <c r="AVH844" s="247"/>
      <c r="AVI844" s="247"/>
      <c r="AVJ844" s="247"/>
      <c r="AVK844" s="247"/>
      <c r="AVL844" s="247"/>
      <c r="AVM844" s="247"/>
      <c r="AVN844" s="247"/>
      <c r="AVO844" s="247"/>
      <c r="AVP844" s="247"/>
      <c r="AVQ844" s="247"/>
      <c r="AVR844" s="247"/>
      <c r="AVS844" s="247"/>
      <c r="AVT844" s="247"/>
      <c r="AVU844" s="247"/>
      <c r="AVV844" s="247"/>
      <c r="AVW844" s="247"/>
      <c r="AVX844" s="247"/>
      <c r="AVY844" s="247"/>
      <c r="AVZ844" s="247"/>
      <c r="AWA844" s="247"/>
      <c r="AWB844" s="247"/>
      <c r="AWC844" s="247"/>
      <c r="AWD844" s="247"/>
      <c r="AWE844" s="247"/>
      <c r="AWF844" s="247"/>
      <c r="AWG844" s="247"/>
      <c r="AWH844" s="247"/>
      <c r="AWI844" s="247"/>
      <c r="AWJ844" s="247"/>
      <c r="AWK844" s="247"/>
      <c r="AWL844" s="247"/>
      <c r="AWM844" s="247"/>
      <c r="AWN844" s="247"/>
      <c r="AWO844" s="247"/>
      <c r="AWP844" s="247"/>
      <c r="AWQ844" s="247"/>
      <c r="AWR844" s="247"/>
      <c r="AWS844" s="247"/>
      <c r="AWT844" s="247"/>
      <c r="AWU844" s="247"/>
      <c r="AWV844" s="247"/>
      <c r="AWW844" s="247"/>
      <c r="AWX844" s="247"/>
      <c r="AWY844" s="247"/>
      <c r="AWZ844" s="247"/>
      <c r="AXA844" s="247"/>
      <c r="AXB844" s="247"/>
      <c r="AXC844" s="247"/>
      <c r="AXD844" s="247"/>
      <c r="AXE844" s="247"/>
      <c r="AXF844" s="247"/>
      <c r="AXG844" s="247"/>
      <c r="AXH844" s="247"/>
      <c r="AXI844" s="247"/>
      <c r="AXJ844" s="247"/>
      <c r="AXK844" s="247"/>
      <c r="AXL844" s="247"/>
      <c r="AXM844" s="247"/>
      <c r="AXN844" s="247"/>
      <c r="AXO844" s="247"/>
      <c r="AXP844" s="247"/>
      <c r="AXQ844" s="247"/>
      <c r="AXR844" s="247"/>
      <c r="AXS844" s="247"/>
      <c r="AXT844" s="247"/>
      <c r="AXU844" s="247"/>
      <c r="AXV844" s="247"/>
      <c r="AXW844" s="247"/>
      <c r="AXX844" s="247"/>
      <c r="AXY844" s="247"/>
      <c r="AXZ844" s="247"/>
      <c r="AYA844" s="247"/>
      <c r="AYB844" s="247"/>
      <c r="AYC844" s="247"/>
      <c r="AYD844" s="247"/>
      <c r="AYE844" s="247"/>
      <c r="AYF844" s="247"/>
      <c r="AYG844" s="247"/>
      <c r="AYH844" s="247"/>
      <c r="AYI844" s="247"/>
      <c r="AYJ844" s="247"/>
      <c r="AYK844" s="247"/>
      <c r="AYL844" s="247"/>
      <c r="AYM844" s="247"/>
      <c r="AYN844" s="247"/>
      <c r="AYO844" s="247"/>
      <c r="AYP844" s="247"/>
      <c r="AYQ844" s="247"/>
      <c r="AYR844" s="247"/>
      <c r="AYS844" s="247"/>
      <c r="AYT844" s="247"/>
      <c r="AYU844" s="247"/>
      <c r="AYV844" s="247"/>
      <c r="AYW844" s="247"/>
      <c r="AYX844" s="247"/>
      <c r="AYY844" s="247"/>
      <c r="AYZ844" s="247"/>
      <c r="AZA844" s="247"/>
      <c r="AZB844" s="247"/>
      <c r="AZC844" s="247"/>
      <c r="AZD844" s="247"/>
      <c r="AZE844" s="247"/>
      <c r="AZF844" s="247"/>
      <c r="AZG844" s="247"/>
      <c r="AZH844" s="247"/>
      <c r="AZI844" s="247"/>
      <c r="AZJ844" s="247"/>
      <c r="AZK844" s="247"/>
      <c r="AZL844" s="247"/>
      <c r="AZM844" s="247"/>
      <c r="AZN844" s="247"/>
      <c r="AZO844" s="247"/>
      <c r="AZP844" s="247"/>
      <c r="AZQ844" s="247"/>
      <c r="AZR844" s="247"/>
      <c r="AZS844" s="247"/>
      <c r="AZT844" s="247"/>
      <c r="AZU844" s="247"/>
      <c r="AZV844" s="247"/>
      <c r="AZW844" s="247"/>
      <c r="AZX844" s="247"/>
      <c r="AZY844" s="247"/>
      <c r="AZZ844" s="247"/>
      <c r="BAA844" s="247"/>
      <c r="BAB844" s="247"/>
      <c r="BAC844" s="247"/>
      <c r="BAD844" s="247"/>
      <c r="BAE844" s="247"/>
      <c r="BAF844" s="247"/>
      <c r="BAG844" s="247"/>
      <c r="BAH844" s="247"/>
      <c r="BAI844" s="247"/>
      <c r="BAJ844" s="247"/>
      <c r="BAK844" s="247"/>
      <c r="BAL844" s="247"/>
      <c r="BAM844" s="247"/>
      <c r="BAN844" s="247"/>
      <c r="BAO844" s="247"/>
      <c r="BAP844" s="247"/>
      <c r="BAQ844" s="247"/>
      <c r="BAR844" s="247"/>
      <c r="BAS844" s="247"/>
      <c r="BAT844" s="247"/>
      <c r="BAU844" s="247"/>
      <c r="BAV844" s="247"/>
      <c r="BAW844" s="247"/>
      <c r="BAX844" s="247"/>
      <c r="BAY844" s="247"/>
      <c r="BAZ844" s="247"/>
      <c r="BBA844" s="247"/>
      <c r="BBB844" s="247"/>
      <c r="BBC844" s="247"/>
      <c r="BBD844" s="247"/>
      <c r="BBE844" s="247"/>
      <c r="BBF844" s="247"/>
      <c r="BBG844" s="247"/>
      <c r="BBH844" s="247"/>
      <c r="BBI844" s="247"/>
      <c r="BBJ844" s="247"/>
      <c r="BBK844" s="247"/>
      <c r="BBL844" s="247"/>
      <c r="BBM844" s="247"/>
      <c r="BBN844" s="247"/>
      <c r="BBO844" s="247"/>
      <c r="BBP844" s="247"/>
      <c r="BBQ844" s="247"/>
      <c r="BBR844" s="247"/>
      <c r="BBS844" s="247"/>
      <c r="BBT844" s="247"/>
      <c r="BBU844" s="247"/>
      <c r="BBV844" s="247"/>
      <c r="BBW844" s="247"/>
      <c r="BBX844" s="247"/>
      <c r="BBY844" s="247"/>
      <c r="BBZ844" s="247"/>
      <c r="BCA844" s="247"/>
      <c r="BCB844" s="247"/>
      <c r="BCC844" s="247"/>
      <c r="BCD844" s="247"/>
      <c r="BCE844" s="247"/>
      <c r="BCF844" s="247"/>
      <c r="BCG844" s="247"/>
      <c r="BCH844" s="247"/>
      <c r="BCI844" s="247"/>
      <c r="BCJ844" s="247"/>
      <c r="BCK844" s="247"/>
      <c r="BCL844" s="247"/>
      <c r="BCM844" s="247"/>
      <c r="BCN844" s="247"/>
      <c r="BCO844" s="247"/>
      <c r="BCP844" s="247"/>
      <c r="BCQ844" s="247"/>
      <c r="BCR844" s="247"/>
      <c r="BCS844" s="247"/>
      <c r="BCT844" s="247"/>
      <c r="BCU844" s="247"/>
      <c r="BCV844" s="247"/>
      <c r="BCW844" s="247"/>
      <c r="BCX844" s="247"/>
      <c r="BCY844" s="247"/>
      <c r="BCZ844" s="247"/>
      <c r="BDA844" s="247"/>
      <c r="BDB844" s="247"/>
      <c r="BDC844" s="247"/>
      <c r="BDD844" s="247"/>
      <c r="BDE844" s="247"/>
      <c r="BDF844" s="247"/>
      <c r="BDG844" s="247"/>
      <c r="BDH844" s="247"/>
      <c r="BDI844" s="247"/>
      <c r="BDJ844" s="247"/>
      <c r="BDK844" s="247"/>
      <c r="BDL844" s="247"/>
      <c r="BDM844" s="247"/>
      <c r="BDN844" s="247"/>
      <c r="BDO844" s="247"/>
      <c r="BDP844" s="247"/>
      <c r="BDQ844" s="247"/>
      <c r="BDR844" s="247"/>
      <c r="BDS844" s="247"/>
      <c r="BDT844" s="247"/>
      <c r="BDU844" s="247"/>
      <c r="BDV844" s="247"/>
      <c r="BDW844" s="247"/>
      <c r="BDX844" s="247"/>
      <c r="BDY844" s="247"/>
      <c r="BDZ844" s="247"/>
      <c r="BEA844" s="247"/>
      <c r="BEB844" s="247"/>
      <c r="BEC844" s="247"/>
      <c r="BED844" s="247"/>
      <c r="BEE844" s="247"/>
      <c r="BEF844" s="247"/>
      <c r="BEG844" s="247"/>
      <c r="BEH844" s="247"/>
      <c r="BEI844" s="247"/>
      <c r="BEJ844" s="247"/>
      <c r="BEK844" s="247"/>
      <c r="BEL844" s="247"/>
      <c r="BEM844" s="247"/>
      <c r="BEN844" s="247"/>
      <c r="BEO844" s="247"/>
      <c r="BEP844" s="247"/>
      <c r="BEQ844" s="247"/>
      <c r="BER844" s="247"/>
      <c r="BES844" s="247"/>
      <c r="BET844" s="247"/>
      <c r="BEU844" s="247"/>
      <c r="BEV844" s="247"/>
      <c r="BEW844" s="247"/>
      <c r="BEX844" s="247"/>
      <c r="BEY844" s="247"/>
      <c r="BEZ844" s="247"/>
      <c r="BFA844" s="247"/>
      <c r="BFB844" s="247"/>
      <c r="BFC844" s="247"/>
      <c r="BFD844" s="247"/>
      <c r="BFE844" s="247"/>
      <c r="BFF844" s="247"/>
      <c r="BFG844" s="247"/>
      <c r="BFH844" s="247"/>
      <c r="BFI844" s="247"/>
      <c r="BFJ844" s="247"/>
      <c r="BFK844" s="247"/>
      <c r="BFL844" s="247"/>
      <c r="BFM844" s="247"/>
      <c r="BFN844" s="247"/>
      <c r="BFO844" s="247"/>
      <c r="BFP844" s="247"/>
      <c r="BFQ844" s="247"/>
      <c r="BFR844" s="247"/>
      <c r="BFS844" s="247"/>
      <c r="BFT844" s="247"/>
      <c r="BFU844" s="247"/>
      <c r="BFV844" s="247"/>
      <c r="BFW844" s="247"/>
      <c r="BFX844" s="247"/>
      <c r="BFY844" s="247"/>
      <c r="BFZ844" s="247"/>
      <c r="BGA844" s="247"/>
      <c r="BGB844" s="247"/>
      <c r="BGC844" s="247"/>
      <c r="BGD844" s="247"/>
      <c r="BGE844" s="247"/>
      <c r="BGF844" s="247"/>
      <c r="BGG844" s="247"/>
      <c r="BGH844" s="247"/>
      <c r="BGI844" s="247"/>
      <c r="BGJ844" s="247"/>
      <c r="BGK844" s="247"/>
      <c r="BGL844" s="247"/>
      <c r="BGM844" s="247"/>
      <c r="BGN844" s="247"/>
      <c r="BGO844" s="247"/>
      <c r="BGP844" s="247"/>
      <c r="BGQ844" s="247"/>
      <c r="BGR844" s="247"/>
      <c r="BGS844" s="247"/>
      <c r="BGT844" s="247"/>
      <c r="BGU844" s="247"/>
      <c r="BGV844" s="247"/>
      <c r="BGW844" s="247"/>
      <c r="BGX844" s="247"/>
      <c r="BGY844" s="247"/>
      <c r="BGZ844" s="247"/>
      <c r="BHA844" s="247"/>
      <c r="BHB844" s="247"/>
      <c r="BHC844" s="247"/>
      <c r="BHD844" s="247"/>
      <c r="BHE844" s="247"/>
      <c r="BHF844" s="247"/>
      <c r="BHG844" s="247"/>
      <c r="BHH844" s="247"/>
      <c r="BHI844" s="247"/>
      <c r="BHJ844" s="247"/>
      <c r="BHK844" s="247"/>
      <c r="BHL844" s="247"/>
      <c r="BHM844" s="247"/>
      <c r="BHN844" s="247"/>
      <c r="BHO844" s="247"/>
      <c r="BHP844" s="247"/>
      <c r="BHQ844" s="247"/>
      <c r="BHR844" s="247"/>
      <c r="BHS844" s="247"/>
      <c r="BHT844" s="247"/>
      <c r="BHU844" s="247"/>
      <c r="BHV844" s="247"/>
      <c r="BHW844" s="247"/>
      <c r="BHX844" s="247"/>
      <c r="BHY844" s="247"/>
      <c r="BHZ844" s="247"/>
      <c r="BIA844" s="247"/>
      <c r="BIB844" s="247"/>
      <c r="BIC844" s="247"/>
      <c r="BID844" s="247"/>
      <c r="BIE844" s="247"/>
      <c r="BIF844" s="247"/>
      <c r="BIG844" s="247"/>
      <c r="BIH844" s="247"/>
      <c r="BII844" s="247"/>
      <c r="BIJ844" s="247"/>
      <c r="BIK844" s="247"/>
      <c r="BIL844" s="247"/>
      <c r="BIM844" s="247"/>
      <c r="BIN844" s="247"/>
      <c r="BIO844" s="247"/>
      <c r="BIP844" s="247"/>
      <c r="BIQ844" s="247"/>
      <c r="BIR844" s="247"/>
      <c r="BIS844" s="247"/>
      <c r="BIT844" s="247"/>
      <c r="BIU844" s="247"/>
      <c r="BIV844" s="247"/>
      <c r="BIW844" s="247"/>
      <c r="BIX844" s="247"/>
      <c r="BIY844" s="247"/>
      <c r="BIZ844" s="247"/>
      <c r="BJA844" s="247"/>
      <c r="BJB844" s="247"/>
      <c r="BJC844" s="247"/>
      <c r="BJD844" s="247"/>
      <c r="BJE844" s="247"/>
      <c r="BJF844" s="247"/>
      <c r="BJG844" s="247"/>
      <c r="BJH844" s="247"/>
      <c r="BJI844" s="247"/>
      <c r="BJJ844" s="247"/>
      <c r="BJK844" s="247"/>
      <c r="BJL844" s="247"/>
      <c r="BJM844" s="247"/>
      <c r="BJN844" s="247"/>
      <c r="BJO844" s="247"/>
      <c r="BJP844" s="247"/>
      <c r="BJQ844" s="247"/>
      <c r="BJR844" s="247"/>
      <c r="BJS844" s="247"/>
      <c r="BJT844" s="247"/>
      <c r="BJU844" s="247"/>
      <c r="BJV844" s="247"/>
      <c r="BJW844" s="247"/>
      <c r="BJX844" s="247"/>
      <c r="BJY844" s="247"/>
      <c r="BJZ844" s="247"/>
      <c r="BKA844" s="247"/>
      <c r="BKB844" s="247"/>
      <c r="BKC844" s="247"/>
      <c r="BKD844" s="247"/>
      <c r="BKE844" s="247"/>
      <c r="BKF844" s="247"/>
      <c r="BKG844" s="247"/>
      <c r="BKH844" s="247"/>
      <c r="BKI844" s="247"/>
      <c r="BKJ844" s="247"/>
      <c r="BKK844" s="247"/>
      <c r="BKL844" s="247"/>
      <c r="BKM844" s="247"/>
      <c r="BKN844" s="247"/>
      <c r="BKO844" s="247"/>
      <c r="BKP844" s="247"/>
      <c r="BKQ844" s="247"/>
      <c r="BKR844" s="247"/>
      <c r="BKS844" s="247"/>
      <c r="BKT844" s="247"/>
      <c r="BKU844" s="247"/>
      <c r="BKV844" s="247"/>
      <c r="BKW844" s="247"/>
      <c r="BKX844" s="247"/>
      <c r="BKY844" s="247"/>
      <c r="BKZ844" s="247"/>
      <c r="BLA844" s="247"/>
      <c r="BLB844" s="247"/>
      <c r="BLC844" s="247"/>
      <c r="BLD844" s="247"/>
      <c r="BLE844" s="247"/>
      <c r="BLF844" s="247"/>
      <c r="BLG844" s="247"/>
      <c r="BLH844" s="247"/>
      <c r="BLI844" s="247"/>
      <c r="BLJ844" s="247"/>
      <c r="BLK844" s="247"/>
      <c r="BLL844" s="247"/>
      <c r="BLM844" s="247"/>
      <c r="BLN844" s="247"/>
      <c r="BLO844" s="247"/>
      <c r="BLP844" s="247"/>
      <c r="BLQ844" s="247"/>
      <c r="BLR844" s="247"/>
      <c r="BLS844" s="247"/>
      <c r="BLT844" s="247"/>
      <c r="BLU844" s="247"/>
      <c r="BLV844" s="247"/>
      <c r="BLW844" s="247"/>
      <c r="BLX844" s="247"/>
      <c r="BLY844" s="247"/>
      <c r="BLZ844" s="247"/>
      <c r="BMA844" s="247"/>
      <c r="BMB844" s="247"/>
      <c r="BMC844" s="247"/>
      <c r="BMD844" s="247"/>
      <c r="BME844" s="247"/>
      <c r="BMF844" s="247"/>
      <c r="BMG844" s="247"/>
      <c r="BMH844" s="247"/>
      <c r="BMI844" s="247"/>
      <c r="BMJ844" s="247"/>
      <c r="BMK844" s="247"/>
      <c r="BML844" s="247"/>
      <c r="BMM844" s="247"/>
      <c r="BMN844" s="247"/>
      <c r="BMO844" s="247"/>
      <c r="BMP844" s="247"/>
      <c r="BMQ844" s="247"/>
      <c r="BMR844" s="247"/>
      <c r="BMS844" s="247"/>
      <c r="BMT844" s="247"/>
      <c r="BMU844" s="247"/>
      <c r="BMV844" s="247"/>
      <c r="BMW844" s="247"/>
      <c r="BMX844" s="247"/>
      <c r="BMY844" s="247"/>
      <c r="BMZ844" s="247"/>
      <c r="BNA844" s="247"/>
      <c r="BNB844" s="247"/>
      <c r="BNC844" s="247"/>
      <c r="BND844" s="247"/>
      <c r="BNE844" s="247"/>
      <c r="BNF844" s="247"/>
      <c r="BNG844" s="247"/>
      <c r="BNH844" s="247"/>
      <c r="BNI844" s="247"/>
      <c r="BNJ844" s="247"/>
      <c r="BNK844" s="247"/>
      <c r="BNL844" s="247"/>
      <c r="BNM844" s="247"/>
      <c r="BNN844" s="247"/>
      <c r="BNO844" s="247"/>
      <c r="BNP844" s="247"/>
      <c r="BNQ844" s="247"/>
      <c r="BNR844" s="247"/>
      <c r="BNS844" s="247"/>
      <c r="BNT844" s="247"/>
      <c r="BNU844" s="247"/>
      <c r="BNV844" s="247"/>
      <c r="BNW844" s="247"/>
      <c r="BNX844" s="247"/>
      <c r="BNY844" s="247"/>
      <c r="BNZ844" s="247"/>
      <c r="BOA844" s="247"/>
      <c r="BOB844" s="247"/>
      <c r="BOC844" s="247"/>
      <c r="BOD844" s="247"/>
      <c r="BOE844" s="247"/>
      <c r="BOF844" s="247"/>
      <c r="BOG844" s="247"/>
      <c r="BOH844" s="247"/>
      <c r="BOI844" s="247"/>
      <c r="BOJ844" s="247"/>
      <c r="BOK844" s="247"/>
      <c r="BOL844" s="247"/>
      <c r="BOM844" s="247"/>
      <c r="BON844" s="247"/>
      <c r="BOO844" s="247"/>
      <c r="BOP844" s="247"/>
      <c r="BOQ844" s="247"/>
      <c r="BOR844" s="247"/>
      <c r="BOS844" s="247"/>
      <c r="BOT844" s="247"/>
      <c r="BOU844" s="247"/>
      <c r="BOV844" s="247"/>
      <c r="BOW844" s="247"/>
      <c r="BOX844" s="247"/>
      <c r="BOY844" s="247"/>
      <c r="BOZ844" s="247"/>
      <c r="BPA844" s="247"/>
      <c r="BPB844" s="247"/>
      <c r="BPC844" s="247"/>
      <c r="BPD844" s="247"/>
      <c r="BPE844" s="247"/>
      <c r="BPF844" s="247"/>
      <c r="BPG844" s="247"/>
      <c r="BPH844" s="247"/>
      <c r="BPI844" s="247"/>
      <c r="BPJ844" s="247"/>
      <c r="BPK844" s="247"/>
      <c r="BPL844" s="247"/>
      <c r="BPM844" s="247"/>
      <c r="BPN844" s="247"/>
      <c r="BPO844" s="247"/>
      <c r="BPP844" s="247"/>
      <c r="BPQ844" s="247"/>
      <c r="BPR844" s="247"/>
      <c r="BPS844" s="247"/>
      <c r="BPT844" s="247"/>
      <c r="BPU844" s="247"/>
      <c r="BPV844" s="247"/>
      <c r="BPW844" s="247"/>
      <c r="BPX844" s="247"/>
      <c r="BPY844" s="247"/>
      <c r="BPZ844" s="247"/>
      <c r="BQA844" s="247"/>
      <c r="BQB844" s="247"/>
      <c r="BQC844" s="247"/>
      <c r="BQD844" s="247"/>
      <c r="BQE844" s="247"/>
      <c r="BQF844" s="247"/>
      <c r="BQG844" s="247"/>
      <c r="BQH844" s="247"/>
      <c r="BQI844" s="247"/>
      <c r="BQJ844" s="247"/>
      <c r="BQK844" s="247"/>
      <c r="BQL844" s="247"/>
      <c r="BQM844" s="247"/>
      <c r="BQN844" s="247"/>
      <c r="BQO844" s="247"/>
      <c r="BQP844" s="247"/>
      <c r="BQQ844" s="247"/>
      <c r="BQR844" s="247"/>
      <c r="BQS844" s="247"/>
      <c r="BQT844" s="247"/>
      <c r="BQU844" s="247"/>
      <c r="BQV844" s="247"/>
      <c r="BQW844" s="247"/>
      <c r="BQX844" s="247"/>
      <c r="BQY844" s="247"/>
      <c r="BQZ844" s="247"/>
      <c r="BRA844" s="247"/>
      <c r="BRB844" s="247"/>
      <c r="BRC844" s="247"/>
      <c r="BRD844" s="247"/>
      <c r="BRE844" s="247"/>
      <c r="BRF844" s="247"/>
      <c r="BRG844" s="247"/>
      <c r="BRH844" s="247"/>
      <c r="BRI844" s="247"/>
      <c r="BRJ844" s="247"/>
      <c r="BRK844" s="247"/>
      <c r="BRL844" s="247"/>
      <c r="BRM844" s="247"/>
      <c r="BRN844" s="247"/>
      <c r="BRO844" s="247"/>
      <c r="BRP844" s="247"/>
      <c r="BRQ844" s="247"/>
      <c r="BRR844" s="247"/>
      <c r="BRS844" s="247"/>
      <c r="BRT844" s="247"/>
      <c r="BRU844" s="247"/>
      <c r="BRV844" s="247"/>
      <c r="BRW844" s="247"/>
      <c r="BRX844" s="247"/>
      <c r="BRY844" s="247"/>
      <c r="BRZ844" s="247"/>
      <c r="BSA844" s="247"/>
      <c r="BSB844" s="247"/>
      <c r="BSC844" s="247"/>
      <c r="BSD844" s="247"/>
      <c r="BSE844" s="247"/>
      <c r="BSF844" s="247"/>
      <c r="BSG844" s="247"/>
      <c r="BSH844" s="247"/>
      <c r="BSI844" s="247"/>
      <c r="BSJ844" s="247"/>
      <c r="BSK844" s="247"/>
      <c r="BSL844" s="247"/>
      <c r="BSM844" s="247"/>
      <c r="BSN844" s="247"/>
      <c r="BSO844" s="247"/>
      <c r="BSP844" s="247"/>
      <c r="BSQ844" s="247"/>
      <c r="BSR844" s="247"/>
      <c r="BSS844" s="247"/>
      <c r="BST844" s="247"/>
      <c r="BSU844" s="247"/>
      <c r="BSV844" s="247"/>
      <c r="BSW844" s="247"/>
      <c r="BSX844" s="247"/>
      <c r="BSY844" s="247"/>
      <c r="BSZ844" s="247"/>
      <c r="BTA844" s="247"/>
      <c r="BTB844" s="247"/>
      <c r="BTC844" s="247"/>
      <c r="BTD844" s="247"/>
      <c r="BTE844" s="247"/>
      <c r="BTF844" s="247"/>
      <c r="BTG844" s="247"/>
      <c r="BTH844" s="247"/>
      <c r="BTI844" s="247"/>
      <c r="BTJ844" s="247"/>
      <c r="BTK844" s="247"/>
      <c r="BTL844" s="247"/>
      <c r="BTM844" s="247"/>
      <c r="BTN844" s="247"/>
      <c r="BTO844" s="247"/>
      <c r="BTP844" s="247"/>
      <c r="BTQ844" s="247"/>
      <c r="BTR844" s="247"/>
      <c r="BTS844" s="247"/>
      <c r="BTT844" s="247"/>
      <c r="BTU844" s="247"/>
      <c r="BTV844" s="247"/>
      <c r="BTW844" s="247"/>
      <c r="BTX844" s="247"/>
      <c r="BTY844" s="247"/>
      <c r="BTZ844" s="247"/>
      <c r="BUA844" s="247"/>
      <c r="BUB844" s="247"/>
      <c r="BUC844" s="247"/>
      <c r="BUD844" s="247"/>
      <c r="BUE844" s="247"/>
      <c r="BUF844" s="247"/>
      <c r="BUG844" s="247"/>
      <c r="BUH844" s="247"/>
      <c r="BUI844" s="247"/>
      <c r="BUJ844" s="247"/>
      <c r="BUK844" s="247"/>
      <c r="BUL844" s="247"/>
      <c r="BUM844" s="247"/>
      <c r="BUN844" s="247"/>
      <c r="BUO844" s="247"/>
      <c r="BUP844" s="247"/>
      <c r="BUQ844" s="247"/>
      <c r="BUR844" s="247"/>
      <c r="BUS844" s="247"/>
      <c r="BUT844" s="247"/>
      <c r="BUU844" s="247"/>
      <c r="BUV844" s="247"/>
      <c r="BUW844" s="247"/>
      <c r="BUX844" s="247"/>
      <c r="BUY844" s="247"/>
      <c r="BUZ844" s="247"/>
      <c r="BVA844" s="247"/>
      <c r="BVB844" s="247"/>
      <c r="BVC844" s="247"/>
      <c r="BVD844" s="247"/>
      <c r="BVE844" s="247"/>
      <c r="BVF844" s="247"/>
      <c r="BVG844" s="247"/>
      <c r="BVH844" s="247"/>
      <c r="BVI844" s="247"/>
      <c r="BVJ844" s="247"/>
      <c r="BVK844" s="247"/>
      <c r="BVL844" s="247"/>
      <c r="BVM844" s="247"/>
      <c r="BVN844" s="247"/>
      <c r="BVO844" s="247"/>
      <c r="BVP844" s="247"/>
      <c r="BVQ844" s="247"/>
      <c r="BVR844" s="247"/>
      <c r="BVS844" s="247"/>
      <c r="BVT844" s="247"/>
      <c r="BVU844" s="247"/>
      <c r="BVV844" s="247"/>
      <c r="BVW844" s="247"/>
      <c r="BVX844" s="247"/>
      <c r="BVY844" s="247"/>
      <c r="BVZ844" s="247"/>
      <c r="BWA844" s="247"/>
      <c r="BWB844" s="247"/>
      <c r="BWC844" s="247"/>
      <c r="BWD844" s="247"/>
      <c r="BWE844" s="247"/>
      <c r="BWF844" s="247"/>
      <c r="BWG844" s="247"/>
      <c r="BWH844" s="247"/>
      <c r="BWI844" s="247"/>
      <c r="BWJ844" s="247"/>
      <c r="BWK844" s="247"/>
      <c r="BWL844" s="247"/>
      <c r="BWM844" s="247"/>
      <c r="BWN844" s="247"/>
      <c r="BWO844" s="247"/>
      <c r="BWP844" s="247"/>
      <c r="BWQ844" s="247"/>
      <c r="BWR844" s="247"/>
      <c r="BWS844" s="247"/>
      <c r="BWT844" s="247"/>
      <c r="BWU844" s="247"/>
      <c r="BWV844" s="247"/>
      <c r="BWW844" s="247"/>
      <c r="BWX844" s="247"/>
      <c r="BWY844" s="247"/>
      <c r="BWZ844" s="247"/>
      <c r="BXA844" s="247"/>
      <c r="BXB844" s="247"/>
      <c r="BXC844" s="247"/>
      <c r="BXD844" s="247"/>
      <c r="BXE844" s="247"/>
      <c r="BXF844" s="247"/>
      <c r="BXG844" s="247"/>
      <c r="BXH844" s="247"/>
      <c r="BXI844" s="247"/>
      <c r="BXJ844" s="247"/>
      <c r="BXK844" s="247"/>
      <c r="BXL844" s="247"/>
      <c r="BXM844" s="247"/>
      <c r="BXN844" s="247"/>
      <c r="BXO844" s="247"/>
      <c r="BXP844" s="247"/>
      <c r="BXQ844" s="247"/>
      <c r="BXR844" s="247"/>
      <c r="BXS844" s="247"/>
      <c r="BXT844" s="247"/>
      <c r="BXU844" s="247"/>
      <c r="BXV844" s="247"/>
      <c r="BXW844" s="247"/>
      <c r="BXX844" s="247"/>
      <c r="BXY844" s="247"/>
      <c r="BXZ844" s="247"/>
      <c r="BYA844" s="247"/>
      <c r="BYB844" s="247"/>
      <c r="BYC844" s="247"/>
      <c r="BYD844" s="247"/>
      <c r="BYE844" s="247"/>
      <c r="BYF844" s="247"/>
      <c r="BYG844" s="247"/>
      <c r="BYH844" s="247"/>
      <c r="BYI844" s="247"/>
      <c r="BYJ844" s="247"/>
      <c r="BYK844" s="247"/>
      <c r="BYL844" s="247"/>
      <c r="BYM844" s="247"/>
      <c r="BYN844" s="247"/>
      <c r="BYO844" s="247"/>
      <c r="BYP844" s="247"/>
      <c r="BYQ844" s="247"/>
      <c r="BYR844" s="247"/>
      <c r="BYS844" s="247"/>
      <c r="BYT844" s="247"/>
      <c r="BYU844" s="247"/>
      <c r="BYV844" s="247"/>
      <c r="BYW844" s="247"/>
      <c r="BYX844" s="247"/>
      <c r="BYY844" s="247"/>
      <c r="BYZ844" s="247"/>
      <c r="BZA844" s="247"/>
      <c r="BZB844" s="247"/>
      <c r="BZC844" s="247"/>
      <c r="BZD844" s="247"/>
      <c r="BZE844" s="247"/>
      <c r="BZF844" s="247"/>
      <c r="BZG844" s="247"/>
      <c r="BZH844" s="247"/>
      <c r="BZI844" s="247"/>
      <c r="BZJ844" s="247"/>
      <c r="BZK844" s="247"/>
      <c r="BZL844" s="247"/>
      <c r="BZM844" s="247"/>
      <c r="BZN844" s="247"/>
      <c r="BZO844" s="247"/>
      <c r="BZP844" s="247"/>
      <c r="BZQ844" s="247"/>
      <c r="BZR844" s="247"/>
      <c r="BZS844" s="247"/>
      <c r="BZT844" s="247"/>
      <c r="BZU844" s="247"/>
      <c r="BZV844" s="247"/>
      <c r="BZW844" s="247"/>
      <c r="BZX844" s="247"/>
      <c r="BZY844" s="247"/>
      <c r="BZZ844" s="247"/>
      <c r="CAA844" s="247"/>
      <c r="CAB844" s="247"/>
      <c r="CAC844" s="247"/>
      <c r="CAD844" s="247"/>
      <c r="CAE844" s="247"/>
      <c r="CAF844" s="247"/>
      <c r="CAG844" s="247"/>
      <c r="CAH844" s="247"/>
      <c r="CAI844" s="247"/>
      <c r="CAJ844" s="247"/>
      <c r="CAK844" s="247"/>
      <c r="CAL844" s="247"/>
      <c r="CAM844" s="247"/>
      <c r="CAN844" s="247"/>
      <c r="CAO844" s="247"/>
      <c r="CAP844" s="247"/>
      <c r="CAQ844" s="247"/>
      <c r="CAR844" s="247"/>
      <c r="CAS844" s="247"/>
      <c r="CAT844" s="247"/>
      <c r="CAU844" s="247"/>
      <c r="CAV844" s="247"/>
      <c r="CAW844" s="247"/>
      <c r="CAX844" s="247"/>
      <c r="CAY844" s="247"/>
      <c r="CAZ844" s="247"/>
      <c r="CBA844" s="247"/>
      <c r="CBB844" s="247"/>
      <c r="CBC844" s="247"/>
      <c r="CBD844" s="247"/>
      <c r="CBE844" s="247"/>
      <c r="CBF844" s="247"/>
      <c r="CBG844" s="247"/>
      <c r="CBH844" s="247"/>
      <c r="CBI844" s="247"/>
      <c r="CBJ844" s="247"/>
      <c r="CBK844" s="247"/>
      <c r="CBL844" s="247"/>
      <c r="CBM844" s="247"/>
      <c r="CBN844" s="247"/>
      <c r="CBO844" s="247"/>
      <c r="CBP844" s="247"/>
      <c r="CBQ844" s="247"/>
      <c r="CBR844" s="247"/>
      <c r="CBS844" s="247"/>
      <c r="CBT844" s="247"/>
      <c r="CBU844" s="247"/>
      <c r="CBV844" s="247"/>
      <c r="CBW844" s="247"/>
      <c r="CBX844" s="247"/>
      <c r="CBY844" s="247"/>
      <c r="CBZ844" s="247"/>
      <c r="CCA844" s="247"/>
      <c r="CCB844" s="247"/>
      <c r="CCC844" s="247"/>
      <c r="CCD844" s="247"/>
      <c r="CCE844" s="247"/>
      <c r="CCF844" s="247"/>
      <c r="CCG844" s="247"/>
      <c r="CCH844" s="247"/>
      <c r="CCI844" s="247"/>
      <c r="CCJ844" s="247"/>
      <c r="CCK844" s="247"/>
      <c r="CCL844" s="247"/>
      <c r="CCM844" s="247"/>
      <c r="CCN844" s="247"/>
      <c r="CCO844" s="247"/>
      <c r="CCP844" s="247"/>
      <c r="CCQ844" s="247"/>
      <c r="CCR844" s="247"/>
      <c r="CCS844" s="247"/>
      <c r="CCT844" s="247"/>
      <c r="CCU844" s="247"/>
      <c r="CCV844" s="247"/>
      <c r="CCW844" s="247"/>
      <c r="CCX844" s="247"/>
      <c r="CCY844" s="247"/>
      <c r="CCZ844" s="247"/>
      <c r="CDA844" s="247"/>
      <c r="CDB844" s="247"/>
      <c r="CDC844" s="247"/>
      <c r="CDD844" s="247"/>
      <c r="CDE844" s="247"/>
      <c r="CDF844" s="247"/>
      <c r="CDG844" s="247"/>
      <c r="CDH844" s="247"/>
      <c r="CDI844" s="247"/>
      <c r="CDJ844" s="247"/>
      <c r="CDK844" s="247"/>
      <c r="CDL844" s="247"/>
      <c r="CDM844" s="247"/>
      <c r="CDN844" s="247"/>
      <c r="CDO844" s="247"/>
      <c r="CDP844" s="247"/>
      <c r="CDQ844" s="247"/>
      <c r="CDR844" s="247"/>
      <c r="CDS844" s="247"/>
      <c r="CDT844" s="247"/>
      <c r="CDU844" s="247"/>
      <c r="CDV844" s="247"/>
      <c r="CDW844" s="247"/>
      <c r="CDX844" s="247"/>
      <c r="CDY844" s="247"/>
      <c r="CDZ844" s="247"/>
      <c r="CEA844" s="247"/>
      <c r="CEB844" s="247"/>
      <c r="CEC844" s="247"/>
      <c r="CED844" s="247"/>
      <c r="CEE844" s="247"/>
      <c r="CEF844" s="247"/>
      <c r="CEG844" s="247"/>
      <c r="CEH844" s="247"/>
      <c r="CEI844" s="247"/>
      <c r="CEJ844" s="247"/>
      <c r="CEK844" s="247"/>
      <c r="CEL844" s="247"/>
      <c r="CEM844" s="247"/>
      <c r="CEN844" s="247"/>
      <c r="CEO844" s="247"/>
      <c r="CEP844" s="247"/>
      <c r="CEQ844" s="247"/>
      <c r="CER844" s="247"/>
      <c r="CES844" s="247"/>
      <c r="CET844" s="247"/>
      <c r="CEU844" s="247"/>
      <c r="CEV844" s="247"/>
      <c r="CEW844" s="247"/>
      <c r="CEX844" s="247"/>
      <c r="CEY844" s="247"/>
      <c r="CEZ844" s="247"/>
      <c r="CFA844" s="247"/>
      <c r="CFB844" s="247"/>
      <c r="CFC844" s="247"/>
      <c r="CFD844" s="247"/>
      <c r="CFE844" s="247"/>
      <c r="CFF844" s="247"/>
      <c r="CFG844" s="247"/>
      <c r="CFH844" s="247"/>
      <c r="CFI844" s="247"/>
      <c r="CFJ844" s="247"/>
      <c r="CFK844" s="247"/>
      <c r="CFL844" s="247"/>
      <c r="CFM844" s="247"/>
      <c r="CFN844" s="247"/>
      <c r="CFO844" s="247"/>
      <c r="CFP844" s="247"/>
      <c r="CFQ844" s="247"/>
      <c r="CFR844" s="247"/>
      <c r="CFS844" s="247"/>
      <c r="CFT844" s="247"/>
      <c r="CFU844" s="247"/>
      <c r="CFV844" s="247"/>
      <c r="CFW844" s="247"/>
      <c r="CFX844" s="247"/>
      <c r="CFY844" s="247"/>
      <c r="CFZ844" s="247"/>
      <c r="CGA844" s="247"/>
      <c r="CGB844" s="247"/>
      <c r="CGC844" s="247"/>
      <c r="CGD844" s="247"/>
      <c r="CGE844" s="247"/>
      <c r="CGF844" s="247"/>
      <c r="CGG844" s="247"/>
      <c r="CGH844" s="247"/>
      <c r="CGI844" s="247"/>
      <c r="CGJ844" s="247"/>
      <c r="CGK844" s="247"/>
      <c r="CGL844" s="247"/>
      <c r="CGM844" s="247"/>
      <c r="CGN844" s="247"/>
      <c r="CGO844" s="247"/>
      <c r="CGP844" s="247"/>
      <c r="CGQ844" s="247"/>
      <c r="CGR844" s="247"/>
      <c r="CGS844" s="247"/>
      <c r="CGT844" s="247"/>
      <c r="CGU844" s="247"/>
      <c r="CGV844" s="247"/>
      <c r="CGW844" s="247"/>
      <c r="CGX844" s="247"/>
      <c r="CGY844" s="247"/>
      <c r="CGZ844" s="247"/>
      <c r="CHA844" s="247"/>
      <c r="CHB844" s="247"/>
      <c r="CHC844" s="247"/>
      <c r="CHD844" s="247"/>
      <c r="CHE844" s="247"/>
      <c r="CHF844" s="247"/>
      <c r="CHG844" s="247"/>
      <c r="CHH844" s="247"/>
      <c r="CHI844" s="247"/>
      <c r="CHJ844" s="247"/>
      <c r="CHK844" s="247"/>
      <c r="CHL844" s="247"/>
      <c r="CHM844" s="247"/>
      <c r="CHN844" s="247"/>
      <c r="CHO844" s="247"/>
      <c r="CHP844" s="247"/>
      <c r="CHQ844" s="247"/>
      <c r="CHR844" s="247"/>
      <c r="CHS844" s="247"/>
      <c r="CHT844" s="247"/>
      <c r="CHU844" s="247"/>
      <c r="CHV844" s="247"/>
      <c r="CHW844" s="247"/>
      <c r="CHX844" s="247"/>
      <c r="CHY844" s="247"/>
      <c r="CHZ844" s="247"/>
      <c r="CIA844" s="247"/>
      <c r="CIB844" s="247"/>
      <c r="CIC844" s="247"/>
      <c r="CID844" s="247"/>
      <c r="CIE844" s="247"/>
      <c r="CIF844" s="247"/>
      <c r="CIG844" s="247"/>
      <c r="CIH844" s="247"/>
      <c r="CII844" s="247"/>
      <c r="CIJ844" s="247"/>
      <c r="CIK844" s="247"/>
      <c r="CIL844" s="247"/>
      <c r="CIM844" s="247"/>
      <c r="CIN844" s="247"/>
      <c r="CIO844" s="247"/>
      <c r="CIP844" s="247"/>
      <c r="CIQ844" s="247"/>
      <c r="CIR844" s="247"/>
      <c r="CIS844" s="247"/>
      <c r="CIT844" s="247"/>
      <c r="CIU844" s="247"/>
      <c r="CIV844" s="247"/>
      <c r="CIW844" s="247"/>
      <c r="CIX844" s="247"/>
      <c r="CIY844" s="247"/>
      <c r="CIZ844" s="247"/>
      <c r="CJA844" s="247"/>
      <c r="CJB844" s="247"/>
      <c r="CJC844" s="247"/>
      <c r="CJD844" s="247"/>
      <c r="CJE844" s="247"/>
      <c r="CJF844" s="247"/>
      <c r="CJG844" s="247"/>
      <c r="CJH844" s="247"/>
      <c r="CJI844" s="247"/>
      <c r="CJJ844" s="247"/>
      <c r="CJK844" s="247"/>
      <c r="CJL844" s="247"/>
      <c r="CJM844" s="247"/>
      <c r="CJN844" s="247"/>
      <c r="CJO844" s="247"/>
      <c r="CJP844" s="247"/>
      <c r="CJQ844" s="247"/>
      <c r="CJR844" s="247"/>
      <c r="CJS844" s="247"/>
      <c r="CJT844" s="247"/>
      <c r="CJU844" s="247"/>
      <c r="CJV844" s="247"/>
      <c r="CJW844" s="247"/>
      <c r="CJX844" s="247"/>
      <c r="CJY844" s="247"/>
      <c r="CJZ844" s="247"/>
      <c r="CKA844" s="247"/>
      <c r="CKB844" s="247"/>
      <c r="CKC844" s="247"/>
      <c r="CKD844" s="247"/>
      <c r="CKE844" s="247"/>
      <c r="CKF844" s="247"/>
      <c r="CKG844" s="247"/>
      <c r="CKH844" s="247"/>
      <c r="CKI844" s="247"/>
      <c r="CKJ844" s="247"/>
      <c r="CKK844" s="247"/>
      <c r="CKL844" s="247"/>
      <c r="CKM844" s="247"/>
      <c r="CKN844" s="247"/>
      <c r="CKO844" s="247"/>
      <c r="CKP844" s="247"/>
      <c r="CKQ844" s="247"/>
      <c r="CKR844" s="247"/>
      <c r="CKS844" s="247"/>
      <c r="CKT844" s="247"/>
      <c r="CKU844" s="247"/>
      <c r="CKV844" s="247"/>
      <c r="CKW844" s="247"/>
      <c r="CKX844" s="247"/>
      <c r="CKY844" s="247"/>
      <c r="CKZ844" s="247"/>
      <c r="CLA844" s="247"/>
      <c r="CLB844" s="247"/>
      <c r="CLC844" s="247"/>
      <c r="CLD844" s="247"/>
      <c r="CLE844" s="247"/>
      <c r="CLF844" s="247"/>
      <c r="CLG844" s="247"/>
      <c r="CLH844" s="247"/>
      <c r="CLI844" s="247"/>
      <c r="CLJ844" s="247"/>
      <c r="CLK844" s="247"/>
      <c r="CLL844" s="247"/>
      <c r="CLM844" s="247"/>
      <c r="CLN844" s="247"/>
      <c r="CLO844" s="247"/>
      <c r="CLP844" s="247"/>
      <c r="CLQ844" s="247"/>
      <c r="CLR844" s="247"/>
      <c r="CLS844" s="247"/>
      <c r="CLT844" s="247"/>
      <c r="CLU844" s="247"/>
      <c r="CLV844" s="247"/>
      <c r="CLW844" s="247"/>
      <c r="CLX844" s="247"/>
      <c r="CLY844" s="247"/>
      <c r="CLZ844" s="247"/>
      <c r="CMA844" s="247"/>
      <c r="CMB844" s="247"/>
      <c r="CMC844" s="247"/>
      <c r="CMD844" s="247"/>
      <c r="CME844" s="247"/>
      <c r="CMF844" s="247"/>
      <c r="CMG844" s="247"/>
      <c r="CMH844" s="247"/>
      <c r="CMI844" s="247"/>
      <c r="CMJ844" s="247"/>
      <c r="CMK844" s="247"/>
      <c r="CML844" s="247"/>
      <c r="CMM844" s="247"/>
      <c r="CMN844" s="247"/>
      <c r="CMO844" s="247"/>
      <c r="CMP844" s="247"/>
      <c r="CMQ844" s="247"/>
      <c r="CMR844" s="247"/>
      <c r="CMS844" s="247"/>
      <c r="CMT844" s="247"/>
      <c r="CMU844" s="247"/>
      <c r="CMV844" s="247"/>
      <c r="CMW844" s="247"/>
      <c r="CMX844" s="247"/>
      <c r="CMY844" s="247"/>
      <c r="CMZ844" s="247"/>
      <c r="CNA844" s="247"/>
      <c r="CNB844" s="247"/>
      <c r="CNC844" s="247"/>
      <c r="CND844" s="247"/>
      <c r="CNE844" s="247"/>
      <c r="CNF844" s="247"/>
      <c r="CNG844" s="247"/>
      <c r="CNH844" s="247"/>
      <c r="CNI844" s="247"/>
      <c r="CNJ844" s="247"/>
      <c r="CNK844" s="247"/>
      <c r="CNL844" s="247"/>
      <c r="CNM844" s="247"/>
      <c r="CNN844" s="247"/>
      <c r="CNO844" s="247"/>
      <c r="CNP844" s="247"/>
      <c r="CNQ844" s="247"/>
      <c r="CNR844" s="247"/>
      <c r="CNS844" s="247"/>
      <c r="CNT844" s="247"/>
      <c r="CNU844" s="247"/>
      <c r="CNV844" s="247"/>
      <c r="CNW844" s="247"/>
      <c r="CNX844" s="247"/>
      <c r="CNY844" s="247"/>
      <c r="CNZ844" s="247"/>
      <c r="COA844" s="247"/>
      <c r="COB844" s="247"/>
      <c r="COC844" s="247"/>
      <c r="COD844" s="247"/>
      <c r="COE844" s="247"/>
      <c r="COF844" s="247"/>
      <c r="COG844" s="247"/>
      <c r="COH844" s="247"/>
      <c r="COI844" s="247"/>
      <c r="COJ844" s="247"/>
      <c r="COK844" s="247"/>
      <c r="COL844" s="247"/>
      <c r="COM844" s="247"/>
      <c r="CON844" s="247"/>
      <c r="COO844" s="247"/>
      <c r="COP844" s="247"/>
      <c r="COQ844" s="247"/>
      <c r="COR844" s="247"/>
      <c r="COS844" s="247"/>
      <c r="COT844" s="247"/>
      <c r="COU844" s="247"/>
      <c r="COV844" s="247"/>
      <c r="COW844" s="247"/>
      <c r="COX844" s="247"/>
      <c r="COY844" s="247"/>
      <c r="COZ844" s="247"/>
      <c r="CPA844" s="247"/>
      <c r="CPB844" s="247"/>
      <c r="CPC844" s="247"/>
      <c r="CPD844" s="247"/>
      <c r="CPE844" s="247"/>
      <c r="CPF844" s="247"/>
      <c r="CPG844" s="247"/>
      <c r="CPH844" s="247"/>
      <c r="CPI844" s="247"/>
      <c r="CPJ844" s="247"/>
      <c r="CPK844" s="247"/>
      <c r="CPL844" s="247"/>
      <c r="CPM844" s="247"/>
      <c r="CPN844" s="247"/>
      <c r="CPO844" s="247"/>
      <c r="CPP844" s="247"/>
      <c r="CPQ844" s="247"/>
      <c r="CPR844" s="247"/>
      <c r="CPS844" s="247"/>
      <c r="CPT844" s="247"/>
      <c r="CPU844" s="247"/>
      <c r="CPV844" s="247"/>
      <c r="CPW844" s="247"/>
      <c r="CPX844" s="247"/>
      <c r="CPY844" s="247"/>
      <c r="CPZ844" s="247"/>
      <c r="CQA844" s="247"/>
      <c r="CQB844" s="247"/>
      <c r="CQC844" s="247"/>
      <c r="CQD844" s="247"/>
      <c r="CQE844" s="247"/>
      <c r="CQF844" s="247"/>
      <c r="CQG844" s="247"/>
      <c r="CQH844" s="247"/>
      <c r="CQI844" s="247"/>
      <c r="CQJ844" s="247"/>
      <c r="CQK844" s="247"/>
      <c r="CQL844" s="247"/>
      <c r="CQM844" s="247"/>
      <c r="CQN844" s="247"/>
      <c r="CQO844" s="247"/>
      <c r="CQP844" s="247"/>
      <c r="CQQ844" s="247"/>
      <c r="CQR844" s="247"/>
      <c r="CQS844" s="247"/>
      <c r="CQT844" s="247"/>
      <c r="CQU844" s="247"/>
      <c r="CQV844" s="247"/>
      <c r="CQW844" s="247"/>
      <c r="CQX844" s="247"/>
      <c r="CQY844" s="247"/>
      <c r="CQZ844" s="247"/>
      <c r="CRA844" s="247"/>
      <c r="CRB844" s="247"/>
      <c r="CRC844" s="247"/>
      <c r="CRD844" s="247"/>
      <c r="CRE844" s="247"/>
      <c r="CRF844" s="247"/>
      <c r="CRG844" s="247"/>
      <c r="CRH844" s="247"/>
      <c r="CRI844" s="247"/>
      <c r="CRJ844" s="247"/>
      <c r="CRK844" s="247"/>
      <c r="CRL844" s="247"/>
      <c r="CRM844" s="247"/>
      <c r="CRN844" s="247"/>
      <c r="CRO844" s="247"/>
      <c r="CRP844" s="247"/>
      <c r="CRQ844" s="247"/>
      <c r="CRR844" s="247"/>
      <c r="CRS844" s="247"/>
      <c r="CRT844" s="247"/>
      <c r="CRU844" s="247"/>
      <c r="CRV844" s="247"/>
      <c r="CRW844" s="247"/>
      <c r="CRX844" s="247"/>
      <c r="CRY844" s="247"/>
      <c r="CRZ844" s="247"/>
      <c r="CSA844" s="247"/>
      <c r="CSB844" s="247"/>
      <c r="CSC844" s="247"/>
      <c r="CSD844" s="247"/>
      <c r="CSE844" s="247"/>
      <c r="CSF844" s="247"/>
      <c r="CSG844" s="247"/>
      <c r="CSH844" s="247"/>
      <c r="CSI844" s="247"/>
      <c r="CSJ844" s="247"/>
      <c r="CSK844" s="247"/>
      <c r="CSL844" s="247"/>
      <c r="CSM844" s="247"/>
      <c r="CSN844" s="247"/>
      <c r="CSO844" s="247"/>
      <c r="CSP844" s="247"/>
      <c r="CSQ844" s="247"/>
      <c r="CSR844" s="247"/>
      <c r="CSS844" s="247"/>
      <c r="CST844" s="247"/>
      <c r="CSU844" s="247"/>
      <c r="CSV844" s="247"/>
      <c r="CSW844" s="247"/>
      <c r="CSX844" s="247"/>
      <c r="CSY844" s="247"/>
      <c r="CSZ844" s="247"/>
      <c r="CTA844" s="247"/>
      <c r="CTB844" s="247"/>
      <c r="CTC844" s="247"/>
      <c r="CTD844" s="247"/>
      <c r="CTE844" s="247"/>
      <c r="CTF844" s="247"/>
      <c r="CTG844" s="247"/>
      <c r="CTH844" s="247"/>
      <c r="CTI844" s="247"/>
      <c r="CTJ844" s="247"/>
      <c r="CTK844" s="247"/>
      <c r="CTL844" s="247"/>
      <c r="CTM844" s="247"/>
      <c r="CTN844" s="247"/>
      <c r="CTO844" s="247"/>
      <c r="CTP844" s="247"/>
      <c r="CTQ844" s="247"/>
      <c r="CTR844" s="247"/>
      <c r="CTS844" s="247"/>
      <c r="CTT844" s="247"/>
      <c r="CTU844" s="247"/>
      <c r="CTV844" s="247"/>
      <c r="CTW844" s="247"/>
      <c r="CTX844" s="247"/>
      <c r="CTY844" s="247"/>
      <c r="CTZ844" s="247"/>
      <c r="CUA844" s="247"/>
      <c r="CUB844" s="247"/>
      <c r="CUC844" s="247"/>
      <c r="CUD844" s="247"/>
      <c r="CUE844" s="247"/>
      <c r="CUF844" s="247"/>
      <c r="CUG844" s="247"/>
      <c r="CUH844" s="247"/>
      <c r="CUI844" s="247"/>
      <c r="CUJ844" s="247"/>
      <c r="CUK844" s="247"/>
      <c r="CUL844" s="247"/>
      <c r="CUM844" s="247"/>
      <c r="CUN844" s="247"/>
      <c r="CUO844" s="247"/>
      <c r="CUP844" s="247"/>
      <c r="CUQ844" s="247"/>
      <c r="CUR844" s="247"/>
      <c r="CUS844" s="247"/>
      <c r="CUT844" s="247"/>
      <c r="CUU844" s="247"/>
      <c r="CUV844" s="247"/>
      <c r="CUW844" s="247"/>
      <c r="CUX844" s="247"/>
      <c r="CUY844" s="247"/>
      <c r="CUZ844" s="247"/>
      <c r="CVA844" s="247"/>
      <c r="CVB844" s="247"/>
      <c r="CVC844" s="247"/>
      <c r="CVD844" s="247"/>
      <c r="CVE844" s="247"/>
      <c r="CVF844" s="247"/>
      <c r="CVG844" s="247"/>
      <c r="CVH844" s="247"/>
      <c r="CVI844" s="247"/>
      <c r="CVJ844" s="247"/>
      <c r="CVK844" s="247"/>
      <c r="CVL844" s="247"/>
      <c r="CVM844" s="247"/>
      <c r="CVN844" s="247"/>
      <c r="CVO844" s="247"/>
      <c r="CVP844" s="247"/>
      <c r="CVQ844" s="247"/>
      <c r="CVR844" s="247"/>
      <c r="CVS844" s="247"/>
      <c r="CVT844" s="247"/>
      <c r="CVU844" s="247"/>
      <c r="CVV844" s="247"/>
      <c r="CVW844" s="247"/>
      <c r="CVX844" s="247"/>
      <c r="CVY844" s="247"/>
      <c r="CVZ844" s="247"/>
      <c r="CWA844" s="247"/>
      <c r="CWB844" s="247"/>
      <c r="CWC844" s="247"/>
      <c r="CWD844" s="247"/>
      <c r="CWE844" s="247"/>
      <c r="CWF844" s="247"/>
      <c r="CWG844" s="247"/>
      <c r="CWH844" s="247"/>
      <c r="CWI844" s="247"/>
      <c r="CWJ844" s="247"/>
      <c r="CWK844" s="247"/>
      <c r="CWL844" s="247"/>
      <c r="CWM844" s="247"/>
      <c r="CWN844" s="247"/>
      <c r="CWO844" s="247"/>
      <c r="CWP844" s="247"/>
      <c r="CWQ844" s="247"/>
      <c r="CWR844" s="247"/>
      <c r="CWS844" s="247"/>
      <c r="CWT844" s="247"/>
      <c r="CWU844" s="247"/>
      <c r="CWV844" s="247"/>
      <c r="CWW844" s="247"/>
      <c r="CWX844" s="247"/>
      <c r="CWY844" s="247"/>
      <c r="CWZ844" s="247"/>
      <c r="CXA844" s="247"/>
      <c r="CXB844" s="247"/>
      <c r="CXC844" s="247"/>
      <c r="CXD844" s="247"/>
      <c r="CXE844" s="247"/>
      <c r="CXF844" s="247"/>
      <c r="CXG844" s="247"/>
      <c r="CXH844" s="247"/>
      <c r="CXI844" s="247"/>
      <c r="CXJ844" s="247"/>
      <c r="CXK844" s="247"/>
      <c r="CXL844" s="247"/>
      <c r="CXM844" s="247"/>
      <c r="CXN844" s="247"/>
      <c r="CXO844" s="247"/>
      <c r="CXP844" s="247"/>
      <c r="CXQ844" s="247"/>
      <c r="CXR844" s="247"/>
      <c r="CXS844" s="247"/>
      <c r="CXT844" s="247"/>
      <c r="CXU844" s="247"/>
      <c r="CXV844" s="247"/>
      <c r="CXW844" s="247"/>
      <c r="CXX844" s="247"/>
      <c r="CXY844" s="247"/>
      <c r="CXZ844" s="247"/>
      <c r="CYA844" s="247"/>
      <c r="CYB844" s="247"/>
      <c r="CYC844" s="247"/>
      <c r="CYD844" s="247"/>
      <c r="CYE844" s="247"/>
      <c r="CYF844" s="247"/>
      <c r="CYG844" s="247"/>
      <c r="CYH844" s="247"/>
      <c r="CYI844" s="247"/>
      <c r="CYJ844" s="247"/>
      <c r="CYK844" s="247"/>
      <c r="CYL844" s="247"/>
      <c r="CYM844" s="247"/>
      <c r="CYN844" s="247"/>
      <c r="CYO844" s="247"/>
      <c r="CYP844" s="247"/>
      <c r="CYQ844" s="247"/>
      <c r="CYR844" s="247"/>
      <c r="CYS844" s="247"/>
      <c r="CYT844" s="247"/>
      <c r="CYU844" s="247"/>
      <c r="CYV844" s="247"/>
      <c r="CYW844" s="247"/>
      <c r="CYX844" s="247"/>
      <c r="CYY844" s="247"/>
      <c r="CYZ844" s="247"/>
      <c r="CZA844" s="247"/>
      <c r="CZB844" s="247"/>
      <c r="CZC844" s="247"/>
      <c r="CZD844" s="247"/>
      <c r="CZE844" s="247"/>
      <c r="CZF844" s="247"/>
      <c r="CZG844" s="247"/>
      <c r="CZH844" s="247"/>
      <c r="CZI844" s="247"/>
      <c r="CZJ844" s="247"/>
      <c r="CZK844" s="247"/>
      <c r="CZL844" s="247"/>
      <c r="CZM844" s="247"/>
      <c r="CZN844" s="247"/>
      <c r="CZO844" s="247"/>
      <c r="CZP844" s="247"/>
      <c r="CZQ844" s="247"/>
      <c r="CZR844" s="247"/>
      <c r="CZS844" s="247"/>
      <c r="CZT844" s="247"/>
      <c r="CZU844" s="247"/>
      <c r="CZV844" s="247"/>
      <c r="CZW844" s="247"/>
      <c r="CZX844" s="247"/>
      <c r="CZY844" s="247"/>
      <c r="CZZ844" s="247"/>
      <c r="DAA844" s="247"/>
      <c r="DAB844" s="247"/>
      <c r="DAC844" s="247"/>
      <c r="DAD844" s="247"/>
      <c r="DAE844" s="247"/>
      <c r="DAF844" s="247"/>
      <c r="DAG844" s="247"/>
      <c r="DAH844" s="247"/>
      <c r="DAI844" s="247"/>
      <c r="DAJ844" s="247"/>
      <c r="DAK844" s="247"/>
      <c r="DAL844" s="247"/>
      <c r="DAM844" s="247"/>
      <c r="DAN844" s="247"/>
      <c r="DAO844" s="247"/>
      <c r="DAP844" s="247"/>
      <c r="DAQ844" s="247"/>
      <c r="DAR844" s="247"/>
      <c r="DAS844" s="247"/>
      <c r="DAT844" s="247"/>
      <c r="DAU844" s="247"/>
      <c r="DAV844" s="247"/>
      <c r="DAW844" s="247"/>
      <c r="DAX844" s="247"/>
      <c r="DAY844" s="247"/>
      <c r="DAZ844" s="247"/>
      <c r="DBA844" s="247"/>
      <c r="DBB844" s="247"/>
      <c r="DBC844" s="247"/>
      <c r="DBD844" s="247"/>
      <c r="DBE844" s="247"/>
      <c r="DBF844" s="247"/>
      <c r="DBG844" s="247"/>
      <c r="DBH844" s="247"/>
      <c r="DBI844" s="247"/>
      <c r="DBJ844" s="247"/>
      <c r="DBK844" s="247"/>
      <c r="DBL844" s="247"/>
      <c r="DBM844" s="247"/>
      <c r="DBN844" s="247"/>
      <c r="DBO844" s="247"/>
      <c r="DBP844" s="247"/>
      <c r="DBQ844" s="247"/>
      <c r="DBR844" s="247"/>
      <c r="DBS844" s="247"/>
      <c r="DBT844" s="247"/>
      <c r="DBU844" s="247"/>
      <c r="DBV844" s="247"/>
      <c r="DBW844" s="247"/>
      <c r="DBX844" s="247"/>
      <c r="DBY844" s="247"/>
      <c r="DBZ844" s="247"/>
      <c r="DCA844" s="247"/>
      <c r="DCB844" s="247"/>
      <c r="DCC844" s="247"/>
      <c r="DCD844" s="247"/>
      <c r="DCE844" s="247"/>
      <c r="DCF844" s="247"/>
      <c r="DCG844" s="247"/>
      <c r="DCH844" s="247"/>
      <c r="DCI844" s="247"/>
      <c r="DCJ844" s="247"/>
      <c r="DCK844" s="247"/>
      <c r="DCL844" s="247"/>
      <c r="DCM844" s="247"/>
      <c r="DCN844" s="247"/>
      <c r="DCO844" s="247"/>
      <c r="DCP844" s="247"/>
      <c r="DCQ844" s="247"/>
      <c r="DCR844" s="247"/>
      <c r="DCS844" s="247"/>
      <c r="DCT844" s="247"/>
      <c r="DCU844" s="247"/>
      <c r="DCV844" s="247"/>
      <c r="DCW844" s="247"/>
      <c r="DCX844" s="247"/>
      <c r="DCY844" s="247"/>
      <c r="DCZ844" s="247"/>
      <c r="DDA844" s="247"/>
      <c r="DDB844" s="247"/>
      <c r="DDC844" s="247"/>
      <c r="DDD844" s="247"/>
      <c r="DDE844" s="247"/>
      <c r="DDF844" s="247"/>
      <c r="DDG844" s="247"/>
      <c r="DDH844" s="247"/>
      <c r="DDI844" s="247"/>
      <c r="DDJ844" s="247"/>
      <c r="DDK844" s="247"/>
      <c r="DDL844" s="247"/>
      <c r="DDM844" s="247"/>
      <c r="DDN844" s="247"/>
      <c r="DDO844" s="247"/>
      <c r="DDP844" s="247"/>
      <c r="DDQ844" s="247"/>
      <c r="DDR844" s="247"/>
      <c r="DDS844" s="247"/>
      <c r="DDT844" s="247"/>
      <c r="DDU844" s="247"/>
      <c r="DDV844" s="247"/>
      <c r="DDW844" s="247"/>
      <c r="DDX844" s="247"/>
      <c r="DDY844" s="247"/>
      <c r="DDZ844" s="247"/>
      <c r="DEA844" s="247"/>
      <c r="DEB844" s="247"/>
      <c r="DEC844" s="247"/>
      <c r="DED844" s="247"/>
      <c r="DEE844" s="247"/>
      <c r="DEF844" s="247"/>
      <c r="DEG844" s="247"/>
      <c r="DEH844" s="247"/>
      <c r="DEI844" s="247"/>
      <c r="DEJ844" s="247"/>
      <c r="DEK844" s="247"/>
      <c r="DEL844" s="247"/>
      <c r="DEM844" s="247"/>
      <c r="DEN844" s="247"/>
      <c r="DEO844" s="247"/>
      <c r="DEP844" s="247"/>
      <c r="DEQ844" s="247"/>
      <c r="DER844" s="247"/>
      <c r="DES844" s="247"/>
      <c r="DET844" s="247"/>
      <c r="DEU844" s="247"/>
      <c r="DEV844" s="247"/>
      <c r="DEW844" s="247"/>
      <c r="DEX844" s="247"/>
      <c r="DEY844" s="247"/>
      <c r="DEZ844" s="247"/>
      <c r="DFA844" s="247"/>
      <c r="DFB844" s="247"/>
      <c r="DFC844" s="247"/>
      <c r="DFD844" s="247"/>
      <c r="DFE844" s="247"/>
      <c r="DFF844" s="247"/>
      <c r="DFG844" s="247"/>
      <c r="DFH844" s="247"/>
      <c r="DFI844" s="247"/>
      <c r="DFJ844" s="247"/>
      <c r="DFK844" s="247"/>
      <c r="DFL844" s="247"/>
      <c r="DFM844" s="247"/>
      <c r="DFN844" s="247"/>
      <c r="DFO844" s="247"/>
      <c r="DFP844" s="247"/>
      <c r="DFQ844" s="247"/>
      <c r="DFR844" s="247"/>
      <c r="DFS844" s="247"/>
      <c r="DFT844" s="247"/>
      <c r="DFU844" s="247"/>
      <c r="DFV844" s="247"/>
      <c r="DFW844" s="247"/>
      <c r="DFX844" s="247"/>
      <c r="DFY844" s="247"/>
      <c r="DFZ844" s="247"/>
      <c r="DGA844" s="247"/>
      <c r="DGB844" s="247"/>
      <c r="DGC844" s="247"/>
      <c r="DGD844" s="247"/>
      <c r="DGE844" s="247"/>
      <c r="DGF844" s="247"/>
      <c r="DGG844" s="247"/>
      <c r="DGH844" s="247"/>
      <c r="DGI844" s="247"/>
      <c r="DGJ844" s="247"/>
      <c r="DGK844" s="247"/>
      <c r="DGL844" s="247"/>
      <c r="DGM844" s="247"/>
      <c r="DGN844" s="247"/>
      <c r="DGO844" s="247"/>
      <c r="DGP844" s="247"/>
      <c r="DGQ844" s="247"/>
      <c r="DGR844" s="247"/>
      <c r="DGS844" s="247"/>
      <c r="DGT844" s="247"/>
      <c r="DGU844" s="247"/>
      <c r="DGV844" s="247"/>
      <c r="DGW844" s="247"/>
      <c r="DGX844" s="247"/>
      <c r="DGY844" s="247"/>
      <c r="DGZ844" s="247"/>
      <c r="DHA844" s="247"/>
      <c r="DHB844" s="247"/>
      <c r="DHC844" s="247"/>
      <c r="DHD844" s="247"/>
      <c r="DHE844" s="247"/>
      <c r="DHF844" s="247"/>
      <c r="DHG844" s="247"/>
      <c r="DHH844" s="247"/>
      <c r="DHI844" s="247"/>
      <c r="DHJ844" s="247"/>
      <c r="DHK844" s="247"/>
      <c r="DHL844" s="247"/>
      <c r="DHM844" s="247"/>
      <c r="DHN844" s="247"/>
      <c r="DHO844" s="247"/>
      <c r="DHP844" s="247"/>
      <c r="DHQ844" s="247"/>
      <c r="DHR844" s="247"/>
      <c r="DHS844" s="247"/>
      <c r="DHT844" s="247"/>
      <c r="DHU844" s="247"/>
      <c r="DHV844" s="247"/>
      <c r="DHW844" s="247"/>
      <c r="DHX844" s="247"/>
      <c r="DHY844" s="247"/>
      <c r="DHZ844" s="247"/>
      <c r="DIA844" s="247"/>
      <c r="DIB844" s="247"/>
      <c r="DIC844" s="247"/>
      <c r="DID844" s="247"/>
      <c r="DIE844" s="247"/>
      <c r="DIF844" s="247"/>
      <c r="DIG844" s="247"/>
      <c r="DIH844" s="247"/>
      <c r="DII844" s="247"/>
      <c r="DIJ844" s="247"/>
      <c r="DIK844" s="247"/>
      <c r="DIL844" s="247"/>
      <c r="DIM844" s="247"/>
      <c r="DIN844" s="247"/>
      <c r="DIO844" s="247"/>
      <c r="DIP844" s="247"/>
      <c r="DIQ844" s="247"/>
      <c r="DIR844" s="247"/>
      <c r="DIS844" s="247"/>
      <c r="DIT844" s="247"/>
      <c r="DIU844" s="247"/>
      <c r="DIV844" s="247"/>
      <c r="DIW844" s="247"/>
      <c r="DIX844" s="247"/>
      <c r="DIY844" s="247"/>
      <c r="DIZ844" s="247"/>
      <c r="DJA844" s="247"/>
      <c r="DJB844" s="247"/>
      <c r="DJC844" s="247"/>
      <c r="DJD844" s="247"/>
      <c r="DJE844" s="247"/>
      <c r="DJF844" s="247"/>
      <c r="DJG844" s="247"/>
      <c r="DJH844" s="247"/>
      <c r="DJI844" s="247"/>
      <c r="DJJ844" s="247"/>
      <c r="DJK844" s="247"/>
      <c r="DJL844" s="247"/>
      <c r="DJM844" s="247"/>
      <c r="DJN844" s="247"/>
      <c r="DJO844" s="247"/>
      <c r="DJP844" s="247"/>
      <c r="DJQ844" s="247"/>
      <c r="DJR844" s="247"/>
      <c r="DJS844" s="247"/>
      <c r="DJT844" s="247"/>
      <c r="DJU844" s="247"/>
      <c r="DJV844" s="247"/>
      <c r="DJW844" s="247"/>
      <c r="DJX844" s="247"/>
      <c r="DJY844" s="247"/>
      <c r="DJZ844" s="247"/>
      <c r="DKA844" s="247"/>
      <c r="DKB844" s="247"/>
      <c r="DKC844" s="247"/>
      <c r="DKD844" s="247"/>
      <c r="DKE844" s="247"/>
      <c r="DKF844" s="247"/>
      <c r="DKG844" s="247"/>
      <c r="DKH844" s="247"/>
      <c r="DKI844" s="247"/>
      <c r="DKJ844" s="247"/>
      <c r="DKK844" s="247"/>
      <c r="DKL844" s="247"/>
      <c r="DKM844" s="247"/>
      <c r="DKN844" s="247"/>
      <c r="DKO844" s="247"/>
      <c r="DKP844" s="247"/>
      <c r="DKQ844" s="247"/>
      <c r="DKR844" s="247"/>
      <c r="DKS844" s="247"/>
      <c r="DKT844" s="247"/>
      <c r="DKU844" s="247"/>
      <c r="DKV844" s="247"/>
      <c r="DKW844" s="247"/>
      <c r="DKX844" s="247"/>
      <c r="DKY844" s="247"/>
      <c r="DKZ844" s="247"/>
      <c r="DLA844" s="247"/>
      <c r="DLB844" s="247"/>
      <c r="DLC844" s="247"/>
      <c r="DLD844" s="247"/>
      <c r="DLE844" s="247"/>
      <c r="DLF844" s="247"/>
      <c r="DLG844" s="247"/>
      <c r="DLH844" s="247"/>
      <c r="DLI844" s="247"/>
      <c r="DLJ844" s="247"/>
      <c r="DLK844" s="247"/>
      <c r="DLL844" s="247"/>
      <c r="DLM844" s="247"/>
      <c r="DLN844" s="247"/>
      <c r="DLO844" s="247"/>
      <c r="DLP844" s="247"/>
      <c r="DLQ844" s="247"/>
      <c r="DLR844" s="247"/>
      <c r="DLS844" s="247"/>
      <c r="DLT844" s="247"/>
      <c r="DLU844" s="247"/>
      <c r="DLV844" s="247"/>
      <c r="DLW844" s="247"/>
      <c r="DLX844" s="247"/>
      <c r="DLY844" s="247"/>
      <c r="DLZ844" s="247"/>
      <c r="DMA844" s="247"/>
      <c r="DMB844" s="247"/>
      <c r="DMC844" s="247"/>
      <c r="DMD844" s="247"/>
      <c r="DME844" s="247"/>
      <c r="DMF844" s="247"/>
      <c r="DMG844" s="247"/>
      <c r="DMH844" s="247"/>
      <c r="DMI844" s="247"/>
      <c r="DMJ844" s="247"/>
      <c r="DMK844" s="247"/>
      <c r="DML844" s="247"/>
      <c r="DMM844" s="247"/>
      <c r="DMN844" s="247"/>
      <c r="DMO844" s="247"/>
      <c r="DMP844" s="247"/>
      <c r="DMQ844" s="247"/>
      <c r="DMR844" s="247"/>
      <c r="DMS844" s="247"/>
      <c r="DMT844" s="247"/>
      <c r="DMU844" s="247"/>
      <c r="DMV844" s="247"/>
      <c r="DMW844" s="247"/>
      <c r="DMX844" s="247"/>
      <c r="DMY844" s="247"/>
      <c r="DMZ844" s="247"/>
      <c r="DNA844" s="247"/>
      <c r="DNB844" s="247"/>
      <c r="DNC844" s="247"/>
      <c r="DND844" s="247"/>
      <c r="DNE844" s="247"/>
      <c r="DNF844" s="247"/>
      <c r="DNG844" s="247"/>
      <c r="DNH844" s="247"/>
      <c r="DNI844" s="247"/>
      <c r="DNJ844" s="247"/>
      <c r="DNK844" s="247"/>
      <c r="DNL844" s="247"/>
      <c r="DNM844" s="247"/>
      <c r="DNN844" s="247"/>
      <c r="DNO844" s="247"/>
      <c r="DNP844" s="247"/>
      <c r="DNQ844" s="247"/>
      <c r="DNR844" s="247"/>
      <c r="DNS844" s="247"/>
      <c r="DNT844" s="247"/>
      <c r="DNU844" s="247"/>
      <c r="DNV844" s="247"/>
      <c r="DNW844" s="247"/>
      <c r="DNX844" s="247"/>
      <c r="DNY844" s="247"/>
      <c r="DNZ844" s="247"/>
      <c r="DOA844" s="247"/>
      <c r="DOB844" s="247"/>
      <c r="DOC844" s="247"/>
      <c r="DOD844" s="247"/>
      <c r="DOE844" s="247"/>
      <c r="DOF844" s="247"/>
      <c r="DOG844" s="247"/>
      <c r="DOH844" s="247"/>
      <c r="DOI844" s="247"/>
      <c r="DOJ844" s="247"/>
      <c r="DOK844" s="247"/>
      <c r="DOL844" s="247"/>
      <c r="DOM844" s="247"/>
      <c r="DON844" s="247"/>
      <c r="DOO844" s="247"/>
      <c r="DOP844" s="247"/>
      <c r="DOQ844" s="247"/>
      <c r="DOR844" s="247"/>
      <c r="DOS844" s="247"/>
      <c r="DOT844" s="247"/>
      <c r="DOU844" s="247"/>
      <c r="DOV844" s="247"/>
      <c r="DOW844" s="247"/>
      <c r="DOX844" s="247"/>
      <c r="DOY844" s="247"/>
      <c r="DOZ844" s="247"/>
      <c r="DPA844" s="247"/>
      <c r="DPB844" s="247"/>
      <c r="DPC844" s="247"/>
      <c r="DPD844" s="247"/>
      <c r="DPE844" s="247"/>
      <c r="DPF844" s="247"/>
      <c r="DPG844" s="247"/>
      <c r="DPH844" s="247"/>
      <c r="DPI844" s="247"/>
      <c r="DPJ844" s="247"/>
      <c r="DPK844" s="247"/>
      <c r="DPL844" s="247"/>
      <c r="DPM844" s="247"/>
      <c r="DPN844" s="247"/>
      <c r="DPO844" s="247"/>
      <c r="DPP844" s="247"/>
      <c r="DPQ844" s="247"/>
      <c r="DPR844" s="247"/>
      <c r="DPS844" s="247"/>
      <c r="DPT844" s="247"/>
      <c r="DPU844" s="247"/>
      <c r="DPV844" s="247"/>
      <c r="DPW844" s="247"/>
      <c r="DPX844" s="247"/>
      <c r="DPY844" s="247"/>
      <c r="DPZ844" s="247"/>
      <c r="DQA844" s="247"/>
      <c r="DQB844" s="247"/>
      <c r="DQC844" s="247"/>
      <c r="DQD844" s="247"/>
      <c r="DQE844" s="247"/>
      <c r="DQF844" s="247"/>
      <c r="DQG844" s="247"/>
      <c r="DQH844" s="247"/>
      <c r="DQI844" s="247"/>
      <c r="DQJ844" s="247"/>
      <c r="DQK844" s="247"/>
      <c r="DQL844" s="247"/>
      <c r="DQM844" s="247"/>
      <c r="DQN844" s="247"/>
      <c r="DQO844" s="247"/>
      <c r="DQP844" s="247"/>
      <c r="DQQ844" s="247"/>
      <c r="DQR844" s="247"/>
      <c r="DQS844" s="247"/>
      <c r="DQT844" s="247"/>
      <c r="DQU844" s="247"/>
      <c r="DQV844" s="247"/>
      <c r="DQW844" s="247"/>
      <c r="DQX844" s="247"/>
      <c r="DQY844" s="247"/>
      <c r="DQZ844" s="247"/>
      <c r="DRA844" s="247"/>
      <c r="DRB844" s="247"/>
      <c r="DRC844" s="247"/>
      <c r="DRD844" s="247"/>
      <c r="DRE844" s="247"/>
      <c r="DRF844" s="247"/>
      <c r="DRG844" s="247"/>
      <c r="DRH844" s="247"/>
      <c r="DRI844" s="247"/>
      <c r="DRJ844" s="247"/>
      <c r="DRK844" s="247"/>
      <c r="DRL844" s="247"/>
      <c r="DRM844" s="247"/>
      <c r="DRN844" s="247"/>
      <c r="DRO844" s="247"/>
      <c r="DRP844" s="247"/>
      <c r="DRQ844" s="247"/>
      <c r="DRR844" s="247"/>
      <c r="DRS844" s="247"/>
      <c r="DRT844" s="247"/>
      <c r="DRU844" s="247"/>
      <c r="DRV844" s="247"/>
      <c r="DRW844" s="247"/>
      <c r="DRX844" s="247"/>
      <c r="DRY844" s="247"/>
      <c r="DRZ844" s="247"/>
      <c r="DSA844" s="247"/>
      <c r="DSB844" s="247"/>
      <c r="DSC844" s="247"/>
      <c r="DSD844" s="247"/>
      <c r="DSE844" s="247"/>
      <c r="DSF844" s="247"/>
      <c r="DSG844" s="247"/>
      <c r="DSH844" s="247"/>
      <c r="DSI844" s="247"/>
      <c r="DSJ844" s="247"/>
      <c r="DSK844" s="247"/>
      <c r="DSL844" s="247"/>
      <c r="DSM844" s="247"/>
      <c r="DSN844" s="247"/>
      <c r="DSO844" s="247"/>
      <c r="DSP844" s="247"/>
      <c r="DSQ844" s="247"/>
      <c r="DSR844" s="247"/>
      <c r="DSS844" s="247"/>
      <c r="DST844" s="247"/>
      <c r="DSU844" s="247"/>
      <c r="DSV844" s="247"/>
      <c r="DSW844" s="247"/>
      <c r="DSX844" s="247"/>
      <c r="DSY844" s="247"/>
      <c r="DSZ844" s="247"/>
      <c r="DTA844" s="247"/>
      <c r="DTB844" s="247"/>
      <c r="DTC844" s="247"/>
      <c r="DTD844" s="247"/>
      <c r="DTE844" s="247"/>
      <c r="DTF844" s="247"/>
      <c r="DTG844" s="247"/>
      <c r="DTH844" s="247"/>
      <c r="DTI844" s="247"/>
      <c r="DTJ844" s="247"/>
      <c r="DTK844" s="247"/>
      <c r="DTL844" s="247"/>
      <c r="DTM844" s="247"/>
      <c r="DTN844" s="247"/>
      <c r="DTO844" s="247"/>
      <c r="DTP844" s="247"/>
      <c r="DTQ844" s="247"/>
      <c r="DTR844" s="247"/>
      <c r="DTS844" s="247"/>
      <c r="DTT844" s="247"/>
      <c r="DTU844" s="247"/>
      <c r="DTV844" s="247"/>
      <c r="DTW844" s="247"/>
      <c r="DTX844" s="247"/>
      <c r="DTY844" s="247"/>
      <c r="DTZ844" s="247"/>
      <c r="DUA844" s="247"/>
      <c r="DUB844" s="247"/>
      <c r="DUC844" s="247"/>
      <c r="DUD844" s="247"/>
      <c r="DUE844" s="247"/>
      <c r="DUF844" s="247"/>
      <c r="DUG844" s="247"/>
      <c r="DUH844" s="247"/>
      <c r="DUI844" s="247"/>
      <c r="DUJ844" s="247"/>
      <c r="DUK844" s="247"/>
      <c r="DUL844" s="247"/>
      <c r="DUM844" s="247"/>
      <c r="DUN844" s="247"/>
      <c r="DUO844" s="247"/>
      <c r="DUP844" s="247"/>
      <c r="DUQ844" s="247"/>
      <c r="DUR844" s="247"/>
      <c r="DUS844" s="247"/>
      <c r="DUT844" s="247"/>
      <c r="DUU844" s="247"/>
      <c r="DUV844" s="247"/>
      <c r="DUW844" s="247"/>
      <c r="DUX844" s="247"/>
      <c r="DUY844" s="247"/>
      <c r="DUZ844" s="247"/>
      <c r="DVA844" s="247"/>
      <c r="DVB844" s="247"/>
      <c r="DVC844" s="247"/>
      <c r="DVD844" s="247"/>
      <c r="DVE844" s="247"/>
      <c r="DVF844" s="247"/>
      <c r="DVG844" s="247"/>
      <c r="DVH844" s="247"/>
      <c r="DVI844" s="247"/>
      <c r="DVJ844" s="247"/>
      <c r="DVK844" s="247"/>
      <c r="DVL844" s="247"/>
      <c r="DVM844" s="247"/>
      <c r="DVN844" s="247"/>
      <c r="DVO844" s="247"/>
      <c r="DVP844" s="247"/>
      <c r="DVQ844" s="247"/>
      <c r="DVR844" s="247"/>
      <c r="DVS844" s="247"/>
      <c r="DVT844" s="247"/>
      <c r="DVU844" s="247"/>
      <c r="DVV844" s="247"/>
      <c r="DVW844" s="247"/>
      <c r="DVX844" s="247"/>
      <c r="DVY844" s="247"/>
      <c r="DVZ844" s="247"/>
      <c r="DWA844" s="247"/>
      <c r="DWB844" s="247"/>
      <c r="DWC844" s="247"/>
      <c r="DWD844" s="247"/>
      <c r="DWE844" s="247"/>
      <c r="DWF844" s="247"/>
      <c r="DWG844" s="247"/>
      <c r="DWH844" s="247"/>
      <c r="DWI844" s="247"/>
      <c r="DWJ844" s="247"/>
      <c r="DWK844" s="247"/>
      <c r="DWL844" s="247"/>
      <c r="DWM844" s="247"/>
      <c r="DWN844" s="247"/>
      <c r="DWO844" s="247"/>
      <c r="DWP844" s="247"/>
      <c r="DWQ844" s="247"/>
      <c r="DWR844" s="247"/>
      <c r="DWS844" s="247"/>
      <c r="DWT844" s="247"/>
      <c r="DWU844" s="247"/>
      <c r="DWV844" s="247"/>
      <c r="DWW844" s="247"/>
      <c r="DWX844" s="247"/>
      <c r="DWY844" s="247"/>
      <c r="DWZ844" s="247"/>
      <c r="DXA844" s="247"/>
      <c r="DXB844" s="247"/>
      <c r="DXC844" s="247"/>
      <c r="DXD844" s="247"/>
      <c r="DXE844" s="247"/>
      <c r="DXF844" s="247"/>
      <c r="DXG844" s="247"/>
      <c r="DXH844" s="247"/>
      <c r="DXI844" s="247"/>
      <c r="DXJ844" s="247"/>
      <c r="DXK844" s="247"/>
      <c r="DXL844" s="247"/>
      <c r="DXM844" s="247"/>
      <c r="DXN844" s="247"/>
      <c r="DXO844" s="247"/>
      <c r="DXP844" s="247"/>
      <c r="DXQ844" s="247"/>
      <c r="DXR844" s="247"/>
      <c r="DXS844" s="247"/>
      <c r="DXT844" s="247"/>
      <c r="DXU844" s="247"/>
      <c r="DXV844" s="247"/>
      <c r="DXW844" s="247"/>
      <c r="DXX844" s="247"/>
      <c r="DXY844" s="247"/>
      <c r="DXZ844" s="247"/>
      <c r="DYA844" s="247"/>
      <c r="DYB844" s="247"/>
      <c r="DYC844" s="247"/>
      <c r="DYD844" s="247"/>
      <c r="DYE844" s="247"/>
      <c r="DYF844" s="247"/>
      <c r="DYG844" s="247"/>
      <c r="DYH844" s="247"/>
      <c r="DYI844" s="247"/>
      <c r="DYJ844" s="247"/>
      <c r="DYK844" s="247"/>
      <c r="DYL844" s="247"/>
      <c r="DYM844" s="247"/>
      <c r="DYN844" s="247"/>
      <c r="DYO844" s="247"/>
      <c r="DYP844" s="247"/>
      <c r="DYQ844" s="247"/>
      <c r="DYR844" s="247"/>
      <c r="DYS844" s="247"/>
      <c r="DYT844" s="247"/>
      <c r="DYU844" s="247"/>
      <c r="DYV844" s="247"/>
      <c r="DYW844" s="247"/>
      <c r="DYX844" s="247"/>
      <c r="DYY844" s="247"/>
      <c r="DYZ844" s="247"/>
      <c r="DZA844" s="247"/>
      <c r="DZB844" s="247"/>
      <c r="DZC844" s="247"/>
      <c r="DZD844" s="247"/>
      <c r="DZE844" s="247"/>
      <c r="DZF844" s="247"/>
      <c r="DZG844" s="247"/>
      <c r="DZH844" s="247"/>
      <c r="DZI844" s="247"/>
      <c r="DZJ844" s="247"/>
      <c r="DZK844" s="247"/>
      <c r="DZL844" s="247"/>
      <c r="DZM844" s="247"/>
      <c r="DZN844" s="247"/>
      <c r="DZO844" s="247"/>
      <c r="DZP844" s="247"/>
      <c r="DZQ844" s="247"/>
      <c r="DZR844" s="247"/>
      <c r="DZS844" s="247"/>
      <c r="DZT844" s="247"/>
      <c r="DZU844" s="247"/>
      <c r="DZV844" s="247"/>
      <c r="DZW844" s="247"/>
      <c r="DZX844" s="247"/>
      <c r="DZY844" s="247"/>
      <c r="DZZ844" s="247"/>
      <c r="EAA844" s="247"/>
      <c r="EAB844" s="247"/>
      <c r="EAC844" s="247"/>
      <c r="EAD844" s="247"/>
      <c r="EAE844" s="247"/>
      <c r="EAF844" s="247"/>
      <c r="EAG844" s="247"/>
      <c r="EAH844" s="247"/>
      <c r="EAI844" s="247"/>
      <c r="EAJ844" s="247"/>
      <c r="EAK844" s="247"/>
      <c r="EAL844" s="247"/>
      <c r="EAM844" s="247"/>
      <c r="EAN844" s="247"/>
      <c r="EAO844" s="247"/>
      <c r="EAP844" s="247"/>
      <c r="EAQ844" s="247"/>
      <c r="EAR844" s="247"/>
      <c r="EAS844" s="247"/>
      <c r="EAT844" s="247"/>
      <c r="EAU844" s="247"/>
      <c r="EAV844" s="247"/>
      <c r="EAW844" s="247"/>
      <c r="EAX844" s="247"/>
      <c r="EAY844" s="247"/>
      <c r="EAZ844" s="247"/>
      <c r="EBA844" s="247"/>
      <c r="EBB844" s="247"/>
      <c r="EBC844" s="247"/>
      <c r="EBD844" s="247"/>
      <c r="EBE844" s="247"/>
      <c r="EBF844" s="247"/>
      <c r="EBG844" s="247"/>
      <c r="EBH844" s="247"/>
      <c r="EBI844" s="247"/>
      <c r="EBJ844" s="247"/>
      <c r="EBK844" s="247"/>
      <c r="EBL844" s="247"/>
      <c r="EBM844" s="247"/>
      <c r="EBN844" s="247"/>
      <c r="EBO844" s="247"/>
      <c r="EBP844" s="247"/>
      <c r="EBQ844" s="247"/>
      <c r="EBR844" s="247"/>
      <c r="EBS844" s="247"/>
      <c r="EBT844" s="247"/>
      <c r="EBU844" s="247"/>
      <c r="EBV844" s="247"/>
      <c r="EBW844" s="247"/>
      <c r="EBX844" s="247"/>
      <c r="EBY844" s="247"/>
      <c r="EBZ844" s="247"/>
      <c r="ECA844" s="247"/>
      <c r="ECB844" s="247"/>
      <c r="ECC844" s="247"/>
      <c r="ECD844" s="247"/>
      <c r="ECE844" s="247"/>
      <c r="ECF844" s="247"/>
      <c r="ECG844" s="247"/>
      <c r="ECH844" s="247"/>
      <c r="ECI844" s="247"/>
      <c r="ECJ844" s="247"/>
      <c r="ECK844" s="247"/>
      <c r="ECL844" s="247"/>
      <c r="ECM844" s="247"/>
      <c r="ECN844" s="247"/>
      <c r="ECO844" s="247"/>
      <c r="ECP844" s="247"/>
      <c r="ECQ844" s="247"/>
      <c r="ECR844" s="247"/>
      <c r="ECS844" s="247"/>
      <c r="ECT844" s="247"/>
      <c r="ECU844" s="247"/>
      <c r="ECV844" s="247"/>
      <c r="ECW844" s="247"/>
      <c r="ECX844" s="247"/>
      <c r="ECY844" s="247"/>
      <c r="ECZ844" s="247"/>
      <c r="EDA844" s="247"/>
      <c r="EDB844" s="247"/>
      <c r="EDC844" s="247"/>
      <c r="EDD844" s="247"/>
      <c r="EDE844" s="247"/>
      <c r="EDF844" s="247"/>
      <c r="EDG844" s="247"/>
      <c r="EDH844" s="247"/>
      <c r="EDI844" s="247"/>
      <c r="EDJ844" s="247"/>
      <c r="EDK844" s="247"/>
      <c r="EDL844" s="247"/>
      <c r="EDM844" s="247"/>
      <c r="EDN844" s="247"/>
      <c r="EDO844" s="247"/>
      <c r="EDP844" s="247"/>
      <c r="EDQ844" s="247"/>
      <c r="EDR844" s="247"/>
      <c r="EDS844" s="247"/>
      <c r="EDT844" s="247"/>
      <c r="EDU844" s="247"/>
      <c r="EDV844" s="247"/>
      <c r="EDW844" s="247"/>
      <c r="EDX844" s="247"/>
      <c r="EDY844" s="247"/>
      <c r="EDZ844" s="247"/>
      <c r="EEA844" s="247"/>
      <c r="EEB844" s="247"/>
      <c r="EEC844" s="247"/>
      <c r="EED844" s="247"/>
      <c r="EEE844" s="247"/>
      <c r="EEF844" s="247"/>
      <c r="EEG844" s="247"/>
      <c r="EEH844" s="247"/>
      <c r="EEI844" s="247"/>
      <c r="EEJ844" s="247"/>
      <c r="EEK844" s="247"/>
      <c r="EEL844" s="247"/>
      <c r="EEM844" s="247"/>
      <c r="EEN844" s="247"/>
      <c r="EEO844" s="247"/>
      <c r="EEP844" s="247"/>
      <c r="EEQ844" s="247"/>
      <c r="EER844" s="247"/>
      <c r="EES844" s="247"/>
      <c r="EET844" s="247"/>
      <c r="EEU844" s="247"/>
      <c r="EEV844" s="247"/>
      <c r="EEW844" s="247"/>
      <c r="EEX844" s="247"/>
      <c r="EEY844" s="247"/>
      <c r="EEZ844" s="247"/>
      <c r="EFA844" s="247"/>
      <c r="EFB844" s="247"/>
      <c r="EFC844" s="247"/>
      <c r="EFD844" s="247"/>
      <c r="EFE844" s="247"/>
      <c r="EFF844" s="247"/>
      <c r="EFG844" s="247"/>
      <c r="EFH844" s="247"/>
      <c r="EFI844" s="247"/>
      <c r="EFJ844" s="247"/>
      <c r="EFK844" s="247"/>
      <c r="EFL844" s="247"/>
      <c r="EFM844" s="247"/>
      <c r="EFN844" s="247"/>
      <c r="EFO844" s="247"/>
      <c r="EFP844" s="247"/>
      <c r="EFQ844" s="247"/>
      <c r="EFR844" s="247"/>
      <c r="EFS844" s="247"/>
      <c r="EFT844" s="247"/>
      <c r="EFU844" s="247"/>
      <c r="EFV844" s="247"/>
      <c r="EFW844" s="247"/>
      <c r="EFX844" s="247"/>
      <c r="EFY844" s="247"/>
      <c r="EFZ844" s="247"/>
      <c r="EGA844" s="247"/>
      <c r="EGB844" s="247"/>
      <c r="EGC844" s="247"/>
      <c r="EGD844" s="247"/>
      <c r="EGE844" s="247"/>
      <c r="EGF844" s="247"/>
      <c r="EGG844" s="247"/>
      <c r="EGH844" s="247"/>
      <c r="EGI844" s="247"/>
      <c r="EGJ844" s="247"/>
      <c r="EGK844" s="247"/>
      <c r="EGL844" s="247"/>
      <c r="EGM844" s="247"/>
      <c r="EGN844" s="247"/>
      <c r="EGO844" s="247"/>
      <c r="EGP844" s="247"/>
      <c r="EGQ844" s="247"/>
      <c r="EGR844" s="247"/>
      <c r="EGS844" s="247"/>
      <c r="EGT844" s="247"/>
      <c r="EGU844" s="247"/>
      <c r="EGV844" s="247"/>
      <c r="EGW844" s="247"/>
      <c r="EGX844" s="247"/>
      <c r="EGY844" s="247"/>
      <c r="EGZ844" s="247"/>
      <c r="EHA844" s="247"/>
      <c r="EHB844" s="247"/>
      <c r="EHC844" s="247"/>
      <c r="EHD844" s="247"/>
      <c r="EHE844" s="247"/>
      <c r="EHF844" s="247"/>
      <c r="EHG844" s="247"/>
      <c r="EHH844" s="247"/>
      <c r="EHI844" s="247"/>
      <c r="EHJ844" s="247"/>
      <c r="EHK844" s="247"/>
      <c r="EHL844" s="247"/>
      <c r="EHM844" s="247"/>
      <c r="EHN844" s="247"/>
      <c r="EHO844" s="247"/>
      <c r="EHP844" s="247"/>
      <c r="EHQ844" s="247"/>
      <c r="EHR844" s="247"/>
      <c r="EHS844" s="247"/>
      <c r="EHT844" s="247"/>
      <c r="EHU844" s="247"/>
      <c r="EHV844" s="247"/>
      <c r="EHW844" s="247"/>
      <c r="EHX844" s="247"/>
      <c r="EHY844" s="247"/>
      <c r="EHZ844" s="247"/>
      <c r="EIA844" s="247"/>
      <c r="EIB844" s="247"/>
      <c r="EIC844" s="247"/>
      <c r="EID844" s="247"/>
      <c r="EIE844" s="247"/>
      <c r="EIF844" s="247"/>
      <c r="EIG844" s="247"/>
      <c r="EIH844" s="247"/>
      <c r="EII844" s="247"/>
      <c r="EIJ844" s="247"/>
      <c r="EIK844" s="247"/>
      <c r="EIL844" s="247"/>
      <c r="EIM844" s="247"/>
      <c r="EIN844" s="247"/>
      <c r="EIO844" s="247"/>
      <c r="EIP844" s="247"/>
      <c r="EIQ844" s="247"/>
      <c r="EIR844" s="247"/>
      <c r="EIS844" s="247"/>
      <c r="EIT844" s="247"/>
      <c r="EIU844" s="247"/>
      <c r="EIV844" s="247"/>
      <c r="EIW844" s="247"/>
      <c r="EIX844" s="247"/>
      <c r="EIY844" s="247"/>
      <c r="EIZ844" s="247"/>
      <c r="EJA844" s="247"/>
      <c r="EJB844" s="247"/>
      <c r="EJC844" s="247"/>
      <c r="EJD844" s="247"/>
      <c r="EJE844" s="247"/>
      <c r="EJF844" s="247"/>
      <c r="EJG844" s="247"/>
      <c r="EJH844" s="247"/>
      <c r="EJI844" s="247"/>
      <c r="EJJ844" s="247"/>
      <c r="EJK844" s="247"/>
      <c r="EJL844" s="247"/>
      <c r="EJM844" s="247"/>
      <c r="EJN844" s="247"/>
      <c r="EJO844" s="247"/>
      <c r="EJP844" s="247"/>
      <c r="EJQ844" s="247"/>
      <c r="EJR844" s="247"/>
      <c r="EJS844" s="247"/>
      <c r="EJT844" s="247"/>
      <c r="EJU844" s="247"/>
      <c r="EJV844" s="247"/>
      <c r="EJW844" s="247"/>
      <c r="EJX844" s="247"/>
      <c r="EJY844" s="247"/>
      <c r="EJZ844" s="247"/>
      <c r="EKA844" s="247"/>
      <c r="EKB844" s="247"/>
      <c r="EKC844" s="247"/>
      <c r="EKD844" s="247"/>
      <c r="EKE844" s="247"/>
      <c r="EKF844" s="247"/>
      <c r="EKG844" s="247"/>
      <c r="EKH844" s="247"/>
      <c r="EKI844" s="247"/>
      <c r="EKJ844" s="247"/>
      <c r="EKK844" s="247"/>
      <c r="EKL844" s="247"/>
      <c r="EKM844" s="247"/>
      <c r="EKN844" s="247"/>
      <c r="EKO844" s="247"/>
      <c r="EKP844" s="247"/>
      <c r="EKQ844" s="247"/>
      <c r="EKR844" s="247"/>
      <c r="EKS844" s="247"/>
      <c r="EKT844" s="247"/>
      <c r="EKU844" s="247"/>
      <c r="EKV844" s="247"/>
      <c r="EKW844" s="247"/>
      <c r="EKX844" s="247"/>
      <c r="EKY844" s="247"/>
      <c r="EKZ844" s="247"/>
      <c r="ELA844" s="247"/>
      <c r="ELB844" s="247"/>
      <c r="ELC844" s="247"/>
      <c r="ELD844" s="247"/>
      <c r="ELE844" s="247"/>
      <c r="ELF844" s="247"/>
      <c r="ELG844" s="247"/>
      <c r="ELH844" s="247"/>
      <c r="ELI844" s="247"/>
      <c r="ELJ844" s="247"/>
      <c r="ELK844" s="247"/>
      <c r="ELL844" s="247"/>
      <c r="ELM844" s="247"/>
      <c r="ELN844" s="247"/>
      <c r="ELO844" s="247"/>
      <c r="ELP844" s="247"/>
      <c r="ELQ844" s="247"/>
      <c r="ELR844" s="247"/>
      <c r="ELS844" s="247"/>
      <c r="ELT844" s="247"/>
      <c r="ELU844" s="247"/>
      <c r="ELV844" s="247"/>
      <c r="ELW844" s="247"/>
      <c r="ELX844" s="247"/>
      <c r="ELY844" s="247"/>
      <c r="ELZ844" s="247"/>
      <c r="EMA844" s="247"/>
      <c r="EMB844" s="247"/>
      <c r="EMC844" s="247"/>
      <c r="EMD844" s="247"/>
      <c r="EME844" s="247"/>
      <c r="EMF844" s="247"/>
      <c r="EMG844" s="247"/>
      <c r="EMH844" s="247"/>
      <c r="EMI844" s="247"/>
      <c r="EMJ844" s="247"/>
      <c r="EMK844" s="247"/>
      <c r="EML844" s="247"/>
      <c r="EMM844" s="247"/>
      <c r="EMN844" s="247"/>
      <c r="EMO844" s="247"/>
      <c r="EMP844" s="247"/>
      <c r="EMQ844" s="247"/>
      <c r="EMR844" s="247"/>
      <c r="EMS844" s="247"/>
      <c r="EMT844" s="247"/>
      <c r="EMU844" s="247"/>
      <c r="EMV844" s="247"/>
      <c r="EMW844" s="247"/>
      <c r="EMX844" s="247"/>
      <c r="EMY844" s="247"/>
      <c r="EMZ844" s="247"/>
      <c r="ENA844" s="247"/>
      <c r="ENB844" s="247"/>
      <c r="ENC844" s="247"/>
      <c r="END844" s="247"/>
      <c r="ENE844" s="247"/>
      <c r="ENF844" s="247"/>
      <c r="ENG844" s="247"/>
      <c r="ENH844" s="247"/>
      <c r="ENI844" s="247"/>
      <c r="ENJ844" s="247"/>
      <c r="ENK844" s="247"/>
      <c r="ENL844" s="247"/>
      <c r="ENM844" s="247"/>
      <c r="ENN844" s="247"/>
      <c r="ENO844" s="247"/>
      <c r="ENP844" s="247"/>
      <c r="ENQ844" s="247"/>
      <c r="ENR844" s="247"/>
      <c r="ENS844" s="247"/>
      <c r="ENT844" s="247"/>
      <c r="ENU844" s="247"/>
      <c r="ENV844" s="247"/>
      <c r="ENW844" s="247"/>
      <c r="ENX844" s="247"/>
      <c r="ENY844" s="247"/>
      <c r="ENZ844" s="247"/>
      <c r="EOA844" s="247"/>
      <c r="EOB844" s="247"/>
      <c r="EOC844" s="247"/>
      <c r="EOD844" s="247"/>
      <c r="EOE844" s="247"/>
      <c r="EOF844" s="247"/>
      <c r="EOG844" s="247"/>
      <c r="EOH844" s="247"/>
      <c r="EOI844" s="247"/>
      <c r="EOJ844" s="247"/>
      <c r="EOK844" s="247"/>
      <c r="EOL844" s="247"/>
      <c r="EOM844" s="247"/>
      <c r="EON844" s="247"/>
      <c r="EOO844" s="247"/>
      <c r="EOP844" s="247"/>
      <c r="EOQ844" s="247"/>
      <c r="EOR844" s="247"/>
      <c r="EOS844" s="247"/>
      <c r="EOT844" s="247"/>
      <c r="EOU844" s="247"/>
      <c r="EOV844" s="247"/>
      <c r="EOW844" s="247"/>
      <c r="EOX844" s="247"/>
      <c r="EOY844" s="247"/>
      <c r="EOZ844" s="247"/>
      <c r="EPA844" s="247"/>
      <c r="EPB844" s="247"/>
      <c r="EPC844" s="247"/>
      <c r="EPD844" s="247"/>
      <c r="EPE844" s="247"/>
      <c r="EPF844" s="247"/>
      <c r="EPG844" s="247"/>
      <c r="EPH844" s="247"/>
      <c r="EPI844" s="247"/>
      <c r="EPJ844" s="247"/>
      <c r="EPK844" s="247"/>
      <c r="EPL844" s="247"/>
      <c r="EPM844" s="247"/>
      <c r="EPN844" s="247"/>
      <c r="EPO844" s="247"/>
      <c r="EPP844" s="247"/>
      <c r="EPQ844" s="247"/>
      <c r="EPR844" s="247"/>
      <c r="EPS844" s="247"/>
      <c r="EPT844" s="247"/>
      <c r="EPU844" s="247"/>
      <c r="EPV844" s="247"/>
      <c r="EPW844" s="247"/>
      <c r="EPX844" s="247"/>
      <c r="EPY844" s="247"/>
      <c r="EPZ844" s="247"/>
      <c r="EQA844" s="247"/>
      <c r="EQB844" s="247"/>
      <c r="EQC844" s="247"/>
      <c r="EQD844" s="247"/>
      <c r="EQE844" s="247"/>
      <c r="EQF844" s="247"/>
      <c r="EQG844" s="247"/>
      <c r="EQH844" s="247"/>
      <c r="EQI844" s="247"/>
      <c r="EQJ844" s="247"/>
      <c r="EQK844" s="247"/>
      <c r="EQL844" s="247"/>
      <c r="EQM844" s="247"/>
      <c r="EQN844" s="247"/>
      <c r="EQO844" s="247"/>
      <c r="EQP844" s="247"/>
      <c r="EQQ844" s="247"/>
      <c r="EQR844" s="247"/>
      <c r="EQS844" s="247"/>
      <c r="EQT844" s="247"/>
      <c r="EQU844" s="247"/>
      <c r="EQV844" s="247"/>
      <c r="EQW844" s="247"/>
      <c r="EQX844" s="247"/>
      <c r="EQY844" s="247"/>
      <c r="EQZ844" s="247"/>
      <c r="ERA844" s="247"/>
      <c r="ERB844" s="247"/>
      <c r="ERC844" s="247"/>
      <c r="ERD844" s="247"/>
      <c r="ERE844" s="247"/>
      <c r="ERF844" s="247"/>
      <c r="ERG844" s="247"/>
      <c r="ERH844" s="247"/>
      <c r="ERI844" s="247"/>
      <c r="ERJ844" s="247"/>
      <c r="ERK844" s="247"/>
      <c r="ERL844" s="247"/>
      <c r="ERM844" s="247"/>
      <c r="ERN844" s="247"/>
      <c r="ERO844" s="247"/>
      <c r="ERP844" s="247"/>
      <c r="ERQ844" s="247"/>
      <c r="ERR844" s="247"/>
      <c r="ERS844" s="247"/>
      <c r="ERT844" s="247"/>
      <c r="ERU844" s="247"/>
      <c r="ERV844" s="247"/>
      <c r="ERW844" s="247"/>
      <c r="ERX844" s="247"/>
      <c r="ERY844" s="247"/>
      <c r="ERZ844" s="247"/>
      <c r="ESA844" s="247"/>
      <c r="ESB844" s="247"/>
      <c r="ESC844" s="247"/>
      <c r="ESD844" s="247"/>
      <c r="ESE844" s="247"/>
      <c r="ESF844" s="247"/>
      <c r="ESG844" s="247"/>
      <c r="ESH844" s="247"/>
      <c r="ESI844" s="247"/>
      <c r="ESJ844" s="247"/>
      <c r="ESK844" s="247"/>
      <c r="ESL844" s="247"/>
      <c r="ESM844" s="247"/>
      <c r="ESN844" s="247"/>
      <c r="ESO844" s="247"/>
      <c r="ESP844" s="247"/>
      <c r="ESQ844" s="247"/>
      <c r="ESR844" s="247"/>
      <c r="ESS844" s="247"/>
      <c r="EST844" s="247"/>
      <c r="ESU844" s="247"/>
      <c r="ESV844" s="247"/>
      <c r="ESW844" s="247"/>
      <c r="ESX844" s="247"/>
      <c r="ESY844" s="247"/>
      <c r="ESZ844" s="247"/>
      <c r="ETA844" s="247"/>
      <c r="ETB844" s="247"/>
      <c r="ETC844" s="247"/>
      <c r="ETD844" s="247"/>
      <c r="ETE844" s="247"/>
      <c r="ETF844" s="247"/>
      <c r="ETG844" s="247"/>
      <c r="ETH844" s="247"/>
      <c r="ETI844" s="247"/>
      <c r="ETJ844" s="247"/>
      <c r="ETK844" s="247"/>
      <c r="ETL844" s="247"/>
      <c r="ETM844" s="247"/>
      <c r="ETN844" s="247"/>
      <c r="ETO844" s="247"/>
      <c r="ETP844" s="247"/>
      <c r="ETQ844" s="247"/>
      <c r="ETR844" s="247"/>
      <c r="ETS844" s="247"/>
      <c r="ETT844" s="247"/>
      <c r="ETU844" s="247"/>
      <c r="ETV844" s="247"/>
      <c r="ETW844" s="247"/>
      <c r="ETX844" s="247"/>
      <c r="ETY844" s="247"/>
      <c r="ETZ844" s="247"/>
      <c r="EUA844" s="247"/>
      <c r="EUB844" s="247"/>
      <c r="EUC844" s="247"/>
      <c r="EUD844" s="247"/>
      <c r="EUE844" s="247"/>
      <c r="EUF844" s="247"/>
      <c r="EUG844" s="247"/>
      <c r="EUH844" s="247"/>
      <c r="EUI844" s="247"/>
      <c r="EUJ844" s="247"/>
      <c r="EUK844" s="247"/>
      <c r="EUL844" s="247"/>
      <c r="EUM844" s="247"/>
      <c r="EUN844" s="247"/>
      <c r="EUO844" s="247"/>
      <c r="EUP844" s="247"/>
      <c r="EUQ844" s="247"/>
      <c r="EUR844" s="247"/>
      <c r="EUS844" s="247"/>
      <c r="EUT844" s="247"/>
      <c r="EUU844" s="247"/>
      <c r="EUV844" s="247"/>
      <c r="EUW844" s="247"/>
      <c r="EUX844" s="247"/>
      <c r="EUY844" s="247"/>
      <c r="EUZ844" s="247"/>
      <c r="EVA844" s="247"/>
      <c r="EVB844" s="247"/>
      <c r="EVC844" s="247"/>
      <c r="EVD844" s="247"/>
      <c r="EVE844" s="247"/>
      <c r="EVF844" s="247"/>
      <c r="EVG844" s="247"/>
      <c r="EVH844" s="247"/>
      <c r="EVI844" s="247"/>
      <c r="EVJ844" s="247"/>
      <c r="EVK844" s="247"/>
      <c r="EVL844" s="247"/>
      <c r="EVM844" s="247"/>
      <c r="EVN844" s="247"/>
      <c r="EVO844" s="247"/>
      <c r="EVP844" s="247"/>
      <c r="EVQ844" s="247"/>
      <c r="EVR844" s="247"/>
      <c r="EVS844" s="247"/>
      <c r="EVT844" s="247"/>
      <c r="EVU844" s="247"/>
      <c r="EVV844" s="247"/>
      <c r="EVW844" s="247"/>
      <c r="EVX844" s="247"/>
      <c r="EVY844" s="247"/>
      <c r="EVZ844" s="247"/>
      <c r="EWA844" s="247"/>
      <c r="EWB844" s="247"/>
      <c r="EWC844" s="247"/>
      <c r="EWD844" s="247"/>
      <c r="EWE844" s="247"/>
      <c r="EWF844" s="247"/>
      <c r="EWG844" s="247"/>
      <c r="EWH844" s="247"/>
      <c r="EWI844" s="247"/>
      <c r="EWJ844" s="247"/>
      <c r="EWK844" s="247"/>
      <c r="EWL844" s="247"/>
      <c r="EWM844" s="247"/>
      <c r="EWN844" s="247"/>
      <c r="EWO844" s="247"/>
      <c r="EWP844" s="247"/>
      <c r="EWQ844" s="247"/>
      <c r="EWR844" s="247"/>
      <c r="EWS844" s="247"/>
      <c r="EWT844" s="247"/>
      <c r="EWU844" s="247"/>
      <c r="EWV844" s="247"/>
      <c r="EWW844" s="247"/>
      <c r="EWX844" s="247"/>
      <c r="EWY844" s="247"/>
      <c r="EWZ844" s="247"/>
      <c r="EXA844" s="247"/>
      <c r="EXB844" s="247"/>
      <c r="EXC844" s="247"/>
      <c r="EXD844" s="247"/>
      <c r="EXE844" s="247"/>
      <c r="EXF844" s="247"/>
      <c r="EXG844" s="247"/>
      <c r="EXH844" s="247"/>
      <c r="EXI844" s="247"/>
      <c r="EXJ844" s="247"/>
      <c r="EXK844" s="247"/>
      <c r="EXL844" s="247"/>
      <c r="EXM844" s="247"/>
      <c r="EXN844" s="247"/>
      <c r="EXO844" s="247"/>
      <c r="EXP844" s="247"/>
      <c r="EXQ844" s="247"/>
      <c r="EXR844" s="247"/>
      <c r="EXS844" s="247"/>
      <c r="EXT844" s="247"/>
      <c r="EXU844" s="247"/>
      <c r="EXV844" s="247"/>
      <c r="EXW844" s="247"/>
      <c r="EXX844" s="247"/>
      <c r="EXY844" s="247"/>
      <c r="EXZ844" s="247"/>
      <c r="EYA844" s="247"/>
      <c r="EYB844" s="247"/>
      <c r="EYC844" s="247"/>
      <c r="EYD844" s="247"/>
      <c r="EYE844" s="247"/>
      <c r="EYF844" s="247"/>
      <c r="EYG844" s="247"/>
      <c r="EYH844" s="247"/>
      <c r="EYI844" s="247"/>
      <c r="EYJ844" s="247"/>
      <c r="EYK844" s="247"/>
      <c r="EYL844" s="247"/>
      <c r="EYM844" s="247"/>
      <c r="EYN844" s="247"/>
      <c r="EYO844" s="247"/>
      <c r="EYP844" s="247"/>
      <c r="EYQ844" s="247"/>
      <c r="EYR844" s="247"/>
      <c r="EYS844" s="247"/>
      <c r="EYT844" s="247"/>
      <c r="EYU844" s="247"/>
      <c r="EYV844" s="247"/>
      <c r="EYW844" s="247"/>
      <c r="EYX844" s="247"/>
      <c r="EYY844" s="247"/>
      <c r="EYZ844" s="247"/>
      <c r="EZA844" s="247"/>
      <c r="EZB844" s="247"/>
      <c r="EZC844" s="247"/>
      <c r="EZD844" s="247"/>
      <c r="EZE844" s="247"/>
      <c r="EZF844" s="247"/>
      <c r="EZG844" s="247"/>
      <c r="EZH844" s="247"/>
      <c r="EZI844" s="247"/>
      <c r="EZJ844" s="247"/>
      <c r="EZK844" s="247"/>
      <c r="EZL844" s="247"/>
      <c r="EZM844" s="247"/>
      <c r="EZN844" s="247"/>
      <c r="EZO844" s="247"/>
      <c r="EZP844" s="247"/>
      <c r="EZQ844" s="247"/>
      <c r="EZR844" s="247"/>
      <c r="EZS844" s="247"/>
      <c r="EZT844" s="247"/>
      <c r="EZU844" s="247"/>
      <c r="EZV844" s="247"/>
      <c r="EZW844" s="247"/>
      <c r="EZX844" s="247"/>
      <c r="EZY844" s="247"/>
      <c r="EZZ844" s="247"/>
      <c r="FAA844" s="247"/>
      <c r="FAB844" s="247"/>
      <c r="FAC844" s="247"/>
      <c r="FAD844" s="247"/>
      <c r="FAE844" s="247"/>
      <c r="FAF844" s="247"/>
      <c r="FAG844" s="247"/>
      <c r="FAH844" s="247"/>
      <c r="FAI844" s="247"/>
      <c r="FAJ844" s="247"/>
      <c r="FAK844" s="247"/>
      <c r="FAL844" s="247"/>
      <c r="FAM844" s="247"/>
      <c r="FAN844" s="247"/>
      <c r="FAO844" s="247"/>
      <c r="FAP844" s="247"/>
      <c r="FAQ844" s="247"/>
      <c r="FAR844" s="247"/>
      <c r="FAS844" s="247"/>
      <c r="FAT844" s="247"/>
      <c r="FAU844" s="247"/>
      <c r="FAV844" s="247"/>
      <c r="FAW844" s="247"/>
      <c r="FAX844" s="247"/>
      <c r="FAY844" s="247"/>
      <c r="FAZ844" s="247"/>
      <c r="FBA844" s="247"/>
      <c r="FBB844" s="247"/>
      <c r="FBC844" s="247"/>
      <c r="FBD844" s="247"/>
      <c r="FBE844" s="247"/>
      <c r="FBF844" s="247"/>
      <c r="FBG844" s="247"/>
      <c r="FBH844" s="247"/>
      <c r="FBI844" s="247"/>
      <c r="FBJ844" s="247"/>
      <c r="FBK844" s="247"/>
      <c r="FBL844" s="247"/>
      <c r="FBM844" s="247"/>
      <c r="FBN844" s="247"/>
      <c r="FBO844" s="247"/>
      <c r="FBP844" s="247"/>
      <c r="FBQ844" s="247"/>
      <c r="FBR844" s="247"/>
      <c r="FBS844" s="247"/>
      <c r="FBT844" s="247"/>
      <c r="FBU844" s="247"/>
      <c r="FBV844" s="247"/>
      <c r="FBW844" s="247"/>
      <c r="FBX844" s="247"/>
      <c r="FBY844" s="247"/>
      <c r="FBZ844" s="247"/>
      <c r="FCA844" s="247"/>
      <c r="FCB844" s="247"/>
      <c r="FCC844" s="247"/>
      <c r="FCD844" s="247"/>
      <c r="FCE844" s="247"/>
      <c r="FCF844" s="247"/>
      <c r="FCG844" s="247"/>
      <c r="FCH844" s="247"/>
      <c r="FCI844" s="247"/>
      <c r="FCJ844" s="247"/>
      <c r="FCK844" s="247"/>
      <c r="FCL844" s="247"/>
      <c r="FCM844" s="247"/>
      <c r="FCN844" s="247"/>
      <c r="FCO844" s="247"/>
      <c r="FCP844" s="247"/>
      <c r="FCQ844" s="247"/>
      <c r="FCR844" s="247"/>
      <c r="FCS844" s="247"/>
      <c r="FCT844" s="247"/>
      <c r="FCU844" s="247"/>
      <c r="FCV844" s="247"/>
      <c r="FCW844" s="247"/>
      <c r="FCX844" s="247"/>
      <c r="FCY844" s="247"/>
      <c r="FCZ844" s="247"/>
      <c r="FDA844" s="247"/>
      <c r="FDB844" s="247"/>
      <c r="FDC844" s="247"/>
      <c r="FDD844" s="247"/>
      <c r="FDE844" s="247"/>
      <c r="FDF844" s="247"/>
      <c r="FDG844" s="247"/>
      <c r="FDH844" s="247"/>
      <c r="FDI844" s="247"/>
      <c r="FDJ844" s="247"/>
      <c r="FDK844" s="247"/>
      <c r="FDL844" s="247"/>
      <c r="FDM844" s="247"/>
      <c r="FDN844" s="247"/>
      <c r="FDO844" s="247"/>
      <c r="FDP844" s="247"/>
      <c r="FDQ844" s="247"/>
      <c r="FDR844" s="247"/>
      <c r="FDS844" s="247"/>
      <c r="FDT844" s="247"/>
      <c r="FDU844" s="247"/>
      <c r="FDV844" s="247"/>
      <c r="FDW844" s="247"/>
      <c r="FDX844" s="247"/>
      <c r="FDY844" s="247"/>
      <c r="FDZ844" s="247"/>
      <c r="FEA844" s="247"/>
      <c r="FEB844" s="247"/>
      <c r="FEC844" s="247"/>
      <c r="FED844" s="247"/>
      <c r="FEE844" s="247"/>
      <c r="FEF844" s="247"/>
      <c r="FEG844" s="247"/>
      <c r="FEH844" s="247"/>
      <c r="FEI844" s="247"/>
      <c r="FEJ844" s="247"/>
      <c r="FEK844" s="247"/>
      <c r="FEL844" s="247"/>
      <c r="FEM844" s="247"/>
      <c r="FEN844" s="247"/>
      <c r="FEO844" s="247"/>
      <c r="FEP844" s="247"/>
      <c r="FEQ844" s="247"/>
      <c r="FER844" s="247"/>
      <c r="FES844" s="247"/>
      <c r="FET844" s="247"/>
      <c r="FEU844" s="247"/>
      <c r="FEV844" s="247"/>
      <c r="FEW844" s="247"/>
      <c r="FEX844" s="247"/>
      <c r="FEY844" s="247"/>
      <c r="FEZ844" s="247"/>
      <c r="FFA844" s="247"/>
      <c r="FFB844" s="247"/>
      <c r="FFC844" s="247"/>
      <c r="FFD844" s="247"/>
      <c r="FFE844" s="247"/>
      <c r="FFF844" s="247"/>
      <c r="FFG844" s="247"/>
      <c r="FFH844" s="247"/>
      <c r="FFI844" s="247"/>
      <c r="FFJ844" s="247"/>
      <c r="FFK844" s="247"/>
      <c r="FFL844" s="247"/>
      <c r="FFM844" s="247"/>
      <c r="FFN844" s="247"/>
      <c r="FFO844" s="247"/>
      <c r="FFP844" s="247"/>
      <c r="FFQ844" s="247"/>
      <c r="FFR844" s="247"/>
      <c r="FFS844" s="247"/>
      <c r="FFT844" s="247"/>
      <c r="FFU844" s="247"/>
      <c r="FFV844" s="247"/>
      <c r="FFW844" s="247"/>
      <c r="FFX844" s="247"/>
      <c r="FFY844" s="247"/>
      <c r="FFZ844" s="247"/>
      <c r="FGA844" s="247"/>
      <c r="FGB844" s="247"/>
      <c r="FGC844" s="247"/>
      <c r="FGD844" s="247"/>
      <c r="FGE844" s="247"/>
      <c r="FGF844" s="247"/>
      <c r="FGG844" s="247"/>
      <c r="FGH844" s="247"/>
      <c r="FGI844" s="247"/>
      <c r="FGJ844" s="247"/>
      <c r="FGK844" s="247"/>
      <c r="FGL844" s="247"/>
      <c r="FGM844" s="247"/>
      <c r="FGN844" s="247"/>
      <c r="FGO844" s="247"/>
      <c r="FGP844" s="247"/>
      <c r="FGQ844" s="247"/>
      <c r="FGR844" s="247"/>
      <c r="FGS844" s="247"/>
      <c r="FGT844" s="247"/>
      <c r="FGU844" s="247"/>
      <c r="FGV844" s="247"/>
      <c r="FGW844" s="247"/>
      <c r="FGX844" s="247"/>
      <c r="FGY844" s="247"/>
      <c r="FGZ844" s="247"/>
      <c r="FHA844" s="247"/>
      <c r="FHB844" s="247"/>
      <c r="FHC844" s="247"/>
      <c r="FHD844" s="247"/>
      <c r="FHE844" s="247"/>
      <c r="FHF844" s="247"/>
      <c r="FHG844" s="247"/>
      <c r="FHH844" s="247"/>
      <c r="FHI844" s="247"/>
      <c r="FHJ844" s="247"/>
      <c r="FHK844" s="247"/>
      <c r="FHL844" s="247"/>
      <c r="FHM844" s="247"/>
      <c r="FHN844" s="247"/>
      <c r="FHO844" s="247"/>
      <c r="FHP844" s="247"/>
      <c r="FHQ844" s="247"/>
      <c r="FHR844" s="247"/>
      <c r="FHS844" s="247"/>
      <c r="FHT844" s="247"/>
      <c r="FHU844" s="247"/>
      <c r="FHV844" s="247"/>
      <c r="FHW844" s="247"/>
      <c r="FHX844" s="247"/>
      <c r="FHY844" s="247"/>
      <c r="FHZ844" s="247"/>
      <c r="FIA844" s="247"/>
      <c r="FIB844" s="247"/>
      <c r="FIC844" s="247"/>
      <c r="FID844" s="247"/>
      <c r="FIE844" s="247"/>
      <c r="FIF844" s="247"/>
      <c r="FIG844" s="247"/>
      <c r="FIH844" s="247"/>
      <c r="FII844" s="247"/>
      <c r="FIJ844" s="247"/>
      <c r="FIK844" s="247"/>
      <c r="FIL844" s="247"/>
      <c r="FIM844" s="247"/>
      <c r="FIN844" s="247"/>
      <c r="FIO844" s="247"/>
      <c r="FIP844" s="247"/>
      <c r="FIQ844" s="247"/>
      <c r="FIR844" s="247"/>
      <c r="FIS844" s="247"/>
      <c r="FIT844" s="247"/>
      <c r="FIU844" s="247"/>
      <c r="FIV844" s="247"/>
      <c r="FIW844" s="247"/>
      <c r="FIX844" s="247"/>
      <c r="FIY844" s="247"/>
      <c r="FIZ844" s="247"/>
      <c r="FJA844" s="247"/>
      <c r="FJB844" s="247"/>
      <c r="FJC844" s="247"/>
      <c r="FJD844" s="247"/>
      <c r="FJE844" s="247"/>
      <c r="FJF844" s="247"/>
      <c r="FJG844" s="247"/>
      <c r="FJH844" s="247"/>
      <c r="FJI844" s="247"/>
      <c r="FJJ844" s="247"/>
      <c r="FJK844" s="247"/>
      <c r="FJL844" s="247"/>
      <c r="FJM844" s="247"/>
      <c r="FJN844" s="247"/>
      <c r="FJO844" s="247"/>
      <c r="FJP844" s="247"/>
      <c r="FJQ844" s="247"/>
      <c r="FJR844" s="247"/>
      <c r="FJS844" s="247"/>
      <c r="FJT844" s="247"/>
      <c r="FJU844" s="247"/>
      <c r="FJV844" s="247"/>
      <c r="FJW844" s="247"/>
      <c r="FJX844" s="247"/>
      <c r="FJY844" s="247"/>
      <c r="FJZ844" s="247"/>
      <c r="FKA844" s="247"/>
      <c r="FKB844" s="247"/>
      <c r="FKC844" s="247"/>
      <c r="FKD844" s="247"/>
      <c r="FKE844" s="247"/>
      <c r="FKF844" s="247"/>
      <c r="FKG844" s="247"/>
      <c r="FKH844" s="247"/>
      <c r="FKI844" s="247"/>
      <c r="FKJ844" s="247"/>
      <c r="FKK844" s="247"/>
      <c r="FKL844" s="247"/>
      <c r="FKM844" s="247"/>
      <c r="FKN844" s="247"/>
      <c r="FKO844" s="247"/>
      <c r="FKP844" s="247"/>
      <c r="FKQ844" s="247"/>
      <c r="FKR844" s="247"/>
      <c r="FKS844" s="247"/>
      <c r="FKT844" s="247"/>
      <c r="FKU844" s="247"/>
      <c r="FKV844" s="247"/>
      <c r="FKW844" s="247"/>
      <c r="FKX844" s="247"/>
      <c r="FKY844" s="247"/>
      <c r="FKZ844" s="247"/>
      <c r="FLA844" s="247"/>
      <c r="FLB844" s="247"/>
      <c r="FLC844" s="247"/>
      <c r="FLD844" s="247"/>
      <c r="FLE844" s="247"/>
      <c r="FLF844" s="247"/>
      <c r="FLG844" s="247"/>
      <c r="FLH844" s="247"/>
      <c r="FLI844" s="247"/>
      <c r="FLJ844" s="247"/>
      <c r="FLK844" s="247"/>
      <c r="FLL844" s="247"/>
      <c r="FLM844" s="247"/>
      <c r="FLN844" s="247"/>
      <c r="FLO844" s="247"/>
      <c r="FLP844" s="247"/>
      <c r="FLQ844" s="247"/>
      <c r="FLR844" s="247"/>
      <c r="FLS844" s="247"/>
      <c r="FLT844" s="247"/>
      <c r="FLU844" s="247"/>
      <c r="FLV844" s="247"/>
      <c r="FLW844" s="247"/>
      <c r="FLX844" s="247"/>
      <c r="FLY844" s="247"/>
      <c r="FLZ844" s="247"/>
      <c r="FMA844" s="247"/>
      <c r="FMB844" s="247"/>
      <c r="FMC844" s="247"/>
      <c r="FMD844" s="247"/>
      <c r="FME844" s="247"/>
      <c r="FMF844" s="247"/>
      <c r="FMG844" s="247"/>
      <c r="FMH844" s="247"/>
      <c r="FMI844" s="247"/>
      <c r="FMJ844" s="247"/>
      <c r="FMK844" s="247"/>
      <c r="FML844" s="247"/>
      <c r="FMM844" s="247"/>
      <c r="FMN844" s="247"/>
      <c r="FMO844" s="247"/>
      <c r="FMP844" s="247"/>
      <c r="FMQ844" s="247"/>
      <c r="FMR844" s="247"/>
      <c r="FMS844" s="247"/>
      <c r="FMT844" s="247"/>
      <c r="FMU844" s="247"/>
      <c r="FMV844" s="247"/>
      <c r="FMW844" s="247"/>
      <c r="FMX844" s="247"/>
      <c r="FMY844" s="247"/>
      <c r="FMZ844" s="247"/>
      <c r="FNA844" s="247"/>
      <c r="FNB844" s="247"/>
      <c r="FNC844" s="247"/>
      <c r="FND844" s="247"/>
      <c r="FNE844" s="247"/>
      <c r="FNF844" s="247"/>
      <c r="FNG844" s="247"/>
      <c r="FNH844" s="247"/>
      <c r="FNI844" s="247"/>
      <c r="FNJ844" s="247"/>
      <c r="FNK844" s="247"/>
      <c r="FNL844" s="247"/>
      <c r="FNM844" s="247"/>
      <c r="FNN844" s="247"/>
      <c r="FNO844" s="247"/>
      <c r="FNP844" s="247"/>
      <c r="FNQ844" s="247"/>
      <c r="FNR844" s="247"/>
      <c r="FNS844" s="247"/>
      <c r="FNT844" s="247"/>
      <c r="FNU844" s="247"/>
      <c r="FNV844" s="247"/>
      <c r="FNW844" s="247"/>
      <c r="FNX844" s="247"/>
      <c r="FNY844" s="247"/>
      <c r="FNZ844" s="247"/>
      <c r="FOA844" s="247"/>
      <c r="FOB844" s="247"/>
      <c r="FOC844" s="247"/>
      <c r="FOD844" s="247"/>
      <c r="FOE844" s="247"/>
      <c r="FOF844" s="247"/>
      <c r="FOG844" s="247"/>
      <c r="FOH844" s="247"/>
      <c r="FOI844" s="247"/>
      <c r="FOJ844" s="247"/>
      <c r="FOK844" s="247"/>
      <c r="FOL844" s="247"/>
      <c r="FOM844" s="247"/>
      <c r="FON844" s="247"/>
      <c r="FOO844" s="247"/>
      <c r="FOP844" s="247"/>
      <c r="FOQ844" s="247"/>
      <c r="FOR844" s="247"/>
      <c r="FOS844" s="247"/>
      <c r="FOT844" s="247"/>
      <c r="FOU844" s="247"/>
      <c r="FOV844" s="247"/>
      <c r="FOW844" s="247"/>
      <c r="FOX844" s="247"/>
      <c r="FOY844" s="247"/>
      <c r="FOZ844" s="247"/>
      <c r="FPA844" s="247"/>
      <c r="FPB844" s="247"/>
      <c r="FPC844" s="247"/>
      <c r="FPD844" s="247"/>
      <c r="FPE844" s="247"/>
      <c r="FPF844" s="247"/>
      <c r="FPG844" s="247"/>
      <c r="FPH844" s="247"/>
      <c r="FPI844" s="247"/>
      <c r="FPJ844" s="247"/>
      <c r="FPK844" s="247"/>
      <c r="FPL844" s="247"/>
      <c r="FPM844" s="247"/>
      <c r="FPN844" s="247"/>
      <c r="FPO844" s="247"/>
      <c r="FPP844" s="247"/>
      <c r="FPQ844" s="247"/>
      <c r="FPR844" s="247"/>
      <c r="FPS844" s="247"/>
      <c r="FPT844" s="247"/>
      <c r="FPU844" s="247"/>
      <c r="FPV844" s="247"/>
      <c r="FPW844" s="247"/>
      <c r="FPX844" s="247"/>
      <c r="FPY844" s="247"/>
      <c r="FPZ844" s="247"/>
      <c r="FQA844" s="247"/>
      <c r="FQB844" s="247"/>
      <c r="FQC844" s="247"/>
      <c r="FQD844" s="247"/>
      <c r="FQE844" s="247"/>
      <c r="FQF844" s="247"/>
      <c r="FQG844" s="247"/>
      <c r="FQH844" s="247"/>
      <c r="FQI844" s="247"/>
      <c r="FQJ844" s="247"/>
      <c r="FQK844" s="247"/>
      <c r="FQL844" s="247"/>
      <c r="FQM844" s="247"/>
      <c r="FQN844" s="247"/>
      <c r="FQO844" s="247"/>
      <c r="FQP844" s="247"/>
      <c r="FQQ844" s="247"/>
      <c r="FQR844" s="247"/>
      <c r="FQS844" s="247"/>
      <c r="FQT844" s="247"/>
      <c r="FQU844" s="247"/>
      <c r="FQV844" s="247"/>
      <c r="FQW844" s="247"/>
      <c r="FQX844" s="247"/>
      <c r="FQY844" s="247"/>
      <c r="FQZ844" s="247"/>
      <c r="FRA844" s="247"/>
      <c r="FRB844" s="247"/>
      <c r="FRC844" s="247"/>
      <c r="FRD844" s="247"/>
      <c r="FRE844" s="247"/>
      <c r="FRF844" s="247"/>
      <c r="FRG844" s="247"/>
      <c r="FRH844" s="247"/>
      <c r="FRI844" s="247"/>
      <c r="FRJ844" s="247"/>
      <c r="FRK844" s="247"/>
      <c r="FRL844" s="247"/>
      <c r="FRM844" s="247"/>
      <c r="FRN844" s="247"/>
      <c r="FRO844" s="247"/>
      <c r="FRP844" s="247"/>
      <c r="FRQ844" s="247"/>
      <c r="FRR844" s="247"/>
      <c r="FRS844" s="247"/>
      <c r="FRT844" s="247"/>
      <c r="FRU844" s="247"/>
      <c r="FRV844" s="247"/>
      <c r="FRW844" s="247"/>
      <c r="FRX844" s="247"/>
      <c r="FRY844" s="247"/>
      <c r="FRZ844" s="247"/>
      <c r="FSA844" s="247"/>
      <c r="FSB844" s="247"/>
      <c r="FSC844" s="247"/>
      <c r="FSD844" s="247"/>
      <c r="FSE844" s="247"/>
      <c r="FSF844" s="247"/>
      <c r="FSG844" s="247"/>
      <c r="FSH844" s="247"/>
      <c r="FSI844" s="247"/>
      <c r="FSJ844" s="247"/>
      <c r="FSK844" s="247"/>
      <c r="FSL844" s="247"/>
      <c r="FSM844" s="247"/>
      <c r="FSN844" s="247"/>
      <c r="FSO844" s="247"/>
      <c r="FSP844" s="247"/>
      <c r="FSQ844" s="247"/>
      <c r="FSR844" s="247"/>
      <c r="FSS844" s="247"/>
      <c r="FST844" s="247"/>
      <c r="FSU844" s="247"/>
      <c r="FSV844" s="247"/>
      <c r="FSW844" s="247"/>
      <c r="FSX844" s="247"/>
      <c r="FSY844" s="247"/>
      <c r="FSZ844" s="247"/>
      <c r="FTA844" s="247"/>
      <c r="FTB844" s="247"/>
      <c r="FTC844" s="247"/>
      <c r="FTD844" s="247"/>
      <c r="FTE844" s="247"/>
      <c r="FTF844" s="247"/>
      <c r="FTG844" s="247"/>
      <c r="FTH844" s="247"/>
      <c r="FTI844" s="247"/>
      <c r="FTJ844" s="247"/>
      <c r="FTK844" s="247"/>
      <c r="FTL844" s="247"/>
      <c r="FTM844" s="247"/>
      <c r="FTN844" s="247"/>
      <c r="FTO844" s="247"/>
      <c r="FTP844" s="247"/>
      <c r="FTQ844" s="247"/>
      <c r="FTR844" s="247"/>
      <c r="FTS844" s="247"/>
      <c r="FTT844" s="247"/>
      <c r="FTU844" s="247"/>
      <c r="FTV844" s="247"/>
      <c r="FTW844" s="247"/>
      <c r="FTX844" s="247"/>
      <c r="FTY844" s="247"/>
      <c r="FTZ844" s="247"/>
      <c r="FUA844" s="247"/>
      <c r="FUB844" s="247"/>
      <c r="FUC844" s="247"/>
      <c r="FUD844" s="247"/>
      <c r="FUE844" s="247"/>
      <c r="FUF844" s="247"/>
      <c r="FUG844" s="247"/>
      <c r="FUH844" s="247"/>
      <c r="FUI844" s="247"/>
      <c r="FUJ844" s="247"/>
      <c r="FUK844" s="247"/>
      <c r="FUL844" s="247"/>
      <c r="FUM844" s="247"/>
      <c r="FUN844" s="247"/>
      <c r="FUO844" s="247"/>
      <c r="FUP844" s="247"/>
      <c r="FUQ844" s="247"/>
      <c r="FUR844" s="247"/>
      <c r="FUS844" s="247"/>
      <c r="FUT844" s="247"/>
      <c r="FUU844" s="247"/>
      <c r="FUV844" s="247"/>
      <c r="FUW844" s="247"/>
      <c r="FUX844" s="247"/>
      <c r="FUY844" s="247"/>
      <c r="FUZ844" s="247"/>
      <c r="FVA844" s="247"/>
      <c r="FVB844" s="247"/>
      <c r="FVC844" s="247"/>
      <c r="FVD844" s="247"/>
      <c r="FVE844" s="247"/>
      <c r="FVF844" s="247"/>
      <c r="FVG844" s="247"/>
      <c r="FVH844" s="247"/>
      <c r="FVI844" s="247"/>
      <c r="FVJ844" s="247"/>
      <c r="FVK844" s="247"/>
      <c r="FVL844" s="247"/>
      <c r="FVM844" s="247"/>
      <c r="FVN844" s="247"/>
      <c r="FVO844" s="247"/>
      <c r="FVP844" s="247"/>
      <c r="FVQ844" s="247"/>
      <c r="FVR844" s="247"/>
      <c r="FVS844" s="247"/>
      <c r="FVT844" s="247"/>
      <c r="FVU844" s="247"/>
      <c r="FVV844" s="247"/>
      <c r="FVW844" s="247"/>
      <c r="FVX844" s="247"/>
      <c r="FVY844" s="247"/>
      <c r="FVZ844" s="247"/>
      <c r="FWA844" s="247"/>
      <c r="FWB844" s="247"/>
      <c r="FWC844" s="247"/>
      <c r="FWD844" s="247"/>
      <c r="FWE844" s="247"/>
      <c r="FWF844" s="247"/>
      <c r="FWG844" s="247"/>
      <c r="FWH844" s="247"/>
      <c r="FWI844" s="247"/>
      <c r="FWJ844" s="247"/>
      <c r="FWK844" s="247"/>
      <c r="FWL844" s="247"/>
      <c r="FWM844" s="247"/>
      <c r="FWN844" s="247"/>
      <c r="FWO844" s="247"/>
      <c r="FWP844" s="247"/>
      <c r="FWQ844" s="247"/>
      <c r="FWR844" s="247"/>
      <c r="FWS844" s="247"/>
      <c r="FWT844" s="247"/>
      <c r="FWU844" s="247"/>
      <c r="FWV844" s="247"/>
      <c r="FWW844" s="247"/>
      <c r="FWX844" s="247"/>
      <c r="FWY844" s="247"/>
      <c r="FWZ844" s="247"/>
      <c r="FXA844" s="247"/>
      <c r="FXB844" s="247"/>
      <c r="FXC844" s="247"/>
      <c r="FXD844" s="247"/>
      <c r="FXE844" s="247"/>
      <c r="FXF844" s="247"/>
      <c r="FXG844" s="247"/>
      <c r="FXH844" s="247"/>
      <c r="FXI844" s="247"/>
      <c r="FXJ844" s="247"/>
      <c r="FXK844" s="247"/>
      <c r="FXL844" s="247"/>
      <c r="FXM844" s="247"/>
      <c r="FXN844" s="247"/>
      <c r="FXO844" s="247"/>
      <c r="FXP844" s="247"/>
      <c r="FXQ844" s="247"/>
      <c r="FXR844" s="247"/>
      <c r="FXS844" s="247"/>
      <c r="FXT844" s="247"/>
      <c r="FXU844" s="247"/>
      <c r="FXV844" s="247"/>
      <c r="FXW844" s="247"/>
      <c r="FXX844" s="247"/>
      <c r="FXY844" s="247"/>
      <c r="FXZ844" s="247"/>
      <c r="FYA844" s="247"/>
      <c r="FYB844" s="247"/>
      <c r="FYC844" s="247"/>
      <c r="FYD844" s="247"/>
      <c r="FYE844" s="247"/>
      <c r="FYF844" s="247"/>
      <c r="FYG844" s="247"/>
      <c r="FYH844" s="247"/>
      <c r="FYI844" s="247"/>
      <c r="FYJ844" s="247"/>
      <c r="FYK844" s="247"/>
      <c r="FYL844" s="247"/>
      <c r="FYM844" s="247"/>
      <c r="FYN844" s="247"/>
      <c r="FYO844" s="247"/>
      <c r="FYP844" s="247"/>
      <c r="FYQ844" s="247"/>
      <c r="FYR844" s="247"/>
      <c r="FYS844" s="247"/>
      <c r="FYT844" s="247"/>
      <c r="FYU844" s="247"/>
      <c r="FYV844" s="247"/>
      <c r="FYW844" s="247"/>
      <c r="FYX844" s="247"/>
      <c r="FYY844" s="247"/>
      <c r="FYZ844" s="247"/>
      <c r="FZA844" s="247"/>
      <c r="FZB844" s="247"/>
      <c r="FZC844" s="247"/>
      <c r="FZD844" s="247"/>
      <c r="FZE844" s="247"/>
      <c r="FZF844" s="247"/>
      <c r="FZG844" s="247"/>
      <c r="FZH844" s="247"/>
      <c r="FZI844" s="247"/>
      <c r="FZJ844" s="247"/>
      <c r="FZK844" s="247"/>
      <c r="FZL844" s="247"/>
      <c r="FZM844" s="247"/>
      <c r="FZN844" s="247"/>
      <c r="FZO844" s="247"/>
      <c r="FZP844" s="247"/>
      <c r="FZQ844" s="247"/>
      <c r="FZR844" s="247"/>
      <c r="FZS844" s="247"/>
      <c r="FZT844" s="247"/>
      <c r="FZU844" s="247"/>
      <c r="FZV844" s="247"/>
      <c r="FZW844" s="247"/>
      <c r="FZX844" s="247"/>
      <c r="FZY844" s="247"/>
      <c r="FZZ844" s="247"/>
      <c r="GAA844" s="247"/>
      <c r="GAB844" s="247"/>
      <c r="GAC844" s="247"/>
      <c r="GAD844" s="247"/>
      <c r="GAE844" s="247"/>
      <c r="GAF844" s="247"/>
      <c r="GAG844" s="247"/>
      <c r="GAH844" s="247"/>
      <c r="GAI844" s="247"/>
      <c r="GAJ844" s="247"/>
      <c r="GAK844" s="247"/>
      <c r="GAL844" s="247"/>
      <c r="GAM844" s="247"/>
      <c r="GAN844" s="247"/>
      <c r="GAO844" s="247"/>
      <c r="GAP844" s="247"/>
      <c r="GAQ844" s="247"/>
      <c r="GAR844" s="247"/>
      <c r="GAS844" s="247"/>
      <c r="GAT844" s="247"/>
      <c r="GAU844" s="247"/>
      <c r="GAV844" s="247"/>
      <c r="GAW844" s="247"/>
      <c r="GAX844" s="247"/>
      <c r="GAY844" s="247"/>
      <c r="GAZ844" s="247"/>
      <c r="GBA844" s="247"/>
      <c r="GBB844" s="247"/>
      <c r="GBC844" s="247"/>
      <c r="GBD844" s="247"/>
      <c r="GBE844" s="247"/>
      <c r="GBF844" s="247"/>
      <c r="GBG844" s="247"/>
      <c r="GBH844" s="247"/>
      <c r="GBI844" s="247"/>
      <c r="GBJ844" s="247"/>
      <c r="GBK844" s="247"/>
      <c r="GBL844" s="247"/>
      <c r="GBM844" s="247"/>
      <c r="GBN844" s="247"/>
      <c r="GBO844" s="247"/>
      <c r="GBP844" s="247"/>
      <c r="GBQ844" s="247"/>
      <c r="GBR844" s="247"/>
      <c r="GBS844" s="247"/>
      <c r="GBT844" s="247"/>
      <c r="GBU844" s="247"/>
      <c r="GBV844" s="247"/>
      <c r="GBW844" s="247"/>
      <c r="GBX844" s="247"/>
      <c r="GBY844" s="247"/>
      <c r="GBZ844" s="247"/>
      <c r="GCA844" s="247"/>
      <c r="GCB844" s="247"/>
      <c r="GCC844" s="247"/>
      <c r="GCD844" s="247"/>
      <c r="GCE844" s="247"/>
      <c r="GCF844" s="247"/>
      <c r="GCG844" s="247"/>
      <c r="GCH844" s="247"/>
      <c r="GCI844" s="247"/>
      <c r="GCJ844" s="247"/>
      <c r="GCK844" s="247"/>
      <c r="GCL844" s="247"/>
      <c r="GCM844" s="247"/>
      <c r="GCN844" s="247"/>
      <c r="GCO844" s="247"/>
      <c r="GCP844" s="247"/>
      <c r="GCQ844" s="247"/>
      <c r="GCR844" s="247"/>
      <c r="GCS844" s="247"/>
      <c r="GCT844" s="247"/>
      <c r="GCU844" s="247"/>
      <c r="GCV844" s="247"/>
      <c r="GCW844" s="247"/>
      <c r="GCX844" s="247"/>
      <c r="GCY844" s="247"/>
      <c r="GCZ844" s="247"/>
      <c r="GDA844" s="247"/>
      <c r="GDB844" s="247"/>
      <c r="GDC844" s="247"/>
      <c r="GDD844" s="247"/>
      <c r="GDE844" s="247"/>
      <c r="GDF844" s="247"/>
      <c r="GDG844" s="247"/>
      <c r="GDH844" s="247"/>
      <c r="GDI844" s="247"/>
      <c r="GDJ844" s="247"/>
      <c r="GDK844" s="247"/>
      <c r="GDL844" s="247"/>
      <c r="GDM844" s="247"/>
      <c r="GDN844" s="247"/>
      <c r="GDO844" s="247"/>
      <c r="GDP844" s="247"/>
      <c r="GDQ844" s="247"/>
      <c r="GDR844" s="247"/>
      <c r="GDS844" s="247"/>
      <c r="GDT844" s="247"/>
      <c r="GDU844" s="247"/>
      <c r="GDV844" s="247"/>
      <c r="GDW844" s="247"/>
      <c r="GDX844" s="247"/>
      <c r="GDY844" s="247"/>
      <c r="GDZ844" s="247"/>
      <c r="GEA844" s="247"/>
      <c r="GEB844" s="247"/>
      <c r="GEC844" s="247"/>
      <c r="GED844" s="247"/>
      <c r="GEE844" s="247"/>
      <c r="GEF844" s="247"/>
      <c r="GEG844" s="247"/>
      <c r="GEH844" s="247"/>
      <c r="GEI844" s="247"/>
      <c r="GEJ844" s="247"/>
      <c r="GEK844" s="247"/>
      <c r="GEL844" s="247"/>
      <c r="GEM844" s="247"/>
      <c r="GEN844" s="247"/>
      <c r="GEO844" s="247"/>
      <c r="GEP844" s="247"/>
      <c r="GEQ844" s="247"/>
      <c r="GER844" s="247"/>
      <c r="GES844" s="247"/>
      <c r="GET844" s="247"/>
      <c r="GEU844" s="247"/>
      <c r="GEV844" s="247"/>
      <c r="GEW844" s="247"/>
      <c r="GEX844" s="247"/>
      <c r="GEY844" s="247"/>
      <c r="GEZ844" s="247"/>
      <c r="GFA844" s="247"/>
      <c r="GFB844" s="247"/>
      <c r="GFC844" s="247"/>
      <c r="GFD844" s="247"/>
      <c r="GFE844" s="247"/>
      <c r="GFF844" s="247"/>
      <c r="GFG844" s="247"/>
      <c r="GFH844" s="247"/>
      <c r="GFI844" s="247"/>
      <c r="GFJ844" s="247"/>
      <c r="GFK844" s="247"/>
      <c r="GFL844" s="247"/>
      <c r="GFM844" s="247"/>
      <c r="GFN844" s="247"/>
      <c r="GFO844" s="247"/>
      <c r="GFP844" s="247"/>
      <c r="GFQ844" s="247"/>
      <c r="GFR844" s="247"/>
      <c r="GFS844" s="247"/>
      <c r="GFT844" s="247"/>
      <c r="GFU844" s="247"/>
      <c r="GFV844" s="247"/>
      <c r="GFW844" s="247"/>
      <c r="GFX844" s="247"/>
      <c r="GFY844" s="247"/>
      <c r="GFZ844" s="247"/>
      <c r="GGA844" s="247"/>
      <c r="GGB844" s="247"/>
      <c r="GGC844" s="247"/>
      <c r="GGD844" s="247"/>
      <c r="GGE844" s="247"/>
      <c r="GGF844" s="247"/>
      <c r="GGG844" s="247"/>
      <c r="GGH844" s="247"/>
      <c r="GGI844" s="247"/>
      <c r="GGJ844" s="247"/>
      <c r="GGK844" s="247"/>
      <c r="GGL844" s="247"/>
      <c r="GGM844" s="247"/>
      <c r="GGN844" s="247"/>
      <c r="GGO844" s="247"/>
      <c r="GGP844" s="247"/>
      <c r="GGQ844" s="247"/>
      <c r="GGR844" s="247"/>
      <c r="GGS844" s="247"/>
      <c r="GGT844" s="247"/>
      <c r="GGU844" s="247"/>
      <c r="GGV844" s="247"/>
      <c r="GGW844" s="247"/>
      <c r="GGX844" s="247"/>
      <c r="GGY844" s="247"/>
      <c r="GGZ844" s="247"/>
      <c r="GHA844" s="247"/>
      <c r="GHB844" s="247"/>
      <c r="GHC844" s="247"/>
      <c r="GHD844" s="247"/>
      <c r="GHE844" s="247"/>
      <c r="GHF844" s="247"/>
      <c r="GHG844" s="247"/>
      <c r="GHH844" s="247"/>
      <c r="GHI844" s="247"/>
      <c r="GHJ844" s="247"/>
      <c r="GHK844" s="247"/>
      <c r="GHL844" s="247"/>
      <c r="GHM844" s="247"/>
      <c r="GHN844" s="247"/>
      <c r="GHO844" s="247"/>
      <c r="GHP844" s="247"/>
      <c r="GHQ844" s="247"/>
      <c r="GHR844" s="247"/>
      <c r="GHS844" s="247"/>
      <c r="GHT844" s="247"/>
      <c r="GHU844" s="247"/>
      <c r="GHV844" s="247"/>
      <c r="GHW844" s="247"/>
      <c r="GHX844" s="247"/>
      <c r="GHY844" s="247"/>
      <c r="GHZ844" s="247"/>
      <c r="GIA844" s="247"/>
      <c r="GIB844" s="247"/>
      <c r="GIC844" s="247"/>
      <c r="GID844" s="247"/>
      <c r="GIE844" s="247"/>
      <c r="GIF844" s="247"/>
      <c r="GIG844" s="247"/>
      <c r="GIH844" s="247"/>
      <c r="GII844" s="247"/>
      <c r="GIJ844" s="247"/>
      <c r="GIK844" s="247"/>
      <c r="GIL844" s="247"/>
      <c r="GIM844" s="247"/>
      <c r="GIN844" s="247"/>
      <c r="GIO844" s="247"/>
      <c r="GIP844" s="247"/>
      <c r="GIQ844" s="247"/>
      <c r="GIR844" s="247"/>
      <c r="GIS844" s="247"/>
      <c r="GIT844" s="247"/>
      <c r="GIU844" s="247"/>
      <c r="GIV844" s="247"/>
      <c r="GIW844" s="247"/>
      <c r="GIX844" s="247"/>
      <c r="GIY844" s="247"/>
      <c r="GIZ844" s="247"/>
      <c r="GJA844" s="247"/>
      <c r="GJB844" s="247"/>
      <c r="GJC844" s="247"/>
      <c r="GJD844" s="247"/>
      <c r="GJE844" s="247"/>
      <c r="GJF844" s="247"/>
      <c r="GJG844" s="247"/>
      <c r="GJH844" s="247"/>
      <c r="GJI844" s="247"/>
      <c r="GJJ844" s="247"/>
      <c r="GJK844" s="247"/>
      <c r="GJL844" s="247"/>
      <c r="GJM844" s="247"/>
      <c r="GJN844" s="247"/>
      <c r="GJO844" s="247"/>
      <c r="GJP844" s="247"/>
      <c r="GJQ844" s="247"/>
      <c r="GJR844" s="247"/>
      <c r="GJS844" s="247"/>
      <c r="GJT844" s="247"/>
      <c r="GJU844" s="247"/>
      <c r="GJV844" s="247"/>
      <c r="GJW844" s="247"/>
      <c r="GJX844" s="247"/>
      <c r="GJY844" s="247"/>
      <c r="GJZ844" s="247"/>
      <c r="GKA844" s="247"/>
      <c r="GKB844" s="247"/>
      <c r="GKC844" s="247"/>
      <c r="GKD844" s="247"/>
      <c r="GKE844" s="247"/>
      <c r="GKF844" s="247"/>
      <c r="GKG844" s="247"/>
      <c r="GKH844" s="247"/>
      <c r="GKI844" s="247"/>
      <c r="GKJ844" s="247"/>
      <c r="GKK844" s="247"/>
      <c r="GKL844" s="247"/>
      <c r="GKM844" s="247"/>
      <c r="GKN844" s="247"/>
      <c r="GKO844" s="247"/>
      <c r="GKP844" s="247"/>
      <c r="GKQ844" s="247"/>
      <c r="GKR844" s="247"/>
      <c r="GKS844" s="247"/>
      <c r="GKT844" s="247"/>
      <c r="GKU844" s="247"/>
      <c r="GKV844" s="247"/>
      <c r="GKW844" s="247"/>
      <c r="GKX844" s="247"/>
      <c r="GKY844" s="247"/>
      <c r="GKZ844" s="247"/>
      <c r="GLA844" s="247"/>
      <c r="GLB844" s="247"/>
      <c r="GLC844" s="247"/>
      <c r="GLD844" s="247"/>
      <c r="GLE844" s="247"/>
      <c r="GLF844" s="247"/>
      <c r="GLG844" s="247"/>
      <c r="GLH844" s="247"/>
      <c r="GLI844" s="247"/>
      <c r="GLJ844" s="247"/>
      <c r="GLK844" s="247"/>
      <c r="GLL844" s="247"/>
      <c r="GLM844" s="247"/>
      <c r="GLN844" s="247"/>
      <c r="GLO844" s="247"/>
      <c r="GLP844" s="247"/>
      <c r="GLQ844" s="247"/>
      <c r="GLR844" s="247"/>
      <c r="GLS844" s="247"/>
      <c r="GLT844" s="247"/>
      <c r="GLU844" s="247"/>
      <c r="GLV844" s="247"/>
      <c r="GLW844" s="247"/>
      <c r="GLX844" s="247"/>
      <c r="GLY844" s="247"/>
      <c r="GLZ844" s="247"/>
      <c r="GMA844" s="247"/>
      <c r="GMB844" s="247"/>
      <c r="GMC844" s="247"/>
      <c r="GMD844" s="247"/>
      <c r="GME844" s="247"/>
      <c r="GMF844" s="247"/>
      <c r="GMG844" s="247"/>
      <c r="GMH844" s="247"/>
      <c r="GMI844" s="247"/>
      <c r="GMJ844" s="247"/>
      <c r="GMK844" s="247"/>
      <c r="GML844" s="247"/>
      <c r="GMM844" s="247"/>
      <c r="GMN844" s="247"/>
      <c r="GMO844" s="247"/>
      <c r="GMP844" s="247"/>
      <c r="GMQ844" s="247"/>
      <c r="GMR844" s="247"/>
      <c r="GMS844" s="247"/>
      <c r="GMT844" s="247"/>
      <c r="GMU844" s="247"/>
      <c r="GMV844" s="247"/>
      <c r="GMW844" s="247"/>
      <c r="GMX844" s="247"/>
      <c r="GMY844" s="247"/>
      <c r="GMZ844" s="247"/>
      <c r="GNA844" s="247"/>
      <c r="GNB844" s="247"/>
      <c r="GNC844" s="247"/>
      <c r="GND844" s="247"/>
      <c r="GNE844" s="247"/>
      <c r="GNF844" s="247"/>
      <c r="GNG844" s="247"/>
      <c r="GNH844" s="247"/>
      <c r="GNI844" s="247"/>
      <c r="GNJ844" s="247"/>
      <c r="GNK844" s="247"/>
      <c r="GNL844" s="247"/>
      <c r="GNM844" s="247"/>
      <c r="GNN844" s="247"/>
      <c r="GNO844" s="247"/>
      <c r="GNP844" s="247"/>
      <c r="GNQ844" s="247"/>
      <c r="GNR844" s="247"/>
      <c r="GNS844" s="247"/>
      <c r="GNT844" s="247"/>
      <c r="GNU844" s="247"/>
      <c r="GNV844" s="247"/>
      <c r="GNW844" s="247"/>
      <c r="GNX844" s="247"/>
      <c r="GNY844" s="247"/>
      <c r="GNZ844" s="247"/>
      <c r="GOA844" s="247"/>
      <c r="GOB844" s="247"/>
      <c r="GOC844" s="247"/>
      <c r="GOD844" s="247"/>
      <c r="GOE844" s="247"/>
      <c r="GOF844" s="247"/>
      <c r="GOG844" s="247"/>
      <c r="GOH844" s="247"/>
      <c r="GOI844" s="247"/>
      <c r="GOJ844" s="247"/>
      <c r="GOK844" s="247"/>
      <c r="GOL844" s="247"/>
      <c r="GOM844" s="247"/>
      <c r="GON844" s="247"/>
      <c r="GOO844" s="247"/>
      <c r="GOP844" s="247"/>
      <c r="GOQ844" s="247"/>
      <c r="GOR844" s="247"/>
      <c r="GOS844" s="247"/>
      <c r="GOT844" s="247"/>
      <c r="GOU844" s="247"/>
      <c r="GOV844" s="247"/>
      <c r="GOW844" s="247"/>
      <c r="GOX844" s="247"/>
      <c r="GOY844" s="247"/>
      <c r="GOZ844" s="247"/>
      <c r="GPA844" s="247"/>
      <c r="GPB844" s="247"/>
      <c r="GPC844" s="247"/>
      <c r="GPD844" s="247"/>
      <c r="GPE844" s="247"/>
      <c r="GPF844" s="247"/>
      <c r="GPG844" s="247"/>
      <c r="GPH844" s="247"/>
      <c r="GPI844" s="247"/>
      <c r="GPJ844" s="247"/>
      <c r="GPK844" s="247"/>
      <c r="GPL844" s="247"/>
      <c r="GPM844" s="247"/>
      <c r="GPN844" s="247"/>
      <c r="GPO844" s="247"/>
      <c r="GPP844" s="247"/>
      <c r="GPQ844" s="247"/>
      <c r="GPR844" s="247"/>
      <c r="GPS844" s="247"/>
      <c r="GPT844" s="247"/>
      <c r="GPU844" s="247"/>
      <c r="GPV844" s="247"/>
      <c r="GPW844" s="247"/>
      <c r="GPX844" s="247"/>
      <c r="GPY844" s="247"/>
      <c r="GPZ844" s="247"/>
      <c r="GQA844" s="247"/>
      <c r="GQB844" s="247"/>
      <c r="GQC844" s="247"/>
      <c r="GQD844" s="247"/>
      <c r="GQE844" s="247"/>
      <c r="GQF844" s="247"/>
      <c r="GQG844" s="247"/>
      <c r="GQH844" s="247"/>
      <c r="GQI844" s="247"/>
      <c r="GQJ844" s="247"/>
      <c r="GQK844" s="247"/>
      <c r="GQL844" s="247"/>
      <c r="GQM844" s="247"/>
      <c r="GQN844" s="247"/>
      <c r="GQO844" s="247"/>
      <c r="GQP844" s="247"/>
      <c r="GQQ844" s="247"/>
      <c r="GQR844" s="247"/>
      <c r="GQS844" s="247"/>
      <c r="GQT844" s="247"/>
      <c r="GQU844" s="247"/>
      <c r="GQV844" s="247"/>
      <c r="GQW844" s="247"/>
      <c r="GQX844" s="247"/>
      <c r="GQY844" s="247"/>
      <c r="GQZ844" s="247"/>
      <c r="GRA844" s="247"/>
      <c r="GRB844" s="247"/>
      <c r="GRC844" s="247"/>
      <c r="GRD844" s="247"/>
      <c r="GRE844" s="247"/>
      <c r="GRF844" s="247"/>
      <c r="GRG844" s="247"/>
      <c r="GRH844" s="247"/>
      <c r="GRI844" s="247"/>
      <c r="GRJ844" s="247"/>
      <c r="GRK844" s="247"/>
      <c r="GRL844" s="247"/>
      <c r="GRM844" s="247"/>
      <c r="GRN844" s="247"/>
      <c r="GRO844" s="247"/>
      <c r="GRP844" s="247"/>
      <c r="GRQ844" s="247"/>
      <c r="GRR844" s="247"/>
      <c r="GRS844" s="247"/>
      <c r="GRT844" s="247"/>
      <c r="GRU844" s="247"/>
      <c r="GRV844" s="247"/>
      <c r="GRW844" s="247"/>
      <c r="GRX844" s="247"/>
      <c r="GRY844" s="247"/>
      <c r="GRZ844" s="247"/>
      <c r="GSA844" s="247"/>
      <c r="GSB844" s="247"/>
      <c r="GSC844" s="247"/>
      <c r="GSD844" s="247"/>
      <c r="GSE844" s="247"/>
      <c r="GSF844" s="247"/>
      <c r="GSG844" s="247"/>
      <c r="GSH844" s="247"/>
      <c r="GSI844" s="247"/>
      <c r="GSJ844" s="247"/>
      <c r="GSK844" s="247"/>
      <c r="GSL844" s="247"/>
      <c r="GSM844" s="247"/>
      <c r="GSN844" s="247"/>
      <c r="GSO844" s="247"/>
      <c r="GSP844" s="247"/>
      <c r="GSQ844" s="247"/>
      <c r="GSR844" s="247"/>
      <c r="GSS844" s="247"/>
      <c r="GST844" s="247"/>
      <c r="GSU844" s="247"/>
      <c r="GSV844" s="247"/>
      <c r="GSW844" s="247"/>
      <c r="GSX844" s="247"/>
      <c r="GSY844" s="247"/>
      <c r="GSZ844" s="247"/>
      <c r="GTA844" s="247"/>
      <c r="GTB844" s="247"/>
      <c r="GTC844" s="247"/>
      <c r="GTD844" s="247"/>
      <c r="GTE844" s="247"/>
      <c r="GTF844" s="247"/>
      <c r="GTG844" s="247"/>
      <c r="GTH844" s="247"/>
      <c r="GTI844" s="247"/>
      <c r="GTJ844" s="247"/>
      <c r="GTK844" s="247"/>
      <c r="GTL844" s="247"/>
      <c r="GTM844" s="247"/>
      <c r="GTN844" s="247"/>
      <c r="GTO844" s="247"/>
      <c r="GTP844" s="247"/>
      <c r="GTQ844" s="247"/>
      <c r="GTR844" s="247"/>
      <c r="GTS844" s="247"/>
      <c r="GTT844" s="247"/>
      <c r="GTU844" s="247"/>
      <c r="GTV844" s="247"/>
      <c r="GTW844" s="247"/>
      <c r="GTX844" s="247"/>
      <c r="GTY844" s="247"/>
      <c r="GTZ844" s="247"/>
      <c r="GUA844" s="247"/>
      <c r="GUB844" s="247"/>
      <c r="GUC844" s="247"/>
      <c r="GUD844" s="247"/>
      <c r="GUE844" s="247"/>
      <c r="GUF844" s="247"/>
      <c r="GUG844" s="247"/>
      <c r="GUH844" s="247"/>
      <c r="GUI844" s="247"/>
      <c r="GUJ844" s="247"/>
      <c r="GUK844" s="247"/>
      <c r="GUL844" s="247"/>
      <c r="GUM844" s="247"/>
      <c r="GUN844" s="247"/>
      <c r="GUO844" s="247"/>
      <c r="GUP844" s="247"/>
      <c r="GUQ844" s="247"/>
      <c r="GUR844" s="247"/>
      <c r="GUS844" s="247"/>
      <c r="GUT844" s="247"/>
      <c r="GUU844" s="247"/>
      <c r="GUV844" s="247"/>
      <c r="GUW844" s="247"/>
      <c r="GUX844" s="247"/>
      <c r="GUY844" s="247"/>
      <c r="GUZ844" s="247"/>
      <c r="GVA844" s="247"/>
      <c r="GVB844" s="247"/>
      <c r="GVC844" s="247"/>
      <c r="GVD844" s="247"/>
      <c r="GVE844" s="247"/>
      <c r="GVF844" s="247"/>
      <c r="GVG844" s="247"/>
      <c r="GVH844" s="247"/>
      <c r="GVI844" s="247"/>
      <c r="GVJ844" s="247"/>
      <c r="GVK844" s="247"/>
      <c r="GVL844" s="247"/>
      <c r="GVM844" s="247"/>
      <c r="GVN844" s="247"/>
      <c r="GVO844" s="247"/>
      <c r="GVP844" s="247"/>
      <c r="GVQ844" s="247"/>
      <c r="GVR844" s="247"/>
      <c r="GVS844" s="247"/>
      <c r="GVT844" s="247"/>
      <c r="GVU844" s="247"/>
      <c r="GVV844" s="247"/>
      <c r="GVW844" s="247"/>
      <c r="GVX844" s="247"/>
      <c r="GVY844" s="247"/>
      <c r="GVZ844" s="247"/>
      <c r="GWA844" s="247"/>
      <c r="GWB844" s="247"/>
      <c r="GWC844" s="247"/>
      <c r="GWD844" s="247"/>
      <c r="GWE844" s="247"/>
      <c r="GWF844" s="247"/>
      <c r="GWG844" s="247"/>
      <c r="GWH844" s="247"/>
      <c r="GWI844" s="247"/>
      <c r="GWJ844" s="247"/>
      <c r="GWK844" s="247"/>
      <c r="GWL844" s="247"/>
      <c r="GWM844" s="247"/>
      <c r="GWN844" s="247"/>
      <c r="GWO844" s="247"/>
      <c r="GWP844" s="247"/>
      <c r="GWQ844" s="247"/>
      <c r="GWR844" s="247"/>
      <c r="GWS844" s="247"/>
      <c r="GWT844" s="247"/>
      <c r="GWU844" s="247"/>
      <c r="GWV844" s="247"/>
      <c r="GWW844" s="247"/>
      <c r="GWX844" s="247"/>
      <c r="GWY844" s="247"/>
      <c r="GWZ844" s="247"/>
      <c r="GXA844" s="247"/>
      <c r="GXB844" s="247"/>
      <c r="GXC844" s="247"/>
      <c r="GXD844" s="247"/>
      <c r="GXE844" s="247"/>
      <c r="GXF844" s="247"/>
      <c r="GXG844" s="247"/>
      <c r="GXH844" s="247"/>
      <c r="GXI844" s="247"/>
      <c r="GXJ844" s="247"/>
      <c r="GXK844" s="247"/>
      <c r="GXL844" s="247"/>
      <c r="GXM844" s="247"/>
      <c r="GXN844" s="247"/>
      <c r="GXO844" s="247"/>
      <c r="GXP844" s="247"/>
      <c r="GXQ844" s="247"/>
      <c r="GXR844" s="247"/>
      <c r="GXS844" s="247"/>
      <c r="GXT844" s="247"/>
      <c r="GXU844" s="247"/>
      <c r="GXV844" s="247"/>
      <c r="GXW844" s="247"/>
      <c r="GXX844" s="247"/>
      <c r="GXY844" s="247"/>
      <c r="GXZ844" s="247"/>
      <c r="GYA844" s="247"/>
      <c r="GYB844" s="247"/>
      <c r="GYC844" s="247"/>
      <c r="GYD844" s="247"/>
      <c r="GYE844" s="247"/>
      <c r="GYF844" s="247"/>
      <c r="GYG844" s="247"/>
      <c r="GYH844" s="247"/>
      <c r="GYI844" s="247"/>
      <c r="GYJ844" s="247"/>
      <c r="GYK844" s="247"/>
      <c r="GYL844" s="247"/>
      <c r="GYM844" s="247"/>
      <c r="GYN844" s="247"/>
      <c r="GYO844" s="247"/>
      <c r="GYP844" s="247"/>
      <c r="GYQ844" s="247"/>
      <c r="GYR844" s="247"/>
      <c r="GYS844" s="247"/>
      <c r="GYT844" s="247"/>
      <c r="GYU844" s="247"/>
      <c r="GYV844" s="247"/>
      <c r="GYW844" s="247"/>
      <c r="GYX844" s="247"/>
      <c r="GYY844" s="247"/>
      <c r="GYZ844" s="247"/>
      <c r="GZA844" s="247"/>
      <c r="GZB844" s="247"/>
      <c r="GZC844" s="247"/>
      <c r="GZD844" s="247"/>
      <c r="GZE844" s="247"/>
      <c r="GZF844" s="247"/>
      <c r="GZG844" s="247"/>
      <c r="GZH844" s="247"/>
      <c r="GZI844" s="247"/>
      <c r="GZJ844" s="247"/>
      <c r="GZK844" s="247"/>
      <c r="GZL844" s="247"/>
      <c r="GZM844" s="247"/>
      <c r="GZN844" s="247"/>
      <c r="GZO844" s="247"/>
      <c r="GZP844" s="247"/>
      <c r="GZQ844" s="247"/>
      <c r="GZR844" s="247"/>
      <c r="GZS844" s="247"/>
      <c r="GZT844" s="247"/>
      <c r="GZU844" s="247"/>
      <c r="GZV844" s="247"/>
      <c r="GZW844" s="247"/>
      <c r="GZX844" s="247"/>
      <c r="GZY844" s="247"/>
      <c r="GZZ844" s="247"/>
      <c r="HAA844" s="247"/>
      <c r="HAB844" s="247"/>
      <c r="HAC844" s="247"/>
      <c r="HAD844" s="247"/>
      <c r="HAE844" s="247"/>
      <c r="HAF844" s="247"/>
      <c r="HAG844" s="247"/>
      <c r="HAH844" s="247"/>
      <c r="HAI844" s="247"/>
      <c r="HAJ844" s="247"/>
      <c r="HAK844" s="247"/>
      <c r="HAL844" s="247"/>
      <c r="HAM844" s="247"/>
      <c r="HAN844" s="247"/>
      <c r="HAO844" s="247"/>
      <c r="HAP844" s="247"/>
      <c r="HAQ844" s="247"/>
      <c r="HAR844" s="247"/>
      <c r="HAS844" s="247"/>
      <c r="HAT844" s="247"/>
      <c r="HAU844" s="247"/>
      <c r="HAV844" s="247"/>
      <c r="HAW844" s="247"/>
      <c r="HAX844" s="247"/>
      <c r="HAY844" s="247"/>
      <c r="HAZ844" s="247"/>
      <c r="HBA844" s="247"/>
      <c r="HBB844" s="247"/>
      <c r="HBC844" s="247"/>
      <c r="HBD844" s="247"/>
      <c r="HBE844" s="247"/>
      <c r="HBF844" s="247"/>
      <c r="HBG844" s="247"/>
      <c r="HBH844" s="247"/>
      <c r="HBI844" s="247"/>
      <c r="HBJ844" s="247"/>
      <c r="HBK844" s="247"/>
      <c r="HBL844" s="247"/>
      <c r="HBM844" s="247"/>
      <c r="HBN844" s="247"/>
      <c r="HBO844" s="247"/>
      <c r="HBP844" s="247"/>
      <c r="HBQ844" s="247"/>
      <c r="HBR844" s="247"/>
      <c r="HBS844" s="247"/>
      <c r="HBT844" s="247"/>
      <c r="HBU844" s="247"/>
      <c r="HBV844" s="247"/>
      <c r="HBW844" s="247"/>
      <c r="HBX844" s="247"/>
      <c r="HBY844" s="247"/>
      <c r="HBZ844" s="247"/>
      <c r="HCA844" s="247"/>
      <c r="HCB844" s="247"/>
      <c r="HCC844" s="247"/>
      <c r="HCD844" s="247"/>
      <c r="HCE844" s="247"/>
      <c r="HCF844" s="247"/>
      <c r="HCG844" s="247"/>
      <c r="HCH844" s="247"/>
      <c r="HCI844" s="247"/>
      <c r="HCJ844" s="247"/>
      <c r="HCK844" s="247"/>
      <c r="HCL844" s="247"/>
      <c r="HCM844" s="247"/>
      <c r="HCN844" s="247"/>
      <c r="HCO844" s="247"/>
      <c r="HCP844" s="247"/>
      <c r="HCQ844" s="247"/>
      <c r="HCR844" s="247"/>
      <c r="HCS844" s="247"/>
      <c r="HCT844" s="247"/>
      <c r="HCU844" s="247"/>
      <c r="HCV844" s="247"/>
      <c r="HCW844" s="247"/>
      <c r="HCX844" s="247"/>
      <c r="HCY844" s="247"/>
      <c r="HCZ844" s="247"/>
      <c r="HDA844" s="247"/>
      <c r="HDB844" s="247"/>
      <c r="HDC844" s="247"/>
      <c r="HDD844" s="247"/>
      <c r="HDE844" s="247"/>
      <c r="HDF844" s="247"/>
      <c r="HDG844" s="247"/>
      <c r="HDH844" s="247"/>
      <c r="HDI844" s="247"/>
      <c r="HDJ844" s="247"/>
      <c r="HDK844" s="247"/>
      <c r="HDL844" s="247"/>
      <c r="HDM844" s="247"/>
      <c r="HDN844" s="247"/>
      <c r="HDO844" s="247"/>
      <c r="HDP844" s="247"/>
      <c r="HDQ844" s="247"/>
      <c r="HDR844" s="247"/>
      <c r="HDS844" s="247"/>
      <c r="HDT844" s="247"/>
      <c r="HDU844" s="247"/>
      <c r="HDV844" s="247"/>
      <c r="HDW844" s="247"/>
      <c r="HDX844" s="247"/>
      <c r="HDY844" s="247"/>
      <c r="HDZ844" s="247"/>
      <c r="HEA844" s="247"/>
      <c r="HEB844" s="247"/>
      <c r="HEC844" s="247"/>
      <c r="HED844" s="247"/>
      <c r="HEE844" s="247"/>
      <c r="HEF844" s="247"/>
      <c r="HEG844" s="247"/>
      <c r="HEH844" s="247"/>
      <c r="HEI844" s="247"/>
      <c r="HEJ844" s="247"/>
      <c r="HEK844" s="247"/>
      <c r="HEL844" s="247"/>
      <c r="HEM844" s="247"/>
      <c r="HEN844" s="247"/>
      <c r="HEO844" s="247"/>
      <c r="HEP844" s="247"/>
      <c r="HEQ844" s="247"/>
      <c r="HER844" s="247"/>
      <c r="HES844" s="247"/>
      <c r="HET844" s="247"/>
      <c r="HEU844" s="247"/>
      <c r="HEV844" s="247"/>
      <c r="HEW844" s="247"/>
      <c r="HEX844" s="247"/>
      <c r="HEY844" s="247"/>
      <c r="HEZ844" s="247"/>
      <c r="HFA844" s="247"/>
      <c r="HFB844" s="247"/>
      <c r="HFC844" s="247"/>
      <c r="HFD844" s="247"/>
      <c r="HFE844" s="247"/>
      <c r="HFF844" s="247"/>
      <c r="HFG844" s="247"/>
      <c r="HFH844" s="247"/>
      <c r="HFI844" s="247"/>
      <c r="HFJ844" s="247"/>
      <c r="HFK844" s="247"/>
      <c r="HFL844" s="247"/>
      <c r="HFM844" s="247"/>
      <c r="HFN844" s="247"/>
      <c r="HFO844" s="247"/>
      <c r="HFP844" s="247"/>
      <c r="HFQ844" s="247"/>
      <c r="HFR844" s="247"/>
      <c r="HFS844" s="247"/>
      <c r="HFT844" s="247"/>
      <c r="HFU844" s="247"/>
      <c r="HFV844" s="247"/>
      <c r="HFW844" s="247"/>
      <c r="HFX844" s="247"/>
      <c r="HFY844" s="247"/>
      <c r="HFZ844" s="247"/>
      <c r="HGA844" s="247"/>
      <c r="HGB844" s="247"/>
      <c r="HGC844" s="247"/>
      <c r="HGD844" s="247"/>
      <c r="HGE844" s="247"/>
      <c r="HGF844" s="247"/>
      <c r="HGG844" s="247"/>
      <c r="HGH844" s="247"/>
      <c r="HGI844" s="247"/>
      <c r="HGJ844" s="247"/>
      <c r="HGK844" s="247"/>
      <c r="HGL844" s="247"/>
      <c r="HGM844" s="247"/>
      <c r="HGN844" s="247"/>
      <c r="HGO844" s="247"/>
      <c r="HGP844" s="247"/>
      <c r="HGQ844" s="247"/>
      <c r="HGR844" s="247"/>
      <c r="HGS844" s="247"/>
      <c r="HGT844" s="247"/>
      <c r="HGU844" s="247"/>
      <c r="HGV844" s="247"/>
      <c r="HGW844" s="247"/>
      <c r="HGX844" s="247"/>
      <c r="HGY844" s="247"/>
      <c r="HGZ844" s="247"/>
      <c r="HHA844" s="247"/>
      <c r="HHB844" s="247"/>
      <c r="HHC844" s="247"/>
      <c r="HHD844" s="247"/>
      <c r="HHE844" s="247"/>
      <c r="HHF844" s="247"/>
      <c r="HHG844" s="247"/>
      <c r="HHH844" s="247"/>
      <c r="HHI844" s="247"/>
      <c r="HHJ844" s="247"/>
      <c r="HHK844" s="247"/>
      <c r="HHL844" s="247"/>
      <c r="HHM844" s="247"/>
      <c r="HHN844" s="247"/>
      <c r="HHO844" s="247"/>
      <c r="HHP844" s="247"/>
      <c r="HHQ844" s="247"/>
      <c r="HHR844" s="247"/>
      <c r="HHS844" s="247"/>
      <c r="HHT844" s="247"/>
      <c r="HHU844" s="247"/>
      <c r="HHV844" s="247"/>
      <c r="HHW844" s="247"/>
      <c r="HHX844" s="247"/>
      <c r="HHY844" s="247"/>
      <c r="HHZ844" s="247"/>
      <c r="HIA844" s="247"/>
      <c r="HIB844" s="247"/>
      <c r="HIC844" s="247"/>
      <c r="HID844" s="247"/>
      <c r="HIE844" s="247"/>
      <c r="HIF844" s="247"/>
      <c r="HIG844" s="247"/>
      <c r="HIH844" s="247"/>
      <c r="HII844" s="247"/>
      <c r="HIJ844" s="247"/>
      <c r="HIK844" s="247"/>
      <c r="HIL844" s="247"/>
      <c r="HIM844" s="247"/>
      <c r="HIN844" s="247"/>
      <c r="HIO844" s="247"/>
      <c r="HIP844" s="247"/>
      <c r="HIQ844" s="247"/>
      <c r="HIR844" s="247"/>
      <c r="HIS844" s="247"/>
      <c r="HIT844" s="247"/>
      <c r="HIU844" s="247"/>
      <c r="HIV844" s="247"/>
      <c r="HIW844" s="247"/>
      <c r="HIX844" s="247"/>
      <c r="HIY844" s="247"/>
      <c r="HIZ844" s="247"/>
      <c r="HJA844" s="247"/>
      <c r="HJB844" s="247"/>
      <c r="HJC844" s="247"/>
      <c r="HJD844" s="247"/>
      <c r="HJE844" s="247"/>
      <c r="HJF844" s="247"/>
      <c r="HJG844" s="247"/>
      <c r="HJH844" s="247"/>
      <c r="HJI844" s="247"/>
      <c r="HJJ844" s="247"/>
      <c r="HJK844" s="247"/>
      <c r="HJL844" s="247"/>
      <c r="HJM844" s="247"/>
      <c r="HJN844" s="247"/>
      <c r="HJO844" s="247"/>
      <c r="HJP844" s="247"/>
      <c r="HJQ844" s="247"/>
      <c r="HJR844" s="247"/>
      <c r="HJS844" s="247"/>
      <c r="HJT844" s="247"/>
      <c r="HJU844" s="247"/>
      <c r="HJV844" s="247"/>
      <c r="HJW844" s="247"/>
      <c r="HJX844" s="247"/>
      <c r="HJY844" s="247"/>
      <c r="HJZ844" s="247"/>
      <c r="HKA844" s="247"/>
      <c r="HKB844" s="247"/>
      <c r="HKC844" s="247"/>
      <c r="HKD844" s="247"/>
      <c r="HKE844" s="247"/>
      <c r="HKF844" s="247"/>
      <c r="HKG844" s="247"/>
      <c r="HKH844" s="247"/>
      <c r="HKI844" s="247"/>
      <c r="HKJ844" s="247"/>
      <c r="HKK844" s="247"/>
      <c r="HKL844" s="247"/>
      <c r="HKM844" s="247"/>
      <c r="HKN844" s="247"/>
      <c r="HKO844" s="247"/>
      <c r="HKP844" s="247"/>
      <c r="HKQ844" s="247"/>
      <c r="HKR844" s="247"/>
      <c r="HKS844" s="247"/>
      <c r="HKT844" s="247"/>
      <c r="HKU844" s="247"/>
      <c r="HKV844" s="247"/>
      <c r="HKW844" s="247"/>
      <c r="HKX844" s="247"/>
      <c r="HKY844" s="247"/>
      <c r="HKZ844" s="247"/>
      <c r="HLA844" s="247"/>
      <c r="HLB844" s="247"/>
      <c r="HLC844" s="247"/>
      <c r="HLD844" s="247"/>
      <c r="HLE844" s="247"/>
      <c r="HLF844" s="247"/>
      <c r="HLG844" s="247"/>
      <c r="HLH844" s="247"/>
      <c r="HLI844" s="247"/>
      <c r="HLJ844" s="247"/>
      <c r="HLK844" s="247"/>
      <c r="HLL844" s="247"/>
      <c r="HLM844" s="247"/>
      <c r="HLN844" s="247"/>
      <c r="HLO844" s="247"/>
      <c r="HLP844" s="247"/>
      <c r="HLQ844" s="247"/>
      <c r="HLR844" s="247"/>
      <c r="HLS844" s="247"/>
      <c r="HLT844" s="247"/>
      <c r="HLU844" s="247"/>
      <c r="HLV844" s="247"/>
      <c r="HLW844" s="247"/>
      <c r="HLX844" s="247"/>
      <c r="HLY844" s="247"/>
      <c r="HLZ844" s="247"/>
      <c r="HMA844" s="247"/>
      <c r="HMB844" s="247"/>
      <c r="HMC844" s="247"/>
      <c r="HMD844" s="247"/>
      <c r="HME844" s="247"/>
      <c r="HMF844" s="247"/>
      <c r="HMG844" s="247"/>
      <c r="HMH844" s="247"/>
      <c r="HMI844" s="247"/>
      <c r="HMJ844" s="247"/>
      <c r="HMK844" s="247"/>
      <c r="HML844" s="247"/>
      <c r="HMM844" s="247"/>
      <c r="HMN844" s="247"/>
      <c r="HMO844" s="247"/>
      <c r="HMP844" s="247"/>
      <c r="HMQ844" s="247"/>
      <c r="HMR844" s="247"/>
      <c r="HMS844" s="247"/>
      <c r="HMT844" s="247"/>
      <c r="HMU844" s="247"/>
      <c r="HMV844" s="247"/>
      <c r="HMW844" s="247"/>
      <c r="HMX844" s="247"/>
      <c r="HMY844" s="247"/>
      <c r="HMZ844" s="247"/>
      <c r="HNA844" s="247"/>
      <c r="HNB844" s="247"/>
      <c r="HNC844" s="247"/>
      <c r="HND844" s="247"/>
      <c r="HNE844" s="247"/>
      <c r="HNF844" s="247"/>
      <c r="HNG844" s="247"/>
      <c r="HNH844" s="247"/>
      <c r="HNI844" s="247"/>
      <c r="HNJ844" s="247"/>
      <c r="HNK844" s="247"/>
      <c r="HNL844" s="247"/>
      <c r="HNM844" s="247"/>
      <c r="HNN844" s="247"/>
      <c r="HNO844" s="247"/>
      <c r="HNP844" s="247"/>
      <c r="HNQ844" s="247"/>
      <c r="HNR844" s="247"/>
      <c r="HNS844" s="247"/>
      <c r="HNT844" s="247"/>
      <c r="HNU844" s="247"/>
      <c r="HNV844" s="247"/>
      <c r="HNW844" s="247"/>
      <c r="HNX844" s="247"/>
      <c r="HNY844" s="247"/>
      <c r="HNZ844" s="247"/>
      <c r="HOA844" s="247"/>
      <c r="HOB844" s="247"/>
      <c r="HOC844" s="247"/>
      <c r="HOD844" s="247"/>
      <c r="HOE844" s="247"/>
      <c r="HOF844" s="247"/>
      <c r="HOG844" s="247"/>
      <c r="HOH844" s="247"/>
      <c r="HOI844" s="247"/>
      <c r="HOJ844" s="247"/>
      <c r="HOK844" s="247"/>
      <c r="HOL844" s="247"/>
      <c r="HOM844" s="247"/>
      <c r="HON844" s="247"/>
      <c r="HOO844" s="247"/>
      <c r="HOP844" s="247"/>
      <c r="HOQ844" s="247"/>
      <c r="HOR844" s="247"/>
      <c r="HOS844" s="247"/>
      <c r="HOT844" s="247"/>
      <c r="HOU844" s="247"/>
      <c r="HOV844" s="247"/>
      <c r="HOW844" s="247"/>
      <c r="HOX844" s="247"/>
      <c r="HOY844" s="247"/>
      <c r="HOZ844" s="247"/>
      <c r="HPA844" s="247"/>
      <c r="HPB844" s="247"/>
      <c r="HPC844" s="247"/>
      <c r="HPD844" s="247"/>
      <c r="HPE844" s="247"/>
      <c r="HPF844" s="247"/>
      <c r="HPG844" s="247"/>
      <c r="HPH844" s="247"/>
      <c r="HPI844" s="247"/>
      <c r="HPJ844" s="247"/>
      <c r="HPK844" s="247"/>
      <c r="HPL844" s="247"/>
      <c r="HPM844" s="247"/>
      <c r="HPN844" s="247"/>
      <c r="HPO844" s="247"/>
      <c r="HPP844" s="247"/>
      <c r="HPQ844" s="247"/>
      <c r="HPR844" s="247"/>
      <c r="HPS844" s="247"/>
      <c r="HPT844" s="247"/>
      <c r="HPU844" s="247"/>
      <c r="HPV844" s="247"/>
      <c r="HPW844" s="247"/>
      <c r="HPX844" s="247"/>
      <c r="HPY844" s="247"/>
      <c r="HPZ844" s="247"/>
      <c r="HQA844" s="247"/>
      <c r="HQB844" s="247"/>
      <c r="HQC844" s="247"/>
      <c r="HQD844" s="247"/>
      <c r="HQE844" s="247"/>
      <c r="HQF844" s="247"/>
      <c r="HQG844" s="247"/>
      <c r="HQH844" s="247"/>
      <c r="HQI844" s="247"/>
      <c r="HQJ844" s="247"/>
      <c r="HQK844" s="247"/>
      <c r="HQL844" s="247"/>
      <c r="HQM844" s="247"/>
      <c r="HQN844" s="247"/>
      <c r="HQO844" s="247"/>
      <c r="HQP844" s="247"/>
      <c r="HQQ844" s="247"/>
      <c r="HQR844" s="247"/>
      <c r="HQS844" s="247"/>
      <c r="HQT844" s="247"/>
      <c r="HQU844" s="247"/>
      <c r="HQV844" s="247"/>
      <c r="HQW844" s="247"/>
      <c r="HQX844" s="247"/>
      <c r="HQY844" s="247"/>
      <c r="HQZ844" s="247"/>
      <c r="HRA844" s="247"/>
      <c r="HRB844" s="247"/>
      <c r="HRC844" s="247"/>
      <c r="HRD844" s="247"/>
      <c r="HRE844" s="247"/>
      <c r="HRF844" s="247"/>
      <c r="HRG844" s="247"/>
      <c r="HRH844" s="247"/>
      <c r="HRI844" s="247"/>
      <c r="HRJ844" s="247"/>
      <c r="HRK844" s="247"/>
      <c r="HRL844" s="247"/>
      <c r="HRM844" s="247"/>
      <c r="HRN844" s="247"/>
      <c r="HRO844" s="247"/>
      <c r="HRP844" s="247"/>
      <c r="HRQ844" s="247"/>
      <c r="HRR844" s="247"/>
      <c r="HRS844" s="247"/>
      <c r="HRT844" s="247"/>
      <c r="HRU844" s="247"/>
      <c r="HRV844" s="247"/>
      <c r="HRW844" s="247"/>
      <c r="HRX844" s="247"/>
      <c r="HRY844" s="247"/>
      <c r="HRZ844" s="247"/>
      <c r="HSA844" s="247"/>
      <c r="HSB844" s="247"/>
      <c r="HSC844" s="247"/>
      <c r="HSD844" s="247"/>
      <c r="HSE844" s="247"/>
      <c r="HSF844" s="247"/>
      <c r="HSG844" s="247"/>
      <c r="HSH844" s="247"/>
      <c r="HSI844" s="247"/>
      <c r="HSJ844" s="247"/>
      <c r="HSK844" s="247"/>
      <c r="HSL844" s="247"/>
      <c r="HSM844" s="247"/>
      <c r="HSN844" s="247"/>
      <c r="HSO844" s="247"/>
      <c r="HSP844" s="247"/>
      <c r="HSQ844" s="247"/>
      <c r="HSR844" s="247"/>
      <c r="HSS844" s="247"/>
      <c r="HST844" s="247"/>
      <c r="HSU844" s="247"/>
      <c r="HSV844" s="247"/>
      <c r="HSW844" s="247"/>
      <c r="HSX844" s="247"/>
      <c r="HSY844" s="247"/>
      <c r="HSZ844" s="247"/>
      <c r="HTA844" s="247"/>
      <c r="HTB844" s="247"/>
      <c r="HTC844" s="247"/>
      <c r="HTD844" s="247"/>
      <c r="HTE844" s="247"/>
      <c r="HTF844" s="247"/>
      <c r="HTG844" s="247"/>
      <c r="HTH844" s="247"/>
      <c r="HTI844" s="247"/>
      <c r="HTJ844" s="247"/>
      <c r="HTK844" s="247"/>
      <c r="HTL844" s="247"/>
      <c r="HTM844" s="247"/>
      <c r="HTN844" s="247"/>
      <c r="HTO844" s="247"/>
      <c r="HTP844" s="247"/>
      <c r="HTQ844" s="247"/>
      <c r="HTR844" s="247"/>
      <c r="HTS844" s="247"/>
      <c r="HTT844" s="247"/>
      <c r="HTU844" s="247"/>
      <c r="HTV844" s="247"/>
      <c r="HTW844" s="247"/>
      <c r="HTX844" s="247"/>
      <c r="HTY844" s="247"/>
      <c r="HTZ844" s="247"/>
      <c r="HUA844" s="247"/>
      <c r="HUB844" s="247"/>
      <c r="HUC844" s="247"/>
      <c r="HUD844" s="247"/>
      <c r="HUE844" s="247"/>
      <c r="HUF844" s="247"/>
      <c r="HUG844" s="247"/>
      <c r="HUH844" s="247"/>
      <c r="HUI844" s="247"/>
      <c r="HUJ844" s="247"/>
      <c r="HUK844" s="247"/>
      <c r="HUL844" s="247"/>
      <c r="HUM844" s="247"/>
      <c r="HUN844" s="247"/>
      <c r="HUO844" s="247"/>
      <c r="HUP844" s="247"/>
      <c r="HUQ844" s="247"/>
      <c r="HUR844" s="247"/>
      <c r="HUS844" s="247"/>
      <c r="HUT844" s="247"/>
      <c r="HUU844" s="247"/>
      <c r="HUV844" s="247"/>
      <c r="HUW844" s="247"/>
      <c r="HUX844" s="247"/>
      <c r="HUY844" s="247"/>
      <c r="HUZ844" s="247"/>
      <c r="HVA844" s="247"/>
      <c r="HVB844" s="247"/>
      <c r="HVC844" s="247"/>
      <c r="HVD844" s="247"/>
      <c r="HVE844" s="247"/>
      <c r="HVF844" s="247"/>
      <c r="HVG844" s="247"/>
      <c r="HVH844" s="247"/>
      <c r="HVI844" s="247"/>
      <c r="HVJ844" s="247"/>
      <c r="HVK844" s="247"/>
      <c r="HVL844" s="247"/>
      <c r="HVM844" s="247"/>
      <c r="HVN844" s="247"/>
      <c r="HVO844" s="247"/>
      <c r="HVP844" s="247"/>
      <c r="HVQ844" s="247"/>
      <c r="HVR844" s="247"/>
      <c r="HVS844" s="247"/>
      <c r="HVT844" s="247"/>
      <c r="HVU844" s="247"/>
      <c r="HVV844" s="247"/>
      <c r="HVW844" s="247"/>
      <c r="HVX844" s="247"/>
      <c r="HVY844" s="247"/>
      <c r="HVZ844" s="247"/>
      <c r="HWA844" s="247"/>
      <c r="HWB844" s="247"/>
      <c r="HWC844" s="247"/>
      <c r="HWD844" s="247"/>
      <c r="HWE844" s="247"/>
      <c r="HWF844" s="247"/>
      <c r="HWG844" s="247"/>
      <c r="HWH844" s="247"/>
      <c r="HWI844" s="247"/>
      <c r="HWJ844" s="247"/>
      <c r="HWK844" s="247"/>
      <c r="HWL844" s="247"/>
      <c r="HWM844" s="247"/>
      <c r="HWN844" s="247"/>
      <c r="HWO844" s="247"/>
      <c r="HWP844" s="247"/>
      <c r="HWQ844" s="247"/>
      <c r="HWR844" s="247"/>
      <c r="HWS844" s="247"/>
      <c r="HWT844" s="247"/>
      <c r="HWU844" s="247"/>
      <c r="HWV844" s="247"/>
      <c r="HWW844" s="247"/>
      <c r="HWX844" s="247"/>
      <c r="HWY844" s="247"/>
      <c r="HWZ844" s="247"/>
      <c r="HXA844" s="247"/>
      <c r="HXB844" s="247"/>
      <c r="HXC844" s="247"/>
      <c r="HXD844" s="247"/>
      <c r="HXE844" s="247"/>
      <c r="HXF844" s="247"/>
      <c r="HXG844" s="247"/>
      <c r="HXH844" s="247"/>
      <c r="HXI844" s="247"/>
      <c r="HXJ844" s="247"/>
      <c r="HXK844" s="247"/>
      <c r="HXL844" s="247"/>
      <c r="HXM844" s="247"/>
      <c r="HXN844" s="247"/>
      <c r="HXO844" s="247"/>
      <c r="HXP844" s="247"/>
      <c r="HXQ844" s="247"/>
      <c r="HXR844" s="247"/>
      <c r="HXS844" s="247"/>
      <c r="HXT844" s="247"/>
      <c r="HXU844" s="247"/>
      <c r="HXV844" s="247"/>
      <c r="HXW844" s="247"/>
      <c r="HXX844" s="247"/>
      <c r="HXY844" s="247"/>
      <c r="HXZ844" s="247"/>
      <c r="HYA844" s="247"/>
      <c r="HYB844" s="247"/>
      <c r="HYC844" s="247"/>
      <c r="HYD844" s="247"/>
      <c r="HYE844" s="247"/>
      <c r="HYF844" s="247"/>
      <c r="HYG844" s="247"/>
      <c r="HYH844" s="247"/>
      <c r="HYI844" s="247"/>
      <c r="HYJ844" s="247"/>
      <c r="HYK844" s="247"/>
      <c r="HYL844" s="247"/>
      <c r="HYM844" s="247"/>
      <c r="HYN844" s="247"/>
      <c r="HYO844" s="247"/>
      <c r="HYP844" s="247"/>
      <c r="HYQ844" s="247"/>
      <c r="HYR844" s="247"/>
      <c r="HYS844" s="247"/>
      <c r="HYT844" s="247"/>
      <c r="HYU844" s="247"/>
      <c r="HYV844" s="247"/>
      <c r="HYW844" s="247"/>
      <c r="HYX844" s="247"/>
      <c r="HYY844" s="247"/>
      <c r="HYZ844" s="247"/>
      <c r="HZA844" s="247"/>
      <c r="HZB844" s="247"/>
      <c r="HZC844" s="247"/>
      <c r="HZD844" s="247"/>
      <c r="HZE844" s="247"/>
      <c r="HZF844" s="247"/>
      <c r="HZG844" s="247"/>
      <c r="HZH844" s="247"/>
      <c r="HZI844" s="247"/>
      <c r="HZJ844" s="247"/>
      <c r="HZK844" s="247"/>
      <c r="HZL844" s="247"/>
      <c r="HZM844" s="247"/>
      <c r="HZN844" s="247"/>
      <c r="HZO844" s="247"/>
      <c r="HZP844" s="247"/>
      <c r="HZQ844" s="247"/>
      <c r="HZR844" s="247"/>
      <c r="HZS844" s="247"/>
      <c r="HZT844" s="247"/>
      <c r="HZU844" s="247"/>
      <c r="HZV844" s="247"/>
      <c r="HZW844" s="247"/>
      <c r="HZX844" s="247"/>
      <c r="HZY844" s="247"/>
      <c r="HZZ844" s="247"/>
      <c r="IAA844" s="247"/>
      <c r="IAB844" s="247"/>
      <c r="IAC844" s="247"/>
      <c r="IAD844" s="247"/>
      <c r="IAE844" s="247"/>
      <c r="IAF844" s="247"/>
      <c r="IAG844" s="247"/>
      <c r="IAH844" s="247"/>
      <c r="IAI844" s="247"/>
      <c r="IAJ844" s="247"/>
      <c r="IAK844" s="247"/>
      <c r="IAL844" s="247"/>
      <c r="IAM844" s="247"/>
      <c r="IAN844" s="247"/>
      <c r="IAO844" s="247"/>
      <c r="IAP844" s="247"/>
      <c r="IAQ844" s="247"/>
      <c r="IAR844" s="247"/>
      <c r="IAS844" s="247"/>
      <c r="IAT844" s="247"/>
      <c r="IAU844" s="247"/>
      <c r="IAV844" s="247"/>
      <c r="IAW844" s="247"/>
      <c r="IAX844" s="247"/>
      <c r="IAY844" s="247"/>
      <c r="IAZ844" s="247"/>
      <c r="IBA844" s="247"/>
      <c r="IBB844" s="247"/>
      <c r="IBC844" s="247"/>
      <c r="IBD844" s="247"/>
      <c r="IBE844" s="247"/>
      <c r="IBF844" s="247"/>
      <c r="IBG844" s="247"/>
      <c r="IBH844" s="247"/>
      <c r="IBI844" s="247"/>
      <c r="IBJ844" s="247"/>
      <c r="IBK844" s="247"/>
      <c r="IBL844" s="247"/>
      <c r="IBM844" s="247"/>
      <c r="IBN844" s="247"/>
      <c r="IBO844" s="247"/>
      <c r="IBP844" s="247"/>
      <c r="IBQ844" s="247"/>
      <c r="IBR844" s="247"/>
      <c r="IBS844" s="247"/>
      <c r="IBT844" s="247"/>
      <c r="IBU844" s="247"/>
      <c r="IBV844" s="247"/>
      <c r="IBW844" s="247"/>
      <c r="IBX844" s="247"/>
      <c r="IBY844" s="247"/>
      <c r="IBZ844" s="247"/>
      <c r="ICA844" s="247"/>
      <c r="ICB844" s="247"/>
      <c r="ICC844" s="247"/>
      <c r="ICD844" s="247"/>
      <c r="ICE844" s="247"/>
      <c r="ICF844" s="247"/>
      <c r="ICG844" s="247"/>
      <c r="ICH844" s="247"/>
      <c r="ICI844" s="247"/>
      <c r="ICJ844" s="247"/>
      <c r="ICK844" s="247"/>
      <c r="ICL844" s="247"/>
      <c r="ICM844" s="247"/>
      <c r="ICN844" s="247"/>
      <c r="ICO844" s="247"/>
      <c r="ICP844" s="247"/>
      <c r="ICQ844" s="247"/>
      <c r="ICR844" s="247"/>
      <c r="ICS844" s="247"/>
      <c r="ICT844" s="247"/>
      <c r="ICU844" s="247"/>
      <c r="ICV844" s="247"/>
      <c r="ICW844" s="247"/>
      <c r="ICX844" s="247"/>
      <c r="ICY844" s="247"/>
      <c r="ICZ844" s="247"/>
      <c r="IDA844" s="247"/>
      <c r="IDB844" s="247"/>
      <c r="IDC844" s="247"/>
      <c r="IDD844" s="247"/>
      <c r="IDE844" s="247"/>
      <c r="IDF844" s="247"/>
      <c r="IDG844" s="247"/>
      <c r="IDH844" s="247"/>
      <c r="IDI844" s="247"/>
      <c r="IDJ844" s="247"/>
      <c r="IDK844" s="247"/>
      <c r="IDL844" s="247"/>
      <c r="IDM844" s="247"/>
      <c r="IDN844" s="247"/>
      <c r="IDO844" s="247"/>
      <c r="IDP844" s="247"/>
      <c r="IDQ844" s="247"/>
      <c r="IDR844" s="247"/>
      <c r="IDS844" s="247"/>
      <c r="IDT844" s="247"/>
      <c r="IDU844" s="247"/>
      <c r="IDV844" s="247"/>
      <c r="IDW844" s="247"/>
      <c r="IDX844" s="247"/>
      <c r="IDY844" s="247"/>
      <c r="IDZ844" s="247"/>
      <c r="IEA844" s="247"/>
      <c r="IEB844" s="247"/>
      <c r="IEC844" s="247"/>
      <c r="IED844" s="247"/>
      <c r="IEE844" s="247"/>
      <c r="IEF844" s="247"/>
      <c r="IEG844" s="247"/>
      <c r="IEH844" s="247"/>
      <c r="IEI844" s="247"/>
      <c r="IEJ844" s="247"/>
      <c r="IEK844" s="247"/>
      <c r="IEL844" s="247"/>
      <c r="IEM844" s="247"/>
      <c r="IEN844" s="247"/>
      <c r="IEO844" s="247"/>
      <c r="IEP844" s="247"/>
      <c r="IEQ844" s="247"/>
      <c r="IER844" s="247"/>
      <c r="IES844" s="247"/>
      <c r="IET844" s="247"/>
      <c r="IEU844" s="247"/>
      <c r="IEV844" s="247"/>
      <c r="IEW844" s="247"/>
      <c r="IEX844" s="247"/>
      <c r="IEY844" s="247"/>
      <c r="IEZ844" s="247"/>
      <c r="IFA844" s="247"/>
      <c r="IFB844" s="247"/>
      <c r="IFC844" s="247"/>
      <c r="IFD844" s="247"/>
      <c r="IFE844" s="247"/>
      <c r="IFF844" s="247"/>
      <c r="IFG844" s="247"/>
      <c r="IFH844" s="247"/>
      <c r="IFI844" s="247"/>
      <c r="IFJ844" s="247"/>
      <c r="IFK844" s="247"/>
      <c r="IFL844" s="247"/>
      <c r="IFM844" s="247"/>
      <c r="IFN844" s="247"/>
      <c r="IFO844" s="247"/>
      <c r="IFP844" s="247"/>
      <c r="IFQ844" s="247"/>
      <c r="IFR844" s="247"/>
      <c r="IFS844" s="247"/>
      <c r="IFT844" s="247"/>
      <c r="IFU844" s="247"/>
      <c r="IFV844" s="247"/>
      <c r="IFW844" s="247"/>
      <c r="IFX844" s="247"/>
      <c r="IFY844" s="247"/>
      <c r="IFZ844" s="247"/>
      <c r="IGA844" s="247"/>
      <c r="IGB844" s="247"/>
      <c r="IGC844" s="247"/>
      <c r="IGD844" s="247"/>
      <c r="IGE844" s="247"/>
      <c r="IGF844" s="247"/>
      <c r="IGG844" s="247"/>
      <c r="IGH844" s="247"/>
      <c r="IGI844" s="247"/>
      <c r="IGJ844" s="247"/>
      <c r="IGK844" s="247"/>
      <c r="IGL844" s="247"/>
      <c r="IGM844" s="247"/>
      <c r="IGN844" s="247"/>
      <c r="IGO844" s="247"/>
      <c r="IGP844" s="247"/>
      <c r="IGQ844" s="247"/>
      <c r="IGR844" s="247"/>
      <c r="IGS844" s="247"/>
      <c r="IGT844" s="247"/>
      <c r="IGU844" s="247"/>
      <c r="IGV844" s="247"/>
      <c r="IGW844" s="247"/>
      <c r="IGX844" s="247"/>
      <c r="IGY844" s="247"/>
      <c r="IGZ844" s="247"/>
      <c r="IHA844" s="247"/>
      <c r="IHB844" s="247"/>
      <c r="IHC844" s="247"/>
      <c r="IHD844" s="247"/>
      <c r="IHE844" s="247"/>
      <c r="IHF844" s="247"/>
      <c r="IHG844" s="247"/>
      <c r="IHH844" s="247"/>
      <c r="IHI844" s="247"/>
      <c r="IHJ844" s="247"/>
      <c r="IHK844" s="247"/>
      <c r="IHL844" s="247"/>
      <c r="IHM844" s="247"/>
      <c r="IHN844" s="247"/>
      <c r="IHO844" s="247"/>
      <c r="IHP844" s="247"/>
      <c r="IHQ844" s="247"/>
      <c r="IHR844" s="247"/>
      <c r="IHS844" s="247"/>
      <c r="IHT844" s="247"/>
      <c r="IHU844" s="247"/>
      <c r="IHV844" s="247"/>
      <c r="IHW844" s="247"/>
      <c r="IHX844" s="247"/>
      <c r="IHY844" s="247"/>
      <c r="IHZ844" s="247"/>
      <c r="IIA844" s="247"/>
      <c r="IIB844" s="247"/>
      <c r="IIC844" s="247"/>
      <c r="IID844" s="247"/>
      <c r="IIE844" s="247"/>
      <c r="IIF844" s="247"/>
      <c r="IIG844" s="247"/>
      <c r="IIH844" s="247"/>
      <c r="III844" s="247"/>
      <c r="IIJ844" s="247"/>
      <c r="IIK844" s="247"/>
      <c r="IIL844" s="247"/>
      <c r="IIM844" s="247"/>
      <c r="IIN844" s="247"/>
      <c r="IIO844" s="247"/>
      <c r="IIP844" s="247"/>
      <c r="IIQ844" s="247"/>
      <c r="IIR844" s="247"/>
      <c r="IIS844" s="247"/>
      <c r="IIT844" s="247"/>
      <c r="IIU844" s="247"/>
      <c r="IIV844" s="247"/>
      <c r="IIW844" s="247"/>
      <c r="IIX844" s="247"/>
      <c r="IIY844" s="247"/>
      <c r="IIZ844" s="247"/>
      <c r="IJA844" s="247"/>
      <c r="IJB844" s="247"/>
      <c r="IJC844" s="247"/>
      <c r="IJD844" s="247"/>
      <c r="IJE844" s="247"/>
      <c r="IJF844" s="247"/>
      <c r="IJG844" s="247"/>
      <c r="IJH844" s="247"/>
      <c r="IJI844" s="247"/>
      <c r="IJJ844" s="247"/>
      <c r="IJK844" s="247"/>
      <c r="IJL844" s="247"/>
      <c r="IJM844" s="247"/>
      <c r="IJN844" s="247"/>
      <c r="IJO844" s="247"/>
      <c r="IJP844" s="247"/>
      <c r="IJQ844" s="247"/>
      <c r="IJR844" s="247"/>
      <c r="IJS844" s="247"/>
      <c r="IJT844" s="247"/>
      <c r="IJU844" s="247"/>
      <c r="IJV844" s="247"/>
      <c r="IJW844" s="247"/>
      <c r="IJX844" s="247"/>
      <c r="IJY844" s="247"/>
      <c r="IJZ844" s="247"/>
      <c r="IKA844" s="247"/>
      <c r="IKB844" s="247"/>
      <c r="IKC844" s="247"/>
      <c r="IKD844" s="247"/>
      <c r="IKE844" s="247"/>
      <c r="IKF844" s="247"/>
      <c r="IKG844" s="247"/>
      <c r="IKH844" s="247"/>
      <c r="IKI844" s="247"/>
      <c r="IKJ844" s="247"/>
      <c r="IKK844" s="247"/>
      <c r="IKL844" s="247"/>
      <c r="IKM844" s="247"/>
      <c r="IKN844" s="247"/>
      <c r="IKO844" s="247"/>
      <c r="IKP844" s="247"/>
      <c r="IKQ844" s="247"/>
      <c r="IKR844" s="247"/>
      <c r="IKS844" s="247"/>
      <c r="IKT844" s="247"/>
      <c r="IKU844" s="247"/>
      <c r="IKV844" s="247"/>
      <c r="IKW844" s="247"/>
      <c r="IKX844" s="247"/>
      <c r="IKY844" s="247"/>
      <c r="IKZ844" s="247"/>
      <c r="ILA844" s="247"/>
      <c r="ILB844" s="247"/>
      <c r="ILC844" s="247"/>
      <c r="ILD844" s="247"/>
      <c r="ILE844" s="247"/>
      <c r="ILF844" s="247"/>
      <c r="ILG844" s="247"/>
      <c r="ILH844" s="247"/>
      <c r="ILI844" s="247"/>
      <c r="ILJ844" s="247"/>
      <c r="ILK844" s="247"/>
      <c r="ILL844" s="247"/>
      <c r="ILM844" s="247"/>
      <c r="ILN844" s="247"/>
      <c r="ILO844" s="247"/>
      <c r="ILP844" s="247"/>
      <c r="ILQ844" s="247"/>
      <c r="ILR844" s="247"/>
      <c r="ILS844" s="247"/>
      <c r="ILT844" s="247"/>
      <c r="ILU844" s="247"/>
      <c r="ILV844" s="247"/>
      <c r="ILW844" s="247"/>
      <c r="ILX844" s="247"/>
      <c r="ILY844" s="247"/>
      <c r="ILZ844" s="247"/>
      <c r="IMA844" s="247"/>
      <c r="IMB844" s="247"/>
      <c r="IMC844" s="247"/>
      <c r="IMD844" s="247"/>
      <c r="IME844" s="247"/>
      <c r="IMF844" s="247"/>
      <c r="IMG844" s="247"/>
      <c r="IMH844" s="247"/>
      <c r="IMI844" s="247"/>
      <c r="IMJ844" s="247"/>
      <c r="IMK844" s="247"/>
      <c r="IML844" s="247"/>
      <c r="IMM844" s="247"/>
      <c r="IMN844" s="247"/>
      <c r="IMO844" s="247"/>
      <c r="IMP844" s="247"/>
      <c r="IMQ844" s="247"/>
      <c r="IMR844" s="247"/>
      <c r="IMS844" s="247"/>
      <c r="IMT844" s="247"/>
      <c r="IMU844" s="247"/>
      <c r="IMV844" s="247"/>
      <c r="IMW844" s="247"/>
      <c r="IMX844" s="247"/>
      <c r="IMY844" s="247"/>
      <c r="IMZ844" s="247"/>
      <c r="INA844" s="247"/>
      <c r="INB844" s="247"/>
      <c r="INC844" s="247"/>
      <c r="IND844" s="247"/>
      <c r="INE844" s="247"/>
      <c r="INF844" s="247"/>
      <c r="ING844" s="247"/>
      <c r="INH844" s="247"/>
      <c r="INI844" s="247"/>
      <c r="INJ844" s="247"/>
      <c r="INK844" s="247"/>
      <c r="INL844" s="247"/>
      <c r="INM844" s="247"/>
      <c r="INN844" s="247"/>
      <c r="INO844" s="247"/>
      <c r="INP844" s="247"/>
      <c r="INQ844" s="247"/>
      <c r="INR844" s="247"/>
      <c r="INS844" s="247"/>
      <c r="INT844" s="247"/>
      <c r="INU844" s="247"/>
      <c r="INV844" s="247"/>
      <c r="INW844" s="247"/>
      <c r="INX844" s="247"/>
      <c r="INY844" s="247"/>
      <c r="INZ844" s="247"/>
      <c r="IOA844" s="247"/>
      <c r="IOB844" s="247"/>
      <c r="IOC844" s="247"/>
      <c r="IOD844" s="247"/>
      <c r="IOE844" s="247"/>
      <c r="IOF844" s="247"/>
      <c r="IOG844" s="247"/>
      <c r="IOH844" s="247"/>
      <c r="IOI844" s="247"/>
      <c r="IOJ844" s="247"/>
      <c r="IOK844" s="247"/>
      <c r="IOL844" s="247"/>
      <c r="IOM844" s="247"/>
      <c r="ION844" s="247"/>
      <c r="IOO844" s="247"/>
      <c r="IOP844" s="247"/>
      <c r="IOQ844" s="247"/>
      <c r="IOR844" s="247"/>
      <c r="IOS844" s="247"/>
      <c r="IOT844" s="247"/>
      <c r="IOU844" s="247"/>
      <c r="IOV844" s="247"/>
      <c r="IOW844" s="247"/>
      <c r="IOX844" s="247"/>
      <c r="IOY844" s="247"/>
      <c r="IOZ844" s="247"/>
      <c r="IPA844" s="247"/>
      <c r="IPB844" s="247"/>
      <c r="IPC844" s="247"/>
      <c r="IPD844" s="247"/>
      <c r="IPE844" s="247"/>
      <c r="IPF844" s="247"/>
      <c r="IPG844" s="247"/>
      <c r="IPH844" s="247"/>
      <c r="IPI844" s="247"/>
      <c r="IPJ844" s="247"/>
      <c r="IPK844" s="247"/>
      <c r="IPL844" s="247"/>
      <c r="IPM844" s="247"/>
      <c r="IPN844" s="247"/>
      <c r="IPO844" s="247"/>
      <c r="IPP844" s="247"/>
      <c r="IPQ844" s="247"/>
      <c r="IPR844" s="247"/>
      <c r="IPS844" s="247"/>
      <c r="IPT844" s="247"/>
      <c r="IPU844" s="247"/>
      <c r="IPV844" s="247"/>
      <c r="IPW844" s="247"/>
      <c r="IPX844" s="247"/>
      <c r="IPY844" s="247"/>
      <c r="IPZ844" s="247"/>
      <c r="IQA844" s="247"/>
      <c r="IQB844" s="247"/>
      <c r="IQC844" s="247"/>
      <c r="IQD844" s="247"/>
      <c r="IQE844" s="247"/>
      <c r="IQF844" s="247"/>
      <c r="IQG844" s="247"/>
      <c r="IQH844" s="247"/>
      <c r="IQI844" s="247"/>
      <c r="IQJ844" s="247"/>
      <c r="IQK844" s="247"/>
      <c r="IQL844" s="247"/>
      <c r="IQM844" s="247"/>
      <c r="IQN844" s="247"/>
      <c r="IQO844" s="247"/>
      <c r="IQP844" s="247"/>
      <c r="IQQ844" s="247"/>
      <c r="IQR844" s="247"/>
      <c r="IQS844" s="247"/>
      <c r="IQT844" s="247"/>
      <c r="IQU844" s="247"/>
      <c r="IQV844" s="247"/>
      <c r="IQW844" s="247"/>
      <c r="IQX844" s="247"/>
      <c r="IQY844" s="247"/>
      <c r="IQZ844" s="247"/>
      <c r="IRA844" s="247"/>
      <c r="IRB844" s="247"/>
      <c r="IRC844" s="247"/>
      <c r="IRD844" s="247"/>
      <c r="IRE844" s="247"/>
      <c r="IRF844" s="247"/>
      <c r="IRG844" s="247"/>
      <c r="IRH844" s="247"/>
      <c r="IRI844" s="247"/>
      <c r="IRJ844" s="247"/>
      <c r="IRK844" s="247"/>
      <c r="IRL844" s="247"/>
      <c r="IRM844" s="247"/>
      <c r="IRN844" s="247"/>
      <c r="IRO844" s="247"/>
      <c r="IRP844" s="247"/>
      <c r="IRQ844" s="247"/>
      <c r="IRR844" s="247"/>
      <c r="IRS844" s="247"/>
      <c r="IRT844" s="247"/>
      <c r="IRU844" s="247"/>
      <c r="IRV844" s="247"/>
      <c r="IRW844" s="247"/>
      <c r="IRX844" s="247"/>
      <c r="IRY844" s="247"/>
      <c r="IRZ844" s="247"/>
      <c r="ISA844" s="247"/>
      <c r="ISB844" s="247"/>
      <c r="ISC844" s="247"/>
      <c r="ISD844" s="247"/>
      <c r="ISE844" s="247"/>
      <c r="ISF844" s="247"/>
      <c r="ISG844" s="247"/>
      <c r="ISH844" s="247"/>
      <c r="ISI844" s="247"/>
      <c r="ISJ844" s="247"/>
      <c r="ISK844" s="247"/>
      <c r="ISL844" s="247"/>
      <c r="ISM844" s="247"/>
      <c r="ISN844" s="247"/>
      <c r="ISO844" s="247"/>
      <c r="ISP844" s="247"/>
      <c r="ISQ844" s="247"/>
      <c r="ISR844" s="247"/>
      <c r="ISS844" s="247"/>
      <c r="IST844" s="247"/>
      <c r="ISU844" s="247"/>
      <c r="ISV844" s="247"/>
      <c r="ISW844" s="247"/>
      <c r="ISX844" s="247"/>
      <c r="ISY844" s="247"/>
      <c r="ISZ844" s="247"/>
      <c r="ITA844" s="247"/>
      <c r="ITB844" s="247"/>
      <c r="ITC844" s="247"/>
      <c r="ITD844" s="247"/>
      <c r="ITE844" s="247"/>
      <c r="ITF844" s="247"/>
      <c r="ITG844" s="247"/>
      <c r="ITH844" s="247"/>
      <c r="ITI844" s="247"/>
      <c r="ITJ844" s="247"/>
      <c r="ITK844" s="247"/>
      <c r="ITL844" s="247"/>
      <c r="ITM844" s="247"/>
      <c r="ITN844" s="247"/>
      <c r="ITO844" s="247"/>
      <c r="ITP844" s="247"/>
      <c r="ITQ844" s="247"/>
      <c r="ITR844" s="247"/>
      <c r="ITS844" s="247"/>
      <c r="ITT844" s="247"/>
      <c r="ITU844" s="247"/>
      <c r="ITV844" s="247"/>
      <c r="ITW844" s="247"/>
      <c r="ITX844" s="247"/>
      <c r="ITY844" s="247"/>
      <c r="ITZ844" s="247"/>
      <c r="IUA844" s="247"/>
      <c r="IUB844" s="247"/>
      <c r="IUC844" s="247"/>
      <c r="IUD844" s="247"/>
      <c r="IUE844" s="247"/>
      <c r="IUF844" s="247"/>
      <c r="IUG844" s="247"/>
      <c r="IUH844" s="247"/>
      <c r="IUI844" s="247"/>
      <c r="IUJ844" s="247"/>
      <c r="IUK844" s="247"/>
      <c r="IUL844" s="247"/>
      <c r="IUM844" s="247"/>
      <c r="IUN844" s="247"/>
      <c r="IUO844" s="247"/>
      <c r="IUP844" s="247"/>
      <c r="IUQ844" s="247"/>
      <c r="IUR844" s="247"/>
      <c r="IUS844" s="247"/>
      <c r="IUT844" s="247"/>
      <c r="IUU844" s="247"/>
      <c r="IUV844" s="247"/>
      <c r="IUW844" s="247"/>
      <c r="IUX844" s="247"/>
      <c r="IUY844" s="247"/>
      <c r="IUZ844" s="247"/>
      <c r="IVA844" s="247"/>
      <c r="IVB844" s="247"/>
      <c r="IVC844" s="247"/>
      <c r="IVD844" s="247"/>
      <c r="IVE844" s="247"/>
      <c r="IVF844" s="247"/>
      <c r="IVG844" s="247"/>
      <c r="IVH844" s="247"/>
      <c r="IVI844" s="247"/>
      <c r="IVJ844" s="247"/>
      <c r="IVK844" s="247"/>
      <c r="IVL844" s="247"/>
      <c r="IVM844" s="247"/>
      <c r="IVN844" s="247"/>
      <c r="IVO844" s="247"/>
      <c r="IVP844" s="247"/>
      <c r="IVQ844" s="247"/>
      <c r="IVR844" s="247"/>
      <c r="IVS844" s="247"/>
      <c r="IVT844" s="247"/>
      <c r="IVU844" s="247"/>
      <c r="IVV844" s="247"/>
      <c r="IVW844" s="247"/>
      <c r="IVX844" s="247"/>
      <c r="IVY844" s="247"/>
      <c r="IVZ844" s="247"/>
      <c r="IWA844" s="247"/>
      <c r="IWB844" s="247"/>
      <c r="IWC844" s="247"/>
      <c r="IWD844" s="247"/>
      <c r="IWE844" s="247"/>
      <c r="IWF844" s="247"/>
      <c r="IWG844" s="247"/>
      <c r="IWH844" s="247"/>
      <c r="IWI844" s="247"/>
      <c r="IWJ844" s="247"/>
      <c r="IWK844" s="247"/>
      <c r="IWL844" s="247"/>
      <c r="IWM844" s="247"/>
      <c r="IWN844" s="247"/>
      <c r="IWO844" s="247"/>
      <c r="IWP844" s="247"/>
      <c r="IWQ844" s="247"/>
      <c r="IWR844" s="247"/>
      <c r="IWS844" s="247"/>
      <c r="IWT844" s="247"/>
      <c r="IWU844" s="247"/>
      <c r="IWV844" s="247"/>
      <c r="IWW844" s="247"/>
      <c r="IWX844" s="247"/>
      <c r="IWY844" s="247"/>
      <c r="IWZ844" s="247"/>
      <c r="IXA844" s="247"/>
      <c r="IXB844" s="247"/>
      <c r="IXC844" s="247"/>
      <c r="IXD844" s="247"/>
      <c r="IXE844" s="247"/>
      <c r="IXF844" s="247"/>
      <c r="IXG844" s="247"/>
      <c r="IXH844" s="247"/>
      <c r="IXI844" s="247"/>
      <c r="IXJ844" s="247"/>
      <c r="IXK844" s="247"/>
      <c r="IXL844" s="247"/>
      <c r="IXM844" s="247"/>
      <c r="IXN844" s="247"/>
      <c r="IXO844" s="247"/>
      <c r="IXP844" s="247"/>
      <c r="IXQ844" s="247"/>
      <c r="IXR844" s="247"/>
      <c r="IXS844" s="247"/>
      <c r="IXT844" s="247"/>
      <c r="IXU844" s="247"/>
      <c r="IXV844" s="247"/>
      <c r="IXW844" s="247"/>
      <c r="IXX844" s="247"/>
      <c r="IXY844" s="247"/>
      <c r="IXZ844" s="247"/>
      <c r="IYA844" s="247"/>
      <c r="IYB844" s="247"/>
      <c r="IYC844" s="247"/>
      <c r="IYD844" s="247"/>
      <c r="IYE844" s="247"/>
      <c r="IYF844" s="247"/>
      <c r="IYG844" s="247"/>
      <c r="IYH844" s="247"/>
      <c r="IYI844" s="247"/>
      <c r="IYJ844" s="247"/>
      <c r="IYK844" s="247"/>
      <c r="IYL844" s="247"/>
      <c r="IYM844" s="247"/>
      <c r="IYN844" s="247"/>
      <c r="IYO844" s="247"/>
      <c r="IYP844" s="247"/>
      <c r="IYQ844" s="247"/>
      <c r="IYR844" s="247"/>
      <c r="IYS844" s="247"/>
      <c r="IYT844" s="247"/>
      <c r="IYU844" s="247"/>
      <c r="IYV844" s="247"/>
      <c r="IYW844" s="247"/>
      <c r="IYX844" s="247"/>
      <c r="IYY844" s="247"/>
      <c r="IYZ844" s="247"/>
      <c r="IZA844" s="247"/>
      <c r="IZB844" s="247"/>
      <c r="IZC844" s="247"/>
      <c r="IZD844" s="247"/>
      <c r="IZE844" s="247"/>
      <c r="IZF844" s="247"/>
      <c r="IZG844" s="247"/>
      <c r="IZH844" s="247"/>
      <c r="IZI844" s="247"/>
      <c r="IZJ844" s="247"/>
      <c r="IZK844" s="247"/>
      <c r="IZL844" s="247"/>
      <c r="IZM844" s="247"/>
      <c r="IZN844" s="247"/>
      <c r="IZO844" s="247"/>
      <c r="IZP844" s="247"/>
      <c r="IZQ844" s="247"/>
      <c r="IZR844" s="247"/>
      <c r="IZS844" s="247"/>
      <c r="IZT844" s="247"/>
      <c r="IZU844" s="247"/>
      <c r="IZV844" s="247"/>
      <c r="IZW844" s="247"/>
      <c r="IZX844" s="247"/>
      <c r="IZY844" s="247"/>
      <c r="IZZ844" s="247"/>
      <c r="JAA844" s="247"/>
      <c r="JAB844" s="247"/>
      <c r="JAC844" s="247"/>
      <c r="JAD844" s="247"/>
      <c r="JAE844" s="247"/>
      <c r="JAF844" s="247"/>
      <c r="JAG844" s="247"/>
      <c r="JAH844" s="247"/>
      <c r="JAI844" s="247"/>
      <c r="JAJ844" s="247"/>
      <c r="JAK844" s="247"/>
      <c r="JAL844" s="247"/>
      <c r="JAM844" s="247"/>
      <c r="JAN844" s="247"/>
      <c r="JAO844" s="247"/>
      <c r="JAP844" s="247"/>
      <c r="JAQ844" s="247"/>
      <c r="JAR844" s="247"/>
      <c r="JAS844" s="247"/>
      <c r="JAT844" s="247"/>
      <c r="JAU844" s="247"/>
      <c r="JAV844" s="247"/>
      <c r="JAW844" s="247"/>
      <c r="JAX844" s="247"/>
      <c r="JAY844" s="247"/>
      <c r="JAZ844" s="247"/>
      <c r="JBA844" s="247"/>
      <c r="JBB844" s="247"/>
      <c r="JBC844" s="247"/>
      <c r="JBD844" s="247"/>
      <c r="JBE844" s="247"/>
      <c r="JBF844" s="247"/>
      <c r="JBG844" s="247"/>
      <c r="JBH844" s="247"/>
      <c r="JBI844" s="247"/>
      <c r="JBJ844" s="247"/>
      <c r="JBK844" s="247"/>
      <c r="JBL844" s="247"/>
      <c r="JBM844" s="247"/>
      <c r="JBN844" s="247"/>
      <c r="JBO844" s="247"/>
      <c r="JBP844" s="247"/>
      <c r="JBQ844" s="247"/>
      <c r="JBR844" s="247"/>
      <c r="JBS844" s="247"/>
      <c r="JBT844" s="247"/>
      <c r="JBU844" s="247"/>
      <c r="JBV844" s="247"/>
      <c r="JBW844" s="247"/>
      <c r="JBX844" s="247"/>
      <c r="JBY844" s="247"/>
      <c r="JBZ844" s="247"/>
      <c r="JCA844" s="247"/>
      <c r="JCB844" s="247"/>
      <c r="JCC844" s="247"/>
      <c r="JCD844" s="247"/>
      <c r="JCE844" s="247"/>
      <c r="JCF844" s="247"/>
      <c r="JCG844" s="247"/>
      <c r="JCH844" s="247"/>
      <c r="JCI844" s="247"/>
      <c r="JCJ844" s="247"/>
      <c r="JCK844" s="247"/>
      <c r="JCL844" s="247"/>
      <c r="JCM844" s="247"/>
      <c r="JCN844" s="247"/>
      <c r="JCO844" s="247"/>
      <c r="JCP844" s="247"/>
      <c r="JCQ844" s="247"/>
      <c r="JCR844" s="247"/>
      <c r="JCS844" s="247"/>
      <c r="JCT844" s="247"/>
      <c r="JCU844" s="247"/>
      <c r="JCV844" s="247"/>
      <c r="JCW844" s="247"/>
      <c r="JCX844" s="247"/>
      <c r="JCY844" s="247"/>
      <c r="JCZ844" s="247"/>
      <c r="JDA844" s="247"/>
      <c r="JDB844" s="247"/>
      <c r="JDC844" s="247"/>
      <c r="JDD844" s="247"/>
      <c r="JDE844" s="247"/>
      <c r="JDF844" s="247"/>
      <c r="JDG844" s="247"/>
      <c r="JDH844" s="247"/>
      <c r="JDI844" s="247"/>
      <c r="JDJ844" s="247"/>
      <c r="JDK844" s="247"/>
      <c r="JDL844" s="247"/>
      <c r="JDM844" s="247"/>
      <c r="JDN844" s="247"/>
      <c r="JDO844" s="247"/>
      <c r="JDP844" s="247"/>
      <c r="JDQ844" s="247"/>
      <c r="JDR844" s="247"/>
      <c r="JDS844" s="247"/>
      <c r="JDT844" s="247"/>
      <c r="JDU844" s="247"/>
      <c r="JDV844" s="247"/>
      <c r="JDW844" s="247"/>
      <c r="JDX844" s="247"/>
      <c r="JDY844" s="247"/>
      <c r="JDZ844" s="247"/>
      <c r="JEA844" s="247"/>
      <c r="JEB844" s="247"/>
      <c r="JEC844" s="247"/>
      <c r="JED844" s="247"/>
      <c r="JEE844" s="247"/>
      <c r="JEF844" s="247"/>
      <c r="JEG844" s="247"/>
      <c r="JEH844" s="247"/>
      <c r="JEI844" s="247"/>
      <c r="JEJ844" s="247"/>
      <c r="JEK844" s="247"/>
      <c r="JEL844" s="247"/>
      <c r="JEM844" s="247"/>
      <c r="JEN844" s="247"/>
      <c r="JEO844" s="247"/>
      <c r="JEP844" s="247"/>
      <c r="JEQ844" s="247"/>
      <c r="JER844" s="247"/>
      <c r="JES844" s="247"/>
      <c r="JET844" s="247"/>
      <c r="JEU844" s="247"/>
      <c r="JEV844" s="247"/>
      <c r="JEW844" s="247"/>
      <c r="JEX844" s="247"/>
      <c r="JEY844" s="247"/>
      <c r="JEZ844" s="247"/>
      <c r="JFA844" s="247"/>
      <c r="JFB844" s="247"/>
      <c r="JFC844" s="247"/>
      <c r="JFD844" s="247"/>
      <c r="JFE844" s="247"/>
      <c r="JFF844" s="247"/>
      <c r="JFG844" s="247"/>
      <c r="JFH844" s="247"/>
      <c r="JFI844" s="247"/>
      <c r="JFJ844" s="247"/>
      <c r="JFK844" s="247"/>
      <c r="JFL844" s="247"/>
      <c r="JFM844" s="247"/>
      <c r="JFN844" s="247"/>
      <c r="JFO844" s="247"/>
      <c r="JFP844" s="247"/>
      <c r="JFQ844" s="247"/>
      <c r="JFR844" s="247"/>
      <c r="JFS844" s="247"/>
      <c r="JFT844" s="247"/>
      <c r="JFU844" s="247"/>
      <c r="JFV844" s="247"/>
      <c r="JFW844" s="247"/>
      <c r="JFX844" s="247"/>
      <c r="JFY844" s="247"/>
      <c r="JFZ844" s="247"/>
      <c r="JGA844" s="247"/>
      <c r="JGB844" s="247"/>
      <c r="JGC844" s="247"/>
      <c r="JGD844" s="247"/>
      <c r="JGE844" s="247"/>
      <c r="JGF844" s="247"/>
      <c r="JGG844" s="247"/>
      <c r="JGH844" s="247"/>
      <c r="JGI844" s="247"/>
      <c r="JGJ844" s="247"/>
      <c r="JGK844" s="247"/>
      <c r="JGL844" s="247"/>
      <c r="JGM844" s="247"/>
      <c r="JGN844" s="247"/>
      <c r="JGO844" s="247"/>
      <c r="JGP844" s="247"/>
      <c r="JGQ844" s="247"/>
      <c r="JGR844" s="247"/>
      <c r="JGS844" s="247"/>
      <c r="JGT844" s="247"/>
      <c r="JGU844" s="247"/>
      <c r="JGV844" s="247"/>
      <c r="JGW844" s="247"/>
      <c r="JGX844" s="247"/>
      <c r="JGY844" s="247"/>
      <c r="JGZ844" s="247"/>
      <c r="JHA844" s="247"/>
      <c r="JHB844" s="247"/>
      <c r="JHC844" s="247"/>
      <c r="JHD844" s="247"/>
      <c r="JHE844" s="247"/>
      <c r="JHF844" s="247"/>
      <c r="JHG844" s="247"/>
      <c r="JHH844" s="247"/>
      <c r="JHI844" s="247"/>
      <c r="JHJ844" s="247"/>
      <c r="JHK844" s="247"/>
      <c r="JHL844" s="247"/>
      <c r="JHM844" s="247"/>
      <c r="JHN844" s="247"/>
      <c r="JHO844" s="247"/>
      <c r="JHP844" s="247"/>
      <c r="JHQ844" s="247"/>
      <c r="JHR844" s="247"/>
      <c r="JHS844" s="247"/>
      <c r="JHT844" s="247"/>
      <c r="JHU844" s="247"/>
      <c r="JHV844" s="247"/>
      <c r="JHW844" s="247"/>
      <c r="JHX844" s="247"/>
      <c r="JHY844" s="247"/>
      <c r="JHZ844" s="247"/>
      <c r="JIA844" s="247"/>
      <c r="JIB844" s="247"/>
      <c r="JIC844" s="247"/>
      <c r="JID844" s="247"/>
      <c r="JIE844" s="247"/>
      <c r="JIF844" s="247"/>
      <c r="JIG844" s="247"/>
      <c r="JIH844" s="247"/>
      <c r="JII844" s="247"/>
      <c r="JIJ844" s="247"/>
      <c r="JIK844" s="247"/>
      <c r="JIL844" s="247"/>
      <c r="JIM844" s="247"/>
      <c r="JIN844" s="247"/>
      <c r="JIO844" s="247"/>
      <c r="JIP844" s="247"/>
      <c r="JIQ844" s="247"/>
      <c r="JIR844" s="247"/>
      <c r="JIS844" s="247"/>
      <c r="JIT844" s="247"/>
      <c r="JIU844" s="247"/>
      <c r="JIV844" s="247"/>
      <c r="JIW844" s="247"/>
      <c r="JIX844" s="247"/>
      <c r="JIY844" s="247"/>
      <c r="JIZ844" s="247"/>
      <c r="JJA844" s="247"/>
      <c r="JJB844" s="247"/>
      <c r="JJC844" s="247"/>
      <c r="JJD844" s="247"/>
      <c r="JJE844" s="247"/>
      <c r="JJF844" s="247"/>
      <c r="JJG844" s="247"/>
      <c r="JJH844" s="247"/>
      <c r="JJI844" s="247"/>
      <c r="JJJ844" s="247"/>
      <c r="JJK844" s="247"/>
      <c r="JJL844" s="247"/>
      <c r="JJM844" s="247"/>
      <c r="JJN844" s="247"/>
      <c r="JJO844" s="247"/>
      <c r="JJP844" s="247"/>
      <c r="JJQ844" s="247"/>
      <c r="JJR844" s="247"/>
      <c r="JJS844" s="247"/>
      <c r="JJT844" s="247"/>
      <c r="JJU844" s="247"/>
      <c r="JJV844" s="247"/>
      <c r="JJW844" s="247"/>
      <c r="JJX844" s="247"/>
      <c r="JJY844" s="247"/>
      <c r="JJZ844" s="247"/>
      <c r="JKA844" s="247"/>
      <c r="JKB844" s="247"/>
      <c r="JKC844" s="247"/>
      <c r="JKD844" s="247"/>
      <c r="JKE844" s="247"/>
      <c r="JKF844" s="247"/>
      <c r="JKG844" s="247"/>
      <c r="JKH844" s="247"/>
      <c r="JKI844" s="247"/>
      <c r="JKJ844" s="247"/>
      <c r="JKK844" s="247"/>
      <c r="JKL844" s="247"/>
      <c r="JKM844" s="247"/>
      <c r="JKN844" s="247"/>
      <c r="JKO844" s="247"/>
      <c r="JKP844" s="247"/>
      <c r="JKQ844" s="247"/>
      <c r="JKR844" s="247"/>
      <c r="JKS844" s="247"/>
      <c r="JKT844" s="247"/>
      <c r="JKU844" s="247"/>
      <c r="JKV844" s="247"/>
      <c r="JKW844" s="247"/>
      <c r="JKX844" s="247"/>
      <c r="JKY844" s="247"/>
      <c r="JKZ844" s="247"/>
      <c r="JLA844" s="247"/>
      <c r="JLB844" s="247"/>
      <c r="JLC844" s="247"/>
      <c r="JLD844" s="247"/>
      <c r="JLE844" s="247"/>
      <c r="JLF844" s="247"/>
      <c r="JLG844" s="247"/>
      <c r="JLH844" s="247"/>
      <c r="JLI844" s="247"/>
      <c r="JLJ844" s="247"/>
      <c r="JLK844" s="247"/>
      <c r="JLL844" s="247"/>
      <c r="JLM844" s="247"/>
      <c r="JLN844" s="247"/>
      <c r="JLO844" s="247"/>
      <c r="JLP844" s="247"/>
      <c r="JLQ844" s="247"/>
      <c r="JLR844" s="247"/>
      <c r="JLS844" s="247"/>
      <c r="JLT844" s="247"/>
      <c r="JLU844" s="247"/>
      <c r="JLV844" s="247"/>
      <c r="JLW844" s="247"/>
      <c r="JLX844" s="247"/>
      <c r="JLY844" s="247"/>
      <c r="JLZ844" s="247"/>
      <c r="JMA844" s="247"/>
      <c r="JMB844" s="247"/>
      <c r="JMC844" s="247"/>
      <c r="JMD844" s="247"/>
      <c r="JME844" s="247"/>
      <c r="JMF844" s="247"/>
      <c r="JMG844" s="247"/>
      <c r="JMH844" s="247"/>
      <c r="JMI844" s="247"/>
      <c r="JMJ844" s="247"/>
      <c r="JMK844" s="247"/>
      <c r="JML844" s="247"/>
      <c r="JMM844" s="247"/>
      <c r="JMN844" s="247"/>
      <c r="JMO844" s="247"/>
      <c r="JMP844" s="247"/>
      <c r="JMQ844" s="247"/>
      <c r="JMR844" s="247"/>
      <c r="JMS844" s="247"/>
      <c r="JMT844" s="247"/>
      <c r="JMU844" s="247"/>
      <c r="JMV844" s="247"/>
      <c r="JMW844" s="247"/>
      <c r="JMX844" s="247"/>
      <c r="JMY844" s="247"/>
      <c r="JMZ844" s="247"/>
      <c r="JNA844" s="247"/>
      <c r="JNB844" s="247"/>
      <c r="JNC844" s="247"/>
      <c r="JND844" s="247"/>
      <c r="JNE844" s="247"/>
      <c r="JNF844" s="247"/>
      <c r="JNG844" s="247"/>
      <c r="JNH844" s="247"/>
      <c r="JNI844" s="247"/>
      <c r="JNJ844" s="247"/>
      <c r="JNK844" s="247"/>
      <c r="JNL844" s="247"/>
      <c r="JNM844" s="247"/>
      <c r="JNN844" s="247"/>
      <c r="JNO844" s="247"/>
      <c r="JNP844" s="247"/>
      <c r="JNQ844" s="247"/>
      <c r="JNR844" s="247"/>
      <c r="JNS844" s="247"/>
      <c r="JNT844" s="247"/>
      <c r="JNU844" s="247"/>
      <c r="JNV844" s="247"/>
      <c r="JNW844" s="247"/>
      <c r="JNX844" s="247"/>
      <c r="JNY844" s="247"/>
      <c r="JNZ844" s="247"/>
      <c r="JOA844" s="247"/>
      <c r="JOB844" s="247"/>
      <c r="JOC844" s="247"/>
      <c r="JOD844" s="247"/>
      <c r="JOE844" s="247"/>
      <c r="JOF844" s="247"/>
      <c r="JOG844" s="247"/>
      <c r="JOH844" s="247"/>
      <c r="JOI844" s="247"/>
      <c r="JOJ844" s="247"/>
      <c r="JOK844" s="247"/>
      <c r="JOL844" s="247"/>
      <c r="JOM844" s="247"/>
      <c r="JON844" s="247"/>
      <c r="JOO844" s="247"/>
      <c r="JOP844" s="247"/>
      <c r="JOQ844" s="247"/>
      <c r="JOR844" s="247"/>
      <c r="JOS844" s="247"/>
      <c r="JOT844" s="247"/>
      <c r="JOU844" s="247"/>
      <c r="JOV844" s="247"/>
      <c r="JOW844" s="247"/>
      <c r="JOX844" s="247"/>
      <c r="JOY844" s="247"/>
      <c r="JOZ844" s="247"/>
      <c r="JPA844" s="247"/>
      <c r="JPB844" s="247"/>
      <c r="JPC844" s="247"/>
      <c r="JPD844" s="247"/>
      <c r="JPE844" s="247"/>
      <c r="JPF844" s="247"/>
      <c r="JPG844" s="247"/>
      <c r="JPH844" s="247"/>
      <c r="JPI844" s="247"/>
      <c r="JPJ844" s="247"/>
      <c r="JPK844" s="247"/>
      <c r="JPL844" s="247"/>
      <c r="JPM844" s="247"/>
      <c r="JPN844" s="247"/>
      <c r="JPO844" s="247"/>
      <c r="JPP844" s="247"/>
      <c r="JPQ844" s="247"/>
      <c r="JPR844" s="247"/>
      <c r="JPS844" s="247"/>
      <c r="JPT844" s="247"/>
      <c r="JPU844" s="247"/>
      <c r="JPV844" s="247"/>
      <c r="JPW844" s="247"/>
      <c r="JPX844" s="247"/>
      <c r="JPY844" s="247"/>
      <c r="JPZ844" s="247"/>
      <c r="JQA844" s="247"/>
      <c r="JQB844" s="247"/>
      <c r="JQC844" s="247"/>
      <c r="JQD844" s="247"/>
      <c r="JQE844" s="247"/>
      <c r="JQF844" s="247"/>
      <c r="JQG844" s="247"/>
      <c r="JQH844" s="247"/>
      <c r="JQI844" s="247"/>
      <c r="JQJ844" s="247"/>
      <c r="JQK844" s="247"/>
      <c r="JQL844" s="247"/>
      <c r="JQM844" s="247"/>
      <c r="JQN844" s="247"/>
      <c r="JQO844" s="247"/>
      <c r="JQP844" s="247"/>
      <c r="JQQ844" s="247"/>
      <c r="JQR844" s="247"/>
      <c r="JQS844" s="247"/>
      <c r="JQT844" s="247"/>
      <c r="JQU844" s="247"/>
      <c r="JQV844" s="247"/>
      <c r="JQW844" s="247"/>
      <c r="JQX844" s="247"/>
      <c r="JQY844" s="247"/>
      <c r="JQZ844" s="247"/>
      <c r="JRA844" s="247"/>
      <c r="JRB844" s="247"/>
      <c r="JRC844" s="247"/>
      <c r="JRD844" s="247"/>
      <c r="JRE844" s="247"/>
      <c r="JRF844" s="247"/>
      <c r="JRG844" s="247"/>
      <c r="JRH844" s="247"/>
      <c r="JRI844" s="247"/>
      <c r="JRJ844" s="247"/>
      <c r="JRK844" s="247"/>
      <c r="JRL844" s="247"/>
      <c r="JRM844" s="247"/>
      <c r="JRN844" s="247"/>
      <c r="JRO844" s="247"/>
      <c r="JRP844" s="247"/>
      <c r="JRQ844" s="247"/>
      <c r="JRR844" s="247"/>
      <c r="JRS844" s="247"/>
      <c r="JRT844" s="247"/>
      <c r="JRU844" s="247"/>
      <c r="JRV844" s="247"/>
      <c r="JRW844" s="247"/>
      <c r="JRX844" s="247"/>
      <c r="JRY844" s="247"/>
      <c r="JRZ844" s="247"/>
      <c r="JSA844" s="247"/>
      <c r="JSB844" s="247"/>
      <c r="JSC844" s="247"/>
      <c r="JSD844" s="247"/>
      <c r="JSE844" s="247"/>
      <c r="JSF844" s="247"/>
      <c r="JSG844" s="247"/>
      <c r="JSH844" s="247"/>
      <c r="JSI844" s="247"/>
      <c r="JSJ844" s="247"/>
      <c r="JSK844" s="247"/>
      <c r="JSL844" s="247"/>
      <c r="JSM844" s="247"/>
      <c r="JSN844" s="247"/>
      <c r="JSO844" s="247"/>
      <c r="JSP844" s="247"/>
      <c r="JSQ844" s="247"/>
      <c r="JSR844" s="247"/>
      <c r="JSS844" s="247"/>
      <c r="JST844" s="247"/>
      <c r="JSU844" s="247"/>
      <c r="JSV844" s="247"/>
      <c r="JSW844" s="247"/>
      <c r="JSX844" s="247"/>
      <c r="JSY844" s="247"/>
      <c r="JSZ844" s="247"/>
      <c r="JTA844" s="247"/>
      <c r="JTB844" s="247"/>
      <c r="JTC844" s="247"/>
      <c r="JTD844" s="247"/>
      <c r="JTE844" s="247"/>
      <c r="JTF844" s="247"/>
      <c r="JTG844" s="247"/>
      <c r="JTH844" s="247"/>
      <c r="JTI844" s="247"/>
      <c r="JTJ844" s="247"/>
      <c r="JTK844" s="247"/>
      <c r="JTL844" s="247"/>
      <c r="JTM844" s="247"/>
      <c r="JTN844" s="247"/>
      <c r="JTO844" s="247"/>
      <c r="JTP844" s="247"/>
      <c r="JTQ844" s="247"/>
      <c r="JTR844" s="247"/>
      <c r="JTS844" s="247"/>
      <c r="JTT844" s="247"/>
      <c r="JTU844" s="247"/>
      <c r="JTV844" s="247"/>
      <c r="JTW844" s="247"/>
      <c r="JTX844" s="247"/>
      <c r="JTY844" s="247"/>
      <c r="JTZ844" s="247"/>
      <c r="JUA844" s="247"/>
      <c r="JUB844" s="247"/>
      <c r="JUC844" s="247"/>
      <c r="JUD844" s="247"/>
      <c r="JUE844" s="247"/>
      <c r="JUF844" s="247"/>
      <c r="JUG844" s="247"/>
      <c r="JUH844" s="247"/>
      <c r="JUI844" s="247"/>
      <c r="JUJ844" s="247"/>
      <c r="JUK844" s="247"/>
      <c r="JUL844" s="247"/>
      <c r="JUM844" s="247"/>
      <c r="JUN844" s="247"/>
      <c r="JUO844" s="247"/>
      <c r="JUP844" s="247"/>
      <c r="JUQ844" s="247"/>
      <c r="JUR844" s="247"/>
      <c r="JUS844" s="247"/>
      <c r="JUT844" s="247"/>
      <c r="JUU844" s="247"/>
      <c r="JUV844" s="247"/>
      <c r="JUW844" s="247"/>
      <c r="JUX844" s="247"/>
      <c r="JUY844" s="247"/>
      <c r="JUZ844" s="247"/>
      <c r="JVA844" s="247"/>
      <c r="JVB844" s="247"/>
      <c r="JVC844" s="247"/>
      <c r="JVD844" s="247"/>
      <c r="JVE844" s="247"/>
      <c r="JVF844" s="247"/>
      <c r="JVG844" s="247"/>
      <c r="JVH844" s="247"/>
      <c r="JVI844" s="247"/>
      <c r="JVJ844" s="247"/>
      <c r="JVK844" s="247"/>
      <c r="JVL844" s="247"/>
      <c r="JVM844" s="247"/>
      <c r="JVN844" s="247"/>
      <c r="JVO844" s="247"/>
      <c r="JVP844" s="247"/>
      <c r="JVQ844" s="247"/>
      <c r="JVR844" s="247"/>
      <c r="JVS844" s="247"/>
      <c r="JVT844" s="247"/>
      <c r="JVU844" s="247"/>
      <c r="JVV844" s="247"/>
      <c r="JVW844" s="247"/>
      <c r="JVX844" s="247"/>
      <c r="JVY844" s="247"/>
      <c r="JVZ844" s="247"/>
      <c r="JWA844" s="247"/>
      <c r="JWB844" s="247"/>
      <c r="JWC844" s="247"/>
      <c r="JWD844" s="247"/>
      <c r="JWE844" s="247"/>
      <c r="JWF844" s="247"/>
      <c r="JWG844" s="247"/>
      <c r="JWH844" s="247"/>
      <c r="JWI844" s="247"/>
      <c r="JWJ844" s="247"/>
      <c r="JWK844" s="247"/>
      <c r="JWL844" s="247"/>
      <c r="JWM844" s="247"/>
      <c r="JWN844" s="247"/>
      <c r="JWO844" s="247"/>
      <c r="JWP844" s="247"/>
      <c r="JWQ844" s="247"/>
      <c r="JWR844" s="247"/>
      <c r="JWS844" s="247"/>
      <c r="JWT844" s="247"/>
      <c r="JWU844" s="247"/>
      <c r="JWV844" s="247"/>
      <c r="JWW844" s="247"/>
      <c r="JWX844" s="247"/>
      <c r="JWY844" s="247"/>
      <c r="JWZ844" s="247"/>
      <c r="JXA844" s="247"/>
      <c r="JXB844" s="247"/>
      <c r="JXC844" s="247"/>
      <c r="JXD844" s="247"/>
      <c r="JXE844" s="247"/>
      <c r="JXF844" s="247"/>
      <c r="JXG844" s="247"/>
      <c r="JXH844" s="247"/>
      <c r="JXI844" s="247"/>
      <c r="JXJ844" s="247"/>
      <c r="JXK844" s="247"/>
      <c r="JXL844" s="247"/>
      <c r="JXM844" s="247"/>
      <c r="JXN844" s="247"/>
      <c r="JXO844" s="247"/>
      <c r="JXP844" s="247"/>
      <c r="JXQ844" s="247"/>
      <c r="JXR844" s="247"/>
      <c r="JXS844" s="247"/>
      <c r="JXT844" s="247"/>
      <c r="JXU844" s="247"/>
      <c r="JXV844" s="247"/>
      <c r="JXW844" s="247"/>
      <c r="JXX844" s="247"/>
      <c r="JXY844" s="247"/>
      <c r="JXZ844" s="247"/>
      <c r="JYA844" s="247"/>
      <c r="JYB844" s="247"/>
      <c r="JYC844" s="247"/>
      <c r="JYD844" s="247"/>
      <c r="JYE844" s="247"/>
      <c r="JYF844" s="247"/>
      <c r="JYG844" s="247"/>
      <c r="JYH844" s="247"/>
      <c r="JYI844" s="247"/>
      <c r="JYJ844" s="247"/>
      <c r="JYK844" s="247"/>
      <c r="JYL844" s="247"/>
      <c r="JYM844" s="247"/>
      <c r="JYN844" s="247"/>
      <c r="JYO844" s="247"/>
      <c r="JYP844" s="247"/>
      <c r="JYQ844" s="247"/>
      <c r="JYR844" s="247"/>
      <c r="JYS844" s="247"/>
      <c r="JYT844" s="247"/>
      <c r="JYU844" s="247"/>
      <c r="JYV844" s="247"/>
      <c r="JYW844" s="247"/>
      <c r="JYX844" s="247"/>
      <c r="JYY844" s="247"/>
      <c r="JYZ844" s="247"/>
      <c r="JZA844" s="247"/>
      <c r="JZB844" s="247"/>
      <c r="JZC844" s="247"/>
      <c r="JZD844" s="247"/>
      <c r="JZE844" s="247"/>
      <c r="JZF844" s="247"/>
      <c r="JZG844" s="247"/>
      <c r="JZH844" s="247"/>
      <c r="JZI844" s="247"/>
      <c r="JZJ844" s="247"/>
      <c r="JZK844" s="247"/>
      <c r="JZL844" s="247"/>
      <c r="JZM844" s="247"/>
      <c r="JZN844" s="247"/>
      <c r="JZO844" s="247"/>
      <c r="JZP844" s="247"/>
      <c r="JZQ844" s="247"/>
      <c r="JZR844" s="247"/>
      <c r="JZS844" s="247"/>
      <c r="JZT844" s="247"/>
      <c r="JZU844" s="247"/>
      <c r="JZV844" s="247"/>
      <c r="JZW844" s="247"/>
      <c r="JZX844" s="247"/>
      <c r="JZY844" s="247"/>
      <c r="JZZ844" s="247"/>
      <c r="KAA844" s="247"/>
      <c r="KAB844" s="247"/>
      <c r="KAC844" s="247"/>
      <c r="KAD844" s="247"/>
      <c r="KAE844" s="247"/>
      <c r="KAF844" s="247"/>
      <c r="KAG844" s="247"/>
      <c r="KAH844" s="247"/>
      <c r="KAI844" s="247"/>
      <c r="KAJ844" s="247"/>
      <c r="KAK844" s="247"/>
      <c r="KAL844" s="247"/>
      <c r="KAM844" s="247"/>
      <c r="KAN844" s="247"/>
      <c r="KAO844" s="247"/>
      <c r="KAP844" s="247"/>
      <c r="KAQ844" s="247"/>
      <c r="KAR844" s="247"/>
      <c r="KAS844" s="247"/>
      <c r="KAT844" s="247"/>
      <c r="KAU844" s="247"/>
      <c r="KAV844" s="247"/>
      <c r="KAW844" s="247"/>
      <c r="KAX844" s="247"/>
      <c r="KAY844" s="247"/>
      <c r="KAZ844" s="247"/>
      <c r="KBA844" s="247"/>
      <c r="KBB844" s="247"/>
      <c r="KBC844" s="247"/>
      <c r="KBD844" s="247"/>
      <c r="KBE844" s="247"/>
      <c r="KBF844" s="247"/>
      <c r="KBG844" s="247"/>
      <c r="KBH844" s="247"/>
      <c r="KBI844" s="247"/>
      <c r="KBJ844" s="247"/>
      <c r="KBK844" s="247"/>
      <c r="KBL844" s="247"/>
      <c r="KBM844" s="247"/>
      <c r="KBN844" s="247"/>
      <c r="KBO844" s="247"/>
      <c r="KBP844" s="247"/>
      <c r="KBQ844" s="247"/>
      <c r="KBR844" s="247"/>
      <c r="KBS844" s="247"/>
      <c r="KBT844" s="247"/>
      <c r="KBU844" s="247"/>
      <c r="KBV844" s="247"/>
      <c r="KBW844" s="247"/>
      <c r="KBX844" s="247"/>
      <c r="KBY844" s="247"/>
      <c r="KBZ844" s="247"/>
      <c r="KCA844" s="247"/>
      <c r="KCB844" s="247"/>
      <c r="KCC844" s="247"/>
      <c r="KCD844" s="247"/>
      <c r="KCE844" s="247"/>
      <c r="KCF844" s="247"/>
      <c r="KCG844" s="247"/>
      <c r="KCH844" s="247"/>
      <c r="KCI844" s="247"/>
      <c r="KCJ844" s="247"/>
      <c r="KCK844" s="247"/>
      <c r="KCL844" s="247"/>
      <c r="KCM844" s="247"/>
      <c r="KCN844" s="247"/>
      <c r="KCO844" s="247"/>
      <c r="KCP844" s="247"/>
      <c r="KCQ844" s="247"/>
      <c r="KCR844" s="247"/>
      <c r="KCS844" s="247"/>
      <c r="KCT844" s="247"/>
      <c r="KCU844" s="247"/>
      <c r="KCV844" s="247"/>
      <c r="KCW844" s="247"/>
      <c r="KCX844" s="247"/>
      <c r="KCY844" s="247"/>
      <c r="KCZ844" s="247"/>
      <c r="KDA844" s="247"/>
      <c r="KDB844" s="247"/>
      <c r="KDC844" s="247"/>
      <c r="KDD844" s="247"/>
      <c r="KDE844" s="247"/>
      <c r="KDF844" s="247"/>
      <c r="KDG844" s="247"/>
      <c r="KDH844" s="247"/>
      <c r="KDI844" s="247"/>
      <c r="KDJ844" s="247"/>
      <c r="KDK844" s="247"/>
      <c r="KDL844" s="247"/>
      <c r="KDM844" s="247"/>
      <c r="KDN844" s="247"/>
      <c r="KDO844" s="247"/>
      <c r="KDP844" s="247"/>
      <c r="KDQ844" s="247"/>
      <c r="KDR844" s="247"/>
      <c r="KDS844" s="247"/>
      <c r="KDT844" s="247"/>
      <c r="KDU844" s="247"/>
      <c r="KDV844" s="247"/>
      <c r="KDW844" s="247"/>
      <c r="KDX844" s="247"/>
      <c r="KDY844" s="247"/>
      <c r="KDZ844" s="247"/>
      <c r="KEA844" s="247"/>
      <c r="KEB844" s="247"/>
      <c r="KEC844" s="247"/>
      <c r="KED844" s="247"/>
      <c r="KEE844" s="247"/>
      <c r="KEF844" s="247"/>
      <c r="KEG844" s="247"/>
      <c r="KEH844" s="247"/>
      <c r="KEI844" s="247"/>
      <c r="KEJ844" s="247"/>
      <c r="KEK844" s="247"/>
      <c r="KEL844" s="247"/>
      <c r="KEM844" s="247"/>
      <c r="KEN844" s="247"/>
      <c r="KEO844" s="247"/>
      <c r="KEP844" s="247"/>
      <c r="KEQ844" s="247"/>
      <c r="KER844" s="247"/>
      <c r="KES844" s="247"/>
      <c r="KET844" s="247"/>
      <c r="KEU844" s="247"/>
      <c r="KEV844" s="247"/>
      <c r="KEW844" s="247"/>
      <c r="KEX844" s="247"/>
      <c r="KEY844" s="247"/>
      <c r="KEZ844" s="247"/>
      <c r="KFA844" s="247"/>
      <c r="KFB844" s="247"/>
      <c r="KFC844" s="247"/>
      <c r="KFD844" s="247"/>
      <c r="KFE844" s="247"/>
      <c r="KFF844" s="247"/>
      <c r="KFG844" s="247"/>
      <c r="KFH844" s="247"/>
      <c r="KFI844" s="247"/>
      <c r="KFJ844" s="247"/>
      <c r="KFK844" s="247"/>
      <c r="KFL844" s="247"/>
      <c r="KFM844" s="247"/>
      <c r="KFN844" s="247"/>
      <c r="KFO844" s="247"/>
      <c r="KFP844" s="247"/>
      <c r="KFQ844" s="247"/>
      <c r="KFR844" s="247"/>
      <c r="KFS844" s="247"/>
      <c r="KFT844" s="247"/>
      <c r="KFU844" s="247"/>
      <c r="KFV844" s="247"/>
      <c r="KFW844" s="247"/>
      <c r="KFX844" s="247"/>
      <c r="KFY844" s="247"/>
      <c r="KFZ844" s="247"/>
      <c r="KGA844" s="247"/>
      <c r="KGB844" s="247"/>
      <c r="KGC844" s="247"/>
      <c r="KGD844" s="247"/>
      <c r="KGE844" s="247"/>
      <c r="KGF844" s="247"/>
      <c r="KGG844" s="247"/>
      <c r="KGH844" s="247"/>
      <c r="KGI844" s="247"/>
      <c r="KGJ844" s="247"/>
      <c r="KGK844" s="247"/>
      <c r="KGL844" s="247"/>
      <c r="KGM844" s="247"/>
      <c r="KGN844" s="247"/>
      <c r="KGO844" s="247"/>
      <c r="KGP844" s="247"/>
      <c r="KGQ844" s="247"/>
      <c r="KGR844" s="247"/>
      <c r="KGS844" s="247"/>
      <c r="KGT844" s="247"/>
      <c r="KGU844" s="247"/>
      <c r="KGV844" s="247"/>
      <c r="KGW844" s="247"/>
      <c r="KGX844" s="247"/>
      <c r="KGY844" s="247"/>
      <c r="KGZ844" s="247"/>
      <c r="KHA844" s="247"/>
      <c r="KHB844" s="247"/>
      <c r="KHC844" s="247"/>
      <c r="KHD844" s="247"/>
      <c r="KHE844" s="247"/>
      <c r="KHF844" s="247"/>
      <c r="KHG844" s="247"/>
      <c r="KHH844" s="247"/>
      <c r="KHI844" s="247"/>
      <c r="KHJ844" s="247"/>
      <c r="KHK844" s="247"/>
      <c r="KHL844" s="247"/>
      <c r="KHM844" s="247"/>
      <c r="KHN844" s="247"/>
      <c r="KHO844" s="247"/>
      <c r="KHP844" s="247"/>
      <c r="KHQ844" s="247"/>
      <c r="KHR844" s="247"/>
      <c r="KHS844" s="247"/>
      <c r="KHT844" s="247"/>
      <c r="KHU844" s="247"/>
      <c r="KHV844" s="247"/>
      <c r="KHW844" s="247"/>
      <c r="KHX844" s="247"/>
      <c r="KHY844" s="247"/>
      <c r="KHZ844" s="247"/>
      <c r="KIA844" s="247"/>
      <c r="KIB844" s="247"/>
      <c r="KIC844" s="247"/>
      <c r="KID844" s="247"/>
      <c r="KIE844" s="247"/>
      <c r="KIF844" s="247"/>
      <c r="KIG844" s="247"/>
      <c r="KIH844" s="247"/>
      <c r="KII844" s="247"/>
      <c r="KIJ844" s="247"/>
      <c r="KIK844" s="247"/>
      <c r="KIL844" s="247"/>
      <c r="KIM844" s="247"/>
      <c r="KIN844" s="247"/>
      <c r="KIO844" s="247"/>
      <c r="KIP844" s="247"/>
      <c r="KIQ844" s="247"/>
      <c r="KIR844" s="247"/>
      <c r="KIS844" s="247"/>
      <c r="KIT844" s="247"/>
      <c r="KIU844" s="247"/>
      <c r="KIV844" s="247"/>
      <c r="KIW844" s="247"/>
      <c r="KIX844" s="247"/>
      <c r="KIY844" s="247"/>
      <c r="KIZ844" s="247"/>
      <c r="KJA844" s="247"/>
      <c r="KJB844" s="247"/>
      <c r="KJC844" s="247"/>
      <c r="KJD844" s="247"/>
      <c r="KJE844" s="247"/>
      <c r="KJF844" s="247"/>
      <c r="KJG844" s="247"/>
      <c r="KJH844" s="247"/>
      <c r="KJI844" s="247"/>
      <c r="KJJ844" s="247"/>
      <c r="KJK844" s="247"/>
      <c r="KJL844" s="247"/>
      <c r="KJM844" s="247"/>
      <c r="KJN844" s="247"/>
      <c r="KJO844" s="247"/>
      <c r="KJP844" s="247"/>
      <c r="KJQ844" s="247"/>
      <c r="KJR844" s="247"/>
      <c r="KJS844" s="247"/>
      <c r="KJT844" s="247"/>
      <c r="KJU844" s="247"/>
      <c r="KJV844" s="247"/>
      <c r="KJW844" s="247"/>
      <c r="KJX844" s="247"/>
      <c r="KJY844" s="247"/>
      <c r="KJZ844" s="247"/>
      <c r="KKA844" s="247"/>
      <c r="KKB844" s="247"/>
      <c r="KKC844" s="247"/>
      <c r="KKD844" s="247"/>
      <c r="KKE844" s="247"/>
      <c r="KKF844" s="247"/>
      <c r="KKG844" s="247"/>
      <c r="KKH844" s="247"/>
      <c r="KKI844" s="247"/>
      <c r="KKJ844" s="247"/>
      <c r="KKK844" s="247"/>
      <c r="KKL844" s="247"/>
      <c r="KKM844" s="247"/>
      <c r="KKN844" s="247"/>
      <c r="KKO844" s="247"/>
      <c r="KKP844" s="247"/>
      <c r="KKQ844" s="247"/>
      <c r="KKR844" s="247"/>
      <c r="KKS844" s="247"/>
      <c r="KKT844" s="247"/>
      <c r="KKU844" s="247"/>
      <c r="KKV844" s="247"/>
      <c r="KKW844" s="247"/>
      <c r="KKX844" s="247"/>
      <c r="KKY844" s="247"/>
      <c r="KKZ844" s="247"/>
      <c r="KLA844" s="247"/>
      <c r="KLB844" s="247"/>
      <c r="KLC844" s="247"/>
      <c r="KLD844" s="247"/>
      <c r="KLE844" s="247"/>
      <c r="KLF844" s="247"/>
      <c r="KLG844" s="247"/>
      <c r="KLH844" s="247"/>
      <c r="KLI844" s="247"/>
      <c r="KLJ844" s="247"/>
      <c r="KLK844" s="247"/>
      <c r="KLL844" s="247"/>
      <c r="KLM844" s="247"/>
      <c r="KLN844" s="247"/>
      <c r="KLO844" s="247"/>
      <c r="KLP844" s="247"/>
      <c r="KLQ844" s="247"/>
      <c r="KLR844" s="247"/>
      <c r="KLS844" s="247"/>
      <c r="KLT844" s="247"/>
      <c r="KLU844" s="247"/>
      <c r="KLV844" s="247"/>
      <c r="KLW844" s="247"/>
      <c r="KLX844" s="247"/>
      <c r="KLY844" s="247"/>
      <c r="KLZ844" s="247"/>
      <c r="KMA844" s="247"/>
      <c r="KMB844" s="247"/>
      <c r="KMC844" s="247"/>
      <c r="KMD844" s="247"/>
      <c r="KME844" s="247"/>
      <c r="KMF844" s="247"/>
      <c r="KMG844" s="247"/>
      <c r="KMH844" s="247"/>
      <c r="KMI844" s="247"/>
      <c r="KMJ844" s="247"/>
      <c r="KMK844" s="247"/>
      <c r="KML844" s="247"/>
      <c r="KMM844" s="247"/>
      <c r="KMN844" s="247"/>
      <c r="KMO844" s="247"/>
      <c r="KMP844" s="247"/>
      <c r="KMQ844" s="247"/>
      <c r="KMR844" s="247"/>
      <c r="KMS844" s="247"/>
      <c r="KMT844" s="247"/>
      <c r="KMU844" s="247"/>
      <c r="KMV844" s="247"/>
      <c r="KMW844" s="247"/>
      <c r="KMX844" s="247"/>
      <c r="KMY844" s="247"/>
      <c r="KMZ844" s="247"/>
      <c r="KNA844" s="247"/>
      <c r="KNB844" s="247"/>
      <c r="KNC844" s="247"/>
      <c r="KND844" s="247"/>
      <c r="KNE844" s="247"/>
      <c r="KNF844" s="247"/>
      <c r="KNG844" s="247"/>
      <c r="KNH844" s="247"/>
      <c r="KNI844" s="247"/>
      <c r="KNJ844" s="247"/>
      <c r="KNK844" s="247"/>
      <c r="KNL844" s="247"/>
      <c r="KNM844" s="247"/>
      <c r="KNN844" s="247"/>
      <c r="KNO844" s="247"/>
      <c r="KNP844" s="247"/>
      <c r="KNQ844" s="247"/>
      <c r="KNR844" s="247"/>
      <c r="KNS844" s="247"/>
      <c r="KNT844" s="247"/>
      <c r="KNU844" s="247"/>
      <c r="KNV844" s="247"/>
      <c r="KNW844" s="247"/>
      <c r="KNX844" s="247"/>
      <c r="KNY844" s="247"/>
      <c r="KNZ844" s="247"/>
      <c r="KOA844" s="247"/>
      <c r="KOB844" s="247"/>
      <c r="KOC844" s="247"/>
      <c r="KOD844" s="247"/>
      <c r="KOE844" s="247"/>
      <c r="KOF844" s="247"/>
      <c r="KOG844" s="247"/>
      <c r="KOH844" s="247"/>
      <c r="KOI844" s="247"/>
      <c r="KOJ844" s="247"/>
      <c r="KOK844" s="247"/>
      <c r="KOL844" s="247"/>
      <c r="KOM844" s="247"/>
      <c r="KON844" s="247"/>
      <c r="KOO844" s="247"/>
      <c r="KOP844" s="247"/>
      <c r="KOQ844" s="247"/>
      <c r="KOR844" s="247"/>
      <c r="KOS844" s="247"/>
      <c r="KOT844" s="247"/>
      <c r="KOU844" s="247"/>
      <c r="KOV844" s="247"/>
      <c r="KOW844" s="247"/>
      <c r="KOX844" s="247"/>
      <c r="KOY844" s="247"/>
      <c r="KOZ844" s="247"/>
      <c r="KPA844" s="247"/>
      <c r="KPB844" s="247"/>
      <c r="KPC844" s="247"/>
      <c r="KPD844" s="247"/>
      <c r="KPE844" s="247"/>
      <c r="KPF844" s="247"/>
      <c r="KPG844" s="247"/>
      <c r="KPH844" s="247"/>
      <c r="KPI844" s="247"/>
      <c r="KPJ844" s="247"/>
      <c r="KPK844" s="247"/>
      <c r="KPL844" s="247"/>
      <c r="KPM844" s="247"/>
      <c r="KPN844" s="247"/>
      <c r="KPO844" s="247"/>
      <c r="KPP844" s="247"/>
      <c r="KPQ844" s="247"/>
      <c r="KPR844" s="247"/>
      <c r="KPS844" s="247"/>
      <c r="KPT844" s="247"/>
      <c r="KPU844" s="247"/>
      <c r="KPV844" s="247"/>
      <c r="KPW844" s="247"/>
      <c r="KPX844" s="247"/>
      <c r="KPY844" s="247"/>
      <c r="KPZ844" s="247"/>
      <c r="KQA844" s="247"/>
      <c r="KQB844" s="247"/>
      <c r="KQC844" s="247"/>
      <c r="KQD844" s="247"/>
      <c r="KQE844" s="247"/>
      <c r="KQF844" s="247"/>
      <c r="KQG844" s="247"/>
      <c r="KQH844" s="247"/>
      <c r="KQI844" s="247"/>
      <c r="KQJ844" s="247"/>
      <c r="KQK844" s="247"/>
      <c r="KQL844" s="247"/>
      <c r="KQM844" s="247"/>
      <c r="KQN844" s="247"/>
      <c r="KQO844" s="247"/>
      <c r="KQP844" s="247"/>
      <c r="KQQ844" s="247"/>
      <c r="KQR844" s="247"/>
      <c r="KQS844" s="247"/>
      <c r="KQT844" s="247"/>
      <c r="KQU844" s="247"/>
      <c r="KQV844" s="247"/>
      <c r="KQW844" s="247"/>
      <c r="KQX844" s="247"/>
      <c r="KQY844" s="247"/>
      <c r="KQZ844" s="247"/>
      <c r="KRA844" s="247"/>
      <c r="KRB844" s="247"/>
      <c r="KRC844" s="247"/>
      <c r="KRD844" s="247"/>
      <c r="KRE844" s="247"/>
      <c r="KRF844" s="247"/>
      <c r="KRG844" s="247"/>
      <c r="KRH844" s="247"/>
      <c r="KRI844" s="247"/>
      <c r="KRJ844" s="247"/>
      <c r="KRK844" s="247"/>
      <c r="KRL844" s="247"/>
      <c r="KRM844" s="247"/>
      <c r="KRN844" s="247"/>
      <c r="KRO844" s="247"/>
      <c r="KRP844" s="247"/>
      <c r="KRQ844" s="247"/>
      <c r="KRR844" s="247"/>
      <c r="KRS844" s="247"/>
      <c r="KRT844" s="247"/>
      <c r="KRU844" s="247"/>
      <c r="KRV844" s="247"/>
      <c r="KRW844" s="247"/>
      <c r="KRX844" s="247"/>
      <c r="KRY844" s="247"/>
      <c r="KRZ844" s="247"/>
      <c r="KSA844" s="247"/>
      <c r="KSB844" s="247"/>
      <c r="KSC844" s="247"/>
      <c r="KSD844" s="247"/>
      <c r="KSE844" s="247"/>
      <c r="KSF844" s="247"/>
      <c r="KSG844" s="247"/>
      <c r="KSH844" s="247"/>
      <c r="KSI844" s="247"/>
      <c r="KSJ844" s="247"/>
      <c r="KSK844" s="247"/>
      <c r="KSL844" s="247"/>
      <c r="KSM844" s="247"/>
      <c r="KSN844" s="247"/>
      <c r="KSO844" s="247"/>
      <c r="KSP844" s="247"/>
      <c r="KSQ844" s="247"/>
      <c r="KSR844" s="247"/>
      <c r="KSS844" s="247"/>
      <c r="KST844" s="247"/>
      <c r="KSU844" s="247"/>
      <c r="KSV844" s="247"/>
      <c r="KSW844" s="247"/>
      <c r="KSX844" s="247"/>
      <c r="KSY844" s="247"/>
      <c r="KSZ844" s="247"/>
      <c r="KTA844" s="247"/>
      <c r="KTB844" s="247"/>
      <c r="KTC844" s="247"/>
      <c r="KTD844" s="247"/>
      <c r="KTE844" s="247"/>
      <c r="KTF844" s="247"/>
      <c r="KTG844" s="247"/>
      <c r="KTH844" s="247"/>
      <c r="KTI844" s="247"/>
      <c r="KTJ844" s="247"/>
      <c r="KTK844" s="247"/>
      <c r="KTL844" s="247"/>
      <c r="KTM844" s="247"/>
      <c r="KTN844" s="247"/>
      <c r="KTO844" s="247"/>
      <c r="KTP844" s="247"/>
      <c r="KTQ844" s="247"/>
      <c r="KTR844" s="247"/>
      <c r="KTS844" s="247"/>
      <c r="KTT844" s="247"/>
      <c r="KTU844" s="247"/>
      <c r="KTV844" s="247"/>
      <c r="KTW844" s="247"/>
      <c r="KTX844" s="247"/>
      <c r="KTY844" s="247"/>
      <c r="KTZ844" s="247"/>
      <c r="KUA844" s="247"/>
      <c r="KUB844" s="247"/>
      <c r="KUC844" s="247"/>
      <c r="KUD844" s="247"/>
      <c r="KUE844" s="247"/>
      <c r="KUF844" s="247"/>
      <c r="KUG844" s="247"/>
      <c r="KUH844" s="247"/>
      <c r="KUI844" s="247"/>
      <c r="KUJ844" s="247"/>
      <c r="KUK844" s="247"/>
      <c r="KUL844" s="247"/>
      <c r="KUM844" s="247"/>
      <c r="KUN844" s="247"/>
      <c r="KUO844" s="247"/>
      <c r="KUP844" s="247"/>
      <c r="KUQ844" s="247"/>
      <c r="KUR844" s="247"/>
      <c r="KUS844" s="247"/>
      <c r="KUT844" s="247"/>
      <c r="KUU844" s="247"/>
      <c r="KUV844" s="247"/>
      <c r="KUW844" s="247"/>
      <c r="KUX844" s="247"/>
      <c r="KUY844" s="247"/>
      <c r="KUZ844" s="247"/>
      <c r="KVA844" s="247"/>
      <c r="KVB844" s="247"/>
      <c r="KVC844" s="247"/>
      <c r="KVD844" s="247"/>
      <c r="KVE844" s="247"/>
      <c r="KVF844" s="247"/>
      <c r="KVG844" s="247"/>
      <c r="KVH844" s="247"/>
      <c r="KVI844" s="247"/>
      <c r="KVJ844" s="247"/>
      <c r="KVK844" s="247"/>
      <c r="KVL844" s="247"/>
      <c r="KVM844" s="247"/>
      <c r="KVN844" s="247"/>
      <c r="KVO844" s="247"/>
      <c r="KVP844" s="247"/>
      <c r="KVQ844" s="247"/>
      <c r="KVR844" s="247"/>
      <c r="KVS844" s="247"/>
      <c r="KVT844" s="247"/>
      <c r="KVU844" s="247"/>
      <c r="KVV844" s="247"/>
      <c r="KVW844" s="247"/>
      <c r="KVX844" s="247"/>
      <c r="KVY844" s="247"/>
      <c r="KVZ844" s="247"/>
      <c r="KWA844" s="247"/>
      <c r="KWB844" s="247"/>
      <c r="KWC844" s="247"/>
      <c r="KWD844" s="247"/>
      <c r="KWE844" s="247"/>
      <c r="KWF844" s="247"/>
      <c r="KWG844" s="247"/>
      <c r="KWH844" s="247"/>
      <c r="KWI844" s="247"/>
      <c r="KWJ844" s="247"/>
      <c r="KWK844" s="247"/>
      <c r="KWL844" s="247"/>
      <c r="KWM844" s="247"/>
      <c r="KWN844" s="247"/>
      <c r="KWO844" s="247"/>
      <c r="KWP844" s="247"/>
      <c r="KWQ844" s="247"/>
      <c r="KWR844" s="247"/>
      <c r="KWS844" s="247"/>
      <c r="KWT844" s="247"/>
      <c r="KWU844" s="247"/>
      <c r="KWV844" s="247"/>
      <c r="KWW844" s="247"/>
      <c r="KWX844" s="247"/>
      <c r="KWY844" s="247"/>
      <c r="KWZ844" s="247"/>
      <c r="KXA844" s="247"/>
      <c r="KXB844" s="247"/>
      <c r="KXC844" s="247"/>
      <c r="KXD844" s="247"/>
      <c r="KXE844" s="247"/>
      <c r="KXF844" s="247"/>
      <c r="KXG844" s="247"/>
      <c r="KXH844" s="247"/>
      <c r="KXI844" s="247"/>
      <c r="KXJ844" s="247"/>
      <c r="KXK844" s="247"/>
      <c r="KXL844" s="247"/>
      <c r="KXM844" s="247"/>
      <c r="KXN844" s="247"/>
      <c r="KXO844" s="247"/>
      <c r="KXP844" s="247"/>
      <c r="KXQ844" s="247"/>
      <c r="KXR844" s="247"/>
      <c r="KXS844" s="247"/>
      <c r="KXT844" s="247"/>
      <c r="KXU844" s="247"/>
      <c r="KXV844" s="247"/>
      <c r="KXW844" s="247"/>
      <c r="KXX844" s="247"/>
      <c r="KXY844" s="247"/>
      <c r="KXZ844" s="247"/>
      <c r="KYA844" s="247"/>
      <c r="KYB844" s="247"/>
      <c r="KYC844" s="247"/>
      <c r="KYD844" s="247"/>
      <c r="KYE844" s="247"/>
      <c r="KYF844" s="247"/>
      <c r="KYG844" s="247"/>
      <c r="KYH844" s="247"/>
      <c r="KYI844" s="247"/>
      <c r="KYJ844" s="247"/>
      <c r="KYK844" s="247"/>
      <c r="KYL844" s="247"/>
      <c r="KYM844" s="247"/>
      <c r="KYN844" s="247"/>
      <c r="KYO844" s="247"/>
      <c r="KYP844" s="247"/>
      <c r="KYQ844" s="247"/>
      <c r="KYR844" s="247"/>
      <c r="KYS844" s="247"/>
      <c r="KYT844" s="247"/>
      <c r="KYU844" s="247"/>
      <c r="KYV844" s="247"/>
      <c r="KYW844" s="247"/>
      <c r="KYX844" s="247"/>
      <c r="KYY844" s="247"/>
      <c r="KYZ844" s="247"/>
      <c r="KZA844" s="247"/>
      <c r="KZB844" s="247"/>
      <c r="KZC844" s="247"/>
      <c r="KZD844" s="247"/>
      <c r="KZE844" s="247"/>
      <c r="KZF844" s="247"/>
      <c r="KZG844" s="247"/>
      <c r="KZH844" s="247"/>
      <c r="KZI844" s="247"/>
      <c r="KZJ844" s="247"/>
      <c r="KZK844" s="247"/>
      <c r="KZL844" s="247"/>
      <c r="KZM844" s="247"/>
      <c r="KZN844" s="247"/>
      <c r="KZO844" s="247"/>
      <c r="KZP844" s="247"/>
      <c r="KZQ844" s="247"/>
      <c r="KZR844" s="247"/>
      <c r="KZS844" s="247"/>
      <c r="KZT844" s="247"/>
      <c r="KZU844" s="247"/>
      <c r="KZV844" s="247"/>
      <c r="KZW844" s="247"/>
      <c r="KZX844" s="247"/>
      <c r="KZY844" s="247"/>
      <c r="KZZ844" s="247"/>
      <c r="LAA844" s="247"/>
      <c r="LAB844" s="247"/>
      <c r="LAC844" s="247"/>
      <c r="LAD844" s="247"/>
      <c r="LAE844" s="247"/>
      <c r="LAF844" s="247"/>
      <c r="LAG844" s="247"/>
      <c r="LAH844" s="247"/>
      <c r="LAI844" s="247"/>
      <c r="LAJ844" s="247"/>
      <c r="LAK844" s="247"/>
      <c r="LAL844" s="247"/>
      <c r="LAM844" s="247"/>
      <c r="LAN844" s="247"/>
      <c r="LAO844" s="247"/>
      <c r="LAP844" s="247"/>
      <c r="LAQ844" s="247"/>
      <c r="LAR844" s="247"/>
      <c r="LAS844" s="247"/>
      <c r="LAT844" s="247"/>
      <c r="LAU844" s="247"/>
      <c r="LAV844" s="247"/>
      <c r="LAW844" s="247"/>
      <c r="LAX844" s="247"/>
      <c r="LAY844" s="247"/>
      <c r="LAZ844" s="247"/>
      <c r="LBA844" s="247"/>
      <c r="LBB844" s="247"/>
      <c r="LBC844" s="247"/>
      <c r="LBD844" s="247"/>
      <c r="LBE844" s="247"/>
      <c r="LBF844" s="247"/>
      <c r="LBG844" s="247"/>
      <c r="LBH844" s="247"/>
      <c r="LBI844" s="247"/>
      <c r="LBJ844" s="247"/>
      <c r="LBK844" s="247"/>
      <c r="LBL844" s="247"/>
      <c r="LBM844" s="247"/>
      <c r="LBN844" s="247"/>
      <c r="LBO844" s="247"/>
      <c r="LBP844" s="247"/>
      <c r="LBQ844" s="247"/>
      <c r="LBR844" s="247"/>
      <c r="LBS844" s="247"/>
      <c r="LBT844" s="247"/>
      <c r="LBU844" s="247"/>
      <c r="LBV844" s="247"/>
      <c r="LBW844" s="247"/>
      <c r="LBX844" s="247"/>
      <c r="LBY844" s="247"/>
      <c r="LBZ844" s="247"/>
      <c r="LCA844" s="247"/>
      <c r="LCB844" s="247"/>
      <c r="LCC844" s="247"/>
      <c r="LCD844" s="247"/>
      <c r="LCE844" s="247"/>
      <c r="LCF844" s="247"/>
      <c r="LCG844" s="247"/>
      <c r="LCH844" s="247"/>
      <c r="LCI844" s="247"/>
      <c r="LCJ844" s="247"/>
      <c r="LCK844" s="247"/>
      <c r="LCL844" s="247"/>
      <c r="LCM844" s="247"/>
      <c r="LCN844" s="247"/>
      <c r="LCO844" s="247"/>
      <c r="LCP844" s="247"/>
      <c r="LCQ844" s="247"/>
      <c r="LCR844" s="247"/>
      <c r="LCS844" s="247"/>
      <c r="LCT844" s="247"/>
      <c r="LCU844" s="247"/>
      <c r="LCV844" s="247"/>
      <c r="LCW844" s="247"/>
      <c r="LCX844" s="247"/>
      <c r="LCY844" s="247"/>
      <c r="LCZ844" s="247"/>
      <c r="LDA844" s="247"/>
      <c r="LDB844" s="247"/>
      <c r="LDC844" s="247"/>
      <c r="LDD844" s="247"/>
      <c r="LDE844" s="247"/>
      <c r="LDF844" s="247"/>
      <c r="LDG844" s="247"/>
      <c r="LDH844" s="247"/>
      <c r="LDI844" s="247"/>
      <c r="LDJ844" s="247"/>
      <c r="LDK844" s="247"/>
      <c r="LDL844" s="247"/>
      <c r="LDM844" s="247"/>
      <c r="LDN844" s="247"/>
      <c r="LDO844" s="247"/>
      <c r="LDP844" s="247"/>
      <c r="LDQ844" s="247"/>
      <c r="LDR844" s="247"/>
      <c r="LDS844" s="247"/>
      <c r="LDT844" s="247"/>
      <c r="LDU844" s="247"/>
      <c r="LDV844" s="247"/>
      <c r="LDW844" s="247"/>
      <c r="LDX844" s="247"/>
      <c r="LDY844" s="247"/>
      <c r="LDZ844" s="247"/>
      <c r="LEA844" s="247"/>
      <c r="LEB844" s="247"/>
      <c r="LEC844" s="247"/>
      <c r="LED844" s="247"/>
      <c r="LEE844" s="247"/>
      <c r="LEF844" s="247"/>
      <c r="LEG844" s="247"/>
      <c r="LEH844" s="247"/>
      <c r="LEI844" s="247"/>
      <c r="LEJ844" s="247"/>
      <c r="LEK844" s="247"/>
      <c r="LEL844" s="247"/>
      <c r="LEM844" s="247"/>
      <c r="LEN844" s="247"/>
      <c r="LEO844" s="247"/>
      <c r="LEP844" s="247"/>
      <c r="LEQ844" s="247"/>
      <c r="LER844" s="247"/>
      <c r="LES844" s="247"/>
      <c r="LET844" s="247"/>
      <c r="LEU844" s="247"/>
      <c r="LEV844" s="247"/>
      <c r="LEW844" s="247"/>
      <c r="LEX844" s="247"/>
      <c r="LEY844" s="247"/>
      <c r="LEZ844" s="247"/>
      <c r="LFA844" s="247"/>
      <c r="LFB844" s="247"/>
      <c r="LFC844" s="247"/>
      <c r="LFD844" s="247"/>
      <c r="LFE844" s="247"/>
      <c r="LFF844" s="247"/>
      <c r="LFG844" s="247"/>
      <c r="LFH844" s="247"/>
      <c r="LFI844" s="247"/>
      <c r="LFJ844" s="247"/>
      <c r="LFK844" s="247"/>
      <c r="LFL844" s="247"/>
      <c r="LFM844" s="247"/>
      <c r="LFN844" s="247"/>
      <c r="LFO844" s="247"/>
      <c r="LFP844" s="247"/>
      <c r="LFQ844" s="247"/>
      <c r="LFR844" s="247"/>
      <c r="LFS844" s="247"/>
      <c r="LFT844" s="247"/>
      <c r="LFU844" s="247"/>
      <c r="LFV844" s="247"/>
      <c r="LFW844" s="247"/>
      <c r="LFX844" s="247"/>
      <c r="LFY844" s="247"/>
      <c r="LFZ844" s="247"/>
      <c r="LGA844" s="247"/>
      <c r="LGB844" s="247"/>
      <c r="LGC844" s="247"/>
      <c r="LGD844" s="247"/>
      <c r="LGE844" s="247"/>
      <c r="LGF844" s="247"/>
      <c r="LGG844" s="247"/>
      <c r="LGH844" s="247"/>
      <c r="LGI844" s="247"/>
      <c r="LGJ844" s="247"/>
      <c r="LGK844" s="247"/>
      <c r="LGL844" s="247"/>
      <c r="LGM844" s="247"/>
      <c r="LGN844" s="247"/>
      <c r="LGO844" s="247"/>
      <c r="LGP844" s="247"/>
      <c r="LGQ844" s="247"/>
      <c r="LGR844" s="247"/>
      <c r="LGS844" s="247"/>
      <c r="LGT844" s="247"/>
      <c r="LGU844" s="247"/>
      <c r="LGV844" s="247"/>
      <c r="LGW844" s="247"/>
      <c r="LGX844" s="247"/>
      <c r="LGY844" s="247"/>
      <c r="LGZ844" s="247"/>
      <c r="LHA844" s="247"/>
      <c r="LHB844" s="247"/>
      <c r="LHC844" s="247"/>
      <c r="LHD844" s="247"/>
      <c r="LHE844" s="247"/>
      <c r="LHF844" s="247"/>
      <c r="LHG844" s="247"/>
      <c r="LHH844" s="247"/>
      <c r="LHI844" s="247"/>
      <c r="LHJ844" s="247"/>
      <c r="LHK844" s="247"/>
      <c r="LHL844" s="247"/>
      <c r="LHM844" s="247"/>
      <c r="LHN844" s="247"/>
      <c r="LHO844" s="247"/>
      <c r="LHP844" s="247"/>
      <c r="LHQ844" s="247"/>
      <c r="LHR844" s="247"/>
      <c r="LHS844" s="247"/>
      <c r="LHT844" s="247"/>
      <c r="LHU844" s="247"/>
      <c r="LHV844" s="247"/>
      <c r="LHW844" s="247"/>
      <c r="LHX844" s="247"/>
      <c r="LHY844" s="247"/>
      <c r="LHZ844" s="247"/>
      <c r="LIA844" s="247"/>
      <c r="LIB844" s="247"/>
      <c r="LIC844" s="247"/>
      <c r="LID844" s="247"/>
      <c r="LIE844" s="247"/>
      <c r="LIF844" s="247"/>
      <c r="LIG844" s="247"/>
      <c r="LIH844" s="247"/>
      <c r="LII844" s="247"/>
      <c r="LIJ844" s="247"/>
      <c r="LIK844" s="247"/>
      <c r="LIL844" s="247"/>
      <c r="LIM844" s="247"/>
      <c r="LIN844" s="247"/>
      <c r="LIO844" s="247"/>
      <c r="LIP844" s="247"/>
      <c r="LIQ844" s="247"/>
      <c r="LIR844" s="247"/>
      <c r="LIS844" s="247"/>
      <c r="LIT844" s="247"/>
      <c r="LIU844" s="247"/>
      <c r="LIV844" s="247"/>
      <c r="LIW844" s="247"/>
      <c r="LIX844" s="247"/>
      <c r="LIY844" s="247"/>
      <c r="LIZ844" s="247"/>
      <c r="LJA844" s="247"/>
      <c r="LJB844" s="247"/>
      <c r="LJC844" s="247"/>
      <c r="LJD844" s="247"/>
      <c r="LJE844" s="247"/>
      <c r="LJF844" s="247"/>
      <c r="LJG844" s="247"/>
      <c r="LJH844" s="247"/>
      <c r="LJI844" s="247"/>
      <c r="LJJ844" s="247"/>
      <c r="LJK844" s="247"/>
      <c r="LJL844" s="247"/>
      <c r="LJM844" s="247"/>
      <c r="LJN844" s="247"/>
      <c r="LJO844" s="247"/>
      <c r="LJP844" s="247"/>
      <c r="LJQ844" s="247"/>
      <c r="LJR844" s="247"/>
      <c r="LJS844" s="247"/>
      <c r="LJT844" s="247"/>
      <c r="LJU844" s="247"/>
      <c r="LJV844" s="247"/>
      <c r="LJW844" s="247"/>
      <c r="LJX844" s="247"/>
      <c r="LJY844" s="247"/>
      <c r="LJZ844" s="247"/>
      <c r="LKA844" s="247"/>
      <c r="LKB844" s="247"/>
      <c r="LKC844" s="247"/>
      <c r="LKD844" s="247"/>
      <c r="LKE844" s="247"/>
      <c r="LKF844" s="247"/>
      <c r="LKG844" s="247"/>
      <c r="LKH844" s="247"/>
      <c r="LKI844" s="247"/>
      <c r="LKJ844" s="247"/>
      <c r="LKK844" s="247"/>
      <c r="LKL844" s="247"/>
      <c r="LKM844" s="247"/>
      <c r="LKN844" s="247"/>
      <c r="LKO844" s="247"/>
      <c r="LKP844" s="247"/>
      <c r="LKQ844" s="247"/>
      <c r="LKR844" s="247"/>
      <c r="LKS844" s="247"/>
      <c r="LKT844" s="247"/>
      <c r="LKU844" s="247"/>
      <c r="LKV844" s="247"/>
      <c r="LKW844" s="247"/>
      <c r="LKX844" s="247"/>
      <c r="LKY844" s="247"/>
      <c r="LKZ844" s="247"/>
      <c r="LLA844" s="247"/>
      <c r="LLB844" s="247"/>
      <c r="LLC844" s="247"/>
      <c r="LLD844" s="247"/>
      <c r="LLE844" s="247"/>
      <c r="LLF844" s="247"/>
      <c r="LLG844" s="247"/>
      <c r="LLH844" s="247"/>
      <c r="LLI844" s="247"/>
      <c r="LLJ844" s="247"/>
      <c r="LLK844" s="247"/>
      <c r="LLL844" s="247"/>
      <c r="LLM844" s="247"/>
      <c r="LLN844" s="247"/>
      <c r="LLO844" s="247"/>
      <c r="LLP844" s="247"/>
      <c r="LLQ844" s="247"/>
      <c r="LLR844" s="247"/>
      <c r="LLS844" s="247"/>
      <c r="LLT844" s="247"/>
      <c r="LLU844" s="247"/>
      <c r="LLV844" s="247"/>
      <c r="LLW844" s="247"/>
      <c r="LLX844" s="247"/>
      <c r="LLY844" s="247"/>
      <c r="LLZ844" s="247"/>
      <c r="LMA844" s="247"/>
      <c r="LMB844" s="247"/>
      <c r="LMC844" s="247"/>
      <c r="LMD844" s="247"/>
      <c r="LME844" s="247"/>
      <c r="LMF844" s="247"/>
      <c r="LMG844" s="247"/>
      <c r="LMH844" s="247"/>
      <c r="LMI844" s="247"/>
      <c r="LMJ844" s="247"/>
      <c r="LMK844" s="247"/>
      <c r="LML844" s="247"/>
      <c r="LMM844" s="247"/>
      <c r="LMN844" s="247"/>
      <c r="LMO844" s="247"/>
      <c r="LMP844" s="247"/>
      <c r="LMQ844" s="247"/>
      <c r="LMR844" s="247"/>
      <c r="LMS844" s="247"/>
      <c r="LMT844" s="247"/>
      <c r="LMU844" s="247"/>
      <c r="LMV844" s="247"/>
      <c r="LMW844" s="247"/>
      <c r="LMX844" s="247"/>
      <c r="LMY844" s="247"/>
      <c r="LMZ844" s="247"/>
      <c r="LNA844" s="247"/>
      <c r="LNB844" s="247"/>
      <c r="LNC844" s="247"/>
      <c r="LND844" s="247"/>
      <c r="LNE844" s="247"/>
      <c r="LNF844" s="247"/>
      <c r="LNG844" s="247"/>
      <c r="LNH844" s="247"/>
      <c r="LNI844" s="247"/>
      <c r="LNJ844" s="247"/>
      <c r="LNK844" s="247"/>
      <c r="LNL844" s="247"/>
      <c r="LNM844" s="247"/>
      <c r="LNN844" s="247"/>
      <c r="LNO844" s="247"/>
      <c r="LNP844" s="247"/>
      <c r="LNQ844" s="247"/>
      <c r="LNR844" s="247"/>
      <c r="LNS844" s="247"/>
      <c r="LNT844" s="247"/>
      <c r="LNU844" s="247"/>
      <c r="LNV844" s="247"/>
      <c r="LNW844" s="247"/>
      <c r="LNX844" s="247"/>
      <c r="LNY844" s="247"/>
      <c r="LNZ844" s="247"/>
      <c r="LOA844" s="247"/>
      <c r="LOB844" s="247"/>
      <c r="LOC844" s="247"/>
      <c r="LOD844" s="247"/>
      <c r="LOE844" s="247"/>
      <c r="LOF844" s="247"/>
      <c r="LOG844" s="247"/>
      <c r="LOH844" s="247"/>
      <c r="LOI844" s="247"/>
      <c r="LOJ844" s="247"/>
      <c r="LOK844" s="247"/>
      <c r="LOL844" s="247"/>
      <c r="LOM844" s="247"/>
      <c r="LON844" s="247"/>
      <c r="LOO844" s="247"/>
      <c r="LOP844" s="247"/>
      <c r="LOQ844" s="247"/>
      <c r="LOR844" s="247"/>
      <c r="LOS844" s="247"/>
      <c r="LOT844" s="247"/>
      <c r="LOU844" s="247"/>
      <c r="LOV844" s="247"/>
      <c r="LOW844" s="247"/>
      <c r="LOX844" s="247"/>
      <c r="LOY844" s="247"/>
      <c r="LOZ844" s="247"/>
      <c r="LPA844" s="247"/>
      <c r="LPB844" s="247"/>
      <c r="LPC844" s="247"/>
      <c r="LPD844" s="247"/>
      <c r="LPE844" s="247"/>
      <c r="LPF844" s="247"/>
      <c r="LPG844" s="247"/>
      <c r="LPH844" s="247"/>
      <c r="LPI844" s="247"/>
      <c r="LPJ844" s="247"/>
      <c r="LPK844" s="247"/>
      <c r="LPL844" s="247"/>
      <c r="LPM844" s="247"/>
      <c r="LPN844" s="247"/>
      <c r="LPO844" s="247"/>
      <c r="LPP844" s="247"/>
      <c r="LPQ844" s="247"/>
      <c r="LPR844" s="247"/>
      <c r="LPS844" s="247"/>
      <c r="LPT844" s="247"/>
      <c r="LPU844" s="247"/>
      <c r="LPV844" s="247"/>
      <c r="LPW844" s="247"/>
      <c r="LPX844" s="247"/>
      <c r="LPY844" s="247"/>
      <c r="LPZ844" s="247"/>
      <c r="LQA844" s="247"/>
      <c r="LQB844" s="247"/>
      <c r="LQC844" s="247"/>
      <c r="LQD844" s="247"/>
      <c r="LQE844" s="247"/>
      <c r="LQF844" s="247"/>
      <c r="LQG844" s="247"/>
      <c r="LQH844" s="247"/>
      <c r="LQI844" s="247"/>
      <c r="LQJ844" s="247"/>
      <c r="LQK844" s="247"/>
      <c r="LQL844" s="247"/>
      <c r="LQM844" s="247"/>
      <c r="LQN844" s="247"/>
      <c r="LQO844" s="247"/>
      <c r="LQP844" s="247"/>
      <c r="LQQ844" s="247"/>
      <c r="LQR844" s="247"/>
      <c r="LQS844" s="247"/>
      <c r="LQT844" s="247"/>
      <c r="LQU844" s="247"/>
      <c r="LQV844" s="247"/>
      <c r="LQW844" s="247"/>
      <c r="LQX844" s="247"/>
      <c r="LQY844" s="247"/>
      <c r="LQZ844" s="247"/>
      <c r="LRA844" s="247"/>
      <c r="LRB844" s="247"/>
      <c r="LRC844" s="247"/>
      <c r="LRD844" s="247"/>
      <c r="LRE844" s="247"/>
      <c r="LRF844" s="247"/>
      <c r="LRG844" s="247"/>
      <c r="LRH844" s="247"/>
      <c r="LRI844" s="247"/>
      <c r="LRJ844" s="247"/>
      <c r="LRK844" s="247"/>
      <c r="LRL844" s="247"/>
      <c r="LRM844" s="247"/>
      <c r="LRN844" s="247"/>
      <c r="LRO844" s="247"/>
      <c r="LRP844" s="247"/>
      <c r="LRQ844" s="247"/>
      <c r="LRR844" s="247"/>
      <c r="LRS844" s="247"/>
      <c r="LRT844" s="247"/>
      <c r="LRU844" s="247"/>
      <c r="LRV844" s="247"/>
      <c r="LRW844" s="247"/>
      <c r="LRX844" s="247"/>
      <c r="LRY844" s="247"/>
      <c r="LRZ844" s="247"/>
      <c r="LSA844" s="247"/>
      <c r="LSB844" s="247"/>
      <c r="LSC844" s="247"/>
      <c r="LSD844" s="247"/>
      <c r="LSE844" s="247"/>
      <c r="LSF844" s="247"/>
      <c r="LSG844" s="247"/>
      <c r="LSH844" s="247"/>
      <c r="LSI844" s="247"/>
      <c r="LSJ844" s="247"/>
      <c r="LSK844" s="247"/>
      <c r="LSL844" s="247"/>
      <c r="LSM844" s="247"/>
      <c r="LSN844" s="247"/>
      <c r="LSO844" s="247"/>
      <c r="LSP844" s="247"/>
      <c r="LSQ844" s="247"/>
      <c r="LSR844" s="247"/>
      <c r="LSS844" s="247"/>
      <c r="LST844" s="247"/>
      <c r="LSU844" s="247"/>
      <c r="LSV844" s="247"/>
      <c r="LSW844" s="247"/>
      <c r="LSX844" s="247"/>
      <c r="LSY844" s="247"/>
      <c r="LSZ844" s="247"/>
      <c r="LTA844" s="247"/>
      <c r="LTB844" s="247"/>
      <c r="LTC844" s="247"/>
      <c r="LTD844" s="247"/>
      <c r="LTE844" s="247"/>
      <c r="LTF844" s="247"/>
      <c r="LTG844" s="247"/>
      <c r="LTH844" s="247"/>
      <c r="LTI844" s="247"/>
      <c r="LTJ844" s="247"/>
      <c r="LTK844" s="247"/>
      <c r="LTL844" s="247"/>
      <c r="LTM844" s="247"/>
      <c r="LTN844" s="247"/>
      <c r="LTO844" s="247"/>
      <c r="LTP844" s="247"/>
      <c r="LTQ844" s="247"/>
      <c r="LTR844" s="247"/>
      <c r="LTS844" s="247"/>
      <c r="LTT844" s="247"/>
      <c r="LTU844" s="247"/>
      <c r="LTV844" s="247"/>
      <c r="LTW844" s="247"/>
      <c r="LTX844" s="247"/>
      <c r="LTY844" s="247"/>
      <c r="LTZ844" s="247"/>
      <c r="LUA844" s="247"/>
      <c r="LUB844" s="247"/>
      <c r="LUC844" s="247"/>
      <c r="LUD844" s="247"/>
      <c r="LUE844" s="247"/>
      <c r="LUF844" s="247"/>
      <c r="LUG844" s="247"/>
      <c r="LUH844" s="247"/>
      <c r="LUI844" s="247"/>
      <c r="LUJ844" s="247"/>
      <c r="LUK844" s="247"/>
      <c r="LUL844" s="247"/>
      <c r="LUM844" s="247"/>
      <c r="LUN844" s="247"/>
      <c r="LUO844" s="247"/>
      <c r="LUP844" s="247"/>
      <c r="LUQ844" s="247"/>
      <c r="LUR844" s="247"/>
      <c r="LUS844" s="247"/>
      <c r="LUT844" s="247"/>
      <c r="LUU844" s="247"/>
      <c r="LUV844" s="247"/>
      <c r="LUW844" s="247"/>
      <c r="LUX844" s="247"/>
      <c r="LUY844" s="247"/>
      <c r="LUZ844" s="247"/>
      <c r="LVA844" s="247"/>
      <c r="LVB844" s="247"/>
      <c r="LVC844" s="247"/>
      <c r="LVD844" s="247"/>
      <c r="LVE844" s="247"/>
      <c r="LVF844" s="247"/>
      <c r="LVG844" s="247"/>
      <c r="LVH844" s="247"/>
      <c r="LVI844" s="247"/>
      <c r="LVJ844" s="247"/>
      <c r="LVK844" s="247"/>
      <c r="LVL844" s="247"/>
      <c r="LVM844" s="247"/>
      <c r="LVN844" s="247"/>
      <c r="LVO844" s="247"/>
      <c r="LVP844" s="247"/>
      <c r="LVQ844" s="247"/>
      <c r="LVR844" s="247"/>
      <c r="LVS844" s="247"/>
      <c r="LVT844" s="247"/>
      <c r="LVU844" s="247"/>
      <c r="LVV844" s="247"/>
      <c r="LVW844" s="247"/>
      <c r="LVX844" s="247"/>
      <c r="LVY844" s="247"/>
      <c r="LVZ844" s="247"/>
      <c r="LWA844" s="247"/>
      <c r="LWB844" s="247"/>
      <c r="LWC844" s="247"/>
      <c r="LWD844" s="247"/>
      <c r="LWE844" s="247"/>
      <c r="LWF844" s="247"/>
      <c r="LWG844" s="247"/>
      <c r="LWH844" s="247"/>
      <c r="LWI844" s="247"/>
      <c r="LWJ844" s="247"/>
      <c r="LWK844" s="247"/>
      <c r="LWL844" s="247"/>
      <c r="LWM844" s="247"/>
      <c r="LWN844" s="247"/>
      <c r="LWO844" s="247"/>
      <c r="LWP844" s="247"/>
      <c r="LWQ844" s="247"/>
      <c r="LWR844" s="247"/>
      <c r="LWS844" s="247"/>
      <c r="LWT844" s="247"/>
      <c r="LWU844" s="247"/>
      <c r="LWV844" s="247"/>
      <c r="LWW844" s="247"/>
      <c r="LWX844" s="247"/>
      <c r="LWY844" s="247"/>
      <c r="LWZ844" s="247"/>
      <c r="LXA844" s="247"/>
      <c r="LXB844" s="247"/>
      <c r="LXC844" s="247"/>
      <c r="LXD844" s="247"/>
      <c r="LXE844" s="247"/>
      <c r="LXF844" s="247"/>
      <c r="LXG844" s="247"/>
      <c r="LXH844" s="247"/>
      <c r="LXI844" s="247"/>
      <c r="LXJ844" s="247"/>
      <c r="LXK844" s="247"/>
      <c r="LXL844" s="247"/>
      <c r="LXM844" s="247"/>
      <c r="LXN844" s="247"/>
      <c r="LXO844" s="247"/>
      <c r="LXP844" s="247"/>
      <c r="LXQ844" s="247"/>
      <c r="LXR844" s="247"/>
      <c r="LXS844" s="247"/>
      <c r="LXT844" s="247"/>
      <c r="LXU844" s="247"/>
      <c r="LXV844" s="247"/>
      <c r="LXW844" s="247"/>
      <c r="LXX844" s="247"/>
      <c r="LXY844" s="247"/>
      <c r="LXZ844" s="247"/>
      <c r="LYA844" s="247"/>
      <c r="LYB844" s="247"/>
      <c r="LYC844" s="247"/>
      <c r="LYD844" s="247"/>
      <c r="LYE844" s="247"/>
      <c r="LYF844" s="247"/>
      <c r="LYG844" s="247"/>
      <c r="LYH844" s="247"/>
      <c r="LYI844" s="247"/>
      <c r="LYJ844" s="247"/>
      <c r="LYK844" s="247"/>
      <c r="LYL844" s="247"/>
      <c r="LYM844" s="247"/>
      <c r="LYN844" s="247"/>
      <c r="LYO844" s="247"/>
      <c r="LYP844" s="247"/>
      <c r="LYQ844" s="247"/>
      <c r="LYR844" s="247"/>
      <c r="LYS844" s="247"/>
      <c r="LYT844" s="247"/>
      <c r="LYU844" s="247"/>
      <c r="LYV844" s="247"/>
      <c r="LYW844" s="247"/>
      <c r="LYX844" s="247"/>
      <c r="LYY844" s="247"/>
      <c r="LYZ844" s="247"/>
      <c r="LZA844" s="247"/>
      <c r="LZB844" s="247"/>
      <c r="LZC844" s="247"/>
      <c r="LZD844" s="247"/>
      <c r="LZE844" s="247"/>
      <c r="LZF844" s="247"/>
      <c r="LZG844" s="247"/>
      <c r="LZH844" s="247"/>
      <c r="LZI844" s="247"/>
      <c r="LZJ844" s="247"/>
      <c r="LZK844" s="247"/>
      <c r="LZL844" s="247"/>
      <c r="LZM844" s="247"/>
      <c r="LZN844" s="247"/>
      <c r="LZO844" s="247"/>
      <c r="LZP844" s="247"/>
      <c r="LZQ844" s="247"/>
      <c r="LZR844" s="247"/>
      <c r="LZS844" s="247"/>
      <c r="LZT844" s="247"/>
      <c r="LZU844" s="247"/>
      <c r="LZV844" s="247"/>
      <c r="LZW844" s="247"/>
      <c r="LZX844" s="247"/>
      <c r="LZY844" s="247"/>
      <c r="LZZ844" s="247"/>
      <c r="MAA844" s="247"/>
      <c r="MAB844" s="247"/>
      <c r="MAC844" s="247"/>
      <c r="MAD844" s="247"/>
      <c r="MAE844" s="247"/>
      <c r="MAF844" s="247"/>
      <c r="MAG844" s="247"/>
      <c r="MAH844" s="247"/>
      <c r="MAI844" s="247"/>
      <c r="MAJ844" s="247"/>
      <c r="MAK844" s="247"/>
      <c r="MAL844" s="247"/>
      <c r="MAM844" s="247"/>
      <c r="MAN844" s="247"/>
      <c r="MAO844" s="247"/>
      <c r="MAP844" s="247"/>
      <c r="MAQ844" s="247"/>
      <c r="MAR844" s="247"/>
      <c r="MAS844" s="247"/>
      <c r="MAT844" s="247"/>
      <c r="MAU844" s="247"/>
      <c r="MAV844" s="247"/>
      <c r="MAW844" s="247"/>
      <c r="MAX844" s="247"/>
      <c r="MAY844" s="247"/>
      <c r="MAZ844" s="247"/>
      <c r="MBA844" s="247"/>
      <c r="MBB844" s="247"/>
      <c r="MBC844" s="247"/>
      <c r="MBD844" s="247"/>
      <c r="MBE844" s="247"/>
      <c r="MBF844" s="247"/>
      <c r="MBG844" s="247"/>
      <c r="MBH844" s="247"/>
      <c r="MBI844" s="247"/>
      <c r="MBJ844" s="247"/>
      <c r="MBK844" s="247"/>
      <c r="MBL844" s="247"/>
      <c r="MBM844" s="247"/>
      <c r="MBN844" s="247"/>
      <c r="MBO844" s="247"/>
      <c r="MBP844" s="247"/>
      <c r="MBQ844" s="247"/>
      <c r="MBR844" s="247"/>
      <c r="MBS844" s="247"/>
      <c r="MBT844" s="247"/>
      <c r="MBU844" s="247"/>
      <c r="MBV844" s="247"/>
      <c r="MBW844" s="247"/>
      <c r="MBX844" s="247"/>
      <c r="MBY844" s="247"/>
      <c r="MBZ844" s="247"/>
      <c r="MCA844" s="247"/>
      <c r="MCB844" s="247"/>
      <c r="MCC844" s="247"/>
      <c r="MCD844" s="247"/>
      <c r="MCE844" s="247"/>
      <c r="MCF844" s="247"/>
      <c r="MCG844" s="247"/>
      <c r="MCH844" s="247"/>
      <c r="MCI844" s="247"/>
      <c r="MCJ844" s="247"/>
      <c r="MCK844" s="247"/>
      <c r="MCL844" s="247"/>
      <c r="MCM844" s="247"/>
      <c r="MCN844" s="247"/>
      <c r="MCO844" s="247"/>
      <c r="MCP844" s="247"/>
      <c r="MCQ844" s="247"/>
      <c r="MCR844" s="247"/>
      <c r="MCS844" s="247"/>
      <c r="MCT844" s="247"/>
      <c r="MCU844" s="247"/>
      <c r="MCV844" s="247"/>
      <c r="MCW844" s="247"/>
      <c r="MCX844" s="247"/>
      <c r="MCY844" s="247"/>
      <c r="MCZ844" s="247"/>
      <c r="MDA844" s="247"/>
      <c r="MDB844" s="247"/>
      <c r="MDC844" s="247"/>
      <c r="MDD844" s="247"/>
      <c r="MDE844" s="247"/>
      <c r="MDF844" s="247"/>
      <c r="MDG844" s="247"/>
      <c r="MDH844" s="247"/>
      <c r="MDI844" s="247"/>
      <c r="MDJ844" s="247"/>
      <c r="MDK844" s="247"/>
      <c r="MDL844" s="247"/>
      <c r="MDM844" s="247"/>
      <c r="MDN844" s="247"/>
      <c r="MDO844" s="247"/>
      <c r="MDP844" s="247"/>
      <c r="MDQ844" s="247"/>
      <c r="MDR844" s="247"/>
      <c r="MDS844" s="247"/>
      <c r="MDT844" s="247"/>
      <c r="MDU844" s="247"/>
      <c r="MDV844" s="247"/>
      <c r="MDW844" s="247"/>
      <c r="MDX844" s="247"/>
      <c r="MDY844" s="247"/>
      <c r="MDZ844" s="247"/>
      <c r="MEA844" s="247"/>
      <c r="MEB844" s="247"/>
      <c r="MEC844" s="247"/>
      <c r="MED844" s="247"/>
      <c r="MEE844" s="247"/>
      <c r="MEF844" s="247"/>
      <c r="MEG844" s="247"/>
      <c r="MEH844" s="247"/>
      <c r="MEI844" s="247"/>
      <c r="MEJ844" s="247"/>
      <c r="MEK844" s="247"/>
      <c r="MEL844" s="247"/>
      <c r="MEM844" s="247"/>
      <c r="MEN844" s="247"/>
      <c r="MEO844" s="247"/>
      <c r="MEP844" s="247"/>
      <c r="MEQ844" s="247"/>
      <c r="MER844" s="247"/>
      <c r="MES844" s="247"/>
      <c r="MET844" s="247"/>
      <c r="MEU844" s="247"/>
      <c r="MEV844" s="247"/>
      <c r="MEW844" s="247"/>
      <c r="MEX844" s="247"/>
      <c r="MEY844" s="247"/>
      <c r="MEZ844" s="247"/>
      <c r="MFA844" s="247"/>
      <c r="MFB844" s="247"/>
      <c r="MFC844" s="247"/>
      <c r="MFD844" s="247"/>
      <c r="MFE844" s="247"/>
      <c r="MFF844" s="247"/>
      <c r="MFG844" s="247"/>
      <c r="MFH844" s="247"/>
      <c r="MFI844" s="247"/>
      <c r="MFJ844" s="247"/>
      <c r="MFK844" s="247"/>
      <c r="MFL844" s="247"/>
      <c r="MFM844" s="247"/>
      <c r="MFN844" s="247"/>
      <c r="MFO844" s="247"/>
      <c r="MFP844" s="247"/>
      <c r="MFQ844" s="247"/>
      <c r="MFR844" s="247"/>
      <c r="MFS844" s="247"/>
      <c r="MFT844" s="247"/>
      <c r="MFU844" s="247"/>
      <c r="MFV844" s="247"/>
      <c r="MFW844" s="247"/>
      <c r="MFX844" s="247"/>
      <c r="MFY844" s="247"/>
      <c r="MFZ844" s="247"/>
      <c r="MGA844" s="247"/>
      <c r="MGB844" s="247"/>
      <c r="MGC844" s="247"/>
      <c r="MGD844" s="247"/>
      <c r="MGE844" s="247"/>
      <c r="MGF844" s="247"/>
      <c r="MGG844" s="247"/>
      <c r="MGH844" s="247"/>
      <c r="MGI844" s="247"/>
      <c r="MGJ844" s="247"/>
      <c r="MGK844" s="247"/>
      <c r="MGL844" s="247"/>
      <c r="MGM844" s="247"/>
      <c r="MGN844" s="247"/>
      <c r="MGO844" s="247"/>
      <c r="MGP844" s="247"/>
      <c r="MGQ844" s="247"/>
      <c r="MGR844" s="247"/>
      <c r="MGS844" s="247"/>
      <c r="MGT844" s="247"/>
      <c r="MGU844" s="247"/>
      <c r="MGV844" s="247"/>
      <c r="MGW844" s="247"/>
      <c r="MGX844" s="247"/>
      <c r="MGY844" s="247"/>
      <c r="MGZ844" s="247"/>
      <c r="MHA844" s="247"/>
      <c r="MHB844" s="247"/>
      <c r="MHC844" s="247"/>
      <c r="MHD844" s="247"/>
      <c r="MHE844" s="247"/>
      <c r="MHF844" s="247"/>
      <c r="MHG844" s="247"/>
      <c r="MHH844" s="247"/>
      <c r="MHI844" s="247"/>
      <c r="MHJ844" s="247"/>
      <c r="MHK844" s="247"/>
      <c r="MHL844" s="247"/>
      <c r="MHM844" s="247"/>
      <c r="MHN844" s="247"/>
      <c r="MHO844" s="247"/>
      <c r="MHP844" s="247"/>
      <c r="MHQ844" s="247"/>
      <c r="MHR844" s="247"/>
      <c r="MHS844" s="247"/>
      <c r="MHT844" s="247"/>
      <c r="MHU844" s="247"/>
      <c r="MHV844" s="247"/>
      <c r="MHW844" s="247"/>
      <c r="MHX844" s="247"/>
      <c r="MHY844" s="247"/>
      <c r="MHZ844" s="247"/>
      <c r="MIA844" s="247"/>
      <c r="MIB844" s="247"/>
      <c r="MIC844" s="247"/>
      <c r="MID844" s="247"/>
      <c r="MIE844" s="247"/>
      <c r="MIF844" s="247"/>
      <c r="MIG844" s="247"/>
      <c r="MIH844" s="247"/>
      <c r="MII844" s="247"/>
      <c r="MIJ844" s="247"/>
      <c r="MIK844" s="247"/>
      <c r="MIL844" s="247"/>
      <c r="MIM844" s="247"/>
      <c r="MIN844" s="247"/>
      <c r="MIO844" s="247"/>
      <c r="MIP844" s="247"/>
      <c r="MIQ844" s="247"/>
      <c r="MIR844" s="247"/>
      <c r="MIS844" s="247"/>
      <c r="MIT844" s="247"/>
      <c r="MIU844" s="247"/>
      <c r="MIV844" s="247"/>
      <c r="MIW844" s="247"/>
      <c r="MIX844" s="247"/>
      <c r="MIY844" s="247"/>
      <c r="MIZ844" s="247"/>
      <c r="MJA844" s="247"/>
      <c r="MJB844" s="247"/>
      <c r="MJC844" s="247"/>
      <c r="MJD844" s="247"/>
      <c r="MJE844" s="247"/>
      <c r="MJF844" s="247"/>
      <c r="MJG844" s="247"/>
      <c r="MJH844" s="247"/>
      <c r="MJI844" s="247"/>
      <c r="MJJ844" s="247"/>
      <c r="MJK844" s="247"/>
      <c r="MJL844" s="247"/>
      <c r="MJM844" s="247"/>
      <c r="MJN844" s="247"/>
      <c r="MJO844" s="247"/>
      <c r="MJP844" s="247"/>
      <c r="MJQ844" s="247"/>
      <c r="MJR844" s="247"/>
      <c r="MJS844" s="247"/>
      <c r="MJT844" s="247"/>
      <c r="MJU844" s="247"/>
      <c r="MJV844" s="247"/>
      <c r="MJW844" s="247"/>
      <c r="MJX844" s="247"/>
      <c r="MJY844" s="247"/>
      <c r="MJZ844" s="247"/>
      <c r="MKA844" s="247"/>
      <c r="MKB844" s="247"/>
      <c r="MKC844" s="247"/>
      <c r="MKD844" s="247"/>
      <c r="MKE844" s="247"/>
      <c r="MKF844" s="247"/>
      <c r="MKG844" s="247"/>
      <c r="MKH844" s="247"/>
      <c r="MKI844" s="247"/>
      <c r="MKJ844" s="247"/>
      <c r="MKK844" s="247"/>
      <c r="MKL844" s="247"/>
      <c r="MKM844" s="247"/>
      <c r="MKN844" s="247"/>
      <c r="MKO844" s="247"/>
      <c r="MKP844" s="247"/>
      <c r="MKQ844" s="247"/>
      <c r="MKR844" s="247"/>
      <c r="MKS844" s="247"/>
      <c r="MKT844" s="247"/>
      <c r="MKU844" s="247"/>
      <c r="MKV844" s="247"/>
      <c r="MKW844" s="247"/>
      <c r="MKX844" s="247"/>
      <c r="MKY844" s="247"/>
      <c r="MKZ844" s="247"/>
      <c r="MLA844" s="247"/>
      <c r="MLB844" s="247"/>
      <c r="MLC844" s="247"/>
      <c r="MLD844" s="247"/>
      <c r="MLE844" s="247"/>
      <c r="MLF844" s="247"/>
      <c r="MLG844" s="247"/>
      <c r="MLH844" s="247"/>
      <c r="MLI844" s="247"/>
      <c r="MLJ844" s="247"/>
      <c r="MLK844" s="247"/>
      <c r="MLL844" s="247"/>
      <c r="MLM844" s="247"/>
      <c r="MLN844" s="247"/>
      <c r="MLO844" s="247"/>
      <c r="MLP844" s="247"/>
      <c r="MLQ844" s="247"/>
      <c r="MLR844" s="247"/>
      <c r="MLS844" s="247"/>
      <c r="MLT844" s="247"/>
      <c r="MLU844" s="247"/>
      <c r="MLV844" s="247"/>
      <c r="MLW844" s="247"/>
      <c r="MLX844" s="247"/>
      <c r="MLY844" s="247"/>
      <c r="MLZ844" s="247"/>
      <c r="MMA844" s="247"/>
      <c r="MMB844" s="247"/>
      <c r="MMC844" s="247"/>
      <c r="MMD844" s="247"/>
      <c r="MME844" s="247"/>
      <c r="MMF844" s="247"/>
      <c r="MMG844" s="247"/>
      <c r="MMH844" s="247"/>
      <c r="MMI844" s="247"/>
      <c r="MMJ844" s="247"/>
      <c r="MMK844" s="247"/>
      <c r="MML844" s="247"/>
      <c r="MMM844" s="247"/>
      <c r="MMN844" s="247"/>
      <c r="MMO844" s="247"/>
      <c r="MMP844" s="247"/>
      <c r="MMQ844" s="247"/>
      <c r="MMR844" s="247"/>
      <c r="MMS844" s="247"/>
      <c r="MMT844" s="247"/>
      <c r="MMU844" s="247"/>
      <c r="MMV844" s="247"/>
      <c r="MMW844" s="247"/>
      <c r="MMX844" s="247"/>
      <c r="MMY844" s="247"/>
      <c r="MMZ844" s="247"/>
      <c r="MNA844" s="247"/>
      <c r="MNB844" s="247"/>
      <c r="MNC844" s="247"/>
      <c r="MND844" s="247"/>
      <c r="MNE844" s="247"/>
      <c r="MNF844" s="247"/>
      <c r="MNG844" s="247"/>
      <c r="MNH844" s="247"/>
      <c r="MNI844" s="247"/>
      <c r="MNJ844" s="247"/>
      <c r="MNK844" s="247"/>
      <c r="MNL844" s="247"/>
      <c r="MNM844" s="247"/>
      <c r="MNN844" s="247"/>
      <c r="MNO844" s="247"/>
      <c r="MNP844" s="247"/>
      <c r="MNQ844" s="247"/>
      <c r="MNR844" s="247"/>
      <c r="MNS844" s="247"/>
      <c r="MNT844" s="247"/>
      <c r="MNU844" s="247"/>
      <c r="MNV844" s="247"/>
      <c r="MNW844" s="247"/>
      <c r="MNX844" s="247"/>
      <c r="MNY844" s="247"/>
      <c r="MNZ844" s="247"/>
      <c r="MOA844" s="247"/>
      <c r="MOB844" s="247"/>
      <c r="MOC844" s="247"/>
      <c r="MOD844" s="247"/>
      <c r="MOE844" s="247"/>
      <c r="MOF844" s="247"/>
      <c r="MOG844" s="247"/>
      <c r="MOH844" s="247"/>
      <c r="MOI844" s="247"/>
      <c r="MOJ844" s="247"/>
      <c r="MOK844" s="247"/>
      <c r="MOL844" s="247"/>
      <c r="MOM844" s="247"/>
      <c r="MON844" s="247"/>
      <c r="MOO844" s="247"/>
      <c r="MOP844" s="247"/>
      <c r="MOQ844" s="247"/>
      <c r="MOR844" s="247"/>
      <c r="MOS844" s="247"/>
      <c r="MOT844" s="247"/>
      <c r="MOU844" s="247"/>
      <c r="MOV844" s="247"/>
      <c r="MOW844" s="247"/>
      <c r="MOX844" s="247"/>
      <c r="MOY844" s="247"/>
      <c r="MOZ844" s="247"/>
      <c r="MPA844" s="247"/>
      <c r="MPB844" s="247"/>
      <c r="MPC844" s="247"/>
      <c r="MPD844" s="247"/>
      <c r="MPE844" s="247"/>
      <c r="MPF844" s="247"/>
      <c r="MPG844" s="247"/>
      <c r="MPH844" s="247"/>
      <c r="MPI844" s="247"/>
      <c r="MPJ844" s="247"/>
      <c r="MPK844" s="247"/>
      <c r="MPL844" s="247"/>
      <c r="MPM844" s="247"/>
      <c r="MPN844" s="247"/>
      <c r="MPO844" s="247"/>
      <c r="MPP844" s="247"/>
      <c r="MPQ844" s="247"/>
      <c r="MPR844" s="247"/>
      <c r="MPS844" s="247"/>
      <c r="MPT844" s="247"/>
      <c r="MPU844" s="247"/>
      <c r="MPV844" s="247"/>
      <c r="MPW844" s="247"/>
      <c r="MPX844" s="247"/>
      <c r="MPY844" s="247"/>
      <c r="MPZ844" s="247"/>
      <c r="MQA844" s="247"/>
      <c r="MQB844" s="247"/>
      <c r="MQC844" s="247"/>
      <c r="MQD844" s="247"/>
      <c r="MQE844" s="247"/>
      <c r="MQF844" s="247"/>
      <c r="MQG844" s="247"/>
      <c r="MQH844" s="247"/>
      <c r="MQI844" s="247"/>
      <c r="MQJ844" s="247"/>
      <c r="MQK844" s="247"/>
      <c r="MQL844" s="247"/>
      <c r="MQM844" s="247"/>
      <c r="MQN844" s="247"/>
      <c r="MQO844" s="247"/>
      <c r="MQP844" s="247"/>
      <c r="MQQ844" s="247"/>
      <c r="MQR844" s="247"/>
      <c r="MQS844" s="247"/>
      <c r="MQT844" s="247"/>
      <c r="MQU844" s="247"/>
      <c r="MQV844" s="247"/>
      <c r="MQW844" s="247"/>
      <c r="MQX844" s="247"/>
      <c r="MQY844" s="247"/>
      <c r="MQZ844" s="247"/>
      <c r="MRA844" s="247"/>
      <c r="MRB844" s="247"/>
      <c r="MRC844" s="247"/>
      <c r="MRD844" s="247"/>
      <c r="MRE844" s="247"/>
      <c r="MRF844" s="247"/>
      <c r="MRG844" s="247"/>
      <c r="MRH844" s="247"/>
      <c r="MRI844" s="247"/>
      <c r="MRJ844" s="247"/>
      <c r="MRK844" s="247"/>
      <c r="MRL844" s="247"/>
      <c r="MRM844" s="247"/>
      <c r="MRN844" s="247"/>
      <c r="MRO844" s="247"/>
      <c r="MRP844" s="247"/>
      <c r="MRQ844" s="247"/>
      <c r="MRR844" s="247"/>
      <c r="MRS844" s="247"/>
      <c r="MRT844" s="247"/>
      <c r="MRU844" s="247"/>
      <c r="MRV844" s="247"/>
      <c r="MRW844" s="247"/>
      <c r="MRX844" s="247"/>
      <c r="MRY844" s="247"/>
      <c r="MRZ844" s="247"/>
      <c r="MSA844" s="247"/>
      <c r="MSB844" s="247"/>
      <c r="MSC844" s="247"/>
      <c r="MSD844" s="247"/>
      <c r="MSE844" s="247"/>
      <c r="MSF844" s="247"/>
      <c r="MSG844" s="247"/>
      <c r="MSH844" s="247"/>
      <c r="MSI844" s="247"/>
      <c r="MSJ844" s="247"/>
      <c r="MSK844" s="247"/>
      <c r="MSL844" s="247"/>
      <c r="MSM844" s="247"/>
      <c r="MSN844" s="247"/>
      <c r="MSO844" s="247"/>
      <c r="MSP844" s="247"/>
      <c r="MSQ844" s="247"/>
      <c r="MSR844" s="247"/>
      <c r="MSS844" s="247"/>
      <c r="MST844" s="247"/>
      <c r="MSU844" s="247"/>
      <c r="MSV844" s="247"/>
      <c r="MSW844" s="247"/>
      <c r="MSX844" s="247"/>
      <c r="MSY844" s="247"/>
      <c r="MSZ844" s="247"/>
      <c r="MTA844" s="247"/>
      <c r="MTB844" s="247"/>
      <c r="MTC844" s="247"/>
      <c r="MTD844" s="247"/>
      <c r="MTE844" s="247"/>
      <c r="MTF844" s="247"/>
      <c r="MTG844" s="247"/>
      <c r="MTH844" s="247"/>
      <c r="MTI844" s="247"/>
      <c r="MTJ844" s="247"/>
      <c r="MTK844" s="247"/>
      <c r="MTL844" s="247"/>
      <c r="MTM844" s="247"/>
      <c r="MTN844" s="247"/>
      <c r="MTO844" s="247"/>
      <c r="MTP844" s="247"/>
      <c r="MTQ844" s="247"/>
      <c r="MTR844" s="247"/>
      <c r="MTS844" s="247"/>
      <c r="MTT844" s="247"/>
      <c r="MTU844" s="247"/>
      <c r="MTV844" s="247"/>
      <c r="MTW844" s="247"/>
      <c r="MTX844" s="247"/>
      <c r="MTY844" s="247"/>
      <c r="MTZ844" s="247"/>
      <c r="MUA844" s="247"/>
      <c r="MUB844" s="247"/>
      <c r="MUC844" s="247"/>
      <c r="MUD844" s="247"/>
      <c r="MUE844" s="247"/>
      <c r="MUF844" s="247"/>
      <c r="MUG844" s="247"/>
      <c r="MUH844" s="247"/>
      <c r="MUI844" s="247"/>
      <c r="MUJ844" s="247"/>
      <c r="MUK844" s="247"/>
      <c r="MUL844" s="247"/>
      <c r="MUM844" s="247"/>
      <c r="MUN844" s="247"/>
      <c r="MUO844" s="247"/>
      <c r="MUP844" s="247"/>
      <c r="MUQ844" s="247"/>
      <c r="MUR844" s="247"/>
      <c r="MUS844" s="247"/>
      <c r="MUT844" s="247"/>
      <c r="MUU844" s="247"/>
      <c r="MUV844" s="247"/>
      <c r="MUW844" s="247"/>
      <c r="MUX844" s="247"/>
      <c r="MUY844" s="247"/>
      <c r="MUZ844" s="247"/>
      <c r="MVA844" s="247"/>
      <c r="MVB844" s="247"/>
      <c r="MVC844" s="247"/>
      <c r="MVD844" s="247"/>
      <c r="MVE844" s="247"/>
      <c r="MVF844" s="247"/>
      <c r="MVG844" s="247"/>
      <c r="MVH844" s="247"/>
      <c r="MVI844" s="247"/>
      <c r="MVJ844" s="247"/>
      <c r="MVK844" s="247"/>
      <c r="MVL844" s="247"/>
      <c r="MVM844" s="247"/>
      <c r="MVN844" s="247"/>
      <c r="MVO844" s="247"/>
      <c r="MVP844" s="247"/>
      <c r="MVQ844" s="247"/>
      <c r="MVR844" s="247"/>
      <c r="MVS844" s="247"/>
      <c r="MVT844" s="247"/>
      <c r="MVU844" s="247"/>
      <c r="MVV844" s="247"/>
      <c r="MVW844" s="247"/>
      <c r="MVX844" s="247"/>
      <c r="MVY844" s="247"/>
      <c r="MVZ844" s="247"/>
      <c r="MWA844" s="247"/>
      <c r="MWB844" s="247"/>
      <c r="MWC844" s="247"/>
      <c r="MWD844" s="247"/>
      <c r="MWE844" s="247"/>
      <c r="MWF844" s="247"/>
      <c r="MWG844" s="247"/>
      <c r="MWH844" s="247"/>
      <c r="MWI844" s="247"/>
      <c r="MWJ844" s="247"/>
      <c r="MWK844" s="247"/>
      <c r="MWL844" s="247"/>
      <c r="MWM844" s="247"/>
      <c r="MWN844" s="247"/>
      <c r="MWO844" s="247"/>
      <c r="MWP844" s="247"/>
      <c r="MWQ844" s="247"/>
      <c r="MWR844" s="247"/>
      <c r="MWS844" s="247"/>
      <c r="MWT844" s="247"/>
      <c r="MWU844" s="247"/>
      <c r="MWV844" s="247"/>
      <c r="MWW844" s="247"/>
      <c r="MWX844" s="247"/>
      <c r="MWY844" s="247"/>
      <c r="MWZ844" s="247"/>
      <c r="MXA844" s="247"/>
      <c r="MXB844" s="247"/>
      <c r="MXC844" s="247"/>
      <c r="MXD844" s="247"/>
      <c r="MXE844" s="247"/>
      <c r="MXF844" s="247"/>
      <c r="MXG844" s="247"/>
      <c r="MXH844" s="247"/>
      <c r="MXI844" s="247"/>
      <c r="MXJ844" s="247"/>
      <c r="MXK844" s="247"/>
      <c r="MXL844" s="247"/>
      <c r="MXM844" s="247"/>
      <c r="MXN844" s="247"/>
      <c r="MXO844" s="247"/>
      <c r="MXP844" s="247"/>
      <c r="MXQ844" s="247"/>
      <c r="MXR844" s="247"/>
      <c r="MXS844" s="247"/>
      <c r="MXT844" s="247"/>
      <c r="MXU844" s="247"/>
      <c r="MXV844" s="247"/>
      <c r="MXW844" s="247"/>
      <c r="MXX844" s="247"/>
      <c r="MXY844" s="247"/>
      <c r="MXZ844" s="247"/>
      <c r="MYA844" s="247"/>
      <c r="MYB844" s="247"/>
      <c r="MYC844" s="247"/>
      <c r="MYD844" s="247"/>
      <c r="MYE844" s="247"/>
      <c r="MYF844" s="247"/>
      <c r="MYG844" s="247"/>
      <c r="MYH844" s="247"/>
      <c r="MYI844" s="247"/>
      <c r="MYJ844" s="247"/>
      <c r="MYK844" s="247"/>
      <c r="MYL844" s="247"/>
      <c r="MYM844" s="247"/>
      <c r="MYN844" s="247"/>
      <c r="MYO844" s="247"/>
      <c r="MYP844" s="247"/>
      <c r="MYQ844" s="247"/>
      <c r="MYR844" s="247"/>
      <c r="MYS844" s="247"/>
      <c r="MYT844" s="247"/>
      <c r="MYU844" s="247"/>
      <c r="MYV844" s="247"/>
      <c r="MYW844" s="247"/>
      <c r="MYX844" s="247"/>
      <c r="MYY844" s="247"/>
      <c r="MYZ844" s="247"/>
      <c r="MZA844" s="247"/>
      <c r="MZB844" s="247"/>
      <c r="MZC844" s="247"/>
      <c r="MZD844" s="247"/>
      <c r="MZE844" s="247"/>
      <c r="MZF844" s="247"/>
      <c r="MZG844" s="247"/>
      <c r="MZH844" s="247"/>
      <c r="MZI844" s="247"/>
      <c r="MZJ844" s="247"/>
      <c r="MZK844" s="247"/>
      <c r="MZL844" s="247"/>
      <c r="MZM844" s="247"/>
      <c r="MZN844" s="247"/>
      <c r="MZO844" s="247"/>
      <c r="MZP844" s="247"/>
      <c r="MZQ844" s="247"/>
      <c r="MZR844" s="247"/>
      <c r="MZS844" s="247"/>
      <c r="MZT844" s="247"/>
      <c r="MZU844" s="247"/>
      <c r="MZV844" s="247"/>
      <c r="MZW844" s="247"/>
      <c r="MZX844" s="247"/>
      <c r="MZY844" s="247"/>
      <c r="MZZ844" s="247"/>
      <c r="NAA844" s="247"/>
      <c r="NAB844" s="247"/>
      <c r="NAC844" s="247"/>
      <c r="NAD844" s="247"/>
      <c r="NAE844" s="247"/>
      <c r="NAF844" s="247"/>
      <c r="NAG844" s="247"/>
      <c r="NAH844" s="247"/>
      <c r="NAI844" s="247"/>
      <c r="NAJ844" s="247"/>
      <c r="NAK844" s="247"/>
      <c r="NAL844" s="247"/>
      <c r="NAM844" s="247"/>
      <c r="NAN844" s="247"/>
      <c r="NAO844" s="247"/>
      <c r="NAP844" s="247"/>
      <c r="NAQ844" s="247"/>
      <c r="NAR844" s="247"/>
      <c r="NAS844" s="247"/>
      <c r="NAT844" s="247"/>
      <c r="NAU844" s="247"/>
      <c r="NAV844" s="247"/>
      <c r="NAW844" s="247"/>
      <c r="NAX844" s="247"/>
      <c r="NAY844" s="247"/>
      <c r="NAZ844" s="247"/>
      <c r="NBA844" s="247"/>
      <c r="NBB844" s="247"/>
      <c r="NBC844" s="247"/>
      <c r="NBD844" s="247"/>
      <c r="NBE844" s="247"/>
      <c r="NBF844" s="247"/>
      <c r="NBG844" s="247"/>
      <c r="NBH844" s="247"/>
      <c r="NBI844" s="247"/>
      <c r="NBJ844" s="247"/>
      <c r="NBK844" s="247"/>
      <c r="NBL844" s="247"/>
      <c r="NBM844" s="247"/>
      <c r="NBN844" s="247"/>
      <c r="NBO844" s="247"/>
      <c r="NBP844" s="247"/>
      <c r="NBQ844" s="247"/>
      <c r="NBR844" s="247"/>
      <c r="NBS844" s="247"/>
      <c r="NBT844" s="247"/>
      <c r="NBU844" s="247"/>
      <c r="NBV844" s="247"/>
      <c r="NBW844" s="247"/>
      <c r="NBX844" s="247"/>
      <c r="NBY844" s="247"/>
      <c r="NBZ844" s="247"/>
      <c r="NCA844" s="247"/>
      <c r="NCB844" s="247"/>
      <c r="NCC844" s="247"/>
      <c r="NCD844" s="247"/>
      <c r="NCE844" s="247"/>
      <c r="NCF844" s="247"/>
      <c r="NCG844" s="247"/>
      <c r="NCH844" s="247"/>
      <c r="NCI844" s="247"/>
      <c r="NCJ844" s="247"/>
      <c r="NCK844" s="247"/>
      <c r="NCL844" s="247"/>
      <c r="NCM844" s="247"/>
      <c r="NCN844" s="247"/>
      <c r="NCO844" s="247"/>
      <c r="NCP844" s="247"/>
      <c r="NCQ844" s="247"/>
      <c r="NCR844" s="247"/>
      <c r="NCS844" s="247"/>
      <c r="NCT844" s="247"/>
      <c r="NCU844" s="247"/>
      <c r="NCV844" s="247"/>
      <c r="NCW844" s="247"/>
      <c r="NCX844" s="247"/>
      <c r="NCY844" s="247"/>
      <c r="NCZ844" s="247"/>
      <c r="NDA844" s="247"/>
      <c r="NDB844" s="247"/>
      <c r="NDC844" s="247"/>
      <c r="NDD844" s="247"/>
      <c r="NDE844" s="247"/>
      <c r="NDF844" s="247"/>
      <c r="NDG844" s="247"/>
      <c r="NDH844" s="247"/>
      <c r="NDI844" s="247"/>
      <c r="NDJ844" s="247"/>
      <c r="NDK844" s="247"/>
      <c r="NDL844" s="247"/>
      <c r="NDM844" s="247"/>
      <c r="NDN844" s="247"/>
      <c r="NDO844" s="247"/>
      <c r="NDP844" s="247"/>
      <c r="NDQ844" s="247"/>
      <c r="NDR844" s="247"/>
      <c r="NDS844" s="247"/>
      <c r="NDT844" s="247"/>
      <c r="NDU844" s="247"/>
      <c r="NDV844" s="247"/>
      <c r="NDW844" s="247"/>
      <c r="NDX844" s="247"/>
      <c r="NDY844" s="247"/>
      <c r="NDZ844" s="247"/>
      <c r="NEA844" s="247"/>
      <c r="NEB844" s="247"/>
      <c r="NEC844" s="247"/>
      <c r="NED844" s="247"/>
      <c r="NEE844" s="247"/>
      <c r="NEF844" s="247"/>
      <c r="NEG844" s="247"/>
      <c r="NEH844" s="247"/>
      <c r="NEI844" s="247"/>
      <c r="NEJ844" s="247"/>
      <c r="NEK844" s="247"/>
      <c r="NEL844" s="247"/>
      <c r="NEM844" s="247"/>
      <c r="NEN844" s="247"/>
      <c r="NEO844" s="247"/>
      <c r="NEP844" s="247"/>
      <c r="NEQ844" s="247"/>
      <c r="NER844" s="247"/>
      <c r="NES844" s="247"/>
      <c r="NET844" s="247"/>
      <c r="NEU844" s="247"/>
      <c r="NEV844" s="247"/>
      <c r="NEW844" s="247"/>
      <c r="NEX844" s="247"/>
      <c r="NEY844" s="247"/>
      <c r="NEZ844" s="247"/>
      <c r="NFA844" s="247"/>
      <c r="NFB844" s="247"/>
      <c r="NFC844" s="247"/>
      <c r="NFD844" s="247"/>
      <c r="NFE844" s="247"/>
      <c r="NFF844" s="247"/>
      <c r="NFG844" s="247"/>
      <c r="NFH844" s="247"/>
      <c r="NFI844" s="247"/>
      <c r="NFJ844" s="247"/>
      <c r="NFK844" s="247"/>
      <c r="NFL844" s="247"/>
      <c r="NFM844" s="247"/>
      <c r="NFN844" s="247"/>
      <c r="NFO844" s="247"/>
      <c r="NFP844" s="247"/>
      <c r="NFQ844" s="247"/>
      <c r="NFR844" s="247"/>
      <c r="NFS844" s="247"/>
      <c r="NFT844" s="247"/>
      <c r="NFU844" s="247"/>
      <c r="NFV844" s="247"/>
      <c r="NFW844" s="247"/>
      <c r="NFX844" s="247"/>
      <c r="NFY844" s="247"/>
      <c r="NFZ844" s="247"/>
      <c r="NGA844" s="247"/>
      <c r="NGB844" s="247"/>
      <c r="NGC844" s="247"/>
      <c r="NGD844" s="247"/>
      <c r="NGE844" s="247"/>
      <c r="NGF844" s="247"/>
      <c r="NGG844" s="247"/>
      <c r="NGH844" s="247"/>
      <c r="NGI844" s="247"/>
      <c r="NGJ844" s="247"/>
      <c r="NGK844" s="247"/>
      <c r="NGL844" s="247"/>
      <c r="NGM844" s="247"/>
      <c r="NGN844" s="247"/>
      <c r="NGO844" s="247"/>
      <c r="NGP844" s="247"/>
      <c r="NGQ844" s="247"/>
      <c r="NGR844" s="247"/>
      <c r="NGS844" s="247"/>
      <c r="NGT844" s="247"/>
      <c r="NGU844" s="247"/>
      <c r="NGV844" s="247"/>
      <c r="NGW844" s="247"/>
      <c r="NGX844" s="247"/>
      <c r="NGY844" s="247"/>
      <c r="NGZ844" s="247"/>
      <c r="NHA844" s="247"/>
      <c r="NHB844" s="247"/>
      <c r="NHC844" s="247"/>
      <c r="NHD844" s="247"/>
      <c r="NHE844" s="247"/>
      <c r="NHF844" s="247"/>
      <c r="NHG844" s="247"/>
      <c r="NHH844" s="247"/>
      <c r="NHI844" s="247"/>
      <c r="NHJ844" s="247"/>
      <c r="NHK844" s="247"/>
      <c r="NHL844" s="247"/>
      <c r="NHM844" s="247"/>
      <c r="NHN844" s="247"/>
      <c r="NHO844" s="247"/>
      <c r="NHP844" s="247"/>
      <c r="NHQ844" s="247"/>
      <c r="NHR844" s="247"/>
      <c r="NHS844" s="247"/>
      <c r="NHT844" s="247"/>
      <c r="NHU844" s="247"/>
      <c r="NHV844" s="247"/>
      <c r="NHW844" s="247"/>
      <c r="NHX844" s="247"/>
      <c r="NHY844" s="247"/>
      <c r="NHZ844" s="247"/>
      <c r="NIA844" s="247"/>
      <c r="NIB844" s="247"/>
      <c r="NIC844" s="247"/>
      <c r="NID844" s="247"/>
      <c r="NIE844" s="247"/>
      <c r="NIF844" s="247"/>
      <c r="NIG844" s="247"/>
      <c r="NIH844" s="247"/>
      <c r="NII844" s="247"/>
      <c r="NIJ844" s="247"/>
      <c r="NIK844" s="247"/>
      <c r="NIL844" s="247"/>
      <c r="NIM844" s="247"/>
      <c r="NIN844" s="247"/>
      <c r="NIO844" s="247"/>
      <c r="NIP844" s="247"/>
      <c r="NIQ844" s="247"/>
      <c r="NIR844" s="247"/>
      <c r="NIS844" s="247"/>
      <c r="NIT844" s="247"/>
      <c r="NIU844" s="247"/>
      <c r="NIV844" s="247"/>
      <c r="NIW844" s="247"/>
      <c r="NIX844" s="247"/>
      <c r="NIY844" s="247"/>
      <c r="NIZ844" s="247"/>
      <c r="NJA844" s="247"/>
      <c r="NJB844" s="247"/>
      <c r="NJC844" s="247"/>
      <c r="NJD844" s="247"/>
      <c r="NJE844" s="247"/>
      <c r="NJF844" s="247"/>
      <c r="NJG844" s="247"/>
      <c r="NJH844" s="247"/>
      <c r="NJI844" s="247"/>
      <c r="NJJ844" s="247"/>
      <c r="NJK844" s="247"/>
      <c r="NJL844" s="247"/>
      <c r="NJM844" s="247"/>
      <c r="NJN844" s="247"/>
      <c r="NJO844" s="247"/>
      <c r="NJP844" s="247"/>
      <c r="NJQ844" s="247"/>
      <c r="NJR844" s="247"/>
      <c r="NJS844" s="247"/>
      <c r="NJT844" s="247"/>
      <c r="NJU844" s="247"/>
      <c r="NJV844" s="247"/>
      <c r="NJW844" s="247"/>
      <c r="NJX844" s="247"/>
      <c r="NJY844" s="247"/>
      <c r="NJZ844" s="247"/>
      <c r="NKA844" s="247"/>
      <c r="NKB844" s="247"/>
      <c r="NKC844" s="247"/>
      <c r="NKD844" s="247"/>
      <c r="NKE844" s="247"/>
      <c r="NKF844" s="247"/>
      <c r="NKG844" s="247"/>
      <c r="NKH844" s="247"/>
      <c r="NKI844" s="247"/>
      <c r="NKJ844" s="247"/>
      <c r="NKK844" s="247"/>
      <c r="NKL844" s="247"/>
      <c r="NKM844" s="247"/>
      <c r="NKN844" s="247"/>
      <c r="NKO844" s="247"/>
      <c r="NKP844" s="247"/>
      <c r="NKQ844" s="247"/>
      <c r="NKR844" s="247"/>
      <c r="NKS844" s="247"/>
      <c r="NKT844" s="247"/>
      <c r="NKU844" s="247"/>
      <c r="NKV844" s="247"/>
      <c r="NKW844" s="247"/>
      <c r="NKX844" s="247"/>
      <c r="NKY844" s="247"/>
      <c r="NKZ844" s="247"/>
      <c r="NLA844" s="247"/>
      <c r="NLB844" s="247"/>
      <c r="NLC844" s="247"/>
      <c r="NLD844" s="247"/>
      <c r="NLE844" s="247"/>
      <c r="NLF844" s="247"/>
      <c r="NLG844" s="247"/>
      <c r="NLH844" s="247"/>
      <c r="NLI844" s="247"/>
      <c r="NLJ844" s="247"/>
      <c r="NLK844" s="247"/>
      <c r="NLL844" s="247"/>
      <c r="NLM844" s="247"/>
      <c r="NLN844" s="247"/>
      <c r="NLO844" s="247"/>
      <c r="NLP844" s="247"/>
      <c r="NLQ844" s="247"/>
      <c r="NLR844" s="247"/>
      <c r="NLS844" s="247"/>
      <c r="NLT844" s="247"/>
      <c r="NLU844" s="247"/>
      <c r="NLV844" s="247"/>
      <c r="NLW844" s="247"/>
      <c r="NLX844" s="247"/>
      <c r="NLY844" s="247"/>
      <c r="NLZ844" s="247"/>
      <c r="NMA844" s="247"/>
      <c r="NMB844" s="247"/>
      <c r="NMC844" s="247"/>
      <c r="NMD844" s="247"/>
      <c r="NME844" s="247"/>
      <c r="NMF844" s="247"/>
      <c r="NMG844" s="247"/>
      <c r="NMH844" s="247"/>
      <c r="NMI844" s="247"/>
      <c r="NMJ844" s="247"/>
      <c r="NMK844" s="247"/>
      <c r="NML844" s="247"/>
      <c r="NMM844" s="247"/>
      <c r="NMN844" s="247"/>
      <c r="NMO844" s="247"/>
      <c r="NMP844" s="247"/>
      <c r="NMQ844" s="247"/>
      <c r="NMR844" s="247"/>
      <c r="NMS844" s="247"/>
      <c r="NMT844" s="247"/>
      <c r="NMU844" s="247"/>
      <c r="NMV844" s="247"/>
      <c r="NMW844" s="247"/>
      <c r="NMX844" s="247"/>
      <c r="NMY844" s="247"/>
      <c r="NMZ844" s="247"/>
      <c r="NNA844" s="247"/>
      <c r="NNB844" s="247"/>
      <c r="NNC844" s="247"/>
      <c r="NND844" s="247"/>
      <c r="NNE844" s="247"/>
      <c r="NNF844" s="247"/>
      <c r="NNG844" s="247"/>
      <c r="NNH844" s="247"/>
      <c r="NNI844" s="247"/>
      <c r="NNJ844" s="247"/>
      <c r="NNK844" s="247"/>
      <c r="NNL844" s="247"/>
      <c r="NNM844" s="247"/>
      <c r="NNN844" s="247"/>
      <c r="NNO844" s="247"/>
      <c r="NNP844" s="247"/>
      <c r="NNQ844" s="247"/>
      <c r="NNR844" s="247"/>
      <c r="NNS844" s="247"/>
      <c r="NNT844" s="247"/>
      <c r="NNU844" s="247"/>
      <c r="NNV844" s="247"/>
      <c r="NNW844" s="247"/>
      <c r="NNX844" s="247"/>
      <c r="NNY844" s="247"/>
      <c r="NNZ844" s="247"/>
      <c r="NOA844" s="247"/>
      <c r="NOB844" s="247"/>
      <c r="NOC844" s="247"/>
      <c r="NOD844" s="247"/>
      <c r="NOE844" s="247"/>
      <c r="NOF844" s="247"/>
      <c r="NOG844" s="247"/>
      <c r="NOH844" s="247"/>
      <c r="NOI844" s="247"/>
      <c r="NOJ844" s="247"/>
      <c r="NOK844" s="247"/>
      <c r="NOL844" s="247"/>
      <c r="NOM844" s="247"/>
      <c r="NON844" s="247"/>
      <c r="NOO844" s="247"/>
      <c r="NOP844" s="247"/>
      <c r="NOQ844" s="247"/>
      <c r="NOR844" s="247"/>
      <c r="NOS844" s="247"/>
      <c r="NOT844" s="247"/>
      <c r="NOU844" s="247"/>
      <c r="NOV844" s="247"/>
      <c r="NOW844" s="247"/>
      <c r="NOX844" s="247"/>
      <c r="NOY844" s="247"/>
      <c r="NOZ844" s="247"/>
      <c r="NPA844" s="247"/>
      <c r="NPB844" s="247"/>
      <c r="NPC844" s="247"/>
      <c r="NPD844" s="247"/>
      <c r="NPE844" s="247"/>
      <c r="NPF844" s="247"/>
      <c r="NPG844" s="247"/>
      <c r="NPH844" s="247"/>
      <c r="NPI844" s="247"/>
      <c r="NPJ844" s="247"/>
      <c r="NPK844" s="247"/>
      <c r="NPL844" s="247"/>
      <c r="NPM844" s="247"/>
      <c r="NPN844" s="247"/>
      <c r="NPO844" s="247"/>
      <c r="NPP844" s="247"/>
      <c r="NPQ844" s="247"/>
      <c r="NPR844" s="247"/>
      <c r="NPS844" s="247"/>
      <c r="NPT844" s="247"/>
      <c r="NPU844" s="247"/>
      <c r="NPV844" s="247"/>
      <c r="NPW844" s="247"/>
      <c r="NPX844" s="247"/>
      <c r="NPY844" s="247"/>
      <c r="NPZ844" s="247"/>
      <c r="NQA844" s="247"/>
      <c r="NQB844" s="247"/>
      <c r="NQC844" s="247"/>
      <c r="NQD844" s="247"/>
      <c r="NQE844" s="247"/>
      <c r="NQF844" s="247"/>
      <c r="NQG844" s="247"/>
      <c r="NQH844" s="247"/>
      <c r="NQI844" s="247"/>
      <c r="NQJ844" s="247"/>
      <c r="NQK844" s="247"/>
      <c r="NQL844" s="247"/>
      <c r="NQM844" s="247"/>
      <c r="NQN844" s="247"/>
      <c r="NQO844" s="247"/>
      <c r="NQP844" s="247"/>
      <c r="NQQ844" s="247"/>
      <c r="NQR844" s="247"/>
      <c r="NQS844" s="247"/>
      <c r="NQT844" s="247"/>
      <c r="NQU844" s="247"/>
      <c r="NQV844" s="247"/>
      <c r="NQW844" s="247"/>
      <c r="NQX844" s="247"/>
      <c r="NQY844" s="247"/>
      <c r="NQZ844" s="247"/>
      <c r="NRA844" s="247"/>
      <c r="NRB844" s="247"/>
      <c r="NRC844" s="247"/>
      <c r="NRD844" s="247"/>
      <c r="NRE844" s="247"/>
      <c r="NRF844" s="247"/>
      <c r="NRG844" s="247"/>
      <c r="NRH844" s="247"/>
      <c r="NRI844" s="247"/>
      <c r="NRJ844" s="247"/>
      <c r="NRK844" s="247"/>
      <c r="NRL844" s="247"/>
      <c r="NRM844" s="247"/>
      <c r="NRN844" s="247"/>
      <c r="NRO844" s="247"/>
      <c r="NRP844" s="247"/>
      <c r="NRQ844" s="247"/>
      <c r="NRR844" s="247"/>
      <c r="NRS844" s="247"/>
      <c r="NRT844" s="247"/>
      <c r="NRU844" s="247"/>
      <c r="NRV844" s="247"/>
      <c r="NRW844" s="247"/>
      <c r="NRX844" s="247"/>
      <c r="NRY844" s="247"/>
      <c r="NRZ844" s="247"/>
      <c r="NSA844" s="247"/>
      <c r="NSB844" s="247"/>
      <c r="NSC844" s="247"/>
      <c r="NSD844" s="247"/>
      <c r="NSE844" s="247"/>
      <c r="NSF844" s="247"/>
      <c r="NSG844" s="247"/>
      <c r="NSH844" s="247"/>
      <c r="NSI844" s="247"/>
      <c r="NSJ844" s="247"/>
      <c r="NSK844" s="247"/>
      <c r="NSL844" s="247"/>
      <c r="NSM844" s="247"/>
      <c r="NSN844" s="247"/>
      <c r="NSO844" s="247"/>
      <c r="NSP844" s="247"/>
      <c r="NSQ844" s="247"/>
      <c r="NSR844" s="247"/>
      <c r="NSS844" s="247"/>
      <c r="NST844" s="247"/>
      <c r="NSU844" s="247"/>
      <c r="NSV844" s="247"/>
      <c r="NSW844" s="247"/>
      <c r="NSX844" s="247"/>
      <c r="NSY844" s="247"/>
      <c r="NSZ844" s="247"/>
      <c r="NTA844" s="247"/>
      <c r="NTB844" s="247"/>
      <c r="NTC844" s="247"/>
      <c r="NTD844" s="247"/>
      <c r="NTE844" s="247"/>
      <c r="NTF844" s="247"/>
      <c r="NTG844" s="247"/>
      <c r="NTH844" s="247"/>
      <c r="NTI844" s="247"/>
      <c r="NTJ844" s="247"/>
      <c r="NTK844" s="247"/>
      <c r="NTL844" s="247"/>
      <c r="NTM844" s="247"/>
      <c r="NTN844" s="247"/>
      <c r="NTO844" s="247"/>
      <c r="NTP844" s="247"/>
      <c r="NTQ844" s="247"/>
      <c r="NTR844" s="247"/>
      <c r="NTS844" s="247"/>
      <c r="NTT844" s="247"/>
      <c r="NTU844" s="247"/>
      <c r="NTV844" s="247"/>
      <c r="NTW844" s="247"/>
      <c r="NTX844" s="247"/>
      <c r="NTY844" s="247"/>
      <c r="NTZ844" s="247"/>
      <c r="NUA844" s="247"/>
      <c r="NUB844" s="247"/>
      <c r="NUC844" s="247"/>
      <c r="NUD844" s="247"/>
      <c r="NUE844" s="247"/>
      <c r="NUF844" s="247"/>
      <c r="NUG844" s="247"/>
      <c r="NUH844" s="247"/>
      <c r="NUI844" s="247"/>
      <c r="NUJ844" s="247"/>
      <c r="NUK844" s="247"/>
      <c r="NUL844" s="247"/>
      <c r="NUM844" s="247"/>
      <c r="NUN844" s="247"/>
      <c r="NUO844" s="247"/>
      <c r="NUP844" s="247"/>
      <c r="NUQ844" s="247"/>
      <c r="NUR844" s="247"/>
      <c r="NUS844" s="247"/>
      <c r="NUT844" s="247"/>
      <c r="NUU844" s="247"/>
      <c r="NUV844" s="247"/>
      <c r="NUW844" s="247"/>
      <c r="NUX844" s="247"/>
      <c r="NUY844" s="247"/>
      <c r="NUZ844" s="247"/>
      <c r="NVA844" s="247"/>
      <c r="NVB844" s="247"/>
      <c r="NVC844" s="247"/>
      <c r="NVD844" s="247"/>
      <c r="NVE844" s="247"/>
      <c r="NVF844" s="247"/>
      <c r="NVG844" s="247"/>
      <c r="NVH844" s="247"/>
      <c r="NVI844" s="247"/>
      <c r="NVJ844" s="247"/>
      <c r="NVK844" s="247"/>
      <c r="NVL844" s="247"/>
      <c r="NVM844" s="247"/>
      <c r="NVN844" s="247"/>
      <c r="NVO844" s="247"/>
      <c r="NVP844" s="247"/>
      <c r="NVQ844" s="247"/>
      <c r="NVR844" s="247"/>
      <c r="NVS844" s="247"/>
      <c r="NVT844" s="247"/>
      <c r="NVU844" s="247"/>
      <c r="NVV844" s="247"/>
      <c r="NVW844" s="247"/>
      <c r="NVX844" s="247"/>
      <c r="NVY844" s="247"/>
      <c r="NVZ844" s="247"/>
      <c r="NWA844" s="247"/>
      <c r="NWB844" s="247"/>
      <c r="NWC844" s="247"/>
      <c r="NWD844" s="247"/>
      <c r="NWE844" s="247"/>
      <c r="NWF844" s="247"/>
      <c r="NWG844" s="247"/>
      <c r="NWH844" s="247"/>
      <c r="NWI844" s="247"/>
      <c r="NWJ844" s="247"/>
      <c r="NWK844" s="247"/>
      <c r="NWL844" s="247"/>
      <c r="NWM844" s="247"/>
      <c r="NWN844" s="247"/>
      <c r="NWO844" s="247"/>
      <c r="NWP844" s="247"/>
      <c r="NWQ844" s="247"/>
      <c r="NWR844" s="247"/>
      <c r="NWS844" s="247"/>
      <c r="NWT844" s="247"/>
      <c r="NWU844" s="247"/>
      <c r="NWV844" s="247"/>
      <c r="NWW844" s="247"/>
      <c r="NWX844" s="247"/>
      <c r="NWY844" s="247"/>
      <c r="NWZ844" s="247"/>
      <c r="NXA844" s="247"/>
      <c r="NXB844" s="247"/>
      <c r="NXC844" s="247"/>
      <c r="NXD844" s="247"/>
      <c r="NXE844" s="247"/>
      <c r="NXF844" s="247"/>
      <c r="NXG844" s="247"/>
      <c r="NXH844" s="247"/>
      <c r="NXI844" s="247"/>
      <c r="NXJ844" s="247"/>
      <c r="NXK844" s="247"/>
      <c r="NXL844" s="247"/>
      <c r="NXM844" s="247"/>
      <c r="NXN844" s="247"/>
      <c r="NXO844" s="247"/>
      <c r="NXP844" s="247"/>
      <c r="NXQ844" s="247"/>
      <c r="NXR844" s="247"/>
      <c r="NXS844" s="247"/>
      <c r="NXT844" s="247"/>
      <c r="NXU844" s="247"/>
      <c r="NXV844" s="247"/>
      <c r="NXW844" s="247"/>
      <c r="NXX844" s="247"/>
      <c r="NXY844" s="247"/>
      <c r="NXZ844" s="247"/>
      <c r="NYA844" s="247"/>
      <c r="NYB844" s="247"/>
      <c r="NYC844" s="247"/>
      <c r="NYD844" s="247"/>
      <c r="NYE844" s="247"/>
      <c r="NYF844" s="247"/>
      <c r="NYG844" s="247"/>
      <c r="NYH844" s="247"/>
      <c r="NYI844" s="247"/>
      <c r="NYJ844" s="247"/>
      <c r="NYK844" s="247"/>
      <c r="NYL844" s="247"/>
      <c r="NYM844" s="247"/>
      <c r="NYN844" s="247"/>
      <c r="NYO844" s="247"/>
      <c r="NYP844" s="247"/>
      <c r="NYQ844" s="247"/>
      <c r="NYR844" s="247"/>
      <c r="NYS844" s="247"/>
      <c r="NYT844" s="247"/>
      <c r="NYU844" s="247"/>
      <c r="NYV844" s="247"/>
      <c r="NYW844" s="247"/>
      <c r="NYX844" s="247"/>
      <c r="NYY844" s="247"/>
      <c r="NYZ844" s="247"/>
      <c r="NZA844" s="247"/>
      <c r="NZB844" s="247"/>
      <c r="NZC844" s="247"/>
      <c r="NZD844" s="247"/>
      <c r="NZE844" s="247"/>
      <c r="NZF844" s="247"/>
      <c r="NZG844" s="247"/>
      <c r="NZH844" s="247"/>
      <c r="NZI844" s="247"/>
      <c r="NZJ844" s="247"/>
      <c r="NZK844" s="247"/>
      <c r="NZL844" s="247"/>
      <c r="NZM844" s="247"/>
      <c r="NZN844" s="247"/>
      <c r="NZO844" s="247"/>
      <c r="NZP844" s="247"/>
      <c r="NZQ844" s="247"/>
      <c r="NZR844" s="247"/>
      <c r="NZS844" s="247"/>
      <c r="NZT844" s="247"/>
      <c r="NZU844" s="247"/>
      <c r="NZV844" s="247"/>
      <c r="NZW844" s="247"/>
      <c r="NZX844" s="247"/>
      <c r="NZY844" s="247"/>
      <c r="NZZ844" s="247"/>
      <c r="OAA844" s="247"/>
      <c r="OAB844" s="247"/>
      <c r="OAC844" s="247"/>
      <c r="OAD844" s="247"/>
      <c r="OAE844" s="247"/>
      <c r="OAF844" s="247"/>
      <c r="OAG844" s="247"/>
      <c r="OAH844" s="247"/>
      <c r="OAI844" s="247"/>
      <c r="OAJ844" s="247"/>
      <c r="OAK844" s="247"/>
      <c r="OAL844" s="247"/>
      <c r="OAM844" s="247"/>
      <c r="OAN844" s="247"/>
      <c r="OAO844" s="247"/>
      <c r="OAP844" s="247"/>
      <c r="OAQ844" s="247"/>
      <c r="OAR844" s="247"/>
      <c r="OAS844" s="247"/>
      <c r="OAT844" s="247"/>
      <c r="OAU844" s="247"/>
      <c r="OAV844" s="247"/>
      <c r="OAW844" s="247"/>
      <c r="OAX844" s="247"/>
      <c r="OAY844" s="247"/>
      <c r="OAZ844" s="247"/>
      <c r="OBA844" s="247"/>
      <c r="OBB844" s="247"/>
      <c r="OBC844" s="247"/>
      <c r="OBD844" s="247"/>
      <c r="OBE844" s="247"/>
      <c r="OBF844" s="247"/>
      <c r="OBG844" s="247"/>
      <c r="OBH844" s="247"/>
      <c r="OBI844" s="247"/>
      <c r="OBJ844" s="247"/>
      <c r="OBK844" s="247"/>
      <c r="OBL844" s="247"/>
      <c r="OBM844" s="247"/>
      <c r="OBN844" s="247"/>
      <c r="OBO844" s="247"/>
      <c r="OBP844" s="247"/>
      <c r="OBQ844" s="247"/>
      <c r="OBR844" s="247"/>
      <c r="OBS844" s="247"/>
      <c r="OBT844" s="247"/>
      <c r="OBU844" s="247"/>
      <c r="OBV844" s="247"/>
      <c r="OBW844" s="247"/>
      <c r="OBX844" s="247"/>
      <c r="OBY844" s="247"/>
      <c r="OBZ844" s="247"/>
      <c r="OCA844" s="247"/>
      <c r="OCB844" s="247"/>
      <c r="OCC844" s="247"/>
      <c r="OCD844" s="247"/>
      <c r="OCE844" s="247"/>
      <c r="OCF844" s="247"/>
      <c r="OCG844" s="247"/>
      <c r="OCH844" s="247"/>
      <c r="OCI844" s="247"/>
      <c r="OCJ844" s="247"/>
      <c r="OCK844" s="247"/>
      <c r="OCL844" s="247"/>
      <c r="OCM844" s="247"/>
      <c r="OCN844" s="247"/>
      <c r="OCO844" s="247"/>
      <c r="OCP844" s="247"/>
      <c r="OCQ844" s="247"/>
      <c r="OCR844" s="247"/>
      <c r="OCS844" s="247"/>
      <c r="OCT844" s="247"/>
      <c r="OCU844" s="247"/>
      <c r="OCV844" s="247"/>
      <c r="OCW844" s="247"/>
      <c r="OCX844" s="247"/>
      <c r="OCY844" s="247"/>
      <c r="OCZ844" s="247"/>
      <c r="ODA844" s="247"/>
      <c r="ODB844" s="247"/>
      <c r="ODC844" s="247"/>
      <c r="ODD844" s="247"/>
      <c r="ODE844" s="247"/>
      <c r="ODF844" s="247"/>
      <c r="ODG844" s="247"/>
      <c r="ODH844" s="247"/>
      <c r="ODI844" s="247"/>
      <c r="ODJ844" s="247"/>
      <c r="ODK844" s="247"/>
      <c r="ODL844" s="247"/>
      <c r="ODM844" s="247"/>
      <c r="ODN844" s="247"/>
      <c r="ODO844" s="247"/>
      <c r="ODP844" s="247"/>
      <c r="ODQ844" s="247"/>
      <c r="ODR844" s="247"/>
      <c r="ODS844" s="247"/>
      <c r="ODT844" s="247"/>
      <c r="ODU844" s="247"/>
      <c r="ODV844" s="247"/>
      <c r="ODW844" s="247"/>
      <c r="ODX844" s="247"/>
      <c r="ODY844" s="247"/>
      <c r="ODZ844" s="247"/>
      <c r="OEA844" s="247"/>
      <c r="OEB844" s="247"/>
      <c r="OEC844" s="247"/>
      <c r="OED844" s="247"/>
      <c r="OEE844" s="247"/>
      <c r="OEF844" s="247"/>
      <c r="OEG844" s="247"/>
      <c r="OEH844" s="247"/>
      <c r="OEI844" s="247"/>
      <c r="OEJ844" s="247"/>
      <c r="OEK844" s="247"/>
      <c r="OEL844" s="247"/>
      <c r="OEM844" s="247"/>
      <c r="OEN844" s="247"/>
      <c r="OEO844" s="247"/>
      <c r="OEP844" s="247"/>
      <c r="OEQ844" s="247"/>
      <c r="OER844" s="247"/>
      <c r="OES844" s="247"/>
      <c r="OET844" s="247"/>
      <c r="OEU844" s="247"/>
      <c r="OEV844" s="247"/>
      <c r="OEW844" s="247"/>
      <c r="OEX844" s="247"/>
      <c r="OEY844" s="247"/>
      <c r="OEZ844" s="247"/>
      <c r="OFA844" s="247"/>
      <c r="OFB844" s="247"/>
      <c r="OFC844" s="247"/>
      <c r="OFD844" s="247"/>
      <c r="OFE844" s="247"/>
      <c r="OFF844" s="247"/>
      <c r="OFG844" s="247"/>
      <c r="OFH844" s="247"/>
      <c r="OFI844" s="247"/>
      <c r="OFJ844" s="247"/>
      <c r="OFK844" s="247"/>
      <c r="OFL844" s="247"/>
      <c r="OFM844" s="247"/>
      <c r="OFN844" s="247"/>
      <c r="OFO844" s="247"/>
      <c r="OFP844" s="247"/>
      <c r="OFQ844" s="247"/>
      <c r="OFR844" s="247"/>
      <c r="OFS844" s="247"/>
      <c r="OFT844" s="247"/>
      <c r="OFU844" s="247"/>
      <c r="OFV844" s="247"/>
      <c r="OFW844" s="247"/>
      <c r="OFX844" s="247"/>
      <c r="OFY844" s="247"/>
      <c r="OFZ844" s="247"/>
      <c r="OGA844" s="247"/>
      <c r="OGB844" s="247"/>
      <c r="OGC844" s="247"/>
      <c r="OGD844" s="247"/>
      <c r="OGE844" s="247"/>
      <c r="OGF844" s="247"/>
      <c r="OGG844" s="247"/>
      <c r="OGH844" s="247"/>
      <c r="OGI844" s="247"/>
      <c r="OGJ844" s="247"/>
      <c r="OGK844" s="247"/>
      <c r="OGL844" s="247"/>
      <c r="OGM844" s="247"/>
      <c r="OGN844" s="247"/>
      <c r="OGO844" s="247"/>
      <c r="OGP844" s="247"/>
      <c r="OGQ844" s="247"/>
      <c r="OGR844" s="247"/>
      <c r="OGS844" s="247"/>
      <c r="OGT844" s="247"/>
      <c r="OGU844" s="247"/>
      <c r="OGV844" s="247"/>
      <c r="OGW844" s="247"/>
      <c r="OGX844" s="247"/>
      <c r="OGY844" s="247"/>
      <c r="OGZ844" s="247"/>
      <c r="OHA844" s="247"/>
      <c r="OHB844" s="247"/>
      <c r="OHC844" s="247"/>
      <c r="OHD844" s="247"/>
      <c r="OHE844" s="247"/>
      <c r="OHF844" s="247"/>
      <c r="OHG844" s="247"/>
      <c r="OHH844" s="247"/>
      <c r="OHI844" s="247"/>
      <c r="OHJ844" s="247"/>
      <c r="OHK844" s="247"/>
      <c r="OHL844" s="247"/>
      <c r="OHM844" s="247"/>
      <c r="OHN844" s="247"/>
      <c r="OHO844" s="247"/>
      <c r="OHP844" s="247"/>
      <c r="OHQ844" s="247"/>
      <c r="OHR844" s="247"/>
      <c r="OHS844" s="247"/>
      <c r="OHT844" s="247"/>
      <c r="OHU844" s="247"/>
      <c r="OHV844" s="247"/>
      <c r="OHW844" s="247"/>
      <c r="OHX844" s="247"/>
      <c r="OHY844" s="247"/>
      <c r="OHZ844" s="247"/>
      <c r="OIA844" s="247"/>
      <c r="OIB844" s="247"/>
      <c r="OIC844" s="247"/>
      <c r="OID844" s="247"/>
      <c r="OIE844" s="247"/>
      <c r="OIF844" s="247"/>
      <c r="OIG844" s="247"/>
      <c r="OIH844" s="247"/>
      <c r="OII844" s="247"/>
      <c r="OIJ844" s="247"/>
      <c r="OIK844" s="247"/>
      <c r="OIL844" s="247"/>
      <c r="OIM844" s="247"/>
      <c r="OIN844" s="247"/>
      <c r="OIO844" s="247"/>
      <c r="OIP844" s="247"/>
      <c r="OIQ844" s="247"/>
      <c r="OIR844" s="247"/>
      <c r="OIS844" s="247"/>
      <c r="OIT844" s="247"/>
      <c r="OIU844" s="247"/>
      <c r="OIV844" s="247"/>
      <c r="OIW844" s="247"/>
      <c r="OIX844" s="247"/>
      <c r="OIY844" s="247"/>
      <c r="OIZ844" s="247"/>
      <c r="OJA844" s="247"/>
      <c r="OJB844" s="247"/>
      <c r="OJC844" s="247"/>
      <c r="OJD844" s="247"/>
      <c r="OJE844" s="247"/>
      <c r="OJF844" s="247"/>
      <c r="OJG844" s="247"/>
      <c r="OJH844" s="247"/>
      <c r="OJI844" s="247"/>
      <c r="OJJ844" s="247"/>
      <c r="OJK844" s="247"/>
      <c r="OJL844" s="247"/>
      <c r="OJM844" s="247"/>
      <c r="OJN844" s="247"/>
      <c r="OJO844" s="247"/>
      <c r="OJP844" s="247"/>
      <c r="OJQ844" s="247"/>
      <c r="OJR844" s="247"/>
      <c r="OJS844" s="247"/>
      <c r="OJT844" s="247"/>
      <c r="OJU844" s="247"/>
      <c r="OJV844" s="247"/>
      <c r="OJW844" s="247"/>
      <c r="OJX844" s="247"/>
      <c r="OJY844" s="247"/>
      <c r="OJZ844" s="247"/>
      <c r="OKA844" s="247"/>
      <c r="OKB844" s="247"/>
      <c r="OKC844" s="247"/>
      <c r="OKD844" s="247"/>
      <c r="OKE844" s="247"/>
      <c r="OKF844" s="247"/>
      <c r="OKG844" s="247"/>
      <c r="OKH844" s="247"/>
      <c r="OKI844" s="247"/>
      <c r="OKJ844" s="247"/>
      <c r="OKK844" s="247"/>
      <c r="OKL844" s="247"/>
      <c r="OKM844" s="247"/>
      <c r="OKN844" s="247"/>
      <c r="OKO844" s="247"/>
      <c r="OKP844" s="247"/>
      <c r="OKQ844" s="247"/>
      <c r="OKR844" s="247"/>
      <c r="OKS844" s="247"/>
      <c r="OKT844" s="247"/>
      <c r="OKU844" s="247"/>
      <c r="OKV844" s="247"/>
      <c r="OKW844" s="247"/>
      <c r="OKX844" s="247"/>
      <c r="OKY844" s="247"/>
      <c r="OKZ844" s="247"/>
      <c r="OLA844" s="247"/>
      <c r="OLB844" s="247"/>
      <c r="OLC844" s="247"/>
      <c r="OLD844" s="247"/>
      <c r="OLE844" s="247"/>
      <c r="OLF844" s="247"/>
      <c r="OLG844" s="247"/>
      <c r="OLH844" s="247"/>
      <c r="OLI844" s="247"/>
      <c r="OLJ844" s="247"/>
      <c r="OLK844" s="247"/>
      <c r="OLL844" s="247"/>
      <c r="OLM844" s="247"/>
      <c r="OLN844" s="247"/>
      <c r="OLO844" s="247"/>
      <c r="OLP844" s="247"/>
      <c r="OLQ844" s="247"/>
      <c r="OLR844" s="247"/>
      <c r="OLS844" s="247"/>
      <c r="OLT844" s="247"/>
      <c r="OLU844" s="247"/>
      <c r="OLV844" s="247"/>
      <c r="OLW844" s="247"/>
      <c r="OLX844" s="247"/>
      <c r="OLY844" s="247"/>
      <c r="OLZ844" s="247"/>
      <c r="OMA844" s="247"/>
      <c r="OMB844" s="247"/>
      <c r="OMC844" s="247"/>
      <c r="OMD844" s="247"/>
      <c r="OME844" s="247"/>
      <c r="OMF844" s="247"/>
      <c r="OMG844" s="247"/>
      <c r="OMH844" s="247"/>
      <c r="OMI844" s="247"/>
      <c r="OMJ844" s="247"/>
      <c r="OMK844" s="247"/>
      <c r="OML844" s="247"/>
      <c r="OMM844" s="247"/>
      <c r="OMN844" s="247"/>
      <c r="OMO844" s="247"/>
      <c r="OMP844" s="247"/>
      <c r="OMQ844" s="247"/>
      <c r="OMR844" s="247"/>
      <c r="OMS844" s="247"/>
      <c r="OMT844" s="247"/>
      <c r="OMU844" s="247"/>
      <c r="OMV844" s="247"/>
      <c r="OMW844" s="247"/>
      <c r="OMX844" s="247"/>
      <c r="OMY844" s="247"/>
      <c r="OMZ844" s="247"/>
      <c r="ONA844" s="247"/>
      <c r="ONB844" s="247"/>
      <c r="ONC844" s="247"/>
      <c r="OND844" s="247"/>
      <c r="ONE844" s="247"/>
      <c r="ONF844" s="247"/>
      <c r="ONG844" s="247"/>
      <c r="ONH844" s="247"/>
      <c r="ONI844" s="247"/>
      <c r="ONJ844" s="247"/>
      <c r="ONK844" s="247"/>
      <c r="ONL844" s="247"/>
      <c r="ONM844" s="247"/>
      <c r="ONN844" s="247"/>
      <c r="ONO844" s="247"/>
      <c r="ONP844" s="247"/>
      <c r="ONQ844" s="247"/>
      <c r="ONR844" s="247"/>
      <c r="ONS844" s="247"/>
      <c r="ONT844" s="247"/>
      <c r="ONU844" s="247"/>
      <c r="ONV844" s="247"/>
      <c r="ONW844" s="247"/>
      <c r="ONX844" s="247"/>
      <c r="ONY844" s="247"/>
      <c r="ONZ844" s="247"/>
      <c r="OOA844" s="247"/>
      <c r="OOB844" s="247"/>
      <c r="OOC844" s="247"/>
      <c r="OOD844" s="247"/>
      <c r="OOE844" s="247"/>
      <c r="OOF844" s="247"/>
      <c r="OOG844" s="247"/>
      <c r="OOH844" s="247"/>
      <c r="OOI844" s="247"/>
      <c r="OOJ844" s="247"/>
      <c r="OOK844" s="247"/>
      <c r="OOL844" s="247"/>
      <c r="OOM844" s="247"/>
      <c r="OON844" s="247"/>
      <c r="OOO844" s="247"/>
      <c r="OOP844" s="247"/>
      <c r="OOQ844" s="247"/>
      <c r="OOR844" s="247"/>
      <c r="OOS844" s="247"/>
      <c r="OOT844" s="247"/>
      <c r="OOU844" s="247"/>
      <c r="OOV844" s="247"/>
      <c r="OOW844" s="247"/>
      <c r="OOX844" s="247"/>
      <c r="OOY844" s="247"/>
      <c r="OOZ844" s="247"/>
      <c r="OPA844" s="247"/>
      <c r="OPB844" s="247"/>
      <c r="OPC844" s="247"/>
      <c r="OPD844" s="247"/>
      <c r="OPE844" s="247"/>
      <c r="OPF844" s="247"/>
      <c r="OPG844" s="247"/>
      <c r="OPH844" s="247"/>
      <c r="OPI844" s="247"/>
      <c r="OPJ844" s="247"/>
      <c r="OPK844" s="247"/>
      <c r="OPL844" s="247"/>
      <c r="OPM844" s="247"/>
      <c r="OPN844" s="247"/>
      <c r="OPO844" s="247"/>
      <c r="OPP844" s="247"/>
      <c r="OPQ844" s="247"/>
      <c r="OPR844" s="247"/>
      <c r="OPS844" s="247"/>
      <c r="OPT844" s="247"/>
      <c r="OPU844" s="247"/>
      <c r="OPV844" s="247"/>
      <c r="OPW844" s="247"/>
      <c r="OPX844" s="247"/>
      <c r="OPY844" s="247"/>
      <c r="OPZ844" s="247"/>
      <c r="OQA844" s="247"/>
      <c r="OQB844" s="247"/>
      <c r="OQC844" s="247"/>
      <c r="OQD844" s="247"/>
      <c r="OQE844" s="247"/>
      <c r="OQF844" s="247"/>
      <c r="OQG844" s="247"/>
      <c r="OQH844" s="247"/>
      <c r="OQI844" s="247"/>
      <c r="OQJ844" s="247"/>
      <c r="OQK844" s="247"/>
      <c r="OQL844" s="247"/>
      <c r="OQM844" s="247"/>
      <c r="OQN844" s="247"/>
      <c r="OQO844" s="247"/>
      <c r="OQP844" s="247"/>
      <c r="OQQ844" s="247"/>
      <c r="OQR844" s="247"/>
      <c r="OQS844" s="247"/>
      <c r="OQT844" s="247"/>
      <c r="OQU844" s="247"/>
      <c r="OQV844" s="247"/>
      <c r="OQW844" s="247"/>
      <c r="OQX844" s="247"/>
      <c r="OQY844" s="247"/>
      <c r="OQZ844" s="247"/>
      <c r="ORA844" s="247"/>
      <c r="ORB844" s="247"/>
      <c r="ORC844" s="247"/>
      <c r="ORD844" s="247"/>
      <c r="ORE844" s="247"/>
      <c r="ORF844" s="247"/>
      <c r="ORG844" s="247"/>
      <c r="ORH844" s="247"/>
      <c r="ORI844" s="247"/>
      <c r="ORJ844" s="247"/>
      <c r="ORK844" s="247"/>
      <c r="ORL844" s="247"/>
      <c r="ORM844" s="247"/>
      <c r="ORN844" s="247"/>
      <c r="ORO844" s="247"/>
      <c r="ORP844" s="247"/>
      <c r="ORQ844" s="247"/>
      <c r="ORR844" s="247"/>
      <c r="ORS844" s="247"/>
      <c r="ORT844" s="247"/>
      <c r="ORU844" s="247"/>
      <c r="ORV844" s="247"/>
      <c r="ORW844" s="247"/>
      <c r="ORX844" s="247"/>
      <c r="ORY844" s="247"/>
      <c r="ORZ844" s="247"/>
      <c r="OSA844" s="247"/>
      <c r="OSB844" s="247"/>
      <c r="OSC844" s="247"/>
      <c r="OSD844" s="247"/>
      <c r="OSE844" s="247"/>
      <c r="OSF844" s="247"/>
      <c r="OSG844" s="247"/>
      <c r="OSH844" s="247"/>
      <c r="OSI844" s="247"/>
      <c r="OSJ844" s="247"/>
      <c r="OSK844" s="247"/>
      <c r="OSL844" s="247"/>
      <c r="OSM844" s="247"/>
      <c r="OSN844" s="247"/>
      <c r="OSO844" s="247"/>
      <c r="OSP844" s="247"/>
      <c r="OSQ844" s="247"/>
      <c r="OSR844" s="247"/>
      <c r="OSS844" s="247"/>
      <c r="OST844" s="247"/>
      <c r="OSU844" s="247"/>
      <c r="OSV844" s="247"/>
      <c r="OSW844" s="247"/>
      <c r="OSX844" s="247"/>
      <c r="OSY844" s="247"/>
      <c r="OSZ844" s="247"/>
      <c r="OTA844" s="247"/>
      <c r="OTB844" s="247"/>
      <c r="OTC844" s="247"/>
      <c r="OTD844" s="247"/>
      <c r="OTE844" s="247"/>
      <c r="OTF844" s="247"/>
      <c r="OTG844" s="247"/>
      <c r="OTH844" s="247"/>
      <c r="OTI844" s="247"/>
      <c r="OTJ844" s="247"/>
      <c r="OTK844" s="247"/>
      <c r="OTL844" s="247"/>
      <c r="OTM844" s="247"/>
      <c r="OTN844" s="247"/>
      <c r="OTO844" s="247"/>
      <c r="OTP844" s="247"/>
      <c r="OTQ844" s="247"/>
      <c r="OTR844" s="247"/>
      <c r="OTS844" s="247"/>
      <c r="OTT844" s="247"/>
      <c r="OTU844" s="247"/>
      <c r="OTV844" s="247"/>
      <c r="OTW844" s="247"/>
      <c r="OTX844" s="247"/>
      <c r="OTY844" s="247"/>
      <c r="OTZ844" s="247"/>
      <c r="OUA844" s="247"/>
      <c r="OUB844" s="247"/>
      <c r="OUC844" s="247"/>
      <c r="OUD844" s="247"/>
      <c r="OUE844" s="247"/>
      <c r="OUF844" s="247"/>
      <c r="OUG844" s="247"/>
      <c r="OUH844" s="247"/>
      <c r="OUI844" s="247"/>
      <c r="OUJ844" s="247"/>
      <c r="OUK844" s="247"/>
      <c r="OUL844" s="247"/>
      <c r="OUM844" s="247"/>
      <c r="OUN844" s="247"/>
      <c r="OUO844" s="247"/>
      <c r="OUP844" s="247"/>
      <c r="OUQ844" s="247"/>
      <c r="OUR844" s="247"/>
      <c r="OUS844" s="247"/>
      <c r="OUT844" s="247"/>
      <c r="OUU844" s="247"/>
      <c r="OUV844" s="247"/>
      <c r="OUW844" s="247"/>
      <c r="OUX844" s="247"/>
      <c r="OUY844" s="247"/>
      <c r="OUZ844" s="247"/>
      <c r="OVA844" s="247"/>
      <c r="OVB844" s="247"/>
      <c r="OVC844" s="247"/>
      <c r="OVD844" s="247"/>
      <c r="OVE844" s="247"/>
      <c r="OVF844" s="247"/>
      <c r="OVG844" s="247"/>
      <c r="OVH844" s="247"/>
      <c r="OVI844" s="247"/>
      <c r="OVJ844" s="247"/>
      <c r="OVK844" s="247"/>
      <c r="OVL844" s="247"/>
      <c r="OVM844" s="247"/>
      <c r="OVN844" s="247"/>
      <c r="OVO844" s="247"/>
      <c r="OVP844" s="247"/>
      <c r="OVQ844" s="247"/>
      <c r="OVR844" s="247"/>
      <c r="OVS844" s="247"/>
      <c r="OVT844" s="247"/>
      <c r="OVU844" s="247"/>
      <c r="OVV844" s="247"/>
      <c r="OVW844" s="247"/>
      <c r="OVX844" s="247"/>
      <c r="OVY844" s="247"/>
      <c r="OVZ844" s="247"/>
      <c r="OWA844" s="247"/>
      <c r="OWB844" s="247"/>
      <c r="OWC844" s="247"/>
      <c r="OWD844" s="247"/>
      <c r="OWE844" s="247"/>
      <c r="OWF844" s="247"/>
      <c r="OWG844" s="247"/>
      <c r="OWH844" s="247"/>
      <c r="OWI844" s="247"/>
      <c r="OWJ844" s="247"/>
      <c r="OWK844" s="247"/>
      <c r="OWL844" s="247"/>
      <c r="OWM844" s="247"/>
      <c r="OWN844" s="247"/>
      <c r="OWO844" s="247"/>
      <c r="OWP844" s="247"/>
      <c r="OWQ844" s="247"/>
      <c r="OWR844" s="247"/>
      <c r="OWS844" s="247"/>
      <c r="OWT844" s="247"/>
      <c r="OWU844" s="247"/>
      <c r="OWV844" s="247"/>
      <c r="OWW844" s="247"/>
      <c r="OWX844" s="247"/>
      <c r="OWY844" s="247"/>
      <c r="OWZ844" s="247"/>
      <c r="OXA844" s="247"/>
      <c r="OXB844" s="247"/>
      <c r="OXC844" s="247"/>
      <c r="OXD844" s="247"/>
      <c r="OXE844" s="247"/>
      <c r="OXF844" s="247"/>
      <c r="OXG844" s="247"/>
      <c r="OXH844" s="247"/>
      <c r="OXI844" s="247"/>
      <c r="OXJ844" s="247"/>
      <c r="OXK844" s="247"/>
      <c r="OXL844" s="247"/>
      <c r="OXM844" s="247"/>
      <c r="OXN844" s="247"/>
      <c r="OXO844" s="247"/>
      <c r="OXP844" s="247"/>
      <c r="OXQ844" s="247"/>
      <c r="OXR844" s="247"/>
      <c r="OXS844" s="247"/>
      <c r="OXT844" s="247"/>
      <c r="OXU844" s="247"/>
      <c r="OXV844" s="247"/>
      <c r="OXW844" s="247"/>
      <c r="OXX844" s="247"/>
      <c r="OXY844" s="247"/>
      <c r="OXZ844" s="247"/>
      <c r="OYA844" s="247"/>
      <c r="OYB844" s="247"/>
      <c r="OYC844" s="247"/>
      <c r="OYD844" s="247"/>
      <c r="OYE844" s="247"/>
      <c r="OYF844" s="247"/>
      <c r="OYG844" s="247"/>
      <c r="OYH844" s="247"/>
      <c r="OYI844" s="247"/>
      <c r="OYJ844" s="247"/>
      <c r="OYK844" s="247"/>
      <c r="OYL844" s="247"/>
      <c r="OYM844" s="247"/>
      <c r="OYN844" s="247"/>
      <c r="OYO844" s="247"/>
      <c r="OYP844" s="247"/>
      <c r="OYQ844" s="247"/>
      <c r="OYR844" s="247"/>
      <c r="OYS844" s="247"/>
      <c r="OYT844" s="247"/>
      <c r="OYU844" s="247"/>
      <c r="OYV844" s="247"/>
      <c r="OYW844" s="247"/>
      <c r="OYX844" s="247"/>
      <c r="OYY844" s="247"/>
      <c r="OYZ844" s="247"/>
      <c r="OZA844" s="247"/>
      <c r="OZB844" s="247"/>
      <c r="OZC844" s="247"/>
      <c r="OZD844" s="247"/>
      <c r="OZE844" s="247"/>
      <c r="OZF844" s="247"/>
      <c r="OZG844" s="247"/>
      <c r="OZH844" s="247"/>
      <c r="OZI844" s="247"/>
      <c r="OZJ844" s="247"/>
      <c r="OZK844" s="247"/>
      <c r="OZL844" s="247"/>
      <c r="OZM844" s="247"/>
      <c r="OZN844" s="247"/>
      <c r="OZO844" s="247"/>
      <c r="OZP844" s="247"/>
      <c r="OZQ844" s="247"/>
      <c r="OZR844" s="247"/>
      <c r="OZS844" s="247"/>
      <c r="OZT844" s="247"/>
      <c r="OZU844" s="247"/>
      <c r="OZV844" s="247"/>
      <c r="OZW844" s="247"/>
      <c r="OZX844" s="247"/>
      <c r="OZY844" s="247"/>
      <c r="OZZ844" s="247"/>
      <c r="PAA844" s="247"/>
      <c r="PAB844" s="247"/>
      <c r="PAC844" s="247"/>
      <c r="PAD844" s="247"/>
      <c r="PAE844" s="247"/>
      <c r="PAF844" s="247"/>
      <c r="PAG844" s="247"/>
      <c r="PAH844" s="247"/>
      <c r="PAI844" s="247"/>
      <c r="PAJ844" s="247"/>
      <c r="PAK844" s="247"/>
      <c r="PAL844" s="247"/>
      <c r="PAM844" s="247"/>
      <c r="PAN844" s="247"/>
      <c r="PAO844" s="247"/>
      <c r="PAP844" s="247"/>
      <c r="PAQ844" s="247"/>
      <c r="PAR844" s="247"/>
      <c r="PAS844" s="247"/>
      <c r="PAT844" s="247"/>
      <c r="PAU844" s="247"/>
      <c r="PAV844" s="247"/>
      <c r="PAW844" s="247"/>
      <c r="PAX844" s="247"/>
      <c r="PAY844" s="247"/>
      <c r="PAZ844" s="247"/>
      <c r="PBA844" s="247"/>
      <c r="PBB844" s="247"/>
      <c r="PBC844" s="247"/>
      <c r="PBD844" s="247"/>
      <c r="PBE844" s="247"/>
      <c r="PBF844" s="247"/>
      <c r="PBG844" s="247"/>
      <c r="PBH844" s="247"/>
      <c r="PBI844" s="247"/>
      <c r="PBJ844" s="247"/>
      <c r="PBK844" s="247"/>
      <c r="PBL844" s="247"/>
      <c r="PBM844" s="247"/>
      <c r="PBN844" s="247"/>
      <c r="PBO844" s="247"/>
      <c r="PBP844" s="247"/>
      <c r="PBQ844" s="247"/>
      <c r="PBR844" s="247"/>
      <c r="PBS844" s="247"/>
      <c r="PBT844" s="247"/>
      <c r="PBU844" s="247"/>
      <c r="PBV844" s="247"/>
      <c r="PBW844" s="247"/>
      <c r="PBX844" s="247"/>
      <c r="PBY844" s="247"/>
      <c r="PBZ844" s="247"/>
      <c r="PCA844" s="247"/>
      <c r="PCB844" s="247"/>
      <c r="PCC844" s="247"/>
      <c r="PCD844" s="247"/>
      <c r="PCE844" s="247"/>
      <c r="PCF844" s="247"/>
      <c r="PCG844" s="247"/>
      <c r="PCH844" s="247"/>
      <c r="PCI844" s="247"/>
      <c r="PCJ844" s="247"/>
      <c r="PCK844" s="247"/>
      <c r="PCL844" s="247"/>
      <c r="PCM844" s="247"/>
      <c r="PCN844" s="247"/>
      <c r="PCO844" s="247"/>
      <c r="PCP844" s="247"/>
      <c r="PCQ844" s="247"/>
      <c r="PCR844" s="247"/>
      <c r="PCS844" s="247"/>
      <c r="PCT844" s="247"/>
      <c r="PCU844" s="247"/>
      <c r="PCV844" s="247"/>
      <c r="PCW844" s="247"/>
      <c r="PCX844" s="247"/>
      <c r="PCY844" s="247"/>
      <c r="PCZ844" s="247"/>
      <c r="PDA844" s="247"/>
      <c r="PDB844" s="247"/>
      <c r="PDC844" s="247"/>
      <c r="PDD844" s="247"/>
      <c r="PDE844" s="247"/>
      <c r="PDF844" s="247"/>
      <c r="PDG844" s="247"/>
      <c r="PDH844" s="247"/>
      <c r="PDI844" s="247"/>
      <c r="PDJ844" s="247"/>
      <c r="PDK844" s="247"/>
      <c r="PDL844" s="247"/>
      <c r="PDM844" s="247"/>
      <c r="PDN844" s="247"/>
      <c r="PDO844" s="247"/>
      <c r="PDP844" s="247"/>
      <c r="PDQ844" s="247"/>
      <c r="PDR844" s="247"/>
      <c r="PDS844" s="247"/>
      <c r="PDT844" s="247"/>
      <c r="PDU844" s="247"/>
      <c r="PDV844" s="247"/>
      <c r="PDW844" s="247"/>
      <c r="PDX844" s="247"/>
      <c r="PDY844" s="247"/>
      <c r="PDZ844" s="247"/>
      <c r="PEA844" s="247"/>
      <c r="PEB844" s="247"/>
      <c r="PEC844" s="247"/>
      <c r="PED844" s="247"/>
      <c r="PEE844" s="247"/>
      <c r="PEF844" s="247"/>
      <c r="PEG844" s="247"/>
      <c r="PEH844" s="247"/>
      <c r="PEI844" s="247"/>
      <c r="PEJ844" s="247"/>
      <c r="PEK844" s="247"/>
      <c r="PEL844" s="247"/>
      <c r="PEM844" s="247"/>
      <c r="PEN844" s="247"/>
      <c r="PEO844" s="247"/>
      <c r="PEP844" s="247"/>
      <c r="PEQ844" s="247"/>
      <c r="PER844" s="247"/>
      <c r="PES844" s="247"/>
      <c r="PET844" s="247"/>
      <c r="PEU844" s="247"/>
      <c r="PEV844" s="247"/>
      <c r="PEW844" s="247"/>
      <c r="PEX844" s="247"/>
      <c r="PEY844" s="247"/>
      <c r="PEZ844" s="247"/>
      <c r="PFA844" s="247"/>
      <c r="PFB844" s="247"/>
      <c r="PFC844" s="247"/>
      <c r="PFD844" s="247"/>
      <c r="PFE844" s="247"/>
      <c r="PFF844" s="247"/>
      <c r="PFG844" s="247"/>
      <c r="PFH844" s="247"/>
      <c r="PFI844" s="247"/>
      <c r="PFJ844" s="247"/>
      <c r="PFK844" s="247"/>
      <c r="PFL844" s="247"/>
      <c r="PFM844" s="247"/>
      <c r="PFN844" s="247"/>
      <c r="PFO844" s="247"/>
      <c r="PFP844" s="247"/>
      <c r="PFQ844" s="247"/>
      <c r="PFR844" s="247"/>
      <c r="PFS844" s="247"/>
      <c r="PFT844" s="247"/>
      <c r="PFU844" s="247"/>
      <c r="PFV844" s="247"/>
      <c r="PFW844" s="247"/>
      <c r="PFX844" s="247"/>
      <c r="PFY844" s="247"/>
      <c r="PFZ844" s="247"/>
      <c r="PGA844" s="247"/>
      <c r="PGB844" s="247"/>
      <c r="PGC844" s="247"/>
      <c r="PGD844" s="247"/>
      <c r="PGE844" s="247"/>
      <c r="PGF844" s="247"/>
      <c r="PGG844" s="247"/>
      <c r="PGH844" s="247"/>
      <c r="PGI844" s="247"/>
      <c r="PGJ844" s="247"/>
      <c r="PGK844" s="247"/>
      <c r="PGL844" s="247"/>
      <c r="PGM844" s="247"/>
      <c r="PGN844" s="247"/>
      <c r="PGO844" s="247"/>
      <c r="PGP844" s="247"/>
      <c r="PGQ844" s="247"/>
      <c r="PGR844" s="247"/>
      <c r="PGS844" s="247"/>
      <c r="PGT844" s="247"/>
      <c r="PGU844" s="247"/>
      <c r="PGV844" s="247"/>
      <c r="PGW844" s="247"/>
      <c r="PGX844" s="247"/>
      <c r="PGY844" s="247"/>
      <c r="PGZ844" s="247"/>
      <c r="PHA844" s="247"/>
      <c r="PHB844" s="247"/>
      <c r="PHC844" s="247"/>
      <c r="PHD844" s="247"/>
      <c r="PHE844" s="247"/>
      <c r="PHF844" s="247"/>
      <c r="PHG844" s="247"/>
      <c r="PHH844" s="247"/>
      <c r="PHI844" s="247"/>
      <c r="PHJ844" s="247"/>
      <c r="PHK844" s="247"/>
      <c r="PHL844" s="247"/>
      <c r="PHM844" s="247"/>
      <c r="PHN844" s="247"/>
      <c r="PHO844" s="247"/>
      <c r="PHP844" s="247"/>
      <c r="PHQ844" s="247"/>
      <c r="PHR844" s="247"/>
      <c r="PHS844" s="247"/>
      <c r="PHT844" s="247"/>
      <c r="PHU844" s="247"/>
      <c r="PHV844" s="247"/>
      <c r="PHW844" s="247"/>
      <c r="PHX844" s="247"/>
      <c r="PHY844" s="247"/>
      <c r="PHZ844" s="247"/>
      <c r="PIA844" s="247"/>
      <c r="PIB844" s="247"/>
      <c r="PIC844" s="247"/>
      <c r="PID844" s="247"/>
      <c r="PIE844" s="247"/>
      <c r="PIF844" s="247"/>
      <c r="PIG844" s="247"/>
      <c r="PIH844" s="247"/>
      <c r="PII844" s="247"/>
      <c r="PIJ844" s="247"/>
      <c r="PIK844" s="247"/>
      <c r="PIL844" s="247"/>
      <c r="PIM844" s="247"/>
      <c r="PIN844" s="247"/>
      <c r="PIO844" s="247"/>
      <c r="PIP844" s="247"/>
      <c r="PIQ844" s="247"/>
      <c r="PIR844" s="247"/>
      <c r="PIS844" s="247"/>
      <c r="PIT844" s="247"/>
      <c r="PIU844" s="247"/>
      <c r="PIV844" s="247"/>
      <c r="PIW844" s="247"/>
      <c r="PIX844" s="247"/>
      <c r="PIY844" s="247"/>
      <c r="PIZ844" s="247"/>
      <c r="PJA844" s="247"/>
      <c r="PJB844" s="247"/>
      <c r="PJC844" s="247"/>
      <c r="PJD844" s="247"/>
      <c r="PJE844" s="247"/>
      <c r="PJF844" s="247"/>
      <c r="PJG844" s="247"/>
      <c r="PJH844" s="247"/>
      <c r="PJI844" s="247"/>
      <c r="PJJ844" s="247"/>
      <c r="PJK844" s="247"/>
      <c r="PJL844" s="247"/>
      <c r="PJM844" s="247"/>
      <c r="PJN844" s="247"/>
      <c r="PJO844" s="247"/>
      <c r="PJP844" s="247"/>
      <c r="PJQ844" s="247"/>
      <c r="PJR844" s="247"/>
      <c r="PJS844" s="247"/>
      <c r="PJT844" s="247"/>
      <c r="PJU844" s="247"/>
      <c r="PJV844" s="247"/>
      <c r="PJW844" s="247"/>
      <c r="PJX844" s="247"/>
      <c r="PJY844" s="247"/>
      <c r="PJZ844" s="247"/>
      <c r="PKA844" s="247"/>
      <c r="PKB844" s="247"/>
      <c r="PKC844" s="247"/>
      <c r="PKD844" s="247"/>
      <c r="PKE844" s="247"/>
      <c r="PKF844" s="247"/>
      <c r="PKG844" s="247"/>
      <c r="PKH844" s="247"/>
      <c r="PKI844" s="247"/>
      <c r="PKJ844" s="247"/>
      <c r="PKK844" s="247"/>
      <c r="PKL844" s="247"/>
      <c r="PKM844" s="247"/>
      <c r="PKN844" s="247"/>
      <c r="PKO844" s="247"/>
      <c r="PKP844" s="247"/>
      <c r="PKQ844" s="247"/>
      <c r="PKR844" s="247"/>
      <c r="PKS844" s="247"/>
      <c r="PKT844" s="247"/>
      <c r="PKU844" s="247"/>
      <c r="PKV844" s="247"/>
      <c r="PKW844" s="247"/>
      <c r="PKX844" s="247"/>
      <c r="PKY844" s="247"/>
      <c r="PKZ844" s="247"/>
      <c r="PLA844" s="247"/>
      <c r="PLB844" s="247"/>
      <c r="PLC844" s="247"/>
      <c r="PLD844" s="247"/>
      <c r="PLE844" s="247"/>
      <c r="PLF844" s="247"/>
      <c r="PLG844" s="247"/>
      <c r="PLH844" s="247"/>
      <c r="PLI844" s="247"/>
      <c r="PLJ844" s="247"/>
      <c r="PLK844" s="247"/>
      <c r="PLL844" s="247"/>
      <c r="PLM844" s="247"/>
      <c r="PLN844" s="247"/>
      <c r="PLO844" s="247"/>
      <c r="PLP844" s="247"/>
      <c r="PLQ844" s="247"/>
      <c r="PLR844" s="247"/>
      <c r="PLS844" s="247"/>
      <c r="PLT844" s="247"/>
      <c r="PLU844" s="247"/>
      <c r="PLV844" s="247"/>
      <c r="PLW844" s="247"/>
      <c r="PLX844" s="247"/>
      <c r="PLY844" s="247"/>
      <c r="PLZ844" s="247"/>
      <c r="PMA844" s="247"/>
      <c r="PMB844" s="247"/>
      <c r="PMC844" s="247"/>
      <c r="PMD844" s="247"/>
      <c r="PME844" s="247"/>
      <c r="PMF844" s="247"/>
      <c r="PMG844" s="247"/>
      <c r="PMH844" s="247"/>
      <c r="PMI844" s="247"/>
      <c r="PMJ844" s="247"/>
      <c r="PMK844" s="247"/>
      <c r="PML844" s="247"/>
      <c r="PMM844" s="247"/>
      <c r="PMN844" s="247"/>
      <c r="PMO844" s="247"/>
      <c r="PMP844" s="247"/>
      <c r="PMQ844" s="247"/>
      <c r="PMR844" s="247"/>
      <c r="PMS844" s="247"/>
      <c r="PMT844" s="247"/>
      <c r="PMU844" s="247"/>
      <c r="PMV844" s="247"/>
      <c r="PMW844" s="247"/>
      <c r="PMX844" s="247"/>
      <c r="PMY844" s="247"/>
      <c r="PMZ844" s="247"/>
      <c r="PNA844" s="247"/>
      <c r="PNB844" s="247"/>
      <c r="PNC844" s="247"/>
      <c r="PND844" s="247"/>
      <c r="PNE844" s="247"/>
      <c r="PNF844" s="247"/>
      <c r="PNG844" s="247"/>
      <c r="PNH844" s="247"/>
      <c r="PNI844" s="247"/>
      <c r="PNJ844" s="247"/>
      <c r="PNK844" s="247"/>
      <c r="PNL844" s="247"/>
      <c r="PNM844" s="247"/>
      <c r="PNN844" s="247"/>
      <c r="PNO844" s="247"/>
      <c r="PNP844" s="247"/>
      <c r="PNQ844" s="247"/>
      <c r="PNR844" s="247"/>
      <c r="PNS844" s="247"/>
      <c r="PNT844" s="247"/>
      <c r="PNU844" s="247"/>
      <c r="PNV844" s="247"/>
      <c r="PNW844" s="247"/>
      <c r="PNX844" s="247"/>
      <c r="PNY844" s="247"/>
      <c r="PNZ844" s="247"/>
      <c r="POA844" s="247"/>
      <c r="POB844" s="247"/>
      <c r="POC844" s="247"/>
      <c r="POD844" s="247"/>
      <c r="POE844" s="247"/>
      <c r="POF844" s="247"/>
      <c r="POG844" s="247"/>
      <c r="POH844" s="247"/>
      <c r="POI844" s="247"/>
      <c r="POJ844" s="247"/>
      <c r="POK844" s="247"/>
      <c r="POL844" s="247"/>
      <c r="POM844" s="247"/>
      <c r="PON844" s="247"/>
      <c r="POO844" s="247"/>
      <c r="POP844" s="247"/>
      <c r="POQ844" s="247"/>
      <c r="POR844" s="247"/>
      <c r="POS844" s="247"/>
      <c r="POT844" s="247"/>
      <c r="POU844" s="247"/>
      <c r="POV844" s="247"/>
      <c r="POW844" s="247"/>
      <c r="POX844" s="247"/>
      <c r="POY844" s="247"/>
      <c r="POZ844" s="247"/>
      <c r="PPA844" s="247"/>
      <c r="PPB844" s="247"/>
      <c r="PPC844" s="247"/>
      <c r="PPD844" s="247"/>
      <c r="PPE844" s="247"/>
      <c r="PPF844" s="247"/>
      <c r="PPG844" s="247"/>
      <c r="PPH844" s="247"/>
      <c r="PPI844" s="247"/>
      <c r="PPJ844" s="247"/>
      <c r="PPK844" s="247"/>
      <c r="PPL844" s="247"/>
      <c r="PPM844" s="247"/>
      <c r="PPN844" s="247"/>
      <c r="PPO844" s="247"/>
      <c r="PPP844" s="247"/>
      <c r="PPQ844" s="247"/>
      <c r="PPR844" s="247"/>
      <c r="PPS844" s="247"/>
      <c r="PPT844" s="247"/>
      <c r="PPU844" s="247"/>
      <c r="PPV844" s="247"/>
      <c r="PPW844" s="247"/>
      <c r="PPX844" s="247"/>
      <c r="PPY844" s="247"/>
      <c r="PPZ844" s="247"/>
      <c r="PQA844" s="247"/>
      <c r="PQB844" s="247"/>
      <c r="PQC844" s="247"/>
      <c r="PQD844" s="247"/>
      <c r="PQE844" s="247"/>
      <c r="PQF844" s="247"/>
      <c r="PQG844" s="247"/>
      <c r="PQH844" s="247"/>
      <c r="PQI844" s="247"/>
      <c r="PQJ844" s="247"/>
      <c r="PQK844" s="247"/>
      <c r="PQL844" s="247"/>
      <c r="PQM844" s="247"/>
      <c r="PQN844" s="247"/>
      <c r="PQO844" s="247"/>
      <c r="PQP844" s="247"/>
      <c r="PQQ844" s="247"/>
      <c r="PQR844" s="247"/>
      <c r="PQS844" s="247"/>
      <c r="PQT844" s="247"/>
      <c r="PQU844" s="247"/>
      <c r="PQV844" s="247"/>
      <c r="PQW844" s="247"/>
      <c r="PQX844" s="247"/>
      <c r="PQY844" s="247"/>
      <c r="PQZ844" s="247"/>
      <c r="PRA844" s="247"/>
      <c r="PRB844" s="247"/>
      <c r="PRC844" s="247"/>
      <c r="PRD844" s="247"/>
      <c r="PRE844" s="247"/>
      <c r="PRF844" s="247"/>
      <c r="PRG844" s="247"/>
      <c r="PRH844" s="247"/>
      <c r="PRI844" s="247"/>
      <c r="PRJ844" s="247"/>
      <c r="PRK844" s="247"/>
      <c r="PRL844" s="247"/>
      <c r="PRM844" s="247"/>
      <c r="PRN844" s="247"/>
      <c r="PRO844" s="247"/>
      <c r="PRP844" s="247"/>
      <c r="PRQ844" s="247"/>
      <c r="PRR844" s="247"/>
      <c r="PRS844" s="247"/>
      <c r="PRT844" s="247"/>
      <c r="PRU844" s="247"/>
      <c r="PRV844" s="247"/>
      <c r="PRW844" s="247"/>
      <c r="PRX844" s="247"/>
      <c r="PRY844" s="247"/>
      <c r="PRZ844" s="247"/>
      <c r="PSA844" s="247"/>
      <c r="PSB844" s="247"/>
      <c r="PSC844" s="247"/>
      <c r="PSD844" s="247"/>
      <c r="PSE844" s="247"/>
      <c r="PSF844" s="247"/>
      <c r="PSG844" s="247"/>
      <c r="PSH844" s="247"/>
      <c r="PSI844" s="247"/>
      <c r="PSJ844" s="247"/>
      <c r="PSK844" s="247"/>
      <c r="PSL844" s="247"/>
      <c r="PSM844" s="247"/>
      <c r="PSN844" s="247"/>
      <c r="PSO844" s="247"/>
      <c r="PSP844" s="247"/>
      <c r="PSQ844" s="247"/>
      <c r="PSR844" s="247"/>
      <c r="PSS844" s="247"/>
      <c r="PST844" s="247"/>
      <c r="PSU844" s="247"/>
      <c r="PSV844" s="247"/>
      <c r="PSW844" s="247"/>
      <c r="PSX844" s="247"/>
      <c r="PSY844" s="247"/>
      <c r="PSZ844" s="247"/>
      <c r="PTA844" s="247"/>
      <c r="PTB844" s="247"/>
      <c r="PTC844" s="247"/>
      <c r="PTD844" s="247"/>
      <c r="PTE844" s="247"/>
      <c r="PTF844" s="247"/>
      <c r="PTG844" s="247"/>
      <c r="PTH844" s="247"/>
      <c r="PTI844" s="247"/>
      <c r="PTJ844" s="247"/>
      <c r="PTK844" s="247"/>
      <c r="PTL844" s="247"/>
      <c r="PTM844" s="247"/>
      <c r="PTN844" s="247"/>
      <c r="PTO844" s="247"/>
      <c r="PTP844" s="247"/>
      <c r="PTQ844" s="247"/>
      <c r="PTR844" s="247"/>
      <c r="PTS844" s="247"/>
      <c r="PTT844" s="247"/>
      <c r="PTU844" s="247"/>
      <c r="PTV844" s="247"/>
      <c r="PTW844" s="247"/>
      <c r="PTX844" s="247"/>
      <c r="PTY844" s="247"/>
      <c r="PTZ844" s="247"/>
      <c r="PUA844" s="247"/>
      <c r="PUB844" s="247"/>
      <c r="PUC844" s="247"/>
      <c r="PUD844" s="247"/>
      <c r="PUE844" s="247"/>
      <c r="PUF844" s="247"/>
      <c r="PUG844" s="247"/>
      <c r="PUH844" s="247"/>
      <c r="PUI844" s="247"/>
      <c r="PUJ844" s="247"/>
      <c r="PUK844" s="247"/>
      <c r="PUL844" s="247"/>
      <c r="PUM844" s="247"/>
      <c r="PUN844" s="247"/>
      <c r="PUO844" s="247"/>
      <c r="PUP844" s="247"/>
      <c r="PUQ844" s="247"/>
      <c r="PUR844" s="247"/>
      <c r="PUS844" s="247"/>
      <c r="PUT844" s="247"/>
      <c r="PUU844" s="247"/>
      <c r="PUV844" s="247"/>
      <c r="PUW844" s="247"/>
      <c r="PUX844" s="247"/>
      <c r="PUY844" s="247"/>
      <c r="PUZ844" s="247"/>
      <c r="PVA844" s="247"/>
      <c r="PVB844" s="247"/>
      <c r="PVC844" s="247"/>
      <c r="PVD844" s="247"/>
      <c r="PVE844" s="247"/>
      <c r="PVF844" s="247"/>
      <c r="PVG844" s="247"/>
      <c r="PVH844" s="247"/>
      <c r="PVI844" s="247"/>
      <c r="PVJ844" s="247"/>
      <c r="PVK844" s="247"/>
      <c r="PVL844" s="247"/>
      <c r="PVM844" s="247"/>
      <c r="PVN844" s="247"/>
      <c r="PVO844" s="247"/>
      <c r="PVP844" s="247"/>
      <c r="PVQ844" s="247"/>
      <c r="PVR844" s="247"/>
      <c r="PVS844" s="247"/>
      <c r="PVT844" s="247"/>
      <c r="PVU844" s="247"/>
      <c r="PVV844" s="247"/>
      <c r="PVW844" s="247"/>
      <c r="PVX844" s="247"/>
      <c r="PVY844" s="247"/>
      <c r="PVZ844" s="247"/>
      <c r="PWA844" s="247"/>
      <c r="PWB844" s="247"/>
      <c r="PWC844" s="247"/>
      <c r="PWD844" s="247"/>
      <c r="PWE844" s="247"/>
      <c r="PWF844" s="247"/>
      <c r="PWG844" s="247"/>
      <c r="PWH844" s="247"/>
      <c r="PWI844" s="247"/>
      <c r="PWJ844" s="247"/>
      <c r="PWK844" s="247"/>
      <c r="PWL844" s="247"/>
      <c r="PWM844" s="247"/>
      <c r="PWN844" s="247"/>
      <c r="PWO844" s="247"/>
      <c r="PWP844" s="247"/>
      <c r="PWQ844" s="247"/>
      <c r="PWR844" s="247"/>
      <c r="PWS844" s="247"/>
      <c r="PWT844" s="247"/>
      <c r="PWU844" s="247"/>
      <c r="PWV844" s="247"/>
      <c r="PWW844" s="247"/>
      <c r="PWX844" s="247"/>
      <c r="PWY844" s="247"/>
      <c r="PWZ844" s="247"/>
      <c r="PXA844" s="247"/>
      <c r="PXB844" s="247"/>
      <c r="PXC844" s="247"/>
      <c r="PXD844" s="247"/>
      <c r="PXE844" s="247"/>
      <c r="PXF844" s="247"/>
      <c r="PXG844" s="247"/>
      <c r="PXH844" s="247"/>
      <c r="PXI844" s="247"/>
      <c r="PXJ844" s="247"/>
      <c r="PXK844" s="247"/>
      <c r="PXL844" s="247"/>
      <c r="PXM844" s="247"/>
      <c r="PXN844" s="247"/>
      <c r="PXO844" s="247"/>
      <c r="PXP844" s="247"/>
      <c r="PXQ844" s="247"/>
      <c r="PXR844" s="247"/>
      <c r="PXS844" s="247"/>
      <c r="PXT844" s="247"/>
      <c r="PXU844" s="247"/>
      <c r="PXV844" s="247"/>
      <c r="PXW844" s="247"/>
      <c r="PXX844" s="247"/>
      <c r="PXY844" s="247"/>
      <c r="PXZ844" s="247"/>
      <c r="PYA844" s="247"/>
      <c r="PYB844" s="247"/>
      <c r="PYC844" s="247"/>
      <c r="PYD844" s="247"/>
      <c r="PYE844" s="247"/>
      <c r="PYF844" s="247"/>
      <c r="PYG844" s="247"/>
      <c r="PYH844" s="247"/>
      <c r="PYI844" s="247"/>
      <c r="PYJ844" s="247"/>
      <c r="PYK844" s="247"/>
      <c r="PYL844" s="247"/>
      <c r="PYM844" s="247"/>
      <c r="PYN844" s="247"/>
      <c r="PYO844" s="247"/>
      <c r="PYP844" s="247"/>
      <c r="PYQ844" s="247"/>
      <c r="PYR844" s="247"/>
      <c r="PYS844" s="247"/>
      <c r="PYT844" s="247"/>
      <c r="PYU844" s="247"/>
      <c r="PYV844" s="247"/>
      <c r="PYW844" s="247"/>
      <c r="PYX844" s="247"/>
      <c r="PYY844" s="247"/>
      <c r="PYZ844" s="247"/>
      <c r="PZA844" s="247"/>
      <c r="PZB844" s="247"/>
      <c r="PZC844" s="247"/>
      <c r="PZD844" s="247"/>
      <c r="PZE844" s="247"/>
      <c r="PZF844" s="247"/>
      <c r="PZG844" s="247"/>
      <c r="PZH844" s="247"/>
      <c r="PZI844" s="247"/>
      <c r="PZJ844" s="247"/>
      <c r="PZK844" s="247"/>
      <c r="PZL844" s="247"/>
      <c r="PZM844" s="247"/>
      <c r="PZN844" s="247"/>
      <c r="PZO844" s="247"/>
      <c r="PZP844" s="247"/>
      <c r="PZQ844" s="247"/>
      <c r="PZR844" s="247"/>
      <c r="PZS844" s="247"/>
      <c r="PZT844" s="247"/>
      <c r="PZU844" s="247"/>
      <c r="PZV844" s="247"/>
      <c r="PZW844" s="247"/>
      <c r="PZX844" s="247"/>
      <c r="PZY844" s="247"/>
      <c r="PZZ844" s="247"/>
      <c r="QAA844" s="247"/>
      <c r="QAB844" s="247"/>
      <c r="QAC844" s="247"/>
      <c r="QAD844" s="247"/>
      <c r="QAE844" s="247"/>
      <c r="QAF844" s="247"/>
      <c r="QAG844" s="247"/>
      <c r="QAH844" s="247"/>
      <c r="QAI844" s="247"/>
      <c r="QAJ844" s="247"/>
      <c r="QAK844" s="247"/>
      <c r="QAL844" s="247"/>
      <c r="QAM844" s="247"/>
      <c r="QAN844" s="247"/>
      <c r="QAO844" s="247"/>
      <c r="QAP844" s="247"/>
      <c r="QAQ844" s="247"/>
      <c r="QAR844" s="247"/>
      <c r="QAS844" s="247"/>
      <c r="QAT844" s="247"/>
      <c r="QAU844" s="247"/>
      <c r="QAV844" s="247"/>
      <c r="QAW844" s="247"/>
      <c r="QAX844" s="247"/>
      <c r="QAY844" s="247"/>
      <c r="QAZ844" s="247"/>
      <c r="QBA844" s="247"/>
      <c r="QBB844" s="247"/>
      <c r="QBC844" s="247"/>
      <c r="QBD844" s="247"/>
      <c r="QBE844" s="247"/>
      <c r="QBF844" s="247"/>
      <c r="QBG844" s="247"/>
      <c r="QBH844" s="247"/>
      <c r="QBI844" s="247"/>
      <c r="QBJ844" s="247"/>
      <c r="QBK844" s="247"/>
      <c r="QBL844" s="247"/>
      <c r="QBM844" s="247"/>
      <c r="QBN844" s="247"/>
      <c r="QBO844" s="247"/>
      <c r="QBP844" s="247"/>
      <c r="QBQ844" s="247"/>
      <c r="QBR844" s="247"/>
      <c r="QBS844" s="247"/>
      <c r="QBT844" s="247"/>
      <c r="QBU844" s="247"/>
      <c r="QBV844" s="247"/>
      <c r="QBW844" s="247"/>
      <c r="QBX844" s="247"/>
      <c r="QBY844" s="247"/>
      <c r="QBZ844" s="247"/>
      <c r="QCA844" s="247"/>
      <c r="QCB844" s="247"/>
      <c r="QCC844" s="247"/>
      <c r="QCD844" s="247"/>
      <c r="QCE844" s="247"/>
      <c r="QCF844" s="247"/>
      <c r="QCG844" s="247"/>
      <c r="QCH844" s="247"/>
      <c r="QCI844" s="247"/>
      <c r="QCJ844" s="247"/>
      <c r="QCK844" s="247"/>
      <c r="QCL844" s="247"/>
      <c r="QCM844" s="247"/>
      <c r="QCN844" s="247"/>
      <c r="QCO844" s="247"/>
      <c r="QCP844" s="247"/>
      <c r="QCQ844" s="247"/>
      <c r="QCR844" s="247"/>
      <c r="QCS844" s="247"/>
      <c r="QCT844" s="247"/>
      <c r="QCU844" s="247"/>
      <c r="QCV844" s="247"/>
      <c r="QCW844" s="247"/>
      <c r="QCX844" s="247"/>
      <c r="QCY844" s="247"/>
      <c r="QCZ844" s="247"/>
      <c r="QDA844" s="247"/>
      <c r="QDB844" s="247"/>
      <c r="QDC844" s="247"/>
      <c r="QDD844" s="247"/>
      <c r="QDE844" s="247"/>
      <c r="QDF844" s="247"/>
      <c r="QDG844" s="247"/>
      <c r="QDH844" s="247"/>
      <c r="QDI844" s="247"/>
      <c r="QDJ844" s="247"/>
      <c r="QDK844" s="247"/>
      <c r="QDL844" s="247"/>
      <c r="QDM844" s="247"/>
      <c r="QDN844" s="247"/>
      <c r="QDO844" s="247"/>
      <c r="QDP844" s="247"/>
      <c r="QDQ844" s="247"/>
      <c r="QDR844" s="247"/>
      <c r="QDS844" s="247"/>
      <c r="QDT844" s="247"/>
      <c r="QDU844" s="247"/>
      <c r="QDV844" s="247"/>
      <c r="QDW844" s="247"/>
      <c r="QDX844" s="247"/>
      <c r="QDY844" s="247"/>
      <c r="QDZ844" s="247"/>
      <c r="QEA844" s="247"/>
      <c r="QEB844" s="247"/>
      <c r="QEC844" s="247"/>
      <c r="QED844" s="247"/>
      <c r="QEE844" s="247"/>
      <c r="QEF844" s="247"/>
      <c r="QEG844" s="247"/>
      <c r="QEH844" s="247"/>
      <c r="QEI844" s="247"/>
      <c r="QEJ844" s="247"/>
      <c r="QEK844" s="247"/>
      <c r="QEL844" s="247"/>
      <c r="QEM844" s="247"/>
      <c r="QEN844" s="247"/>
      <c r="QEO844" s="247"/>
      <c r="QEP844" s="247"/>
      <c r="QEQ844" s="247"/>
      <c r="QER844" s="247"/>
      <c r="QES844" s="247"/>
      <c r="QET844" s="247"/>
      <c r="QEU844" s="247"/>
      <c r="QEV844" s="247"/>
      <c r="QEW844" s="247"/>
      <c r="QEX844" s="247"/>
      <c r="QEY844" s="247"/>
      <c r="QEZ844" s="247"/>
      <c r="QFA844" s="247"/>
      <c r="QFB844" s="247"/>
      <c r="QFC844" s="247"/>
      <c r="QFD844" s="247"/>
      <c r="QFE844" s="247"/>
      <c r="QFF844" s="247"/>
      <c r="QFG844" s="247"/>
      <c r="QFH844" s="247"/>
      <c r="QFI844" s="247"/>
      <c r="QFJ844" s="247"/>
      <c r="QFK844" s="247"/>
      <c r="QFL844" s="247"/>
      <c r="QFM844" s="247"/>
      <c r="QFN844" s="247"/>
      <c r="QFO844" s="247"/>
      <c r="QFP844" s="247"/>
      <c r="QFQ844" s="247"/>
      <c r="QFR844" s="247"/>
      <c r="QFS844" s="247"/>
      <c r="QFT844" s="247"/>
      <c r="QFU844" s="247"/>
      <c r="QFV844" s="247"/>
      <c r="QFW844" s="247"/>
      <c r="QFX844" s="247"/>
      <c r="QFY844" s="247"/>
      <c r="QFZ844" s="247"/>
      <c r="QGA844" s="247"/>
      <c r="QGB844" s="247"/>
      <c r="QGC844" s="247"/>
      <c r="QGD844" s="247"/>
      <c r="QGE844" s="247"/>
      <c r="QGF844" s="247"/>
      <c r="QGG844" s="247"/>
      <c r="QGH844" s="247"/>
      <c r="QGI844" s="247"/>
      <c r="QGJ844" s="247"/>
      <c r="QGK844" s="247"/>
      <c r="QGL844" s="247"/>
      <c r="QGM844" s="247"/>
      <c r="QGN844" s="247"/>
      <c r="QGO844" s="247"/>
      <c r="QGP844" s="247"/>
      <c r="QGQ844" s="247"/>
      <c r="QGR844" s="247"/>
      <c r="QGS844" s="247"/>
      <c r="QGT844" s="247"/>
      <c r="QGU844" s="247"/>
      <c r="QGV844" s="247"/>
      <c r="QGW844" s="247"/>
      <c r="QGX844" s="247"/>
      <c r="QGY844" s="247"/>
      <c r="QGZ844" s="247"/>
      <c r="QHA844" s="247"/>
      <c r="QHB844" s="247"/>
      <c r="QHC844" s="247"/>
      <c r="QHD844" s="247"/>
      <c r="QHE844" s="247"/>
      <c r="QHF844" s="247"/>
      <c r="QHG844" s="247"/>
      <c r="QHH844" s="247"/>
      <c r="QHI844" s="247"/>
      <c r="QHJ844" s="247"/>
      <c r="QHK844" s="247"/>
      <c r="QHL844" s="247"/>
      <c r="QHM844" s="247"/>
      <c r="QHN844" s="247"/>
      <c r="QHO844" s="247"/>
      <c r="QHP844" s="247"/>
      <c r="QHQ844" s="247"/>
      <c r="QHR844" s="247"/>
      <c r="QHS844" s="247"/>
      <c r="QHT844" s="247"/>
      <c r="QHU844" s="247"/>
      <c r="QHV844" s="247"/>
      <c r="QHW844" s="247"/>
      <c r="QHX844" s="247"/>
      <c r="QHY844" s="247"/>
      <c r="QHZ844" s="247"/>
      <c r="QIA844" s="247"/>
      <c r="QIB844" s="247"/>
      <c r="QIC844" s="247"/>
      <c r="QID844" s="247"/>
      <c r="QIE844" s="247"/>
      <c r="QIF844" s="247"/>
      <c r="QIG844" s="247"/>
      <c r="QIH844" s="247"/>
      <c r="QII844" s="247"/>
      <c r="QIJ844" s="247"/>
      <c r="QIK844" s="247"/>
      <c r="QIL844" s="247"/>
      <c r="QIM844" s="247"/>
      <c r="QIN844" s="247"/>
      <c r="QIO844" s="247"/>
      <c r="QIP844" s="247"/>
      <c r="QIQ844" s="247"/>
      <c r="QIR844" s="247"/>
      <c r="QIS844" s="247"/>
      <c r="QIT844" s="247"/>
      <c r="QIU844" s="247"/>
      <c r="QIV844" s="247"/>
      <c r="QIW844" s="247"/>
      <c r="QIX844" s="247"/>
      <c r="QIY844" s="247"/>
      <c r="QIZ844" s="247"/>
      <c r="QJA844" s="247"/>
      <c r="QJB844" s="247"/>
      <c r="QJC844" s="247"/>
      <c r="QJD844" s="247"/>
      <c r="QJE844" s="247"/>
      <c r="QJF844" s="247"/>
      <c r="QJG844" s="247"/>
      <c r="QJH844" s="247"/>
      <c r="QJI844" s="247"/>
      <c r="QJJ844" s="247"/>
      <c r="QJK844" s="247"/>
      <c r="QJL844" s="247"/>
      <c r="QJM844" s="247"/>
      <c r="QJN844" s="247"/>
      <c r="QJO844" s="247"/>
      <c r="QJP844" s="247"/>
      <c r="QJQ844" s="247"/>
      <c r="QJR844" s="247"/>
      <c r="QJS844" s="247"/>
      <c r="QJT844" s="247"/>
      <c r="QJU844" s="247"/>
      <c r="QJV844" s="247"/>
      <c r="QJW844" s="247"/>
      <c r="QJX844" s="247"/>
      <c r="QJY844" s="247"/>
      <c r="QJZ844" s="247"/>
      <c r="QKA844" s="247"/>
      <c r="QKB844" s="247"/>
      <c r="QKC844" s="247"/>
      <c r="QKD844" s="247"/>
      <c r="QKE844" s="247"/>
      <c r="QKF844" s="247"/>
      <c r="QKG844" s="247"/>
      <c r="QKH844" s="247"/>
      <c r="QKI844" s="247"/>
      <c r="QKJ844" s="247"/>
      <c r="QKK844" s="247"/>
      <c r="QKL844" s="247"/>
      <c r="QKM844" s="247"/>
      <c r="QKN844" s="247"/>
      <c r="QKO844" s="247"/>
      <c r="QKP844" s="247"/>
      <c r="QKQ844" s="247"/>
      <c r="QKR844" s="247"/>
      <c r="QKS844" s="247"/>
      <c r="QKT844" s="247"/>
      <c r="QKU844" s="247"/>
      <c r="QKV844" s="247"/>
      <c r="QKW844" s="247"/>
      <c r="QKX844" s="247"/>
      <c r="QKY844" s="247"/>
      <c r="QKZ844" s="247"/>
      <c r="QLA844" s="247"/>
      <c r="QLB844" s="247"/>
      <c r="QLC844" s="247"/>
      <c r="QLD844" s="247"/>
      <c r="QLE844" s="247"/>
      <c r="QLF844" s="247"/>
      <c r="QLG844" s="247"/>
      <c r="QLH844" s="247"/>
      <c r="QLI844" s="247"/>
      <c r="QLJ844" s="247"/>
      <c r="QLK844" s="247"/>
      <c r="QLL844" s="247"/>
      <c r="QLM844" s="247"/>
      <c r="QLN844" s="247"/>
      <c r="QLO844" s="247"/>
      <c r="QLP844" s="247"/>
      <c r="QLQ844" s="247"/>
      <c r="QLR844" s="247"/>
      <c r="QLS844" s="247"/>
      <c r="QLT844" s="247"/>
      <c r="QLU844" s="247"/>
      <c r="QLV844" s="247"/>
      <c r="QLW844" s="247"/>
      <c r="QLX844" s="247"/>
      <c r="QLY844" s="247"/>
      <c r="QLZ844" s="247"/>
      <c r="QMA844" s="247"/>
      <c r="QMB844" s="247"/>
      <c r="QMC844" s="247"/>
      <c r="QMD844" s="247"/>
      <c r="QME844" s="247"/>
      <c r="QMF844" s="247"/>
      <c r="QMG844" s="247"/>
      <c r="QMH844" s="247"/>
      <c r="QMI844" s="247"/>
      <c r="QMJ844" s="247"/>
      <c r="QMK844" s="247"/>
      <c r="QML844" s="247"/>
      <c r="QMM844" s="247"/>
      <c r="QMN844" s="247"/>
      <c r="QMO844" s="247"/>
      <c r="QMP844" s="247"/>
      <c r="QMQ844" s="247"/>
      <c r="QMR844" s="247"/>
      <c r="QMS844" s="247"/>
      <c r="QMT844" s="247"/>
      <c r="QMU844" s="247"/>
      <c r="QMV844" s="247"/>
      <c r="QMW844" s="247"/>
      <c r="QMX844" s="247"/>
      <c r="QMY844" s="247"/>
      <c r="QMZ844" s="247"/>
      <c r="QNA844" s="247"/>
      <c r="QNB844" s="247"/>
      <c r="QNC844" s="247"/>
      <c r="QND844" s="247"/>
      <c r="QNE844" s="247"/>
      <c r="QNF844" s="247"/>
      <c r="QNG844" s="247"/>
      <c r="QNH844" s="247"/>
      <c r="QNI844" s="247"/>
      <c r="QNJ844" s="247"/>
      <c r="QNK844" s="247"/>
      <c r="QNL844" s="247"/>
      <c r="QNM844" s="247"/>
      <c r="QNN844" s="247"/>
      <c r="QNO844" s="247"/>
      <c r="QNP844" s="247"/>
      <c r="QNQ844" s="247"/>
      <c r="QNR844" s="247"/>
      <c r="QNS844" s="247"/>
      <c r="QNT844" s="247"/>
      <c r="QNU844" s="247"/>
      <c r="QNV844" s="247"/>
      <c r="QNW844" s="247"/>
      <c r="QNX844" s="247"/>
      <c r="QNY844" s="247"/>
      <c r="QNZ844" s="247"/>
      <c r="QOA844" s="247"/>
      <c r="QOB844" s="247"/>
      <c r="QOC844" s="247"/>
      <c r="QOD844" s="247"/>
      <c r="QOE844" s="247"/>
      <c r="QOF844" s="247"/>
      <c r="QOG844" s="247"/>
      <c r="QOH844" s="247"/>
      <c r="QOI844" s="247"/>
      <c r="QOJ844" s="247"/>
      <c r="QOK844" s="247"/>
      <c r="QOL844" s="247"/>
      <c r="QOM844" s="247"/>
      <c r="QON844" s="247"/>
      <c r="QOO844" s="247"/>
      <c r="QOP844" s="247"/>
      <c r="QOQ844" s="247"/>
      <c r="QOR844" s="247"/>
      <c r="QOS844" s="247"/>
      <c r="QOT844" s="247"/>
      <c r="QOU844" s="247"/>
      <c r="QOV844" s="247"/>
      <c r="QOW844" s="247"/>
      <c r="QOX844" s="247"/>
      <c r="QOY844" s="247"/>
      <c r="QOZ844" s="247"/>
      <c r="QPA844" s="247"/>
      <c r="QPB844" s="247"/>
      <c r="QPC844" s="247"/>
      <c r="QPD844" s="247"/>
      <c r="QPE844" s="247"/>
      <c r="QPF844" s="247"/>
      <c r="QPG844" s="247"/>
      <c r="QPH844" s="247"/>
      <c r="QPI844" s="247"/>
      <c r="QPJ844" s="247"/>
      <c r="QPK844" s="247"/>
      <c r="QPL844" s="247"/>
      <c r="QPM844" s="247"/>
      <c r="QPN844" s="247"/>
      <c r="QPO844" s="247"/>
      <c r="QPP844" s="247"/>
      <c r="QPQ844" s="247"/>
      <c r="QPR844" s="247"/>
      <c r="QPS844" s="247"/>
      <c r="QPT844" s="247"/>
      <c r="QPU844" s="247"/>
      <c r="QPV844" s="247"/>
      <c r="QPW844" s="247"/>
      <c r="QPX844" s="247"/>
      <c r="QPY844" s="247"/>
      <c r="QPZ844" s="247"/>
      <c r="QQA844" s="247"/>
      <c r="QQB844" s="247"/>
      <c r="QQC844" s="247"/>
      <c r="QQD844" s="247"/>
      <c r="QQE844" s="247"/>
      <c r="QQF844" s="247"/>
      <c r="QQG844" s="247"/>
      <c r="QQH844" s="247"/>
      <c r="QQI844" s="247"/>
      <c r="QQJ844" s="247"/>
      <c r="QQK844" s="247"/>
      <c r="QQL844" s="247"/>
      <c r="QQM844" s="247"/>
      <c r="QQN844" s="247"/>
      <c r="QQO844" s="247"/>
      <c r="QQP844" s="247"/>
      <c r="QQQ844" s="247"/>
      <c r="QQR844" s="247"/>
      <c r="QQS844" s="247"/>
      <c r="QQT844" s="247"/>
      <c r="QQU844" s="247"/>
      <c r="QQV844" s="247"/>
      <c r="QQW844" s="247"/>
      <c r="QQX844" s="247"/>
      <c r="QQY844" s="247"/>
      <c r="QQZ844" s="247"/>
      <c r="QRA844" s="247"/>
      <c r="QRB844" s="247"/>
      <c r="QRC844" s="247"/>
      <c r="QRD844" s="247"/>
      <c r="QRE844" s="247"/>
      <c r="QRF844" s="247"/>
      <c r="QRG844" s="247"/>
      <c r="QRH844" s="247"/>
      <c r="QRI844" s="247"/>
      <c r="QRJ844" s="247"/>
      <c r="QRK844" s="247"/>
      <c r="QRL844" s="247"/>
      <c r="QRM844" s="247"/>
      <c r="QRN844" s="247"/>
      <c r="QRO844" s="247"/>
      <c r="QRP844" s="247"/>
      <c r="QRQ844" s="247"/>
      <c r="QRR844" s="247"/>
      <c r="QRS844" s="247"/>
      <c r="QRT844" s="247"/>
      <c r="QRU844" s="247"/>
      <c r="QRV844" s="247"/>
      <c r="QRW844" s="247"/>
      <c r="QRX844" s="247"/>
      <c r="QRY844" s="247"/>
      <c r="QRZ844" s="247"/>
      <c r="QSA844" s="247"/>
      <c r="QSB844" s="247"/>
      <c r="QSC844" s="247"/>
      <c r="QSD844" s="247"/>
      <c r="QSE844" s="247"/>
      <c r="QSF844" s="247"/>
      <c r="QSG844" s="247"/>
      <c r="QSH844" s="247"/>
      <c r="QSI844" s="247"/>
      <c r="QSJ844" s="247"/>
      <c r="QSK844" s="247"/>
      <c r="QSL844" s="247"/>
      <c r="QSM844" s="247"/>
      <c r="QSN844" s="247"/>
      <c r="QSO844" s="247"/>
      <c r="QSP844" s="247"/>
      <c r="QSQ844" s="247"/>
      <c r="QSR844" s="247"/>
      <c r="QSS844" s="247"/>
      <c r="QST844" s="247"/>
      <c r="QSU844" s="247"/>
      <c r="QSV844" s="247"/>
      <c r="QSW844" s="247"/>
      <c r="QSX844" s="247"/>
      <c r="QSY844" s="247"/>
      <c r="QSZ844" s="247"/>
      <c r="QTA844" s="247"/>
      <c r="QTB844" s="247"/>
      <c r="QTC844" s="247"/>
      <c r="QTD844" s="247"/>
      <c r="QTE844" s="247"/>
      <c r="QTF844" s="247"/>
      <c r="QTG844" s="247"/>
      <c r="QTH844" s="247"/>
      <c r="QTI844" s="247"/>
      <c r="QTJ844" s="247"/>
      <c r="QTK844" s="247"/>
      <c r="QTL844" s="247"/>
      <c r="QTM844" s="247"/>
      <c r="QTN844" s="247"/>
      <c r="QTO844" s="247"/>
      <c r="QTP844" s="247"/>
      <c r="QTQ844" s="247"/>
      <c r="QTR844" s="247"/>
      <c r="QTS844" s="247"/>
      <c r="QTT844" s="247"/>
      <c r="QTU844" s="247"/>
      <c r="QTV844" s="247"/>
      <c r="QTW844" s="247"/>
      <c r="QTX844" s="247"/>
      <c r="QTY844" s="247"/>
      <c r="QTZ844" s="247"/>
      <c r="QUA844" s="247"/>
      <c r="QUB844" s="247"/>
      <c r="QUC844" s="247"/>
      <c r="QUD844" s="247"/>
      <c r="QUE844" s="247"/>
      <c r="QUF844" s="247"/>
      <c r="QUG844" s="247"/>
      <c r="QUH844" s="247"/>
      <c r="QUI844" s="247"/>
      <c r="QUJ844" s="247"/>
      <c r="QUK844" s="247"/>
      <c r="QUL844" s="247"/>
      <c r="QUM844" s="247"/>
      <c r="QUN844" s="247"/>
      <c r="QUO844" s="247"/>
      <c r="QUP844" s="247"/>
      <c r="QUQ844" s="247"/>
      <c r="QUR844" s="247"/>
      <c r="QUS844" s="247"/>
      <c r="QUT844" s="247"/>
      <c r="QUU844" s="247"/>
      <c r="QUV844" s="247"/>
      <c r="QUW844" s="247"/>
      <c r="QUX844" s="247"/>
      <c r="QUY844" s="247"/>
      <c r="QUZ844" s="247"/>
      <c r="QVA844" s="247"/>
      <c r="QVB844" s="247"/>
      <c r="QVC844" s="247"/>
      <c r="QVD844" s="247"/>
      <c r="QVE844" s="247"/>
      <c r="QVF844" s="247"/>
      <c r="QVG844" s="247"/>
      <c r="QVH844" s="247"/>
      <c r="QVI844" s="247"/>
      <c r="QVJ844" s="247"/>
      <c r="QVK844" s="247"/>
      <c r="QVL844" s="247"/>
      <c r="QVM844" s="247"/>
      <c r="QVN844" s="247"/>
      <c r="QVO844" s="247"/>
      <c r="QVP844" s="247"/>
      <c r="QVQ844" s="247"/>
      <c r="QVR844" s="247"/>
      <c r="QVS844" s="247"/>
      <c r="QVT844" s="247"/>
      <c r="QVU844" s="247"/>
      <c r="QVV844" s="247"/>
      <c r="QVW844" s="247"/>
      <c r="QVX844" s="247"/>
      <c r="QVY844" s="247"/>
      <c r="QVZ844" s="247"/>
      <c r="QWA844" s="247"/>
      <c r="QWB844" s="247"/>
      <c r="QWC844" s="247"/>
      <c r="QWD844" s="247"/>
      <c r="QWE844" s="247"/>
      <c r="QWF844" s="247"/>
      <c r="QWG844" s="247"/>
      <c r="QWH844" s="247"/>
      <c r="QWI844" s="247"/>
      <c r="QWJ844" s="247"/>
      <c r="QWK844" s="247"/>
      <c r="QWL844" s="247"/>
      <c r="QWM844" s="247"/>
      <c r="QWN844" s="247"/>
      <c r="QWO844" s="247"/>
      <c r="QWP844" s="247"/>
      <c r="QWQ844" s="247"/>
      <c r="QWR844" s="247"/>
      <c r="QWS844" s="247"/>
      <c r="QWT844" s="247"/>
      <c r="QWU844" s="247"/>
      <c r="QWV844" s="247"/>
      <c r="QWW844" s="247"/>
      <c r="QWX844" s="247"/>
      <c r="QWY844" s="247"/>
      <c r="QWZ844" s="247"/>
      <c r="QXA844" s="247"/>
      <c r="QXB844" s="247"/>
      <c r="QXC844" s="247"/>
      <c r="QXD844" s="247"/>
      <c r="QXE844" s="247"/>
      <c r="QXF844" s="247"/>
      <c r="QXG844" s="247"/>
      <c r="QXH844" s="247"/>
      <c r="QXI844" s="247"/>
      <c r="QXJ844" s="247"/>
      <c r="QXK844" s="247"/>
      <c r="QXL844" s="247"/>
      <c r="QXM844" s="247"/>
      <c r="QXN844" s="247"/>
      <c r="QXO844" s="247"/>
      <c r="QXP844" s="247"/>
      <c r="QXQ844" s="247"/>
      <c r="QXR844" s="247"/>
      <c r="QXS844" s="247"/>
      <c r="QXT844" s="247"/>
      <c r="QXU844" s="247"/>
      <c r="QXV844" s="247"/>
      <c r="QXW844" s="247"/>
      <c r="QXX844" s="247"/>
      <c r="QXY844" s="247"/>
      <c r="QXZ844" s="247"/>
      <c r="QYA844" s="247"/>
      <c r="QYB844" s="247"/>
      <c r="QYC844" s="247"/>
      <c r="QYD844" s="247"/>
      <c r="QYE844" s="247"/>
      <c r="QYF844" s="247"/>
      <c r="QYG844" s="247"/>
      <c r="QYH844" s="247"/>
      <c r="QYI844" s="247"/>
      <c r="QYJ844" s="247"/>
      <c r="QYK844" s="247"/>
      <c r="QYL844" s="247"/>
      <c r="QYM844" s="247"/>
      <c r="QYN844" s="247"/>
      <c r="QYO844" s="247"/>
      <c r="QYP844" s="247"/>
      <c r="QYQ844" s="247"/>
      <c r="QYR844" s="247"/>
      <c r="QYS844" s="247"/>
      <c r="QYT844" s="247"/>
      <c r="QYU844" s="247"/>
      <c r="QYV844" s="247"/>
      <c r="QYW844" s="247"/>
      <c r="QYX844" s="247"/>
      <c r="QYY844" s="247"/>
      <c r="QYZ844" s="247"/>
      <c r="QZA844" s="247"/>
      <c r="QZB844" s="247"/>
      <c r="QZC844" s="247"/>
      <c r="QZD844" s="247"/>
      <c r="QZE844" s="247"/>
      <c r="QZF844" s="247"/>
      <c r="QZG844" s="247"/>
      <c r="QZH844" s="247"/>
      <c r="QZI844" s="247"/>
      <c r="QZJ844" s="247"/>
      <c r="QZK844" s="247"/>
      <c r="QZL844" s="247"/>
      <c r="QZM844" s="247"/>
      <c r="QZN844" s="247"/>
      <c r="QZO844" s="247"/>
      <c r="QZP844" s="247"/>
      <c r="QZQ844" s="247"/>
      <c r="QZR844" s="247"/>
      <c r="QZS844" s="247"/>
      <c r="QZT844" s="247"/>
      <c r="QZU844" s="247"/>
      <c r="QZV844" s="247"/>
      <c r="QZW844" s="247"/>
      <c r="QZX844" s="247"/>
      <c r="QZY844" s="247"/>
      <c r="QZZ844" s="247"/>
      <c r="RAA844" s="247"/>
      <c r="RAB844" s="247"/>
      <c r="RAC844" s="247"/>
      <c r="RAD844" s="247"/>
      <c r="RAE844" s="247"/>
      <c r="RAF844" s="247"/>
      <c r="RAG844" s="247"/>
      <c r="RAH844" s="247"/>
      <c r="RAI844" s="247"/>
      <c r="RAJ844" s="247"/>
      <c r="RAK844" s="247"/>
      <c r="RAL844" s="247"/>
      <c r="RAM844" s="247"/>
      <c r="RAN844" s="247"/>
      <c r="RAO844" s="247"/>
      <c r="RAP844" s="247"/>
      <c r="RAQ844" s="247"/>
      <c r="RAR844" s="247"/>
      <c r="RAS844" s="247"/>
      <c r="RAT844" s="247"/>
      <c r="RAU844" s="247"/>
      <c r="RAV844" s="247"/>
      <c r="RAW844" s="247"/>
      <c r="RAX844" s="247"/>
      <c r="RAY844" s="247"/>
      <c r="RAZ844" s="247"/>
      <c r="RBA844" s="247"/>
      <c r="RBB844" s="247"/>
      <c r="RBC844" s="247"/>
      <c r="RBD844" s="247"/>
      <c r="RBE844" s="247"/>
      <c r="RBF844" s="247"/>
      <c r="RBG844" s="247"/>
      <c r="RBH844" s="247"/>
      <c r="RBI844" s="247"/>
      <c r="RBJ844" s="247"/>
      <c r="RBK844" s="247"/>
      <c r="RBL844" s="247"/>
      <c r="RBM844" s="247"/>
      <c r="RBN844" s="247"/>
      <c r="RBO844" s="247"/>
      <c r="RBP844" s="247"/>
      <c r="RBQ844" s="247"/>
      <c r="RBR844" s="247"/>
      <c r="RBS844" s="247"/>
      <c r="RBT844" s="247"/>
      <c r="RBU844" s="247"/>
      <c r="RBV844" s="247"/>
      <c r="RBW844" s="247"/>
      <c r="RBX844" s="247"/>
      <c r="RBY844" s="247"/>
      <c r="RBZ844" s="247"/>
      <c r="RCA844" s="247"/>
      <c r="RCB844" s="247"/>
      <c r="RCC844" s="247"/>
      <c r="RCD844" s="247"/>
      <c r="RCE844" s="247"/>
      <c r="RCF844" s="247"/>
      <c r="RCG844" s="247"/>
      <c r="RCH844" s="247"/>
      <c r="RCI844" s="247"/>
      <c r="RCJ844" s="247"/>
      <c r="RCK844" s="247"/>
      <c r="RCL844" s="247"/>
      <c r="RCM844" s="247"/>
      <c r="RCN844" s="247"/>
      <c r="RCO844" s="247"/>
      <c r="RCP844" s="247"/>
      <c r="RCQ844" s="247"/>
      <c r="RCR844" s="247"/>
      <c r="RCS844" s="247"/>
      <c r="RCT844" s="247"/>
      <c r="RCU844" s="247"/>
      <c r="RCV844" s="247"/>
      <c r="RCW844" s="247"/>
      <c r="RCX844" s="247"/>
      <c r="RCY844" s="247"/>
      <c r="RCZ844" s="247"/>
      <c r="RDA844" s="247"/>
      <c r="RDB844" s="247"/>
      <c r="RDC844" s="247"/>
      <c r="RDD844" s="247"/>
      <c r="RDE844" s="247"/>
      <c r="RDF844" s="247"/>
      <c r="RDG844" s="247"/>
      <c r="RDH844" s="247"/>
      <c r="RDI844" s="247"/>
      <c r="RDJ844" s="247"/>
      <c r="RDK844" s="247"/>
      <c r="RDL844" s="247"/>
      <c r="RDM844" s="247"/>
      <c r="RDN844" s="247"/>
      <c r="RDO844" s="247"/>
      <c r="RDP844" s="247"/>
      <c r="RDQ844" s="247"/>
      <c r="RDR844" s="247"/>
      <c r="RDS844" s="247"/>
      <c r="RDT844" s="247"/>
      <c r="RDU844" s="247"/>
      <c r="RDV844" s="247"/>
      <c r="RDW844" s="247"/>
      <c r="RDX844" s="247"/>
      <c r="RDY844" s="247"/>
      <c r="RDZ844" s="247"/>
      <c r="REA844" s="247"/>
      <c r="REB844" s="247"/>
      <c r="REC844" s="247"/>
      <c r="RED844" s="247"/>
      <c r="REE844" s="247"/>
      <c r="REF844" s="247"/>
      <c r="REG844" s="247"/>
      <c r="REH844" s="247"/>
      <c r="REI844" s="247"/>
      <c r="REJ844" s="247"/>
      <c r="REK844" s="247"/>
      <c r="REL844" s="247"/>
      <c r="REM844" s="247"/>
      <c r="REN844" s="247"/>
      <c r="REO844" s="247"/>
      <c r="REP844" s="247"/>
      <c r="REQ844" s="247"/>
      <c r="RER844" s="247"/>
      <c r="RES844" s="247"/>
      <c r="RET844" s="247"/>
      <c r="REU844" s="247"/>
      <c r="REV844" s="247"/>
      <c r="REW844" s="247"/>
      <c r="REX844" s="247"/>
      <c r="REY844" s="247"/>
      <c r="REZ844" s="247"/>
      <c r="RFA844" s="247"/>
      <c r="RFB844" s="247"/>
      <c r="RFC844" s="247"/>
      <c r="RFD844" s="247"/>
      <c r="RFE844" s="247"/>
      <c r="RFF844" s="247"/>
      <c r="RFG844" s="247"/>
      <c r="RFH844" s="247"/>
      <c r="RFI844" s="247"/>
      <c r="RFJ844" s="247"/>
      <c r="RFK844" s="247"/>
      <c r="RFL844" s="247"/>
      <c r="RFM844" s="247"/>
      <c r="RFN844" s="247"/>
      <c r="RFO844" s="247"/>
      <c r="RFP844" s="247"/>
      <c r="RFQ844" s="247"/>
      <c r="RFR844" s="247"/>
      <c r="RFS844" s="247"/>
      <c r="RFT844" s="247"/>
      <c r="RFU844" s="247"/>
      <c r="RFV844" s="247"/>
      <c r="RFW844" s="247"/>
      <c r="RFX844" s="247"/>
      <c r="RFY844" s="247"/>
      <c r="RFZ844" s="247"/>
      <c r="RGA844" s="247"/>
      <c r="RGB844" s="247"/>
      <c r="RGC844" s="247"/>
      <c r="RGD844" s="247"/>
      <c r="RGE844" s="247"/>
      <c r="RGF844" s="247"/>
      <c r="RGG844" s="247"/>
      <c r="RGH844" s="247"/>
      <c r="RGI844" s="247"/>
      <c r="RGJ844" s="247"/>
      <c r="RGK844" s="247"/>
      <c r="RGL844" s="247"/>
      <c r="RGM844" s="247"/>
      <c r="RGN844" s="247"/>
      <c r="RGO844" s="247"/>
      <c r="RGP844" s="247"/>
      <c r="RGQ844" s="247"/>
      <c r="RGR844" s="247"/>
      <c r="RGS844" s="247"/>
      <c r="RGT844" s="247"/>
      <c r="RGU844" s="247"/>
      <c r="RGV844" s="247"/>
      <c r="RGW844" s="247"/>
      <c r="RGX844" s="247"/>
      <c r="RGY844" s="247"/>
      <c r="RGZ844" s="247"/>
      <c r="RHA844" s="247"/>
      <c r="RHB844" s="247"/>
      <c r="RHC844" s="247"/>
      <c r="RHD844" s="247"/>
      <c r="RHE844" s="247"/>
      <c r="RHF844" s="247"/>
      <c r="RHG844" s="247"/>
      <c r="RHH844" s="247"/>
      <c r="RHI844" s="247"/>
      <c r="RHJ844" s="247"/>
      <c r="RHK844" s="247"/>
      <c r="RHL844" s="247"/>
      <c r="RHM844" s="247"/>
      <c r="RHN844" s="247"/>
      <c r="RHO844" s="247"/>
      <c r="RHP844" s="247"/>
      <c r="RHQ844" s="247"/>
      <c r="RHR844" s="247"/>
      <c r="RHS844" s="247"/>
      <c r="RHT844" s="247"/>
      <c r="RHU844" s="247"/>
      <c r="RHV844" s="247"/>
      <c r="RHW844" s="247"/>
      <c r="RHX844" s="247"/>
      <c r="RHY844" s="247"/>
      <c r="RHZ844" s="247"/>
      <c r="RIA844" s="247"/>
      <c r="RIB844" s="247"/>
      <c r="RIC844" s="247"/>
      <c r="RID844" s="247"/>
      <c r="RIE844" s="247"/>
      <c r="RIF844" s="247"/>
      <c r="RIG844" s="247"/>
      <c r="RIH844" s="247"/>
      <c r="RII844" s="247"/>
      <c r="RIJ844" s="247"/>
      <c r="RIK844" s="247"/>
      <c r="RIL844" s="247"/>
      <c r="RIM844" s="247"/>
      <c r="RIN844" s="247"/>
      <c r="RIO844" s="247"/>
      <c r="RIP844" s="247"/>
      <c r="RIQ844" s="247"/>
      <c r="RIR844" s="247"/>
      <c r="RIS844" s="247"/>
      <c r="RIT844" s="247"/>
      <c r="RIU844" s="247"/>
      <c r="RIV844" s="247"/>
      <c r="RIW844" s="247"/>
      <c r="RIX844" s="247"/>
      <c r="RIY844" s="247"/>
      <c r="RIZ844" s="247"/>
      <c r="RJA844" s="247"/>
      <c r="RJB844" s="247"/>
      <c r="RJC844" s="247"/>
      <c r="RJD844" s="247"/>
      <c r="RJE844" s="247"/>
      <c r="RJF844" s="247"/>
      <c r="RJG844" s="247"/>
      <c r="RJH844" s="247"/>
      <c r="RJI844" s="247"/>
      <c r="RJJ844" s="247"/>
      <c r="RJK844" s="247"/>
      <c r="RJL844" s="247"/>
      <c r="RJM844" s="247"/>
      <c r="RJN844" s="247"/>
      <c r="RJO844" s="247"/>
      <c r="RJP844" s="247"/>
      <c r="RJQ844" s="247"/>
      <c r="RJR844" s="247"/>
      <c r="RJS844" s="247"/>
      <c r="RJT844" s="247"/>
      <c r="RJU844" s="247"/>
      <c r="RJV844" s="247"/>
      <c r="RJW844" s="247"/>
      <c r="RJX844" s="247"/>
      <c r="RJY844" s="247"/>
      <c r="RJZ844" s="247"/>
      <c r="RKA844" s="247"/>
      <c r="RKB844" s="247"/>
      <c r="RKC844" s="247"/>
      <c r="RKD844" s="247"/>
      <c r="RKE844" s="247"/>
      <c r="RKF844" s="247"/>
      <c r="RKG844" s="247"/>
      <c r="RKH844" s="247"/>
      <c r="RKI844" s="247"/>
      <c r="RKJ844" s="247"/>
      <c r="RKK844" s="247"/>
      <c r="RKL844" s="247"/>
      <c r="RKM844" s="247"/>
      <c r="RKN844" s="247"/>
      <c r="RKO844" s="247"/>
      <c r="RKP844" s="247"/>
      <c r="RKQ844" s="247"/>
      <c r="RKR844" s="247"/>
      <c r="RKS844" s="247"/>
      <c r="RKT844" s="247"/>
      <c r="RKU844" s="247"/>
      <c r="RKV844" s="247"/>
      <c r="RKW844" s="247"/>
      <c r="RKX844" s="247"/>
      <c r="RKY844" s="247"/>
      <c r="RKZ844" s="247"/>
      <c r="RLA844" s="247"/>
      <c r="RLB844" s="247"/>
      <c r="RLC844" s="247"/>
      <c r="RLD844" s="247"/>
      <c r="RLE844" s="247"/>
      <c r="RLF844" s="247"/>
      <c r="RLG844" s="247"/>
      <c r="RLH844" s="247"/>
      <c r="RLI844" s="247"/>
      <c r="RLJ844" s="247"/>
      <c r="RLK844" s="247"/>
      <c r="RLL844" s="247"/>
      <c r="RLM844" s="247"/>
      <c r="RLN844" s="247"/>
      <c r="RLO844" s="247"/>
      <c r="RLP844" s="247"/>
      <c r="RLQ844" s="247"/>
      <c r="RLR844" s="247"/>
      <c r="RLS844" s="247"/>
      <c r="RLT844" s="247"/>
      <c r="RLU844" s="247"/>
      <c r="RLV844" s="247"/>
      <c r="RLW844" s="247"/>
      <c r="RLX844" s="247"/>
      <c r="RLY844" s="247"/>
      <c r="RLZ844" s="247"/>
      <c r="RMA844" s="247"/>
      <c r="RMB844" s="247"/>
      <c r="RMC844" s="247"/>
      <c r="RMD844" s="247"/>
      <c r="RME844" s="247"/>
      <c r="RMF844" s="247"/>
      <c r="RMG844" s="247"/>
      <c r="RMH844" s="247"/>
      <c r="RMI844" s="247"/>
      <c r="RMJ844" s="247"/>
      <c r="RMK844" s="247"/>
      <c r="RML844" s="247"/>
      <c r="RMM844" s="247"/>
      <c r="RMN844" s="247"/>
      <c r="RMO844" s="247"/>
      <c r="RMP844" s="247"/>
      <c r="RMQ844" s="247"/>
      <c r="RMR844" s="247"/>
      <c r="RMS844" s="247"/>
      <c r="RMT844" s="247"/>
      <c r="RMU844" s="247"/>
      <c r="RMV844" s="247"/>
      <c r="RMW844" s="247"/>
      <c r="RMX844" s="247"/>
      <c r="RMY844" s="247"/>
      <c r="RMZ844" s="247"/>
      <c r="RNA844" s="247"/>
      <c r="RNB844" s="247"/>
      <c r="RNC844" s="247"/>
      <c r="RND844" s="247"/>
      <c r="RNE844" s="247"/>
      <c r="RNF844" s="247"/>
      <c r="RNG844" s="247"/>
      <c r="RNH844" s="247"/>
      <c r="RNI844" s="247"/>
      <c r="RNJ844" s="247"/>
      <c r="RNK844" s="247"/>
      <c r="RNL844" s="247"/>
      <c r="RNM844" s="247"/>
      <c r="RNN844" s="247"/>
      <c r="RNO844" s="247"/>
      <c r="RNP844" s="247"/>
      <c r="RNQ844" s="247"/>
      <c r="RNR844" s="247"/>
      <c r="RNS844" s="247"/>
      <c r="RNT844" s="247"/>
      <c r="RNU844" s="247"/>
      <c r="RNV844" s="247"/>
      <c r="RNW844" s="247"/>
      <c r="RNX844" s="247"/>
      <c r="RNY844" s="247"/>
      <c r="RNZ844" s="247"/>
      <c r="ROA844" s="247"/>
      <c r="ROB844" s="247"/>
      <c r="ROC844" s="247"/>
      <c r="ROD844" s="247"/>
      <c r="ROE844" s="247"/>
      <c r="ROF844" s="247"/>
      <c r="ROG844" s="247"/>
      <c r="ROH844" s="247"/>
      <c r="ROI844" s="247"/>
      <c r="ROJ844" s="247"/>
      <c r="ROK844" s="247"/>
      <c r="ROL844" s="247"/>
      <c r="ROM844" s="247"/>
      <c r="RON844" s="247"/>
      <c r="ROO844" s="247"/>
      <c r="ROP844" s="247"/>
      <c r="ROQ844" s="247"/>
      <c r="ROR844" s="247"/>
      <c r="ROS844" s="247"/>
      <c r="ROT844" s="247"/>
      <c r="ROU844" s="247"/>
      <c r="ROV844" s="247"/>
      <c r="ROW844" s="247"/>
      <c r="ROX844" s="247"/>
      <c r="ROY844" s="247"/>
      <c r="ROZ844" s="247"/>
      <c r="RPA844" s="247"/>
      <c r="RPB844" s="247"/>
      <c r="RPC844" s="247"/>
      <c r="RPD844" s="247"/>
      <c r="RPE844" s="247"/>
      <c r="RPF844" s="247"/>
      <c r="RPG844" s="247"/>
      <c r="RPH844" s="247"/>
      <c r="RPI844" s="247"/>
      <c r="RPJ844" s="247"/>
      <c r="RPK844" s="247"/>
      <c r="RPL844" s="247"/>
      <c r="RPM844" s="247"/>
      <c r="RPN844" s="247"/>
      <c r="RPO844" s="247"/>
      <c r="RPP844" s="247"/>
      <c r="RPQ844" s="247"/>
      <c r="RPR844" s="247"/>
      <c r="RPS844" s="247"/>
      <c r="RPT844" s="247"/>
      <c r="RPU844" s="247"/>
      <c r="RPV844" s="247"/>
      <c r="RPW844" s="247"/>
      <c r="RPX844" s="247"/>
      <c r="RPY844" s="247"/>
      <c r="RPZ844" s="247"/>
      <c r="RQA844" s="247"/>
      <c r="RQB844" s="247"/>
      <c r="RQC844" s="247"/>
      <c r="RQD844" s="247"/>
      <c r="RQE844" s="247"/>
      <c r="RQF844" s="247"/>
      <c r="RQG844" s="247"/>
      <c r="RQH844" s="247"/>
      <c r="RQI844" s="247"/>
      <c r="RQJ844" s="247"/>
      <c r="RQK844" s="247"/>
      <c r="RQL844" s="247"/>
      <c r="RQM844" s="247"/>
      <c r="RQN844" s="247"/>
      <c r="RQO844" s="247"/>
      <c r="RQP844" s="247"/>
      <c r="RQQ844" s="247"/>
      <c r="RQR844" s="247"/>
      <c r="RQS844" s="247"/>
      <c r="RQT844" s="247"/>
      <c r="RQU844" s="247"/>
      <c r="RQV844" s="247"/>
      <c r="RQW844" s="247"/>
      <c r="RQX844" s="247"/>
      <c r="RQY844" s="247"/>
      <c r="RQZ844" s="247"/>
      <c r="RRA844" s="247"/>
      <c r="RRB844" s="247"/>
      <c r="RRC844" s="247"/>
      <c r="RRD844" s="247"/>
      <c r="RRE844" s="247"/>
      <c r="RRF844" s="247"/>
      <c r="RRG844" s="247"/>
      <c r="RRH844" s="247"/>
      <c r="RRI844" s="247"/>
      <c r="RRJ844" s="247"/>
      <c r="RRK844" s="247"/>
      <c r="RRL844" s="247"/>
      <c r="RRM844" s="247"/>
      <c r="RRN844" s="247"/>
      <c r="RRO844" s="247"/>
      <c r="RRP844" s="247"/>
      <c r="RRQ844" s="247"/>
      <c r="RRR844" s="247"/>
      <c r="RRS844" s="247"/>
      <c r="RRT844" s="247"/>
      <c r="RRU844" s="247"/>
      <c r="RRV844" s="247"/>
      <c r="RRW844" s="247"/>
      <c r="RRX844" s="247"/>
      <c r="RRY844" s="247"/>
      <c r="RRZ844" s="247"/>
      <c r="RSA844" s="247"/>
      <c r="RSB844" s="247"/>
      <c r="RSC844" s="247"/>
      <c r="RSD844" s="247"/>
      <c r="RSE844" s="247"/>
      <c r="RSF844" s="247"/>
      <c r="RSG844" s="247"/>
      <c r="RSH844" s="247"/>
      <c r="RSI844" s="247"/>
      <c r="RSJ844" s="247"/>
      <c r="RSK844" s="247"/>
      <c r="RSL844" s="247"/>
      <c r="RSM844" s="247"/>
      <c r="RSN844" s="247"/>
      <c r="RSO844" s="247"/>
      <c r="RSP844" s="247"/>
      <c r="RSQ844" s="247"/>
      <c r="RSR844" s="247"/>
      <c r="RSS844" s="247"/>
      <c r="RST844" s="247"/>
      <c r="RSU844" s="247"/>
      <c r="RSV844" s="247"/>
      <c r="RSW844" s="247"/>
      <c r="RSX844" s="247"/>
      <c r="RSY844" s="247"/>
      <c r="RSZ844" s="247"/>
      <c r="RTA844" s="247"/>
      <c r="RTB844" s="247"/>
      <c r="RTC844" s="247"/>
      <c r="RTD844" s="247"/>
      <c r="RTE844" s="247"/>
      <c r="RTF844" s="247"/>
      <c r="RTG844" s="247"/>
      <c r="RTH844" s="247"/>
      <c r="RTI844" s="247"/>
      <c r="RTJ844" s="247"/>
      <c r="RTK844" s="247"/>
      <c r="RTL844" s="247"/>
      <c r="RTM844" s="247"/>
      <c r="RTN844" s="247"/>
      <c r="RTO844" s="247"/>
      <c r="RTP844" s="247"/>
      <c r="RTQ844" s="247"/>
      <c r="RTR844" s="247"/>
      <c r="RTS844" s="247"/>
      <c r="RTT844" s="247"/>
      <c r="RTU844" s="247"/>
      <c r="RTV844" s="247"/>
      <c r="RTW844" s="247"/>
      <c r="RTX844" s="247"/>
      <c r="RTY844" s="247"/>
      <c r="RTZ844" s="247"/>
      <c r="RUA844" s="247"/>
      <c r="RUB844" s="247"/>
      <c r="RUC844" s="247"/>
      <c r="RUD844" s="247"/>
      <c r="RUE844" s="247"/>
      <c r="RUF844" s="247"/>
      <c r="RUG844" s="247"/>
      <c r="RUH844" s="247"/>
      <c r="RUI844" s="247"/>
      <c r="RUJ844" s="247"/>
      <c r="RUK844" s="247"/>
      <c r="RUL844" s="247"/>
      <c r="RUM844" s="247"/>
      <c r="RUN844" s="247"/>
      <c r="RUO844" s="247"/>
      <c r="RUP844" s="247"/>
      <c r="RUQ844" s="247"/>
      <c r="RUR844" s="247"/>
      <c r="RUS844" s="247"/>
      <c r="RUT844" s="247"/>
      <c r="RUU844" s="247"/>
      <c r="RUV844" s="247"/>
      <c r="RUW844" s="247"/>
      <c r="RUX844" s="247"/>
      <c r="RUY844" s="247"/>
      <c r="RUZ844" s="247"/>
      <c r="RVA844" s="247"/>
      <c r="RVB844" s="247"/>
      <c r="RVC844" s="247"/>
      <c r="RVD844" s="247"/>
      <c r="RVE844" s="247"/>
      <c r="RVF844" s="247"/>
      <c r="RVG844" s="247"/>
      <c r="RVH844" s="247"/>
      <c r="RVI844" s="247"/>
      <c r="RVJ844" s="247"/>
      <c r="RVK844" s="247"/>
      <c r="RVL844" s="247"/>
      <c r="RVM844" s="247"/>
      <c r="RVN844" s="247"/>
      <c r="RVO844" s="247"/>
      <c r="RVP844" s="247"/>
      <c r="RVQ844" s="247"/>
      <c r="RVR844" s="247"/>
      <c r="RVS844" s="247"/>
      <c r="RVT844" s="247"/>
      <c r="RVU844" s="247"/>
      <c r="RVV844" s="247"/>
      <c r="RVW844" s="247"/>
      <c r="RVX844" s="247"/>
      <c r="RVY844" s="247"/>
      <c r="RVZ844" s="247"/>
      <c r="RWA844" s="247"/>
      <c r="RWB844" s="247"/>
      <c r="RWC844" s="247"/>
      <c r="RWD844" s="247"/>
      <c r="RWE844" s="247"/>
      <c r="RWF844" s="247"/>
      <c r="RWG844" s="247"/>
      <c r="RWH844" s="247"/>
      <c r="RWI844" s="247"/>
      <c r="RWJ844" s="247"/>
      <c r="RWK844" s="247"/>
      <c r="RWL844" s="247"/>
      <c r="RWM844" s="247"/>
      <c r="RWN844" s="247"/>
      <c r="RWO844" s="247"/>
      <c r="RWP844" s="247"/>
      <c r="RWQ844" s="247"/>
      <c r="RWR844" s="247"/>
      <c r="RWS844" s="247"/>
      <c r="RWT844" s="247"/>
      <c r="RWU844" s="247"/>
      <c r="RWV844" s="247"/>
      <c r="RWW844" s="247"/>
      <c r="RWX844" s="247"/>
      <c r="RWY844" s="247"/>
      <c r="RWZ844" s="247"/>
      <c r="RXA844" s="247"/>
      <c r="RXB844" s="247"/>
      <c r="RXC844" s="247"/>
      <c r="RXD844" s="247"/>
      <c r="RXE844" s="247"/>
      <c r="RXF844" s="247"/>
      <c r="RXG844" s="247"/>
      <c r="RXH844" s="247"/>
      <c r="RXI844" s="247"/>
      <c r="RXJ844" s="247"/>
      <c r="RXK844" s="247"/>
      <c r="RXL844" s="247"/>
      <c r="RXM844" s="247"/>
      <c r="RXN844" s="247"/>
      <c r="RXO844" s="247"/>
      <c r="RXP844" s="247"/>
      <c r="RXQ844" s="247"/>
      <c r="RXR844" s="247"/>
      <c r="RXS844" s="247"/>
      <c r="RXT844" s="247"/>
      <c r="RXU844" s="247"/>
      <c r="RXV844" s="247"/>
      <c r="RXW844" s="247"/>
      <c r="RXX844" s="247"/>
      <c r="RXY844" s="247"/>
      <c r="RXZ844" s="247"/>
      <c r="RYA844" s="247"/>
      <c r="RYB844" s="247"/>
      <c r="RYC844" s="247"/>
      <c r="RYD844" s="247"/>
      <c r="RYE844" s="247"/>
      <c r="RYF844" s="247"/>
      <c r="RYG844" s="247"/>
      <c r="RYH844" s="247"/>
      <c r="RYI844" s="247"/>
      <c r="RYJ844" s="247"/>
      <c r="RYK844" s="247"/>
      <c r="RYL844" s="247"/>
      <c r="RYM844" s="247"/>
      <c r="RYN844" s="247"/>
      <c r="RYO844" s="247"/>
      <c r="RYP844" s="247"/>
      <c r="RYQ844" s="247"/>
      <c r="RYR844" s="247"/>
      <c r="RYS844" s="247"/>
      <c r="RYT844" s="247"/>
      <c r="RYU844" s="247"/>
      <c r="RYV844" s="247"/>
      <c r="RYW844" s="247"/>
      <c r="RYX844" s="247"/>
      <c r="RYY844" s="247"/>
      <c r="RYZ844" s="247"/>
      <c r="RZA844" s="247"/>
      <c r="RZB844" s="247"/>
      <c r="RZC844" s="247"/>
      <c r="RZD844" s="247"/>
      <c r="RZE844" s="247"/>
      <c r="RZF844" s="247"/>
      <c r="RZG844" s="247"/>
      <c r="RZH844" s="247"/>
      <c r="RZI844" s="247"/>
      <c r="RZJ844" s="247"/>
      <c r="RZK844" s="247"/>
      <c r="RZL844" s="247"/>
      <c r="RZM844" s="247"/>
      <c r="RZN844" s="247"/>
      <c r="RZO844" s="247"/>
      <c r="RZP844" s="247"/>
      <c r="RZQ844" s="247"/>
      <c r="RZR844" s="247"/>
      <c r="RZS844" s="247"/>
      <c r="RZT844" s="247"/>
      <c r="RZU844" s="247"/>
      <c r="RZV844" s="247"/>
      <c r="RZW844" s="247"/>
      <c r="RZX844" s="247"/>
      <c r="RZY844" s="247"/>
      <c r="RZZ844" s="247"/>
      <c r="SAA844" s="247"/>
      <c r="SAB844" s="247"/>
      <c r="SAC844" s="247"/>
      <c r="SAD844" s="247"/>
      <c r="SAE844" s="247"/>
      <c r="SAF844" s="247"/>
      <c r="SAG844" s="247"/>
      <c r="SAH844" s="247"/>
      <c r="SAI844" s="247"/>
      <c r="SAJ844" s="247"/>
      <c r="SAK844" s="247"/>
      <c r="SAL844" s="247"/>
      <c r="SAM844" s="247"/>
      <c r="SAN844" s="247"/>
      <c r="SAO844" s="247"/>
      <c r="SAP844" s="247"/>
      <c r="SAQ844" s="247"/>
      <c r="SAR844" s="247"/>
      <c r="SAS844" s="247"/>
      <c r="SAT844" s="247"/>
      <c r="SAU844" s="247"/>
      <c r="SAV844" s="247"/>
      <c r="SAW844" s="247"/>
      <c r="SAX844" s="247"/>
      <c r="SAY844" s="247"/>
      <c r="SAZ844" s="247"/>
      <c r="SBA844" s="247"/>
      <c r="SBB844" s="247"/>
      <c r="SBC844" s="247"/>
      <c r="SBD844" s="247"/>
      <c r="SBE844" s="247"/>
      <c r="SBF844" s="247"/>
      <c r="SBG844" s="247"/>
      <c r="SBH844" s="247"/>
      <c r="SBI844" s="247"/>
      <c r="SBJ844" s="247"/>
      <c r="SBK844" s="247"/>
      <c r="SBL844" s="247"/>
      <c r="SBM844" s="247"/>
      <c r="SBN844" s="247"/>
      <c r="SBO844" s="247"/>
      <c r="SBP844" s="247"/>
      <c r="SBQ844" s="247"/>
      <c r="SBR844" s="247"/>
      <c r="SBS844" s="247"/>
      <c r="SBT844" s="247"/>
      <c r="SBU844" s="247"/>
      <c r="SBV844" s="247"/>
      <c r="SBW844" s="247"/>
      <c r="SBX844" s="247"/>
      <c r="SBY844" s="247"/>
      <c r="SBZ844" s="247"/>
      <c r="SCA844" s="247"/>
      <c r="SCB844" s="247"/>
      <c r="SCC844" s="247"/>
      <c r="SCD844" s="247"/>
      <c r="SCE844" s="247"/>
      <c r="SCF844" s="247"/>
      <c r="SCG844" s="247"/>
      <c r="SCH844" s="247"/>
      <c r="SCI844" s="247"/>
      <c r="SCJ844" s="247"/>
      <c r="SCK844" s="247"/>
      <c r="SCL844" s="247"/>
      <c r="SCM844" s="247"/>
      <c r="SCN844" s="247"/>
      <c r="SCO844" s="247"/>
      <c r="SCP844" s="247"/>
      <c r="SCQ844" s="247"/>
      <c r="SCR844" s="247"/>
      <c r="SCS844" s="247"/>
      <c r="SCT844" s="247"/>
      <c r="SCU844" s="247"/>
      <c r="SCV844" s="247"/>
      <c r="SCW844" s="247"/>
      <c r="SCX844" s="247"/>
      <c r="SCY844" s="247"/>
      <c r="SCZ844" s="247"/>
      <c r="SDA844" s="247"/>
      <c r="SDB844" s="247"/>
      <c r="SDC844" s="247"/>
      <c r="SDD844" s="247"/>
      <c r="SDE844" s="247"/>
      <c r="SDF844" s="247"/>
      <c r="SDG844" s="247"/>
      <c r="SDH844" s="247"/>
      <c r="SDI844" s="247"/>
      <c r="SDJ844" s="247"/>
      <c r="SDK844" s="247"/>
      <c r="SDL844" s="247"/>
      <c r="SDM844" s="247"/>
      <c r="SDN844" s="247"/>
      <c r="SDO844" s="247"/>
      <c r="SDP844" s="247"/>
      <c r="SDQ844" s="247"/>
      <c r="SDR844" s="247"/>
      <c r="SDS844" s="247"/>
      <c r="SDT844" s="247"/>
      <c r="SDU844" s="247"/>
      <c r="SDV844" s="247"/>
      <c r="SDW844" s="247"/>
      <c r="SDX844" s="247"/>
      <c r="SDY844" s="247"/>
      <c r="SDZ844" s="247"/>
      <c r="SEA844" s="247"/>
      <c r="SEB844" s="247"/>
      <c r="SEC844" s="247"/>
      <c r="SED844" s="247"/>
      <c r="SEE844" s="247"/>
      <c r="SEF844" s="247"/>
      <c r="SEG844" s="247"/>
      <c r="SEH844" s="247"/>
      <c r="SEI844" s="247"/>
      <c r="SEJ844" s="247"/>
      <c r="SEK844" s="247"/>
      <c r="SEL844" s="247"/>
      <c r="SEM844" s="247"/>
      <c r="SEN844" s="247"/>
      <c r="SEO844" s="247"/>
      <c r="SEP844" s="247"/>
      <c r="SEQ844" s="247"/>
      <c r="SER844" s="247"/>
      <c r="SES844" s="247"/>
      <c r="SET844" s="247"/>
      <c r="SEU844" s="247"/>
      <c r="SEV844" s="247"/>
      <c r="SEW844" s="247"/>
      <c r="SEX844" s="247"/>
      <c r="SEY844" s="247"/>
      <c r="SEZ844" s="247"/>
      <c r="SFA844" s="247"/>
      <c r="SFB844" s="247"/>
      <c r="SFC844" s="247"/>
      <c r="SFD844" s="247"/>
      <c r="SFE844" s="247"/>
      <c r="SFF844" s="247"/>
      <c r="SFG844" s="247"/>
      <c r="SFH844" s="247"/>
      <c r="SFI844" s="247"/>
      <c r="SFJ844" s="247"/>
      <c r="SFK844" s="247"/>
      <c r="SFL844" s="247"/>
      <c r="SFM844" s="247"/>
      <c r="SFN844" s="247"/>
      <c r="SFO844" s="247"/>
      <c r="SFP844" s="247"/>
      <c r="SFQ844" s="247"/>
      <c r="SFR844" s="247"/>
      <c r="SFS844" s="247"/>
      <c r="SFT844" s="247"/>
      <c r="SFU844" s="247"/>
      <c r="SFV844" s="247"/>
      <c r="SFW844" s="247"/>
      <c r="SFX844" s="247"/>
      <c r="SFY844" s="247"/>
      <c r="SFZ844" s="247"/>
      <c r="SGA844" s="247"/>
      <c r="SGB844" s="247"/>
      <c r="SGC844" s="247"/>
      <c r="SGD844" s="247"/>
      <c r="SGE844" s="247"/>
      <c r="SGF844" s="247"/>
      <c r="SGG844" s="247"/>
      <c r="SGH844" s="247"/>
      <c r="SGI844" s="247"/>
      <c r="SGJ844" s="247"/>
      <c r="SGK844" s="247"/>
      <c r="SGL844" s="247"/>
      <c r="SGM844" s="247"/>
      <c r="SGN844" s="247"/>
      <c r="SGO844" s="247"/>
      <c r="SGP844" s="247"/>
      <c r="SGQ844" s="247"/>
      <c r="SGR844" s="247"/>
      <c r="SGS844" s="247"/>
      <c r="SGT844" s="247"/>
      <c r="SGU844" s="247"/>
      <c r="SGV844" s="247"/>
      <c r="SGW844" s="247"/>
      <c r="SGX844" s="247"/>
      <c r="SGY844" s="247"/>
      <c r="SGZ844" s="247"/>
      <c r="SHA844" s="247"/>
      <c r="SHB844" s="247"/>
      <c r="SHC844" s="247"/>
      <c r="SHD844" s="247"/>
      <c r="SHE844" s="247"/>
      <c r="SHF844" s="247"/>
      <c r="SHG844" s="247"/>
      <c r="SHH844" s="247"/>
      <c r="SHI844" s="247"/>
      <c r="SHJ844" s="247"/>
      <c r="SHK844" s="247"/>
      <c r="SHL844" s="247"/>
      <c r="SHM844" s="247"/>
      <c r="SHN844" s="247"/>
      <c r="SHO844" s="247"/>
      <c r="SHP844" s="247"/>
      <c r="SHQ844" s="247"/>
      <c r="SHR844" s="247"/>
      <c r="SHS844" s="247"/>
      <c r="SHT844" s="247"/>
      <c r="SHU844" s="247"/>
      <c r="SHV844" s="247"/>
      <c r="SHW844" s="247"/>
      <c r="SHX844" s="247"/>
      <c r="SHY844" s="247"/>
      <c r="SHZ844" s="247"/>
      <c r="SIA844" s="247"/>
      <c r="SIB844" s="247"/>
      <c r="SIC844" s="247"/>
      <c r="SID844" s="247"/>
      <c r="SIE844" s="247"/>
      <c r="SIF844" s="247"/>
      <c r="SIG844" s="247"/>
      <c r="SIH844" s="247"/>
      <c r="SII844" s="247"/>
      <c r="SIJ844" s="247"/>
      <c r="SIK844" s="247"/>
      <c r="SIL844" s="247"/>
      <c r="SIM844" s="247"/>
      <c r="SIN844" s="247"/>
      <c r="SIO844" s="247"/>
      <c r="SIP844" s="247"/>
      <c r="SIQ844" s="247"/>
      <c r="SIR844" s="247"/>
      <c r="SIS844" s="247"/>
      <c r="SIT844" s="247"/>
      <c r="SIU844" s="247"/>
      <c r="SIV844" s="247"/>
      <c r="SIW844" s="247"/>
      <c r="SIX844" s="247"/>
      <c r="SIY844" s="247"/>
      <c r="SIZ844" s="247"/>
      <c r="SJA844" s="247"/>
      <c r="SJB844" s="247"/>
      <c r="SJC844" s="247"/>
      <c r="SJD844" s="247"/>
      <c r="SJE844" s="247"/>
      <c r="SJF844" s="247"/>
      <c r="SJG844" s="247"/>
      <c r="SJH844" s="247"/>
      <c r="SJI844" s="247"/>
      <c r="SJJ844" s="247"/>
      <c r="SJK844" s="247"/>
      <c r="SJL844" s="247"/>
      <c r="SJM844" s="247"/>
      <c r="SJN844" s="247"/>
      <c r="SJO844" s="247"/>
      <c r="SJP844" s="247"/>
      <c r="SJQ844" s="247"/>
      <c r="SJR844" s="247"/>
      <c r="SJS844" s="247"/>
      <c r="SJT844" s="247"/>
      <c r="SJU844" s="247"/>
      <c r="SJV844" s="247"/>
      <c r="SJW844" s="247"/>
      <c r="SJX844" s="247"/>
      <c r="SJY844" s="247"/>
      <c r="SJZ844" s="247"/>
      <c r="SKA844" s="247"/>
      <c r="SKB844" s="247"/>
      <c r="SKC844" s="247"/>
      <c r="SKD844" s="247"/>
      <c r="SKE844" s="247"/>
      <c r="SKF844" s="247"/>
      <c r="SKG844" s="247"/>
      <c r="SKH844" s="247"/>
      <c r="SKI844" s="247"/>
      <c r="SKJ844" s="247"/>
      <c r="SKK844" s="247"/>
      <c r="SKL844" s="247"/>
      <c r="SKM844" s="247"/>
      <c r="SKN844" s="247"/>
      <c r="SKO844" s="247"/>
      <c r="SKP844" s="247"/>
      <c r="SKQ844" s="247"/>
      <c r="SKR844" s="247"/>
      <c r="SKS844" s="247"/>
      <c r="SKT844" s="247"/>
      <c r="SKU844" s="247"/>
      <c r="SKV844" s="247"/>
      <c r="SKW844" s="247"/>
      <c r="SKX844" s="247"/>
      <c r="SKY844" s="247"/>
      <c r="SKZ844" s="247"/>
      <c r="SLA844" s="247"/>
      <c r="SLB844" s="247"/>
      <c r="SLC844" s="247"/>
      <c r="SLD844" s="247"/>
      <c r="SLE844" s="247"/>
      <c r="SLF844" s="247"/>
      <c r="SLG844" s="247"/>
      <c r="SLH844" s="247"/>
      <c r="SLI844" s="247"/>
      <c r="SLJ844" s="247"/>
      <c r="SLK844" s="247"/>
      <c r="SLL844" s="247"/>
      <c r="SLM844" s="247"/>
      <c r="SLN844" s="247"/>
      <c r="SLO844" s="247"/>
      <c r="SLP844" s="247"/>
      <c r="SLQ844" s="247"/>
      <c r="SLR844" s="247"/>
      <c r="SLS844" s="247"/>
      <c r="SLT844" s="247"/>
      <c r="SLU844" s="247"/>
      <c r="SLV844" s="247"/>
      <c r="SLW844" s="247"/>
      <c r="SLX844" s="247"/>
      <c r="SLY844" s="247"/>
      <c r="SLZ844" s="247"/>
      <c r="SMA844" s="247"/>
      <c r="SMB844" s="247"/>
      <c r="SMC844" s="247"/>
      <c r="SMD844" s="247"/>
      <c r="SME844" s="247"/>
      <c r="SMF844" s="247"/>
      <c r="SMG844" s="247"/>
      <c r="SMH844" s="247"/>
      <c r="SMI844" s="247"/>
      <c r="SMJ844" s="247"/>
      <c r="SMK844" s="247"/>
      <c r="SML844" s="247"/>
      <c r="SMM844" s="247"/>
      <c r="SMN844" s="247"/>
      <c r="SMO844" s="247"/>
      <c r="SMP844" s="247"/>
      <c r="SMQ844" s="247"/>
      <c r="SMR844" s="247"/>
      <c r="SMS844" s="247"/>
      <c r="SMT844" s="247"/>
      <c r="SMU844" s="247"/>
      <c r="SMV844" s="247"/>
      <c r="SMW844" s="247"/>
      <c r="SMX844" s="247"/>
      <c r="SMY844" s="247"/>
      <c r="SMZ844" s="247"/>
      <c r="SNA844" s="247"/>
      <c r="SNB844" s="247"/>
      <c r="SNC844" s="247"/>
      <c r="SND844" s="247"/>
      <c r="SNE844" s="247"/>
      <c r="SNF844" s="247"/>
      <c r="SNG844" s="247"/>
      <c r="SNH844" s="247"/>
      <c r="SNI844" s="247"/>
      <c r="SNJ844" s="247"/>
      <c r="SNK844" s="247"/>
      <c r="SNL844" s="247"/>
      <c r="SNM844" s="247"/>
      <c r="SNN844" s="247"/>
      <c r="SNO844" s="247"/>
      <c r="SNP844" s="247"/>
      <c r="SNQ844" s="247"/>
      <c r="SNR844" s="247"/>
      <c r="SNS844" s="247"/>
      <c r="SNT844" s="247"/>
      <c r="SNU844" s="247"/>
      <c r="SNV844" s="247"/>
      <c r="SNW844" s="247"/>
      <c r="SNX844" s="247"/>
      <c r="SNY844" s="247"/>
      <c r="SNZ844" s="247"/>
      <c r="SOA844" s="247"/>
      <c r="SOB844" s="247"/>
      <c r="SOC844" s="247"/>
      <c r="SOD844" s="247"/>
      <c r="SOE844" s="247"/>
      <c r="SOF844" s="247"/>
      <c r="SOG844" s="247"/>
      <c r="SOH844" s="247"/>
      <c r="SOI844" s="247"/>
      <c r="SOJ844" s="247"/>
      <c r="SOK844" s="247"/>
      <c r="SOL844" s="247"/>
      <c r="SOM844" s="247"/>
      <c r="SON844" s="247"/>
      <c r="SOO844" s="247"/>
      <c r="SOP844" s="247"/>
      <c r="SOQ844" s="247"/>
      <c r="SOR844" s="247"/>
      <c r="SOS844" s="247"/>
      <c r="SOT844" s="247"/>
      <c r="SOU844" s="247"/>
      <c r="SOV844" s="247"/>
      <c r="SOW844" s="247"/>
      <c r="SOX844" s="247"/>
      <c r="SOY844" s="247"/>
      <c r="SOZ844" s="247"/>
      <c r="SPA844" s="247"/>
      <c r="SPB844" s="247"/>
      <c r="SPC844" s="247"/>
      <c r="SPD844" s="247"/>
      <c r="SPE844" s="247"/>
      <c r="SPF844" s="247"/>
      <c r="SPG844" s="247"/>
      <c r="SPH844" s="247"/>
      <c r="SPI844" s="247"/>
      <c r="SPJ844" s="247"/>
      <c r="SPK844" s="247"/>
      <c r="SPL844" s="247"/>
      <c r="SPM844" s="247"/>
      <c r="SPN844" s="247"/>
      <c r="SPO844" s="247"/>
      <c r="SPP844" s="247"/>
      <c r="SPQ844" s="247"/>
      <c r="SPR844" s="247"/>
      <c r="SPS844" s="247"/>
      <c r="SPT844" s="247"/>
      <c r="SPU844" s="247"/>
      <c r="SPV844" s="247"/>
      <c r="SPW844" s="247"/>
      <c r="SPX844" s="247"/>
      <c r="SPY844" s="247"/>
      <c r="SPZ844" s="247"/>
      <c r="SQA844" s="247"/>
      <c r="SQB844" s="247"/>
      <c r="SQC844" s="247"/>
      <c r="SQD844" s="247"/>
      <c r="SQE844" s="247"/>
      <c r="SQF844" s="247"/>
      <c r="SQG844" s="247"/>
      <c r="SQH844" s="247"/>
      <c r="SQI844" s="247"/>
      <c r="SQJ844" s="247"/>
      <c r="SQK844" s="247"/>
      <c r="SQL844" s="247"/>
      <c r="SQM844" s="247"/>
      <c r="SQN844" s="247"/>
      <c r="SQO844" s="247"/>
      <c r="SQP844" s="247"/>
      <c r="SQQ844" s="247"/>
      <c r="SQR844" s="247"/>
      <c r="SQS844" s="247"/>
      <c r="SQT844" s="247"/>
      <c r="SQU844" s="247"/>
      <c r="SQV844" s="247"/>
      <c r="SQW844" s="247"/>
      <c r="SQX844" s="247"/>
      <c r="SQY844" s="247"/>
      <c r="SQZ844" s="247"/>
      <c r="SRA844" s="247"/>
      <c r="SRB844" s="247"/>
      <c r="SRC844" s="247"/>
      <c r="SRD844" s="247"/>
      <c r="SRE844" s="247"/>
      <c r="SRF844" s="247"/>
      <c r="SRG844" s="247"/>
      <c r="SRH844" s="247"/>
      <c r="SRI844" s="247"/>
      <c r="SRJ844" s="247"/>
      <c r="SRK844" s="247"/>
      <c r="SRL844" s="247"/>
      <c r="SRM844" s="247"/>
      <c r="SRN844" s="247"/>
      <c r="SRO844" s="247"/>
      <c r="SRP844" s="247"/>
      <c r="SRQ844" s="247"/>
      <c r="SRR844" s="247"/>
      <c r="SRS844" s="247"/>
      <c r="SRT844" s="247"/>
      <c r="SRU844" s="247"/>
      <c r="SRV844" s="247"/>
      <c r="SRW844" s="247"/>
      <c r="SRX844" s="247"/>
      <c r="SRY844" s="247"/>
      <c r="SRZ844" s="247"/>
      <c r="SSA844" s="247"/>
      <c r="SSB844" s="247"/>
      <c r="SSC844" s="247"/>
      <c r="SSD844" s="247"/>
      <c r="SSE844" s="247"/>
      <c r="SSF844" s="247"/>
      <c r="SSG844" s="247"/>
      <c r="SSH844" s="247"/>
      <c r="SSI844" s="247"/>
      <c r="SSJ844" s="247"/>
      <c r="SSK844" s="247"/>
      <c r="SSL844" s="247"/>
      <c r="SSM844" s="247"/>
      <c r="SSN844" s="247"/>
      <c r="SSO844" s="247"/>
      <c r="SSP844" s="247"/>
      <c r="SSQ844" s="247"/>
      <c r="SSR844" s="247"/>
      <c r="SSS844" s="247"/>
      <c r="SST844" s="247"/>
      <c r="SSU844" s="247"/>
      <c r="SSV844" s="247"/>
      <c r="SSW844" s="247"/>
      <c r="SSX844" s="247"/>
      <c r="SSY844" s="247"/>
      <c r="SSZ844" s="247"/>
      <c r="STA844" s="247"/>
      <c r="STB844" s="247"/>
      <c r="STC844" s="247"/>
      <c r="STD844" s="247"/>
      <c r="STE844" s="247"/>
      <c r="STF844" s="247"/>
      <c r="STG844" s="247"/>
      <c r="STH844" s="247"/>
      <c r="STI844" s="247"/>
      <c r="STJ844" s="247"/>
      <c r="STK844" s="247"/>
      <c r="STL844" s="247"/>
      <c r="STM844" s="247"/>
      <c r="STN844" s="247"/>
      <c r="STO844" s="247"/>
      <c r="STP844" s="247"/>
      <c r="STQ844" s="247"/>
      <c r="STR844" s="247"/>
      <c r="STS844" s="247"/>
      <c r="STT844" s="247"/>
      <c r="STU844" s="247"/>
      <c r="STV844" s="247"/>
      <c r="STW844" s="247"/>
      <c r="STX844" s="247"/>
      <c r="STY844" s="247"/>
      <c r="STZ844" s="247"/>
      <c r="SUA844" s="247"/>
      <c r="SUB844" s="247"/>
      <c r="SUC844" s="247"/>
      <c r="SUD844" s="247"/>
      <c r="SUE844" s="247"/>
      <c r="SUF844" s="247"/>
      <c r="SUG844" s="247"/>
      <c r="SUH844" s="247"/>
      <c r="SUI844" s="247"/>
      <c r="SUJ844" s="247"/>
      <c r="SUK844" s="247"/>
      <c r="SUL844" s="247"/>
      <c r="SUM844" s="247"/>
      <c r="SUN844" s="247"/>
      <c r="SUO844" s="247"/>
      <c r="SUP844" s="247"/>
      <c r="SUQ844" s="247"/>
      <c r="SUR844" s="247"/>
      <c r="SUS844" s="247"/>
      <c r="SUT844" s="247"/>
      <c r="SUU844" s="247"/>
      <c r="SUV844" s="247"/>
      <c r="SUW844" s="247"/>
      <c r="SUX844" s="247"/>
      <c r="SUY844" s="247"/>
      <c r="SUZ844" s="247"/>
      <c r="SVA844" s="247"/>
      <c r="SVB844" s="247"/>
      <c r="SVC844" s="247"/>
      <c r="SVD844" s="247"/>
      <c r="SVE844" s="247"/>
      <c r="SVF844" s="247"/>
      <c r="SVG844" s="247"/>
      <c r="SVH844" s="247"/>
      <c r="SVI844" s="247"/>
      <c r="SVJ844" s="247"/>
      <c r="SVK844" s="247"/>
      <c r="SVL844" s="247"/>
      <c r="SVM844" s="247"/>
      <c r="SVN844" s="247"/>
      <c r="SVO844" s="247"/>
      <c r="SVP844" s="247"/>
      <c r="SVQ844" s="247"/>
      <c r="SVR844" s="247"/>
      <c r="SVS844" s="247"/>
      <c r="SVT844" s="247"/>
      <c r="SVU844" s="247"/>
      <c r="SVV844" s="247"/>
      <c r="SVW844" s="247"/>
      <c r="SVX844" s="247"/>
      <c r="SVY844" s="247"/>
      <c r="SVZ844" s="247"/>
      <c r="SWA844" s="247"/>
      <c r="SWB844" s="247"/>
      <c r="SWC844" s="247"/>
      <c r="SWD844" s="247"/>
      <c r="SWE844" s="247"/>
      <c r="SWF844" s="247"/>
      <c r="SWG844" s="247"/>
      <c r="SWH844" s="247"/>
      <c r="SWI844" s="247"/>
      <c r="SWJ844" s="247"/>
      <c r="SWK844" s="247"/>
      <c r="SWL844" s="247"/>
      <c r="SWM844" s="247"/>
      <c r="SWN844" s="247"/>
      <c r="SWO844" s="247"/>
      <c r="SWP844" s="247"/>
      <c r="SWQ844" s="247"/>
      <c r="SWR844" s="247"/>
      <c r="SWS844" s="247"/>
      <c r="SWT844" s="247"/>
      <c r="SWU844" s="247"/>
      <c r="SWV844" s="247"/>
      <c r="SWW844" s="247"/>
      <c r="SWX844" s="247"/>
      <c r="SWY844" s="247"/>
      <c r="SWZ844" s="247"/>
      <c r="SXA844" s="247"/>
      <c r="SXB844" s="247"/>
      <c r="SXC844" s="247"/>
      <c r="SXD844" s="247"/>
      <c r="SXE844" s="247"/>
      <c r="SXF844" s="247"/>
      <c r="SXG844" s="247"/>
      <c r="SXH844" s="247"/>
      <c r="SXI844" s="247"/>
      <c r="SXJ844" s="247"/>
      <c r="SXK844" s="247"/>
      <c r="SXL844" s="247"/>
      <c r="SXM844" s="247"/>
      <c r="SXN844" s="247"/>
      <c r="SXO844" s="247"/>
      <c r="SXP844" s="247"/>
      <c r="SXQ844" s="247"/>
      <c r="SXR844" s="247"/>
      <c r="SXS844" s="247"/>
      <c r="SXT844" s="247"/>
      <c r="SXU844" s="247"/>
      <c r="SXV844" s="247"/>
      <c r="SXW844" s="247"/>
      <c r="SXX844" s="247"/>
      <c r="SXY844" s="247"/>
      <c r="SXZ844" s="247"/>
      <c r="SYA844" s="247"/>
      <c r="SYB844" s="247"/>
      <c r="SYC844" s="247"/>
      <c r="SYD844" s="247"/>
      <c r="SYE844" s="247"/>
      <c r="SYF844" s="247"/>
      <c r="SYG844" s="247"/>
      <c r="SYH844" s="247"/>
      <c r="SYI844" s="247"/>
      <c r="SYJ844" s="247"/>
      <c r="SYK844" s="247"/>
      <c r="SYL844" s="247"/>
      <c r="SYM844" s="247"/>
      <c r="SYN844" s="247"/>
      <c r="SYO844" s="247"/>
      <c r="SYP844" s="247"/>
      <c r="SYQ844" s="247"/>
      <c r="SYR844" s="247"/>
      <c r="SYS844" s="247"/>
      <c r="SYT844" s="247"/>
      <c r="SYU844" s="247"/>
      <c r="SYV844" s="247"/>
      <c r="SYW844" s="247"/>
      <c r="SYX844" s="247"/>
      <c r="SYY844" s="247"/>
      <c r="SYZ844" s="247"/>
      <c r="SZA844" s="247"/>
      <c r="SZB844" s="247"/>
      <c r="SZC844" s="247"/>
      <c r="SZD844" s="247"/>
      <c r="SZE844" s="247"/>
      <c r="SZF844" s="247"/>
      <c r="SZG844" s="247"/>
      <c r="SZH844" s="247"/>
      <c r="SZI844" s="247"/>
      <c r="SZJ844" s="247"/>
      <c r="SZK844" s="247"/>
      <c r="SZL844" s="247"/>
      <c r="SZM844" s="247"/>
      <c r="SZN844" s="247"/>
      <c r="SZO844" s="247"/>
      <c r="SZP844" s="247"/>
      <c r="SZQ844" s="247"/>
      <c r="SZR844" s="247"/>
      <c r="SZS844" s="247"/>
      <c r="SZT844" s="247"/>
      <c r="SZU844" s="247"/>
      <c r="SZV844" s="247"/>
      <c r="SZW844" s="247"/>
      <c r="SZX844" s="247"/>
      <c r="SZY844" s="247"/>
      <c r="SZZ844" s="247"/>
      <c r="TAA844" s="247"/>
      <c r="TAB844" s="247"/>
      <c r="TAC844" s="247"/>
      <c r="TAD844" s="247"/>
      <c r="TAE844" s="247"/>
      <c r="TAF844" s="247"/>
      <c r="TAG844" s="247"/>
      <c r="TAH844" s="247"/>
      <c r="TAI844" s="247"/>
      <c r="TAJ844" s="247"/>
      <c r="TAK844" s="247"/>
      <c r="TAL844" s="247"/>
      <c r="TAM844" s="247"/>
      <c r="TAN844" s="247"/>
      <c r="TAO844" s="247"/>
      <c r="TAP844" s="247"/>
      <c r="TAQ844" s="247"/>
      <c r="TAR844" s="247"/>
      <c r="TAS844" s="247"/>
      <c r="TAT844" s="247"/>
      <c r="TAU844" s="247"/>
      <c r="TAV844" s="247"/>
      <c r="TAW844" s="247"/>
      <c r="TAX844" s="247"/>
      <c r="TAY844" s="247"/>
      <c r="TAZ844" s="247"/>
      <c r="TBA844" s="247"/>
      <c r="TBB844" s="247"/>
      <c r="TBC844" s="247"/>
      <c r="TBD844" s="247"/>
      <c r="TBE844" s="247"/>
      <c r="TBF844" s="247"/>
      <c r="TBG844" s="247"/>
      <c r="TBH844" s="247"/>
      <c r="TBI844" s="247"/>
      <c r="TBJ844" s="247"/>
      <c r="TBK844" s="247"/>
      <c r="TBL844" s="247"/>
      <c r="TBM844" s="247"/>
      <c r="TBN844" s="247"/>
      <c r="TBO844" s="247"/>
      <c r="TBP844" s="247"/>
      <c r="TBQ844" s="247"/>
      <c r="TBR844" s="247"/>
      <c r="TBS844" s="247"/>
      <c r="TBT844" s="247"/>
      <c r="TBU844" s="247"/>
      <c r="TBV844" s="247"/>
      <c r="TBW844" s="247"/>
      <c r="TBX844" s="247"/>
      <c r="TBY844" s="247"/>
      <c r="TBZ844" s="247"/>
      <c r="TCA844" s="247"/>
      <c r="TCB844" s="247"/>
      <c r="TCC844" s="247"/>
      <c r="TCD844" s="247"/>
      <c r="TCE844" s="247"/>
      <c r="TCF844" s="247"/>
      <c r="TCG844" s="247"/>
      <c r="TCH844" s="247"/>
      <c r="TCI844" s="247"/>
      <c r="TCJ844" s="247"/>
      <c r="TCK844" s="247"/>
      <c r="TCL844" s="247"/>
      <c r="TCM844" s="247"/>
      <c r="TCN844" s="247"/>
      <c r="TCO844" s="247"/>
      <c r="TCP844" s="247"/>
      <c r="TCQ844" s="247"/>
      <c r="TCR844" s="247"/>
      <c r="TCS844" s="247"/>
      <c r="TCT844" s="247"/>
      <c r="TCU844" s="247"/>
      <c r="TCV844" s="247"/>
      <c r="TCW844" s="247"/>
      <c r="TCX844" s="247"/>
      <c r="TCY844" s="247"/>
      <c r="TCZ844" s="247"/>
      <c r="TDA844" s="247"/>
      <c r="TDB844" s="247"/>
      <c r="TDC844" s="247"/>
      <c r="TDD844" s="247"/>
      <c r="TDE844" s="247"/>
      <c r="TDF844" s="247"/>
      <c r="TDG844" s="247"/>
      <c r="TDH844" s="247"/>
      <c r="TDI844" s="247"/>
      <c r="TDJ844" s="247"/>
      <c r="TDK844" s="247"/>
      <c r="TDL844" s="247"/>
      <c r="TDM844" s="247"/>
      <c r="TDN844" s="247"/>
      <c r="TDO844" s="247"/>
      <c r="TDP844" s="247"/>
      <c r="TDQ844" s="247"/>
      <c r="TDR844" s="247"/>
      <c r="TDS844" s="247"/>
      <c r="TDT844" s="247"/>
      <c r="TDU844" s="247"/>
      <c r="TDV844" s="247"/>
      <c r="TDW844" s="247"/>
      <c r="TDX844" s="247"/>
      <c r="TDY844" s="247"/>
      <c r="TDZ844" s="247"/>
      <c r="TEA844" s="247"/>
      <c r="TEB844" s="247"/>
      <c r="TEC844" s="247"/>
      <c r="TED844" s="247"/>
      <c r="TEE844" s="247"/>
      <c r="TEF844" s="247"/>
      <c r="TEG844" s="247"/>
      <c r="TEH844" s="247"/>
      <c r="TEI844" s="247"/>
      <c r="TEJ844" s="247"/>
      <c r="TEK844" s="247"/>
      <c r="TEL844" s="247"/>
      <c r="TEM844" s="247"/>
      <c r="TEN844" s="247"/>
      <c r="TEO844" s="247"/>
      <c r="TEP844" s="247"/>
      <c r="TEQ844" s="247"/>
      <c r="TER844" s="247"/>
      <c r="TES844" s="247"/>
      <c r="TET844" s="247"/>
      <c r="TEU844" s="247"/>
      <c r="TEV844" s="247"/>
      <c r="TEW844" s="247"/>
      <c r="TEX844" s="247"/>
      <c r="TEY844" s="247"/>
      <c r="TEZ844" s="247"/>
      <c r="TFA844" s="247"/>
      <c r="TFB844" s="247"/>
      <c r="TFC844" s="247"/>
      <c r="TFD844" s="247"/>
      <c r="TFE844" s="247"/>
      <c r="TFF844" s="247"/>
      <c r="TFG844" s="247"/>
      <c r="TFH844" s="247"/>
      <c r="TFI844" s="247"/>
      <c r="TFJ844" s="247"/>
      <c r="TFK844" s="247"/>
      <c r="TFL844" s="247"/>
      <c r="TFM844" s="247"/>
      <c r="TFN844" s="247"/>
      <c r="TFO844" s="247"/>
      <c r="TFP844" s="247"/>
      <c r="TFQ844" s="247"/>
      <c r="TFR844" s="247"/>
      <c r="TFS844" s="247"/>
      <c r="TFT844" s="247"/>
      <c r="TFU844" s="247"/>
      <c r="TFV844" s="247"/>
      <c r="TFW844" s="247"/>
      <c r="TFX844" s="247"/>
      <c r="TFY844" s="247"/>
      <c r="TFZ844" s="247"/>
      <c r="TGA844" s="247"/>
      <c r="TGB844" s="247"/>
      <c r="TGC844" s="247"/>
      <c r="TGD844" s="247"/>
      <c r="TGE844" s="247"/>
      <c r="TGF844" s="247"/>
      <c r="TGG844" s="247"/>
      <c r="TGH844" s="247"/>
      <c r="TGI844" s="247"/>
      <c r="TGJ844" s="247"/>
      <c r="TGK844" s="247"/>
      <c r="TGL844" s="247"/>
      <c r="TGM844" s="247"/>
      <c r="TGN844" s="247"/>
      <c r="TGO844" s="247"/>
      <c r="TGP844" s="247"/>
      <c r="TGQ844" s="247"/>
      <c r="TGR844" s="247"/>
      <c r="TGS844" s="247"/>
      <c r="TGT844" s="247"/>
      <c r="TGU844" s="247"/>
      <c r="TGV844" s="247"/>
      <c r="TGW844" s="247"/>
      <c r="TGX844" s="247"/>
      <c r="TGY844" s="247"/>
      <c r="TGZ844" s="247"/>
      <c r="THA844" s="247"/>
      <c r="THB844" s="247"/>
      <c r="THC844" s="247"/>
      <c r="THD844" s="247"/>
      <c r="THE844" s="247"/>
      <c r="THF844" s="247"/>
      <c r="THG844" s="247"/>
      <c r="THH844" s="247"/>
      <c r="THI844" s="247"/>
      <c r="THJ844" s="247"/>
      <c r="THK844" s="247"/>
      <c r="THL844" s="247"/>
      <c r="THM844" s="247"/>
      <c r="THN844" s="247"/>
      <c r="THO844" s="247"/>
      <c r="THP844" s="247"/>
      <c r="THQ844" s="247"/>
      <c r="THR844" s="247"/>
      <c r="THS844" s="247"/>
      <c r="THT844" s="247"/>
      <c r="THU844" s="247"/>
      <c r="THV844" s="247"/>
      <c r="THW844" s="247"/>
      <c r="THX844" s="247"/>
      <c r="THY844" s="247"/>
      <c r="THZ844" s="247"/>
      <c r="TIA844" s="247"/>
      <c r="TIB844" s="247"/>
      <c r="TIC844" s="247"/>
      <c r="TID844" s="247"/>
      <c r="TIE844" s="247"/>
      <c r="TIF844" s="247"/>
      <c r="TIG844" s="247"/>
      <c r="TIH844" s="247"/>
      <c r="TII844" s="247"/>
      <c r="TIJ844" s="247"/>
      <c r="TIK844" s="247"/>
      <c r="TIL844" s="247"/>
      <c r="TIM844" s="247"/>
      <c r="TIN844" s="247"/>
      <c r="TIO844" s="247"/>
      <c r="TIP844" s="247"/>
      <c r="TIQ844" s="247"/>
      <c r="TIR844" s="247"/>
      <c r="TIS844" s="247"/>
      <c r="TIT844" s="247"/>
      <c r="TIU844" s="247"/>
      <c r="TIV844" s="247"/>
      <c r="TIW844" s="247"/>
      <c r="TIX844" s="247"/>
      <c r="TIY844" s="247"/>
      <c r="TIZ844" s="247"/>
      <c r="TJA844" s="247"/>
      <c r="TJB844" s="247"/>
      <c r="TJC844" s="247"/>
      <c r="TJD844" s="247"/>
      <c r="TJE844" s="247"/>
      <c r="TJF844" s="247"/>
      <c r="TJG844" s="247"/>
      <c r="TJH844" s="247"/>
      <c r="TJI844" s="247"/>
      <c r="TJJ844" s="247"/>
      <c r="TJK844" s="247"/>
      <c r="TJL844" s="247"/>
      <c r="TJM844" s="247"/>
      <c r="TJN844" s="247"/>
      <c r="TJO844" s="247"/>
      <c r="TJP844" s="247"/>
      <c r="TJQ844" s="247"/>
      <c r="TJR844" s="247"/>
      <c r="TJS844" s="247"/>
      <c r="TJT844" s="247"/>
      <c r="TJU844" s="247"/>
      <c r="TJV844" s="247"/>
      <c r="TJW844" s="247"/>
      <c r="TJX844" s="247"/>
      <c r="TJY844" s="247"/>
      <c r="TJZ844" s="247"/>
      <c r="TKA844" s="247"/>
      <c r="TKB844" s="247"/>
      <c r="TKC844" s="247"/>
      <c r="TKD844" s="247"/>
      <c r="TKE844" s="247"/>
      <c r="TKF844" s="247"/>
      <c r="TKG844" s="247"/>
      <c r="TKH844" s="247"/>
      <c r="TKI844" s="247"/>
      <c r="TKJ844" s="247"/>
      <c r="TKK844" s="247"/>
      <c r="TKL844" s="247"/>
      <c r="TKM844" s="247"/>
      <c r="TKN844" s="247"/>
      <c r="TKO844" s="247"/>
      <c r="TKP844" s="247"/>
      <c r="TKQ844" s="247"/>
      <c r="TKR844" s="247"/>
      <c r="TKS844" s="247"/>
      <c r="TKT844" s="247"/>
      <c r="TKU844" s="247"/>
      <c r="TKV844" s="247"/>
      <c r="TKW844" s="247"/>
      <c r="TKX844" s="247"/>
      <c r="TKY844" s="247"/>
      <c r="TKZ844" s="247"/>
      <c r="TLA844" s="247"/>
      <c r="TLB844" s="247"/>
      <c r="TLC844" s="247"/>
      <c r="TLD844" s="247"/>
      <c r="TLE844" s="247"/>
      <c r="TLF844" s="247"/>
      <c r="TLG844" s="247"/>
      <c r="TLH844" s="247"/>
      <c r="TLI844" s="247"/>
      <c r="TLJ844" s="247"/>
      <c r="TLK844" s="247"/>
      <c r="TLL844" s="247"/>
      <c r="TLM844" s="247"/>
      <c r="TLN844" s="247"/>
      <c r="TLO844" s="247"/>
      <c r="TLP844" s="247"/>
      <c r="TLQ844" s="247"/>
      <c r="TLR844" s="247"/>
      <c r="TLS844" s="247"/>
      <c r="TLT844" s="247"/>
      <c r="TLU844" s="247"/>
      <c r="TLV844" s="247"/>
      <c r="TLW844" s="247"/>
      <c r="TLX844" s="247"/>
      <c r="TLY844" s="247"/>
      <c r="TLZ844" s="247"/>
      <c r="TMA844" s="247"/>
      <c r="TMB844" s="247"/>
      <c r="TMC844" s="247"/>
      <c r="TMD844" s="247"/>
      <c r="TME844" s="247"/>
      <c r="TMF844" s="247"/>
      <c r="TMG844" s="247"/>
      <c r="TMH844" s="247"/>
      <c r="TMI844" s="247"/>
      <c r="TMJ844" s="247"/>
      <c r="TMK844" s="247"/>
      <c r="TML844" s="247"/>
      <c r="TMM844" s="247"/>
      <c r="TMN844" s="247"/>
      <c r="TMO844" s="247"/>
      <c r="TMP844" s="247"/>
      <c r="TMQ844" s="247"/>
      <c r="TMR844" s="247"/>
      <c r="TMS844" s="247"/>
      <c r="TMT844" s="247"/>
      <c r="TMU844" s="247"/>
      <c r="TMV844" s="247"/>
      <c r="TMW844" s="247"/>
      <c r="TMX844" s="247"/>
      <c r="TMY844" s="247"/>
      <c r="TMZ844" s="247"/>
      <c r="TNA844" s="247"/>
      <c r="TNB844" s="247"/>
      <c r="TNC844" s="247"/>
      <c r="TND844" s="247"/>
      <c r="TNE844" s="247"/>
      <c r="TNF844" s="247"/>
      <c r="TNG844" s="247"/>
      <c r="TNH844" s="247"/>
      <c r="TNI844" s="247"/>
      <c r="TNJ844" s="247"/>
      <c r="TNK844" s="247"/>
      <c r="TNL844" s="247"/>
      <c r="TNM844" s="247"/>
      <c r="TNN844" s="247"/>
      <c r="TNO844" s="247"/>
      <c r="TNP844" s="247"/>
      <c r="TNQ844" s="247"/>
      <c r="TNR844" s="247"/>
      <c r="TNS844" s="247"/>
      <c r="TNT844" s="247"/>
      <c r="TNU844" s="247"/>
      <c r="TNV844" s="247"/>
      <c r="TNW844" s="247"/>
      <c r="TNX844" s="247"/>
      <c r="TNY844" s="247"/>
      <c r="TNZ844" s="247"/>
      <c r="TOA844" s="247"/>
      <c r="TOB844" s="247"/>
      <c r="TOC844" s="247"/>
      <c r="TOD844" s="247"/>
      <c r="TOE844" s="247"/>
      <c r="TOF844" s="247"/>
      <c r="TOG844" s="247"/>
      <c r="TOH844" s="247"/>
      <c r="TOI844" s="247"/>
      <c r="TOJ844" s="247"/>
      <c r="TOK844" s="247"/>
      <c r="TOL844" s="247"/>
      <c r="TOM844" s="247"/>
      <c r="TON844" s="247"/>
      <c r="TOO844" s="247"/>
      <c r="TOP844" s="247"/>
      <c r="TOQ844" s="247"/>
      <c r="TOR844" s="247"/>
      <c r="TOS844" s="247"/>
      <c r="TOT844" s="247"/>
      <c r="TOU844" s="247"/>
      <c r="TOV844" s="247"/>
      <c r="TOW844" s="247"/>
      <c r="TOX844" s="247"/>
      <c r="TOY844" s="247"/>
      <c r="TOZ844" s="247"/>
      <c r="TPA844" s="247"/>
      <c r="TPB844" s="247"/>
      <c r="TPC844" s="247"/>
      <c r="TPD844" s="247"/>
      <c r="TPE844" s="247"/>
      <c r="TPF844" s="247"/>
      <c r="TPG844" s="247"/>
      <c r="TPH844" s="247"/>
      <c r="TPI844" s="247"/>
      <c r="TPJ844" s="247"/>
      <c r="TPK844" s="247"/>
      <c r="TPL844" s="247"/>
      <c r="TPM844" s="247"/>
      <c r="TPN844" s="247"/>
      <c r="TPO844" s="247"/>
      <c r="TPP844" s="247"/>
      <c r="TPQ844" s="247"/>
      <c r="TPR844" s="247"/>
      <c r="TPS844" s="247"/>
      <c r="TPT844" s="247"/>
      <c r="TPU844" s="247"/>
      <c r="TPV844" s="247"/>
      <c r="TPW844" s="247"/>
      <c r="TPX844" s="247"/>
      <c r="TPY844" s="247"/>
      <c r="TPZ844" s="247"/>
      <c r="TQA844" s="247"/>
      <c r="TQB844" s="247"/>
      <c r="TQC844" s="247"/>
      <c r="TQD844" s="247"/>
      <c r="TQE844" s="247"/>
      <c r="TQF844" s="247"/>
      <c r="TQG844" s="247"/>
      <c r="TQH844" s="247"/>
      <c r="TQI844" s="247"/>
      <c r="TQJ844" s="247"/>
      <c r="TQK844" s="247"/>
      <c r="TQL844" s="247"/>
      <c r="TQM844" s="247"/>
      <c r="TQN844" s="247"/>
      <c r="TQO844" s="247"/>
      <c r="TQP844" s="247"/>
      <c r="TQQ844" s="247"/>
      <c r="TQR844" s="247"/>
      <c r="TQS844" s="247"/>
      <c r="TQT844" s="247"/>
      <c r="TQU844" s="247"/>
      <c r="TQV844" s="247"/>
      <c r="TQW844" s="247"/>
      <c r="TQX844" s="247"/>
      <c r="TQY844" s="247"/>
      <c r="TQZ844" s="247"/>
      <c r="TRA844" s="247"/>
      <c r="TRB844" s="247"/>
      <c r="TRC844" s="247"/>
      <c r="TRD844" s="247"/>
      <c r="TRE844" s="247"/>
      <c r="TRF844" s="247"/>
      <c r="TRG844" s="247"/>
      <c r="TRH844" s="247"/>
      <c r="TRI844" s="247"/>
      <c r="TRJ844" s="247"/>
      <c r="TRK844" s="247"/>
      <c r="TRL844" s="247"/>
      <c r="TRM844" s="247"/>
      <c r="TRN844" s="247"/>
      <c r="TRO844" s="247"/>
      <c r="TRP844" s="247"/>
      <c r="TRQ844" s="247"/>
      <c r="TRR844" s="247"/>
      <c r="TRS844" s="247"/>
      <c r="TRT844" s="247"/>
      <c r="TRU844" s="247"/>
      <c r="TRV844" s="247"/>
      <c r="TRW844" s="247"/>
      <c r="TRX844" s="247"/>
      <c r="TRY844" s="247"/>
      <c r="TRZ844" s="247"/>
      <c r="TSA844" s="247"/>
      <c r="TSB844" s="247"/>
      <c r="TSC844" s="247"/>
      <c r="TSD844" s="247"/>
      <c r="TSE844" s="247"/>
      <c r="TSF844" s="247"/>
      <c r="TSG844" s="247"/>
      <c r="TSH844" s="247"/>
      <c r="TSI844" s="247"/>
      <c r="TSJ844" s="247"/>
      <c r="TSK844" s="247"/>
      <c r="TSL844" s="247"/>
      <c r="TSM844" s="247"/>
      <c r="TSN844" s="247"/>
      <c r="TSO844" s="247"/>
      <c r="TSP844" s="247"/>
      <c r="TSQ844" s="247"/>
      <c r="TSR844" s="247"/>
      <c r="TSS844" s="247"/>
      <c r="TST844" s="247"/>
      <c r="TSU844" s="247"/>
      <c r="TSV844" s="247"/>
      <c r="TSW844" s="247"/>
      <c r="TSX844" s="247"/>
      <c r="TSY844" s="247"/>
      <c r="TSZ844" s="247"/>
      <c r="TTA844" s="247"/>
      <c r="TTB844" s="247"/>
      <c r="TTC844" s="247"/>
      <c r="TTD844" s="247"/>
      <c r="TTE844" s="247"/>
      <c r="TTF844" s="247"/>
      <c r="TTG844" s="247"/>
      <c r="TTH844" s="247"/>
      <c r="TTI844" s="247"/>
      <c r="TTJ844" s="247"/>
      <c r="TTK844" s="247"/>
      <c r="TTL844" s="247"/>
      <c r="TTM844" s="247"/>
      <c r="TTN844" s="247"/>
      <c r="TTO844" s="247"/>
      <c r="TTP844" s="247"/>
      <c r="TTQ844" s="247"/>
      <c r="TTR844" s="247"/>
      <c r="TTS844" s="247"/>
      <c r="TTT844" s="247"/>
      <c r="TTU844" s="247"/>
      <c r="TTV844" s="247"/>
      <c r="TTW844" s="247"/>
      <c r="TTX844" s="247"/>
      <c r="TTY844" s="247"/>
      <c r="TTZ844" s="247"/>
      <c r="TUA844" s="247"/>
      <c r="TUB844" s="247"/>
      <c r="TUC844" s="247"/>
      <c r="TUD844" s="247"/>
      <c r="TUE844" s="247"/>
      <c r="TUF844" s="247"/>
      <c r="TUG844" s="247"/>
      <c r="TUH844" s="247"/>
      <c r="TUI844" s="247"/>
      <c r="TUJ844" s="247"/>
      <c r="TUK844" s="247"/>
      <c r="TUL844" s="247"/>
      <c r="TUM844" s="247"/>
      <c r="TUN844" s="247"/>
      <c r="TUO844" s="247"/>
      <c r="TUP844" s="247"/>
      <c r="TUQ844" s="247"/>
      <c r="TUR844" s="247"/>
      <c r="TUS844" s="247"/>
      <c r="TUT844" s="247"/>
      <c r="TUU844" s="247"/>
      <c r="TUV844" s="247"/>
      <c r="TUW844" s="247"/>
      <c r="TUX844" s="247"/>
      <c r="TUY844" s="247"/>
      <c r="TUZ844" s="247"/>
      <c r="TVA844" s="247"/>
      <c r="TVB844" s="247"/>
      <c r="TVC844" s="247"/>
      <c r="TVD844" s="247"/>
      <c r="TVE844" s="247"/>
      <c r="TVF844" s="247"/>
      <c r="TVG844" s="247"/>
      <c r="TVH844" s="247"/>
      <c r="TVI844" s="247"/>
      <c r="TVJ844" s="247"/>
      <c r="TVK844" s="247"/>
      <c r="TVL844" s="247"/>
      <c r="TVM844" s="247"/>
      <c r="TVN844" s="247"/>
      <c r="TVO844" s="247"/>
      <c r="TVP844" s="247"/>
      <c r="TVQ844" s="247"/>
      <c r="TVR844" s="247"/>
      <c r="TVS844" s="247"/>
      <c r="TVT844" s="247"/>
      <c r="TVU844" s="247"/>
      <c r="TVV844" s="247"/>
      <c r="TVW844" s="247"/>
      <c r="TVX844" s="247"/>
      <c r="TVY844" s="247"/>
      <c r="TVZ844" s="247"/>
      <c r="TWA844" s="247"/>
      <c r="TWB844" s="247"/>
      <c r="TWC844" s="247"/>
      <c r="TWD844" s="247"/>
      <c r="TWE844" s="247"/>
      <c r="TWF844" s="247"/>
      <c r="TWG844" s="247"/>
      <c r="TWH844" s="247"/>
      <c r="TWI844" s="247"/>
      <c r="TWJ844" s="247"/>
      <c r="TWK844" s="247"/>
      <c r="TWL844" s="247"/>
      <c r="TWM844" s="247"/>
      <c r="TWN844" s="247"/>
      <c r="TWO844" s="247"/>
      <c r="TWP844" s="247"/>
      <c r="TWQ844" s="247"/>
      <c r="TWR844" s="247"/>
      <c r="TWS844" s="247"/>
      <c r="TWT844" s="247"/>
      <c r="TWU844" s="247"/>
      <c r="TWV844" s="247"/>
      <c r="TWW844" s="247"/>
      <c r="TWX844" s="247"/>
      <c r="TWY844" s="247"/>
      <c r="TWZ844" s="247"/>
      <c r="TXA844" s="247"/>
      <c r="TXB844" s="247"/>
      <c r="TXC844" s="247"/>
      <c r="TXD844" s="247"/>
      <c r="TXE844" s="247"/>
      <c r="TXF844" s="247"/>
      <c r="TXG844" s="247"/>
      <c r="TXH844" s="247"/>
      <c r="TXI844" s="247"/>
      <c r="TXJ844" s="247"/>
      <c r="TXK844" s="247"/>
      <c r="TXL844" s="247"/>
      <c r="TXM844" s="247"/>
      <c r="TXN844" s="247"/>
      <c r="TXO844" s="247"/>
      <c r="TXP844" s="247"/>
      <c r="TXQ844" s="247"/>
      <c r="TXR844" s="247"/>
      <c r="TXS844" s="247"/>
      <c r="TXT844" s="247"/>
      <c r="TXU844" s="247"/>
      <c r="TXV844" s="247"/>
      <c r="TXW844" s="247"/>
      <c r="TXX844" s="247"/>
      <c r="TXY844" s="247"/>
      <c r="TXZ844" s="247"/>
      <c r="TYA844" s="247"/>
      <c r="TYB844" s="247"/>
      <c r="TYC844" s="247"/>
      <c r="TYD844" s="247"/>
      <c r="TYE844" s="247"/>
      <c r="TYF844" s="247"/>
      <c r="TYG844" s="247"/>
      <c r="TYH844" s="247"/>
      <c r="TYI844" s="247"/>
      <c r="TYJ844" s="247"/>
      <c r="TYK844" s="247"/>
      <c r="TYL844" s="247"/>
      <c r="TYM844" s="247"/>
      <c r="TYN844" s="247"/>
      <c r="TYO844" s="247"/>
      <c r="TYP844" s="247"/>
      <c r="TYQ844" s="247"/>
      <c r="TYR844" s="247"/>
      <c r="TYS844" s="247"/>
      <c r="TYT844" s="247"/>
      <c r="TYU844" s="247"/>
      <c r="TYV844" s="247"/>
      <c r="TYW844" s="247"/>
      <c r="TYX844" s="247"/>
      <c r="TYY844" s="247"/>
      <c r="TYZ844" s="247"/>
      <c r="TZA844" s="247"/>
      <c r="TZB844" s="247"/>
      <c r="TZC844" s="247"/>
      <c r="TZD844" s="247"/>
      <c r="TZE844" s="247"/>
      <c r="TZF844" s="247"/>
      <c r="TZG844" s="247"/>
      <c r="TZH844" s="247"/>
      <c r="TZI844" s="247"/>
      <c r="TZJ844" s="247"/>
      <c r="TZK844" s="247"/>
      <c r="TZL844" s="247"/>
      <c r="TZM844" s="247"/>
      <c r="TZN844" s="247"/>
      <c r="TZO844" s="247"/>
      <c r="TZP844" s="247"/>
      <c r="TZQ844" s="247"/>
      <c r="TZR844" s="247"/>
      <c r="TZS844" s="247"/>
      <c r="TZT844" s="247"/>
      <c r="TZU844" s="247"/>
      <c r="TZV844" s="247"/>
      <c r="TZW844" s="247"/>
      <c r="TZX844" s="247"/>
      <c r="TZY844" s="247"/>
      <c r="TZZ844" s="247"/>
      <c r="UAA844" s="247"/>
      <c r="UAB844" s="247"/>
      <c r="UAC844" s="247"/>
      <c r="UAD844" s="247"/>
      <c r="UAE844" s="247"/>
      <c r="UAF844" s="247"/>
      <c r="UAG844" s="247"/>
      <c r="UAH844" s="247"/>
      <c r="UAI844" s="247"/>
      <c r="UAJ844" s="247"/>
      <c r="UAK844" s="247"/>
      <c r="UAL844" s="247"/>
      <c r="UAM844" s="247"/>
      <c r="UAN844" s="247"/>
      <c r="UAO844" s="247"/>
      <c r="UAP844" s="247"/>
      <c r="UAQ844" s="247"/>
      <c r="UAR844" s="247"/>
      <c r="UAS844" s="247"/>
      <c r="UAT844" s="247"/>
      <c r="UAU844" s="247"/>
      <c r="UAV844" s="247"/>
      <c r="UAW844" s="247"/>
      <c r="UAX844" s="247"/>
      <c r="UAY844" s="247"/>
      <c r="UAZ844" s="247"/>
      <c r="UBA844" s="247"/>
      <c r="UBB844" s="247"/>
      <c r="UBC844" s="247"/>
      <c r="UBD844" s="247"/>
      <c r="UBE844" s="247"/>
      <c r="UBF844" s="247"/>
      <c r="UBG844" s="247"/>
      <c r="UBH844" s="247"/>
      <c r="UBI844" s="247"/>
      <c r="UBJ844" s="247"/>
      <c r="UBK844" s="247"/>
      <c r="UBL844" s="247"/>
      <c r="UBM844" s="247"/>
      <c r="UBN844" s="247"/>
      <c r="UBO844" s="247"/>
      <c r="UBP844" s="247"/>
      <c r="UBQ844" s="247"/>
      <c r="UBR844" s="247"/>
      <c r="UBS844" s="247"/>
      <c r="UBT844" s="247"/>
      <c r="UBU844" s="247"/>
      <c r="UBV844" s="247"/>
      <c r="UBW844" s="247"/>
      <c r="UBX844" s="247"/>
      <c r="UBY844" s="247"/>
      <c r="UBZ844" s="247"/>
      <c r="UCA844" s="247"/>
      <c r="UCB844" s="247"/>
      <c r="UCC844" s="247"/>
      <c r="UCD844" s="247"/>
      <c r="UCE844" s="247"/>
      <c r="UCF844" s="247"/>
      <c r="UCG844" s="247"/>
      <c r="UCH844" s="247"/>
      <c r="UCI844" s="247"/>
      <c r="UCJ844" s="247"/>
      <c r="UCK844" s="247"/>
      <c r="UCL844" s="247"/>
      <c r="UCM844" s="247"/>
      <c r="UCN844" s="247"/>
      <c r="UCO844" s="247"/>
      <c r="UCP844" s="247"/>
      <c r="UCQ844" s="247"/>
      <c r="UCR844" s="247"/>
      <c r="UCS844" s="247"/>
      <c r="UCT844" s="247"/>
      <c r="UCU844" s="247"/>
      <c r="UCV844" s="247"/>
      <c r="UCW844" s="247"/>
      <c r="UCX844" s="247"/>
      <c r="UCY844" s="247"/>
      <c r="UCZ844" s="247"/>
      <c r="UDA844" s="247"/>
      <c r="UDB844" s="247"/>
      <c r="UDC844" s="247"/>
      <c r="UDD844" s="247"/>
      <c r="UDE844" s="247"/>
      <c r="UDF844" s="247"/>
      <c r="UDG844" s="247"/>
      <c r="UDH844" s="247"/>
      <c r="UDI844" s="247"/>
      <c r="UDJ844" s="247"/>
      <c r="UDK844" s="247"/>
      <c r="UDL844" s="247"/>
      <c r="UDM844" s="247"/>
      <c r="UDN844" s="247"/>
      <c r="UDO844" s="247"/>
      <c r="UDP844" s="247"/>
      <c r="UDQ844" s="247"/>
      <c r="UDR844" s="247"/>
      <c r="UDS844" s="247"/>
      <c r="UDT844" s="247"/>
      <c r="UDU844" s="247"/>
      <c r="UDV844" s="247"/>
      <c r="UDW844" s="247"/>
      <c r="UDX844" s="247"/>
      <c r="UDY844" s="247"/>
      <c r="UDZ844" s="247"/>
      <c r="UEA844" s="247"/>
      <c r="UEB844" s="247"/>
      <c r="UEC844" s="247"/>
      <c r="UED844" s="247"/>
      <c r="UEE844" s="247"/>
      <c r="UEF844" s="247"/>
      <c r="UEG844" s="247"/>
      <c r="UEH844" s="247"/>
      <c r="UEI844" s="247"/>
      <c r="UEJ844" s="247"/>
      <c r="UEK844" s="247"/>
      <c r="UEL844" s="247"/>
      <c r="UEM844" s="247"/>
      <c r="UEN844" s="247"/>
      <c r="UEO844" s="247"/>
      <c r="UEP844" s="247"/>
      <c r="UEQ844" s="247"/>
      <c r="UER844" s="247"/>
      <c r="UES844" s="247"/>
      <c r="UET844" s="247"/>
      <c r="UEU844" s="247"/>
      <c r="UEV844" s="247"/>
      <c r="UEW844" s="247"/>
      <c r="UEX844" s="247"/>
      <c r="UEY844" s="247"/>
      <c r="UEZ844" s="247"/>
      <c r="UFA844" s="247"/>
      <c r="UFB844" s="247"/>
      <c r="UFC844" s="247"/>
      <c r="UFD844" s="247"/>
      <c r="UFE844" s="247"/>
      <c r="UFF844" s="247"/>
      <c r="UFG844" s="247"/>
      <c r="UFH844" s="247"/>
      <c r="UFI844" s="247"/>
      <c r="UFJ844" s="247"/>
      <c r="UFK844" s="247"/>
      <c r="UFL844" s="247"/>
      <c r="UFM844" s="247"/>
      <c r="UFN844" s="247"/>
      <c r="UFO844" s="247"/>
      <c r="UFP844" s="247"/>
      <c r="UFQ844" s="247"/>
      <c r="UFR844" s="247"/>
      <c r="UFS844" s="247"/>
      <c r="UFT844" s="247"/>
      <c r="UFU844" s="247"/>
      <c r="UFV844" s="247"/>
      <c r="UFW844" s="247"/>
      <c r="UFX844" s="247"/>
      <c r="UFY844" s="247"/>
      <c r="UFZ844" s="247"/>
      <c r="UGA844" s="247"/>
      <c r="UGB844" s="247"/>
      <c r="UGC844" s="247"/>
      <c r="UGD844" s="247"/>
      <c r="UGE844" s="247"/>
      <c r="UGF844" s="247"/>
      <c r="UGG844" s="247"/>
      <c r="UGH844" s="247"/>
      <c r="UGI844" s="247"/>
      <c r="UGJ844" s="247"/>
      <c r="UGK844" s="247"/>
      <c r="UGL844" s="247"/>
      <c r="UGM844" s="247"/>
      <c r="UGN844" s="247"/>
      <c r="UGO844" s="247"/>
      <c r="UGP844" s="247"/>
      <c r="UGQ844" s="247"/>
      <c r="UGR844" s="247"/>
      <c r="UGS844" s="247"/>
      <c r="UGT844" s="247"/>
      <c r="UGU844" s="247"/>
      <c r="UGV844" s="247"/>
      <c r="UGW844" s="247"/>
      <c r="UGX844" s="247"/>
      <c r="UGY844" s="247"/>
      <c r="UGZ844" s="247"/>
      <c r="UHA844" s="247"/>
      <c r="UHB844" s="247"/>
      <c r="UHC844" s="247"/>
      <c r="UHD844" s="247"/>
      <c r="UHE844" s="247"/>
      <c r="UHF844" s="247"/>
      <c r="UHG844" s="247"/>
      <c r="UHH844" s="247"/>
      <c r="UHI844" s="247"/>
      <c r="UHJ844" s="247"/>
      <c r="UHK844" s="247"/>
      <c r="UHL844" s="247"/>
      <c r="UHM844" s="247"/>
      <c r="UHN844" s="247"/>
      <c r="UHO844" s="247"/>
      <c r="UHP844" s="247"/>
      <c r="UHQ844" s="247"/>
      <c r="UHR844" s="247"/>
      <c r="UHS844" s="247"/>
      <c r="UHT844" s="247"/>
      <c r="UHU844" s="247"/>
      <c r="UHV844" s="247"/>
      <c r="UHW844" s="247"/>
      <c r="UHX844" s="247"/>
      <c r="UHY844" s="247"/>
      <c r="UHZ844" s="247"/>
      <c r="UIA844" s="247"/>
      <c r="UIB844" s="247"/>
      <c r="UIC844" s="247"/>
      <c r="UID844" s="247"/>
      <c r="UIE844" s="247"/>
      <c r="UIF844" s="247"/>
      <c r="UIG844" s="247"/>
      <c r="UIH844" s="247"/>
      <c r="UII844" s="247"/>
      <c r="UIJ844" s="247"/>
      <c r="UIK844" s="247"/>
      <c r="UIL844" s="247"/>
      <c r="UIM844" s="247"/>
      <c r="UIN844" s="247"/>
      <c r="UIO844" s="247"/>
      <c r="UIP844" s="247"/>
      <c r="UIQ844" s="247"/>
      <c r="UIR844" s="247"/>
      <c r="UIS844" s="247"/>
      <c r="UIT844" s="247"/>
      <c r="UIU844" s="247"/>
      <c r="UIV844" s="247"/>
      <c r="UIW844" s="247"/>
      <c r="UIX844" s="247"/>
      <c r="UIY844" s="247"/>
      <c r="UIZ844" s="247"/>
      <c r="UJA844" s="247"/>
      <c r="UJB844" s="247"/>
      <c r="UJC844" s="247"/>
      <c r="UJD844" s="247"/>
      <c r="UJE844" s="247"/>
      <c r="UJF844" s="247"/>
      <c r="UJG844" s="247"/>
      <c r="UJH844" s="247"/>
      <c r="UJI844" s="247"/>
      <c r="UJJ844" s="247"/>
      <c r="UJK844" s="247"/>
      <c r="UJL844" s="247"/>
      <c r="UJM844" s="247"/>
      <c r="UJN844" s="247"/>
      <c r="UJO844" s="247"/>
      <c r="UJP844" s="247"/>
      <c r="UJQ844" s="247"/>
      <c r="UJR844" s="247"/>
      <c r="UJS844" s="247"/>
      <c r="UJT844" s="247"/>
      <c r="UJU844" s="247"/>
      <c r="UJV844" s="247"/>
      <c r="UJW844" s="247"/>
      <c r="UJX844" s="247"/>
      <c r="UJY844" s="247"/>
      <c r="UJZ844" s="247"/>
      <c r="UKA844" s="247"/>
      <c r="UKB844" s="247"/>
      <c r="UKC844" s="247"/>
      <c r="UKD844" s="247"/>
      <c r="UKE844" s="247"/>
      <c r="UKF844" s="247"/>
      <c r="UKG844" s="247"/>
      <c r="UKH844" s="247"/>
      <c r="UKI844" s="247"/>
      <c r="UKJ844" s="247"/>
      <c r="UKK844" s="247"/>
      <c r="UKL844" s="247"/>
      <c r="UKM844" s="247"/>
      <c r="UKN844" s="247"/>
      <c r="UKO844" s="247"/>
      <c r="UKP844" s="247"/>
      <c r="UKQ844" s="247"/>
      <c r="UKR844" s="247"/>
      <c r="UKS844" s="247"/>
      <c r="UKT844" s="247"/>
      <c r="UKU844" s="247"/>
      <c r="UKV844" s="247"/>
      <c r="UKW844" s="247"/>
      <c r="UKX844" s="247"/>
      <c r="UKY844" s="247"/>
      <c r="UKZ844" s="247"/>
      <c r="ULA844" s="247"/>
      <c r="ULB844" s="247"/>
      <c r="ULC844" s="247"/>
      <c r="ULD844" s="247"/>
      <c r="ULE844" s="247"/>
      <c r="ULF844" s="247"/>
      <c r="ULG844" s="247"/>
      <c r="ULH844" s="247"/>
      <c r="ULI844" s="247"/>
      <c r="ULJ844" s="247"/>
      <c r="ULK844" s="247"/>
      <c r="ULL844" s="247"/>
      <c r="ULM844" s="247"/>
      <c r="ULN844" s="247"/>
      <c r="ULO844" s="247"/>
      <c r="ULP844" s="247"/>
      <c r="ULQ844" s="247"/>
      <c r="ULR844" s="247"/>
      <c r="ULS844" s="247"/>
      <c r="ULT844" s="247"/>
      <c r="ULU844" s="247"/>
      <c r="ULV844" s="247"/>
      <c r="ULW844" s="247"/>
      <c r="ULX844" s="247"/>
      <c r="ULY844" s="247"/>
      <c r="ULZ844" s="247"/>
      <c r="UMA844" s="247"/>
      <c r="UMB844" s="247"/>
      <c r="UMC844" s="247"/>
      <c r="UMD844" s="247"/>
      <c r="UME844" s="247"/>
      <c r="UMF844" s="247"/>
      <c r="UMG844" s="247"/>
      <c r="UMH844" s="247"/>
      <c r="UMI844" s="247"/>
      <c r="UMJ844" s="247"/>
      <c r="UMK844" s="247"/>
      <c r="UML844" s="247"/>
      <c r="UMM844" s="247"/>
      <c r="UMN844" s="247"/>
      <c r="UMO844" s="247"/>
      <c r="UMP844" s="247"/>
      <c r="UMQ844" s="247"/>
      <c r="UMR844" s="247"/>
      <c r="UMS844" s="247"/>
      <c r="UMT844" s="247"/>
      <c r="UMU844" s="247"/>
      <c r="UMV844" s="247"/>
      <c r="UMW844" s="247"/>
      <c r="UMX844" s="247"/>
      <c r="UMY844" s="247"/>
      <c r="UMZ844" s="247"/>
      <c r="UNA844" s="247"/>
      <c r="UNB844" s="247"/>
      <c r="UNC844" s="247"/>
      <c r="UND844" s="247"/>
      <c r="UNE844" s="247"/>
      <c r="UNF844" s="247"/>
      <c r="UNG844" s="247"/>
      <c r="UNH844" s="247"/>
      <c r="UNI844" s="247"/>
      <c r="UNJ844" s="247"/>
      <c r="UNK844" s="247"/>
      <c r="UNL844" s="247"/>
      <c r="UNM844" s="247"/>
      <c r="UNN844" s="247"/>
      <c r="UNO844" s="247"/>
      <c r="UNP844" s="247"/>
      <c r="UNQ844" s="247"/>
      <c r="UNR844" s="247"/>
      <c r="UNS844" s="247"/>
      <c r="UNT844" s="247"/>
      <c r="UNU844" s="247"/>
      <c r="UNV844" s="247"/>
      <c r="UNW844" s="247"/>
      <c r="UNX844" s="247"/>
      <c r="UNY844" s="247"/>
      <c r="UNZ844" s="247"/>
      <c r="UOA844" s="247"/>
      <c r="UOB844" s="247"/>
      <c r="UOC844" s="247"/>
      <c r="UOD844" s="247"/>
      <c r="UOE844" s="247"/>
      <c r="UOF844" s="247"/>
      <c r="UOG844" s="247"/>
      <c r="UOH844" s="247"/>
      <c r="UOI844" s="247"/>
      <c r="UOJ844" s="247"/>
      <c r="UOK844" s="247"/>
      <c r="UOL844" s="247"/>
      <c r="UOM844" s="247"/>
      <c r="UON844" s="247"/>
      <c r="UOO844" s="247"/>
      <c r="UOP844" s="247"/>
      <c r="UOQ844" s="247"/>
      <c r="UOR844" s="247"/>
      <c r="UOS844" s="247"/>
      <c r="UOT844" s="247"/>
      <c r="UOU844" s="247"/>
      <c r="UOV844" s="247"/>
      <c r="UOW844" s="247"/>
      <c r="UOX844" s="247"/>
      <c r="UOY844" s="247"/>
      <c r="UOZ844" s="247"/>
      <c r="UPA844" s="247"/>
      <c r="UPB844" s="247"/>
      <c r="UPC844" s="247"/>
      <c r="UPD844" s="247"/>
      <c r="UPE844" s="247"/>
      <c r="UPF844" s="247"/>
      <c r="UPG844" s="247"/>
      <c r="UPH844" s="247"/>
      <c r="UPI844" s="247"/>
      <c r="UPJ844" s="247"/>
      <c r="UPK844" s="247"/>
      <c r="UPL844" s="247"/>
      <c r="UPM844" s="247"/>
      <c r="UPN844" s="247"/>
      <c r="UPO844" s="247"/>
      <c r="UPP844" s="247"/>
      <c r="UPQ844" s="247"/>
      <c r="UPR844" s="247"/>
      <c r="UPS844" s="247"/>
      <c r="UPT844" s="247"/>
      <c r="UPU844" s="247"/>
      <c r="UPV844" s="247"/>
      <c r="UPW844" s="247"/>
      <c r="UPX844" s="247"/>
      <c r="UPY844" s="247"/>
      <c r="UPZ844" s="247"/>
      <c r="UQA844" s="247"/>
      <c r="UQB844" s="247"/>
      <c r="UQC844" s="247"/>
      <c r="UQD844" s="247"/>
      <c r="UQE844" s="247"/>
      <c r="UQF844" s="247"/>
      <c r="UQG844" s="247"/>
      <c r="UQH844" s="247"/>
      <c r="UQI844" s="247"/>
      <c r="UQJ844" s="247"/>
      <c r="UQK844" s="247"/>
      <c r="UQL844" s="247"/>
      <c r="UQM844" s="247"/>
      <c r="UQN844" s="247"/>
      <c r="UQO844" s="247"/>
      <c r="UQP844" s="247"/>
      <c r="UQQ844" s="247"/>
      <c r="UQR844" s="247"/>
      <c r="UQS844" s="247"/>
      <c r="UQT844" s="247"/>
      <c r="UQU844" s="247"/>
      <c r="UQV844" s="247"/>
      <c r="UQW844" s="247"/>
      <c r="UQX844" s="247"/>
      <c r="UQY844" s="247"/>
      <c r="UQZ844" s="247"/>
      <c r="URA844" s="247"/>
      <c r="URB844" s="247"/>
      <c r="URC844" s="247"/>
      <c r="URD844" s="247"/>
      <c r="URE844" s="247"/>
      <c r="URF844" s="247"/>
      <c r="URG844" s="247"/>
      <c r="URH844" s="247"/>
      <c r="URI844" s="247"/>
      <c r="URJ844" s="247"/>
      <c r="URK844" s="247"/>
      <c r="URL844" s="247"/>
      <c r="URM844" s="247"/>
      <c r="URN844" s="247"/>
      <c r="URO844" s="247"/>
      <c r="URP844" s="247"/>
      <c r="URQ844" s="247"/>
      <c r="URR844" s="247"/>
      <c r="URS844" s="247"/>
      <c r="URT844" s="247"/>
      <c r="URU844" s="247"/>
      <c r="URV844" s="247"/>
      <c r="URW844" s="247"/>
      <c r="URX844" s="247"/>
      <c r="URY844" s="247"/>
      <c r="URZ844" s="247"/>
      <c r="USA844" s="247"/>
      <c r="USB844" s="247"/>
      <c r="USC844" s="247"/>
      <c r="USD844" s="247"/>
      <c r="USE844" s="247"/>
      <c r="USF844" s="247"/>
      <c r="USG844" s="247"/>
      <c r="USH844" s="247"/>
      <c r="USI844" s="247"/>
      <c r="USJ844" s="247"/>
      <c r="USK844" s="247"/>
      <c r="USL844" s="247"/>
      <c r="USM844" s="247"/>
      <c r="USN844" s="247"/>
      <c r="USO844" s="247"/>
      <c r="USP844" s="247"/>
      <c r="USQ844" s="247"/>
      <c r="USR844" s="247"/>
      <c r="USS844" s="247"/>
      <c r="UST844" s="247"/>
      <c r="USU844" s="247"/>
      <c r="USV844" s="247"/>
      <c r="USW844" s="247"/>
      <c r="USX844" s="247"/>
      <c r="USY844" s="247"/>
      <c r="USZ844" s="247"/>
      <c r="UTA844" s="247"/>
      <c r="UTB844" s="247"/>
      <c r="UTC844" s="247"/>
      <c r="UTD844" s="247"/>
      <c r="UTE844" s="247"/>
      <c r="UTF844" s="247"/>
      <c r="UTG844" s="247"/>
      <c r="UTH844" s="247"/>
      <c r="UTI844" s="247"/>
      <c r="UTJ844" s="247"/>
      <c r="UTK844" s="247"/>
      <c r="UTL844" s="247"/>
      <c r="UTM844" s="247"/>
      <c r="UTN844" s="247"/>
      <c r="UTO844" s="247"/>
      <c r="UTP844" s="247"/>
      <c r="UTQ844" s="247"/>
      <c r="UTR844" s="247"/>
      <c r="UTS844" s="247"/>
      <c r="UTT844" s="247"/>
      <c r="UTU844" s="247"/>
      <c r="UTV844" s="247"/>
      <c r="UTW844" s="247"/>
      <c r="UTX844" s="247"/>
      <c r="UTY844" s="247"/>
      <c r="UTZ844" s="247"/>
      <c r="UUA844" s="247"/>
      <c r="UUB844" s="247"/>
      <c r="UUC844" s="247"/>
      <c r="UUD844" s="247"/>
      <c r="UUE844" s="247"/>
      <c r="UUF844" s="247"/>
      <c r="UUG844" s="247"/>
      <c r="UUH844" s="247"/>
      <c r="UUI844" s="247"/>
      <c r="UUJ844" s="247"/>
      <c r="UUK844" s="247"/>
      <c r="UUL844" s="247"/>
      <c r="UUM844" s="247"/>
      <c r="UUN844" s="247"/>
      <c r="UUO844" s="247"/>
      <c r="UUP844" s="247"/>
      <c r="UUQ844" s="247"/>
      <c r="UUR844" s="247"/>
      <c r="UUS844" s="247"/>
      <c r="UUT844" s="247"/>
      <c r="UUU844" s="247"/>
      <c r="UUV844" s="247"/>
      <c r="UUW844" s="247"/>
      <c r="UUX844" s="247"/>
      <c r="UUY844" s="247"/>
      <c r="UUZ844" s="247"/>
      <c r="UVA844" s="247"/>
      <c r="UVB844" s="247"/>
      <c r="UVC844" s="247"/>
      <c r="UVD844" s="247"/>
      <c r="UVE844" s="247"/>
      <c r="UVF844" s="247"/>
      <c r="UVG844" s="247"/>
      <c r="UVH844" s="247"/>
      <c r="UVI844" s="247"/>
      <c r="UVJ844" s="247"/>
      <c r="UVK844" s="247"/>
      <c r="UVL844" s="247"/>
      <c r="UVM844" s="247"/>
      <c r="UVN844" s="247"/>
      <c r="UVO844" s="247"/>
      <c r="UVP844" s="247"/>
      <c r="UVQ844" s="247"/>
      <c r="UVR844" s="247"/>
      <c r="UVS844" s="247"/>
      <c r="UVT844" s="247"/>
      <c r="UVU844" s="247"/>
      <c r="UVV844" s="247"/>
      <c r="UVW844" s="247"/>
      <c r="UVX844" s="247"/>
      <c r="UVY844" s="247"/>
      <c r="UVZ844" s="247"/>
      <c r="UWA844" s="247"/>
      <c r="UWB844" s="247"/>
      <c r="UWC844" s="247"/>
      <c r="UWD844" s="247"/>
      <c r="UWE844" s="247"/>
      <c r="UWF844" s="247"/>
      <c r="UWG844" s="247"/>
      <c r="UWH844" s="247"/>
      <c r="UWI844" s="247"/>
      <c r="UWJ844" s="247"/>
      <c r="UWK844" s="247"/>
      <c r="UWL844" s="247"/>
      <c r="UWM844" s="247"/>
      <c r="UWN844" s="247"/>
      <c r="UWO844" s="247"/>
      <c r="UWP844" s="247"/>
      <c r="UWQ844" s="247"/>
      <c r="UWR844" s="247"/>
      <c r="UWS844" s="247"/>
      <c r="UWT844" s="247"/>
      <c r="UWU844" s="247"/>
      <c r="UWV844" s="247"/>
      <c r="UWW844" s="247"/>
      <c r="UWX844" s="247"/>
      <c r="UWY844" s="247"/>
      <c r="UWZ844" s="247"/>
      <c r="UXA844" s="247"/>
      <c r="UXB844" s="247"/>
      <c r="UXC844" s="247"/>
      <c r="UXD844" s="247"/>
      <c r="UXE844" s="247"/>
      <c r="UXF844" s="247"/>
      <c r="UXG844" s="247"/>
      <c r="UXH844" s="247"/>
      <c r="UXI844" s="247"/>
      <c r="UXJ844" s="247"/>
      <c r="UXK844" s="247"/>
      <c r="UXL844" s="247"/>
      <c r="UXM844" s="247"/>
      <c r="UXN844" s="247"/>
      <c r="UXO844" s="247"/>
      <c r="UXP844" s="247"/>
      <c r="UXQ844" s="247"/>
      <c r="UXR844" s="247"/>
      <c r="UXS844" s="247"/>
      <c r="UXT844" s="247"/>
      <c r="UXU844" s="247"/>
      <c r="UXV844" s="247"/>
      <c r="UXW844" s="247"/>
      <c r="UXX844" s="247"/>
      <c r="UXY844" s="247"/>
      <c r="UXZ844" s="247"/>
      <c r="UYA844" s="247"/>
      <c r="UYB844" s="247"/>
      <c r="UYC844" s="247"/>
      <c r="UYD844" s="247"/>
      <c r="UYE844" s="247"/>
      <c r="UYF844" s="247"/>
      <c r="UYG844" s="247"/>
      <c r="UYH844" s="247"/>
      <c r="UYI844" s="247"/>
      <c r="UYJ844" s="247"/>
      <c r="UYK844" s="247"/>
      <c r="UYL844" s="247"/>
      <c r="UYM844" s="247"/>
      <c r="UYN844" s="247"/>
      <c r="UYO844" s="247"/>
      <c r="UYP844" s="247"/>
      <c r="UYQ844" s="247"/>
      <c r="UYR844" s="247"/>
      <c r="UYS844" s="247"/>
      <c r="UYT844" s="247"/>
      <c r="UYU844" s="247"/>
      <c r="UYV844" s="247"/>
      <c r="UYW844" s="247"/>
      <c r="UYX844" s="247"/>
      <c r="UYY844" s="247"/>
      <c r="UYZ844" s="247"/>
      <c r="UZA844" s="247"/>
      <c r="UZB844" s="247"/>
      <c r="UZC844" s="247"/>
      <c r="UZD844" s="247"/>
      <c r="UZE844" s="247"/>
      <c r="UZF844" s="247"/>
      <c r="UZG844" s="247"/>
      <c r="UZH844" s="247"/>
      <c r="UZI844" s="247"/>
      <c r="UZJ844" s="247"/>
      <c r="UZK844" s="247"/>
      <c r="UZL844" s="247"/>
      <c r="UZM844" s="247"/>
      <c r="UZN844" s="247"/>
      <c r="UZO844" s="247"/>
      <c r="UZP844" s="247"/>
      <c r="UZQ844" s="247"/>
      <c r="UZR844" s="247"/>
      <c r="UZS844" s="247"/>
      <c r="UZT844" s="247"/>
      <c r="UZU844" s="247"/>
      <c r="UZV844" s="247"/>
      <c r="UZW844" s="247"/>
      <c r="UZX844" s="247"/>
      <c r="UZY844" s="247"/>
      <c r="UZZ844" s="247"/>
      <c r="VAA844" s="247"/>
      <c r="VAB844" s="247"/>
      <c r="VAC844" s="247"/>
      <c r="VAD844" s="247"/>
      <c r="VAE844" s="247"/>
      <c r="VAF844" s="247"/>
      <c r="VAG844" s="247"/>
      <c r="VAH844" s="247"/>
      <c r="VAI844" s="247"/>
      <c r="VAJ844" s="247"/>
      <c r="VAK844" s="247"/>
      <c r="VAL844" s="247"/>
      <c r="VAM844" s="247"/>
      <c r="VAN844" s="247"/>
      <c r="VAO844" s="247"/>
      <c r="VAP844" s="247"/>
      <c r="VAQ844" s="247"/>
      <c r="VAR844" s="247"/>
      <c r="VAS844" s="247"/>
      <c r="VAT844" s="247"/>
      <c r="VAU844" s="247"/>
      <c r="VAV844" s="247"/>
      <c r="VAW844" s="247"/>
      <c r="VAX844" s="247"/>
      <c r="VAY844" s="247"/>
      <c r="VAZ844" s="247"/>
      <c r="VBA844" s="247"/>
      <c r="VBB844" s="247"/>
      <c r="VBC844" s="247"/>
      <c r="VBD844" s="247"/>
      <c r="VBE844" s="247"/>
      <c r="VBF844" s="247"/>
      <c r="VBG844" s="247"/>
      <c r="VBH844" s="247"/>
      <c r="VBI844" s="247"/>
      <c r="VBJ844" s="247"/>
      <c r="VBK844" s="247"/>
      <c r="VBL844" s="247"/>
      <c r="VBM844" s="247"/>
      <c r="VBN844" s="247"/>
      <c r="VBO844" s="247"/>
      <c r="VBP844" s="247"/>
      <c r="VBQ844" s="247"/>
      <c r="VBR844" s="247"/>
      <c r="VBS844" s="247"/>
      <c r="VBT844" s="247"/>
      <c r="VBU844" s="247"/>
      <c r="VBV844" s="247"/>
      <c r="VBW844" s="247"/>
      <c r="VBX844" s="247"/>
      <c r="VBY844" s="247"/>
      <c r="VBZ844" s="247"/>
      <c r="VCA844" s="247"/>
      <c r="VCB844" s="247"/>
      <c r="VCC844" s="247"/>
      <c r="VCD844" s="247"/>
      <c r="VCE844" s="247"/>
      <c r="VCF844" s="247"/>
      <c r="VCG844" s="247"/>
      <c r="VCH844" s="247"/>
      <c r="VCI844" s="247"/>
      <c r="VCJ844" s="247"/>
      <c r="VCK844" s="247"/>
      <c r="VCL844" s="247"/>
      <c r="VCM844" s="247"/>
      <c r="VCN844" s="247"/>
      <c r="VCO844" s="247"/>
      <c r="VCP844" s="247"/>
      <c r="VCQ844" s="247"/>
      <c r="VCR844" s="247"/>
      <c r="VCS844" s="247"/>
      <c r="VCT844" s="247"/>
      <c r="VCU844" s="247"/>
      <c r="VCV844" s="247"/>
      <c r="VCW844" s="247"/>
      <c r="VCX844" s="247"/>
      <c r="VCY844" s="247"/>
      <c r="VCZ844" s="247"/>
      <c r="VDA844" s="247"/>
      <c r="VDB844" s="247"/>
      <c r="VDC844" s="247"/>
      <c r="VDD844" s="247"/>
      <c r="VDE844" s="247"/>
      <c r="VDF844" s="247"/>
      <c r="VDG844" s="247"/>
      <c r="VDH844" s="247"/>
      <c r="VDI844" s="247"/>
      <c r="VDJ844" s="247"/>
      <c r="VDK844" s="247"/>
      <c r="VDL844" s="247"/>
      <c r="VDM844" s="247"/>
      <c r="VDN844" s="247"/>
      <c r="VDO844" s="247"/>
      <c r="VDP844" s="247"/>
      <c r="VDQ844" s="247"/>
      <c r="VDR844" s="247"/>
      <c r="VDS844" s="247"/>
      <c r="VDT844" s="247"/>
      <c r="VDU844" s="247"/>
      <c r="VDV844" s="247"/>
      <c r="VDW844" s="247"/>
      <c r="VDX844" s="247"/>
      <c r="VDY844" s="247"/>
      <c r="VDZ844" s="247"/>
      <c r="VEA844" s="247"/>
      <c r="VEB844" s="247"/>
      <c r="VEC844" s="247"/>
      <c r="VED844" s="247"/>
      <c r="VEE844" s="247"/>
      <c r="VEF844" s="247"/>
      <c r="VEG844" s="247"/>
      <c r="VEH844" s="247"/>
      <c r="VEI844" s="247"/>
      <c r="VEJ844" s="247"/>
      <c r="VEK844" s="247"/>
      <c r="VEL844" s="247"/>
      <c r="VEM844" s="247"/>
      <c r="VEN844" s="247"/>
      <c r="VEO844" s="247"/>
      <c r="VEP844" s="247"/>
      <c r="VEQ844" s="247"/>
      <c r="VER844" s="247"/>
      <c r="VES844" s="247"/>
      <c r="VET844" s="247"/>
      <c r="VEU844" s="247"/>
      <c r="VEV844" s="247"/>
      <c r="VEW844" s="247"/>
      <c r="VEX844" s="247"/>
      <c r="VEY844" s="247"/>
      <c r="VEZ844" s="247"/>
      <c r="VFA844" s="247"/>
      <c r="VFB844" s="247"/>
      <c r="VFC844" s="247"/>
      <c r="VFD844" s="247"/>
      <c r="VFE844" s="247"/>
      <c r="VFF844" s="247"/>
      <c r="VFG844" s="247"/>
      <c r="VFH844" s="247"/>
      <c r="VFI844" s="247"/>
      <c r="VFJ844" s="247"/>
      <c r="VFK844" s="247"/>
      <c r="VFL844" s="247"/>
      <c r="VFM844" s="247"/>
      <c r="VFN844" s="247"/>
      <c r="VFO844" s="247"/>
      <c r="VFP844" s="247"/>
      <c r="VFQ844" s="247"/>
      <c r="VFR844" s="247"/>
      <c r="VFS844" s="247"/>
      <c r="VFT844" s="247"/>
      <c r="VFU844" s="247"/>
      <c r="VFV844" s="247"/>
      <c r="VFW844" s="247"/>
      <c r="VFX844" s="247"/>
      <c r="VFY844" s="247"/>
      <c r="VFZ844" s="247"/>
      <c r="VGA844" s="247"/>
      <c r="VGB844" s="247"/>
      <c r="VGC844" s="247"/>
      <c r="VGD844" s="247"/>
      <c r="VGE844" s="247"/>
      <c r="VGF844" s="247"/>
      <c r="VGG844" s="247"/>
      <c r="VGH844" s="247"/>
      <c r="VGI844" s="247"/>
      <c r="VGJ844" s="247"/>
      <c r="VGK844" s="247"/>
      <c r="VGL844" s="247"/>
      <c r="VGM844" s="247"/>
      <c r="VGN844" s="247"/>
      <c r="VGO844" s="247"/>
      <c r="VGP844" s="247"/>
      <c r="VGQ844" s="247"/>
      <c r="VGR844" s="247"/>
      <c r="VGS844" s="247"/>
      <c r="VGT844" s="247"/>
      <c r="VGU844" s="247"/>
      <c r="VGV844" s="247"/>
      <c r="VGW844" s="247"/>
      <c r="VGX844" s="247"/>
      <c r="VGY844" s="247"/>
      <c r="VGZ844" s="247"/>
      <c r="VHA844" s="247"/>
      <c r="VHB844" s="247"/>
      <c r="VHC844" s="247"/>
      <c r="VHD844" s="247"/>
      <c r="VHE844" s="247"/>
      <c r="VHF844" s="247"/>
      <c r="VHG844" s="247"/>
      <c r="VHH844" s="247"/>
      <c r="VHI844" s="247"/>
      <c r="VHJ844" s="247"/>
      <c r="VHK844" s="247"/>
      <c r="VHL844" s="247"/>
      <c r="VHM844" s="247"/>
      <c r="VHN844" s="247"/>
      <c r="VHO844" s="247"/>
      <c r="VHP844" s="247"/>
      <c r="VHQ844" s="247"/>
      <c r="VHR844" s="247"/>
      <c r="VHS844" s="247"/>
      <c r="VHT844" s="247"/>
      <c r="VHU844" s="247"/>
      <c r="VHV844" s="247"/>
      <c r="VHW844" s="247"/>
      <c r="VHX844" s="247"/>
      <c r="VHY844" s="247"/>
      <c r="VHZ844" s="247"/>
      <c r="VIA844" s="247"/>
      <c r="VIB844" s="247"/>
      <c r="VIC844" s="247"/>
      <c r="VID844" s="247"/>
      <c r="VIE844" s="247"/>
      <c r="VIF844" s="247"/>
      <c r="VIG844" s="247"/>
      <c r="VIH844" s="247"/>
      <c r="VII844" s="247"/>
      <c r="VIJ844" s="247"/>
      <c r="VIK844" s="247"/>
      <c r="VIL844" s="247"/>
      <c r="VIM844" s="247"/>
      <c r="VIN844" s="247"/>
      <c r="VIO844" s="247"/>
      <c r="VIP844" s="247"/>
      <c r="VIQ844" s="247"/>
      <c r="VIR844" s="247"/>
      <c r="VIS844" s="247"/>
      <c r="VIT844" s="247"/>
      <c r="VIU844" s="247"/>
      <c r="VIV844" s="247"/>
      <c r="VIW844" s="247"/>
      <c r="VIX844" s="247"/>
      <c r="VIY844" s="247"/>
      <c r="VIZ844" s="247"/>
      <c r="VJA844" s="247"/>
      <c r="VJB844" s="247"/>
      <c r="VJC844" s="247"/>
      <c r="VJD844" s="247"/>
      <c r="VJE844" s="247"/>
      <c r="VJF844" s="247"/>
      <c r="VJG844" s="247"/>
      <c r="VJH844" s="247"/>
      <c r="VJI844" s="247"/>
      <c r="VJJ844" s="247"/>
      <c r="VJK844" s="247"/>
      <c r="VJL844" s="247"/>
      <c r="VJM844" s="247"/>
      <c r="VJN844" s="247"/>
      <c r="VJO844" s="247"/>
      <c r="VJP844" s="247"/>
      <c r="VJQ844" s="247"/>
      <c r="VJR844" s="247"/>
      <c r="VJS844" s="247"/>
      <c r="VJT844" s="247"/>
      <c r="VJU844" s="247"/>
      <c r="VJV844" s="247"/>
      <c r="VJW844" s="247"/>
      <c r="VJX844" s="247"/>
      <c r="VJY844" s="247"/>
      <c r="VJZ844" s="247"/>
      <c r="VKA844" s="247"/>
      <c r="VKB844" s="247"/>
      <c r="VKC844" s="247"/>
      <c r="VKD844" s="247"/>
      <c r="VKE844" s="247"/>
      <c r="VKF844" s="247"/>
      <c r="VKG844" s="247"/>
      <c r="VKH844" s="247"/>
      <c r="VKI844" s="247"/>
      <c r="VKJ844" s="247"/>
      <c r="VKK844" s="247"/>
      <c r="VKL844" s="247"/>
      <c r="VKM844" s="247"/>
      <c r="VKN844" s="247"/>
      <c r="VKO844" s="247"/>
      <c r="VKP844" s="247"/>
      <c r="VKQ844" s="247"/>
      <c r="VKR844" s="247"/>
      <c r="VKS844" s="247"/>
      <c r="VKT844" s="247"/>
      <c r="VKU844" s="247"/>
      <c r="VKV844" s="247"/>
      <c r="VKW844" s="247"/>
      <c r="VKX844" s="247"/>
      <c r="VKY844" s="247"/>
      <c r="VKZ844" s="247"/>
      <c r="VLA844" s="247"/>
      <c r="VLB844" s="247"/>
      <c r="VLC844" s="247"/>
      <c r="VLD844" s="247"/>
      <c r="VLE844" s="247"/>
      <c r="VLF844" s="247"/>
      <c r="VLG844" s="247"/>
      <c r="VLH844" s="247"/>
      <c r="VLI844" s="247"/>
      <c r="VLJ844" s="247"/>
      <c r="VLK844" s="247"/>
      <c r="VLL844" s="247"/>
      <c r="VLM844" s="247"/>
      <c r="VLN844" s="247"/>
      <c r="VLO844" s="247"/>
      <c r="VLP844" s="247"/>
      <c r="VLQ844" s="247"/>
      <c r="VLR844" s="247"/>
      <c r="VLS844" s="247"/>
      <c r="VLT844" s="247"/>
      <c r="VLU844" s="247"/>
      <c r="VLV844" s="247"/>
      <c r="VLW844" s="247"/>
      <c r="VLX844" s="247"/>
      <c r="VLY844" s="247"/>
      <c r="VLZ844" s="247"/>
      <c r="VMA844" s="247"/>
      <c r="VMB844" s="247"/>
      <c r="VMC844" s="247"/>
      <c r="VMD844" s="247"/>
      <c r="VME844" s="247"/>
      <c r="VMF844" s="247"/>
      <c r="VMG844" s="247"/>
      <c r="VMH844" s="247"/>
      <c r="VMI844" s="247"/>
      <c r="VMJ844" s="247"/>
      <c r="VMK844" s="247"/>
      <c r="VML844" s="247"/>
      <c r="VMM844" s="247"/>
      <c r="VMN844" s="247"/>
      <c r="VMO844" s="247"/>
      <c r="VMP844" s="247"/>
      <c r="VMQ844" s="247"/>
      <c r="VMR844" s="247"/>
      <c r="VMS844" s="247"/>
      <c r="VMT844" s="247"/>
      <c r="VMU844" s="247"/>
      <c r="VMV844" s="247"/>
      <c r="VMW844" s="247"/>
      <c r="VMX844" s="247"/>
      <c r="VMY844" s="247"/>
      <c r="VMZ844" s="247"/>
      <c r="VNA844" s="247"/>
      <c r="VNB844" s="247"/>
      <c r="VNC844" s="247"/>
      <c r="VND844" s="247"/>
      <c r="VNE844" s="247"/>
      <c r="VNF844" s="247"/>
      <c r="VNG844" s="247"/>
      <c r="VNH844" s="247"/>
      <c r="VNI844" s="247"/>
      <c r="VNJ844" s="247"/>
      <c r="VNK844" s="247"/>
      <c r="VNL844" s="247"/>
      <c r="VNM844" s="247"/>
      <c r="VNN844" s="247"/>
      <c r="VNO844" s="247"/>
      <c r="VNP844" s="247"/>
      <c r="VNQ844" s="247"/>
      <c r="VNR844" s="247"/>
      <c r="VNS844" s="247"/>
      <c r="VNT844" s="247"/>
      <c r="VNU844" s="247"/>
      <c r="VNV844" s="247"/>
      <c r="VNW844" s="247"/>
      <c r="VNX844" s="247"/>
      <c r="VNY844" s="247"/>
      <c r="VNZ844" s="247"/>
      <c r="VOA844" s="247"/>
      <c r="VOB844" s="247"/>
      <c r="VOC844" s="247"/>
      <c r="VOD844" s="247"/>
      <c r="VOE844" s="247"/>
      <c r="VOF844" s="247"/>
      <c r="VOG844" s="247"/>
      <c r="VOH844" s="247"/>
      <c r="VOI844" s="247"/>
      <c r="VOJ844" s="247"/>
      <c r="VOK844" s="247"/>
      <c r="VOL844" s="247"/>
      <c r="VOM844" s="247"/>
      <c r="VON844" s="247"/>
      <c r="VOO844" s="247"/>
      <c r="VOP844" s="247"/>
      <c r="VOQ844" s="247"/>
      <c r="VOR844" s="247"/>
      <c r="VOS844" s="247"/>
      <c r="VOT844" s="247"/>
      <c r="VOU844" s="247"/>
      <c r="VOV844" s="247"/>
      <c r="VOW844" s="247"/>
      <c r="VOX844" s="247"/>
      <c r="VOY844" s="247"/>
      <c r="VOZ844" s="247"/>
      <c r="VPA844" s="247"/>
      <c r="VPB844" s="247"/>
      <c r="VPC844" s="247"/>
      <c r="VPD844" s="247"/>
      <c r="VPE844" s="247"/>
      <c r="VPF844" s="247"/>
      <c r="VPG844" s="247"/>
      <c r="VPH844" s="247"/>
      <c r="VPI844" s="247"/>
      <c r="VPJ844" s="247"/>
      <c r="VPK844" s="247"/>
      <c r="VPL844" s="247"/>
      <c r="VPM844" s="247"/>
      <c r="VPN844" s="247"/>
      <c r="VPO844" s="247"/>
      <c r="VPP844" s="247"/>
      <c r="VPQ844" s="247"/>
      <c r="VPR844" s="247"/>
      <c r="VPS844" s="247"/>
      <c r="VPT844" s="247"/>
      <c r="VPU844" s="247"/>
      <c r="VPV844" s="247"/>
      <c r="VPW844" s="247"/>
      <c r="VPX844" s="247"/>
      <c r="VPY844" s="247"/>
      <c r="VPZ844" s="247"/>
      <c r="VQA844" s="247"/>
      <c r="VQB844" s="247"/>
      <c r="VQC844" s="247"/>
      <c r="VQD844" s="247"/>
      <c r="VQE844" s="247"/>
      <c r="VQF844" s="247"/>
      <c r="VQG844" s="247"/>
      <c r="VQH844" s="247"/>
      <c r="VQI844" s="247"/>
      <c r="VQJ844" s="247"/>
      <c r="VQK844" s="247"/>
      <c r="VQL844" s="247"/>
      <c r="VQM844" s="247"/>
      <c r="VQN844" s="247"/>
      <c r="VQO844" s="247"/>
      <c r="VQP844" s="247"/>
      <c r="VQQ844" s="247"/>
      <c r="VQR844" s="247"/>
      <c r="VQS844" s="247"/>
      <c r="VQT844" s="247"/>
      <c r="VQU844" s="247"/>
      <c r="VQV844" s="247"/>
      <c r="VQW844" s="247"/>
      <c r="VQX844" s="247"/>
      <c r="VQY844" s="247"/>
      <c r="VQZ844" s="247"/>
      <c r="VRA844" s="247"/>
      <c r="VRB844" s="247"/>
      <c r="VRC844" s="247"/>
      <c r="VRD844" s="247"/>
      <c r="VRE844" s="247"/>
      <c r="VRF844" s="247"/>
      <c r="VRG844" s="247"/>
      <c r="VRH844" s="247"/>
      <c r="VRI844" s="247"/>
      <c r="VRJ844" s="247"/>
      <c r="VRK844" s="247"/>
      <c r="VRL844" s="247"/>
      <c r="VRM844" s="247"/>
      <c r="VRN844" s="247"/>
      <c r="VRO844" s="247"/>
      <c r="VRP844" s="247"/>
      <c r="VRQ844" s="247"/>
      <c r="VRR844" s="247"/>
      <c r="VRS844" s="247"/>
      <c r="VRT844" s="247"/>
      <c r="VRU844" s="247"/>
      <c r="VRV844" s="247"/>
      <c r="VRW844" s="247"/>
      <c r="VRX844" s="247"/>
      <c r="VRY844" s="247"/>
      <c r="VRZ844" s="247"/>
      <c r="VSA844" s="247"/>
      <c r="VSB844" s="247"/>
      <c r="VSC844" s="247"/>
      <c r="VSD844" s="247"/>
      <c r="VSE844" s="247"/>
      <c r="VSF844" s="247"/>
      <c r="VSG844" s="247"/>
      <c r="VSH844" s="247"/>
      <c r="VSI844" s="247"/>
      <c r="VSJ844" s="247"/>
      <c r="VSK844" s="247"/>
      <c r="VSL844" s="247"/>
      <c r="VSM844" s="247"/>
      <c r="VSN844" s="247"/>
      <c r="VSO844" s="247"/>
      <c r="VSP844" s="247"/>
      <c r="VSQ844" s="247"/>
      <c r="VSR844" s="247"/>
      <c r="VSS844" s="247"/>
      <c r="VST844" s="247"/>
      <c r="VSU844" s="247"/>
      <c r="VSV844" s="247"/>
      <c r="VSW844" s="247"/>
      <c r="VSX844" s="247"/>
      <c r="VSY844" s="247"/>
      <c r="VSZ844" s="247"/>
      <c r="VTA844" s="247"/>
      <c r="VTB844" s="247"/>
      <c r="VTC844" s="247"/>
      <c r="VTD844" s="247"/>
      <c r="VTE844" s="247"/>
      <c r="VTF844" s="247"/>
      <c r="VTG844" s="247"/>
      <c r="VTH844" s="247"/>
      <c r="VTI844" s="247"/>
      <c r="VTJ844" s="247"/>
      <c r="VTK844" s="247"/>
      <c r="VTL844" s="247"/>
      <c r="VTM844" s="247"/>
      <c r="VTN844" s="247"/>
      <c r="VTO844" s="247"/>
      <c r="VTP844" s="247"/>
      <c r="VTQ844" s="247"/>
      <c r="VTR844" s="247"/>
      <c r="VTS844" s="247"/>
      <c r="VTT844" s="247"/>
      <c r="VTU844" s="247"/>
      <c r="VTV844" s="247"/>
      <c r="VTW844" s="247"/>
      <c r="VTX844" s="247"/>
      <c r="VTY844" s="247"/>
      <c r="VTZ844" s="247"/>
      <c r="VUA844" s="247"/>
      <c r="VUB844" s="247"/>
      <c r="VUC844" s="247"/>
      <c r="VUD844" s="247"/>
      <c r="VUE844" s="247"/>
      <c r="VUF844" s="247"/>
      <c r="VUG844" s="247"/>
      <c r="VUH844" s="247"/>
      <c r="VUI844" s="247"/>
      <c r="VUJ844" s="247"/>
      <c r="VUK844" s="247"/>
      <c r="VUL844" s="247"/>
      <c r="VUM844" s="247"/>
      <c r="VUN844" s="247"/>
      <c r="VUO844" s="247"/>
      <c r="VUP844" s="247"/>
      <c r="VUQ844" s="247"/>
      <c r="VUR844" s="247"/>
      <c r="VUS844" s="247"/>
      <c r="VUT844" s="247"/>
      <c r="VUU844" s="247"/>
      <c r="VUV844" s="247"/>
      <c r="VUW844" s="247"/>
      <c r="VUX844" s="247"/>
      <c r="VUY844" s="247"/>
      <c r="VUZ844" s="247"/>
      <c r="VVA844" s="247"/>
      <c r="VVB844" s="247"/>
      <c r="VVC844" s="247"/>
      <c r="VVD844" s="247"/>
      <c r="VVE844" s="247"/>
      <c r="VVF844" s="247"/>
      <c r="VVG844" s="247"/>
      <c r="VVH844" s="247"/>
      <c r="VVI844" s="247"/>
      <c r="VVJ844" s="247"/>
      <c r="VVK844" s="247"/>
      <c r="VVL844" s="247"/>
      <c r="VVM844" s="247"/>
      <c r="VVN844" s="247"/>
      <c r="VVO844" s="247"/>
      <c r="VVP844" s="247"/>
      <c r="VVQ844" s="247"/>
      <c r="VVR844" s="247"/>
      <c r="VVS844" s="247"/>
      <c r="VVT844" s="247"/>
      <c r="VVU844" s="247"/>
      <c r="VVV844" s="247"/>
      <c r="VVW844" s="247"/>
      <c r="VVX844" s="247"/>
      <c r="VVY844" s="247"/>
      <c r="VVZ844" s="247"/>
      <c r="VWA844" s="247"/>
      <c r="VWB844" s="247"/>
      <c r="VWC844" s="247"/>
      <c r="VWD844" s="247"/>
      <c r="VWE844" s="247"/>
      <c r="VWF844" s="247"/>
      <c r="VWG844" s="247"/>
      <c r="VWH844" s="247"/>
      <c r="VWI844" s="247"/>
      <c r="VWJ844" s="247"/>
      <c r="VWK844" s="247"/>
      <c r="VWL844" s="247"/>
      <c r="VWM844" s="247"/>
      <c r="VWN844" s="247"/>
      <c r="VWO844" s="247"/>
      <c r="VWP844" s="247"/>
      <c r="VWQ844" s="247"/>
      <c r="VWR844" s="247"/>
      <c r="VWS844" s="247"/>
      <c r="VWT844" s="247"/>
      <c r="VWU844" s="247"/>
      <c r="VWV844" s="247"/>
      <c r="VWW844" s="247"/>
      <c r="VWX844" s="247"/>
      <c r="VWY844" s="247"/>
      <c r="VWZ844" s="247"/>
      <c r="VXA844" s="247"/>
      <c r="VXB844" s="247"/>
      <c r="VXC844" s="247"/>
      <c r="VXD844" s="247"/>
      <c r="VXE844" s="247"/>
      <c r="VXF844" s="247"/>
      <c r="VXG844" s="247"/>
      <c r="VXH844" s="247"/>
      <c r="VXI844" s="247"/>
      <c r="VXJ844" s="247"/>
      <c r="VXK844" s="247"/>
      <c r="VXL844" s="247"/>
      <c r="VXM844" s="247"/>
      <c r="VXN844" s="247"/>
      <c r="VXO844" s="247"/>
      <c r="VXP844" s="247"/>
      <c r="VXQ844" s="247"/>
      <c r="VXR844" s="247"/>
      <c r="VXS844" s="247"/>
      <c r="VXT844" s="247"/>
      <c r="VXU844" s="247"/>
      <c r="VXV844" s="247"/>
      <c r="VXW844" s="247"/>
      <c r="VXX844" s="247"/>
      <c r="VXY844" s="247"/>
      <c r="VXZ844" s="247"/>
      <c r="VYA844" s="247"/>
      <c r="VYB844" s="247"/>
      <c r="VYC844" s="247"/>
      <c r="VYD844" s="247"/>
      <c r="VYE844" s="247"/>
      <c r="VYF844" s="247"/>
      <c r="VYG844" s="247"/>
      <c r="VYH844" s="247"/>
      <c r="VYI844" s="247"/>
      <c r="VYJ844" s="247"/>
      <c r="VYK844" s="247"/>
      <c r="VYL844" s="247"/>
      <c r="VYM844" s="247"/>
      <c r="VYN844" s="247"/>
      <c r="VYO844" s="247"/>
      <c r="VYP844" s="247"/>
      <c r="VYQ844" s="247"/>
      <c r="VYR844" s="247"/>
      <c r="VYS844" s="247"/>
      <c r="VYT844" s="247"/>
      <c r="VYU844" s="247"/>
      <c r="VYV844" s="247"/>
      <c r="VYW844" s="247"/>
      <c r="VYX844" s="247"/>
      <c r="VYY844" s="247"/>
      <c r="VYZ844" s="247"/>
      <c r="VZA844" s="247"/>
      <c r="VZB844" s="247"/>
      <c r="VZC844" s="247"/>
      <c r="VZD844" s="247"/>
      <c r="VZE844" s="247"/>
      <c r="VZF844" s="247"/>
      <c r="VZG844" s="247"/>
      <c r="VZH844" s="247"/>
      <c r="VZI844" s="247"/>
      <c r="VZJ844" s="247"/>
      <c r="VZK844" s="247"/>
      <c r="VZL844" s="247"/>
      <c r="VZM844" s="247"/>
      <c r="VZN844" s="247"/>
      <c r="VZO844" s="247"/>
      <c r="VZP844" s="247"/>
      <c r="VZQ844" s="247"/>
      <c r="VZR844" s="247"/>
      <c r="VZS844" s="247"/>
      <c r="VZT844" s="247"/>
      <c r="VZU844" s="247"/>
      <c r="VZV844" s="247"/>
      <c r="VZW844" s="247"/>
      <c r="VZX844" s="247"/>
      <c r="VZY844" s="247"/>
      <c r="VZZ844" s="247"/>
      <c r="WAA844" s="247"/>
      <c r="WAB844" s="247"/>
      <c r="WAC844" s="247"/>
      <c r="WAD844" s="247"/>
      <c r="WAE844" s="247"/>
      <c r="WAF844" s="247"/>
      <c r="WAG844" s="247"/>
      <c r="WAH844" s="247"/>
      <c r="WAI844" s="247"/>
      <c r="WAJ844" s="247"/>
      <c r="WAK844" s="247"/>
      <c r="WAL844" s="247"/>
      <c r="WAM844" s="247"/>
      <c r="WAN844" s="247"/>
      <c r="WAO844" s="247"/>
      <c r="WAP844" s="247"/>
      <c r="WAQ844" s="247"/>
      <c r="WAR844" s="247"/>
      <c r="WAS844" s="247"/>
      <c r="WAT844" s="247"/>
      <c r="WAU844" s="247"/>
      <c r="WAV844" s="247"/>
      <c r="WAW844" s="247"/>
      <c r="WAX844" s="247"/>
      <c r="WAY844" s="247"/>
      <c r="WAZ844" s="247"/>
      <c r="WBA844" s="247"/>
      <c r="WBB844" s="247"/>
      <c r="WBC844" s="247"/>
      <c r="WBD844" s="247"/>
      <c r="WBE844" s="247"/>
      <c r="WBF844" s="247"/>
      <c r="WBG844" s="247"/>
      <c r="WBH844" s="247"/>
      <c r="WBI844" s="247"/>
      <c r="WBJ844" s="247"/>
      <c r="WBK844" s="247"/>
      <c r="WBL844" s="247"/>
      <c r="WBM844" s="247"/>
      <c r="WBN844" s="247"/>
      <c r="WBO844" s="247"/>
      <c r="WBP844" s="247"/>
      <c r="WBQ844" s="247"/>
      <c r="WBR844" s="247"/>
      <c r="WBS844" s="247"/>
      <c r="WBT844" s="247"/>
      <c r="WBU844" s="247"/>
      <c r="WBV844" s="247"/>
      <c r="WBW844" s="247"/>
      <c r="WBX844" s="247"/>
      <c r="WBY844" s="247"/>
      <c r="WBZ844" s="247"/>
      <c r="WCA844" s="247"/>
      <c r="WCB844" s="247"/>
      <c r="WCC844" s="247"/>
      <c r="WCD844" s="247"/>
      <c r="WCE844" s="247"/>
      <c r="WCF844" s="247"/>
      <c r="WCG844" s="247"/>
      <c r="WCH844" s="247"/>
      <c r="WCI844" s="247"/>
      <c r="WCJ844" s="247"/>
      <c r="WCK844" s="247"/>
      <c r="WCL844" s="247"/>
      <c r="WCM844" s="247"/>
      <c r="WCN844" s="247"/>
      <c r="WCO844" s="247"/>
      <c r="WCP844" s="247"/>
      <c r="WCQ844" s="247"/>
      <c r="WCR844" s="247"/>
      <c r="WCS844" s="247"/>
      <c r="WCT844" s="247"/>
      <c r="WCU844" s="247"/>
      <c r="WCV844" s="247"/>
      <c r="WCW844" s="247"/>
      <c r="WCX844" s="247"/>
      <c r="WCY844" s="247"/>
      <c r="WCZ844" s="247"/>
      <c r="WDA844" s="247"/>
      <c r="WDB844" s="247"/>
      <c r="WDC844" s="247"/>
      <c r="WDD844" s="247"/>
      <c r="WDE844" s="247"/>
      <c r="WDF844" s="247"/>
      <c r="WDG844" s="247"/>
      <c r="WDH844" s="247"/>
      <c r="WDI844" s="247"/>
      <c r="WDJ844" s="247"/>
      <c r="WDK844" s="247"/>
      <c r="WDL844" s="247"/>
      <c r="WDM844" s="247"/>
      <c r="WDN844" s="247"/>
      <c r="WDO844" s="247"/>
      <c r="WDP844" s="247"/>
      <c r="WDQ844" s="247"/>
      <c r="WDR844" s="247"/>
      <c r="WDS844" s="247"/>
      <c r="WDT844" s="247"/>
      <c r="WDU844" s="247"/>
      <c r="WDV844" s="247"/>
      <c r="WDW844" s="247"/>
      <c r="WDX844" s="247"/>
      <c r="WDY844" s="247"/>
      <c r="WDZ844" s="247"/>
      <c r="WEA844" s="247"/>
      <c r="WEB844" s="247"/>
      <c r="WEC844" s="247"/>
      <c r="WED844" s="247"/>
      <c r="WEE844" s="247"/>
      <c r="WEF844" s="247"/>
      <c r="WEG844" s="247"/>
      <c r="WEH844" s="247"/>
      <c r="WEI844" s="247"/>
      <c r="WEJ844" s="247"/>
      <c r="WEK844" s="247"/>
      <c r="WEL844" s="247"/>
      <c r="WEM844" s="247"/>
      <c r="WEN844" s="247"/>
      <c r="WEO844" s="247"/>
      <c r="WEP844" s="247"/>
      <c r="WEQ844" s="247"/>
      <c r="WER844" s="247"/>
      <c r="WES844" s="247"/>
      <c r="WET844" s="247"/>
      <c r="WEU844" s="247"/>
      <c r="WEV844" s="247"/>
      <c r="WEW844" s="247"/>
      <c r="WEX844" s="247"/>
      <c r="WEY844" s="247"/>
      <c r="WEZ844" s="247"/>
      <c r="WFA844" s="247"/>
      <c r="WFB844" s="247"/>
      <c r="WFC844" s="247"/>
      <c r="WFD844" s="247"/>
      <c r="WFE844" s="247"/>
      <c r="WFF844" s="247"/>
      <c r="WFG844" s="247"/>
      <c r="WFH844" s="247"/>
      <c r="WFI844" s="247"/>
      <c r="WFJ844" s="247"/>
      <c r="WFK844" s="247"/>
      <c r="WFL844" s="247"/>
      <c r="WFM844" s="247"/>
      <c r="WFN844" s="247"/>
      <c r="WFO844" s="247"/>
      <c r="WFP844" s="247"/>
      <c r="WFQ844" s="247"/>
      <c r="WFR844" s="247"/>
      <c r="WFS844" s="247"/>
      <c r="WFT844" s="247"/>
      <c r="WFU844" s="247"/>
      <c r="WFV844" s="247"/>
      <c r="WFW844" s="247"/>
      <c r="WFX844" s="247"/>
      <c r="WFY844" s="247"/>
      <c r="WFZ844" s="247"/>
      <c r="WGA844" s="247"/>
      <c r="WGB844" s="247"/>
      <c r="WGC844" s="247"/>
      <c r="WGD844" s="247"/>
      <c r="WGE844" s="247"/>
      <c r="WGF844" s="247"/>
      <c r="WGG844" s="247"/>
      <c r="WGH844" s="247"/>
      <c r="WGI844" s="247"/>
      <c r="WGJ844" s="247"/>
      <c r="WGK844" s="247"/>
      <c r="WGL844" s="247"/>
      <c r="WGM844" s="247"/>
      <c r="WGN844" s="247"/>
      <c r="WGO844" s="247"/>
      <c r="WGP844" s="247"/>
      <c r="WGQ844" s="247"/>
      <c r="WGR844" s="247"/>
      <c r="WGS844" s="247"/>
      <c r="WGT844" s="247"/>
      <c r="WGU844" s="247"/>
      <c r="WGV844" s="247"/>
      <c r="WGW844" s="247"/>
      <c r="WGX844" s="247"/>
      <c r="WGY844" s="247"/>
      <c r="WGZ844" s="247"/>
      <c r="WHA844" s="247"/>
      <c r="WHB844" s="247"/>
      <c r="WHC844" s="247"/>
      <c r="WHD844" s="247"/>
      <c r="WHE844" s="247"/>
      <c r="WHF844" s="247"/>
      <c r="WHG844" s="247"/>
      <c r="WHH844" s="247"/>
      <c r="WHI844" s="247"/>
      <c r="WHJ844" s="247"/>
      <c r="WHK844" s="247"/>
      <c r="WHL844" s="247"/>
      <c r="WHM844" s="247"/>
      <c r="WHN844" s="247"/>
      <c r="WHO844" s="247"/>
      <c r="WHP844" s="247"/>
      <c r="WHQ844" s="247"/>
      <c r="WHR844" s="247"/>
      <c r="WHS844" s="247"/>
      <c r="WHT844" s="247"/>
      <c r="WHU844" s="247"/>
      <c r="WHV844" s="247"/>
      <c r="WHW844" s="247"/>
      <c r="WHX844" s="247"/>
      <c r="WHY844" s="247"/>
      <c r="WHZ844" s="247"/>
      <c r="WIA844" s="247"/>
      <c r="WIB844" s="247"/>
      <c r="WIC844" s="247"/>
      <c r="WID844" s="247"/>
      <c r="WIE844" s="247"/>
      <c r="WIF844" s="247"/>
      <c r="WIG844" s="247"/>
      <c r="WIH844" s="247"/>
      <c r="WII844" s="247"/>
      <c r="WIJ844" s="247"/>
      <c r="WIK844" s="247"/>
      <c r="WIL844" s="247"/>
      <c r="WIM844" s="247"/>
      <c r="WIN844" s="247"/>
      <c r="WIO844" s="247"/>
      <c r="WIP844" s="247"/>
      <c r="WIQ844" s="247"/>
      <c r="WIR844" s="247"/>
      <c r="WIS844" s="247"/>
      <c r="WIT844" s="247"/>
      <c r="WIU844" s="247"/>
      <c r="WIV844" s="247"/>
      <c r="WIW844" s="247"/>
      <c r="WIX844" s="247"/>
      <c r="WIY844" s="247"/>
      <c r="WIZ844" s="247"/>
      <c r="WJA844" s="247"/>
      <c r="WJB844" s="247"/>
      <c r="WJC844" s="247"/>
      <c r="WJD844" s="247"/>
      <c r="WJE844" s="247"/>
      <c r="WJF844" s="247"/>
      <c r="WJG844" s="247"/>
      <c r="WJH844" s="247"/>
      <c r="WJI844" s="247"/>
      <c r="WJJ844" s="247"/>
      <c r="WJK844" s="247"/>
      <c r="WJL844" s="247"/>
      <c r="WJM844" s="247"/>
      <c r="WJN844" s="247"/>
      <c r="WJO844" s="247"/>
      <c r="WJP844" s="247"/>
      <c r="WJQ844" s="247"/>
      <c r="WJR844" s="247"/>
      <c r="WJS844" s="247"/>
      <c r="WJT844" s="247"/>
      <c r="WJU844" s="247"/>
      <c r="WJV844" s="247"/>
      <c r="WJW844" s="247"/>
      <c r="WJX844" s="247"/>
      <c r="WJY844" s="247"/>
      <c r="WJZ844" s="247"/>
      <c r="WKA844" s="247"/>
      <c r="WKB844" s="247"/>
      <c r="WKC844" s="247"/>
      <c r="WKD844" s="247"/>
      <c r="WKE844" s="247"/>
      <c r="WKF844" s="247"/>
      <c r="WKG844" s="247"/>
      <c r="WKH844" s="247"/>
      <c r="WKI844" s="247"/>
      <c r="WKJ844" s="247"/>
      <c r="WKK844" s="247"/>
      <c r="WKL844" s="247"/>
      <c r="WKM844" s="247"/>
      <c r="WKN844" s="247"/>
      <c r="WKO844" s="247"/>
      <c r="WKP844" s="247"/>
      <c r="WKQ844" s="247"/>
      <c r="WKR844" s="247"/>
      <c r="WKS844" s="247"/>
      <c r="WKT844" s="247"/>
      <c r="WKU844" s="247"/>
      <c r="WKV844" s="247"/>
      <c r="WKW844" s="247"/>
      <c r="WKX844" s="247"/>
      <c r="WKY844" s="247"/>
      <c r="WKZ844" s="247"/>
      <c r="WLA844" s="247"/>
      <c r="WLB844" s="247"/>
      <c r="WLC844" s="247"/>
      <c r="WLD844" s="247"/>
      <c r="WLE844" s="247"/>
      <c r="WLF844" s="247"/>
      <c r="WLG844" s="247"/>
      <c r="WLH844" s="247"/>
      <c r="WLI844" s="247"/>
      <c r="WLJ844" s="247"/>
      <c r="WLK844" s="247"/>
      <c r="WLL844" s="247"/>
      <c r="WLM844" s="247"/>
      <c r="WLN844" s="247"/>
      <c r="WLO844" s="247"/>
      <c r="WLP844" s="247"/>
      <c r="WLQ844" s="247"/>
      <c r="WLR844" s="247"/>
      <c r="WLS844" s="247"/>
      <c r="WLT844" s="247"/>
      <c r="WLU844" s="247"/>
      <c r="WLV844" s="247"/>
      <c r="WLW844" s="247"/>
      <c r="WLX844" s="247"/>
      <c r="WLY844" s="247"/>
      <c r="WLZ844" s="247"/>
      <c r="WMA844" s="247"/>
      <c r="WMB844" s="247"/>
      <c r="WMC844" s="247"/>
      <c r="WMD844" s="247"/>
      <c r="WME844" s="247"/>
      <c r="WMF844" s="247"/>
      <c r="WMG844" s="247"/>
      <c r="WMH844" s="247"/>
      <c r="WMI844" s="247"/>
      <c r="WMJ844" s="247"/>
      <c r="WMK844" s="247"/>
      <c r="WML844" s="247"/>
      <c r="WMM844" s="247"/>
      <c r="WMN844" s="247"/>
      <c r="WMO844" s="247"/>
      <c r="WMP844" s="247"/>
      <c r="WMQ844" s="247"/>
      <c r="WMR844" s="247"/>
      <c r="WMS844" s="247"/>
      <c r="WMT844" s="247"/>
      <c r="WMU844" s="247"/>
      <c r="WMV844" s="247"/>
      <c r="WMW844" s="247"/>
      <c r="WMX844" s="247"/>
      <c r="WMY844" s="247"/>
      <c r="WMZ844" s="247"/>
      <c r="WNA844" s="247"/>
      <c r="WNB844" s="247"/>
      <c r="WNC844" s="247"/>
      <c r="WND844" s="247"/>
      <c r="WNE844" s="247"/>
      <c r="WNF844" s="247"/>
      <c r="WNG844" s="247"/>
      <c r="WNH844" s="247"/>
      <c r="WNI844" s="247"/>
      <c r="WNJ844" s="247"/>
      <c r="WNK844" s="247"/>
      <c r="WNL844" s="247"/>
      <c r="WNM844" s="247"/>
      <c r="WNN844" s="247"/>
      <c r="WNO844" s="247"/>
      <c r="WNP844" s="247"/>
      <c r="WNQ844" s="247"/>
      <c r="WNR844" s="247"/>
      <c r="WNS844" s="247"/>
      <c r="WNT844" s="247"/>
      <c r="WNU844" s="247"/>
      <c r="WNV844" s="247"/>
      <c r="WNW844" s="247"/>
      <c r="WNX844" s="247"/>
      <c r="WNY844" s="247"/>
      <c r="WNZ844" s="247"/>
      <c r="WOA844" s="247"/>
      <c r="WOB844" s="247"/>
      <c r="WOC844" s="247"/>
      <c r="WOD844" s="247"/>
      <c r="WOE844" s="247"/>
      <c r="WOF844" s="247"/>
      <c r="WOG844" s="247"/>
      <c r="WOH844" s="247"/>
      <c r="WOI844" s="247"/>
      <c r="WOJ844" s="247"/>
      <c r="WOK844" s="247"/>
      <c r="WOL844" s="247"/>
      <c r="WOM844" s="247"/>
      <c r="WON844" s="247"/>
      <c r="WOO844" s="247"/>
      <c r="WOP844" s="247"/>
      <c r="WOQ844" s="247"/>
      <c r="WOR844" s="247"/>
      <c r="WOS844" s="247"/>
      <c r="WOT844" s="247"/>
      <c r="WOU844" s="247"/>
      <c r="WOV844" s="247"/>
      <c r="WOW844" s="247"/>
      <c r="WOX844" s="247"/>
      <c r="WOY844" s="247"/>
      <c r="WOZ844" s="247"/>
      <c r="WPA844" s="247"/>
      <c r="WPB844" s="247"/>
      <c r="WPC844" s="247"/>
      <c r="WPD844" s="247"/>
      <c r="WPE844" s="247"/>
      <c r="WPF844" s="247"/>
      <c r="WPG844" s="247"/>
      <c r="WPH844" s="247"/>
      <c r="WPI844" s="247"/>
      <c r="WPJ844" s="247"/>
      <c r="WPK844" s="247"/>
      <c r="WPL844" s="247"/>
      <c r="WPM844" s="247"/>
      <c r="WPN844" s="247"/>
      <c r="WPO844" s="247"/>
      <c r="WPP844" s="247"/>
      <c r="WPQ844" s="247"/>
      <c r="WPR844" s="247"/>
      <c r="WPS844" s="247"/>
      <c r="WPT844" s="247"/>
      <c r="WPU844" s="247"/>
      <c r="WPV844" s="247"/>
      <c r="WPW844" s="247"/>
      <c r="WPX844" s="247"/>
      <c r="WPY844" s="247"/>
      <c r="WPZ844" s="247"/>
      <c r="WQA844" s="247"/>
      <c r="WQB844" s="247"/>
      <c r="WQC844" s="247"/>
      <c r="WQD844" s="247"/>
      <c r="WQE844" s="247"/>
      <c r="WQF844" s="247"/>
      <c r="WQG844" s="247"/>
      <c r="WQH844" s="247"/>
      <c r="WQI844" s="247"/>
      <c r="WQJ844" s="247"/>
      <c r="WQK844" s="247"/>
      <c r="WQL844" s="247"/>
      <c r="WQM844" s="247"/>
      <c r="WQN844" s="247"/>
      <c r="WQO844" s="247"/>
      <c r="WQP844" s="247"/>
      <c r="WQQ844" s="247"/>
      <c r="WQR844" s="247"/>
      <c r="WQS844" s="247"/>
      <c r="WQT844" s="247"/>
      <c r="WQU844" s="247"/>
      <c r="WQV844" s="247"/>
      <c r="WQW844" s="247"/>
      <c r="WQX844" s="247"/>
      <c r="WQY844" s="247"/>
      <c r="WQZ844" s="247"/>
      <c r="WRA844" s="247"/>
      <c r="WRB844" s="247"/>
      <c r="WRC844" s="247"/>
      <c r="WRD844" s="247"/>
      <c r="WRE844" s="247"/>
      <c r="WRF844" s="247"/>
      <c r="WRG844" s="247"/>
      <c r="WRH844" s="247"/>
      <c r="WRI844" s="247"/>
      <c r="WRJ844" s="247"/>
      <c r="WRK844" s="247"/>
      <c r="WRL844" s="247"/>
      <c r="WRM844" s="247"/>
      <c r="WRN844" s="247"/>
      <c r="WRO844" s="247"/>
      <c r="WRP844" s="247"/>
      <c r="WRQ844" s="247"/>
      <c r="WRR844" s="247"/>
      <c r="WRS844" s="247"/>
      <c r="WRT844" s="247"/>
      <c r="WRU844" s="247"/>
      <c r="WRV844" s="247"/>
      <c r="WRW844" s="247"/>
      <c r="WRX844" s="247"/>
      <c r="WRY844" s="247"/>
      <c r="WRZ844" s="247"/>
      <c r="WSA844" s="247"/>
      <c r="WSB844" s="247"/>
      <c r="WSC844" s="247"/>
      <c r="WSD844" s="247"/>
      <c r="WSE844" s="247"/>
      <c r="WSF844" s="247"/>
      <c r="WSG844" s="247"/>
      <c r="WSH844" s="247"/>
      <c r="WSI844" s="247"/>
      <c r="WSJ844" s="247"/>
      <c r="WSK844" s="247"/>
      <c r="WSL844" s="247"/>
      <c r="WSM844" s="247"/>
      <c r="WSN844" s="247"/>
      <c r="WSO844" s="247"/>
      <c r="WSP844" s="247"/>
      <c r="WSQ844" s="247"/>
      <c r="WSR844" s="247"/>
      <c r="WSS844" s="247"/>
      <c r="WST844" s="247"/>
      <c r="WSU844" s="247"/>
      <c r="WSV844" s="247"/>
      <c r="WSW844" s="247"/>
      <c r="WSX844" s="247"/>
      <c r="WSY844" s="247"/>
      <c r="WSZ844" s="247"/>
      <c r="WTA844" s="247"/>
      <c r="WTB844" s="247"/>
      <c r="WTC844" s="247"/>
      <c r="WTD844" s="247"/>
      <c r="WTE844" s="247"/>
      <c r="WTF844" s="247"/>
      <c r="WTG844" s="247"/>
      <c r="WTH844" s="247"/>
      <c r="WTI844" s="247"/>
      <c r="WTJ844" s="247"/>
      <c r="WTK844" s="247"/>
      <c r="WTL844" s="247"/>
      <c r="WTM844" s="247"/>
      <c r="WTN844" s="247"/>
      <c r="WTO844" s="247"/>
      <c r="WTP844" s="247"/>
      <c r="WTQ844" s="247"/>
      <c r="WTR844" s="247"/>
      <c r="WTS844" s="247"/>
      <c r="WTT844" s="247"/>
      <c r="WTU844" s="247"/>
      <c r="WTV844" s="247"/>
      <c r="WTW844" s="247"/>
      <c r="WTX844" s="247"/>
      <c r="WTY844" s="247"/>
      <c r="WTZ844" s="247"/>
      <c r="WUA844" s="247"/>
      <c r="WUB844" s="247"/>
      <c r="WUC844" s="247"/>
      <c r="WUD844" s="247"/>
      <c r="WUE844" s="247"/>
      <c r="WUF844" s="247"/>
      <c r="WUG844" s="247"/>
      <c r="WUH844" s="247"/>
      <c r="WUI844" s="247"/>
      <c r="WUJ844" s="247"/>
      <c r="WUK844" s="247"/>
      <c r="WUL844" s="247"/>
      <c r="WUM844" s="247"/>
      <c r="WUN844" s="247"/>
      <c r="WUO844" s="247"/>
      <c r="WUP844" s="247"/>
      <c r="WUQ844" s="247"/>
      <c r="WUR844" s="247"/>
      <c r="WUS844" s="247"/>
      <c r="WUT844" s="247"/>
      <c r="WUU844" s="247"/>
      <c r="WUV844" s="247"/>
      <c r="WUW844" s="247"/>
      <c r="WUX844" s="247"/>
      <c r="WUY844" s="247"/>
      <c r="WUZ844" s="247"/>
      <c r="WVA844" s="247"/>
      <c r="WVB844" s="247"/>
      <c r="WVC844" s="247"/>
      <c r="WVD844" s="247"/>
      <c r="WVE844" s="247"/>
      <c r="WVF844" s="247"/>
      <c r="WVG844" s="247"/>
      <c r="WVH844" s="247"/>
      <c r="WVI844" s="247"/>
      <c r="WVJ844" s="247"/>
      <c r="WVK844" s="247"/>
      <c r="WVL844" s="247"/>
      <c r="WVM844" s="247"/>
      <c r="WVN844" s="247"/>
      <c r="WVO844" s="247"/>
      <c r="WVP844" s="247"/>
      <c r="WVQ844" s="247"/>
      <c r="WVR844" s="247"/>
      <c r="WVS844" s="247"/>
      <c r="WVT844" s="247"/>
      <c r="WVU844" s="247"/>
      <c r="WVV844" s="247"/>
      <c r="WVW844" s="247"/>
      <c r="WVX844" s="247"/>
      <c r="WVY844" s="247"/>
      <c r="WVZ844" s="247"/>
      <c r="WWA844" s="247"/>
      <c r="WWB844" s="247"/>
      <c r="WWC844" s="247"/>
      <c r="WWD844" s="247"/>
      <c r="WWE844" s="247"/>
      <c r="WWF844" s="247"/>
      <c r="WWG844" s="247"/>
      <c r="WWH844" s="247"/>
      <c r="WWI844" s="247"/>
      <c r="WWJ844" s="247"/>
      <c r="WWK844" s="247"/>
      <c r="WWL844" s="247"/>
      <c r="WWM844" s="247"/>
      <c r="WWN844" s="247"/>
      <c r="WWO844" s="247"/>
      <c r="WWP844" s="247"/>
      <c r="WWQ844" s="247"/>
      <c r="WWR844" s="247"/>
      <c r="WWS844" s="247"/>
      <c r="WWT844" s="247"/>
      <c r="WWU844" s="247"/>
      <c r="WWV844" s="247"/>
      <c r="WWW844" s="247"/>
      <c r="WWX844" s="247"/>
      <c r="WWY844" s="247"/>
      <c r="WWZ844" s="247"/>
      <c r="WXA844" s="247"/>
      <c r="WXB844" s="247"/>
      <c r="WXC844" s="247"/>
      <c r="WXD844" s="247"/>
      <c r="WXE844" s="247"/>
      <c r="WXF844" s="247"/>
      <c r="WXG844" s="247"/>
      <c r="WXH844" s="247"/>
      <c r="WXI844" s="247"/>
      <c r="WXJ844" s="247"/>
      <c r="WXK844" s="247"/>
      <c r="WXL844" s="247"/>
      <c r="WXM844" s="247"/>
      <c r="WXN844" s="247"/>
      <c r="WXO844" s="247"/>
      <c r="WXP844" s="247"/>
      <c r="WXQ844" s="247"/>
      <c r="WXR844" s="247"/>
      <c r="WXS844" s="247"/>
      <c r="WXT844" s="247"/>
      <c r="WXU844" s="247"/>
      <c r="WXV844" s="247"/>
      <c r="WXW844" s="247"/>
      <c r="WXX844" s="247"/>
      <c r="WXY844" s="247"/>
      <c r="WXZ844" s="247"/>
      <c r="WYA844" s="247"/>
      <c r="WYB844" s="247"/>
      <c r="WYC844" s="247"/>
      <c r="WYD844" s="247"/>
      <c r="WYE844" s="247"/>
      <c r="WYF844" s="247"/>
      <c r="WYG844" s="247"/>
      <c r="WYH844" s="247"/>
      <c r="WYI844" s="247"/>
      <c r="WYJ844" s="247"/>
      <c r="WYK844" s="247"/>
      <c r="WYL844" s="247"/>
      <c r="WYM844" s="247"/>
      <c r="WYN844" s="247"/>
      <c r="WYO844" s="247"/>
      <c r="WYP844" s="247"/>
      <c r="WYQ844" s="247"/>
      <c r="WYR844" s="247"/>
      <c r="WYS844" s="247"/>
      <c r="WYT844" s="247"/>
      <c r="WYU844" s="247"/>
      <c r="WYV844" s="247"/>
      <c r="WYW844" s="247"/>
      <c r="WYX844" s="247"/>
      <c r="WYY844" s="247"/>
      <c r="WYZ844" s="247"/>
      <c r="WZA844" s="247"/>
      <c r="WZB844" s="247"/>
      <c r="WZC844" s="247"/>
      <c r="WZD844" s="247"/>
      <c r="WZE844" s="247"/>
      <c r="WZF844" s="247"/>
      <c r="WZG844" s="247"/>
      <c r="WZH844" s="247"/>
      <c r="WZI844" s="247"/>
      <c r="WZJ844" s="247"/>
      <c r="WZK844" s="247"/>
      <c r="WZL844" s="247"/>
      <c r="WZM844" s="247"/>
      <c r="WZN844" s="247"/>
      <c r="WZO844" s="247"/>
      <c r="WZP844" s="247"/>
      <c r="WZQ844" s="247"/>
      <c r="WZR844" s="247"/>
      <c r="WZS844" s="247"/>
      <c r="WZT844" s="247"/>
      <c r="WZU844" s="247"/>
      <c r="WZV844" s="247"/>
      <c r="WZW844" s="247"/>
      <c r="WZX844" s="247"/>
      <c r="WZY844" s="247"/>
      <c r="WZZ844" s="247"/>
      <c r="XAA844" s="247"/>
      <c r="XAB844" s="247"/>
      <c r="XAC844" s="247"/>
      <c r="XAD844" s="247"/>
      <c r="XAE844" s="247"/>
      <c r="XAF844" s="247"/>
      <c r="XAG844" s="247"/>
      <c r="XAH844" s="247"/>
      <c r="XAI844" s="247"/>
      <c r="XAJ844" s="247"/>
      <c r="XAK844" s="247"/>
      <c r="XAL844" s="247"/>
      <c r="XAM844" s="247"/>
      <c r="XAN844" s="247"/>
      <c r="XAO844" s="247"/>
      <c r="XAP844" s="247"/>
      <c r="XAQ844" s="247"/>
      <c r="XAR844" s="247"/>
      <c r="XAS844" s="247"/>
      <c r="XAT844" s="247"/>
      <c r="XAU844" s="247"/>
      <c r="XAV844" s="247"/>
      <c r="XAW844" s="247"/>
      <c r="XAX844" s="247"/>
      <c r="XAY844" s="247"/>
      <c r="XAZ844" s="247"/>
      <c r="XBA844" s="247"/>
      <c r="XBB844" s="247"/>
      <c r="XBC844" s="247"/>
      <c r="XBD844" s="247"/>
      <c r="XBE844" s="247"/>
      <c r="XBF844" s="247"/>
      <c r="XBG844" s="247"/>
      <c r="XBH844" s="247"/>
      <c r="XBI844" s="247"/>
      <c r="XBJ844" s="247"/>
      <c r="XBK844" s="247"/>
      <c r="XBL844" s="247"/>
      <c r="XBM844" s="247"/>
      <c r="XBN844" s="247"/>
      <c r="XBO844" s="247"/>
      <c r="XBP844" s="247"/>
      <c r="XBQ844" s="247"/>
      <c r="XBR844" s="247"/>
      <c r="XBS844" s="247"/>
      <c r="XBT844" s="247"/>
      <c r="XBU844" s="247"/>
      <c r="XBV844" s="247"/>
      <c r="XBW844" s="247"/>
      <c r="XBX844" s="247"/>
      <c r="XBY844" s="247"/>
      <c r="XBZ844" s="247"/>
      <c r="XCA844" s="247"/>
      <c r="XCB844" s="247"/>
      <c r="XCC844" s="247"/>
      <c r="XCD844" s="247"/>
      <c r="XCE844" s="247"/>
      <c r="XCF844" s="247"/>
      <c r="XCG844" s="247"/>
      <c r="XCH844" s="247"/>
      <c r="XCI844" s="247"/>
      <c r="XCJ844" s="247"/>
      <c r="XCK844" s="247"/>
      <c r="XCL844" s="247"/>
      <c r="XCM844" s="247"/>
      <c r="XCN844" s="247"/>
      <c r="XCO844" s="247"/>
      <c r="XCP844" s="247"/>
      <c r="XCQ844" s="247"/>
      <c r="XCR844" s="247"/>
      <c r="XCS844" s="247"/>
      <c r="XCT844" s="247"/>
      <c r="XCU844" s="247"/>
      <c r="XCV844" s="247"/>
      <c r="XCW844" s="247"/>
      <c r="XCX844" s="247"/>
      <c r="XCY844" s="247"/>
      <c r="XCZ844" s="247"/>
      <c r="XDA844" s="247"/>
      <c r="XDB844" s="247"/>
      <c r="XDC844" s="247"/>
      <c r="XDD844" s="247"/>
      <c r="XDE844" s="247"/>
      <c r="XDF844" s="247"/>
      <c r="XDG844" s="247"/>
      <c r="XDH844" s="247"/>
      <c r="XDI844" s="247"/>
      <c r="XDJ844" s="247"/>
      <c r="XDK844" s="247"/>
      <c r="XDL844" s="247"/>
      <c r="XDM844" s="247"/>
      <c r="XDN844" s="247"/>
      <c r="XDO844" s="247"/>
      <c r="XDP844" s="247"/>
      <c r="XDQ844" s="247"/>
      <c r="XDR844" s="247"/>
      <c r="XDS844" s="247"/>
      <c r="XDT844" s="247"/>
      <c r="XDU844" s="247"/>
      <c r="XDV844" s="247"/>
      <c r="XDW844" s="247"/>
      <c r="XDX844" s="247"/>
      <c r="XDY844" s="247"/>
      <c r="XDZ844" s="247"/>
      <c r="XEA844" s="247"/>
      <c r="XEB844" s="247"/>
      <c r="XEC844" s="247"/>
      <c r="XED844" s="247"/>
      <c r="XEE844" s="247"/>
      <c r="XEF844" s="247"/>
      <c r="XEG844" s="247"/>
      <c r="XEH844" s="247"/>
      <c r="XEI844" s="247"/>
      <c r="XEJ844" s="247"/>
      <c r="XEK844" s="247"/>
      <c r="XEL844" s="247"/>
      <c r="XEM844" s="247"/>
      <c r="XEN844" s="247"/>
      <c r="XEO844" s="247"/>
      <c r="XEP844" s="247"/>
      <c r="XEQ844" s="247"/>
      <c r="XER844" s="247"/>
      <c r="XES844" s="247"/>
      <c r="XET844" s="247"/>
      <c r="XEU844" s="247"/>
      <c r="XEV844" s="247"/>
      <c r="XEW844" s="247"/>
      <c r="XEX844" s="247"/>
      <c r="XEY844" s="247"/>
      <c r="XEZ844" s="247"/>
      <c r="XFA844" s="247"/>
      <c r="XFB844" s="247"/>
      <c r="XFC844" s="247"/>
      <c r="XFD844" s="247"/>
    </row>
    <row r="845" spans="1:16384" s="121" customFormat="1" ht="7.5" hidden="1" customHeight="1" x14ac:dyDescent="0.25">
      <c r="L845" s="247"/>
      <c r="M845" s="247"/>
      <c r="N845" s="247"/>
      <c r="O845" s="247"/>
      <c r="P845" s="247"/>
      <c r="Q845" s="247"/>
      <c r="R845" s="247"/>
      <c r="S845" s="247"/>
      <c r="T845" s="247"/>
      <c r="U845" s="247"/>
      <c r="V845" s="247"/>
      <c r="W845" s="247"/>
      <c r="X845" s="247"/>
      <c r="Y845" s="247"/>
      <c r="Z845" s="247"/>
      <c r="AA845" s="247"/>
      <c r="AB845" s="247"/>
      <c r="AC845" s="247"/>
      <c r="AD845" s="247"/>
      <c r="AE845" s="247"/>
      <c r="AF845" s="247"/>
      <c r="AG845" s="247"/>
      <c r="AH845" s="247"/>
      <c r="AI845" s="247"/>
      <c r="AJ845" s="247"/>
      <c r="AK845" s="247"/>
      <c r="AL845" s="247"/>
      <c r="AM845" s="247"/>
      <c r="AN845" s="247"/>
      <c r="AO845" s="247"/>
      <c r="AP845" s="247"/>
      <c r="AQ845" s="247"/>
      <c r="AR845" s="247"/>
      <c r="AS845" s="247"/>
      <c r="AT845" s="247"/>
      <c r="AU845" s="247"/>
      <c r="AV845" s="247"/>
      <c r="AW845" s="247"/>
      <c r="AX845" s="247"/>
      <c r="AY845" s="247"/>
      <c r="AZ845" s="247"/>
      <c r="BA845" s="247"/>
      <c r="BB845" s="247"/>
      <c r="BC845" s="247"/>
      <c r="BD845" s="247"/>
      <c r="BE845" s="247"/>
      <c r="BF845" s="247"/>
      <c r="BG845" s="247"/>
      <c r="BH845" s="247"/>
      <c r="BI845" s="247"/>
      <c r="BJ845" s="247"/>
      <c r="BK845" s="247"/>
      <c r="BL845" s="247"/>
      <c r="BM845" s="247"/>
      <c r="BN845" s="247"/>
      <c r="BO845" s="247"/>
      <c r="BP845" s="247"/>
      <c r="BQ845" s="247"/>
      <c r="BR845" s="247"/>
      <c r="BS845" s="247"/>
      <c r="BT845" s="247"/>
      <c r="BU845" s="247"/>
      <c r="BV845" s="247"/>
      <c r="BW845" s="247"/>
      <c r="BX845" s="247"/>
      <c r="BY845" s="247"/>
      <c r="BZ845" s="247"/>
      <c r="CA845" s="247"/>
      <c r="CB845" s="247"/>
      <c r="CC845" s="247"/>
      <c r="CD845" s="247"/>
      <c r="CE845" s="247"/>
      <c r="CF845" s="247"/>
      <c r="CG845" s="247"/>
      <c r="CH845" s="247"/>
      <c r="CI845" s="247"/>
      <c r="CJ845" s="247"/>
      <c r="CK845" s="247"/>
      <c r="CL845" s="247"/>
      <c r="CM845" s="247"/>
      <c r="CN845" s="247"/>
      <c r="CO845" s="247"/>
      <c r="CP845" s="247"/>
      <c r="CQ845" s="247"/>
      <c r="CR845" s="247"/>
      <c r="CS845" s="247"/>
      <c r="CT845" s="247"/>
      <c r="CU845" s="247"/>
      <c r="CV845" s="247"/>
      <c r="CW845" s="247"/>
      <c r="CX845" s="247"/>
      <c r="CY845" s="247"/>
      <c r="CZ845" s="247"/>
      <c r="DA845" s="247"/>
      <c r="DB845" s="247"/>
      <c r="DC845" s="247"/>
      <c r="DD845" s="247"/>
      <c r="DE845" s="247"/>
      <c r="DF845" s="247"/>
      <c r="DG845" s="247"/>
      <c r="DH845" s="247"/>
      <c r="DI845" s="247"/>
      <c r="DJ845" s="247"/>
      <c r="DK845" s="247"/>
      <c r="DL845" s="247"/>
      <c r="DM845" s="247"/>
      <c r="DN845" s="247"/>
      <c r="DO845" s="247"/>
      <c r="DP845" s="247"/>
      <c r="DQ845" s="247"/>
      <c r="DR845" s="247"/>
      <c r="DS845" s="247"/>
      <c r="DT845" s="247"/>
      <c r="DU845" s="247"/>
      <c r="DV845" s="247"/>
      <c r="DW845" s="247"/>
      <c r="DX845" s="247"/>
      <c r="DY845" s="247"/>
      <c r="DZ845" s="247"/>
      <c r="EA845" s="247"/>
      <c r="EB845" s="247"/>
      <c r="EC845" s="247"/>
      <c r="ED845" s="247"/>
      <c r="EE845" s="247"/>
      <c r="EF845" s="247"/>
      <c r="EG845" s="247"/>
      <c r="EH845" s="247"/>
      <c r="EI845" s="247"/>
      <c r="EJ845" s="247"/>
      <c r="EK845" s="247"/>
      <c r="EL845" s="247"/>
      <c r="EM845" s="247"/>
      <c r="EN845" s="247"/>
      <c r="EO845" s="247"/>
      <c r="EP845" s="247"/>
      <c r="EQ845" s="247"/>
      <c r="ER845" s="247"/>
      <c r="ES845" s="247"/>
      <c r="ET845" s="247"/>
      <c r="EU845" s="247"/>
      <c r="EV845" s="247"/>
      <c r="EW845" s="247"/>
      <c r="EX845" s="247"/>
      <c r="EY845" s="247"/>
      <c r="EZ845" s="247"/>
      <c r="FA845" s="247"/>
      <c r="FB845" s="247"/>
      <c r="FC845" s="247"/>
      <c r="FD845" s="247"/>
      <c r="FE845" s="247"/>
      <c r="FF845" s="247"/>
      <c r="FG845" s="247"/>
      <c r="FH845" s="247"/>
      <c r="FI845" s="247"/>
      <c r="FJ845" s="247"/>
      <c r="FK845" s="247"/>
      <c r="FL845" s="247"/>
      <c r="FM845" s="247"/>
      <c r="FN845" s="247"/>
      <c r="FO845" s="247"/>
      <c r="FP845" s="247"/>
      <c r="FQ845" s="247"/>
      <c r="FR845" s="247"/>
      <c r="FS845" s="247"/>
      <c r="FT845" s="247"/>
      <c r="FU845" s="247"/>
      <c r="FV845" s="247"/>
      <c r="FW845" s="247"/>
      <c r="FX845" s="247"/>
      <c r="FY845" s="247"/>
      <c r="FZ845" s="247"/>
      <c r="GA845" s="247"/>
      <c r="GB845" s="247"/>
      <c r="GC845" s="247"/>
      <c r="GD845" s="247"/>
      <c r="GE845" s="247"/>
      <c r="GF845" s="247"/>
      <c r="GG845" s="247"/>
      <c r="GH845" s="247"/>
      <c r="GI845" s="247"/>
      <c r="GJ845" s="247"/>
      <c r="GK845" s="247"/>
      <c r="GL845" s="247"/>
      <c r="GM845" s="247"/>
      <c r="GN845" s="247"/>
      <c r="GO845" s="247"/>
      <c r="GP845" s="247"/>
      <c r="GQ845" s="247"/>
      <c r="GR845" s="247"/>
      <c r="GS845" s="247"/>
      <c r="GT845" s="247"/>
      <c r="GU845" s="247"/>
      <c r="GV845" s="247"/>
      <c r="GW845" s="247"/>
      <c r="GX845" s="247"/>
      <c r="GY845" s="247"/>
      <c r="GZ845" s="247"/>
      <c r="HA845" s="247"/>
      <c r="HB845" s="247"/>
      <c r="HC845" s="247"/>
      <c r="HD845" s="247"/>
      <c r="HE845" s="247"/>
      <c r="HF845" s="247"/>
      <c r="HG845" s="247"/>
      <c r="HH845" s="247"/>
      <c r="HI845" s="247"/>
      <c r="HJ845" s="247"/>
      <c r="HK845" s="247"/>
      <c r="HL845" s="247"/>
      <c r="HM845" s="247"/>
      <c r="HN845" s="247"/>
      <c r="HO845" s="247"/>
      <c r="HP845" s="247"/>
      <c r="HQ845" s="247"/>
      <c r="HR845" s="247"/>
      <c r="HS845" s="247"/>
      <c r="HT845" s="247"/>
      <c r="HU845" s="247"/>
      <c r="HV845" s="247"/>
      <c r="HW845" s="247"/>
      <c r="HX845" s="247"/>
      <c r="HY845" s="247"/>
      <c r="HZ845" s="247"/>
      <c r="IA845" s="247"/>
      <c r="IB845" s="247"/>
      <c r="IC845" s="247"/>
      <c r="ID845" s="247"/>
      <c r="IE845" s="247"/>
      <c r="IF845" s="247"/>
      <c r="IG845" s="247"/>
      <c r="IH845" s="247"/>
      <c r="II845" s="247"/>
      <c r="IJ845" s="247"/>
      <c r="IK845" s="247"/>
      <c r="IL845" s="247"/>
      <c r="IM845" s="247"/>
      <c r="IN845" s="247"/>
      <c r="IO845" s="247"/>
      <c r="IP845" s="247"/>
      <c r="IQ845" s="247"/>
      <c r="IR845" s="247"/>
      <c r="IS845" s="247"/>
      <c r="IT845" s="247"/>
      <c r="IU845" s="247"/>
      <c r="IV845" s="247"/>
      <c r="IW845" s="247"/>
      <c r="IX845" s="247"/>
      <c r="IY845" s="247"/>
      <c r="IZ845" s="247"/>
      <c r="JA845" s="247"/>
      <c r="JB845" s="247"/>
      <c r="JC845" s="247"/>
      <c r="JD845" s="247"/>
      <c r="JE845" s="247"/>
      <c r="JF845" s="247"/>
      <c r="JG845" s="247"/>
      <c r="JH845" s="247"/>
      <c r="JI845" s="247"/>
      <c r="JJ845" s="247"/>
      <c r="JK845" s="247"/>
      <c r="JL845" s="247"/>
      <c r="JM845" s="247"/>
      <c r="JN845" s="247"/>
      <c r="JO845" s="247"/>
      <c r="JP845" s="247"/>
      <c r="JQ845" s="247"/>
      <c r="JR845" s="247"/>
      <c r="JS845" s="247"/>
      <c r="JT845" s="247"/>
      <c r="JU845" s="247"/>
      <c r="JV845" s="247"/>
      <c r="JW845" s="247"/>
      <c r="JX845" s="247"/>
      <c r="JY845" s="247"/>
      <c r="JZ845" s="247"/>
      <c r="KA845" s="247"/>
      <c r="KB845" s="247"/>
      <c r="KC845" s="247"/>
      <c r="KD845" s="247"/>
      <c r="KE845" s="247"/>
      <c r="KF845" s="247"/>
      <c r="KG845" s="247"/>
      <c r="KH845" s="247"/>
      <c r="KI845" s="247"/>
      <c r="KJ845" s="247"/>
      <c r="KK845" s="247"/>
      <c r="KL845" s="247"/>
      <c r="KM845" s="247"/>
      <c r="KN845" s="247"/>
      <c r="KO845" s="247"/>
      <c r="KP845" s="247"/>
      <c r="KQ845" s="247"/>
      <c r="KR845" s="247"/>
      <c r="KS845" s="247"/>
      <c r="KT845" s="247"/>
      <c r="KU845" s="247"/>
      <c r="KV845" s="247"/>
      <c r="KW845" s="247"/>
      <c r="KX845" s="247"/>
      <c r="KY845" s="247"/>
      <c r="KZ845" s="247"/>
      <c r="LA845" s="247"/>
      <c r="LB845" s="247"/>
      <c r="LC845" s="247"/>
      <c r="LD845" s="247"/>
      <c r="LE845" s="247"/>
      <c r="LF845" s="247"/>
      <c r="LG845" s="247"/>
      <c r="LH845" s="247"/>
      <c r="LI845" s="247"/>
      <c r="LJ845" s="247"/>
      <c r="LK845" s="247"/>
      <c r="LL845" s="247"/>
      <c r="LM845" s="247"/>
      <c r="LN845" s="247"/>
      <c r="LO845" s="247"/>
      <c r="LP845" s="247"/>
      <c r="LQ845" s="247"/>
      <c r="LR845" s="247"/>
      <c r="LS845" s="247"/>
      <c r="LT845" s="247"/>
      <c r="LU845" s="247"/>
      <c r="LV845" s="247"/>
      <c r="LW845" s="247"/>
      <c r="LX845" s="247"/>
      <c r="LY845" s="247"/>
      <c r="LZ845" s="247"/>
      <c r="MA845" s="247"/>
      <c r="MB845" s="247"/>
      <c r="MC845" s="247"/>
      <c r="MD845" s="247"/>
      <c r="ME845" s="247"/>
      <c r="MF845" s="247"/>
      <c r="MG845" s="247"/>
      <c r="MH845" s="247"/>
      <c r="MI845" s="247"/>
      <c r="MJ845" s="247"/>
      <c r="MK845" s="247"/>
      <c r="ML845" s="247"/>
      <c r="MM845" s="247"/>
      <c r="MN845" s="247"/>
      <c r="MO845" s="247"/>
      <c r="MP845" s="247"/>
      <c r="MQ845" s="247"/>
      <c r="MR845" s="247"/>
      <c r="MS845" s="247"/>
      <c r="MT845" s="247"/>
      <c r="MU845" s="247"/>
      <c r="MV845" s="247"/>
      <c r="MW845" s="247"/>
      <c r="MX845" s="247"/>
      <c r="MY845" s="247"/>
      <c r="MZ845" s="247"/>
      <c r="NA845" s="247"/>
      <c r="NB845" s="247"/>
      <c r="NC845" s="247"/>
      <c r="ND845" s="247"/>
      <c r="NE845" s="247"/>
      <c r="NF845" s="247"/>
      <c r="NG845" s="247"/>
      <c r="NH845" s="247"/>
      <c r="NI845" s="247"/>
      <c r="NJ845" s="247"/>
      <c r="NK845" s="247"/>
      <c r="NL845" s="247"/>
      <c r="NM845" s="247"/>
      <c r="NN845" s="247"/>
      <c r="NO845" s="247"/>
      <c r="NP845" s="247"/>
      <c r="NQ845" s="247"/>
      <c r="NR845" s="247"/>
      <c r="NS845" s="247"/>
      <c r="NT845" s="247"/>
      <c r="NU845" s="247"/>
      <c r="NV845" s="247"/>
      <c r="NW845" s="247"/>
      <c r="NX845" s="247"/>
      <c r="NY845" s="247"/>
      <c r="NZ845" s="247"/>
      <c r="OA845" s="247"/>
      <c r="OB845" s="247"/>
      <c r="OC845" s="247"/>
      <c r="OD845" s="247"/>
      <c r="OE845" s="247"/>
      <c r="OF845" s="247"/>
      <c r="OG845" s="247"/>
      <c r="OH845" s="247"/>
      <c r="OI845" s="247"/>
      <c r="OJ845" s="247"/>
      <c r="OK845" s="247"/>
      <c r="OL845" s="247"/>
      <c r="OM845" s="247"/>
      <c r="ON845" s="247"/>
      <c r="OO845" s="247"/>
      <c r="OP845" s="247"/>
      <c r="OQ845" s="247"/>
      <c r="OR845" s="247"/>
      <c r="OS845" s="247"/>
      <c r="OT845" s="247"/>
      <c r="OU845" s="247"/>
      <c r="OV845" s="247"/>
      <c r="OW845" s="247"/>
      <c r="OX845" s="247"/>
      <c r="OY845" s="247"/>
      <c r="OZ845" s="247"/>
      <c r="PA845" s="247"/>
      <c r="PB845" s="247"/>
      <c r="PC845" s="247"/>
      <c r="PD845" s="247"/>
      <c r="PE845" s="247"/>
      <c r="PF845" s="247"/>
      <c r="PG845" s="247"/>
      <c r="PH845" s="247"/>
      <c r="PI845" s="247"/>
      <c r="PJ845" s="247"/>
      <c r="PK845" s="247"/>
      <c r="PL845" s="247"/>
      <c r="PM845" s="247"/>
      <c r="PN845" s="247"/>
      <c r="PO845" s="247"/>
      <c r="PP845" s="247"/>
      <c r="PQ845" s="247"/>
      <c r="PR845" s="247"/>
      <c r="PS845" s="247"/>
      <c r="PT845" s="247"/>
      <c r="PU845" s="247"/>
      <c r="PV845" s="247"/>
      <c r="PW845" s="247"/>
      <c r="PX845" s="247"/>
      <c r="PY845" s="247"/>
      <c r="PZ845" s="247"/>
      <c r="QA845" s="247"/>
      <c r="QB845" s="247"/>
      <c r="QC845" s="247"/>
      <c r="QD845" s="247"/>
      <c r="QE845" s="247"/>
      <c r="QF845" s="247"/>
      <c r="QG845" s="247"/>
      <c r="QH845" s="247"/>
      <c r="QI845" s="247"/>
      <c r="QJ845" s="247"/>
      <c r="QK845" s="247"/>
      <c r="QL845" s="247"/>
      <c r="QM845" s="247"/>
      <c r="QN845" s="247"/>
      <c r="QO845" s="247"/>
      <c r="QP845" s="247"/>
      <c r="QQ845" s="247"/>
      <c r="QR845" s="247"/>
      <c r="QS845" s="247"/>
      <c r="QT845" s="247"/>
      <c r="QU845" s="247"/>
      <c r="QV845" s="247"/>
      <c r="QW845" s="247"/>
      <c r="QX845" s="247"/>
      <c r="QY845" s="247"/>
      <c r="QZ845" s="247"/>
      <c r="RA845" s="247"/>
      <c r="RB845" s="247"/>
      <c r="RC845" s="247"/>
      <c r="RD845" s="247"/>
      <c r="RE845" s="247"/>
      <c r="RF845" s="247"/>
      <c r="RG845" s="247"/>
      <c r="RH845" s="247"/>
      <c r="RI845" s="247"/>
      <c r="RJ845" s="247"/>
      <c r="RK845" s="247"/>
      <c r="RL845" s="247"/>
      <c r="RM845" s="247"/>
      <c r="RN845" s="247"/>
      <c r="RO845" s="247"/>
      <c r="RP845" s="247"/>
      <c r="RQ845" s="247"/>
      <c r="RR845" s="247"/>
      <c r="RS845" s="247"/>
      <c r="RT845" s="247"/>
      <c r="RU845" s="247"/>
      <c r="RV845" s="247"/>
      <c r="RW845" s="247"/>
      <c r="RX845" s="247"/>
      <c r="RY845" s="247"/>
      <c r="RZ845" s="247"/>
      <c r="SA845" s="247"/>
      <c r="SB845" s="247"/>
      <c r="SC845" s="247"/>
      <c r="SD845" s="247"/>
      <c r="SE845" s="247"/>
      <c r="SF845" s="247"/>
      <c r="SG845" s="247"/>
      <c r="SH845" s="247"/>
      <c r="SI845" s="247"/>
      <c r="SJ845" s="247"/>
      <c r="SK845" s="247"/>
      <c r="SL845" s="247"/>
      <c r="SM845" s="247"/>
      <c r="SN845" s="247"/>
      <c r="SO845" s="247"/>
      <c r="SP845" s="247"/>
      <c r="SQ845" s="247"/>
      <c r="SR845" s="247"/>
      <c r="SS845" s="247"/>
      <c r="ST845" s="247"/>
      <c r="SU845" s="247"/>
      <c r="SV845" s="247"/>
      <c r="SW845" s="247"/>
      <c r="SX845" s="247"/>
      <c r="SY845" s="247"/>
      <c r="SZ845" s="247"/>
      <c r="TA845" s="247"/>
      <c r="TB845" s="247"/>
      <c r="TC845" s="247"/>
      <c r="TD845" s="247"/>
      <c r="TE845" s="247"/>
      <c r="TF845" s="247"/>
      <c r="TG845" s="247"/>
      <c r="TH845" s="247"/>
      <c r="TI845" s="247"/>
      <c r="TJ845" s="247"/>
      <c r="TK845" s="247"/>
      <c r="TL845" s="247"/>
      <c r="TM845" s="247"/>
      <c r="TN845" s="247"/>
      <c r="TO845" s="247"/>
      <c r="TP845" s="247"/>
      <c r="TQ845" s="247"/>
      <c r="TR845" s="247"/>
      <c r="TS845" s="247"/>
      <c r="TT845" s="247"/>
      <c r="TU845" s="247"/>
      <c r="TV845" s="247"/>
      <c r="TW845" s="247"/>
      <c r="TX845" s="247"/>
      <c r="TY845" s="247"/>
      <c r="TZ845" s="247"/>
      <c r="UA845" s="247"/>
      <c r="UB845" s="247"/>
      <c r="UC845" s="247"/>
      <c r="UD845" s="247"/>
      <c r="UE845" s="247"/>
      <c r="UF845" s="247"/>
      <c r="UG845" s="247"/>
      <c r="UH845" s="247"/>
      <c r="UI845" s="247"/>
      <c r="UJ845" s="247"/>
      <c r="UK845" s="247"/>
      <c r="UL845" s="247"/>
      <c r="UM845" s="247"/>
      <c r="UN845" s="247"/>
      <c r="UO845" s="247"/>
      <c r="UP845" s="247"/>
      <c r="UQ845" s="247"/>
      <c r="UR845" s="247"/>
      <c r="US845" s="247"/>
      <c r="UT845" s="247"/>
      <c r="UU845" s="247"/>
      <c r="UV845" s="247"/>
      <c r="UW845" s="247"/>
      <c r="UX845" s="247"/>
      <c r="UY845" s="247"/>
      <c r="UZ845" s="247"/>
      <c r="VA845" s="247"/>
      <c r="VB845" s="247"/>
      <c r="VC845" s="247"/>
      <c r="VD845" s="247"/>
      <c r="VE845" s="247"/>
      <c r="VF845" s="247"/>
      <c r="VG845" s="247"/>
      <c r="VH845" s="247"/>
      <c r="VI845" s="247"/>
      <c r="VJ845" s="247"/>
      <c r="VK845" s="247"/>
      <c r="VL845" s="247"/>
      <c r="VM845" s="247"/>
      <c r="VN845" s="247"/>
      <c r="VO845" s="247"/>
      <c r="VP845" s="247"/>
      <c r="VQ845" s="247"/>
      <c r="VR845" s="247"/>
      <c r="VS845" s="247"/>
      <c r="VT845" s="247"/>
      <c r="VU845" s="247"/>
      <c r="VV845" s="247"/>
      <c r="VW845" s="247"/>
      <c r="VX845" s="247"/>
      <c r="VY845" s="247"/>
      <c r="VZ845" s="247"/>
      <c r="WA845" s="247"/>
      <c r="WB845" s="247"/>
      <c r="WC845" s="247"/>
      <c r="WD845" s="247"/>
      <c r="WE845" s="247"/>
      <c r="WF845" s="247"/>
      <c r="WG845" s="247"/>
      <c r="WH845" s="247"/>
      <c r="WI845" s="247"/>
      <c r="WJ845" s="247"/>
      <c r="WK845" s="247"/>
      <c r="WL845" s="247"/>
      <c r="WM845" s="247"/>
      <c r="WN845" s="247"/>
      <c r="WO845" s="247"/>
      <c r="WP845" s="247"/>
      <c r="WQ845" s="247"/>
      <c r="WR845" s="247"/>
      <c r="WS845" s="247"/>
      <c r="WT845" s="247"/>
      <c r="WU845" s="247"/>
      <c r="WV845" s="247"/>
      <c r="WW845" s="247"/>
      <c r="WX845" s="247"/>
      <c r="WY845" s="247"/>
      <c r="WZ845" s="247"/>
      <c r="XA845" s="247"/>
      <c r="XB845" s="247"/>
      <c r="XC845" s="247"/>
      <c r="XD845" s="247"/>
      <c r="XE845" s="247"/>
      <c r="XF845" s="247"/>
      <c r="XG845" s="247"/>
      <c r="XH845" s="247"/>
      <c r="XI845" s="247"/>
      <c r="XJ845" s="247"/>
      <c r="XK845" s="247"/>
      <c r="XL845" s="247"/>
      <c r="XM845" s="247"/>
      <c r="XN845" s="247"/>
      <c r="XO845" s="247"/>
      <c r="XP845" s="247"/>
      <c r="XQ845" s="247"/>
      <c r="XR845" s="247"/>
      <c r="XS845" s="247"/>
      <c r="XT845" s="247"/>
      <c r="XU845" s="247"/>
      <c r="XV845" s="247"/>
      <c r="XW845" s="247"/>
      <c r="XX845" s="247"/>
      <c r="XY845" s="247"/>
      <c r="XZ845" s="247"/>
      <c r="YA845" s="247"/>
      <c r="YB845" s="247"/>
      <c r="YC845" s="247"/>
      <c r="YD845" s="247"/>
      <c r="YE845" s="247"/>
      <c r="YF845" s="247"/>
      <c r="YG845" s="247"/>
      <c r="YH845" s="247"/>
      <c r="YI845" s="247"/>
      <c r="YJ845" s="247"/>
      <c r="YK845" s="247"/>
      <c r="YL845" s="247"/>
      <c r="YM845" s="247"/>
      <c r="YN845" s="247"/>
      <c r="YO845" s="247"/>
      <c r="YP845" s="247"/>
      <c r="YQ845" s="247"/>
      <c r="YR845" s="247"/>
      <c r="YS845" s="247"/>
      <c r="YT845" s="247"/>
      <c r="YU845" s="247"/>
      <c r="YV845" s="247"/>
      <c r="YW845" s="247"/>
      <c r="YX845" s="247"/>
      <c r="YY845" s="247"/>
      <c r="YZ845" s="247"/>
      <c r="ZA845" s="247"/>
      <c r="ZB845" s="247"/>
      <c r="ZC845" s="247"/>
      <c r="ZD845" s="247"/>
      <c r="ZE845" s="247"/>
      <c r="ZF845" s="247"/>
      <c r="ZG845" s="247"/>
      <c r="ZH845" s="247"/>
      <c r="ZI845" s="247"/>
      <c r="ZJ845" s="247"/>
      <c r="ZK845" s="247"/>
      <c r="ZL845" s="247"/>
      <c r="ZM845" s="247"/>
      <c r="ZN845" s="247"/>
      <c r="ZO845" s="247"/>
      <c r="ZP845" s="247"/>
      <c r="ZQ845" s="247"/>
      <c r="ZR845" s="247"/>
      <c r="ZS845" s="247"/>
      <c r="ZT845" s="247"/>
      <c r="ZU845" s="247"/>
      <c r="ZV845" s="247"/>
      <c r="ZW845" s="247"/>
      <c r="ZX845" s="247"/>
      <c r="ZY845" s="247"/>
      <c r="ZZ845" s="247"/>
      <c r="AAA845" s="247"/>
      <c r="AAB845" s="247"/>
      <c r="AAC845" s="247"/>
      <c r="AAD845" s="247"/>
      <c r="AAE845" s="247"/>
      <c r="AAF845" s="247"/>
      <c r="AAG845" s="247"/>
      <c r="AAH845" s="247"/>
      <c r="AAI845" s="247"/>
      <c r="AAJ845" s="247"/>
      <c r="AAK845" s="247"/>
      <c r="AAL845" s="247"/>
      <c r="AAM845" s="247"/>
      <c r="AAN845" s="247"/>
      <c r="AAO845" s="247"/>
      <c r="AAP845" s="247"/>
      <c r="AAQ845" s="247"/>
      <c r="AAR845" s="247"/>
      <c r="AAS845" s="247"/>
      <c r="AAT845" s="247"/>
      <c r="AAU845" s="247"/>
      <c r="AAV845" s="247"/>
      <c r="AAW845" s="247"/>
      <c r="AAX845" s="247"/>
      <c r="AAY845" s="247"/>
      <c r="AAZ845" s="247"/>
      <c r="ABA845" s="247"/>
      <c r="ABB845" s="247"/>
      <c r="ABC845" s="247"/>
      <c r="ABD845" s="247"/>
      <c r="ABE845" s="247"/>
      <c r="ABF845" s="247"/>
      <c r="ABG845" s="247"/>
      <c r="ABH845" s="247"/>
      <c r="ABI845" s="247"/>
      <c r="ABJ845" s="247"/>
      <c r="ABK845" s="247"/>
      <c r="ABL845" s="247"/>
      <c r="ABM845" s="247"/>
      <c r="ABN845" s="247"/>
      <c r="ABO845" s="247"/>
      <c r="ABP845" s="247"/>
      <c r="ABQ845" s="247"/>
      <c r="ABR845" s="247"/>
      <c r="ABS845" s="247"/>
      <c r="ABT845" s="247"/>
      <c r="ABU845" s="247"/>
      <c r="ABV845" s="247"/>
      <c r="ABW845" s="247"/>
      <c r="ABX845" s="247"/>
      <c r="ABY845" s="247"/>
      <c r="ABZ845" s="247"/>
      <c r="ACA845" s="247"/>
      <c r="ACB845" s="247"/>
      <c r="ACC845" s="247"/>
      <c r="ACD845" s="247"/>
      <c r="ACE845" s="247"/>
      <c r="ACF845" s="247"/>
      <c r="ACG845" s="247"/>
      <c r="ACH845" s="247"/>
      <c r="ACI845" s="247"/>
      <c r="ACJ845" s="247"/>
      <c r="ACK845" s="247"/>
      <c r="ACL845" s="247"/>
      <c r="ACM845" s="247"/>
      <c r="ACN845" s="247"/>
      <c r="ACO845" s="247"/>
      <c r="ACP845" s="247"/>
      <c r="ACQ845" s="247"/>
      <c r="ACR845" s="247"/>
      <c r="ACS845" s="247"/>
      <c r="ACT845" s="247"/>
      <c r="ACU845" s="247"/>
      <c r="ACV845" s="247"/>
      <c r="ACW845" s="247"/>
      <c r="ACX845" s="247"/>
      <c r="ACY845" s="247"/>
      <c r="ACZ845" s="247"/>
      <c r="ADA845" s="247"/>
      <c r="ADB845" s="247"/>
      <c r="ADC845" s="247"/>
      <c r="ADD845" s="247"/>
      <c r="ADE845" s="247"/>
      <c r="ADF845" s="247"/>
      <c r="ADG845" s="247"/>
      <c r="ADH845" s="247"/>
      <c r="ADI845" s="247"/>
      <c r="ADJ845" s="247"/>
      <c r="ADK845" s="247"/>
      <c r="ADL845" s="247"/>
      <c r="ADM845" s="247"/>
      <c r="ADN845" s="247"/>
      <c r="ADO845" s="247"/>
      <c r="ADP845" s="247"/>
      <c r="ADQ845" s="247"/>
      <c r="ADR845" s="247"/>
      <c r="ADS845" s="247"/>
      <c r="ADT845" s="247"/>
      <c r="ADU845" s="247"/>
      <c r="ADV845" s="247"/>
      <c r="ADW845" s="247"/>
      <c r="ADX845" s="247"/>
      <c r="ADY845" s="247"/>
      <c r="ADZ845" s="247"/>
      <c r="AEA845" s="247"/>
      <c r="AEB845" s="247"/>
      <c r="AEC845" s="247"/>
      <c r="AED845" s="247"/>
      <c r="AEE845" s="247"/>
      <c r="AEF845" s="247"/>
      <c r="AEG845" s="247"/>
      <c r="AEH845" s="247"/>
      <c r="AEI845" s="247"/>
      <c r="AEJ845" s="247"/>
      <c r="AEK845" s="247"/>
      <c r="AEL845" s="247"/>
      <c r="AEM845" s="247"/>
      <c r="AEN845" s="247"/>
      <c r="AEO845" s="247"/>
      <c r="AEP845" s="247"/>
      <c r="AEQ845" s="247"/>
      <c r="AER845" s="247"/>
      <c r="AES845" s="247"/>
      <c r="AET845" s="247"/>
      <c r="AEU845" s="247"/>
      <c r="AEV845" s="247"/>
      <c r="AEW845" s="247"/>
      <c r="AEX845" s="247"/>
      <c r="AEY845" s="247"/>
      <c r="AEZ845" s="247"/>
      <c r="AFA845" s="247"/>
      <c r="AFB845" s="247"/>
      <c r="AFC845" s="247"/>
      <c r="AFD845" s="247"/>
      <c r="AFE845" s="247"/>
      <c r="AFF845" s="247"/>
      <c r="AFG845" s="247"/>
      <c r="AFH845" s="247"/>
      <c r="AFI845" s="247"/>
      <c r="AFJ845" s="247"/>
      <c r="AFK845" s="247"/>
      <c r="AFL845" s="247"/>
      <c r="AFM845" s="247"/>
      <c r="AFN845" s="247"/>
      <c r="AFO845" s="247"/>
      <c r="AFP845" s="247"/>
      <c r="AFQ845" s="247"/>
      <c r="AFR845" s="247"/>
      <c r="AFS845" s="247"/>
      <c r="AFT845" s="247"/>
      <c r="AFU845" s="247"/>
      <c r="AFV845" s="247"/>
      <c r="AFW845" s="247"/>
      <c r="AFX845" s="247"/>
      <c r="AFY845" s="247"/>
      <c r="AFZ845" s="247"/>
      <c r="AGA845" s="247"/>
      <c r="AGB845" s="247"/>
      <c r="AGC845" s="247"/>
      <c r="AGD845" s="247"/>
      <c r="AGE845" s="247"/>
      <c r="AGF845" s="247"/>
      <c r="AGG845" s="247"/>
      <c r="AGH845" s="247"/>
      <c r="AGI845" s="247"/>
      <c r="AGJ845" s="247"/>
      <c r="AGK845" s="247"/>
      <c r="AGL845" s="247"/>
      <c r="AGM845" s="247"/>
      <c r="AGN845" s="247"/>
      <c r="AGO845" s="247"/>
      <c r="AGP845" s="247"/>
      <c r="AGQ845" s="247"/>
      <c r="AGR845" s="247"/>
      <c r="AGS845" s="247"/>
      <c r="AGT845" s="247"/>
      <c r="AGU845" s="247"/>
      <c r="AGV845" s="247"/>
      <c r="AGW845" s="247"/>
      <c r="AGX845" s="247"/>
      <c r="AGY845" s="247"/>
      <c r="AGZ845" s="247"/>
      <c r="AHA845" s="247"/>
      <c r="AHB845" s="247"/>
      <c r="AHC845" s="247"/>
      <c r="AHD845" s="247"/>
      <c r="AHE845" s="247"/>
      <c r="AHF845" s="247"/>
      <c r="AHG845" s="247"/>
      <c r="AHH845" s="247"/>
      <c r="AHI845" s="247"/>
      <c r="AHJ845" s="247"/>
      <c r="AHK845" s="247"/>
      <c r="AHL845" s="247"/>
      <c r="AHM845" s="247"/>
      <c r="AHN845" s="247"/>
      <c r="AHO845" s="247"/>
      <c r="AHP845" s="247"/>
      <c r="AHQ845" s="247"/>
      <c r="AHR845" s="247"/>
      <c r="AHS845" s="247"/>
      <c r="AHT845" s="247"/>
      <c r="AHU845" s="247"/>
      <c r="AHV845" s="247"/>
      <c r="AHW845" s="247"/>
      <c r="AHX845" s="247"/>
      <c r="AHY845" s="247"/>
      <c r="AHZ845" s="247"/>
      <c r="AIA845" s="247"/>
      <c r="AIB845" s="247"/>
      <c r="AIC845" s="247"/>
      <c r="AID845" s="247"/>
      <c r="AIE845" s="247"/>
      <c r="AIF845" s="247"/>
      <c r="AIG845" s="247"/>
      <c r="AIH845" s="247"/>
      <c r="AII845" s="247"/>
      <c r="AIJ845" s="247"/>
      <c r="AIK845" s="247"/>
      <c r="AIL845" s="247"/>
      <c r="AIM845" s="247"/>
      <c r="AIN845" s="247"/>
      <c r="AIO845" s="247"/>
      <c r="AIP845" s="247"/>
      <c r="AIQ845" s="247"/>
      <c r="AIR845" s="247"/>
      <c r="AIS845" s="247"/>
      <c r="AIT845" s="247"/>
      <c r="AIU845" s="247"/>
      <c r="AIV845" s="247"/>
      <c r="AIW845" s="247"/>
      <c r="AIX845" s="247"/>
      <c r="AIY845" s="247"/>
      <c r="AIZ845" s="247"/>
      <c r="AJA845" s="247"/>
      <c r="AJB845" s="247"/>
      <c r="AJC845" s="247"/>
      <c r="AJD845" s="247"/>
      <c r="AJE845" s="247"/>
      <c r="AJF845" s="247"/>
      <c r="AJG845" s="247"/>
      <c r="AJH845" s="247"/>
      <c r="AJI845" s="247"/>
      <c r="AJJ845" s="247"/>
      <c r="AJK845" s="247"/>
      <c r="AJL845" s="247"/>
      <c r="AJM845" s="247"/>
      <c r="AJN845" s="247"/>
      <c r="AJO845" s="247"/>
      <c r="AJP845" s="247"/>
      <c r="AJQ845" s="247"/>
      <c r="AJR845" s="247"/>
      <c r="AJS845" s="247"/>
      <c r="AJT845" s="247"/>
      <c r="AJU845" s="247"/>
      <c r="AJV845" s="247"/>
      <c r="AJW845" s="247"/>
      <c r="AJX845" s="247"/>
      <c r="AJY845" s="247"/>
      <c r="AJZ845" s="247"/>
      <c r="AKA845" s="247"/>
      <c r="AKB845" s="247"/>
      <c r="AKC845" s="247"/>
      <c r="AKD845" s="247"/>
      <c r="AKE845" s="247"/>
      <c r="AKF845" s="247"/>
      <c r="AKG845" s="247"/>
      <c r="AKH845" s="247"/>
      <c r="AKI845" s="247"/>
      <c r="AKJ845" s="247"/>
      <c r="AKK845" s="247"/>
      <c r="AKL845" s="247"/>
      <c r="AKM845" s="247"/>
      <c r="AKN845" s="247"/>
      <c r="AKO845" s="247"/>
      <c r="AKP845" s="247"/>
      <c r="AKQ845" s="247"/>
      <c r="AKR845" s="247"/>
      <c r="AKS845" s="247"/>
      <c r="AKT845" s="247"/>
      <c r="AKU845" s="247"/>
      <c r="AKV845" s="247"/>
      <c r="AKW845" s="247"/>
      <c r="AKX845" s="247"/>
      <c r="AKY845" s="247"/>
      <c r="AKZ845" s="247"/>
      <c r="ALA845" s="247"/>
      <c r="ALB845" s="247"/>
      <c r="ALC845" s="247"/>
      <c r="ALD845" s="247"/>
      <c r="ALE845" s="247"/>
      <c r="ALF845" s="247"/>
      <c r="ALG845" s="247"/>
      <c r="ALH845" s="247"/>
      <c r="ALI845" s="247"/>
      <c r="ALJ845" s="247"/>
      <c r="ALK845" s="247"/>
      <c r="ALL845" s="247"/>
      <c r="ALM845" s="247"/>
      <c r="ALN845" s="247"/>
      <c r="ALO845" s="247"/>
      <c r="ALP845" s="247"/>
      <c r="ALQ845" s="247"/>
      <c r="ALR845" s="247"/>
      <c r="ALS845" s="247"/>
      <c r="ALT845" s="247"/>
      <c r="ALU845" s="247"/>
      <c r="ALV845" s="247"/>
      <c r="ALW845" s="247"/>
      <c r="ALX845" s="247"/>
      <c r="ALY845" s="247"/>
      <c r="ALZ845" s="247"/>
      <c r="AMA845" s="247"/>
      <c r="AMB845" s="247"/>
      <c r="AMC845" s="247"/>
      <c r="AMD845" s="247"/>
      <c r="AME845" s="247"/>
      <c r="AMF845" s="247"/>
      <c r="AMG845" s="247"/>
      <c r="AMH845" s="247"/>
      <c r="AMI845" s="247"/>
      <c r="AMJ845" s="247"/>
      <c r="AMK845" s="247"/>
      <c r="AML845" s="247"/>
      <c r="AMM845" s="247"/>
      <c r="AMN845" s="247"/>
      <c r="AMO845" s="247"/>
      <c r="AMP845" s="247"/>
      <c r="AMQ845" s="247"/>
      <c r="AMR845" s="247"/>
      <c r="AMS845" s="247"/>
      <c r="AMT845" s="247"/>
      <c r="AMU845" s="247"/>
      <c r="AMV845" s="247"/>
      <c r="AMW845" s="247"/>
      <c r="AMX845" s="247"/>
      <c r="AMY845" s="247"/>
      <c r="AMZ845" s="247"/>
      <c r="ANA845" s="247"/>
      <c r="ANB845" s="247"/>
      <c r="ANC845" s="247"/>
      <c r="AND845" s="247"/>
      <c r="ANE845" s="247"/>
      <c r="ANF845" s="247"/>
      <c r="ANG845" s="247"/>
      <c r="ANH845" s="247"/>
      <c r="ANI845" s="247"/>
      <c r="ANJ845" s="247"/>
      <c r="ANK845" s="247"/>
      <c r="ANL845" s="247"/>
      <c r="ANM845" s="247"/>
      <c r="ANN845" s="247"/>
      <c r="ANO845" s="247"/>
      <c r="ANP845" s="247"/>
      <c r="ANQ845" s="247"/>
      <c r="ANR845" s="247"/>
      <c r="ANS845" s="247"/>
      <c r="ANT845" s="247"/>
      <c r="ANU845" s="247"/>
      <c r="ANV845" s="247"/>
      <c r="ANW845" s="247"/>
      <c r="ANX845" s="247"/>
      <c r="ANY845" s="247"/>
      <c r="ANZ845" s="247"/>
      <c r="AOA845" s="247"/>
      <c r="AOB845" s="247"/>
      <c r="AOC845" s="247"/>
      <c r="AOD845" s="247"/>
      <c r="AOE845" s="247"/>
      <c r="AOF845" s="247"/>
      <c r="AOG845" s="247"/>
      <c r="AOH845" s="247"/>
      <c r="AOI845" s="247"/>
      <c r="AOJ845" s="247"/>
      <c r="AOK845" s="247"/>
      <c r="AOL845" s="247"/>
      <c r="AOM845" s="247"/>
      <c r="AON845" s="247"/>
      <c r="AOO845" s="247"/>
      <c r="AOP845" s="247"/>
      <c r="AOQ845" s="247"/>
      <c r="AOR845" s="247"/>
      <c r="AOS845" s="247"/>
      <c r="AOT845" s="247"/>
      <c r="AOU845" s="247"/>
      <c r="AOV845" s="247"/>
      <c r="AOW845" s="247"/>
      <c r="AOX845" s="247"/>
      <c r="AOY845" s="247"/>
      <c r="AOZ845" s="247"/>
      <c r="APA845" s="247"/>
      <c r="APB845" s="247"/>
      <c r="APC845" s="247"/>
      <c r="APD845" s="247"/>
      <c r="APE845" s="247"/>
      <c r="APF845" s="247"/>
      <c r="APG845" s="247"/>
      <c r="APH845" s="247"/>
      <c r="API845" s="247"/>
      <c r="APJ845" s="247"/>
      <c r="APK845" s="247"/>
      <c r="APL845" s="247"/>
      <c r="APM845" s="247"/>
      <c r="APN845" s="247"/>
      <c r="APO845" s="247"/>
      <c r="APP845" s="247"/>
      <c r="APQ845" s="247"/>
      <c r="APR845" s="247"/>
      <c r="APS845" s="247"/>
      <c r="APT845" s="247"/>
      <c r="APU845" s="247"/>
      <c r="APV845" s="247"/>
      <c r="APW845" s="247"/>
      <c r="APX845" s="247"/>
      <c r="APY845" s="247"/>
      <c r="APZ845" s="247"/>
      <c r="AQA845" s="247"/>
      <c r="AQB845" s="247"/>
      <c r="AQC845" s="247"/>
      <c r="AQD845" s="247"/>
      <c r="AQE845" s="247"/>
      <c r="AQF845" s="247"/>
      <c r="AQG845" s="247"/>
      <c r="AQH845" s="247"/>
      <c r="AQI845" s="247"/>
      <c r="AQJ845" s="247"/>
      <c r="AQK845" s="247"/>
      <c r="AQL845" s="247"/>
      <c r="AQM845" s="247"/>
      <c r="AQN845" s="247"/>
      <c r="AQO845" s="247"/>
      <c r="AQP845" s="247"/>
      <c r="AQQ845" s="247"/>
      <c r="AQR845" s="247"/>
      <c r="AQS845" s="247"/>
      <c r="AQT845" s="247"/>
      <c r="AQU845" s="247"/>
      <c r="AQV845" s="247"/>
      <c r="AQW845" s="247"/>
      <c r="AQX845" s="247"/>
      <c r="AQY845" s="247"/>
      <c r="AQZ845" s="247"/>
      <c r="ARA845" s="247"/>
      <c r="ARB845" s="247"/>
      <c r="ARC845" s="247"/>
      <c r="ARD845" s="247"/>
      <c r="ARE845" s="247"/>
      <c r="ARF845" s="247"/>
      <c r="ARG845" s="247"/>
      <c r="ARH845" s="247"/>
      <c r="ARI845" s="247"/>
      <c r="ARJ845" s="247"/>
      <c r="ARK845" s="247"/>
      <c r="ARL845" s="247"/>
      <c r="ARM845" s="247"/>
      <c r="ARN845" s="247"/>
      <c r="ARO845" s="247"/>
      <c r="ARP845" s="247"/>
      <c r="ARQ845" s="247"/>
      <c r="ARR845" s="247"/>
      <c r="ARS845" s="247"/>
      <c r="ART845" s="247"/>
      <c r="ARU845" s="247"/>
      <c r="ARV845" s="247"/>
      <c r="ARW845" s="247"/>
      <c r="ARX845" s="247"/>
      <c r="ARY845" s="247"/>
      <c r="ARZ845" s="247"/>
      <c r="ASA845" s="247"/>
      <c r="ASB845" s="247"/>
      <c r="ASC845" s="247"/>
      <c r="ASD845" s="247"/>
      <c r="ASE845" s="247"/>
      <c r="ASF845" s="247"/>
      <c r="ASG845" s="247"/>
      <c r="ASH845" s="247"/>
      <c r="ASI845" s="247"/>
      <c r="ASJ845" s="247"/>
      <c r="ASK845" s="247"/>
      <c r="ASL845" s="247"/>
      <c r="ASM845" s="247"/>
      <c r="ASN845" s="247"/>
      <c r="ASO845" s="247"/>
      <c r="ASP845" s="247"/>
      <c r="ASQ845" s="247"/>
      <c r="ASR845" s="247"/>
      <c r="ASS845" s="247"/>
      <c r="AST845" s="247"/>
      <c r="ASU845" s="247"/>
      <c r="ASV845" s="247"/>
      <c r="ASW845" s="247"/>
      <c r="ASX845" s="247"/>
      <c r="ASY845" s="247"/>
      <c r="ASZ845" s="247"/>
      <c r="ATA845" s="247"/>
      <c r="ATB845" s="247"/>
      <c r="ATC845" s="247"/>
      <c r="ATD845" s="247"/>
      <c r="ATE845" s="247"/>
      <c r="ATF845" s="247"/>
      <c r="ATG845" s="247"/>
      <c r="ATH845" s="247"/>
      <c r="ATI845" s="247"/>
      <c r="ATJ845" s="247"/>
      <c r="ATK845" s="247"/>
      <c r="ATL845" s="247"/>
      <c r="ATM845" s="247"/>
      <c r="ATN845" s="247"/>
      <c r="ATO845" s="247"/>
      <c r="ATP845" s="247"/>
      <c r="ATQ845" s="247"/>
      <c r="ATR845" s="247"/>
      <c r="ATS845" s="247"/>
      <c r="ATT845" s="247"/>
      <c r="ATU845" s="247"/>
      <c r="ATV845" s="247"/>
      <c r="ATW845" s="247"/>
      <c r="ATX845" s="247"/>
      <c r="ATY845" s="247"/>
      <c r="ATZ845" s="247"/>
      <c r="AUA845" s="247"/>
      <c r="AUB845" s="247"/>
      <c r="AUC845" s="247"/>
      <c r="AUD845" s="247"/>
      <c r="AUE845" s="247"/>
      <c r="AUF845" s="247"/>
      <c r="AUG845" s="247"/>
      <c r="AUH845" s="247"/>
      <c r="AUI845" s="247"/>
      <c r="AUJ845" s="247"/>
      <c r="AUK845" s="247"/>
      <c r="AUL845" s="247"/>
      <c r="AUM845" s="247"/>
      <c r="AUN845" s="247"/>
      <c r="AUO845" s="247"/>
      <c r="AUP845" s="247"/>
      <c r="AUQ845" s="247"/>
      <c r="AUR845" s="247"/>
      <c r="AUS845" s="247"/>
      <c r="AUT845" s="247"/>
      <c r="AUU845" s="247"/>
      <c r="AUV845" s="247"/>
      <c r="AUW845" s="247"/>
      <c r="AUX845" s="247"/>
      <c r="AUY845" s="247"/>
      <c r="AUZ845" s="247"/>
      <c r="AVA845" s="247"/>
      <c r="AVB845" s="247"/>
      <c r="AVC845" s="247"/>
      <c r="AVD845" s="247"/>
      <c r="AVE845" s="247"/>
      <c r="AVF845" s="247"/>
      <c r="AVG845" s="247"/>
      <c r="AVH845" s="247"/>
      <c r="AVI845" s="247"/>
      <c r="AVJ845" s="247"/>
      <c r="AVK845" s="247"/>
      <c r="AVL845" s="247"/>
      <c r="AVM845" s="247"/>
      <c r="AVN845" s="247"/>
      <c r="AVO845" s="247"/>
      <c r="AVP845" s="247"/>
      <c r="AVQ845" s="247"/>
      <c r="AVR845" s="247"/>
      <c r="AVS845" s="247"/>
      <c r="AVT845" s="247"/>
      <c r="AVU845" s="247"/>
      <c r="AVV845" s="247"/>
      <c r="AVW845" s="247"/>
      <c r="AVX845" s="247"/>
      <c r="AVY845" s="247"/>
      <c r="AVZ845" s="247"/>
      <c r="AWA845" s="247"/>
      <c r="AWB845" s="247"/>
      <c r="AWC845" s="247"/>
      <c r="AWD845" s="247"/>
      <c r="AWE845" s="247"/>
      <c r="AWF845" s="247"/>
      <c r="AWG845" s="247"/>
      <c r="AWH845" s="247"/>
      <c r="AWI845" s="247"/>
      <c r="AWJ845" s="247"/>
      <c r="AWK845" s="247"/>
      <c r="AWL845" s="247"/>
      <c r="AWM845" s="247"/>
      <c r="AWN845" s="247"/>
      <c r="AWO845" s="247"/>
      <c r="AWP845" s="247"/>
      <c r="AWQ845" s="247"/>
      <c r="AWR845" s="247"/>
      <c r="AWS845" s="247"/>
      <c r="AWT845" s="247"/>
      <c r="AWU845" s="247"/>
      <c r="AWV845" s="247"/>
      <c r="AWW845" s="247"/>
      <c r="AWX845" s="247"/>
      <c r="AWY845" s="247"/>
      <c r="AWZ845" s="247"/>
      <c r="AXA845" s="247"/>
      <c r="AXB845" s="247"/>
      <c r="AXC845" s="247"/>
      <c r="AXD845" s="247"/>
      <c r="AXE845" s="247"/>
      <c r="AXF845" s="247"/>
      <c r="AXG845" s="247"/>
      <c r="AXH845" s="247"/>
      <c r="AXI845" s="247"/>
      <c r="AXJ845" s="247"/>
      <c r="AXK845" s="247"/>
      <c r="AXL845" s="247"/>
      <c r="AXM845" s="247"/>
      <c r="AXN845" s="247"/>
      <c r="AXO845" s="247"/>
      <c r="AXP845" s="247"/>
      <c r="AXQ845" s="247"/>
      <c r="AXR845" s="247"/>
      <c r="AXS845" s="247"/>
      <c r="AXT845" s="247"/>
      <c r="AXU845" s="247"/>
      <c r="AXV845" s="247"/>
      <c r="AXW845" s="247"/>
      <c r="AXX845" s="247"/>
      <c r="AXY845" s="247"/>
      <c r="AXZ845" s="247"/>
      <c r="AYA845" s="247"/>
      <c r="AYB845" s="247"/>
      <c r="AYC845" s="247"/>
      <c r="AYD845" s="247"/>
      <c r="AYE845" s="247"/>
      <c r="AYF845" s="247"/>
      <c r="AYG845" s="247"/>
      <c r="AYH845" s="247"/>
      <c r="AYI845" s="247"/>
      <c r="AYJ845" s="247"/>
      <c r="AYK845" s="247"/>
      <c r="AYL845" s="247"/>
      <c r="AYM845" s="247"/>
      <c r="AYN845" s="247"/>
      <c r="AYO845" s="247"/>
      <c r="AYP845" s="247"/>
      <c r="AYQ845" s="247"/>
      <c r="AYR845" s="247"/>
      <c r="AYS845" s="247"/>
      <c r="AYT845" s="247"/>
      <c r="AYU845" s="247"/>
      <c r="AYV845" s="247"/>
      <c r="AYW845" s="247"/>
      <c r="AYX845" s="247"/>
      <c r="AYY845" s="247"/>
      <c r="AYZ845" s="247"/>
      <c r="AZA845" s="247"/>
      <c r="AZB845" s="247"/>
      <c r="AZC845" s="247"/>
      <c r="AZD845" s="247"/>
      <c r="AZE845" s="247"/>
      <c r="AZF845" s="247"/>
      <c r="AZG845" s="247"/>
      <c r="AZH845" s="247"/>
      <c r="AZI845" s="247"/>
      <c r="AZJ845" s="247"/>
      <c r="AZK845" s="247"/>
      <c r="AZL845" s="247"/>
      <c r="AZM845" s="247"/>
      <c r="AZN845" s="247"/>
      <c r="AZO845" s="247"/>
      <c r="AZP845" s="247"/>
      <c r="AZQ845" s="247"/>
      <c r="AZR845" s="247"/>
      <c r="AZS845" s="247"/>
      <c r="AZT845" s="247"/>
      <c r="AZU845" s="247"/>
      <c r="AZV845" s="247"/>
      <c r="AZW845" s="247"/>
      <c r="AZX845" s="247"/>
      <c r="AZY845" s="247"/>
      <c r="AZZ845" s="247"/>
      <c r="BAA845" s="247"/>
      <c r="BAB845" s="247"/>
      <c r="BAC845" s="247"/>
      <c r="BAD845" s="247"/>
      <c r="BAE845" s="247"/>
      <c r="BAF845" s="247"/>
      <c r="BAG845" s="247"/>
      <c r="BAH845" s="247"/>
      <c r="BAI845" s="247"/>
      <c r="BAJ845" s="247"/>
      <c r="BAK845" s="247"/>
      <c r="BAL845" s="247"/>
      <c r="BAM845" s="247"/>
      <c r="BAN845" s="247"/>
      <c r="BAO845" s="247"/>
      <c r="BAP845" s="247"/>
      <c r="BAQ845" s="247"/>
      <c r="BAR845" s="247"/>
      <c r="BAS845" s="247"/>
      <c r="BAT845" s="247"/>
      <c r="BAU845" s="247"/>
      <c r="BAV845" s="247"/>
      <c r="BAW845" s="247"/>
      <c r="BAX845" s="247"/>
      <c r="BAY845" s="247"/>
      <c r="BAZ845" s="247"/>
      <c r="BBA845" s="247"/>
      <c r="BBB845" s="247"/>
      <c r="BBC845" s="247"/>
      <c r="BBD845" s="247"/>
      <c r="BBE845" s="247"/>
      <c r="BBF845" s="247"/>
      <c r="BBG845" s="247"/>
      <c r="BBH845" s="247"/>
      <c r="BBI845" s="247"/>
      <c r="BBJ845" s="247"/>
      <c r="BBK845" s="247"/>
      <c r="BBL845" s="247"/>
      <c r="BBM845" s="247"/>
      <c r="BBN845" s="247"/>
      <c r="BBO845" s="247"/>
      <c r="BBP845" s="247"/>
      <c r="BBQ845" s="247"/>
      <c r="BBR845" s="247"/>
      <c r="BBS845" s="247"/>
      <c r="BBT845" s="247"/>
      <c r="BBU845" s="247"/>
      <c r="BBV845" s="247"/>
      <c r="BBW845" s="247"/>
      <c r="BBX845" s="247"/>
      <c r="BBY845" s="247"/>
      <c r="BBZ845" s="247"/>
      <c r="BCA845" s="247"/>
      <c r="BCB845" s="247"/>
      <c r="BCC845" s="247"/>
      <c r="BCD845" s="247"/>
      <c r="BCE845" s="247"/>
      <c r="BCF845" s="247"/>
      <c r="BCG845" s="247"/>
      <c r="BCH845" s="247"/>
      <c r="BCI845" s="247"/>
      <c r="BCJ845" s="247"/>
      <c r="BCK845" s="247"/>
      <c r="BCL845" s="247"/>
      <c r="BCM845" s="247"/>
      <c r="BCN845" s="247"/>
      <c r="BCO845" s="247"/>
      <c r="BCP845" s="247"/>
      <c r="BCQ845" s="247"/>
      <c r="BCR845" s="247"/>
      <c r="BCS845" s="247"/>
      <c r="BCT845" s="247"/>
      <c r="BCU845" s="247"/>
      <c r="BCV845" s="247"/>
      <c r="BCW845" s="247"/>
      <c r="BCX845" s="247"/>
      <c r="BCY845" s="247"/>
      <c r="BCZ845" s="247"/>
      <c r="BDA845" s="247"/>
      <c r="BDB845" s="247"/>
      <c r="BDC845" s="247"/>
      <c r="BDD845" s="247"/>
      <c r="BDE845" s="247"/>
      <c r="BDF845" s="247"/>
      <c r="BDG845" s="247"/>
      <c r="BDH845" s="247"/>
      <c r="BDI845" s="247"/>
      <c r="BDJ845" s="247"/>
      <c r="BDK845" s="247"/>
      <c r="BDL845" s="247"/>
      <c r="BDM845" s="247"/>
      <c r="BDN845" s="247"/>
      <c r="BDO845" s="247"/>
      <c r="BDP845" s="247"/>
      <c r="BDQ845" s="247"/>
      <c r="BDR845" s="247"/>
      <c r="BDS845" s="247"/>
      <c r="BDT845" s="247"/>
      <c r="BDU845" s="247"/>
      <c r="BDV845" s="247"/>
      <c r="BDW845" s="247"/>
      <c r="BDX845" s="247"/>
      <c r="BDY845" s="247"/>
      <c r="BDZ845" s="247"/>
      <c r="BEA845" s="247"/>
      <c r="BEB845" s="247"/>
      <c r="BEC845" s="247"/>
      <c r="BED845" s="247"/>
      <c r="BEE845" s="247"/>
      <c r="BEF845" s="247"/>
      <c r="BEG845" s="247"/>
      <c r="BEH845" s="247"/>
      <c r="BEI845" s="247"/>
      <c r="BEJ845" s="247"/>
      <c r="BEK845" s="247"/>
      <c r="BEL845" s="247"/>
      <c r="BEM845" s="247"/>
      <c r="BEN845" s="247"/>
      <c r="BEO845" s="247"/>
      <c r="BEP845" s="247"/>
      <c r="BEQ845" s="247"/>
      <c r="BER845" s="247"/>
      <c r="BES845" s="247"/>
      <c r="BET845" s="247"/>
      <c r="BEU845" s="247"/>
      <c r="BEV845" s="247"/>
      <c r="BEW845" s="247"/>
      <c r="BEX845" s="247"/>
      <c r="BEY845" s="247"/>
      <c r="BEZ845" s="247"/>
      <c r="BFA845" s="247"/>
      <c r="BFB845" s="247"/>
      <c r="BFC845" s="247"/>
      <c r="BFD845" s="247"/>
      <c r="BFE845" s="247"/>
      <c r="BFF845" s="247"/>
      <c r="BFG845" s="247"/>
      <c r="BFH845" s="247"/>
      <c r="BFI845" s="247"/>
      <c r="BFJ845" s="247"/>
      <c r="BFK845" s="247"/>
      <c r="BFL845" s="247"/>
      <c r="BFM845" s="247"/>
      <c r="BFN845" s="247"/>
      <c r="BFO845" s="247"/>
      <c r="BFP845" s="247"/>
      <c r="BFQ845" s="247"/>
      <c r="BFR845" s="247"/>
      <c r="BFS845" s="247"/>
      <c r="BFT845" s="247"/>
      <c r="BFU845" s="247"/>
      <c r="BFV845" s="247"/>
      <c r="BFW845" s="247"/>
      <c r="BFX845" s="247"/>
      <c r="BFY845" s="247"/>
      <c r="BFZ845" s="247"/>
      <c r="BGA845" s="247"/>
      <c r="BGB845" s="247"/>
      <c r="BGC845" s="247"/>
      <c r="BGD845" s="247"/>
      <c r="BGE845" s="247"/>
      <c r="BGF845" s="247"/>
      <c r="BGG845" s="247"/>
      <c r="BGH845" s="247"/>
      <c r="BGI845" s="247"/>
      <c r="BGJ845" s="247"/>
      <c r="BGK845" s="247"/>
      <c r="BGL845" s="247"/>
      <c r="BGM845" s="247"/>
      <c r="BGN845" s="247"/>
      <c r="BGO845" s="247"/>
      <c r="BGP845" s="247"/>
      <c r="BGQ845" s="247"/>
      <c r="BGR845" s="247"/>
      <c r="BGS845" s="247"/>
      <c r="BGT845" s="247"/>
      <c r="BGU845" s="247"/>
      <c r="BGV845" s="247"/>
      <c r="BGW845" s="247"/>
      <c r="BGX845" s="247"/>
      <c r="BGY845" s="247"/>
      <c r="BGZ845" s="247"/>
      <c r="BHA845" s="247"/>
      <c r="BHB845" s="247"/>
      <c r="BHC845" s="247"/>
      <c r="BHD845" s="247"/>
      <c r="BHE845" s="247"/>
      <c r="BHF845" s="247"/>
      <c r="BHG845" s="247"/>
      <c r="BHH845" s="247"/>
      <c r="BHI845" s="247"/>
      <c r="BHJ845" s="247"/>
      <c r="BHK845" s="247"/>
      <c r="BHL845" s="247"/>
      <c r="BHM845" s="247"/>
      <c r="BHN845" s="247"/>
      <c r="BHO845" s="247"/>
      <c r="BHP845" s="247"/>
      <c r="BHQ845" s="247"/>
      <c r="BHR845" s="247"/>
      <c r="BHS845" s="247"/>
      <c r="BHT845" s="247"/>
      <c r="BHU845" s="247"/>
      <c r="BHV845" s="247"/>
      <c r="BHW845" s="247"/>
      <c r="BHX845" s="247"/>
      <c r="BHY845" s="247"/>
      <c r="BHZ845" s="247"/>
      <c r="BIA845" s="247"/>
      <c r="BIB845" s="247"/>
      <c r="BIC845" s="247"/>
      <c r="BID845" s="247"/>
      <c r="BIE845" s="247"/>
      <c r="BIF845" s="247"/>
      <c r="BIG845" s="247"/>
      <c r="BIH845" s="247"/>
      <c r="BII845" s="247"/>
      <c r="BIJ845" s="247"/>
      <c r="BIK845" s="247"/>
      <c r="BIL845" s="247"/>
      <c r="BIM845" s="247"/>
      <c r="BIN845" s="247"/>
      <c r="BIO845" s="247"/>
      <c r="BIP845" s="247"/>
      <c r="BIQ845" s="247"/>
      <c r="BIR845" s="247"/>
      <c r="BIS845" s="247"/>
      <c r="BIT845" s="247"/>
      <c r="BIU845" s="247"/>
      <c r="BIV845" s="247"/>
      <c r="BIW845" s="247"/>
      <c r="BIX845" s="247"/>
      <c r="BIY845" s="247"/>
      <c r="BIZ845" s="247"/>
      <c r="BJA845" s="247"/>
      <c r="BJB845" s="247"/>
      <c r="BJC845" s="247"/>
      <c r="BJD845" s="247"/>
      <c r="BJE845" s="247"/>
      <c r="BJF845" s="247"/>
      <c r="BJG845" s="247"/>
      <c r="BJH845" s="247"/>
      <c r="BJI845" s="247"/>
      <c r="BJJ845" s="247"/>
      <c r="BJK845" s="247"/>
      <c r="BJL845" s="247"/>
      <c r="BJM845" s="247"/>
      <c r="BJN845" s="247"/>
      <c r="BJO845" s="247"/>
      <c r="BJP845" s="247"/>
      <c r="BJQ845" s="247"/>
      <c r="BJR845" s="247"/>
      <c r="BJS845" s="247"/>
      <c r="BJT845" s="247"/>
      <c r="BJU845" s="247"/>
      <c r="BJV845" s="247"/>
      <c r="BJW845" s="247"/>
      <c r="BJX845" s="247"/>
      <c r="BJY845" s="247"/>
      <c r="BJZ845" s="247"/>
      <c r="BKA845" s="247"/>
      <c r="BKB845" s="247"/>
      <c r="BKC845" s="247"/>
      <c r="BKD845" s="247"/>
      <c r="BKE845" s="247"/>
      <c r="BKF845" s="247"/>
      <c r="BKG845" s="247"/>
      <c r="BKH845" s="247"/>
      <c r="BKI845" s="247"/>
      <c r="BKJ845" s="247"/>
      <c r="BKK845" s="247"/>
      <c r="BKL845" s="247"/>
      <c r="BKM845" s="247"/>
      <c r="BKN845" s="247"/>
      <c r="BKO845" s="247"/>
      <c r="BKP845" s="247"/>
      <c r="BKQ845" s="247"/>
      <c r="BKR845" s="247"/>
      <c r="BKS845" s="247"/>
      <c r="BKT845" s="247"/>
      <c r="BKU845" s="247"/>
      <c r="BKV845" s="247"/>
      <c r="BKW845" s="247"/>
      <c r="BKX845" s="247"/>
      <c r="BKY845" s="247"/>
      <c r="BKZ845" s="247"/>
      <c r="BLA845" s="247"/>
      <c r="BLB845" s="247"/>
      <c r="BLC845" s="247"/>
      <c r="BLD845" s="247"/>
      <c r="BLE845" s="247"/>
      <c r="BLF845" s="247"/>
      <c r="BLG845" s="247"/>
      <c r="BLH845" s="247"/>
      <c r="BLI845" s="247"/>
      <c r="BLJ845" s="247"/>
      <c r="BLK845" s="247"/>
      <c r="BLL845" s="247"/>
      <c r="BLM845" s="247"/>
      <c r="BLN845" s="247"/>
      <c r="BLO845" s="247"/>
      <c r="BLP845" s="247"/>
      <c r="BLQ845" s="247"/>
      <c r="BLR845" s="247"/>
      <c r="BLS845" s="247"/>
      <c r="BLT845" s="247"/>
      <c r="BLU845" s="247"/>
      <c r="BLV845" s="247"/>
      <c r="BLW845" s="247"/>
      <c r="BLX845" s="247"/>
      <c r="BLY845" s="247"/>
      <c r="BLZ845" s="247"/>
      <c r="BMA845" s="247"/>
      <c r="BMB845" s="247"/>
      <c r="BMC845" s="247"/>
      <c r="BMD845" s="247"/>
      <c r="BME845" s="247"/>
      <c r="BMF845" s="247"/>
      <c r="BMG845" s="247"/>
      <c r="BMH845" s="247"/>
      <c r="BMI845" s="247"/>
      <c r="BMJ845" s="247"/>
      <c r="BMK845" s="247"/>
      <c r="BML845" s="247"/>
      <c r="BMM845" s="247"/>
      <c r="BMN845" s="247"/>
      <c r="BMO845" s="247"/>
      <c r="BMP845" s="247"/>
      <c r="BMQ845" s="247"/>
      <c r="BMR845" s="247"/>
      <c r="BMS845" s="247"/>
      <c r="BMT845" s="247"/>
      <c r="BMU845" s="247"/>
      <c r="BMV845" s="247"/>
      <c r="BMW845" s="247"/>
      <c r="BMX845" s="247"/>
      <c r="BMY845" s="247"/>
      <c r="BMZ845" s="247"/>
      <c r="BNA845" s="247"/>
      <c r="BNB845" s="247"/>
      <c r="BNC845" s="247"/>
      <c r="BND845" s="247"/>
      <c r="BNE845" s="247"/>
      <c r="BNF845" s="247"/>
      <c r="BNG845" s="247"/>
      <c r="BNH845" s="247"/>
      <c r="BNI845" s="247"/>
      <c r="BNJ845" s="247"/>
      <c r="BNK845" s="247"/>
      <c r="BNL845" s="247"/>
      <c r="BNM845" s="247"/>
      <c r="BNN845" s="247"/>
      <c r="BNO845" s="247"/>
      <c r="BNP845" s="247"/>
      <c r="BNQ845" s="247"/>
      <c r="BNR845" s="247"/>
      <c r="BNS845" s="247"/>
      <c r="BNT845" s="247"/>
      <c r="BNU845" s="247"/>
      <c r="BNV845" s="247"/>
      <c r="BNW845" s="247"/>
      <c r="BNX845" s="247"/>
      <c r="BNY845" s="247"/>
      <c r="BNZ845" s="247"/>
      <c r="BOA845" s="247"/>
      <c r="BOB845" s="247"/>
      <c r="BOC845" s="247"/>
      <c r="BOD845" s="247"/>
      <c r="BOE845" s="247"/>
      <c r="BOF845" s="247"/>
      <c r="BOG845" s="247"/>
      <c r="BOH845" s="247"/>
      <c r="BOI845" s="247"/>
      <c r="BOJ845" s="247"/>
      <c r="BOK845" s="247"/>
      <c r="BOL845" s="247"/>
      <c r="BOM845" s="247"/>
      <c r="BON845" s="247"/>
      <c r="BOO845" s="247"/>
      <c r="BOP845" s="247"/>
      <c r="BOQ845" s="247"/>
      <c r="BOR845" s="247"/>
      <c r="BOS845" s="247"/>
      <c r="BOT845" s="247"/>
      <c r="BOU845" s="247"/>
      <c r="BOV845" s="247"/>
      <c r="BOW845" s="247"/>
      <c r="BOX845" s="247"/>
      <c r="BOY845" s="247"/>
      <c r="BOZ845" s="247"/>
      <c r="BPA845" s="247"/>
      <c r="BPB845" s="247"/>
      <c r="BPC845" s="247"/>
      <c r="BPD845" s="247"/>
      <c r="BPE845" s="247"/>
      <c r="BPF845" s="247"/>
      <c r="BPG845" s="247"/>
      <c r="BPH845" s="247"/>
      <c r="BPI845" s="247"/>
      <c r="BPJ845" s="247"/>
      <c r="BPK845" s="247"/>
      <c r="BPL845" s="247"/>
      <c r="BPM845" s="247"/>
      <c r="BPN845" s="247"/>
      <c r="BPO845" s="247"/>
      <c r="BPP845" s="247"/>
      <c r="BPQ845" s="247"/>
      <c r="BPR845" s="247"/>
      <c r="BPS845" s="247"/>
      <c r="BPT845" s="247"/>
      <c r="BPU845" s="247"/>
      <c r="BPV845" s="247"/>
      <c r="BPW845" s="247"/>
      <c r="BPX845" s="247"/>
      <c r="BPY845" s="247"/>
      <c r="BPZ845" s="247"/>
      <c r="BQA845" s="247"/>
      <c r="BQB845" s="247"/>
      <c r="BQC845" s="247"/>
      <c r="BQD845" s="247"/>
      <c r="BQE845" s="247"/>
      <c r="BQF845" s="247"/>
      <c r="BQG845" s="247"/>
      <c r="BQH845" s="247"/>
      <c r="BQI845" s="247"/>
      <c r="BQJ845" s="247"/>
      <c r="BQK845" s="247"/>
      <c r="BQL845" s="247"/>
      <c r="BQM845" s="247"/>
      <c r="BQN845" s="247"/>
      <c r="BQO845" s="247"/>
      <c r="BQP845" s="247"/>
      <c r="BQQ845" s="247"/>
      <c r="BQR845" s="247"/>
      <c r="BQS845" s="247"/>
      <c r="BQT845" s="247"/>
      <c r="BQU845" s="247"/>
      <c r="BQV845" s="247"/>
      <c r="BQW845" s="247"/>
      <c r="BQX845" s="247"/>
      <c r="BQY845" s="247"/>
      <c r="BQZ845" s="247"/>
      <c r="BRA845" s="247"/>
      <c r="BRB845" s="247"/>
      <c r="BRC845" s="247"/>
      <c r="BRD845" s="247"/>
      <c r="BRE845" s="247"/>
      <c r="BRF845" s="247"/>
      <c r="BRG845" s="247"/>
      <c r="BRH845" s="247"/>
      <c r="BRI845" s="247"/>
      <c r="BRJ845" s="247"/>
      <c r="BRK845" s="247"/>
      <c r="BRL845" s="247"/>
      <c r="BRM845" s="247"/>
      <c r="BRN845" s="247"/>
      <c r="BRO845" s="247"/>
      <c r="BRP845" s="247"/>
      <c r="BRQ845" s="247"/>
      <c r="BRR845" s="247"/>
      <c r="BRS845" s="247"/>
      <c r="BRT845" s="247"/>
      <c r="BRU845" s="247"/>
      <c r="BRV845" s="247"/>
      <c r="BRW845" s="247"/>
      <c r="BRX845" s="247"/>
      <c r="BRY845" s="247"/>
      <c r="BRZ845" s="247"/>
      <c r="BSA845" s="247"/>
      <c r="BSB845" s="247"/>
      <c r="BSC845" s="247"/>
      <c r="BSD845" s="247"/>
      <c r="BSE845" s="247"/>
      <c r="BSF845" s="247"/>
      <c r="BSG845" s="247"/>
      <c r="BSH845" s="247"/>
      <c r="BSI845" s="247"/>
      <c r="BSJ845" s="247"/>
      <c r="BSK845" s="247"/>
      <c r="BSL845" s="247"/>
      <c r="BSM845" s="247"/>
      <c r="BSN845" s="247"/>
      <c r="BSO845" s="247"/>
      <c r="BSP845" s="247"/>
      <c r="BSQ845" s="247"/>
      <c r="BSR845" s="247"/>
      <c r="BSS845" s="247"/>
      <c r="BST845" s="247"/>
      <c r="BSU845" s="247"/>
      <c r="BSV845" s="247"/>
      <c r="BSW845" s="247"/>
      <c r="BSX845" s="247"/>
      <c r="BSY845" s="247"/>
      <c r="BSZ845" s="247"/>
      <c r="BTA845" s="247"/>
      <c r="BTB845" s="247"/>
      <c r="BTC845" s="247"/>
      <c r="BTD845" s="247"/>
      <c r="BTE845" s="247"/>
      <c r="BTF845" s="247"/>
      <c r="BTG845" s="247"/>
      <c r="BTH845" s="247"/>
      <c r="BTI845" s="247"/>
      <c r="BTJ845" s="247"/>
      <c r="BTK845" s="247"/>
      <c r="BTL845" s="247"/>
      <c r="BTM845" s="247"/>
      <c r="BTN845" s="247"/>
      <c r="BTO845" s="247"/>
      <c r="BTP845" s="247"/>
      <c r="BTQ845" s="247"/>
      <c r="BTR845" s="247"/>
      <c r="BTS845" s="247"/>
      <c r="BTT845" s="247"/>
      <c r="BTU845" s="247"/>
      <c r="BTV845" s="247"/>
      <c r="BTW845" s="247"/>
      <c r="BTX845" s="247"/>
      <c r="BTY845" s="247"/>
      <c r="BTZ845" s="247"/>
      <c r="BUA845" s="247"/>
      <c r="BUB845" s="247"/>
      <c r="BUC845" s="247"/>
      <c r="BUD845" s="247"/>
      <c r="BUE845" s="247"/>
      <c r="BUF845" s="247"/>
      <c r="BUG845" s="247"/>
      <c r="BUH845" s="247"/>
      <c r="BUI845" s="247"/>
      <c r="BUJ845" s="247"/>
      <c r="BUK845" s="247"/>
      <c r="BUL845" s="247"/>
      <c r="BUM845" s="247"/>
      <c r="BUN845" s="247"/>
      <c r="BUO845" s="247"/>
      <c r="BUP845" s="247"/>
      <c r="BUQ845" s="247"/>
      <c r="BUR845" s="247"/>
      <c r="BUS845" s="247"/>
      <c r="BUT845" s="247"/>
      <c r="BUU845" s="247"/>
      <c r="BUV845" s="247"/>
      <c r="BUW845" s="247"/>
      <c r="BUX845" s="247"/>
      <c r="BUY845" s="247"/>
      <c r="BUZ845" s="247"/>
      <c r="BVA845" s="247"/>
      <c r="BVB845" s="247"/>
      <c r="BVC845" s="247"/>
      <c r="BVD845" s="247"/>
      <c r="BVE845" s="247"/>
      <c r="BVF845" s="247"/>
      <c r="BVG845" s="247"/>
      <c r="BVH845" s="247"/>
      <c r="BVI845" s="247"/>
      <c r="BVJ845" s="247"/>
      <c r="BVK845" s="247"/>
      <c r="BVL845" s="247"/>
      <c r="BVM845" s="247"/>
      <c r="BVN845" s="247"/>
      <c r="BVO845" s="247"/>
      <c r="BVP845" s="247"/>
      <c r="BVQ845" s="247"/>
      <c r="BVR845" s="247"/>
      <c r="BVS845" s="247"/>
      <c r="BVT845" s="247"/>
      <c r="BVU845" s="247"/>
      <c r="BVV845" s="247"/>
      <c r="BVW845" s="247"/>
      <c r="BVX845" s="247"/>
      <c r="BVY845" s="247"/>
      <c r="BVZ845" s="247"/>
      <c r="BWA845" s="247"/>
      <c r="BWB845" s="247"/>
      <c r="BWC845" s="247"/>
      <c r="BWD845" s="247"/>
      <c r="BWE845" s="247"/>
      <c r="BWF845" s="247"/>
      <c r="BWG845" s="247"/>
      <c r="BWH845" s="247"/>
      <c r="BWI845" s="247"/>
      <c r="BWJ845" s="247"/>
      <c r="BWK845" s="247"/>
      <c r="BWL845" s="247"/>
      <c r="BWM845" s="247"/>
      <c r="BWN845" s="247"/>
      <c r="BWO845" s="247"/>
      <c r="BWP845" s="247"/>
      <c r="BWQ845" s="247"/>
      <c r="BWR845" s="247"/>
      <c r="BWS845" s="247"/>
      <c r="BWT845" s="247"/>
      <c r="BWU845" s="247"/>
      <c r="BWV845" s="247"/>
      <c r="BWW845" s="247"/>
      <c r="BWX845" s="247"/>
      <c r="BWY845" s="247"/>
      <c r="BWZ845" s="247"/>
      <c r="BXA845" s="247"/>
      <c r="BXB845" s="247"/>
      <c r="BXC845" s="247"/>
      <c r="BXD845" s="247"/>
      <c r="BXE845" s="247"/>
      <c r="BXF845" s="247"/>
      <c r="BXG845" s="247"/>
      <c r="BXH845" s="247"/>
      <c r="BXI845" s="247"/>
      <c r="BXJ845" s="247"/>
      <c r="BXK845" s="247"/>
      <c r="BXL845" s="247"/>
      <c r="BXM845" s="247"/>
      <c r="BXN845" s="247"/>
      <c r="BXO845" s="247"/>
      <c r="BXP845" s="247"/>
      <c r="BXQ845" s="247"/>
      <c r="BXR845" s="247"/>
      <c r="BXS845" s="247"/>
      <c r="BXT845" s="247"/>
      <c r="BXU845" s="247"/>
      <c r="BXV845" s="247"/>
      <c r="BXW845" s="247"/>
      <c r="BXX845" s="247"/>
      <c r="BXY845" s="247"/>
      <c r="BXZ845" s="247"/>
      <c r="BYA845" s="247"/>
      <c r="BYB845" s="247"/>
      <c r="BYC845" s="247"/>
      <c r="BYD845" s="247"/>
      <c r="BYE845" s="247"/>
      <c r="BYF845" s="247"/>
      <c r="BYG845" s="247"/>
      <c r="BYH845" s="247"/>
      <c r="BYI845" s="247"/>
      <c r="BYJ845" s="247"/>
      <c r="BYK845" s="247"/>
      <c r="BYL845" s="247"/>
      <c r="BYM845" s="247"/>
      <c r="BYN845" s="247"/>
      <c r="BYO845" s="247"/>
      <c r="BYP845" s="247"/>
      <c r="BYQ845" s="247"/>
      <c r="BYR845" s="247"/>
      <c r="BYS845" s="247"/>
      <c r="BYT845" s="247"/>
      <c r="BYU845" s="247"/>
      <c r="BYV845" s="247"/>
      <c r="BYW845" s="247"/>
      <c r="BYX845" s="247"/>
      <c r="BYY845" s="247"/>
      <c r="BYZ845" s="247"/>
      <c r="BZA845" s="247"/>
      <c r="BZB845" s="247"/>
      <c r="BZC845" s="247"/>
      <c r="BZD845" s="247"/>
      <c r="BZE845" s="247"/>
      <c r="BZF845" s="247"/>
      <c r="BZG845" s="247"/>
      <c r="BZH845" s="247"/>
      <c r="BZI845" s="247"/>
      <c r="BZJ845" s="247"/>
      <c r="BZK845" s="247"/>
      <c r="BZL845" s="247"/>
      <c r="BZM845" s="247"/>
      <c r="BZN845" s="247"/>
      <c r="BZO845" s="247"/>
      <c r="BZP845" s="247"/>
      <c r="BZQ845" s="247"/>
      <c r="BZR845" s="247"/>
      <c r="BZS845" s="247"/>
      <c r="BZT845" s="247"/>
      <c r="BZU845" s="247"/>
      <c r="BZV845" s="247"/>
      <c r="BZW845" s="247"/>
      <c r="BZX845" s="247"/>
      <c r="BZY845" s="247"/>
      <c r="BZZ845" s="247"/>
      <c r="CAA845" s="247"/>
      <c r="CAB845" s="247"/>
      <c r="CAC845" s="247"/>
      <c r="CAD845" s="247"/>
      <c r="CAE845" s="247"/>
      <c r="CAF845" s="247"/>
      <c r="CAG845" s="247"/>
      <c r="CAH845" s="247"/>
      <c r="CAI845" s="247"/>
      <c r="CAJ845" s="247"/>
      <c r="CAK845" s="247"/>
      <c r="CAL845" s="247"/>
      <c r="CAM845" s="247"/>
      <c r="CAN845" s="247"/>
      <c r="CAO845" s="247"/>
      <c r="CAP845" s="247"/>
      <c r="CAQ845" s="247"/>
      <c r="CAR845" s="247"/>
      <c r="CAS845" s="247"/>
      <c r="CAT845" s="247"/>
      <c r="CAU845" s="247"/>
      <c r="CAV845" s="247"/>
      <c r="CAW845" s="247"/>
      <c r="CAX845" s="247"/>
      <c r="CAY845" s="247"/>
      <c r="CAZ845" s="247"/>
      <c r="CBA845" s="247"/>
      <c r="CBB845" s="247"/>
      <c r="CBC845" s="247"/>
      <c r="CBD845" s="247"/>
      <c r="CBE845" s="247"/>
      <c r="CBF845" s="247"/>
      <c r="CBG845" s="247"/>
      <c r="CBH845" s="247"/>
      <c r="CBI845" s="247"/>
      <c r="CBJ845" s="247"/>
      <c r="CBK845" s="247"/>
      <c r="CBL845" s="247"/>
      <c r="CBM845" s="247"/>
      <c r="CBN845" s="247"/>
      <c r="CBO845" s="247"/>
      <c r="CBP845" s="247"/>
      <c r="CBQ845" s="247"/>
      <c r="CBR845" s="247"/>
      <c r="CBS845" s="247"/>
      <c r="CBT845" s="247"/>
      <c r="CBU845" s="247"/>
      <c r="CBV845" s="247"/>
      <c r="CBW845" s="247"/>
      <c r="CBX845" s="247"/>
      <c r="CBY845" s="247"/>
      <c r="CBZ845" s="247"/>
      <c r="CCA845" s="247"/>
      <c r="CCB845" s="247"/>
      <c r="CCC845" s="247"/>
      <c r="CCD845" s="247"/>
      <c r="CCE845" s="247"/>
      <c r="CCF845" s="247"/>
      <c r="CCG845" s="247"/>
      <c r="CCH845" s="247"/>
      <c r="CCI845" s="247"/>
      <c r="CCJ845" s="247"/>
      <c r="CCK845" s="247"/>
      <c r="CCL845" s="247"/>
      <c r="CCM845" s="247"/>
      <c r="CCN845" s="247"/>
      <c r="CCO845" s="247"/>
      <c r="CCP845" s="247"/>
      <c r="CCQ845" s="247"/>
      <c r="CCR845" s="247"/>
      <c r="CCS845" s="247"/>
      <c r="CCT845" s="247"/>
      <c r="CCU845" s="247"/>
      <c r="CCV845" s="247"/>
      <c r="CCW845" s="247"/>
      <c r="CCX845" s="247"/>
      <c r="CCY845" s="247"/>
      <c r="CCZ845" s="247"/>
      <c r="CDA845" s="247"/>
      <c r="CDB845" s="247"/>
      <c r="CDC845" s="247"/>
      <c r="CDD845" s="247"/>
      <c r="CDE845" s="247"/>
      <c r="CDF845" s="247"/>
      <c r="CDG845" s="247"/>
      <c r="CDH845" s="247"/>
      <c r="CDI845" s="247"/>
      <c r="CDJ845" s="247"/>
      <c r="CDK845" s="247"/>
      <c r="CDL845" s="247"/>
      <c r="CDM845" s="247"/>
      <c r="CDN845" s="247"/>
      <c r="CDO845" s="247"/>
      <c r="CDP845" s="247"/>
      <c r="CDQ845" s="247"/>
      <c r="CDR845" s="247"/>
      <c r="CDS845" s="247"/>
      <c r="CDT845" s="247"/>
      <c r="CDU845" s="247"/>
      <c r="CDV845" s="247"/>
      <c r="CDW845" s="247"/>
      <c r="CDX845" s="247"/>
      <c r="CDY845" s="247"/>
      <c r="CDZ845" s="247"/>
      <c r="CEA845" s="247"/>
      <c r="CEB845" s="247"/>
      <c r="CEC845" s="247"/>
      <c r="CED845" s="247"/>
      <c r="CEE845" s="247"/>
      <c r="CEF845" s="247"/>
      <c r="CEG845" s="247"/>
      <c r="CEH845" s="247"/>
      <c r="CEI845" s="247"/>
      <c r="CEJ845" s="247"/>
      <c r="CEK845" s="247"/>
      <c r="CEL845" s="247"/>
      <c r="CEM845" s="247"/>
      <c r="CEN845" s="247"/>
      <c r="CEO845" s="247"/>
      <c r="CEP845" s="247"/>
      <c r="CEQ845" s="247"/>
      <c r="CER845" s="247"/>
      <c r="CES845" s="247"/>
      <c r="CET845" s="247"/>
      <c r="CEU845" s="247"/>
      <c r="CEV845" s="247"/>
      <c r="CEW845" s="247"/>
      <c r="CEX845" s="247"/>
      <c r="CEY845" s="247"/>
      <c r="CEZ845" s="247"/>
      <c r="CFA845" s="247"/>
      <c r="CFB845" s="247"/>
      <c r="CFC845" s="247"/>
      <c r="CFD845" s="247"/>
      <c r="CFE845" s="247"/>
      <c r="CFF845" s="247"/>
      <c r="CFG845" s="247"/>
      <c r="CFH845" s="247"/>
      <c r="CFI845" s="247"/>
      <c r="CFJ845" s="247"/>
      <c r="CFK845" s="247"/>
      <c r="CFL845" s="247"/>
      <c r="CFM845" s="247"/>
      <c r="CFN845" s="247"/>
      <c r="CFO845" s="247"/>
      <c r="CFP845" s="247"/>
      <c r="CFQ845" s="247"/>
      <c r="CFR845" s="247"/>
      <c r="CFS845" s="247"/>
      <c r="CFT845" s="247"/>
      <c r="CFU845" s="247"/>
      <c r="CFV845" s="247"/>
      <c r="CFW845" s="247"/>
      <c r="CFX845" s="247"/>
      <c r="CFY845" s="247"/>
      <c r="CFZ845" s="247"/>
      <c r="CGA845" s="247"/>
      <c r="CGB845" s="247"/>
      <c r="CGC845" s="247"/>
      <c r="CGD845" s="247"/>
      <c r="CGE845" s="247"/>
      <c r="CGF845" s="247"/>
      <c r="CGG845" s="247"/>
      <c r="CGH845" s="247"/>
      <c r="CGI845" s="247"/>
      <c r="CGJ845" s="247"/>
      <c r="CGK845" s="247"/>
      <c r="CGL845" s="247"/>
      <c r="CGM845" s="247"/>
      <c r="CGN845" s="247"/>
      <c r="CGO845" s="247"/>
      <c r="CGP845" s="247"/>
      <c r="CGQ845" s="247"/>
      <c r="CGR845" s="247"/>
      <c r="CGS845" s="247"/>
      <c r="CGT845" s="247"/>
      <c r="CGU845" s="247"/>
      <c r="CGV845" s="247"/>
      <c r="CGW845" s="247"/>
      <c r="CGX845" s="247"/>
      <c r="CGY845" s="247"/>
      <c r="CGZ845" s="247"/>
      <c r="CHA845" s="247"/>
      <c r="CHB845" s="247"/>
      <c r="CHC845" s="247"/>
      <c r="CHD845" s="247"/>
      <c r="CHE845" s="247"/>
      <c r="CHF845" s="247"/>
      <c r="CHG845" s="247"/>
      <c r="CHH845" s="247"/>
      <c r="CHI845" s="247"/>
      <c r="CHJ845" s="247"/>
      <c r="CHK845" s="247"/>
      <c r="CHL845" s="247"/>
      <c r="CHM845" s="247"/>
      <c r="CHN845" s="247"/>
      <c r="CHO845" s="247"/>
      <c r="CHP845" s="247"/>
      <c r="CHQ845" s="247"/>
      <c r="CHR845" s="247"/>
      <c r="CHS845" s="247"/>
      <c r="CHT845" s="247"/>
      <c r="CHU845" s="247"/>
      <c r="CHV845" s="247"/>
      <c r="CHW845" s="247"/>
      <c r="CHX845" s="247"/>
      <c r="CHY845" s="247"/>
      <c r="CHZ845" s="247"/>
      <c r="CIA845" s="247"/>
      <c r="CIB845" s="247"/>
      <c r="CIC845" s="247"/>
      <c r="CID845" s="247"/>
      <c r="CIE845" s="247"/>
      <c r="CIF845" s="247"/>
      <c r="CIG845" s="247"/>
      <c r="CIH845" s="247"/>
      <c r="CII845" s="247"/>
      <c r="CIJ845" s="247"/>
      <c r="CIK845" s="247"/>
      <c r="CIL845" s="247"/>
      <c r="CIM845" s="247"/>
      <c r="CIN845" s="247"/>
      <c r="CIO845" s="247"/>
      <c r="CIP845" s="247"/>
      <c r="CIQ845" s="247"/>
      <c r="CIR845" s="247"/>
      <c r="CIS845" s="247"/>
      <c r="CIT845" s="247"/>
      <c r="CIU845" s="247"/>
      <c r="CIV845" s="247"/>
      <c r="CIW845" s="247"/>
      <c r="CIX845" s="247"/>
      <c r="CIY845" s="247"/>
      <c r="CIZ845" s="247"/>
      <c r="CJA845" s="247"/>
      <c r="CJB845" s="247"/>
      <c r="CJC845" s="247"/>
      <c r="CJD845" s="247"/>
      <c r="CJE845" s="247"/>
      <c r="CJF845" s="247"/>
      <c r="CJG845" s="247"/>
      <c r="CJH845" s="247"/>
      <c r="CJI845" s="247"/>
      <c r="CJJ845" s="247"/>
      <c r="CJK845" s="247"/>
      <c r="CJL845" s="247"/>
      <c r="CJM845" s="247"/>
      <c r="CJN845" s="247"/>
      <c r="CJO845" s="247"/>
      <c r="CJP845" s="247"/>
      <c r="CJQ845" s="247"/>
      <c r="CJR845" s="247"/>
      <c r="CJS845" s="247"/>
      <c r="CJT845" s="247"/>
      <c r="CJU845" s="247"/>
      <c r="CJV845" s="247"/>
      <c r="CJW845" s="247"/>
      <c r="CJX845" s="247"/>
      <c r="CJY845" s="247"/>
      <c r="CJZ845" s="247"/>
      <c r="CKA845" s="247"/>
      <c r="CKB845" s="247"/>
      <c r="CKC845" s="247"/>
      <c r="CKD845" s="247"/>
      <c r="CKE845" s="247"/>
      <c r="CKF845" s="247"/>
      <c r="CKG845" s="247"/>
      <c r="CKH845" s="247"/>
      <c r="CKI845" s="247"/>
      <c r="CKJ845" s="247"/>
      <c r="CKK845" s="247"/>
      <c r="CKL845" s="247"/>
      <c r="CKM845" s="247"/>
      <c r="CKN845" s="247"/>
      <c r="CKO845" s="247"/>
      <c r="CKP845" s="247"/>
      <c r="CKQ845" s="247"/>
      <c r="CKR845" s="247"/>
      <c r="CKS845" s="247"/>
      <c r="CKT845" s="247"/>
      <c r="CKU845" s="247"/>
      <c r="CKV845" s="247"/>
      <c r="CKW845" s="247"/>
      <c r="CKX845" s="247"/>
      <c r="CKY845" s="247"/>
      <c r="CKZ845" s="247"/>
      <c r="CLA845" s="247"/>
      <c r="CLB845" s="247"/>
      <c r="CLC845" s="247"/>
      <c r="CLD845" s="247"/>
      <c r="CLE845" s="247"/>
      <c r="CLF845" s="247"/>
      <c r="CLG845" s="247"/>
      <c r="CLH845" s="247"/>
      <c r="CLI845" s="247"/>
      <c r="CLJ845" s="247"/>
      <c r="CLK845" s="247"/>
      <c r="CLL845" s="247"/>
      <c r="CLM845" s="247"/>
      <c r="CLN845" s="247"/>
      <c r="CLO845" s="247"/>
      <c r="CLP845" s="247"/>
      <c r="CLQ845" s="247"/>
      <c r="CLR845" s="247"/>
      <c r="CLS845" s="247"/>
      <c r="CLT845" s="247"/>
      <c r="CLU845" s="247"/>
      <c r="CLV845" s="247"/>
      <c r="CLW845" s="247"/>
      <c r="CLX845" s="247"/>
      <c r="CLY845" s="247"/>
      <c r="CLZ845" s="247"/>
      <c r="CMA845" s="247"/>
      <c r="CMB845" s="247"/>
      <c r="CMC845" s="247"/>
      <c r="CMD845" s="247"/>
      <c r="CME845" s="247"/>
      <c r="CMF845" s="247"/>
      <c r="CMG845" s="247"/>
      <c r="CMH845" s="247"/>
      <c r="CMI845" s="247"/>
      <c r="CMJ845" s="247"/>
      <c r="CMK845" s="247"/>
      <c r="CML845" s="247"/>
      <c r="CMM845" s="247"/>
      <c r="CMN845" s="247"/>
      <c r="CMO845" s="247"/>
      <c r="CMP845" s="247"/>
      <c r="CMQ845" s="247"/>
      <c r="CMR845" s="247"/>
      <c r="CMS845" s="247"/>
      <c r="CMT845" s="247"/>
      <c r="CMU845" s="247"/>
      <c r="CMV845" s="247"/>
      <c r="CMW845" s="247"/>
      <c r="CMX845" s="247"/>
      <c r="CMY845" s="247"/>
      <c r="CMZ845" s="247"/>
      <c r="CNA845" s="247"/>
      <c r="CNB845" s="247"/>
      <c r="CNC845" s="247"/>
      <c r="CND845" s="247"/>
      <c r="CNE845" s="247"/>
      <c r="CNF845" s="247"/>
      <c r="CNG845" s="247"/>
      <c r="CNH845" s="247"/>
      <c r="CNI845" s="247"/>
      <c r="CNJ845" s="247"/>
      <c r="CNK845" s="247"/>
      <c r="CNL845" s="247"/>
      <c r="CNM845" s="247"/>
      <c r="CNN845" s="247"/>
      <c r="CNO845" s="247"/>
      <c r="CNP845" s="247"/>
      <c r="CNQ845" s="247"/>
      <c r="CNR845" s="247"/>
      <c r="CNS845" s="247"/>
      <c r="CNT845" s="247"/>
      <c r="CNU845" s="247"/>
      <c r="CNV845" s="247"/>
      <c r="CNW845" s="247"/>
      <c r="CNX845" s="247"/>
      <c r="CNY845" s="247"/>
      <c r="CNZ845" s="247"/>
      <c r="COA845" s="247"/>
      <c r="COB845" s="247"/>
      <c r="COC845" s="247"/>
      <c r="COD845" s="247"/>
      <c r="COE845" s="247"/>
      <c r="COF845" s="247"/>
      <c r="COG845" s="247"/>
      <c r="COH845" s="247"/>
      <c r="COI845" s="247"/>
      <c r="COJ845" s="247"/>
      <c r="COK845" s="247"/>
      <c r="COL845" s="247"/>
      <c r="COM845" s="247"/>
      <c r="CON845" s="247"/>
      <c r="COO845" s="247"/>
      <c r="COP845" s="247"/>
      <c r="COQ845" s="247"/>
      <c r="COR845" s="247"/>
      <c r="COS845" s="247"/>
      <c r="COT845" s="247"/>
      <c r="COU845" s="247"/>
      <c r="COV845" s="247"/>
      <c r="COW845" s="247"/>
      <c r="COX845" s="247"/>
      <c r="COY845" s="247"/>
      <c r="COZ845" s="247"/>
      <c r="CPA845" s="247"/>
      <c r="CPB845" s="247"/>
      <c r="CPC845" s="247"/>
      <c r="CPD845" s="247"/>
      <c r="CPE845" s="247"/>
      <c r="CPF845" s="247"/>
      <c r="CPG845" s="247"/>
      <c r="CPH845" s="247"/>
      <c r="CPI845" s="247"/>
      <c r="CPJ845" s="247"/>
      <c r="CPK845" s="247"/>
      <c r="CPL845" s="247"/>
      <c r="CPM845" s="247"/>
      <c r="CPN845" s="247"/>
      <c r="CPO845" s="247"/>
      <c r="CPP845" s="247"/>
      <c r="CPQ845" s="247"/>
      <c r="CPR845" s="247"/>
      <c r="CPS845" s="247"/>
      <c r="CPT845" s="247"/>
      <c r="CPU845" s="247"/>
      <c r="CPV845" s="247"/>
      <c r="CPW845" s="247"/>
      <c r="CPX845" s="247"/>
      <c r="CPY845" s="247"/>
      <c r="CPZ845" s="247"/>
      <c r="CQA845" s="247"/>
      <c r="CQB845" s="247"/>
      <c r="CQC845" s="247"/>
      <c r="CQD845" s="247"/>
      <c r="CQE845" s="247"/>
      <c r="CQF845" s="247"/>
      <c r="CQG845" s="247"/>
      <c r="CQH845" s="247"/>
      <c r="CQI845" s="247"/>
      <c r="CQJ845" s="247"/>
      <c r="CQK845" s="247"/>
      <c r="CQL845" s="247"/>
      <c r="CQM845" s="247"/>
      <c r="CQN845" s="247"/>
      <c r="CQO845" s="247"/>
      <c r="CQP845" s="247"/>
      <c r="CQQ845" s="247"/>
      <c r="CQR845" s="247"/>
      <c r="CQS845" s="247"/>
      <c r="CQT845" s="247"/>
      <c r="CQU845" s="247"/>
      <c r="CQV845" s="247"/>
      <c r="CQW845" s="247"/>
      <c r="CQX845" s="247"/>
      <c r="CQY845" s="247"/>
      <c r="CQZ845" s="247"/>
      <c r="CRA845" s="247"/>
      <c r="CRB845" s="247"/>
      <c r="CRC845" s="247"/>
      <c r="CRD845" s="247"/>
      <c r="CRE845" s="247"/>
      <c r="CRF845" s="247"/>
      <c r="CRG845" s="247"/>
      <c r="CRH845" s="247"/>
      <c r="CRI845" s="247"/>
      <c r="CRJ845" s="247"/>
      <c r="CRK845" s="247"/>
      <c r="CRL845" s="247"/>
      <c r="CRM845" s="247"/>
      <c r="CRN845" s="247"/>
      <c r="CRO845" s="247"/>
      <c r="CRP845" s="247"/>
      <c r="CRQ845" s="247"/>
      <c r="CRR845" s="247"/>
      <c r="CRS845" s="247"/>
      <c r="CRT845" s="247"/>
      <c r="CRU845" s="247"/>
      <c r="CRV845" s="247"/>
      <c r="CRW845" s="247"/>
      <c r="CRX845" s="247"/>
      <c r="CRY845" s="247"/>
      <c r="CRZ845" s="247"/>
      <c r="CSA845" s="247"/>
      <c r="CSB845" s="247"/>
      <c r="CSC845" s="247"/>
      <c r="CSD845" s="247"/>
      <c r="CSE845" s="247"/>
      <c r="CSF845" s="247"/>
      <c r="CSG845" s="247"/>
      <c r="CSH845" s="247"/>
      <c r="CSI845" s="247"/>
      <c r="CSJ845" s="247"/>
      <c r="CSK845" s="247"/>
      <c r="CSL845" s="247"/>
      <c r="CSM845" s="247"/>
      <c r="CSN845" s="247"/>
      <c r="CSO845" s="247"/>
      <c r="CSP845" s="247"/>
      <c r="CSQ845" s="247"/>
      <c r="CSR845" s="247"/>
      <c r="CSS845" s="247"/>
      <c r="CST845" s="247"/>
      <c r="CSU845" s="247"/>
      <c r="CSV845" s="247"/>
      <c r="CSW845" s="247"/>
      <c r="CSX845" s="247"/>
      <c r="CSY845" s="247"/>
      <c r="CSZ845" s="247"/>
      <c r="CTA845" s="247"/>
      <c r="CTB845" s="247"/>
      <c r="CTC845" s="247"/>
      <c r="CTD845" s="247"/>
      <c r="CTE845" s="247"/>
      <c r="CTF845" s="247"/>
      <c r="CTG845" s="247"/>
      <c r="CTH845" s="247"/>
      <c r="CTI845" s="247"/>
      <c r="CTJ845" s="247"/>
      <c r="CTK845" s="247"/>
      <c r="CTL845" s="247"/>
      <c r="CTM845" s="247"/>
      <c r="CTN845" s="247"/>
      <c r="CTO845" s="247"/>
      <c r="CTP845" s="247"/>
      <c r="CTQ845" s="247"/>
      <c r="CTR845" s="247"/>
      <c r="CTS845" s="247"/>
      <c r="CTT845" s="247"/>
      <c r="CTU845" s="247"/>
      <c r="CTV845" s="247"/>
      <c r="CTW845" s="247"/>
      <c r="CTX845" s="247"/>
      <c r="CTY845" s="247"/>
      <c r="CTZ845" s="247"/>
      <c r="CUA845" s="247"/>
      <c r="CUB845" s="247"/>
      <c r="CUC845" s="247"/>
      <c r="CUD845" s="247"/>
      <c r="CUE845" s="247"/>
      <c r="CUF845" s="247"/>
      <c r="CUG845" s="247"/>
      <c r="CUH845" s="247"/>
      <c r="CUI845" s="247"/>
      <c r="CUJ845" s="247"/>
      <c r="CUK845" s="247"/>
      <c r="CUL845" s="247"/>
      <c r="CUM845" s="247"/>
      <c r="CUN845" s="247"/>
      <c r="CUO845" s="247"/>
      <c r="CUP845" s="247"/>
      <c r="CUQ845" s="247"/>
      <c r="CUR845" s="247"/>
      <c r="CUS845" s="247"/>
      <c r="CUT845" s="247"/>
      <c r="CUU845" s="247"/>
      <c r="CUV845" s="247"/>
      <c r="CUW845" s="247"/>
      <c r="CUX845" s="247"/>
      <c r="CUY845" s="247"/>
      <c r="CUZ845" s="247"/>
      <c r="CVA845" s="247"/>
      <c r="CVB845" s="247"/>
      <c r="CVC845" s="247"/>
      <c r="CVD845" s="247"/>
      <c r="CVE845" s="247"/>
      <c r="CVF845" s="247"/>
      <c r="CVG845" s="247"/>
      <c r="CVH845" s="247"/>
      <c r="CVI845" s="247"/>
      <c r="CVJ845" s="247"/>
      <c r="CVK845" s="247"/>
      <c r="CVL845" s="247"/>
      <c r="CVM845" s="247"/>
      <c r="CVN845" s="247"/>
      <c r="CVO845" s="247"/>
      <c r="CVP845" s="247"/>
      <c r="CVQ845" s="247"/>
      <c r="CVR845" s="247"/>
      <c r="CVS845" s="247"/>
      <c r="CVT845" s="247"/>
      <c r="CVU845" s="247"/>
      <c r="CVV845" s="247"/>
      <c r="CVW845" s="247"/>
      <c r="CVX845" s="247"/>
      <c r="CVY845" s="247"/>
      <c r="CVZ845" s="247"/>
      <c r="CWA845" s="247"/>
      <c r="CWB845" s="247"/>
      <c r="CWC845" s="247"/>
      <c r="CWD845" s="247"/>
      <c r="CWE845" s="247"/>
      <c r="CWF845" s="247"/>
      <c r="CWG845" s="247"/>
      <c r="CWH845" s="247"/>
      <c r="CWI845" s="247"/>
      <c r="CWJ845" s="247"/>
      <c r="CWK845" s="247"/>
      <c r="CWL845" s="247"/>
      <c r="CWM845" s="247"/>
      <c r="CWN845" s="247"/>
      <c r="CWO845" s="247"/>
      <c r="CWP845" s="247"/>
      <c r="CWQ845" s="247"/>
      <c r="CWR845" s="247"/>
      <c r="CWS845" s="247"/>
      <c r="CWT845" s="247"/>
      <c r="CWU845" s="247"/>
      <c r="CWV845" s="247"/>
      <c r="CWW845" s="247"/>
      <c r="CWX845" s="247"/>
      <c r="CWY845" s="247"/>
      <c r="CWZ845" s="247"/>
      <c r="CXA845" s="247"/>
      <c r="CXB845" s="247"/>
      <c r="CXC845" s="247"/>
      <c r="CXD845" s="247"/>
      <c r="CXE845" s="247"/>
      <c r="CXF845" s="247"/>
      <c r="CXG845" s="247"/>
      <c r="CXH845" s="247"/>
      <c r="CXI845" s="247"/>
      <c r="CXJ845" s="247"/>
      <c r="CXK845" s="247"/>
      <c r="CXL845" s="247"/>
      <c r="CXM845" s="247"/>
      <c r="CXN845" s="247"/>
      <c r="CXO845" s="247"/>
      <c r="CXP845" s="247"/>
      <c r="CXQ845" s="247"/>
      <c r="CXR845" s="247"/>
      <c r="CXS845" s="247"/>
      <c r="CXT845" s="247"/>
      <c r="CXU845" s="247"/>
      <c r="CXV845" s="247"/>
      <c r="CXW845" s="247"/>
      <c r="CXX845" s="247"/>
      <c r="CXY845" s="247"/>
      <c r="CXZ845" s="247"/>
      <c r="CYA845" s="247"/>
      <c r="CYB845" s="247"/>
      <c r="CYC845" s="247"/>
      <c r="CYD845" s="247"/>
      <c r="CYE845" s="247"/>
      <c r="CYF845" s="247"/>
      <c r="CYG845" s="247"/>
      <c r="CYH845" s="247"/>
      <c r="CYI845" s="247"/>
      <c r="CYJ845" s="247"/>
      <c r="CYK845" s="247"/>
      <c r="CYL845" s="247"/>
      <c r="CYM845" s="247"/>
      <c r="CYN845" s="247"/>
      <c r="CYO845" s="247"/>
      <c r="CYP845" s="247"/>
      <c r="CYQ845" s="247"/>
      <c r="CYR845" s="247"/>
      <c r="CYS845" s="247"/>
      <c r="CYT845" s="247"/>
      <c r="CYU845" s="247"/>
      <c r="CYV845" s="247"/>
      <c r="CYW845" s="247"/>
      <c r="CYX845" s="247"/>
      <c r="CYY845" s="247"/>
      <c r="CYZ845" s="247"/>
      <c r="CZA845" s="247"/>
      <c r="CZB845" s="247"/>
      <c r="CZC845" s="247"/>
      <c r="CZD845" s="247"/>
      <c r="CZE845" s="247"/>
      <c r="CZF845" s="247"/>
      <c r="CZG845" s="247"/>
      <c r="CZH845" s="247"/>
      <c r="CZI845" s="247"/>
      <c r="CZJ845" s="247"/>
      <c r="CZK845" s="247"/>
      <c r="CZL845" s="247"/>
      <c r="CZM845" s="247"/>
      <c r="CZN845" s="247"/>
      <c r="CZO845" s="247"/>
      <c r="CZP845" s="247"/>
      <c r="CZQ845" s="247"/>
      <c r="CZR845" s="247"/>
      <c r="CZS845" s="247"/>
      <c r="CZT845" s="247"/>
      <c r="CZU845" s="247"/>
      <c r="CZV845" s="247"/>
      <c r="CZW845" s="247"/>
      <c r="CZX845" s="247"/>
      <c r="CZY845" s="247"/>
      <c r="CZZ845" s="247"/>
      <c r="DAA845" s="247"/>
      <c r="DAB845" s="247"/>
      <c r="DAC845" s="247"/>
      <c r="DAD845" s="247"/>
      <c r="DAE845" s="247"/>
      <c r="DAF845" s="247"/>
      <c r="DAG845" s="247"/>
      <c r="DAH845" s="247"/>
      <c r="DAI845" s="247"/>
      <c r="DAJ845" s="247"/>
      <c r="DAK845" s="247"/>
      <c r="DAL845" s="247"/>
      <c r="DAM845" s="247"/>
      <c r="DAN845" s="247"/>
      <c r="DAO845" s="247"/>
      <c r="DAP845" s="247"/>
      <c r="DAQ845" s="247"/>
      <c r="DAR845" s="247"/>
      <c r="DAS845" s="247"/>
      <c r="DAT845" s="247"/>
      <c r="DAU845" s="247"/>
      <c r="DAV845" s="247"/>
      <c r="DAW845" s="247"/>
      <c r="DAX845" s="247"/>
      <c r="DAY845" s="247"/>
      <c r="DAZ845" s="247"/>
      <c r="DBA845" s="247"/>
      <c r="DBB845" s="247"/>
      <c r="DBC845" s="247"/>
      <c r="DBD845" s="247"/>
      <c r="DBE845" s="247"/>
      <c r="DBF845" s="247"/>
      <c r="DBG845" s="247"/>
      <c r="DBH845" s="247"/>
      <c r="DBI845" s="247"/>
      <c r="DBJ845" s="247"/>
      <c r="DBK845" s="247"/>
      <c r="DBL845" s="247"/>
      <c r="DBM845" s="247"/>
      <c r="DBN845" s="247"/>
      <c r="DBO845" s="247"/>
      <c r="DBP845" s="247"/>
      <c r="DBQ845" s="247"/>
      <c r="DBR845" s="247"/>
      <c r="DBS845" s="247"/>
      <c r="DBT845" s="247"/>
      <c r="DBU845" s="247"/>
      <c r="DBV845" s="247"/>
      <c r="DBW845" s="247"/>
      <c r="DBX845" s="247"/>
      <c r="DBY845" s="247"/>
      <c r="DBZ845" s="247"/>
      <c r="DCA845" s="247"/>
      <c r="DCB845" s="247"/>
      <c r="DCC845" s="247"/>
      <c r="DCD845" s="247"/>
      <c r="DCE845" s="247"/>
      <c r="DCF845" s="247"/>
      <c r="DCG845" s="247"/>
      <c r="DCH845" s="247"/>
      <c r="DCI845" s="247"/>
      <c r="DCJ845" s="247"/>
      <c r="DCK845" s="247"/>
      <c r="DCL845" s="247"/>
      <c r="DCM845" s="247"/>
      <c r="DCN845" s="247"/>
      <c r="DCO845" s="247"/>
      <c r="DCP845" s="247"/>
      <c r="DCQ845" s="247"/>
      <c r="DCR845" s="247"/>
      <c r="DCS845" s="247"/>
      <c r="DCT845" s="247"/>
      <c r="DCU845" s="247"/>
      <c r="DCV845" s="247"/>
      <c r="DCW845" s="247"/>
      <c r="DCX845" s="247"/>
      <c r="DCY845" s="247"/>
      <c r="DCZ845" s="247"/>
      <c r="DDA845" s="247"/>
      <c r="DDB845" s="247"/>
      <c r="DDC845" s="247"/>
      <c r="DDD845" s="247"/>
      <c r="DDE845" s="247"/>
      <c r="DDF845" s="247"/>
      <c r="DDG845" s="247"/>
      <c r="DDH845" s="247"/>
      <c r="DDI845" s="247"/>
      <c r="DDJ845" s="247"/>
      <c r="DDK845" s="247"/>
      <c r="DDL845" s="247"/>
      <c r="DDM845" s="247"/>
      <c r="DDN845" s="247"/>
      <c r="DDO845" s="247"/>
      <c r="DDP845" s="247"/>
      <c r="DDQ845" s="247"/>
      <c r="DDR845" s="247"/>
      <c r="DDS845" s="247"/>
      <c r="DDT845" s="247"/>
      <c r="DDU845" s="247"/>
      <c r="DDV845" s="247"/>
      <c r="DDW845" s="247"/>
      <c r="DDX845" s="247"/>
      <c r="DDY845" s="247"/>
      <c r="DDZ845" s="247"/>
      <c r="DEA845" s="247"/>
      <c r="DEB845" s="247"/>
      <c r="DEC845" s="247"/>
      <c r="DED845" s="247"/>
      <c r="DEE845" s="247"/>
      <c r="DEF845" s="247"/>
      <c r="DEG845" s="247"/>
      <c r="DEH845" s="247"/>
      <c r="DEI845" s="247"/>
      <c r="DEJ845" s="247"/>
      <c r="DEK845" s="247"/>
      <c r="DEL845" s="247"/>
      <c r="DEM845" s="247"/>
      <c r="DEN845" s="247"/>
      <c r="DEO845" s="247"/>
      <c r="DEP845" s="247"/>
      <c r="DEQ845" s="247"/>
      <c r="DER845" s="247"/>
      <c r="DES845" s="247"/>
      <c r="DET845" s="247"/>
      <c r="DEU845" s="247"/>
      <c r="DEV845" s="247"/>
      <c r="DEW845" s="247"/>
      <c r="DEX845" s="247"/>
      <c r="DEY845" s="247"/>
      <c r="DEZ845" s="247"/>
      <c r="DFA845" s="247"/>
      <c r="DFB845" s="247"/>
      <c r="DFC845" s="247"/>
      <c r="DFD845" s="247"/>
      <c r="DFE845" s="247"/>
      <c r="DFF845" s="247"/>
      <c r="DFG845" s="247"/>
      <c r="DFH845" s="247"/>
      <c r="DFI845" s="247"/>
      <c r="DFJ845" s="247"/>
      <c r="DFK845" s="247"/>
      <c r="DFL845" s="247"/>
      <c r="DFM845" s="247"/>
      <c r="DFN845" s="247"/>
      <c r="DFO845" s="247"/>
      <c r="DFP845" s="247"/>
      <c r="DFQ845" s="247"/>
      <c r="DFR845" s="247"/>
      <c r="DFS845" s="247"/>
      <c r="DFT845" s="247"/>
      <c r="DFU845" s="247"/>
      <c r="DFV845" s="247"/>
      <c r="DFW845" s="247"/>
      <c r="DFX845" s="247"/>
      <c r="DFY845" s="247"/>
      <c r="DFZ845" s="247"/>
      <c r="DGA845" s="247"/>
      <c r="DGB845" s="247"/>
      <c r="DGC845" s="247"/>
      <c r="DGD845" s="247"/>
      <c r="DGE845" s="247"/>
      <c r="DGF845" s="247"/>
      <c r="DGG845" s="247"/>
      <c r="DGH845" s="247"/>
      <c r="DGI845" s="247"/>
      <c r="DGJ845" s="247"/>
      <c r="DGK845" s="247"/>
      <c r="DGL845" s="247"/>
      <c r="DGM845" s="247"/>
      <c r="DGN845" s="247"/>
      <c r="DGO845" s="247"/>
      <c r="DGP845" s="247"/>
      <c r="DGQ845" s="247"/>
      <c r="DGR845" s="247"/>
      <c r="DGS845" s="247"/>
      <c r="DGT845" s="247"/>
      <c r="DGU845" s="247"/>
      <c r="DGV845" s="247"/>
      <c r="DGW845" s="247"/>
      <c r="DGX845" s="247"/>
      <c r="DGY845" s="247"/>
      <c r="DGZ845" s="247"/>
      <c r="DHA845" s="247"/>
      <c r="DHB845" s="247"/>
      <c r="DHC845" s="247"/>
      <c r="DHD845" s="247"/>
      <c r="DHE845" s="247"/>
      <c r="DHF845" s="247"/>
      <c r="DHG845" s="247"/>
      <c r="DHH845" s="247"/>
      <c r="DHI845" s="247"/>
      <c r="DHJ845" s="247"/>
      <c r="DHK845" s="247"/>
      <c r="DHL845" s="247"/>
      <c r="DHM845" s="247"/>
      <c r="DHN845" s="247"/>
      <c r="DHO845" s="247"/>
      <c r="DHP845" s="247"/>
      <c r="DHQ845" s="247"/>
      <c r="DHR845" s="247"/>
      <c r="DHS845" s="247"/>
      <c r="DHT845" s="247"/>
      <c r="DHU845" s="247"/>
      <c r="DHV845" s="247"/>
      <c r="DHW845" s="247"/>
      <c r="DHX845" s="247"/>
      <c r="DHY845" s="247"/>
      <c r="DHZ845" s="247"/>
      <c r="DIA845" s="247"/>
      <c r="DIB845" s="247"/>
      <c r="DIC845" s="247"/>
      <c r="DID845" s="247"/>
      <c r="DIE845" s="247"/>
      <c r="DIF845" s="247"/>
      <c r="DIG845" s="247"/>
      <c r="DIH845" s="247"/>
      <c r="DII845" s="247"/>
      <c r="DIJ845" s="247"/>
      <c r="DIK845" s="247"/>
      <c r="DIL845" s="247"/>
      <c r="DIM845" s="247"/>
      <c r="DIN845" s="247"/>
      <c r="DIO845" s="247"/>
      <c r="DIP845" s="247"/>
      <c r="DIQ845" s="247"/>
      <c r="DIR845" s="247"/>
      <c r="DIS845" s="247"/>
      <c r="DIT845" s="247"/>
      <c r="DIU845" s="247"/>
      <c r="DIV845" s="247"/>
      <c r="DIW845" s="247"/>
      <c r="DIX845" s="247"/>
      <c r="DIY845" s="247"/>
      <c r="DIZ845" s="247"/>
      <c r="DJA845" s="247"/>
      <c r="DJB845" s="247"/>
      <c r="DJC845" s="247"/>
      <c r="DJD845" s="247"/>
      <c r="DJE845" s="247"/>
      <c r="DJF845" s="247"/>
      <c r="DJG845" s="247"/>
      <c r="DJH845" s="247"/>
      <c r="DJI845" s="247"/>
      <c r="DJJ845" s="247"/>
      <c r="DJK845" s="247"/>
      <c r="DJL845" s="247"/>
      <c r="DJM845" s="247"/>
      <c r="DJN845" s="247"/>
      <c r="DJO845" s="247"/>
      <c r="DJP845" s="247"/>
      <c r="DJQ845" s="247"/>
      <c r="DJR845" s="247"/>
      <c r="DJS845" s="247"/>
      <c r="DJT845" s="247"/>
      <c r="DJU845" s="247"/>
      <c r="DJV845" s="247"/>
      <c r="DJW845" s="247"/>
      <c r="DJX845" s="247"/>
      <c r="DJY845" s="247"/>
      <c r="DJZ845" s="247"/>
      <c r="DKA845" s="247"/>
      <c r="DKB845" s="247"/>
      <c r="DKC845" s="247"/>
      <c r="DKD845" s="247"/>
      <c r="DKE845" s="247"/>
      <c r="DKF845" s="247"/>
      <c r="DKG845" s="247"/>
      <c r="DKH845" s="247"/>
      <c r="DKI845" s="247"/>
      <c r="DKJ845" s="247"/>
      <c r="DKK845" s="247"/>
      <c r="DKL845" s="247"/>
      <c r="DKM845" s="247"/>
      <c r="DKN845" s="247"/>
      <c r="DKO845" s="247"/>
      <c r="DKP845" s="247"/>
      <c r="DKQ845" s="247"/>
      <c r="DKR845" s="247"/>
      <c r="DKS845" s="247"/>
      <c r="DKT845" s="247"/>
      <c r="DKU845" s="247"/>
      <c r="DKV845" s="247"/>
      <c r="DKW845" s="247"/>
      <c r="DKX845" s="247"/>
      <c r="DKY845" s="247"/>
      <c r="DKZ845" s="247"/>
      <c r="DLA845" s="247"/>
      <c r="DLB845" s="247"/>
      <c r="DLC845" s="247"/>
      <c r="DLD845" s="247"/>
      <c r="DLE845" s="247"/>
      <c r="DLF845" s="247"/>
      <c r="DLG845" s="247"/>
      <c r="DLH845" s="247"/>
      <c r="DLI845" s="247"/>
      <c r="DLJ845" s="247"/>
      <c r="DLK845" s="247"/>
      <c r="DLL845" s="247"/>
      <c r="DLM845" s="247"/>
      <c r="DLN845" s="247"/>
      <c r="DLO845" s="247"/>
      <c r="DLP845" s="247"/>
      <c r="DLQ845" s="247"/>
      <c r="DLR845" s="247"/>
      <c r="DLS845" s="247"/>
      <c r="DLT845" s="247"/>
      <c r="DLU845" s="247"/>
      <c r="DLV845" s="247"/>
      <c r="DLW845" s="247"/>
      <c r="DLX845" s="247"/>
      <c r="DLY845" s="247"/>
      <c r="DLZ845" s="247"/>
      <c r="DMA845" s="247"/>
      <c r="DMB845" s="247"/>
      <c r="DMC845" s="247"/>
      <c r="DMD845" s="247"/>
      <c r="DME845" s="247"/>
      <c r="DMF845" s="247"/>
      <c r="DMG845" s="247"/>
      <c r="DMH845" s="247"/>
      <c r="DMI845" s="247"/>
      <c r="DMJ845" s="247"/>
      <c r="DMK845" s="247"/>
      <c r="DML845" s="247"/>
      <c r="DMM845" s="247"/>
      <c r="DMN845" s="247"/>
      <c r="DMO845" s="247"/>
      <c r="DMP845" s="247"/>
      <c r="DMQ845" s="247"/>
      <c r="DMR845" s="247"/>
      <c r="DMS845" s="247"/>
      <c r="DMT845" s="247"/>
      <c r="DMU845" s="247"/>
      <c r="DMV845" s="247"/>
      <c r="DMW845" s="247"/>
      <c r="DMX845" s="247"/>
      <c r="DMY845" s="247"/>
      <c r="DMZ845" s="247"/>
      <c r="DNA845" s="247"/>
      <c r="DNB845" s="247"/>
      <c r="DNC845" s="247"/>
      <c r="DND845" s="247"/>
      <c r="DNE845" s="247"/>
      <c r="DNF845" s="247"/>
      <c r="DNG845" s="247"/>
      <c r="DNH845" s="247"/>
      <c r="DNI845" s="247"/>
      <c r="DNJ845" s="247"/>
      <c r="DNK845" s="247"/>
      <c r="DNL845" s="247"/>
      <c r="DNM845" s="247"/>
      <c r="DNN845" s="247"/>
      <c r="DNO845" s="247"/>
      <c r="DNP845" s="247"/>
      <c r="DNQ845" s="247"/>
      <c r="DNR845" s="247"/>
      <c r="DNS845" s="247"/>
      <c r="DNT845" s="247"/>
      <c r="DNU845" s="247"/>
      <c r="DNV845" s="247"/>
      <c r="DNW845" s="247"/>
      <c r="DNX845" s="247"/>
      <c r="DNY845" s="247"/>
      <c r="DNZ845" s="247"/>
      <c r="DOA845" s="247"/>
      <c r="DOB845" s="247"/>
      <c r="DOC845" s="247"/>
      <c r="DOD845" s="247"/>
      <c r="DOE845" s="247"/>
      <c r="DOF845" s="247"/>
      <c r="DOG845" s="247"/>
      <c r="DOH845" s="247"/>
      <c r="DOI845" s="247"/>
      <c r="DOJ845" s="247"/>
      <c r="DOK845" s="247"/>
      <c r="DOL845" s="247"/>
      <c r="DOM845" s="247"/>
      <c r="DON845" s="247"/>
      <c r="DOO845" s="247"/>
      <c r="DOP845" s="247"/>
      <c r="DOQ845" s="247"/>
      <c r="DOR845" s="247"/>
      <c r="DOS845" s="247"/>
      <c r="DOT845" s="247"/>
      <c r="DOU845" s="247"/>
      <c r="DOV845" s="247"/>
      <c r="DOW845" s="247"/>
      <c r="DOX845" s="247"/>
      <c r="DOY845" s="247"/>
      <c r="DOZ845" s="247"/>
      <c r="DPA845" s="247"/>
      <c r="DPB845" s="247"/>
      <c r="DPC845" s="247"/>
      <c r="DPD845" s="247"/>
      <c r="DPE845" s="247"/>
      <c r="DPF845" s="247"/>
      <c r="DPG845" s="247"/>
      <c r="DPH845" s="247"/>
      <c r="DPI845" s="247"/>
      <c r="DPJ845" s="247"/>
      <c r="DPK845" s="247"/>
      <c r="DPL845" s="247"/>
      <c r="DPM845" s="247"/>
      <c r="DPN845" s="247"/>
      <c r="DPO845" s="247"/>
      <c r="DPP845" s="247"/>
      <c r="DPQ845" s="247"/>
      <c r="DPR845" s="247"/>
      <c r="DPS845" s="247"/>
      <c r="DPT845" s="247"/>
      <c r="DPU845" s="247"/>
      <c r="DPV845" s="247"/>
      <c r="DPW845" s="247"/>
      <c r="DPX845" s="247"/>
      <c r="DPY845" s="247"/>
      <c r="DPZ845" s="247"/>
      <c r="DQA845" s="247"/>
      <c r="DQB845" s="247"/>
      <c r="DQC845" s="247"/>
      <c r="DQD845" s="247"/>
      <c r="DQE845" s="247"/>
      <c r="DQF845" s="247"/>
      <c r="DQG845" s="247"/>
      <c r="DQH845" s="247"/>
      <c r="DQI845" s="247"/>
      <c r="DQJ845" s="247"/>
      <c r="DQK845" s="247"/>
      <c r="DQL845" s="247"/>
      <c r="DQM845" s="247"/>
      <c r="DQN845" s="247"/>
      <c r="DQO845" s="247"/>
      <c r="DQP845" s="247"/>
      <c r="DQQ845" s="247"/>
      <c r="DQR845" s="247"/>
      <c r="DQS845" s="247"/>
      <c r="DQT845" s="247"/>
      <c r="DQU845" s="247"/>
      <c r="DQV845" s="247"/>
      <c r="DQW845" s="247"/>
      <c r="DQX845" s="247"/>
      <c r="DQY845" s="247"/>
      <c r="DQZ845" s="247"/>
      <c r="DRA845" s="247"/>
      <c r="DRB845" s="247"/>
      <c r="DRC845" s="247"/>
      <c r="DRD845" s="247"/>
      <c r="DRE845" s="247"/>
      <c r="DRF845" s="247"/>
      <c r="DRG845" s="247"/>
      <c r="DRH845" s="247"/>
      <c r="DRI845" s="247"/>
      <c r="DRJ845" s="247"/>
      <c r="DRK845" s="247"/>
      <c r="DRL845" s="247"/>
      <c r="DRM845" s="247"/>
      <c r="DRN845" s="247"/>
      <c r="DRO845" s="247"/>
      <c r="DRP845" s="247"/>
      <c r="DRQ845" s="247"/>
      <c r="DRR845" s="247"/>
      <c r="DRS845" s="247"/>
      <c r="DRT845" s="247"/>
      <c r="DRU845" s="247"/>
      <c r="DRV845" s="247"/>
      <c r="DRW845" s="247"/>
      <c r="DRX845" s="247"/>
      <c r="DRY845" s="247"/>
      <c r="DRZ845" s="247"/>
      <c r="DSA845" s="247"/>
      <c r="DSB845" s="247"/>
      <c r="DSC845" s="247"/>
      <c r="DSD845" s="247"/>
      <c r="DSE845" s="247"/>
      <c r="DSF845" s="247"/>
      <c r="DSG845" s="247"/>
      <c r="DSH845" s="247"/>
      <c r="DSI845" s="247"/>
      <c r="DSJ845" s="247"/>
      <c r="DSK845" s="247"/>
      <c r="DSL845" s="247"/>
      <c r="DSM845" s="247"/>
      <c r="DSN845" s="247"/>
      <c r="DSO845" s="247"/>
      <c r="DSP845" s="247"/>
      <c r="DSQ845" s="247"/>
      <c r="DSR845" s="247"/>
      <c r="DSS845" s="247"/>
      <c r="DST845" s="247"/>
      <c r="DSU845" s="247"/>
      <c r="DSV845" s="247"/>
      <c r="DSW845" s="247"/>
      <c r="DSX845" s="247"/>
      <c r="DSY845" s="247"/>
      <c r="DSZ845" s="247"/>
      <c r="DTA845" s="247"/>
      <c r="DTB845" s="247"/>
      <c r="DTC845" s="247"/>
      <c r="DTD845" s="247"/>
      <c r="DTE845" s="247"/>
      <c r="DTF845" s="247"/>
      <c r="DTG845" s="247"/>
      <c r="DTH845" s="247"/>
      <c r="DTI845" s="247"/>
      <c r="DTJ845" s="247"/>
      <c r="DTK845" s="247"/>
      <c r="DTL845" s="247"/>
      <c r="DTM845" s="247"/>
      <c r="DTN845" s="247"/>
      <c r="DTO845" s="247"/>
      <c r="DTP845" s="247"/>
      <c r="DTQ845" s="247"/>
      <c r="DTR845" s="247"/>
      <c r="DTS845" s="247"/>
      <c r="DTT845" s="247"/>
      <c r="DTU845" s="247"/>
      <c r="DTV845" s="247"/>
      <c r="DTW845" s="247"/>
      <c r="DTX845" s="247"/>
      <c r="DTY845" s="247"/>
      <c r="DTZ845" s="247"/>
      <c r="DUA845" s="247"/>
      <c r="DUB845" s="247"/>
      <c r="DUC845" s="247"/>
      <c r="DUD845" s="247"/>
      <c r="DUE845" s="247"/>
      <c r="DUF845" s="247"/>
      <c r="DUG845" s="247"/>
      <c r="DUH845" s="247"/>
      <c r="DUI845" s="247"/>
      <c r="DUJ845" s="247"/>
      <c r="DUK845" s="247"/>
      <c r="DUL845" s="247"/>
      <c r="DUM845" s="247"/>
      <c r="DUN845" s="247"/>
      <c r="DUO845" s="247"/>
      <c r="DUP845" s="247"/>
      <c r="DUQ845" s="247"/>
      <c r="DUR845" s="247"/>
      <c r="DUS845" s="247"/>
      <c r="DUT845" s="247"/>
      <c r="DUU845" s="247"/>
      <c r="DUV845" s="247"/>
      <c r="DUW845" s="247"/>
      <c r="DUX845" s="247"/>
      <c r="DUY845" s="247"/>
      <c r="DUZ845" s="247"/>
      <c r="DVA845" s="247"/>
      <c r="DVB845" s="247"/>
      <c r="DVC845" s="247"/>
      <c r="DVD845" s="247"/>
      <c r="DVE845" s="247"/>
      <c r="DVF845" s="247"/>
      <c r="DVG845" s="247"/>
      <c r="DVH845" s="247"/>
      <c r="DVI845" s="247"/>
      <c r="DVJ845" s="247"/>
      <c r="DVK845" s="247"/>
      <c r="DVL845" s="247"/>
      <c r="DVM845" s="247"/>
      <c r="DVN845" s="247"/>
      <c r="DVO845" s="247"/>
      <c r="DVP845" s="247"/>
      <c r="DVQ845" s="247"/>
      <c r="DVR845" s="247"/>
      <c r="DVS845" s="247"/>
      <c r="DVT845" s="247"/>
      <c r="DVU845" s="247"/>
      <c r="DVV845" s="247"/>
      <c r="DVW845" s="247"/>
      <c r="DVX845" s="247"/>
      <c r="DVY845" s="247"/>
      <c r="DVZ845" s="247"/>
      <c r="DWA845" s="247"/>
      <c r="DWB845" s="247"/>
      <c r="DWC845" s="247"/>
      <c r="DWD845" s="247"/>
      <c r="DWE845" s="247"/>
      <c r="DWF845" s="247"/>
      <c r="DWG845" s="247"/>
      <c r="DWH845" s="247"/>
      <c r="DWI845" s="247"/>
      <c r="DWJ845" s="247"/>
      <c r="DWK845" s="247"/>
      <c r="DWL845" s="247"/>
      <c r="DWM845" s="247"/>
      <c r="DWN845" s="247"/>
      <c r="DWO845" s="247"/>
      <c r="DWP845" s="247"/>
      <c r="DWQ845" s="247"/>
      <c r="DWR845" s="247"/>
      <c r="DWS845" s="247"/>
      <c r="DWT845" s="247"/>
      <c r="DWU845" s="247"/>
      <c r="DWV845" s="247"/>
      <c r="DWW845" s="247"/>
      <c r="DWX845" s="247"/>
      <c r="DWY845" s="247"/>
      <c r="DWZ845" s="247"/>
      <c r="DXA845" s="247"/>
      <c r="DXB845" s="247"/>
      <c r="DXC845" s="247"/>
      <c r="DXD845" s="247"/>
      <c r="DXE845" s="247"/>
      <c r="DXF845" s="247"/>
      <c r="DXG845" s="247"/>
      <c r="DXH845" s="247"/>
      <c r="DXI845" s="247"/>
      <c r="DXJ845" s="247"/>
      <c r="DXK845" s="247"/>
      <c r="DXL845" s="247"/>
      <c r="DXM845" s="247"/>
      <c r="DXN845" s="247"/>
      <c r="DXO845" s="247"/>
      <c r="DXP845" s="247"/>
      <c r="DXQ845" s="247"/>
      <c r="DXR845" s="247"/>
      <c r="DXS845" s="247"/>
      <c r="DXT845" s="247"/>
      <c r="DXU845" s="247"/>
      <c r="DXV845" s="247"/>
      <c r="DXW845" s="247"/>
      <c r="DXX845" s="247"/>
      <c r="DXY845" s="247"/>
      <c r="DXZ845" s="247"/>
      <c r="DYA845" s="247"/>
      <c r="DYB845" s="247"/>
      <c r="DYC845" s="247"/>
      <c r="DYD845" s="247"/>
      <c r="DYE845" s="247"/>
      <c r="DYF845" s="247"/>
      <c r="DYG845" s="247"/>
      <c r="DYH845" s="247"/>
      <c r="DYI845" s="247"/>
      <c r="DYJ845" s="247"/>
      <c r="DYK845" s="247"/>
      <c r="DYL845" s="247"/>
      <c r="DYM845" s="247"/>
      <c r="DYN845" s="247"/>
      <c r="DYO845" s="247"/>
      <c r="DYP845" s="247"/>
      <c r="DYQ845" s="247"/>
      <c r="DYR845" s="247"/>
      <c r="DYS845" s="247"/>
      <c r="DYT845" s="247"/>
      <c r="DYU845" s="247"/>
      <c r="DYV845" s="247"/>
      <c r="DYW845" s="247"/>
      <c r="DYX845" s="247"/>
      <c r="DYY845" s="247"/>
      <c r="DYZ845" s="247"/>
      <c r="DZA845" s="247"/>
      <c r="DZB845" s="247"/>
      <c r="DZC845" s="247"/>
      <c r="DZD845" s="247"/>
      <c r="DZE845" s="247"/>
      <c r="DZF845" s="247"/>
      <c r="DZG845" s="247"/>
      <c r="DZH845" s="247"/>
      <c r="DZI845" s="247"/>
      <c r="DZJ845" s="247"/>
      <c r="DZK845" s="247"/>
      <c r="DZL845" s="247"/>
      <c r="DZM845" s="247"/>
      <c r="DZN845" s="247"/>
      <c r="DZO845" s="247"/>
      <c r="DZP845" s="247"/>
      <c r="DZQ845" s="247"/>
      <c r="DZR845" s="247"/>
      <c r="DZS845" s="247"/>
      <c r="DZT845" s="247"/>
      <c r="DZU845" s="247"/>
      <c r="DZV845" s="247"/>
      <c r="DZW845" s="247"/>
      <c r="DZX845" s="247"/>
      <c r="DZY845" s="247"/>
      <c r="DZZ845" s="247"/>
      <c r="EAA845" s="247"/>
      <c r="EAB845" s="247"/>
      <c r="EAC845" s="247"/>
      <c r="EAD845" s="247"/>
      <c r="EAE845" s="247"/>
      <c r="EAF845" s="247"/>
      <c r="EAG845" s="247"/>
      <c r="EAH845" s="247"/>
      <c r="EAI845" s="247"/>
      <c r="EAJ845" s="247"/>
      <c r="EAK845" s="247"/>
      <c r="EAL845" s="247"/>
      <c r="EAM845" s="247"/>
      <c r="EAN845" s="247"/>
      <c r="EAO845" s="247"/>
      <c r="EAP845" s="247"/>
      <c r="EAQ845" s="247"/>
      <c r="EAR845" s="247"/>
      <c r="EAS845" s="247"/>
      <c r="EAT845" s="247"/>
      <c r="EAU845" s="247"/>
      <c r="EAV845" s="247"/>
      <c r="EAW845" s="247"/>
      <c r="EAX845" s="247"/>
      <c r="EAY845" s="247"/>
      <c r="EAZ845" s="247"/>
      <c r="EBA845" s="247"/>
      <c r="EBB845" s="247"/>
      <c r="EBC845" s="247"/>
      <c r="EBD845" s="247"/>
      <c r="EBE845" s="247"/>
      <c r="EBF845" s="247"/>
      <c r="EBG845" s="247"/>
      <c r="EBH845" s="247"/>
      <c r="EBI845" s="247"/>
      <c r="EBJ845" s="247"/>
      <c r="EBK845" s="247"/>
      <c r="EBL845" s="247"/>
      <c r="EBM845" s="247"/>
      <c r="EBN845" s="247"/>
      <c r="EBO845" s="247"/>
      <c r="EBP845" s="247"/>
      <c r="EBQ845" s="247"/>
      <c r="EBR845" s="247"/>
      <c r="EBS845" s="247"/>
      <c r="EBT845" s="247"/>
      <c r="EBU845" s="247"/>
      <c r="EBV845" s="247"/>
      <c r="EBW845" s="247"/>
      <c r="EBX845" s="247"/>
      <c r="EBY845" s="247"/>
      <c r="EBZ845" s="247"/>
      <c r="ECA845" s="247"/>
      <c r="ECB845" s="247"/>
      <c r="ECC845" s="247"/>
      <c r="ECD845" s="247"/>
      <c r="ECE845" s="247"/>
      <c r="ECF845" s="247"/>
      <c r="ECG845" s="247"/>
      <c r="ECH845" s="247"/>
      <c r="ECI845" s="247"/>
      <c r="ECJ845" s="247"/>
      <c r="ECK845" s="247"/>
      <c r="ECL845" s="247"/>
      <c r="ECM845" s="247"/>
      <c r="ECN845" s="247"/>
      <c r="ECO845" s="247"/>
      <c r="ECP845" s="247"/>
      <c r="ECQ845" s="247"/>
      <c r="ECR845" s="247"/>
      <c r="ECS845" s="247"/>
      <c r="ECT845" s="247"/>
      <c r="ECU845" s="247"/>
      <c r="ECV845" s="247"/>
      <c r="ECW845" s="247"/>
      <c r="ECX845" s="247"/>
      <c r="ECY845" s="247"/>
      <c r="ECZ845" s="247"/>
      <c r="EDA845" s="247"/>
      <c r="EDB845" s="247"/>
      <c r="EDC845" s="247"/>
      <c r="EDD845" s="247"/>
      <c r="EDE845" s="247"/>
      <c r="EDF845" s="247"/>
      <c r="EDG845" s="247"/>
      <c r="EDH845" s="247"/>
      <c r="EDI845" s="247"/>
      <c r="EDJ845" s="247"/>
      <c r="EDK845" s="247"/>
      <c r="EDL845" s="247"/>
      <c r="EDM845" s="247"/>
      <c r="EDN845" s="247"/>
      <c r="EDO845" s="247"/>
      <c r="EDP845" s="247"/>
      <c r="EDQ845" s="247"/>
      <c r="EDR845" s="247"/>
      <c r="EDS845" s="247"/>
      <c r="EDT845" s="247"/>
      <c r="EDU845" s="247"/>
      <c r="EDV845" s="247"/>
      <c r="EDW845" s="247"/>
      <c r="EDX845" s="247"/>
      <c r="EDY845" s="247"/>
      <c r="EDZ845" s="247"/>
      <c r="EEA845" s="247"/>
      <c r="EEB845" s="247"/>
      <c r="EEC845" s="247"/>
      <c r="EED845" s="247"/>
      <c r="EEE845" s="247"/>
      <c r="EEF845" s="247"/>
      <c r="EEG845" s="247"/>
      <c r="EEH845" s="247"/>
      <c r="EEI845" s="247"/>
      <c r="EEJ845" s="247"/>
      <c r="EEK845" s="247"/>
      <c r="EEL845" s="247"/>
      <c r="EEM845" s="247"/>
      <c r="EEN845" s="247"/>
      <c r="EEO845" s="247"/>
      <c r="EEP845" s="247"/>
      <c r="EEQ845" s="247"/>
      <c r="EER845" s="247"/>
      <c r="EES845" s="247"/>
      <c r="EET845" s="247"/>
      <c r="EEU845" s="247"/>
      <c r="EEV845" s="247"/>
      <c r="EEW845" s="247"/>
      <c r="EEX845" s="247"/>
      <c r="EEY845" s="247"/>
      <c r="EEZ845" s="247"/>
      <c r="EFA845" s="247"/>
      <c r="EFB845" s="247"/>
      <c r="EFC845" s="247"/>
      <c r="EFD845" s="247"/>
      <c r="EFE845" s="247"/>
      <c r="EFF845" s="247"/>
      <c r="EFG845" s="247"/>
      <c r="EFH845" s="247"/>
      <c r="EFI845" s="247"/>
      <c r="EFJ845" s="247"/>
      <c r="EFK845" s="247"/>
      <c r="EFL845" s="247"/>
      <c r="EFM845" s="247"/>
      <c r="EFN845" s="247"/>
      <c r="EFO845" s="247"/>
      <c r="EFP845" s="247"/>
      <c r="EFQ845" s="247"/>
      <c r="EFR845" s="247"/>
      <c r="EFS845" s="247"/>
      <c r="EFT845" s="247"/>
      <c r="EFU845" s="247"/>
      <c r="EFV845" s="247"/>
      <c r="EFW845" s="247"/>
      <c r="EFX845" s="247"/>
      <c r="EFY845" s="247"/>
      <c r="EFZ845" s="247"/>
      <c r="EGA845" s="247"/>
      <c r="EGB845" s="247"/>
      <c r="EGC845" s="247"/>
      <c r="EGD845" s="247"/>
      <c r="EGE845" s="247"/>
      <c r="EGF845" s="247"/>
      <c r="EGG845" s="247"/>
      <c r="EGH845" s="247"/>
      <c r="EGI845" s="247"/>
      <c r="EGJ845" s="247"/>
      <c r="EGK845" s="247"/>
      <c r="EGL845" s="247"/>
      <c r="EGM845" s="247"/>
      <c r="EGN845" s="247"/>
      <c r="EGO845" s="247"/>
      <c r="EGP845" s="247"/>
      <c r="EGQ845" s="247"/>
      <c r="EGR845" s="247"/>
      <c r="EGS845" s="247"/>
      <c r="EGT845" s="247"/>
      <c r="EGU845" s="247"/>
      <c r="EGV845" s="247"/>
      <c r="EGW845" s="247"/>
      <c r="EGX845" s="247"/>
      <c r="EGY845" s="247"/>
      <c r="EGZ845" s="247"/>
      <c r="EHA845" s="247"/>
      <c r="EHB845" s="247"/>
      <c r="EHC845" s="247"/>
      <c r="EHD845" s="247"/>
      <c r="EHE845" s="247"/>
      <c r="EHF845" s="247"/>
      <c r="EHG845" s="247"/>
      <c r="EHH845" s="247"/>
      <c r="EHI845" s="247"/>
      <c r="EHJ845" s="247"/>
      <c r="EHK845" s="247"/>
      <c r="EHL845" s="247"/>
      <c r="EHM845" s="247"/>
      <c r="EHN845" s="247"/>
      <c r="EHO845" s="247"/>
      <c r="EHP845" s="247"/>
      <c r="EHQ845" s="247"/>
      <c r="EHR845" s="247"/>
      <c r="EHS845" s="247"/>
      <c r="EHT845" s="247"/>
      <c r="EHU845" s="247"/>
      <c r="EHV845" s="247"/>
      <c r="EHW845" s="247"/>
      <c r="EHX845" s="247"/>
      <c r="EHY845" s="247"/>
      <c r="EHZ845" s="247"/>
      <c r="EIA845" s="247"/>
      <c r="EIB845" s="247"/>
      <c r="EIC845" s="247"/>
      <c r="EID845" s="247"/>
      <c r="EIE845" s="247"/>
      <c r="EIF845" s="247"/>
      <c r="EIG845" s="247"/>
      <c r="EIH845" s="247"/>
      <c r="EII845" s="247"/>
      <c r="EIJ845" s="247"/>
      <c r="EIK845" s="247"/>
      <c r="EIL845" s="247"/>
      <c r="EIM845" s="247"/>
      <c r="EIN845" s="247"/>
      <c r="EIO845" s="247"/>
      <c r="EIP845" s="247"/>
      <c r="EIQ845" s="247"/>
      <c r="EIR845" s="247"/>
      <c r="EIS845" s="247"/>
      <c r="EIT845" s="247"/>
      <c r="EIU845" s="247"/>
      <c r="EIV845" s="247"/>
      <c r="EIW845" s="247"/>
      <c r="EIX845" s="247"/>
      <c r="EIY845" s="247"/>
      <c r="EIZ845" s="247"/>
      <c r="EJA845" s="247"/>
      <c r="EJB845" s="247"/>
      <c r="EJC845" s="247"/>
      <c r="EJD845" s="247"/>
      <c r="EJE845" s="247"/>
      <c r="EJF845" s="247"/>
      <c r="EJG845" s="247"/>
      <c r="EJH845" s="247"/>
      <c r="EJI845" s="247"/>
      <c r="EJJ845" s="247"/>
      <c r="EJK845" s="247"/>
      <c r="EJL845" s="247"/>
      <c r="EJM845" s="247"/>
      <c r="EJN845" s="247"/>
      <c r="EJO845" s="247"/>
      <c r="EJP845" s="247"/>
      <c r="EJQ845" s="247"/>
      <c r="EJR845" s="247"/>
      <c r="EJS845" s="247"/>
      <c r="EJT845" s="247"/>
      <c r="EJU845" s="247"/>
      <c r="EJV845" s="247"/>
      <c r="EJW845" s="247"/>
      <c r="EJX845" s="247"/>
      <c r="EJY845" s="247"/>
      <c r="EJZ845" s="247"/>
      <c r="EKA845" s="247"/>
      <c r="EKB845" s="247"/>
      <c r="EKC845" s="247"/>
      <c r="EKD845" s="247"/>
      <c r="EKE845" s="247"/>
      <c r="EKF845" s="247"/>
      <c r="EKG845" s="247"/>
      <c r="EKH845" s="247"/>
      <c r="EKI845" s="247"/>
      <c r="EKJ845" s="247"/>
      <c r="EKK845" s="247"/>
      <c r="EKL845" s="247"/>
      <c r="EKM845" s="247"/>
      <c r="EKN845" s="247"/>
      <c r="EKO845" s="247"/>
      <c r="EKP845" s="247"/>
      <c r="EKQ845" s="247"/>
      <c r="EKR845" s="247"/>
      <c r="EKS845" s="247"/>
      <c r="EKT845" s="247"/>
      <c r="EKU845" s="247"/>
      <c r="EKV845" s="247"/>
      <c r="EKW845" s="247"/>
      <c r="EKX845" s="247"/>
      <c r="EKY845" s="247"/>
      <c r="EKZ845" s="247"/>
      <c r="ELA845" s="247"/>
      <c r="ELB845" s="247"/>
      <c r="ELC845" s="247"/>
      <c r="ELD845" s="247"/>
      <c r="ELE845" s="247"/>
      <c r="ELF845" s="247"/>
      <c r="ELG845" s="247"/>
      <c r="ELH845" s="247"/>
      <c r="ELI845" s="247"/>
      <c r="ELJ845" s="247"/>
      <c r="ELK845" s="247"/>
      <c r="ELL845" s="247"/>
      <c r="ELM845" s="247"/>
      <c r="ELN845" s="247"/>
      <c r="ELO845" s="247"/>
      <c r="ELP845" s="247"/>
      <c r="ELQ845" s="247"/>
      <c r="ELR845" s="247"/>
      <c r="ELS845" s="247"/>
      <c r="ELT845" s="247"/>
      <c r="ELU845" s="247"/>
      <c r="ELV845" s="247"/>
      <c r="ELW845" s="247"/>
      <c r="ELX845" s="247"/>
      <c r="ELY845" s="247"/>
      <c r="ELZ845" s="247"/>
      <c r="EMA845" s="247"/>
      <c r="EMB845" s="247"/>
      <c r="EMC845" s="247"/>
      <c r="EMD845" s="247"/>
      <c r="EME845" s="247"/>
      <c r="EMF845" s="247"/>
      <c r="EMG845" s="247"/>
      <c r="EMH845" s="247"/>
      <c r="EMI845" s="247"/>
      <c r="EMJ845" s="247"/>
      <c r="EMK845" s="247"/>
      <c r="EML845" s="247"/>
      <c r="EMM845" s="247"/>
      <c r="EMN845" s="247"/>
      <c r="EMO845" s="247"/>
      <c r="EMP845" s="247"/>
      <c r="EMQ845" s="247"/>
      <c r="EMR845" s="247"/>
      <c r="EMS845" s="247"/>
      <c r="EMT845" s="247"/>
      <c r="EMU845" s="247"/>
      <c r="EMV845" s="247"/>
      <c r="EMW845" s="247"/>
      <c r="EMX845" s="247"/>
      <c r="EMY845" s="247"/>
      <c r="EMZ845" s="247"/>
      <c r="ENA845" s="247"/>
      <c r="ENB845" s="247"/>
      <c r="ENC845" s="247"/>
      <c r="END845" s="247"/>
      <c r="ENE845" s="247"/>
      <c r="ENF845" s="247"/>
      <c r="ENG845" s="247"/>
      <c r="ENH845" s="247"/>
      <c r="ENI845" s="247"/>
      <c r="ENJ845" s="247"/>
      <c r="ENK845" s="247"/>
      <c r="ENL845" s="247"/>
      <c r="ENM845" s="247"/>
      <c r="ENN845" s="247"/>
      <c r="ENO845" s="247"/>
      <c r="ENP845" s="247"/>
      <c r="ENQ845" s="247"/>
      <c r="ENR845" s="247"/>
      <c r="ENS845" s="247"/>
      <c r="ENT845" s="247"/>
      <c r="ENU845" s="247"/>
      <c r="ENV845" s="247"/>
      <c r="ENW845" s="247"/>
      <c r="ENX845" s="247"/>
      <c r="ENY845" s="247"/>
      <c r="ENZ845" s="247"/>
      <c r="EOA845" s="247"/>
      <c r="EOB845" s="247"/>
      <c r="EOC845" s="247"/>
      <c r="EOD845" s="247"/>
      <c r="EOE845" s="247"/>
      <c r="EOF845" s="247"/>
      <c r="EOG845" s="247"/>
      <c r="EOH845" s="247"/>
      <c r="EOI845" s="247"/>
      <c r="EOJ845" s="247"/>
      <c r="EOK845" s="247"/>
      <c r="EOL845" s="247"/>
      <c r="EOM845" s="247"/>
      <c r="EON845" s="247"/>
      <c r="EOO845" s="247"/>
      <c r="EOP845" s="247"/>
      <c r="EOQ845" s="247"/>
      <c r="EOR845" s="247"/>
      <c r="EOS845" s="247"/>
      <c r="EOT845" s="247"/>
      <c r="EOU845" s="247"/>
      <c r="EOV845" s="247"/>
      <c r="EOW845" s="247"/>
      <c r="EOX845" s="247"/>
      <c r="EOY845" s="247"/>
      <c r="EOZ845" s="247"/>
      <c r="EPA845" s="247"/>
      <c r="EPB845" s="247"/>
      <c r="EPC845" s="247"/>
      <c r="EPD845" s="247"/>
      <c r="EPE845" s="247"/>
      <c r="EPF845" s="247"/>
      <c r="EPG845" s="247"/>
      <c r="EPH845" s="247"/>
      <c r="EPI845" s="247"/>
      <c r="EPJ845" s="247"/>
      <c r="EPK845" s="247"/>
      <c r="EPL845" s="247"/>
      <c r="EPM845" s="247"/>
      <c r="EPN845" s="247"/>
      <c r="EPO845" s="247"/>
      <c r="EPP845" s="247"/>
      <c r="EPQ845" s="247"/>
      <c r="EPR845" s="247"/>
      <c r="EPS845" s="247"/>
      <c r="EPT845" s="247"/>
      <c r="EPU845" s="247"/>
      <c r="EPV845" s="247"/>
      <c r="EPW845" s="247"/>
      <c r="EPX845" s="247"/>
      <c r="EPY845" s="247"/>
      <c r="EPZ845" s="247"/>
      <c r="EQA845" s="247"/>
      <c r="EQB845" s="247"/>
      <c r="EQC845" s="247"/>
      <c r="EQD845" s="247"/>
      <c r="EQE845" s="247"/>
      <c r="EQF845" s="247"/>
      <c r="EQG845" s="247"/>
      <c r="EQH845" s="247"/>
      <c r="EQI845" s="247"/>
      <c r="EQJ845" s="247"/>
      <c r="EQK845" s="247"/>
      <c r="EQL845" s="247"/>
      <c r="EQM845" s="247"/>
      <c r="EQN845" s="247"/>
      <c r="EQO845" s="247"/>
      <c r="EQP845" s="247"/>
      <c r="EQQ845" s="247"/>
      <c r="EQR845" s="247"/>
      <c r="EQS845" s="247"/>
      <c r="EQT845" s="247"/>
      <c r="EQU845" s="247"/>
      <c r="EQV845" s="247"/>
      <c r="EQW845" s="247"/>
      <c r="EQX845" s="247"/>
      <c r="EQY845" s="247"/>
      <c r="EQZ845" s="247"/>
      <c r="ERA845" s="247"/>
      <c r="ERB845" s="247"/>
      <c r="ERC845" s="247"/>
      <c r="ERD845" s="247"/>
      <c r="ERE845" s="247"/>
      <c r="ERF845" s="247"/>
      <c r="ERG845" s="247"/>
      <c r="ERH845" s="247"/>
      <c r="ERI845" s="247"/>
      <c r="ERJ845" s="247"/>
      <c r="ERK845" s="247"/>
      <c r="ERL845" s="247"/>
      <c r="ERM845" s="247"/>
      <c r="ERN845" s="247"/>
      <c r="ERO845" s="247"/>
      <c r="ERP845" s="247"/>
      <c r="ERQ845" s="247"/>
      <c r="ERR845" s="247"/>
      <c r="ERS845" s="247"/>
      <c r="ERT845" s="247"/>
      <c r="ERU845" s="247"/>
      <c r="ERV845" s="247"/>
      <c r="ERW845" s="247"/>
      <c r="ERX845" s="247"/>
      <c r="ERY845" s="247"/>
      <c r="ERZ845" s="247"/>
      <c r="ESA845" s="247"/>
      <c r="ESB845" s="247"/>
      <c r="ESC845" s="247"/>
      <c r="ESD845" s="247"/>
      <c r="ESE845" s="247"/>
      <c r="ESF845" s="247"/>
      <c r="ESG845" s="247"/>
      <c r="ESH845" s="247"/>
      <c r="ESI845" s="247"/>
      <c r="ESJ845" s="247"/>
      <c r="ESK845" s="247"/>
      <c r="ESL845" s="247"/>
      <c r="ESM845" s="247"/>
      <c r="ESN845" s="247"/>
      <c r="ESO845" s="247"/>
      <c r="ESP845" s="247"/>
      <c r="ESQ845" s="247"/>
      <c r="ESR845" s="247"/>
      <c r="ESS845" s="247"/>
      <c r="EST845" s="247"/>
      <c r="ESU845" s="247"/>
      <c r="ESV845" s="247"/>
      <c r="ESW845" s="247"/>
      <c r="ESX845" s="247"/>
      <c r="ESY845" s="247"/>
      <c r="ESZ845" s="247"/>
      <c r="ETA845" s="247"/>
      <c r="ETB845" s="247"/>
      <c r="ETC845" s="247"/>
      <c r="ETD845" s="247"/>
      <c r="ETE845" s="247"/>
      <c r="ETF845" s="247"/>
      <c r="ETG845" s="247"/>
      <c r="ETH845" s="247"/>
      <c r="ETI845" s="247"/>
      <c r="ETJ845" s="247"/>
      <c r="ETK845" s="247"/>
      <c r="ETL845" s="247"/>
      <c r="ETM845" s="247"/>
      <c r="ETN845" s="247"/>
      <c r="ETO845" s="247"/>
      <c r="ETP845" s="247"/>
      <c r="ETQ845" s="247"/>
      <c r="ETR845" s="247"/>
      <c r="ETS845" s="247"/>
      <c r="ETT845" s="247"/>
      <c r="ETU845" s="247"/>
      <c r="ETV845" s="247"/>
      <c r="ETW845" s="247"/>
      <c r="ETX845" s="247"/>
      <c r="ETY845" s="247"/>
      <c r="ETZ845" s="247"/>
      <c r="EUA845" s="247"/>
      <c r="EUB845" s="247"/>
      <c r="EUC845" s="247"/>
      <c r="EUD845" s="247"/>
      <c r="EUE845" s="247"/>
      <c r="EUF845" s="247"/>
      <c r="EUG845" s="247"/>
      <c r="EUH845" s="247"/>
      <c r="EUI845" s="247"/>
      <c r="EUJ845" s="247"/>
      <c r="EUK845" s="247"/>
      <c r="EUL845" s="247"/>
      <c r="EUM845" s="247"/>
      <c r="EUN845" s="247"/>
      <c r="EUO845" s="247"/>
      <c r="EUP845" s="247"/>
      <c r="EUQ845" s="247"/>
      <c r="EUR845" s="247"/>
      <c r="EUS845" s="247"/>
      <c r="EUT845" s="247"/>
      <c r="EUU845" s="247"/>
      <c r="EUV845" s="247"/>
      <c r="EUW845" s="247"/>
      <c r="EUX845" s="247"/>
      <c r="EUY845" s="247"/>
      <c r="EUZ845" s="247"/>
      <c r="EVA845" s="247"/>
      <c r="EVB845" s="247"/>
      <c r="EVC845" s="247"/>
      <c r="EVD845" s="247"/>
      <c r="EVE845" s="247"/>
      <c r="EVF845" s="247"/>
      <c r="EVG845" s="247"/>
      <c r="EVH845" s="247"/>
      <c r="EVI845" s="247"/>
      <c r="EVJ845" s="247"/>
      <c r="EVK845" s="247"/>
      <c r="EVL845" s="247"/>
      <c r="EVM845" s="247"/>
      <c r="EVN845" s="247"/>
      <c r="EVO845" s="247"/>
      <c r="EVP845" s="247"/>
      <c r="EVQ845" s="247"/>
      <c r="EVR845" s="247"/>
      <c r="EVS845" s="247"/>
      <c r="EVT845" s="247"/>
      <c r="EVU845" s="247"/>
      <c r="EVV845" s="247"/>
      <c r="EVW845" s="247"/>
      <c r="EVX845" s="247"/>
      <c r="EVY845" s="247"/>
      <c r="EVZ845" s="247"/>
      <c r="EWA845" s="247"/>
      <c r="EWB845" s="247"/>
      <c r="EWC845" s="247"/>
      <c r="EWD845" s="247"/>
      <c r="EWE845" s="247"/>
      <c r="EWF845" s="247"/>
      <c r="EWG845" s="247"/>
      <c r="EWH845" s="247"/>
      <c r="EWI845" s="247"/>
      <c r="EWJ845" s="247"/>
      <c r="EWK845" s="247"/>
      <c r="EWL845" s="247"/>
      <c r="EWM845" s="247"/>
      <c r="EWN845" s="247"/>
      <c r="EWO845" s="247"/>
      <c r="EWP845" s="247"/>
      <c r="EWQ845" s="247"/>
      <c r="EWR845" s="247"/>
      <c r="EWS845" s="247"/>
      <c r="EWT845" s="247"/>
      <c r="EWU845" s="247"/>
      <c r="EWV845" s="247"/>
      <c r="EWW845" s="247"/>
      <c r="EWX845" s="247"/>
      <c r="EWY845" s="247"/>
      <c r="EWZ845" s="247"/>
      <c r="EXA845" s="247"/>
      <c r="EXB845" s="247"/>
      <c r="EXC845" s="247"/>
      <c r="EXD845" s="247"/>
      <c r="EXE845" s="247"/>
      <c r="EXF845" s="247"/>
      <c r="EXG845" s="247"/>
      <c r="EXH845" s="247"/>
      <c r="EXI845" s="247"/>
      <c r="EXJ845" s="247"/>
      <c r="EXK845" s="247"/>
      <c r="EXL845" s="247"/>
      <c r="EXM845" s="247"/>
      <c r="EXN845" s="247"/>
      <c r="EXO845" s="247"/>
      <c r="EXP845" s="247"/>
      <c r="EXQ845" s="247"/>
      <c r="EXR845" s="247"/>
      <c r="EXS845" s="247"/>
      <c r="EXT845" s="247"/>
      <c r="EXU845" s="247"/>
      <c r="EXV845" s="247"/>
      <c r="EXW845" s="247"/>
      <c r="EXX845" s="247"/>
      <c r="EXY845" s="247"/>
      <c r="EXZ845" s="247"/>
      <c r="EYA845" s="247"/>
      <c r="EYB845" s="247"/>
      <c r="EYC845" s="247"/>
      <c r="EYD845" s="247"/>
      <c r="EYE845" s="247"/>
      <c r="EYF845" s="247"/>
      <c r="EYG845" s="247"/>
      <c r="EYH845" s="247"/>
      <c r="EYI845" s="247"/>
      <c r="EYJ845" s="247"/>
      <c r="EYK845" s="247"/>
      <c r="EYL845" s="247"/>
      <c r="EYM845" s="247"/>
      <c r="EYN845" s="247"/>
      <c r="EYO845" s="247"/>
      <c r="EYP845" s="247"/>
      <c r="EYQ845" s="247"/>
      <c r="EYR845" s="247"/>
      <c r="EYS845" s="247"/>
      <c r="EYT845" s="247"/>
      <c r="EYU845" s="247"/>
      <c r="EYV845" s="247"/>
      <c r="EYW845" s="247"/>
      <c r="EYX845" s="247"/>
      <c r="EYY845" s="247"/>
      <c r="EYZ845" s="247"/>
      <c r="EZA845" s="247"/>
      <c r="EZB845" s="247"/>
      <c r="EZC845" s="247"/>
      <c r="EZD845" s="247"/>
      <c r="EZE845" s="247"/>
      <c r="EZF845" s="247"/>
      <c r="EZG845" s="247"/>
      <c r="EZH845" s="247"/>
      <c r="EZI845" s="247"/>
      <c r="EZJ845" s="247"/>
      <c r="EZK845" s="247"/>
      <c r="EZL845" s="247"/>
      <c r="EZM845" s="247"/>
      <c r="EZN845" s="247"/>
      <c r="EZO845" s="247"/>
      <c r="EZP845" s="247"/>
      <c r="EZQ845" s="247"/>
      <c r="EZR845" s="247"/>
      <c r="EZS845" s="247"/>
      <c r="EZT845" s="247"/>
      <c r="EZU845" s="247"/>
      <c r="EZV845" s="247"/>
      <c r="EZW845" s="247"/>
      <c r="EZX845" s="247"/>
      <c r="EZY845" s="247"/>
      <c r="EZZ845" s="247"/>
      <c r="FAA845" s="247"/>
      <c r="FAB845" s="247"/>
      <c r="FAC845" s="247"/>
      <c r="FAD845" s="247"/>
      <c r="FAE845" s="247"/>
      <c r="FAF845" s="247"/>
      <c r="FAG845" s="247"/>
      <c r="FAH845" s="247"/>
      <c r="FAI845" s="247"/>
      <c r="FAJ845" s="247"/>
      <c r="FAK845" s="247"/>
      <c r="FAL845" s="247"/>
      <c r="FAM845" s="247"/>
      <c r="FAN845" s="247"/>
      <c r="FAO845" s="247"/>
      <c r="FAP845" s="247"/>
      <c r="FAQ845" s="247"/>
      <c r="FAR845" s="247"/>
      <c r="FAS845" s="247"/>
      <c r="FAT845" s="247"/>
      <c r="FAU845" s="247"/>
      <c r="FAV845" s="247"/>
      <c r="FAW845" s="247"/>
      <c r="FAX845" s="247"/>
      <c r="FAY845" s="247"/>
      <c r="FAZ845" s="247"/>
      <c r="FBA845" s="247"/>
      <c r="FBB845" s="247"/>
      <c r="FBC845" s="247"/>
      <c r="FBD845" s="247"/>
      <c r="FBE845" s="247"/>
      <c r="FBF845" s="247"/>
      <c r="FBG845" s="247"/>
      <c r="FBH845" s="247"/>
      <c r="FBI845" s="247"/>
      <c r="FBJ845" s="247"/>
      <c r="FBK845" s="247"/>
      <c r="FBL845" s="247"/>
      <c r="FBM845" s="247"/>
      <c r="FBN845" s="247"/>
      <c r="FBO845" s="247"/>
      <c r="FBP845" s="247"/>
      <c r="FBQ845" s="247"/>
      <c r="FBR845" s="247"/>
      <c r="FBS845" s="247"/>
      <c r="FBT845" s="247"/>
      <c r="FBU845" s="247"/>
      <c r="FBV845" s="247"/>
      <c r="FBW845" s="247"/>
      <c r="FBX845" s="247"/>
      <c r="FBY845" s="247"/>
      <c r="FBZ845" s="247"/>
      <c r="FCA845" s="247"/>
      <c r="FCB845" s="247"/>
      <c r="FCC845" s="247"/>
      <c r="FCD845" s="247"/>
      <c r="FCE845" s="247"/>
      <c r="FCF845" s="247"/>
      <c r="FCG845" s="247"/>
      <c r="FCH845" s="247"/>
      <c r="FCI845" s="247"/>
      <c r="FCJ845" s="247"/>
      <c r="FCK845" s="247"/>
      <c r="FCL845" s="247"/>
      <c r="FCM845" s="247"/>
      <c r="FCN845" s="247"/>
      <c r="FCO845" s="247"/>
      <c r="FCP845" s="247"/>
      <c r="FCQ845" s="247"/>
      <c r="FCR845" s="247"/>
      <c r="FCS845" s="247"/>
      <c r="FCT845" s="247"/>
      <c r="FCU845" s="247"/>
      <c r="FCV845" s="247"/>
      <c r="FCW845" s="247"/>
      <c r="FCX845" s="247"/>
      <c r="FCY845" s="247"/>
      <c r="FCZ845" s="247"/>
      <c r="FDA845" s="247"/>
      <c r="FDB845" s="247"/>
      <c r="FDC845" s="247"/>
      <c r="FDD845" s="247"/>
      <c r="FDE845" s="247"/>
      <c r="FDF845" s="247"/>
      <c r="FDG845" s="247"/>
      <c r="FDH845" s="247"/>
      <c r="FDI845" s="247"/>
      <c r="FDJ845" s="247"/>
      <c r="FDK845" s="247"/>
      <c r="FDL845" s="247"/>
      <c r="FDM845" s="247"/>
      <c r="FDN845" s="247"/>
      <c r="FDO845" s="247"/>
      <c r="FDP845" s="247"/>
      <c r="FDQ845" s="247"/>
      <c r="FDR845" s="247"/>
      <c r="FDS845" s="247"/>
      <c r="FDT845" s="247"/>
      <c r="FDU845" s="247"/>
      <c r="FDV845" s="247"/>
      <c r="FDW845" s="247"/>
      <c r="FDX845" s="247"/>
      <c r="FDY845" s="247"/>
      <c r="FDZ845" s="247"/>
      <c r="FEA845" s="247"/>
      <c r="FEB845" s="247"/>
      <c r="FEC845" s="247"/>
      <c r="FED845" s="247"/>
      <c r="FEE845" s="247"/>
      <c r="FEF845" s="247"/>
      <c r="FEG845" s="247"/>
      <c r="FEH845" s="247"/>
      <c r="FEI845" s="247"/>
      <c r="FEJ845" s="247"/>
      <c r="FEK845" s="247"/>
      <c r="FEL845" s="247"/>
      <c r="FEM845" s="247"/>
      <c r="FEN845" s="247"/>
      <c r="FEO845" s="247"/>
      <c r="FEP845" s="247"/>
      <c r="FEQ845" s="247"/>
      <c r="FER845" s="247"/>
      <c r="FES845" s="247"/>
      <c r="FET845" s="247"/>
      <c r="FEU845" s="247"/>
      <c r="FEV845" s="247"/>
      <c r="FEW845" s="247"/>
      <c r="FEX845" s="247"/>
      <c r="FEY845" s="247"/>
      <c r="FEZ845" s="247"/>
      <c r="FFA845" s="247"/>
      <c r="FFB845" s="247"/>
      <c r="FFC845" s="247"/>
      <c r="FFD845" s="247"/>
      <c r="FFE845" s="247"/>
      <c r="FFF845" s="247"/>
      <c r="FFG845" s="247"/>
      <c r="FFH845" s="247"/>
      <c r="FFI845" s="247"/>
      <c r="FFJ845" s="247"/>
      <c r="FFK845" s="247"/>
      <c r="FFL845" s="247"/>
      <c r="FFM845" s="247"/>
      <c r="FFN845" s="247"/>
      <c r="FFO845" s="247"/>
      <c r="FFP845" s="247"/>
      <c r="FFQ845" s="247"/>
      <c r="FFR845" s="247"/>
      <c r="FFS845" s="247"/>
      <c r="FFT845" s="247"/>
      <c r="FFU845" s="247"/>
      <c r="FFV845" s="247"/>
      <c r="FFW845" s="247"/>
      <c r="FFX845" s="247"/>
      <c r="FFY845" s="247"/>
      <c r="FFZ845" s="247"/>
      <c r="FGA845" s="247"/>
      <c r="FGB845" s="247"/>
      <c r="FGC845" s="247"/>
      <c r="FGD845" s="247"/>
      <c r="FGE845" s="247"/>
      <c r="FGF845" s="247"/>
      <c r="FGG845" s="247"/>
      <c r="FGH845" s="247"/>
      <c r="FGI845" s="247"/>
      <c r="FGJ845" s="247"/>
      <c r="FGK845" s="247"/>
      <c r="FGL845" s="247"/>
      <c r="FGM845" s="247"/>
      <c r="FGN845" s="247"/>
      <c r="FGO845" s="247"/>
      <c r="FGP845" s="247"/>
      <c r="FGQ845" s="247"/>
      <c r="FGR845" s="247"/>
      <c r="FGS845" s="247"/>
      <c r="FGT845" s="247"/>
      <c r="FGU845" s="247"/>
      <c r="FGV845" s="247"/>
      <c r="FGW845" s="247"/>
      <c r="FGX845" s="247"/>
      <c r="FGY845" s="247"/>
      <c r="FGZ845" s="247"/>
      <c r="FHA845" s="247"/>
      <c r="FHB845" s="247"/>
      <c r="FHC845" s="247"/>
      <c r="FHD845" s="247"/>
      <c r="FHE845" s="247"/>
      <c r="FHF845" s="247"/>
      <c r="FHG845" s="247"/>
      <c r="FHH845" s="247"/>
      <c r="FHI845" s="247"/>
      <c r="FHJ845" s="247"/>
      <c r="FHK845" s="247"/>
      <c r="FHL845" s="247"/>
      <c r="FHM845" s="247"/>
      <c r="FHN845" s="247"/>
      <c r="FHO845" s="247"/>
      <c r="FHP845" s="247"/>
      <c r="FHQ845" s="247"/>
      <c r="FHR845" s="247"/>
      <c r="FHS845" s="247"/>
      <c r="FHT845" s="247"/>
      <c r="FHU845" s="247"/>
      <c r="FHV845" s="247"/>
      <c r="FHW845" s="247"/>
      <c r="FHX845" s="247"/>
      <c r="FHY845" s="247"/>
      <c r="FHZ845" s="247"/>
      <c r="FIA845" s="247"/>
      <c r="FIB845" s="247"/>
      <c r="FIC845" s="247"/>
      <c r="FID845" s="247"/>
      <c r="FIE845" s="247"/>
      <c r="FIF845" s="247"/>
      <c r="FIG845" s="247"/>
      <c r="FIH845" s="247"/>
      <c r="FII845" s="247"/>
      <c r="FIJ845" s="247"/>
      <c r="FIK845" s="247"/>
      <c r="FIL845" s="247"/>
      <c r="FIM845" s="247"/>
      <c r="FIN845" s="247"/>
      <c r="FIO845" s="247"/>
      <c r="FIP845" s="247"/>
      <c r="FIQ845" s="247"/>
      <c r="FIR845" s="247"/>
      <c r="FIS845" s="247"/>
      <c r="FIT845" s="247"/>
      <c r="FIU845" s="247"/>
      <c r="FIV845" s="247"/>
      <c r="FIW845" s="247"/>
      <c r="FIX845" s="247"/>
      <c r="FIY845" s="247"/>
      <c r="FIZ845" s="247"/>
      <c r="FJA845" s="247"/>
      <c r="FJB845" s="247"/>
      <c r="FJC845" s="247"/>
      <c r="FJD845" s="247"/>
      <c r="FJE845" s="247"/>
      <c r="FJF845" s="247"/>
      <c r="FJG845" s="247"/>
      <c r="FJH845" s="247"/>
      <c r="FJI845" s="247"/>
      <c r="FJJ845" s="247"/>
      <c r="FJK845" s="247"/>
      <c r="FJL845" s="247"/>
      <c r="FJM845" s="247"/>
      <c r="FJN845" s="247"/>
      <c r="FJO845" s="247"/>
      <c r="FJP845" s="247"/>
      <c r="FJQ845" s="247"/>
      <c r="FJR845" s="247"/>
      <c r="FJS845" s="247"/>
      <c r="FJT845" s="247"/>
      <c r="FJU845" s="247"/>
      <c r="FJV845" s="247"/>
      <c r="FJW845" s="247"/>
      <c r="FJX845" s="247"/>
      <c r="FJY845" s="247"/>
      <c r="FJZ845" s="247"/>
      <c r="FKA845" s="247"/>
      <c r="FKB845" s="247"/>
      <c r="FKC845" s="247"/>
      <c r="FKD845" s="247"/>
      <c r="FKE845" s="247"/>
      <c r="FKF845" s="247"/>
      <c r="FKG845" s="247"/>
      <c r="FKH845" s="247"/>
      <c r="FKI845" s="247"/>
      <c r="FKJ845" s="247"/>
      <c r="FKK845" s="247"/>
      <c r="FKL845" s="247"/>
      <c r="FKM845" s="247"/>
      <c r="FKN845" s="247"/>
      <c r="FKO845" s="247"/>
      <c r="FKP845" s="247"/>
      <c r="FKQ845" s="247"/>
      <c r="FKR845" s="247"/>
      <c r="FKS845" s="247"/>
      <c r="FKT845" s="247"/>
      <c r="FKU845" s="247"/>
      <c r="FKV845" s="247"/>
      <c r="FKW845" s="247"/>
      <c r="FKX845" s="247"/>
      <c r="FKY845" s="247"/>
      <c r="FKZ845" s="247"/>
      <c r="FLA845" s="247"/>
      <c r="FLB845" s="247"/>
      <c r="FLC845" s="247"/>
      <c r="FLD845" s="247"/>
      <c r="FLE845" s="247"/>
      <c r="FLF845" s="247"/>
      <c r="FLG845" s="247"/>
      <c r="FLH845" s="247"/>
      <c r="FLI845" s="247"/>
      <c r="FLJ845" s="247"/>
      <c r="FLK845" s="247"/>
      <c r="FLL845" s="247"/>
      <c r="FLM845" s="247"/>
      <c r="FLN845" s="247"/>
      <c r="FLO845" s="247"/>
      <c r="FLP845" s="247"/>
      <c r="FLQ845" s="247"/>
      <c r="FLR845" s="247"/>
      <c r="FLS845" s="247"/>
      <c r="FLT845" s="247"/>
      <c r="FLU845" s="247"/>
      <c r="FLV845" s="247"/>
      <c r="FLW845" s="247"/>
      <c r="FLX845" s="247"/>
      <c r="FLY845" s="247"/>
      <c r="FLZ845" s="247"/>
      <c r="FMA845" s="247"/>
      <c r="FMB845" s="247"/>
      <c r="FMC845" s="247"/>
      <c r="FMD845" s="247"/>
      <c r="FME845" s="247"/>
      <c r="FMF845" s="247"/>
      <c r="FMG845" s="247"/>
      <c r="FMH845" s="247"/>
      <c r="FMI845" s="247"/>
      <c r="FMJ845" s="247"/>
      <c r="FMK845" s="247"/>
      <c r="FML845" s="247"/>
      <c r="FMM845" s="247"/>
      <c r="FMN845" s="247"/>
      <c r="FMO845" s="247"/>
      <c r="FMP845" s="247"/>
      <c r="FMQ845" s="247"/>
      <c r="FMR845" s="247"/>
      <c r="FMS845" s="247"/>
      <c r="FMT845" s="247"/>
      <c r="FMU845" s="247"/>
      <c r="FMV845" s="247"/>
      <c r="FMW845" s="247"/>
      <c r="FMX845" s="247"/>
      <c r="FMY845" s="247"/>
      <c r="FMZ845" s="247"/>
      <c r="FNA845" s="247"/>
      <c r="FNB845" s="247"/>
      <c r="FNC845" s="247"/>
      <c r="FND845" s="247"/>
      <c r="FNE845" s="247"/>
      <c r="FNF845" s="247"/>
      <c r="FNG845" s="247"/>
      <c r="FNH845" s="247"/>
      <c r="FNI845" s="247"/>
      <c r="FNJ845" s="247"/>
      <c r="FNK845" s="247"/>
      <c r="FNL845" s="247"/>
      <c r="FNM845" s="247"/>
      <c r="FNN845" s="247"/>
      <c r="FNO845" s="247"/>
      <c r="FNP845" s="247"/>
      <c r="FNQ845" s="247"/>
      <c r="FNR845" s="247"/>
      <c r="FNS845" s="247"/>
      <c r="FNT845" s="247"/>
      <c r="FNU845" s="247"/>
      <c r="FNV845" s="247"/>
      <c r="FNW845" s="247"/>
      <c r="FNX845" s="247"/>
      <c r="FNY845" s="247"/>
      <c r="FNZ845" s="247"/>
      <c r="FOA845" s="247"/>
      <c r="FOB845" s="247"/>
      <c r="FOC845" s="247"/>
      <c r="FOD845" s="247"/>
      <c r="FOE845" s="247"/>
      <c r="FOF845" s="247"/>
      <c r="FOG845" s="247"/>
      <c r="FOH845" s="247"/>
      <c r="FOI845" s="247"/>
      <c r="FOJ845" s="247"/>
      <c r="FOK845" s="247"/>
      <c r="FOL845" s="247"/>
      <c r="FOM845" s="247"/>
      <c r="FON845" s="247"/>
      <c r="FOO845" s="247"/>
      <c r="FOP845" s="247"/>
      <c r="FOQ845" s="247"/>
      <c r="FOR845" s="247"/>
      <c r="FOS845" s="247"/>
      <c r="FOT845" s="247"/>
      <c r="FOU845" s="247"/>
      <c r="FOV845" s="247"/>
      <c r="FOW845" s="247"/>
      <c r="FOX845" s="247"/>
      <c r="FOY845" s="247"/>
      <c r="FOZ845" s="247"/>
      <c r="FPA845" s="247"/>
      <c r="FPB845" s="247"/>
      <c r="FPC845" s="247"/>
      <c r="FPD845" s="247"/>
      <c r="FPE845" s="247"/>
      <c r="FPF845" s="247"/>
      <c r="FPG845" s="247"/>
      <c r="FPH845" s="247"/>
      <c r="FPI845" s="247"/>
      <c r="FPJ845" s="247"/>
      <c r="FPK845" s="247"/>
      <c r="FPL845" s="247"/>
      <c r="FPM845" s="247"/>
      <c r="FPN845" s="247"/>
      <c r="FPO845" s="247"/>
      <c r="FPP845" s="247"/>
      <c r="FPQ845" s="247"/>
      <c r="FPR845" s="247"/>
      <c r="FPS845" s="247"/>
      <c r="FPT845" s="247"/>
      <c r="FPU845" s="247"/>
      <c r="FPV845" s="247"/>
      <c r="FPW845" s="247"/>
      <c r="FPX845" s="247"/>
      <c r="FPY845" s="247"/>
      <c r="FPZ845" s="247"/>
      <c r="FQA845" s="247"/>
      <c r="FQB845" s="247"/>
      <c r="FQC845" s="247"/>
      <c r="FQD845" s="247"/>
      <c r="FQE845" s="247"/>
      <c r="FQF845" s="247"/>
      <c r="FQG845" s="247"/>
      <c r="FQH845" s="247"/>
      <c r="FQI845" s="247"/>
      <c r="FQJ845" s="247"/>
      <c r="FQK845" s="247"/>
      <c r="FQL845" s="247"/>
      <c r="FQM845" s="247"/>
      <c r="FQN845" s="247"/>
      <c r="FQO845" s="247"/>
      <c r="FQP845" s="247"/>
      <c r="FQQ845" s="247"/>
      <c r="FQR845" s="247"/>
      <c r="FQS845" s="247"/>
      <c r="FQT845" s="247"/>
      <c r="FQU845" s="247"/>
      <c r="FQV845" s="247"/>
      <c r="FQW845" s="247"/>
      <c r="FQX845" s="247"/>
      <c r="FQY845" s="247"/>
      <c r="FQZ845" s="247"/>
      <c r="FRA845" s="247"/>
      <c r="FRB845" s="247"/>
      <c r="FRC845" s="247"/>
      <c r="FRD845" s="247"/>
      <c r="FRE845" s="247"/>
      <c r="FRF845" s="247"/>
      <c r="FRG845" s="247"/>
      <c r="FRH845" s="247"/>
      <c r="FRI845" s="247"/>
      <c r="FRJ845" s="247"/>
      <c r="FRK845" s="247"/>
      <c r="FRL845" s="247"/>
      <c r="FRM845" s="247"/>
      <c r="FRN845" s="247"/>
      <c r="FRO845" s="247"/>
      <c r="FRP845" s="247"/>
      <c r="FRQ845" s="247"/>
      <c r="FRR845" s="247"/>
      <c r="FRS845" s="247"/>
      <c r="FRT845" s="247"/>
      <c r="FRU845" s="247"/>
      <c r="FRV845" s="247"/>
      <c r="FRW845" s="247"/>
      <c r="FRX845" s="247"/>
      <c r="FRY845" s="247"/>
      <c r="FRZ845" s="247"/>
      <c r="FSA845" s="247"/>
      <c r="FSB845" s="247"/>
      <c r="FSC845" s="247"/>
      <c r="FSD845" s="247"/>
      <c r="FSE845" s="247"/>
      <c r="FSF845" s="247"/>
      <c r="FSG845" s="247"/>
      <c r="FSH845" s="247"/>
      <c r="FSI845" s="247"/>
      <c r="FSJ845" s="247"/>
      <c r="FSK845" s="247"/>
      <c r="FSL845" s="247"/>
      <c r="FSM845" s="247"/>
      <c r="FSN845" s="247"/>
      <c r="FSO845" s="247"/>
      <c r="FSP845" s="247"/>
      <c r="FSQ845" s="247"/>
      <c r="FSR845" s="247"/>
      <c r="FSS845" s="247"/>
      <c r="FST845" s="247"/>
      <c r="FSU845" s="247"/>
      <c r="FSV845" s="247"/>
      <c r="FSW845" s="247"/>
      <c r="FSX845" s="247"/>
      <c r="FSY845" s="247"/>
      <c r="FSZ845" s="247"/>
      <c r="FTA845" s="247"/>
      <c r="FTB845" s="247"/>
      <c r="FTC845" s="247"/>
      <c r="FTD845" s="247"/>
      <c r="FTE845" s="247"/>
      <c r="FTF845" s="247"/>
      <c r="FTG845" s="247"/>
      <c r="FTH845" s="247"/>
      <c r="FTI845" s="247"/>
      <c r="FTJ845" s="247"/>
      <c r="FTK845" s="247"/>
      <c r="FTL845" s="247"/>
      <c r="FTM845" s="247"/>
      <c r="FTN845" s="247"/>
      <c r="FTO845" s="247"/>
      <c r="FTP845" s="247"/>
      <c r="FTQ845" s="247"/>
      <c r="FTR845" s="247"/>
      <c r="FTS845" s="247"/>
      <c r="FTT845" s="247"/>
      <c r="FTU845" s="247"/>
      <c r="FTV845" s="247"/>
      <c r="FTW845" s="247"/>
      <c r="FTX845" s="247"/>
      <c r="FTY845" s="247"/>
      <c r="FTZ845" s="247"/>
      <c r="FUA845" s="247"/>
      <c r="FUB845" s="247"/>
      <c r="FUC845" s="247"/>
      <c r="FUD845" s="247"/>
      <c r="FUE845" s="247"/>
      <c r="FUF845" s="247"/>
      <c r="FUG845" s="247"/>
      <c r="FUH845" s="247"/>
      <c r="FUI845" s="247"/>
      <c r="FUJ845" s="247"/>
      <c r="FUK845" s="247"/>
      <c r="FUL845" s="247"/>
      <c r="FUM845" s="247"/>
      <c r="FUN845" s="247"/>
      <c r="FUO845" s="247"/>
      <c r="FUP845" s="247"/>
      <c r="FUQ845" s="247"/>
      <c r="FUR845" s="247"/>
      <c r="FUS845" s="247"/>
      <c r="FUT845" s="247"/>
      <c r="FUU845" s="247"/>
      <c r="FUV845" s="247"/>
      <c r="FUW845" s="247"/>
      <c r="FUX845" s="247"/>
      <c r="FUY845" s="247"/>
      <c r="FUZ845" s="247"/>
      <c r="FVA845" s="247"/>
      <c r="FVB845" s="247"/>
      <c r="FVC845" s="247"/>
      <c r="FVD845" s="247"/>
      <c r="FVE845" s="247"/>
      <c r="FVF845" s="247"/>
      <c r="FVG845" s="247"/>
      <c r="FVH845" s="247"/>
      <c r="FVI845" s="247"/>
      <c r="FVJ845" s="247"/>
      <c r="FVK845" s="247"/>
      <c r="FVL845" s="247"/>
      <c r="FVM845" s="247"/>
      <c r="FVN845" s="247"/>
      <c r="FVO845" s="247"/>
      <c r="FVP845" s="247"/>
      <c r="FVQ845" s="247"/>
      <c r="FVR845" s="247"/>
      <c r="FVS845" s="247"/>
      <c r="FVT845" s="247"/>
      <c r="FVU845" s="247"/>
      <c r="FVV845" s="247"/>
      <c r="FVW845" s="247"/>
      <c r="FVX845" s="247"/>
      <c r="FVY845" s="247"/>
      <c r="FVZ845" s="247"/>
      <c r="FWA845" s="247"/>
      <c r="FWB845" s="247"/>
      <c r="FWC845" s="247"/>
      <c r="FWD845" s="247"/>
      <c r="FWE845" s="247"/>
      <c r="FWF845" s="247"/>
      <c r="FWG845" s="247"/>
      <c r="FWH845" s="247"/>
      <c r="FWI845" s="247"/>
      <c r="FWJ845" s="247"/>
      <c r="FWK845" s="247"/>
      <c r="FWL845" s="247"/>
      <c r="FWM845" s="247"/>
      <c r="FWN845" s="247"/>
      <c r="FWO845" s="247"/>
      <c r="FWP845" s="247"/>
      <c r="FWQ845" s="247"/>
      <c r="FWR845" s="247"/>
      <c r="FWS845" s="247"/>
      <c r="FWT845" s="247"/>
      <c r="FWU845" s="247"/>
      <c r="FWV845" s="247"/>
      <c r="FWW845" s="247"/>
      <c r="FWX845" s="247"/>
      <c r="FWY845" s="247"/>
      <c r="FWZ845" s="247"/>
      <c r="FXA845" s="247"/>
      <c r="FXB845" s="247"/>
      <c r="FXC845" s="247"/>
      <c r="FXD845" s="247"/>
      <c r="FXE845" s="247"/>
      <c r="FXF845" s="247"/>
      <c r="FXG845" s="247"/>
      <c r="FXH845" s="247"/>
      <c r="FXI845" s="247"/>
      <c r="FXJ845" s="247"/>
      <c r="FXK845" s="247"/>
      <c r="FXL845" s="247"/>
      <c r="FXM845" s="247"/>
      <c r="FXN845" s="247"/>
      <c r="FXO845" s="247"/>
      <c r="FXP845" s="247"/>
      <c r="FXQ845" s="247"/>
      <c r="FXR845" s="247"/>
      <c r="FXS845" s="247"/>
      <c r="FXT845" s="247"/>
      <c r="FXU845" s="247"/>
      <c r="FXV845" s="247"/>
      <c r="FXW845" s="247"/>
      <c r="FXX845" s="247"/>
      <c r="FXY845" s="247"/>
      <c r="FXZ845" s="247"/>
      <c r="FYA845" s="247"/>
      <c r="FYB845" s="247"/>
      <c r="FYC845" s="247"/>
      <c r="FYD845" s="247"/>
      <c r="FYE845" s="247"/>
      <c r="FYF845" s="247"/>
      <c r="FYG845" s="247"/>
      <c r="FYH845" s="247"/>
      <c r="FYI845" s="247"/>
      <c r="FYJ845" s="247"/>
      <c r="FYK845" s="247"/>
      <c r="FYL845" s="247"/>
      <c r="FYM845" s="247"/>
      <c r="FYN845" s="247"/>
      <c r="FYO845" s="247"/>
      <c r="FYP845" s="247"/>
      <c r="FYQ845" s="247"/>
      <c r="FYR845" s="247"/>
      <c r="FYS845" s="247"/>
      <c r="FYT845" s="247"/>
      <c r="FYU845" s="247"/>
      <c r="FYV845" s="247"/>
      <c r="FYW845" s="247"/>
      <c r="FYX845" s="247"/>
      <c r="FYY845" s="247"/>
      <c r="FYZ845" s="247"/>
      <c r="FZA845" s="247"/>
      <c r="FZB845" s="247"/>
      <c r="FZC845" s="247"/>
      <c r="FZD845" s="247"/>
      <c r="FZE845" s="247"/>
      <c r="FZF845" s="247"/>
      <c r="FZG845" s="247"/>
      <c r="FZH845" s="247"/>
      <c r="FZI845" s="247"/>
      <c r="FZJ845" s="247"/>
      <c r="FZK845" s="247"/>
      <c r="FZL845" s="247"/>
      <c r="FZM845" s="247"/>
      <c r="FZN845" s="247"/>
      <c r="FZO845" s="247"/>
      <c r="FZP845" s="247"/>
      <c r="FZQ845" s="247"/>
      <c r="FZR845" s="247"/>
      <c r="FZS845" s="247"/>
      <c r="FZT845" s="247"/>
      <c r="FZU845" s="247"/>
      <c r="FZV845" s="247"/>
      <c r="FZW845" s="247"/>
      <c r="FZX845" s="247"/>
      <c r="FZY845" s="247"/>
      <c r="FZZ845" s="247"/>
      <c r="GAA845" s="247"/>
      <c r="GAB845" s="247"/>
      <c r="GAC845" s="247"/>
      <c r="GAD845" s="247"/>
      <c r="GAE845" s="247"/>
      <c r="GAF845" s="247"/>
      <c r="GAG845" s="247"/>
      <c r="GAH845" s="247"/>
      <c r="GAI845" s="247"/>
      <c r="GAJ845" s="247"/>
      <c r="GAK845" s="247"/>
      <c r="GAL845" s="247"/>
      <c r="GAM845" s="247"/>
      <c r="GAN845" s="247"/>
      <c r="GAO845" s="247"/>
      <c r="GAP845" s="247"/>
      <c r="GAQ845" s="247"/>
      <c r="GAR845" s="247"/>
      <c r="GAS845" s="247"/>
      <c r="GAT845" s="247"/>
      <c r="GAU845" s="247"/>
      <c r="GAV845" s="247"/>
      <c r="GAW845" s="247"/>
      <c r="GAX845" s="247"/>
      <c r="GAY845" s="247"/>
      <c r="GAZ845" s="247"/>
      <c r="GBA845" s="247"/>
      <c r="GBB845" s="247"/>
      <c r="GBC845" s="247"/>
      <c r="GBD845" s="247"/>
      <c r="GBE845" s="247"/>
      <c r="GBF845" s="247"/>
      <c r="GBG845" s="247"/>
      <c r="GBH845" s="247"/>
      <c r="GBI845" s="247"/>
      <c r="GBJ845" s="247"/>
      <c r="GBK845" s="247"/>
      <c r="GBL845" s="247"/>
      <c r="GBM845" s="247"/>
      <c r="GBN845" s="247"/>
      <c r="GBO845" s="247"/>
      <c r="GBP845" s="247"/>
      <c r="GBQ845" s="247"/>
      <c r="GBR845" s="247"/>
      <c r="GBS845" s="247"/>
      <c r="GBT845" s="247"/>
      <c r="GBU845" s="247"/>
      <c r="GBV845" s="247"/>
      <c r="GBW845" s="247"/>
      <c r="GBX845" s="247"/>
      <c r="GBY845" s="247"/>
      <c r="GBZ845" s="247"/>
      <c r="GCA845" s="247"/>
      <c r="GCB845" s="247"/>
      <c r="GCC845" s="247"/>
      <c r="GCD845" s="247"/>
      <c r="GCE845" s="247"/>
      <c r="GCF845" s="247"/>
      <c r="GCG845" s="247"/>
      <c r="GCH845" s="247"/>
      <c r="GCI845" s="247"/>
      <c r="GCJ845" s="247"/>
      <c r="GCK845" s="247"/>
      <c r="GCL845" s="247"/>
      <c r="GCM845" s="247"/>
      <c r="GCN845" s="247"/>
      <c r="GCO845" s="247"/>
      <c r="GCP845" s="247"/>
      <c r="GCQ845" s="247"/>
      <c r="GCR845" s="247"/>
      <c r="GCS845" s="247"/>
      <c r="GCT845" s="247"/>
      <c r="GCU845" s="247"/>
      <c r="GCV845" s="247"/>
      <c r="GCW845" s="247"/>
      <c r="GCX845" s="247"/>
      <c r="GCY845" s="247"/>
      <c r="GCZ845" s="247"/>
      <c r="GDA845" s="247"/>
      <c r="GDB845" s="247"/>
      <c r="GDC845" s="247"/>
      <c r="GDD845" s="247"/>
      <c r="GDE845" s="247"/>
      <c r="GDF845" s="247"/>
      <c r="GDG845" s="247"/>
      <c r="GDH845" s="247"/>
      <c r="GDI845" s="247"/>
      <c r="GDJ845" s="247"/>
      <c r="GDK845" s="247"/>
      <c r="GDL845" s="247"/>
      <c r="GDM845" s="247"/>
      <c r="GDN845" s="247"/>
      <c r="GDO845" s="247"/>
      <c r="GDP845" s="247"/>
      <c r="GDQ845" s="247"/>
      <c r="GDR845" s="247"/>
      <c r="GDS845" s="247"/>
      <c r="GDT845" s="247"/>
      <c r="GDU845" s="247"/>
      <c r="GDV845" s="247"/>
      <c r="GDW845" s="247"/>
      <c r="GDX845" s="247"/>
      <c r="GDY845" s="247"/>
      <c r="GDZ845" s="247"/>
      <c r="GEA845" s="247"/>
      <c r="GEB845" s="247"/>
      <c r="GEC845" s="247"/>
      <c r="GED845" s="247"/>
      <c r="GEE845" s="247"/>
      <c r="GEF845" s="247"/>
      <c r="GEG845" s="247"/>
      <c r="GEH845" s="247"/>
      <c r="GEI845" s="247"/>
      <c r="GEJ845" s="247"/>
      <c r="GEK845" s="247"/>
      <c r="GEL845" s="247"/>
      <c r="GEM845" s="247"/>
      <c r="GEN845" s="247"/>
      <c r="GEO845" s="247"/>
      <c r="GEP845" s="247"/>
      <c r="GEQ845" s="247"/>
      <c r="GER845" s="247"/>
      <c r="GES845" s="247"/>
      <c r="GET845" s="247"/>
      <c r="GEU845" s="247"/>
      <c r="GEV845" s="247"/>
      <c r="GEW845" s="247"/>
      <c r="GEX845" s="247"/>
      <c r="GEY845" s="247"/>
      <c r="GEZ845" s="247"/>
      <c r="GFA845" s="247"/>
      <c r="GFB845" s="247"/>
      <c r="GFC845" s="247"/>
      <c r="GFD845" s="247"/>
      <c r="GFE845" s="247"/>
      <c r="GFF845" s="247"/>
      <c r="GFG845" s="247"/>
      <c r="GFH845" s="247"/>
      <c r="GFI845" s="247"/>
      <c r="GFJ845" s="247"/>
      <c r="GFK845" s="247"/>
      <c r="GFL845" s="247"/>
      <c r="GFM845" s="247"/>
      <c r="GFN845" s="247"/>
      <c r="GFO845" s="247"/>
      <c r="GFP845" s="247"/>
      <c r="GFQ845" s="247"/>
      <c r="GFR845" s="247"/>
      <c r="GFS845" s="247"/>
      <c r="GFT845" s="247"/>
      <c r="GFU845" s="247"/>
      <c r="GFV845" s="247"/>
      <c r="GFW845" s="247"/>
      <c r="GFX845" s="247"/>
      <c r="GFY845" s="247"/>
      <c r="GFZ845" s="247"/>
      <c r="GGA845" s="247"/>
      <c r="GGB845" s="247"/>
      <c r="GGC845" s="247"/>
      <c r="GGD845" s="247"/>
      <c r="GGE845" s="247"/>
      <c r="GGF845" s="247"/>
      <c r="GGG845" s="247"/>
      <c r="GGH845" s="247"/>
      <c r="GGI845" s="247"/>
      <c r="GGJ845" s="247"/>
      <c r="GGK845" s="247"/>
      <c r="GGL845" s="247"/>
      <c r="GGM845" s="247"/>
      <c r="GGN845" s="247"/>
      <c r="GGO845" s="247"/>
      <c r="GGP845" s="247"/>
      <c r="GGQ845" s="247"/>
      <c r="GGR845" s="247"/>
      <c r="GGS845" s="247"/>
      <c r="GGT845" s="247"/>
      <c r="GGU845" s="247"/>
      <c r="GGV845" s="247"/>
      <c r="GGW845" s="247"/>
      <c r="GGX845" s="247"/>
      <c r="GGY845" s="247"/>
      <c r="GGZ845" s="247"/>
      <c r="GHA845" s="247"/>
      <c r="GHB845" s="247"/>
      <c r="GHC845" s="247"/>
      <c r="GHD845" s="247"/>
      <c r="GHE845" s="247"/>
      <c r="GHF845" s="247"/>
      <c r="GHG845" s="247"/>
      <c r="GHH845" s="247"/>
      <c r="GHI845" s="247"/>
      <c r="GHJ845" s="247"/>
      <c r="GHK845" s="247"/>
      <c r="GHL845" s="247"/>
      <c r="GHM845" s="247"/>
      <c r="GHN845" s="247"/>
      <c r="GHO845" s="247"/>
      <c r="GHP845" s="247"/>
      <c r="GHQ845" s="247"/>
      <c r="GHR845" s="247"/>
      <c r="GHS845" s="247"/>
      <c r="GHT845" s="247"/>
      <c r="GHU845" s="247"/>
      <c r="GHV845" s="247"/>
      <c r="GHW845" s="247"/>
      <c r="GHX845" s="247"/>
      <c r="GHY845" s="247"/>
      <c r="GHZ845" s="247"/>
      <c r="GIA845" s="247"/>
      <c r="GIB845" s="247"/>
      <c r="GIC845" s="247"/>
      <c r="GID845" s="247"/>
      <c r="GIE845" s="247"/>
      <c r="GIF845" s="247"/>
      <c r="GIG845" s="247"/>
      <c r="GIH845" s="247"/>
      <c r="GII845" s="247"/>
      <c r="GIJ845" s="247"/>
      <c r="GIK845" s="247"/>
      <c r="GIL845" s="247"/>
      <c r="GIM845" s="247"/>
      <c r="GIN845" s="247"/>
      <c r="GIO845" s="247"/>
      <c r="GIP845" s="247"/>
      <c r="GIQ845" s="247"/>
      <c r="GIR845" s="247"/>
      <c r="GIS845" s="247"/>
      <c r="GIT845" s="247"/>
      <c r="GIU845" s="247"/>
      <c r="GIV845" s="247"/>
      <c r="GIW845" s="247"/>
      <c r="GIX845" s="247"/>
      <c r="GIY845" s="247"/>
      <c r="GIZ845" s="247"/>
      <c r="GJA845" s="247"/>
      <c r="GJB845" s="247"/>
      <c r="GJC845" s="247"/>
      <c r="GJD845" s="247"/>
      <c r="GJE845" s="247"/>
      <c r="GJF845" s="247"/>
      <c r="GJG845" s="247"/>
      <c r="GJH845" s="247"/>
      <c r="GJI845" s="247"/>
      <c r="GJJ845" s="247"/>
      <c r="GJK845" s="247"/>
      <c r="GJL845" s="247"/>
      <c r="GJM845" s="247"/>
      <c r="GJN845" s="247"/>
      <c r="GJO845" s="247"/>
      <c r="GJP845" s="247"/>
      <c r="GJQ845" s="247"/>
      <c r="GJR845" s="247"/>
      <c r="GJS845" s="247"/>
      <c r="GJT845" s="247"/>
      <c r="GJU845" s="247"/>
      <c r="GJV845" s="247"/>
      <c r="GJW845" s="247"/>
      <c r="GJX845" s="247"/>
      <c r="GJY845" s="247"/>
      <c r="GJZ845" s="247"/>
      <c r="GKA845" s="247"/>
      <c r="GKB845" s="247"/>
      <c r="GKC845" s="247"/>
      <c r="GKD845" s="247"/>
      <c r="GKE845" s="247"/>
      <c r="GKF845" s="247"/>
      <c r="GKG845" s="247"/>
      <c r="GKH845" s="247"/>
      <c r="GKI845" s="247"/>
      <c r="GKJ845" s="247"/>
      <c r="GKK845" s="247"/>
      <c r="GKL845" s="247"/>
      <c r="GKM845" s="247"/>
      <c r="GKN845" s="247"/>
      <c r="GKO845" s="247"/>
      <c r="GKP845" s="247"/>
      <c r="GKQ845" s="247"/>
      <c r="GKR845" s="247"/>
      <c r="GKS845" s="247"/>
      <c r="GKT845" s="247"/>
      <c r="GKU845" s="247"/>
      <c r="GKV845" s="247"/>
      <c r="GKW845" s="247"/>
      <c r="GKX845" s="247"/>
      <c r="GKY845" s="247"/>
      <c r="GKZ845" s="247"/>
      <c r="GLA845" s="247"/>
      <c r="GLB845" s="247"/>
      <c r="GLC845" s="247"/>
      <c r="GLD845" s="247"/>
      <c r="GLE845" s="247"/>
      <c r="GLF845" s="247"/>
      <c r="GLG845" s="247"/>
      <c r="GLH845" s="247"/>
      <c r="GLI845" s="247"/>
      <c r="GLJ845" s="247"/>
      <c r="GLK845" s="247"/>
      <c r="GLL845" s="247"/>
      <c r="GLM845" s="247"/>
      <c r="GLN845" s="247"/>
      <c r="GLO845" s="247"/>
      <c r="GLP845" s="247"/>
      <c r="GLQ845" s="247"/>
      <c r="GLR845" s="247"/>
      <c r="GLS845" s="247"/>
      <c r="GLT845" s="247"/>
      <c r="GLU845" s="247"/>
      <c r="GLV845" s="247"/>
      <c r="GLW845" s="247"/>
      <c r="GLX845" s="247"/>
      <c r="GLY845" s="247"/>
      <c r="GLZ845" s="247"/>
      <c r="GMA845" s="247"/>
      <c r="GMB845" s="247"/>
      <c r="GMC845" s="247"/>
      <c r="GMD845" s="247"/>
      <c r="GME845" s="247"/>
      <c r="GMF845" s="247"/>
      <c r="GMG845" s="247"/>
      <c r="GMH845" s="247"/>
      <c r="GMI845" s="247"/>
      <c r="GMJ845" s="247"/>
      <c r="GMK845" s="247"/>
      <c r="GML845" s="247"/>
      <c r="GMM845" s="247"/>
      <c r="GMN845" s="247"/>
      <c r="GMO845" s="247"/>
      <c r="GMP845" s="247"/>
      <c r="GMQ845" s="247"/>
      <c r="GMR845" s="247"/>
      <c r="GMS845" s="247"/>
      <c r="GMT845" s="247"/>
      <c r="GMU845" s="247"/>
      <c r="GMV845" s="247"/>
      <c r="GMW845" s="247"/>
      <c r="GMX845" s="247"/>
      <c r="GMY845" s="247"/>
      <c r="GMZ845" s="247"/>
      <c r="GNA845" s="247"/>
      <c r="GNB845" s="247"/>
      <c r="GNC845" s="247"/>
      <c r="GND845" s="247"/>
      <c r="GNE845" s="247"/>
      <c r="GNF845" s="247"/>
      <c r="GNG845" s="247"/>
      <c r="GNH845" s="247"/>
      <c r="GNI845" s="247"/>
      <c r="GNJ845" s="247"/>
      <c r="GNK845" s="247"/>
      <c r="GNL845" s="247"/>
      <c r="GNM845" s="247"/>
      <c r="GNN845" s="247"/>
      <c r="GNO845" s="247"/>
      <c r="GNP845" s="247"/>
      <c r="GNQ845" s="247"/>
      <c r="GNR845" s="247"/>
      <c r="GNS845" s="247"/>
      <c r="GNT845" s="247"/>
      <c r="GNU845" s="247"/>
      <c r="GNV845" s="247"/>
      <c r="GNW845" s="247"/>
      <c r="GNX845" s="247"/>
      <c r="GNY845" s="247"/>
      <c r="GNZ845" s="247"/>
      <c r="GOA845" s="247"/>
      <c r="GOB845" s="247"/>
      <c r="GOC845" s="247"/>
      <c r="GOD845" s="247"/>
      <c r="GOE845" s="247"/>
      <c r="GOF845" s="247"/>
      <c r="GOG845" s="247"/>
      <c r="GOH845" s="247"/>
      <c r="GOI845" s="247"/>
      <c r="GOJ845" s="247"/>
      <c r="GOK845" s="247"/>
      <c r="GOL845" s="247"/>
      <c r="GOM845" s="247"/>
      <c r="GON845" s="247"/>
      <c r="GOO845" s="247"/>
      <c r="GOP845" s="247"/>
      <c r="GOQ845" s="247"/>
      <c r="GOR845" s="247"/>
      <c r="GOS845" s="247"/>
      <c r="GOT845" s="247"/>
      <c r="GOU845" s="247"/>
      <c r="GOV845" s="247"/>
      <c r="GOW845" s="247"/>
      <c r="GOX845" s="247"/>
      <c r="GOY845" s="247"/>
      <c r="GOZ845" s="247"/>
      <c r="GPA845" s="247"/>
      <c r="GPB845" s="247"/>
      <c r="GPC845" s="247"/>
      <c r="GPD845" s="247"/>
      <c r="GPE845" s="247"/>
      <c r="GPF845" s="247"/>
      <c r="GPG845" s="247"/>
      <c r="GPH845" s="247"/>
      <c r="GPI845" s="247"/>
      <c r="GPJ845" s="247"/>
      <c r="GPK845" s="247"/>
      <c r="GPL845" s="247"/>
      <c r="GPM845" s="247"/>
      <c r="GPN845" s="247"/>
      <c r="GPO845" s="247"/>
      <c r="GPP845" s="247"/>
      <c r="GPQ845" s="247"/>
      <c r="GPR845" s="247"/>
      <c r="GPS845" s="247"/>
      <c r="GPT845" s="247"/>
      <c r="GPU845" s="247"/>
      <c r="GPV845" s="247"/>
      <c r="GPW845" s="247"/>
      <c r="GPX845" s="247"/>
      <c r="GPY845" s="247"/>
      <c r="GPZ845" s="247"/>
      <c r="GQA845" s="247"/>
      <c r="GQB845" s="247"/>
      <c r="GQC845" s="247"/>
      <c r="GQD845" s="247"/>
      <c r="GQE845" s="247"/>
      <c r="GQF845" s="247"/>
      <c r="GQG845" s="247"/>
      <c r="GQH845" s="247"/>
      <c r="GQI845" s="247"/>
      <c r="GQJ845" s="247"/>
      <c r="GQK845" s="247"/>
      <c r="GQL845" s="247"/>
      <c r="GQM845" s="247"/>
      <c r="GQN845" s="247"/>
      <c r="GQO845" s="247"/>
      <c r="GQP845" s="247"/>
      <c r="GQQ845" s="247"/>
      <c r="GQR845" s="247"/>
      <c r="GQS845" s="247"/>
      <c r="GQT845" s="247"/>
      <c r="GQU845" s="247"/>
      <c r="GQV845" s="247"/>
      <c r="GQW845" s="247"/>
      <c r="GQX845" s="247"/>
      <c r="GQY845" s="247"/>
      <c r="GQZ845" s="247"/>
      <c r="GRA845" s="247"/>
      <c r="GRB845" s="247"/>
      <c r="GRC845" s="247"/>
      <c r="GRD845" s="247"/>
      <c r="GRE845" s="247"/>
      <c r="GRF845" s="247"/>
      <c r="GRG845" s="247"/>
      <c r="GRH845" s="247"/>
      <c r="GRI845" s="247"/>
      <c r="GRJ845" s="247"/>
      <c r="GRK845" s="247"/>
      <c r="GRL845" s="247"/>
      <c r="GRM845" s="247"/>
      <c r="GRN845" s="247"/>
      <c r="GRO845" s="247"/>
      <c r="GRP845" s="247"/>
      <c r="GRQ845" s="247"/>
      <c r="GRR845" s="247"/>
      <c r="GRS845" s="247"/>
      <c r="GRT845" s="247"/>
      <c r="GRU845" s="247"/>
      <c r="GRV845" s="247"/>
      <c r="GRW845" s="247"/>
      <c r="GRX845" s="247"/>
      <c r="GRY845" s="247"/>
      <c r="GRZ845" s="247"/>
      <c r="GSA845" s="247"/>
      <c r="GSB845" s="247"/>
      <c r="GSC845" s="247"/>
      <c r="GSD845" s="247"/>
      <c r="GSE845" s="247"/>
      <c r="GSF845" s="247"/>
      <c r="GSG845" s="247"/>
      <c r="GSH845" s="247"/>
      <c r="GSI845" s="247"/>
      <c r="GSJ845" s="247"/>
      <c r="GSK845" s="247"/>
      <c r="GSL845" s="247"/>
      <c r="GSM845" s="247"/>
      <c r="GSN845" s="247"/>
      <c r="GSO845" s="247"/>
      <c r="GSP845" s="247"/>
      <c r="GSQ845" s="247"/>
      <c r="GSR845" s="247"/>
      <c r="GSS845" s="247"/>
      <c r="GST845" s="247"/>
      <c r="GSU845" s="247"/>
      <c r="GSV845" s="247"/>
      <c r="GSW845" s="247"/>
      <c r="GSX845" s="247"/>
      <c r="GSY845" s="247"/>
      <c r="GSZ845" s="247"/>
      <c r="GTA845" s="247"/>
      <c r="GTB845" s="247"/>
      <c r="GTC845" s="247"/>
      <c r="GTD845" s="247"/>
      <c r="GTE845" s="247"/>
      <c r="GTF845" s="247"/>
      <c r="GTG845" s="247"/>
      <c r="GTH845" s="247"/>
      <c r="GTI845" s="247"/>
      <c r="GTJ845" s="247"/>
      <c r="GTK845" s="247"/>
      <c r="GTL845" s="247"/>
      <c r="GTM845" s="247"/>
      <c r="GTN845" s="247"/>
      <c r="GTO845" s="247"/>
      <c r="GTP845" s="247"/>
      <c r="GTQ845" s="247"/>
      <c r="GTR845" s="247"/>
      <c r="GTS845" s="247"/>
      <c r="GTT845" s="247"/>
      <c r="GTU845" s="247"/>
      <c r="GTV845" s="247"/>
      <c r="GTW845" s="247"/>
      <c r="GTX845" s="247"/>
      <c r="GTY845" s="247"/>
      <c r="GTZ845" s="247"/>
      <c r="GUA845" s="247"/>
      <c r="GUB845" s="247"/>
      <c r="GUC845" s="247"/>
      <c r="GUD845" s="247"/>
      <c r="GUE845" s="247"/>
      <c r="GUF845" s="247"/>
      <c r="GUG845" s="247"/>
      <c r="GUH845" s="247"/>
      <c r="GUI845" s="247"/>
      <c r="GUJ845" s="247"/>
      <c r="GUK845" s="247"/>
      <c r="GUL845" s="247"/>
      <c r="GUM845" s="247"/>
      <c r="GUN845" s="247"/>
      <c r="GUO845" s="247"/>
      <c r="GUP845" s="247"/>
      <c r="GUQ845" s="247"/>
      <c r="GUR845" s="247"/>
      <c r="GUS845" s="247"/>
      <c r="GUT845" s="247"/>
      <c r="GUU845" s="247"/>
      <c r="GUV845" s="247"/>
      <c r="GUW845" s="247"/>
      <c r="GUX845" s="247"/>
      <c r="GUY845" s="247"/>
      <c r="GUZ845" s="247"/>
      <c r="GVA845" s="247"/>
      <c r="GVB845" s="247"/>
      <c r="GVC845" s="247"/>
      <c r="GVD845" s="247"/>
      <c r="GVE845" s="247"/>
      <c r="GVF845" s="247"/>
      <c r="GVG845" s="247"/>
      <c r="GVH845" s="247"/>
      <c r="GVI845" s="247"/>
      <c r="GVJ845" s="247"/>
      <c r="GVK845" s="247"/>
      <c r="GVL845" s="247"/>
      <c r="GVM845" s="247"/>
      <c r="GVN845" s="247"/>
      <c r="GVO845" s="247"/>
      <c r="GVP845" s="247"/>
      <c r="GVQ845" s="247"/>
      <c r="GVR845" s="247"/>
      <c r="GVS845" s="247"/>
      <c r="GVT845" s="247"/>
      <c r="GVU845" s="247"/>
      <c r="GVV845" s="247"/>
      <c r="GVW845" s="247"/>
      <c r="GVX845" s="247"/>
      <c r="GVY845" s="247"/>
      <c r="GVZ845" s="247"/>
      <c r="GWA845" s="247"/>
      <c r="GWB845" s="247"/>
      <c r="GWC845" s="247"/>
      <c r="GWD845" s="247"/>
      <c r="GWE845" s="247"/>
      <c r="GWF845" s="247"/>
      <c r="GWG845" s="247"/>
      <c r="GWH845" s="247"/>
      <c r="GWI845" s="247"/>
      <c r="GWJ845" s="247"/>
      <c r="GWK845" s="247"/>
      <c r="GWL845" s="247"/>
      <c r="GWM845" s="247"/>
      <c r="GWN845" s="247"/>
      <c r="GWO845" s="247"/>
      <c r="GWP845" s="247"/>
      <c r="GWQ845" s="247"/>
      <c r="GWR845" s="247"/>
      <c r="GWS845" s="247"/>
      <c r="GWT845" s="247"/>
      <c r="GWU845" s="247"/>
      <c r="GWV845" s="247"/>
      <c r="GWW845" s="247"/>
      <c r="GWX845" s="247"/>
      <c r="GWY845" s="247"/>
      <c r="GWZ845" s="247"/>
      <c r="GXA845" s="247"/>
      <c r="GXB845" s="247"/>
      <c r="GXC845" s="247"/>
      <c r="GXD845" s="247"/>
      <c r="GXE845" s="247"/>
      <c r="GXF845" s="247"/>
      <c r="GXG845" s="247"/>
      <c r="GXH845" s="247"/>
      <c r="GXI845" s="247"/>
      <c r="GXJ845" s="247"/>
      <c r="GXK845" s="247"/>
      <c r="GXL845" s="247"/>
      <c r="GXM845" s="247"/>
      <c r="GXN845" s="247"/>
      <c r="GXO845" s="247"/>
      <c r="GXP845" s="247"/>
      <c r="GXQ845" s="247"/>
      <c r="GXR845" s="247"/>
      <c r="GXS845" s="247"/>
      <c r="GXT845" s="247"/>
      <c r="GXU845" s="247"/>
      <c r="GXV845" s="247"/>
      <c r="GXW845" s="247"/>
      <c r="GXX845" s="247"/>
      <c r="GXY845" s="247"/>
      <c r="GXZ845" s="247"/>
      <c r="GYA845" s="247"/>
      <c r="GYB845" s="247"/>
      <c r="GYC845" s="247"/>
      <c r="GYD845" s="247"/>
      <c r="GYE845" s="247"/>
      <c r="GYF845" s="247"/>
      <c r="GYG845" s="247"/>
      <c r="GYH845" s="247"/>
      <c r="GYI845" s="247"/>
      <c r="GYJ845" s="247"/>
      <c r="GYK845" s="247"/>
      <c r="GYL845" s="247"/>
      <c r="GYM845" s="247"/>
      <c r="GYN845" s="247"/>
      <c r="GYO845" s="247"/>
      <c r="GYP845" s="247"/>
      <c r="GYQ845" s="247"/>
      <c r="GYR845" s="247"/>
      <c r="GYS845" s="247"/>
      <c r="GYT845" s="247"/>
      <c r="GYU845" s="247"/>
      <c r="GYV845" s="247"/>
      <c r="GYW845" s="247"/>
      <c r="GYX845" s="247"/>
      <c r="GYY845" s="247"/>
      <c r="GYZ845" s="247"/>
      <c r="GZA845" s="247"/>
      <c r="GZB845" s="247"/>
      <c r="GZC845" s="247"/>
      <c r="GZD845" s="247"/>
      <c r="GZE845" s="247"/>
      <c r="GZF845" s="247"/>
      <c r="GZG845" s="247"/>
      <c r="GZH845" s="247"/>
      <c r="GZI845" s="247"/>
      <c r="GZJ845" s="247"/>
      <c r="GZK845" s="247"/>
      <c r="GZL845" s="247"/>
      <c r="GZM845" s="247"/>
      <c r="GZN845" s="247"/>
      <c r="GZO845" s="247"/>
      <c r="GZP845" s="247"/>
      <c r="GZQ845" s="247"/>
      <c r="GZR845" s="247"/>
      <c r="GZS845" s="247"/>
      <c r="GZT845" s="247"/>
      <c r="GZU845" s="247"/>
      <c r="GZV845" s="247"/>
      <c r="GZW845" s="247"/>
      <c r="GZX845" s="247"/>
      <c r="GZY845" s="247"/>
      <c r="GZZ845" s="247"/>
      <c r="HAA845" s="247"/>
      <c r="HAB845" s="247"/>
      <c r="HAC845" s="247"/>
      <c r="HAD845" s="247"/>
      <c r="HAE845" s="247"/>
      <c r="HAF845" s="247"/>
      <c r="HAG845" s="247"/>
      <c r="HAH845" s="247"/>
      <c r="HAI845" s="247"/>
      <c r="HAJ845" s="247"/>
      <c r="HAK845" s="247"/>
      <c r="HAL845" s="247"/>
      <c r="HAM845" s="247"/>
      <c r="HAN845" s="247"/>
      <c r="HAO845" s="247"/>
      <c r="HAP845" s="247"/>
      <c r="HAQ845" s="247"/>
      <c r="HAR845" s="247"/>
      <c r="HAS845" s="247"/>
      <c r="HAT845" s="247"/>
      <c r="HAU845" s="247"/>
      <c r="HAV845" s="247"/>
      <c r="HAW845" s="247"/>
      <c r="HAX845" s="247"/>
      <c r="HAY845" s="247"/>
      <c r="HAZ845" s="247"/>
      <c r="HBA845" s="247"/>
      <c r="HBB845" s="247"/>
      <c r="HBC845" s="247"/>
      <c r="HBD845" s="247"/>
      <c r="HBE845" s="247"/>
      <c r="HBF845" s="247"/>
      <c r="HBG845" s="247"/>
      <c r="HBH845" s="247"/>
      <c r="HBI845" s="247"/>
      <c r="HBJ845" s="247"/>
      <c r="HBK845" s="247"/>
      <c r="HBL845" s="247"/>
      <c r="HBM845" s="247"/>
      <c r="HBN845" s="247"/>
      <c r="HBO845" s="247"/>
      <c r="HBP845" s="247"/>
      <c r="HBQ845" s="247"/>
      <c r="HBR845" s="247"/>
      <c r="HBS845" s="247"/>
      <c r="HBT845" s="247"/>
      <c r="HBU845" s="247"/>
      <c r="HBV845" s="247"/>
      <c r="HBW845" s="247"/>
      <c r="HBX845" s="247"/>
      <c r="HBY845" s="247"/>
      <c r="HBZ845" s="247"/>
      <c r="HCA845" s="247"/>
      <c r="HCB845" s="247"/>
      <c r="HCC845" s="247"/>
      <c r="HCD845" s="247"/>
      <c r="HCE845" s="247"/>
      <c r="HCF845" s="247"/>
      <c r="HCG845" s="247"/>
      <c r="HCH845" s="247"/>
      <c r="HCI845" s="247"/>
      <c r="HCJ845" s="247"/>
      <c r="HCK845" s="247"/>
      <c r="HCL845" s="247"/>
      <c r="HCM845" s="247"/>
      <c r="HCN845" s="247"/>
      <c r="HCO845" s="247"/>
      <c r="HCP845" s="247"/>
      <c r="HCQ845" s="247"/>
      <c r="HCR845" s="247"/>
      <c r="HCS845" s="247"/>
      <c r="HCT845" s="247"/>
      <c r="HCU845" s="247"/>
      <c r="HCV845" s="247"/>
      <c r="HCW845" s="247"/>
      <c r="HCX845" s="247"/>
      <c r="HCY845" s="247"/>
      <c r="HCZ845" s="247"/>
      <c r="HDA845" s="247"/>
      <c r="HDB845" s="247"/>
      <c r="HDC845" s="247"/>
      <c r="HDD845" s="247"/>
      <c r="HDE845" s="247"/>
      <c r="HDF845" s="247"/>
      <c r="HDG845" s="247"/>
      <c r="HDH845" s="247"/>
      <c r="HDI845" s="247"/>
      <c r="HDJ845" s="247"/>
      <c r="HDK845" s="247"/>
      <c r="HDL845" s="247"/>
      <c r="HDM845" s="247"/>
      <c r="HDN845" s="247"/>
      <c r="HDO845" s="247"/>
      <c r="HDP845" s="247"/>
      <c r="HDQ845" s="247"/>
      <c r="HDR845" s="247"/>
      <c r="HDS845" s="247"/>
      <c r="HDT845" s="247"/>
      <c r="HDU845" s="247"/>
      <c r="HDV845" s="247"/>
      <c r="HDW845" s="247"/>
      <c r="HDX845" s="247"/>
      <c r="HDY845" s="247"/>
      <c r="HDZ845" s="247"/>
      <c r="HEA845" s="247"/>
      <c r="HEB845" s="247"/>
      <c r="HEC845" s="247"/>
      <c r="HED845" s="247"/>
      <c r="HEE845" s="247"/>
      <c r="HEF845" s="247"/>
      <c r="HEG845" s="247"/>
      <c r="HEH845" s="247"/>
      <c r="HEI845" s="247"/>
      <c r="HEJ845" s="247"/>
      <c r="HEK845" s="247"/>
      <c r="HEL845" s="247"/>
      <c r="HEM845" s="247"/>
      <c r="HEN845" s="247"/>
      <c r="HEO845" s="247"/>
      <c r="HEP845" s="247"/>
      <c r="HEQ845" s="247"/>
      <c r="HER845" s="247"/>
      <c r="HES845" s="247"/>
      <c r="HET845" s="247"/>
      <c r="HEU845" s="247"/>
      <c r="HEV845" s="247"/>
      <c r="HEW845" s="247"/>
      <c r="HEX845" s="247"/>
      <c r="HEY845" s="247"/>
      <c r="HEZ845" s="247"/>
      <c r="HFA845" s="247"/>
      <c r="HFB845" s="247"/>
      <c r="HFC845" s="247"/>
      <c r="HFD845" s="247"/>
      <c r="HFE845" s="247"/>
      <c r="HFF845" s="247"/>
      <c r="HFG845" s="247"/>
      <c r="HFH845" s="247"/>
      <c r="HFI845" s="247"/>
      <c r="HFJ845" s="247"/>
      <c r="HFK845" s="247"/>
      <c r="HFL845" s="247"/>
      <c r="HFM845" s="247"/>
      <c r="HFN845" s="247"/>
      <c r="HFO845" s="247"/>
      <c r="HFP845" s="247"/>
      <c r="HFQ845" s="247"/>
      <c r="HFR845" s="247"/>
      <c r="HFS845" s="247"/>
      <c r="HFT845" s="247"/>
      <c r="HFU845" s="247"/>
      <c r="HFV845" s="247"/>
      <c r="HFW845" s="247"/>
      <c r="HFX845" s="247"/>
      <c r="HFY845" s="247"/>
      <c r="HFZ845" s="247"/>
      <c r="HGA845" s="247"/>
      <c r="HGB845" s="247"/>
      <c r="HGC845" s="247"/>
      <c r="HGD845" s="247"/>
      <c r="HGE845" s="247"/>
      <c r="HGF845" s="247"/>
      <c r="HGG845" s="247"/>
      <c r="HGH845" s="247"/>
      <c r="HGI845" s="247"/>
      <c r="HGJ845" s="247"/>
      <c r="HGK845" s="247"/>
      <c r="HGL845" s="247"/>
      <c r="HGM845" s="247"/>
      <c r="HGN845" s="247"/>
      <c r="HGO845" s="247"/>
      <c r="HGP845" s="247"/>
      <c r="HGQ845" s="247"/>
      <c r="HGR845" s="247"/>
      <c r="HGS845" s="247"/>
      <c r="HGT845" s="247"/>
      <c r="HGU845" s="247"/>
      <c r="HGV845" s="247"/>
      <c r="HGW845" s="247"/>
      <c r="HGX845" s="247"/>
      <c r="HGY845" s="247"/>
      <c r="HGZ845" s="247"/>
      <c r="HHA845" s="247"/>
      <c r="HHB845" s="247"/>
      <c r="HHC845" s="247"/>
      <c r="HHD845" s="247"/>
      <c r="HHE845" s="247"/>
      <c r="HHF845" s="247"/>
      <c r="HHG845" s="247"/>
      <c r="HHH845" s="247"/>
      <c r="HHI845" s="247"/>
      <c r="HHJ845" s="247"/>
      <c r="HHK845" s="247"/>
      <c r="HHL845" s="247"/>
      <c r="HHM845" s="247"/>
      <c r="HHN845" s="247"/>
      <c r="HHO845" s="247"/>
      <c r="HHP845" s="247"/>
      <c r="HHQ845" s="247"/>
      <c r="HHR845" s="247"/>
      <c r="HHS845" s="247"/>
      <c r="HHT845" s="247"/>
      <c r="HHU845" s="247"/>
      <c r="HHV845" s="247"/>
      <c r="HHW845" s="247"/>
      <c r="HHX845" s="247"/>
      <c r="HHY845" s="247"/>
      <c r="HHZ845" s="247"/>
      <c r="HIA845" s="247"/>
      <c r="HIB845" s="247"/>
      <c r="HIC845" s="247"/>
      <c r="HID845" s="247"/>
      <c r="HIE845" s="247"/>
      <c r="HIF845" s="247"/>
      <c r="HIG845" s="247"/>
      <c r="HIH845" s="247"/>
      <c r="HII845" s="247"/>
      <c r="HIJ845" s="247"/>
      <c r="HIK845" s="247"/>
      <c r="HIL845" s="247"/>
      <c r="HIM845" s="247"/>
      <c r="HIN845" s="247"/>
      <c r="HIO845" s="247"/>
      <c r="HIP845" s="247"/>
      <c r="HIQ845" s="247"/>
      <c r="HIR845" s="247"/>
      <c r="HIS845" s="247"/>
      <c r="HIT845" s="247"/>
      <c r="HIU845" s="247"/>
      <c r="HIV845" s="247"/>
      <c r="HIW845" s="247"/>
      <c r="HIX845" s="247"/>
      <c r="HIY845" s="247"/>
      <c r="HIZ845" s="247"/>
      <c r="HJA845" s="247"/>
      <c r="HJB845" s="247"/>
      <c r="HJC845" s="247"/>
      <c r="HJD845" s="247"/>
      <c r="HJE845" s="247"/>
      <c r="HJF845" s="247"/>
      <c r="HJG845" s="247"/>
      <c r="HJH845" s="247"/>
      <c r="HJI845" s="247"/>
      <c r="HJJ845" s="247"/>
      <c r="HJK845" s="247"/>
      <c r="HJL845" s="247"/>
      <c r="HJM845" s="247"/>
      <c r="HJN845" s="247"/>
      <c r="HJO845" s="247"/>
      <c r="HJP845" s="247"/>
      <c r="HJQ845" s="247"/>
      <c r="HJR845" s="247"/>
      <c r="HJS845" s="247"/>
      <c r="HJT845" s="247"/>
      <c r="HJU845" s="247"/>
      <c r="HJV845" s="247"/>
      <c r="HJW845" s="247"/>
      <c r="HJX845" s="247"/>
      <c r="HJY845" s="247"/>
      <c r="HJZ845" s="247"/>
      <c r="HKA845" s="247"/>
      <c r="HKB845" s="247"/>
      <c r="HKC845" s="247"/>
      <c r="HKD845" s="247"/>
      <c r="HKE845" s="247"/>
      <c r="HKF845" s="247"/>
      <c r="HKG845" s="247"/>
      <c r="HKH845" s="247"/>
      <c r="HKI845" s="247"/>
      <c r="HKJ845" s="247"/>
      <c r="HKK845" s="247"/>
      <c r="HKL845" s="247"/>
      <c r="HKM845" s="247"/>
      <c r="HKN845" s="247"/>
      <c r="HKO845" s="247"/>
      <c r="HKP845" s="247"/>
      <c r="HKQ845" s="247"/>
      <c r="HKR845" s="247"/>
      <c r="HKS845" s="247"/>
      <c r="HKT845" s="247"/>
      <c r="HKU845" s="247"/>
      <c r="HKV845" s="247"/>
      <c r="HKW845" s="247"/>
      <c r="HKX845" s="247"/>
      <c r="HKY845" s="247"/>
      <c r="HKZ845" s="247"/>
      <c r="HLA845" s="247"/>
      <c r="HLB845" s="247"/>
      <c r="HLC845" s="247"/>
      <c r="HLD845" s="247"/>
      <c r="HLE845" s="247"/>
      <c r="HLF845" s="247"/>
      <c r="HLG845" s="247"/>
      <c r="HLH845" s="247"/>
      <c r="HLI845" s="247"/>
      <c r="HLJ845" s="247"/>
      <c r="HLK845" s="247"/>
      <c r="HLL845" s="247"/>
      <c r="HLM845" s="247"/>
      <c r="HLN845" s="247"/>
      <c r="HLO845" s="247"/>
      <c r="HLP845" s="247"/>
      <c r="HLQ845" s="247"/>
      <c r="HLR845" s="247"/>
      <c r="HLS845" s="247"/>
      <c r="HLT845" s="247"/>
      <c r="HLU845" s="247"/>
      <c r="HLV845" s="247"/>
      <c r="HLW845" s="247"/>
      <c r="HLX845" s="247"/>
      <c r="HLY845" s="247"/>
      <c r="HLZ845" s="247"/>
      <c r="HMA845" s="247"/>
      <c r="HMB845" s="247"/>
      <c r="HMC845" s="247"/>
      <c r="HMD845" s="247"/>
      <c r="HME845" s="247"/>
      <c r="HMF845" s="247"/>
      <c r="HMG845" s="247"/>
      <c r="HMH845" s="247"/>
      <c r="HMI845" s="247"/>
      <c r="HMJ845" s="247"/>
      <c r="HMK845" s="247"/>
      <c r="HML845" s="247"/>
      <c r="HMM845" s="247"/>
      <c r="HMN845" s="247"/>
      <c r="HMO845" s="247"/>
      <c r="HMP845" s="247"/>
      <c r="HMQ845" s="247"/>
      <c r="HMR845" s="247"/>
      <c r="HMS845" s="247"/>
      <c r="HMT845" s="247"/>
      <c r="HMU845" s="247"/>
      <c r="HMV845" s="247"/>
      <c r="HMW845" s="247"/>
      <c r="HMX845" s="247"/>
      <c r="HMY845" s="247"/>
      <c r="HMZ845" s="247"/>
      <c r="HNA845" s="247"/>
      <c r="HNB845" s="247"/>
      <c r="HNC845" s="247"/>
      <c r="HND845" s="247"/>
      <c r="HNE845" s="247"/>
      <c r="HNF845" s="247"/>
      <c r="HNG845" s="247"/>
      <c r="HNH845" s="247"/>
      <c r="HNI845" s="247"/>
      <c r="HNJ845" s="247"/>
      <c r="HNK845" s="247"/>
      <c r="HNL845" s="247"/>
      <c r="HNM845" s="247"/>
      <c r="HNN845" s="247"/>
      <c r="HNO845" s="247"/>
      <c r="HNP845" s="247"/>
      <c r="HNQ845" s="247"/>
      <c r="HNR845" s="247"/>
      <c r="HNS845" s="247"/>
      <c r="HNT845" s="247"/>
      <c r="HNU845" s="247"/>
      <c r="HNV845" s="247"/>
      <c r="HNW845" s="247"/>
      <c r="HNX845" s="247"/>
      <c r="HNY845" s="247"/>
      <c r="HNZ845" s="247"/>
      <c r="HOA845" s="247"/>
      <c r="HOB845" s="247"/>
      <c r="HOC845" s="247"/>
      <c r="HOD845" s="247"/>
      <c r="HOE845" s="247"/>
      <c r="HOF845" s="247"/>
      <c r="HOG845" s="247"/>
      <c r="HOH845" s="247"/>
      <c r="HOI845" s="247"/>
      <c r="HOJ845" s="247"/>
      <c r="HOK845" s="247"/>
      <c r="HOL845" s="247"/>
      <c r="HOM845" s="247"/>
      <c r="HON845" s="247"/>
      <c r="HOO845" s="247"/>
      <c r="HOP845" s="247"/>
      <c r="HOQ845" s="247"/>
      <c r="HOR845" s="247"/>
      <c r="HOS845" s="247"/>
      <c r="HOT845" s="247"/>
      <c r="HOU845" s="247"/>
      <c r="HOV845" s="247"/>
      <c r="HOW845" s="247"/>
      <c r="HOX845" s="247"/>
      <c r="HOY845" s="247"/>
      <c r="HOZ845" s="247"/>
      <c r="HPA845" s="247"/>
      <c r="HPB845" s="247"/>
      <c r="HPC845" s="247"/>
      <c r="HPD845" s="247"/>
      <c r="HPE845" s="247"/>
      <c r="HPF845" s="247"/>
      <c r="HPG845" s="247"/>
      <c r="HPH845" s="247"/>
      <c r="HPI845" s="247"/>
      <c r="HPJ845" s="247"/>
      <c r="HPK845" s="247"/>
      <c r="HPL845" s="247"/>
      <c r="HPM845" s="247"/>
      <c r="HPN845" s="247"/>
      <c r="HPO845" s="247"/>
      <c r="HPP845" s="247"/>
      <c r="HPQ845" s="247"/>
      <c r="HPR845" s="247"/>
      <c r="HPS845" s="247"/>
      <c r="HPT845" s="247"/>
      <c r="HPU845" s="247"/>
      <c r="HPV845" s="247"/>
      <c r="HPW845" s="247"/>
      <c r="HPX845" s="247"/>
      <c r="HPY845" s="247"/>
      <c r="HPZ845" s="247"/>
      <c r="HQA845" s="247"/>
      <c r="HQB845" s="247"/>
      <c r="HQC845" s="247"/>
      <c r="HQD845" s="247"/>
      <c r="HQE845" s="247"/>
      <c r="HQF845" s="247"/>
      <c r="HQG845" s="247"/>
      <c r="HQH845" s="247"/>
      <c r="HQI845" s="247"/>
      <c r="HQJ845" s="247"/>
      <c r="HQK845" s="247"/>
      <c r="HQL845" s="247"/>
      <c r="HQM845" s="247"/>
      <c r="HQN845" s="247"/>
      <c r="HQO845" s="247"/>
      <c r="HQP845" s="247"/>
      <c r="HQQ845" s="247"/>
      <c r="HQR845" s="247"/>
      <c r="HQS845" s="247"/>
      <c r="HQT845" s="247"/>
      <c r="HQU845" s="247"/>
      <c r="HQV845" s="247"/>
      <c r="HQW845" s="247"/>
      <c r="HQX845" s="247"/>
      <c r="HQY845" s="247"/>
      <c r="HQZ845" s="247"/>
      <c r="HRA845" s="247"/>
      <c r="HRB845" s="247"/>
      <c r="HRC845" s="247"/>
      <c r="HRD845" s="247"/>
      <c r="HRE845" s="247"/>
      <c r="HRF845" s="247"/>
      <c r="HRG845" s="247"/>
      <c r="HRH845" s="247"/>
      <c r="HRI845" s="247"/>
      <c r="HRJ845" s="247"/>
      <c r="HRK845" s="247"/>
      <c r="HRL845" s="247"/>
      <c r="HRM845" s="247"/>
      <c r="HRN845" s="247"/>
      <c r="HRO845" s="247"/>
      <c r="HRP845" s="247"/>
      <c r="HRQ845" s="247"/>
      <c r="HRR845" s="247"/>
      <c r="HRS845" s="247"/>
      <c r="HRT845" s="247"/>
      <c r="HRU845" s="247"/>
      <c r="HRV845" s="247"/>
      <c r="HRW845" s="247"/>
      <c r="HRX845" s="247"/>
      <c r="HRY845" s="247"/>
      <c r="HRZ845" s="247"/>
      <c r="HSA845" s="247"/>
      <c r="HSB845" s="247"/>
      <c r="HSC845" s="247"/>
      <c r="HSD845" s="247"/>
      <c r="HSE845" s="247"/>
      <c r="HSF845" s="247"/>
      <c r="HSG845" s="247"/>
      <c r="HSH845" s="247"/>
      <c r="HSI845" s="247"/>
      <c r="HSJ845" s="247"/>
      <c r="HSK845" s="247"/>
      <c r="HSL845" s="247"/>
      <c r="HSM845" s="247"/>
      <c r="HSN845" s="247"/>
      <c r="HSO845" s="247"/>
      <c r="HSP845" s="247"/>
      <c r="HSQ845" s="247"/>
      <c r="HSR845" s="247"/>
      <c r="HSS845" s="247"/>
      <c r="HST845" s="247"/>
      <c r="HSU845" s="247"/>
      <c r="HSV845" s="247"/>
      <c r="HSW845" s="247"/>
      <c r="HSX845" s="247"/>
      <c r="HSY845" s="247"/>
      <c r="HSZ845" s="247"/>
      <c r="HTA845" s="247"/>
      <c r="HTB845" s="247"/>
      <c r="HTC845" s="247"/>
      <c r="HTD845" s="247"/>
      <c r="HTE845" s="247"/>
      <c r="HTF845" s="247"/>
      <c r="HTG845" s="247"/>
      <c r="HTH845" s="247"/>
      <c r="HTI845" s="247"/>
      <c r="HTJ845" s="247"/>
      <c r="HTK845" s="247"/>
      <c r="HTL845" s="247"/>
      <c r="HTM845" s="247"/>
      <c r="HTN845" s="247"/>
      <c r="HTO845" s="247"/>
      <c r="HTP845" s="247"/>
      <c r="HTQ845" s="247"/>
      <c r="HTR845" s="247"/>
      <c r="HTS845" s="247"/>
      <c r="HTT845" s="247"/>
      <c r="HTU845" s="247"/>
      <c r="HTV845" s="247"/>
      <c r="HTW845" s="247"/>
      <c r="HTX845" s="247"/>
      <c r="HTY845" s="247"/>
      <c r="HTZ845" s="247"/>
      <c r="HUA845" s="247"/>
      <c r="HUB845" s="247"/>
      <c r="HUC845" s="247"/>
      <c r="HUD845" s="247"/>
      <c r="HUE845" s="247"/>
      <c r="HUF845" s="247"/>
      <c r="HUG845" s="247"/>
      <c r="HUH845" s="247"/>
      <c r="HUI845" s="247"/>
      <c r="HUJ845" s="247"/>
      <c r="HUK845" s="247"/>
      <c r="HUL845" s="247"/>
      <c r="HUM845" s="247"/>
      <c r="HUN845" s="247"/>
      <c r="HUO845" s="247"/>
      <c r="HUP845" s="247"/>
      <c r="HUQ845" s="247"/>
      <c r="HUR845" s="247"/>
      <c r="HUS845" s="247"/>
      <c r="HUT845" s="247"/>
      <c r="HUU845" s="247"/>
      <c r="HUV845" s="247"/>
      <c r="HUW845" s="247"/>
      <c r="HUX845" s="247"/>
      <c r="HUY845" s="247"/>
      <c r="HUZ845" s="247"/>
      <c r="HVA845" s="247"/>
      <c r="HVB845" s="247"/>
      <c r="HVC845" s="247"/>
      <c r="HVD845" s="247"/>
      <c r="HVE845" s="247"/>
      <c r="HVF845" s="247"/>
      <c r="HVG845" s="247"/>
      <c r="HVH845" s="247"/>
      <c r="HVI845" s="247"/>
      <c r="HVJ845" s="247"/>
      <c r="HVK845" s="247"/>
      <c r="HVL845" s="247"/>
      <c r="HVM845" s="247"/>
      <c r="HVN845" s="247"/>
      <c r="HVO845" s="247"/>
      <c r="HVP845" s="247"/>
      <c r="HVQ845" s="247"/>
      <c r="HVR845" s="247"/>
      <c r="HVS845" s="247"/>
      <c r="HVT845" s="247"/>
      <c r="HVU845" s="247"/>
      <c r="HVV845" s="247"/>
      <c r="HVW845" s="247"/>
      <c r="HVX845" s="247"/>
      <c r="HVY845" s="247"/>
      <c r="HVZ845" s="247"/>
      <c r="HWA845" s="247"/>
      <c r="HWB845" s="247"/>
      <c r="HWC845" s="247"/>
      <c r="HWD845" s="247"/>
      <c r="HWE845" s="247"/>
      <c r="HWF845" s="247"/>
      <c r="HWG845" s="247"/>
      <c r="HWH845" s="247"/>
      <c r="HWI845" s="247"/>
      <c r="HWJ845" s="247"/>
      <c r="HWK845" s="247"/>
      <c r="HWL845" s="247"/>
      <c r="HWM845" s="247"/>
      <c r="HWN845" s="247"/>
      <c r="HWO845" s="247"/>
      <c r="HWP845" s="247"/>
      <c r="HWQ845" s="247"/>
      <c r="HWR845" s="247"/>
      <c r="HWS845" s="247"/>
      <c r="HWT845" s="247"/>
      <c r="HWU845" s="247"/>
      <c r="HWV845" s="247"/>
      <c r="HWW845" s="247"/>
      <c r="HWX845" s="247"/>
      <c r="HWY845" s="247"/>
      <c r="HWZ845" s="247"/>
      <c r="HXA845" s="247"/>
      <c r="HXB845" s="247"/>
      <c r="HXC845" s="247"/>
      <c r="HXD845" s="247"/>
      <c r="HXE845" s="247"/>
      <c r="HXF845" s="247"/>
      <c r="HXG845" s="247"/>
      <c r="HXH845" s="247"/>
      <c r="HXI845" s="247"/>
      <c r="HXJ845" s="247"/>
      <c r="HXK845" s="247"/>
      <c r="HXL845" s="247"/>
      <c r="HXM845" s="247"/>
      <c r="HXN845" s="247"/>
      <c r="HXO845" s="247"/>
      <c r="HXP845" s="247"/>
      <c r="HXQ845" s="247"/>
      <c r="HXR845" s="247"/>
      <c r="HXS845" s="247"/>
      <c r="HXT845" s="247"/>
      <c r="HXU845" s="247"/>
      <c r="HXV845" s="247"/>
      <c r="HXW845" s="247"/>
      <c r="HXX845" s="247"/>
      <c r="HXY845" s="247"/>
      <c r="HXZ845" s="247"/>
      <c r="HYA845" s="247"/>
      <c r="HYB845" s="247"/>
      <c r="HYC845" s="247"/>
      <c r="HYD845" s="247"/>
      <c r="HYE845" s="247"/>
      <c r="HYF845" s="247"/>
      <c r="HYG845" s="247"/>
      <c r="HYH845" s="247"/>
      <c r="HYI845" s="247"/>
      <c r="HYJ845" s="247"/>
      <c r="HYK845" s="247"/>
      <c r="HYL845" s="247"/>
      <c r="HYM845" s="247"/>
      <c r="HYN845" s="247"/>
      <c r="HYO845" s="247"/>
      <c r="HYP845" s="247"/>
      <c r="HYQ845" s="247"/>
      <c r="HYR845" s="247"/>
      <c r="HYS845" s="247"/>
      <c r="HYT845" s="247"/>
      <c r="HYU845" s="247"/>
      <c r="HYV845" s="247"/>
      <c r="HYW845" s="247"/>
      <c r="HYX845" s="247"/>
      <c r="HYY845" s="247"/>
      <c r="HYZ845" s="247"/>
      <c r="HZA845" s="247"/>
      <c r="HZB845" s="247"/>
      <c r="HZC845" s="247"/>
      <c r="HZD845" s="247"/>
      <c r="HZE845" s="247"/>
      <c r="HZF845" s="247"/>
      <c r="HZG845" s="247"/>
      <c r="HZH845" s="247"/>
      <c r="HZI845" s="247"/>
      <c r="HZJ845" s="247"/>
      <c r="HZK845" s="247"/>
      <c r="HZL845" s="247"/>
      <c r="HZM845" s="247"/>
      <c r="HZN845" s="247"/>
      <c r="HZO845" s="247"/>
      <c r="HZP845" s="247"/>
      <c r="HZQ845" s="247"/>
      <c r="HZR845" s="247"/>
      <c r="HZS845" s="247"/>
      <c r="HZT845" s="247"/>
      <c r="HZU845" s="247"/>
      <c r="HZV845" s="247"/>
      <c r="HZW845" s="247"/>
      <c r="HZX845" s="247"/>
      <c r="HZY845" s="247"/>
      <c r="HZZ845" s="247"/>
      <c r="IAA845" s="247"/>
      <c r="IAB845" s="247"/>
      <c r="IAC845" s="247"/>
      <c r="IAD845" s="247"/>
      <c r="IAE845" s="247"/>
      <c r="IAF845" s="247"/>
      <c r="IAG845" s="247"/>
      <c r="IAH845" s="247"/>
      <c r="IAI845" s="247"/>
      <c r="IAJ845" s="247"/>
      <c r="IAK845" s="247"/>
      <c r="IAL845" s="247"/>
      <c r="IAM845" s="247"/>
      <c r="IAN845" s="247"/>
      <c r="IAO845" s="247"/>
      <c r="IAP845" s="247"/>
      <c r="IAQ845" s="247"/>
      <c r="IAR845" s="247"/>
      <c r="IAS845" s="247"/>
      <c r="IAT845" s="247"/>
      <c r="IAU845" s="247"/>
      <c r="IAV845" s="247"/>
      <c r="IAW845" s="247"/>
      <c r="IAX845" s="247"/>
      <c r="IAY845" s="247"/>
      <c r="IAZ845" s="247"/>
      <c r="IBA845" s="247"/>
      <c r="IBB845" s="247"/>
      <c r="IBC845" s="247"/>
      <c r="IBD845" s="247"/>
      <c r="IBE845" s="247"/>
      <c r="IBF845" s="247"/>
      <c r="IBG845" s="247"/>
      <c r="IBH845" s="247"/>
      <c r="IBI845" s="247"/>
      <c r="IBJ845" s="247"/>
      <c r="IBK845" s="247"/>
      <c r="IBL845" s="247"/>
      <c r="IBM845" s="247"/>
      <c r="IBN845" s="247"/>
      <c r="IBO845" s="247"/>
      <c r="IBP845" s="247"/>
      <c r="IBQ845" s="247"/>
      <c r="IBR845" s="247"/>
      <c r="IBS845" s="247"/>
      <c r="IBT845" s="247"/>
      <c r="IBU845" s="247"/>
      <c r="IBV845" s="247"/>
      <c r="IBW845" s="247"/>
      <c r="IBX845" s="247"/>
      <c r="IBY845" s="247"/>
      <c r="IBZ845" s="247"/>
      <c r="ICA845" s="247"/>
      <c r="ICB845" s="247"/>
      <c r="ICC845" s="247"/>
      <c r="ICD845" s="247"/>
      <c r="ICE845" s="247"/>
      <c r="ICF845" s="247"/>
      <c r="ICG845" s="247"/>
      <c r="ICH845" s="247"/>
      <c r="ICI845" s="247"/>
      <c r="ICJ845" s="247"/>
      <c r="ICK845" s="247"/>
      <c r="ICL845" s="247"/>
      <c r="ICM845" s="247"/>
      <c r="ICN845" s="247"/>
      <c r="ICO845" s="247"/>
      <c r="ICP845" s="247"/>
      <c r="ICQ845" s="247"/>
      <c r="ICR845" s="247"/>
      <c r="ICS845" s="247"/>
      <c r="ICT845" s="247"/>
      <c r="ICU845" s="247"/>
      <c r="ICV845" s="247"/>
      <c r="ICW845" s="247"/>
      <c r="ICX845" s="247"/>
      <c r="ICY845" s="247"/>
      <c r="ICZ845" s="247"/>
      <c r="IDA845" s="247"/>
      <c r="IDB845" s="247"/>
      <c r="IDC845" s="247"/>
      <c r="IDD845" s="247"/>
      <c r="IDE845" s="247"/>
      <c r="IDF845" s="247"/>
      <c r="IDG845" s="247"/>
      <c r="IDH845" s="247"/>
      <c r="IDI845" s="247"/>
      <c r="IDJ845" s="247"/>
      <c r="IDK845" s="247"/>
      <c r="IDL845" s="247"/>
      <c r="IDM845" s="247"/>
      <c r="IDN845" s="247"/>
      <c r="IDO845" s="247"/>
      <c r="IDP845" s="247"/>
      <c r="IDQ845" s="247"/>
      <c r="IDR845" s="247"/>
      <c r="IDS845" s="247"/>
      <c r="IDT845" s="247"/>
      <c r="IDU845" s="247"/>
      <c r="IDV845" s="247"/>
      <c r="IDW845" s="247"/>
      <c r="IDX845" s="247"/>
      <c r="IDY845" s="247"/>
      <c r="IDZ845" s="247"/>
      <c r="IEA845" s="247"/>
      <c r="IEB845" s="247"/>
      <c r="IEC845" s="247"/>
      <c r="IED845" s="247"/>
      <c r="IEE845" s="247"/>
      <c r="IEF845" s="247"/>
      <c r="IEG845" s="247"/>
      <c r="IEH845" s="247"/>
      <c r="IEI845" s="247"/>
      <c r="IEJ845" s="247"/>
      <c r="IEK845" s="247"/>
      <c r="IEL845" s="247"/>
      <c r="IEM845" s="247"/>
      <c r="IEN845" s="247"/>
      <c r="IEO845" s="247"/>
      <c r="IEP845" s="247"/>
      <c r="IEQ845" s="247"/>
      <c r="IER845" s="247"/>
      <c r="IES845" s="247"/>
      <c r="IET845" s="247"/>
      <c r="IEU845" s="247"/>
      <c r="IEV845" s="247"/>
      <c r="IEW845" s="247"/>
      <c r="IEX845" s="247"/>
      <c r="IEY845" s="247"/>
      <c r="IEZ845" s="247"/>
      <c r="IFA845" s="247"/>
      <c r="IFB845" s="247"/>
      <c r="IFC845" s="247"/>
      <c r="IFD845" s="247"/>
      <c r="IFE845" s="247"/>
      <c r="IFF845" s="247"/>
      <c r="IFG845" s="247"/>
      <c r="IFH845" s="247"/>
      <c r="IFI845" s="247"/>
      <c r="IFJ845" s="247"/>
      <c r="IFK845" s="247"/>
      <c r="IFL845" s="247"/>
      <c r="IFM845" s="247"/>
      <c r="IFN845" s="247"/>
      <c r="IFO845" s="247"/>
      <c r="IFP845" s="247"/>
      <c r="IFQ845" s="247"/>
      <c r="IFR845" s="247"/>
      <c r="IFS845" s="247"/>
      <c r="IFT845" s="247"/>
      <c r="IFU845" s="247"/>
      <c r="IFV845" s="247"/>
      <c r="IFW845" s="247"/>
      <c r="IFX845" s="247"/>
      <c r="IFY845" s="247"/>
      <c r="IFZ845" s="247"/>
      <c r="IGA845" s="247"/>
      <c r="IGB845" s="247"/>
      <c r="IGC845" s="247"/>
      <c r="IGD845" s="247"/>
      <c r="IGE845" s="247"/>
      <c r="IGF845" s="247"/>
      <c r="IGG845" s="247"/>
      <c r="IGH845" s="247"/>
      <c r="IGI845" s="247"/>
      <c r="IGJ845" s="247"/>
      <c r="IGK845" s="247"/>
      <c r="IGL845" s="247"/>
      <c r="IGM845" s="247"/>
      <c r="IGN845" s="247"/>
      <c r="IGO845" s="247"/>
      <c r="IGP845" s="247"/>
      <c r="IGQ845" s="247"/>
      <c r="IGR845" s="247"/>
      <c r="IGS845" s="247"/>
      <c r="IGT845" s="247"/>
      <c r="IGU845" s="247"/>
      <c r="IGV845" s="247"/>
      <c r="IGW845" s="247"/>
      <c r="IGX845" s="247"/>
      <c r="IGY845" s="247"/>
      <c r="IGZ845" s="247"/>
      <c r="IHA845" s="247"/>
      <c r="IHB845" s="247"/>
      <c r="IHC845" s="247"/>
      <c r="IHD845" s="247"/>
      <c r="IHE845" s="247"/>
      <c r="IHF845" s="247"/>
      <c r="IHG845" s="247"/>
      <c r="IHH845" s="247"/>
      <c r="IHI845" s="247"/>
      <c r="IHJ845" s="247"/>
      <c r="IHK845" s="247"/>
      <c r="IHL845" s="247"/>
      <c r="IHM845" s="247"/>
      <c r="IHN845" s="247"/>
      <c r="IHO845" s="247"/>
      <c r="IHP845" s="247"/>
      <c r="IHQ845" s="247"/>
      <c r="IHR845" s="247"/>
      <c r="IHS845" s="247"/>
      <c r="IHT845" s="247"/>
      <c r="IHU845" s="247"/>
      <c r="IHV845" s="247"/>
      <c r="IHW845" s="247"/>
      <c r="IHX845" s="247"/>
      <c r="IHY845" s="247"/>
      <c r="IHZ845" s="247"/>
      <c r="IIA845" s="247"/>
      <c r="IIB845" s="247"/>
      <c r="IIC845" s="247"/>
      <c r="IID845" s="247"/>
      <c r="IIE845" s="247"/>
      <c r="IIF845" s="247"/>
      <c r="IIG845" s="247"/>
      <c r="IIH845" s="247"/>
      <c r="III845" s="247"/>
      <c r="IIJ845" s="247"/>
      <c r="IIK845" s="247"/>
      <c r="IIL845" s="247"/>
      <c r="IIM845" s="247"/>
      <c r="IIN845" s="247"/>
      <c r="IIO845" s="247"/>
      <c r="IIP845" s="247"/>
      <c r="IIQ845" s="247"/>
      <c r="IIR845" s="247"/>
      <c r="IIS845" s="247"/>
      <c r="IIT845" s="247"/>
      <c r="IIU845" s="247"/>
      <c r="IIV845" s="247"/>
      <c r="IIW845" s="247"/>
      <c r="IIX845" s="247"/>
      <c r="IIY845" s="247"/>
      <c r="IIZ845" s="247"/>
      <c r="IJA845" s="247"/>
      <c r="IJB845" s="247"/>
      <c r="IJC845" s="247"/>
      <c r="IJD845" s="247"/>
      <c r="IJE845" s="247"/>
      <c r="IJF845" s="247"/>
      <c r="IJG845" s="247"/>
      <c r="IJH845" s="247"/>
      <c r="IJI845" s="247"/>
      <c r="IJJ845" s="247"/>
      <c r="IJK845" s="247"/>
      <c r="IJL845" s="247"/>
      <c r="IJM845" s="247"/>
      <c r="IJN845" s="247"/>
      <c r="IJO845" s="247"/>
      <c r="IJP845" s="247"/>
      <c r="IJQ845" s="247"/>
      <c r="IJR845" s="247"/>
      <c r="IJS845" s="247"/>
      <c r="IJT845" s="247"/>
      <c r="IJU845" s="247"/>
      <c r="IJV845" s="247"/>
      <c r="IJW845" s="247"/>
      <c r="IJX845" s="247"/>
      <c r="IJY845" s="247"/>
      <c r="IJZ845" s="247"/>
      <c r="IKA845" s="247"/>
      <c r="IKB845" s="247"/>
      <c r="IKC845" s="247"/>
      <c r="IKD845" s="247"/>
      <c r="IKE845" s="247"/>
      <c r="IKF845" s="247"/>
      <c r="IKG845" s="247"/>
      <c r="IKH845" s="247"/>
      <c r="IKI845" s="247"/>
      <c r="IKJ845" s="247"/>
      <c r="IKK845" s="247"/>
      <c r="IKL845" s="247"/>
      <c r="IKM845" s="247"/>
      <c r="IKN845" s="247"/>
      <c r="IKO845" s="247"/>
      <c r="IKP845" s="247"/>
      <c r="IKQ845" s="247"/>
      <c r="IKR845" s="247"/>
      <c r="IKS845" s="247"/>
      <c r="IKT845" s="247"/>
      <c r="IKU845" s="247"/>
      <c r="IKV845" s="247"/>
      <c r="IKW845" s="247"/>
      <c r="IKX845" s="247"/>
      <c r="IKY845" s="247"/>
      <c r="IKZ845" s="247"/>
      <c r="ILA845" s="247"/>
      <c r="ILB845" s="247"/>
      <c r="ILC845" s="247"/>
      <c r="ILD845" s="247"/>
      <c r="ILE845" s="247"/>
      <c r="ILF845" s="247"/>
      <c r="ILG845" s="247"/>
      <c r="ILH845" s="247"/>
      <c r="ILI845" s="247"/>
      <c r="ILJ845" s="247"/>
      <c r="ILK845" s="247"/>
      <c r="ILL845" s="247"/>
      <c r="ILM845" s="247"/>
      <c r="ILN845" s="247"/>
      <c r="ILO845" s="247"/>
      <c r="ILP845" s="247"/>
      <c r="ILQ845" s="247"/>
      <c r="ILR845" s="247"/>
      <c r="ILS845" s="247"/>
      <c r="ILT845" s="247"/>
      <c r="ILU845" s="247"/>
      <c r="ILV845" s="247"/>
      <c r="ILW845" s="247"/>
      <c r="ILX845" s="247"/>
      <c r="ILY845" s="247"/>
      <c r="ILZ845" s="247"/>
      <c r="IMA845" s="247"/>
      <c r="IMB845" s="247"/>
      <c r="IMC845" s="247"/>
      <c r="IMD845" s="247"/>
      <c r="IME845" s="247"/>
      <c r="IMF845" s="247"/>
      <c r="IMG845" s="247"/>
      <c r="IMH845" s="247"/>
      <c r="IMI845" s="247"/>
      <c r="IMJ845" s="247"/>
      <c r="IMK845" s="247"/>
      <c r="IML845" s="247"/>
      <c r="IMM845" s="247"/>
      <c r="IMN845" s="247"/>
      <c r="IMO845" s="247"/>
      <c r="IMP845" s="247"/>
      <c r="IMQ845" s="247"/>
      <c r="IMR845" s="247"/>
      <c r="IMS845" s="247"/>
      <c r="IMT845" s="247"/>
      <c r="IMU845" s="247"/>
      <c r="IMV845" s="247"/>
      <c r="IMW845" s="247"/>
      <c r="IMX845" s="247"/>
      <c r="IMY845" s="247"/>
      <c r="IMZ845" s="247"/>
      <c r="INA845" s="247"/>
      <c r="INB845" s="247"/>
      <c r="INC845" s="247"/>
      <c r="IND845" s="247"/>
      <c r="INE845" s="247"/>
      <c r="INF845" s="247"/>
      <c r="ING845" s="247"/>
      <c r="INH845" s="247"/>
      <c r="INI845" s="247"/>
      <c r="INJ845" s="247"/>
      <c r="INK845" s="247"/>
      <c r="INL845" s="247"/>
      <c r="INM845" s="247"/>
      <c r="INN845" s="247"/>
      <c r="INO845" s="247"/>
      <c r="INP845" s="247"/>
      <c r="INQ845" s="247"/>
      <c r="INR845" s="247"/>
      <c r="INS845" s="247"/>
      <c r="INT845" s="247"/>
      <c r="INU845" s="247"/>
      <c r="INV845" s="247"/>
      <c r="INW845" s="247"/>
      <c r="INX845" s="247"/>
      <c r="INY845" s="247"/>
      <c r="INZ845" s="247"/>
      <c r="IOA845" s="247"/>
      <c r="IOB845" s="247"/>
      <c r="IOC845" s="247"/>
      <c r="IOD845" s="247"/>
      <c r="IOE845" s="247"/>
      <c r="IOF845" s="247"/>
      <c r="IOG845" s="247"/>
      <c r="IOH845" s="247"/>
      <c r="IOI845" s="247"/>
      <c r="IOJ845" s="247"/>
      <c r="IOK845" s="247"/>
      <c r="IOL845" s="247"/>
      <c r="IOM845" s="247"/>
      <c r="ION845" s="247"/>
      <c r="IOO845" s="247"/>
      <c r="IOP845" s="247"/>
      <c r="IOQ845" s="247"/>
      <c r="IOR845" s="247"/>
      <c r="IOS845" s="247"/>
      <c r="IOT845" s="247"/>
      <c r="IOU845" s="247"/>
      <c r="IOV845" s="247"/>
      <c r="IOW845" s="247"/>
      <c r="IOX845" s="247"/>
      <c r="IOY845" s="247"/>
      <c r="IOZ845" s="247"/>
      <c r="IPA845" s="247"/>
      <c r="IPB845" s="247"/>
      <c r="IPC845" s="247"/>
      <c r="IPD845" s="247"/>
      <c r="IPE845" s="247"/>
      <c r="IPF845" s="247"/>
      <c r="IPG845" s="247"/>
      <c r="IPH845" s="247"/>
      <c r="IPI845" s="247"/>
      <c r="IPJ845" s="247"/>
      <c r="IPK845" s="247"/>
      <c r="IPL845" s="247"/>
      <c r="IPM845" s="247"/>
      <c r="IPN845" s="247"/>
      <c r="IPO845" s="247"/>
      <c r="IPP845" s="247"/>
      <c r="IPQ845" s="247"/>
      <c r="IPR845" s="247"/>
      <c r="IPS845" s="247"/>
      <c r="IPT845" s="247"/>
      <c r="IPU845" s="247"/>
      <c r="IPV845" s="247"/>
      <c r="IPW845" s="247"/>
      <c r="IPX845" s="247"/>
      <c r="IPY845" s="247"/>
      <c r="IPZ845" s="247"/>
      <c r="IQA845" s="247"/>
      <c r="IQB845" s="247"/>
      <c r="IQC845" s="247"/>
      <c r="IQD845" s="247"/>
      <c r="IQE845" s="247"/>
      <c r="IQF845" s="247"/>
      <c r="IQG845" s="247"/>
      <c r="IQH845" s="247"/>
      <c r="IQI845" s="247"/>
      <c r="IQJ845" s="247"/>
      <c r="IQK845" s="247"/>
      <c r="IQL845" s="247"/>
      <c r="IQM845" s="247"/>
      <c r="IQN845" s="247"/>
      <c r="IQO845" s="247"/>
      <c r="IQP845" s="247"/>
      <c r="IQQ845" s="247"/>
      <c r="IQR845" s="247"/>
      <c r="IQS845" s="247"/>
      <c r="IQT845" s="247"/>
      <c r="IQU845" s="247"/>
      <c r="IQV845" s="247"/>
      <c r="IQW845" s="247"/>
      <c r="IQX845" s="247"/>
      <c r="IQY845" s="247"/>
      <c r="IQZ845" s="247"/>
      <c r="IRA845" s="247"/>
      <c r="IRB845" s="247"/>
      <c r="IRC845" s="247"/>
      <c r="IRD845" s="247"/>
      <c r="IRE845" s="247"/>
      <c r="IRF845" s="247"/>
      <c r="IRG845" s="247"/>
      <c r="IRH845" s="247"/>
      <c r="IRI845" s="247"/>
      <c r="IRJ845" s="247"/>
      <c r="IRK845" s="247"/>
      <c r="IRL845" s="247"/>
      <c r="IRM845" s="247"/>
      <c r="IRN845" s="247"/>
      <c r="IRO845" s="247"/>
      <c r="IRP845" s="247"/>
      <c r="IRQ845" s="247"/>
      <c r="IRR845" s="247"/>
      <c r="IRS845" s="247"/>
      <c r="IRT845" s="247"/>
      <c r="IRU845" s="247"/>
      <c r="IRV845" s="247"/>
      <c r="IRW845" s="247"/>
      <c r="IRX845" s="247"/>
      <c r="IRY845" s="247"/>
      <c r="IRZ845" s="247"/>
      <c r="ISA845" s="247"/>
      <c r="ISB845" s="247"/>
      <c r="ISC845" s="247"/>
      <c r="ISD845" s="247"/>
      <c r="ISE845" s="247"/>
      <c r="ISF845" s="247"/>
      <c r="ISG845" s="247"/>
      <c r="ISH845" s="247"/>
      <c r="ISI845" s="247"/>
      <c r="ISJ845" s="247"/>
      <c r="ISK845" s="247"/>
      <c r="ISL845" s="247"/>
      <c r="ISM845" s="247"/>
      <c r="ISN845" s="247"/>
      <c r="ISO845" s="247"/>
      <c r="ISP845" s="247"/>
      <c r="ISQ845" s="247"/>
      <c r="ISR845" s="247"/>
      <c r="ISS845" s="247"/>
      <c r="IST845" s="247"/>
      <c r="ISU845" s="247"/>
      <c r="ISV845" s="247"/>
      <c r="ISW845" s="247"/>
      <c r="ISX845" s="247"/>
      <c r="ISY845" s="247"/>
      <c r="ISZ845" s="247"/>
      <c r="ITA845" s="247"/>
      <c r="ITB845" s="247"/>
      <c r="ITC845" s="247"/>
      <c r="ITD845" s="247"/>
      <c r="ITE845" s="247"/>
      <c r="ITF845" s="247"/>
      <c r="ITG845" s="247"/>
      <c r="ITH845" s="247"/>
      <c r="ITI845" s="247"/>
      <c r="ITJ845" s="247"/>
      <c r="ITK845" s="247"/>
      <c r="ITL845" s="247"/>
      <c r="ITM845" s="247"/>
      <c r="ITN845" s="247"/>
      <c r="ITO845" s="247"/>
      <c r="ITP845" s="247"/>
      <c r="ITQ845" s="247"/>
      <c r="ITR845" s="247"/>
      <c r="ITS845" s="247"/>
      <c r="ITT845" s="247"/>
      <c r="ITU845" s="247"/>
      <c r="ITV845" s="247"/>
      <c r="ITW845" s="247"/>
      <c r="ITX845" s="247"/>
      <c r="ITY845" s="247"/>
      <c r="ITZ845" s="247"/>
      <c r="IUA845" s="247"/>
      <c r="IUB845" s="247"/>
      <c r="IUC845" s="247"/>
      <c r="IUD845" s="247"/>
      <c r="IUE845" s="247"/>
      <c r="IUF845" s="247"/>
      <c r="IUG845" s="247"/>
      <c r="IUH845" s="247"/>
      <c r="IUI845" s="247"/>
      <c r="IUJ845" s="247"/>
      <c r="IUK845" s="247"/>
      <c r="IUL845" s="247"/>
      <c r="IUM845" s="247"/>
      <c r="IUN845" s="247"/>
      <c r="IUO845" s="247"/>
      <c r="IUP845" s="247"/>
      <c r="IUQ845" s="247"/>
      <c r="IUR845" s="247"/>
      <c r="IUS845" s="247"/>
      <c r="IUT845" s="247"/>
      <c r="IUU845" s="247"/>
      <c r="IUV845" s="247"/>
      <c r="IUW845" s="247"/>
      <c r="IUX845" s="247"/>
      <c r="IUY845" s="247"/>
      <c r="IUZ845" s="247"/>
      <c r="IVA845" s="247"/>
      <c r="IVB845" s="247"/>
      <c r="IVC845" s="247"/>
      <c r="IVD845" s="247"/>
      <c r="IVE845" s="247"/>
      <c r="IVF845" s="247"/>
      <c r="IVG845" s="247"/>
      <c r="IVH845" s="247"/>
      <c r="IVI845" s="247"/>
      <c r="IVJ845" s="247"/>
      <c r="IVK845" s="247"/>
      <c r="IVL845" s="247"/>
      <c r="IVM845" s="247"/>
      <c r="IVN845" s="247"/>
      <c r="IVO845" s="247"/>
      <c r="IVP845" s="247"/>
      <c r="IVQ845" s="247"/>
      <c r="IVR845" s="247"/>
      <c r="IVS845" s="247"/>
      <c r="IVT845" s="247"/>
      <c r="IVU845" s="247"/>
      <c r="IVV845" s="247"/>
      <c r="IVW845" s="247"/>
      <c r="IVX845" s="247"/>
      <c r="IVY845" s="247"/>
      <c r="IVZ845" s="247"/>
      <c r="IWA845" s="247"/>
      <c r="IWB845" s="247"/>
      <c r="IWC845" s="247"/>
      <c r="IWD845" s="247"/>
      <c r="IWE845" s="247"/>
      <c r="IWF845" s="247"/>
      <c r="IWG845" s="247"/>
      <c r="IWH845" s="247"/>
      <c r="IWI845" s="247"/>
      <c r="IWJ845" s="247"/>
      <c r="IWK845" s="247"/>
      <c r="IWL845" s="247"/>
      <c r="IWM845" s="247"/>
      <c r="IWN845" s="247"/>
      <c r="IWO845" s="247"/>
      <c r="IWP845" s="247"/>
      <c r="IWQ845" s="247"/>
      <c r="IWR845" s="247"/>
      <c r="IWS845" s="247"/>
      <c r="IWT845" s="247"/>
      <c r="IWU845" s="247"/>
      <c r="IWV845" s="247"/>
      <c r="IWW845" s="247"/>
      <c r="IWX845" s="247"/>
      <c r="IWY845" s="247"/>
      <c r="IWZ845" s="247"/>
      <c r="IXA845" s="247"/>
      <c r="IXB845" s="247"/>
      <c r="IXC845" s="247"/>
      <c r="IXD845" s="247"/>
      <c r="IXE845" s="247"/>
      <c r="IXF845" s="247"/>
      <c r="IXG845" s="247"/>
      <c r="IXH845" s="247"/>
      <c r="IXI845" s="247"/>
      <c r="IXJ845" s="247"/>
      <c r="IXK845" s="247"/>
      <c r="IXL845" s="247"/>
      <c r="IXM845" s="247"/>
      <c r="IXN845" s="247"/>
      <c r="IXO845" s="247"/>
      <c r="IXP845" s="247"/>
      <c r="IXQ845" s="247"/>
      <c r="IXR845" s="247"/>
      <c r="IXS845" s="247"/>
      <c r="IXT845" s="247"/>
      <c r="IXU845" s="247"/>
      <c r="IXV845" s="247"/>
      <c r="IXW845" s="247"/>
      <c r="IXX845" s="247"/>
      <c r="IXY845" s="247"/>
      <c r="IXZ845" s="247"/>
      <c r="IYA845" s="247"/>
      <c r="IYB845" s="247"/>
      <c r="IYC845" s="247"/>
      <c r="IYD845" s="247"/>
      <c r="IYE845" s="247"/>
      <c r="IYF845" s="247"/>
      <c r="IYG845" s="247"/>
      <c r="IYH845" s="247"/>
      <c r="IYI845" s="247"/>
      <c r="IYJ845" s="247"/>
      <c r="IYK845" s="247"/>
      <c r="IYL845" s="247"/>
      <c r="IYM845" s="247"/>
      <c r="IYN845" s="247"/>
      <c r="IYO845" s="247"/>
      <c r="IYP845" s="247"/>
      <c r="IYQ845" s="247"/>
      <c r="IYR845" s="247"/>
      <c r="IYS845" s="247"/>
      <c r="IYT845" s="247"/>
      <c r="IYU845" s="247"/>
      <c r="IYV845" s="247"/>
      <c r="IYW845" s="247"/>
      <c r="IYX845" s="247"/>
      <c r="IYY845" s="247"/>
      <c r="IYZ845" s="247"/>
      <c r="IZA845" s="247"/>
      <c r="IZB845" s="247"/>
      <c r="IZC845" s="247"/>
      <c r="IZD845" s="247"/>
      <c r="IZE845" s="247"/>
      <c r="IZF845" s="247"/>
      <c r="IZG845" s="247"/>
      <c r="IZH845" s="247"/>
      <c r="IZI845" s="247"/>
      <c r="IZJ845" s="247"/>
      <c r="IZK845" s="247"/>
      <c r="IZL845" s="247"/>
      <c r="IZM845" s="247"/>
      <c r="IZN845" s="247"/>
      <c r="IZO845" s="247"/>
      <c r="IZP845" s="247"/>
      <c r="IZQ845" s="247"/>
      <c r="IZR845" s="247"/>
      <c r="IZS845" s="247"/>
      <c r="IZT845" s="247"/>
      <c r="IZU845" s="247"/>
      <c r="IZV845" s="247"/>
      <c r="IZW845" s="247"/>
      <c r="IZX845" s="247"/>
      <c r="IZY845" s="247"/>
      <c r="IZZ845" s="247"/>
      <c r="JAA845" s="247"/>
      <c r="JAB845" s="247"/>
      <c r="JAC845" s="247"/>
      <c r="JAD845" s="247"/>
      <c r="JAE845" s="247"/>
      <c r="JAF845" s="247"/>
      <c r="JAG845" s="247"/>
      <c r="JAH845" s="247"/>
      <c r="JAI845" s="247"/>
      <c r="JAJ845" s="247"/>
      <c r="JAK845" s="247"/>
      <c r="JAL845" s="247"/>
      <c r="JAM845" s="247"/>
      <c r="JAN845" s="247"/>
      <c r="JAO845" s="247"/>
      <c r="JAP845" s="247"/>
      <c r="JAQ845" s="247"/>
      <c r="JAR845" s="247"/>
      <c r="JAS845" s="247"/>
      <c r="JAT845" s="247"/>
      <c r="JAU845" s="247"/>
      <c r="JAV845" s="247"/>
      <c r="JAW845" s="247"/>
      <c r="JAX845" s="247"/>
      <c r="JAY845" s="247"/>
      <c r="JAZ845" s="247"/>
      <c r="JBA845" s="247"/>
      <c r="JBB845" s="247"/>
      <c r="JBC845" s="247"/>
      <c r="JBD845" s="247"/>
      <c r="JBE845" s="247"/>
      <c r="JBF845" s="247"/>
      <c r="JBG845" s="247"/>
      <c r="JBH845" s="247"/>
      <c r="JBI845" s="247"/>
      <c r="JBJ845" s="247"/>
      <c r="JBK845" s="247"/>
      <c r="JBL845" s="247"/>
      <c r="JBM845" s="247"/>
      <c r="JBN845" s="247"/>
      <c r="JBO845" s="247"/>
      <c r="JBP845" s="247"/>
      <c r="JBQ845" s="247"/>
      <c r="JBR845" s="247"/>
      <c r="JBS845" s="247"/>
      <c r="JBT845" s="247"/>
      <c r="JBU845" s="247"/>
      <c r="JBV845" s="247"/>
      <c r="JBW845" s="247"/>
      <c r="JBX845" s="247"/>
      <c r="JBY845" s="247"/>
      <c r="JBZ845" s="247"/>
      <c r="JCA845" s="247"/>
      <c r="JCB845" s="247"/>
      <c r="JCC845" s="247"/>
      <c r="JCD845" s="247"/>
      <c r="JCE845" s="247"/>
      <c r="JCF845" s="247"/>
      <c r="JCG845" s="247"/>
      <c r="JCH845" s="247"/>
      <c r="JCI845" s="247"/>
      <c r="JCJ845" s="247"/>
      <c r="JCK845" s="247"/>
      <c r="JCL845" s="247"/>
      <c r="JCM845" s="247"/>
      <c r="JCN845" s="247"/>
      <c r="JCO845" s="247"/>
      <c r="JCP845" s="247"/>
      <c r="JCQ845" s="247"/>
      <c r="JCR845" s="247"/>
      <c r="JCS845" s="247"/>
      <c r="JCT845" s="247"/>
      <c r="JCU845" s="247"/>
      <c r="JCV845" s="247"/>
      <c r="JCW845" s="247"/>
      <c r="JCX845" s="247"/>
      <c r="JCY845" s="247"/>
      <c r="JCZ845" s="247"/>
      <c r="JDA845" s="247"/>
      <c r="JDB845" s="247"/>
      <c r="JDC845" s="247"/>
      <c r="JDD845" s="247"/>
      <c r="JDE845" s="247"/>
      <c r="JDF845" s="247"/>
      <c r="JDG845" s="247"/>
      <c r="JDH845" s="247"/>
      <c r="JDI845" s="247"/>
      <c r="JDJ845" s="247"/>
      <c r="JDK845" s="247"/>
      <c r="JDL845" s="247"/>
      <c r="JDM845" s="247"/>
      <c r="JDN845" s="247"/>
      <c r="JDO845" s="247"/>
      <c r="JDP845" s="247"/>
      <c r="JDQ845" s="247"/>
      <c r="JDR845" s="247"/>
      <c r="JDS845" s="247"/>
      <c r="JDT845" s="247"/>
      <c r="JDU845" s="247"/>
      <c r="JDV845" s="247"/>
      <c r="JDW845" s="247"/>
      <c r="JDX845" s="247"/>
      <c r="JDY845" s="247"/>
      <c r="JDZ845" s="247"/>
      <c r="JEA845" s="247"/>
      <c r="JEB845" s="247"/>
      <c r="JEC845" s="247"/>
      <c r="JED845" s="247"/>
      <c r="JEE845" s="247"/>
      <c r="JEF845" s="247"/>
      <c r="JEG845" s="247"/>
      <c r="JEH845" s="247"/>
      <c r="JEI845" s="247"/>
      <c r="JEJ845" s="247"/>
      <c r="JEK845" s="247"/>
      <c r="JEL845" s="247"/>
      <c r="JEM845" s="247"/>
      <c r="JEN845" s="247"/>
      <c r="JEO845" s="247"/>
      <c r="JEP845" s="247"/>
      <c r="JEQ845" s="247"/>
      <c r="JER845" s="247"/>
      <c r="JES845" s="247"/>
      <c r="JET845" s="247"/>
      <c r="JEU845" s="247"/>
      <c r="JEV845" s="247"/>
      <c r="JEW845" s="247"/>
      <c r="JEX845" s="247"/>
      <c r="JEY845" s="247"/>
      <c r="JEZ845" s="247"/>
      <c r="JFA845" s="247"/>
      <c r="JFB845" s="247"/>
      <c r="JFC845" s="247"/>
      <c r="JFD845" s="247"/>
      <c r="JFE845" s="247"/>
      <c r="JFF845" s="247"/>
      <c r="JFG845" s="247"/>
      <c r="JFH845" s="247"/>
      <c r="JFI845" s="247"/>
      <c r="JFJ845" s="247"/>
      <c r="JFK845" s="247"/>
      <c r="JFL845" s="247"/>
      <c r="JFM845" s="247"/>
      <c r="JFN845" s="247"/>
      <c r="JFO845" s="247"/>
      <c r="JFP845" s="247"/>
      <c r="JFQ845" s="247"/>
      <c r="JFR845" s="247"/>
      <c r="JFS845" s="247"/>
      <c r="JFT845" s="247"/>
      <c r="JFU845" s="247"/>
      <c r="JFV845" s="247"/>
      <c r="JFW845" s="247"/>
      <c r="JFX845" s="247"/>
      <c r="JFY845" s="247"/>
      <c r="JFZ845" s="247"/>
      <c r="JGA845" s="247"/>
      <c r="JGB845" s="247"/>
      <c r="JGC845" s="247"/>
      <c r="JGD845" s="247"/>
      <c r="JGE845" s="247"/>
      <c r="JGF845" s="247"/>
      <c r="JGG845" s="247"/>
      <c r="JGH845" s="247"/>
      <c r="JGI845" s="247"/>
      <c r="JGJ845" s="247"/>
      <c r="JGK845" s="247"/>
      <c r="JGL845" s="247"/>
      <c r="JGM845" s="247"/>
      <c r="JGN845" s="247"/>
      <c r="JGO845" s="247"/>
      <c r="JGP845" s="247"/>
      <c r="JGQ845" s="247"/>
      <c r="JGR845" s="247"/>
      <c r="JGS845" s="247"/>
      <c r="JGT845" s="247"/>
      <c r="JGU845" s="247"/>
      <c r="JGV845" s="247"/>
      <c r="JGW845" s="247"/>
      <c r="JGX845" s="247"/>
      <c r="JGY845" s="247"/>
      <c r="JGZ845" s="247"/>
      <c r="JHA845" s="247"/>
      <c r="JHB845" s="247"/>
      <c r="JHC845" s="247"/>
      <c r="JHD845" s="247"/>
      <c r="JHE845" s="247"/>
      <c r="JHF845" s="247"/>
      <c r="JHG845" s="247"/>
      <c r="JHH845" s="247"/>
      <c r="JHI845" s="247"/>
      <c r="JHJ845" s="247"/>
      <c r="JHK845" s="247"/>
      <c r="JHL845" s="247"/>
      <c r="JHM845" s="247"/>
      <c r="JHN845" s="247"/>
      <c r="JHO845" s="247"/>
      <c r="JHP845" s="247"/>
      <c r="JHQ845" s="247"/>
      <c r="JHR845" s="247"/>
      <c r="JHS845" s="247"/>
      <c r="JHT845" s="247"/>
      <c r="JHU845" s="247"/>
      <c r="JHV845" s="247"/>
      <c r="JHW845" s="247"/>
      <c r="JHX845" s="247"/>
      <c r="JHY845" s="247"/>
      <c r="JHZ845" s="247"/>
      <c r="JIA845" s="247"/>
      <c r="JIB845" s="247"/>
      <c r="JIC845" s="247"/>
      <c r="JID845" s="247"/>
      <c r="JIE845" s="247"/>
      <c r="JIF845" s="247"/>
      <c r="JIG845" s="247"/>
      <c r="JIH845" s="247"/>
      <c r="JII845" s="247"/>
      <c r="JIJ845" s="247"/>
      <c r="JIK845" s="247"/>
      <c r="JIL845" s="247"/>
      <c r="JIM845" s="247"/>
      <c r="JIN845" s="247"/>
      <c r="JIO845" s="247"/>
      <c r="JIP845" s="247"/>
      <c r="JIQ845" s="247"/>
      <c r="JIR845" s="247"/>
      <c r="JIS845" s="247"/>
      <c r="JIT845" s="247"/>
      <c r="JIU845" s="247"/>
      <c r="JIV845" s="247"/>
      <c r="JIW845" s="247"/>
      <c r="JIX845" s="247"/>
      <c r="JIY845" s="247"/>
      <c r="JIZ845" s="247"/>
      <c r="JJA845" s="247"/>
      <c r="JJB845" s="247"/>
      <c r="JJC845" s="247"/>
      <c r="JJD845" s="247"/>
      <c r="JJE845" s="247"/>
      <c r="JJF845" s="247"/>
      <c r="JJG845" s="247"/>
      <c r="JJH845" s="247"/>
      <c r="JJI845" s="247"/>
      <c r="JJJ845" s="247"/>
      <c r="JJK845" s="247"/>
      <c r="JJL845" s="247"/>
      <c r="JJM845" s="247"/>
      <c r="JJN845" s="247"/>
      <c r="JJO845" s="247"/>
      <c r="JJP845" s="247"/>
      <c r="JJQ845" s="247"/>
      <c r="JJR845" s="247"/>
      <c r="JJS845" s="247"/>
      <c r="JJT845" s="247"/>
      <c r="JJU845" s="247"/>
      <c r="JJV845" s="247"/>
      <c r="JJW845" s="247"/>
      <c r="JJX845" s="247"/>
      <c r="JJY845" s="247"/>
      <c r="JJZ845" s="247"/>
      <c r="JKA845" s="247"/>
      <c r="JKB845" s="247"/>
      <c r="JKC845" s="247"/>
      <c r="JKD845" s="247"/>
      <c r="JKE845" s="247"/>
      <c r="JKF845" s="247"/>
      <c r="JKG845" s="247"/>
      <c r="JKH845" s="247"/>
      <c r="JKI845" s="247"/>
      <c r="JKJ845" s="247"/>
      <c r="JKK845" s="247"/>
      <c r="JKL845" s="247"/>
      <c r="JKM845" s="247"/>
      <c r="JKN845" s="247"/>
      <c r="JKO845" s="247"/>
      <c r="JKP845" s="247"/>
      <c r="JKQ845" s="247"/>
      <c r="JKR845" s="247"/>
      <c r="JKS845" s="247"/>
      <c r="JKT845" s="247"/>
      <c r="JKU845" s="247"/>
      <c r="JKV845" s="247"/>
      <c r="JKW845" s="247"/>
      <c r="JKX845" s="247"/>
      <c r="JKY845" s="247"/>
      <c r="JKZ845" s="247"/>
      <c r="JLA845" s="247"/>
      <c r="JLB845" s="247"/>
      <c r="JLC845" s="247"/>
      <c r="JLD845" s="247"/>
      <c r="JLE845" s="247"/>
      <c r="JLF845" s="247"/>
      <c r="JLG845" s="247"/>
      <c r="JLH845" s="247"/>
      <c r="JLI845" s="247"/>
      <c r="JLJ845" s="247"/>
      <c r="JLK845" s="247"/>
      <c r="JLL845" s="247"/>
      <c r="JLM845" s="247"/>
      <c r="JLN845" s="247"/>
      <c r="JLO845" s="247"/>
      <c r="JLP845" s="247"/>
      <c r="JLQ845" s="247"/>
      <c r="JLR845" s="247"/>
      <c r="JLS845" s="247"/>
      <c r="JLT845" s="247"/>
      <c r="JLU845" s="247"/>
      <c r="JLV845" s="247"/>
      <c r="JLW845" s="247"/>
      <c r="JLX845" s="247"/>
      <c r="JLY845" s="247"/>
      <c r="JLZ845" s="247"/>
      <c r="JMA845" s="247"/>
      <c r="JMB845" s="247"/>
      <c r="JMC845" s="247"/>
      <c r="JMD845" s="247"/>
      <c r="JME845" s="247"/>
      <c r="JMF845" s="247"/>
      <c r="JMG845" s="247"/>
      <c r="JMH845" s="247"/>
      <c r="JMI845" s="247"/>
      <c r="JMJ845" s="247"/>
      <c r="JMK845" s="247"/>
      <c r="JML845" s="247"/>
      <c r="JMM845" s="247"/>
      <c r="JMN845" s="247"/>
      <c r="JMO845" s="247"/>
      <c r="JMP845" s="247"/>
      <c r="JMQ845" s="247"/>
      <c r="JMR845" s="247"/>
      <c r="JMS845" s="247"/>
      <c r="JMT845" s="247"/>
      <c r="JMU845" s="247"/>
      <c r="JMV845" s="247"/>
      <c r="JMW845" s="247"/>
      <c r="JMX845" s="247"/>
      <c r="JMY845" s="247"/>
      <c r="JMZ845" s="247"/>
      <c r="JNA845" s="247"/>
      <c r="JNB845" s="247"/>
      <c r="JNC845" s="247"/>
      <c r="JND845" s="247"/>
      <c r="JNE845" s="247"/>
      <c r="JNF845" s="247"/>
      <c r="JNG845" s="247"/>
      <c r="JNH845" s="247"/>
      <c r="JNI845" s="247"/>
      <c r="JNJ845" s="247"/>
      <c r="JNK845" s="247"/>
      <c r="JNL845" s="247"/>
      <c r="JNM845" s="247"/>
      <c r="JNN845" s="247"/>
      <c r="JNO845" s="247"/>
      <c r="JNP845" s="247"/>
      <c r="JNQ845" s="247"/>
      <c r="JNR845" s="247"/>
      <c r="JNS845" s="247"/>
      <c r="JNT845" s="247"/>
      <c r="JNU845" s="247"/>
      <c r="JNV845" s="247"/>
      <c r="JNW845" s="247"/>
      <c r="JNX845" s="247"/>
      <c r="JNY845" s="247"/>
      <c r="JNZ845" s="247"/>
      <c r="JOA845" s="247"/>
      <c r="JOB845" s="247"/>
      <c r="JOC845" s="247"/>
      <c r="JOD845" s="247"/>
      <c r="JOE845" s="247"/>
      <c r="JOF845" s="247"/>
      <c r="JOG845" s="247"/>
      <c r="JOH845" s="247"/>
      <c r="JOI845" s="247"/>
      <c r="JOJ845" s="247"/>
      <c r="JOK845" s="247"/>
      <c r="JOL845" s="247"/>
      <c r="JOM845" s="247"/>
      <c r="JON845" s="247"/>
      <c r="JOO845" s="247"/>
      <c r="JOP845" s="247"/>
      <c r="JOQ845" s="247"/>
      <c r="JOR845" s="247"/>
      <c r="JOS845" s="247"/>
      <c r="JOT845" s="247"/>
      <c r="JOU845" s="247"/>
      <c r="JOV845" s="247"/>
      <c r="JOW845" s="247"/>
      <c r="JOX845" s="247"/>
      <c r="JOY845" s="247"/>
      <c r="JOZ845" s="247"/>
      <c r="JPA845" s="247"/>
      <c r="JPB845" s="247"/>
      <c r="JPC845" s="247"/>
      <c r="JPD845" s="247"/>
      <c r="JPE845" s="247"/>
      <c r="JPF845" s="247"/>
      <c r="JPG845" s="247"/>
      <c r="JPH845" s="247"/>
      <c r="JPI845" s="247"/>
      <c r="JPJ845" s="247"/>
      <c r="JPK845" s="247"/>
      <c r="JPL845" s="247"/>
      <c r="JPM845" s="247"/>
      <c r="JPN845" s="247"/>
      <c r="JPO845" s="247"/>
      <c r="JPP845" s="247"/>
      <c r="JPQ845" s="247"/>
      <c r="JPR845" s="247"/>
      <c r="JPS845" s="247"/>
      <c r="JPT845" s="247"/>
      <c r="JPU845" s="247"/>
      <c r="JPV845" s="247"/>
      <c r="JPW845" s="247"/>
      <c r="JPX845" s="247"/>
      <c r="JPY845" s="247"/>
      <c r="JPZ845" s="247"/>
      <c r="JQA845" s="247"/>
      <c r="JQB845" s="247"/>
      <c r="JQC845" s="247"/>
      <c r="JQD845" s="247"/>
      <c r="JQE845" s="247"/>
      <c r="JQF845" s="247"/>
      <c r="JQG845" s="247"/>
      <c r="JQH845" s="247"/>
      <c r="JQI845" s="247"/>
      <c r="JQJ845" s="247"/>
      <c r="JQK845" s="247"/>
      <c r="JQL845" s="247"/>
      <c r="JQM845" s="247"/>
      <c r="JQN845" s="247"/>
      <c r="JQO845" s="247"/>
      <c r="JQP845" s="247"/>
      <c r="JQQ845" s="247"/>
      <c r="JQR845" s="247"/>
      <c r="JQS845" s="247"/>
      <c r="JQT845" s="247"/>
      <c r="JQU845" s="247"/>
      <c r="JQV845" s="247"/>
      <c r="JQW845" s="247"/>
      <c r="JQX845" s="247"/>
      <c r="JQY845" s="247"/>
      <c r="JQZ845" s="247"/>
      <c r="JRA845" s="247"/>
      <c r="JRB845" s="247"/>
      <c r="JRC845" s="247"/>
      <c r="JRD845" s="247"/>
      <c r="JRE845" s="247"/>
      <c r="JRF845" s="247"/>
      <c r="JRG845" s="247"/>
      <c r="JRH845" s="247"/>
      <c r="JRI845" s="247"/>
      <c r="JRJ845" s="247"/>
      <c r="JRK845" s="247"/>
      <c r="JRL845" s="247"/>
      <c r="JRM845" s="247"/>
      <c r="JRN845" s="247"/>
      <c r="JRO845" s="247"/>
      <c r="JRP845" s="247"/>
      <c r="JRQ845" s="247"/>
      <c r="JRR845" s="247"/>
      <c r="JRS845" s="247"/>
      <c r="JRT845" s="247"/>
      <c r="JRU845" s="247"/>
      <c r="JRV845" s="247"/>
      <c r="JRW845" s="247"/>
      <c r="JRX845" s="247"/>
      <c r="JRY845" s="247"/>
      <c r="JRZ845" s="247"/>
      <c r="JSA845" s="247"/>
      <c r="JSB845" s="247"/>
      <c r="JSC845" s="247"/>
      <c r="JSD845" s="247"/>
      <c r="JSE845" s="247"/>
      <c r="JSF845" s="247"/>
      <c r="JSG845" s="247"/>
      <c r="JSH845" s="247"/>
      <c r="JSI845" s="247"/>
      <c r="JSJ845" s="247"/>
      <c r="JSK845" s="247"/>
      <c r="JSL845" s="247"/>
      <c r="JSM845" s="247"/>
      <c r="JSN845" s="247"/>
      <c r="JSO845" s="247"/>
      <c r="JSP845" s="247"/>
      <c r="JSQ845" s="247"/>
      <c r="JSR845" s="247"/>
      <c r="JSS845" s="247"/>
      <c r="JST845" s="247"/>
      <c r="JSU845" s="247"/>
      <c r="JSV845" s="247"/>
      <c r="JSW845" s="247"/>
      <c r="JSX845" s="247"/>
      <c r="JSY845" s="247"/>
      <c r="JSZ845" s="247"/>
      <c r="JTA845" s="247"/>
      <c r="JTB845" s="247"/>
      <c r="JTC845" s="247"/>
      <c r="JTD845" s="247"/>
      <c r="JTE845" s="247"/>
      <c r="JTF845" s="247"/>
      <c r="JTG845" s="247"/>
      <c r="JTH845" s="247"/>
      <c r="JTI845" s="247"/>
      <c r="JTJ845" s="247"/>
      <c r="JTK845" s="247"/>
      <c r="JTL845" s="247"/>
      <c r="JTM845" s="247"/>
      <c r="JTN845" s="247"/>
      <c r="JTO845" s="247"/>
      <c r="JTP845" s="247"/>
      <c r="JTQ845" s="247"/>
      <c r="JTR845" s="247"/>
      <c r="JTS845" s="247"/>
      <c r="JTT845" s="247"/>
      <c r="JTU845" s="247"/>
      <c r="JTV845" s="247"/>
      <c r="JTW845" s="247"/>
      <c r="JTX845" s="247"/>
      <c r="JTY845" s="247"/>
      <c r="JTZ845" s="247"/>
      <c r="JUA845" s="247"/>
      <c r="JUB845" s="247"/>
      <c r="JUC845" s="247"/>
      <c r="JUD845" s="247"/>
      <c r="JUE845" s="247"/>
      <c r="JUF845" s="247"/>
      <c r="JUG845" s="247"/>
      <c r="JUH845" s="247"/>
      <c r="JUI845" s="247"/>
      <c r="JUJ845" s="247"/>
      <c r="JUK845" s="247"/>
      <c r="JUL845" s="247"/>
      <c r="JUM845" s="247"/>
      <c r="JUN845" s="247"/>
      <c r="JUO845" s="247"/>
      <c r="JUP845" s="247"/>
      <c r="JUQ845" s="247"/>
      <c r="JUR845" s="247"/>
      <c r="JUS845" s="247"/>
      <c r="JUT845" s="247"/>
      <c r="JUU845" s="247"/>
      <c r="JUV845" s="247"/>
      <c r="JUW845" s="247"/>
      <c r="JUX845" s="247"/>
      <c r="JUY845" s="247"/>
      <c r="JUZ845" s="247"/>
      <c r="JVA845" s="247"/>
      <c r="JVB845" s="247"/>
      <c r="JVC845" s="247"/>
      <c r="JVD845" s="247"/>
      <c r="JVE845" s="247"/>
      <c r="JVF845" s="247"/>
      <c r="JVG845" s="247"/>
      <c r="JVH845" s="247"/>
      <c r="JVI845" s="247"/>
      <c r="JVJ845" s="247"/>
      <c r="JVK845" s="247"/>
      <c r="JVL845" s="247"/>
      <c r="JVM845" s="247"/>
      <c r="JVN845" s="247"/>
      <c r="JVO845" s="247"/>
      <c r="JVP845" s="247"/>
      <c r="JVQ845" s="247"/>
      <c r="JVR845" s="247"/>
      <c r="JVS845" s="247"/>
      <c r="JVT845" s="247"/>
      <c r="JVU845" s="247"/>
      <c r="JVV845" s="247"/>
      <c r="JVW845" s="247"/>
      <c r="JVX845" s="247"/>
      <c r="JVY845" s="247"/>
      <c r="JVZ845" s="247"/>
      <c r="JWA845" s="247"/>
      <c r="JWB845" s="247"/>
      <c r="JWC845" s="247"/>
      <c r="JWD845" s="247"/>
      <c r="JWE845" s="247"/>
      <c r="JWF845" s="247"/>
      <c r="JWG845" s="247"/>
      <c r="JWH845" s="247"/>
      <c r="JWI845" s="247"/>
      <c r="JWJ845" s="247"/>
      <c r="JWK845" s="247"/>
      <c r="JWL845" s="247"/>
      <c r="JWM845" s="247"/>
      <c r="JWN845" s="247"/>
      <c r="JWO845" s="247"/>
      <c r="JWP845" s="247"/>
      <c r="JWQ845" s="247"/>
      <c r="JWR845" s="247"/>
      <c r="JWS845" s="247"/>
      <c r="JWT845" s="247"/>
      <c r="JWU845" s="247"/>
      <c r="JWV845" s="247"/>
      <c r="JWW845" s="247"/>
      <c r="JWX845" s="247"/>
      <c r="JWY845" s="247"/>
      <c r="JWZ845" s="247"/>
      <c r="JXA845" s="247"/>
      <c r="JXB845" s="247"/>
      <c r="JXC845" s="247"/>
      <c r="JXD845" s="247"/>
      <c r="JXE845" s="247"/>
      <c r="JXF845" s="247"/>
      <c r="JXG845" s="247"/>
      <c r="JXH845" s="247"/>
      <c r="JXI845" s="247"/>
      <c r="JXJ845" s="247"/>
      <c r="JXK845" s="247"/>
      <c r="JXL845" s="247"/>
      <c r="JXM845" s="247"/>
      <c r="JXN845" s="247"/>
      <c r="JXO845" s="247"/>
      <c r="JXP845" s="247"/>
      <c r="JXQ845" s="247"/>
      <c r="JXR845" s="247"/>
      <c r="JXS845" s="247"/>
      <c r="JXT845" s="247"/>
      <c r="JXU845" s="247"/>
      <c r="JXV845" s="247"/>
      <c r="JXW845" s="247"/>
      <c r="JXX845" s="247"/>
      <c r="JXY845" s="247"/>
      <c r="JXZ845" s="247"/>
      <c r="JYA845" s="247"/>
      <c r="JYB845" s="247"/>
      <c r="JYC845" s="247"/>
      <c r="JYD845" s="247"/>
      <c r="JYE845" s="247"/>
      <c r="JYF845" s="247"/>
      <c r="JYG845" s="247"/>
      <c r="JYH845" s="247"/>
      <c r="JYI845" s="247"/>
      <c r="JYJ845" s="247"/>
      <c r="JYK845" s="247"/>
      <c r="JYL845" s="247"/>
      <c r="JYM845" s="247"/>
      <c r="JYN845" s="247"/>
      <c r="JYO845" s="247"/>
      <c r="JYP845" s="247"/>
      <c r="JYQ845" s="247"/>
      <c r="JYR845" s="247"/>
      <c r="JYS845" s="247"/>
      <c r="JYT845" s="247"/>
      <c r="JYU845" s="247"/>
      <c r="JYV845" s="247"/>
      <c r="JYW845" s="247"/>
      <c r="JYX845" s="247"/>
      <c r="JYY845" s="247"/>
      <c r="JYZ845" s="247"/>
      <c r="JZA845" s="247"/>
      <c r="JZB845" s="247"/>
      <c r="JZC845" s="247"/>
      <c r="JZD845" s="247"/>
      <c r="JZE845" s="247"/>
      <c r="JZF845" s="247"/>
      <c r="JZG845" s="247"/>
      <c r="JZH845" s="247"/>
      <c r="JZI845" s="247"/>
      <c r="JZJ845" s="247"/>
      <c r="JZK845" s="247"/>
      <c r="JZL845" s="247"/>
      <c r="JZM845" s="247"/>
      <c r="JZN845" s="247"/>
      <c r="JZO845" s="247"/>
      <c r="JZP845" s="247"/>
      <c r="JZQ845" s="247"/>
      <c r="JZR845" s="247"/>
      <c r="JZS845" s="247"/>
      <c r="JZT845" s="247"/>
      <c r="JZU845" s="247"/>
      <c r="JZV845" s="247"/>
      <c r="JZW845" s="247"/>
      <c r="JZX845" s="247"/>
      <c r="JZY845" s="247"/>
      <c r="JZZ845" s="247"/>
      <c r="KAA845" s="247"/>
      <c r="KAB845" s="247"/>
      <c r="KAC845" s="247"/>
      <c r="KAD845" s="247"/>
      <c r="KAE845" s="247"/>
      <c r="KAF845" s="247"/>
      <c r="KAG845" s="247"/>
      <c r="KAH845" s="247"/>
      <c r="KAI845" s="247"/>
      <c r="KAJ845" s="247"/>
      <c r="KAK845" s="247"/>
      <c r="KAL845" s="247"/>
      <c r="KAM845" s="247"/>
      <c r="KAN845" s="247"/>
      <c r="KAO845" s="247"/>
      <c r="KAP845" s="247"/>
      <c r="KAQ845" s="247"/>
      <c r="KAR845" s="247"/>
      <c r="KAS845" s="247"/>
      <c r="KAT845" s="247"/>
      <c r="KAU845" s="247"/>
      <c r="KAV845" s="247"/>
      <c r="KAW845" s="247"/>
      <c r="KAX845" s="247"/>
      <c r="KAY845" s="247"/>
      <c r="KAZ845" s="247"/>
      <c r="KBA845" s="247"/>
      <c r="KBB845" s="247"/>
      <c r="KBC845" s="247"/>
      <c r="KBD845" s="247"/>
      <c r="KBE845" s="247"/>
      <c r="KBF845" s="247"/>
      <c r="KBG845" s="247"/>
      <c r="KBH845" s="247"/>
      <c r="KBI845" s="247"/>
      <c r="KBJ845" s="247"/>
      <c r="KBK845" s="247"/>
      <c r="KBL845" s="247"/>
      <c r="KBM845" s="247"/>
      <c r="KBN845" s="247"/>
      <c r="KBO845" s="247"/>
      <c r="KBP845" s="247"/>
      <c r="KBQ845" s="247"/>
      <c r="KBR845" s="247"/>
      <c r="KBS845" s="247"/>
      <c r="KBT845" s="247"/>
      <c r="KBU845" s="247"/>
      <c r="KBV845" s="247"/>
      <c r="KBW845" s="247"/>
      <c r="KBX845" s="247"/>
      <c r="KBY845" s="247"/>
      <c r="KBZ845" s="247"/>
      <c r="KCA845" s="247"/>
      <c r="KCB845" s="247"/>
      <c r="KCC845" s="247"/>
      <c r="KCD845" s="247"/>
      <c r="KCE845" s="247"/>
      <c r="KCF845" s="247"/>
      <c r="KCG845" s="247"/>
      <c r="KCH845" s="247"/>
      <c r="KCI845" s="247"/>
      <c r="KCJ845" s="247"/>
      <c r="KCK845" s="247"/>
      <c r="KCL845" s="247"/>
      <c r="KCM845" s="247"/>
      <c r="KCN845" s="247"/>
      <c r="KCO845" s="247"/>
      <c r="KCP845" s="247"/>
      <c r="KCQ845" s="247"/>
      <c r="KCR845" s="247"/>
      <c r="KCS845" s="247"/>
      <c r="KCT845" s="247"/>
      <c r="KCU845" s="247"/>
      <c r="KCV845" s="247"/>
      <c r="KCW845" s="247"/>
      <c r="KCX845" s="247"/>
      <c r="KCY845" s="247"/>
      <c r="KCZ845" s="247"/>
      <c r="KDA845" s="247"/>
      <c r="KDB845" s="247"/>
      <c r="KDC845" s="247"/>
      <c r="KDD845" s="247"/>
      <c r="KDE845" s="247"/>
      <c r="KDF845" s="247"/>
      <c r="KDG845" s="247"/>
      <c r="KDH845" s="247"/>
      <c r="KDI845" s="247"/>
      <c r="KDJ845" s="247"/>
      <c r="KDK845" s="247"/>
      <c r="KDL845" s="247"/>
      <c r="KDM845" s="247"/>
      <c r="KDN845" s="247"/>
      <c r="KDO845" s="247"/>
      <c r="KDP845" s="247"/>
      <c r="KDQ845" s="247"/>
      <c r="KDR845" s="247"/>
      <c r="KDS845" s="247"/>
      <c r="KDT845" s="247"/>
      <c r="KDU845" s="247"/>
      <c r="KDV845" s="247"/>
      <c r="KDW845" s="247"/>
      <c r="KDX845" s="247"/>
      <c r="KDY845" s="247"/>
      <c r="KDZ845" s="247"/>
      <c r="KEA845" s="247"/>
      <c r="KEB845" s="247"/>
      <c r="KEC845" s="247"/>
      <c r="KED845" s="247"/>
      <c r="KEE845" s="247"/>
      <c r="KEF845" s="247"/>
      <c r="KEG845" s="247"/>
      <c r="KEH845" s="247"/>
      <c r="KEI845" s="247"/>
      <c r="KEJ845" s="247"/>
      <c r="KEK845" s="247"/>
      <c r="KEL845" s="247"/>
      <c r="KEM845" s="247"/>
      <c r="KEN845" s="247"/>
      <c r="KEO845" s="247"/>
      <c r="KEP845" s="247"/>
      <c r="KEQ845" s="247"/>
      <c r="KER845" s="247"/>
      <c r="KES845" s="247"/>
      <c r="KET845" s="247"/>
      <c r="KEU845" s="247"/>
      <c r="KEV845" s="247"/>
      <c r="KEW845" s="247"/>
      <c r="KEX845" s="247"/>
      <c r="KEY845" s="247"/>
      <c r="KEZ845" s="247"/>
      <c r="KFA845" s="247"/>
      <c r="KFB845" s="247"/>
      <c r="KFC845" s="247"/>
      <c r="KFD845" s="247"/>
      <c r="KFE845" s="247"/>
      <c r="KFF845" s="247"/>
      <c r="KFG845" s="247"/>
      <c r="KFH845" s="247"/>
      <c r="KFI845" s="247"/>
      <c r="KFJ845" s="247"/>
      <c r="KFK845" s="247"/>
      <c r="KFL845" s="247"/>
      <c r="KFM845" s="247"/>
      <c r="KFN845" s="247"/>
      <c r="KFO845" s="247"/>
      <c r="KFP845" s="247"/>
      <c r="KFQ845" s="247"/>
      <c r="KFR845" s="247"/>
      <c r="KFS845" s="247"/>
      <c r="KFT845" s="247"/>
      <c r="KFU845" s="247"/>
      <c r="KFV845" s="247"/>
      <c r="KFW845" s="247"/>
      <c r="KFX845" s="247"/>
      <c r="KFY845" s="247"/>
      <c r="KFZ845" s="247"/>
      <c r="KGA845" s="247"/>
      <c r="KGB845" s="247"/>
      <c r="KGC845" s="247"/>
      <c r="KGD845" s="247"/>
      <c r="KGE845" s="247"/>
      <c r="KGF845" s="247"/>
      <c r="KGG845" s="247"/>
      <c r="KGH845" s="247"/>
      <c r="KGI845" s="247"/>
      <c r="KGJ845" s="247"/>
      <c r="KGK845" s="247"/>
      <c r="KGL845" s="247"/>
      <c r="KGM845" s="247"/>
      <c r="KGN845" s="247"/>
      <c r="KGO845" s="247"/>
      <c r="KGP845" s="247"/>
      <c r="KGQ845" s="247"/>
      <c r="KGR845" s="247"/>
      <c r="KGS845" s="247"/>
      <c r="KGT845" s="247"/>
      <c r="KGU845" s="247"/>
      <c r="KGV845" s="247"/>
      <c r="KGW845" s="247"/>
      <c r="KGX845" s="247"/>
      <c r="KGY845" s="247"/>
      <c r="KGZ845" s="247"/>
      <c r="KHA845" s="247"/>
      <c r="KHB845" s="247"/>
      <c r="KHC845" s="247"/>
      <c r="KHD845" s="247"/>
      <c r="KHE845" s="247"/>
      <c r="KHF845" s="247"/>
      <c r="KHG845" s="247"/>
      <c r="KHH845" s="247"/>
      <c r="KHI845" s="247"/>
      <c r="KHJ845" s="247"/>
      <c r="KHK845" s="247"/>
      <c r="KHL845" s="247"/>
      <c r="KHM845" s="247"/>
      <c r="KHN845" s="247"/>
      <c r="KHO845" s="247"/>
      <c r="KHP845" s="247"/>
      <c r="KHQ845" s="247"/>
      <c r="KHR845" s="247"/>
      <c r="KHS845" s="247"/>
      <c r="KHT845" s="247"/>
      <c r="KHU845" s="247"/>
      <c r="KHV845" s="247"/>
      <c r="KHW845" s="247"/>
      <c r="KHX845" s="247"/>
      <c r="KHY845" s="247"/>
      <c r="KHZ845" s="247"/>
      <c r="KIA845" s="247"/>
      <c r="KIB845" s="247"/>
      <c r="KIC845" s="247"/>
      <c r="KID845" s="247"/>
      <c r="KIE845" s="247"/>
      <c r="KIF845" s="247"/>
      <c r="KIG845" s="247"/>
      <c r="KIH845" s="247"/>
      <c r="KII845" s="247"/>
      <c r="KIJ845" s="247"/>
      <c r="KIK845" s="247"/>
      <c r="KIL845" s="247"/>
      <c r="KIM845" s="247"/>
      <c r="KIN845" s="247"/>
      <c r="KIO845" s="247"/>
      <c r="KIP845" s="247"/>
      <c r="KIQ845" s="247"/>
      <c r="KIR845" s="247"/>
      <c r="KIS845" s="247"/>
      <c r="KIT845" s="247"/>
      <c r="KIU845" s="247"/>
      <c r="KIV845" s="247"/>
      <c r="KIW845" s="247"/>
      <c r="KIX845" s="247"/>
      <c r="KIY845" s="247"/>
      <c r="KIZ845" s="247"/>
      <c r="KJA845" s="247"/>
      <c r="KJB845" s="247"/>
      <c r="KJC845" s="247"/>
      <c r="KJD845" s="247"/>
      <c r="KJE845" s="247"/>
      <c r="KJF845" s="247"/>
      <c r="KJG845" s="247"/>
      <c r="KJH845" s="247"/>
      <c r="KJI845" s="247"/>
      <c r="KJJ845" s="247"/>
      <c r="KJK845" s="247"/>
      <c r="KJL845" s="247"/>
      <c r="KJM845" s="247"/>
      <c r="KJN845" s="247"/>
      <c r="KJO845" s="247"/>
      <c r="KJP845" s="247"/>
      <c r="KJQ845" s="247"/>
      <c r="KJR845" s="247"/>
      <c r="KJS845" s="247"/>
      <c r="KJT845" s="247"/>
      <c r="KJU845" s="247"/>
      <c r="KJV845" s="247"/>
      <c r="KJW845" s="247"/>
      <c r="KJX845" s="247"/>
      <c r="KJY845" s="247"/>
      <c r="KJZ845" s="247"/>
      <c r="KKA845" s="247"/>
      <c r="KKB845" s="247"/>
      <c r="KKC845" s="247"/>
      <c r="KKD845" s="247"/>
      <c r="KKE845" s="247"/>
      <c r="KKF845" s="247"/>
      <c r="KKG845" s="247"/>
      <c r="KKH845" s="247"/>
      <c r="KKI845" s="247"/>
      <c r="KKJ845" s="247"/>
      <c r="KKK845" s="247"/>
      <c r="KKL845" s="247"/>
      <c r="KKM845" s="247"/>
      <c r="KKN845" s="247"/>
      <c r="KKO845" s="247"/>
      <c r="KKP845" s="247"/>
      <c r="KKQ845" s="247"/>
      <c r="KKR845" s="247"/>
      <c r="KKS845" s="247"/>
      <c r="KKT845" s="247"/>
      <c r="KKU845" s="247"/>
      <c r="KKV845" s="247"/>
      <c r="KKW845" s="247"/>
      <c r="KKX845" s="247"/>
      <c r="KKY845" s="247"/>
      <c r="KKZ845" s="247"/>
      <c r="KLA845" s="247"/>
      <c r="KLB845" s="247"/>
      <c r="KLC845" s="247"/>
      <c r="KLD845" s="247"/>
      <c r="KLE845" s="247"/>
      <c r="KLF845" s="247"/>
      <c r="KLG845" s="247"/>
      <c r="KLH845" s="247"/>
      <c r="KLI845" s="247"/>
      <c r="KLJ845" s="247"/>
      <c r="KLK845" s="247"/>
      <c r="KLL845" s="247"/>
      <c r="KLM845" s="247"/>
      <c r="KLN845" s="247"/>
      <c r="KLO845" s="247"/>
      <c r="KLP845" s="247"/>
      <c r="KLQ845" s="247"/>
      <c r="KLR845" s="247"/>
      <c r="KLS845" s="247"/>
      <c r="KLT845" s="247"/>
      <c r="KLU845" s="247"/>
      <c r="KLV845" s="247"/>
      <c r="KLW845" s="247"/>
      <c r="KLX845" s="247"/>
      <c r="KLY845" s="247"/>
      <c r="KLZ845" s="247"/>
      <c r="KMA845" s="247"/>
      <c r="KMB845" s="247"/>
      <c r="KMC845" s="247"/>
      <c r="KMD845" s="247"/>
      <c r="KME845" s="247"/>
      <c r="KMF845" s="247"/>
      <c r="KMG845" s="247"/>
      <c r="KMH845" s="247"/>
      <c r="KMI845" s="247"/>
      <c r="KMJ845" s="247"/>
      <c r="KMK845" s="247"/>
      <c r="KML845" s="247"/>
      <c r="KMM845" s="247"/>
      <c r="KMN845" s="247"/>
      <c r="KMO845" s="247"/>
      <c r="KMP845" s="247"/>
      <c r="KMQ845" s="247"/>
      <c r="KMR845" s="247"/>
      <c r="KMS845" s="247"/>
      <c r="KMT845" s="247"/>
      <c r="KMU845" s="247"/>
      <c r="KMV845" s="247"/>
      <c r="KMW845" s="247"/>
      <c r="KMX845" s="247"/>
      <c r="KMY845" s="247"/>
      <c r="KMZ845" s="247"/>
      <c r="KNA845" s="247"/>
      <c r="KNB845" s="247"/>
      <c r="KNC845" s="247"/>
      <c r="KND845" s="247"/>
      <c r="KNE845" s="247"/>
      <c r="KNF845" s="247"/>
      <c r="KNG845" s="247"/>
      <c r="KNH845" s="247"/>
      <c r="KNI845" s="247"/>
      <c r="KNJ845" s="247"/>
      <c r="KNK845" s="247"/>
      <c r="KNL845" s="247"/>
      <c r="KNM845" s="247"/>
      <c r="KNN845" s="247"/>
      <c r="KNO845" s="247"/>
      <c r="KNP845" s="247"/>
      <c r="KNQ845" s="247"/>
      <c r="KNR845" s="247"/>
      <c r="KNS845" s="247"/>
      <c r="KNT845" s="247"/>
      <c r="KNU845" s="247"/>
      <c r="KNV845" s="247"/>
      <c r="KNW845" s="247"/>
      <c r="KNX845" s="247"/>
      <c r="KNY845" s="247"/>
      <c r="KNZ845" s="247"/>
      <c r="KOA845" s="247"/>
      <c r="KOB845" s="247"/>
      <c r="KOC845" s="247"/>
      <c r="KOD845" s="247"/>
      <c r="KOE845" s="247"/>
      <c r="KOF845" s="247"/>
      <c r="KOG845" s="247"/>
      <c r="KOH845" s="247"/>
      <c r="KOI845" s="247"/>
      <c r="KOJ845" s="247"/>
      <c r="KOK845" s="247"/>
      <c r="KOL845" s="247"/>
      <c r="KOM845" s="247"/>
      <c r="KON845" s="247"/>
      <c r="KOO845" s="247"/>
      <c r="KOP845" s="247"/>
      <c r="KOQ845" s="247"/>
      <c r="KOR845" s="247"/>
      <c r="KOS845" s="247"/>
      <c r="KOT845" s="247"/>
      <c r="KOU845" s="247"/>
      <c r="KOV845" s="247"/>
      <c r="KOW845" s="247"/>
      <c r="KOX845" s="247"/>
      <c r="KOY845" s="247"/>
      <c r="KOZ845" s="247"/>
      <c r="KPA845" s="247"/>
      <c r="KPB845" s="247"/>
      <c r="KPC845" s="247"/>
      <c r="KPD845" s="247"/>
      <c r="KPE845" s="247"/>
      <c r="KPF845" s="247"/>
      <c r="KPG845" s="247"/>
      <c r="KPH845" s="247"/>
      <c r="KPI845" s="247"/>
      <c r="KPJ845" s="247"/>
      <c r="KPK845" s="247"/>
      <c r="KPL845" s="247"/>
      <c r="KPM845" s="247"/>
      <c r="KPN845" s="247"/>
      <c r="KPO845" s="247"/>
      <c r="KPP845" s="247"/>
      <c r="KPQ845" s="247"/>
      <c r="KPR845" s="247"/>
      <c r="KPS845" s="247"/>
      <c r="KPT845" s="247"/>
      <c r="KPU845" s="247"/>
      <c r="KPV845" s="247"/>
      <c r="KPW845" s="247"/>
      <c r="KPX845" s="247"/>
      <c r="KPY845" s="247"/>
      <c r="KPZ845" s="247"/>
      <c r="KQA845" s="247"/>
      <c r="KQB845" s="247"/>
      <c r="KQC845" s="247"/>
      <c r="KQD845" s="247"/>
      <c r="KQE845" s="247"/>
      <c r="KQF845" s="247"/>
      <c r="KQG845" s="247"/>
      <c r="KQH845" s="247"/>
      <c r="KQI845" s="247"/>
      <c r="KQJ845" s="247"/>
      <c r="KQK845" s="247"/>
      <c r="KQL845" s="247"/>
      <c r="KQM845" s="247"/>
      <c r="KQN845" s="247"/>
      <c r="KQO845" s="247"/>
      <c r="KQP845" s="247"/>
      <c r="KQQ845" s="247"/>
      <c r="KQR845" s="247"/>
      <c r="KQS845" s="247"/>
      <c r="KQT845" s="247"/>
      <c r="KQU845" s="247"/>
      <c r="KQV845" s="247"/>
      <c r="KQW845" s="247"/>
      <c r="KQX845" s="247"/>
      <c r="KQY845" s="247"/>
      <c r="KQZ845" s="247"/>
      <c r="KRA845" s="247"/>
      <c r="KRB845" s="247"/>
      <c r="KRC845" s="247"/>
      <c r="KRD845" s="247"/>
      <c r="KRE845" s="247"/>
      <c r="KRF845" s="247"/>
      <c r="KRG845" s="247"/>
      <c r="KRH845" s="247"/>
      <c r="KRI845" s="247"/>
      <c r="KRJ845" s="247"/>
      <c r="KRK845" s="247"/>
      <c r="KRL845" s="247"/>
      <c r="KRM845" s="247"/>
      <c r="KRN845" s="247"/>
      <c r="KRO845" s="247"/>
      <c r="KRP845" s="247"/>
      <c r="KRQ845" s="247"/>
      <c r="KRR845" s="247"/>
      <c r="KRS845" s="247"/>
      <c r="KRT845" s="247"/>
      <c r="KRU845" s="247"/>
      <c r="KRV845" s="247"/>
      <c r="KRW845" s="247"/>
      <c r="KRX845" s="247"/>
      <c r="KRY845" s="247"/>
      <c r="KRZ845" s="247"/>
      <c r="KSA845" s="247"/>
      <c r="KSB845" s="247"/>
      <c r="KSC845" s="247"/>
      <c r="KSD845" s="247"/>
      <c r="KSE845" s="247"/>
      <c r="KSF845" s="247"/>
      <c r="KSG845" s="247"/>
      <c r="KSH845" s="247"/>
      <c r="KSI845" s="247"/>
      <c r="KSJ845" s="247"/>
      <c r="KSK845" s="247"/>
      <c r="KSL845" s="247"/>
      <c r="KSM845" s="247"/>
      <c r="KSN845" s="247"/>
      <c r="KSO845" s="247"/>
      <c r="KSP845" s="247"/>
      <c r="KSQ845" s="247"/>
      <c r="KSR845" s="247"/>
      <c r="KSS845" s="247"/>
      <c r="KST845" s="247"/>
      <c r="KSU845" s="247"/>
      <c r="KSV845" s="247"/>
      <c r="KSW845" s="247"/>
      <c r="KSX845" s="247"/>
      <c r="KSY845" s="247"/>
      <c r="KSZ845" s="247"/>
      <c r="KTA845" s="247"/>
      <c r="KTB845" s="247"/>
      <c r="KTC845" s="247"/>
      <c r="KTD845" s="247"/>
      <c r="KTE845" s="247"/>
      <c r="KTF845" s="247"/>
      <c r="KTG845" s="247"/>
      <c r="KTH845" s="247"/>
      <c r="KTI845" s="247"/>
      <c r="KTJ845" s="247"/>
      <c r="KTK845" s="247"/>
      <c r="KTL845" s="247"/>
      <c r="KTM845" s="247"/>
      <c r="KTN845" s="247"/>
      <c r="KTO845" s="247"/>
      <c r="KTP845" s="247"/>
      <c r="KTQ845" s="247"/>
      <c r="KTR845" s="247"/>
      <c r="KTS845" s="247"/>
      <c r="KTT845" s="247"/>
      <c r="KTU845" s="247"/>
      <c r="KTV845" s="247"/>
      <c r="KTW845" s="247"/>
      <c r="KTX845" s="247"/>
      <c r="KTY845" s="247"/>
      <c r="KTZ845" s="247"/>
      <c r="KUA845" s="247"/>
      <c r="KUB845" s="247"/>
      <c r="KUC845" s="247"/>
      <c r="KUD845" s="247"/>
      <c r="KUE845" s="247"/>
      <c r="KUF845" s="247"/>
      <c r="KUG845" s="247"/>
      <c r="KUH845" s="247"/>
      <c r="KUI845" s="247"/>
      <c r="KUJ845" s="247"/>
      <c r="KUK845" s="247"/>
      <c r="KUL845" s="247"/>
      <c r="KUM845" s="247"/>
      <c r="KUN845" s="247"/>
      <c r="KUO845" s="247"/>
      <c r="KUP845" s="247"/>
      <c r="KUQ845" s="247"/>
      <c r="KUR845" s="247"/>
      <c r="KUS845" s="247"/>
      <c r="KUT845" s="247"/>
      <c r="KUU845" s="247"/>
      <c r="KUV845" s="247"/>
      <c r="KUW845" s="247"/>
      <c r="KUX845" s="247"/>
      <c r="KUY845" s="247"/>
      <c r="KUZ845" s="247"/>
      <c r="KVA845" s="247"/>
      <c r="KVB845" s="247"/>
      <c r="KVC845" s="247"/>
      <c r="KVD845" s="247"/>
      <c r="KVE845" s="247"/>
      <c r="KVF845" s="247"/>
      <c r="KVG845" s="247"/>
      <c r="KVH845" s="247"/>
      <c r="KVI845" s="247"/>
      <c r="KVJ845" s="247"/>
      <c r="KVK845" s="247"/>
      <c r="KVL845" s="247"/>
      <c r="KVM845" s="247"/>
      <c r="KVN845" s="247"/>
      <c r="KVO845" s="247"/>
      <c r="KVP845" s="247"/>
      <c r="KVQ845" s="247"/>
      <c r="KVR845" s="247"/>
      <c r="KVS845" s="247"/>
      <c r="KVT845" s="247"/>
      <c r="KVU845" s="247"/>
      <c r="KVV845" s="247"/>
      <c r="KVW845" s="247"/>
      <c r="KVX845" s="247"/>
      <c r="KVY845" s="247"/>
      <c r="KVZ845" s="247"/>
      <c r="KWA845" s="247"/>
      <c r="KWB845" s="247"/>
      <c r="KWC845" s="247"/>
      <c r="KWD845" s="247"/>
      <c r="KWE845" s="247"/>
      <c r="KWF845" s="247"/>
      <c r="KWG845" s="247"/>
      <c r="KWH845" s="247"/>
      <c r="KWI845" s="247"/>
      <c r="KWJ845" s="247"/>
      <c r="KWK845" s="247"/>
      <c r="KWL845" s="247"/>
      <c r="KWM845" s="247"/>
      <c r="KWN845" s="247"/>
      <c r="KWO845" s="247"/>
      <c r="KWP845" s="247"/>
      <c r="KWQ845" s="247"/>
      <c r="KWR845" s="247"/>
      <c r="KWS845" s="247"/>
      <c r="KWT845" s="247"/>
      <c r="KWU845" s="247"/>
      <c r="KWV845" s="247"/>
      <c r="KWW845" s="247"/>
      <c r="KWX845" s="247"/>
      <c r="KWY845" s="247"/>
      <c r="KWZ845" s="247"/>
      <c r="KXA845" s="247"/>
      <c r="KXB845" s="247"/>
      <c r="KXC845" s="247"/>
      <c r="KXD845" s="247"/>
      <c r="KXE845" s="247"/>
      <c r="KXF845" s="247"/>
      <c r="KXG845" s="247"/>
      <c r="KXH845" s="247"/>
      <c r="KXI845" s="247"/>
      <c r="KXJ845" s="247"/>
      <c r="KXK845" s="247"/>
      <c r="KXL845" s="247"/>
      <c r="KXM845" s="247"/>
      <c r="KXN845" s="247"/>
      <c r="KXO845" s="247"/>
      <c r="KXP845" s="247"/>
      <c r="KXQ845" s="247"/>
      <c r="KXR845" s="247"/>
      <c r="KXS845" s="247"/>
      <c r="KXT845" s="247"/>
      <c r="KXU845" s="247"/>
      <c r="KXV845" s="247"/>
      <c r="KXW845" s="247"/>
      <c r="KXX845" s="247"/>
      <c r="KXY845" s="247"/>
      <c r="KXZ845" s="247"/>
      <c r="KYA845" s="247"/>
      <c r="KYB845" s="247"/>
      <c r="KYC845" s="247"/>
      <c r="KYD845" s="247"/>
      <c r="KYE845" s="247"/>
      <c r="KYF845" s="247"/>
      <c r="KYG845" s="247"/>
      <c r="KYH845" s="247"/>
      <c r="KYI845" s="247"/>
      <c r="KYJ845" s="247"/>
      <c r="KYK845" s="247"/>
      <c r="KYL845" s="247"/>
      <c r="KYM845" s="247"/>
      <c r="KYN845" s="247"/>
      <c r="KYO845" s="247"/>
      <c r="KYP845" s="247"/>
      <c r="KYQ845" s="247"/>
      <c r="KYR845" s="247"/>
      <c r="KYS845" s="247"/>
      <c r="KYT845" s="247"/>
      <c r="KYU845" s="247"/>
      <c r="KYV845" s="247"/>
      <c r="KYW845" s="247"/>
      <c r="KYX845" s="247"/>
      <c r="KYY845" s="247"/>
      <c r="KYZ845" s="247"/>
      <c r="KZA845" s="247"/>
      <c r="KZB845" s="247"/>
      <c r="KZC845" s="247"/>
      <c r="KZD845" s="247"/>
      <c r="KZE845" s="247"/>
      <c r="KZF845" s="247"/>
      <c r="KZG845" s="247"/>
      <c r="KZH845" s="247"/>
      <c r="KZI845" s="247"/>
      <c r="KZJ845" s="247"/>
      <c r="KZK845" s="247"/>
      <c r="KZL845" s="247"/>
      <c r="KZM845" s="247"/>
      <c r="KZN845" s="247"/>
      <c r="KZO845" s="247"/>
      <c r="KZP845" s="247"/>
      <c r="KZQ845" s="247"/>
      <c r="KZR845" s="247"/>
      <c r="KZS845" s="247"/>
      <c r="KZT845" s="247"/>
      <c r="KZU845" s="247"/>
      <c r="KZV845" s="247"/>
      <c r="KZW845" s="247"/>
      <c r="KZX845" s="247"/>
      <c r="KZY845" s="247"/>
      <c r="KZZ845" s="247"/>
      <c r="LAA845" s="247"/>
      <c r="LAB845" s="247"/>
      <c r="LAC845" s="247"/>
      <c r="LAD845" s="247"/>
      <c r="LAE845" s="247"/>
      <c r="LAF845" s="247"/>
      <c r="LAG845" s="247"/>
      <c r="LAH845" s="247"/>
      <c r="LAI845" s="247"/>
      <c r="LAJ845" s="247"/>
      <c r="LAK845" s="247"/>
      <c r="LAL845" s="247"/>
      <c r="LAM845" s="247"/>
      <c r="LAN845" s="247"/>
      <c r="LAO845" s="247"/>
      <c r="LAP845" s="247"/>
      <c r="LAQ845" s="247"/>
      <c r="LAR845" s="247"/>
      <c r="LAS845" s="247"/>
      <c r="LAT845" s="247"/>
      <c r="LAU845" s="247"/>
      <c r="LAV845" s="247"/>
      <c r="LAW845" s="247"/>
      <c r="LAX845" s="247"/>
      <c r="LAY845" s="247"/>
      <c r="LAZ845" s="247"/>
      <c r="LBA845" s="247"/>
      <c r="LBB845" s="247"/>
      <c r="LBC845" s="247"/>
      <c r="LBD845" s="247"/>
      <c r="LBE845" s="247"/>
      <c r="LBF845" s="247"/>
      <c r="LBG845" s="247"/>
      <c r="LBH845" s="247"/>
      <c r="LBI845" s="247"/>
      <c r="LBJ845" s="247"/>
      <c r="LBK845" s="247"/>
      <c r="LBL845" s="247"/>
      <c r="LBM845" s="247"/>
      <c r="LBN845" s="247"/>
      <c r="LBO845" s="247"/>
      <c r="LBP845" s="247"/>
      <c r="LBQ845" s="247"/>
      <c r="LBR845" s="247"/>
      <c r="LBS845" s="247"/>
      <c r="LBT845" s="247"/>
      <c r="LBU845" s="247"/>
      <c r="LBV845" s="247"/>
      <c r="LBW845" s="247"/>
      <c r="LBX845" s="247"/>
      <c r="LBY845" s="247"/>
      <c r="LBZ845" s="247"/>
      <c r="LCA845" s="247"/>
      <c r="LCB845" s="247"/>
      <c r="LCC845" s="247"/>
      <c r="LCD845" s="247"/>
      <c r="LCE845" s="247"/>
      <c r="LCF845" s="247"/>
      <c r="LCG845" s="247"/>
      <c r="LCH845" s="247"/>
      <c r="LCI845" s="247"/>
      <c r="LCJ845" s="247"/>
      <c r="LCK845" s="247"/>
      <c r="LCL845" s="247"/>
      <c r="LCM845" s="247"/>
      <c r="LCN845" s="247"/>
      <c r="LCO845" s="247"/>
      <c r="LCP845" s="247"/>
      <c r="LCQ845" s="247"/>
      <c r="LCR845" s="247"/>
      <c r="LCS845" s="247"/>
      <c r="LCT845" s="247"/>
      <c r="LCU845" s="247"/>
      <c r="LCV845" s="247"/>
      <c r="LCW845" s="247"/>
      <c r="LCX845" s="247"/>
      <c r="LCY845" s="247"/>
      <c r="LCZ845" s="247"/>
      <c r="LDA845" s="247"/>
      <c r="LDB845" s="247"/>
      <c r="LDC845" s="247"/>
      <c r="LDD845" s="247"/>
      <c r="LDE845" s="247"/>
      <c r="LDF845" s="247"/>
      <c r="LDG845" s="247"/>
      <c r="LDH845" s="247"/>
      <c r="LDI845" s="247"/>
      <c r="LDJ845" s="247"/>
      <c r="LDK845" s="247"/>
      <c r="LDL845" s="247"/>
      <c r="LDM845" s="247"/>
      <c r="LDN845" s="247"/>
      <c r="LDO845" s="247"/>
      <c r="LDP845" s="247"/>
      <c r="LDQ845" s="247"/>
      <c r="LDR845" s="247"/>
      <c r="LDS845" s="247"/>
      <c r="LDT845" s="247"/>
      <c r="LDU845" s="247"/>
      <c r="LDV845" s="247"/>
      <c r="LDW845" s="247"/>
      <c r="LDX845" s="247"/>
      <c r="LDY845" s="247"/>
      <c r="LDZ845" s="247"/>
      <c r="LEA845" s="247"/>
      <c r="LEB845" s="247"/>
      <c r="LEC845" s="247"/>
      <c r="LED845" s="247"/>
      <c r="LEE845" s="247"/>
      <c r="LEF845" s="247"/>
      <c r="LEG845" s="247"/>
      <c r="LEH845" s="247"/>
      <c r="LEI845" s="247"/>
      <c r="LEJ845" s="247"/>
      <c r="LEK845" s="247"/>
      <c r="LEL845" s="247"/>
      <c r="LEM845" s="247"/>
      <c r="LEN845" s="247"/>
      <c r="LEO845" s="247"/>
      <c r="LEP845" s="247"/>
      <c r="LEQ845" s="247"/>
      <c r="LER845" s="247"/>
      <c r="LES845" s="247"/>
      <c r="LET845" s="247"/>
      <c r="LEU845" s="247"/>
      <c r="LEV845" s="247"/>
      <c r="LEW845" s="247"/>
      <c r="LEX845" s="247"/>
      <c r="LEY845" s="247"/>
      <c r="LEZ845" s="247"/>
      <c r="LFA845" s="247"/>
      <c r="LFB845" s="247"/>
      <c r="LFC845" s="247"/>
      <c r="LFD845" s="247"/>
      <c r="LFE845" s="247"/>
      <c r="LFF845" s="247"/>
      <c r="LFG845" s="247"/>
      <c r="LFH845" s="247"/>
      <c r="LFI845" s="247"/>
      <c r="LFJ845" s="247"/>
      <c r="LFK845" s="247"/>
      <c r="LFL845" s="247"/>
      <c r="LFM845" s="247"/>
      <c r="LFN845" s="247"/>
      <c r="LFO845" s="247"/>
      <c r="LFP845" s="247"/>
      <c r="LFQ845" s="247"/>
      <c r="LFR845" s="247"/>
      <c r="LFS845" s="247"/>
      <c r="LFT845" s="247"/>
      <c r="LFU845" s="247"/>
      <c r="LFV845" s="247"/>
      <c r="LFW845" s="247"/>
      <c r="LFX845" s="247"/>
      <c r="LFY845" s="247"/>
      <c r="LFZ845" s="247"/>
      <c r="LGA845" s="247"/>
      <c r="LGB845" s="247"/>
      <c r="LGC845" s="247"/>
      <c r="LGD845" s="247"/>
      <c r="LGE845" s="247"/>
      <c r="LGF845" s="247"/>
      <c r="LGG845" s="247"/>
      <c r="LGH845" s="247"/>
      <c r="LGI845" s="247"/>
      <c r="LGJ845" s="247"/>
      <c r="LGK845" s="247"/>
      <c r="LGL845" s="247"/>
      <c r="LGM845" s="247"/>
      <c r="LGN845" s="247"/>
      <c r="LGO845" s="247"/>
      <c r="LGP845" s="247"/>
      <c r="LGQ845" s="247"/>
      <c r="LGR845" s="247"/>
      <c r="LGS845" s="247"/>
      <c r="LGT845" s="247"/>
      <c r="LGU845" s="247"/>
      <c r="LGV845" s="247"/>
      <c r="LGW845" s="247"/>
      <c r="LGX845" s="247"/>
      <c r="LGY845" s="247"/>
      <c r="LGZ845" s="247"/>
      <c r="LHA845" s="247"/>
      <c r="LHB845" s="247"/>
      <c r="LHC845" s="247"/>
      <c r="LHD845" s="247"/>
      <c r="LHE845" s="247"/>
      <c r="LHF845" s="247"/>
      <c r="LHG845" s="247"/>
      <c r="LHH845" s="247"/>
      <c r="LHI845" s="247"/>
      <c r="LHJ845" s="247"/>
      <c r="LHK845" s="247"/>
      <c r="LHL845" s="247"/>
      <c r="LHM845" s="247"/>
      <c r="LHN845" s="247"/>
      <c r="LHO845" s="247"/>
      <c r="LHP845" s="247"/>
      <c r="LHQ845" s="247"/>
      <c r="LHR845" s="247"/>
      <c r="LHS845" s="247"/>
      <c r="LHT845" s="247"/>
      <c r="LHU845" s="247"/>
      <c r="LHV845" s="247"/>
      <c r="LHW845" s="247"/>
      <c r="LHX845" s="247"/>
      <c r="LHY845" s="247"/>
      <c r="LHZ845" s="247"/>
      <c r="LIA845" s="247"/>
      <c r="LIB845" s="247"/>
      <c r="LIC845" s="247"/>
      <c r="LID845" s="247"/>
      <c r="LIE845" s="247"/>
      <c r="LIF845" s="247"/>
      <c r="LIG845" s="247"/>
      <c r="LIH845" s="247"/>
      <c r="LII845" s="247"/>
      <c r="LIJ845" s="247"/>
      <c r="LIK845" s="247"/>
      <c r="LIL845" s="247"/>
      <c r="LIM845" s="247"/>
      <c r="LIN845" s="247"/>
      <c r="LIO845" s="247"/>
      <c r="LIP845" s="247"/>
      <c r="LIQ845" s="247"/>
      <c r="LIR845" s="247"/>
      <c r="LIS845" s="247"/>
      <c r="LIT845" s="247"/>
      <c r="LIU845" s="247"/>
      <c r="LIV845" s="247"/>
      <c r="LIW845" s="247"/>
      <c r="LIX845" s="247"/>
      <c r="LIY845" s="247"/>
      <c r="LIZ845" s="247"/>
      <c r="LJA845" s="247"/>
      <c r="LJB845" s="247"/>
      <c r="LJC845" s="247"/>
      <c r="LJD845" s="247"/>
      <c r="LJE845" s="247"/>
      <c r="LJF845" s="247"/>
      <c r="LJG845" s="247"/>
      <c r="LJH845" s="247"/>
      <c r="LJI845" s="247"/>
      <c r="LJJ845" s="247"/>
      <c r="LJK845" s="247"/>
      <c r="LJL845" s="247"/>
      <c r="LJM845" s="247"/>
      <c r="LJN845" s="247"/>
      <c r="LJO845" s="247"/>
      <c r="LJP845" s="247"/>
      <c r="LJQ845" s="247"/>
      <c r="LJR845" s="247"/>
      <c r="LJS845" s="247"/>
      <c r="LJT845" s="247"/>
      <c r="LJU845" s="247"/>
      <c r="LJV845" s="247"/>
      <c r="LJW845" s="247"/>
      <c r="LJX845" s="247"/>
      <c r="LJY845" s="247"/>
      <c r="LJZ845" s="247"/>
      <c r="LKA845" s="247"/>
      <c r="LKB845" s="247"/>
      <c r="LKC845" s="247"/>
      <c r="LKD845" s="247"/>
      <c r="LKE845" s="247"/>
      <c r="LKF845" s="247"/>
      <c r="LKG845" s="247"/>
      <c r="LKH845" s="247"/>
      <c r="LKI845" s="247"/>
      <c r="LKJ845" s="247"/>
      <c r="LKK845" s="247"/>
      <c r="LKL845" s="247"/>
      <c r="LKM845" s="247"/>
      <c r="LKN845" s="247"/>
      <c r="LKO845" s="247"/>
      <c r="LKP845" s="247"/>
      <c r="LKQ845" s="247"/>
      <c r="LKR845" s="247"/>
      <c r="LKS845" s="247"/>
      <c r="LKT845" s="247"/>
      <c r="LKU845" s="247"/>
      <c r="LKV845" s="247"/>
      <c r="LKW845" s="247"/>
      <c r="LKX845" s="247"/>
      <c r="LKY845" s="247"/>
      <c r="LKZ845" s="247"/>
      <c r="LLA845" s="247"/>
      <c r="LLB845" s="247"/>
      <c r="LLC845" s="247"/>
      <c r="LLD845" s="247"/>
      <c r="LLE845" s="247"/>
      <c r="LLF845" s="247"/>
      <c r="LLG845" s="247"/>
      <c r="LLH845" s="247"/>
      <c r="LLI845" s="247"/>
      <c r="LLJ845" s="247"/>
      <c r="LLK845" s="247"/>
      <c r="LLL845" s="247"/>
      <c r="LLM845" s="247"/>
      <c r="LLN845" s="247"/>
      <c r="LLO845" s="247"/>
      <c r="LLP845" s="247"/>
      <c r="LLQ845" s="247"/>
      <c r="LLR845" s="247"/>
      <c r="LLS845" s="247"/>
      <c r="LLT845" s="247"/>
      <c r="LLU845" s="247"/>
      <c r="LLV845" s="247"/>
      <c r="LLW845" s="247"/>
      <c r="LLX845" s="247"/>
      <c r="LLY845" s="247"/>
      <c r="LLZ845" s="247"/>
      <c r="LMA845" s="247"/>
      <c r="LMB845" s="247"/>
      <c r="LMC845" s="247"/>
      <c r="LMD845" s="247"/>
      <c r="LME845" s="247"/>
      <c r="LMF845" s="247"/>
      <c r="LMG845" s="247"/>
      <c r="LMH845" s="247"/>
      <c r="LMI845" s="247"/>
      <c r="LMJ845" s="247"/>
      <c r="LMK845" s="247"/>
      <c r="LML845" s="247"/>
      <c r="LMM845" s="247"/>
      <c r="LMN845" s="247"/>
      <c r="LMO845" s="247"/>
      <c r="LMP845" s="247"/>
      <c r="LMQ845" s="247"/>
      <c r="LMR845" s="247"/>
      <c r="LMS845" s="247"/>
      <c r="LMT845" s="247"/>
      <c r="LMU845" s="247"/>
      <c r="LMV845" s="247"/>
      <c r="LMW845" s="247"/>
      <c r="LMX845" s="247"/>
      <c r="LMY845" s="247"/>
      <c r="LMZ845" s="247"/>
      <c r="LNA845" s="247"/>
      <c r="LNB845" s="247"/>
      <c r="LNC845" s="247"/>
      <c r="LND845" s="247"/>
      <c r="LNE845" s="247"/>
      <c r="LNF845" s="247"/>
      <c r="LNG845" s="247"/>
      <c r="LNH845" s="247"/>
      <c r="LNI845" s="247"/>
      <c r="LNJ845" s="247"/>
      <c r="LNK845" s="247"/>
      <c r="LNL845" s="247"/>
      <c r="LNM845" s="247"/>
      <c r="LNN845" s="247"/>
      <c r="LNO845" s="247"/>
      <c r="LNP845" s="247"/>
      <c r="LNQ845" s="247"/>
      <c r="LNR845" s="247"/>
      <c r="LNS845" s="247"/>
      <c r="LNT845" s="247"/>
      <c r="LNU845" s="247"/>
      <c r="LNV845" s="247"/>
      <c r="LNW845" s="247"/>
      <c r="LNX845" s="247"/>
      <c r="LNY845" s="247"/>
      <c r="LNZ845" s="247"/>
      <c r="LOA845" s="247"/>
      <c r="LOB845" s="247"/>
      <c r="LOC845" s="247"/>
      <c r="LOD845" s="247"/>
      <c r="LOE845" s="247"/>
      <c r="LOF845" s="247"/>
      <c r="LOG845" s="247"/>
      <c r="LOH845" s="247"/>
      <c r="LOI845" s="247"/>
      <c r="LOJ845" s="247"/>
      <c r="LOK845" s="247"/>
      <c r="LOL845" s="247"/>
      <c r="LOM845" s="247"/>
      <c r="LON845" s="247"/>
      <c r="LOO845" s="247"/>
      <c r="LOP845" s="247"/>
      <c r="LOQ845" s="247"/>
      <c r="LOR845" s="247"/>
      <c r="LOS845" s="247"/>
      <c r="LOT845" s="247"/>
      <c r="LOU845" s="247"/>
      <c r="LOV845" s="247"/>
      <c r="LOW845" s="247"/>
      <c r="LOX845" s="247"/>
      <c r="LOY845" s="247"/>
      <c r="LOZ845" s="247"/>
      <c r="LPA845" s="247"/>
      <c r="LPB845" s="247"/>
      <c r="LPC845" s="247"/>
      <c r="LPD845" s="247"/>
      <c r="LPE845" s="247"/>
      <c r="LPF845" s="247"/>
      <c r="LPG845" s="247"/>
      <c r="LPH845" s="247"/>
      <c r="LPI845" s="247"/>
      <c r="LPJ845" s="247"/>
      <c r="LPK845" s="247"/>
      <c r="LPL845" s="247"/>
      <c r="LPM845" s="247"/>
      <c r="LPN845" s="247"/>
      <c r="LPO845" s="247"/>
      <c r="LPP845" s="247"/>
      <c r="LPQ845" s="247"/>
      <c r="LPR845" s="247"/>
      <c r="LPS845" s="247"/>
      <c r="LPT845" s="247"/>
      <c r="LPU845" s="247"/>
      <c r="LPV845" s="247"/>
      <c r="LPW845" s="247"/>
      <c r="LPX845" s="247"/>
      <c r="LPY845" s="247"/>
      <c r="LPZ845" s="247"/>
      <c r="LQA845" s="247"/>
      <c r="LQB845" s="247"/>
      <c r="LQC845" s="247"/>
      <c r="LQD845" s="247"/>
      <c r="LQE845" s="247"/>
      <c r="LQF845" s="247"/>
      <c r="LQG845" s="247"/>
      <c r="LQH845" s="247"/>
      <c r="LQI845" s="247"/>
      <c r="LQJ845" s="247"/>
      <c r="LQK845" s="247"/>
      <c r="LQL845" s="247"/>
      <c r="LQM845" s="247"/>
      <c r="LQN845" s="247"/>
      <c r="LQO845" s="247"/>
      <c r="LQP845" s="247"/>
      <c r="LQQ845" s="247"/>
      <c r="LQR845" s="247"/>
      <c r="LQS845" s="247"/>
      <c r="LQT845" s="247"/>
      <c r="LQU845" s="247"/>
      <c r="LQV845" s="247"/>
      <c r="LQW845" s="247"/>
      <c r="LQX845" s="247"/>
      <c r="LQY845" s="247"/>
      <c r="LQZ845" s="247"/>
      <c r="LRA845" s="247"/>
      <c r="LRB845" s="247"/>
      <c r="LRC845" s="247"/>
      <c r="LRD845" s="247"/>
      <c r="LRE845" s="247"/>
      <c r="LRF845" s="247"/>
      <c r="LRG845" s="247"/>
      <c r="LRH845" s="247"/>
      <c r="LRI845" s="247"/>
      <c r="LRJ845" s="247"/>
      <c r="LRK845" s="247"/>
      <c r="LRL845" s="247"/>
      <c r="LRM845" s="247"/>
      <c r="LRN845" s="247"/>
      <c r="LRO845" s="247"/>
      <c r="LRP845" s="247"/>
      <c r="LRQ845" s="247"/>
      <c r="LRR845" s="247"/>
      <c r="LRS845" s="247"/>
      <c r="LRT845" s="247"/>
      <c r="LRU845" s="247"/>
      <c r="LRV845" s="247"/>
      <c r="LRW845" s="247"/>
      <c r="LRX845" s="247"/>
      <c r="LRY845" s="247"/>
      <c r="LRZ845" s="247"/>
      <c r="LSA845" s="247"/>
      <c r="LSB845" s="247"/>
      <c r="LSC845" s="247"/>
      <c r="LSD845" s="247"/>
      <c r="LSE845" s="247"/>
      <c r="LSF845" s="247"/>
      <c r="LSG845" s="247"/>
      <c r="LSH845" s="247"/>
      <c r="LSI845" s="247"/>
      <c r="LSJ845" s="247"/>
      <c r="LSK845" s="247"/>
      <c r="LSL845" s="247"/>
      <c r="LSM845" s="247"/>
      <c r="LSN845" s="247"/>
      <c r="LSO845" s="247"/>
      <c r="LSP845" s="247"/>
      <c r="LSQ845" s="247"/>
      <c r="LSR845" s="247"/>
      <c r="LSS845" s="247"/>
      <c r="LST845" s="247"/>
      <c r="LSU845" s="247"/>
      <c r="LSV845" s="247"/>
      <c r="LSW845" s="247"/>
      <c r="LSX845" s="247"/>
      <c r="LSY845" s="247"/>
      <c r="LSZ845" s="247"/>
      <c r="LTA845" s="247"/>
      <c r="LTB845" s="247"/>
      <c r="LTC845" s="247"/>
      <c r="LTD845" s="247"/>
      <c r="LTE845" s="247"/>
      <c r="LTF845" s="247"/>
      <c r="LTG845" s="247"/>
      <c r="LTH845" s="247"/>
      <c r="LTI845" s="247"/>
      <c r="LTJ845" s="247"/>
      <c r="LTK845" s="247"/>
      <c r="LTL845" s="247"/>
      <c r="LTM845" s="247"/>
      <c r="LTN845" s="247"/>
      <c r="LTO845" s="247"/>
      <c r="LTP845" s="247"/>
      <c r="LTQ845" s="247"/>
      <c r="LTR845" s="247"/>
      <c r="LTS845" s="247"/>
      <c r="LTT845" s="247"/>
      <c r="LTU845" s="247"/>
      <c r="LTV845" s="247"/>
      <c r="LTW845" s="247"/>
      <c r="LTX845" s="247"/>
      <c r="LTY845" s="247"/>
      <c r="LTZ845" s="247"/>
      <c r="LUA845" s="247"/>
      <c r="LUB845" s="247"/>
      <c r="LUC845" s="247"/>
      <c r="LUD845" s="247"/>
      <c r="LUE845" s="247"/>
      <c r="LUF845" s="247"/>
      <c r="LUG845" s="247"/>
      <c r="LUH845" s="247"/>
      <c r="LUI845" s="247"/>
      <c r="LUJ845" s="247"/>
      <c r="LUK845" s="247"/>
      <c r="LUL845" s="247"/>
      <c r="LUM845" s="247"/>
      <c r="LUN845" s="247"/>
      <c r="LUO845" s="247"/>
      <c r="LUP845" s="247"/>
      <c r="LUQ845" s="247"/>
      <c r="LUR845" s="247"/>
      <c r="LUS845" s="247"/>
      <c r="LUT845" s="247"/>
      <c r="LUU845" s="247"/>
      <c r="LUV845" s="247"/>
      <c r="LUW845" s="247"/>
      <c r="LUX845" s="247"/>
      <c r="LUY845" s="247"/>
      <c r="LUZ845" s="247"/>
      <c r="LVA845" s="247"/>
      <c r="LVB845" s="247"/>
      <c r="LVC845" s="247"/>
      <c r="LVD845" s="247"/>
      <c r="LVE845" s="247"/>
      <c r="LVF845" s="247"/>
      <c r="LVG845" s="247"/>
      <c r="LVH845" s="247"/>
      <c r="LVI845" s="247"/>
      <c r="LVJ845" s="247"/>
      <c r="LVK845" s="247"/>
      <c r="LVL845" s="247"/>
      <c r="LVM845" s="247"/>
      <c r="LVN845" s="247"/>
      <c r="LVO845" s="247"/>
      <c r="LVP845" s="247"/>
      <c r="LVQ845" s="247"/>
      <c r="LVR845" s="247"/>
      <c r="LVS845" s="247"/>
      <c r="LVT845" s="247"/>
      <c r="LVU845" s="247"/>
      <c r="LVV845" s="247"/>
      <c r="LVW845" s="247"/>
      <c r="LVX845" s="247"/>
      <c r="LVY845" s="247"/>
      <c r="LVZ845" s="247"/>
      <c r="LWA845" s="247"/>
      <c r="LWB845" s="247"/>
      <c r="LWC845" s="247"/>
      <c r="LWD845" s="247"/>
      <c r="LWE845" s="247"/>
      <c r="LWF845" s="247"/>
      <c r="LWG845" s="247"/>
      <c r="LWH845" s="247"/>
      <c r="LWI845" s="247"/>
      <c r="LWJ845" s="247"/>
      <c r="LWK845" s="247"/>
      <c r="LWL845" s="247"/>
      <c r="LWM845" s="247"/>
      <c r="LWN845" s="247"/>
      <c r="LWO845" s="247"/>
      <c r="LWP845" s="247"/>
      <c r="LWQ845" s="247"/>
      <c r="LWR845" s="247"/>
      <c r="LWS845" s="247"/>
      <c r="LWT845" s="247"/>
      <c r="LWU845" s="247"/>
      <c r="LWV845" s="247"/>
      <c r="LWW845" s="247"/>
      <c r="LWX845" s="247"/>
      <c r="LWY845" s="247"/>
      <c r="LWZ845" s="247"/>
      <c r="LXA845" s="247"/>
      <c r="LXB845" s="247"/>
      <c r="LXC845" s="247"/>
      <c r="LXD845" s="247"/>
      <c r="LXE845" s="247"/>
      <c r="LXF845" s="247"/>
      <c r="LXG845" s="247"/>
      <c r="LXH845" s="247"/>
      <c r="LXI845" s="247"/>
      <c r="LXJ845" s="247"/>
      <c r="LXK845" s="247"/>
      <c r="LXL845" s="247"/>
      <c r="LXM845" s="247"/>
      <c r="LXN845" s="247"/>
      <c r="LXO845" s="247"/>
      <c r="LXP845" s="247"/>
      <c r="LXQ845" s="247"/>
      <c r="LXR845" s="247"/>
      <c r="LXS845" s="247"/>
      <c r="LXT845" s="247"/>
      <c r="LXU845" s="247"/>
      <c r="LXV845" s="247"/>
      <c r="LXW845" s="247"/>
      <c r="LXX845" s="247"/>
      <c r="LXY845" s="247"/>
      <c r="LXZ845" s="247"/>
      <c r="LYA845" s="247"/>
      <c r="LYB845" s="247"/>
      <c r="LYC845" s="247"/>
      <c r="LYD845" s="247"/>
      <c r="LYE845" s="247"/>
      <c r="LYF845" s="247"/>
      <c r="LYG845" s="247"/>
      <c r="LYH845" s="247"/>
      <c r="LYI845" s="247"/>
      <c r="LYJ845" s="247"/>
      <c r="LYK845" s="247"/>
      <c r="LYL845" s="247"/>
      <c r="LYM845" s="247"/>
      <c r="LYN845" s="247"/>
      <c r="LYO845" s="247"/>
      <c r="LYP845" s="247"/>
      <c r="LYQ845" s="247"/>
      <c r="LYR845" s="247"/>
      <c r="LYS845" s="247"/>
      <c r="LYT845" s="247"/>
      <c r="LYU845" s="247"/>
      <c r="LYV845" s="247"/>
      <c r="LYW845" s="247"/>
      <c r="LYX845" s="247"/>
      <c r="LYY845" s="247"/>
      <c r="LYZ845" s="247"/>
      <c r="LZA845" s="247"/>
      <c r="LZB845" s="247"/>
      <c r="LZC845" s="247"/>
      <c r="LZD845" s="247"/>
      <c r="LZE845" s="247"/>
      <c r="LZF845" s="247"/>
      <c r="LZG845" s="247"/>
      <c r="LZH845" s="247"/>
      <c r="LZI845" s="247"/>
      <c r="LZJ845" s="247"/>
      <c r="LZK845" s="247"/>
      <c r="LZL845" s="247"/>
      <c r="LZM845" s="247"/>
      <c r="LZN845" s="247"/>
      <c r="LZO845" s="247"/>
      <c r="LZP845" s="247"/>
      <c r="LZQ845" s="247"/>
      <c r="LZR845" s="247"/>
      <c r="LZS845" s="247"/>
      <c r="LZT845" s="247"/>
      <c r="LZU845" s="247"/>
      <c r="LZV845" s="247"/>
      <c r="LZW845" s="247"/>
      <c r="LZX845" s="247"/>
      <c r="LZY845" s="247"/>
      <c r="LZZ845" s="247"/>
      <c r="MAA845" s="247"/>
      <c r="MAB845" s="247"/>
      <c r="MAC845" s="247"/>
      <c r="MAD845" s="247"/>
      <c r="MAE845" s="247"/>
      <c r="MAF845" s="247"/>
      <c r="MAG845" s="247"/>
      <c r="MAH845" s="247"/>
      <c r="MAI845" s="247"/>
      <c r="MAJ845" s="247"/>
      <c r="MAK845" s="247"/>
      <c r="MAL845" s="247"/>
      <c r="MAM845" s="247"/>
      <c r="MAN845" s="247"/>
      <c r="MAO845" s="247"/>
      <c r="MAP845" s="247"/>
      <c r="MAQ845" s="247"/>
      <c r="MAR845" s="247"/>
      <c r="MAS845" s="247"/>
      <c r="MAT845" s="247"/>
      <c r="MAU845" s="247"/>
      <c r="MAV845" s="247"/>
      <c r="MAW845" s="247"/>
      <c r="MAX845" s="247"/>
      <c r="MAY845" s="247"/>
      <c r="MAZ845" s="247"/>
      <c r="MBA845" s="247"/>
      <c r="MBB845" s="247"/>
      <c r="MBC845" s="247"/>
      <c r="MBD845" s="247"/>
      <c r="MBE845" s="247"/>
      <c r="MBF845" s="247"/>
      <c r="MBG845" s="247"/>
      <c r="MBH845" s="247"/>
      <c r="MBI845" s="247"/>
      <c r="MBJ845" s="247"/>
      <c r="MBK845" s="247"/>
      <c r="MBL845" s="247"/>
      <c r="MBM845" s="247"/>
      <c r="MBN845" s="247"/>
      <c r="MBO845" s="247"/>
      <c r="MBP845" s="247"/>
      <c r="MBQ845" s="247"/>
      <c r="MBR845" s="247"/>
      <c r="MBS845" s="247"/>
      <c r="MBT845" s="247"/>
      <c r="MBU845" s="247"/>
      <c r="MBV845" s="247"/>
      <c r="MBW845" s="247"/>
      <c r="MBX845" s="247"/>
      <c r="MBY845" s="247"/>
      <c r="MBZ845" s="247"/>
      <c r="MCA845" s="247"/>
      <c r="MCB845" s="247"/>
      <c r="MCC845" s="247"/>
      <c r="MCD845" s="247"/>
      <c r="MCE845" s="247"/>
      <c r="MCF845" s="247"/>
      <c r="MCG845" s="247"/>
      <c r="MCH845" s="247"/>
      <c r="MCI845" s="247"/>
      <c r="MCJ845" s="247"/>
      <c r="MCK845" s="247"/>
      <c r="MCL845" s="247"/>
      <c r="MCM845" s="247"/>
      <c r="MCN845" s="247"/>
      <c r="MCO845" s="247"/>
      <c r="MCP845" s="247"/>
      <c r="MCQ845" s="247"/>
      <c r="MCR845" s="247"/>
      <c r="MCS845" s="247"/>
      <c r="MCT845" s="247"/>
      <c r="MCU845" s="247"/>
      <c r="MCV845" s="247"/>
      <c r="MCW845" s="247"/>
      <c r="MCX845" s="247"/>
      <c r="MCY845" s="247"/>
      <c r="MCZ845" s="247"/>
      <c r="MDA845" s="247"/>
      <c r="MDB845" s="247"/>
      <c r="MDC845" s="247"/>
      <c r="MDD845" s="247"/>
      <c r="MDE845" s="247"/>
      <c r="MDF845" s="247"/>
      <c r="MDG845" s="247"/>
      <c r="MDH845" s="247"/>
      <c r="MDI845" s="247"/>
      <c r="MDJ845" s="247"/>
      <c r="MDK845" s="247"/>
      <c r="MDL845" s="247"/>
      <c r="MDM845" s="247"/>
      <c r="MDN845" s="247"/>
      <c r="MDO845" s="247"/>
      <c r="MDP845" s="247"/>
      <c r="MDQ845" s="247"/>
      <c r="MDR845" s="247"/>
      <c r="MDS845" s="247"/>
      <c r="MDT845" s="247"/>
      <c r="MDU845" s="247"/>
      <c r="MDV845" s="247"/>
      <c r="MDW845" s="247"/>
      <c r="MDX845" s="247"/>
      <c r="MDY845" s="247"/>
      <c r="MDZ845" s="247"/>
      <c r="MEA845" s="247"/>
      <c r="MEB845" s="247"/>
      <c r="MEC845" s="247"/>
      <c r="MED845" s="247"/>
      <c r="MEE845" s="247"/>
      <c r="MEF845" s="247"/>
      <c r="MEG845" s="247"/>
      <c r="MEH845" s="247"/>
      <c r="MEI845" s="247"/>
      <c r="MEJ845" s="247"/>
      <c r="MEK845" s="247"/>
      <c r="MEL845" s="247"/>
      <c r="MEM845" s="247"/>
      <c r="MEN845" s="247"/>
      <c r="MEO845" s="247"/>
      <c r="MEP845" s="247"/>
      <c r="MEQ845" s="247"/>
      <c r="MER845" s="247"/>
      <c r="MES845" s="247"/>
      <c r="MET845" s="247"/>
      <c r="MEU845" s="247"/>
      <c r="MEV845" s="247"/>
      <c r="MEW845" s="247"/>
      <c r="MEX845" s="247"/>
      <c r="MEY845" s="247"/>
      <c r="MEZ845" s="247"/>
      <c r="MFA845" s="247"/>
      <c r="MFB845" s="247"/>
      <c r="MFC845" s="247"/>
      <c r="MFD845" s="247"/>
      <c r="MFE845" s="247"/>
      <c r="MFF845" s="247"/>
      <c r="MFG845" s="247"/>
      <c r="MFH845" s="247"/>
      <c r="MFI845" s="247"/>
      <c r="MFJ845" s="247"/>
      <c r="MFK845" s="247"/>
      <c r="MFL845" s="247"/>
      <c r="MFM845" s="247"/>
      <c r="MFN845" s="247"/>
      <c r="MFO845" s="247"/>
      <c r="MFP845" s="247"/>
      <c r="MFQ845" s="247"/>
      <c r="MFR845" s="247"/>
      <c r="MFS845" s="247"/>
      <c r="MFT845" s="247"/>
      <c r="MFU845" s="247"/>
      <c r="MFV845" s="247"/>
      <c r="MFW845" s="247"/>
      <c r="MFX845" s="247"/>
      <c r="MFY845" s="247"/>
      <c r="MFZ845" s="247"/>
      <c r="MGA845" s="247"/>
      <c r="MGB845" s="247"/>
      <c r="MGC845" s="247"/>
      <c r="MGD845" s="247"/>
      <c r="MGE845" s="247"/>
      <c r="MGF845" s="247"/>
      <c r="MGG845" s="247"/>
      <c r="MGH845" s="247"/>
      <c r="MGI845" s="247"/>
      <c r="MGJ845" s="247"/>
      <c r="MGK845" s="247"/>
      <c r="MGL845" s="247"/>
      <c r="MGM845" s="247"/>
      <c r="MGN845" s="247"/>
      <c r="MGO845" s="247"/>
      <c r="MGP845" s="247"/>
      <c r="MGQ845" s="247"/>
      <c r="MGR845" s="247"/>
      <c r="MGS845" s="247"/>
      <c r="MGT845" s="247"/>
      <c r="MGU845" s="247"/>
      <c r="MGV845" s="247"/>
      <c r="MGW845" s="247"/>
      <c r="MGX845" s="247"/>
      <c r="MGY845" s="247"/>
      <c r="MGZ845" s="247"/>
      <c r="MHA845" s="247"/>
      <c r="MHB845" s="247"/>
      <c r="MHC845" s="247"/>
      <c r="MHD845" s="247"/>
      <c r="MHE845" s="247"/>
      <c r="MHF845" s="247"/>
      <c r="MHG845" s="247"/>
      <c r="MHH845" s="247"/>
      <c r="MHI845" s="247"/>
      <c r="MHJ845" s="247"/>
      <c r="MHK845" s="247"/>
      <c r="MHL845" s="247"/>
      <c r="MHM845" s="247"/>
      <c r="MHN845" s="247"/>
      <c r="MHO845" s="247"/>
      <c r="MHP845" s="247"/>
      <c r="MHQ845" s="247"/>
      <c r="MHR845" s="247"/>
      <c r="MHS845" s="247"/>
      <c r="MHT845" s="247"/>
      <c r="MHU845" s="247"/>
      <c r="MHV845" s="247"/>
      <c r="MHW845" s="247"/>
      <c r="MHX845" s="247"/>
      <c r="MHY845" s="247"/>
      <c r="MHZ845" s="247"/>
      <c r="MIA845" s="247"/>
      <c r="MIB845" s="247"/>
      <c r="MIC845" s="247"/>
      <c r="MID845" s="247"/>
      <c r="MIE845" s="247"/>
      <c r="MIF845" s="247"/>
      <c r="MIG845" s="247"/>
      <c r="MIH845" s="247"/>
      <c r="MII845" s="247"/>
      <c r="MIJ845" s="247"/>
      <c r="MIK845" s="247"/>
      <c r="MIL845" s="247"/>
      <c r="MIM845" s="247"/>
      <c r="MIN845" s="247"/>
      <c r="MIO845" s="247"/>
      <c r="MIP845" s="247"/>
      <c r="MIQ845" s="247"/>
      <c r="MIR845" s="247"/>
      <c r="MIS845" s="247"/>
      <c r="MIT845" s="247"/>
      <c r="MIU845" s="247"/>
      <c r="MIV845" s="247"/>
      <c r="MIW845" s="247"/>
      <c r="MIX845" s="247"/>
      <c r="MIY845" s="247"/>
      <c r="MIZ845" s="247"/>
      <c r="MJA845" s="247"/>
      <c r="MJB845" s="247"/>
      <c r="MJC845" s="247"/>
      <c r="MJD845" s="247"/>
      <c r="MJE845" s="247"/>
      <c r="MJF845" s="247"/>
      <c r="MJG845" s="247"/>
      <c r="MJH845" s="247"/>
      <c r="MJI845" s="247"/>
      <c r="MJJ845" s="247"/>
      <c r="MJK845" s="247"/>
      <c r="MJL845" s="247"/>
      <c r="MJM845" s="247"/>
      <c r="MJN845" s="247"/>
      <c r="MJO845" s="247"/>
      <c r="MJP845" s="247"/>
      <c r="MJQ845" s="247"/>
      <c r="MJR845" s="247"/>
      <c r="MJS845" s="247"/>
      <c r="MJT845" s="247"/>
      <c r="MJU845" s="247"/>
      <c r="MJV845" s="247"/>
      <c r="MJW845" s="247"/>
      <c r="MJX845" s="247"/>
      <c r="MJY845" s="247"/>
      <c r="MJZ845" s="247"/>
      <c r="MKA845" s="247"/>
      <c r="MKB845" s="247"/>
      <c r="MKC845" s="247"/>
      <c r="MKD845" s="247"/>
      <c r="MKE845" s="247"/>
      <c r="MKF845" s="247"/>
      <c r="MKG845" s="247"/>
      <c r="MKH845" s="247"/>
      <c r="MKI845" s="247"/>
      <c r="MKJ845" s="247"/>
      <c r="MKK845" s="247"/>
      <c r="MKL845" s="247"/>
      <c r="MKM845" s="247"/>
      <c r="MKN845" s="247"/>
      <c r="MKO845" s="247"/>
      <c r="MKP845" s="247"/>
      <c r="MKQ845" s="247"/>
      <c r="MKR845" s="247"/>
      <c r="MKS845" s="247"/>
      <c r="MKT845" s="247"/>
      <c r="MKU845" s="247"/>
      <c r="MKV845" s="247"/>
      <c r="MKW845" s="247"/>
      <c r="MKX845" s="247"/>
      <c r="MKY845" s="247"/>
      <c r="MKZ845" s="247"/>
      <c r="MLA845" s="247"/>
      <c r="MLB845" s="247"/>
      <c r="MLC845" s="247"/>
      <c r="MLD845" s="247"/>
      <c r="MLE845" s="247"/>
      <c r="MLF845" s="247"/>
      <c r="MLG845" s="247"/>
      <c r="MLH845" s="247"/>
      <c r="MLI845" s="247"/>
      <c r="MLJ845" s="247"/>
      <c r="MLK845" s="247"/>
      <c r="MLL845" s="247"/>
      <c r="MLM845" s="247"/>
      <c r="MLN845" s="247"/>
      <c r="MLO845" s="247"/>
      <c r="MLP845" s="247"/>
      <c r="MLQ845" s="247"/>
      <c r="MLR845" s="247"/>
      <c r="MLS845" s="247"/>
      <c r="MLT845" s="247"/>
      <c r="MLU845" s="247"/>
      <c r="MLV845" s="247"/>
      <c r="MLW845" s="247"/>
      <c r="MLX845" s="247"/>
      <c r="MLY845" s="247"/>
      <c r="MLZ845" s="247"/>
      <c r="MMA845" s="247"/>
      <c r="MMB845" s="247"/>
      <c r="MMC845" s="247"/>
      <c r="MMD845" s="247"/>
      <c r="MME845" s="247"/>
      <c r="MMF845" s="247"/>
      <c r="MMG845" s="247"/>
      <c r="MMH845" s="247"/>
      <c r="MMI845" s="247"/>
      <c r="MMJ845" s="247"/>
      <c r="MMK845" s="247"/>
      <c r="MML845" s="247"/>
      <c r="MMM845" s="247"/>
      <c r="MMN845" s="247"/>
      <c r="MMO845" s="247"/>
      <c r="MMP845" s="247"/>
      <c r="MMQ845" s="247"/>
      <c r="MMR845" s="247"/>
      <c r="MMS845" s="247"/>
      <c r="MMT845" s="247"/>
      <c r="MMU845" s="247"/>
      <c r="MMV845" s="247"/>
      <c r="MMW845" s="247"/>
      <c r="MMX845" s="247"/>
      <c r="MMY845" s="247"/>
      <c r="MMZ845" s="247"/>
      <c r="MNA845" s="247"/>
      <c r="MNB845" s="247"/>
      <c r="MNC845" s="247"/>
      <c r="MND845" s="247"/>
      <c r="MNE845" s="247"/>
      <c r="MNF845" s="247"/>
      <c r="MNG845" s="247"/>
      <c r="MNH845" s="247"/>
      <c r="MNI845" s="247"/>
      <c r="MNJ845" s="247"/>
      <c r="MNK845" s="247"/>
      <c r="MNL845" s="247"/>
      <c r="MNM845" s="247"/>
      <c r="MNN845" s="247"/>
      <c r="MNO845" s="247"/>
      <c r="MNP845" s="247"/>
      <c r="MNQ845" s="247"/>
      <c r="MNR845" s="247"/>
      <c r="MNS845" s="247"/>
      <c r="MNT845" s="247"/>
      <c r="MNU845" s="247"/>
      <c r="MNV845" s="247"/>
      <c r="MNW845" s="247"/>
      <c r="MNX845" s="247"/>
      <c r="MNY845" s="247"/>
      <c r="MNZ845" s="247"/>
      <c r="MOA845" s="247"/>
      <c r="MOB845" s="247"/>
      <c r="MOC845" s="247"/>
      <c r="MOD845" s="247"/>
      <c r="MOE845" s="247"/>
      <c r="MOF845" s="247"/>
      <c r="MOG845" s="247"/>
      <c r="MOH845" s="247"/>
      <c r="MOI845" s="247"/>
      <c r="MOJ845" s="247"/>
      <c r="MOK845" s="247"/>
      <c r="MOL845" s="247"/>
      <c r="MOM845" s="247"/>
      <c r="MON845" s="247"/>
      <c r="MOO845" s="247"/>
      <c r="MOP845" s="247"/>
      <c r="MOQ845" s="247"/>
      <c r="MOR845" s="247"/>
      <c r="MOS845" s="247"/>
      <c r="MOT845" s="247"/>
      <c r="MOU845" s="247"/>
      <c r="MOV845" s="247"/>
      <c r="MOW845" s="247"/>
      <c r="MOX845" s="247"/>
      <c r="MOY845" s="247"/>
      <c r="MOZ845" s="247"/>
      <c r="MPA845" s="247"/>
      <c r="MPB845" s="247"/>
      <c r="MPC845" s="247"/>
      <c r="MPD845" s="247"/>
      <c r="MPE845" s="247"/>
      <c r="MPF845" s="247"/>
      <c r="MPG845" s="247"/>
      <c r="MPH845" s="247"/>
      <c r="MPI845" s="247"/>
      <c r="MPJ845" s="247"/>
      <c r="MPK845" s="247"/>
      <c r="MPL845" s="247"/>
      <c r="MPM845" s="247"/>
      <c r="MPN845" s="247"/>
      <c r="MPO845" s="247"/>
      <c r="MPP845" s="247"/>
      <c r="MPQ845" s="247"/>
      <c r="MPR845" s="247"/>
      <c r="MPS845" s="247"/>
      <c r="MPT845" s="247"/>
      <c r="MPU845" s="247"/>
      <c r="MPV845" s="247"/>
      <c r="MPW845" s="247"/>
      <c r="MPX845" s="247"/>
      <c r="MPY845" s="247"/>
      <c r="MPZ845" s="247"/>
      <c r="MQA845" s="247"/>
      <c r="MQB845" s="247"/>
      <c r="MQC845" s="247"/>
      <c r="MQD845" s="247"/>
      <c r="MQE845" s="247"/>
      <c r="MQF845" s="247"/>
      <c r="MQG845" s="247"/>
      <c r="MQH845" s="247"/>
      <c r="MQI845" s="247"/>
      <c r="MQJ845" s="247"/>
      <c r="MQK845" s="247"/>
      <c r="MQL845" s="247"/>
      <c r="MQM845" s="247"/>
      <c r="MQN845" s="247"/>
      <c r="MQO845" s="247"/>
      <c r="MQP845" s="247"/>
      <c r="MQQ845" s="247"/>
      <c r="MQR845" s="247"/>
      <c r="MQS845" s="247"/>
      <c r="MQT845" s="247"/>
      <c r="MQU845" s="247"/>
      <c r="MQV845" s="247"/>
      <c r="MQW845" s="247"/>
      <c r="MQX845" s="247"/>
      <c r="MQY845" s="247"/>
      <c r="MQZ845" s="247"/>
      <c r="MRA845" s="247"/>
      <c r="MRB845" s="247"/>
      <c r="MRC845" s="247"/>
      <c r="MRD845" s="247"/>
      <c r="MRE845" s="247"/>
      <c r="MRF845" s="247"/>
      <c r="MRG845" s="247"/>
      <c r="MRH845" s="247"/>
      <c r="MRI845" s="247"/>
      <c r="MRJ845" s="247"/>
      <c r="MRK845" s="247"/>
      <c r="MRL845" s="247"/>
      <c r="MRM845" s="247"/>
      <c r="MRN845" s="247"/>
      <c r="MRO845" s="247"/>
      <c r="MRP845" s="247"/>
      <c r="MRQ845" s="247"/>
      <c r="MRR845" s="247"/>
      <c r="MRS845" s="247"/>
      <c r="MRT845" s="247"/>
      <c r="MRU845" s="247"/>
      <c r="MRV845" s="247"/>
      <c r="MRW845" s="247"/>
      <c r="MRX845" s="247"/>
      <c r="MRY845" s="247"/>
      <c r="MRZ845" s="247"/>
      <c r="MSA845" s="247"/>
      <c r="MSB845" s="247"/>
      <c r="MSC845" s="247"/>
      <c r="MSD845" s="247"/>
      <c r="MSE845" s="247"/>
      <c r="MSF845" s="247"/>
      <c r="MSG845" s="247"/>
      <c r="MSH845" s="247"/>
      <c r="MSI845" s="247"/>
      <c r="MSJ845" s="247"/>
      <c r="MSK845" s="247"/>
      <c r="MSL845" s="247"/>
      <c r="MSM845" s="247"/>
      <c r="MSN845" s="247"/>
      <c r="MSO845" s="247"/>
      <c r="MSP845" s="247"/>
      <c r="MSQ845" s="247"/>
      <c r="MSR845" s="247"/>
      <c r="MSS845" s="247"/>
      <c r="MST845" s="247"/>
      <c r="MSU845" s="247"/>
      <c r="MSV845" s="247"/>
      <c r="MSW845" s="247"/>
      <c r="MSX845" s="247"/>
      <c r="MSY845" s="247"/>
      <c r="MSZ845" s="247"/>
      <c r="MTA845" s="247"/>
      <c r="MTB845" s="247"/>
      <c r="MTC845" s="247"/>
      <c r="MTD845" s="247"/>
      <c r="MTE845" s="247"/>
      <c r="MTF845" s="247"/>
      <c r="MTG845" s="247"/>
      <c r="MTH845" s="247"/>
      <c r="MTI845" s="247"/>
      <c r="MTJ845" s="247"/>
      <c r="MTK845" s="247"/>
      <c r="MTL845" s="247"/>
      <c r="MTM845" s="247"/>
      <c r="MTN845" s="247"/>
      <c r="MTO845" s="247"/>
      <c r="MTP845" s="247"/>
      <c r="MTQ845" s="247"/>
      <c r="MTR845" s="247"/>
      <c r="MTS845" s="247"/>
      <c r="MTT845" s="247"/>
      <c r="MTU845" s="247"/>
      <c r="MTV845" s="247"/>
      <c r="MTW845" s="247"/>
      <c r="MTX845" s="247"/>
      <c r="MTY845" s="247"/>
      <c r="MTZ845" s="247"/>
      <c r="MUA845" s="247"/>
      <c r="MUB845" s="247"/>
      <c r="MUC845" s="247"/>
      <c r="MUD845" s="247"/>
      <c r="MUE845" s="247"/>
      <c r="MUF845" s="247"/>
      <c r="MUG845" s="247"/>
      <c r="MUH845" s="247"/>
      <c r="MUI845" s="247"/>
      <c r="MUJ845" s="247"/>
      <c r="MUK845" s="247"/>
      <c r="MUL845" s="247"/>
      <c r="MUM845" s="247"/>
      <c r="MUN845" s="247"/>
      <c r="MUO845" s="247"/>
      <c r="MUP845" s="247"/>
      <c r="MUQ845" s="247"/>
      <c r="MUR845" s="247"/>
      <c r="MUS845" s="247"/>
      <c r="MUT845" s="247"/>
      <c r="MUU845" s="247"/>
      <c r="MUV845" s="247"/>
      <c r="MUW845" s="247"/>
      <c r="MUX845" s="247"/>
      <c r="MUY845" s="247"/>
      <c r="MUZ845" s="247"/>
      <c r="MVA845" s="247"/>
      <c r="MVB845" s="247"/>
      <c r="MVC845" s="247"/>
      <c r="MVD845" s="247"/>
      <c r="MVE845" s="247"/>
      <c r="MVF845" s="247"/>
      <c r="MVG845" s="247"/>
      <c r="MVH845" s="247"/>
      <c r="MVI845" s="247"/>
      <c r="MVJ845" s="247"/>
      <c r="MVK845" s="247"/>
      <c r="MVL845" s="247"/>
      <c r="MVM845" s="247"/>
      <c r="MVN845" s="247"/>
      <c r="MVO845" s="247"/>
      <c r="MVP845" s="247"/>
      <c r="MVQ845" s="247"/>
      <c r="MVR845" s="247"/>
      <c r="MVS845" s="247"/>
      <c r="MVT845" s="247"/>
      <c r="MVU845" s="247"/>
      <c r="MVV845" s="247"/>
      <c r="MVW845" s="247"/>
      <c r="MVX845" s="247"/>
      <c r="MVY845" s="247"/>
      <c r="MVZ845" s="247"/>
      <c r="MWA845" s="247"/>
      <c r="MWB845" s="247"/>
      <c r="MWC845" s="247"/>
      <c r="MWD845" s="247"/>
      <c r="MWE845" s="247"/>
      <c r="MWF845" s="247"/>
      <c r="MWG845" s="247"/>
      <c r="MWH845" s="247"/>
      <c r="MWI845" s="247"/>
      <c r="MWJ845" s="247"/>
      <c r="MWK845" s="247"/>
      <c r="MWL845" s="247"/>
      <c r="MWM845" s="247"/>
      <c r="MWN845" s="247"/>
      <c r="MWO845" s="247"/>
      <c r="MWP845" s="247"/>
      <c r="MWQ845" s="247"/>
      <c r="MWR845" s="247"/>
      <c r="MWS845" s="247"/>
      <c r="MWT845" s="247"/>
      <c r="MWU845" s="247"/>
      <c r="MWV845" s="247"/>
      <c r="MWW845" s="247"/>
      <c r="MWX845" s="247"/>
      <c r="MWY845" s="247"/>
      <c r="MWZ845" s="247"/>
      <c r="MXA845" s="247"/>
      <c r="MXB845" s="247"/>
      <c r="MXC845" s="247"/>
      <c r="MXD845" s="247"/>
      <c r="MXE845" s="247"/>
      <c r="MXF845" s="247"/>
      <c r="MXG845" s="247"/>
      <c r="MXH845" s="247"/>
      <c r="MXI845" s="247"/>
      <c r="MXJ845" s="247"/>
      <c r="MXK845" s="247"/>
      <c r="MXL845" s="247"/>
      <c r="MXM845" s="247"/>
      <c r="MXN845" s="247"/>
      <c r="MXO845" s="247"/>
      <c r="MXP845" s="247"/>
      <c r="MXQ845" s="247"/>
      <c r="MXR845" s="247"/>
      <c r="MXS845" s="247"/>
      <c r="MXT845" s="247"/>
      <c r="MXU845" s="247"/>
      <c r="MXV845" s="247"/>
      <c r="MXW845" s="247"/>
      <c r="MXX845" s="247"/>
      <c r="MXY845" s="247"/>
      <c r="MXZ845" s="247"/>
      <c r="MYA845" s="247"/>
      <c r="MYB845" s="247"/>
      <c r="MYC845" s="247"/>
      <c r="MYD845" s="247"/>
      <c r="MYE845" s="247"/>
      <c r="MYF845" s="247"/>
      <c r="MYG845" s="247"/>
      <c r="MYH845" s="247"/>
      <c r="MYI845" s="247"/>
      <c r="MYJ845" s="247"/>
      <c r="MYK845" s="247"/>
      <c r="MYL845" s="247"/>
      <c r="MYM845" s="247"/>
      <c r="MYN845" s="247"/>
      <c r="MYO845" s="247"/>
      <c r="MYP845" s="247"/>
      <c r="MYQ845" s="247"/>
      <c r="MYR845" s="247"/>
      <c r="MYS845" s="247"/>
      <c r="MYT845" s="247"/>
      <c r="MYU845" s="247"/>
      <c r="MYV845" s="247"/>
      <c r="MYW845" s="247"/>
      <c r="MYX845" s="247"/>
      <c r="MYY845" s="247"/>
      <c r="MYZ845" s="247"/>
      <c r="MZA845" s="247"/>
      <c r="MZB845" s="247"/>
      <c r="MZC845" s="247"/>
      <c r="MZD845" s="247"/>
      <c r="MZE845" s="247"/>
      <c r="MZF845" s="247"/>
      <c r="MZG845" s="247"/>
      <c r="MZH845" s="247"/>
      <c r="MZI845" s="247"/>
      <c r="MZJ845" s="247"/>
      <c r="MZK845" s="247"/>
      <c r="MZL845" s="247"/>
      <c r="MZM845" s="247"/>
      <c r="MZN845" s="247"/>
      <c r="MZO845" s="247"/>
      <c r="MZP845" s="247"/>
      <c r="MZQ845" s="247"/>
      <c r="MZR845" s="247"/>
      <c r="MZS845" s="247"/>
      <c r="MZT845" s="247"/>
      <c r="MZU845" s="247"/>
      <c r="MZV845" s="247"/>
      <c r="MZW845" s="247"/>
      <c r="MZX845" s="247"/>
      <c r="MZY845" s="247"/>
      <c r="MZZ845" s="247"/>
      <c r="NAA845" s="247"/>
      <c r="NAB845" s="247"/>
      <c r="NAC845" s="247"/>
      <c r="NAD845" s="247"/>
      <c r="NAE845" s="247"/>
      <c r="NAF845" s="247"/>
      <c r="NAG845" s="247"/>
      <c r="NAH845" s="247"/>
      <c r="NAI845" s="247"/>
      <c r="NAJ845" s="247"/>
      <c r="NAK845" s="247"/>
      <c r="NAL845" s="247"/>
      <c r="NAM845" s="247"/>
      <c r="NAN845" s="247"/>
      <c r="NAO845" s="247"/>
      <c r="NAP845" s="247"/>
      <c r="NAQ845" s="247"/>
      <c r="NAR845" s="247"/>
      <c r="NAS845" s="247"/>
      <c r="NAT845" s="247"/>
      <c r="NAU845" s="247"/>
      <c r="NAV845" s="247"/>
      <c r="NAW845" s="247"/>
      <c r="NAX845" s="247"/>
      <c r="NAY845" s="247"/>
      <c r="NAZ845" s="247"/>
      <c r="NBA845" s="247"/>
      <c r="NBB845" s="247"/>
      <c r="NBC845" s="247"/>
      <c r="NBD845" s="247"/>
      <c r="NBE845" s="247"/>
      <c r="NBF845" s="247"/>
      <c r="NBG845" s="247"/>
      <c r="NBH845" s="247"/>
      <c r="NBI845" s="247"/>
      <c r="NBJ845" s="247"/>
      <c r="NBK845" s="247"/>
      <c r="NBL845" s="247"/>
      <c r="NBM845" s="247"/>
      <c r="NBN845" s="247"/>
      <c r="NBO845" s="247"/>
      <c r="NBP845" s="247"/>
      <c r="NBQ845" s="247"/>
      <c r="NBR845" s="247"/>
      <c r="NBS845" s="247"/>
      <c r="NBT845" s="247"/>
      <c r="NBU845" s="247"/>
      <c r="NBV845" s="247"/>
      <c r="NBW845" s="247"/>
      <c r="NBX845" s="247"/>
      <c r="NBY845" s="247"/>
      <c r="NBZ845" s="247"/>
      <c r="NCA845" s="247"/>
      <c r="NCB845" s="247"/>
      <c r="NCC845" s="247"/>
      <c r="NCD845" s="247"/>
      <c r="NCE845" s="247"/>
      <c r="NCF845" s="247"/>
      <c r="NCG845" s="247"/>
      <c r="NCH845" s="247"/>
      <c r="NCI845" s="247"/>
      <c r="NCJ845" s="247"/>
      <c r="NCK845" s="247"/>
      <c r="NCL845" s="247"/>
      <c r="NCM845" s="247"/>
      <c r="NCN845" s="247"/>
      <c r="NCO845" s="247"/>
      <c r="NCP845" s="247"/>
      <c r="NCQ845" s="247"/>
      <c r="NCR845" s="247"/>
      <c r="NCS845" s="247"/>
      <c r="NCT845" s="247"/>
      <c r="NCU845" s="247"/>
      <c r="NCV845" s="247"/>
      <c r="NCW845" s="247"/>
      <c r="NCX845" s="247"/>
      <c r="NCY845" s="247"/>
      <c r="NCZ845" s="247"/>
      <c r="NDA845" s="247"/>
      <c r="NDB845" s="247"/>
      <c r="NDC845" s="247"/>
      <c r="NDD845" s="247"/>
      <c r="NDE845" s="247"/>
      <c r="NDF845" s="247"/>
      <c r="NDG845" s="247"/>
      <c r="NDH845" s="247"/>
      <c r="NDI845" s="247"/>
      <c r="NDJ845" s="247"/>
      <c r="NDK845" s="247"/>
      <c r="NDL845" s="247"/>
      <c r="NDM845" s="247"/>
      <c r="NDN845" s="247"/>
      <c r="NDO845" s="247"/>
      <c r="NDP845" s="247"/>
      <c r="NDQ845" s="247"/>
      <c r="NDR845" s="247"/>
      <c r="NDS845" s="247"/>
      <c r="NDT845" s="247"/>
      <c r="NDU845" s="247"/>
      <c r="NDV845" s="247"/>
      <c r="NDW845" s="247"/>
      <c r="NDX845" s="247"/>
      <c r="NDY845" s="247"/>
      <c r="NDZ845" s="247"/>
      <c r="NEA845" s="247"/>
      <c r="NEB845" s="247"/>
      <c r="NEC845" s="247"/>
      <c r="NED845" s="247"/>
      <c r="NEE845" s="247"/>
      <c r="NEF845" s="247"/>
      <c r="NEG845" s="247"/>
      <c r="NEH845" s="247"/>
      <c r="NEI845" s="247"/>
      <c r="NEJ845" s="247"/>
      <c r="NEK845" s="247"/>
      <c r="NEL845" s="247"/>
      <c r="NEM845" s="247"/>
      <c r="NEN845" s="247"/>
      <c r="NEO845" s="247"/>
      <c r="NEP845" s="247"/>
      <c r="NEQ845" s="247"/>
      <c r="NER845" s="247"/>
      <c r="NES845" s="247"/>
      <c r="NET845" s="247"/>
      <c r="NEU845" s="247"/>
      <c r="NEV845" s="247"/>
      <c r="NEW845" s="247"/>
      <c r="NEX845" s="247"/>
      <c r="NEY845" s="247"/>
      <c r="NEZ845" s="247"/>
      <c r="NFA845" s="247"/>
      <c r="NFB845" s="247"/>
      <c r="NFC845" s="247"/>
      <c r="NFD845" s="247"/>
      <c r="NFE845" s="247"/>
      <c r="NFF845" s="247"/>
      <c r="NFG845" s="247"/>
      <c r="NFH845" s="247"/>
      <c r="NFI845" s="247"/>
      <c r="NFJ845" s="247"/>
      <c r="NFK845" s="247"/>
      <c r="NFL845" s="247"/>
      <c r="NFM845" s="247"/>
      <c r="NFN845" s="247"/>
      <c r="NFO845" s="247"/>
      <c r="NFP845" s="247"/>
      <c r="NFQ845" s="247"/>
      <c r="NFR845" s="247"/>
      <c r="NFS845" s="247"/>
      <c r="NFT845" s="247"/>
      <c r="NFU845" s="247"/>
      <c r="NFV845" s="247"/>
      <c r="NFW845" s="247"/>
      <c r="NFX845" s="247"/>
      <c r="NFY845" s="247"/>
      <c r="NFZ845" s="247"/>
      <c r="NGA845" s="247"/>
      <c r="NGB845" s="247"/>
      <c r="NGC845" s="247"/>
      <c r="NGD845" s="247"/>
      <c r="NGE845" s="247"/>
      <c r="NGF845" s="247"/>
      <c r="NGG845" s="247"/>
      <c r="NGH845" s="247"/>
      <c r="NGI845" s="247"/>
      <c r="NGJ845" s="247"/>
      <c r="NGK845" s="247"/>
      <c r="NGL845" s="247"/>
      <c r="NGM845" s="247"/>
      <c r="NGN845" s="247"/>
      <c r="NGO845" s="247"/>
      <c r="NGP845" s="247"/>
      <c r="NGQ845" s="247"/>
      <c r="NGR845" s="247"/>
      <c r="NGS845" s="247"/>
      <c r="NGT845" s="247"/>
      <c r="NGU845" s="247"/>
      <c r="NGV845" s="247"/>
      <c r="NGW845" s="247"/>
      <c r="NGX845" s="247"/>
      <c r="NGY845" s="247"/>
      <c r="NGZ845" s="247"/>
      <c r="NHA845" s="247"/>
      <c r="NHB845" s="247"/>
      <c r="NHC845" s="247"/>
      <c r="NHD845" s="247"/>
      <c r="NHE845" s="247"/>
      <c r="NHF845" s="247"/>
      <c r="NHG845" s="247"/>
      <c r="NHH845" s="247"/>
      <c r="NHI845" s="247"/>
      <c r="NHJ845" s="247"/>
      <c r="NHK845" s="247"/>
      <c r="NHL845" s="247"/>
      <c r="NHM845" s="247"/>
      <c r="NHN845" s="247"/>
      <c r="NHO845" s="247"/>
      <c r="NHP845" s="247"/>
      <c r="NHQ845" s="247"/>
      <c r="NHR845" s="247"/>
      <c r="NHS845" s="247"/>
      <c r="NHT845" s="247"/>
      <c r="NHU845" s="247"/>
      <c r="NHV845" s="247"/>
      <c r="NHW845" s="247"/>
      <c r="NHX845" s="247"/>
      <c r="NHY845" s="247"/>
      <c r="NHZ845" s="247"/>
      <c r="NIA845" s="247"/>
      <c r="NIB845" s="247"/>
      <c r="NIC845" s="247"/>
      <c r="NID845" s="247"/>
      <c r="NIE845" s="247"/>
      <c r="NIF845" s="247"/>
      <c r="NIG845" s="247"/>
      <c r="NIH845" s="247"/>
      <c r="NII845" s="247"/>
      <c r="NIJ845" s="247"/>
      <c r="NIK845" s="247"/>
      <c r="NIL845" s="247"/>
      <c r="NIM845" s="247"/>
      <c r="NIN845" s="247"/>
      <c r="NIO845" s="247"/>
      <c r="NIP845" s="247"/>
      <c r="NIQ845" s="247"/>
      <c r="NIR845" s="247"/>
      <c r="NIS845" s="247"/>
      <c r="NIT845" s="247"/>
      <c r="NIU845" s="247"/>
      <c r="NIV845" s="247"/>
      <c r="NIW845" s="247"/>
      <c r="NIX845" s="247"/>
      <c r="NIY845" s="247"/>
      <c r="NIZ845" s="247"/>
      <c r="NJA845" s="247"/>
      <c r="NJB845" s="247"/>
      <c r="NJC845" s="247"/>
      <c r="NJD845" s="247"/>
      <c r="NJE845" s="247"/>
      <c r="NJF845" s="247"/>
      <c r="NJG845" s="247"/>
      <c r="NJH845" s="247"/>
      <c r="NJI845" s="247"/>
      <c r="NJJ845" s="247"/>
      <c r="NJK845" s="247"/>
      <c r="NJL845" s="247"/>
      <c r="NJM845" s="247"/>
      <c r="NJN845" s="247"/>
      <c r="NJO845" s="247"/>
      <c r="NJP845" s="247"/>
      <c r="NJQ845" s="247"/>
      <c r="NJR845" s="247"/>
      <c r="NJS845" s="247"/>
      <c r="NJT845" s="247"/>
      <c r="NJU845" s="247"/>
      <c r="NJV845" s="247"/>
      <c r="NJW845" s="247"/>
      <c r="NJX845" s="247"/>
      <c r="NJY845" s="247"/>
      <c r="NJZ845" s="247"/>
      <c r="NKA845" s="247"/>
      <c r="NKB845" s="247"/>
      <c r="NKC845" s="247"/>
      <c r="NKD845" s="247"/>
      <c r="NKE845" s="247"/>
      <c r="NKF845" s="247"/>
      <c r="NKG845" s="247"/>
      <c r="NKH845" s="247"/>
      <c r="NKI845" s="247"/>
      <c r="NKJ845" s="247"/>
      <c r="NKK845" s="247"/>
      <c r="NKL845" s="247"/>
      <c r="NKM845" s="247"/>
      <c r="NKN845" s="247"/>
      <c r="NKO845" s="247"/>
      <c r="NKP845" s="247"/>
      <c r="NKQ845" s="247"/>
      <c r="NKR845" s="247"/>
      <c r="NKS845" s="247"/>
      <c r="NKT845" s="247"/>
      <c r="NKU845" s="247"/>
      <c r="NKV845" s="247"/>
      <c r="NKW845" s="247"/>
      <c r="NKX845" s="247"/>
      <c r="NKY845" s="247"/>
      <c r="NKZ845" s="247"/>
      <c r="NLA845" s="247"/>
      <c r="NLB845" s="247"/>
      <c r="NLC845" s="247"/>
      <c r="NLD845" s="247"/>
      <c r="NLE845" s="247"/>
      <c r="NLF845" s="247"/>
      <c r="NLG845" s="247"/>
      <c r="NLH845" s="247"/>
      <c r="NLI845" s="247"/>
      <c r="NLJ845" s="247"/>
      <c r="NLK845" s="247"/>
      <c r="NLL845" s="247"/>
      <c r="NLM845" s="247"/>
      <c r="NLN845" s="247"/>
      <c r="NLO845" s="247"/>
      <c r="NLP845" s="247"/>
      <c r="NLQ845" s="247"/>
      <c r="NLR845" s="247"/>
      <c r="NLS845" s="247"/>
      <c r="NLT845" s="247"/>
      <c r="NLU845" s="247"/>
      <c r="NLV845" s="247"/>
      <c r="NLW845" s="247"/>
      <c r="NLX845" s="247"/>
      <c r="NLY845" s="247"/>
      <c r="NLZ845" s="247"/>
      <c r="NMA845" s="247"/>
      <c r="NMB845" s="247"/>
      <c r="NMC845" s="247"/>
      <c r="NMD845" s="247"/>
      <c r="NME845" s="247"/>
      <c r="NMF845" s="247"/>
      <c r="NMG845" s="247"/>
      <c r="NMH845" s="247"/>
      <c r="NMI845" s="247"/>
      <c r="NMJ845" s="247"/>
      <c r="NMK845" s="247"/>
      <c r="NML845" s="247"/>
      <c r="NMM845" s="247"/>
      <c r="NMN845" s="247"/>
      <c r="NMO845" s="247"/>
      <c r="NMP845" s="247"/>
      <c r="NMQ845" s="247"/>
      <c r="NMR845" s="247"/>
      <c r="NMS845" s="247"/>
      <c r="NMT845" s="247"/>
      <c r="NMU845" s="247"/>
      <c r="NMV845" s="247"/>
      <c r="NMW845" s="247"/>
      <c r="NMX845" s="247"/>
      <c r="NMY845" s="247"/>
      <c r="NMZ845" s="247"/>
      <c r="NNA845" s="247"/>
      <c r="NNB845" s="247"/>
      <c r="NNC845" s="247"/>
      <c r="NND845" s="247"/>
      <c r="NNE845" s="247"/>
      <c r="NNF845" s="247"/>
      <c r="NNG845" s="247"/>
      <c r="NNH845" s="247"/>
      <c r="NNI845" s="247"/>
      <c r="NNJ845" s="247"/>
      <c r="NNK845" s="247"/>
      <c r="NNL845" s="247"/>
      <c r="NNM845" s="247"/>
      <c r="NNN845" s="247"/>
      <c r="NNO845" s="247"/>
      <c r="NNP845" s="247"/>
      <c r="NNQ845" s="247"/>
      <c r="NNR845" s="247"/>
      <c r="NNS845" s="247"/>
      <c r="NNT845" s="247"/>
      <c r="NNU845" s="247"/>
      <c r="NNV845" s="247"/>
      <c r="NNW845" s="247"/>
      <c r="NNX845" s="247"/>
      <c r="NNY845" s="247"/>
      <c r="NNZ845" s="247"/>
      <c r="NOA845" s="247"/>
      <c r="NOB845" s="247"/>
      <c r="NOC845" s="247"/>
      <c r="NOD845" s="247"/>
      <c r="NOE845" s="247"/>
      <c r="NOF845" s="247"/>
      <c r="NOG845" s="247"/>
      <c r="NOH845" s="247"/>
      <c r="NOI845" s="247"/>
      <c r="NOJ845" s="247"/>
      <c r="NOK845" s="247"/>
      <c r="NOL845" s="247"/>
      <c r="NOM845" s="247"/>
      <c r="NON845" s="247"/>
      <c r="NOO845" s="247"/>
      <c r="NOP845" s="247"/>
      <c r="NOQ845" s="247"/>
      <c r="NOR845" s="247"/>
      <c r="NOS845" s="247"/>
      <c r="NOT845" s="247"/>
      <c r="NOU845" s="247"/>
      <c r="NOV845" s="247"/>
      <c r="NOW845" s="247"/>
      <c r="NOX845" s="247"/>
      <c r="NOY845" s="247"/>
      <c r="NOZ845" s="247"/>
      <c r="NPA845" s="247"/>
      <c r="NPB845" s="247"/>
      <c r="NPC845" s="247"/>
      <c r="NPD845" s="247"/>
      <c r="NPE845" s="247"/>
      <c r="NPF845" s="247"/>
      <c r="NPG845" s="247"/>
      <c r="NPH845" s="247"/>
      <c r="NPI845" s="247"/>
      <c r="NPJ845" s="247"/>
      <c r="NPK845" s="247"/>
      <c r="NPL845" s="247"/>
      <c r="NPM845" s="247"/>
      <c r="NPN845" s="247"/>
      <c r="NPO845" s="247"/>
      <c r="NPP845" s="247"/>
      <c r="NPQ845" s="247"/>
      <c r="NPR845" s="247"/>
      <c r="NPS845" s="247"/>
      <c r="NPT845" s="247"/>
      <c r="NPU845" s="247"/>
      <c r="NPV845" s="247"/>
      <c r="NPW845" s="247"/>
      <c r="NPX845" s="247"/>
      <c r="NPY845" s="247"/>
      <c r="NPZ845" s="247"/>
      <c r="NQA845" s="247"/>
      <c r="NQB845" s="247"/>
      <c r="NQC845" s="247"/>
      <c r="NQD845" s="247"/>
      <c r="NQE845" s="247"/>
      <c r="NQF845" s="247"/>
      <c r="NQG845" s="247"/>
      <c r="NQH845" s="247"/>
      <c r="NQI845" s="247"/>
      <c r="NQJ845" s="247"/>
      <c r="NQK845" s="247"/>
      <c r="NQL845" s="247"/>
      <c r="NQM845" s="247"/>
      <c r="NQN845" s="247"/>
      <c r="NQO845" s="247"/>
      <c r="NQP845" s="247"/>
      <c r="NQQ845" s="247"/>
      <c r="NQR845" s="247"/>
      <c r="NQS845" s="247"/>
      <c r="NQT845" s="247"/>
      <c r="NQU845" s="247"/>
      <c r="NQV845" s="247"/>
      <c r="NQW845" s="247"/>
      <c r="NQX845" s="247"/>
      <c r="NQY845" s="247"/>
      <c r="NQZ845" s="247"/>
      <c r="NRA845" s="247"/>
      <c r="NRB845" s="247"/>
      <c r="NRC845" s="247"/>
      <c r="NRD845" s="247"/>
      <c r="NRE845" s="247"/>
      <c r="NRF845" s="247"/>
      <c r="NRG845" s="247"/>
      <c r="NRH845" s="247"/>
      <c r="NRI845" s="247"/>
      <c r="NRJ845" s="247"/>
      <c r="NRK845" s="247"/>
      <c r="NRL845" s="247"/>
      <c r="NRM845" s="247"/>
      <c r="NRN845" s="247"/>
      <c r="NRO845" s="247"/>
      <c r="NRP845" s="247"/>
      <c r="NRQ845" s="247"/>
      <c r="NRR845" s="247"/>
      <c r="NRS845" s="247"/>
      <c r="NRT845" s="247"/>
      <c r="NRU845" s="247"/>
      <c r="NRV845" s="247"/>
      <c r="NRW845" s="247"/>
      <c r="NRX845" s="247"/>
      <c r="NRY845" s="247"/>
      <c r="NRZ845" s="247"/>
      <c r="NSA845" s="247"/>
      <c r="NSB845" s="247"/>
      <c r="NSC845" s="247"/>
      <c r="NSD845" s="247"/>
      <c r="NSE845" s="247"/>
      <c r="NSF845" s="247"/>
      <c r="NSG845" s="247"/>
      <c r="NSH845" s="247"/>
      <c r="NSI845" s="247"/>
      <c r="NSJ845" s="247"/>
      <c r="NSK845" s="247"/>
      <c r="NSL845" s="247"/>
      <c r="NSM845" s="247"/>
      <c r="NSN845" s="247"/>
      <c r="NSO845" s="247"/>
      <c r="NSP845" s="247"/>
      <c r="NSQ845" s="247"/>
      <c r="NSR845" s="247"/>
      <c r="NSS845" s="247"/>
      <c r="NST845" s="247"/>
      <c r="NSU845" s="247"/>
      <c r="NSV845" s="247"/>
      <c r="NSW845" s="247"/>
      <c r="NSX845" s="247"/>
      <c r="NSY845" s="247"/>
      <c r="NSZ845" s="247"/>
      <c r="NTA845" s="247"/>
      <c r="NTB845" s="247"/>
      <c r="NTC845" s="247"/>
      <c r="NTD845" s="247"/>
      <c r="NTE845" s="247"/>
      <c r="NTF845" s="247"/>
      <c r="NTG845" s="247"/>
      <c r="NTH845" s="247"/>
      <c r="NTI845" s="247"/>
      <c r="NTJ845" s="247"/>
      <c r="NTK845" s="247"/>
      <c r="NTL845" s="247"/>
      <c r="NTM845" s="247"/>
      <c r="NTN845" s="247"/>
      <c r="NTO845" s="247"/>
      <c r="NTP845" s="247"/>
      <c r="NTQ845" s="247"/>
      <c r="NTR845" s="247"/>
      <c r="NTS845" s="247"/>
      <c r="NTT845" s="247"/>
      <c r="NTU845" s="247"/>
      <c r="NTV845" s="247"/>
      <c r="NTW845" s="247"/>
      <c r="NTX845" s="247"/>
      <c r="NTY845" s="247"/>
      <c r="NTZ845" s="247"/>
      <c r="NUA845" s="247"/>
      <c r="NUB845" s="247"/>
      <c r="NUC845" s="247"/>
      <c r="NUD845" s="247"/>
      <c r="NUE845" s="247"/>
      <c r="NUF845" s="247"/>
      <c r="NUG845" s="247"/>
      <c r="NUH845" s="247"/>
      <c r="NUI845" s="247"/>
      <c r="NUJ845" s="247"/>
      <c r="NUK845" s="247"/>
      <c r="NUL845" s="247"/>
      <c r="NUM845" s="247"/>
      <c r="NUN845" s="247"/>
      <c r="NUO845" s="247"/>
      <c r="NUP845" s="247"/>
      <c r="NUQ845" s="247"/>
      <c r="NUR845" s="247"/>
      <c r="NUS845" s="247"/>
      <c r="NUT845" s="247"/>
      <c r="NUU845" s="247"/>
      <c r="NUV845" s="247"/>
      <c r="NUW845" s="247"/>
      <c r="NUX845" s="247"/>
      <c r="NUY845" s="247"/>
      <c r="NUZ845" s="247"/>
      <c r="NVA845" s="247"/>
      <c r="NVB845" s="247"/>
      <c r="NVC845" s="247"/>
      <c r="NVD845" s="247"/>
      <c r="NVE845" s="247"/>
      <c r="NVF845" s="247"/>
      <c r="NVG845" s="247"/>
      <c r="NVH845" s="247"/>
      <c r="NVI845" s="247"/>
      <c r="NVJ845" s="247"/>
      <c r="NVK845" s="247"/>
      <c r="NVL845" s="247"/>
      <c r="NVM845" s="247"/>
      <c r="NVN845" s="247"/>
      <c r="NVO845" s="247"/>
      <c r="NVP845" s="247"/>
      <c r="NVQ845" s="247"/>
      <c r="NVR845" s="247"/>
      <c r="NVS845" s="247"/>
      <c r="NVT845" s="247"/>
      <c r="NVU845" s="247"/>
      <c r="NVV845" s="247"/>
      <c r="NVW845" s="247"/>
      <c r="NVX845" s="247"/>
      <c r="NVY845" s="247"/>
      <c r="NVZ845" s="247"/>
      <c r="NWA845" s="247"/>
      <c r="NWB845" s="247"/>
      <c r="NWC845" s="247"/>
      <c r="NWD845" s="247"/>
      <c r="NWE845" s="247"/>
      <c r="NWF845" s="247"/>
      <c r="NWG845" s="247"/>
      <c r="NWH845" s="247"/>
      <c r="NWI845" s="247"/>
      <c r="NWJ845" s="247"/>
      <c r="NWK845" s="247"/>
      <c r="NWL845" s="247"/>
      <c r="NWM845" s="247"/>
      <c r="NWN845" s="247"/>
      <c r="NWO845" s="247"/>
      <c r="NWP845" s="247"/>
      <c r="NWQ845" s="247"/>
      <c r="NWR845" s="247"/>
      <c r="NWS845" s="247"/>
      <c r="NWT845" s="247"/>
      <c r="NWU845" s="247"/>
      <c r="NWV845" s="247"/>
      <c r="NWW845" s="247"/>
      <c r="NWX845" s="247"/>
      <c r="NWY845" s="247"/>
      <c r="NWZ845" s="247"/>
      <c r="NXA845" s="247"/>
      <c r="NXB845" s="247"/>
      <c r="NXC845" s="247"/>
      <c r="NXD845" s="247"/>
      <c r="NXE845" s="247"/>
      <c r="NXF845" s="247"/>
      <c r="NXG845" s="247"/>
      <c r="NXH845" s="247"/>
      <c r="NXI845" s="247"/>
      <c r="NXJ845" s="247"/>
      <c r="NXK845" s="247"/>
      <c r="NXL845" s="247"/>
      <c r="NXM845" s="247"/>
      <c r="NXN845" s="247"/>
      <c r="NXO845" s="247"/>
      <c r="NXP845" s="247"/>
      <c r="NXQ845" s="247"/>
      <c r="NXR845" s="247"/>
      <c r="NXS845" s="247"/>
      <c r="NXT845" s="247"/>
      <c r="NXU845" s="247"/>
      <c r="NXV845" s="247"/>
      <c r="NXW845" s="247"/>
      <c r="NXX845" s="247"/>
      <c r="NXY845" s="247"/>
      <c r="NXZ845" s="247"/>
      <c r="NYA845" s="247"/>
      <c r="NYB845" s="247"/>
      <c r="NYC845" s="247"/>
      <c r="NYD845" s="247"/>
      <c r="NYE845" s="247"/>
      <c r="NYF845" s="247"/>
      <c r="NYG845" s="247"/>
      <c r="NYH845" s="247"/>
      <c r="NYI845" s="247"/>
      <c r="NYJ845" s="247"/>
      <c r="NYK845" s="247"/>
      <c r="NYL845" s="247"/>
      <c r="NYM845" s="247"/>
      <c r="NYN845" s="247"/>
      <c r="NYO845" s="247"/>
      <c r="NYP845" s="247"/>
      <c r="NYQ845" s="247"/>
      <c r="NYR845" s="247"/>
      <c r="NYS845" s="247"/>
      <c r="NYT845" s="247"/>
      <c r="NYU845" s="247"/>
      <c r="NYV845" s="247"/>
      <c r="NYW845" s="247"/>
      <c r="NYX845" s="247"/>
      <c r="NYY845" s="247"/>
      <c r="NYZ845" s="247"/>
      <c r="NZA845" s="247"/>
      <c r="NZB845" s="247"/>
      <c r="NZC845" s="247"/>
      <c r="NZD845" s="247"/>
      <c r="NZE845" s="247"/>
      <c r="NZF845" s="247"/>
      <c r="NZG845" s="247"/>
      <c r="NZH845" s="247"/>
      <c r="NZI845" s="247"/>
      <c r="NZJ845" s="247"/>
      <c r="NZK845" s="247"/>
      <c r="NZL845" s="247"/>
      <c r="NZM845" s="247"/>
      <c r="NZN845" s="247"/>
      <c r="NZO845" s="247"/>
      <c r="NZP845" s="247"/>
      <c r="NZQ845" s="247"/>
      <c r="NZR845" s="247"/>
      <c r="NZS845" s="247"/>
      <c r="NZT845" s="247"/>
      <c r="NZU845" s="247"/>
      <c r="NZV845" s="247"/>
      <c r="NZW845" s="247"/>
      <c r="NZX845" s="247"/>
      <c r="NZY845" s="247"/>
      <c r="NZZ845" s="247"/>
      <c r="OAA845" s="247"/>
      <c r="OAB845" s="247"/>
      <c r="OAC845" s="247"/>
      <c r="OAD845" s="247"/>
      <c r="OAE845" s="247"/>
      <c r="OAF845" s="247"/>
      <c r="OAG845" s="247"/>
      <c r="OAH845" s="247"/>
      <c r="OAI845" s="247"/>
      <c r="OAJ845" s="247"/>
      <c r="OAK845" s="247"/>
      <c r="OAL845" s="247"/>
      <c r="OAM845" s="247"/>
      <c r="OAN845" s="247"/>
      <c r="OAO845" s="247"/>
      <c r="OAP845" s="247"/>
      <c r="OAQ845" s="247"/>
      <c r="OAR845" s="247"/>
      <c r="OAS845" s="247"/>
      <c r="OAT845" s="247"/>
      <c r="OAU845" s="247"/>
      <c r="OAV845" s="247"/>
      <c r="OAW845" s="247"/>
      <c r="OAX845" s="247"/>
      <c r="OAY845" s="247"/>
      <c r="OAZ845" s="247"/>
      <c r="OBA845" s="247"/>
      <c r="OBB845" s="247"/>
      <c r="OBC845" s="247"/>
      <c r="OBD845" s="247"/>
      <c r="OBE845" s="247"/>
      <c r="OBF845" s="247"/>
      <c r="OBG845" s="247"/>
      <c r="OBH845" s="247"/>
      <c r="OBI845" s="247"/>
      <c r="OBJ845" s="247"/>
      <c r="OBK845" s="247"/>
      <c r="OBL845" s="247"/>
      <c r="OBM845" s="247"/>
      <c r="OBN845" s="247"/>
      <c r="OBO845" s="247"/>
      <c r="OBP845" s="247"/>
      <c r="OBQ845" s="247"/>
      <c r="OBR845" s="247"/>
      <c r="OBS845" s="247"/>
      <c r="OBT845" s="247"/>
      <c r="OBU845" s="247"/>
      <c r="OBV845" s="247"/>
      <c r="OBW845" s="247"/>
      <c r="OBX845" s="247"/>
      <c r="OBY845" s="247"/>
      <c r="OBZ845" s="247"/>
      <c r="OCA845" s="247"/>
      <c r="OCB845" s="247"/>
      <c r="OCC845" s="247"/>
      <c r="OCD845" s="247"/>
      <c r="OCE845" s="247"/>
      <c r="OCF845" s="247"/>
      <c r="OCG845" s="247"/>
      <c r="OCH845" s="247"/>
      <c r="OCI845" s="247"/>
      <c r="OCJ845" s="247"/>
      <c r="OCK845" s="247"/>
      <c r="OCL845" s="247"/>
      <c r="OCM845" s="247"/>
      <c r="OCN845" s="247"/>
      <c r="OCO845" s="247"/>
      <c r="OCP845" s="247"/>
      <c r="OCQ845" s="247"/>
      <c r="OCR845" s="247"/>
      <c r="OCS845" s="247"/>
      <c r="OCT845" s="247"/>
      <c r="OCU845" s="247"/>
      <c r="OCV845" s="247"/>
      <c r="OCW845" s="247"/>
      <c r="OCX845" s="247"/>
      <c r="OCY845" s="247"/>
      <c r="OCZ845" s="247"/>
      <c r="ODA845" s="247"/>
      <c r="ODB845" s="247"/>
      <c r="ODC845" s="247"/>
      <c r="ODD845" s="247"/>
      <c r="ODE845" s="247"/>
      <c r="ODF845" s="247"/>
      <c r="ODG845" s="247"/>
      <c r="ODH845" s="247"/>
      <c r="ODI845" s="247"/>
      <c r="ODJ845" s="247"/>
      <c r="ODK845" s="247"/>
      <c r="ODL845" s="247"/>
      <c r="ODM845" s="247"/>
      <c r="ODN845" s="247"/>
      <c r="ODO845" s="247"/>
      <c r="ODP845" s="247"/>
      <c r="ODQ845" s="247"/>
      <c r="ODR845" s="247"/>
      <c r="ODS845" s="247"/>
      <c r="ODT845" s="247"/>
      <c r="ODU845" s="247"/>
      <c r="ODV845" s="247"/>
      <c r="ODW845" s="247"/>
      <c r="ODX845" s="247"/>
      <c r="ODY845" s="247"/>
      <c r="ODZ845" s="247"/>
      <c r="OEA845" s="247"/>
      <c r="OEB845" s="247"/>
      <c r="OEC845" s="247"/>
      <c r="OED845" s="247"/>
      <c r="OEE845" s="247"/>
      <c r="OEF845" s="247"/>
      <c r="OEG845" s="247"/>
      <c r="OEH845" s="247"/>
      <c r="OEI845" s="247"/>
      <c r="OEJ845" s="247"/>
      <c r="OEK845" s="247"/>
      <c r="OEL845" s="247"/>
      <c r="OEM845" s="247"/>
      <c r="OEN845" s="247"/>
      <c r="OEO845" s="247"/>
      <c r="OEP845" s="247"/>
      <c r="OEQ845" s="247"/>
      <c r="OER845" s="247"/>
      <c r="OES845" s="247"/>
      <c r="OET845" s="247"/>
      <c r="OEU845" s="247"/>
      <c r="OEV845" s="247"/>
      <c r="OEW845" s="247"/>
      <c r="OEX845" s="247"/>
      <c r="OEY845" s="247"/>
      <c r="OEZ845" s="247"/>
      <c r="OFA845" s="247"/>
      <c r="OFB845" s="247"/>
      <c r="OFC845" s="247"/>
      <c r="OFD845" s="247"/>
      <c r="OFE845" s="247"/>
      <c r="OFF845" s="247"/>
      <c r="OFG845" s="247"/>
      <c r="OFH845" s="247"/>
      <c r="OFI845" s="247"/>
      <c r="OFJ845" s="247"/>
      <c r="OFK845" s="247"/>
      <c r="OFL845" s="247"/>
      <c r="OFM845" s="247"/>
      <c r="OFN845" s="247"/>
      <c r="OFO845" s="247"/>
      <c r="OFP845" s="247"/>
      <c r="OFQ845" s="247"/>
      <c r="OFR845" s="247"/>
      <c r="OFS845" s="247"/>
      <c r="OFT845" s="247"/>
      <c r="OFU845" s="247"/>
      <c r="OFV845" s="247"/>
      <c r="OFW845" s="247"/>
      <c r="OFX845" s="247"/>
      <c r="OFY845" s="247"/>
      <c r="OFZ845" s="247"/>
      <c r="OGA845" s="247"/>
      <c r="OGB845" s="247"/>
      <c r="OGC845" s="247"/>
      <c r="OGD845" s="247"/>
      <c r="OGE845" s="247"/>
      <c r="OGF845" s="247"/>
      <c r="OGG845" s="247"/>
      <c r="OGH845" s="247"/>
      <c r="OGI845" s="247"/>
      <c r="OGJ845" s="247"/>
      <c r="OGK845" s="247"/>
      <c r="OGL845" s="247"/>
      <c r="OGM845" s="247"/>
      <c r="OGN845" s="247"/>
      <c r="OGO845" s="247"/>
      <c r="OGP845" s="247"/>
      <c r="OGQ845" s="247"/>
      <c r="OGR845" s="247"/>
      <c r="OGS845" s="247"/>
      <c r="OGT845" s="247"/>
      <c r="OGU845" s="247"/>
      <c r="OGV845" s="247"/>
      <c r="OGW845" s="247"/>
      <c r="OGX845" s="247"/>
      <c r="OGY845" s="247"/>
      <c r="OGZ845" s="247"/>
      <c r="OHA845" s="247"/>
      <c r="OHB845" s="247"/>
      <c r="OHC845" s="247"/>
      <c r="OHD845" s="247"/>
      <c r="OHE845" s="247"/>
      <c r="OHF845" s="247"/>
      <c r="OHG845" s="247"/>
      <c r="OHH845" s="247"/>
      <c r="OHI845" s="247"/>
      <c r="OHJ845" s="247"/>
      <c r="OHK845" s="247"/>
      <c r="OHL845" s="247"/>
      <c r="OHM845" s="247"/>
      <c r="OHN845" s="247"/>
      <c r="OHO845" s="247"/>
      <c r="OHP845" s="247"/>
      <c r="OHQ845" s="247"/>
      <c r="OHR845" s="247"/>
      <c r="OHS845" s="247"/>
      <c r="OHT845" s="247"/>
      <c r="OHU845" s="247"/>
      <c r="OHV845" s="247"/>
      <c r="OHW845" s="247"/>
      <c r="OHX845" s="247"/>
      <c r="OHY845" s="247"/>
      <c r="OHZ845" s="247"/>
      <c r="OIA845" s="247"/>
      <c r="OIB845" s="247"/>
      <c r="OIC845" s="247"/>
      <c r="OID845" s="247"/>
      <c r="OIE845" s="247"/>
      <c r="OIF845" s="247"/>
      <c r="OIG845" s="247"/>
      <c r="OIH845" s="247"/>
      <c r="OII845" s="247"/>
      <c r="OIJ845" s="247"/>
      <c r="OIK845" s="247"/>
      <c r="OIL845" s="247"/>
      <c r="OIM845" s="247"/>
      <c r="OIN845" s="247"/>
      <c r="OIO845" s="247"/>
      <c r="OIP845" s="247"/>
      <c r="OIQ845" s="247"/>
      <c r="OIR845" s="247"/>
      <c r="OIS845" s="247"/>
      <c r="OIT845" s="247"/>
      <c r="OIU845" s="247"/>
      <c r="OIV845" s="247"/>
      <c r="OIW845" s="247"/>
      <c r="OIX845" s="247"/>
      <c r="OIY845" s="247"/>
      <c r="OIZ845" s="247"/>
      <c r="OJA845" s="247"/>
      <c r="OJB845" s="247"/>
      <c r="OJC845" s="247"/>
      <c r="OJD845" s="247"/>
      <c r="OJE845" s="247"/>
      <c r="OJF845" s="247"/>
      <c r="OJG845" s="247"/>
      <c r="OJH845" s="247"/>
      <c r="OJI845" s="247"/>
      <c r="OJJ845" s="247"/>
      <c r="OJK845" s="247"/>
      <c r="OJL845" s="247"/>
      <c r="OJM845" s="247"/>
      <c r="OJN845" s="247"/>
      <c r="OJO845" s="247"/>
      <c r="OJP845" s="247"/>
      <c r="OJQ845" s="247"/>
      <c r="OJR845" s="247"/>
      <c r="OJS845" s="247"/>
      <c r="OJT845" s="247"/>
      <c r="OJU845" s="247"/>
      <c r="OJV845" s="247"/>
      <c r="OJW845" s="247"/>
      <c r="OJX845" s="247"/>
      <c r="OJY845" s="247"/>
      <c r="OJZ845" s="247"/>
      <c r="OKA845" s="247"/>
      <c r="OKB845" s="247"/>
      <c r="OKC845" s="247"/>
      <c r="OKD845" s="247"/>
      <c r="OKE845" s="247"/>
      <c r="OKF845" s="247"/>
      <c r="OKG845" s="247"/>
      <c r="OKH845" s="247"/>
      <c r="OKI845" s="247"/>
      <c r="OKJ845" s="247"/>
      <c r="OKK845" s="247"/>
      <c r="OKL845" s="247"/>
      <c r="OKM845" s="247"/>
      <c r="OKN845" s="247"/>
      <c r="OKO845" s="247"/>
      <c r="OKP845" s="247"/>
      <c r="OKQ845" s="247"/>
      <c r="OKR845" s="247"/>
      <c r="OKS845" s="247"/>
      <c r="OKT845" s="247"/>
      <c r="OKU845" s="247"/>
      <c r="OKV845" s="247"/>
      <c r="OKW845" s="247"/>
      <c r="OKX845" s="247"/>
      <c r="OKY845" s="247"/>
      <c r="OKZ845" s="247"/>
      <c r="OLA845" s="247"/>
      <c r="OLB845" s="247"/>
      <c r="OLC845" s="247"/>
      <c r="OLD845" s="247"/>
      <c r="OLE845" s="247"/>
      <c r="OLF845" s="247"/>
      <c r="OLG845" s="247"/>
      <c r="OLH845" s="247"/>
      <c r="OLI845" s="247"/>
      <c r="OLJ845" s="247"/>
      <c r="OLK845" s="247"/>
      <c r="OLL845" s="247"/>
      <c r="OLM845" s="247"/>
      <c r="OLN845" s="247"/>
      <c r="OLO845" s="247"/>
      <c r="OLP845" s="247"/>
      <c r="OLQ845" s="247"/>
      <c r="OLR845" s="247"/>
      <c r="OLS845" s="247"/>
      <c r="OLT845" s="247"/>
      <c r="OLU845" s="247"/>
      <c r="OLV845" s="247"/>
      <c r="OLW845" s="247"/>
      <c r="OLX845" s="247"/>
      <c r="OLY845" s="247"/>
      <c r="OLZ845" s="247"/>
      <c r="OMA845" s="247"/>
      <c r="OMB845" s="247"/>
      <c r="OMC845" s="247"/>
      <c r="OMD845" s="247"/>
      <c r="OME845" s="247"/>
      <c r="OMF845" s="247"/>
      <c r="OMG845" s="247"/>
      <c r="OMH845" s="247"/>
      <c r="OMI845" s="247"/>
      <c r="OMJ845" s="247"/>
      <c r="OMK845" s="247"/>
      <c r="OML845" s="247"/>
      <c r="OMM845" s="247"/>
      <c r="OMN845" s="247"/>
      <c r="OMO845" s="247"/>
      <c r="OMP845" s="247"/>
      <c r="OMQ845" s="247"/>
      <c r="OMR845" s="247"/>
      <c r="OMS845" s="247"/>
      <c r="OMT845" s="247"/>
      <c r="OMU845" s="247"/>
      <c r="OMV845" s="247"/>
      <c r="OMW845" s="247"/>
      <c r="OMX845" s="247"/>
      <c r="OMY845" s="247"/>
      <c r="OMZ845" s="247"/>
      <c r="ONA845" s="247"/>
      <c r="ONB845" s="247"/>
      <c r="ONC845" s="247"/>
      <c r="OND845" s="247"/>
      <c r="ONE845" s="247"/>
      <c r="ONF845" s="247"/>
      <c r="ONG845" s="247"/>
      <c r="ONH845" s="247"/>
      <c r="ONI845" s="247"/>
      <c r="ONJ845" s="247"/>
      <c r="ONK845" s="247"/>
      <c r="ONL845" s="247"/>
      <c r="ONM845" s="247"/>
      <c r="ONN845" s="247"/>
      <c r="ONO845" s="247"/>
      <c r="ONP845" s="247"/>
      <c r="ONQ845" s="247"/>
      <c r="ONR845" s="247"/>
      <c r="ONS845" s="247"/>
      <c r="ONT845" s="247"/>
      <c r="ONU845" s="247"/>
      <c r="ONV845" s="247"/>
      <c r="ONW845" s="247"/>
      <c r="ONX845" s="247"/>
      <c r="ONY845" s="247"/>
      <c r="ONZ845" s="247"/>
      <c r="OOA845" s="247"/>
      <c r="OOB845" s="247"/>
      <c r="OOC845" s="247"/>
      <c r="OOD845" s="247"/>
      <c r="OOE845" s="247"/>
      <c r="OOF845" s="247"/>
      <c r="OOG845" s="247"/>
      <c r="OOH845" s="247"/>
      <c r="OOI845" s="247"/>
      <c r="OOJ845" s="247"/>
      <c r="OOK845" s="247"/>
      <c r="OOL845" s="247"/>
      <c r="OOM845" s="247"/>
      <c r="OON845" s="247"/>
      <c r="OOO845" s="247"/>
      <c r="OOP845" s="247"/>
      <c r="OOQ845" s="247"/>
      <c r="OOR845" s="247"/>
      <c r="OOS845" s="247"/>
      <c r="OOT845" s="247"/>
      <c r="OOU845" s="247"/>
      <c r="OOV845" s="247"/>
      <c r="OOW845" s="247"/>
      <c r="OOX845" s="247"/>
      <c r="OOY845" s="247"/>
      <c r="OOZ845" s="247"/>
      <c r="OPA845" s="247"/>
      <c r="OPB845" s="247"/>
      <c r="OPC845" s="247"/>
      <c r="OPD845" s="247"/>
      <c r="OPE845" s="247"/>
      <c r="OPF845" s="247"/>
      <c r="OPG845" s="247"/>
      <c r="OPH845" s="247"/>
      <c r="OPI845" s="247"/>
      <c r="OPJ845" s="247"/>
      <c r="OPK845" s="247"/>
      <c r="OPL845" s="247"/>
      <c r="OPM845" s="247"/>
      <c r="OPN845" s="247"/>
      <c r="OPO845" s="247"/>
      <c r="OPP845" s="247"/>
      <c r="OPQ845" s="247"/>
      <c r="OPR845" s="247"/>
      <c r="OPS845" s="247"/>
      <c r="OPT845" s="247"/>
      <c r="OPU845" s="247"/>
      <c r="OPV845" s="247"/>
      <c r="OPW845" s="247"/>
      <c r="OPX845" s="247"/>
      <c r="OPY845" s="247"/>
      <c r="OPZ845" s="247"/>
      <c r="OQA845" s="247"/>
      <c r="OQB845" s="247"/>
      <c r="OQC845" s="247"/>
      <c r="OQD845" s="247"/>
      <c r="OQE845" s="247"/>
      <c r="OQF845" s="247"/>
      <c r="OQG845" s="247"/>
      <c r="OQH845" s="247"/>
      <c r="OQI845" s="247"/>
      <c r="OQJ845" s="247"/>
      <c r="OQK845" s="247"/>
      <c r="OQL845" s="247"/>
      <c r="OQM845" s="247"/>
      <c r="OQN845" s="247"/>
      <c r="OQO845" s="247"/>
      <c r="OQP845" s="247"/>
      <c r="OQQ845" s="247"/>
      <c r="OQR845" s="247"/>
      <c r="OQS845" s="247"/>
      <c r="OQT845" s="247"/>
      <c r="OQU845" s="247"/>
      <c r="OQV845" s="247"/>
      <c r="OQW845" s="247"/>
      <c r="OQX845" s="247"/>
      <c r="OQY845" s="247"/>
      <c r="OQZ845" s="247"/>
      <c r="ORA845" s="247"/>
      <c r="ORB845" s="247"/>
      <c r="ORC845" s="247"/>
      <c r="ORD845" s="247"/>
      <c r="ORE845" s="247"/>
      <c r="ORF845" s="247"/>
      <c r="ORG845" s="247"/>
      <c r="ORH845" s="247"/>
      <c r="ORI845" s="247"/>
      <c r="ORJ845" s="247"/>
      <c r="ORK845" s="247"/>
      <c r="ORL845" s="247"/>
      <c r="ORM845" s="247"/>
      <c r="ORN845" s="247"/>
      <c r="ORO845" s="247"/>
      <c r="ORP845" s="247"/>
      <c r="ORQ845" s="247"/>
      <c r="ORR845" s="247"/>
      <c r="ORS845" s="247"/>
      <c r="ORT845" s="247"/>
      <c r="ORU845" s="247"/>
      <c r="ORV845" s="247"/>
      <c r="ORW845" s="247"/>
      <c r="ORX845" s="247"/>
      <c r="ORY845" s="247"/>
      <c r="ORZ845" s="247"/>
      <c r="OSA845" s="247"/>
      <c r="OSB845" s="247"/>
      <c r="OSC845" s="247"/>
      <c r="OSD845" s="247"/>
      <c r="OSE845" s="247"/>
      <c r="OSF845" s="247"/>
      <c r="OSG845" s="247"/>
      <c r="OSH845" s="247"/>
      <c r="OSI845" s="247"/>
      <c r="OSJ845" s="247"/>
      <c r="OSK845" s="247"/>
      <c r="OSL845" s="247"/>
      <c r="OSM845" s="247"/>
      <c r="OSN845" s="247"/>
      <c r="OSO845" s="247"/>
      <c r="OSP845" s="247"/>
      <c r="OSQ845" s="247"/>
      <c r="OSR845" s="247"/>
      <c r="OSS845" s="247"/>
      <c r="OST845" s="247"/>
      <c r="OSU845" s="247"/>
      <c r="OSV845" s="247"/>
      <c r="OSW845" s="247"/>
      <c r="OSX845" s="247"/>
      <c r="OSY845" s="247"/>
      <c r="OSZ845" s="247"/>
      <c r="OTA845" s="247"/>
      <c r="OTB845" s="247"/>
      <c r="OTC845" s="247"/>
      <c r="OTD845" s="247"/>
      <c r="OTE845" s="247"/>
      <c r="OTF845" s="247"/>
      <c r="OTG845" s="247"/>
      <c r="OTH845" s="247"/>
      <c r="OTI845" s="247"/>
      <c r="OTJ845" s="247"/>
      <c r="OTK845" s="247"/>
      <c r="OTL845" s="247"/>
      <c r="OTM845" s="247"/>
      <c r="OTN845" s="247"/>
      <c r="OTO845" s="247"/>
      <c r="OTP845" s="247"/>
      <c r="OTQ845" s="247"/>
      <c r="OTR845" s="247"/>
      <c r="OTS845" s="247"/>
      <c r="OTT845" s="247"/>
      <c r="OTU845" s="247"/>
      <c r="OTV845" s="247"/>
      <c r="OTW845" s="247"/>
      <c r="OTX845" s="247"/>
      <c r="OTY845" s="247"/>
      <c r="OTZ845" s="247"/>
      <c r="OUA845" s="247"/>
      <c r="OUB845" s="247"/>
      <c r="OUC845" s="247"/>
      <c r="OUD845" s="247"/>
      <c r="OUE845" s="247"/>
      <c r="OUF845" s="247"/>
      <c r="OUG845" s="247"/>
      <c r="OUH845" s="247"/>
      <c r="OUI845" s="247"/>
      <c r="OUJ845" s="247"/>
      <c r="OUK845" s="247"/>
      <c r="OUL845" s="247"/>
      <c r="OUM845" s="247"/>
      <c r="OUN845" s="247"/>
      <c r="OUO845" s="247"/>
      <c r="OUP845" s="247"/>
      <c r="OUQ845" s="247"/>
      <c r="OUR845" s="247"/>
      <c r="OUS845" s="247"/>
      <c r="OUT845" s="247"/>
      <c r="OUU845" s="247"/>
      <c r="OUV845" s="247"/>
      <c r="OUW845" s="247"/>
      <c r="OUX845" s="247"/>
      <c r="OUY845" s="247"/>
      <c r="OUZ845" s="247"/>
      <c r="OVA845" s="247"/>
      <c r="OVB845" s="247"/>
      <c r="OVC845" s="247"/>
      <c r="OVD845" s="247"/>
      <c r="OVE845" s="247"/>
      <c r="OVF845" s="247"/>
      <c r="OVG845" s="247"/>
      <c r="OVH845" s="247"/>
      <c r="OVI845" s="247"/>
      <c r="OVJ845" s="247"/>
      <c r="OVK845" s="247"/>
      <c r="OVL845" s="247"/>
      <c r="OVM845" s="247"/>
      <c r="OVN845" s="247"/>
      <c r="OVO845" s="247"/>
      <c r="OVP845" s="247"/>
      <c r="OVQ845" s="247"/>
      <c r="OVR845" s="247"/>
      <c r="OVS845" s="247"/>
      <c r="OVT845" s="247"/>
      <c r="OVU845" s="247"/>
      <c r="OVV845" s="247"/>
      <c r="OVW845" s="247"/>
      <c r="OVX845" s="247"/>
      <c r="OVY845" s="247"/>
      <c r="OVZ845" s="247"/>
      <c r="OWA845" s="247"/>
      <c r="OWB845" s="247"/>
      <c r="OWC845" s="247"/>
      <c r="OWD845" s="247"/>
      <c r="OWE845" s="247"/>
      <c r="OWF845" s="247"/>
      <c r="OWG845" s="247"/>
      <c r="OWH845" s="247"/>
      <c r="OWI845" s="247"/>
      <c r="OWJ845" s="247"/>
      <c r="OWK845" s="247"/>
      <c r="OWL845" s="247"/>
      <c r="OWM845" s="247"/>
      <c r="OWN845" s="247"/>
      <c r="OWO845" s="247"/>
      <c r="OWP845" s="247"/>
      <c r="OWQ845" s="247"/>
      <c r="OWR845" s="247"/>
      <c r="OWS845" s="247"/>
      <c r="OWT845" s="247"/>
      <c r="OWU845" s="247"/>
      <c r="OWV845" s="247"/>
      <c r="OWW845" s="247"/>
      <c r="OWX845" s="247"/>
      <c r="OWY845" s="247"/>
      <c r="OWZ845" s="247"/>
      <c r="OXA845" s="247"/>
      <c r="OXB845" s="247"/>
      <c r="OXC845" s="247"/>
      <c r="OXD845" s="247"/>
      <c r="OXE845" s="247"/>
      <c r="OXF845" s="247"/>
      <c r="OXG845" s="247"/>
      <c r="OXH845" s="247"/>
      <c r="OXI845" s="247"/>
      <c r="OXJ845" s="247"/>
      <c r="OXK845" s="247"/>
      <c r="OXL845" s="247"/>
      <c r="OXM845" s="247"/>
      <c r="OXN845" s="247"/>
      <c r="OXO845" s="247"/>
      <c r="OXP845" s="247"/>
      <c r="OXQ845" s="247"/>
      <c r="OXR845" s="247"/>
      <c r="OXS845" s="247"/>
      <c r="OXT845" s="247"/>
      <c r="OXU845" s="247"/>
      <c r="OXV845" s="247"/>
      <c r="OXW845" s="247"/>
      <c r="OXX845" s="247"/>
      <c r="OXY845" s="247"/>
      <c r="OXZ845" s="247"/>
      <c r="OYA845" s="247"/>
      <c r="OYB845" s="247"/>
      <c r="OYC845" s="247"/>
      <c r="OYD845" s="247"/>
      <c r="OYE845" s="247"/>
      <c r="OYF845" s="247"/>
      <c r="OYG845" s="247"/>
      <c r="OYH845" s="247"/>
      <c r="OYI845" s="247"/>
      <c r="OYJ845" s="247"/>
      <c r="OYK845" s="247"/>
      <c r="OYL845" s="247"/>
      <c r="OYM845" s="247"/>
      <c r="OYN845" s="247"/>
      <c r="OYO845" s="247"/>
      <c r="OYP845" s="247"/>
      <c r="OYQ845" s="247"/>
      <c r="OYR845" s="247"/>
      <c r="OYS845" s="247"/>
      <c r="OYT845" s="247"/>
      <c r="OYU845" s="247"/>
      <c r="OYV845" s="247"/>
      <c r="OYW845" s="247"/>
      <c r="OYX845" s="247"/>
      <c r="OYY845" s="247"/>
      <c r="OYZ845" s="247"/>
      <c r="OZA845" s="247"/>
      <c r="OZB845" s="247"/>
      <c r="OZC845" s="247"/>
      <c r="OZD845" s="247"/>
      <c r="OZE845" s="247"/>
      <c r="OZF845" s="247"/>
      <c r="OZG845" s="247"/>
      <c r="OZH845" s="247"/>
      <c r="OZI845" s="247"/>
      <c r="OZJ845" s="247"/>
      <c r="OZK845" s="247"/>
      <c r="OZL845" s="247"/>
      <c r="OZM845" s="247"/>
      <c r="OZN845" s="247"/>
      <c r="OZO845" s="247"/>
      <c r="OZP845" s="247"/>
      <c r="OZQ845" s="247"/>
      <c r="OZR845" s="247"/>
      <c r="OZS845" s="247"/>
      <c r="OZT845" s="247"/>
      <c r="OZU845" s="247"/>
      <c r="OZV845" s="247"/>
      <c r="OZW845" s="247"/>
      <c r="OZX845" s="247"/>
      <c r="OZY845" s="247"/>
      <c r="OZZ845" s="247"/>
      <c r="PAA845" s="247"/>
      <c r="PAB845" s="247"/>
      <c r="PAC845" s="247"/>
      <c r="PAD845" s="247"/>
      <c r="PAE845" s="247"/>
      <c r="PAF845" s="247"/>
      <c r="PAG845" s="247"/>
      <c r="PAH845" s="247"/>
      <c r="PAI845" s="247"/>
      <c r="PAJ845" s="247"/>
      <c r="PAK845" s="247"/>
      <c r="PAL845" s="247"/>
      <c r="PAM845" s="247"/>
      <c r="PAN845" s="247"/>
      <c r="PAO845" s="247"/>
      <c r="PAP845" s="247"/>
      <c r="PAQ845" s="247"/>
      <c r="PAR845" s="247"/>
      <c r="PAS845" s="247"/>
      <c r="PAT845" s="247"/>
      <c r="PAU845" s="247"/>
      <c r="PAV845" s="247"/>
      <c r="PAW845" s="247"/>
      <c r="PAX845" s="247"/>
      <c r="PAY845" s="247"/>
      <c r="PAZ845" s="247"/>
      <c r="PBA845" s="247"/>
      <c r="PBB845" s="247"/>
      <c r="PBC845" s="247"/>
      <c r="PBD845" s="247"/>
      <c r="PBE845" s="247"/>
      <c r="PBF845" s="247"/>
      <c r="PBG845" s="247"/>
      <c r="PBH845" s="247"/>
      <c r="PBI845" s="247"/>
      <c r="PBJ845" s="247"/>
      <c r="PBK845" s="247"/>
      <c r="PBL845" s="247"/>
      <c r="PBM845" s="247"/>
      <c r="PBN845" s="247"/>
      <c r="PBO845" s="247"/>
      <c r="PBP845" s="247"/>
      <c r="PBQ845" s="247"/>
      <c r="PBR845" s="247"/>
      <c r="PBS845" s="247"/>
      <c r="PBT845" s="247"/>
      <c r="PBU845" s="247"/>
      <c r="PBV845" s="247"/>
      <c r="PBW845" s="247"/>
      <c r="PBX845" s="247"/>
      <c r="PBY845" s="247"/>
      <c r="PBZ845" s="247"/>
      <c r="PCA845" s="247"/>
      <c r="PCB845" s="247"/>
      <c r="PCC845" s="247"/>
      <c r="PCD845" s="247"/>
      <c r="PCE845" s="247"/>
      <c r="PCF845" s="247"/>
      <c r="PCG845" s="247"/>
      <c r="PCH845" s="247"/>
      <c r="PCI845" s="247"/>
      <c r="PCJ845" s="247"/>
      <c r="PCK845" s="247"/>
      <c r="PCL845" s="247"/>
      <c r="PCM845" s="247"/>
      <c r="PCN845" s="247"/>
      <c r="PCO845" s="247"/>
      <c r="PCP845" s="247"/>
      <c r="PCQ845" s="247"/>
      <c r="PCR845" s="247"/>
      <c r="PCS845" s="247"/>
      <c r="PCT845" s="247"/>
      <c r="PCU845" s="247"/>
      <c r="PCV845" s="247"/>
      <c r="PCW845" s="247"/>
      <c r="PCX845" s="247"/>
      <c r="PCY845" s="247"/>
      <c r="PCZ845" s="247"/>
      <c r="PDA845" s="247"/>
      <c r="PDB845" s="247"/>
      <c r="PDC845" s="247"/>
      <c r="PDD845" s="247"/>
      <c r="PDE845" s="247"/>
      <c r="PDF845" s="247"/>
      <c r="PDG845" s="247"/>
      <c r="PDH845" s="247"/>
      <c r="PDI845" s="247"/>
      <c r="PDJ845" s="247"/>
      <c r="PDK845" s="247"/>
      <c r="PDL845" s="247"/>
      <c r="PDM845" s="247"/>
      <c r="PDN845" s="247"/>
      <c r="PDO845" s="247"/>
      <c r="PDP845" s="247"/>
      <c r="PDQ845" s="247"/>
      <c r="PDR845" s="247"/>
      <c r="PDS845" s="247"/>
      <c r="PDT845" s="247"/>
      <c r="PDU845" s="247"/>
      <c r="PDV845" s="247"/>
      <c r="PDW845" s="247"/>
      <c r="PDX845" s="247"/>
      <c r="PDY845" s="247"/>
      <c r="PDZ845" s="247"/>
      <c r="PEA845" s="247"/>
      <c r="PEB845" s="247"/>
      <c r="PEC845" s="247"/>
      <c r="PED845" s="247"/>
      <c r="PEE845" s="247"/>
      <c r="PEF845" s="247"/>
      <c r="PEG845" s="247"/>
      <c r="PEH845" s="247"/>
      <c r="PEI845" s="247"/>
      <c r="PEJ845" s="247"/>
      <c r="PEK845" s="247"/>
      <c r="PEL845" s="247"/>
      <c r="PEM845" s="247"/>
      <c r="PEN845" s="247"/>
      <c r="PEO845" s="247"/>
      <c r="PEP845" s="247"/>
      <c r="PEQ845" s="247"/>
      <c r="PER845" s="247"/>
      <c r="PES845" s="247"/>
      <c r="PET845" s="247"/>
      <c r="PEU845" s="247"/>
      <c r="PEV845" s="247"/>
      <c r="PEW845" s="247"/>
      <c r="PEX845" s="247"/>
      <c r="PEY845" s="247"/>
      <c r="PEZ845" s="247"/>
      <c r="PFA845" s="247"/>
      <c r="PFB845" s="247"/>
      <c r="PFC845" s="247"/>
      <c r="PFD845" s="247"/>
      <c r="PFE845" s="247"/>
      <c r="PFF845" s="247"/>
      <c r="PFG845" s="247"/>
      <c r="PFH845" s="247"/>
      <c r="PFI845" s="247"/>
      <c r="PFJ845" s="247"/>
      <c r="PFK845" s="247"/>
      <c r="PFL845" s="247"/>
      <c r="PFM845" s="247"/>
      <c r="PFN845" s="247"/>
      <c r="PFO845" s="247"/>
      <c r="PFP845" s="247"/>
      <c r="PFQ845" s="247"/>
      <c r="PFR845" s="247"/>
      <c r="PFS845" s="247"/>
      <c r="PFT845" s="247"/>
      <c r="PFU845" s="247"/>
      <c r="PFV845" s="247"/>
      <c r="PFW845" s="247"/>
      <c r="PFX845" s="247"/>
      <c r="PFY845" s="247"/>
      <c r="PFZ845" s="247"/>
      <c r="PGA845" s="247"/>
      <c r="PGB845" s="247"/>
      <c r="PGC845" s="247"/>
      <c r="PGD845" s="247"/>
      <c r="PGE845" s="247"/>
      <c r="PGF845" s="247"/>
      <c r="PGG845" s="247"/>
      <c r="PGH845" s="247"/>
      <c r="PGI845" s="247"/>
      <c r="PGJ845" s="247"/>
      <c r="PGK845" s="247"/>
      <c r="PGL845" s="247"/>
      <c r="PGM845" s="247"/>
      <c r="PGN845" s="247"/>
      <c r="PGO845" s="247"/>
      <c r="PGP845" s="247"/>
      <c r="PGQ845" s="247"/>
      <c r="PGR845" s="247"/>
      <c r="PGS845" s="247"/>
      <c r="PGT845" s="247"/>
      <c r="PGU845" s="247"/>
      <c r="PGV845" s="247"/>
      <c r="PGW845" s="247"/>
      <c r="PGX845" s="247"/>
      <c r="PGY845" s="247"/>
      <c r="PGZ845" s="247"/>
      <c r="PHA845" s="247"/>
      <c r="PHB845" s="247"/>
      <c r="PHC845" s="247"/>
      <c r="PHD845" s="247"/>
      <c r="PHE845" s="247"/>
      <c r="PHF845" s="247"/>
      <c r="PHG845" s="247"/>
      <c r="PHH845" s="247"/>
      <c r="PHI845" s="247"/>
      <c r="PHJ845" s="247"/>
      <c r="PHK845" s="247"/>
      <c r="PHL845" s="247"/>
      <c r="PHM845" s="247"/>
      <c r="PHN845" s="247"/>
      <c r="PHO845" s="247"/>
      <c r="PHP845" s="247"/>
      <c r="PHQ845" s="247"/>
      <c r="PHR845" s="247"/>
      <c r="PHS845" s="247"/>
      <c r="PHT845" s="247"/>
      <c r="PHU845" s="247"/>
      <c r="PHV845" s="247"/>
      <c r="PHW845" s="247"/>
      <c r="PHX845" s="247"/>
      <c r="PHY845" s="247"/>
      <c r="PHZ845" s="247"/>
      <c r="PIA845" s="247"/>
      <c r="PIB845" s="247"/>
      <c r="PIC845" s="247"/>
      <c r="PID845" s="247"/>
      <c r="PIE845" s="247"/>
      <c r="PIF845" s="247"/>
      <c r="PIG845" s="247"/>
      <c r="PIH845" s="247"/>
      <c r="PII845" s="247"/>
      <c r="PIJ845" s="247"/>
      <c r="PIK845" s="247"/>
      <c r="PIL845" s="247"/>
      <c r="PIM845" s="247"/>
      <c r="PIN845" s="247"/>
      <c r="PIO845" s="247"/>
      <c r="PIP845" s="247"/>
      <c r="PIQ845" s="247"/>
      <c r="PIR845" s="247"/>
      <c r="PIS845" s="247"/>
      <c r="PIT845" s="247"/>
      <c r="PIU845" s="247"/>
      <c r="PIV845" s="247"/>
      <c r="PIW845" s="247"/>
      <c r="PIX845" s="247"/>
      <c r="PIY845" s="247"/>
      <c r="PIZ845" s="247"/>
      <c r="PJA845" s="247"/>
      <c r="PJB845" s="247"/>
      <c r="PJC845" s="247"/>
      <c r="PJD845" s="247"/>
      <c r="PJE845" s="247"/>
      <c r="PJF845" s="247"/>
      <c r="PJG845" s="247"/>
      <c r="PJH845" s="247"/>
      <c r="PJI845" s="247"/>
      <c r="PJJ845" s="247"/>
      <c r="PJK845" s="247"/>
      <c r="PJL845" s="247"/>
      <c r="PJM845" s="247"/>
      <c r="PJN845" s="247"/>
      <c r="PJO845" s="247"/>
      <c r="PJP845" s="247"/>
      <c r="PJQ845" s="247"/>
      <c r="PJR845" s="247"/>
      <c r="PJS845" s="247"/>
      <c r="PJT845" s="247"/>
      <c r="PJU845" s="247"/>
      <c r="PJV845" s="247"/>
      <c r="PJW845" s="247"/>
      <c r="PJX845" s="247"/>
      <c r="PJY845" s="247"/>
      <c r="PJZ845" s="247"/>
      <c r="PKA845" s="247"/>
      <c r="PKB845" s="247"/>
      <c r="PKC845" s="247"/>
      <c r="PKD845" s="247"/>
      <c r="PKE845" s="247"/>
      <c r="PKF845" s="247"/>
      <c r="PKG845" s="247"/>
      <c r="PKH845" s="247"/>
      <c r="PKI845" s="247"/>
      <c r="PKJ845" s="247"/>
      <c r="PKK845" s="247"/>
      <c r="PKL845" s="247"/>
      <c r="PKM845" s="247"/>
      <c r="PKN845" s="247"/>
      <c r="PKO845" s="247"/>
      <c r="PKP845" s="247"/>
      <c r="PKQ845" s="247"/>
      <c r="PKR845" s="247"/>
      <c r="PKS845" s="247"/>
      <c r="PKT845" s="247"/>
      <c r="PKU845" s="247"/>
      <c r="PKV845" s="247"/>
      <c r="PKW845" s="247"/>
      <c r="PKX845" s="247"/>
      <c r="PKY845" s="247"/>
      <c r="PKZ845" s="247"/>
      <c r="PLA845" s="247"/>
      <c r="PLB845" s="247"/>
      <c r="PLC845" s="247"/>
      <c r="PLD845" s="247"/>
      <c r="PLE845" s="247"/>
      <c r="PLF845" s="247"/>
      <c r="PLG845" s="247"/>
      <c r="PLH845" s="247"/>
      <c r="PLI845" s="247"/>
      <c r="PLJ845" s="247"/>
      <c r="PLK845" s="247"/>
      <c r="PLL845" s="247"/>
      <c r="PLM845" s="247"/>
      <c r="PLN845" s="247"/>
      <c r="PLO845" s="247"/>
      <c r="PLP845" s="247"/>
      <c r="PLQ845" s="247"/>
      <c r="PLR845" s="247"/>
      <c r="PLS845" s="247"/>
      <c r="PLT845" s="247"/>
      <c r="PLU845" s="247"/>
      <c r="PLV845" s="247"/>
      <c r="PLW845" s="247"/>
      <c r="PLX845" s="247"/>
      <c r="PLY845" s="247"/>
      <c r="PLZ845" s="247"/>
      <c r="PMA845" s="247"/>
      <c r="PMB845" s="247"/>
      <c r="PMC845" s="247"/>
      <c r="PMD845" s="247"/>
      <c r="PME845" s="247"/>
      <c r="PMF845" s="247"/>
      <c r="PMG845" s="247"/>
      <c r="PMH845" s="247"/>
      <c r="PMI845" s="247"/>
      <c r="PMJ845" s="247"/>
      <c r="PMK845" s="247"/>
      <c r="PML845" s="247"/>
      <c r="PMM845" s="247"/>
      <c r="PMN845" s="247"/>
      <c r="PMO845" s="247"/>
      <c r="PMP845" s="247"/>
      <c r="PMQ845" s="247"/>
      <c r="PMR845" s="247"/>
      <c r="PMS845" s="247"/>
      <c r="PMT845" s="247"/>
      <c r="PMU845" s="247"/>
      <c r="PMV845" s="247"/>
      <c r="PMW845" s="247"/>
      <c r="PMX845" s="247"/>
      <c r="PMY845" s="247"/>
      <c r="PMZ845" s="247"/>
      <c r="PNA845" s="247"/>
      <c r="PNB845" s="247"/>
      <c r="PNC845" s="247"/>
      <c r="PND845" s="247"/>
      <c r="PNE845" s="247"/>
      <c r="PNF845" s="247"/>
      <c r="PNG845" s="247"/>
      <c r="PNH845" s="247"/>
      <c r="PNI845" s="247"/>
      <c r="PNJ845" s="247"/>
      <c r="PNK845" s="247"/>
      <c r="PNL845" s="247"/>
      <c r="PNM845" s="247"/>
      <c r="PNN845" s="247"/>
      <c r="PNO845" s="247"/>
      <c r="PNP845" s="247"/>
      <c r="PNQ845" s="247"/>
      <c r="PNR845" s="247"/>
      <c r="PNS845" s="247"/>
      <c r="PNT845" s="247"/>
      <c r="PNU845" s="247"/>
      <c r="PNV845" s="247"/>
      <c r="PNW845" s="247"/>
      <c r="PNX845" s="247"/>
      <c r="PNY845" s="247"/>
      <c r="PNZ845" s="247"/>
      <c r="POA845" s="247"/>
      <c r="POB845" s="247"/>
      <c r="POC845" s="247"/>
      <c r="POD845" s="247"/>
      <c r="POE845" s="247"/>
      <c r="POF845" s="247"/>
      <c r="POG845" s="247"/>
      <c r="POH845" s="247"/>
      <c r="POI845" s="247"/>
      <c r="POJ845" s="247"/>
      <c r="POK845" s="247"/>
      <c r="POL845" s="247"/>
      <c r="POM845" s="247"/>
      <c r="PON845" s="247"/>
      <c r="POO845" s="247"/>
      <c r="POP845" s="247"/>
      <c r="POQ845" s="247"/>
      <c r="POR845" s="247"/>
      <c r="POS845" s="247"/>
      <c r="POT845" s="247"/>
      <c r="POU845" s="247"/>
      <c r="POV845" s="247"/>
      <c r="POW845" s="247"/>
      <c r="POX845" s="247"/>
      <c r="POY845" s="247"/>
      <c r="POZ845" s="247"/>
      <c r="PPA845" s="247"/>
      <c r="PPB845" s="247"/>
      <c r="PPC845" s="247"/>
      <c r="PPD845" s="247"/>
      <c r="PPE845" s="247"/>
      <c r="PPF845" s="247"/>
      <c r="PPG845" s="247"/>
      <c r="PPH845" s="247"/>
      <c r="PPI845" s="247"/>
      <c r="PPJ845" s="247"/>
      <c r="PPK845" s="247"/>
      <c r="PPL845" s="247"/>
      <c r="PPM845" s="247"/>
      <c r="PPN845" s="247"/>
      <c r="PPO845" s="247"/>
      <c r="PPP845" s="247"/>
      <c r="PPQ845" s="247"/>
      <c r="PPR845" s="247"/>
      <c r="PPS845" s="247"/>
      <c r="PPT845" s="247"/>
      <c r="PPU845" s="247"/>
      <c r="PPV845" s="247"/>
      <c r="PPW845" s="247"/>
      <c r="PPX845" s="247"/>
      <c r="PPY845" s="247"/>
      <c r="PPZ845" s="247"/>
      <c r="PQA845" s="247"/>
      <c r="PQB845" s="247"/>
      <c r="PQC845" s="247"/>
      <c r="PQD845" s="247"/>
      <c r="PQE845" s="247"/>
      <c r="PQF845" s="247"/>
      <c r="PQG845" s="247"/>
      <c r="PQH845" s="247"/>
      <c r="PQI845" s="247"/>
      <c r="PQJ845" s="247"/>
      <c r="PQK845" s="247"/>
      <c r="PQL845" s="247"/>
      <c r="PQM845" s="247"/>
      <c r="PQN845" s="247"/>
      <c r="PQO845" s="247"/>
      <c r="PQP845" s="247"/>
      <c r="PQQ845" s="247"/>
      <c r="PQR845" s="247"/>
      <c r="PQS845" s="247"/>
      <c r="PQT845" s="247"/>
      <c r="PQU845" s="247"/>
      <c r="PQV845" s="247"/>
      <c r="PQW845" s="247"/>
      <c r="PQX845" s="247"/>
      <c r="PQY845" s="247"/>
      <c r="PQZ845" s="247"/>
      <c r="PRA845" s="247"/>
      <c r="PRB845" s="247"/>
      <c r="PRC845" s="247"/>
      <c r="PRD845" s="247"/>
      <c r="PRE845" s="247"/>
      <c r="PRF845" s="247"/>
      <c r="PRG845" s="247"/>
      <c r="PRH845" s="247"/>
      <c r="PRI845" s="247"/>
      <c r="PRJ845" s="247"/>
      <c r="PRK845" s="247"/>
      <c r="PRL845" s="247"/>
      <c r="PRM845" s="247"/>
      <c r="PRN845" s="247"/>
      <c r="PRO845" s="247"/>
      <c r="PRP845" s="247"/>
      <c r="PRQ845" s="247"/>
      <c r="PRR845" s="247"/>
      <c r="PRS845" s="247"/>
      <c r="PRT845" s="247"/>
      <c r="PRU845" s="247"/>
      <c r="PRV845" s="247"/>
      <c r="PRW845" s="247"/>
      <c r="PRX845" s="247"/>
      <c r="PRY845" s="247"/>
      <c r="PRZ845" s="247"/>
      <c r="PSA845" s="247"/>
      <c r="PSB845" s="247"/>
      <c r="PSC845" s="247"/>
      <c r="PSD845" s="247"/>
      <c r="PSE845" s="247"/>
      <c r="PSF845" s="247"/>
      <c r="PSG845" s="247"/>
      <c r="PSH845" s="247"/>
      <c r="PSI845" s="247"/>
      <c r="PSJ845" s="247"/>
      <c r="PSK845" s="247"/>
      <c r="PSL845" s="247"/>
      <c r="PSM845" s="247"/>
      <c r="PSN845" s="247"/>
      <c r="PSO845" s="247"/>
      <c r="PSP845" s="247"/>
      <c r="PSQ845" s="247"/>
      <c r="PSR845" s="247"/>
      <c r="PSS845" s="247"/>
      <c r="PST845" s="247"/>
      <c r="PSU845" s="247"/>
      <c r="PSV845" s="247"/>
      <c r="PSW845" s="247"/>
      <c r="PSX845" s="247"/>
      <c r="PSY845" s="247"/>
      <c r="PSZ845" s="247"/>
      <c r="PTA845" s="247"/>
      <c r="PTB845" s="247"/>
      <c r="PTC845" s="247"/>
      <c r="PTD845" s="247"/>
      <c r="PTE845" s="247"/>
      <c r="PTF845" s="247"/>
      <c r="PTG845" s="247"/>
      <c r="PTH845" s="247"/>
      <c r="PTI845" s="247"/>
      <c r="PTJ845" s="247"/>
      <c r="PTK845" s="247"/>
      <c r="PTL845" s="247"/>
      <c r="PTM845" s="247"/>
      <c r="PTN845" s="247"/>
      <c r="PTO845" s="247"/>
      <c r="PTP845" s="247"/>
      <c r="PTQ845" s="247"/>
      <c r="PTR845" s="247"/>
      <c r="PTS845" s="247"/>
      <c r="PTT845" s="247"/>
      <c r="PTU845" s="247"/>
      <c r="PTV845" s="247"/>
      <c r="PTW845" s="247"/>
      <c r="PTX845" s="247"/>
      <c r="PTY845" s="247"/>
      <c r="PTZ845" s="247"/>
      <c r="PUA845" s="247"/>
      <c r="PUB845" s="247"/>
      <c r="PUC845" s="247"/>
      <c r="PUD845" s="247"/>
      <c r="PUE845" s="247"/>
      <c r="PUF845" s="247"/>
      <c r="PUG845" s="247"/>
      <c r="PUH845" s="247"/>
      <c r="PUI845" s="247"/>
      <c r="PUJ845" s="247"/>
      <c r="PUK845" s="247"/>
      <c r="PUL845" s="247"/>
      <c r="PUM845" s="247"/>
      <c r="PUN845" s="247"/>
      <c r="PUO845" s="247"/>
      <c r="PUP845" s="247"/>
      <c r="PUQ845" s="247"/>
      <c r="PUR845" s="247"/>
      <c r="PUS845" s="247"/>
      <c r="PUT845" s="247"/>
      <c r="PUU845" s="247"/>
      <c r="PUV845" s="247"/>
      <c r="PUW845" s="247"/>
      <c r="PUX845" s="247"/>
      <c r="PUY845" s="247"/>
      <c r="PUZ845" s="247"/>
      <c r="PVA845" s="247"/>
      <c r="PVB845" s="247"/>
      <c r="PVC845" s="247"/>
      <c r="PVD845" s="247"/>
      <c r="PVE845" s="247"/>
      <c r="PVF845" s="247"/>
      <c r="PVG845" s="247"/>
      <c r="PVH845" s="247"/>
      <c r="PVI845" s="247"/>
      <c r="PVJ845" s="247"/>
      <c r="PVK845" s="247"/>
      <c r="PVL845" s="247"/>
      <c r="PVM845" s="247"/>
      <c r="PVN845" s="247"/>
      <c r="PVO845" s="247"/>
      <c r="PVP845" s="247"/>
      <c r="PVQ845" s="247"/>
      <c r="PVR845" s="247"/>
      <c r="PVS845" s="247"/>
      <c r="PVT845" s="247"/>
      <c r="PVU845" s="247"/>
      <c r="PVV845" s="247"/>
      <c r="PVW845" s="247"/>
      <c r="PVX845" s="247"/>
      <c r="PVY845" s="247"/>
      <c r="PVZ845" s="247"/>
      <c r="PWA845" s="247"/>
      <c r="PWB845" s="247"/>
      <c r="PWC845" s="247"/>
      <c r="PWD845" s="247"/>
      <c r="PWE845" s="247"/>
      <c r="PWF845" s="247"/>
      <c r="PWG845" s="247"/>
      <c r="PWH845" s="247"/>
      <c r="PWI845" s="247"/>
      <c r="PWJ845" s="247"/>
      <c r="PWK845" s="247"/>
      <c r="PWL845" s="247"/>
      <c r="PWM845" s="247"/>
      <c r="PWN845" s="247"/>
      <c r="PWO845" s="247"/>
      <c r="PWP845" s="247"/>
      <c r="PWQ845" s="247"/>
      <c r="PWR845" s="247"/>
      <c r="PWS845" s="247"/>
      <c r="PWT845" s="247"/>
      <c r="PWU845" s="247"/>
      <c r="PWV845" s="247"/>
      <c r="PWW845" s="247"/>
      <c r="PWX845" s="247"/>
      <c r="PWY845" s="247"/>
      <c r="PWZ845" s="247"/>
      <c r="PXA845" s="247"/>
      <c r="PXB845" s="247"/>
      <c r="PXC845" s="247"/>
      <c r="PXD845" s="247"/>
      <c r="PXE845" s="247"/>
      <c r="PXF845" s="247"/>
      <c r="PXG845" s="247"/>
      <c r="PXH845" s="247"/>
      <c r="PXI845" s="247"/>
      <c r="PXJ845" s="247"/>
      <c r="PXK845" s="247"/>
      <c r="PXL845" s="247"/>
      <c r="PXM845" s="247"/>
      <c r="PXN845" s="247"/>
      <c r="PXO845" s="247"/>
      <c r="PXP845" s="247"/>
      <c r="PXQ845" s="247"/>
      <c r="PXR845" s="247"/>
      <c r="PXS845" s="247"/>
      <c r="PXT845" s="247"/>
      <c r="PXU845" s="247"/>
      <c r="PXV845" s="247"/>
      <c r="PXW845" s="247"/>
      <c r="PXX845" s="247"/>
      <c r="PXY845" s="247"/>
      <c r="PXZ845" s="247"/>
      <c r="PYA845" s="247"/>
      <c r="PYB845" s="247"/>
      <c r="PYC845" s="247"/>
      <c r="PYD845" s="247"/>
      <c r="PYE845" s="247"/>
      <c r="PYF845" s="247"/>
      <c r="PYG845" s="247"/>
      <c r="PYH845" s="247"/>
      <c r="PYI845" s="247"/>
      <c r="PYJ845" s="247"/>
      <c r="PYK845" s="247"/>
      <c r="PYL845" s="247"/>
      <c r="PYM845" s="247"/>
      <c r="PYN845" s="247"/>
      <c r="PYO845" s="247"/>
      <c r="PYP845" s="247"/>
      <c r="PYQ845" s="247"/>
      <c r="PYR845" s="247"/>
      <c r="PYS845" s="247"/>
      <c r="PYT845" s="247"/>
      <c r="PYU845" s="247"/>
      <c r="PYV845" s="247"/>
      <c r="PYW845" s="247"/>
      <c r="PYX845" s="247"/>
      <c r="PYY845" s="247"/>
      <c r="PYZ845" s="247"/>
      <c r="PZA845" s="247"/>
      <c r="PZB845" s="247"/>
      <c r="PZC845" s="247"/>
      <c r="PZD845" s="247"/>
      <c r="PZE845" s="247"/>
      <c r="PZF845" s="247"/>
      <c r="PZG845" s="247"/>
      <c r="PZH845" s="247"/>
      <c r="PZI845" s="247"/>
      <c r="PZJ845" s="247"/>
      <c r="PZK845" s="247"/>
      <c r="PZL845" s="247"/>
      <c r="PZM845" s="247"/>
      <c r="PZN845" s="247"/>
      <c r="PZO845" s="247"/>
      <c r="PZP845" s="247"/>
      <c r="PZQ845" s="247"/>
      <c r="PZR845" s="247"/>
      <c r="PZS845" s="247"/>
      <c r="PZT845" s="247"/>
      <c r="PZU845" s="247"/>
      <c r="PZV845" s="247"/>
      <c r="PZW845" s="247"/>
      <c r="PZX845" s="247"/>
      <c r="PZY845" s="247"/>
      <c r="PZZ845" s="247"/>
      <c r="QAA845" s="247"/>
      <c r="QAB845" s="247"/>
      <c r="QAC845" s="247"/>
      <c r="QAD845" s="247"/>
      <c r="QAE845" s="247"/>
      <c r="QAF845" s="247"/>
      <c r="QAG845" s="247"/>
      <c r="QAH845" s="247"/>
      <c r="QAI845" s="247"/>
      <c r="QAJ845" s="247"/>
      <c r="QAK845" s="247"/>
      <c r="QAL845" s="247"/>
      <c r="QAM845" s="247"/>
      <c r="QAN845" s="247"/>
      <c r="QAO845" s="247"/>
      <c r="QAP845" s="247"/>
      <c r="QAQ845" s="247"/>
      <c r="QAR845" s="247"/>
      <c r="QAS845" s="247"/>
      <c r="QAT845" s="247"/>
      <c r="QAU845" s="247"/>
      <c r="QAV845" s="247"/>
      <c r="QAW845" s="247"/>
      <c r="QAX845" s="247"/>
      <c r="QAY845" s="247"/>
      <c r="QAZ845" s="247"/>
      <c r="QBA845" s="247"/>
      <c r="QBB845" s="247"/>
      <c r="QBC845" s="247"/>
      <c r="QBD845" s="247"/>
      <c r="QBE845" s="247"/>
      <c r="QBF845" s="247"/>
      <c r="QBG845" s="247"/>
      <c r="QBH845" s="247"/>
      <c r="QBI845" s="247"/>
      <c r="QBJ845" s="247"/>
      <c r="QBK845" s="247"/>
      <c r="QBL845" s="247"/>
      <c r="QBM845" s="247"/>
      <c r="QBN845" s="247"/>
      <c r="QBO845" s="247"/>
      <c r="QBP845" s="247"/>
      <c r="QBQ845" s="247"/>
      <c r="QBR845" s="247"/>
      <c r="QBS845" s="247"/>
      <c r="QBT845" s="247"/>
      <c r="QBU845" s="247"/>
      <c r="QBV845" s="247"/>
      <c r="QBW845" s="247"/>
      <c r="QBX845" s="247"/>
      <c r="QBY845" s="247"/>
      <c r="QBZ845" s="247"/>
      <c r="QCA845" s="247"/>
      <c r="QCB845" s="247"/>
      <c r="QCC845" s="247"/>
      <c r="QCD845" s="247"/>
      <c r="QCE845" s="247"/>
      <c r="QCF845" s="247"/>
      <c r="QCG845" s="247"/>
      <c r="QCH845" s="247"/>
      <c r="QCI845" s="247"/>
      <c r="QCJ845" s="247"/>
      <c r="QCK845" s="247"/>
      <c r="QCL845" s="247"/>
      <c r="QCM845" s="247"/>
      <c r="QCN845" s="247"/>
      <c r="QCO845" s="247"/>
      <c r="QCP845" s="247"/>
      <c r="QCQ845" s="247"/>
      <c r="QCR845" s="247"/>
      <c r="QCS845" s="247"/>
      <c r="QCT845" s="247"/>
      <c r="QCU845" s="247"/>
      <c r="QCV845" s="247"/>
      <c r="QCW845" s="247"/>
      <c r="QCX845" s="247"/>
      <c r="QCY845" s="247"/>
      <c r="QCZ845" s="247"/>
      <c r="QDA845" s="247"/>
      <c r="QDB845" s="247"/>
      <c r="QDC845" s="247"/>
      <c r="QDD845" s="247"/>
      <c r="QDE845" s="247"/>
      <c r="QDF845" s="247"/>
      <c r="QDG845" s="247"/>
      <c r="QDH845" s="247"/>
      <c r="QDI845" s="247"/>
      <c r="QDJ845" s="247"/>
      <c r="QDK845" s="247"/>
      <c r="QDL845" s="247"/>
      <c r="QDM845" s="247"/>
      <c r="QDN845" s="247"/>
      <c r="QDO845" s="247"/>
      <c r="QDP845" s="247"/>
      <c r="QDQ845" s="247"/>
      <c r="QDR845" s="247"/>
      <c r="QDS845" s="247"/>
      <c r="QDT845" s="247"/>
      <c r="QDU845" s="247"/>
      <c r="QDV845" s="247"/>
      <c r="QDW845" s="247"/>
      <c r="QDX845" s="247"/>
      <c r="QDY845" s="247"/>
      <c r="QDZ845" s="247"/>
      <c r="QEA845" s="247"/>
      <c r="QEB845" s="247"/>
      <c r="QEC845" s="247"/>
      <c r="QED845" s="247"/>
      <c r="QEE845" s="247"/>
      <c r="QEF845" s="247"/>
      <c r="QEG845" s="247"/>
      <c r="QEH845" s="247"/>
      <c r="QEI845" s="247"/>
      <c r="QEJ845" s="247"/>
      <c r="QEK845" s="247"/>
      <c r="QEL845" s="247"/>
      <c r="QEM845" s="247"/>
      <c r="QEN845" s="247"/>
      <c r="QEO845" s="247"/>
      <c r="QEP845" s="247"/>
      <c r="QEQ845" s="247"/>
      <c r="QER845" s="247"/>
      <c r="QES845" s="247"/>
      <c r="QET845" s="247"/>
      <c r="QEU845" s="247"/>
      <c r="QEV845" s="247"/>
      <c r="QEW845" s="247"/>
      <c r="QEX845" s="247"/>
      <c r="QEY845" s="247"/>
      <c r="QEZ845" s="247"/>
      <c r="QFA845" s="247"/>
      <c r="QFB845" s="247"/>
      <c r="QFC845" s="247"/>
      <c r="QFD845" s="247"/>
      <c r="QFE845" s="247"/>
      <c r="QFF845" s="247"/>
      <c r="QFG845" s="247"/>
      <c r="QFH845" s="247"/>
      <c r="QFI845" s="247"/>
      <c r="QFJ845" s="247"/>
      <c r="QFK845" s="247"/>
      <c r="QFL845" s="247"/>
      <c r="QFM845" s="247"/>
      <c r="QFN845" s="247"/>
      <c r="QFO845" s="247"/>
      <c r="QFP845" s="247"/>
      <c r="QFQ845" s="247"/>
      <c r="QFR845" s="247"/>
      <c r="QFS845" s="247"/>
      <c r="QFT845" s="247"/>
      <c r="QFU845" s="247"/>
      <c r="QFV845" s="247"/>
      <c r="QFW845" s="247"/>
      <c r="QFX845" s="247"/>
      <c r="QFY845" s="247"/>
      <c r="QFZ845" s="247"/>
      <c r="QGA845" s="247"/>
      <c r="QGB845" s="247"/>
      <c r="QGC845" s="247"/>
      <c r="QGD845" s="247"/>
      <c r="QGE845" s="247"/>
      <c r="QGF845" s="247"/>
      <c r="QGG845" s="247"/>
      <c r="QGH845" s="247"/>
      <c r="QGI845" s="247"/>
      <c r="QGJ845" s="247"/>
      <c r="QGK845" s="247"/>
      <c r="QGL845" s="247"/>
      <c r="QGM845" s="247"/>
      <c r="QGN845" s="247"/>
      <c r="QGO845" s="247"/>
      <c r="QGP845" s="247"/>
      <c r="QGQ845" s="247"/>
      <c r="QGR845" s="247"/>
      <c r="QGS845" s="247"/>
      <c r="QGT845" s="247"/>
      <c r="QGU845" s="247"/>
      <c r="QGV845" s="247"/>
      <c r="QGW845" s="247"/>
      <c r="QGX845" s="247"/>
      <c r="QGY845" s="247"/>
      <c r="QGZ845" s="247"/>
      <c r="QHA845" s="247"/>
      <c r="QHB845" s="247"/>
      <c r="QHC845" s="247"/>
      <c r="QHD845" s="247"/>
      <c r="QHE845" s="247"/>
      <c r="QHF845" s="247"/>
      <c r="QHG845" s="247"/>
      <c r="QHH845" s="247"/>
      <c r="QHI845" s="247"/>
      <c r="QHJ845" s="247"/>
      <c r="QHK845" s="247"/>
      <c r="QHL845" s="247"/>
      <c r="QHM845" s="247"/>
      <c r="QHN845" s="247"/>
      <c r="QHO845" s="247"/>
      <c r="QHP845" s="247"/>
      <c r="QHQ845" s="247"/>
      <c r="QHR845" s="247"/>
      <c r="QHS845" s="247"/>
      <c r="QHT845" s="247"/>
      <c r="QHU845" s="247"/>
      <c r="QHV845" s="247"/>
      <c r="QHW845" s="247"/>
      <c r="QHX845" s="247"/>
      <c r="QHY845" s="247"/>
      <c r="QHZ845" s="247"/>
      <c r="QIA845" s="247"/>
      <c r="QIB845" s="247"/>
      <c r="QIC845" s="247"/>
      <c r="QID845" s="247"/>
      <c r="QIE845" s="247"/>
      <c r="QIF845" s="247"/>
      <c r="QIG845" s="247"/>
      <c r="QIH845" s="247"/>
      <c r="QII845" s="247"/>
      <c r="QIJ845" s="247"/>
      <c r="QIK845" s="247"/>
      <c r="QIL845" s="247"/>
      <c r="QIM845" s="247"/>
      <c r="QIN845" s="247"/>
      <c r="QIO845" s="247"/>
      <c r="QIP845" s="247"/>
      <c r="QIQ845" s="247"/>
      <c r="QIR845" s="247"/>
      <c r="QIS845" s="247"/>
      <c r="QIT845" s="247"/>
      <c r="QIU845" s="247"/>
      <c r="QIV845" s="247"/>
      <c r="QIW845" s="247"/>
      <c r="QIX845" s="247"/>
      <c r="QIY845" s="247"/>
      <c r="QIZ845" s="247"/>
      <c r="QJA845" s="247"/>
      <c r="QJB845" s="247"/>
      <c r="QJC845" s="247"/>
      <c r="QJD845" s="247"/>
      <c r="QJE845" s="247"/>
      <c r="QJF845" s="247"/>
      <c r="QJG845" s="247"/>
      <c r="QJH845" s="247"/>
      <c r="QJI845" s="247"/>
      <c r="QJJ845" s="247"/>
      <c r="QJK845" s="247"/>
      <c r="QJL845" s="247"/>
      <c r="QJM845" s="247"/>
      <c r="QJN845" s="247"/>
      <c r="QJO845" s="247"/>
      <c r="QJP845" s="247"/>
      <c r="QJQ845" s="247"/>
      <c r="QJR845" s="247"/>
      <c r="QJS845" s="247"/>
      <c r="QJT845" s="247"/>
      <c r="QJU845" s="247"/>
      <c r="QJV845" s="247"/>
      <c r="QJW845" s="247"/>
      <c r="QJX845" s="247"/>
      <c r="QJY845" s="247"/>
      <c r="QJZ845" s="247"/>
      <c r="QKA845" s="247"/>
      <c r="QKB845" s="247"/>
      <c r="QKC845" s="247"/>
      <c r="QKD845" s="247"/>
      <c r="QKE845" s="247"/>
      <c r="QKF845" s="247"/>
      <c r="QKG845" s="247"/>
      <c r="QKH845" s="247"/>
      <c r="QKI845" s="247"/>
      <c r="QKJ845" s="247"/>
      <c r="QKK845" s="247"/>
      <c r="QKL845" s="247"/>
      <c r="QKM845" s="247"/>
      <c r="QKN845" s="247"/>
      <c r="QKO845" s="247"/>
      <c r="QKP845" s="247"/>
      <c r="QKQ845" s="247"/>
      <c r="QKR845" s="247"/>
      <c r="QKS845" s="247"/>
      <c r="QKT845" s="247"/>
      <c r="QKU845" s="247"/>
      <c r="QKV845" s="247"/>
      <c r="QKW845" s="247"/>
      <c r="QKX845" s="247"/>
      <c r="QKY845" s="247"/>
      <c r="QKZ845" s="247"/>
      <c r="QLA845" s="247"/>
      <c r="QLB845" s="247"/>
      <c r="QLC845" s="247"/>
      <c r="QLD845" s="247"/>
      <c r="QLE845" s="247"/>
      <c r="QLF845" s="247"/>
      <c r="QLG845" s="247"/>
      <c r="QLH845" s="247"/>
      <c r="QLI845" s="247"/>
      <c r="QLJ845" s="247"/>
      <c r="QLK845" s="247"/>
      <c r="QLL845" s="247"/>
      <c r="QLM845" s="247"/>
      <c r="QLN845" s="247"/>
      <c r="QLO845" s="247"/>
      <c r="QLP845" s="247"/>
      <c r="QLQ845" s="247"/>
      <c r="QLR845" s="247"/>
      <c r="QLS845" s="247"/>
      <c r="QLT845" s="247"/>
      <c r="QLU845" s="247"/>
      <c r="QLV845" s="247"/>
      <c r="QLW845" s="247"/>
      <c r="QLX845" s="247"/>
      <c r="QLY845" s="247"/>
      <c r="QLZ845" s="247"/>
      <c r="QMA845" s="247"/>
      <c r="QMB845" s="247"/>
      <c r="QMC845" s="247"/>
      <c r="QMD845" s="247"/>
      <c r="QME845" s="247"/>
      <c r="QMF845" s="247"/>
      <c r="QMG845" s="247"/>
      <c r="QMH845" s="247"/>
      <c r="QMI845" s="247"/>
      <c r="QMJ845" s="247"/>
      <c r="QMK845" s="247"/>
      <c r="QML845" s="247"/>
      <c r="QMM845" s="247"/>
      <c r="QMN845" s="247"/>
      <c r="QMO845" s="247"/>
      <c r="QMP845" s="247"/>
      <c r="QMQ845" s="247"/>
      <c r="QMR845" s="247"/>
      <c r="QMS845" s="247"/>
      <c r="QMT845" s="247"/>
      <c r="QMU845" s="247"/>
      <c r="QMV845" s="247"/>
      <c r="QMW845" s="247"/>
      <c r="QMX845" s="247"/>
      <c r="QMY845" s="247"/>
      <c r="QMZ845" s="247"/>
      <c r="QNA845" s="247"/>
      <c r="QNB845" s="247"/>
      <c r="QNC845" s="247"/>
      <c r="QND845" s="247"/>
      <c r="QNE845" s="247"/>
      <c r="QNF845" s="247"/>
      <c r="QNG845" s="247"/>
      <c r="QNH845" s="247"/>
      <c r="QNI845" s="247"/>
      <c r="QNJ845" s="247"/>
      <c r="QNK845" s="247"/>
      <c r="QNL845" s="247"/>
      <c r="QNM845" s="247"/>
      <c r="QNN845" s="247"/>
      <c r="QNO845" s="247"/>
      <c r="QNP845" s="247"/>
      <c r="QNQ845" s="247"/>
      <c r="QNR845" s="247"/>
      <c r="QNS845" s="247"/>
      <c r="QNT845" s="247"/>
      <c r="QNU845" s="247"/>
      <c r="QNV845" s="247"/>
      <c r="QNW845" s="247"/>
      <c r="QNX845" s="247"/>
      <c r="QNY845" s="247"/>
      <c r="QNZ845" s="247"/>
      <c r="QOA845" s="247"/>
      <c r="QOB845" s="247"/>
      <c r="QOC845" s="247"/>
      <c r="QOD845" s="247"/>
      <c r="QOE845" s="247"/>
      <c r="QOF845" s="247"/>
      <c r="QOG845" s="247"/>
      <c r="QOH845" s="247"/>
      <c r="QOI845" s="247"/>
      <c r="QOJ845" s="247"/>
      <c r="QOK845" s="247"/>
      <c r="QOL845" s="247"/>
      <c r="QOM845" s="247"/>
      <c r="QON845" s="247"/>
      <c r="QOO845" s="247"/>
      <c r="QOP845" s="247"/>
      <c r="QOQ845" s="247"/>
      <c r="QOR845" s="247"/>
      <c r="QOS845" s="247"/>
      <c r="QOT845" s="247"/>
      <c r="QOU845" s="247"/>
      <c r="QOV845" s="247"/>
      <c r="QOW845" s="247"/>
      <c r="QOX845" s="247"/>
      <c r="QOY845" s="247"/>
      <c r="QOZ845" s="247"/>
      <c r="QPA845" s="247"/>
      <c r="QPB845" s="247"/>
      <c r="QPC845" s="247"/>
      <c r="QPD845" s="247"/>
      <c r="QPE845" s="247"/>
      <c r="QPF845" s="247"/>
      <c r="QPG845" s="247"/>
      <c r="QPH845" s="247"/>
      <c r="QPI845" s="247"/>
      <c r="QPJ845" s="247"/>
      <c r="QPK845" s="247"/>
      <c r="QPL845" s="247"/>
      <c r="QPM845" s="247"/>
      <c r="QPN845" s="247"/>
      <c r="QPO845" s="247"/>
      <c r="QPP845" s="247"/>
      <c r="QPQ845" s="247"/>
      <c r="QPR845" s="247"/>
      <c r="QPS845" s="247"/>
      <c r="QPT845" s="247"/>
      <c r="QPU845" s="247"/>
      <c r="QPV845" s="247"/>
      <c r="QPW845" s="247"/>
      <c r="QPX845" s="247"/>
      <c r="QPY845" s="247"/>
      <c r="QPZ845" s="247"/>
      <c r="QQA845" s="247"/>
      <c r="QQB845" s="247"/>
      <c r="QQC845" s="247"/>
      <c r="QQD845" s="247"/>
      <c r="QQE845" s="247"/>
      <c r="QQF845" s="247"/>
      <c r="QQG845" s="247"/>
      <c r="QQH845" s="247"/>
      <c r="QQI845" s="247"/>
      <c r="QQJ845" s="247"/>
      <c r="QQK845" s="247"/>
      <c r="QQL845" s="247"/>
      <c r="QQM845" s="247"/>
      <c r="QQN845" s="247"/>
      <c r="QQO845" s="247"/>
      <c r="QQP845" s="247"/>
      <c r="QQQ845" s="247"/>
      <c r="QQR845" s="247"/>
      <c r="QQS845" s="247"/>
      <c r="QQT845" s="247"/>
      <c r="QQU845" s="247"/>
      <c r="QQV845" s="247"/>
      <c r="QQW845" s="247"/>
      <c r="QQX845" s="247"/>
      <c r="QQY845" s="247"/>
      <c r="QQZ845" s="247"/>
      <c r="QRA845" s="247"/>
      <c r="QRB845" s="247"/>
      <c r="QRC845" s="247"/>
      <c r="QRD845" s="247"/>
      <c r="QRE845" s="247"/>
      <c r="QRF845" s="247"/>
      <c r="QRG845" s="247"/>
      <c r="QRH845" s="247"/>
      <c r="QRI845" s="247"/>
      <c r="QRJ845" s="247"/>
      <c r="QRK845" s="247"/>
      <c r="QRL845" s="247"/>
      <c r="QRM845" s="247"/>
      <c r="QRN845" s="247"/>
      <c r="QRO845" s="247"/>
      <c r="QRP845" s="247"/>
      <c r="QRQ845" s="247"/>
      <c r="QRR845" s="247"/>
      <c r="QRS845" s="247"/>
      <c r="QRT845" s="247"/>
      <c r="QRU845" s="247"/>
      <c r="QRV845" s="247"/>
      <c r="QRW845" s="247"/>
      <c r="QRX845" s="247"/>
      <c r="QRY845" s="247"/>
      <c r="QRZ845" s="247"/>
      <c r="QSA845" s="247"/>
      <c r="QSB845" s="247"/>
      <c r="QSC845" s="247"/>
      <c r="QSD845" s="247"/>
      <c r="QSE845" s="247"/>
      <c r="QSF845" s="247"/>
      <c r="QSG845" s="247"/>
      <c r="QSH845" s="247"/>
      <c r="QSI845" s="247"/>
      <c r="QSJ845" s="247"/>
      <c r="QSK845" s="247"/>
      <c r="QSL845" s="247"/>
      <c r="QSM845" s="247"/>
      <c r="QSN845" s="247"/>
      <c r="QSO845" s="247"/>
      <c r="QSP845" s="247"/>
      <c r="QSQ845" s="247"/>
      <c r="QSR845" s="247"/>
      <c r="QSS845" s="247"/>
      <c r="QST845" s="247"/>
      <c r="QSU845" s="247"/>
      <c r="QSV845" s="247"/>
      <c r="QSW845" s="247"/>
      <c r="QSX845" s="247"/>
      <c r="QSY845" s="247"/>
      <c r="QSZ845" s="247"/>
      <c r="QTA845" s="247"/>
      <c r="QTB845" s="247"/>
      <c r="QTC845" s="247"/>
      <c r="QTD845" s="247"/>
      <c r="QTE845" s="247"/>
      <c r="QTF845" s="247"/>
      <c r="QTG845" s="247"/>
      <c r="QTH845" s="247"/>
      <c r="QTI845" s="247"/>
      <c r="QTJ845" s="247"/>
      <c r="QTK845" s="247"/>
      <c r="QTL845" s="247"/>
      <c r="QTM845" s="247"/>
      <c r="QTN845" s="247"/>
      <c r="QTO845" s="247"/>
      <c r="QTP845" s="247"/>
      <c r="QTQ845" s="247"/>
      <c r="QTR845" s="247"/>
      <c r="QTS845" s="247"/>
      <c r="QTT845" s="247"/>
      <c r="QTU845" s="247"/>
      <c r="QTV845" s="247"/>
      <c r="QTW845" s="247"/>
      <c r="QTX845" s="247"/>
      <c r="QTY845" s="247"/>
      <c r="QTZ845" s="247"/>
      <c r="QUA845" s="247"/>
      <c r="QUB845" s="247"/>
      <c r="QUC845" s="247"/>
      <c r="QUD845" s="247"/>
      <c r="QUE845" s="247"/>
      <c r="QUF845" s="247"/>
      <c r="QUG845" s="247"/>
      <c r="QUH845" s="247"/>
      <c r="QUI845" s="247"/>
      <c r="QUJ845" s="247"/>
      <c r="QUK845" s="247"/>
      <c r="QUL845" s="247"/>
      <c r="QUM845" s="247"/>
      <c r="QUN845" s="247"/>
      <c r="QUO845" s="247"/>
      <c r="QUP845" s="247"/>
      <c r="QUQ845" s="247"/>
      <c r="QUR845" s="247"/>
      <c r="QUS845" s="247"/>
      <c r="QUT845" s="247"/>
      <c r="QUU845" s="247"/>
      <c r="QUV845" s="247"/>
      <c r="QUW845" s="247"/>
      <c r="QUX845" s="247"/>
      <c r="QUY845" s="247"/>
      <c r="QUZ845" s="247"/>
      <c r="QVA845" s="247"/>
      <c r="QVB845" s="247"/>
      <c r="QVC845" s="247"/>
      <c r="QVD845" s="247"/>
      <c r="QVE845" s="247"/>
      <c r="QVF845" s="247"/>
      <c r="QVG845" s="247"/>
      <c r="QVH845" s="247"/>
      <c r="QVI845" s="247"/>
      <c r="QVJ845" s="247"/>
      <c r="QVK845" s="247"/>
      <c r="QVL845" s="247"/>
      <c r="QVM845" s="247"/>
      <c r="QVN845" s="247"/>
      <c r="QVO845" s="247"/>
      <c r="QVP845" s="247"/>
      <c r="QVQ845" s="247"/>
      <c r="QVR845" s="247"/>
      <c r="QVS845" s="247"/>
      <c r="QVT845" s="247"/>
      <c r="QVU845" s="247"/>
      <c r="QVV845" s="247"/>
      <c r="QVW845" s="247"/>
      <c r="QVX845" s="247"/>
      <c r="QVY845" s="247"/>
      <c r="QVZ845" s="247"/>
      <c r="QWA845" s="247"/>
      <c r="QWB845" s="247"/>
      <c r="QWC845" s="247"/>
      <c r="QWD845" s="247"/>
      <c r="QWE845" s="247"/>
      <c r="QWF845" s="247"/>
      <c r="QWG845" s="247"/>
      <c r="QWH845" s="247"/>
      <c r="QWI845" s="247"/>
      <c r="QWJ845" s="247"/>
      <c r="QWK845" s="247"/>
      <c r="QWL845" s="247"/>
      <c r="QWM845" s="247"/>
      <c r="QWN845" s="247"/>
      <c r="QWO845" s="247"/>
      <c r="QWP845" s="247"/>
      <c r="QWQ845" s="247"/>
      <c r="QWR845" s="247"/>
      <c r="QWS845" s="247"/>
      <c r="QWT845" s="247"/>
      <c r="QWU845" s="247"/>
      <c r="QWV845" s="247"/>
      <c r="QWW845" s="247"/>
      <c r="QWX845" s="247"/>
      <c r="QWY845" s="247"/>
      <c r="QWZ845" s="247"/>
      <c r="QXA845" s="247"/>
      <c r="QXB845" s="247"/>
      <c r="QXC845" s="247"/>
      <c r="QXD845" s="247"/>
      <c r="QXE845" s="247"/>
      <c r="QXF845" s="247"/>
      <c r="QXG845" s="247"/>
      <c r="QXH845" s="247"/>
      <c r="QXI845" s="247"/>
      <c r="QXJ845" s="247"/>
      <c r="QXK845" s="247"/>
      <c r="QXL845" s="247"/>
      <c r="QXM845" s="247"/>
      <c r="QXN845" s="247"/>
      <c r="QXO845" s="247"/>
      <c r="QXP845" s="247"/>
      <c r="QXQ845" s="247"/>
      <c r="QXR845" s="247"/>
      <c r="QXS845" s="247"/>
      <c r="QXT845" s="247"/>
      <c r="QXU845" s="247"/>
      <c r="QXV845" s="247"/>
      <c r="QXW845" s="247"/>
      <c r="QXX845" s="247"/>
      <c r="QXY845" s="247"/>
      <c r="QXZ845" s="247"/>
      <c r="QYA845" s="247"/>
      <c r="QYB845" s="247"/>
      <c r="QYC845" s="247"/>
      <c r="QYD845" s="247"/>
      <c r="QYE845" s="247"/>
      <c r="QYF845" s="247"/>
      <c r="QYG845" s="247"/>
      <c r="QYH845" s="247"/>
      <c r="QYI845" s="247"/>
      <c r="QYJ845" s="247"/>
      <c r="QYK845" s="247"/>
      <c r="QYL845" s="247"/>
      <c r="QYM845" s="247"/>
      <c r="QYN845" s="247"/>
      <c r="QYO845" s="247"/>
      <c r="QYP845" s="247"/>
      <c r="QYQ845" s="247"/>
      <c r="QYR845" s="247"/>
      <c r="QYS845" s="247"/>
      <c r="QYT845" s="247"/>
      <c r="QYU845" s="247"/>
      <c r="QYV845" s="247"/>
      <c r="QYW845" s="247"/>
      <c r="QYX845" s="247"/>
      <c r="QYY845" s="247"/>
      <c r="QYZ845" s="247"/>
      <c r="QZA845" s="247"/>
      <c r="QZB845" s="247"/>
      <c r="QZC845" s="247"/>
      <c r="QZD845" s="247"/>
      <c r="QZE845" s="247"/>
      <c r="QZF845" s="247"/>
      <c r="QZG845" s="247"/>
      <c r="QZH845" s="247"/>
      <c r="QZI845" s="247"/>
      <c r="QZJ845" s="247"/>
      <c r="QZK845" s="247"/>
      <c r="QZL845" s="247"/>
      <c r="QZM845" s="247"/>
      <c r="QZN845" s="247"/>
      <c r="QZO845" s="247"/>
      <c r="QZP845" s="247"/>
      <c r="QZQ845" s="247"/>
      <c r="QZR845" s="247"/>
      <c r="QZS845" s="247"/>
      <c r="QZT845" s="247"/>
      <c r="QZU845" s="247"/>
      <c r="QZV845" s="247"/>
      <c r="QZW845" s="247"/>
      <c r="QZX845" s="247"/>
      <c r="QZY845" s="247"/>
      <c r="QZZ845" s="247"/>
      <c r="RAA845" s="247"/>
      <c r="RAB845" s="247"/>
      <c r="RAC845" s="247"/>
      <c r="RAD845" s="247"/>
      <c r="RAE845" s="247"/>
      <c r="RAF845" s="247"/>
      <c r="RAG845" s="247"/>
      <c r="RAH845" s="247"/>
      <c r="RAI845" s="247"/>
      <c r="RAJ845" s="247"/>
      <c r="RAK845" s="247"/>
      <c r="RAL845" s="247"/>
      <c r="RAM845" s="247"/>
      <c r="RAN845" s="247"/>
      <c r="RAO845" s="247"/>
      <c r="RAP845" s="247"/>
      <c r="RAQ845" s="247"/>
      <c r="RAR845" s="247"/>
      <c r="RAS845" s="247"/>
      <c r="RAT845" s="247"/>
      <c r="RAU845" s="247"/>
      <c r="RAV845" s="247"/>
      <c r="RAW845" s="247"/>
      <c r="RAX845" s="247"/>
      <c r="RAY845" s="247"/>
      <c r="RAZ845" s="247"/>
      <c r="RBA845" s="247"/>
      <c r="RBB845" s="247"/>
      <c r="RBC845" s="247"/>
      <c r="RBD845" s="247"/>
      <c r="RBE845" s="247"/>
      <c r="RBF845" s="247"/>
      <c r="RBG845" s="247"/>
      <c r="RBH845" s="247"/>
      <c r="RBI845" s="247"/>
      <c r="RBJ845" s="247"/>
      <c r="RBK845" s="247"/>
      <c r="RBL845" s="247"/>
      <c r="RBM845" s="247"/>
      <c r="RBN845" s="247"/>
      <c r="RBO845" s="247"/>
      <c r="RBP845" s="247"/>
      <c r="RBQ845" s="247"/>
      <c r="RBR845" s="247"/>
      <c r="RBS845" s="247"/>
      <c r="RBT845" s="247"/>
      <c r="RBU845" s="247"/>
      <c r="RBV845" s="247"/>
      <c r="RBW845" s="247"/>
      <c r="RBX845" s="247"/>
      <c r="RBY845" s="247"/>
      <c r="RBZ845" s="247"/>
      <c r="RCA845" s="247"/>
      <c r="RCB845" s="247"/>
      <c r="RCC845" s="247"/>
      <c r="RCD845" s="247"/>
      <c r="RCE845" s="247"/>
      <c r="RCF845" s="247"/>
      <c r="RCG845" s="247"/>
      <c r="RCH845" s="247"/>
      <c r="RCI845" s="247"/>
      <c r="RCJ845" s="247"/>
      <c r="RCK845" s="247"/>
      <c r="RCL845" s="247"/>
      <c r="RCM845" s="247"/>
      <c r="RCN845" s="247"/>
      <c r="RCO845" s="247"/>
      <c r="RCP845" s="247"/>
      <c r="RCQ845" s="247"/>
      <c r="RCR845" s="247"/>
      <c r="RCS845" s="247"/>
      <c r="RCT845" s="247"/>
      <c r="RCU845" s="247"/>
      <c r="RCV845" s="247"/>
      <c r="RCW845" s="247"/>
      <c r="RCX845" s="247"/>
      <c r="RCY845" s="247"/>
      <c r="RCZ845" s="247"/>
      <c r="RDA845" s="247"/>
      <c r="RDB845" s="247"/>
      <c r="RDC845" s="247"/>
      <c r="RDD845" s="247"/>
      <c r="RDE845" s="247"/>
      <c r="RDF845" s="247"/>
      <c r="RDG845" s="247"/>
      <c r="RDH845" s="247"/>
      <c r="RDI845" s="247"/>
      <c r="RDJ845" s="247"/>
      <c r="RDK845" s="247"/>
      <c r="RDL845" s="247"/>
      <c r="RDM845" s="247"/>
      <c r="RDN845" s="247"/>
      <c r="RDO845" s="247"/>
      <c r="RDP845" s="247"/>
      <c r="RDQ845" s="247"/>
      <c r="RDR845" s="247"/>
      <c r="RDS845" s="247"/>
      <c r="RDT845" s="247"/>
      <c r="RDU845" s="247"/>
      <c r="RDV845" s="247"/>
      <c r="RDW845" s="247"/>
      <c r="RDX845" s="247"/>
      <c r="RDY845" s="247"/>
      <c r="RDZ845" s="247"/>
      <c r="REA845" s="247"/>
      <c r="REB845" s="247"/>
      <c r="REC845" s="247"/>
      <c r="RED845" s="247"/>
      <c r="REE845" s="247"/>
      <c r="REF845" s="247"/>
      <c r="REG845" s="247"/>
      <c r="REH845" s="247"/>
      <c r="REI845" s="247"/>
      <c r="REJ845" s="247"/>
      <c r="REK845" s="247"/>
      <c r="REL845" s="247"/>
      <c r="REM845" s="247"/>
      <c r="REN845" s="247"/>
      <c r="REO845" s="247"/>
      <c r="REP845" s="247"/>
      <c r="REQ845" s="247"/>
      <c r="RER845" s="247"/>
      <c r="RES845" s="247"/>
      <c r="RET845" s="247"/>
      <c r="REU845" s="247"/>
      <c r="REV845" s="247"/>
      <c r="REW845" s="247"/>
      <c r="REX845" s="247"/>
      <c r="REY845" s="247"/>
      <c r="REZ845" s="247"/>
      <c r="RFA845" s="247"/>
      <c r="RFB845" s="247"/>
      <c r="RFC845" s="247"/>
      <c r="RFD845" s="247"/>
      <c r="RFE845" s="247"/>
      <c r="RFF845" s="247"/>
      <c r="RFG845" s="247"/>
      <c r="RFH845" s="247"/>
      <c r="RFI845" s="247"/>
      <c r="RFJ845" s="247"/>
      <c r="RFK845" s="247"/>
      <c r="RFL845" s="247"/>
      <c r="RFM845" s="247"/>
      <c r="RFN845" s="247"/>
      <c r="RFO845" s="247"/>
      <c r="RFP845" s="247"/>
      <c r="RFQ845" s="247"/>
      <c r="RFR845" s="247"/>
      <c r="RFS845" s="247"/>
      <c r="RFT845" s="247"/>
      <c r="RFU845" s="247"/>
      <c r="RFV845" s="247"/>
      <c r="RFW845" s="247"/>
      <c r="RFX845" s="247"/>
      <c r="RFY845" s="247"/>
      <c r="RFZ845" s="247"/>
      <c r="RGA845" s="247"/>
      <c r="RGB845" s="247"/>
      <c r="RGC845" s="247"/>
      <c r="RGD845" s="247"/>
      <c r="RGE845" s="247"/>
      <c r="RGF845" s="247"/>
      <c r="RGG845" s="247"/>
      <c r="RGH845" s="247"/>
      <c r="RGI845" s="247"/>
      <c r="RGJ845" s="247"/>
      <c r="RGK845" s="247"/>
      <c r="RGL845" s="247"/>
      <c r="RGM845" s="247"/>
      <c r="RGN845" s="247"/>
      <c r="RGO845" s="247"/>
      <c r="RGP845" s="247"/>
      <c r="RGQ845" s="247"/>
      <c r="RGR845" s="247"/>
      <c r="RGS845" s="247"/>
      <c r="RGT845" s="247"/>
      <c r="RGU845" s="247"/>
      <c r="RGV845" s="247"/>
      <c r="RGW845" s="247"/>
      <c r="RGX845" s="247"/>
      <c r="RGY845" s="247"/>
      <c r="RGZ845" s="247"/>
      <c r="RHA845" s="247"/>
      <c r="RHB845" s="247"/>
      <c r="RHC845" s="247"/>
      <c r="RHD845" s="247"/>
      <c r="RHE845" s="247"/>
      <c r="RHF845" s="247"/>
      <c r="RHG845" s="247"/>
      <c r="RHH845" s="247"/>
      <c r="RHI845" s="247"/>
      <c r="RHJ845" s="247"/>
      <c r="RHK845" s="247"/>
      <c r="RHL845" s="247"/>
      <c r="RHM845" s="247"/>
      <c r="RHN845" s="247"/>
      <c r="RHO845" s="247"/>
      <c r="RHP845" s="247"/>
      <c r="RHQ845" s="247"/>
      <c r="RHR845" s="247"/>
      <c r="RHS845" s="247"/>
      <c r="RHT845" s="247"/>
      <c r="RHU845" s="247"/>
      <c r="RHV845" s="247"/>
      <c r="RHW845" s="247"/>
      <c r="RHX845" s="247"/>
      <c r="RHY845" s="247"/>
      <c r="RHZ845" s="247"/>
      <c r="RIA845" s="247"/>
      <c r="RIB845" s="247"/>
      <c r="RIC845" s="247"/>
      <c r="RID845" s="247"/>
      <c r="RIE845" s="247"/>
      <c r="RIF845" s="247"/>
      <c r="RIG845" s="247"/>
      <c r="RIH845" s="247"/>
      <c r="RII845" s="247"/>
      <c r="RIJ845" s="247"/>
      <c r="RIK845" s="247"/>
      <c r="RIL845" s="247"/>
      <c r="RIM845" s="247"/>
      <c r="RIN845" s="247"/>
      <c r="RIO845" s="247"/>
      <c r="RIP845" s="247"/>
      <c r="RIQ845" s="247"/>
      <c r="RIR845" s="247"/>
      <c r="RIS845" s="247"/>
      <c r="RIT845" s="247"/>
      <c r="RIU845" s="247"/>
      <c r="RIV845" s="247"/>
      <c r="RIW845" s="247"/>
      <c r="RIX845" s="247"/>
      <c r="RIY845" s="247"/>
      <c r="RIZ845" s="247"/>
      <c r="RJA845" s="247"/>
      <c r="RJB845" s="247"/>
      <c r="RJC845" s="247"/>
      <c r="RJD845" s="247"/>
      <c r="RJE845" s="247"/>
      <c r="RJF845" s="247"/>
      <c r="RJG845" s="247"/>
      <c r="RJH845" s="247"/>
      <c r="RJI845" s="247"/>
      <c r="RJJ845" s="247"/>
      <c r="RJK845" s="247"/>
      <c r="RJL845" s="247"/>
      <c r="RJM845" s="247"/>
      <c r="RJN845" s="247"/>
      <c r="RJO845" s="247"/>
      <c r="RJP845" s="247"/>
      <c r="RJQ845" s="247"/>
      <c r="RJR845" s="247"/>
      <c r="RJS845" s="247"/>
      <c r="RJT845" s="247"/>
      <c r="RJU845" s="247"/>
      <c r="RJV845" s="247"/>
      <c r="RJW845" s="247"/>
      <c r="RJX845" s="247"/>
      <c r="RJY845" s="247"/>
      <c r="RJZ845" s="247"/>
      <c r="RKA845" s="247"/>
      <c r="RKB845" s="247"/>
      <c r="RKC845" s="247"/>
      <c r="RKD845" s="247"/>
      <c r="RKE845" s="247"/>
      <c r="RKF845" s="247"/>
      <c r="RKG845" s="247"/>
      <c r="RKH845" s="247"/>
      <c r="RKI845" s="247"/>
      <c r="RKJ845" s="247"/>
      <c r="RKK845" s="247"/>
      <c r="RKL845" s="247"/>
      <c r="RKM845" s="247"/>
      <c r="RKN845" s="247"/>
      <c r="RKO845" s="247"/>
      <c r="RKP845" s="247"/>
      <c r="RKQ845" s="247"/>
      <c r="RKR845" s="247"/>
      <c r="RKS845" s="247"/>
      <c r="RKT845" s="247"/>
      <c r="RKU845" s="247"/>
      <c r="RKV845" s="247"/>
      <c r="RKW845" s="247"/>
      <c r="RKX845" s="247"/>
      <c r="RKY845" s="247"/>
      <c r="RKZ845" s="247"/>
      <c r="RLA845" s="247"/>
      <c r="RLB845" s="247"/>
      <c r="RLC845" s="247"/>
      <c r="RLD845" s="247"/>
      <c r="RLE845" s="247"/>
      <c r="RLF845" s="247"/>
      <c r="RLG845" s="247"/>
      <c r="RLH845" s="247"/>
      <c r="RLI845" s="247"/>
      <c r="RLJ845" s="247"/>
      <c r="RLK845" s="247"/>
      <c r="RLL845" s="247"/>
      <c r="RLM845" s="247"/>
      <c r="RLN845" s="247"/>
      <c r="RLO845" s="247"/>
      <c r="RLP845" s="247"/>
      <c r="RLQ845" s="247"/>
      <c r="RLR845" s="247"/>
      <c r="RLS845" s="247"/>
      <c r="RLT845" s="247"/>
      <c r="RLU845" s="247"/>
      <c r="RLV845" s="247"/>
      <c r="RLW845" s="247"/>
      <c r="RLX845" s="247"/>
      <c r="RLY845" s="247"/>
      <c r="RLZ845" s="247"/>
      <c r="RMA845" s="247"/>
      <c r="RMB845" s="247"/>
      <c r="RMC845" s="247"/>
      <c r="RMD845" s="247"/>
      <c r="RME845" s="247"/>
      <c r="RMF845" s="247"/>
      <c r="RMG845" s="247"/>
      <c r="RMH845" s="247"/>
      <c r="RMI845" s="247"/>
      <c r="RMJ845" s="247"/>
      <c r="RMK845" s="247"/>
      <c r="RML845" s="247"/>
      <c r="RMM845" s="247"/>
      <c r="RMN845" s="247"/>
      <c r="RMO845" s="247"/>
      <c r="RMP845" s="247"/>
      <c r="RMQ845" s="247"/>
      <c r="RMR845" s="247"/>
      <c r="RMS845" s="247"/>
      <c r="RMT845" s="247"/>
      <c r="RMU845" s="247"/>
      <c r="RMV845" s="247"/>
      <c r="RMW845" s="247"/>
      <c r="RMX845" s="247"/>
      <c r="RMY845" s="247"/>
      <c r="RMZ845" s="247"/>
      <c r="RNA845" s="247"/>
      <c r="RNB845" s="247"/>
      <c r="RNC845" s="247"/>
      <c r="RND845" s="247"/>
      <c r="RNE845" s="247"/>
      <c r="RNF845" s="247"/>
      <c r="RNG845" s="247"/>
      <c r="RNH845" s="247"/>
      <c r="RNI845" s="247"/>
      <c r="RNJ845" s="247"/>
      <c r="RNK845" s="247"/>
      <c r="RNL845" s="247"/>
      <c r="RNM845" s="247"/>
      <c r="RNN845" s="247"/>
      <c r="RNO845" s="247"/>
      <c r="RNP845" s="247"/>
      <c r="RNQ845" s="247"/>
      <c r="RNR845" s="247"/>
      <c r="RNS845" s="247"/>
      <c r="RNT845" s="247"/>
      <c r="RNU845" s="247"/>
      <c r="RNV845" s="247"/>
      <c r="RNW845" s="247"/>
      <c r="RNX845" s="247"/>
      <c r="RNY845" s="247"/>
      <c r="RNZ845" s="247"/>
      <c r="ROA845" s="247"/>
      <c r="ROB845" s="247"/>
      <c r="ROC845" s="247"/>
      <c r="ROD845" s="247"/>
      <c r="ROE845" s="247"/>
      <c r="ROF845" s="247"/>
      <c r="ROG845" s="247"/>
      <c r="ROH845" s="247"/>
      <c r="ROI845" s="247"/>
      <c r="ROJ845" s="247"/>
      <c r="ROK845" s="247"/>
      <c r="ROL845" s="247"/>
      <c r="ROM845" s="247"/>
      <c r="RON845" s="247"/>
      <c r="ROO845" s="247"/>
      <c r="ROP845" s="247"/>
      <c r="ROQ845" s="247"/>
      <c r="ROR845" s="247"/>
      <c r="ROS845" s="247"/>
      <c r="ROT845" s="247"/>
      <c r="ROU845" s="247"/>
      <c r="ROV845" s="247"/>
      <c r="ROW845" s="247"/>
      <c r="ROX845" s="247"/>
      <c r="ROY845" s="247"/>
      <c r="ROZ845" s="247"/>
      <c r="RPA845" s="247"/>
      <c r="RPB845" s="247"/>
      <c r="RPC845" s="247"/>
      <c r="RPD845" s="247"/>
      <c r="RPE845" s="247"/>
      <c r="RPF845" s="247"/>
      <c r="RPG845" s="247"/>
      <c r="RPH845" s="247"/>
      <c r="RPI845" s="247"/>
      <c r="RPJ845" s="247"/>
      <c r="RPK845" s="247"/>
      <c r="RPL845" s="247"/>
      <c r="RPM845" s="247"/>
      <c r="RPN845" s="247"/>
      <c r="RPO845" s="247"/>
      <c r="RPP845" s="247"/>
      <c r="RPQ845" s="247"/>
      <c r="RPR845" s="247"/>
      <c r="RPS845" s="247"/>
      <c r="RPT845" s="247"/>
      <c r="RPU845" s="247"/>
      <c r="RPV845" s="247"/>
      <c r="RPW845" s="247"/>
      <c r="RPX845" s="247"/>
      <c r="RPY845" s="247"/>
      <c r="RPZ845" s="247"/>
      <c r="RQA845" s="247"/>
      <c r="RQB845" s="247"/>
      <c r="RQC845" s="247"/>
      <c r="RQD845" s="247"/>
      <c r="RQE845" s="247"/>
      <c r="RQF845" s="247"/>
      <c r="RQG845" s="247"/>
      <c r="RQH845" s="247"/>
      <c r="RQI845" s="247"/>
      <c r="RQJ845" s="247"/>
      <c r="RQK845" s="247"/>
      <c r="RQL845" s="247"/>
      <c r="RQM845" s="247"/>
      <c r="RQN845" s="247"/>
      <c r="RQO845" s="247"/>
      <c r="RQP845" s="247"/>
      <c r="RQQ845" s="247"/>
      <c r="RQR845" s="247"/>
      <c r="RQS845" s="247"/>
      <c r="RQT845" s="247"/>
      <c r="RQU845" s="247"/>
      <c r="RQV845" s="247"/>
      <c r="RQW845" s="247"/>
      <c r="RQX845" s="247"/>
      <c r="RQY845" s="247"/>
      <c r="RQZ845" s="247"/>
      <c r="RRA845" s="247"/>
      <c r="RRB845" s="247"/>
      <c r="RRC845" s="247"/>
      <c r="RRD845" s="247"/>
      <c r="RRE845" s="247"/>
      <c r="RRF845" s="247"/>
      <c r="RRG845" s="247"/>
      <c r="RRH845" s="247"/>
      <c r="RRI845" s="247"/>
      <c r="RRJ845" s="247"/>
      <c r="RRK845" s="247"/>
      <c r="RRL845" s="247"/>
      <c r="RRM845" s="247"/>
      <c r="RRN845" s="247"/>
      <c r="RRO845" s="247"/>
      <c r="RRP845" s="247"/>
      <c r="RRQ845" s="247"/>
      <c r="RRR845" s="247"/>
      <c r="RRS845" s="247"/>
      <c r="RRT845" s="247"/>
      <c r="RRU845" s="247"/>
      <c r="RRV845" s="247"/>
      <c r="RRW845" s="247"/>
      <c r="RRX845" s="247"/>
      <c r="RRY845" s="247"/>
      <c r="RRZ845" s="247"/>
      <c r="RSA845" s="247"/>
      <c r="RSB845" s="247"/>
      <c r="RSC845" s="247"/>
      <c r="RSD845" s="247"/>
      <c r="RSE845" s="247"/>
      <c r="RSF845" s="247"/>
      <c r="RSG845" s="247"/>
      <c r="RSH845" s="247"/>
      <c r="RSI845" s="247"/>
      <c r="RSJ845" s="247"/>
      <c r="RSK845" s="247"/>
      <c r="RSL845" s="247"/>
      <c r="RSM845" s="247"/>
      <c r="RSN845" s="247"/>
      <c r="RSO845" s="247"/>
      <c r="RSP845" s="247"/>
      <c r="RSQ845" s="247"/>
      <c r="RSR845" s="247"/>
      <c r="RSS845" s="247"/>
      <c r="RST845" s="247"/>
      <c r="RSU845" s="247"/>
      <c r="RSV845" s="247"/>
      <c r="RSW845" s="247"/>
      <c r="RSX845" s="247"/>
      <c r="RSY845" s="247"/>
      <c r="RSZ845" s="247"/>
      <c r="RTA845" s="247"/>
      <c r="RTB845" s="247"/>
      <c r="RTC845" s="247"/>
      <c r="RTD845" s="247"/>
      <c r="RTE845" s="247"/>
      <c r="RTF845" s="247"/>
      <c r="RTG845" s="247"/>
      <c r="RTH845" s="247"/>
      <c r="RTI845" s="247"/>
      <c r="RTJ845" s="247"/>
      <c r="RTK845" s="247"/>
      <c r="RTL845" s="247"/>
      <c r="RTM845" s="247"/>
      <c r="RTN845" s="247"/>
      <c r="RTO845" s="247"/>
      <c r="RTP845" s="247"/>
      <c r="RTQ845" s="247"/>
      <c r="RTR845" s="247"/>
      <c r="RTS845" s="247"/>
      <c r="RTT845" s="247"/>
      <c r="RTU845" s="247"/>
      <c r="RTV845" s="247"/>
      <c r="RTW845" s="247"/>
      <c r="RTX845" s="247"/>
      <c r="RTY845" s="247"/>
      <c r="RTZ845" s="247"/>
      <c r="RUA845" s="247"/>
      <c r="RUB845" s="247"/>
      <c r="RUC845" s="247"/>
      <c r="RUD845" s="247"/>
      <c r="RUE845" s="247"/>
      <c r="RUF845" s="247"/>
      <c r="RUG845" s="247"/>
      <c r="RUH845" s="247"/>
      <c r="RUI845" s="247"/>
      <c r="RUJ845" s="247"/>
      <c r="RUK845" s="247"/>
      <c r="RUL845" s="247"/>
      <c r="RUM845" s="247"/>
      <c r="RUN845" s="247"/>
      <c r="RUO845" s="247"/>
      <c r="RUP845" s="247"/>
      <c r="RUQ845" s="247"/>
      <c r="RUR845" s="247"/>
      <c r="RUS845" s="247"/>
      <c r="RUT845" s="247"/>
      <c r="RUU845" s="247"/>
      <c r="RUV845" s="247"/>
      <c r="RUW845" s="247"/>
      <c r="RUX845" s="247"/>
      <c r="RUY845" s="247"/>
      <c r="RUZ845" s="247"/>
      <c r="RVA845" s="247"/>
      <c r="RVB845" s="247"/>
      <c r="RVC845" s="247"/>
      <c r="RVD845" s="247"/>
      <c r="RVE845" s="247"/>
      <c r="RVF845" s="247"/>
      <c r="RVG845" s="247"/>
      <c r="RVH845" s="247"/>
      <c r="RVI845" s="247"/>
      <c r="RVJ845" s="247"/>
      <c r="RVK845" s="247"/>
      <c r="RVL845" s="247"/>
      <c r="RVM845" s="247"/>
      <c r="RVN845" s="247"/>
      <c r="RVO845" s="247"/>
      <c r="RVP845" s="247"/>
      <c r="RVQ845" s="247"/>
      <c r="RVR845" s="247"/>
      <c r="RVS845" s="247"/>
      <c r="RVT845" s="247"/>
      <c r="RVU845" s="247"/>
      <c r="RVV845" s="247"/>
      <c r="RVW845" s="247"/>
      <c r="RVX845" s="247"/>
      <c r="RVY845" s="247"/>
      <c r="RVZ845" s="247"/>
      <c r="RWA845" s="247"/>
      <c r="RWB845" s="247"/>
      <c r="RWC845" s="247"/>
      <c r="RWD845" s="247"/>
      <c r="RWE845" s="247"/>
      <c r="RWF845" s="247"/>
      <c r="RWG845" s="247"/>
      <c r="RWH845" s="247"/>
      <c r="RWI845" s="247"/>
      <c r="RWJ845" s="247"/>
      <c r="RWK845" s="247"/>
      <c r="RWL845" s="247"/>
      <c r="RWM845" s="247"/>
      <c r="RWN845" s="247"/>
      <c r="RWO845" s="247"/>
      <c r="RWP845" s="247"/>
      <c r="RWQ845" s="247"/>
      <c r="RWR845" s="247"/>
      <c r="RWS845" s="247"/>
      <c r="RWT845" s="247"/>
      <c r="RWU845" s="247"/>
      <c r="RWV845" s="247"/>
      <c r="RWW845" s="247"/>
      <c r="RWX845" s="247"/>
      <c r="RWY845" s="247"/>
      <c r="RWZ845" s="247"/>
      <c r="RXA845" s="247"/>
      <c r="RXB845" s="247"/>
      <c r="RXC845" s="247"/>
      <c r="RXD845" s="247"/>
      <c r="RXE845" s="247"/>
      <c r="RXF845" s="247"/>
      <c r="RXG845" s="247"/>
      <c r="RXH845" s="247"/>
      <c r="RXI845" s="247"/>
      <c r="RXJ845" s="247"/>
      <c r="RXK845" s="247"/>
      <c r="RXL845" s="247"/>
      <c r="RXM845" s="247"/>
      <c r="RXN845" s="247"/>
      <c r="RXO845" s="247"/>
      <c r="RXP845" s="247"/>
      <c r="RXQ845" s="247"/>
      <c r="RXR845" s="247"/>
      <c r="RXS845" s="247"/>
      <c r="RXT845" s="247"/>
      <c r="RXU845" s="247"/>
      <c r="RXV845" s="247"/>
      <c r="RXW845" s="247"/>
      <c r="RXX845" s="247"/>
      <c r="RXY845" s="247"/>
      <c r="RXZ845" s="247"/>
      <c r="RYA845" s="247"/>
      <c r="RYB845" s="247"/>
      <c r="RYC845" s="247"/>
      <c r="RYD845" s="247"/>
      <c r="RYE845" s="247"/>
      <c r="RYF845" s="247"/>
      <c r="RYG845" s="247"/>
      <c r="RYH845" s="247"/>
      <c r="RYI845" s="247"/>
      <c r="RYJ845" s="247"/>
      <c r="RYK845" s="247"/>
      <c r="RYL845" s="247"/>
      <c r="RYM845" s="247"/>
      <c r="RYN845" s="247"/>
      <c r="RYO845" s="247"/>
      <c r="RYP845" s="247"/>
      <c r="RYQ845" s="247"/>
      <c r="RYR845" s="247"/>
      <c r="RYS845" s="247"/>
      <c r="RYT845" s="247"/>
      <c r="RYU845" s="247"/>
      <c r="RYV845" s="247"/>
      <c r="RYW845" s="247"/>
      <c r="RYX845" s="247"/>
      <c r="RYY845" s="247"/>
      <c r="RYZ845" s="247"/>
      <c r="RZA845" s="247"/>
      <c r="RZB845" s="247"/>
      <c r="RZC845" s="247"/>
      <c r="RZD845" s="247"/>
      <c r="RZE845" s="247"/>
      <c r="RZF845" s="247"/>
      <c r="RZG845" s="247"/>
      <c r="RZH845" s="247"/>
      <c r="RZI845" s="247"/>
      <c r="RZJ845" s="247"/>
      <c r="RZK845" s="247"/>
      <c r="RZL845" s="247"/>
      <c r="RZM845" s="247"/>
      <c r="RZN845" s="247"/>
      <c r="RZO845" s="247"/>
      <c r="RZP845" s="247"/>
      <c r="RZQ845" s="247"/>
      <c r="RZR845" s="247"/>
      <c r="RZS845" s="247"/>
      <c r="RZT845" s="247"/>
      <c r="RZU845" s="247"/>
      <c r="RZV845" s="247"/>
      <c r="RZW845" s="247"/>
      <c r="RZX845" s="247"/>
      <c r="RZY845" s="247"/>
      <c r="RZZ845" s="247"/>
      <c r="SAA845" s="247"/>
      <c r="SAB845" s="247"/>
      <c r="SAC845" s="247"/>
      <c r="SAD845" s="247"/>
      <c r="SAE845" s="247"/>
      <c r="SAF845" s="247"/>
      <c r="SAG845" s="247"/>
      <c r="SAH845" s="247"/>
      <c r="SAI845" s="247"/>
      <c r="SAJ845" s="247"/>
      <c r="SAK845" s="247"/>
      <c r="SAL845" s="247"/>
      <c r="SAM845" s="247"/>
      <c r="SAN845" s="247"/>
      <c r="SAO845" s="247"/>
      <c r="SAP845" s="247"/>
      <c r="SAQ845" s="247"/>
      <c r="SAR845" s="247"/>
      <c r="SAS845" s="247"/>
      <c r="SAT845" s="247"/>
      <c r="SAU845" s="247"/>
      <c r="SAV845" s="247"/>
      <c r="SAW845" s="247"/>
      <c r="SAX845" s="247"/>
      <c r="SAY845" s="247"/>
      <c r="SAZ845" s="247"/>
      <c r="SBA845" s="247"/>
      <c r="SBB845" s="247"/>
      <c r="SBC845" s="247"/>
      <c r="SBD845" s="247"/>
      <c r="SBE845" s="247"/>
      <c r="SBF845" s="247"/>
      <c r="SBG845" s="247"/>
      <c r="SBH845" s="247"/>
      <c r="SBI845" s="247"/>
      <c r="SBJ845" s="247"/>
      <c r="SBK845" s="247"/>
      <c r="SBL845" s="247"/>
      <c r="SBM845" s="247"/>
      <c r="SBN845" s="247"/>
      <c r="SBO845" s="247"/>
      <c r="SBP845" s="247"/>
      <c r="SBQ845" s="247"/>
      <c r="SBR845" s="247"/>
      <c r="SBS845" s="247"/>
      <c r="SBT845" s="247"/>
      <c r="SBU845" s="247"/>
      <c r="SBV845" s="247"/>
      <c r="SBW845" s="247"/>
      <c r="SBX845" s="247"/>
      <c r="SBY845" s="247"/>
      <c r="SBZ845" s="247"/>
      <c r="SCA845" s="247"/>
      <c r="SCB845" s="247"/>
      <c r="SCC845" s="247"/>
      <c r="SCD845" s="247"/>
      <c r="SCE845" s="247"/>
      <c r="SCF845" s="247"/>
      <c r="SCG845" s="247"/>
      <c r="SCH845" s="247"/>
      <c r="SCI845" s="247"/>
      <c r="SCJ845" s="247"/>
      <c r="SCK845" s="247"/>
      <c r="SCL845" s="247"/>
      <c r="SCM845" s="247"/>
      <c r="SCN845" s="247"/>
      <c r="SCO845" s="247"/>
      <c r="SCP845" s="247"/>
      <c r="SCQ845" s="247"/>
      <c r="SCR845" s="247"/>
      <c r="SCS845" s="247"/>
      <c r="SCT845" s="247"/>
      <c r="SCU845" s="247"/>
      <c r="SCV845" s="247"/>
      <c r="SCW845" s="247"/>
      <c r="SCX845" s="247"/>
      <c r="SCY845" s="247"/>
      <c r="SCZ845" s="247"/>
      <c r="SDA845" s="247"/>
      <c r="SDB845" s="247"/>
      <c r="SDC845" s="247"/>
      <c r="SDD845" s="247"/>
      <c r="SDE845" s="247"/>
      <c r="SDF845" s="247"/>
      <c r="SDG845" s="247"/>
      <c r="SDH845" s="247"/>
      <c r="SDI845" s="247"/>
      <c r="SDJ845" s="247"/>
      <c r="SDK845" s="247"/>
      <c r="SDL845" s="247"/>
      <c r="SDM845" s="247"/>
      <c r="SDN845" s="247"/>
      <c r="SDO845" s="247"/>
      <c r="SDP845" s="247"/>
      <c r="SDQ845" s="247"/>
      <c r="SDR845" s="247"/>
      <c r="SDS845" s="247"/>
      <c r="SDT845" s="247"/>
      <c r="SDU845" s="247"/>
      <c r="SDV845" s="247"/>
      <c r="SDW845" s="247"/>
      <c r="SDX845" s="247"/>
      <c r="SDY845" s="247"/>
      <c r="SDZ845" s="247"/>
      <c r="SEA845" s="247"/>
      <c r="SEB845" s="247"/>
      <c r="SEC845" s="247"/>
      <c r="SED845" s="247"/>
      <c r="SEE845" s="247"/>
      <c r="SEF845" s="247"/>
      <c r="SEG845" s="247"/>
      <c r="SEH845" s="247"/>
      <c r="SEI845" s="247"/>
      <c r="SEJ845" s="247"/>
      <c r="SEK845" s="247"/>
      <c r="SEL845" s="247"/>
      <c r="SEM845" s="247"/>
      <c r="SEN845" s="247"/>
      <c r="SEO845" s="247"/>
      <c r="SEP845" s="247"/>
      <c r="SEQ845" s="247"/>
      <c r="SER845" s="247"/>
      <c r="SES845" s="247"/>
      <c r="SET845" s="247"/>
      <c r="SEU845" s="247"/>
      <c r="SEV845" s="247"/>
      <c r="SEW845" s="247"/>
      <c r="SEX845" s="247"/>
      <c r="SEY845" s="247"/>
      <c r="SEZ845" s="247"/>
      <c r="SFA845" s="247"/>
      <c r="SFB845" s="247"/>
      <c r="SFC845" s="247"/>
      <c r="SFD845" s="247"/>
      <c r="SFE845" s="247"/>
      <c r="SFF845" s="247"/>
      <c r="SFG845" s="247"/>
      <c r="SFH845" s="247"/>
      <c r="SFI845" s="247"/>
      <c r="SFJ845" s="247"/>
      <c r="SFK845" s="247"/>
      <c r="SFL845" s="247"/>
      <c r="SFM845" s="247"/>
      <c r="SFN845" s="247"/>
      <c r="SFO845" s="247"/>
      <c r="SFP845" s="247"/>
      <c r="SFQ845" s="247"/>
      <c r="SFR845" s="247"/>
      <c r="SFS845" s="247"/>
      <c r="SFT845" s="247"/>
      <c r="SFU845" s="247"/>
      <c r="SFV845" s="247"/>
      <c r="SFW845" s="247"/>
      <c r="SFX845" s="247"/>
      <c r="SFY845" s="247"/>
      <c r="SFZ845" s="247"/>
      <c r="SGA845" s="247"/>
      <c r="SGB845" s="247"/>
      <c r="SGC845" s="247"/>
      <c r="SGD845" s="247"/>
      <c r="SGE845" s="247"/>
      <c r="SGF845" s="247"/>
      <c r="SGG845" s="247"/>
      <c r="SGH845" s="247"/>
      <c r="SGI845" s="247"/>
      <c r="SGJ845" s="247"/>
      <c r="SGK845" s="247"/>
      <c r="SGL845" s="247"/>
      <c r="SGM845" s="247"/>
      <c r="SGN845" s="247"/>
      <c r="SGO845" s="247"/>
      <c r="SGP845" s="247"/>
      <c r="SGQ845" s="247"/>
      <c r="SGR845" s="247"/>
      <c r="SGS845" s="247"/>
      <c r="SGT845" s="247"/>
      <c r="SGU845" s="247"/>
      <c r="SGV845" s="247"/>
      <c r="SGW845" s="247"/>
      <c r="SGX845" s="247"/>
      <c r="SGY845" s="247"/>
      <c r="SGZ845" s="247"/>
      <c r="SHA845" s="247"/>
      <c r="SHB845" s="247"/>
      <c r="SHC845" s="247"/>
      <c r="SHD845" s="247"/>
      <c r="SHE845" s="247"/>
      <c r="SHF845" s="247"/>
      <c r="SHG845" s="247"/>
      <c r="SHH845" s="247"/>
      <c r="SHI845" s="247"/>
      <c r="SHJ845" s="247"/>
      <c r="SHK845" s="247"/>
      <c r="SHL845" s="247"/>
      <c r="SHM845" s="247"/>
      <c r="SHN845" s="247"/>
      <c r="SHO845" s="247"/>
      <c r="SHP845" s="247"/>
      <c r="SHQ845" s="247"/>
      <c r="SHR845" s="247"/>
      <c r="SHS845" s="247"/>
      <c r="SHT845" s="247"/>
      <c r="SHU845" s="247"/>
      <c r="SHV845" s="247"/>
      <c r="SHW845" s="247"/>
      <c r="SHX845" s="247"/>
      <c r="SHY845" s="247"/>
      <c r="SHZ845" s="247"/>
      <c r="SIA845" s="247"/>
      <c r="SIB845" s="247"/>
      <c r="SIC845" s="247"/>
      <c r="SID845" s="247"/>
      <c r="SIE845" s="247"/>
      <c r="SIF845" s="247"/>
      <c r="SIG845" s="247"/>
      <c r="SIH845" s="247"/>
      <c r="SII845" s="247"/>
      <c r="SIJ845" s="247"/>
      <c r="SIK845" s="247"/>
      <c r="SIL845" s="247"/>
      <c r="SIM845" s="247"/>
      <c r="SIN845" s="247"/>
      <c r="SIO845" s="247"/>
      <c r="SIP845" s="247"/>
      <c r="SIQ845" s="247"/>
      <c r="SIR845" s="247"/>
      <c r="SIS845" s="247"/>
      <c r="SIT845" s="247"/>
      <c r="SIU845" s="247"/>
      <c r="SIV845" s="247"/>
      <c r="SIW845" s="247"/>
      <c r="SIX845" s="247"/>
      <c r="SIY845" s="247"/>
      <c r="SIZ845" s="247"/>
      <c r="SJA845" s="247"/>
      <c r="SJB845" s="247"/>
      <c r="SJC845" s="247"/>
      <c r="SJD845" s="247"/>
      <c r="SJE845" s="247"/>
      <c r="SJF845" s="247"/>
      <c r="SJG845" s="247"/>
      <c r="SJH845" s="247"/>
      <c r="SJI845" s="247"/>
      <c r="SJJ845" s="247"/>
      <c r="SJK845" s="247"/>
      <c r="SJL845" s="247"/>
      <c r="SJM845" s="247"/>
      <c r="SJN845" s="247"/>
      <c r="SJO845" s="247"/>
      <c r="SJP845" s="247"/>
      <c r="SJQ845" s="247"/>
      <c r="SJR845" s="247"/>
      <c r="SJS845" s="247"/>
      <c r="SJT845" s="247"/>
      <c r="SJU845" s="247"/>
      <c r="SJV845" s="247"/>
      <c r="SJW845" s="247"/>
      <c r="SJX845" s="247"/>
      <c r="SJY845" s="247"/>
      <c r="SJZ845" s="247"/>
      <c r="SKA845" s="247"/>
      <c r="SKB845" s="247"/>
      <c r="SKC845" s="247"/>
      <c r="SKD845" s="247"/>
      <c r="SKE845" s="247"/>
      <c r="SKF845" s="247"/>
      <c r="SKG845" s="247"/>
      <c r="SKH845" s="247"/>
      <c r="SKI845" s="247"/>
      <c r="SKJ845" s="247"/>
      <c r="SKK845" s="247"/>
      <c r="SKL845" s="247"/>
      <c r="SKM845" s="247"/>
      <c r="SKN845" s="247"/>
      <c r="SKO845" s="247"/>
      <c r="SKP845" s="247"/>
      <c r="SKQ845" s="247"/>
      <c r="SKR845" s="247"/>
      <c r="SKS845" s="247"/>
      <c r="SKT845" s="247"/>
      <c r="SKU845" s="247"/>
      <c r="SKV845" s="247"/>
      <c r="SKW845" s="247"/>
      <c r="SKX845" s="247"/>
      <c r="SKY845" s="247"/>
      <c r="SKZ845" s="247"/>
      <c r="SLA845" s="247"/>
      <c r="SLB845" s="247"/>
      <c r="SLC845" s="247"/>
      <c r="SLD845" s="247"/>
      <c r="SLE845" s="247"/>
      <c r="SLF845" s="247"/>
      <c r="SLG845" s="247"/>
      <c r="SLH845" s="247"/>
      <c r="SLI845" s="247"/>
      <c r="SLJ845" s="247"/>
      <c r="SLK845" s="247"/>
      <c r="SLL845" s="247"/>
      <c r="SLM845" s="247"/>
      <c r="SLN845" s="247"/>
      <c r="SLO845" s="247"/>
      <c r="SLP845" s="247"/>
      <c r="SLQ845" s="247"/>
      <c r="SLR845" s="247"/>
      <c r="SLS845" s="247"/>
      <c r="SLT845" s="247"/>
      <c r="SLU845" s="247"/>
      <c r="SLV845" s="247"/>
      <c r="SLW845" s="247"/>
      <c r="SLX845" s="247"/>
      <c r="SLY845" s="247"/>
      <c r="SLZ845" s="247"/>
      <c r="SMA845" s="247"/>
      <c r="SMB845" s="247"/>
      <c r="SMC845" s="247"/>
      <c r="SMD845" s="247"/>
      <c r="SME845" s="247"/>
      <c r="SMF845" s="247"/>
      <c r="SMG845" s="247"/>
      <c r="SMH845" s="247"/>
      <c r="SMI845" s="247"/>
      <c r="SMJ845" s="247"/>
      <c r="SMK845" s="247"/>
      <c r="SML845" s="247"/>
      <c r="SMM845" s="247"/>
      <c r="SMN845" s="247"/>
      <c r="SMO845" s="247"/>
      <c r="SMP845" s="247"/>
      <c r="SMQ845" s="247"/>
      <c r="SMR845" s="247"/>
      <c r="SMS845" s="247"/>
      <c r="SMT845" s="247"/>
      <c r="SMU845" s="247"/>
      <c r="SMV845" s="247"/>
      <c r="SMW845" s="247"/>
      <c r="SMX845" s="247"/>
      <c r="SMY845" s="247"/>
      <c r="SMZ845" s="247"/>
      <c r="SNA845" s="247"/>
      <c r="SNB845" s="247"/>
      <c r="SNC845" s="247"/>
      <c r="SND845" s="247"/>
      <c r="SNE845" s="247"/>
      <c r="SNF845" s="247"/>
      <c r="SNG845" s="247"/>
      <c r="SNH845" s="247"/>
      <c r="SNI845" s="247"/>
      <c r="SNJ845" s="247"/>
      <c r="SNK845" s="247"/>
      <c r="SNL845" s="247"/>
      <c r="SNM845" s="247"/>
      <c r="SNN845" s="247"/>
      <c r="SNO845" s="247"/>
      <c r="SNP845" s="247"/>
      <c r="SNQ845" s="247"/>
      <c r="SNR845" s="247"/>
      <c r="SNS845" s="247"/>
      <c r="SNT845" s="247"/>
      <c r="SNU845" s="247"/>
      <c r="SNV845" s="247"/>
      <c r="SNW845" s="247"/>
      <c r="SNX845" s="247"/>
      <c r="SNY845" s="247"/>
      <c r="SNZ845" s="247"/>
      <c r="SOA845" s="247"/>
      <c r="SOB845" s="247"/>
      <c r="SOC845" s="247"/>
      <c r="SOD845" s="247"/>
      <c r="SOE845" s="247"/>
      <c r="SOF845" s="247"/>
      <c r="SOG845" s="247"/>
      <c r="SOH845" s="247"/>
      <c r="SOI845" s="247"/>
      <c r="SOJ845" s="247"/>
      <c r="SOK845" s="247"/>
      <c r="SOL845" s="247"/>
      <c r="SOM845" s="247"/>
      <c r="SON845" s="247"/>
      <c r="SOO845" s="247"/>
      <c r="SOP845" s="247"/>
      <c r="SOQ845" s="247"/>
      <c r="SOR845" s="247"/>
      <c r="SOS845" s="247"/>
      <c r="SOT845" s="247"/>
      <c r="SOU845" s="247"/>
      <c r="SOV845" s="247"/>
      <c r="SOW845" s="247"/>
      <c r="SOX845" s="247"/>
      <c r="SOY845" s="247"/>
      <c r="SOZ845" s="247"/>
      <c r="SPA845" s="247"/>
      <c r="SPB845" s="247"/>
      <c r="SPC845" s="247"/>
      <c r="SPD845" s="247"/>
      <c r="SPE845" s="247"/>
      <c r="SPF845" s="247"/>
      <c r="SPG845" s="247"/>
      <c r="SPH845" s="247"/>
      <c r="SPI845" s="247"/>
      <c r="SPJ845" s="247"/>
      <c r="SPK845" s="247"/>
      <c r="SPL845" s="247"/>
      <c r="SPM845" s="247"/>
      <c r="SPN845" s="247"/>
      <c r="SPO845" s="247"/>
      <c r="SPP845" s="247"/>
      <c r="SPQ845" s="247"/>
      <c r="SPR845" s="247"/>
      <c r="SPS845" s="247"/>
      <c r="SPT845" s="247"/>
      <c r="SPU845" s="247"/>
      <c r="SPV845" s="247"/>
      <c r="SPW845" s="247"/>
      <c r="SPX845" s="247"/>
      <c r="SPY845" s="247"/>
      <c r="SPZ845" s="247"/>
      <c r="SQA845" s="247"/>
      <c r="SQB845" s="247"/>
      <c r="SQC845" s="247"/>
      <c r="SQD845" s="247"/>
      <c r="SQE845" s="247"/>
      <c r="SQF845" s="247"/>
      <c r="SQG845" s="247"/>
      <c r="SQH845" s="247"/>
      <c r="SQI845" s="247"/>
      <c r="SQJ845" s="247"/>
      <c r="SQK845" s="247"/>
      <c r="SQL845" s="247"/>
      <c r="SQM845" s="247"/>
      <c r="SQN845" s="247"/>
      <c r="SQO845" s="247"/>
      <c r="SQP845" s="247"/>
      <c r="SQQ845" s="247"/>
      <c r="SQR845" s="247"/>
      <c r="SQS845" s="247"/>
      <c r="SQT845" s="247"/>
      <c r="SQU845" s="247"/>
      <c r="SQV845" s="247"/>
      <c r="SQW845" s="247"/>
      <c r="SQX845" s="247"/>
      <c r="SQY845" s="247"/>
      <c r="SQZ845" s="247"/>
      <c r="SRA845" s="247"/>
      <c r="SRB845" s="247"/>
      <c r="SRC845" s="247"/>
      <c r="SRD845" s="247"/>
      <c r="SRE845" s="247"/>
      <c r="SRF845" s="247"/>
      <c r="SRG845" s="247"/>
      <c r="SRH845" s="247"/>
      <c r="SRI845" s="247"/>
      <c r="SRJ845" s="247"/>
      <c r="SRK845" s="247"/>
      <c r="SRL845" s="247"/>
      <c r="SRM845" s="247"/>
      <c r="SRN845" s="247"/>
      <c r="SRO845" s="247"/>
      <c r="SRP845" s="247"/>
      <c r="SRQ845" s="247"/>
      <c r="SRR845" s="247"/>
      <c r="SRS845" s="247"/>
      <c r="SRT845" s="247"/>
      <c r="SRU845" s="247"/>
      <c r="SRV845" s="247"/>
      <c r="SRW845" s="247"/>
      <c r="SRX845" s="247"/>
      <c r="SRY845" s="247"/>
      <c r="SRZ845" s="247"/>
      <c r="SSA845" s="247"/>
      <c r="SSB845" s="247"/>
      <c r="SSC845" s="247"/>
      <c r="SSD845" s="247"/>
      <c r="SSE845" s="247"/>
      <c r="SSF845" s="247"/>
      <c r="SSG845" s="247"/>
      <c r="SSH845" s="247"/>
      <c r="SSI845" s="247"/>
      <c r="SSJ845" s="247"/>
      <c r="SSK845" s="247"/>
      <c r="SSL845" s="247"/>
      <c r="SSM845" s="247"/>
      <c r="SSN845" s="247"/>
      <c r="SSO845" s="247"/>
      <c r="SSP845" s="247"/>
      <c r="SSQ845" s="247"/>
      <c r="SSR845" s="247"/>
      <c r="SSS845" s="247"/>
      <c r="SST845" s="247"/>
      <c r="SSU845" s="247"/>
      <c r="SSV845" s="247"/>
      <c r="SSW845" s="247"/>
      <c r="SSX845" s="247"/>
      <c r="SSY845" s="247"/>
      <c r="SSZ845" s="247"/>
      <c r="STA845" s="247"/>
      <c r="STB845" s="247"/>
      <c r="STC845" s="247"/>
      <c r="STD845" s="247"/>
      <c r="STE845" s="247"/>
      <c r="STF845" s="247"/>
      <c r="STG845" s="247"/>
      <c r="STH845" s="247"/>
      <c r="STI845" s="247"/>
      <c r="STJ845" s="247"/>
      <c r="STK845" s="247"/>
      <c r="STL845" s="247"/>
      <c r="STM845" s="247"/>
      <c r="STN845" s="247"/>
      <c r="STO845" s="247"/>
      <c r="STP845" s="247"/>
      <c r="STQ845" s="247"/>
      <c r="STR845" s="247"/>
      <c r="STS845" s="247"/>
      <c r="STT845" s="247"/>
      <c r="STU845" s="247"/>
      <c r="STV845" s="247"/>
      <c r="STW845" s="247"/>
      <c r="STX845" s="247"/>
      <c r="STY845" s="247"/>
      <c r="STZ845" s="247"/>
      <c r="SUA845" s="247"/>
      <c r="SUB845" s="247"/>
      <c r="SUC845" s="247"/>
      <c r="SUD845" s="247"/>
      <c r="SUE845" s="247"/>
      <c r="SUF845" s="247"/>
      <c r="SUG845" s="247"/>
      <c r="SUH845" s="247"/>
      <c r="SUI845" s="247"/>
      <c r="SUJ845" s="247"/>
      <c r="SUK845" s="247"/>
      <c r="SUL845" s="247"/>
      <c r="SUM845" s="247"/>
      <c r="SUN845" s="247"/>
      <c r="SUO845" s="247"/>
      <c r="SUP845" s="247"/>
      <c r="SUQ845" s="247"/>
      <c r="SUR845" s="247"/>
      <c r="SUS845" s="247"/>
      <c r="SUT845" s="247"/>
      <c r="SUU845" s="247"/>
      <c r="SUV845" s="247"/>
      <c r="SUW845" s="247"/>
      <c r="SUX845" s="247"/>
      <c r="SUY845" s="247"/>
      <c r="SUZ845" s="247"/>
      <c r="SVA845" s="247"/>
      <c r="SVB845" s="247"/>
      <c r="SVC845" s="247"/>
      <c r="SVD845" s="247"/>
      <c r="SVE845" s="247"/>
      <c r="SVF845" s="247"/>
      <c r="SVG845" s="247"/>
      <c r="SVH845" s="247"/>
      <c r="SVI845" s="247"/>
      <c r="SVJ845" s="247"/>
      <c r="SVK845" s="247"/>
      <c r="SVL845" s="247"/>
      <c r="SVM845" s="247"/>
      <c r="SVN845" s="247"/>
      <c r="SVO845" s="247"/>
      <c r="SVP845" s="247"/>
      <c r="SVQ845" s="247"/>
      <c r="SVR845" s="247"/>
      <c r="SVS845" s="247"/>
      <c r="SVT845" s="247"/>
      <c r="SVU845" s="247"/>
      <c r="SVV845" s="247"/>
      <c r="SVW845" s="247"/>
      <c r="SVX845" s="247"/>
      <c r="SVY845" s="247"/>
      <c r="SVZ845" s="247"/>
      <c r="SWA845" s="247"/>
      <c r="SWB845" s="247"/>
      <c r="SWC845" s="247"/>
      <c r="SWD845" s="247"/>
      <c r="SWE845" s="247"/>
      <c r="SWF845" s="247"/>
      <c r="SWG845" s="247"/>
      <c r="SWH845" s="247"/>
      <c r="SWI845" s="247"/>
      <c r="SWJ845" s="247"/>
      <c r="SWK845" s="247"/>
      <c r="SWL845" s="247"/>
      <c r="SWM845" s="247"/>
      <c r="SWN845" s="247"/>
      <c r="SWO845" s="247"/>
      <c r="SWP845" s="247"/>
      <c r="SWQ845" s="247"/>
      <c r="SWR845" s="247"/>
      <c r="SWS845" s="247"/>
      <c r="SWT845" s="247"/>
      <c r="SWU845" s="247"/>
      <c r="SWV845" s="247"/>
      <c r="SWW845" s="247"/>
      <c r="SWX845" s="247"/>
      <c r="SWY845" s="247"/>
      <c r="SWZ845" s="247"/>
      <c r="SXA845" s="247"/>
      <c r="SXB845" s="247"/>
      <c r="SXC845" s="247"/>
      <c r="SXD845" s="247"/>
      <c r="SXE845" s="247"/>
      <c r="SXF845" s="247"/>
      <c r="SXG845" s="247"/>
      <c r="SXH845" s="247"/>
      <c r="SXI845" s="247"/>
      <c r="SXJ845" s="247"/>
      <c r="SXK845" s="247"/>
      <c r="SXL845" s="247"/>
      <c r="SXM845" s="247"/>
      <c r="SXN845" s="247"/>
      <c r="SXO845" s="247"/>
      <c r="SXP845" s="247"/>
      <c r="SXQ845" s="247"/>
      <c r="SXR845" s="247"/>
      <c r="SXS845" s="247"/>
      <c r="SXT845" s="247"/>
      <c r="SXU845" s="247"/>
      <c r="SXV845" s="247"/>
      <c r="SXW845" s="247"/>
      <c r="SXX845" s="247"/>
      <c r="SXY845" s="247"/>
      <c r="SXZ845" s="247"/>
      <c r="SYA845" s="247"/>
      <c r="SYB845" s="247"/>
      <c r="SYC845" s="247"/>
      <c r="SYD845" s="247"/>
      <c r="SYE845" s="247"/>
      <c r="SYF845" s="247"/>
      <c r="SYG845" s="247"/>
      <c r="SYH845" s="247"/>
      <c r="SYI845" s="247"/>
      <c r="SYJ845" s="247"/>
      <c r="SYK845" s="247"/>
      <c r="SYL845" s="247"/>
      <c r="SYM845" s="247"/>
      <c r="SYN845" s="247"/>
      <c r="SYO845" s="247"/>
      <c r="SYP845" s="247"/>
      <c r="SYQ845" s="247"/>
      <c r="SYR845" s="247"/>
      <c r="SYS845" s="247"/>
      <c r="SYT845" s="247"/>
      <c r="SYU845" s="247"/>
      <c r="SYV845" s="247"/>
      <c r="SYW845" s="247"/>
      <c r="SYX845" s="247"/>
      <c r="SYY845" s="247"/>
      <c r="SYZ845" s="247"/>
      <c r="SZA845" s="247"/>
      <c r="SZB845" s="247"/>
      <c r="SZC845" s="247"/>
      <c r="SZD845" s="247"/>
      <c r="SZE845" s="247"/>
      <c r="SZF845" s="247"/>
      <c r="SZG845" s="247"/>
      <c r="SZH845" s="247"/>
      <c r="SZI845" s="247"/>
      <c r="SZJ845" s="247"/>
      <c r="SZK845" s="247"/>
      <c r="SZL845" s="247"/>
      <c r="SZM845" s="247"/>
      <c r="SZN845" s="247"/>
      <c r="SZO845" s="247"/>
      <c r="SZP845" s="247"/>
      <c r="SZQ845" s="247"/>
      <c r="SZR845" s="247"/>
      <c r="SZS845" s="247"/>
      <c r="SZT845" s="247"/>
      <c r="SZU845" s="247"/>
      <c r="SZV845" s="247"/>
      <c r="SZW845" s="247"/>
      <c r="SZX845" s="247"/>
      <c r="SZY845" s="247"/>
      <c r="SZZ845" s="247"/>
      <c r="TAA845" s="247"/>
      <c r="TAB845" s="247"/>
      <c r="TAC845" s="247"/>
      <c r="TAD845" s="247"/>
      <c r="TAE845" s="247"/>
      <c r="TAF845" s="247"/>
      <c r="TAG845" s="247"/>
      <c r="TAH845" s="247"/>
      <c r="TAI845" s="247"/>
      <c r="TAJ845" s="247"/>
      <c r="TAK845" s="247"/>
      <c r="TAL845" s="247"/>
      <c r="TAM845" s="247"/>
      <c r="TAN845" s="247"/>
      <c r="TAO845" s="247"/>
      <c r="TAP845" s="247"/>
      <c r="TAQ845" s="247"/>
      <c r="TAR845" s="247"/>
      <c r="TAS845" s="247"/>
      <c r="TAT845" s="247"/>
      <c r="TAU845" s="247"/>
      <c r="TAV845" s="247"/>
      <c r="TAW845" s="247"/>
      <c r="TAX845" s="247"/>
      <c r="TAY845" s="247"/>
      <c r="TAZ845" s="247"/>
      <c r="TBA845" s="247"/>
      <c r="TBB845" s="247"/>
      <c r="TBC845" s="247"/>
      <c r="TBD845" s="247"/>
      <c r="TBE845" s="247"/>
      <c r="TBF845" s="247"/>
      <c r="TBG845" s="247"/>
      <c r="TBH845" s="247"/>
      <c r="TBI845" s="247"/>
      <c r="TBJ845" s="247"/>
      <c r="TBK845" s="247"/>
      <c r="TBL845" s="247"/>
      <c r="TBM845" s="247"/>
      <c r="TBN845" s="247"/>
      <c r="TBO845" s="247"/>
      <c r="TBP845" s="247"/>
      <c r="TBQ845" s="247"/>
      <c r="TBR845" s="247"/>
      <c r="TBS845" s="247"/>
      <c r="TBT845" s="247"/>
      <c r="TBU845" s="247"/>
      <c r="TBV845" s="247"/>
      <c r="TBW845" s="247"/>
      <c r="TBX845" s="247"/>
      <c r="TBY845" s="247"/>
      <c r="TBZ845" s="247"/>
      <c r="TCA845" s="247"/>
      <c r="TCB845" s="247"/>
      <c r="TCC845" s="247"/>
      <c r="TCD845" s="247"/>
      <c r="TCE845" s="247"/>
      <c r="TCF845" s="247"/>
      <c r="TCG845" s="247"/>
      <c r="TCH845" s="247"/>
      <c r="TCI845" s="247"/>
      <c r="TCJ845" s="247"/>
      <c r="TCK845" s="247"/>
      <c r="TCL845" s="247"/>
      <c r="TCM845" s="247"/>
      <c r="TCN845" s="247"/>
      <c r="TCO845" s="247"/>
      <c r="TCP845" s="247"/>
      <c r="TCQ845" s="247"/>
      <c r="TCR845" s="247"/>
      <c r="TCS845" s="247"/>
      <c r="TCT845" s="247"/>
      <c r="TCU845" s="247"/>
      <c r="TCV845" s="247"/>
      <c r="TCW845" s="247"/>
      <c r="TCX845" s="247"/>
      <c r="TCY845" s="247"/>
      <c r="TCZ845" s="247"/>
      <c r="TDA845" s="247"/>
      <c r="TDB845" s="247"/>
      <c r="TDC845" s="247"/>
      <c r="TDD845" s="247"/>
      <c r="TDE845" s="247"/>
      <c r="TDF845" s="247"/>
      <c r="TDG845" s="247"/>
      <c r="TDH845" s="247"/>
      <c r="TDI845" s="247"/>
      <c r="TDJ845" s="247"/>
      <c r="TDK845" s="247"/>
      <c r="TDL845" s="247"/>
      <c r="TDM845" s="247"/>
      <c r="TDN845" s="247"/>
      <c r="TDO845" s="247"/>
      <c r="TDP845" s="247"/>
      <c r="TDQ845" s="247"/>
      <c r="TDR845" s="247"/>
      <c r="TDS845" s="247"/>
      <c r="TDT845" s="247"/>
      <c r="TDU845" s="247"/>
      <c r="TDV845" s="247"/>
      <c r="TDW845" s="247"/>
      <c r="TDX845" s="247"/>
      <c r="TDY845" s="247"/>
      <c r="TDZ845" s="247"/>
      <c r="TEA845" s="247"/>
      <c r="TEB845" s="247"/>
      <c r="TEC845" s="247"/>
      <c r="TED845" s="247"/>
      <c r="TEE845" s="247"/>
      <c r="TEF845" s="247"/>
      <c r="TEG845" s="247"/>
      <c r="TEH845" s="247"/>
      <c r="TEI845" s="247"/>
      <c r="TEJ845" s="247"/>
      <c r="TEK845" s="247"/>
      <c r="TEL845" s="247"/>
      <c r="TEM845" s="247"/>
      <c r="TEN845" s="247"/>
      <c r="TEO845" s="247"/>
      <c r="TEP845" s="247"/>
      <c r="TEQ845" s="247"/>
      <c r="TER845" s="247"/>
      <c r="TES845" s="247"/>
      <c r="TET845" s="247"/>
      <c r="TEU845" s="247"/>
      <c r="TEV845" s="247"/>
      <c r="TEW845" s="247"/>
      <c r="TEX845" s="247"/>
      <c r="TEY845" s="247"/>
      <c r="TEZ845" s="247"/>
      <c r="TFA845" s="247"/>
      <c r="TFB845" s="247"/>
      <c r="TFC845" s="247"/>
      <c r="TFD845" s="247"/>
      <c r="TFE845" s="247"/>
      <c r="TFF845" s="247"/>
      <c r="TFG845" s="247"/>
      <c r="TFH845" s="247"/>
      <c r="TFI845" s="247"/>
      <c r="TFJ845" s="247"/>
      <c r="TFK845" s="247"/>
      <c r="TFL845" s="247"/>
      <c r="TFM845" s="247"/>
      <c r="TFN845" s="247"/>
      <c r="TFO845" s="247"/>
      <c r="TFP845" s="247"/>
      <c r="TFQ845" s="247"/>
      <c r="TFR845" s="247"/>
      <c r="TFS845" s="247"/>
      <c r="TFT845" s="247"/>
      <c r="TFU845" s="247"/>
      <c r="TFV845" s="247"/>
      <c r="TFW845" s="247"/>
      <c r="TFX845" s="247"/>
      <c r="TFY845" s="247"/>
      <c r="TFZ845" s="247"/>
      <c r="TGA845" s="247"/>
      <c r="TGB845" s="247"/>
      <c r="TGC845" s="247"/>
      <c r="TGD845" s="247"/>
      <c r="TGE845" s="247"/>
      <c r="TGF845" s="247"/>
      <c r="TGG845" s="247"/>
      <c r="TGH845" s="247"/>
      <c r="TGI845" s="247"/>
      <c r="TGJ845" s="247"/>
      <c r="TGK845" s="247"/>
      <c r="TGL845" s="247"/>
      <c r="TGM845" s="247"/>
      <c r="TGN845" s="247"/>
      <c r="TGO845" s="247"/>
      <c r="TGP845" s="247"/>
      <c r="TGQ845" s="247"/>
      <c r="TGR845" s="247"/>
      <c r="TGS845" s="247"/>
      <c r="TGT845" s="247"/>
      <c r="TGU845" s="247"/>
      <c r="TGV845" s="247"/>
      <c r="TGW845" s="247"/>
      <c r="TGX845" s="247"/>
      <c r="TGY845" s="247"/>
      <c r="TGZ845" s="247"/>
      <c r="THA845" s="247"/>
      <c r="THB845" s="247"/>
      <c r="THC845" s="247"/>
      <c r="THD845" s="247"/>
      <c r="THE845" s="247"/>
      <c r="THF845" s="247"/>
      <c r="THG845" s="247"/>
      <c r="THH845" s="247"/>
      <c r="THI845" s="247"/>
      <c r="THJ845" s="247"/>
      <c r="THK845" s="247"/>
      <c r="THL845" s="247"/>
      <c r="THM845" s="247"/>
      <c r="THN845" s="247"/>
      <c r="THO845" s="247"/>
      <c r="THP845" s="247"/>
      <c r="THQ845" s="247"/>
      <c r="THR845" s="247"/>
      <c r="THS845" s="247"/>
      <c r="THT845" s="247"/>
      <c r="THU845" s="247"/>
      <c r="THV845" s="247"/>
      <c r="THW845" s="247"/>
      <c r="THX845" s="247"/>
      <c r="THY845" s="247"/>
      <c r="THZ845" s="247"/>
      <c r="TIA845" s="247"/>
      <c r="TIB845" s="247"/>
      <c r="TIC845" s="247"/>
      <c r="TID845" s="247"/>
      <c r="TIE845" s="247"/>
      <c r="TIF845" s="247"/>
      <c r="TIG845" s="247"/>
      <c r="TIH845" s="247"/>
      <c r="TII845" s="247"/>
      <c r="TIJ845" s="247"/>
      <c r="TIK845" s="247"/>
      <c r="TIL845" s="247"/>
      <c r="TIM845" s="247"/>
      <c r="TIN845" s="247"/>
      <c r="TIO845" s="247"/>
      <c r="TIP845" s="247"/>
      <c r="TIQ845" s="247"/>
      <c r="TIR845" s="247"/>
      <c r="TIS845" s="247"/>
      <c r="TIT845" s="247"/>
      <c r="TIU845" s="247"/>
      <c r="TIV845" s="247"/>
      <c r="TIW845" s="247"/>
      <c r="TIX845" s="247"/>
      <c r="TIY845" s="247"/>
      <c r="TIZ845" s="247"/>
      <c r="TJA845" s="247"/>
      <c r="TJB845" s="247"/>
      <c r="TJC845" s="247"/>
      <c r="TJD845" s="247"/>
      <c r="TJE845" s="247"/>
      <c r="TJF845" s="247"/>
      <c r="TJG845" s="247"/>
      <c r="TJH845" s="247"/>
      <c r="TJI845" s="247"/>
      <c r="TJJ845" s="247"/>
      <c r="TJK845" s="247"/>
      <c r="TJL845" s="247"/>
      <c r="TJM845" s="247"/>
      <c r="TJN845" s="247"/>
      <c r="TJO845" s="247"/>
      <c r="TJP845" s="247"/>
      <c r="TJQ845" s="247"/>
      <c r="TJR845" s="247"/>
      <c r="TJS845" s="247"/>
      <c r="TJT845" s="247"/>
      <c r="TJU845" s="247"/>
      <c r="TJV845" s="247"/>
      <c r="TJW845" s="247"/>
      <c r="TJX845" s="247"/>
      <c r="TJY845" s="247"/>
      <c r="TJZ845" s="247"/>
      <c r="TKA845" s="247"/>
      <c r="TKB845" s="247"/>
      <c r="TKC845" s="247"/>
      <c r="TKD845" s="247"/>
      <c r="TKE845" s="247"/>
      <c r="TKF845" s="247"/>
      <c r="TKG845" s="247"/>
      <c r="TKH845" s="247"/>
      <c r="TKI845" s="247"/>
      <c r="TKJ845" s="247"/>
      <c r="TKK845" s="247"/>
      <c r="TKL845" s="247"/>
      <c r="TKM845" s="247"/>
      <c r="TKN845" s="247"/>
      <c r="TKO845" s="247"/>
      <c r="TKP845" s="247"/>
      <c r="TKQ845" s="247"/>
      <c r="TKR845" s="247"/>
      <c r="TKS845" s="247"/>
      <c r="TKT845" s="247"/>
      <c r="TKU845" s="247"/>
      <c r="TKV845" s="247"/>
      <c r="TKW845" s="247"/>
      <c r="TKX845" s="247"/>
      <c r="TKY845" s="247"/>
      <c r="TKZ845" s="247"/>
      <c r="TLA845" s="247"/>
      <c r="TLB845" s="247"/>
      <c r="TLC845" s="247"/>
      <c r="TLD845" s="247"/>
      <c r="TLE845" s="247"/>
      <c r="TLF845" s="247"/>
      <c r="TLG845" s="247"/>
      <c r="TLH845" s="247"/>
      <c r="TLI845" s="247"/>
      <c r="TLJ845" s="247"/>
      <c r="TLK845" s="247"/>
      <c r="TLL845" s="247"/>
      <c r="TLM845" s="247"/>
      <c r="TLN845" s="247"/>
      <c r="TLO845" s="247"/>
      <c r="TLP845" s="247"/>
      <c r="TLQ845" s="247"/>
      <c r="TLR845" s="247"/>
      <c r="TLS845" s="247"/>
      <c r="TLT845" s="247"/>
      <c r="TLU845" s="247"/>
      <c r="TLV845" s="247"/>
      <c r="TLW845" s="247"/>
      <c r="TLX845" s="247"/>
      <c r="TLY845" s="247"/>
      <c r="TLZ845" s="247"/>
      <c r="TMA845" s="247"/>
      <c r="TMB845" s="247"/>
      <c r="TMC845" s="247"/>
      <c r="TMD845" s="247"/>
      <c r="TME845" s="247"/>
      <c r="TMF845" s="247"/>
      <c r="TMG845" s="247"/>
      <c r="TMH845" s="247"/>
      <c r="TMI845" s="247"/>
      <c r="TMJ845" s="247"/>
      <c r="TMK845" s="247"/>
      <c r="TML845" s="247"/>
      <c r="TMM845" s="247"/>
      <c r="TMN845" s="247"/>
      <c r="TMO845" s="247"/>
      <c r="TMP845" s="247"/>
      <c r="TMQ845" s="247"/>
      <c r="TMR845" s="247"/>
      <c r="TMS845" s="247"/>
      <c r="TMT845" s="247"/>
      <c r="TMU845" s="247"/>
      <c r="TMV845" s="247"/>
      <c r="TMW845" s="247"/>
      <c r="TMX845" s="247"/>
      <c r="TMY845" s="247"/>
      <c r="TMZ845" s="247"/>
      <c r="TNA845" s="247"/>
      <c r="TNB845" s="247"/>
      <c r="TNC845" s="247"/>
      <c r="TND845" s="247"/>
      <c r="TNE845" s="247"/>
      <c r="TNF845" s="247"/>
      <c r="TNG845" s="247"/>
      <c r="TNH845" s="247"/>
      <c r="TNI845" s="247"/>
      <c r="TNJ845" s="247"/>
      <c r="TNK845" s="247"/>
      <c r="TNL845" s="247"/>
      <c r="TNM845" s="247"/>
      <c r="TNN845" s="247"/>
      <c r="TNO845" s="247"/>
      <c r="TNP845" s="247"/>
      <c r="TNQ845" s="247"/>
      <c r="TNR845" s="247"/>
      <c r="TNS845" s="247"/>
      <c r="TNT845" s="247"/>
      <c r="TNU845" s="247"/>
      <c r="TNV845" s="247"/>
      <c r="TNW845" s="247"/>
      <c r="TNX845" s="247"/>
      <c r="TNY845" s="247"/>
      <c r="TNZ845" s="247"/>
      <c r="TOA845" s="247"/>
      <c r="TOB845" s="247"/>
      <c r="TOC845" s="247"/>
      <c r="TOD845" s="247"/>
      <c r="TOE845" s="247"/>
      <c r="TOF845" s="247"/>
      <c r="TOG845" s="247"/>
      <c r="TOH845" s="247"/>
      <c r="TOI845" s="247"/>
      <c r="TOJ845" s="247"/>
      <c r="TOK845" s="247"/>
      <c r="TOL845" s="247"/>
      <c r="TOM845" s="247"/>
      <c r="TON845" s="247"/>
      <c r="TOO845" s="247"/>
      <c r="TOP845" s="247"/>
      <c r="TOQ845" s="247"/>
      <c r="TOR845" s="247"/>
      <c r="TOS845" s="247"/>
      <c r="TOT845" s="247"/>
      <c r="TOU845" s="247"/>
      <c r="TOV845" s="247"/>
      <c r="TOW845" s="247"/>
      <c r="TOX845" s="247"/>
      <c r="TOY845" s="247"/>
      <c r="TOZ845" s="247"/>
      <c r="TPA845" s="247"/>
      <c r="TPB845" s="247"/>
      <c r="TPC845" s="247"/>
      <c r="TPD845" s="247"/>
      <c r="TPE845" s="247"/>
      <c r="TPF845" s="247"/>
      <c r="TPG845" s="247"/>
      <c r="TPH845" s="247"/>
      <c r="TPI845" s="247"/>
      <c r="TPJ845" s="247"/>
      <c r="TPK845" s="247"/>
      <c r="TPL845" s="247"/>
      <c r="TPM845" s="247"/>
      <c r="TPN845" s="247"/>
      <c r="TPO845" s="247"/>
      <c r="TPP845" s="247"/>
      <c r="TPQ845" s="247"/>
      <c r="TPR845" s="247"/>
      <c r="TPS845" s="247"/>
      <c r="TPT845" s="247"/>
      <c r="TPU845" s="247"/>
      <c r="TPV845" s="247"/>
      <c r="TPW845" s="247"/>
      <c r="TPX845" s="247"/>
      <c r="TPY845" s="247"/>
      <c r="TPZ845" s="247"/>
      <c r="TQA845" s="247"/>
      <c r="TQB845" s="247"/>
      <c r="TQC845" s="247"/>
      <c r="TQD845" s="247"/>
      <c r="TQE845" s="247"/>
      <c r="TQF845" s="247"/>
      <c r="TQG845" s="247"/>
      <c r="TQH845" s="247"/>
      <c r="TQI845" s="247"/>
      <c r="TQJ845" s="247"/>
      <c r="TQK845" s="247"/>
      <c r="TQL845" s="247"/>
      <c r="TQM845" s="247"/>
      <c r="TQN845" s="247"/>
      <c r="TQO845" s="247"/>
      <c r="TQP845" s="247"/>
      <c r="TQQ845" s="247"/>
      <c r="TQR845" s="247"/>
      <c r="TQS845" s="247"/>
      <c r="TQT845" s="247"/>
      <c r="TQU845" s="247"/>
      <c r="TQV845" s="247"/>
      <c r="TQW845" s="247"/>
      <c r="TQX845" s="247"/>
      <c r="TQY845" s="247"/>
      <c r="TQZ845" s="247"/>
      <c r="TRA845" s="247"/>
      <c r="TRB845" s="247"/>
      <c r="TRC845" s="247"/>
      <c r="TRD845" s="247"/>
      <c r="TRE845" s="247"/>
      <c r="TRF845" s="247"/>
      <c r="TRG845" s="247"/>
      <c r="TRH845" s="247"/>
      <c r="TRI845" s="247"/>
      <c r="TRJ845" s="247"/>
      <c r="TRK845" s="247"/>
      <c r="TRL845" s="247"/>
      <c r="TRM845" s="247"/>
      <c r="TRN845" s="247"/>
      <c r="TRO845" s="247"/>
      <c r="TRP845" s="247"/>
      <c r="TRQ845" s="247"/>
      <c r="TRR845" s="247"/>
      <c r="TRS845" s="247"/>
      <c r="TRT845" s="247"/>
      <c r="TRU845" s="247"/>
      <c r="TRV845" s="247"/>
      <c r="TRW845" s="247"/>
      <c r="TRX845" s="247"/>
      <c r="TRY845" s="247"/>
      <c r="TRZ845" s="247"/>
      <c r="TSA845" s="247"/>
      <c r="TSB845" s="247"/>
      <c r="TSC845" s="247"/>
      <c r="TSD845" s="247"/>
      <c r="TSE845" s="247"/>
      <c r="TSF845" s="247"/>
      <c r="TSG845" s="247"/>
      <c r="TSH845" s="247"/>
      <c r="TSI845" s="247"/>
      <c r="TSJ845" s="247"/>
      <c r="TSK845" s="247"/>
      <c r="TSL845" s="247"/>
      <c r="TSM845" s="247"/>
      <c r="TSN845" s="247"/>
      <c r="TSO845" s="247"/>
      <c r="TSP845" s="247"/>
      <c r="TSQ845" s="247"/>
      <c r="TSR845" s="247"/>
      <c r="TSS845" s="247"/>
      <c r="TST845" s="247"/>
      <c r="TSU845" s="247"/>
      <c r="TSV845" s="247"/>
      <c r="TSW845" s="247"/>
      <c r="TSX845" s="247"/>
      <c r="TSY845" s="247"/>
      <c r="TSZ845" s="247"/>
      <c r="TTA845" s="247"/>
      <c r="TTB845" s="247"/>
      <c r="TTC845" s="247"/>
      <c r="TTD845" s="247"/>
      <c r="TTE845" s="247"/>
      <c r="TTF845" s="247"/>
      <c r="TTG845" s="247"/>
      <c r="TTH845" s="247"/>
      <c r="TTI845" s="247"/>
      <c r="TTJ845" s="247"/>
      <c r="TTK845" s="247"/>
      <c r="TTL845" s="247"/>
      <c r="TTM845" s="247"/>
      <c r="TTN845" s="247"/>
      <c r="TTO845" s="247"/>
      <c r="TTP845" s="247"/>
      <c r="TTQ845" s="247"/>
      <c r="TTR845" s="247"/>
      <c r="TTS845" s="247"/>
      <c r="TTT845" s="247"/>
      <c r="TTU845" s="247"/>
      <c r="TTV845" s="247"/>
      <c r="TTW845" s="247"/>
      <c r="TTX845" s="247"/>
      <c r="TTY845" s="247"/>
      <c r="TTZ845" s="247"/>
      <c r="TUA845" s="247"/>
      <c r="TUB845" s="247"/>
      <c r="TUC845" s="247"/>
      <c r="TUD845" s="247"/>
      <c r="TUE845" s="247"/>
      <c r="TUF845" s="247"/>
      <c r="TUG845" s="247"/>
      <c r="TUH845" s="247"/>
      <c r="TUI845" s="247"/>
      <c r="TUJ845" s="247"/>
      <c r="TUK845" s="247"/>
      <c r="TUL845" s="247"/>
      <c r="TUM845" s="247"/>
      <c r="TUN845" s="247"/>
      <c r="TUO845" s="247"/>
      <c r="TUP845" s="247"/>
      <c r="TUQ845" s="247"/>
      <c r="TUR845" s="247"/>
      <c r="TUS845" s="247"/>
      <c r="TUT845" s="247"/>
      <c r="TUU845" s="247"/>
      <c r="TUV845" s="247"/>
      <c r="TUW845" s="247"/>
      <c r="TUX845" s="247"/>
      <c r="TUY845" s="247"/>
      <c r="TUZ845" s="247"/>
      <c r="TVA845" s="247"/>
      <c r="TVB845" s="247"/>
      <c r="TVC845" s="247"/>
      <c r="TVD845" s="247"/>
      <c r="TVE845" s="247"/>
      <c r="TVF845" s="247"/>
      <c r="TVG845" s="247"/>
      <c r="TVH845" s="247"/>
      <c r="TVI845" s="247"/>
      <c r="TVJ845" s="247"/>
      <c r="TVK845" s="247"/>
      <c r="TVL845" s="247"/>
      <c r="TVM845" s="247"/>
      <c r="TVN845" s="247"/>
      <c r="TVO845" s="247"/>
      <c r="TVP845" s="247"/>
      <c r="TVQ845" s="247"/>
      <c r="TVR845" s="247"/>
      <c r="TVS845" s="247"/>
      <c r="TVT845" s="247"/>
      <c r="TVU845" s="247"/>
      <c r="TVV845" s="247"/>
      <c r="TVW845" s="247"/>
      <c r="TVX845" s="247"/>
      <c r="TVY845" s="247"/>
      <c r="TVZ845" s="247"/>
      <c r="TWA845" s="247"/>
      <c r="TWB845" s="247"/>
      <c r="TWC845" s="247"/>
      <c r="TWD845" s="247"/>
      <c r="TWE845" s="247"/>
      <c r="TWF845" s="247"/>
      <c r="TWG845" s="247"/>
      <c r="TWH845" s="247"/>
      <c r="TWI845" s="247"/>
      <c r="TWJ845" s="247"/>
      <c r="TWK845" s="247"/>
      <c r="TWL845" s="247"/>
      <c r="TWM845" s="247"/>
      <c r="TWN845" s="247"/>
      <c r="TWO845" s="247"/>
      <c r="TWP845" s="247"/>
      <c r="TWQ845" s="247"/>
      <c r="TWR845" s="247"/>
      <c r="TWS845" s="247"/>
      <c r="TWT845" s="247"/>
      <c r="TWU845" s="247"/>
      <c r="TWV845" s="247"/>
      <c r="TWW845" s="247"/>
      <c r="TWX845" s="247"/>
      <c r="TWY845" s="247"/>
      <c r="TWZ845" s="247"/>
      <c r="TXA845" s="247"/>
      <c r="TXB845" s="247"/>
      <c r="TXC845" s="247"/>
      <c r="TXD845" s="247"/>
      <c r="TXE845" s="247"/>
      <c r="TXF845" s="247"/>
      <c r="TXG845" s="247"/>
      <c r="TXH845" s="247"/>
      <c r="TXI845" s="247"/>
      <c r="TXJ845" s="247"/>
      <c r="TXK845" s="247"/>
      <c r="TXL845" s="247"/>
      <c r="TXM845" s="247"/>
      <c r="TXN845" s="247"/>
      <c r="TXO845" s="247"/>
      <c r="TXP845" s="247"/>
      <c r="TXQ845" s="247"/>
      <c r="TXR845" s="247"/>
      <c r="TXS845" s="247"/>
      <c r="TXT845" s="247"/>
      <c r="TXU845" s="247"/>
      <c r="TXV845" s="247"/>
      <c r="TXW845" s="247"/>
      <c r="TXX845" s="247"/>
      <c r="TXY845" s="247"/>
      <c r="TXZ845" s="247"/>
      <c r="TYA845" s="247"/>
      <c r="TYB845" s="247"/>
      <c r="TYC845" s="247"/>
      <c r="TYD845" s="247"/>
      <c r="TYE845" s="247"/>
      <c r="TYF845" s="247"/>
      <c r="TYG845" s="247"/>
      <c r="TYH845" s="247"/>
      <c r="TYI845" s="247"/>
      <c r="TYJ845" s="247"/>
      <c r="TYK845" s="247"/>
      <c r="TYL845" s="247"/>
      <c r="TYM845" s="247"/>
      <c r="TYN845" s="247"/>
      <c r="TYO845" s="247"/>
      <c r="TYP845" s="247"/>
      <c r="TYQ845" s="247"/>
      <c r="TYR845" s="247"/>
      <c r="TYS845" s="247"/>
      <c r="TYT845" s="247"/>
      <c r="TYU845" s="247"/>
      <c r="TYV845" s="247"/>
      <c r="TYW845" s="247"/>
      <c r="TYX845" s="247"/>
      <c r="TYY845" s="247"/>
      <c r="TYZ845" s="247"/>
      <c r="TZA845" s="247"/>
      <c r="TZB845" s="247"/>
      <c r="TZC845" s="247"/>
      <c r="TZD845" s="247"/>
      <c r="TZE845" s="247"/>
      <c r="TZF845" s="247"/>
      <c r="TZG845" s="247"/>
      <c r="TZH845" s="247"/>
      <c r="TZI845" s="247"/>
      <c r="TZJ845" s="247"/>
      <c r="TZK845" s="247"/>
      <c r="TZL845" s="247"/>
      <c r="TZM845" s="247"/>
      <c r="TZN845" s="247"/>
      <c r="TZO845" s="247"/>
      <c r="TZP845" s="247"/>
      <c r="TZQ845" s="247"/>
      <c r="TZR845" s="247"/>
      <c r="TZS845" s="247"/>
      <c r="TZT845" s="247"/>
      <c r="TZU845" s="247"/>
      <c r="TZV845" s="247"/>
      <c r="TZW845" s="247"/>
      <c r="TZX845" s="247"/>
      <c r="TZY845" s="247"/>
      <c r="TZZ845" s="247"/>
      <c r="UAA845" s="247"/>
      <c r="UAB845" s="247"/>
      <c r="UAC845" s="247"/>
      <c r="UAD845" s="247"/>
      <c r="UAE845" s="247"/>
      <c r="UAF845" s="247"/>
      <c r="UAG845" s="247"/>
      <c r="UAH845" s="247"/>
      <c r="UAI845" s="247"/>
      <c r="UAJ845" s="247"/>
      <c r="UAK845" s="247"/>
      <c r="UAL845" s="247"/>
      <c r="UAM845" s="247"/>
      <c r="UAN845" s="247"/>
      <c r="UAO845" s="247"/>
      <c r="UAP845" s="247"/>
      <c r="UAQ845" s="247"/>
      <c r="UAR845" s="247"/>
      <c r="UAS845" s="247"/>
      <c r="UAT845" s="247"/>
      <c r="UAU845" s="247"/>
      <c r="UAV845" s="247"/>
      <c r="UAW845" s="247"/>
      <c r="UAX845" s="247"/>
      <c r="UAY845" s="247"/>
      <c r="UAZ845" s="247"/>
      <c r="UBA845" s="247"/>
      <c r="UBB845" s="247"/>
      <c r="UBC845" s="247"/>
      <c r="UBD845" s="247"/>
      <c r="UBE845" s="247"/>
      <c r="UBF845" s="247"/>
      <c r="UBG845" s="247"/>
      <c r="UBH845" s="247"/>
      <c r="UBI845" s="247"/>
      <c r="UBJ845" s="247"/>
      <c r="UBK845" s="247"/>
      <c r="UBL845" s="247"/>
      <c r="UBM845" s="247"/>
      <c r="UBN845" s="247"/>
      <c r="UBO845" s="247"/>
      <c r="UBP845" s="247"/>
      <c r="UBQ845" s="247"/>
      <c r="UBR845" s="247"/>
      <c r="UBS845" s="247"/>
      <c r="UBT845" s="247"/>
      <c r="UBU845" s="247"/>
      <c r="UBV845" s="247"/>
      <c r="UBW845" s="247"/>
      <c r="UBX845" s="247"/>
      <c r="UBY845" s="247"/>
      <c r="UBZ845" s="247"/>
      <c r="UCA845" s="247"/>
      <c r="UCB845" s="247"/>
      <c r="UCC845" s="247"/>
      <c r="UCD845" s="247"/>
      <c r="UCE845" s="247"/>
      <c r="UCF845" s="247"/>
      <c r="UCG845" s="247"/>
      <c r="UCH845" s="247"/>
      <c r="UCI845" s="247"/>
      <c r="UCJ845" s="247"/>
      <c r="UCK845" s="247"/>
      <c r="UCL845" s="247"/>
      <c r="UCM845" s="247"/>
      <c r="UCN845" s="247"/>
      <c r="UCO845" s="247"/>
      <c r="UCP845" s="247"/>
      <c r="UCQ845" s="247"/>
      <c r="UCR845" s="247"/>
      <c r="UCS845" s="247"/>
      <c r="UCT845" s="247"/>
      <c r="UCU845" s="247"/>
      <c r="UCV845" s="247"/>
      <c r="UCW845" s="247"/>
      <c r="UCX845" s="247"/>
      <c r="UCY845" s="247"/>
      <c r="UCZ845" s="247"/>
      <c r="UDA845" s="247"/>
      <c r="UDB845" s="247"/>
      <c r="UDC845" s="247"/>
      <c r="UDD845" s="247"/>
      <c r="UDE845" s="247"/>
      <c r="UDF845" s="247"/>
      <c r="UDG845" s="247"/>
      <c r="UDH845" s="247"/>
      <c r="UDI845" s="247"/>
      <c r="UDJ845" s="247"/>
      <c r="UDK845" s="247"/>
      <c r="UDL845" s="247"/>
      <c r="UDM845" s="247"/>
      <c r="UDN845" s="247"/>
      <c r="UDO845" s="247"/>
      <c r="UDP845" s="247"/>
      <c r="UDQ845" s="247"/>
      <c r="UDR845" s="247"/>
      <c r="UDS845" s="247"/>
      <c r="UDT845" s="247"/>
      <c r="UDU845" s="247"/>
      <c r="UDV845" s="247"/>
      <c r="UDW845" s="247"/>
      <c r="UDX845" s="247"/>
      <c r="UDY845" s="247"/>
      <c r="UDZ845" s="247"/>
      <c r="UEA845" s="247"/>
      <c r="UEB845" s="247"/>
      <c r="UEC845" s="247"/>
      <c r="UED845" s="247"/>
      <c r="UEE845" s="247"/>
      <c r="UEF845" s="247"/>
      <c r="UEG845" s="247"/>
      <c r="UEH845" s="247"/>
      <c r="UEI845" s="247"/>
      <c r="UEJ845" s="247"/>
      <c r="UEK845" s="247"/>
      <c r="UEL845" s="247"/>
      <c r="UEM845" s="247"/>
      <c r="UEN845" s="247"/>
      <c r="UEO845" s="247"/>
      <c r="UEP845" s="247"/>
      <c r="UEQ845" s="247"/>
      <c r="UER845" s="247"/>
      <c r="UES845" s="247"/>
      <c r="UET845" s="247"/>
      <c r="UEU845" s="247"/>
      <c r="UEV845" s="247"/>
      <c r="UEW845" s="247"/>
      <c r="UEX845" s="247"/>
      <c r="UEY845" s="247"/>
      <c r="UEZ845" s="247"/>
      <c r="UFA845" s="247"/>
      <c r="UFB845" s="247"/>
      <c r="UFC845" s="247"/>
      <c r="UFD845" s="247"/>
      <c r="UFE845" s="247"/>
      <c r="UFF845" s="247"/>
      <c r="UFG845" s="247"/>
      <c r="UFH845" s="247"/>
      <c r="UFI845" s="247"/>
      <c r="UFJ845" s="247"/>
      <c r="UFK845" s="247"/>
      <c r="UFL845" s="247"/>
      <c r="UFM845" s="247"/>
      <c r="UFN845" s="247"/>
      <c r="UFO845" s="247"/>
      <c r="UFP845" s="247"/>
      <c r="UFQ845" s="247"/>
      <c r="UFR845" s="247"/>
      <c r="UFS845" s="247"/>
      <c r="UFT845" s="247"/>
      <c r="UFU845" s="247"/>
      <c r="UFV845" s="247"/>
      <c r="UFW845" s="247"/>
      <c r="UFX845" s="247"/>
      <c r="UFY845" s="247"/>
      <c r="UFZ845" s="247"/>
      <c r="UGA845" s="247"/>
      <c r="UGB845" s="247"/>
      <c r="UGC845" s="247"/>
      <c r="UGD845" s="247"/>
      <c r="UGE845" s="247"/>
      <c r="UGF845" s="247"/>
      <c r="UGG845" s="247"/>
      <c r="UGH845" s="247"/>
      <c r="UGI845" s="247"/>
      <c r="UGJ845" s="247"/>
      <c r="UGK845" s="247"/>
      <c r="UGL845" s="247"/>
      <c r="UGM845" s="247"/>
      <c r="UGN845" s="247"/>
      <c r="UGO845" s="247"/>
      <c r="UGP845" s="247"/>
      <c r="UGQ845" s="247"/>
      <c r="UGR845" s="247"/>
      <c r="UGS845" s="247"/>
      <c r="UGT845" s="247"/>
      <c r="UGU845" s="247"/>
      <c r="UGV845" s="247"/>
      <c r="UGW845" s="247"/>
      <c r="UGX845" s="247"/>
      <c r="UGY845" s="247"/>
      <c r="UGZ845" s="247"/>
      <c r="UHA845" s="247"/>
      <c r="UHB845" s="247"/>
      <c r="UHC845" s="247"/>
      <c r="UHD845" s="247"/>
      <c r="UHE845" s="247"/>
      <c r="UHF845" s="247"/>
      <c r="UHG845" s="247"/>
      <c r="UHH845" s="247"/>
      <c r="UHI845" s="247"/>
      <c r="UHJ845" s="247"/>
      <c r="UHK845" s="247"/>
      <c r="UHL845" s="247"/>
      <c r="UHM845" s="247"/>
      <c r="UHN845" s="247"/>
      <c r="UHO845" s="247"/>
      <c r="UHP845" s="247"/>
      <c r="UHQ845" s="247"/>
      <c r="UHR845" s="247"/>
      <c r="UHS845" s="247"/>
      <c r="UHT845" s="247"/>
      <c r="UHU845" s="247"/>
      <c r="UHV845" s="247"/>
      <c r="UHW845" s="247"/>
      <c r="UHX845" s="247"/>
      <c r="UHY845" s="247"/>
      <c r="UHZ845" s="247"/>
      <c r="UIA845" s="247"/>
      <c r="UIB845" s="247"/>
      <c r="UIC845" s="247"/>
      <c r="UID845" s="247"/>
      <c r="UIE845" s="247"/>
      <c r="UIF845" s="247"/>
      <c r="UIG845" s="247"/>
      <c r="UIH845" s="247"/>
      <c r="UII845" s="247"/>
      <c r="UIJ845" s="247"/>
      <c r="UIK845" s="247"/>
      <c r="UIL845" s="247"/>
      <c r="UIM845" s="247"/>
      <c r="UIN845" s="247"/>
      <c r="UIO845" s="247"/>
      <c r="UIP845" s="247"/>
      <c r="UIQ845" s="247"/>
      <c r="UIR845" s="247"/>
      <c r="UIS845" s="247"/>
      <c r="UIT845" s="247"/>
      <c r="UIU845" s="247"/>
      <c r="UIV845" s="247"/>
      <c r="UIW845" s="247"/>
      <c r="UIX845" s="247"/>
      <c r="UIY845" s="247"/>
      <c r="UIZ845" s="247"/>
      <c r="UJA845" s="247"/>
      <c r="UJB845" s="247"/>
      <c r="UJC845" s="247"/>
      <c r="UJD845" s="247"/>
      <c r="UJE845" s="247"/>
      <c r="UJF845" s="247"/>
      <c r="UJG845" s="247"/>
      <c r="UJH845" s="247"/>
      <c r="UJI845" s="247"/>
      <c r="UJJ845" s="247"/>
      <c r="UJK845" s="247"/>
      <c r="UJL845" s="247"/>
      <c r="UJM845" s="247"/>
      <c r="UJN845" s="247"/>
      <c r="UJO845" s="247"/>
      <c r="UJP845" s="247"/>
      <c r="UJQ845" s="247"/>
      <c r="UJR845" s="247"/>
      <c r="UJS845" s="247"/>
      <c r="UJT845" s="247"/>
      <c r="UJU845" s="247"/>
      <c r="UJV845" s="247"/>
      <c r="UJW845" s="247"/>
      <c r="UJX845" s="247"/>
      <c r="UJY845" s="247"/>
      <c r="UJZ845" s="247"/>
      <c r="UKA845" s="247"/>
      <c r="UKB845" s="247"/>
      <c r="UKC845" s="247"/>
      <c r="UKD845" s="247"/>
      <c r="UKE845" s="247"/>
      <c r="UKF845" s="247"/>
      <c r="UKG845" s="247"/>
      <c r="UKH845" s="247"/>
      <c r="UKI845" s="247"/>
      <c r="UKJ845" s="247"/>
      <c r="UKK845" s="247"/>
      <c r="UKL845" s="247"/>
      <c r="UKM845" s="247"/>
      <c r="UKN845" s="247"/>
      <c r="UKO845" s="247"/>
      <c r="UKP845" s="247"/>
      <c r="UKQ845" s="247"/>
      <c r="UKR845" s="247"/>
      <c r="UKS845" s="247"/>
      <c r="UKT845" s="247"/>
      <c r="UKU845" s="247"/>
      <c r="UKV845" s="247"/>
      <c r="UKW845" s="247"/>
      <c r="UKX845" s="247"/>
      <c r="UKY845" s="247"/>
      <c r="UKZ845" s="247"/>
      <c r="ULA845" s="247"/>
      <c r="ULB845" s="247"/>
      <c r="ULC845" s="247"/>
      <c r="ULD845" s="247"/>
      <c r="ULE845" s="247"/>
      <c r="ULF845" s="247"/>
      <c r="ULG845" s="247"/>
      <c r="ULH845" s="247"/>
      <c r="ULI845" s="247"/>
      <c r="ULJ845" s="247"/>
      <c r="ULK845" s="247"/>
      <c r="ULL845" s="247"/>
      <c r="ULM845" s="247"/>
      <c r="ULN845" s="247"/>
      <c r="ULO845" s="247"/>
      <c r="ULP845" s="247"/>
      <c r="ULQ845" s="247"/>
      <c r="ULR845" s="247"/>
      <c r="ULS845" s="247"/>
      <c r="ULT845" s="247"/>
      <c r="ULU845" s="247"/>
      <c r="ULV845" s="247"/>
      <c r="ULW845" s="247"/>
      <c r="ULX845" s="247"/>
      <c r="ULY845" s="247"/>
      <c r="ULZ845" s="247"/>
      <c r="UMA845" s="247"/>
      <c r="UMB845" s="247"/>
      <c r="UMC845" s="247"/>
      <c r="UMD845" s="247"/>
      <c r="UME845" s="247"/>
      <c r="UMF845" s="247"/>
      <c r="UMG845" s="247"/>
      <c r="UMH845" s="247"/>
      <c r="UMI845" s="247"/>
      <c r="UMJ845" s="247"/>
      <c r="UMK845" s="247"/>
      <c r="UML845" s="247"/>
      <c r="UMM845" s="247"/>
      <c r="UMN845" s="247"/>
      <c r="UMO845" s="247"/>
      <c r="UMP845" s="247"/>
      <c r="UMQ845" s="247"/>
      <c r="UMR845" s="247"/>
      <c r="UMS845" s="247"/>
      <c r="UMT845" s="247"/>
      <c r="UMU845" s="247"/>
      <c r="UMV845" s="247"/>
      <c r="UMW845" s="247"/>
      <c r="UMX845" s="247"/>
      <c r="UMY845" s="247"/>
      <c r="UMZ845" s="247"/>
      <c r="UNA845" s="247"/>
      <c r="UNB845" s="247"/>
      <c r="UNC845" s="247"/>
      <c r="UND845" s="247"/>
      <c r="UNE845" s="247"/>
      <c r="UNF845" s="247"/>
      <c r="UNG845" s="247"/>
      <c r="UNH845" s="247"/>
      <c r="UNI845" s="247"/>
      <c r="UNJ845" s="247"/>
      <c r="UNK845" s="247"/>
      <c r="UNL845" s="247"/>
      <c r="UNM845" s="247"/>
      <c r="UNN845" s="247"/>
      <c r="UNO845" s="247"/>
      <c r="UNP845" s="247"/>
      <c r="UNQ845" s="247"/>
      <c r="UNR845" s="247"/>
      <c r="UNS845" s="247"/>
      <c r="UNT845" s="247"/>
      <c r="UNU845" s="247"/>
      <c r="UNV845" s="247"/>
      <c r="UNW845" s="247"/>
      <c r="UNX845" s="247"/>
      <c r="UNY845" s="247"/>
      <c r="UNZ845" s="247"/>
      <c r="UOA845" s="247"/>
      <c r="UOB845" s="247"/>
      <c r="UOC845" s="247"/>
      <c r="UOD845" s="247"/>
      <c r="UOE845" s="247"/>
      <c r="UOF845" s="247"/>
      <c r="UOG845" s="247"/>
      <c r="UOH845" s="247"/>
      <c r="UOI845" s="247"/>
      <c r="UOJ845" s="247"/>
      <c r="UOK845" s="247"/>
      <c r="UOL845" s="247"/>
      <c r="UOM845" s="247"/>
      <c r="UON845" s="247"/>
      <c r="UOO845" s="247"/>
      <c r="UOP845" s="247"/>
      <c r="UOQ845" s="247"/>
      <c r="UOR845" s="247"/>
      <c r="UOS845" s="247"/>
      <c r="UOT845" s="247"/>
      <c r="UOU845" s="247"/>
      <c r="UOV845" s="247"/>
      <c r="UOW845" s="247"/>
      <c r="UOX845" s="247"/>
      <c r="UOY845" s="247"/>
      <c r="UOZ845" s="247"/>
      <c r="UPA845" s="247"/>
      <c r="UPB845" s="247"/>
      <c r="UPC845" s="247"/>
      <c r="UPD845" s="247"/>
      <c r="UPE845" s="247"/>
      <c r="UPF845" s="247"/>
      <c r="UPG845" s="247"/>
      <c r="UPH845" s="247"/>
      <c r="UPI845" s="247"/>
      <c r="UPJ845" s="247"/>
      <c r="UPK845" s="247"/>
      <c r="UPL845" s="247"/>
      <c r="UPM845" s="247"/>
      <c r="UPN845" s="247"/>
      <c r="UPO845" s="247"/>
      <c r="UPP845" s="247"/>
      <c r="UPQ845" s="247"/>
      <c r="UPR845" s="247"/>
      <c r="UPS845" s="247"/>
      <c r="UPT845" s="247"/>
      <c r="UPU845" s="247"/>
      <c r="UPV845" s="247"/>
      <c r="UPW845" s="247"/>
      <c r="UPX845" s="247"/>
      <c r="UPY845" s="247"/>
      <c r="UPZ845" s="247"/>
      <c r="UQA845" s="247"/>
      <c r="UQB845" s="247"/>
      <c r="UQC845" s="247"/>
      <c r="UQD845" s="247"/>
      <c r="UQE845" s="247"/>
      <c r="UQF845" s="247"/>
      <c r="UQG845" s="247"/>
      <c r="UQH845" s="247"/>
      <c r="UQI845" s="247"/>
      <c r="UQJ845" s="247"/>
      <c r="UQK845" s="247"/>
      <c r="UQL845" s="247"/>
      <c r="UQM845" s="247"/>
      <c r="UQN845" s="247"/>
      <c r="UQO845" s="247"/>
      <c r="UQP845" s="247"/>
      <c r="UQQ845" s="247"/>
      <c r="UQR845" s="247"/>
      <c r="UQS845" s="247"/>
      <c r="UQT845" s="247"/>
      <c r="UQU845" s="247"/>
      <c r="UQV845" s="247"/>
      <c r="UQW845" s="247"/>
      <c r="UQX845" s="247"/>
      <c r="UQY845" s="247"/>
      <c r="UQZ845" s="247"/>
      <c r="URA845" s="247"/>
      <c r="URB845" s="247"/>
      <c r="URC845" s="247"/>
      <c r="URD845" s="247"/>
      <c r="URE845" s="247"/>
      <c r="URF845" s="247"/>
      <c r="URG845" s="247"/>
      <c r="URH845" s="247"/>
      <c r="URI845" s="247"/>
      <c r="URJ845" s="247"/>
      <c r="URK845" s="247"/>
      <c r="URL845" s="247"/>
      <c r="URM845" s="247"/>
      <c r="URN845" s="247"/>
      <c r="URO845" s="247"/>
      <c r="URP845" s="247"/>
      <c r="URQ845" s="247"/>
      <c r="URR845" s="247"/>
      <c r="URS845" s="247"/>
      <c r="URT845" s="247"/>
      <c r="URU845" s="247"/>
      <c r="URV845" s="247"/>
      <c r="URW845" s="247"/>
      <c r="URX845" s="247"/>
      <c r="URY845" s="247"/>
      <c r="URZ845" s="247"/>
      <c r="USA845" s="247"/>
      <c r="USB845" s="247"/>
      <c r="USC845" s="247"/>
      <c r="USD845" s="247"/>
      <c r="USE845" s="247"/>
      <c r="USF845" s="247"/>
      <c r="USG845" s="247"/>
      <c r="USH845" s="247"/>
      <c r="USI845" s="247"/>
      <c r="USJ845" s="247"/>
      <c r="USK845" s="247"/>
      <c r="USL845" s="247"/>
      <c r="USM845" s="247"/>
      <c r="USN845" s="247"/>
      <c r="USO845" s="247"/>
      <c r="USP845" s="247"/>
      <c r="USQ845" s="247"/>
      <c r="USR845" s="247"/>
      <c r="USS845" s="247"/>
      <c r="UST845" s="247"/>
      <c r="USU845" s="247"/>
      <c r="USV845" s="247"/>
      <c r="USW845" s="247"/>
      <c r="USX845" s="247"/>
      <c r="USY845" s="247"/>
      <c r="USZ845" s="247"/>
      <c r="UTA845" s="247"/>
      <c r="UTB845" s="247"/>
      <c r="UTC845" s="247"/>
      <c r="UTD845" s="247"/>
      <c r="UTE845" s="247"/>
      <c r="UTF845" s="247"/>
      <c r="UTG845" s="247"/>
      <c r="UTH845" s="247"/>
      <c r="UTI845" s="247"/>
      <c r="UTJ845" s="247"/>
      <c r="UTK845" s="247"/>
      <c r="UTL845" s="247"/>
      <c r="UTM845" s="247"/>
      <c r="UTN845" s="247"/>
      <c r="UTO845" s="247"/>
      <c r="UTP845" s="247"/>
      <c r="UTQ845" s="247"/>
      <c r="UTR845" s="247"/>
      <c r="UTS845" s="247"/>
      <c r="UTT845" s="247"/>
      <c r="UTU845" s="247"/>
      <c r="UTV845" s="247"/>
      <c r="UTW845" s="247"/>
      <c r="UTX845" s="247"/>
      <c r="UTY845" s="247"/>
      <c r="UTZ845" s="247"/>
      <c r="UUA845" s="247"/>
      <c r="UUB845" s="247"/>
      <c r="UUC845" s="247"/>
      <c r="UUD845" s="247"/>
      <c r="UUE845" s="247"/>
      <c r="UUF845" s="247"/>
      <c r="UUG845" s="247"/>
      <c r="UUH845" s="247"/>
      <c r="UUI845" s="247"/>
      <c r="UUJ845" s="247"/>
      <c r="UUK845" s="247"/>
      <c r="UUL845" s="247"/>
      <c r="UUM845" s="247"/>
      <c r="UUN845" s="247"/>
      <c r="UUO845" s="247"/>
      <c r="UUP845" s="247"/>
      <c r="UUQ845" s="247"/>
      <c r="UUR845" s="247"/>
      <c r="UUS845" s="247"/>
      <c r="UUT845" s="247"/>
      <c r="UUU845" s="247"/>
      <c r="UUV845" s="247"/>
      <c r="UUW845" s="247"/>
      <c r="UUX845" s="247"/>
      <c r="UUY845" s="247"/>
      <c r="UUZ845" s="247"/>
      <c r="UVA845" s="247"/>
      <c r="UVB845" s="247"/>
      <c r="UVC845" s="247"/>
      <c r="UVD845" s="247"/>
      <c r="UVE845" s="247"/>
      <c r="UVF845" s="247"/>
      <c r="UVG845" s="247"/>
      <c r="UVH845" s="247"/>
      <c r="UVI845" s="247"/>
      <c r="UVJ845" s="247"/>
      <c r="UVK845" s="247"/>
      <c r="UVL845" s="247"/>
      <c r="UVM845" s="247"/>
      <c r="UVN845" s="247"/>
      <c r="UVO845" s="247"/>
      <c r="UVP845" s="247"/>
      <c r="UVQ845" s="247"/>
      <c r="UVR845" s="247"/>
      <c r="UVS845" s="247"/>
      <c r="UVT845" s="247"/>
      <c r="UVU845" s="247"/>
      <c r="UVV845" s="247"/>
      <c r="UVW845" s="247"/>
      <c r="UVX845" s="247"/>
      <c r="UVY845" s="247"/>
      <c r="UVZ845" s="247"/>
      <c r="UWA845" s="247"/>
      <c r="UWB845" s="247"/>
      <c r="UWC845" s="247"/>
      <c r="UWD845" s="247"/>
      <c r="UWE845" s="247"/>
      <c r="UWF845" s="247"/>
      <c r="UWG845" s="247"/>
      <c r="UWH845" s="247"/>
      <c r="UWI845" s="247"/>
      <c r="UWJ845" s="247"/>
      <c r="UWK845" s="247"/>
      <c r="UWL845" s="247"/>
      <c r="UWM845" s="247"/>
      <c r="UWN845" s="247"/>
      <c r="UWO845" s="247"/>
      <c r="UWP845" s="247"/>
      <c r="UWQ845" s="247"/>
      <c r="UWR845" s="247"/>
      <c r="UWS845" s="247"/>
      <c r="UWT845" s="247"/>
      <c r="UWU845" s="247"/>
      <c r="UWV845" s="247"/>
      <c r="UWW845" s="247"/>
      <c r="UWX845" s="247"/>
      <c r="UWY845" s="247"/>
      <c r="UWZ845" s="247"/>
      <c r="UXA845" s="247"/>
      <c r="UXB845" s="247"/>
      <c r="UXC845" s="247"/>
      <c r="UXD845" s="247"/>
      <c r="UXE845" s="247"/>
      <c r="UXF845" s="247"/>
      <c r="UXG845" s="247"/>
      <c r="UXH845" s="247"/>
      <c r="UXI845" s="247"/>
      <c r="UXJ845" s="247"/>
      <c r="UXK845" s="247"/>
      <c r="UXL845" s="247"/>
      <c r="UXM845" s="247"/>
      <c r="UXN845" s="247"/>
      <c r="UXO845" s="247"/>
      <c r="UXP845" s="247"/>
      <c r="UXQ845" s="247"/>
      <c r="UXR845" s="247"/>
      <c r="UXS845" s="247"/>
      <c r="UXT845" s="247"/>
      <c r="UXU845" s="247"/>
      <c r="UXV845" s="247"/>
      <c r="UXW845" s="247"/>
      <c r="UXX845" s="247"/>
      <c r="UXY845" s="247"/>
      <c r="UXZ845" s="247"/>
      <c r="UYA845" s="247"/>
      <c r="UYB845" s="247"/>
      <c r="UYC845" s="247"/>
      <c r="UYD845" s="247"/>
      <c r="UYE845" s="247"/>
      <c r="UYF845" s="247"/>
      <c r="UYG845" s="247"/>
      <c r="UYH845" s="247"/>
      <c r="UYI845" s="247"/>
      <c r="UYJ845" s="247"/>
      <c r="UYK845" s="247"/>
      <c r="UYL845" s="247"/>
      <c r="UYM845" s="247"/>
      <c r="UYN845" s="247"/>
      <c r="UYO845" s="247"/>
      <c r="UYP845" s="247"/>
      <c r="UYQ845" s="247"/>
      <c r="UYR845" s="247"/>
      <c r="UYS845" s="247"/>
      <c r="UYT845" s="247"/>
      <c r="UYU845" s="247"/>
      <c r="UYV845" s="247"/>
      <c r="UYW845" s="247"/>
      <c r="UYX845" s="247"/>
      <c r="UYY845" s="247"/>
      <c r="UYZ845" s="247"/>
      <c r="UZA845" s="247"/>
      <c r="UZB845" s="247"/>
      <c r="UZC845" s="247"/>
      <c r="UZD845" s="247"/>
      <c r="UZE845" s="247"/>
      <c r="UZF845" s="247"/>
      <c r="UZG845" s="247"/>
      <c r="UZH845" s="247"/>
      <c r="UZI845" s="247"/>
      <c r="UZJ845" s="247"/>
      <c r="UZK845" s="247"/>
      <c r="UZL845" s="247"/>
      <c r="UZM845" s="247"/>
      <c r="UZN845" s="247"/>
      <c r="UZO845" s="247"/>
      <c r="UZP845" s="247"/>
      <c r="UZQ845" s="247"/>
      <c r="UZR845" s="247"/>
      <c r="UZS845" s="247"/>
      <c r="UZT845" s="247"/>
      <c r="UZU845" s="247"/>
      <c r="UZV845" s="247"/>
      <c r="UZW845" s="247"/>
      <c r="UZX845" s="247"/>
      <c r="UZY845" s="247"/>
      <c r="UZZ845" s="247"/>
      <c r="VAA845" s="247"/>
      <c r="VAB845" s="247"/>
      <c r="VAC845" s="247"/>
      <c r="VAD845" s="247"/>
      <c r="VAE845" s="247"/>
      <c r="VAF845" s="247"/>
      <c r="VAG845" s="247"/>
      <c r="VAH845" s="247"/>
      <c r="VAI845" s="247"/>
      <c r="VAJ845" s="247"/>
      <c r="VAK845" s="247"/>
      <c r="VAL845" s="247"/>
      <c r="VAM845" s="247"/>
      <c r="VAN845" s="247"/>
      <c r="VAO845" s="247"/>
      <c r="VAP845" s="247"/>
      <c r="VAQ845" s="247"/>
      <c r="VAR845" s="247"/>
      <c r="VAS845" s="247"/>
      <c r="VAT845" s="247"/>
      <c r="VAU845" s="247"/>
      <c r="VAV845" s="247"/>
      <c r="VAW845" s="247"/>
      <c r="VAX845" s="247"/>
      <c r="VAY845" s="247"/>
      <c r="VAZ845" s="247"/>
      <c r="VBA845" s="247"/>
      <c r="VBB845" s="247"/>
      <c r="VBC845" s="247"/>
      <c r="VBD845" s="247"/>
      <c r="VBE845" s="247"/>
      <c r="VBF845" s="247"/>
      <c r="VBG845" s="247"/>
      <c r="VBH845" s="247"/>
      <c r="VBI845" s="247"/>
      <c r="VBJ845" s="247"/>
      <c r="VBK845" s="247"/>
      <c r="VBL845" s="247"/>
      <c r="VBM845" s="247"/>
      <c r="VBN845" s="247"/>
      <c r="VBO845" s="247"/>
      <c r="VBP845" s="247"/>
      <c r="VBQ845" s="247"/>
      <c r="VBR845" s="247"/>
      <c r="VBS845" s="247"/>
      <c r="VBT845" s="247"/>
      <c r="VBU845" s="247"/>
      <c r="VBV845" s="247"/>
      <c r="VBW845" s="247"/>
      <c r="VBX845" s="247"/>
      <c r="VBY845" s="247"/>
      <c r="VBZ845" s="247"/>
      <c r="VCA845" s="247"/>
      <c r="VCB845" s="247"/>
      <c r="VCC845" s="247"/>
      <c r="VCD845" s="247"/>
      <c r="VCE845" s="247"/>
      <c r="VCF845" s="247"/>
      <c r="VCG845" s="247"/>
      <c r="VCH845" s="247"/>
      <c r="VCI845" s="247"/>
      <c r="VCJ845" s="247"/>
      <c r="VCK845" s="247"/>
      <c r="VCL845" s="247"/>
      <c r="VCM845" s="247"/>
      <c r="VCN845" s="247"/>
      <c r="VCO845" s="247"/>
      <c r="VCP845" s="247"/>
      <c r="VCQ845" s="247"/>
      <c r="VCR845" s="247"/>
      <c r="VCS845" s="247"/>
      <c r="VCT845" s="247"/>
      <c r="VCU845" s="247"/>
      <c r="VCV845" s="247"/>
      <c r="VCW845" s="247"/>
      <c r="VCX845" s="247"/>
      <c r="VCY845" s="247"/>
      <c r="VCZ845" s="247"/>
      <c r="VDA845" s="247"/>
      <c r="VDB845" s="247"/>
      <c r="VDC845" s="247"/>
      <c r="VDD845" s="247"/>
      <c r="VDE845" s="247"/>
      <c r="VDF845" s="247"/>
      <c r="VDG845" s="247"/>
      <c r="VDH845" s="247"/>
      <c r="VDI845" s="247"/>
      <c r="VDJ845" s="247"/>
      <c r="VDK845" s="247"/>
      <c r="VDL845" s="247"/>
      <c r="VDM845" s="247"/>
      <c r="VDN845" s="247"/>
      <c r="VDO845" s="247"/>
      <c r="VDP845" s="247"/>
      <c r="VDQ845" s="247"/>
      <c r="VDR845" s="247"/>
      <c r="VDS845" s="247"/>
      <c r="VDT845" s="247"/>
      <c r="VDU845" s="247"/>
      <c r="VDV845" s="247"/>
      <c r="VDW845" s="247"/>
      <c r="VDX845" s="247"/>
      <c r="VDY845" s="247"/>
      <c r="VDZ845" s="247"/>
      <c r="VEA845" s="247"/>
      <c r="VEB845" s="247"/>
      <c r="VEC845" s="247"/>
      <c r="VED845" s="247"/>
      <c r="VEE845" s="247"/>
      <c r="VEF845" s="247"/>
      <c r="VEG845" s="247"/>
      <c r="VEH845" s="247"/>
      <c r="VEI845" s="247"/>
      <c r="VEJ845" s="247"/>
      <c r="VEK845" s="247"/>
      <c r="VEL845" s="247"/>
      <c r="VEM845" s="247"/>
      <c r="VEN845" s="247"/>
      <c r="VEO845" s="247"/>
      <c r="VEP845" s="247"/>
      <c r="VEQ845" s="247"/>
      <c r="VER845" s="247"/>
      <c r="VES845" s="247"/>
      <c r="VET845" s="247"/>
      <c r="VEU845" s="247"/>
      <c r="VEV845" s="247"/>
      <c r="VEW845" s="247"/>
      <c r="VEX845" s="247"/>
      <c r="VEY845" s="247"/>
      <c r="VEZ845" s="247"/>
      <c r="VFA845" s="247"/>
      <c r="VFB845" s="247"/>
      <c r="VFC845" s="247"/>
      <c r="VFD845" s="247"/>
      <c r="VFE845" s="247"/>
      <c r="VFF845" s="247"/>
      <c r="VFG845" s="247"/>
      <c r="VFH845" s="247"/>
      <c r="VFI845" s="247"/>
      <c r="VFJ845" s="247"/>
      <c r="VFK845" s="247"/>
      <c r="VFL845" s="247"/>
      <c r="VFM845" s="247"/>
      <c r="VFN845" s="247"/>
      <c r="VFO845" s="247"/>
      <c r="VFP845" s="247"/>
      <c r="VFQ845" s="247"/>
      <c r="VFR845" s="247"/>
      <c r="VFS845" s="247"/>
      <c r="VFT845" s="247"/>
      <c r="VFU845" s="247"/>
      <c r="VFV845" s="247"/>
      <c r="VFW845" s="247"/>
      <c r="VFX845" s="247"/>
      <c r="VFY845" s="247"/>
      <c r="VFZ845" s="247"/>
      <c r="VGA845" s="247"/>
      <c r="VGB845" s="247"/>
      <c r="VGC845" s="247"/>
      <c r="VGD845" s="247"/>
      <c r="VGE845" s="247"/>
      <c r="VGF845" s="247"/>
      <c r="VGG845" s="247"/>
      <c r="VGH845" s="247"/>
      <c r="VGI845" s="247"/>
      <c r="VGJ845" s="247"/>
      <c r="VGK845" s="247"/>
      <c r="VGL845" s="247"/>
      <c r="VGM845" s="247"/>
      <c r="VGN845" s="247"/>
      <c r="VGO845" s="247"/>
      <c r="VGP845" s="247"/>
      <c r="VGQ845" s="247"/>
      <c r="VGR845" s="247"/>
      <c r="VGS845" s="247"/>
      <c r="VGT845" s="247"/>
      <c r="VGU845" s="247"/>
      <c r="VGV845" s="247"/>
      <c r="VGW845" s="247"/>
      <c r="VGX845" s="247"/>
      <c r="VGY845" s="247"/>
      <c r="VGZ845" s="247"/>
      <c r="VHA845" s="247"/>
      <c r="VHB845" s="247"/>
      <c r="VHC845" s="247"/>
      <c r="VHD845" s="247"/>
      <c r="VHE845" s="247"/>
      <c r="VHF845" s="247"/>
      <c r="VHG845" s="247"/>
      <c r="VHH845" s="247"/>
      <c r="VHI845" s="247"/>
      <c r="VHJ845" s="247"/>
      <c r="VHK845" s="247"/>
      <c r="VHL845" s="247"/>
      <c r="VHM845" s="247"/>
      <c r="VHN845" s="247"/>
      <c r="VHO845" s="247"/>
      <c r="VHP845" s="247"/>
      <c r="VHQ845" s="247"/>
      <c r="VHR845" s="247"/>
      <c r="VHS845" s="247"/>
      <c r="VHT845" s="247"/>
      <c r="VHU845" s="247"/>
      <c r="VHV845" s="247"/>
      <c r="VHW845" s="247"/>
      <c r="VHX845" s="247"/>
      <c r="VHY845" s="247"/>
      <c r="VHZ845" s="247"/>
      <c r="VIA845" s="247"/>
      <c r="VIB845" s="247"/>
      <c r="VIC845" s="247"/>
      <c r="VID845" s="247"/>
      <c r="VIE845" s="247"/>
      <c r="VIF845" s="247"/>
      <c r="VIG845" s="247"/>
      <c r="VIH845" s="247"/>
      <c r="VII845" s="247"/>
      <c r="VIJ845" s="247"/>
      <c r="VIK845" s="247"/>
      <c r="VIL845" s="247"/>
      <c r="VIM845" s="247"/>
      <c r="VIN845" s="247"/>
      <c r="VIO845" s="247"/>
      <c r="VIP845" s="247"/>
      <c r="VIQ845" s="247"/>
      <c r="VIR845" s="247"/>
      <c r="VIS845" s="247"/>
      <c r="VIT845" s="247"/>
      <c r="VIU845" s="247"/>
      <c r="VIV845" s="247"/>
      <c r="VIW845" s="247"/>
      <c r="VIX845" s="247"/>
      <c r="VIY845" s="247"/>
      <c r="VIZ845" s="247"/>
      <c r="VJA845" s="247"/>
      <c r="VJB845" s="247"/>
      <c r="VJC845" s="247"/>
      <c r="VJD845" s="247"/>
      <c r="VJE845" s="247"/>
      <c r="VJF845" s="247"/>
      <c r="VJG845" s="247"/>
      <c r="VJH845" s="247"/>
      <c r="VJI845" s="247"/>
      <c r="VJJ845" s="247"/>
      <c r="VJK845" s="247"/>
      <c r="VJL845" s="247"/>
      <c r="VJM845" s="247"/>
      <c r="VJN845" s="247"/>
      <c r="VJO845" s="247"/>
      <c r="VJP845" s="247"/>
      <c r="VJQ845" s="247"/>
      <c r="VJR845" s="247"/>
      <c r="VJS845" s="247"/>
      <c r="VJT845" s="247"/>
      <c r="VJU845" s="247"/>
      <c r="VJV845" s="247"/>
      <c r="VJW845" s="247"/>
      <c r="VJX845" s="247"/>
      <c r="VJY845" s="247"/>
      <c r="VJZ845" s="247"/>
      <c r="VKA845" s="247"/>
      <c r="VKB845" s="247"/>
      <c r="VKC845" s="247"/>
      <c r="VKD845" s="247"/>
      <c r="VKE845" s="247"/>
      <c r="VKF845" s="247"/>
      <c r="VKG845" s="247"/>
      <c r="VKH845" s="247"/>
      <c r="VKI845" s="247"/>
      <c r="VKJ845" s="247"/>
      <c r="VKK845" s="247"/>
      <c r="VKL845" s="247"/>
      <c r="VKM845" s="247"/>
      <c r="VKN845" s="247"/>
      <c r="VKO845" s="247"/>
      <c r="VKP845" s="247"/>
      <c r="VKQ845" s="247"/>
      <c r="VKR845" s="247"/>
      <c r="VKS845" s="247"/>
      <c r="VKT845" s="247"/>
      <c r="VKU845" s="247"/>
      <c r="VKV845" s="247"/>
      <c r="VKW845" s="247"/>
      <c r="VKX845" s="247"/>
      <c r="VKY845" s="247"/>
      <c r="VKZ845" s="247"/>
      <c r="VLA845" s="247"/>
      <c r="VLB845" s="247"/>
      <c r="VLC845" s="247"/>
      <c r="VLD845" s="247"/>
      <c r="VLE845" s="247"/>
      <c r="VLF845" s="247"/>
      <c r="VLG845" s="247"/>
      <c r="VLH845" s="247"/>
      <c r="VLI845" s="247"/>
      <c r="VLJ845" s="247"/>
      <c r="VLK845" s="247"/>
      <c r="VLL845" s="247"/>
      <c r="VLM845" s="247"/>
      <c r="VLN845" s="247"/>
      <c r="VLO845" s="247"/>
      <c r="VLP845" s="247"/>
      <c r="VLQ845" s="247"/>
      <c r="VLR845" s="247"/>
      <c r="VLS845" s="247"/>
      <c r="VLT845" s="247"/>
      <c r="VLU845" s="247"/>
      <c r="VLV845" s="247"/>
      <c r="VLW845" s="247"/>
      <c r="VLX845" s="247"/>
      <c r="VLY845" s="247"/>
      <c r="VLZ845" s="247"/>
      <c r="VMA845" s="247"/>
      <c r="VMB845" s="247"/>
      <c r="VMC845" s="247"/>
      <c r="VMD845" s="247"/>
      <c r="VME845" s="247"/>
      <c r="VMF845" s="247"/>
      <c r="VMG845" s="247"/>
      <c r="VMH845" s="247"/>
      <c r="VMI845" s="247"/>
      <c r="VMJ845" s="247"/>
      <c r="VMK845" s="247"/>
      <c r="VML845" s="247"/>
      <c r="VMM845" s="247"/>
      <c r="VMN845" s="247"/>
      <c r="VMO845" s="247"/>
      <c r="VMP845" s="247"/>
      <c r="VMQ845" s="247"/>
      <c r="VMR845" s="247"/>
      <c r="VMS845" s="247"/>
      <c r="VMT845" s="247"/>
      <c r="VMU845" s="247"/>
      <c r="VMV845" s="247"/>
      <c r="VMW845" s="247"/>
      <c r="VMX845" s="247"/>
      <c r="VMY845" s="247"/>
      <c r="VMZ845" s="247"/>
      <c r="VNA845" s="247"/>
      <c r="VNB845" s="247"/>
      <c r="VNC845" s="247"/>
      <c r="VND845" s="247"/>
      <c r="VNE845" s="247"/>
      <c r="VNF845" s="247"/>
      <c r="VNG845" s="247"/>
      <c r="VNH845" s="247"/>
      <c r="VNI845" s="247"/>
      <c r="VNJ845" s="247"/>
      <c r="VNK845" s="247"/>
      <c r="VNL845" s="247"/>
      <c r="VNM845" s="247"/>
      <c r="VNN845" s="247"/>
      <c r="VNO845" s="247"/>
      <c r="VNP845" s="247"/>
      <c r="VNQ845" s="247"/>
      <c r="VNR845" s="247"/>
      <c r="VNS845" s="247"/>
      <c r="VNT845" s="247"/>
      <c r="VNU845" s="247"/>
      <c r="VNV845" s="247"/>
      <c r="VNW845" s="247"/>
      <c r="VNX845" s="247"/>
      <c r="VNY845" s="247"/>
      <c r="VNZ845" s="247"/>
      <c r="VOA845" s="247"/>
      <c r="VOB845" s="247"/>
      <c r="VOC845" s="247"/>
      <c r="VOD845" s="247"/>
      <c r="VOE845" s="247"/>
      <c r="VOF845" s="247"/>
      <c r="VOG845" s="247"/>
      <c r="VOH845" s="247"/>
      <c r="VOI845" s="247"/>
      <c r="VOJ845" s="247"/>
      <c r="VOK845" s="247"/>
      <c r="VOL845" s="247"/>
      <c r="VOM845" s="247"/>
      <c r="VON845" s="247"/>
      <c r="VOO845" s="247"/>
      <c r="VOP845" s="247"/>
      <c r="VOQ845" s="247"/>
      <c r="VOR845" s="247"/>
      <c r="VOS845" s="247"/>
      <c r="VOT845" s="247"/>
      <c r="VOU845" s="247"/>
      <c r="VOV845" s="247"/>
      <c r="VOW845" s="247"/>
      <c r="VOX845" s="247"/>
      <c r="VOY845" s="247"/>
      <c r="VOZ845" s="247"/>
      <c r="VPA845" s="247"/>
      <c r="VPB845" s="247"/>
      <c r="VPC845" s="247"/>
      <c r="VPD845" s="247"/>
      <c r="VPE845" s="247"/>
      <c r="VPF845" s="247"/>
      <c r="VPG845" s="247"/>
      <c r="VPH845" s="247"/>
      <c r="VPI845" s="247"/>
      <c r="VPJ845" s="247"/>
      <c r="VPK845" s="247"/>
      <c r="VPL845" s="247"/>
      <c r="VPM845" s="247"/>
      <c r="VPN845" s="247"/>
      <c r="VPO845" s="247"/>
      <c r="VPP845" s="247"/>
      <c r="VPQ845" s="247"/>
      <c r="VPR845" s="247"/>
      <c r="VPS845" s="247"/>
      <c r="VPT845" s="247"/>
      <c r="VPU845" s="247"/>
      <c r="VPV845" s="247"/>
      <c r="VPW845" s="247"/>
      <c r="VPX845" s="247"/>
      <c r="VPY845" s="247"/>
      <c r="VPZ845" s="247"/>
      <c r="VQA845" s="247"/>
      <c r="VQB845" s="247"/>
      <c r="VQC845" s="247"/>
      <c r="VQD845" s="247"/>
      <c r="VQE845" s="247"/>
      <c r="VQF845" s="247"/>
      <c r="VQG845" s="247"/>
      <c r="VQH845" s="247"/>
      <c r="VQI845" s="247"/>
      <c r="VQJ845" s="247"/>
      <c r="VQK845" s="247"/>
      <c r="VQL845" s="247"/>
      <c r="VQM845" s="247"/>
      <c r="VQN845" s="247"/>
      <c r="VQO845" s="247"/>
      <c r="VQP845" s="247"/>
      <c r="VQQ845" s="247"/>
      <c r="VQR845" s="247"/>
      <c r="VQS845" s="247"/>
      <c r="VQT845" s="247"/>
      <c r="VQU845" s="247"/>
      <c r="VQV845" s="247"/>
      <c r="VQW845" s="247"/>
      <c r="VQX845" s="247"/>
      <c r="VQY845" s="247"/>
      <c r="VQZ845" s="247"/>
      <c r="VRA845" s="247"/>
      <c r="VRB845" s="247"/>
      <c r="VRC845" s="247"/>
      <c r="VRD845" s="247"/>
      <c r="VRE845" s="247"/>
      <c r="VRF845" s="247"/>
      <c r="VRG845" s="247"/>
      <c r="VRH845" s="247"/>
      <c r="VRI845" s="247"/>
      <c r="VRJ845" s="247"/>
      <c r="VRK845" s="247"/>
      <c r="VRL845" s="247"/>
      <c r="VRM845" s="247"/>
      <c r="VRN845" s="247"/>
      <c r="VRO845" s="247"/>
      <c r="VRP845" s="247"/>
      <c r="VRQ845" s="247"/>
      <c r="VRR845" s="247"/>
      <c r="VRS845" s="247"/>
      <c r="VRT845" s="247"/>
      <c r="VRU845" s="247"/>
      <c r="VRV845" s="247"/>
      <c r="VRW845" s="247"/>
      <c r="VRX845" s="247"/>
      <c r="VRY845" s="247"/>
      <c r="VRZ845" s="247"/>
      <c r="VSA845" s="247"/>
      <c r="VSB845" s="247"/>
      <c r="VSC845" s="247"/>
      <c r="VSD845" s="247"/>
      <c r="VSE845" s="247"/>
      <c r="VSF845" s="247"/>
      <c r="VSG845" s="247"/>
      <c r="VSH845" s="247"/>
      <c r="VSI845" s="247"/>
      <c r="VSJ845" s="247"/>
      <c r="VSK845" s="247"/>
      <c r="VSL845" s="247"/>
      <c r="VSM845" s="247"/>
      <c r="VSN845" s="247"/>
      <c r="VSO845" s="247"/>
      <c r="VSP845" s="247"/>
      <c r="VSQ845" s="247"/>
      <c r="VSR845" s="247"/>
      <c r="VSS845" s="247"/>
      <c r="VST845" s="247"/>
      <c r="VSU845" s="247"/>
      <c r="VSV845" s="247"/>
      <c r="VSW845" s="247"/>
      <c r="VSX845" s="247"/>
      <c r="VSY845" s="247"/>
      <c r="VSZ845" s="247"/>
      <c r="VTA845" s="247"/>
      <c r="VTB845" s="247"/>
      <c r="VTC845" s="247"/>
      <c r="VTD845" s="247"/>
      <c r="VTE845" s="247"/>
      <c r="VTF845" s="247"/>
      <c r="VTG845" s="247"/>
      <c r="VTH845" s="247"/>
      <c r="VTI845" s="247"/>
      <c r="VTJ845" s="247"/>
      <c r="VTK845" s="247"/>
      <c r="VTL845" s="247"/>
      <c r="VTM845" s="247"/>
      <c r="VTN845" s="247"/>
      <c r="VTO845" s="247"/>
      <c r="VTP845" s="247"/>
      <c r="VTQ845" s="247"/>
      <c r="VTR845" s="247"/>
      <c r="VTS845" s="247"/>
      <c r="VTT845" s="247"/>
      <c r="VTU845" s="247"/>
      <c r="VTV845" s="247"/>
      <c r="VTW845" s="247"/>
      <c r="VTX845" s="247"/>
      <c r="VTY845" s="247"/>
      <c r="VTZ845" s="247"/>
      <c r="VUA845" s="247"/>
      <c r="VUB845" s="247"/>
      <c r="VUC845" s="247"/>
      <c r="VUD845" s="247"/>
      <c r="VUE845" s="247"/>
      <c r="VUF845" s="247"/>
      <c r="VUG845" s="247"/>
      <c r="VUH845" s="247"/>
      <c r="VUI845" s="247"/>
      <c r="VUJ845" s="247"/>
      <c r="VUK845" s="247"/>
      <c r="VUL845" s="247"/>
      <c r="VUM845" s="247"/>
      <c r="VUN845" s="247"/>
      <c r="VUO845" s="247"/>
      <c r="VUP845" s="247"/>
      <c r="VUQ845" s="247"/>
      <c r="VUR845" s="247"/>
      <c r="VUS845" s="247"/>
      <c r="VUT845" s="247"/>
      <c r="VUU845" s="247"/>
      <c r="VUV845" s="247"/>
      <c r="VUW845" s="247"/>
      <c r="VUX845" s="247"/>
      <c r="VUY845" s="247"/>
      <c r="VUZ845" s="247"/>
      <c r="VVA845" s="247"/>
      <c r="VVB845" s="247"/>
      <c r="VVC845" s="247"/>
      <c r="VVD845" s="247"/>
      <c r="VVE845" s="247"/>
      <c r="VVF845" s="247"/>
      <c r="VVG845" s="247"/>
      <c r="VVH845" s="247"/>
      <c r="VVI845" s="247"/>
      <c r="VVJ845" s="247"/>
      <c r="VVK845" s="247"/>
      <c r="VVL845" s="247"/>
      <c r="VVM845" s="247"/>
      <c r="VVN845" s="247"/>
      <c r="VVO845" s="247"/>
      <c r="VVP845" s="247"/>
      <c r="VVQ845" s="247"/>
      <c r="VVR845" s="247"/>
      <c r="VVS845" s="247"/>
      <c r="VVT845" s="247"/>
      <c r="VVU845" s="247"/>
      <c r="VVV845" s="247"/>
      <c r="VVW845" s="247"/>
      <c r="VVX845" s="247"/>
      <c r="VVY845" s="247"/>
      <c r="VVZ845" s="247"/>
      <c r="VWA845" s="247"/>
      <c r="VWB845" s="247"/>
      <c r="VWC845" s="247"/>
      <c r="VWD845" s="247"/>
      <c r="VWE845" s="247"/>
      <c r="VWF845" s="247"/>
      <c r="VWG845" s="247"/>
      <c r="VWH845" s="247"/>
      <c r="VWI845" s="247"/>
      <c r="VWJ845" s="247"/>
      <c r="VWK845" s="247"/>
      <c r="VWL845" s="247"/>
      <c r="VWM845" s="247"/>
      <c r="VWN845" s="247"/>
      <c r="VWO845" s="247"/>
      <c r="VWP845" s="247"/>
      <c r="VWQ845" s="247"/>
      <c r="VWR845" s="247"/>
      <c r="VWS845" s="247"/>
      <c r="VWT845" s="247"/>
      <c r="VWU845" s="247"/>
      <c r="VWV845" s="247"/>
      <c r="VWW845" s="247"/>
      <c r="VWX845" s="247"/>
      <c r="VWY845" s="247"/>
      <c r="VWZ845" s="247"/>
      <c r="VXA845" s="247"/>
      <c r="VXB845" s="247"/>
      <c r="VXC845" s="247"/>
      <c r="VXD845" s="247"/>
      <c r="VXE845" s="247"/>
      <c r="VXF845" s="247"/>
      <c r="VXG845" s="247"/>
      <c r="VXH845" s="247"/>
      <c r="VXI845" s="247"/>
      <c r="VXJ845" s="247"/>
      <c r="VXK845" s="247"/>
      <c r="VXL845" s="247"/>
      <c r="VXM845" s="247"/>
      <c r="VXN845" s="247"/>
      <c r="VXO845" s="247"/>
      <c r="VXP845" s="247"/>
      <c r="VXQ845" s="247"/>
      <c r="VXR845" s="247"/>
      <c r="VXS845" s="247"/>
      <c r="VXT845" s="247"/>
      <c r="VXU845" s="247"/>
      <c r="VXV845" s="247"/>
      <c r="VXW845" s="247"/>
      <c r="VXX845" s="247"/>
      <c r="VXY845" s="247"/>
      <c r="VXZ845" s="247"/>
      <c r="VYA845" s="247"/>
      <c r="VYB845" s="247"/>
      <c r="VYC845" s="247"/>
      <c r="VYD845" s="247"/>
      <c r="VYE845" s="247"/>
      <c r="VYF845" s="247"/>
      <c r="VYG845" s="247"/>
      <c r="VYH845" s="247"/>
      <c r="VYI845" s="247"/>
      <c r="VYJ845" s="247"/>
      <c r="VYK845" s="247"/>
      <c r="VYL845" s="247"/>
      <c r="VYM845" s="247"/>
      <c r="VYN845" s="247"/>
      <c r="VYO845" s="247"/>
      <c r="VYP845" s="247"/>
      <c r="VYQ845" s="247"/>
      <c r="VYR845" s="247"/>
      <c r="VYS845" s="247"/>
      <c r="VYT845" s="247"/>
      <c r="VYU845" s="247"/>
      <c r="VYV845" s="247"/>
      <c r="VYW845" s="247"/>
      <c r="VYX845" s="247"/>
      <c r="VYY845" s="247"/>
      <c r="VYZ845" s="247"/>
      <c r="VZA845" s="247"/>
      <c r="VZB845" s="247"/>
      <c r="VZC845" s="247"/>
      <c r="VZD845" s="247"/>
      <c r="VZE845" s="247"/>
      <c r="VZF845" s="247"/>
      <c r="VZG845" s="247"/>
      <c r="VZH845" s="247"/>
      <c r="VZI845" s="247"/>
      <c r="VZJ845" s="247"/>
      <c r="VZK845" s="247"/>
      <c r="VZL845" s="247"/>
      <c r="VZM845" s="247"/>
      <c r="VZN845" s="247"/>
      <c r="VZO845" s="247"/>
      <c r="VZP845" s="247"/>
      <c r="VZQ845" s="247"/>
      <c r="VZR845" s="247"/>
      <c r="VZS845" s="247"/>
      <c r="VZT845" s="247"/>
      <c r="VZU845" s="247"/>
      <c r="VZV845" s="247"/>
      <c r="VZW845" s="247"/>
      <c r="VZX845" s="247"/>
      <c r="VZY845" s="247"/>
      <c r="VZZ845" s="247"/>
      <c r="WAA845" s="247"/>
      <c r="WAB845" s="247"/>
      <c r="WAC845" s="247"/>
      <c r="WAD845" s="247"/>
      <c r="WAE845" s="247"/>
      <c r="WAF845" s="247"/>
      <c r="WAG845" s="247"/>
      <c r="WAH845" s="247"/>
      <c r="WAI845" s="247"/>
      <c r="WAJ845" s="247"/>
      <c r="WAK845" s="247"/>
      <c r="WAL845" s="247"/>
      <c r="WAM845" s="247"/>
      <c r="WAN845" s="247"/>
      <c r="WAO845" s="247"/>
      <c r="WAP845" s="247"/>
      <c r="WAQ845" s="247"/>
      <c r="WAR845" s="247"/>
      <c r="WAS845" s="247"/>
      <c r="WAT845" s="247"/>
      <c r="WAU845" s="247"/>
      <c r="WAV845" s="247"/>
      <c r="WAW845" s="247"/>
      <c r="WAX845" s="247"/>
      <c r="WAY845" s="247"/>
      <c r="WAZ845" s="247"/>
      <c r="WBA845" s="247"/>
      <c r="WBB845" s="247"/>
      <c r="WBC845" s="247"/>
      <c r="WBD845" s="247"/>
      <c r="WBE845" s="247"/>
      <c r="WBF845" s="247"/>
      <c r="WBG845" s="247"/>
      <c r="WBH845" s="247"/>
      <c r="WBI845" s="247"/>
      <c r="WBJ845" s="247"/>
      <c r="WBK845" s="247"/>
      <c r="WBL845" s="247"/>
      <c r="WBM845" s="247"/>
      <c r="WBN845" s="247"/>
      <c r="WBO845" s="247"/>
      <c r="WBP845" s="247"/>
      <c r="WBQ845" s="247"/>
      <c r="WBR845" s="247"/>
      <c r="WBS845" s="247"/>
      <c r="WBT845" s="247"/>
      <c r="WBU845" s="247"/>
      <c r="WBV845" s="247"/>
      <c r="WBW845" s="247"/>
      <c r="WBX845" s="247"/>
      <c r="WBY845" s="247"/>
      <c r="WBZ845" s="247"/>
      <c r="WCA845" s="247"/>
      <c r="WCB845" s="247"/>
      <c r="WCC845" s="247"/>
      <c r="WCD845" s="247"/>
      <c r="WCE845" s="247"/>
      <c r="WCF845" s="247"/>
      <c r="WCG845" s="247"/>
      <c r="WCH845" s="247"/>
      <c r="WCI845" s="247"/>
      <c r="WCJ845" s="247"/>
      <c r="WCK845" s="247"/>
      <c r="WCL845" s="247"/>
      <c r="WCM845" s="247"/>
      <c r="WCN845" s="247"/>
      <c r="WCO845" s="247"/>
      <c r="WCP845" s="247"/>
      <c r="WCQ845" s="247"/>
      <c r="WCR845" s="247"/>
      <c r="WCS845" s="247"/>
      <c r="WCT845" s="247"/>
      <c r="WCU845" s="247"/>
      <c r="WCV845" s="247"/>
      <c r="WCW845" s="247"/>
      <c r="WCX845" s="247"/>
      <c r="WCY845" s="247"/>
      <c r="WCZ845" s="247"/>
      <c r="WDA845" s="247"/>
      <c r="WDB845" s="247"/>
      <c r="WDC845" s="247"/>
      <c r="WDD845" s="247"/>
      <c r="WDE845" s="247"/>
      <c r="WDF845" s="247"/>
      <c r="WDG845" s="247"/>
      <c r="WDH845" s="247"/>
      <c r="WDI845" s="247"/>
      <c r="WDJ845" s="247"/>
      <c r="WDK845" s="247"/>
      <c r="WDL845" s="247"/>
      <c r="WDM845" s="247"/>
      <c r="WDN845" s="247"/>
      <c r="WDO845" s="247"/>
      <c r="WDP845" s="247"/>
      <c r="WDQ845" s="247"/>
      <c r="WDR845" s="247"/>
      <c r="WDS845" s="247"/>
      <c r="WDT845" s="247"/>
      <c r="WDU845" s="247"/>
      <c r="WDV845" s="247"/>
      <c r="WDW845" s="247"/>
      <c r="WDX845" s="247"/>
      <c r="WDY845" s="247"/>
      <c r="WDZ845" s="247"/>
      <c r="WEA845" s="247"/>
      <c r="WEB845" s="247"/>
      <c r="WEC845" s="247"/>
      <c r="WED845" s="247"/>
      <c r="WEE845" s="247"/>
      <c r="WEF845" s="247"/>
      <c r="WEG845" s="247"/>
      <c r="WEH845" s="247"/>
      <c r="WEI845" s="247"/>
      <c r="WEJ845" s="247"/>
      <c r="WEK845" s="247"/>
      <c r="WEL845" s="247"/>
      <c r="WEM845" s="247"/>
      <c r="WEN845" s="247"/>
      <c r="WEO845" s="247"/>
      <c r="WEP845" s="247"/>
      <c r="WEQ845" s="247"/>
      <c r="WER845" s="247"/>
      <c r="WES845" s="247"/>
      <c r="WET845" s="247"/>
      <c r="WEU845" s="247"/>
      <c r="WEV845" s="247"/>
      <c r="WEW845" s="247"/>
      <c r="WEX845" s="247"/>
      <c r="WEY845" s="247"/>
      <c r="WEZ845" s="247"/>
      <c r="WFA845" s="247"/>
      <c r="WFB845" s="247"/>
      <c r="WFC845" s="247"/>
      <c r="WFD845" s="247"/>
      <c r="WFE845" s="247"/>
      <c r="WFF845" s="247"/>
      <c r="WFG845" s="247"/>
      <c r="WFH845" s="247"/>
      <c r="WFI845" s="247"/>
      <c r="WFJ845" s="247"/>
      <c r="WFK845" s="247"/>
      <c r="WFL845" s="247"/>
      <c r="WFM845" s="247"/>
      <c r="WFN845" s="247"/>
      <c r="WFO845" s="247"/>
      <c r="WFP845" s="247"/>
      <c r="WFQ845" s="247"/>
      <c r="WFR845" s="247"/>
      <c r="WFS845" s="247"/>
      <c r="WFT845" s="247"/>
      <c r="WFU845" s="247"/>
      <c r="WFV845" s="247"/>
      <c r="WFW845" s="247"/>
      <c r="WFX845" s="247"/>
      <c r="WFY845" s="247"/>
      <c r="WFZ845" s="247"/>
      <c r="WGA845" s="247"/>
      <c r="WGB845" s="247"/>
      <c r="WGC845" s="247"/>
      <c r="WGD845" s="247"/>
      <c r="WGE845" s="247"/>
      <c r="WGF845" s="247"/>
      <c r="WGG845" s="247"/>
      <c r="WGH845" s="247"/>
      <c r="WGI845" s="247"/>
      <c r="WGJ845" s="247"/>
      <c r="WGK845" s="247"/>
      <c r="WGL845" s="247"/>
      <c r="WGM845" s="247"/>
      <c r="WGN845" s="247"/>
      <c r="WGO845" s="247"/>
      <c r="WGP845" s="247"/>
      <c r="WGQ845" s="247"/>
      <c r="WGR845" s="247"/>
      <c r="WGS845" s="247"/>
      <c r="WGT845" s="247"/>
      <c r="WGU845" s="247"/>
      <c r="WGV845" s="247"/>
      <c r="WGW845" s="247"/>
      <c r="WGX845" s="247"/>
      <c r="WGY845" s="247"/>
      <c r="WGZ845" s="247"/>
      <c r="WHA845" s="247"/>
      <c r="WHB845" s="247"/>
      <c r="WHC845" s="247"/>
      <c r="WHD845" s="247"/>
      <c r="WHE845" s="247"/>
      <c r="WHF845" s="247"/>
      <c r="WHG845" s="247"/>
      <c r="WHH845" s="247"/>
      <c r="WHI845" s="247"/>
      <c r="WHJ845" s="247"/>
      <c r="WHK845" s="247"/>
      <c r="WHL845" s="247"/>
      <c r="WHM845" s="247"/>
      <c r="WHN845" s="247"/>
      <c r="WHO845" s="247"/>
      <c r="WHP845" s="247"/>
      <c r="WHQ845" s="247"/>
      <c r="WHR845" s="247"/>
      <c r="WHS845" s="247"/>
      <c r="WHT845" s="247"/>
      <c r="WHU845" s="247"/>
      <c r="WHV845" s="247"/>
      <c r="WHW845" s="247"/>
      <c r="WHX845" s="247"/>
      <c r="WHY845" s="247"/>
      <c r="WHZ845" s="247"/>
      <c r="WIA845" s="247"/>
      <c r="WIB845" s="247"/>
      <c r="WIC845" s="247"/>
      <c r="WID845" s="247"/>
      <c r="WIE845" s="247"/>
      <c r="WIF845" s="247"/>
      <c r="WIG845" s="247"/>
      <c r="WIH845" s="247"/>
      <c r="WII845" s="247"/>
      <c r="WIJ845" s="247"/>
      <c r="WIK845" s="247"/>
      <c r="WIL845" s="247"/>
      <c r="WIM845" s="247"/>
      <c r="WIN845" s="247"/>
      <c r="WIO845" s="247"/>
      <c r="WIP845" s="247"/>
      <c r="WIQ845" s="247"/>
      <c r="WIR845" s="247"/>
      <c r="WIS845" s="247"/>
      <c r="WIT845" s="247"/>
      <c r="WIU845" s="247"/>
      <c r="WIV845" s="247"/>
      <c r="WIW845" s="247"/>
      <c r="WIX845" s="247"/>
      <c r="WIY845" s="247"/>
      <c r="WIZ845" s="247"/>
      <c r="WJA845" s="247"/>
      <c r="WJB845" s="247"/>
      <c r="WJC845" s="247"/>
      <c r="WJD845" s="247"/>
      <c r="WJE845" s="247"/>
      <c r="WJF845" s="247"/>
      <c r="WJG845" s="247"/>
      <c r="WJH845" s="247"/>
      <c r="WJI845" s="247"/>
      <c r="WJJ845" s="247"/>
      <c r="WJK845" s="247"/>
      <c r="WJL845" s="247"/>
      <c r="WJM845" s="247"/>
      <c r="WJN845" s="247"/>
      <c r="WJO845" s="247"/>
      <c r="WJP845" s="247"/>
      <c r="WJQ845" s="247"/>
      <c r="WJR845" s="247"/>
      <c r="WJS845" s="247"/>
      <c r="WJT845" s="247"/>
      <c r="WJU845" s="247"/>
      <c r="WJV845" s="247"/>
      <c r="WJW845" s="247"/>
      <c r="WJX845" s="247"/>
      <c r="WJY845" s="247"/>
      <c r="WJZ845" s="247"/>
      <c r="WKA845" s="247"/>
      <c r="WKB845" s="247"/>
      <c r="WKC845" s="247"/>
      <c r="WKD845" s="247"/>
      <c r="WKE845" s="247"/>
      <c r="WKF845" s="247"/>
      <c r="WKG845" s="247"/>
      <c r="WKH845" s="247"/>
      <c r="WKI845" s="247"/>
      <c r="WKJ845" s="247"/>
      <c r="WKK845" s="247"/>
      <c r="WKL845" s="247"/>
      <c r="WKM845" s="247"/>
      <c r="WKN845" s="247"/>
      <c r="WKO845" s="247"/>
      <c r="WKP845" s="247"/>
      <c r="WKQ845" s="247"/>
      <c r="WKR845" s="247"/>
      <c r="WKS845" s="247"/>
      <c r="WKT845" s="247"/>
      <c r="WKU845" s="247"/>
      <c r="WKV845" s="247"/>
      <c r="WKW845" s="247"/>
      <c r="WKX845" s="247"/>
      <c r="WKY845" s="247"/>
      <c r="WKZ845" s="247"/>
      <c r="WLA845" s="247"/>
      <c r="WLB845" s="247"/>
      <c r="WLC845" s="247"/>
      <c r="WLD845" s="247"/>
      <c r="WLE845" s="247"/>
      <c r="WLF845" s="247"/>
      <c r="WLG845" s="247"/>
      <c r="WLH845" s="247"/>
      <c r="WLI845" s="247"/>
      <c r="WLJ845" s="247"/>
      <c r="WLK845" s="247"/>
      <c r="WLL845" s="247"/>
      <c r="WLM845" s="247"/>
      <c r="WLN845" s="247"/>
      <c r="WLO845" s="247"/>
      <c r="WLP845" s="247"/>
      <c r="WLQ845" s="247"/>
      <c r="WLR845" s="247"/>
      <c r="WLS845" s="247"/>
      <c r="WLT845" s="247"/>
      <c r="WLU845" s="247"/>
      <c r="WLV845" s="247"/>
      <c r="WLW845" s="247"/>
      <c r="WLX845" s="247"/>
      <c r="WLY845" s="247"/>
      <c r="WLZ845" s="247"/>
      <c r="WMA845" s="247"/>
      <c r="WMB845" s="247"/>
      <c r="WMC845" s="247"/>
      <c r="WMD845" s="247"/>
      <c r="WME845" s="247"/>
      <c r="WMF845" s="247"/>
      <c r="WMG845" s="247"/>
      <c r="WMH845" s="247"/>
      <c r="WMI845" s="247"/>
      <c r="WMJ845" s="247"/>
      <c r="WMK845" s="247"/>
      <c r="WML845" s="247"/>
      <c r="WMM845" s="247"/>
      <c r="WMN845" s="247"/>
      <c r="WMO845" s="247"/>
      <c r="WMP845" s="247"/>
      <c r="WMQ845" s="247"/>
      <c r="WMR845" s="247"/>
      <c r="WMS845" s="247"/>
      <c r="WMT845" s="247"/>
      <c r="WMU845" s="247"/>
      <c r="WMV845" s="247"/>
      <c r="WMW845" s="247"/>
      <c r="WMX845" s="247"/>
      <c r="WMY845" s="247"/>
      <c r="WMZ845" s="247"/>
      <c r="WNA845" s="247"/>
      <c r="WNB845" s="247"/>
      <c r="WNC845" s="247"/>
      <c r="WND845" s="247"/>
      <c r="WNE845" s="247"/>
      <c r="WNF845" s="247"/>
      <c r="WNG845" s="247"/>
      <c r="WNH845" s="247"/>
      <c r="WNI845" s="247"/>
      <c r="WNJ845" s="247"/>
      <c r="WNK845" s="247"/>
      <c r="WNL845" s="247"/>
      <c r="WNM845" s="247"/>
      <c r="WNN845" s="247"/>
      <c r="WNO845" s="247"/>
      <c r="WNP845" s="247"/>
      <c r="WNQ845" s="247"/>
      <c r="WNR845" s="247"/>
      <c r="WNS845" s="247"/>
      <c r="WNT845" s="247"/>
      <c r="WNU845" s="247"/>
      <c r="WNV845" s="247"/>
      <c r="WNW845" s="247"/>
      <c r="WNX845" s="247"/>
      <c r="WNY845" s="247"/>
      <c r="WNZ845" s="247"/>
      <c r="WOA845" s="247"/>
      <c r="WOB845" s="247"/>
      <c r="WOC845" s="247"/>
      <c r="WOD845" s="247"/>
      <c r="WOE845" s="247"/>
      <c r="WOF845" s="247"/>
      <c r="WOG845" s="247"/>
      <c r="WOH845" s="247"/>
      <c r="WOI845" s="247"/>
      <c r="WOJ845" s="247"/>
      <c r="WOK845" s="247"/>
      <c r="WOL845" s="247"/>
      <c r="WOM845" s="247"/>
      <c r="WON845" s="247"/>
      <c r="WOO845" s="247"/>
      <c r="WOP845" s="247"/>
      <c r="WOQ845" s="247"/>
      <c r="WOR845" s="247"/>
      <c r="WOS845" s="247"/>
      <c r="WOT845" s="247"/>
      <c r="WOU845" s="247"/>
      <c r="WOV845" s="247"/>
      <c r="WOW845" s="247"/>
      <c r="WOX845" s="247"/>
      <c r="WOY845" s="247"/>
      <c r="WOZ845" s="247"/>
      <c r="WPA845" s="247"/>
      <c r="WPB845" s="247"/>
      <c r="WPC845" s="247"/>
      <c r="WPD845" s="247"/>
      <c r="WPE845" s="247"/>
      <c r="WPF845" s="247"/>
      <c r="WPG845" s="247"/>
      <c r="WPH845" s="247"/>
      <c r="WPI845" s="247"/>
      <c r="WPJ845" s="247"/>
      <c r="WPK845" s="247"/>
      <c r="WPL845" s="247"/>
      <c r="WPM845" s="247"/>
      <c r="WPN845" s="247"/>
      <c r="WPO845" s="247"/>
      <c r="WPP845" s="247"/>
      <c r="WPQ845" s="247"/>
      <c r="WPR845" s="247"/>
      <c r="WPS845" s="247"/>
      <c r="WPT845" s="247"/>
      <c r="WPU845" s="247"/>
      <c r="WPV845" s="247"/>
      <c r="WPW845" s="247"/>
      <c r="WPX845" s="247"/>
      <c r="WPY845" s="247"/>
      <c r="WPZ845" s="247"/>
      <c r="WQA845" s="247"/>
      <c r="WQB845" s="247"/>
      <c r="WQC845" s="247"/>
      <c r="WQD845" s="247"/>
      <c r="WQE845" s="247"/>
      <c r="WQF845" s="247"/>
      <c r="WQG845" s="247"/>
      <c r="WQH845" s="247"/>
      <c r="WQI845" s="247"/>
      <c r="WQJ845" s="247"/>
      <c r="WQK845" s="247"/>
      <c r="WQL845" s="247"/>
      <c r="WQM845" s="247"/>
      <c r="WQN845" s="247"/>
      <c r="WQO845" s="247"/>
      <c r="WQP845" s="247"/>
      <c r="WQQ845" s="247"/>
      <c r="WQR845" s="247"/>
      <c r="WQS845" s="247"/>
      <c r="WQT845" s="247"/>
      <c r="WQU845" s="247"/>
      <c r="WQV845" s="247"/>
      <c r="WQW845" s="247"/>
      <c r="WQX845" s="247"/>
      <c r="WQY845" s="247"/>
      <c r="WQZ845" s="247"/>
      <c r="WRA845" s="247"/>
      <c r="WRB845" s="247"/>
      <c r="WRC845" s="247"/>
      <c r="WRD845" s="247"/>
      <c r="WRE845" s="247"/>
      <c r="WRF845" s="247"/>
      <c r="WRG845" s="247"/>
      <c r="WRH845" s="247"/>
      <c r="WRI845" s="247"/>
      <c r="WRJ845" s="247"/>
      <c r="WRK845" s="247"/>
      <c r="WRL845" s="247"/>
      <c r="WRM845" s="247"/>
      <c r="WRN845" s="247"/>
      <c r="WRO845" s="247"/>
      <c r="WRP845" s="247"/>
      <c r="WRQ845" s="247"/>
      <c r="WRR845" s="247"/>
      <c r="WRS845" s="247"/>
      <c r="WRT845" s="247"/>
      <c r="WRU845" s="247"/>
      <c r="WRV845" s="247"/>
      <c r="WRW845" s="247"/>
      <c r="WRX845" s="247"/>
      <c r="WRY845" s="247"/>
      <c r="WRZ845" s="247"/>
      <c r="WSA845" s="247"/>
      <c r="WSB845" s="247"/>
      <c r="WSC845" s="247"/>
      <c r="WSD845" s="247"/>
      <c r="WSE845" s="247"/>
      <c r="WSF845" s="247"/>
      <c r="WSG845" s="247"/>
      <c r="WSH845" s="247"/>
      <c r="WSI845" s="247"/>
      <c r="WSJ845" s="247"/>
      <c r="WSK845" s="247"/>
      <c r="WSL845" s="247"/>
      <c r="WSM845" s="247"/>
      <c r="WSN845" s="247"/>
      <c r="WSO845" s="247"/>
      <c r="WSP845" s="247"/>
      <c r="WSQ845" s="247"/>
      <c r="WSR845" s="247"/>
      <c r="WSS845" s="247"/>
      <c r="WST845" s="247"/>
      <c r="WSU845" s="247"/>
      <c r="WSV845" s="247"/>
      <c r="WSW845" s="247"/>
      <c r="WSX845" s="247"/>
      <c r="WSY845" s="247"/>
      <c r="WSZ845" s="247"/>
      <c r="WTA845" s="247"/>
      <c r="WTB845" s="247"/>
      <c r="WTC845" s="247"/>
      <c r="WTD845" s="247"/>
      <c r="WTE845" s="247"/>
      <c r="WTF845" s="247"/>
      <c r="WTG845" s="247"/>
      <c r="WTH845" s="247"/>
      <c r="WTI845" s="247"/>
      <c r="WTJ845" s="247"/>
      <c r="WTK845" s="247"/>
      <c r="WTL845" s="247"/>
      <c r="WTM845" s="247"/>
      <c r="WTN845" s="247"/>
      <c r="WTO845" s="247"/>
      <c r="WTP845" s="247"/>
      <c r="WTQ845" s="247"/>
      <c r="WTR845" s="247"/>
      <c r="WTS845" s="247"/>
      <c r="WTT845" s="247"/>
      <c r="WTU845" s="247"/>
      <c r="WTV845" s="247"/>
      <c r="WTW845" s="247"/>
      <c r="WTX845" s="247"/>
      <c r="WTY845" s="247"/>
      <c r="WTZ845" s="247"/>
      <c r="WUA845" s="247"/>
      <c r="WUB845" s="247"/>
      <c r="WUC845" s="247"/>
      <c r="WUD845" s="247"/>
      <c r="WUE845" s="247"/>
      <c r="WUF845" s="247"/>
      <c r="WUG845" s="247"/>
      <c r="WUH845" s="247"/>
      <c r="WUI845" s="247"/>
      <c r="WUJ845" s="247"/>
      <c r="WUK845" s="247"/>
      <c r="WUL845" s="247"/>
      <c r="WUM845" s="247"/>
      <c r="WUN845" s="247"/>
      <c r="WUO845" s="247"/>
      <c r="WUP845" s="247"/>
      <c r="WUQ845" s="247"/>
      <c r="WUR845" s="247"/>
      <c r="WUS845" s="247"/>
      <c r="WUT845" s="247"/>
      <c r="WUU845" s="247"/>
      <c r="WUV845" s="247"/>
      <c r="WUW845" s="247"/>
      <c r="WUX845" s="247"/>
      <c r="WUY845" s="247"/>
      <c r="WUZ845" s="247"/>
      <c r="WVA845" s="247"/>
      <c r="WVB845" s="247"/>
      <c r="WVC845" s="247"/>
      <c r="WVD845" s="247"/>
      <c r="WVE845" s="247"/>
      <c r="WVF845" s="247"/>
      <c r="WVG845" s="247"/>
      <c r="WVH845" s="247"/>
      <c r="WVI845" s="247"/>
      <c r="WVJ845" s="247"/>
      <c r="WVK845" s="247"/>
      <c r="WVL845" s="247"/>
      <c r="WVM845" s="247"/>
      <c r="WVN845" s="247"/>
      <c r="WVO845" s="247"/>
      <c r="WVP845" s="247"/>
      <c r="WVQ845" s="247"/>
      <c r="WVR845" s="247"/>
      <c r="WVS845" s="247"/>
      <c r="WVT845" s="247"/>
      <c r="WVU845" s="247"/>
      <c r="WVV845" s="247"/>
      <c r="WVW845" s="247"/>
      <c r="WVX845" s="247"/>
      <c r="WVY845" s="247"/>
      <c r="WVZ845" s="247"/>
      <c r="WWA845" s="247"/>
      <c r="WWB845" s="247"/>
      <c r="WWC845" s="247"/>
      <c r="WWD845" s="247"/>
      <c r="WWE845" s="247"/>
      <c r="WWF845" s="247"/>
      <c r="WWG845" s="247"/>
      <c r="WWH845" s="247"/>
      <c r="WWI845" s="247"/>
      <c r="WWJ845" s="247"/>
      <c r="WWK845" s="247"/>
      <c r="WWL845" s="247"/>
      <c r="WWM845" s="247"/>
      <c r="WWN845" s="247"/>
      <c r="WWO845" s="247"/>
      <c r="WWP845" s="247"/>
      <c r="WWQ845" s="247"/>
      <c r="WWR845" s="247"/>
      <c r="WWS845" s="247"/>
      <c r="WWT845" s="247"/>
      <c r="WWU845" s="247"/>
      <c r="WWV845" s="247"/>
      <c r="WWW845" s="247"/>
      <c r="WWX845" s="247"/>
      <c r="WWY845" s="247"/>
      <c r="WWZ845" s="247"/>
      <c r="WXA845" s="247"/>
      <c r="WXB845" s="247"/>
      <c r="WXC845" s="247"/>
      <c r="WXD845" s="247"/>
      <c r="WXE845" s="247"/>
      <c r="WXF845" s="247"/>
      <c r="WXG845" s="247"/>
      <c r="WXH845" s="247"/>
      <c r="WXI845" s="247"/>
      <c r="WXJ845" s="247"/>
      <c r="WXK845" s="247"/>
      <c r="WXL845" s="247"/>
      <c r="WXM845" s="247"/>
      <c r="WXN845" s="247"/>
      <c r="WXO845" s="247"/>
      <c r="WXP845" s="247"/>
      <c r="WXQ845" s="247"/>
      <c r="WXR845" s="247"/>
      <c r="WXS845" s="247"/>
      <c r="WXT845" s="247"/>
      <c r="WXU845" s="247"/>
      <c r="WXV845" s="247"/>
      <c r="WXW845" s="247"/>
      <c r="WXX845" s="247"/>
      <c r="WXY845" s="247"/>
      <c r="WXZ845" s="247"/>
      <c r="WYA845" s="247"/>
      <c r="WYB845" s="247"/>
      <c r="WYC845" s="247"/>
      <c r="WYD845" s="247"/>
      <c r="WYE845" s="247"/>
      <c r="WYF845" s="247"/>
      <c r="WYG845" s="247"/>
      <c r="WYH845" s="247"/>
      <c r="WYI845" s="247"/>
      <c r="WYJ845" s="247"/>
      <c r="WYK845" s="247"/>
      <c r="WYL845" s="247"/>
      <c r="WYM845" s="247"/>
      <c r="WYN845" s="247"/>
      <c r="WYO845" s="247"/>
      <c r="WYP845" s="247"/>
      <c r="WYQ845" s="247"/>
      <c r="WYR845" s="247"/>
      <c r="WYS845" s="247"/>
      <c r="WYT845" s="247"/>
      <c r="WYU845" s="247"/>
      <c r="WYV845" s="247"/>
      <c r="WYW845" s="247"/>
      <c r="WYX845" s="247"/>
      <c r="WYY845" s="247"/>
      <c r="WYZ845" s="247"/>
      <c r="WZA845" s="247"/>
      <c r="WZB845" s="247"/>
      <c r="WZC845" s="247"/>
      <c r="WZD845" s="247"/>
      <c r="WZE845" s="247"/>
      <c r="WZF845" s="247"/>
      <c r="WZG845" s="247"/>
      <c r="WZH845" s="247"/>
      <c r="WZI845" s="247"/>
      <c r="WZJ845" s="247"/>
      <c r="WZK845" s="247"/>
      <c r="WZL845" s="247"/>
      <c r="WZM845" s="247"/>
      <c r="WZN845" s="247"/>
      <c r="WZO845" s="247"/>
      <c r="WZP845" s="247"/>
      <c r="WZQ845" s="247"/>
      <c r="WZR845" s="247"/>
      <c r="WZS845" s="247"/>
      <c r="WZT845" s="247"/>
      <c r="WZU845" s="247"/>
      <c r="WZV845" s="247"/>
      <c r="WZW845" s="247"/>
      <c r="WZX845" s="247"/>
      <c r="WZY845" s="247"/>
      <c r="WZZ845" s="247"/>
      <c r="XAA845" s="247"/>
      <c r="XAB845" s="247"/>
      <c r="XAC845" s="247"/>
      <c r="XAD845" s="247"/>
      <c r="XAE845" s="247"/>
      <c r="XAF845" s="247"/>
      <c r="XAG845" s="247"/>
      <c r="XAH845" s="247"/>
      <c r="XAI845" s="247"/>
      <c r="XAJ845" s="247"/>
      <c r="XAK845" s="247"/>
      <c r="XAL845" s="247"/>
      <c r="XAM845" s="247"/>
      <c r="XAN845" s="247"/>
      <c r="XAO845" s="247"/>
      <c r="XAP845" s="247"/>
      <c r="XAQ845" s="247"/>
      <c r="XAR845" s="247"/>
      <c r="XAS845" s="247"/>
      <c r="XAT845" s="247"/>
      <c r="XAU845" s="247"/>
      <c r="XAV845" s="247"/>
      <c r="XAW845" s="247"/>
      <c r="XAX845" s="247"/>
      <c r="XAY845" s="247"/>
      <c r="XAZ845" s="247"/>
      <c r="XBA845" s="247"/>
      <c r="XBB845" s="247"/>
      <c r="XBC845" s="247"/>
      <c r="XBD845" s="247"/>
      <c r="XBE845" s="247"/>
      <c r="XBF845" s="247"/>
      <c r="XBG845" s="247"/>
      <c r="XBH845" s="247"/>
      <c r="XBI845" s="247"/>
      <c r="XBJ845" s="247"/>
      <c r="XBK845" s="247"/>
      <c r="XBL845" s="247"/>
      <c r="XBM845" s="247"/>
      <c r="XBN845" s="247"/>
      <c r="XBO845" s="247"/>
      <c r="XBP845" s="247"/>
      <c r="XBQ845" s="247"/>
      <c r="XBR845" s="247"/>
      <c r="XBS845" s="247"/>
      <c r="XBT845" s="247"/>
      <c r="XBU845" s="247"/>
      <c r="XBV845" s="247"/>
      <c r="XBW845" s="247"/>
      <c r="XBX845" s="247"/>
      <c r="XBY845" s="247"/>
      <c r="XBZ845" s="247"/>
      <c r="XCA845" s="247"/>
      <c r="XCB845" s="247"/>
      <c r="XCC845" s="247"/>
      <c r="XCD845" s="247"/>
      <c r="XCE845" s="247"/>
      <c r="XCF845" s="247"/>
      <c r="XCG845" s="247"/>
      <c r="XCH845" s="247"/>
      <c r="XCI845" s="247"/>
      <c r="XCJ845" s="247"/>
      <c r="XCK845" s="247"/>
      <c r="XCL845" s="247"/>
      <c r="XCM845" s="247"/>
      <c r="XCN845" s="247"/>
      <c r="XCO845" s="247"/>
      <c r="XCP845" s="247"/>
      <c r="XCQ845" s="247"/>
      <c r="XCR845" s="247"/>
      <c r="XCS845" s="247"/>
      <c r="XCT845" s="247"/>
      <c r="XCU845" s="247"/>
      <c r="XCV845" s="247"/>
      <c r="XCW845" s="247"/>
      <c r="XCX845" s="247"/>
      <c r="XCY845" s="247"/>
      <c r="XCZ845" s="247"/>
      <c r="XDA845" s="247"/>
      <c r="XDB845" s="247"/>
      <c r="XDC845" s="247"/>
      <c r="XDD845" s="247"/>
      <c r="XDE845" s="247"/>
      <c r="XDF845" s="247"/>
      <c r="XDG845" s="247"/>
      <c r="XDH845" s="247"/>
      <c r="XDI845" s="247"/>
      <c r="XDJ845" s="247"/>
      <c r="XDK845" s="247"/>
      <c r="XDL845" s="247"/>
      <c r="XDM845" s="247"/>
      <c r="XDN845" s="247"/>
      <c r="XDO845" s="247"/>
      <c r="XDP845" s="247"/>
      <c r="XDQ845" s="247"/>
      <c r="XDR845" s="247"/>
      <c r="XDS845" s="247"/>
      <c r="XDT845" s="247"/>
      <c r="XDU845" s="247"/>
      <c r="XDV845" s="247"/>
      <c r="XDW845" s="247"/>
      <c r="XDX845" s="247"/>
      <c r="XDY845" s="247"/>
      <c r="XDZ845" s="247"/>
      <c r="XEA845" s="247"/>
      <c r="XEB845" s="247"/>
      <c r="XEC845" s="247"/>
      <c r="XED845" s="247"/>
      <c r="XEE845" s="247"/>
      <c r="XEF845" s="247"/>
      <c r="XEG845" s="247"/>
      <c r="XEH845" s="247"/>
      <c r="XEI845" s="247"/>
      <c r="XEJ845" s="247"/>
      <c r="XEK845" s="247"/>
      <c r="XEL845" s="247"/>
      <c r="XEM845" s="247"/>
      <c r="XEN845" s="247"/>
      <c r="XEO845" s="247"/>
      <c r="XEP845" s="247"/>
      <c r="XEQ845" s="247"/>
      <c r="XER845" s="247"/>
      <c r="XES845" s="247"/>
      <c r="XET845" s="247"/>
      <c r="XEU845" s="247"/>
      <c r="XEV845" s="247"/>
      <c r="XEW845" s="247"/>
      <c r="XEX845" s="247"/>
      <c r="XEY845" s="247"/>
      <c r="XEZ845" s="247"/>
      <c r="XFA845" s="247"/>
      <c r="XFB845" s="247"/>
      <c r="XFC845" s="247"/>
      <c r="XFD845" s="247"/>
    </row>
    <row r="846" spans="1:16384" ht="11.25" hidden="1" customHeight="1" x14ac:dyDescent="0.25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</row>
    <row r="847" spans="1:16384" ht="11.25" hidden="1" customHeight="1" x14ac:dyDescent="0.25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</row>
    <row r="848" spans="1:16384" ht="11.25" hidden="1" customHeight="1" x14ac:dyDescent="0.25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</row>
    <row r="849" spans="1:11" ht="11.25" hidden="1" customHeight="1" x14ac:dyDescent="0.25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</row>
    <row r="850" spans="1:11" ht="11.25" hidden="1" customHeight="1" x14ac:dyDescent="0.25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</row>
    <row r="851" spans="1:11" ht="11.25" hidden="1" customHeight="1" x14ac:dyDescent="0.25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</row>
    <row r="852" spans="1:11" ht="11.25" hidden="1" customHeight="1" x14ac:dyDescent="0.25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</row>
    <row r="853" spans="1:11" ht="11.25" hidden="1" customHeight="1" x14ac:dyDescent="0.25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</row>
    <row r="854" spans="1:11" ht="11.25" hidden="1" customHeight="1" x14ac:dyDescent="0.25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</row>
    <row r="855" spans="1:11" ht="11.25" hidden="1" customHeight="1" x14ac:dyDescent="0.25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</row>
    <row r="856" spans="1:11" ht="11.25" hidden="1" customHeight="1" x14ac:dyDescent="0.25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</row>
    <row r="857" spans="1:11" ht="11.25" hidden="1" customHeight="1" x14ac:dyDescent="0.25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</row>
    <row r="858" spans="1:11" ht="11.25" hidden="1" customHeight="1" x14ac:dyDescent="0.25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</row>
    <row r="859" spans="1:11" ht="11.25" hidden="1" customHeight="1" x14ac:dyDescent="0.25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</row>
    <row r="860" spans="1:11" ht="11.25" hidden="1" customHeight="1" x14ac:dyDescent="0.25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</row>
    <row r="861" spans="1:11" ht="11.25" hidden="1" customHeight="1" x14ac:dyDescent="0.25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</row>
    <row r="862" spans="1:11" ht="11.25" hidden="1" customHeight="1" x14ac:dyDescent="0.25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</row>
    <row r="863" spans="1:11" ht="11.25" hidden="1" customHeight="1" x14ac:dyDescent="0.25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</row>
    <row r="864" spans="1:11" ht="11.25" hidden="1" customHeight="1" x14ac:dyDescent="0.25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</row>
    <row r="865" spans="1:11" ht="11.25" hidden="1" customHeight="1" x14ac:dyDescent="0.25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</row>
    <row r="866" spans="1:11" ht="11.25" hidden="1" customHeight="1" x14ac:dyDescent="0.25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</row>
    <row r="867" spans="1:11" ht="11.25" hidden="1" customHeight="1" x14ac:dyDescent="0.25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</row>
    <row r="868" spans="1:11" ht="11.25" hidden="1" customHeight="1" x14ac:dyDescent="0.25"/>
    <row r="869" spans="1:11" ht="11.25" hidden="1" customHeight="1" x14ac:dyDescent="0.25"/>
    <row r="870" spans="1:11" ht="11.25" hidden="1" customHeight="1" x14ac:dyDescent="0.25"/>
  </sheetData>
  <sheetProtection sheet="1" objects="1" scenarios="1"/>
  <mergeCells count="2">
    <mergeCell ref="A5:A6"/>
    <mergeCell ref="F5:F6"/>
  </mergeCells>
  <hyperlinks>
    <hyperlink ref="K1" location="Índice!A1" display="Índice!A1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 xml:space="preserve">&amp;L&amp;"Arial,Normal"&amp;10&amp;K000080INEGI. Anuario estadístico y geográfico por entidad federativa 2017. </oddHeader>
  </headerFooter>
  <rowBreaks count="11" manualBreakCount="11">
    <brk id="80" max="10" man="1"/>
    <brk id="152" max="10" man="1"/>
    <brk id="224" max="10" man="1"/>
    <brk id="296" max="10" man="1"/>
    <brk id="368" max="10" man="1"/>
    <brk id="440" max="10" man="1"/>
    <brk id="512" max="10" man="1"/>
    <brk id="584" max="10" man="1"/>
    <brk id="656" max="10" man="1"/>
    <brk id="728" max="10" man="1"/>
    <brk id="764" max="10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L1493"/>
  <sheetViews>
    <sheetView showGridLines="0" showRowColHeaders="0" zoomScale="130" zoomScaleNormal="130" workbookViewId="0">
      <pane xSplit="3" ySplit="10" topLeftCell="D11" activePane="bottomRight" state="frozen"/>
      <selection activeCell="A1346" sqref="A1346"/>
      <selection pane="topRight" activeCell="A1346" sqref="A1346"/>
      <selection pane="bottomLeft" activeCell="A1346" sqref="A1346"/>
      <selection pane="bottomRight"/>
    </sheetView>
  </sheetViews>
  <sheetFormatPr baseColWidth="10" defaultColWidth="0" defaultRowHeight="13.7" customHeight="1" zeroHeight="1" x14ac:dyDescent="0.2"/>
  <cols>
    <col min="1" max="2" width="11.42578125" style="8" hidden="1" customWidth="1"/>
    <col min="3" max="3" width="18" style="8" customWidth="1"/>
    <col min="4" max="4" width="12.5703125" style="8" customWidth="1"/>
    <col min="5" max="5" width="2.5703125" style="8" customWidth="1"/>
    <col min="6" max="6" width="7.85546875" style="109" customWidth="1"/>
    <col min="7" max="7" width="8.140625" style="109" customWidth="1"/>
    <col min="8" max="9" width="7.140625" style="109" customWidth="1"/>
    <col min="10" max="10" width="2.140625" style="109" customWidth="1"/>
    <col min="11" max="11" width="6.42578125" style="109" customWidth="1"/>
    <col min="12" max="13" width="6.7109375" style="109" customWidth="1"/>
    <col min="14" max="14" width="6.140625" style="109" customWidth="1"/>
    <col min="15" max="15" width="0.85546875" style="8" customWidth="1"/>
    <col min="16" max="38" width="0" style="8" hidden="1" customWidth="1"/>
    <col min="39" max="16384" width="11.42578125" style="8" hidden="1"/>
  </cols>
  <sheetData>
    <row r="1" spans="3:16" s="3" customFormat="1" ht="12" customHeight="1" x14ac:dyDescent="0.2">
      <c r="C1" s="1" t="s">
        <v>0</v>
      </c>
      <c r="D1" s="2"/>
      <c r="E1" s="2"/>
      <c r="F1" s="2"/>
      <c r="G1" s="2"/>
      <c r="H1" s="2"/>
      <c r="I1" s="2"/>
      <c r="J1" s="2"/>
      <c r="K1" s="2"/>
      <c r="L1" s="2"/>
      <c r="M1" s="617" t="s">
        <v>1</v>
      </c>
      <c r="N1" s="617"/>
      <c r="O1" s="1"/>
    </row>
    <row r="2" spans="3:16" s="3" customFormat="1" ht="12" customHeight="1" x14ac:dyDescent="0.2">
      <c r="C2" s="1" t="s">
        <v>2</v>
      </c>
      <c r="D2" s="2"/>
      <c r="E2" s="2"/>
      <c r="F2" s="2"/>
      <c r="G2" s="2"/>
      <c r="H2" s="2"/>
      <c r="I2" s="2"/>
      <c r="J2" s="2"/>
      <c r="K2" s="2"/>
      <c r="L2" s="4"/>
      <c r="M2" s="2"/>
      <c r="N2" s="5"/>
      <c r="O2" s="1"/>
    </row>
    <row r="3" spans="3:16" s="3" customFormat="1" ht="12" customHeight="1" x14ac:dyDescent="0.2">
      <c r="C3" s="6" t="s">
        <v>110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/>
    </row>
    <row r="4" spans="3:16" ht="3" customHeight="1" x14ac:dyDescent="0.2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spans="3:16" ht="3" customHeight="1" x14ac:dyDescent="0.2">
      <c r="C5" s="9"/>
      <c r="D5" s="9"/>
      <c r="E5" s="9"/>
      <c r="F5" s="10"/>
      <c r="G5" s="10"/>
      <c r="H5" s="10"/>
      <c r="I5" s="9"/>
      <c r="J5" s="9"/>
      <c r="K5" s="9"/>
      <c r="L5" s="9"/>
      <c r="M5" s="9"/>
      <c r="N5" s="9"/>
    </row>
    <row r="6" spans="3:16" s="15" customFormat="1" ht="9" customHeight="1" x14ac:dyDescent="0.15">
      <c r="C6" s="603" t="s">
        <v>3</v>
      </c>
      <c r="D6" s="11" t="s">
        <v>4</v>
      </c>
      <c r="E6" s="12"/>
      <c r="F6" s="618" t="s">
        <v>5</v>
      </c>
      <c r="G6" s="618"/>
      <c r="H6" s="618"/>
      <c r="I6" s="13" t="s">
        <v>6</v>
      </c>
      <c r="J6" s="467"/>
      <c r="K6" s="14" t="s">
        <v>7</v>
      </c>
      <c r="L6" s="14"/>
      <c r="M6" s="14"/>
      <c r="N6" s="614" t="s">
        <v>8</v>
      </c>
      <c r="O6" s="471" t="s">
        <v>9</v>
      </c>
    </row>
    <row r="7" spans="3:16" s="15" customFormat="1" ht="2.1" customHeight="1" x14ac:dyDescent="0.15">
      <c r="C7" s="613"/>
      <c r="D7" s="11"/>
      <c r="E7" s="12"/>
      <c r="F7" s="10"/>
      <c r="G7" s="10"/>
      <c r="H7" s="10"/>
      <c r="I7" s="471"/>
      <c r="J7" s="467"/>
      <c r="K7" s="16"/>
      <c r="L7" s="16"/>
      <c r="M7" s="16"/>
      <c r="N7" s="614"/>
      <c r="O7" s="471"/>
    </row>
    <row r="8" spans="3:16" s="17" customFormat="1" ht="9.6" customHeight="1" x14ac:dyDescent="0.15">
      <c r="C8" s="613"/>
      <c r="D8" s="15"/>
      <c r="E8" s="471"/>
      <c r="F8" s="471" t="s">
        <v>10</v>
      </c>
      <c r="G8" s="471" t="s">
        <v>11</v>
      </c>
      <c r="H8" s="610" t="s">
        <v>12</v>
      </c>
      <c r="J8" s="471"/>
      <c r="K8" s="471" t="s">
        <v>10</v>
      </c>
      <c r="L8" s="471" t="s">
        <v>11</v>
      </c>
      <c r="M8" s="614" t="s">
        <v>12</v>
      </c>
      <c r="N8" s="614"/>
      <c r="O8" s="18" t="s">
        <v>9</v>
      </c>
    </row>
    <row r="9" spans="3:16" s="17" customFormat="1" ht="8.25" customHeight="1" x14ac:dyDescent="0.15">
      <c r="C9" s="613"/>
      <c r="D9" s="15"/>
      <c r="E9" s="471"/>
      <c r="F9" s="471"/>
      <c r="G9" s="471"/>
      <c r="H9" s="611"/>
      <c r="I9" s="471"/>
      <c r="J9" s="471"/>
      <c r="K9" s="471"/>
      <c r="L9" s="471"/>
      <c r="M9" s="614"/>
      <c r="N9" s="614"/>
      <c r="O9" s="18"/>
    </row>
    <row r="10" spans="3:16" s="22" customFormat="1" ht="3" customHeight="1" x14ac:dyDescent="0.2">
      <c r="C10" s="19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1"/>
    </row>
    <row r="11" spans="3:16" s="22" customFormat="1" ht="3" customHeight="1" x14ac:dyDescent="0.2">
      <c r="C11" s="23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1"/>
    </row>
    <row r="12" spans="3:16" s="29" customFormat="1" ht="9" customHeight="1" x14ac:dyDescent="0.25">
      <c r="C12" s="25">
        <v>1995</v>
      </c>
      <c r="D12" s="26"/>
      <c r="E12" s="26"/>
      <c r="F12" s="27"/>
      <c r="G12" s="27"/>
      <c r="H12" s="27"/>
      <c r="I12" s="27"/>
      <c r="J12" s="27"/>
      <c r="K12" s="27"/>
      <c r="L12" s="27"/>
      <c r="M12" s="27"/>
      <c r="N12" s="27"/>
      <c r="O12" s="28"/>
      <c r="P12" s="28"/>
    </row>
    <row r="13" spans="3:16" s="30" customFormat="1" ht="9" customHeight="1" x14ac:dyDescent="0.25">
      <c r="C13" s="30" t="s">
        <v>10</v>
      </c>
      <c r="D13" s="31"/>
      <c r="E13" s="31"/>
      <c r="F13" s="32">
        <f>SUM(F15:F71)</f>
        <v>40101934</v>
      </c>
      <c r="G13" s="32">
        <f>SUM(G15:G71)</f>
        <v>29862594</v>
      </c>
      <c r="H13" s="32">
        <f>SUM(H15:H71)</f>
        <v>10239340</v>
      </c>
      <c r="I13" s="32">
        <f>SUM(I15:I71)</f>
        <v>4007711</v>
      </c>
      <c r="J13" s="32" t="s">
        <v>9</v>
      </c>
      <c r="K13" s="32">
        <f>SUM(K15:K71)</f>
        <v>459216</v>
      </c>
      <c r="L13" s="32">
        <f>SUM(L15:L71)</f>
        <v>435401</v>
      </c>
      <c r="M13" s="32">
        <f>SUM(M15:M71)</f>
        <v>23815</v>
      </c>
      <c r="N13" s="32" t="s">
        <v>13</v>
      </c>
      <c r="O13" s="33"/>
      <c r="P13" s="33"/>
    </row>
    <row r="14" spans="3:16" s="30" customFormat="1" ht="3.95" customHeight="1" x14ac:dyDescent="0.25">
      <c r="C14" s="25"/>
      <c r="D14" s="31"/>
      <c r="E14" s="31"/>
      <c r="F14" s="32"/>
      <c r="G14" s="32"/>
      <c r="H14" s="32"/>
      <c r="I14" s="32"/>
      <c r="J14" s="32"/>
      <c r="K14" s="32"/>
      <c r="L14" s="32"/>
      <c r="M14" s="32"/>
      <c r="N14" s="32"/>
      <c r="O14" s="33"/>
      <c r="P14" s="33"/>
    </row>
    <row r="15" spans="3:16" s="29" customFormat="1" ht="9" customHeight="1" x14ac:dyDescent="0.25">
      <c r="C15" s="26" t="s">
        <v>14</v>
      </c>
      <c r="D15" s="26" t="s">
        <v>14</v>
      </c>
      <c r="E15" s="26"/>
      <c r="F15" s="27">
        <f>SUM(G15:H15)</f>
        <v>298818</v>
      </c>
      <c r="G15" s="27">
        <v>290957</v>
      </c>
      <c r="H15" s="27">
        <v>7861</v>
      </c>
      <c r="I15" s="27">
        <v>0</v>
      </c>
      <c r="J15" s="27"/>
      <c r="K15" s="27">
        <f>SUM(L15:M15)</f>
        <v>5839</v>
      </c>
      <c r="L15" s="27">
        <v>5544</v>
      </c>
      <c r="M15" s="27">
        <v>295</v>
      </c>
      <c r="N15" s="27" t="s">
        <v>13</v>
      </c>
      <c r="O15" s="28"/>
      <c r="P15" s="28"/>
    </row>
    <row r="16" spans="3:16" s="29" customFormat="1" ht="9" customHeight="1" x14ac:dyDescent="0.25">
      <c r="C16" s="26" t="s">
        <v>15</v>
      </c>
      <c r="D16" s="26" t="s">
        <v>16</v>
      </c>
      <c r="E16" s="26"/>
      <c r="F16" s="27">
        <f>SUM(G16:H16)</f>
        <v>239375</v>
      </c>
      <c r="G16" s="27">
        <v>239375</v>
      </c>
      <c r="H16" s="27">
        <v>0</v>
      </c>
      <c r="I16" s="27">
        <v>2672</v>
      </c>
      <c r="J16" s="27"/>
      <c r="K16" s="27">
        <f t="shared" ref="K16:K71" si="0">SUM(L16:M16)</f>
        <v>1488</v>
      </c>
      <c r="L16" s="27">
        <v>1318</v>
      </c>
      <c r="M16" s="27">
        <v>170</v>
      </c>
      <c r="N16" s="27" t="s">
        <v>13</v>
      </c>
      <c r="O16" s="28"/>
      <c r="P16" s="28"/>
    </row>
    <row r="17" spans="3:16" s="29" customFormat="1" ht="9" customHeight="1" x14ac:dyDescent="0.25">
      <c r="C17" s="26"/>
      <c r="D17" s="26" t="s">
        <v>17</v>
      </c>
      <c r="E17" s="26"/>
      <c r="F17" s="27">
        <f t="shared" ref="F17:F69" si="1">SUM(G17:H17)</f>
        <v>2803791</v>
      </c>
      <c r="G17" s="27">
        <v>2799072</v>
      </c>
      <c r="H17" s="27">
        <v>4719</v>
      </c>
      <c r="I17" s="27">
        <v>1804</v>
      </c>
      <c r="J17" s="27"/>
      <c r="K17" s="27">
        <f t="shared" si="0"/>
        <v>2889</v>
      </c>
      <c r="L17" s="27">
        <v>2468</v>
      </c>
      <c r="M17" s="27">
        <v>421</v>
      </c>
      <c r="N17" s="27" t="s">
        <v>13</v>
      </c>
      <c r="O17" s="28"/>
      <c r="P17" s="28"/>
    </row>
    <row r="18" spans="3:16" s="29" customFormat="1" ht="9" customHeight="1" x14ac:dyDescent="0.25">
      <c r="C18" s="34" t="s">
        <v>112</v>
      </c>
      <c r="D18" s="34" t="s">
        <v>18</v>
      </c>
      <c r="E18" s="34"/>
      <c r="F18" s="35">
        <f t="shared" si="1"/>
        <v>302842</v>
      </c>
      <c r="G18" s="35">
        <v>261567</v>
      </c>
      <c r="H18" s="35">
        <v>41275</v>
      </c>
      <c r="I18" s="35">
        <v>190</v>
      </c>
      <c r="J18" s="35"/>
      <c r="K18" s="35">
        <f t="shared" si="0"/>
        <v>2664</v>
      </c>
      <c r="L18" s="35">
        <v>2292</v>
      </c>
      <c r="M18" s="35">
        <v>372</v>
      </c>
      <c r="N18" s="35" t="s">
        <v>13</v>
      </c>
      <c r="O18" s="28"/>
      <c r="P18" s="28"/>
    </row>
    <row r="19" spans="3:16" s="29" customFormat="1" ht="9" customHeight="1" x14ac:dyDescent="0.25">
      <c r="C19" s="26"/>
      <c r="D19" s="26" t="s">
        <v>19</v>
      </c>
      <c r="E19" s="26"/>
      <c r="F19" s="27">
        <f t="shared" si="1"/>
        <v>29328</v>
      </c>
      <c r="G19" s="27">
        <v>14219</v>
      </c>
      <c r="H19" s="27">
        <v>15109</v>
      </c>
      <c r="I19" s="27">
        <v>0</v>
      </c>
      <c r="J19" s="27"/>
      <c r="K19" s="27">
        <f t="shared" si="0"/>
        <v>178</v>
      </c>
      <c r="L19" s="27">
        <v>148</v>
      </c>
      <c r="M19" s="27">
        <v>30</v>
      </c>
      <c r="N19" s="27" t="s">
        <v>13</v>
      </c>
      <c r="O19" s="28"/>
      <c r="P19" s="28"/>
    </row>
    <row r="20" spans="3:16" s="29" customFormat="1" ht="9" customHeight="1" x14ac:dyDescent="0.25">
      <c r="C20" s="26"/>
      <c r="D20" s="26" t="s">
        <v>20</v>
      </c>
      <c r="E20" s="26"/>
      <c r="F20" s="27">
        <f t="shared" si="1"/>
        <v>699274</v>
      </c>
      <c r="G20" s="27">
        <v>129742</v>
      </c>
      <c r="H20" s="27">
        <v>569532</v>
      </c>
      <c r="I20" s="27">
        <v>186117</v>
      </c>
      <c r="J20" s="27"/>
      <c r="K20" s="27">
        <f t="shared" si="0"/>
        <v>3022</v>
      </c>
      <c r="L20" s="27">
        <v>2825</v>
      </c>
      <c r="M20" s="27">
        <v>197</v>
      </c>
      <c r="N20" s="27" t="s">
        <v>13</v>
      </c>
      <c r="O20" s="28"/>
      <c r="P20" s="28"/>
    </row>
    <row r="21" spans="3:16" s="29" customFormat="1" ht="9" customHeight="1" x14ac:dyDescent="0.25">
      <c r="C21" s="26" t="s">
        <v>21</v>
      </c>
      <c r="D21" s="26" t="s">
        <v>21</v>
      </c>
      <c r="E21" s="26"/>
      <c r="F21" s="27">
        <f t="shared" si="1"/>
        <v>44602</v>
      </c>
      <c r="G21" s="27">
        <v>44602</v>
      </c>
      <c r="H21" s="27">
        <v>0</v>
      </c>
      <c r="I21" s="27">
        <v>1144</v>
      </c>
      <c r="J21" s="27"/>
      <c r="K21" s="27">
        <f t="shared" si="0"/>
        <v>2441</v>
      </c>
      <c r="L21" s="27">
        <v>2240</v>
      </c>
      <c r="M21" s="27">
        <v>201</v>
      </c>
      <c r="N21" s="27" t="s">
        <v>13</v>
      </c>
      <c r="O21" s="28"/>
      <c r="P21" s="28"/>
    </row>
    <row r="22" spans="3:16" s="29" customFormat="1" ht="9" customHeight="1" x14ac:dyDescent="0.25">
      <c r="C22" s="34"/>
      <c r="D22" s="36" t="s">
        <v>22</v>
      </c>
      <c r="E22" s="34"/>
      <c r="F22" s="35">
        <f t="shared" si="1"/>
        <v>88096</v>
      </c>
      <c r="G22" s="35">
        <v>88096</v>
      </c>
      <c r="H22" s="35">
        <v>0</v>
      </c>
      <c r="I22" s="35">
        <v>0</v>
      </c>
      <c r="J22" s="35"/>
      <c r="K22" s="35">
        <f t="shared" si="0"/>
        <v>53675</v>
      </c>
      <c r="L22" s="35">
        <v>53295</v>
      </c>
      <c r="M22" s="35">
        <v>380</v>
      </c>
      <c r="N22" s="35" t="s">
        <v>13</v>
      </c>
      <c r="O22" s="28"/>
      <c r="P22" s="28"/>
    </row>
    <row r="23" spans="3:16" s="29" customFormat="1" ht="9" customHeight="1" x14ac:dyDescent="0.25">
      <c r="C23" s="26" t="s">
        <v>23</v>
      </c>
      <c r="D23" s="26" t="s">
        <v>24</v>
      </c>
      <c r="E23" s="26"/>
      <c r="F23" s="27">
        <f t="shared" si="1"/>
        <v>252486</v>
      </c>
      <c r="G23" s="27">
        <v>249854</v>
      </c>
      <c r="H23" s="27">
        <v>2632</v>
      </c>
      <c r="I23" s="27">
        <v>5929</v>
      </c>
      <c r="J23" s="27"/>
      <c r="K23" s="27">
        <f t="shared" si="0"/>
        <v>5978</v>
      </c>
      <c r="L23" s="27">
        <v>5444</v>
      </c>
      <c r="M23" s="27">
        <v>534</v>
      </c>
      <c r="N23" s="27" t="s">
        <v>13</v>
      </c>
      <c r="O23" s="28"/>
      <c r="P23" s="28"/>
    </row>
    <row r="24" spans="3:16" s="29" customFormat="1" ht="9" customHeight="1" x14ac:dyDescent="0.25">
      <c r="C24" s="26" t="s">
        <v>25</v>
      </c>
      <c r="D24" s="26" t="s">
        <v>25</v>
      </c>
      <c r="E24" s="26"/>
      <c r="F24" s="27">
        <f t="shared" si="1"/>
        <v>82879</v>
      </c>
      <c r="G24" s="27">
        <v>82879</v>
      </c>
      <c r="H24" s="27">
        <v>0</v>
      </c>
      <c r="I24" s="27">
        <v>0</v>
      </c>
      <c r="J24" s="27"/>
      <c r="K24" s="27">
        <f t="shared" si="0"/>
        <v>1512</v>
      </c>
      <c r="L24" s="27">
        <v>1512</v>
      </c>
      <c r="M24" s="27">
        <v>0</v>
      </c>
      <c r="N24" s="27" t="s">
        <v>13</v>
      </c>
      <c r="O24" s="28"/>
      <c r="P24" s="28"/>
    </row>
    <row r="25" spans="3:16" s="29" customFormat="1" ht="9" customHeight="1" x14ac:dyDescent="0.25">
      <c r="C25" s="26"/>
      <c r="D25" s="26" t="s">
        <v>26</v>
      </c>
      <c r="E25" s="26"/>
      <c r="F25" s="27">
        <f t="shared" si="1"/>
        <v>101326</v>
      </c>
      <c r="G25" s="27">
        <v>90437</v>
      </c>
      <c r="H25" s="27">
        <v>10889</v>
      </c>
      <c r="I25" s="27">
        <v>57487</v>
      </c>
      <c r="J25" s="27"/>
      <c r="K25" s="27">
        <f t="shared" si="0"/>
        <v>2148</v>
      </c>
      <c r="L25" s="27">
        <v>2144</v>
      </c>
      <c r="M25" s="27">
        <v>4</v>
      </c>
      <c r="N25" s="27" t="s">
        <v>13</v>
      </c>
      <c r="O25" s="28"/>
      <c r="P25" s="28"/>
    </row>
    <row r="26" spans="3:16" s="29" customFormat="1" ht="9" customHeight="1" x14ac:dyDescent="0.25">
      <c r="C26" s="34" t="s">
        <v>27</v>
      </c>
      <c r="D26" s="34" t="s">
        <v>28</v>
      </c>
      <c r="E26" s="34"/>
      <c r="F26" s="35">
        <f t="shared" si="1"/>
        <v>221789</v>
      </c>
      <c r="G26" s="35">
        <v>221789</v>
      </c>
      <c r="H26" s="35">
        <v>0</v>
      </c>
      <c r="I26" s="35">
        <v>0</v>
      </c>
      <c r="J26" s="35"/>
      <c r="K26" s="35">
        <f t="shared" si="0"/>
        <v>1014</v>
      </c>
      <c r="L26" s="35">
        <v>929</v>
      </c>
      <c r="M26" s="35">
        <v>85</v>
      </c>
      <c r="N26" s="35" t="s">
        <v>13</v>
      </c>
      <c r="O26" s="28"/>
      <c r="P26" s="28"/>
    </row>
    <row r="27" spans="3:16" s="29" customFormat="1" ht="9" customHeight="1" x14ac:dyDescent="0.25">
      <c r="C27" s="26"/>
      <c r="D27" s="26" t="s">
        <v>29</v>
      </c>
      <c r="E27" s="26"/>
      <c r="F27" s="27">
        <f t="shared" si="1"/>
        <v>7780</v>
      </c>
      <c r="G27" s="27">
        <v>7780</v>
      </c>
      <c r="H27" s="27">
        <v>0</v>
      </c>
      <c r="I27" s="27">
        <v>0</v>
      </c>
      <c r="J27" s="27"/>
      <c r="K27" s="27">
        <f t="shared" si="0"/>
        <v>16509</v>
      </c>
      <c r="L27" s="27">
        <v>16509</v>
      </c>
      <c r="M27" s="27">
        <v>0</v>
      </c>
      <c r="N27" s="27" t="s">
        <v>13</v>
      </c>
      <c r="O27" s="28"/>
      <c r="P27" s="28"/>
    </row>
    <row r="28" spans="3:16" s="29" customFormat="1" ht="9" customHeight="1" x14ac:dyDescent="0.25">
      <c r="C28" s="26" t="s">
        <v>30</v>
      </c>
      <c r="D28" s="26" t="s">
        <v>31</v>
      </c>
      <c r="E28" s="26"/>
      <c r="F28" s="27">
        <f t="shared" si="1"/>
        <v>401085</v>
      </c>
      <c r="G28" s="27">
        <v>401085</v>
      </c>
      <c r="H28" s="27">
        <v>0</v>
      </c>
      <c r="I28" s="27">
        <v>0</v>
      </c>
      <c r="J28" s="27"/>
      <c r="K28" s="27">
        <f t="shared" si="0"/>
        <v>1476</v>
      </c>
      <c r="L28" s="27">
        <v>1290</v>
      </c>
      <c r="M28" s="27">
        <v>186</v>
      </c>
      <c r="N28" s="27" t="s">
        <v>13</v>
      </c>
      <c r="O28" s="28"/>
      <c r="P28" s="28"/>
    </row>
    <row r="29" spans="3:16" s="29" customFormat="1" ht="9" customHeight="1" x14ac:dyDescent="0.25">
      <c r="C29" s="26"/>
      <c r="D29" s="26" t="s">
        <v>30</v>
      </c>
      <c r="E29" s="26"/>
      <c r="F29" s="27">
        <f t="shared" si="1"/>
        <v>375500</v>
      </c>
      <c r="G29" s="27">
        <v>341305</v>
      </c>
      <c r="H29" s="27">
        <v>34195</v>
      </c>
      <c r="I29" s="27">
        <v>30623</v>
      </c>
      <c r="J29" s="27"/>
      <c r="K29" s="27">
        <f t="shared" si="0"/>
        <v>4861</v>
      </c>
      <c r="L29" s="27">
        <v>3535</v>
      </c>
      <c r="M29" s="27">
        <v>1326</v>
      </c>
      <c r="N29" s="27" t="s">
        <v>13</v>
      </c>
      <c r="O29" s="28"/>
      <c r="P29" s="28"/>
    </row>
    <row r="30" spans="3:16" s="29" customFormat="1" ht="9" customHeight="1" x14ac:dyDescent="0.25">
      <c r="C30" s="34" t="s">
        <v>111</v>
      </c>
      <c r="D30" s="34" t="s">
        <v>32</v>
      </c>
      <c r="E30" s="34"/>
      <c r="F30" s="35">
        <f t="shared" si="1"/>
        <v>15783391</v>
      </c>
      <c r="G30" s="35">
        <v>11193484</v>
      </c>
      <c r="H30" s="35">
        <v>4589907</v>
      </c>
      <c r="I30" s="35">
        <v>67965</v>
      </c>
      <c r="J30" s="35"/>
      <c r="K30" s="35">
        <f t="shared" si="0"/>
        <v>2456</v>
      </c>
      <c r="L30" s="35">
        <v>2398</v>
      </c>
      <c r="M30" s="35">
        <v>58</v>
      </c>
      <c r="N30" s="35" t="s">
        <v>13</v>
      </c>
      <c r="O30" s="28"/>
      <c r="P30" s="28"/>
    </row>
    <row r="31" spans="3:16" s="29" customFormat="1" ht="9" customHeight="1" x14ac:dyDescent="0.25">
      <c r="C31" s="26" t="s">
        <v>33</v>
      </c>
      <c r="D31" s="26" t="s">
        <v>33</v>
      </c>
      <c r="E31" s="26"/>
      <c r="F31" s="27">
        <f t="shared" si="1"/>
        <v>161124</v>
      </c>
      <c r="G31" s="27">
        <v>145348</v>
      </c>
      <c r="H31" s="27">
        <v>15776</v>
      </c>
      <c r="I31" s="27">
        <v>490</v>
      </c>
      <c r="J31" s="27"/>
      <c r="K31" s="27">
        <f t="shared" si="0"/>
        <v>20476</v>
      </c>
      <c r="L31" s="27">
        <v>20388</v>
      </c>
      <c r="M31" s="27">
        <v>88</v>
      </c>
      <c r="N31" s="27" t="s">
        <v>13</v>
      </c>
      <c r="O31" s="28"/>
      <c r="P31" s="28"/>
    </row>
    <row r="32" spans="3:16" s="29" customFormat="1" ht="9" customHeight="1" x14ac:dyDescent="0.25">
      <c r="C32" s="26" t="s">
        <v>34</v>
      </c>
      <c r="D32" s="26" t="s">
        <v>35</v>
      </c>
      <c r="E32" s="26"/>
      <c r="F32" s="27">
        <f t="shared" si="1"/>
        <v>547454</v>
      </c>
      <c r="G32" s="27">
        <v>382420</v>
      </c>
      <c r="H32" s="27">
        <v>165034</v>
      </c>
      <c r="I32" s="27">
        <v>14752</v>
      </c>
      <c r="J32" s="27"/>
      <c r="K32" s="27">
        <f t="shared" si="0"/>
        <v>4334</v>
      </c>
      <c r="L32" s="27">
        <v>4119</v>
      </c>
      <c r="M32" s="27">
        <v>215</v>
      </c>
      <c r="N32" s="27" t="s">
        <v>13</v>
      </c>
      <c r="O32" s="28"/>
      <c r="P32" s="28"/>
    </row>
    <row r="33" spans="3:16" s="29" customFormat="1" ht="9" customHeight="1" x14ac:dyDescent="0.25">
      <c r="C33" s="26" t="s">
        <v>36</v>
      </c>
      <c r="D33" s="26" t="s">
        <v>37</v>
      </c>
      <c r="E33" s="26"/>
      <c r="F33" s="27">
        <f t="shared" si="1"/>
        <v>1237792</v>
      </c>
      <c r="G33" s="27">
        <v>854298</v>
      </c>
      <c r="H33" s="27">
        <v>383494</v>
      </c>
      <c r="I33" s="27">
        <v>67130</v>
      </c>
      <c r="J33" s="27"/>
      <c r="K33" s="27">
        <f t="shared" si="0"/>
        <v>11684</v>
      </c>
      <c r="L33" s="27">
        <v>11484</v>
      </c>
      <c r="M33" s="27">
        <v>200</v>
      </c>
      <c r="N33" s="27" t="s">
        <v>13</v>
      </c>
      <c r="O33" s="28"/>
      <c r="P33" s="28"/>
    </row>
    <row r="34" spans="3:16" s="29" customFormat="1" ht="9" customHeight="1" x14ac:dyDescent="0.25">
      <c r="C34" s="34"/>
      <c r="D34" s="34" t="s">
        <v>38</v>
      </c>
      <c r="E34" s="34"/>
      <c r="F34" s="35">
        <f t="shared" si="1"/>
        <v>429510</v>
      </c>
      <c r="G34" s="35">
        <v>419507</v>
      </c>
      <c r="H34" s="35">
        <v>10003</v>
      </c>
      <c r="I34" s="35">
        <v>183217</v>
      </c>
      <c r="J34" s="35"/>
      <c r="K34" s="35">
        <f t="shared" si="0"/>
        <v>8039</v>
      </c>
      <c r="L34" s="35">
        <v>8014</v>
      </c>
      <c r="M34" s="35">
        <v>25</v>
      </c>
      <c r="N34" s="35" t="s">
        <v>13</v>
      </c>
      <c r="O34" s="28"/>
      <c r="P34" s="28"/>
    </row>
    <row r="35" spans="3:16" s="29" customFormat="1" ht="9" customHeight="1" x14ac:dyDescent="0.25">
      <c r="C35" s="26" t="s">
        <v>39</v>
      </c>
      <c r="D35" s="26" t="s">
        <v>40</v>
      </c>
      <c r="E35" s="26"/>
      <c r="F35" s="27">
        <f t="shared" si="1"/>
        <v>3966320</v>
      </c>
      <c r="G35" s="27">
        <v>2821285</v>
      </c>
      <c r="H35" s="27">
        <v>1145035</v>
      </c>
      <c r="I35" s="27">
        <v>42409</v>
      </c>
      <c r="J35" s="27"/>
      <c r="K35" s="27">
        <f t="shared" si="0"/>
        <v>38597</v>
      </c>
      <c r="L35" s="27">
        <v>38142</v>
      </c>
      <c r="M35" s="27">
        <v>455</v>
      </c>
      <c r="N35" s="27" t="s">
        <v>13</v>
      </c>
      <c r="O35" s="28"/>
      <c r="P35" s="28"/>
    </row>
    <row r="36" spans="3:16" s="29" customFormat="1" ht="9" customHeight="1" x14ac:dyDescent="0.25">
      <c r="C36" s="26"/>
      <c r="D36" s="26" t="s">
        <v>41</v>
      </c>
      <c r="E36" s="26"/>
      <c r="F36" s="27">
        <f t="shared" si="1"/>
        <v>1068989</v>
      </c>
      <c r="G36" s="27">
        <v>483295</v>
      </c>
      <c r="H36" s="27">
        <v>585694</v>
      </c>
      <c r="I36" s="27">
        <v>542718</v>
      </c>
      <c r="J36" s="27"/>
      <c r="K36" s="27">
        <f t="shared" si="0"/>
        <v>17800</v>
      </c>
      <c r="L36" s="27">
        <v>17798</v>
      </c>
      <c r="M36" s="27">
        <v>2</v>
      </c>
      <c r="N36" s="27" t="s">
        <v>13</v>
      </c>
      <c r="O36" s="28"/>
      <c r="P36" s="28"/>
    </row>
    <row r="37" spans="3:16" s="29" customFormat="1" ht="9" customHeight="1" x14ac:dyDescent="0.25">
      <c r="C37" s="26" t="s">
        <v>32</v>
      </c>
      <c r="D37" s="26" t="s">
        <v>42</v>
      </c>
      <c r="E37" s="26"/>
      <c r="F37" s="27">
        <f t="shared" si="1"/>
        <v>418</v>
      </c>
      <c r="G37" s="27">
        <v>55</v>
      </c>
      <c r="H37" s="27">
        <v>363</v>
      </c>
      <c r="I37" s="27">
        <v>527</v>
      </c>
      <c r="J37" s="27"/>
      <c r="K37" s="27">
        <f t="shared" si="0"/>
        <v>48990</v>
      </c>
      <c r="L37" s="27">
        <v>39808</v>
      </c>
      <c r="M37" s="27">
        <v>9182</v>
      </c>
      <c r="N37" s="27" t="s">
        <v>13</v>
      </c>
      <c r="O37" s="28"/>
      <c r="P37" s="28"/>
    </row>
    <row r="38" spans="3:16" s="29" customFormat="1" ht="9" customHeight="1" x14ac:dyDescent="0.25">
      <c r="C38" s="34" t="s">
        <v>43</v>
      </c>
      <c r="D38" s="34" t="s">
        <v>44</v>
      </c>
      <c r="E38" s="34"/>
      <c r="F38" s="35">
        <f t="shared" si="1"/>
        <v>385326</v>
      </c>
      <c r="G38" s="35">
        <v>277150</v>
      </c>
      <c r="H38" s="35">
        <v>108176</v>
      </c>
      <c r="I38" s="35">
        <v>0</v>
      </c>
      <c r="J38" s="35"/>
      <c r="K38" s="35">
        <f t="shared" si="0"/>
        <v>3954</v>
      </c>
      <c r="L38" s="35">
        <v>3889</v>
      </c>
      <c r="M38" s="35">
        <v>65</v>
      </c>
      <c r="N38" s="35" t="s">
        <v>13</v>
      </c>
      <c r="O38" s="28"/>
      <c r="P38" s="28"/>
    </row>
    <row r="39" spans="3:16" s="29" customFormat="1" ht="9" customHeight="1" x14ac:dyDescent="0.25">
      <c r="C39" s="26"/>
      <c r="D39" s="26" t="s">
        <v>45</v>
      </c>
      <c r="E39" s="26"/>
      <c r="F39" s="27">
        <f t="shared" si="1"/>
        <v>8192</v>
      </c>
      <c r="G39" s="27">
        <v>8192</v>
      </c>
      <c r="H39" s="27">
        <v>0</v>
      </c>
      <c r="I39" s="27">
        <v>0</v>
      </c>
      <c r="J39" s="27"/>
      <c r="K39" s="27">
        <f t="shared" si="0"/>
        <v>20632</v>
      </c>
      <c r="L39" s="27">
        <v>20632</v>
      </c>
      <c r="M39" s="27">
        <v>0</v>
      </c>
      <c r="N39" s="27" t="s">
        <v>13</v>
      </c>
      <c r="O39" s="28"/>
      <c r="P39" s="28"/>
    </row>
    <row r="40" spans="3:16" s="29" customFormat="1" ht="9" customHeight="1" x14ac:dyDescent="0.25">
      <c r="C40" s="26" t="s">
        <v>46</v>
      </c>
      <c r="D40" s="26" t="s">
        <v>47</v>
      </c>
      <c r="E40" s="26"/>
      <c r="F40" s="27">
        <f t="shared" si="1"/>
        <v>46042</v>
      </c>
      <c r="G40" s="27">
        <v>46042</v>
      </c>
      <c r="H40" s="27">
        <v>0</v>
      </c>
      <c r="I40" s="27">
        <v>13</v>
      </c>
      <c r="J40" s="27"/>
      <c r="K40" s="27">
        <f t="shared" si="0"/>
        <v>1012</v>
      </c>
      <c r="L40" s="27">
        <v>991</v>
      </c>
      <c r="M40" s="27">
        <v>21</v>
      </c>
      <c r="N40" s="27" t="s">
        <v>13</v>
      </c>
      <c r="O40" s="28"/>
      <c r="P40" s="28"/>
    </row>
    <row r="41" spans="3:16" s="29" customFormat="1" ht="9" customHeight="1" x14ac:dyDescent="0.25">
      <c r="C41" s="26" t="s">
        <v>48</v>
      </c>
      <c r="D41" s="26" t="s">
        <v>49</v>
      </c>
      <c r="E41" s="26"/>
      <c r="F41" s="27">
        <f t="shared" si="1"/>
        <v>112965</v>
      </c>
      <c r="G41" s="27">
        <v>112108</v>
      </c>
      <c r="H41" s="27">
        <v>857</v>
      </c>
      <c r="I41" s="27">
        <v>192</v>
      </c>
      <c r="J41" s="27"/>
      <c r="K41" s="27">
        <f t="shared" si="0"/>
        <v>25258</v>
      </c>
      <c r="L41" s="27">
        <v>25258</v>
      </c>
      <c r="M41" s="27">
        <v>0</v>
      </c>
      <c r="N41" s="27" t="s">
        <v>13</v>
      </c>
      <c r="O41" s="28"/>
      <c r="P41" s="28"/>
    </row>
    <row r="42" spans="3:16" s="29" customFormat="1" ht="9" customHeight="1" x14ac:dyDescent="0.25">
      <c r="C42" s="34" t="s">
        <v>50</v>
      </c>
      <c r="D42" s="34" t="s">
        <v>51</v>
      </c>
      <c r="E42" s="34"/>
      <c r="F42" s="35">
        <f t="shared" si="1"/>
        <v>2137674</v>
      </c>
      <c r="G42" s="35">
        <v>1766190</v>
      </c>
      <c r="H42" s="35">
        <v>371484</v>
      </c>
      <c r="I42" s="35">
        <v>160161</v>
      </c>
      <c r="J42" s="35"/>
      <c r="K42" s="35">
        <f t="shared" si="0"/>
        <v>6555</v>
      </c>
      <c r="L42" s="35">
        <v>4141</v>
      </c>
      <c r="M42" s="35">
        <v>2414</v>
      </c>
      <c r="N42" s="35" t="s">
        <v>13</v>
      </c>
      <c r="O42" s="28"/>
      <c r="P42" s="28"/>
    </row>
    <row r="43" spans="3:16" s="29" customFormat="1" ht="9" customHeight="1" x14ac:dyDescent="0.25">
      <c r="C43" s="26" t="s">
        <v>52</v>
      </c>
      <c r="D43" s="26" t="s">
        <v>53</v>
      </c>
      <c r="E43" s="26"/>
      <c r="F43" s="27">
        <f t="shared" si="1"/>
        <v>208771</v>
      </c>
      <c r="G43" s="27">
        <v>208771</v>
      </c>
      <c r="H43" s="27">
        <v>0</v>
      </c>
      <c r="I43" s="27">
        <v>85919</v>
      </c>
      <c r="J43" s="27"/>
      <c r="K43" s="27">
        <f t="shared" si="0"/>
        <v>7592</v>
      </c>
      <c r="L43" s="27">
        <v>7459</v>
      </c>
      <c r="M43" s="27">
        <v>133</v>
      </c>
      <c r="N43" s="27" t="s">
        <v>13</v>
      </c>
      <c r="O43" s="28"/>
      <c r="P43" s="28"/>
    </row>
    <row r="44" spans="3:16" s="29" customFormat="1" ht="9" customHeight="1" x14ac:dyDescent="0.25">
      <c r="C44" s="26"/>
      <c r="D44" s="26" t="s">
        <v>52</v>
      </c>
      <c r="E44" s="26"/>
      <c r="F44" s="27">
        <f t="shared" si="1"/>
        <v>443384</v>
      </c>
      <c r="G44" s="27">
        <v>443384</v>
      </c>
      <c r="H44" s="27">
        <v>0</v>
      </c>
      <c r="I44" s="27">
        <v>122</v>
      </c>
      <c r="J44" s="27"/>
      <c r="K44" s="27">
        <f t="shared" si="0"/>
        <v>4826</v>
      </c>
      <c r="L44" s="27">
        <v>4826</v>
      </c>
      <c r="M44" s="27">
        <v>0</v>
      </c>
      <c r="N44" s="27" t="s">
        <v>13</v>
      </c>
      <c r="O44" s="28"/>
      <c r="P44" s="28"/>
    </row>
    <row r="45" spans="3:16" s="29" customFormat="1" ht="9" customHeight="1" x14ac:dyDescent="0.25">
      <c r="C45" s="26"/>
      <c r="D45" s="26" t="s">
        <v>54</v>
      </c>
      <c r="E45" s="26"/>
      <c r="F45" s="27">
        <f t="shared" si="1"/>
        <v>71138</v>
      </c>
      <c r="G45" s="27">
        <v>71138</v>
      </c>
      <c r="H45" s="27">
        <v>0</v>
      </c>
      <c r="I45" s="27">
        <v>501</v>
      </c>
      <c r="J45" s="27"/>
      <c r="K45" s="27">
        <f t="shared" si="0"/>
        <v>2698</v>
      </c>
      <c r="L45" s="27">
        <v>2690</v>
      </c>
      <c r="M45" s="27">
        <v>8</v>
      </c>
      <c r="N45" s="27" t="s">
        <v>13</v>
      </c>
      <c r="O45" s="28"/>
      <c r="P45" s="28"/>
    </row>
    <row r="46" spans="3:16" s="29" customFormat="1" ht="9" customHeight="1" x14ac:dyDescent="0.25">
      <c r="C46" s="34" t="s">
        <v>55</v>
      </c>
      <c r="D46" s="34" t="s">
        <v>55</v>
      </c>
      <c r="E46" s="34"/>
      <c r="F46" s="35">
        <f t="shared" si="1"/>
        <v>43942</v>
      </c>
      <c r="G46" s="35">
        <v>43939</v>
      </c>
      <c r="H46" s="35">
        <v>3</v>
      </c>
      <c r="I46" s="35">
        <v>0</v>
      </c>
      <c r="J46" s="35"/>
      <c r="K46" s="35">
        <f t="shared" si="0"/>
        <v>2735</v>
      </c>
      <c r="L46" s="35">
        <v>2733</v>
      </c>
      <c r="M46" s="35">
        <v>2</v>
      </c>
      <c r="N46" s="35" t="s">
        <v>13</v>
      </c>
      <c r="O46" s="28"/>
      <c r="P46" s="28"/>
    </row>
    <row r="47" spans="3:16" s="29" customFormat="1" ht="9" customHeight="1" x14ac:dyDescent="0.25">
      <c r="C47" s="26"/>
      <c r="D47" s="26" t="s">
        <v>56</v>
      </c>
      <c r="E47" s="26"/>
      <c r="F47" s="27">
        <f t="shared" si="1"/>
        <v>0</v>
      </c>
      <c r="G47" s="27">
        <v>0</v>
      </c>
      <c r="H47" s="27">
        <v>0</v>
      </c>
      <c r="I47" s="27">
        <v>0</v>
      </c>
      <c r="J47" s="27"/>
      <c r="K47" s="27">
        <f t="shared" si="0"/>
        <v>211</v>
      </c>
      <c r="L47" s="27">
        <v>211</v>
      </c>
      <c r="M47" s="27">
        <v>0</v>
      </c>
      <c r="N47" s="27" t="s">
        <v>13</v>
      </c>
      <c r="O47" s="28"/>
      <c r="P47" s="28"/>
    </row>
    <row r="48" spans="3:16" s="29" customFormat="1" ht="9" customHeight="1" x14ac:dyDescent="0.25">
      <c r="C48" s="26" t="s">
        <v>57</v>
      </c>
      <c r="D48" s="26" t="s">
        <v>58</v>
      </c>
      <c r="E48" s="26"/>
      <c r="F48" s="27">
        <f t="shared" si="1"/>
        <v>42719</v>
      </c>
      <c r="G48" s="27">
        <v>42719</v>
      </c>
      <c r="H48" s="27">
        <v>0</v>
      </c>
      <c r="I48" s="27">
        <v>0</v>
      </c>
      <c r="J48" s="27"/>
      <c r="K48" s="27">
        <f t="shared" si="0"/>
        <v>5267</v>
      </c>
      <c r="L48" s="27">
        <v>5267</v>
      </c>
      <c r="M48" s="27">
        <v>0</v>
      </c>
      <c r="N48" s="27" t="s">
        <v>13</v>
      </c>
      <c r="O48" s="28"/>
      <c r="P48" s="28"/>
    </row>
    <row r="49" spans="3:16" s="29" customFormat="1" ht="9" customHeight="1" x14ac:dyDescent="0.25">
      <c r="C49" s="26" t="s">
        <v>59</v>
      </c>
      <c r="D49" s="26" t="s">
        <v>60</v>
      </c>
      <c r="E49" s="26"/>
      <c r="F49" s="27">
        <f t="shared" si="1"/>
        <v>2576022</v>
      </c>
      <c r="G49" s="27">
        <v>974740</v>
      </c>
      <c r="H49" s="27">
        <v>1601282</v>
      </c>
      <c r="I49" s="27">
        <v>2257992</v>
      </c>
      <c r="J49" s="27"/>
      <c r="K49" s="27">
        <f t="shared" si="0"/>
        <v>13083</v>
      </c>
      <c r="L49" s="27">
        <v>10632</v>
      </c>
      <c r="M49" s="27">
        <v>2451</v>
      </c>
      <c r="N49" s="27" t="s">
        <v>13</v>
      </c>
      <c r="O49" s="28"/>
      <c r="P49" s="28"/>
    </row>
    <row r="50" spans="3:16" s="29" customFormat="1" ht="9" customHeight="1" x14ac:dyDescent="0.25">
      <c r="C50" s="34"/>
      <c r="D50" s="34" t="s">
        <v>61</v>
      </c>
      <c r="E50" s="34"/>
      <c r="F50" s="35">
        <f t="shared" si="1"/>
        <v>35778</v>
      </c>
      <c r="G50" s="35">
        <v>35721</v>
      </c>
      <c r="H50" s="35">
        <v>57</v>
      </c>
      <c r="I50" s="35">
        <v>708</v>
      </c>
      <c r="J50" s="35"/>
      <c r="K50" s="35">
        <f t="shared" si="0"/>
        <v>15216</v>
      </c>
      <c r="L50" s="35">
        <v>14685</v>
      </c>
      <c r="M50" s="35">
        <v>531</v>
      </c>
      <c r="N50" s="35" t="s">
        <v>13</v>
      </c>
      <c r="O50" s="28"/>
      <c r="P50" s="28"/>
    </row>
    <row r="51" spans="3:16" s="29" customFormat="1" ht="9" customHeight="1" x14ac:dyDescent="0.25">
      <c r="C51" s="26"/>
      <c r="D51" s="26" t="s">
        <v>62</v>
      </c>
      <c r="E51" s="26"/>
      <c r="F51" s="27">
        <f t="shared" si="1"/>
        <v>340424</v>
      </c>
      <c r="G51" s="27">
        <v>201356</v>
      </c>
      <c r="H51" s="27">
        <v>139068</v>
      </c>
      <c r="I51" s="27">
        <v>129604</v>
      </c>
      <c r="J51" s="27"/>
      <c r="K51" s="27">
        <f t="shared" si="0"/>
        <v>15824</v>
      </c>
      <c r="L51" s="27">
        <v>15824</v>
      </c>
      <c r="M51" s="27">
        <v>0</v>
      </c>
      <c r="N51" s="27" t="s">
        <v>13</v>
      </c>
      <c r="O51" s="28"/>
      <c r="P51" s="28"/>
    </row>
    <row r="52" spans="3:16" s="29" customFormat="1" ht="9" customHeight="1" x14ac:dyDescent="0.25">
      <c r="C52" s="26" t="s">
        <v>63</v>
      </c>
      <c r="D52" s="26" t="s">
        <v>63</v>
      </c>
      <c r="E52" s="26"/>
      <c r="F52" s="27">
        <f t="shared" si="1"/>
        <v>134658</v>
      </c>
      <c r="G52" s="27">
        <v>132991</v>
      </c>
      <c r="H52" s="27">
        <v>1667</v>
      </c>
      <c r="I52" s="27">
        <v>805</v>
      </c>
      <c r="J52" s="27"/>
      <c r="K52" s="27">
        <f t="shared" si="0"/>
        <v>2300</v>
      </c>
      <c r="L52" s="27">
        <v>2025</v>
      </c>
      <c r="M52" s="27">
        <v>275</v>
      </c>
      <c r="N52" s="27" t="s">
        <v>13</v>
      </c>
      <c r="O52" s="28"/>
      <c r="P52" s="28"/>
    </row>
    <row r="53" spans="3:16" s="29" customFormat="1" ht="9" customHeight="1" x14ac:dyDescent="0.25">
      <c r="C53" s="26"/>
      <c r="D53" s="26" t="s">
        <v>64</v>
      </c>
      <c r="E53" s="26"/>
      <c r="F53" s="27">
        <f t="shared" si="1"/>
        <v>0</v>
      </c>
      <c r="G53" s="27">
        <v>0</v>
      </c>
      <c r="H53" s="27">
        <v>0</v>
      </c>
      <c r="I53" s="27">
        <v>0</v>
      </c>
      <c r="J53" s="27"/>
      <c r="K53" s="27">
        <f t="shared" si="0"/>
        <v>316</v>
      </c>
      <c r="L53" s="27">
        <v>316</v>
      </c>
      <c r="M53" s="27">
        <v>0</v>
      </c>
      <c r="N53" s="27" t="s">
        <v>13</v>
      </c>
      <c r="O53" s="28"/>
      <c r="P53" s="28"/>
    </row>
    <row r="54" spans="3:16" s="29" customFormat="1" ht="9" customHeight="1" x14ac:dyDescent="0.25">
      <c r="C54" s="34" t="s">
        <v>65</v>
      </c>
      <c r="D54" s="34" t="s">
        <v>66</v>
      </c>
      <c r="E54" s="34"/>
      <c r="F54" s="35">
        <f t="shared" si="1"/>
        <v>457958</v>
      </c>
      <c r="G54" s="35">
        <v>435125</v>
      </c>
      <c r="H54" s="35">
        <v>22833</v>
      </c>
      <c r="I54" s="35">
        <v>1882</v>
      </c>
      <c r="J54" s="35"/>
      <c r="K54" s="35">
        <f t="shared" si="0"/>
        <v>25460</v>
      </c>
      <c r="L54" s="35">
        <v>25204</v>
      </c>
      <c r="M54" s="35">
        <v>256</v>
      </c>
      <c r="N54" s="35" t="s">
        <v>13</v>
      </c>
      <c r="O54" s="28"/>
      <c r="P54" s="28"/>
    </row>
    <row r="55" spans="3:16" s="29" customFormat="1" ht="9" customHeight="1" x14ac:dyDescent="0.25">
      <c r="C55" s="26"/>
      <c r="D55" s="26" t="s">
        <v>67</v>
      </c>
      <c r="E55" s="26"/>
      <c r="F55" s="27">
        <f t="shared" si="1"/>
        <v>153579</v>
      </c>
      <c r="G55" s="27">
        <v>147004</v>
      </c>
      <c r="H55" s="27">
        <v>6575</v>
      </c>
      <c r="I55" s="27">
        <v>0</v>
      </c>
      <c r="J55" s="27"/>
      <c r="K55" s="27">
        <f t="shared" si="0"/>
        <v>3170</v>
      </c>
      <c r="L55" s="27">
        <v>3158</v>
      </c>
      <c r="M55" s="27">
        <v>12</v>
      </c>
      <c r="N55" s="27" t="s">
        <v>13</v>
      </c>
      <c r="O55" s="28"/>
      <c r="P55" s="28"/>
    </row>
    <row r="56" spans="3:16" s="29" customFormat="1" ht="9" customHeight="1" x14ac:dyDescent="0.25">
      <c r="C56" s="26"/>
      <c r="D56" s="26" t="s">
        <v>68</v>
      </c>
      <c r="E56" s="26"/>
      <c r="F56" s="27">
        <f t="shared" si="1"/>
        <v>502687</v>
      </c>
      <c r="G56" s="27">
        <v>335333</v>
      </c>
      <c r="H56" s="27">
        <v>167354</v>
      </c>
      <c r="I56" s="27">
        <v>146345</v>
      </c>
      <c r="J56" s="27"/>
      <c r="K56" s="27">
        <f t="shared" si="0"/>
        <v>2870</v>
      </c>
      <c r="L56" s="27">
        <v>2827</v>
      </c>
      <c r="M56" s="27">
        <v>43</v>
      </c>
      <c r="N56" s="27" t="s">
        <v>13</v>
      </c>
      <c r="O56" s="28"/>
      <c r="P56" s="28"/>
    </row>
    <row r="57" spans="3:16" s="29" customFormat="1" ht="9" customHeight="1" x14ac:dyDescent="0.25">
      <c r="C57" s="26" t="s">
        <v>69</v>
      </c>
      <c r="D57" s="26" t="s">
        <v>70</v>
      </c>
      <c r="E57" s="26"/>
      <c r="F57" s="27">
        <f t="shared" si="1"/>
        <v>114800</v>
      </c>
      <c r="G57" s="27">
        <v>108269</v>
      </c>
      <c r="H57" s="27">
        <v>6531</v>
      </c>
      <c r="I57" s="27">
        <v>0</v>
      </c>
      <c r="J57" s="27"/>
      <c r="K57" s="27">
        <f t="shared" si="0"/>
        <v>2267</v>
      </c>
      <c r="L57" s="27">
        <v>2267</v>
      </c>
      <c r="M57" s="27">
        <v>0</v>
      </c>
      <c r="N57" s="27" t="s">
        <v>13</v>
      </c>
      <c r="O57" s="28"/>
      <c r="P57" s="28"/>
    </row>
    <row r="58" spans="3:16" s="29" customFormat="1" ht="9" customHeight="1" x14ac:dyDescent="0.25">
      <c r="C58" s="34"/>
      <c r="D58" s="34" t="s">
        <v>71</v>
      </c>
      <c r="E58" s="34"/>
      <c r="F58" s="35">
        <f t="shared" si="1"/>
        <v>45268</v>
      </c>
      <c r="G58" s="35">
        <v>18675</v>
      </c>
      <c r="H58" s="35">
        <v>26593</v>
      </c>
      <c r="I58" s="35">
        <v>12378</v>
      </c>
      <c r="J58" s="35"/>
      <c r="K58" s="35">
        <f t="shared" si="0"/>
        <v>612</v>
      </c>
      <c r="L58" s="35">
        <v>564</v>
      </c>
      <c r="M58" s="35">
        <v>48</v>
      </c>
      <c r="N58" s="35" t="s">
        <v>13</v>
      </c>
      <c r="O58" s="28"/>
      <c r="P58" s="28"/>
    </row>
    <row r="59" spans="3:16" s="29" customFormat="1" ht="9" customHeight="1" x14ac:dyDescent="0.25">
      <c r="C59" s="26"/>
      <c r="D59" s="26" t="s">
        <v>72</v>
      </c>
      <c r="E59" s="26"/>
      <c r="F59" s="27">
        <f t="shared" si="1"/>
        <v>517868</v>
      </c>
      <c r="G59" s="27">
        <v>473041</v>
      </c>
      <c r="H59" s="27">
        <v>44827</v>
      </c>
      <c r="I59" s="27">
        <v>125</v>
      </c>
      <c r="J59" s="27"/>
      <c r="K59" s="27">
        <f t="shared" si="0"/>
        <v>5113</v>
      </c>
      <c r="L59" s="27">
        <v>4228</v>
      </c>
      <c r="M59" s="27">
        <v>885</v>
      </c>
      <c r="N59" s="27" t="s">
        <v>13</v>
      </c>
      <c r="O59" s="28"/>
      <c r="P59" s="28"/>
    </row>
    <row r="60" spans="3:16" s="29" customFormat="1" ht="9" customHeight="1" x14ac:dyDescent="0.25">
      <c r="C60" s="26"/>
      <c r="D60" s="26" t="s">
        <v>73</v>
      </c>
      <c r="E60" s="26"/>
      <c r="F60" s="27">
        <f t="shared" si="1"/>
        <v>0</v>
      </c>
      <c r="G60" s="27">
        <v>0</v>
      </c>
      <c r="H60" s="27">
        <v>0</v>
      </c>
      <c r="I60" s="27">
        <v>0</v>
      </c>
      <c r="J60" s="27"/>
      <c r="K60" s="27">
        <f t="shared" si="0"/>
        <v>1477</v>
      </c>
      <c r="L60" s="27">
        <v>1089</v>
      </c>
      <c r="M60" s="27">
        <v>388</v>
      </c>
      <c r="N60" s="27" t="s">
        <v>13</v>
      </c>
      <c r="O60" s="28"/>
      <c r="P60" s="28"/>
    </row>
    <row r="61" spans="3:16" s="29" customFormat="1" ht="9" customHeight="1" x14ac:dyDescent="0.25">
      <c r="C61" s="26" t="s">
        <v>74</v>
      </c>
      <c r="D61" s="26" t="s">
        <v>75</v>
      </c>
      <c r="E61" s="26"/>
      <c r="F61" s="27">
        <f t="shared" si="1"/>
        <v>462980</v>
      </c>
      <c r="G61" s="27">
        <v>462945</v>
      </c>
      <c r="H61" s="27">
        <v>35</v>
      </c>
      <c r="I61" s="27">
        <v>1</v>
      </c>
      <c r="J61" s="27"/>
      <c r="K61" s="27">
        <f t="shared" si="0"/>
        <v>3768</v>
      </c>
      <c r="L61" s="27">
        <v>3754</v>
      </c>
      <c r="M61" s="27">
        <v>14</v>
      </c>
      <c r="N61" s="27" t="s">
        <v>13</v>
      </c>
      <c r="O61" s="28"/>
      <c r="P61" s="28"/>
    </row>
    <row r="62" spans="3:16" s="29" customFormat="1" ht="9" customHeight="1" x14ac:dyDescent="0.25">
      <c r="C62" s="34" t="s">
        <v>76</v>
      </c>
      <c r="D62" s="34" t="s">
        <v>77</v>
      </c>
      <c r="E62" s="34"/>
      <c r="F62" s="35">
        <f t="shared" si="1"/>
        <v>38780</v>
      </c>
      <c r="G62" s="35">
        <v>38780</v>
      </c>
      <c r="H62" s="35">
        <v>0</v>
      </c>
      <c r="I62" s="35">
        <v>283</v>
      </c>
      <c r="J62" s="35"/>
      <c r="K62" s="35">
        <f t="shared" si="0"/>
        <v>802</v>
      </c>
      <c r="L62" s="35">
        <v>802</v>
      </c>
      <c r="M62" s="35">
        <v>0</v>
      </c>
      <c r="N62" s="35" t="s">
        <v>13</v>
      </c>
      <c r="O62" s="28"/>
      <c r="P62" s="28"/>
    </row>
    <row r="63" spans="3:16" s="29" customFormat="1" ht="9" customHeight="1" x14ac:dyDescent="0.25">
      <c r="C63" s="26"/>
      <c r="D63" s="26" t="s">
        <v>78</v>
      </c>
      <c r="E63" s="26"/>
      <c r="F63" s="27">
        <f t="shared" si="1"/>
        <v>69565</v>
      </c>
      <c r="G63" s="27">
        <v>69565</v>
      </c>
      <c r="H63" s="27">
        <v>0</v>
      </c>
      <c r="I63" s="27">
        <v>0</v>
      </c>
      <c r="J63" s="27"/>
      <c r="K63" s="27">
        <f t="shared" si="0"/>
        <v>397</v>
      </c>
      <c r="L63" s="27">
        <v>371</v>
      </c>
      <c r="M63" s="27">
        <v>26</v>
      </c>
      <c r="N63" s="27" t="s">
        <v>13</v>
      </c>
      <c r="O63" s="28"/>
      <c r="P63" s="28"/>
    </row>
    <row r="64" spans="3:16" s="29" customFormat="1" ht="9" customHeight="1" x14ac:dyDescent="0.25">
      <c r="C64" s="26"/>
      <c r="D64" s="26" t="s">
        <v>79</v>
      </c>
      <c r="E64" s="26"/>
      <c r="F64" s="27">
        <f t="shared" si="1"/>
        <v>101685</v>
      </c>
      <c r="G64" s="27">
        <v>101685</v>
      </c>
      <c r="H64" s="27">
        <v>0</v>
      </c>
      <c r="I64" s="27">
        <v>1380</v>
      </c>
      <c r="J64" s="27"/>
      <c r="K64" s="27">
        <f t="shared" si="0"/>
        <v>1039</v>
      </c>
      <c r="L64" s="27">
        <v>895</v>
      </c>
      <c r="M64" s="27">
        <v>144</v>
      </c>
      <c r="N64" s="27" t="s">
        <v>13</v>
      </c>
      <c r="O64" s="28"/>
      <c r="P64" s="28"/>
    </row>
    <row r="65" spans="3:16" s="29" customFormat="1" ht="9" customHeight="1" x14ac:dyDescent="0.25">
      <c r="C65" s="26"/>
      <c r="D65" s="26" t="s">
        <v>80</v>
      </c>
      <c r="E65" s="26"/>
      <c r="F65" s="27">
        <f t="shared" si="1"/>
        <v>54705</v>
      </c>
      <c r="G65" s="27">
        <v>54705</v>
      </c>
      <c r="H65" s="27">
        <v>0</v>
      </c>
      <c r="I65" s="27">
        <v>0</v>
      </c>
      <c r="J65" s="27"/>
      <c r="K65" s="27">
        <f t="shared" si="0"/>
        <v>2196</v>
      </c>
      <c r="L65" s="27">
        <v>2018</v>
      </c>
      <c r="M65" s="27">
        <v>178</v>
      </c>
      <c r="N65" s="27" t="s">
        <v>13</v>
      </c>
      <c r="O65" s="28"/>
      <c r="P65" s="28"/>
    </row>
    <row r="66" spans="3:16" s="29" customFormat="1" ht="9" customHeight="1" x14ac:dyDescent="0.25">
      <c r="C66" s="34"/>
      <c r="D66" s="34" t="s">
        <v>81</v>
      </c>
      <c r="E66" s="34"/>
      <c r="F66" s="35">
        <f t="shared" si="1"/>
        <v>280966</v>
      </c>
      <c r="G66" s="35">
        <v>280180</v>
      </c>
      <c r="H66" s="35">
        <v>786</v>
      </c>
      <c r="I66" s="35">
        <v>391</v>
      </c>
      <c r="J66" s="35"/>
      <c r="K66" s="35">
        <f t="shared" si="0"/>
        <v>3640</v>
      </c>
      <c r="L66" s="35">
        <v>3035</v>
      </c>
      <c r="M66" s="35">
        <v>605</v>
      </c>
      <c r="N66" s="35" t="s">
        <v>13</v>
      </c>
      <c r="O66" s="28"/>
      <c r="P66" s="28"/>
    </row>
    <row r="67" spans="3:16" s="29" customFormat="1" ht="9" customHeight="1" x14ac:dyDescent="0.25">
      <c r="C67" s="26" t="s">
        <v>82</v>
      </c>
      <c r="D67" s="26" t="s">
        <v>83</v>
      </c>
      <c r="E67" s="26"/>
      <c r="F67" s="27">
        <f t="shared" si="1"/>
        <v>184444</v>
      </c>
      <c r="G67" s="27">
        <v>184444</v>
      </c>
      <c r="H67" s="27">
        <v>0</v>
      </c>
      <c r="I67" s="27">
        <v>0</v>
      </c>
      <c r="J67" s="27"/>
      <c r="K67" s="27">
        <f t="shared" si="0"/>
        <v>1513</v>
      </c>
      <c r="L67" s="27">
        <v>1513</v>
      </c>
      <c r="M67" s="27">
        <v>0</v>
      </c>
      <c r="N67" s="27" t="s">
        <v>13</v>
      </c>
      <c r="O67" s="28"/>
      <c r="P67" s="28"/>
    </row>
    <row r="68" spans="3:16" s="38" customFormat="1" ht="9" customHeight="1" x14ac:dyDescent="0.25">
      <c r="C68" s="26"/>
      <c r="D68" s="26" t="s">
        <v>84</v>
      </c>
      <c r="E68" s="26"/>
      <c r="F68" s="27">
        <f t="shared" si="1"/>
        <v>29110</v>
      </c>
      <c r="G68" s="27">
        <v>29110</v>
      </c>
      <c r="H68" s="27">
        <v>0</v>
      </c>
      <c r="I68" s="27">
        <v>0</v>
      </c>
      <c r="J68" s="27"/>
      <c r="K68" s="27">
        <f t="shared" si="0"/>
        <v>2365</v>
      </c>
      <c r="L68" s="27">
        <v>2365</v>
      </c>
      <c r="M68" s="27">
        <v>0</v>
      </c>
      <c r="N68" s="27" t="s">
        <v>13</v>
      </c>
      <c r="O68" s="37"/>
      <c r="P68" s="37"/>
    </row>
    <row r="69" spans="3:16" s="38" customFormat="1" ht="9" customHeight="1" x14ac:dyDescent="0.25">
      <c r="C69" s="26"/>
      <c r="D69" s="26" t="s">
        <v>85</v>
      </c>
      <c r="E69" s="26"/>
      <c r="F69" s="27">
        <f t="shared" si="1"/>
        <v>369871</v>
      </c>
      <c r="G69" s="27">
        <v>352137</v>
      </c>
      <c r="H69" s="27">
        <v>17734</v>
      </c>
      <c r="I69" s="27">
        <v>313</v>
      </c>
      <c r="J69" s="27"/>
      <c r="K69" s="27">
        <f t="shared" si="0"/>
        <v>5400</v>
      </c>
      <c r="L69" s="27">
        <v>5017</v>
      </c>
      <c r="M69" s="27">
        <v>383</v>
      </c>
      <c r="N69" s="27" t="s">
        <v>13</v>
      </c>
      <c r="O69" s="37"/>
      <c r="P69" s="37"/>
    </row>
    <row r="70" spans="3:16" s="42" customFormat="1" ht="9" customHeight="1" x14ac:dyDescent="0.25">
      <c r="C70" s="39" t="s">
        <v>86</v>
      </c>
      <c r="D70" s="39" t="s">
        <v>87</v>
      </c>
      <c r="E70" s="39"/>
      <c r="F70" s="40">
        <f>SUM(G70:H70)</f>
        <v>651983</v>
      </c>
      <c r="G70" s="40">
        <v>599491</v>
      </c>
      <c r="H70" s="40">
        <v>52492</v>
      </c>
      <c r="I70" s="40">
        <v>3295</v>
      </c>
      <c r="J70" s="40"/>
      <c r="K70" s="40">
        <f t="shared" si="0"/>
        <v>10677</v>
      </c>
      <c r="L70" s="40">
        <v>10170</v>
      </c>
      <c r="M70" s="40">
        <v>507</v>
      </c>
      <c r="N70" s="40" t="s">
        <v>13</v>
      </c>
      <c r="O70" s="41"/>
      <c r="P70" s="41"/>
    </row>
    <row r="71" spans="3:16" s="29" customFormat="1" ht="9" customHeight="1" x14ac:dyDescent="0.25">
      <c r="C71" s="26" t="s">
        <v>88</v>
      </c>
      <c r="D71" s="26" t="s">
        <v>88</v>
      </c>
      <c r="E71" s="26"/>
      <c r="F71" s="27">
        <f>SUM(G71:H71)</f>
        <v>334681</v>
      </c>
      <c r="G71" s="27">
        <v>245213</v>
      </c>
      <c r="H71" s="27">
        <v>89468</v>
      </c>
      <c r="I71" s="27">
        <v>127</v>
      </c>
      <c r="J71" s="27"/>
      <c r="K71" s="27">
        <f t="shared" si="0"/>
        <v>901</v>
      </c>
      <c r="L71" s="27">
        <v>901</v>
      </c>
      <c r="M71" s="27">
        <v>0</v>
      </c>
      <c r="N71" s="27" t="s">
        <v>13</v>
      </c>
      <c r="O71" s="28"/>
      <c r="P71" s="28"/>
    </row>
    <row r="72" spans="3:16" s="29" customFormat="1" ht="9" customHeight="1" x14ac:dyDescent="0.25">
      <c r="C72" s="26"/>
      <c r="D72" s="26"/>
      <c r="E72" s="26"/>
      <c r="F72" s="27"/>
      <c r="G72" s="27"/>
      <c r="H72" s="27"/>
      <c r="I72" s="27"/>
      <c r="J72" s="27"/>
      <c r="K72" s="27"/>
      <c r="L72" s="27"/>
      <c r="M72" s="27"/>
      <c r="N72" s="27"/>
      <c r="O72" s="28"/>
      <c r="P72" s="28"/>
    </row>
    <row r="73" spans="3:16" ht="9" customHeight="1" x14ac:dyDescent="0.2">
      <c r="C73" s="43">
        <v>1996</v>
      </c>
      <c r="D73" s="44"/>
      <c r="E73" s="44"/>
      <c r="F73" s="45"/>
      <c r="G73" s="45"/>
      <c r="H73" s="45"/>
      <c r="I73" s="45"/>
      <c r="J73" s="45"/>
      <c r="K73" s="45"/>
      <c r="L73" s="45"/>
      <c r="M73" s="45"/>
      <c r="N73" s="45"/>
      <c r="O73" s="46"/>
      <c r="P73" s="46"/>
    </row>
    <row r="74" spans="3:16" s="50" customFormat="1" ht="9" customHeight="1" x14ac:dyDescent="0.2">
      <c r="C74" s="30" t="s">
        <v>10</v>
      </c>
      <c r="D74" s="47"/>
      <c r="E74" s="47"/>
      <c r="F74" s="48">
        <f>SUM(F76:F132)</f>
        <v>40865801</v>
      </c>
      <c r="G74" s="48">
        <f>SUM(G76:G132)</f>
        <v>28869338</v>
      </c>
      <c r="H74" s="48">
        <f>SUM(H76:H132)</f>
        <v>11996463</v>
      </c>
      <c r="I74" s="48">
        <f>SUM(I76:I132)</f>
        <v>4209231</v>
      </c>
      <c r="J74" s="48" t="s">
        <v>9</v>
      </c>
      <c r="K74" s="48">
        <f>SUM(K76:K132)</f>
        <v>598263</v>
      </c>
      <c r="L74" s="48">
        <f>SUM(L76:L132)</f>
        <v>572318</v>
      </c>
      <c r="M74" s="48">
        <f>SUM(M76:M132)</f>
        <v>25945</v>
      </c>
      <c r="N74" s="48" t="s">
        <v>13</v>
      </c>
      <c r="O74" s="49"/>
      <c r="P74" s="49"/>
    </row>
    <row r="75" spans="3:16" s="50" customFormat="1" ht="3.95" customHeight="1" x14ac:dyDescent="0.2">
      <c r="C75" s="43"/>
      <c r="D75" s="47"/>
      <c r="E75" s="47"/>
      <c r="F75" s="51"/>
      <c r="G75" s="51"/>
      <c r="H75" s="51"/>
      <c r="I75" s="51"/>
      <c r="J75" s="51"/>
      <c r="K75" s="51"/>
      <c r="L75" s="51"/>
      <c r="M75" s="51"/>
      <c r="N75" s="51"/>
      <c r="O75" s="49"/>
      <c r="P75" s="49"/>
    </row>
    <row r="76" spans="3:16" s="54" customFormat="1" ht="9" customHeight="1" x14ac:dyDescent="0.25">
      <c r="C76" s="469" t="s">
        <v>14</v>
      </c>
      <c r="D76" s="469" t="s">
        <v>14</v>
      </c>
      <c r="E76" s="469"/>
      <c r="F76" s="52">
        <f>SUM(G76:H76)</f>
        <v>271408</v>
      </c>
      <c r="G76" s="52">
        <v>262639</v>
      </c>
      <c r="H76" s="52">
        <v>8769</v>
      </c>
      <c r="I76" s="52">
        <v>0</v>
      </c>
      <c r="J76" s="52"/>
      <c r="K76" s="52">
        <f>SUM(L76:M76)</f>
        <v>3208</v>
      </c>
      <c r="L76" s="52">
        <v>3041</v>
      </c>
      <c r="M76" s="52">
        <v>167</v>
      </c>
      <c r="N76" s="52" t="s">
        <v>13</v>
      </c>
      <c r="O76" s="53"/>
      <c r="P76" s="53"/>
    </row>
    <row r="77" spans="3:16" s="54" customFormat="1" ht="9" customHeight="1" x14ac:dyDescent="0.25">
      <c r="C77" s="469" t="s">
        <v>15</v>
      </c>
      <c r="D77" s="469" t="s">
        <v>16</v>
      </c>
      <c r="E77" s="469"/>
      <c r="F77" s="52">
        <f>SUM(G77:H77)</f>
        <v>222863</v>
      </c>
      <c r="G77" s="52">
        <v>222863</v>
      </c>
      <c r="H77" s="52">
        <v>0</v>
      </c>
      <c r="I77" s="52">
        <v>167</v>
      </c>
      <c r="J77" s="52"/>
      <c r="K77" s="52">
        <f t="shared" ref="K77:K132" si="2">SUM(L77:M77)</f>
        <v>1550</v>
      </c>
      <c r="L77" s="52">
        <v>1421</v>
      </c>
      <c r="M77" s="52">
        <v>129</v>
      </c>
      <c r="N77" s="52" t="s">
        <v>13</v>
      </c>
      <c r="O77" s="53"/>
      <c r="P77" s="53"/>
    </row>
    <row r="78" spans="3:16" s="54" customFormat="1" ht="9" customHeight="1" x14ac:dyDescent="0.25">
      <c r="C78" s="469"/>
      <c r="D78" s="469" t="s">
        <v>17</v>
      </c>
      <c r="E78" s="469"/>
      <c r="F78" s="52">
        <f>SUM(G78:H78)</f>
        <v>2405947</v>
      </c>
      <c r="G78" s="52">
        <v>2402199</v>
      </c>
      <c r="H78" s="52">
        <v>3748</v>
      </c>
      <c r="I78" s="52">
        <v>1421</v>
      </c>
      <c r="J78" s="52"/>
      <c r="K78" s="52">
        <f t="shared" si="2"/>
        <v>2219</v>
      </c>
      <c r="L78" s="52">
        <v>1920</v>
      </c>
      <c r="M78" s="52">
        <v>299</v>
      </c>
      <c r="N78" s="52" t="s">
        <v>13</v>
      </c>
      <c r="O78" s="53"/>
      <c r="P78" s="53"/>
    </row>
    <row r="79" spans="3:16" s="58" customFormat="1" ht="9" customHeight="1" x14ac:dyDescent="0.25">
      <c r="C79" s="55" t="s">
        <v>112</v>
      </c>
      <c r="D79" s="55" t="s">
        <v>18</v>
      </c>
      <c r="E79" s="55"/>
      <c r="F79" s="56">
        <f t="shared" ref="F79:F132" si="3">SUM(G79:H79)</f>
        <v>355361</v>
      </c>
      <c r="G79" s="56">
        <v>317172</v>
      </c>
      <c r="H79" s="56">
        <v>38189</v>
      </c>
      <c r="I79" s="56">
        <v>4</v>
      </c>
      <c r="J79" s="56"/>
      <c r="K79" s="56">
        <f t="shared" si="2"/>
        <v>2206</v>
      </c>
      <c r="L79" s="56">
        <v>1909</v>
      </c>
      <c r="M79" s="56">
        <v>297</v>
      </c>
      <c r="N79" s="56" t="s">
        <v>13</v>
      </c>
      <c r="O79" s="57"/>
      <c r="P79" s="57"/>
    </row>
    <row r="80" spans="3:16" s="54" customFormat="1" ht="9" customHeight="1" x14ac:dyDescent="0.25">
      <c r="C80" s="469"/>
      <c r="D80" s="469" t="s">
        <v>19</v>
      </c>
      <c r="E80" s="469"/>
      <c r="F80" s="52">
        <f t="shared" si="3"/>
        <v>62526</v>
      </c>
      <c r="G80" s="52">
        <v>6012</v>
      </c>
      <c r="H80" s="52">
        <v>56514</v>
      </c>
      <c r="I80" s="52">
        <v>3861</v>
      </c>
      <c r="J80" s="52"/>
      <c r="K80" s="52">
        <f t="shared" si="2"/>
        <v>246</v>
      </c>
      <c r="L80" s="52">
        <v>192</v>
      </c>
      <c r="M80" s="52">
        <v>54</v>
      </c>
      <c r="N80" s="52" t="s">
        <v>13</v>
      </c>
      <c r="O80" s="53"/>
      <c r="P80" s="53"/>
    </row>
    <row r="81" spans="3:16" s="60" customFormat="1" ht="9" customHeight="1" x14ac:dyDescent="0.25">
      <c r="C81" s="469"/>
      <c r="D81" s="469" t="s">
        <v>20</v>
      </c>
      <c r="E81" s="469"/>
      <c r="F81" s="52">
        <f t="shared" si="3"/>
        <v>913826</v>
      </c>
      <c r="G81" s="52">
        <v>156488</v>
      </c>
      <c r="H81" s="52">
        <v>757338</v>
      </c>
      <c r="I81" s="52">
        <v>179163</v>
      </c>
      <c r="J81" s="52"/>
      <c r="K81" s="52">
        <f t="shared" si="2"/>
        <v>2457</v>
      </c>
      <c r="L81" s="52">
        <v>2003</v>
      </c>
      <c r="M81" s="52">
        <v>454</v>
      </c>
      <c r="N81" s="52" t="s">
        <v>13</v>
      </c>
      <c r="O81" s="59"/>
      <c r="P81" s="59"/>
    </row>
    <row r="82" spans="3:16" s="54" customFormat="1" ht="9" customHeight="1" x14ac:dyDescent="0.25">
      <c r="C82" s="469" t="s">
        <v>21</v>
      </c>
      <c r="D82" s="469" t="s">
        <v>21</v>
      </c>
      <c r="E82" s="469"/>
      <c r="F82" s="52">
        <f t="shared" si="3"/>
        <v>44672</v>
      </c>
      <c r="G82" s="52">
        <v>44469</v>
      </c>
      <c r="H82" s="52">
        <v>203</v>
      </c>
      <c r="I82" s="52">
        <v>0</v>
      </c>
      <c r="J82" s="52"/>
      <c r="K82" s="52">
        <f t="shared" si="2"/>
        <v>1012</v>
      </c>
      <c r="L82" s="52">
        <v>872</v>
      </c>
      <c r="M82" s="52">
        <v>140</v>
      </c>
      <c r="N82" s="52" t="s">
        <v>13</v>
      </c>
      <c r="O82" s="53"/>
      <c r="P82" s="53"/>
    </row>
    <row r="83" spans="3:16" s="54" customFormat="1" ht="9" customHeight="1" x14ac:dyDescent="0.25">
      <c r="C83" s="477"/>
      <c r="D83" s="477" t="s">
        <v>22</v>
      </c>
      <c r="E83" s="477"/>
      <c r="F83" s="61">
        <f t="shared" si="3"/>
        <v>102787</v>
      </c>
      <c r="G83" s="61">
        <v>102784</v>
      </c>
      <c r="H83" s="61">
        <v>3</v>
      </c>
      <c r="I83" s="61">
        <v>0</v>
      </c>
      <c r="J83" s="61"/>
      <c r="K83" s="61">
        <f t="shared" si="2"/>
        <v>159358</v>
      </c>
      <c r="L83" s="61">
        <v>159358</v>
      </c>
      <c r="M83" s="61">
        <v>0</v>
      </c>
      <c r="N83" s="61" t="s">
        <v>13</v>
      </c>
      <c r="O83" s="53"/>
      <c r="P83" s="53"/>
    </row>
    <row r="84" spans="3:16" s="54" customFormat="1" ht="9" customHeight="1" x14ac:dyDescent="0.25">
      <c r="C84" s="469" t="s">
        <v>27</v>
      </c>
      <c r="D84" s="469" t="s">
        <v>28</v>
      </c>
      <c r="E84" s="469"/>
      <c r="F84" s="52">
        <f t="shared" si="3"/>
        <v>193465</v>
      </c>
      <c r="G84" s="52">
        <v>193465</v>
      </c>
      <c r="H84" s="52">
        <v>0</v>
      </c>
      <c r="I84" s="52">
        <v>447</v>
      </c>
      <c r="J84" s="52"/>
      <c r="K84" s="52">
        <f t="shared" si="2"/>
        <v>586</v>
      </c>
      <c r="L84" s="52">
        <v>450</v>
      </c>
      <c r="M84" s="52">
        <v>136</v>
      </c>
      <c r="N84" s="52" t="s">
        <v>13</v>
      </c>
      <c r="O84" s="53"/>
      <c r="P84" s="53"/>
    </row>
    <row r="85" spans="3:16" s="54" customFormat="1" ht="9" customHeight="1" x14ac:dyDescent="0.25">
      <c r="C85" s="469"/>
      <c r="D85" s="469" t="s">
        <v>29</v>
      </c>
      <c r="E85" s="469"/>
      <c r="F85" s="52">
        <f t="shared" si="3"/>
        <v>174017</v>
      </c>
      <c r="G85" s="52">
        <v>174017</v>
      </c>
      <c r="H85" s="52">
        <v>0</v>
      </c>
      <c r="I85" s="52">
        <v>0</v>
      </c>
      <c r="J85" s="52"/>
      <c r="K85" s="52">
        <f t="shared" si="2"/>
        <v>5124</v>
      </c>
      <c r="L85" s="52">
        <v>5112</v>
      </c>
      <c r="M85" s="52">
        <v>12</v>
      </c>
      <c r="N85" s="52" t="s">
        <v>13</v>
      </c>
      <c r="O85" s="53"/>
      <c r="P85" s="53"/>
    </row>
    <row r="86" spans="3:16" s="54" customFormat="1" ht="9" customHeight="1" x14ac:dyDescent="0.25">
      <c r="C86" s="469" t="s">
        <v>30</v>
      </c>
      <c r="D86" s="469" t="s">
        <v>31</v>
      </c>
      <c r="E86" s="469"/>
      <c r="F86" s="52">
        <f t="shared" si="3"/>
        <v>372249</v>
      </c>
      <c r="G86" s="52">
        <v>372249</v>
      </c>
      <c r="H86" s="52">
        <v>0</v>
      </c>
      <c r="I86" s="52">
        <v>10909</v>
      </c>
      <c r="J86" s="52"/>
      <c r="K86" s="52">
        <f t="shared" si="2"/>
        <v>1313</v>
      </c>
      <c r="L86" s="52">
        <v>1100</v>
      </c>
      <c r="M86" s="52">
        <v>213</v>
      </c>
      <c r="N86" s="52" t="s">
        <v>13</v>
      </c>
      <c r="O86" s="53"/>
      <c r="P86" s="53"/>
    </row>
    <row r="87" spans="3:16" s="54" customFormat="1" ht="9" customHeight="1" x14ac:dyDescent="0.25">
      <c r="C87" s="477"/>
      <c r="D87" s="477" t="s">
        <v>30</v>
      </c>
      <c r="E87" s="477"/>
      <c r="F87" s="61">
        <f t="shared" si="3"/>
        <v>373182</v>
      </c>
      <c r="G87" s="61">
        <v>335054</v>
      </c>
      <c r="H87" s="61">
        <v>38128</v>
      </c>
      <c r="I87" s="61">
        <v>4207</v>
      </c>
      <c r="J87" s="61"/>
      <c r="K87" s="61">
        <f t="shared" si="2"/>
        <v>3644</v>
      </c>
      <c r="L87" s="61">
        <v>2556</v>
      </c>
      <c r="M87" s="61">
        <v>1088</v>
      </c>
      <c r="N87" s="61" t="s">
        <v>13</v>
      </c>
      <c r="O87" s="53"/>
      <c r="P87" s="53"/>
    </row>
    <row r="88" spans="3:16" s="54" customFormat="1" ht="9" customHeight="1" x14ac:dyDescent="0.25">
      <c r="C88" s="469" t="s">
        <v>23</v>
      </c>
      <c r="D88" s="469" t="s">
        <v>24</v>
      </c>
      <c r="E88" s="469"/>
      <c r="F88" s="52">
        <f t="shared" si="3"/>
        <v>257169</v>
      </c>
      <c r="G88" s="52">
        <v>251934</v>
      </c>
      <c r="H88" s="52">
        <v>5235</v>
      </c>
      <c r="I88" s="52">
        <v>0</v>
      </c>
      <c r="J88" s="52"/>
      <c r="K88" s="52">
        <f t="shared" si="2"/>
        <v>6600</v>
      </c>
      <c r="L88" s="52">
        <v>6361</v>
      </c>
      <c r="M88" s="52">
        <v>239</v>
      </c>
      <c r="N88" s="52" t="s">
        <v>13</v>
      </c>
      <c r="O88" s="53"/>
      <c r="P88" s="53"/>
    </row>
    <row r="89" spans="3:16" s="54" customFormat="1" ht="9" customHeight="1" x14ac:dyDescent="0.25">
      <c r="C89" s="469" t="s">
        <v>25</v>
      </c>
      <c r="D89" s="469" t="s">
        <v>25</v>
      </c>
      <c r="E89" s="469"/>
      <c r="F89" s="52">
        <f t="shared" si="3"/>
        <v>84243</v>
      </c>
      <c r="G89" s="52">
        <v>84243</v>
      </c>
      <c r="H89" s="52">
        <v>0</v>
      </c>
      <c r="I89" s="52">
        <v>52</v>
      </c>
      <c r="J89" s="52"/>
      <c r="K89" s="52">
        <f t="shared" si="2"/>
        <v>1149</v>
      </c>
      <c r="L89" s="52">
        <v>1149</v>
      </c>
      <c r="M89" s="52">
        <v>0</v>
      </c>
      <c r="N89" s="52" t="s">
        <v>13</v>
      </c>
      <c r="O89" s="53"/>
      <c r="P89" s="53"/>
    </row>
    <row r="90" spans="3:16" s="54" customFormat="1" ht="9" customHeight="1" x14ac:dyDescent="0.25">
      <c r="C90" s="469"/>
      <c r="D90" s="469" t="s">
        <v>26</v>
      </c>
      <c r="E90" s="469"/>
      <c r="F90" s="52">
        <f t="shared" si="3"/>
        <v>121763</v>
      </c>
      <c r="G90" s="52">
        <v>92897</v>
      </c>
      <c r="H90" s="52">
        <v>28866</v>
      </c>
      <c r="I90" s="52">
        <v>65683</v>
      </c>
      <c r="J90" s="52"/>
      <c r="K90" s="52">
        <f t="shared" si="2"/>
        <v>1991</v>
      </c>
      <c r="L90" s="52">
        <v>1991</v>
      </c>
      <c r="M90" s="52">
        <v>0</v>
      </c>
      <c r="N90" s="52" t="s">
        <v>13</v>
      </c>
      <c r="O90" s="53"/>
      <c r="P90" s="53"/>
    </row>
    <row r="91" spans="3:16" s="54" customFormat="1" ht="9" customHeight="1" x14ac:dyDescent="0.25">
      <c r="C91" s="477" t="s">
        <v>111</v>
      </c>
      <c r="D91" s="477" t="s">
        <v>32</v>
      </c>
      <c r="E91" s="477"/>
      <c r="F91" s="61">
        <f t="shared" si="3"/>
        <v>16190828</v>
      </c>
      <c r="G91" s="61">
        <v>10880666</v>
      </c>
      <c r="H91" s="61">
        <v>5310162</v>
      </c>
      <c r="I91" s="61">
        <v>35366</v>
      </c>
      <c r="J91" s="61"/>
      <c r="K91" s="61">
        <f t="shared" si="2"/>
        <v>39190</v>
      </c>
      <c r="L91" s="61">
        <v>39164</v>
      </c>
      <c r="M91" s="61">
        <v>26</v>
      </c>
      <c r="N91" s="61" t="s">
        <v>13</v>
      </c>
      <c r="O91" s="53"/>
      <c r="P91" s="53"/>
    </row>
    <row r="92" spans="3:16" s="54" customFormat="1" ht="9" customHeight="1" x14ac:dyDescent="0.25">
      <c r="C92" s="469" t="s">
        <v>33</v>
      </c>
      <c r="D92" s="469" t="s">
        <v>33</v>
      </c>
      <c r="E92" s="469"/>
      <c r="F92" s="52">
        <f t="shared" si="3"/>
        <v>157403</v>
      </c>
      <c r="G92" s="52">
        <v>135477</v>
      </c>
      <c r="H92" s="52">
        <v>21926</v>
      </c>
      <c r="I92" s="52">
        <v>0</v>
      </c>
      <c r="J92" s="52"/>
      <c r="K92" s="52">
        <f t="shared" si="2"/>
        <v>20203</v>
      </c>
      <c r="L92" s="52">
        <v>20154</v>
      </c>
      <c r="M92" s="52">
        <v>49</v>
      </c>
      <c r="N92" s="52" t="s">
        <v>13</v>
      </c>
      <c r="O92" s="53"/>
      <c r="P92" s="53"/>
    </row>
    <row r="93" spans="3:16" s="54" customFormat="1" ht="9" customHeight="1" x14ac:dyDescent="0.25">
      <c r="C93" s="469" t="s">
        <v>34</v>
      </c>
      <c r="D93" s="469" t="s">
        <v>35</v>
      </c>
      <c r="E93" s="469"/>
      <c r="F93" s="52">
        <f t="shared" si="3"/>
        <v>539870</v>
      </c>
      <c r="G93" s="52">
        <v>341744</v>
      </c>
      <c r="H93" s="52">
        <v>198126</v>
      </c>
      <c r="I93" s="52">
        <v>23357</v>
      </c>
      <c r="J93" s="52"/>
      <c r="K93" s="52">
        <f t="shared" si="2"/>
        <v>4444</v>
      </c>
      <c r="L93" s="52">
        <v>4171</v>
      </c>
      <c r="M93" s="52">
        <v>273</v>
      </c>
      <c r="N93" s="52" t="s">
        <v>13</v>
      </c>
      <c r="O93" s="53"/>
      <c r="P93" s="53"/>
    </row>
    <row r="94" spans="3:16" s="60" customFormat="1" ht="9" customHeight="1" x14ac:dyDescent="0.25">
      <c r="C94" s="469" t="s">
        <v>36</v>
      </c>
      <c r="D94" s="469" t="s">
        <v>37</v>
      </c>
      <c r="E94" s="469"/>
      <c r="F94" s="52">
        <f t="shared" si="3"/>
        <v>1123064</v>
      </c>
      <c r="G94" s="52">
        <v>722368</v>
      </c>
      <c r="H94" s="52">
        <v>400696</v>
      </c>
      <c r="I94" s="52">
        <v>60319</v>
      </c>
      <c r="J94" s="52"/>
      <c r="K94" s="52">
        <f t="shared" si="2"/>
        <v>9669</v>
      </c>
      <c r="L94" s="52">
        <v>9396</v>
      </c>
      <c r="M94" s="52">
        <v>273</v>
      </c>
      <c r="N94" s="52" t="s">
        <v>13</v>
      </c>
      <c r="O94" s="59"/>
      <c r="P94" s="59"/>
    </row>
    <row r="95" spans="3:16" s="58" customFormat="1" ht="9" customHeight="1" x14ac:dyDescent="0.25">
      <c r="C95" s="55"/>
      <c r="D95" s="55" t="s">
        <v>38</v>
      </c>
      <c r="E95" s="55"/>
      <c r="F95" s="56">
        <f t="shared" si="3"/>
        <v>402155</v>
      </c>
      <c r="G95" s="56">
        <v>367990</v>
      </c>
      <c r="H95" s="56">
        <v>34165</v>
      </c>
      <c r="I95" s="56">
        <v>233999</v>
      </c>
      <c r="J95" s="56"/>
      <c r="K95" s="56">
        <f t="shared" si="2"/>
        <v>5971</v>
      </c>
      <c r="L95" s="56">
        <v>5952</v>
      </c>
      <c r="M95" s="56">
        <v>19</v>
      </c>
      <c r="N95" s="56" t="s">
        <v>13</v>
      </c>
      <c r="O95" s="57"/>
      <c r="P95" s="57"/>
    </row>
    <row r="96" spans="3:16" s="54" customFormat="1" ht="9" customHeight="1" x14ac:dyDescent="0.25">
      <c r="C96" s="469" t="s">
        <v>39</v>
      </c>
      <c r="D96" s="469" t="s">
        <v>40</v>
      </c>
      <c r="E96" s="469"/>
      <c r="F96" s="52">
        <f t="shared" si="3"/>
        <v>3842671</v>
      </c>
      <c r="G96" s="52">
        <v>2556991</v>
      </c>
      <c r="H96" s="52">
        <v>1285680</v>
      </c>
      <c r="I96" s="52">
        <v>83585</v>
      </c>
      <c r="J96" s="52"/>
      <c r="K96" s="52">
        <f t="shared" si="2"/>
        <v>40914</v>
      </c>
      <c r="L96" s="52">
        <v>40249</v>
      </c>
      <c r="M96" s="52">
        <v>665</v>
      </c>
      <c r="N96" s="52" t="s">
        <v>13</v>
      </c>
      <c r="O96" s="53"/>
      <c r="P96" s="53"/>
    </row>
    <row r="97" spans="3:16" s="54" customFormat="1" ht="9" customHeight="1" x14ac:dyDescent="0.25">
      <c r="C97" s="469"/>
      <c r="D97" s="469" t="s">
        <v>41</v>
      </c>
      <c r="E97" s="469"/>
      <c r="F97" s="52">
        <f t="shared" si="3"/>
        <v>1079480</v>
      </c>
      <c r="G97" s="52">
        <v>413056</v>
      </c>
      <c r="H97" s="52">
        <v>666424</v>
      </c>
      <c r="I97" s="52">
        <v>692377</v>
      </c>
      <c r="J97" s="52"/>
      <c r="K97" s="52">
        <f t="shared" si="2"/>
        <v>23884</v>
      </c>
      <c r="L97" s="52">
        <v>23882</v>
      </c>
      <c r="M97" s="52">
        <v>2</v>
      </c>
      <c r="N97" s="52" t="s">
        <v>13</v>
      </c>
      <c r="O97" s="53"/>
      <c r="P97" s="53"/>
    </row>
    <row r="98" spans="3:16" s="54" customFormat="1" ht="9" customHeight="1" x14ac:dyDescent="0.25">
      <c r="C98" s="469" t="s">
        <v>32</v>
      </c>
      <c r="D98" s="469" t="s">
        <v>42</v>
      </c>
      <c r="E98" s="469"/>
      <c r="F98" s="52">
        <f>SUM(G98:H98)</f>
        <v>505</v>
      </c>
      <c r="G98" s="52">
        <v>0</v>
      </c>
      <c r="H98" s="52">
        <v>505</v>
      </c>
      <c r="I98" s="52">
        <v>2</v>
      </c>
      <c r="J98" s="52"/>
      <c r="K98" s="52">
        <f t="shared" si="2"/>
        <v>47892</v>
      </c>
      <c r="L98" s="52">
        <v>39036</v>
      </c>
      <c r="M98" s="52">
        <v>8856</v>
      </c>
      <c r="N98" s="52" t="s">
        <v>13</v>
      </c>
      <c r="O98" s="53"/>
      <c r="P98" s="53"/>
    </row>
    <row r="99" spans="3:16" s="54" customFormat="1" ht="9" customHeight="1" x14ac:dyDescent="0.25">
      <c r="C99" s="477" t="s">
        <v>43</v>
      </c>
      <c r="D99" s="477" t="s">
        <v>44</v>
      </c>
      <c r="E99" s="477"/>
      <c r="F99" s="61">
        <f t="shared" si="3"/>
        <v>390208</v>
      </c>
      <c r="G99" s="61">
        <v>243024</v>
      </c>
      <c r="H99" s="61">
        <v>147184</v>
      </c>
      <c r="I99" s="61">
        <v>487</v>
      </c>
      <c r="J99" s="61"/>
      <c r="K99" s="61">
        <f t="shared" si="2"/>
        <v>4363</v>
      </c>
      <c r="L99" s="61">
        <v>4309</v>
      </c>
      <c r="M99" s="61">
        <v>54</v>
      </c>
      <c r="N99" s="61" t="s">
        <v>13</v>
      </c>
      <c r="O99" s="53"/>
      <c r="P99" s="53"/>
    </row>
    <row r="100" spans="3:16" s="54" customFormat="1" ht="9" customHeight="1" x14ac:dyDescent="0.25">
      <c r="C100" s="469"/>
      <c r="D100" s="469" t="s">
        <v>45</v>
      </c>
      <c r="E100" s="469"/>
      <c r="F100" s="52">
        <f t="shared" si="3"/>
        <v>7225</v>
      </c>
      <c r="G100" s="52">
        <v>7225</v>
      </c>
      <c r="H100" s="52">
        <v>0</v>
      </c>
      <c r="I100" s="52">
        <v>0</v>
      </c>
      <c r="J100" s="52"/>
      <c r="K100" s="52">
        <f t="shared" si="2"/>
        <v>16486</v>
      </c>
      <c r="L100" s="52">
        <v>16486</v>
      </c>
      <c r="M100" s="52">
        <v>0</v>
      </c>
      <c r="N100" s="52" t="s">
        <v>13</v>
      </c>
      <c r="O100" s="53"/>
      <c r="P100" s="53"/>
    </row>
    <row r="101" spans="3:16" s="54" customFormat="1" ht="9" customHeight="1" x14ac:dyDescent="0.25">
      <c r="C101" s="469" t="s">
        <v>46</v>
      </c>
      <c r="D101" s="469" t="s">
        <v>47</v>
      </c>
      <c r="E101" s="469"/>
      <c r="F101" s="52">
        <f t="shared" si="3"/>
        <v>68530</v>
      </c>
      <c r="G101" s="52">
        <v>68530</v>
      </c>
      <c r="H101" s="52">
        <v>0</v>
      </c>
      <c r="I101" s="52">
        <v>112</v>
      </c>
      <c r="J101" s="52"/>
      <c r="K101" s="52">
        <f t="shared" si="2"/>
        <v>1190</v>
      </c>
      <c r="L101" s="52">
        <v>1190</v>
      </c>
      <c r="M101" s="52">
        <v>0</v>
      </c>
      <c r="N101" s="52" t="s">
        <v>13</v>
      </c>
      <c r="O101" s="53"/>
      <c r="P101" s="53"/>
    </row>
    <row r="102" spans="3:16" s="54" customFormat="1" ht="9" customHeight="1" x14ac:dyDescent="0.25">
      <c r="C102" s="469" t="s">
        <v>48</v>
      </c>
      <c r="D102" s="469" t="s">
        <v>49</v>
      </c>
      <c r="E102" s="469"/>
      <c r="F102" s="52">
        <f t="shared" si="3"/>
        <v>116683</v>
      </c>
      <c r="G102" s="52">
        <v>114565</v>
      </c>
      <c r="H102" s="52">
        <v>2118</v>
      </c>
      <c r="I102" s="52">
        <v>0</v>
      </c>
      <c r="J102" s="52"/>
      <c r="K102" s="52">
        <f t="shared" si="2"/>
        <v>9323</v>
      </c>
      <c r="L102" s="52">
        <v>9323</v>
      </c>
      <c r="M102" s="52">
        <v>0</v>
      </c>
      <c r="N102" s="52" t="s">
        <v>13</v>
      </c>
      <c r="O102" s="53"/>
      <c r="P102" s="53"/>
    </row>
    <row r="103" spans="3:16" s="54" customFormat="1" ht="9" customHeight="1" x14ac:dyDescent="0.25">
      <c r="C103" s="477" t="s">
        <v>50</v>
      </c>
      <c r="D103" s="477" t="s">
        <v>51</v>
      </c>
      <c r="E103" s="477"/>
      <c r="F103" s="61">
        <f t="shared" si="3"/>
        <v>2371912</v>
      </c>
      <c r="G103" s="61">
        <v>1887161</v>
      </c>
      <c r="H103" s="61">
        <v>484751</v>
      </c>
      <c r="I103" s="61">
        <v>166904</v>
      </c>
      <c r="J103" s="61"/>
      <c r="K103" s="61">
        <f t="shared" si="2"/>
        <v>5861</v>
      </c>
      <c r="L103" s="61">
        <v>4199</v>
      </c>
      <c r="M103" s="61">
        <v>1662</v>
      </c>
      <c r="N103" s="61" t="s">
        <v>13</v>
      </c>
      <c r="O103" s="53"/>
      <c r="P103" s="53"/>
    </row>
    <row r="104" spans="3:16" s="54" customFormat="1" ht="9" customHeight="1" x14ac:dyDescent="0.25">
      <c r="C104" s="469" t="s">
        <v>52</v>
      </c>
      <c r="D104" s="469" t="s">
        <v>53</v>
      </c>
      <c r="E104" s="469"/>
      <c r="F104" s="52">
        <f t="shared" si="3"/>
        <v>190397</v>
      </c>
      <c r="G104" s="52">
        <v>169631</v>
      </c>
      <c r="H104" s="52">
        <v>20766</v>
      </c>
      <c r="I104" s="52">
        <v>105327</v>
      </c>
      <c r="J104" s="52"/>
      <c r="K104" s="52">
        <f t="shared" si="2"/>
        <v>26317</v>
      </c>
      <c r="L104" s="52">
        <v>26317</v>
      </c>
      <c r="M104" s="52">
        <v>0</v>
      </c>
      <c r="N104" s="52" t="s">
        <v>13</v>
      </c>
      <c r="O104" s="53"/>
      <c r="P104" s="53"/>
    </row>
    <row r="105" spans="3:16" s="54" customFormat="1" ht="9" customHeight="1" x14ac:dyDescent="0.25">
      <c r="C105" s="469"/>
      <c r="D105" s="469" t="s">
        <v>52</v>
      </c>
      <c r="E105" s="469"/>
      <c r="F105" s="52">
        <f t="shared" si="3"/>
        <v>482049</v>
      </c>
      <c r="G105" s="52">
        <v>482049</v>
      </c>
      <c r="H105" s="52">
        <v>0</v>
      </c>
      <c r="I105" s="52">
        <v>0</v>
      </c>
      <c r="J105" s="52"/>
      <c r="K105" s="52">
        <f t="shared" si="2"/>
        <v>3949</v>
      </c>
      <c r="L105" s="52">
        <v>3949</v>
      </c>
      <c r="M105" s="52">
        <v>0</v>
      </c>
      <c r="N105" s="52" t="s">
        <v>13</v>
      </c>
      <c r="O105" s="53"/>
      <c r="P105" s="53"/>
    </row>
    <row r="106" spans="3:16" s="54" customFormat="1" ht="9" customHeight="1" x14ac:dyDescent="0.25">
      <c r="C106" s="469"/>
      <c r="D106" s="469" t="s">
        <v>54</v>
      </c>
      <c r="E106" s="469"/>
      <c r="F106" s="52">
        <f t="shared" si="3"/>
        <v>60306</v>
      </c>
      <c r="G106" s="52">
        <v>60306</v>
      </c>
      <c r="H106" s="52">
        <v>0</v>
      </c>
      <c r="I106" s="52">
        <v>258</v>
      </c>
      <c r="J106" s="52"/>
      <c r="K106" s="52">
        <f t="shared" si="2"/>
        <v>2482</v>
      </c>
      <c r="L106" s="52">
        <v>2482</v>
      </c>
      <c r="M106" s="52">
        <v>0</v>
      </c>
      <c r="N106" s="52" t="s">
        <v>13</v>
      </c>
      <c r="O106" s="53"/>
      <c r="P106" s="53"/>
    </row>
    <row r="107" spans="3:16" s="54" customFormat="1" ht="9" customHeight="1" x14ac:dyDescent="0.25">
      <c r="C107" s="477" t="s">
        <v>55</v>
      </c>
      <c r="D107" s="477" t="s">
        <v>55</v>
      </c>
      <c r="E107" s="477"/>
      <c r="F107" s="61">
        <f t="shared" si="3"/>
        <v>45392</v>
      </c>
      <c r="G107" s="61">
        <v>45380</v>
      </c>
      <c r="H107" s="61">
        <v>12</v>
      </c>
      <c r="I107" s="61">
        <v>837</v>
      </c>
      <c r="J107" s="61"/>
      <c r="K107" s="61">
        <f t="shared" si="2"/>
        <v>2590</v>
      </c>
      <c r="L107" s="61">
        <v>2483</v>
      </c>
      <c r="M107" s="61">
        <v>107</v>
      </c>
      <c r="N107" s="61" t="s">
        <v>13</v>
      </c>
      <c r="O107" s="53"/>
      <c r="P107" s="53"/>
    </row>
    <row r="108" spans="3:16" s="54" customFormat="1" ht="9" customHeight="1" x14ac:dyDescent="0.25">
      <c r="C108" s="469"/>
      <c r="D108" s="469" t="s">
        <v>56</v>
      </c>
      <c r="E108" s="469"/>
      <c r="F108" s="52">
        <f t="shared" si="3"/>
        <v>0</v>
      </c>
      <c r="G108" s="52">
        <v>0</v>
      </c>
      <c r="H108" s="52">
        <v>0</v>
      </c>
      <c r="I108" s="52">
        <v>0</v>
      </c>
      <c r="J108" s="52"/>
      <c r="K108" s="52">
        <f t="shared" si="2"/>
        <v>250</v>
      </c>
      <c r="L108" s="52">
        <v>250</v>
      </c>
      <c r="M108" s="52">
        <v>0</v>
      </c>
      <c r="N108" s="52" t="s">
        <v>13</v>
      </c>
      <c r="O108" s="53"/>
      <c r="P108" s="53"/>
    </row>
    <row r="109" spans="3:16" s="54" customFormat="1" ht="9" customHeight="1" x14ac:dyDescent="0.25">
      <c r="C109" s="469" t="s">
        <v>57</v>
      </c>
      <c r="D109" s="469" t="s">
        <v>57</v>
      </c>
      <c r="E109" s="469"/>
      <c r="F109" s="52">
        <f t="shared" si="3"/>
        <v>44343</v>
      </c>
      <c r="G109" s="52">
        <v>44343</v>
      </c>
      <c r="H109" s="52">
        <v>0</v>
      </c>
      <c r="I109" s="52">
        <v>0</v>
      </c>
      <c r="J109" s="52"/>
      <c r="K109" s="52">
        <f t="shared" si="2"/>
        <v>4478</v>
      </c>
      <c r="L109" s="52">
        <v>4478</v>
      </c>
      <c r="M109" s="52">
        <v>0</v>
      </c>
      <c r="N109" s="52" t="s">
        <v>13</v>
      </c>
      <c r="O109" s="53"/>
      <c r="P109" s="53"/>
    </row>
    <row r="110" spans="3:16" s="54" customFormat="1" ht="9" customHeight="1" x14ac:dyDescent="0.25">
      <c r="C110" s="469" t="s">
        <v>59</v>
      </c>
      <c r="D110" s="469" t="s">
        <v>60</v>
      </c>
      <c r="E110" s="469"/>
      <c r="F110" s="52">
        <f t="shared" si="3"/>
        <v>2874478</v>
      </c>
      <c r="G110" s="52">
        <v>1018919</v>
      </c>
      <c r="H110" s="52">
        <v>1855559</v>
      </c>
      <c r="I110" s="52">
        <v>2201276</v>
      </c>
      <c r="J110" s="52"/>
      <c r="K110" s="52">
        <f t="shared" si="2"/>
        <v>19835</v>
      </c>
      <c r="L110" s="52">
        <v>13190</v>
      </c>
      <c r="M110" s="52">
        <v>6645</v>
      </c>
      <c r="N110" s="52" t="s">
        <v>13</v>
      </c>
      <c r="O110" s="53"/>
      <c r="P110" s="53"/>
    </row>
    <row r="111" spans="3:16" s="54" customFormat="1" ht="9" customHeight="1" x14ac:dyDescent="0.25">
      <c r="C111" s="477"/>
      <c r="D111" s="477" t="s">
        <v>61</v>
      </c>
      <c r="E111" s="477"/>
      <c r="F111" s="61">
        <f t="shared" si="3"/>
        <v>38770</v>
      </c>
      <c r="G111" s="61">
        <v>38770</v>
      </c>
      <c r="H111" s="61">
        <v>0</v>
      </c>
      <c r="I111" s="61">
        <v>0</v>
      </c>
      <c r="J111" s="61"/>
      <c r="K111" s="61">
        <f t="shared" si="2"/>
        <v>14827</v>
      </c>
      <c r="L111" s="61">
        <v>14216</v>
      </c>
      <c r="M111" s="61">
        <v>611</v>
      </c>
      <c r="N111" s="61" t="s">
        <v>13</v>
      </c>
      <c r="O111" s="53"/>
      <c r="P111" s="53"/>
    </row>
    <row r="112" spans="3:16" s="54" customFormat="1" ht="9" customHeight="1" x14ac:dyDescent="0.25">
      <c r="C112" s="469"/>
      <c r="D112" s="469" t="s">
        <v>62</v>
      </c>
      <c r="E112" s="469"/>
      <c r="F112" s="52">
        <f t="shared" si="3"/>
        <v>341546</v>
      </c>
      <c r="G112" s="52">
        <v>198417</v>
      </c>
      <c r="H112" s="52">
        <v>143129</v>
      </c>
      <c r="I112" s="52">
        <v>128130</v>
      </c>
      <c r="J112" s="52"/>
      <c r="K112" s="52">
        <f t="shared" si="2"/>
        <v>28105</v>
      </c>
      <c r="L112" s="52">
        <v>28105</v>
      </c>
      <c r="M112" s="52">
        <v>0</v>
      </c>
      <c r="N112" s="52" t="s">
        <v>13</v>
      </c>
      <c r="O112" s="53"/>
      <c r="P112" s="53"/>
    </row>
    <row r="113" spans="3:16" s="54" customFormat="1" ht="9" customHeight="1" x14ac:dyDescent="0.25">
      <c r="C113" s="469" t="s">
        <v>63</v>
      </c>
      <c r="D113" s="469" t="s">
        <v>63</v>
      </c>
      <c r="E113" s="469"/>
      <c r="F113" s="52">
        <f t="shared" si="3"/>
        <v>139419</v>
      </c>
      <c r="G113" s="52">
        <v>138257</v>
      </c>
      <c r="H113" s="52">
        <v>1162</v>
      </c>
      <c r="I113" s="52">
        <v>0</v>
      </c>
      <c r="J113" s="52"/>
      <c r="K113" s="52">
        <f t="shared" si="2"/>
        <v>4857</v>
      </c>
      <c r="L113" s="52">
        <v>4589</v>
      </c>
      <c r="M113" s="52">
        <v>268</v>
      </c>
      <c r="N113" s="52" t="s">
        <v>13</v>
      </c>
      <c r="O113" s="53"/>
      <c r="P113" s="53"/>
    </row>
    <row r="114" spans="3:16" s="54" customFormat="1" ht="9" customHeight="1" x14ac:dyDescent="0.25">
      <c r="C114" s="469"/>
      <c r="D114" s="469" t="s">
        <v>64</v>
      </c>
      <c r="E114" s="469"/>
      <c r="F114" s="52">
        <f t="shared" si="3"/>
        <v>0</v>
      </c>
      <c r="G114" s="52">
        <v>0</v>
      </c>
      <c r="H114" s="52">
        <v>0</v>
      </c>
      <c r="I114" s="52">
        <v>0</v>
      </c>
      <c r="J114" s="52"/>
      <c r="K114" s="52">
        <f t="shared" si="2"/>
        <v>240</v>
      </c>
      <c r="L114" s="52">
        <v>240</v>
      </c>
      <c r="M114" s="52">
        <v>0</v>
      </c>
      <c r="N114" s="52" t="s">
        <v>13</v>
      </c>
      <c r="O114" s="53"/>
      <c r="P114" s="53"/>
    </row>
    <row r="115" spans="3:16" s="54" customFormat="1" ht="9" customHeight="1" x14ac:dyDescent="0.25">
      <c r="C115" s="477" t="s">
        <v>65</v>
      </c>
      <c r="D115" s="477" t="s">
        <v>66</v>
      </c>
      <c r="E115" s="477"/>
      <c r="F115" s="61">
        <f t="shared" si="3"/>
        <v>410380</v>
      </c>
      <c r="G115" s="61">
        <v>382752</v>
      </c>
      <c r="H115" s="61">
        <v>27628</v>
      </c>
      <c r="I115" s="61">
        <v>957</v>
      </c>
      <c r="J115" s="61"/>
      <c r="K115" s="61">
        <f t="shared" si="2"/>
        <v>19708</v>
      </c>
      <c r="L115" s="61">
        <v>19548</v>
      </c>
      <c r="M115" s="61">
        <v>160</v>
      </c>
      <c r="N115" s="61" t="s">
        <v>13</v>
      </c>
      <c r="O115" s="53"/>
      <c r="P115" s="53"/>
    </row>
    <row r="116" spans="3:16" s="54" customFormat="1" ht="9" customHeight="1" x14ac:dyDescent="0.25">
      <c r="C116" s="469"/>
      <c r="D116" s="469" t="s">
        <v>67</v>
      </c>
      <c r="E116" s="469"/>
      <c r="F116" s="52">
        <f t="shared" si="3"/>
        <v>172061</v>
      </c>
      <c r="G116" s="52">
        <v>164654</v>
      </c>
      <c r="H116" s="52">
        <v>7407</v>
      </c>
      <c r="I116" s="52">
        <v>135</v>
      </c>
      <c r="J116" s="52"/>
      <c r="K116" s="52">
        <f t="shared" si="2"/>
        <v>1535</v>
      </c>
      <c r="L116" s="52">
        <v>1528</v>
      </c>
      <c r="M116" s="52">
        <v>7</v>
      </c>
      <c r="N116" s="52" t="s">
        <v>13</v>
      </c>
      <c r="O116" s="53"/>
      <c r="P116" s="53"/>
    </row>
    <row r="117" spans="3:16" s="54" customFormat="1" ht="9" customHeight="1" x14ac:dyDescent="0.25">
      <c r="C117" s="469"/>
      <c r="D117" s="469" t="s">
        <v>68</v>
      </c>
      <c r="E117" s="469"/>
      <c r="F117" s="52">
        <f t="shared" si="3"/>
        <v>549282</v>
      </c>
      <c r="G117" s="52">
        <v>346111</v>
      </c>
      <c r="H117" s="52">
        <v>203171</v>
      </c>
      <c r="I117" s="52">
        <v>185487</v>
      </c>
      <c r="J117" s="52"/>
      <c r="K117" s="52">
        <f t="shared" si="2"/>
        <v>2147</v>
      </c>
      <c r="L117" s="52">
        <v>2101</v>
      </c>
      <c r="M117" s="52">
        <v>46</v>
      </c>
      <c r="N117" s="52" t="s">
        <v>13</v>
      </c>
      <c r="O117" s="53"/>
      <c r="P117" s="53"/>
    </row>
    <row r="118" spans="3:16" s="54" customFormat="1" ht="9" customHeight="1" x14ac:dyDescent="0.25">
      <c r="C118" s="469" t="s">
        <v>69</v>
      </c>
      <c r="D118" s="469" t="s">
        <v>70</v>
      </c>
      <c r="E118" s="469"/>
      <c r="F118" s="52">
        <f t="shared" si="3"/>
        <v>131473</v>
      </c>
      <c r="G118" s="52">
        <v>124249</v>
      </c>
      <c r="H118" s="52">
        <v>7224</v>
      </c>
      <c r="I118" s="52">
        <v>0</v>
      </c>
      <c r="J118" s="52"/>
      <c r="K118" s="52">
        <f t="shared" si="2"/>
        <v>1906</v>
      </c>
      <c r="L118" s="52">
        <v>1906</v>
      </c>
      <c r="M118" s="52">
        <v>0</v>
      </c>
      <c r="N118" s="52" t="s">
        <v>13</v>
      </c>
      <c r="O118" s="53"/>
      <c r="P118" s="53"/>
    </row>
    <row r="119" spans="3:16" s="54" customFormat="1" ht="9" customHeight="1" x14ac:dyDescent="0.25">
      <c r="C119" s="477"/>
      <c r="D119" s="477" t="s">
        <v>71</v>
      </c>
      <c r="E119" s="477"/>
      <c r="F119" s="61">
        <f t="shared" si="3"/>
        <v>43544</v>
      </c>
      <c r="G119" s="61">
        <v>18276</v>
      </c>
      <c r="H119" s="61">
        <v>25268</v>
      </c>
      <c r="I119" s="61">
        <v>13470</v>
      </c>
      <c r="J119" s="61"/>
      <c r="K119" s="61">
        <f t="shared" si="2"/>
        <v>1116</v>
      </c>
      <c r="L119" s="61">
        <v>1034</v>
      </c>
      <c r="M119" s="61">
        <v>82</v>
      </c>
      <c r="N119" s="61" t="s">
        <v>13</v>
      </c>
      <c r="O119" s="53"/>
      <c r="P119" s="53"/>
    </row>
    <row r="120" spans="3:16" s="54" customFormat="1" ht="9" customHeight="1" x14ac:dyDescent="0.25">
      <c r="C120" s="469"/>
      <c r="D120" s="469" t="s">
        <v>72</v>
      </c>
      <c r="E120" s="469"/>
      <c r="F120" s="52">
        <f t="shared" si="3"/>
        <v>568811</v>
      </c>
      <c r="G120" s="52">
        <v>506170</v>
      </c>
      <c r="H120" s="52">
        <v>62641</v>
      </c>
      <c r="I120" s="52">
        <v>464</v>
      </c>
      <c r="J120" s="52"/>
      <c r="K120" s="52">
        <f t="shared" si="2"/>
        <v>4955</v>
      </c>
      <c r="L120" s="52">
        <v>4163</v>
      </c>
      <c r="M120" s="52">
        <v>792</v>
      </c>
      <c r="N120" s="52" t="s">
        <v>13</v>
      </c>
      <c r="O120" s="53"/>
      <c r="P120" s="53"/>
    </row>
    <row r="121" spans="3:16" s="54" customFormat="1" ht="9" customHeight="1" x14ac:dyDescent="0.25">
      <c r="C121" s="469"/>
      <c r="D121" s="469" t="s">
        <v>73</v>
      </c>
      <c r="E121" s="469"/>
      <c r="F121" s="52">
        <f t="shared" si="3"/>
        <v>0</v>
      </c>
      <c r="G121" s="52">
        <v>0</v>
      </c>
      <c r="H121" s="52">
        <v>0</v>
      </c>
      <c r="I121" s="52">
        <v>0</v>
      </c>
      <c r="J121" s="52"/>
      <c r="K121" s="52">
        <f t="shared" si="2"/>
        <v>857</v>
      </c>
      <c r="L121" s="52">
        <v>697</v>
      </c>
      <c r="M121" s="52">
        <v>160</v>
      </c>
      <c r="N121" s="52" t="s">
        <v>13</v>
      </c>
      <c r="O121" s="53"/>
      <c r="P121" s="53"/>
    </row>
    <row r="122" spans="3:16" s="54" customFormat="1" ht="9" customHeight="1" x14ac:dyDescent="0.25">
      <c r="C122" s="469" t="s">
        <v>74</v>
      </c>
      <c r="D122" s="469" t="s">
        <v>75</v>
      </c>
      <c r="E122" s="469"/>
      <c r="F122" s="52">
        <f t="shared" si="3"/>
        <v>482514</v>
      </c>
      <c r="G122" s="52">
        <v>482481</v>
      </c>
      <c r="H122" s="52">
        <v>33</v>
      </c>
      <c r="I122" s="52">
        <v>615</v>
      </c>
      <c r="J122" s="52"/>
      <c r="K122" s="52">
        <f t="shared" si="2"/>
        <v>4384</v>
      </c>
      <c r="L122" s="52">
        <v>4384</v>
      </c>
      <c r="M122" s="52">
        <v>0</v>
      </c>
      <c r="N122" s="52" t="s">
        <v>13</v>
      </c>
      <c r="O122" s="53"/>
      <c r="P122" s="53"/>
    </row>
    <row r="123" spans="3:16" s="54" customFormat="1" ht="9" customHeight="1" x14ac:dyDescent="0.25">
      <c r="C123" s="477" t="s">
        <v>76</v>
      </c>
      <c r="D123" s="477" t="s">
        <v>77</v>
      </c>
      <c r="E123" s="477"/>
      <c r="F123" s="61">
        <f t="shared" si="3"/>
        <v>36753</v>
      </c>
      <c r="G123" s="61">
        <v>36753</v>
      </c>
      <c r="H123" s="61">
        <v>0</v>
      </c>
      <c r="I123" s="61">
        <v>402</v>
      </c>
      <c r="J123" s="61"/>
      <c r="K123" s="61">
        <f t="shared" si="2"/>
        <v>1025</v>
      </c>
      <c r="L123" s="61">
        <v>1025</v>
      </c>
      <c r="M123" s="61">
        <v>0</v>
      </c>
      <c r="N123" s="61" t="s">
        <v>13</v>
      </c>
      <c r="O123" s="53"/>
      <c r="P123" s="53"/>
    </row>
    <row r="124" spans="3:16" s="54" customFormat="1" ht="9" customHeight="1" x14ac:dyDescent="0.25">
      <c r="C124" s="469"/>
      <c r="D124" s="469" t="s">
        <v>78</v>
      </c>
      <c r="E124" s="469"/>
      <c r="F124" s="52">
        <f t="shared" si="3"/>
        <v>65857</v>
      </c>
      <c r="G124" s="52">
        <v>65857</v>
      </c>
      <c r="H124" s="52">
        <v>0</v>
      </c>
      <c r="I124" s="52">
        <v>0</v>
      </c>
      <c r="J124" s="52"/>
      <c r="K124" s="52">
        <f t="shared" si="2"/>
        <v>281</v>
      </c>
      <c r="L124" s="52">
        <v>277</v>
      </c>
      <c r="M124" s="52">
        <v>4</v>
      </c>
      <c r="N124" s="52" t="s">
        <v>13</v>
      </c>
      <c r="O124" s="53"/>
      <c r="P124" s="53"/>
    </row>
    <row r="125" spans="3:16" s="54" customFormat="1" ht="9" customHeight="1" x14ac:dyDescent="0.25">
      <c r="C125" s="469"/>
      <c r="D125" s="469" t="s">
        <v>79</v>
      </c>
      <c r="E125" s="469"/>
      <c r="F125" s="52">
        <f t="shared" si="3"/>
        <v>99710</v>
      </c>
      <c r="G125" s="52">
        <v>99710</v>
      </c>
      <c r="H125" s="52">
        <v>0</v>
      </c>
      <c r="I125" s="52">
        <v>1799</v>
      </c>
      <c r="J125" s="52"/>
      <c r="K125" s="52">
        <f t="shared" si="2"/>
        <v>883</v>
      </c>
      <c r="L125" s="52">
        <v>810</v>
      </c>
      <c r="M125" s="52">
        <v>73</v>
      </c>
      <c r="N125" s="52" t="s">
        <v>13</v>
      </c>
      <c r="O125" s="53"/>
      <c r="P125" s="53"/>
    </row>
    <row r="126" spans="3:16" s="54" customFormat="1" ht="9" customHeight="1" x14ac:dyDescent="0.25">
      <c r="C126" s="469"/>
      <c r="D126" s="469" t="s">
        <v>80</v>
      </c>
      <c r="E126" s="469"/>
      <c r="F126" s="52">
        <f t="shared" si="3"/>
        <v>45084</v>
      </c>
      <c r="G126" s="52">
        <v>45084</v>
      </c>
      <c r="H126" s="52">
        <v>0</v>
      </c>
      <c r="I126" s="52">
        <v>0</v>
      </c>
      <c r="J126" s="52"/>
      <c r="K126" s="52">
        <f t="shared" si="2"/>
        <v>3189</v>
      </c>
      <c r="L126" s="52">
        <v>2770</v>
      </c>
      <c r="M126" s="52">
        <v>419</v>
      </c>
      <c r="N126" s="52" t="s">
        <v>13</v>
      </c>
      <c r="O126" s="53"/>
      <c r="P126" s="53"/>
    </row>
    <row r="127" spans="3:16" s="54" customFormat="1" ht="9" customHeight="1" x14ac:dyDescent="0.25">
      <c r="C127" s="477"/>
      <c r="D127" s="477" t="s">
        <v>81</v>
      </c>
      <c r="E127" s="477"/>
      <c r="F127" s="61">
        <f t="shared" si="3"/>
        <v>274044</v>
      </c>
      <c r="G127" s="61">
        <v>274034</v>
      </c>
      <c r="H127" s="61">
        <v>10</v>
      </c>
      <c r="I127" s="61">
        <v>70</v>
      </c>
      <c r="J127" s="61"/>
      <c r="K127" s="61">
        <f t="shared" si="2"/>
        <v>6482</v>
      </c>
      <c r="L127" s="61">
        <v>5702</v>
      </c>
      <c r="M127" s="61">
        <v>780</v>
      </c>
      <c r="N127" s="61" t="s">
        <v>13</v>
      </c>
      <c r="O127" s="53"/>
      <c r="P127" s="53"/>
    </row>
    <row r="128" spans="3:16" s="54" customFormat="1" ht="9" customHeight="1" x14ac:dyDescent="0.25">
      <c r="C128" s="469" t="s">
        <v>82</v>
      </c>
      <c r="D128" s="469" t="s">
        <v>83</v>
      </c>
      <c r="E128" s="469"/>
      <c r="F128" s="52">
        <f t="shared" si="3"/>
        <v>165013</v>
      </c>
      <c r="G128" s="52">
        <v>165013</v>
      </c>
      <c r="H128" s="52">
        <v>0</v>
      </c>
      <c r="I128" s="52">
        <v>65</v>
      </c>
      <c r="J128" s="52"/>
      <c r="K128" s="52">
        <f t="shared" si="2"/>
        <v>1457</v>
      </c>
      <c r="L128" s="52">
        <v>1451</v>
      </c>
      <c r="M128" s="52">
        <v>6</v>
      </c>
      <c r="N128" s="52" t="s">
        <v>13</v>
      </c>
      <c r="O128" s="53"/>
      <c r="P128" s="53"/>
    </row>
    <row r="129" spans="3:16" s="54" customFormat="1" ht="9" customHeight="1" x14ac:dyDescent="0.25">
      <c r="C129" s="469"/>
      <c r="D129" s="469" t="s">
        <v>84</v>
      </c>
      <c r="E129" s="469"/>
      <c r="F129" s="52">
        <f t="shared" si="3"/>
        <v>28452</v>
      </c>
      <c r="G129" s="52">
        <v>28452</v>
      </c>
      <c r="H129" s="52">
        <v>0</v>
      </c>
      <c r="I129" s="52">
        <v>233</v>
      </c>
      <c r="J129" s="52"/>
      <c r="K129" s="52">
        <f t="shared" si="2"/>
        <v>3331</v>
      </c>
      <c r="L129" s="52">
        <v>3331</v>
      </c>
      <c r="M129" s="52">
        <v>0</v>
      </c>
      <c r="N129" s="52" t="s">
        <v>13</v>
      </c>
      <c r="O129" s="53"/>
      <c r="P129" s="53"/>
    </row>
    <row r="130" spans="3:16" s="60" customFormat="1" ht="9" customHeight="1" x14ac:dyDescent="0.25">
      <c r="C130" s="469"/>
      <c r="D130" s="469" t="s">
        <v>85</v>
      </c>
      <c r="E130" s="469"/>
      <c r="F130" s="52">
        <f t="shared" si="3"/>
        <v>367247</v>
      </c>
      <c r="G130" s="52">
        <v>366749</v>
      </c>
      <c r="H130" s="52">
        <v>498</v>
      </c>
      <c r="I130" s="52">
        <v>1970</v>
      </c>
      <c r="J130" s="52"/>
      <c r="K130" s="52">
        <f t="shared" si="2"/>
        <v>4599</v>
      </c>
      <c r="L130" s="52">
        <v>4343</v>
      </c>
      <c r="M130" s="52">
        <v>256</v>
      </c>
      <c r="N130" s="52" t="s">
        <v>13</v>
      </c>
      <c r="O130" s="59"/>
      <c r="P130" s="59"/>
    </row>
    <row r="131" spans="3:16" s="58" customFormat="1" ht="9" customHeight="1" x14ac:dyDescent="0.25">
      <c r="C131" s="55" t="s">
        <v>86</v>
      </c>
      <c r="D131" s="55" t="s">
        <v>87</v>
      </c>
      <c r="E131" s="55"/>
      <c r="F131" s="56">
        <f t="shared" si="3"/>
        <v>667510</v>
      </c>
      <c r="G131" s="56">
        <v>618982</v>
      </c>
      <c r="H131" s="56">
        <v>48528</v>
      </c>
      <c r="I131" s="56">
        <v>5314</v>
      </c>
      <c r="J131" s="56"/>
      <c r="K131" s="56">
        <f t="shared" si="2"/>
        <v>9252</v>
      </c>
      <c r="L131" s="56">
        <v>8875</v>
      </c>
      <c r="M131" s="56">
        <v>377</v>
      </c>
      <c r="N131" s="56" t="s">
        <v>13</v>
      </c>
      <c r="O131" s="57"/>
      <c r="P131" s="57"/>
    </row>
    <row r="132" spans="3:16" s="54" customFormat="1" ht="9" customHeight="1" x14ac:dyDescent="0.25">
      <c r="C132" s="469" t="s">
        <v>88</v>
      </c>
      <c r="D132" s="469" t="s">
        <v>88</v>
      </c>
      <c r="E132" s="469"/>
      <c r="F132" s="52">
        <f t="shared" si="3"/>
        <v>295354</v>
      </c>
      <c r="G132" s="52">
        <v>190657</v>
      </c>
      <c r="H132" s="52">
        <v>104697</v>
      </c>
      <c r="I132" s="52">
        <v>0</v>
      </c>
      <c r="J132" s="52"/>
      <c r="K132" s="52">
        <f t="shared" si="2"/>
        <v>1173</v>
      </c>
      <c r="L132" s="52">
        <v>1128</v>
      </c>
      <c r="M132" s="52">
        <v>45</v>
      </c>
      <c r="N132" s="52" t="s">
        <v>13</v>
      </c>
      <c r="O132" s="53"/>
      <c r="P132" s="53"/>
    </row>
    <row r="133" spans="3:16" ht="9" customHeight="1" x14ac:dyDescent="0.2">
      <c r="C133" s="62"/>
      <c r="D133" s="44"/>
      <c r="E133" s="44"/>
      <c r="F133" s="45"/>
      <c r="G133" s="45"/>
      <c r="H133" s="45"/>
      <c r="I133" s="45"/>
      <c r="J133" s="45"/>
      <c r="K133" s="45"/>
      <c r="L133" s="45"/>
      <c r="M133" s="45"/>
      <c r="N133" s="45"/>
      <c r="O133" s="46"/>
      <c r="P133" s="46"/>
    </row>
    <row r="134" spans="3:16" ht="9" customHeight="1" x14ac:dyDescent="0.2">
      <c r="C134" s="43">
        <v>1997</v>
      </c>
      <c r="D134" s="44"/>
      <c r="E134" s="44"/>
      <c r="F134" s="45"/>
      <c r="G134" s="45"/>
      <c r="H134" s="45"/>
      <c r="I134" s="45"/>
      <c r="J134" s="45"/>
      <c r="K134" s="45"/>
      <c r="L134" s="45"/>
      <c r="M134" s="45"/>
      <c r="N134" s="45"/>
      <c r="O134" s="46"/>
      <c r="P134" s="46"/>
    </row>
    <row r="135" spans="3:16" ht="9" customHeight="1" x14ac:dyDescent="0.2">
      <c r="C135" s="30" t="s">
        <v>10</v>
      </c>
      <c r="D135" s="47"/>
      <c r="E135" s="47"/>
      <c r="F135" s="63">
        <f>SUM(F137:F193)</f>
        <v>44912828</v>
      </c>
      <c r="G135" s="63">
        <f>SUM(G137:G193)</f>
        <v>31417671</v>
      </c>
      <c r="H135" s="63">
        <f>SUM(H137:H193)</f>
        <v>13495157</v>
      </c>
      <c r="I135" s="63">
        <f>SUM(I137:I193)</f>
        <v>4402761</v>
      </c>
      <c r="J135" s="63" t="s">
        <v>9</v>
      </c>
      <c r="K135" s="63">
        <f>SUM(K137:K193)</f>
        <v>651944</v>
      </c>
      <c r="L135" s="63">
        <f>SUM(L137:L193)</f>
        <v>627395</v>
      </c>
      <c r="M135" s="63">
        <f>SUM(M137:M193)</f>
        <v>24549</v>
      </c>
      <c r="N135" s="64" t="s">
        <v>13</v>
      </c>
      <c r="O135" s="46"/>
      <c r="P135" s="46"/>
    </row>
    <row r="136" spans="3:16" ht="3.95" customHeight="1" x14ac:dyDescent="0.2">
      <c r="C136" s="43"/>
      <c r="D136" s="47"/>
      <c r="E136" s="47"/>
      <c r="F136" s="63"/>
      <c r="G136" s="63"/>
      <c r="H136" s="63"/>
      <c r="I136" s="63"/>
      <c r="J136" s="63"/>
      <c r="K136" s="63"/>
      <c r="L136" s="63"/>
      <c r="M136" s="63"/>
      <c r="N136" s="63"/>
      <c r="O136" s="46"/>
      <c r="P136" s="46"/>
    </row>
    <row r="137" spans="3:16" s="54" customFormat="1" ht="10.5" customHeight="1" x14ac:dyDescent="0.25">
      <c r="C137" s="469" t="s">
        <v>14</v>
      </c>
      <c r="D137" s="469" t="s">
        <v>14</v>
      </c>
      <c r="E137" s="65"/>
      <c r="F137" s="52">
        <f>SUM(G137:H137)</f>
        <v>288432</v>
      </c>
      <c r="G137" s="52">
        <v>281575</v>
      </c>
      <c r="H137" s="52">
        <v>6857</v>
      </c>
      <c r="I137" s="52">
        <v>388</v>
      </c>
      <c r="J137" s="52"/>
      <c r="K137" s="52">
        <f>SUM(L137:M137)</f>
        <v>3305</v>
      </c>
      <c r="L137" s="52">
        <v>3096</v>
      </c>
      <c r="M137" s="52">
        <v>209</v>
      </c>
      <c r="N137" s="52" t="s">
        <v>13</v>
      </c>
      <c r="O137" s="53"/>
      <c r="P137" s="53"/>
    </row>
    <row r="138" spans="3:16" s="54" customFormat="1" ht="9" customHeight="1" x14ac:dyDescent="0.25">
      <c r="C138" s="469" t="s">
        <v>15</v>
      </c>
      <c r="D138" s="469" t="s">
        <v>16</v>
      </c>
      <c r="E138" s="65"/>
      <c r="F138" s="52">
        <f>SUM(G138:H138)</f>
        <v>237519</v>
      </c>
      <c r="G138" s="52">
        <v>237519</v>
      </c>
      <c r="H138" s="52">
        <v>0</v>
      </c>
      <c r="I138" s="52">
        <v>268</v>
      </c>
      <c r="J138" s="52"/>
      <c r="K138" s="52">
        <f t="shared" ref="K138:K193" si="4">SUM(L138:M138)</f>
        <v>1316</v>
      </c>
      <c r="L138" s="52">
        <v>1268</v>
      </c>
      <c r="M138" s="52">
        <v>48</v>
      </c>
      <c r="N138" s="52" t="s">
        <v>13</v>
      </c>
      <c r="O138" s="53"/>
      <c r="P138" s="53"/>
    </row>
    <row r="139" spans="3:16" s="54" customFormat="1" ht="9" customHeight="1" x14ac:dyDescent="0.25">
      <c r="C139" s="469"/>
      <c r="D139" s="469" t="s">
        <v>17</v>
      </c>
      <c r="E139" s="65"/>
      <c r="F139" s="52">
        <f>SUM(G139:H139)</f>
        <v>2482361</v>
      </c>
      <c r="G139" s="52">
        <v>2481145</v>
      </c>
      <c r="H139" s="52">
        <v>1216</v>
      </c>
      <c r="I139" s="52">
        <v>1088</v>
      </c>
      <c r="J139" s="52"/>
      <c r="K139" s="52">
        <f t="shared" si="4"/>
        <v>2808</v>
      </c>
      <c r="L139" s="52">
        <v>2143</v>
      </c>
      <c r="M139" s="52">
        <v>665</v>
      </c>
      <c r="N139" s="52" t="s">
        <v>13</v>
      </c>
      <c r="O139" s="53"/>
      <c r="P139" s="53"/>
    </row>
    <row r="140" spans="3:16" s="58" customFormat="1" ht="9" customHeight="1" x14ac:dyDescent="0.25">
      <c r="C140" s="55" t="s">
        <v>112</v>
      </c>
      <c r="D140" s="55" t="s">
        <v>18</v>
      </c>
      <c r="E140" s="66"/>
      <c r="F140" s="56">
        <f t="shared" ref="F140:F193" si="5">SUM(G140:H140)</f>
        <v>383451</v>
      </c>
      <c r="G140" s="56">
        <v>346288</v>
      </c>
      <c r="H140" s="56">
        <v>37163</v>
      </c>
      <c r="I140" s="56">
        <v>74</v>
      </c>
      <c r="J140" s="56"/>
      <c r="K140" s="56">
        <f t="shared" si="4"/>
        <v>1079</v>
      </c>
      <c r="L140" s="56">
        <v>994</v>
      </c>
      <c r="M140" s="56">
        <v>85</v>
      </c>
      <c r="N140" s="56" t="s">
        <v>13</v>
      </c>
      <c r="O140" s="57"/>
      <c r="P140" s="57"/>
    </row>
    <row r="141" spans="3:16" s="54" customFormat="1" ht="9" customHeight="1" x14ac:dyDescent="0.25">
      <c r="C141" s="469"/>
      <c r="D141" s="469" t="s">
        <v>19</v>
      </c>
      <c r="E141" s="65"/>
      <c r="F141" s="52">
        <f t="shared" si="5"/>
        <v>53949</v>
      </c>
      <c r="G141" s="52">
        <v>7842</v>
      </c>
      <c r="H141" s="52">
        <v>46107</v>
      </c>
      <c r="I141" s="52">
        <v>19041</v>
      </c>
      <c r="J141" s="52"/>
      <c r="K141" s="52">
        <f t="shared" si="4"/>
        <v>232</v>
      </c>
      <c r="L141" s="52">
        <v>219</v>
      </c>
      <c r="M141" s="52">
        <v>13</v>
      </c>
      <c r="N141" s="52" t="s">
        <v>13</v>
      </c>
      <c r="O141" s="53"/>
      <c r="P141" s="53"/>
    </row>
    <row r="142" spans="3:16" s="60" customFormat="1" ht="9" customHeight="1" x14ac:dyDescent="0.25">
      <c r="C142" s="469"/>
      <c r="D142" s="469" t="s">
        <v>20</v>
      </c>
      <c r="E142" s="65"/>
      <c r="F142" s="52">
        <f t="shared" si="5"/>
        <v>1000640</v>
      </c>
      <c r="G142" s="52">
        <v>174583</v>
      </c>
      <c r="H142" s="52">
        <v>826057</v>
      </c>
      <c r="I142" s="52">
        <v>151660</v>
      </c>
      <c r="J142" s="52"/>
      <c r="K142" s="52">
        <f t="shared" si="4"/>
        <v>2757</v>
      </c>
      <c r="L142" s="52">
        <v>2124</v>
      </c>
      <c r="M142" s="52">
        <v>633</v>
      </c>
      <c r="N142" s="52" t="s">
        <v>13</v>
      </c>
      <c r="O142" s="59"/>
      <c r="P142" s="59"/>
    </row>
    <row r="143" spans="3:16" s="54" customFormat="1" ht="9" customHeight="1" x14ac:dyDescent="0.25">
      <c r="C143" s="469" t="s">
        <v>21</v>
      </c>
      <c r="D143" s="469" t="s">
        <v>21</v>
      </c>
      <c r="E143" s="65"/>
      <c r="F143" s="52">
        <f t="shared" si="5"/>
        <v>50116</v>
      </c>
      <c r="G143" s="52">
        <v>50116</v>
      </c>
      <c r="H143" s="52">
        <v>0</v>
      </c>
      <c r="I143" s="52">
        <v>0</v>
      </c>
      <c r="J143" s="52"/>
      <c r="K143" s="52">
        <f t="shared" si="4"/>
        <v>686</v>
      </c>
      <c r="L143" s="52">
        <v>686</v>
      </c>
      <c r="M143" s="52">
        <v>0</v>
      </c>
      <c r="N143" s="52" t="s">
        <v>13</v>
      </c>
      <c r="O143" s="53"/>
      <c r="P143" s="53"/>
    </row>
    <row r="144" spans="3:16" s="54" customFormat="1" ht="9" customHeight="1" x14ac:dyDescent="0.25">
      <c r="C144" s="477"/>
      <c r="D144" s="477" t="s">
        <v>22</v>
      </c>
      <c r="E144" s="67"/>
      <c r="F144" s="61">
        <f t="shared" si="5"/>
        <v>108225</v>
      </c>
      <c r="G144" s="61">
        <v>108225</v>
      </c>
      <c r="H144" s="61">
        <v>0</v>
      </c>
      <c r="I144" s="61">
        <v>0</v>
      </c>
      <c r="J144" s="61"/>
      <c r="K144" s="61">
        <f t="shared" si="4"/>
        <v>201359</v>
      </c>
      <c r="L144" s="61">
        <v>201037</v>
      </c>
      <c r="M144" s="61">
        <v>322</v>
      </c>
      <c r="N144" s="61" t="s">
        <v>13</v>
      </c>
      <c r="O144" s="53"/>
      <c r="P144" s="53"/>
    </row>
    <row r="145" spans="3:16" s="54" customFormat="1" ht="9" customHeight="1" x14ac:dyDescent="0.25">
      <c r="C145" s="469" t="s">
        <v>27</v>
      </c>
      <c r="D145" s="469" t="s">
        <v>28</v>
      </c>
      <c r="E145" s="65"/>
      <c r="F145" s="52">
        <f t="shared" si="5"/>
        <v>195135</v>
      </c>
      <c r="G145" s="52">
        <v>195135</v>
      </c>
      <c r="H145" s="52">
        <v>0</v>
      </c>
      <c r="I145" s="52">
        <v>0</v>
      </c>
      <c r="J145" s="52"/>
      <c r="K145" s="52">
        <f t="shared" si="4"/>
        <v>267</v>
      </c>
      <c r="L145" s="52">
        <v>209</v>
      </c>
      <c r="M145" s="52">
        <v>58</v>
      </c>
      <c r="N145" s="52" t="s">
        <v>13</v>
      </c>
      <c r="O145" s="53"/>
      <c r="P145" s="53"/>
    </row>
    <row r="146" spans="3:16" s="54" customFormat="1" ht="9" customHeight="1" x14ac:dyDescent="0.25">
      <c r="C146" s="469"/>
      <c r="D146" s="469" t="s">
        <v>29</v>
      </c>
      <c r="E146" s="65"/>
      <c r="F146" s="52">
        <f t="shared" si="5"/>
        <v>191424</v>
      </c>
      <c r="G146" s="52">
        <v>191424</v>
      </c>
      <c r="H146" s="52">
        <v>0</v>
      </c>
      <c r="I146" s="52">
        <v>0</v>
      </c>
      <c r="J146" s="52"/>
      <c r="K146" s="52">
        <f t="shared" si="4"/>
        <v>14121</v>
      </c>
      <c r="L146" s="52">
        <v>14121</v>
      </c>
      <c r="M146" s="52">
        <v>0</v>
      </c>
      <c r="N146" s="52" t="s">
        <v>13</v>
      </c>
      <c r="O146" s="53"/>
      <c r="P146" s="53"/>
    </row>
    <row r="147" spans="3:16" s="54" customFormat="1" ht="9" customHeight="1" x14ac:dyDescent="0.25">
      <c r="C147" s="469" t="s">
        <v>30</v>
      </c>
      <c r="D147" s="469" t="s">
        <v>31</v>
      </c>
      <c r="E147" s="65"/>
      <c r="F147" s="52">
        <f t="shared" si="5"/>
        <v>390797</v>
      </c>
      <c r="G147" s="52">
        <v>390797</v>
      </c>
      <c r="H147" s="52">
        <v>0</v>
      </c>
      <c r="I147" s="52">
        <v>3146</v>
      </c>
      <c r="J147" s="52"/>
      <c r="K147" s="52">
        <f t="shared" si="4"/>
        <v>1615</v>
      </c>
      <c r="L147" s="52">
        <v>1003</v>
      </c>
      <c r="M147" s="52">
        <v>612</v>
      </c>
      <c r="N147" s="52" t="s">
        <v>13</v>
      </c>
      <c r="O147" s="53"/>
      <c r="P147" s="53"/>
    </row>
    <row r="148" spans="3:16" s="54" customFormat="1" ht="9" customHeight="1" x14ac:dyDescent="0.25">
      <c r="C148" s="477"/>
      <c r="D148" s="477" t="s">
        <v>30</v>
      </c>
      <c r="E148" s="67"/>
      <c r="F148" s="61">
        <f t="shared" si="5"/>
        <v>390423</v>
      </c>
      <c r="G148" s="61">
        <v>350132</v>
      </c>
      <c r="H148" s="61">
        <v>40291</v>
      </c>
      <c r="I148" s="61">
        <v>6193</v>
      </c>
      <c r="J148" s="61"/>
      <c r="K148" s="61">
        <f t="shared" si="4"/>
        <v>4232</v>
      </c>
      <c r="L148" s="61">
        <v>3022</v>
      </c>
      <c r="M148" s="61">
        <v>1210</v>
      </c>
      <c r="N148" s="61" t="s">
        <v>13</v>
      </c>
      <c r="O148" s="53"/>
      <c r="P148" s="53"/>
    </row>
    <row r="149" spans="3:16" s="54" customFormat="1" ht="9" customHeight="1" x14ac:dyDescent="0.25">
      <c r="C149" s="469" t="s">
        <v>23</v>
      </c>
      <c r="D149" s="469" t="s">
        <v>24</v>
      </c>
      <c r="E149" s="65"/>
      <c r="F149" s="52">
        <f t="shared" si="5"/>
        <v>281965</v>
      </c>
      <c r="G149" s="52">
        <v>269183</v>
      </c>
      <c r="H149" s="52">
        <v>12782</v>
      </c>
      <c r="I149" s="52">
        <v>5794</v>
      </c>
      <c r="J149" s="52"/>
      <c r="K149" s="52">
        <f t="shared" si="4"/>
        <v>5343</v>
      </c>
      <c r="L149" s="52">
        <v>4670</v>
      </c>
      <c r="M149" s="52">
        <v>673</v>
      </c>
      <c r="N149" s="52" t="s">
        <v>13</v>
      </c>
      <c r="O149" s="53"/>
      <c r="P149" s="53"/>
    </row>
    <row r="150" spans="3:16" s="54" customFormat="1" ht="9" customHeight="1" x14ac:dyDescent="0.25">
      <c r="C150" s="469" t="s">
        <v>25</v>
      </c>
      <c r="D150" s="469" t="s">
        <v>25</v>
      </c>
      <c r="E150" s="65"/>
      <c r="F150" s="52">
        <f t="shared" si="5"/>
        <v>94907</v>
      </c>
      <c r="G150" s="52">
        <v>94907</v>
      </c>
      <c r="H150" s="52">
        <v>0</v>
      </c>
      <c r="I150" s="52">
        <v>215</v>
      </c>
      <c r="J150" s="52"/>
      <c r="K150" s="52">
        <f t="shared" si="4"/>
        <v>813</v>
      </c>
      <c r="L150" s="52">
        <v>813</v>
      </c>
      <c r="M150" s="52">
        <v>0</v>
      </c>
      <c r="N150" s="52" t="s">
        <v>13</v>
      </c>
      <c r="O150" s="53"/>
      <c r="P150" s="53"/>
    </row>
    <row r="151" spans="3:16" s="54" customFormat="1" ht="9" customHeight="1" x14ac:dyDescent="0.25">
      <c r="C151" s="469"/>
      <c r="D151" s="469" t="s">
        <v>26</v>
      </c>
      <c r="E151" s="65"/>
      <c r="F151" s="52">
        <f t="shared" si="5"/>
        <v>127760</v>
      </c>
      <c r="G151" s="52">
        <v>92623</v>
      </c>
      <c r="H151" s="52">
        <v>35137</v>
      </c>
      <c r="I151" s="52">
        <v>75387</v>
      </c>
      <c r="J151" s="52"/>
      <c r="K151" s="52">
        <f t="shared" si="4"/>
        <v>1883</v>
      </c>
      <c r="L151" s="52">
        <v>1883</v>
      </c>
      <c r="M151" s="52">
        <v>0</v>
      </c>
      <c r="N151" s="52" t="s">
        <v>13</v>
      </c>
      <c r="O151" s="53"/>
      <c r="P151" s="53"/>
    </row>
    <row r="152" spans="3:16" s="54" customFormat="1" ht="9" customHeight="1" x14ac:dyDescent="0.25">
      <c r="C152" s="477" t="s">
        <v>111</v>
      </c>
      <c r="D152" s="477" t="s">
        <v>32</v>
      </c>
      <c r="E152" s="67"/>
      <c r="F152" s="61">
        <f t="shared" si="5"/>
        <v>17786069</v>
      </c>
      <c r="G152" s="61">
        <v>11864395</v>
      </c>
      <c r="H152" s="61">
        <v>5921674</v>
      </c>
      <c r="I152" s="61">
        <v>0</v>
      </c>
      <c r="J152" s="61"/>
      <c r="K152" s="61">
        <f t="shared" si="4"/>
        <v>47025</v>
      </c>
      <c r="L152" s="61">
        <v>47014</v>
      </c>
      <c r="M152" s="61">
        <v>11</v>
      </c>
      <c r="N152" s="61" t="s">
        <v>13</v>
      </c>
      <c r="O152" s="53"/>
      <c r="P152" s="53"/>
    </row>
    <row r="153" spans="3:16" s="54" customFormat="1" ht="9" customHeight="1" x14ac:dyDescent="0.25">
      <c r="C153" s="469" t="s">
        <v>33</v>
      </c>
      <c r="D153" s="469" t="s">
        <v>33</v>
      </c>
      <c r="E153" s="65"/>
      <c r="F153" s="52">
        <f t="shared" si="5"/>
        <v>174342</v>
      </c>
      <c r="G153" s="52">
        <v>148127</v>
      </c>
      <c r="H153" s="52">
        <v>26215</v>
      </c>
      <c r="I153" s="52">
        <v>1206</v>
      </c>
      <c r="J153" s="52"/>
      <c r="K153" s="52">
        <f t="shared" si="4"/>
        <v>18751</v>
      </c>
      <c r="L153" s="52">
        <v>18669</v>
      </c>
      <c r="M153" s="52">
        <v>82</v>
      </c>
      <c r="N153" s="52" t="s">
        <v>13</v>
      </c>
      <c r="O153" s="53"/>
      <c r="P153" s="53"/>
    </row>
    <row r="154" spans="3:16" s="54" customFormat="1" ht="9" customHeight="1" x14ac:dyDescent="0.25">
      <c r="C154" s="469" t="s">
        <v>34</v>
      </c>
      <c r="D154" s="469" t="s">
        <v>35</v>
      </c>
      <c r="E154" s="65"/>
      <c r="F154" s="52">
        <f t="shared" si="5"/>
        <v>586466</v>
      </c>
      <c r="G154" s="52">
        <v>360926</v>
      </c>
      <c r="H154" s="52">
        <v>225540</v>
      </c>
      <c r="I154" s="52">
        <v>52458</v>
      </c>
      <c r="J154" s="52"/>
      <c r="K154" s="52">
        <f t="shared" si="4"/>
        <v>4808</v>
      </c>
      <c r="L154" s="52">
        <v>4573</v>
      </c>
      <c r="M154" s="52">
        <v>235</v>
      </c>
      <c r="N154" s="52" t="s">
        <v>13</v>
      </c>
      <c r="O154" s="53"/>
      <c r="P154" s="53"/>
    </row>
    <row r="155" spans="3:16" s="60" customFormat="1" ht="9" customHeight="1" x14ac:dyDescent="0.25">
      <c r="C155" s="469" t="s">
        <v>36</v>
      </c>
      <c r="D155" s="469" t="s">
        <v>37</v>
      </c>
      <c r="E155" s="65"/>
      <c r="F155" s="52">
        <f t="shared" si="5"/>
        <v>1016425</v>
      </c>
      <c r="G155" s="52">
        <v>697686</v>
      </c>
      <c r="H155" s="52">
        <v>318739</v>
      </c>
      <c r="I155" s="52">
        <v>160527</v>
      </c>
      <c r="J155" s="52"/>
      <c r="K155" s="52">
        <f t="shared" si="4"/>
        <v>9347</v>
      </c>
      <c r="L155" s="52">
        <v>9076</v>
      </c>
      <c r="M155" s="52">
        <v>271</v>
      </c>
      <c r="N155" s="52" t="s">
        <v>13</v>
      </c>
      <c r="O155" s="59"/>
      <c r="P155" s="59"/>
    </row>
    <row r="156" spans="3:16" s="58" customFormat="1" ht="9" customHeight="1" x14ac:dyDescent="0.25">
      <c r="C156" s="55"/>
      <c r="D156" s="55" t="s">
        <v>38</v>
      </c>
      <c r="E156" s="66"/>
      <c r="F156" s="56">
        <f t="shared" si="5"/>
        <v>401777</v>
      </c>
      <c r="G156" s="56">
        <v>346569</v>
      </c>
      <c r="H156" s="56">
        <v>55208</v>
      </c>
      <c r="I156" s="56">
        <v>255459</v>
      </c>
      <c r="J156" s="56"/>
      <c r="K156" s="56">
        <f t="shared" si="4"/>
        <v>5095</v>
      </c>
      <c r="L156" s="56">
        <v>5037</v>
      </c>
      <c r="M156" s="56">
        <v>58</v>
      </c>
      <c r="N156" s="56" t="s">
        <v>13</v>
      </c>
      <c r="O156" s="57"/>
      <c r="P156" s="57"/>
    </row>
    <row r="157" spans="3:16" s="54" customFormat="1" ht="9" customHeight="1" x14ac:dyDescent="0.25">
      <c r="C157" s="469" t="s">
        <v>39</v>
      </c>
      <c r="D157" s="469" t="s">
        <v>40</v>
      </c>
      <c r="E157" s="65"/>
      <c r="F157" s="52">
        <f t="shared" si="5"/>
        <v>4136753</v>
      </c>
      <c r="G157" s="52">
        <v>2887822</v>
      </c>
      <c r="H157" s="52">
        <v>1248931</v>
      </c>
      <c r="I157" s="52">
        <v>39464</v>
      </c>
      <c r="J157" s="52"/>
      <c r="K157" s="52">
        <f t="shared" si="4"/>
        <v>41326</v>
      </c>
      <c r="L157" s="52">
        <v>40604</v>
      </c>
      <c r="M157" s="52">
        <v>722</v>
      </c>
      <c r="N157" s="52" t="s">
        <v>13</v>
      </c>
      <c r="O157" s="53"/>
      <c r="P157" s="53"/>
    </row>
    <row r="158" spans="3:16" s="54" customFormat="1" ht="9" customHeight="1" x14ac:dyDescent="0.25">
      <c r="C158" s="469"/>
      <c r="D158" s="469" t="s">
        <v>41</v>
      </c>
      <c r="E158" s="65"/>
      <c r="F158" s="52">
        <f t="shared" si="5"/>
        <v>1127767</v>
      </c>
      <c r="G158" s="52">
        <v>444739</v>
      </c>
      <c r="H158" s="52">
        <v>683028</v>
      </c>
      <c r="I158" s="52">
        <v>803618</v>
      </c>
      <c r="J158" s="52"/>
      <c r="K158" s="52">
        <f t="shared" si="4"/>
        <v>19948</v>
      </c>
      <c r="L158" s="52">
        <v>19946</v>
      </c>
      <c r="M158" s="52">
        <v>2</v>
      </c>
      <c r="N158" s="52" t="s">
        <v>13</v>
      </c>
      <c r="O158" s="53"/>
      <c r="P158" s="53"/>
    </row>
    <row r="159" spans="3:16" s="54" customFormat="1" ht="9" customHeight="1" x14ac:dyDescent="0.25">
      <c r="C159" s="469" t="s">
        <v>32</v>
      </c>
      <c r="D159" s="469" t="s">
        <v>42</v>
      </c>
      <c r="E159" s="65"/>
      <c r="F159" s="52">
        <f>SUM(G159:H159)</f>
        <v>963</v>
      </c>
      <c r="G159" s="52">
        <v>40</v>
      </c>
      <c r="H159" s="52">
        <v>923</v>
      </c>
      <c r="I159" s="52">
        <v>0</v>
      </c>
      <c r="J159" s="52"/>
      <c r="K159" s="52">
        <f t="shared" si="4"/>
        <v>51087</v>
      </c>
      <c r="L159" s="52">
        <v>41157</v>
      </c>
      <c r="M159" s="52">
        <v>9930</v>
      </c>
      <c r="N159" s="52" t="s">
        <v>13</v>
      </c>
      <c r="O159" s="53"/>
      <c r="P159" s="53"/>
    </row>
    <row r="160" spans="3:16" s="54" customFormat="1" ht="9" customHeight="1" x14ac:dyDescent="0.25">
      <c r="C160" s="477" t="s">
        <v>43</v>
      </c>
      <c r="D160" s="477" t="s">
        <v>44</v>
      </c>
      <c r="E160" s="67"/>
      <c r="F160" s="61">
        <f t="shared" si="5"/>
        <v>431548</v>
      </c>
      <c r="G160" s="61">
        <v>250255</v>
      </c>
      <c r="H160" s="61">
        <v>181293</v>
      </c>
      <c r="I160" s="61">
        <v>214</v>
      </c>
      <c r="J160" s="61"/>
      <c r="K160" s="61">
        <f t="shared" si="4"/>
        <v>4033</v>
      </c>
      <c r="L160" s="61">
        <v>3988</v>
      </c>
      <c r="M160" s="61">
        <v>45</v>
      </c>
      <c r="N160" s="61" t="s">
        <v>13</v>
      </c>
      <c r="O160" s="53"/>
      <c r="P160" s="53"/>
    </row>
    <row r="161" spans="3:16" s="54" customFormat="1" ht="9" customHeight="1" x14ac:dyDescent="0.25">
      <c r="C161" s="469"/>
      <c r="D161" s="469" t="s">
        <v>45</v>
      </c>
      <c r="E161" s="65"/>
      <c r="F161" s="52">
        <f t="shared" si="5"/>
        <v>23086</v>
      </c>
      <c r="G161" s="52">
        <v>23086</v>
      </c>
      <c r="H161" s="52">
        <v>0</v>
      </c>
      <c r="I161" s="52">
        <v>0</v>
      </c>
      <c r="J161" s="52"/>
      <c r="K161" s="52">
        <f t="shared" si="4"/>
        <v>12663</v>
      </c>
      <c r="L161" s="52">
        <v>12663</v>
      </c>
      <c r="M161" s="52">
        <v>0</v>
      </c>
      <c r="N161" s="52" t="s">
        <v>13</v>
      </c>
      <c r="O161" s="53"/>
      <c r="P161" s="53"/>
    </row>
    <row r="162" spans="3:16" s="54" customFormat="1" ht="9" customHeight="1" x14ac:dyDescent="0.25">
      <c r="C162" s="469" t="s">
        <v>46</v>
      </c>
      <c r="D162" s="469" t="s">
        <v>47</v>
      </c>
      <c r="E162" s="65"/>
      <c r="F162" s="52">
        <f t="shared" si="5"/>
        <v>102462</v>
      </c>
      <c r="G162" s="52">
        <v>102462</v>
      </c>
      <c r="H162" s="52">
        <v>0</v>
      </c>
      <c r="I162" s="52">
        <v>0</v>
      </c>
      <c r="J162" s="52"/>
      <c r="K162" s="52">
        <f t="shared" si="4"/>
        <v>920</v>
      </c>
      <c r="L162" s="52">
        <v>920</v>
      </c>
      <c r="M162" s="52">
        <v>0</v>
      </c>
      <c r="N162" s="52" t="s">
        <v>13</v>
      </c>
      <c r="O162" s="53"/>
      <c r="P162" s="53"/>
    </row>
    <row r="163" spans="3:16" s="54" customFormat="1" ht="9" customHeight="1" x14ac:dyDescent="0.25">
      <c r="C163" s="469" t="s">
        <v>48</v>
      </c>
      <c r="D163" s="469" t="s">
        <v>49</v>
      </c>
      <c r="E163" s="65"/>
      <c r="F163" s="52">
        <f t="shared" si="5"/>
        <v>119096</v>
      </c>
      <c r="G163" s="52">
        <v>115719</v>
      </c>
      <c r="H163" s="52">
        <v>3377</v>
      </c>
      <c r="I163" s="52">
        <v>0</v>
      </c>
      <c r="J163" s="52"/>
      <c r="K163" s="52">
        <f t="shared" si="4"/>
        <v>5305</v>
      </c>
      <c r="L163" s="52">
        <v>5305</v>
      </c>
      <c r="M163" s="52">
        <v>0</v>
      </c>
      <c r="N163" s="52" t="s">
        <v>13</v>
      </c>
      <c r="O163" s="53"/>
      <c r="P163" s="53"/>
    </row>
    <row r="164" spans="3:16" s="54" customFormat="1" ht="9" customHeight="1" x14ac:dyDescent="0.25">
      <c r="C164" s="477" t="s">
        <v>50</v>
      </c>
      <c r="D164" s="477" t="s">
        <v>51</v>
      </c>
      <c r="E164" s="67"/>
      <c r="F164" s="61">
        <f t="shared" si="5"/>
        <v>2681497</v>
      </c>
      <c r="G164" s="61">
        <v>2167949</v>
      </c>
      <c r="H164" s="61">
        <v>513548</v>
      </c>
      <c r="I164" s="61">
        <v>133852</v>
      </c>
      <c r="J164" s="61"/>
      <c r="K164" s="61">
        <f t="shared" si="4"/>
        <v>4714</v>
      </c>
      <c r="L164" s="61">
        <v>3748</v>
      </c>
      <c r="M164" s="61">
        <v>966</v>
      </c>
      <c r="N164" s="61" t="s">
        <v>13</v>
      </c>
      <c r="O164" s="53"/>
      <c r="P164" s="53"/>
    </row>
    <row r="165" spans="3:16" s="54" customFormat="1" ht="9" customHeight="1" x14ac:dyDescent="0.25">
      <c r="C165" s="469" t="s">
        <v>52</v>
      </c>
      <c r="D165" s="469" t="s">
        <v>53</v>
      </c>
      <c r="E165" s="65"/>
      <c r="F165" s="52">
        <f t="shared" si="5"/>
        <v>204005</v>
      </c>
      <c r="G165" s="52">
        <v>193694</v>
      </c>
      <c r="H165" s="52">
        <v>10311</v>
      </c>
      <c r="I165" s="52">
        <v>106095</v>
      </c>
      <c r="J165" s="52"/>
      <c r="K165" s="52">
        <f t="shared" si="4"/>
        <v>25601</v>
      </c>
      <c r="L165" s="52">
        <v>25601</v>
      </c>
      <c r="M165" s="52">
        <v>0</v>
      </c>
      <c r="N165" s="52" t="s">
        <v>13</v>
      </c>
      <c r="O165" s="53"/>
      <c r="P165" s="53"/>
    </row>
    <row r="166" spans="3:16" s="54" customFormat="1" ht="9" customHeight="1" x14ac:dyDescent="0.25">
      <c r="C166" s="469"/>
      <c r="D166" s="469" t="s">
        <v>52</v>
      </c>
      <c r="E166" s="65"/>
      <c r="F166" s="52">
        <f t="shared" si="5"/>
        <v>452317</v>
      </c>
      <c r="G166" s="52">
        <v>452317</v>
      </c>
      <c r="H166" s="52">
        <v>0</v>
      </c>
      <c r="I166" s="52">
        <v>69</v>
      </c>
      <c r="J166" s="52"/>
      <c r="K166" s="52">
        <f t="shared" si="4"/>
        <v>7861</v>
      </c>
      <c r="L166" s="52">
        <v>7861</v>
      </c>
      <c r="M166" s="52">
        <v>0</v>
      </c>
      <c r="N166" s="52" t="s">
        <v>13</v>
      </c>
      <c r="O166" s="53"/>
      <c r="P166" s="53"/>
    </row>
    <row r="167" spans="3:16" s="54" customFormat="1" ht="9" customHeight="1" x14ac:dyDescent="0.25">
      <c r="C167" s="469"/>
      <c r="D167" s="469" t="s">
        <v>54</v>
      </c>
      <c r="E167" s="65"/>
      <c r="F167" s="52">
        <f t="shared" si="5"/>
        <v>50856</v>
      </c>
      <c r="G167" s="52">
        <v>50856</v>
      </c>
      <c r="H167" s="52">
        <v>0</v>
      </c>
      <c r="I167" s="52">
        <v>95</v>
      </c>
      <c r="J167" s="52"/>
      <c r="K167" s="52">
        <f t="shared" si="4"/>
        <v>6807</v>
      </c>
      <c r="L167" s="52">
        <v>6807</v>
      </c>
      <c r="M167" s="52">
        <v>0</v>
      </c>
      <c r="N167" s="52" t="s">
        <v>13</v>
      </c>
      <c r="O167" s="53"/>
      <c r="P167" s="53"/>
    </row>
    <row r="168" spans="3:16" s="54" customFormat="1" ht="9" customHeight="1" x14ac:dyDescent="0.25">
      <c r="C168" s="477" t="s">
        <v>55</v>
      </c>
      <c r="D168" s="477" t="s">
        <v>55</v>
      </c>
      <c r="E168" s="67"/>
      <c r="F168" s="61">
        <f t="shared" si="5"/>
        <v>68893</v>
      </c>
      <c r="G168" s="61">
        <v>65695</v>
      </c>
      <c r="H168" s="61">
        <v>3198</v>
      </c>
      <c r="I168" s="61">
        <v>97</v>
      </c>
      <c r="J168" s="61"/>
      <c r="K168" s="61">
        <f t="shared" si="4"/>
        <v>2150</v>
      </c>
      <c r="L168" s="61">
        <v>2094</v>
      </c>
      <c r="M168" s="61">
        <v>56</v>
      </c>
      <c r="N168" s="61" t="s">
        <v>13</v>
      </c>
      <c r="O168" s="53"/>
      <c r="P168" s="53"/>
    </row>
    <row r="169" spans="3:16" s="54" customFormat="1" ht="9" customHeight="1" x14ac:dyDescent="0.25">
      <c r="C169" s="469"/>
      <c r="D169" s="469" t="s">
        <v>56</v>
      </c>
      <c r="E169" s="65"/>
      <c r="F169" s="52">
        <f t="shared" si="5"/>
        <v>0</v>
      </c>
      <c r="G169" s="52">
        <v>0</v>
      </c>
      <c r="H169" s="52">
        <v>0</v>
      </c>
      <c r="I169" s="52">
        <v>0</v>
      </c>
      <c r="J169" s="52"/>
      <c r="K169" s="52">
        <f t="shared" si="4"/>
        <v>269</v>
      </c>
      <c r="L169" s="52">
        <v>269</v>
      </c>
      <c r="M169" s="52">
        <v>0</v>
      </c>
      <c r="N169" s="52" t="s">
        <v>13</v>
      </c>
      <c r="O169" s="53"/>
      <c r="P169" s="53"/>
    </row>
    <row r="170" spans="3:16" s="54" customFormat="1" ht="9" customHeight="1" x14ac:dyDescent="0.25">
      <c r="C170" s="469" t="s">
        <v>57</v>
      </c>
      <c r="D170" s="469" t="s">
        <v>57</v>
      </c>
      <c r="E170" s="65"/>
      <c r="F170" s="52">
        <f t="shared" si="5"/>
        <v>47799</v>
      </c>
      <c r="G170" s="52">
        <v>47799</v>
      </c>
      <c r="H170" s="52">
        <v>0</v>
      </c>
      <c r="I170" s="52">
        <v>0</v>
      </c>
      <c r="J170" s="52"/>
      <c r="K170" s="52">
        <f t="shared" si="4"/>
        <v>4853</v>
      </c>
      <c r="L170" s="52">
        <v>4853</v>
      </c>
      <c r="M170" s="52">
        <v>0</v>
      </c>
      <c r="N170" s="52" t="s">
        <v>13</v>
      </c>
      <c r="O170" s="53"/>
      <c r="P170" s="53"/>
    </row>
    <row r="171" spans="3:16" s="54" customFormat="1" ht="9" customHeight="1" x14ac:dyDescent="0.25">
      <c r="C171" s="469" t="s">
        <v>59</v>
      </c>
      <c r="D171" s="469" t="s">
        <v>60</v>
      </c>
      <c r="E171" s="65"/>
      <c r="F171" s="52">
        <f t="shared" si="5"/>
        <v>3699535</v>
      </c>
      <c r="G171" s="52">
        <v>1117447</v>
      </c>
      <c r="H171" s="52">
        <v>2582088</v>
      </c>
      <c r="I171" s="52">
        <v>2169930</v>
      </c>
      <c r="J171" s="52"/>
      <c r="K171" s="52">
        <f t="shared" si="4"/>
        <v>20299</v>
      </c>
      <c r="L171" s="52">
        <v>17422</v>
      </c>
      <c r="M171" s="52">
        <v>2877</v>
      </c>
      <c r="N171" s="52" t="s">
        <v>13</v>
      </c>
      <c r="O171" s="53"/>
      <c r="P171" s="53"/>
    </row>
    <row r="172" spans="3:16" s="54" customFormat="1" ht="9" customHeight="1" x14ac:dyDescent="0.25">
      <c r="C172" s="477"/>
      <c r="D172" s="477" t="s">
        <v>61</v>
      </c>
      <c r="E172" s="67"/>
      <c r="F172" s="61">
        <f t="shared" si="5"/>
        <v>45274</v>
      </c>
      <c r="G172" s="61">
        <v>45054</v>
      </c>
      <c r="H172" s="61">
        <v>220</v>
      </c>
      <c r="I172" s="61">
        <v>0</v>
      </c>
      <c r="J172" s="61"/>
      <c r="K172" s="61">
        <f t="shared" si="4"/>
        <v>10968</v>
      </c>
      <c r="L172" s="61">
        <v>9806</v>
      </c>
      <c r="M172" s="61">
        <v>1162</v>
      </c>
      <c r="N172" s="61" t="s">
        <v>13</v>
      </c>
      <c r="O172" s="53"/>
      <c r="P172" s="53"/>
    </row>
    <row r="173" spans="3:16" s="54" customFormat="1" ht="9" customHeight="1" x14ac:dyDescent="0.25">
      <c r="C173" s="469"/>
      <c r="D173" s="469" t="s">
        <v>62</v>
      </c>
      <c r="E173" s="65"/>
      <c r="F173" s="52">
        <f t="shared" si="5"/>
        <v>348805</v>
      </c>
      <c r="G173" s="52">
        <v>207804</v>
      </c>
      <c r="H173" s="52">
        <v>141001</v>
      </c>
      <c r="I173" s="52">
        <v>158969</v>
      </c>
      <c r="J173" s="52"/>
      <c r="K173" s="52">
        <f t="shared" si="4"/>
        <v>36275</v>
      </c>
      <c r="L173" s="52">
        <v>36253</v>
      </c>
      <c r="M173" s="52">
        <v>22</v>
      </c>
      <c r="N173" s="52" t="s">
        <v>13</v>
      </c>
      <c r="O173" s="53"/>
      <c r="P173" s="53"/>
    </row>
    <row r="174" spans="3:16" s="54" customFormat="1" ht="9" customHeight="1" x14ac:dyDescent="0.25">
      <c r="C174" s="469" t="s">
        <v>63</v>
      </c>
      <c r="D174" s="469" t="s">
        <v>63</v>
      </c>
      <c r="E174" s="65"/>
      <c r="F174" s="52">
        <f t="shared" si="5"/>
        <v>157884</v>
      </c>
      <c r="G174" s="52">
        <v>156435</v>
      </c>
      <c r="H174" s="52">
        <v>1449</v>
      </c>
      <c r="I174" s="52">
        <v>0</v>
      </c>
      <c r="J174" s="52"/>
      <c r="K174" s="52">
        <f t="shared" si="4"/>
        <v>4070</v>
      </c>
      <c r="L174" s="52">
        <v>3750</v>
      </c>
      <c r="M174" s="52">
        <v>320</v>
      </c>
      <c r="N174" s="52" t="s">
        <v>13</v>
      </c>
      <c r="O174" s="53"/>
      <c r="P174" s="53"/>
    </row>
    <row r="175" spans="3:16" s="54" customFormat="1" ht="9" customHeight="1" x14ac:dyDescent="0.25">
      <c r="C175" s="469"/>
      <c r="D175" s="469" t="s">
        <v>64</v>
      </c>
      <c r="E175" s="65"/>
      <c r="F175" s="52">
        <f t="shared" si="5"/>
        <v>0</v>
      </c>
      <c r="G175" s="52">
        <v>0</v>
      </c>
      <c r="H175" s="52">
        <v>0</v>
      </c>
      <c r="I175" s="52">
        <v>0</v>
      </c>
      <c r="J175" s="52"/>
      <c r="K175" s="52">
        <f t="shared" si="4"/>
        <v>625</v>
      </c>
      <c r="L175" s="52">
        <v>625</v>
      </c>
      <c r="M175" s="52">
        <v>0</v>
      </c>
      <c r="N175" s="52" t="s">
        <v>13</v>
      </c>
      <c r="O175" s="53"/>
      <c r="P175" s="53"/>
    </row>
    <row r="176" spans="3:16" s="54" customFormat="1" ht="9" customHeight="1" x14ac:dyDescent="0.25">
      <c r="C176" s="477" t="s">
        <v>65</v>
      </c>
      <c r="D176" s="477" t="s">
        <v>66</v>
      </c>
      <c r="E176" s="67"/>
      <c r="F176" s="61">
        <f t="shared" si="5"/>
        <v>461505</v>
      </c>
      <c r="G176" s="61">
        <v>429469</v>
      </c>
      <c r="H176" s="61">
        <v>32036</v>
      </c>
      <c r="I176" s="61">
        <v>259</v>
      </c>
      <c r="J176" s="61"/>
      <c r="K176" s="61">
        <f t="shared" si="4"/>
        <v>18583</v>
      </c>
      <c r="L176" s="61">
        <v>18527</v>
      </c>
      <c r="M176" s="61">
        <v>56</v>
      </c>
      <c r="N176" s="61" t="s">
        <v>13</v>
      </c>
      <c r="O176" s="53"/>
      <c r="P176" s="53"/>
    </row>
    <row r="177" spans="3:16" s="54" customFormat="1" ht="9" customHeight="1" x14ac:dyDescent="0.25">
      <c r="C177" s="469"/>
      <c r="D177" s="469" t="s">
        <v>67</v>
      </c>
      <c r="E177" s="65"/>
      <c r="F177" s="52">
        <f t="shared" si="5"/>
        <v>194874</v>
      </c>
      <c r="G177" s="52">
        <v>184296</v>
      </c>
      <c r="H177" s="52">
        <v>10578</v>
      </c>
      <c r="I177" s="52">
        <v>254</v>
      </c>
      <c r="J177" s="52"/>
      <c r="K177" s="52">
        <f t="shared" si="4"/>
        <v>1035</v>
      </c>
      <c r="L177" s="52">
        <v>1033</v>
      </c>
      <c r="M177" s="52">
        <v>2</v>
      </c>
      <c r="N177" s="52" t="s">
        <v>13</v>
      </c>
      <c r="O177" s="53"/>
      <c r="P177" s="53"/>
    </row>
    <row r="178" spans="3:16" s="54" customFormat="1" ht="9" customHeight="1" x14ac:dyDescent="0.25">
      <c r="C178" s="469"/>
      <c r="D178" s="469" t="s">
        <v>68</v>
      </c>
      <c r="E178" s="65"/>
      <c r="F178" s="52">
        <f t="shared" si="5"/>
        <v>627517</v>
      </c>
      <c r="G178" s="52">
        <v>406970</v>
      </c>
      <c r="H178" s="52">
        <v>220547</v>
      </c>
      <c r="I178" s="52">
        <v>202982</v>
      </c>
      <c r="J178" s="52"/>
      <c r="K178" s="52">
        <f t="shared" si="4"/>
        <v>1763</v>
      </c>
      <c r="L178" s="52">
        <v>1717</v>
      </c>
      <c r="M178" s="52">
        <v>46</v>
      </c>
      <c r="N178" s="52" t="s">
        <v>13</v>
      </c>
      <c r="O178" s="53"/>
      <c r="P178" s="53"/>
    </row>
    <row r="179" spans="3:16" s="54" customFormat="1" ht="9" customHeight="1" x14ac:dyDescent="0.25">
      <c r="C179" s="469" t="s">
        <v>69</v>
      </c>
      <c r="D179" s="469" t="s">
        <v>70</v>
      </c>
      <c r="E179" s="65"/>
      <c r="F179" s="52">
        <f t="shared" si="5"/>
        <v>141756</v>
      </c>
      <c r="G179" s="52">
        <v>139017</v>
      </c>
      <c r="H179" s="52">
        <v>2739</v>
      </c>
      <c r="I179" s="52">
        <v>362</v>
      </c>
      <c r="J179" s="52"/>
      <c r="K179" s="52">
        <f t="shared" si="4"/>
        <v>2260</v>
      </c>
      <c r="L179" s="52">
        <v>2178</v>
      </c>
      <c r="M179" s="52">
        <v>82</v>
      </c>
      <c r="N179" s="52" t="s">
        <v>13</v>
      </c>
      <c r="O179" s="53"/>
      <c r="P179" s="53"/>
    </row>
    <row r="180" spans="3:16" s="54" customFormat="1" ht="9" customHeight="1" x14ac:dyDescent="0.25">
      <c r="C180" s="477"/>
      <c r="D180" s="477" t="s">
        <v>71</v>
      </c>
      <c r="E180" s="67"/>
      <c r="F180" s="61">
        <f t="shared" si="5"/>
        <v>48806</v>
      </c>
      <c r="G180" s="61">
        <v>23515</v>
      </c>
      <c r="H180" s="61">
        <v>25291</v>
      </c>
      <c r="I180" s="61">
        <v>9661</v>
      </c>
      <c r="J180" s="61"/>
      <c r="K180" s="61">
        <f t="shared" si="4"/>
        <v>451</v>
      </c>
      <c r="L180" s="61">
        <v>366</v>
      </c>
      <c r="M180" s="61">
        <v>85</v>
      </c>
      <c r="N180" s="61" t="s">
        <v>13</v>
      </c>
      <c r="O180" s="53"/>
      <c r="P180" s="53"/>
    </row>
    <row r="181" spans="3:16" s="54" customFormat="1" ht="9" customHeight="1" x14ac:dyDescent="0.25">
      <c r="C181" s="469"/>
      <c r="D181" s="469" t="s">
        <v>72</v>
      </c>
      <c r="E181" s="65"/>
      <c r="F181" s="52">
        <f t="shared" si="5"/>
        <v>730897</v>
      </c>
      <c r="G181" s="52">
        <v>633930</v>
      </c>
      <c r="H181" s="52">
        <v>96967</v>
      </c>
      <c r="I181" s="52">
        <v>657</v>
      </c>
      <c r="J181" s="52"/>
      <c r="K181" s="52">
        <f t="shared" si="4"/>
        <v>5415</v>
      </c>
      <c r="L181" s="52">
        <v>4655</v>
      </c>
      <c r="M181" s="52">
        <v>760</v>
      </c>
      <c r="N181" s="52" t="s">
        <v>13</v>
      </c>
      <c r="O181" s="53"/>
      <c r="P181" s="53"/>
    </row>
    <row r="182" spans="3:16" s="54" customFormat="1" ht="9" customHeight="1" x14ac:dyDescent="0.25">
      <c r="C182" s="469"/>
      <c r="D182" s="469" t="s">
        <v>73</v>
      </c>
      <c r="E182" s="65"/>
      <c r="F182" s="52">
        <f t="shared" si="5"/>
        <v>0</v>
      </c>
      <c r="G182" s="52">
        <v>0</v>
      </c>
      <c r="H182" s="52">
        <v>0</v>
      </c>
      <c r="I182" s="52">
        <v>0</v>
      </c>
      <c r="J182" s="52"/>
      <c r="K182" s="52">
        <f t="shared" si="4"/>
        <v>717</v>
      </c>
      <c r="L182" s="52">
        <v>579</v>
      </c>
      <c r="M182" s="52">
        <v>138</v>
      </c>
      <c r="N182" s="52" t="s">
        <v>13</v>
      </c>
      <c r="O182" s="53"/>
      <c r="P182" s="53"/>
    </row>
    <row r="183" spans="3:16" s="54" customFormat="1" ht="9" customHeight="1" x14ac:dyDescent="0.25">
      <c r="C183" s="469" t="s">
        <v>74</v>
      </c>
      <c r="D183" s="469" t="s">
        <v>75</v>
      </c>
      <c r="E183" s="65"/>
      <c r="F183" s="52">
        <f t="shared" si="5"/>
        <v>533986</v>
      </c>
      <c r="G183" s="52">
        <v>531857</v>
      </c>
      <c r="H183" s="52">
        <v>2129</v>
      </c>
      <c r="I183" s="52">
        <v>1490</v>
      </c>
      <c r="J183" s="52"/>
      <c r="K183" s="52">
        <f t="shared" si="4"/>
        <v>5502</v>
      </c>
      <c r="L183" s="52">
        <v>5347</v>
      </c>
      <c r="M183" s="52">
        <v>155</v>
      </c>
      <c r="N183" s="52" t="s">
        <v>13</v>
      </c>
      <c r="O183" s="53"/>
      <c r="P183" s="53"/>
    </row>
    <row r="184" spans="3:16" s="54" customFormat="1" ht="9" customHeight="1" x14ac:dyDescent="0.25">
      <c r="C184" s="477" t="s">
        <v>76</v>
      </c>
      <c r="D184" s="477" t="s">
        <v>77</v>
      </c>
      <c r="E184" s="67"/>
      <c r="F184" s="61">
        <f t="shared" si="5"/>
        <v>40850</v>
      </c>
      <c r="G184" s="61">
        <v>40850</v>
      </c>
      <c r="H184" s="61">
        <v>0</v>
      </c>
      <c r="I184" s="61">
        <v>227</v>
      </c>
      <c r="J184" s="61"/>
      <c r="K184" s="61">
        <f t="shared" si="4"/>
        <v>1256</v>
      </c>
      <c r="L184" s="61">
        <v>1256</v>
      </c>
      <c r="M184" s="61">
        <v>0</v>
      </c>
      <c r="N184" s="61" t="s">
        <v>13</v>
      </c>
      <c r="O184" s="53"/>
      <c r="P184" s="53"/>
    </row>
    <row r="185" spans="3:16" s="54" customFormat="1" ht="9" customHeight="1" x14ac:dyDescent="0.25">
      <c r="C185" s="469"/>
      <c r="D185" s="469" t="s">
        <v>78</v>
      </c>
      <c r="E185" s="65"/>
      <c r="F185" s="52">
        <f t="shared" si="5"/>
        <v>72030</v>
      </c>
      <c r="G185" s="52">
        <v>72030</v>
      </c>
      <c r="H185" s="52">
        <v>0</v>
      </c>
      <c r="I185" s="52">
        <v>0</v>
      </c>
      <c r="J185" s="52"/>
      <c r="K185" s="52">
        <f t="shared" si="4"/>
        <v>321</v>
      </c>
      <c r="L185" s="52">
        <v>300</v>
      </c>
      <c r="M185" s="52">
        <v>21</v>
      </c>
      <c r="N185" s="52" t="s">
        <v>13</v>
      </c>
      <c r="O185" s="53"/>
      <c r="P185" s="53"/>
    </row>
    <row r="186" spans="3:16" s="54" customFormat="1" ht="9" customHeight="1" x14ac:dyDescent="0.25">
      <c r="C186" s="469"/>
      <c r="D186" s="469" t="s">
        <v>79</v>
      </c>
      <c r="E186" s="65"/>
      <c r="F186" s="52">
        <f t="shared" si="5"/>
        <v>95073</v>
      </c>
      <c r="G186" s="52">
        <v>95073</v>
      </c>
      <c r="H186" s="52">
        <v>0</v>
      </c>
      <c r="I186" s="52">
        <v>2279</v>
      </c>
      <c r="J186" s="52"/>
      <c r="K186" s="52">
        <f t="shared" si="4"/>
        <v>787</v>
      </c>
      <c r="L186" s="52">
        <v>744</v>
      </c>
      <c r="M186" s="52">
        <v>43</v>
      </c>
      <c r="N186" s="52" t="s">
        <v>13</v>
      </c>
      <c r="O186" s="53"/>
      <c r="P186" s="53"/>
    </row>
    <row r="187" spans="3:16" s="54" customFormat="1" ht="9" customHeight="1" x14ac:dyDescent="0.25">
      <c r="C187" s="469"/>
      <c r="D187" s="469" t="s">
        <v>80</v>
      </c>
      <c r="E187" s="65"/>
      <c r="F187" s="52">
        <f t="shared" si="5"/>
        <v>72031</v>
      </c>
      <c r="G187" s="52">
        <v>72031</v>
      </c>
      <c r="H187" s="52">
        <v>0</v>
      </c>
      <c r="I187" s="52">
        <v>0</v>
      </c>
      <c r="J187" s="52"/>
      <c r="K187" s="52">
        <f t="shared" si="4"/>
        <v>4485</v>
      </c>
      <c r="L187" s="52">
        <v>4057</v>
      </c>
      <c r="M187" s="52">
        <v>428</v>
      </c>
      <c r="N187" s="52" t="s">
        <v>13</v>
      </c>
      <c r="O187" s="53"/>
      <c r="P187" s="53"/>
    </row>
    <row r="188" spans="3:16" s="54" customFormat="1" ht="9" customHeight="1" x14ac:dyDescent="0.25">
      <c r="C188" s="477"/>
      <c r="D188" s="477" t="s">
        <v>81</v>
      </c>
      <c r="E188" s="67"/>
      <c r="F188" s="61">
        <f t="shared" si="5"/>
        <v>291821</v>
      </c>
      <c r="G188" s="61">
        <v>291821</v>
      </c>
      <c r="H188" s="61">
        <v>0</v>
      </c>
      <c r="I188" s="61">
        <v>728</v>
      </c>
      <c r="J188" s="61"/>
      <c r="K188" s="61">
        <f t="shared" si="4"/>
        <v>4033</v>
      </c>
      <c r="L188" s="61">
        <v>3202</v>
      </c>
      <c r="M188" s="61">
        <v>831</v>
      </c>
      <c r="N188" s="61" t="s">
        <v>13</v>
      </c>
      <c r="O188" s="53"/>
      <c r="P188" s="53"/>
    </row>
    <row r="189" spans="3:16" s="54" customFormat="1" ht="9" customHeight="1" x14ac:dyDescent="0.25">
      <c r="C189" s="469" t="s">
        <v>82</v>
      </c>
      <c r="D189" s="469" t="s">
        <v>83</v>
      </c>
      <c r="E189" s="65"/>
      <c r="F189" s="52">
        <f t="shared" si="5"/>
        <v>168413</v>
      </c>
      <c r="G189" s="52">
        <v>168413</v>
      </c>
      <c r="H189" s="52">
        <v>0</v>
      </c>
      <c r="I189" s="52">
        <v>466</v>
      </c>
      <c r="J189" s="52"/>
      <c r="K189" s="52">
        <f t="shared" si="4"/>
        <v>1730</v>
      </c>
      <c r="L189" s="52">
        <v>1730</v>
      </c>
      <c r="M189" s="52">
        <v>0</v>
      </c>
      <c r="N189" s="52" t="s">
        <v>13</v>
      </c>
      <c r="O189" s="53"/>
      <c r="P189" s="53"/>
    </row>
    <row r="190" spans="3:16" s="54" customFormat="1" ht="9" customHeight="1" x14ac:dyDescent="0.25">
      <c r="C190" s="469"/>
      <c r="D190" s="469" t="s">
        <v>84</v>
      </c>
      <c r="E190" s="65"/>
      <c r="F190" s="52">
        <f t="shared" si="5"/>
        <v>34799</v>
      </c>
      <c r="G190" s="52">
        <v>34799</v>
      </c>
      <c r="H190" s="52">
        <v>0</v>
      </c>
      <c r="I190" s="52">
        <v>402</v>
      </c>
      <c r="J190" s="52"/>
      <c r="K190" s="52">
        <f t="shared" si="4"/>
        <v>3781</v>
      </c>
      <c r="L190" s="52">
        <v>3781</v>
      </c>
      <c r="M190" s="52">
        <v>0</v>
      </c>
      <c r="N190" s="52" t="s">
        <v>13</v>
      </c>
      <c r="O190" s="53"/>
      <c r="P190" s="53"/>
    </row>
    <row r="191" spans="3:16" s="60" customFormat="1" ht="9" customHeight="1" x14ac:dyDescent="0.25">
      <c r="C191" s="469"/>
      <c r="D191" s="469" t="s">
        <v>85</v>
      </c>
      <c r="E191" s="65"/>
      <c r="F191" s="52">
        <f t="shared" si="5"/>
        <v>387154</v>
      </c>
      <c r="G191" s="52">
        <v>386761</v>
      </c>
      <c r="H191" s="52">
        <v>393</v>
      </c>
      <c r="I191" s="52">
        <v>7881</v>
      </c>
      <c r="J191" s="52"/>
      <c r="K191" s="52">
        <f t="shared" si="4"/>
        <v>4574</v>
      </c>
      <c r="L191" s="52">
        <v>4371</v>
      </c>
      <c r="M191" s="52">
        <v>203</v>
      </c>
      <c r="N191" s="52" t="s">
        <v>13</v>
      </c>
      <c r="O191" s="59"/>
      <c r="P191" s="59"/>
    </row>
    <row r="192" spans="3:16" s="58" customFormat="1" ht="9" customHeight="1" x14ac:dyDescent="0.25">
      <c r="C192" s="55" t="s">
        <v>86</v>
      </c>
      <c r="D192" s="55" t="s">
        <v>87</v>
      </c>
      <c r="E192" s="66"/>
      <c r="F192" s="56">
        <f t="shared" si="5"/>
        <v>766683</v>
      </c>
      <c r="G192" s="56">
        <v>698323</v>
      </c>
      <c r="H192" s="56">
        <v>68360</v>
      </c>
      <c r="I192" s="56">
        <v>28566</v>
      </c>
      <c r="J192" s="56"/>
      <c r="K192" s="56">
        <f t="shared" si="4"/>
        <v>7201</v>
      </c>
      <c r="L192" s="56">
        <v>6823</v>
      </c>
      <c r="M192" s="56">
        <v>378</v>
      </c>
      <c r="N192" s="56" t="s">
        <v>13</v>
      </c>
      <c r="O192" s="57"/>
      <c r="P192" s="57"/>
    </row>
    <row r="193" spans="3:17" s="54" customFormat="1" ht="9" customHeight="1" x14ac:dyDescent="0.25">
      <c r="C193" s="469" t="s">
        <v>88</v>
      </c>
      <c r="D193" s="469" t="s">
        <v>88</v>
      </c>
      <c r="E193" s="65"/>
      <c r="F193" s="52">
        <f t="shared" si="5"/>
        <v>303910</v>
      </c>
      <c r="G193" s="52">
        <v>190146</v>
      </c>
      <c r="H193" s="52">
        <v>113764</v>
      </c>
      <c r="I193" s="52">
        <v>1240</v>
      </c>
      <c r="J193" s="52"/>
      <c r="K193" s="52">
        <f t="shared" si="4"/>
        <v>1434</v>
      </c>
      <c r="L193" s="52">
        <v>1400</v>
      </c>
      <c r="M193" s="52">
        <v>34</v>
      </c>
      <c r="N193" s="52" t="s">
        <v>13</v>
      </c>
      <c r="O193" s="53"/>
      <c r="P193" s="53"/>
    </row>
    <row r="194" spans="3:17" ht="9" customHeight="1" x14ac:dyDescent="0.2">
      <c r="C194" s="44"/>
      <c r="D194" s="44"/>
      <c r="E194" s="68"/>
      <c r="F194" s="45"/>
      <c r="G194" s="45"/>
      <c r="H194" s="45"/>
      <c r="I194" s="45"/>
      <c r="J194" s="45"/>
      <c r="K194" s="45"/>
      <c r="L194" s="45"/>
      <c r="M194" s="45"/>
      <c r="N194" s="45"/>
      <c r="O194" s="46"/>
      <c r="P194" s="46"/>
    </row>
    <row r="195" spans="3:17" ht="9" customHeight="1" x14ac:dyDescent="0.2">
      <c r="C195" s="43">
        <v>1998</v>
      </c>
      <c r="D195" s="44"/>
      <c r="E195" s="44"/>
      <c r="F195" s="45"/>
      <c r="G195" s="45"/>
      <c r="H195" s="45"/>
      <c r="I195" s="45"/>
      <c r="J195" s="45"/>
      <c r="K195" s="45"/>
      <c r="L195" s="45"/>
      <c r="M195" s="45"/>
      <c r="N195" s="45"/>
      <c r="O195" s="46"/>
      <c r="P195" s="46"/>
    </row>
    <row r="196" spans="3:17" s="50" customFormat="1" ht="9" customHeight="1" x14ac:dyDescent="0.2">
      <c r="C196" s="30" t="s">
        <v>10</v>
      </c>
      <c r="D196" s="47"/>
      <c r="E196" s="47"/>
      <c r="F196" s="63">
        <f>SUM(F198:F256)</f>
        <v>49006279</v>
      </c>
      <c r="G196" s="63">
        <f>SUM(G198:G256)</f>
        <v>34796549</v>
      </c>
      <c r="H196" s="63">
        <f>SUM(H198:H256)</f>
        <v>14209730</v>
      </c>
      <c r="I196" s="63">
        <f>SUM(I198:I256)</f>
        <v>4725294</v>
      </c>
      <c r="J196" s="63" t="s">
        <v>9</v>
      </c>
      <c r="K196" s="63">
        <f>SUM(K198:K256)</f>
        <v>644029</v>
      </c>
      <c r="L196" s="63">
        <f>SUM(L198:L256)</f>
        <v>620877</v>
      </c>
      <c r="M196" s="63">
        <f>SUM(M198:M256)</f>
        <v>23152</v>
      </c>
      <c r="N196" s="64" t="s">
        <v>13</v>
      </c>
      <c r="Q196" s="69"/>
    </row>
    <row r="197" spans="3:17" s="50" customFormat="1" ht="3.95" customHeight="1" x14ac:dyDescent="0.2">
      <c r="C197" s="43"/>
      <c r="D197" s="47"/>
      <c r="E197" s="47"/>
      <c r="F197" s="63"/>
      <c r="G197" s="63"/>
      <c r="H197" s="63"/>
      <c r="I197" s="63"/>
      <c r="J197" s="63"/>
      <c r="K197" s="63"/>
      <c r="L197" s="63"/>
      <c r="M197" s="63"/>
      <c r="N197" s="63"/>
      <c r="Q197" s="69"/>
    </row>
    <row r="198" spans="3:17" s="71" customFormat="1" ht="9" customHeight="1" x14ac:dyDescent="0.25">
      <c r="C198" s="469" t="s">
        <v>14</v>
      </c>
      <c r="D198" s="469" t="s">
        <v>14</v>
      </c>
      <c r="E198" s="65"/>
      <c r="F198" s="52">
        <f t="shared" ref="F198:F256" si="6">SUM(G198:H198)</f>
        <v>346468</v>
      </c>
      <c r="G198" s="52">
        <v>339986</v>
      </c>
      <c r="H198" s="52">
        <v>6482</v>
      </c>
      <c r="I198" s="52">
        <v>0</v>
      </c>
      <c r="J198" s="52"/>
      <c r="K198" s="52">
        <f>SUM(L198:M198)</f>
        <v>3229</v>
      </c>
      <c r="L198" s="52">
        <v>2876</v>
      </c>
      <c r="M198" s="52">
        <v>353</v>
      </c>
      <c r="N198" s="52" t="s">
        <v>13</v>
      </c>
      <c r="O198" s="70"/>
      <c r="P198" s="70"/>
    </row>
    <row r="199" spans="3:17" s="71" customFormat="1" ht="9" customHeight="1" x14ac:dyDescent="0.25">
      <c r="C199" s="469" t="s">
        <v>15</v>
      </c>
      <c r="D199" s="469" t="s">
        <v>16</v>
      </c>
      <c r="E199" s="65"/>
      <c r="F199" s="52">
        <f t="shared" si="6"/>
        <v>281320</v>
      </c>
      <c r="G199" s="52">
        <v>281320</v>
      </c>
      <c r="H199" s="52">
        <v>0</v>
      </c>
      <c r="I199" s="52">
        <v>0</v>
      </c>
      <c r="J199" s="52"/>
      <c r="K199" s="52">
        <f t="shared" ref="K199:K256" si="7">SUM(L199:M199)</f>
        <v>1585</v>
      </c>
      <c r="L199" s="52">
        <v>1585</v>
      </c>
      <c r="M199" s="52">
        <v>0</v>
      </c>
      <c r="N199" s="52" t="s">
        <v>13</v>
      </c>
      <c r="O199" s="70"/>
      <c r="P199" s="70"/>
    </row>
    <row r="200" spans="3:17" s="71" customFormat="1" ht="9" customHeight="1" x14ac:dyDescent="0.25">
      <c r="C200" s="469"/>
      <c r="D200" s="469" t="s">
        <v>17</v>
      </c>
      <c r="E200" s="65"/>
      <c r="F200" s="52">
        <f t="shared" si="6"/>
        <v>3237929</v>
      </c>
      <c r="G200" s="52">
        <v>3225894</v>
      </c>
      <c r="H200" s="52">
        <v>12035</v>
      </c>
      <c r="I200" s="52">
        <v>0</v>
      </c>
      <c r="J200" s="52"/>
      <c r="K200" s="52">
        <f t="shared" si="7"/>
        <v>1674</v>
      </c>
      <c r="L200" s="52">
        <v>1245</v>
      </c>
      <c r="M200" s="52">
        <v>429</v>
      </c>
      <c r="N200" s="52" t="s">
        <v>13</v>
      </c>
      <c r="O200" s="70"/>
      <c r="P200" s="70"/>
    </row>
    <row r="201" spans="3:17" s="71" customFormat="1" ht="9" customHeight="1" x14ac:dyDescent="0.25">
      <c r="C201" s="477" t="s">
        <v>112</v>
      </c>
      <c r="D201" s="477" t="s">
        <v>18</v>
      </c>
      <c r="E201" s="67"/>
      <c r="F201" s="61">
        <f t="shared" si="6"/>
        <v>421489</v>
      </c>
      <c r="G201" s="61">
        <v>383638</v>
      </c>
      <c r="H201" s="61">
        <v>37851</v>
      </c>
      <c r="I201" s="61">
        <v>7</v>
      </c>
      <c r="J201" s="61"/>
      <c r="K201" s="61">
        <f t="shared" si="7"/>
        <v>1079</v>
      </c>
      <c r="L201" s="61">
        <v>944</v>
      </c>
      <c r="M201" s="61">
        <v>135</v>
      </c>
      <c r="N201" s="61" t="s">
        <v>13</v>
      </c>
      <c r="O201" s="70"/>
      <c r="P201" s="70"/>
    </row>
    <row r="202" spans="3:17" s="71" customFormat="1" ht="9" customHeight="1" x14ac:dyDescent="0.25">
      <c r="C202" s="469"/>
      <c r="D202" s="469" t="s">
        <v>19</v>
      </c>
      <c r="E202" s="65"/>
      <c r="F202" s="52">
        <f t="shared" si="6"/>
        <v>47699</v>
      </c>
      <c r="G202" s="52">
        <v>5645</v>
      </c>
      <c r="H202" s="52">
        <v>42054</v>
      </c>
      <c r="I202" s="52">
        <v>19781</v>
      </c>
      <c r="J202" s="52"/>
      <c r="K202" s="52">
        <f t="shared" si="7"/>
        <v>261</v>
      </c>
      <c r="L202" s="52">
        <v>219</v>
      </c>
      <c r="M202" s="52">
        <v>42</v>
      </c>
      <c r="N202" s="52" t="s">
        <v>13</v>
      </c>
      <c r="O202" s="70"/>
      <c r="P202" s="70"/>
    </row>
    <row r="203" spans="3:17" s="71" customFormat="1" ht="9" customHeight="1" x14ac:dyDescent="0.25">
      <c r="C203" s="469"/>
      <c r="D203" s="469" t="s">
        <v>20</v>
      </c>
      <c r="E203" s="65"/>
      <c r="F203" s="52">
        <f t="shared" si="6"/>
        <v>1038408</v>
      </c>
      <c r="G203" s="52">
        <v>194302</v>
      </c>
      <c r="H203" s="52">
        <v>844106</v>
      </c>
      <c r="I203" s="52">
        <v>157148</v>
      </c>
      <c r="J203" s="52"/>
      <c r="K203" s="52">
        <f t="shared" si="7"/>
        <v>3320</v>
      </c>
      <c r="L203" s="52">
        <v>2470</v>
      </c>
      <c r="M203" s="52">
        <v>850</v>
      </c>
      <c r="N203" s="52" t="s">
        <v>13</v>
      </c>
      <c r="O203" s="70"/>
      <c r="P203" s="70"/>
    </row>
    <row r="204" spans="3:17" s="71" customFormat="1" ht="9" customHeight="1" x14ac:dyDescent="0.25">
      <c r="C204" s="469" t="s">
        <v>21</v>
      </c>
      <c r="D204" s="469" t="s">
        <v>21</v>
      </c>
      <c r="E204" s="65"/>
      <c r="F204" s="52">
        <f t="shared" si="6"/>
        <v>54012</v>
      </c>
      <c r="G204" s="52">
        <v>54012</v>
      </c>
      <c r="H204" s="52">
        <v>0</v>
      </c>
      <c r="I204" s="52">
        <v>0</v>
      </c>
      <c r="J204" s="52"/>
      <c r="K204" s="52">
        <f t="shared" si="7"/>
        <v>421</v>
      </c>
      <c r="L204" s="52">
        <v>421</v>
      </c>
      <c r="M204" s="52">
        <v>0</v>
      </c>
      <c r="N204" s="52" t="s">
        <v>13</v>
      </c>
      <c r="O204" s="70"/>
      <c r="P204" s="70"/>
    </row>
    <row r="205" spans="3:17" s="71" customFormat="1" ht="9" customHeight="1" x14ac:dyDescent="0.25">
      <c r="C205" s="477"/>
      <c r="D205" s="476" t="s">
        <v>22</v>
      </c>
      <c r="E205" s="67"/>
      <c r="F205" s="61">
        <f t="shared" si="6"/>
        <v>127664</v>
      </c>
      <c r="G205" s="61">
        <v>127664</v>
      </c>
      <c r="H205" s="61">
        <v>0</v>
      </c>
      <c r="I205" s="61">
        <v>1103</v>
      </c>
      <c r="J205" s="61"/>
      <c r="K205" s="61">
        <f t="shared" si="7"/>
        <v>200204</v>
      </c>
      <c r="L205" s="61">
        <v>200126</v>
      </c>
      <c r="M205" s="61">
        <v>78</v>
      </c>
      <c r="N205" s="61" t="s">
        <v>13</v>
      </c>
      <c r="O205" s="70"/>
      <c r="P205" s="70"/>
    </row>
    <row r="206" spans="3:17" s="71" customFormat="1" ht="9" customHeight="1" x14ac:dyDescent="0.25">
      <c r="C206" s="469" t="s">
        <v>23</v>
      </c>
      <c r="D206" s="469" t="s">
        <v>24</v>
      </c>
      <c r="E206" s="65"/>
      <c r="F206" s="52">
        <f t="shared" si="6"/>
        <v>336415</v>
      </c>
      <c r="G206" s="52">
        <v>321552</v>
      </c>
      <c r="H206" s="52">
        <v>14863</v>
      </c>
      <c r="I206" s="52">
        <v>7035</v>
      </c>
      <c r="J206" s="52"/>
      <c r="K206" s="52">
        <f t="shared" si="7"/>
        <v>5423</v>
      </c>
      <c r="L206" s="52">
        <v>4656</v>
      </c>
      <c r="M206" s="52">
        <v>767</v>
      </c>
      <c r="N206" s="52" t="s">
        <v>13</v>
      </c>
      <c r="O206" s="70"/>
      <c r="P206" s="70"/>
    </row>
    <row r="207" spans="3:17" s="71" customFormat="1" ht="9" customHeight="1" x14ac:dyDescent="0.25">
      <c r="C207" s="469" t="s">
        <v>25</v>
      </c>
      <c r="D207" s="469" t="s">
        <v>25</v>
      </c>
      <c r="E207" s="65"/>
      <c r="F207" s="52">
        <f t="shared" si="6"/>
        <v>111353</v>
      </c>
      <c r="G207" s="52">
        <v>111353</v>
      </c>
      <c r="H207" s="52">
        <v>0</v>
      </c>
      <c r="I207" s="52">
        <v>0</v>
      </c>
      <c r="J207" s="52"/>
      <c r="K207" s="52">
        <f t="shared" si="7"/>
        <v>739</v>
      </c>
      <c r="L207" s="52">
        <v>739</v>
      </c>
      <c r="M207" s="52">
        <v>0</v>
      </c>
      <c r="N207" s="52" t="s">
        <v>13</v>
      </c>
      <c r="O207" s="70"/>
      <c r="P207" s="70"/>
    </row>
    <row r="208" spans="3:17" s="71" customFormat="1" ht="9" customHeight="1" x14ac:dyDescent="0.25">
      <c r="C208" s="469"/>
      <c r="D208" s="469" t="s">
        <v>26</v>
      </c>
      <c r="E208" s="65"/>
      <c r="F208" s="52">
        <f t="shared" si="6"/>
        <v>141465</v>
      </c>
      <c r="G208" s="52">
        <v>100057</v>
      </c>
      <c r="H208" s="52">
        <v>41408</v>
      </c>
      <c r="I208" s="52">
        <v>70289</v>
      </c>
      <c r="J208" s="52"/>
      <c r="K208" s="52">
        <f t="shared" si="7"/>
        <v>2117</v>
      </c>
      <c r="L208" s="52">
        <v>2117</v>
      </c>
      <c r="M208" s="52">
        <v>0</v>
      </c>
      <c r="N208" s="52" t="s">
        <v>13</v>
      </c>
      <c r="O208" s="70"/>
      <c r="P208" s="70"/>
    </row>
    <row r="209" spans="3:16" s="71" customFormat="1" ht="9" customHeight="1" x14ac:dyDescent="0.25">
      <c r="C209" s="477" t="s">
        <v>27</v>
      </c>
      <c r="D209" s="477" t="s">
        <v>89</v>
      </c>
      <c r="E209" s="67"/>
      <c r="F209" s="61">
        <f t="shared" si="6"/>
        <v>0</v>
      </c>
      <c r="G209" s="61">
        <v>0</v>
      </c>
      <c r="H209" s="61">
        <v>0</v>
      </c>
      <c r="I209" s="61">
        <v>0</v>
      </c>
      <c r="J209" s="61"/>
      <c r="K209" s="61">
        <f t="shared" si="7"/>
        <v>0</v>
      </c>
      <c r="L209" s="61">
        <v>0</v>
      </c>
      <c r="M209" s="61">
        <v>0</v>
      </c>
      <c r="N209" s="61" t="s">
        <v>13</v>
      </c>
      <c r="O209" s="70"/>
      <c r="P209" s="70"/>
    </row>
    <row r="210" spans="3:16" s="71" customFormat="1" ht="9" customHeight="1" x14ac:dyDescent="0.25">
      <c r="C210" s="469"/>
      <c r="D210" s="615" t="s">
        <v>90</v>
      </c>
      <c r="E210" s="616"/>
      <c r="F210" s="52">
        <f t="shared" si="6"/>
        <v>0</v>
      </c>
      <c r="G210" s="52">
        <v>0</v>
      </c>
      <c r="H210" s="52">
        <v>0</v>
      </c>
      <c r="I210" s="52">
        <v>0</v>
      </c>
      <c r="J210" s="52"/>
      <c r="K210" s="52">
        <f t="shared" si="7"/>
        <v>0</v>
      </c>
      <c r="L210" s="52">
        <v>0</v>
      </c>
      <c r="M210" s="52">
        <v>0</v>
      </c>
      <c r="N210" s="52" t="s">
        <v>13</v>
      </c>
      <c r="O210" s="70"/>
      <c r="P210" s="70"/>
    </row>
    <row r="211" spans="3:16" s="71" customFormat="1" ht="9" customHeight="1" x14ac:dyDescent="0.25">
      <c r="C211" s="469"/>
      <c r="D211" s="469" t="s">
        <v>28</v>
      </c>
      <c r="E211" s="65"/>
      <c r="F211" s="52">
        <f t="shared" si="6"/>
        <v>278911</v>
      </c>
      <c r="G211" s="52">
        <v>278911</v>
      </c>
      <c r="H211" s="52">
        <v>0</v>
      </c>
      <c r="I211" s="52">
        <v>14</v>
      </c>
      <c r="J211" s="52"/>
      <c r="K211" s="52">
        <f t="shared" si="7"/>
        <v>170</v>
      </c>
      <c r="L211" s="52">
        <v>166</v>
      </c>
      <c r="M211" s="52">
        <v>4</v>
      </c>
      <c r="N211" s="52" t="s">
        <v>13</v>
      </c>
      <c r="O211" s="70"/>
      <c r="P211" s="70"/>
    </row>
    <row r="212" spans="3:16" s="71" customFormat="1" ht="9" customHeight="1" x14ac:dyDescent="0.25">
      <c r="C212" s="469"/>
      <c r="D212" s="469" t="s">
        <v>29</v>
      </c>
      <c r="E212" s="65"/>
      <c r="F212" s="52">
        <f t="shared" si="6"/>
        <v>0</v>
      </c>
      <c r="G212" s="52">
        <v>0</v>
      </c>
      <c r="H212" s="52">
        <v>0</v>
      </c>
      <c r="I212" s="52">
        <v>0</v>
      </c>
      <c r="J212" s="52"/>
      <c r="K212" s="52">
        <f t="shared" si="7"/>
        <v>62259</v>
      </c>
      <c r="L212" s="52">
        <v>62259</v>
      </c>
      <c r="M212" s="52">
        <v>0</v>
      </c>
      <c r="N212" s="52" t="s">
        <v>13</v>
      </c>
      <c r="O212" s="70"/>
      <c r="P212" s="70"/>
    </row>
    <row r="213" spans="3:16" s="71" customFormat="1" ht="9" customHeight="1" x14ac:dyDescent="0.25">
      <c r="C213" s="477" t="s">
        <v>30</v>
      </c>
      <c r="D213" s="477" t="s">
        <v>31</v>
      </c>
      <c r="E213" s="67"/>
      <c r="F213" s="61">
        <f t="shared" si="6"/>
        <v>447651</v>
      </c>
      <c r="G213" s="61">
        <v>447651</v>
      </c>
      <c r="H213" s="61">
        <v>0</v>
      </c>
      <c r="I213" s="61">
        <v>5380</v>
      </c>
      <c r="J213" s="61"/>
      <c r="K213" s="61">
        <f t="shared" si="7"/>
        <v>1492</v>
      </c>
      <c r="L213" s="61">
        <v>1186</v>
      </c>
      <c r="M213" s="61">
        <v>306</v>
      </c>
      <c r="N213" s="61" t="s">
        <v>13</v>
      </c>
      <c r="O213" s="70"/>
      <c r="P213" s="70"/>
    </row>
    <row r="214" spans="3:16" s="71" customFormat="1" ht="9" customHeight="1" x14ac:dyDescent="0.25">
      <c r="C214" s="469"/>
      <c r="D214" s="469" t="s">
        <v>30</v>
      </c>
      <c r="E214" s="65"/>
      <c r="F214" s="52">
        <f t="shared" si="6"/>
        <v>448675</v>
      </c>
      <c r="G214" s="52">
        <v>410065</v>
      </c>
      <c r="H214" s="52">
        <v>38610</v>
      </c>
      <c r="I214" s="52">
        <v>15954</v>
      </c>
      <c r="J214" s="52"/>
      <c r="K214" s="52">
        <f t="shared" si="7"/>
        <v>3783</v>
      </c>
      <c r="L214" s="52">
        <v>2481</v>
      </c>
      <c r="M214" s="52">
        <v>1302</v>
      </c>
      <c r="N214" s="52" t="s">
        <v>13</v>
      </c>
      <c r="O214" s="70"/>
      <c r="P214" s="70"/>
    </row>
    <row r="215" spans="3:16" s="71" customFormat="1" ht="9" customHeight="1" x14ac:dyDescent="0.25">
      <c r="C215" s="469" t="s">
        <v>111</v>
      </c>
      <c r="D215" s="469" t="s">
        <v>32</v>
      </c>
      <c r="E215" s="65"/>
      <c r="F215" s="52">
        <f t="shared" si="6"/>
        <v>18927035</v>
      </c>
      <c r="G215" s="52">
        <v>12653101</v>
      </c>
      <c r="H215" s="52">
        <v>6273934</v>
      </c>
      <c r="I215" s="52">
        <v>0</v>
      </c>
      <c r="J215" s="52"/>
      <c r="K215" s="52">
        <f t="shared" si="7"/>
        <v>19405</v>
      </c>
      <c r="L215" s="52">
        <v>19405</v>
      </c>
      <c r="M215" s="52">
        <v>0</v>
      </c>
      <c r="N215" s="52" t="s">
        <v>13</v>
      </c>
      <c r="O215" s="70"/>
      <c r="P215" s="70"/>
    </row>
    <row r="216" spans="3:16" s="71" customFormat="1" ht="9" customHeight="1" x14ac:dyDescent="0.25">
      <c r="C216" s="469" t="s">
        <v>33</v>
      </c>
      <c r="D216" s="469" t="s">
        <v>33</v>
      </c>
      <c r="E216" s="65"/>
      <c r="F216" s="52">
        <f t="shared" si="6"/>
        <v>206035</v>
      </c>
      <c r="G216" s="52">
        <v>180279</v>
      </c>
      <c r="H216" s="52">
        <v>25756</v>
      </c>
      <c r="I216" s="52">
        <v>0</v>
      </c>
      <c r="J216" s="52"/>
      <c r="K216" s="52">
        <f t="shared" si="7"/>
        <v>16442</v>
      </c>
      <c r="L216" s="52">
        <v>16368</v>
      </c>
      <c r="M216" s="52">
        <v>74</v>
      </c>
      <c r="N216" s="52" t="s">
        <v>13</v>
      </c>
      <c r="O216" s="70"/>
      <c r="P216" s="70"/>
    </row>
    <row r="217" spans="3:16" s="71" customFormat="1" ht="9" customHeight="1" x14ac:dyDescent="0.25">
      <c r="C217" s="477" t="s">
        <v>34</v>
      </c>
      <c r="D217" s="477" t="s">
        <v>35</v>
      </c>
      <c r="E217" s="67"/>
      <c r="F217" s="61">
        <f t="shared" si="6"/>
        <v>704172</v>
      </c>
      <c r="G217" s="61">
        <v>445542</v>
      </c>
      <c r="H217" s="61">
        <v>258630</v>
      </c>
      <c r="I217" s="61">
        <v>22463</v>
      </c>
      <c r="J217" s="61"/>
      <c r="K217" s="61">
        <f t="shared" si="7"/>
        <v>3744</v>
      </c>
      <c r="L217" s="61">
        <v>3584</v>
      </c>
      <c r="M217" s="61">
        <v>160</v>
      </c>
      <c r="N217" s="61" t="s">
        <v>13</v>
      </c>
      <c r="O217" s="70"/>
      <c r="P217" s="70"/>
    </row>
    <row r="218" spans="3:16" s="71" customFormat="1" ht="9" customHeight="1" x14ac:dyDescent="0.25">
      <c r="C218" s="469" t="s">
        <v>36</v>
      </c>
      <c r="D218" s="469" t="s">
        <v>37</v>
      </c>
      <c r="E218" s="65"/>
      <c r="F218" s="52">
        <f t="shared" si="6"/>
        <v>854647</v>
      </c>
      <c r="G218" s="52">
        <v>652578</v>
      </c>
      <c r="H218" s="52">
        <v>202069</v>
      </c>
      <c r="I218" s="52">
        <v>198379</v>
      </c>
      <c r="J218" s="52"/>
      <c r="K218" s="52">
        <f t="shared" si="7"/>
        <v>8091</v>
      </c>
      <c r="L218" s="52">
        <v>7873</v>
      </c>
      <c r="M218" s="52">
        <v>218</v>
      </c>
      <c r="N218" s="52" t="s">
        <v>13</v>
      </c>
      <c r="O218" s="70"/>
      <c r="P218" s="70"/>
    </row>
    <row r="219" spans="3:16" s="71" customFormat="1" ht="9" customHeight="1" x14ac:dyDescent="0.25">
      <c r="C219" s="469"/>
      <c r="D219" s="469" t="s">
        <v>38</v>
      </c>
      <c r="E219" s="65"/>
      <c r="F219" s="52">
        <f t="shared" si="6"/>
        <v>416671</v>
      </c>
      <c r="G219" s="52">
        <v>317236</v>
      </c>
      <c r="H219" s="52">
        <v>99435</v>
      </c>
      <c r="I219" s="52">
        <v>243873</v>
      </c>
      <c r="J219" s="52"/>
      <c r="K219" s="52">
        <f t="shared" si="7"/>
        <v>6487</v>
      </c>
      <c r="L219" s="52">
        <v>6414</v>
      </c>
      <c r="M219" s="52">
        <v>73</v>
      </c>
      <c r="N219" s="52" t="s">
        <v>13</v>
      </c>
      <c r="O219" s="70"/>
      <c r="P219" s="70"/>
    </row>
    <row r="220" spans="3:16" s="71" customFormat="1" ht="9" customHeight="1" x14ac:dyDescent="0.25">
      <c r="C220" s="469" t="s">
        <v>39</v>
      </c>
      <c r="D220" s="469" t="s">
        <v>40</v>
      </c>
      <c r="E220" s="65"/>
      <c r="F220" s="52">
        <f t="shared" si="6"/>
        <v>5125705</v>
      </c>
      <c r="G220" s="52">
        <v>3711284</v>
      </c>
      <c r="H220" s="52">
        <v>1414421</v>
      </c>
      <c r="I220" s="52">
        <v>6723</v>
      </c>
      <c r="J220" s="52"/>
      <c r="K220" s="52">
        <f t="shared" si="7"/>
        <v>32620</v>
      </c>
      <c r="L220" s="52">
        <v>32077</v>
      </c>
      <c r="M220" s="52">
        <v>543</v>
      </c>
      <c r="N220" s="52" t="s">
        <v>13</v>
      </c>
      <c r="O220" s="70"/>
      <c r="P220" s="70"/>
    </row>
    <row r="221" spans="3:16" s="71" customFormat="1" ht="9" customHeight="1" x14ac:dyDescent="0.25">
      <c r="C221" s="477"/>
      <c r="D221" s="477" t="s">
        <v>41</v>
      </c>
      <c r="E221" s="67"/>
      <c r="F221" s="61">
        <f t="shared" si="6"/>
        <v>1162992</v>
      </c>
      <c r="G221" s="61">
        <v>453174</v>
      </c>
      <c r="H221" s="61">
        <v>709818</v>
      </c>
      <c r="I221" s="61">
        <v>803302</v>
      </c>
      <c r="J221" s="61"/>
      <c r="K221" s="61">
        <f t="shared" si="7"/>
        <v>19584</v>
      </c>
      <c r="L221" s="61">
        <v>19424</v>
      </c>
      <c r="M221" s="61">
        <v>160</v>
      </c>
      <c r="N221" s="61" t="s">
        <v>13</v>
      </c>
      <c r="O221" s="70"/>
      <c r="P221" s="70"/>
    </row>
    <row r="222" spans="3:16" s="71" customFormat="1" ht="9" customHeight="1" x14ac:dyDescent="0.25">
      <c r="C222" s="469" t="s">
        <v>32</v>
      </c>
      <c r="D222" s="469" t="s">
        <v>42</v>
      </c>
      <c r="E222" s="65"/>
      <c r="F222" s="52">
        <f t="shared" si="6"/>
        <v>868</v>
      </c>
      <c r="G222" s="52">
        <v>0</v>
      </c>
      <c r="H222" s="52">
        <v>868</v>
      </c>
      <c r="I222" s="52">
        <v>0</v>
      </c>
      <c r="J222" s="52"/>
      <c r="K222" s="52">
        <f t="shared" si="7"/>
        <v>49339</v>
      </c>
      <c r="L222" s="52">
        <v>39449</v>
      </c>
      <c r="M222" s="52">
        <v>9890</v>
      </c>
      <c r="N222" s="52" t="s">
        <v>13</v>
      </c>
      <c r="O222" s="70"/>
      <c r="P222" s="70"/>
    </row>
    <row r="223" spans="3:16" s="71" customFormat="1" ht="9" customHeight="1" x14ac:dyDescent="0.25">
      <c r="C223" s="469" t="s">
        <v>43</v>
      </c>
      <c r="D223" s="469" t="s">
        <v>44</v>
      </c>
      <c r="E223" s="65"/>
      <c r="F223" s="52">
        <f t="shared" si="6"/>
        <v>466641</v>
      </c>
      <c r="G223" s="52">
        <v>289117</v>
      </c>
      <c r="H223" s="52">
        <v>177524</v>
      </c>
      <c r="I223" s="52">
        <v>1028</v>
      </c>
      <c r="J223" s="52"/>
      <c r="K223" s="52">
        <f t="shared" si="7"/>
        <v>3628</v>
      </c>
      <c r="L223" s="52">
        <v>3607</v>
      </c>
      <c r="M223" s="52">
        <v>21</v>
      </c>
      <c r="N223" s="52" t="s">
        <v>13</v>
      </c>
      <c r="O223" s="70"/>
      <c r="P223" s="70"/>
    </row>
    <row r="224" spans="3:16" s="71" customFormat="1" ht="9" customHeight="1" x14ac:dyDescent="0.25">
      <c r="C224" s="469"/>
      <c r="D224" s="469" t="s">
        <v>45</v>
      </c>
      <c r="E224" s="65"/>
      <c r="F224" s="52">
        <f t="shared" si="6"/>
        <v>54518</v>
      </c>
      <c r="G224" s="52">
        <v>54518</v>
      </c>
      <c r="H224" s="52">
        <v>0</v>
      </c>
      <c r="I224" s="52">
        <v>0</v>
      </c>
      <c r="J224" s="52"/>
      <c r="K224" s="52">
        <f t="shared" si="7"/>
        <v>9398</v>
      </c>
      <c r="L224" s="52">
        <v>9398</v>
      </c>
      <c r="M224" s="52">
        <v>0</v>
      </c>
      <c r="N224" s="52" t="s">
        <v>13</v>
      </c>
      <c r="O224" s="70"/>
      <c r="P224" s="70"/>
    </row>
    <row r="225" spans="3:16" s="71" customFormat="1" ht="9" customHeight="1" x14ac:dyDescent="0.25">
      <c r="C225" s="477" t="s">
        <v>46</v>
      </c>
      <c r="D225" s="477" t="s">
        <v>47</v>
      </c>
      <c r="E225" s="67"/>
      <c r="F225" s="61">
        <f t="shared" si="6"/>
        <v>104233</v>
      </c>
      <c r="G225" s="61">
        <v>104233</v>
      </c>
      <c r="H225" s="61">
        <v>0</v>
      </c>
      <c r="I225" s="61">
        <v>0</v>
      </c>
      <c r="J225" s="61"/>
      <c r="K225" s="61">
        <f t="shared" si="7"/>
        <v>706</v>
      </c>
      <c r="L225" s="61">
        <v>706</v>
      </c>
      <c r="M225" s="61">
        <v>0</v>
      </c>
      <c r="N225" s="61" t="s">
        <v>13</v>
      </c>
      <c r="O225" s="70"/>
      <c r="P225" s="70"/>
    </row>
    <row r="226" spans="3:16" s="71" customFormat="1" ht="9" customHeight="1" x14ac:dyDescent="0.25">
      <c r="C226" s="469" t="s">
        <v>48</v>
      </c>
      <c r="D226" s="469" t="s">
        <v>49</v>
      </c>
      <c r="E226" s="65"/>
      <c r="F226" s="52">
        <f t="shared" si="6"/>
        <v>128336</v>
      </c>
      <c r="G226" s="52">
        <v>124480</v>
      </c>
      <c r="H226" s="52">
        <v>3856</v>
      </c>
      <c r="I226" s="52">
        <v>0</v>
      </c>
      <c r="J226" s="52"/>
      <c r="K226" s="52">
        <f t="shared" si="7"/>
        <v>4260</v>
      </c>
      <c r="L226" s="52">
        <v>4260</v>
      </c>
      <c r="M226" s="52">
        <v>0</v>
      </c>
      <c r="N226" s="52" t="s">
        <v>13</v>
      </c>
      <c r="O226" s="70"/>
      <c r="P226" s="70"/>
    </row>
    <row r="227" spans="3:16" s="71" customFormat="1" ht="9" customHeight="1" x14ac:dyDescent="0.25">
      <c r="C227" s="469" t="s">
        <v>50</v>
      </c>
      <c r="D227" s="469" t="s">
        <v>51</v>
      </c>
      <c r="E227" s="65"/>
      <c r="F227" s="52">
        <f t="shared" si="6"/>
        <v>3045179</v>
      </c>
      <c r="G227" s="52">
        <v>2459439</v>
      </c>
      <c r="H227" s="52">
        <v>585740</v>
      </c>
      <c r="I227" s="52">
        <v>150894</v>
      </c>
      <c r="J227" s="52"/>
      <c r="K227" s="52">
        <f t="shared" si="7"/>
        <v>3652</v>
      </c>
      <c r="L227" s="52">
        <v>2975</v>
      </c>
      <c r="M227" s="52">
        <v>677</v>
      </c>
      <c r="N227" s="52" t="s">
        <v>13</v>
      </c>
      <c r="O227" s="70"/>
      <c r="P227" s="70"/>
    </row>
    <row r="228" spans="3:16" s="71" customFormat="1" ht="9" customHeight="1" x14ac:dyDescent="0.25">
      <c r="C228" s="469" t="s">
        <v>52</v>
      </c>
      <c r="D228" s="469" t="s">
        <v>53</v>
      </c>
      <c r="E228" s="65"/>
      <c r="F228" s="52">
        <f t="shared" si="6"/>
        <v>203734</v>
      </c>
      <c r="G228" s="52">
        <v>192876</v>
      </c>
      <c r="H228" s="52">
        <v>10858</v>
      </c>
      <c r="I228" s="52">
        <v>101571</v>
      </c>
      <c r="J228" s="52"/>
      <c r="K228" s="52">
        <f t="shared" si="7"/>
        <v>18179</v>
      </c>
      <c r="L228" s="52">
        <v>17999</v>
      </c>
      <c r="M228" s="52">
        <v>180</v>
      </c>
      <c r="N228" s="52" t="s">
        <v>13</v>
      </c>
      <c r="O228" s="70"/>
      <c r="P228" s="70"/>
    </row>
    <row r="229" spans="3:16" s="71" customFormat="1" ht="9" customHeight="1" x14ac:dyDescent="0.25">
      <c r="C229" s="477"/>
      <c r="D229" s="477" t="s">
        <v>52</v>
      </c>
      <c r="E229" s="67"/>
      <c r="F229" s="61">
        <f t="shared" si="6"/>
        <v>458081</v>
      </c>
      <c r="G229" s="61">
        <v>458081</v>
      </c>
      <c r="H229" s="61">
        <v>0</v>
      </c>
      <c r="I229" s="61">
        <v>1875</v>
      </c>
      <c r="J229" s="61"/>
      <c r="K229" s="61">
        <f t="shared" si="7"/>
        <v>7456</v>
      </c>
      <c r="L229" s="61">
        <v>7456</v>
      </c>
      <c r="M229" s="61">
        <v>0</v>
      </c>
      <c r="N229" s="61" t="s">
        <v>13</v>
      </c>
      <c r="O229" s="70"/>
      <c r="P229" s="70"/>
    </row>
    <row r="230" spans="3:16" s="71" customFormat="1" ht="9" customHeight="1" x14ac:dyDescent="0.25">
      <c r="C230" s="469"/>
      <c r="D230" s="469" t="s">
        <v>54</v>
      </c>
      <c r="E230" s="65"/>
      <c r="F230" s="52">
        <f t="shared" si="6"/>
        <v>42605</v>
      </c>
      <c r="G230" s="52">
        <v>42605</v>
      </c>
      <c r="H230" s="52">
        <v>0</v>
      </c>
      <c r="I230" s="52">
        <v>0</v>
      </c>
      <c r="J230" s="52"/>
      <c r="K230" s="52">
        <f t="shared" si="7"/>
        <v>5643</v>
      </c>
      <c r="L230" s="52">
        <v>5643</v>
      </c>
      <c r="M230" s="52">
        <v>0</v>
      </c>
      <c r="N230" s="52" t="s">
        <v>13</v>
      </c>
      <c r="O230" s="70"/>
      <c r="P230" s="70"/>
    </row>
    <row r="231" spans="3:16" s="71" customFormat="1" ht="9" customHeight="1" x14ac:dyDescent="0.25">
      <c r="C231" s="469" t="s">
        <v>55</v>
      </c>
      <c r="D231" s="469" t="s">
        <v>55</v>
      </c>
      <c r="E231" s="65"/>
      <c r="F231" s="52">
        <f t="shared" si="6"/>
        <v>151289</v>
      </c>
      <c r="G231" s="52">
        <v>100530</v>
      </c>
      <c r="H231" s="52">
        <v>50759</v>
      </c>
      <c r="I231" s="52">
        <v>0</v>
      </c>
      <c r="J231" s="52"/>
      <c r="K231" s="52">
        <f t="shared" si="7"/>
        <v>1901</v>
      </c>
      <c r="L231" s="52">
        <v>1823</v>
      </c>
      <c r="M231" s="52">
        <v>78</v>
      </c>
      <c r="N231" s="52" t="s">
        <v>13</v>
      </c>
      <c r="O231" s="70"/>
      <c r="P231" s="70"/>
    </row>
    <row r="232" spans="3:16" s="71" customFormat="1" ht="9" customHeight="1" x14ac:dyDescent="0.25">
      <c r="C232" s="469"/>
      <c r="D232" s="469" t="s">
        <v>56</v>
      </c>
      <c r="E232" s="65"/>
      <c r="F232" s="52">
        <f t="shared" si="6"/>
        <v>0</v>
      </c>
      <c r="G232" s="52">
        <v>0</v>
      </c>
      <c r="H232" s="52">
        <v>0</v>
      </c>
      <c r="I232" s="52">
        <v>0</v>
      </c>
      <c r="J232" s="52"/>
      <c r="K232" s="52">
        <f t="shared" si="7"/>
        <v>274</v>
      </c>
      <c r="L232" s="52">
        <v>274</v>
      </c>
      <c r="M232" s="52">
        <v>0</v>
      </c>
      <c r="N232" s="52" t="s">
        <v>13</v>
      </c>
      <c r="O232" s="70"/>
      <c r="P232" s="70"/>
    </row>
    <row r="233" spans="3:16" s="71" customFormat="1" ht="9" customHeight="1" x14ac:dyDescent="0.25">
      <c r="C233" s="477" t="s">
        <v>57</v>
      </c>
      <c r="D233" s="477" t="s">
        <v>58</v>
      </c>
      <c r="E233" s="67"/>
      <c r="F233" s="61">
        <f t="shared" si="6"/>
        <v>55234</v>
      </c>
      <c r="G233" s="61">
        <v>54680</v>
      </c>
      <c r="H233" s="61">
        <v>554</v>
      </c>
      <c r="I233" s="61">
        <v>2</v>
      </c>
      <c r="J233" s="61"/>
      <c r="K233" s="61">
        <f t="shared" si="7"/>
        <v>4779</v>
      </c>
      <c r="L233" s="61">
        <v>4779</v>
      </c>
      <c r="M233" s="61">
        <v>0</v>
      </c>
      <c r="N233" s="61" t="s">
        <v>13</v>
      </c>
      <c r="O233" s="70"/>
      <c r="P233" s="70"/>
    </row>
    <row r="234" spans="3:16" s="71" customFormat="1" ht="9" customHeight="1" x14ac:dyDescent="0.25">
      <c r="C234" s="469" t="s">
        <v>59</v>
      </c>
      <c r="D234" s="469" t="s">
        <v>60</v>
      </c>
      <c r="E234" s="65"/>
      <c r="F234" s="52">
        <f t="shared" si="6"/>
        <v>3684677</v>
      </c>
      <c r="G234" s="52">
        <v>1082577</v>
      </c>
      <c r="H234" s="52">
        <v>2602100</v>
      </c>
      <c r="I234" s="52">
        <v>2493671</v>
      </c>
      <c r="J234" s="52"/>
      <c r="K234" s="52">
        <f t="shared" si="7"/>
        <v>19795</v>
      </c>
      <c r="L234" s="52">
        <v>16891</v>
      </c>
      <c r="M234" s="52">
        <v>2904</v>
      </c>
      <c r="N234" s="52" t="s">
        <v>13</v>
      </c>
      <c r="O234" s="70"/>
      <c r="P234" s="70"/>
    </row>
    <row r="235" spans="3:16" s="71" customFormat="1" ht="9" customHeight="1" x14ac:dyDescent="0.25">
      <c r="C235" s="469"/>
      <c r="D235" s="469" t="s">
        <v>61</v>
      </c>
      <c r="E235" s="65"/>
      <c r="F235" s="52">
        <f t="shared" si="6"/>
        <v>50571</v>
      </c>
      <c r="G235" s="52">
        <v>49750</v>
      </c>
      <c r="H235" s="52">
        <v>821</v>
      </c>
      <c r="I235" s="52">
        <v>0</v>
      </c>
      <c r="J235" s="52"/>
      <c r="K235" s="52">
        <f t="shared" si="7"/>
        <v>7490</v>
      </c>
      <c r="L235" s="52">
        <v>7371</v>
      </c>
      <c r="M235" s="52">
        <v>119</v>
      </c>
      <c r="N235" s="52" t="s">
        <v>13</v>
      </c>
      <c r="O235" s="70"/>
      <c r="P235" s="70"/>
    </row>
    <row r="236" spans="3:16" s="71" customFormat="1" ht="9" customHeight="1" x14ac:dyDescent="0.25">
      <c r="C236" s="469"/>
      <c r="D236" s="469" t="s">
        <v>62</v>
      </c>
      <c r="E236" s="65"/>
      <c r="F236" s="52">
        <f t="shared" si="6"/>
        <v>368341</v>
      </c>
      <c r="G236" s="52">
        <v>201782</v>
      </c>
      <c r="H236" s="52">
        <v>166559</v>
      </c>
      <c r="I236" s="52">
        <v>180372</v>
      </c>
      <c r="J236" s="52"/>
      <c r="K236" s="52">
        <f t="shared" si="7"/>
        <v>36415</v>
      </c>
      <c r="L236" s="52">
        <v>36360</v>
      </c>
      <c r="M236" s="52">
        <v>55</v>
      </c>
      <c r="N236" s="52" t="s">
        <v>13</v>
      </c>
      <c r="O236" s="70"/>
      <c r="P236" s="70"/>
    </row>
    <row r="237" spans="3:16" s="71" customFormat="1" ht="9" customHeight="1" x14ac:dyDescent="0.25">
      <c r="C237" s="477" t="s">
        <v>63</v>
      </c>
      <c r="D237" s="477" t="s">
        <v>63</v>
      </c>
      <c r="E237" s="67"/>
      <c r="F237" s="61">
        <f t="shared" si="6"/>
        <v>171342</v>
      </c>
      <c r="G237" s="61">
        <v>164436</v>
      </c>
      <c r="H237" s="61">
        <v>6906</v>
      </c>
      <c r="I237" s="61">
        <v>0</v>
      </c>
      <c r="J237" s="61"/>
      <c r="K237" s="61">
        <f t="shared" si="7"/>
        <v>5614</v>
      </c>
      <c r="L237" s="61">
        <v>5135</v>
      </c>
      <c r="M237" s="61">
        <v>479</v>
      </c>
      <c r="N237" s="61" t="s">
        <v>13</v>
      </c>
      <c r="O237" s="70"/>
      <c r="P237" s="70"/>
    </row>
    <row r="238" spans="3:16" s="71" customFormat="1" ht="9" customHeight="1" x14ac:dyDescent="0.25">
      <c r="C238" s="469"/>
      <c r="D238" s="469" t="s">
        <v>64</v>
      </c>
      <c r="E238" s="65"/>
      <c r="F238" s="52">
        <f t="shared" si="6"/>
        <v>0</v>
      </c>
      <c r="G238" s="52">
        <v>0</v>
      </c>
      <c r="H238" s="52">
        <v>0</v>
      </c>
      <c r="I238" s="52">
        <v>0</v>
      </c>
      <c r="J238" s="52"/>
      <c r="K238" s="52">
        <f t="shared" si="7"/>
        <v>122</v>
      </c>
      <c r="L238" s="52">
        <v>122</v>
      </c>
      <c r="M238" s="52">
        <v>0</v>
      </c>
      <c r="N238" s="52" t="s">
        <v>13</v>
      </c>
      <c r="O238" s="70"/>
      <c r="P238" s="70"/>
    </row>
    <row r="239" spans="3:16" s="71" customFormat="1" ht="9" customHeight="1" x14ac:dyDescent="0.25">
      <c r="C239" s="469" t="s">
        <v>65</v>
      </c>
      <c r="D239" s="469" t="s">
        <v>66</v>
      </c>
      <c r="E239" s="65"/>
      <c r="F239" s="52">
        <f t="shared" si="6"/>
        <v>532619</v>
      </c>
      <c r="G239" s="52">
        <v>500641</v>
      </c>
      <c r="H239" s="52">
        <v>31978</v>
      </c>
      <c r="I239" s="52">
        <v>215</v>
      </c>
      <c r="J239" s="52"/>
      <c r="K239" s="52">
        <f t="shared" si="7"/>
        <v>18275</v>
      </c>
      <c r="L239" s="52">
        <v>18269</v>
      </c>
      <c r="M239" s="52">
        <v>6</v>
      </c>
      <c r="N239" s="52" t="s">
        <v>13</v>
      </c>
      <c r="O239" s="70"/>
      <c r="P239" s="70"/>
    </row>
    <row r="240" spans="3:16" s="71" customFormat="1" ht="9" customHeight="1" x14ac:dyDescent="0.25">
      <c r="C240" s="469"/>
      <c r="D240" s="469" t="s">
        <v>67</v>
      </c>
      <c r="E240" s="65"/>
      <c r="F240" s="52">
        <f t="shared" si="6"/>
        <v>220843</v>
      </c>
      <c r="G240" s="52">
        <v>207704</v>
      </c>
      <c r="H240" s="52">
        <v>13139</v>
      </c>
      <c r="I240" s="52">
        <v>0</v>
      </c>
      <c r="J240" s="52"/>
      <c r="K240" s="52">
        <f t="shared" si="7"/>
        <v>988</v>
      </c>
      <c r="L240" s="52">
        <v>988</v>
      </c>
      <c r="M240" s="52">
        <v>0</v>
      </c>
      <c r="N240" s="52" t="s">
        <v>13</v>
      </c>
      <c r="O240" s="70"/>
      <c r="P240" s="70"/>
    </row>
    <row r="241" spans="3:16" s="71" customFormat="1" ht="9" customHeight="1" x14ac:dyDescent="0.25">
      <c r="C241" s="477"/>
      <c r="D241" s="477" t="s">
        <v>68</v>
      </c>
      <c r="E241" s="67"/>
      <c r="F241" s="61">
        <f t="shared" si="6"/>
        <v>622073</v>
      </c>
      <c r="G241" s="61">
        <v>437600</v>
      </c>
      <c r="H241" s="61">
        <v>184473</v>
      </c>
      <c r="I241" s="61">
        <v>201607</v>
      </c>
      <c r="J241" s="61"/>
      <c r="K241" s="61">
        <f t="shared" si="7"/>
        <v>2378</v>
      </c>
      <c r="L241" s="61">
        <v>2263</v>
      </c>
      <c r="M241" s="61">
        <v>115</v>
      </c>
      <c r="N241" s="61" t="s">
        <v>13</v>
      </c>
      <c r="O241" s="70"/>
      <c r="P241" s="70"/>
    </row>
    <row r="242" spans="3:16" s="71" customFormat="1" ht="9" customHeight="1" x14ac:dyDescent="0.25">
      <c r="C242" s="469" t="s">
        <v>69</v>
      </c>
      <c r="D242" s="469" t="s">
        <v>70</v>
      </c>
      <c r="E242" s="65"/>
      <c r="F242" s="52">
        <f t="shared" si="6"/>
        <v>154927</v>
      </c>
      <c r="G242" s="52">
        <v>150936</v>
      </c>
      <c r="H242" s="52">
        <v>3991</v>
      </c>
      <c r="I242" s="52">
        <v>1558</v>
      </c>
      <c r="J242" s="52"/>
      <c r="K242" s="52">
        <f t="shared" si="7"/>
        <v>1907</v>
      </c>
      <c r="L242" s="52">
        <v>1567</v>
      </c>
      <c r="M242" s="52">
        <v>340</v>
      </c>
      <c r="N242" s="52" t="s">
        <v>13</v>
      </c>
      <c r="O242" s="70"/>
      <c r="P242" s="70"/>
    </row>
    <row r="243" spans="3:16" s="71" customFormat="1" ht="9" customHeight="1" x14ac:dyDescent="0.25">
      <c r="C243" s="469"/>
      <c r="D243" s="469" t="s">
        <v>71</v>
      </c>
      <c r="E243" s="65"/>
      <c r="F243" s="52">
        <f t="shared" si="6"/>
        <v>53492</v>
      </c>
      <c r="G243" s="52">
        <v>27605</v>
      </c>
      <c r="H243" s="52">
        <v>25887</v>
      </c>
      <c r="I243" s="52">
        <v>15360</v>
      </c>
      <c r="J243" s="52"/>
      <c r="K243" s="52">
        <f t="shared" si="7"/>
        <v>319</v>
      </c>
      <c r="L243" s="52">
        <v>184</v>
      </c>
      <c r="M243" s="52">
        <v>135</v>
      </c>
      <c r="N243" s="52" t="s">
        <v>13</v>
      </c>
      <c r="O243" s="70"/>
      <c r="P243" s="70"/>
    </row>
    <row r="244" spans="3:16" s="71" customFormat="1" ht="9" customHeight="1" x14ac:dyDescent="0.25">
      <c r="C244" s="469"/>
      <c r="D244" s="469" t="s">
        <v>72</v>
      </c>
      <c r="E244" s="65"/>
      <c r="F244" s="52">
        <f t="shared" si="6"/>
        <v>801898</v>
      </c>
      <c r="G244" s="52">
        <v>713926</v>
      </c>
      <c r="H244" s="52">
        <v>87972</v>
      </c>
      <c r="I244" s="52">
        <v>0</v>
      </c>
      <c r="J244" s="52"/>
      <c r="K244" s="52">
        <f t="shared" si="7"/>
        <v>3750</v>
      </c>
      <c r="L244" s="52">
        <v>3303</v>
      </c>
      <c r="M244" s="52">
        <v>447</v>
      </c>
      <c r="N244" s="52" t="s">
        <v>13</v>
      </c>
      <c r="O244" s="70"/>
      <c r="P244" s="70"/>
    </row>
    <row r="245" spans="3:16" s="71" customFormat="1" ht="9" customHeight="1" x14ac:dyDescent="0.25">
      <c r="C245" s="477"/>
      <c r="D245" s="477" t="s">
        <v>73</v>
      </c>
      <c r="E245" s="67"/>
      <c r="F245" s="61">
        <f t="shared" si="6"/>
        <v>0</v>
      </c>
      <c r="G245" s="61">
        <v>0</v>
      </c>
      <c r="H245" s="61">
        <v>0</v>
      </c>
      <c r="I245" s="61">
        <v>0</v>
      </c>
      <c r="J245" s="61"/>
      <c r="K245" s="61">
        <f t="shared" si="7"/>
        <v>788</v>
      </c>
      <c r="L245" s="61">
        <v>651</v>
      </c>
      <c r="M245" s="61">
        <v>137</v>
      </c>
      <c r="N245" s="61" t="s">
        <v>13</v>
      </c>
      <c r="O245" s="70"/>
      <c r="P245" s="70"/>
    </row>
    <row r="246" spans="3:16" s="71" customFormat="1" ht="9" customHeight="1" x14ac:dyDescent="0.25">
      <c r="C246" s="469" t="s">
        <v>74</v>
      </c>
      <c r="D246" s="469" t="s">
        <v>75</v>
      </c>
      <c r="E246" s="65"/>
      <c r="F246" s="52">
        <f t="shared" si="6"/>
        <v>490506</v>
      </c>
      <c r="G246" s="52">
        <v>488538</v>
      </c>
      <c r="H246" s="52">
        <v>1968</v>
      </c>
      <c r="I246" s="52">
        <v>2268</v>
      </c>
      <c r="J246" s="52"/>
      <c r="K246" s="52">
        <f t="shared" si="7"/>
        <v>7674</v>
      </c>
      <c r="L246" s="52">
        <v>7529</v>
      </c>
      <c r="M246" s="52">
        <v>145</v>
      </c>
      <c r="N246" s="52" t="s">
        <v>13</v>
      </c>
      <c r="O246" s="70"/>
      <c r="P246" s="70"/>
    </row>
    <row r="247" spans="3:16" s="71" customFormat="1" ht="9" customHeight="1" x14ac:dyDescent="0.25">
      <c r="C247" s="469" t="s">
        <v>76</v>
      </c>
      <c r="D247" s="469" t="s">
        <v>77</v>
      </c>
      <c r="E247" s="65"/>
      <c r="F247" s="52">
        <f t="shared" si="6"/>
        <v>45154</v>
      </c>
      <c r="G247" s="52">
        <v>45154</v>
      </c>
      <c r="H247" s="52">
        <v>0</v>
      </c>
      <c r="I247" s="52">
        <v>80</v>
      </c>
      <c r="J247" s="52"/>
      <c r="K247" s="52">
        <f t="shared" si="7"/>
        <v>1672</v>
      </c>
      <c r="L247" s="52">
        <v>1672</v>
      </c>
      <c r="M247" s="52">
        <v>0</v>
      </c>
      <c r="N247" s="52" t="s">
        <v>13</v>
      </c>
      <c r="O247" s="70"/>
      <c r="P247" s="70"/>
    </row>
    <row r="248" spans="3:16" s="71" customFormat="1" ht="9" customHeight="1" x14ac:dyDescent="0.25">
      <c r="C248" s="469"/>
      <c r="D248" s="469" t="s">
        <v>78</v>
      </c>
      <c r="E248" s="65"/>
      <c r="F248" s="52">
        <f t="shared" si="6"/>
        <v>90698</v>
      </c>
      <c r="G248" s="52">
        <v>90698</v>
      </c>
      <c r="H248" s="52">
        <v>0</v>
      </c>
      <c r="I248" s="52">
        <v>0</v>
      </c>
      <c r="J248" s="52"/>
      <c r="K248" s="52">
        <f t="shared" si="7"/>
        <v>663</v>
      </c>
      <c r="L248" s="52">
        <v>611</v>
      </c>
      <c r="M248" s="52">
        <v>52</v>
      </c>
      <c r="N248" s="52" t="s">
        <v>13</v>
      </c>
      <c r="O248" s="70"/>
      <c r="P248" s="70"/>
    </row>
    <row r="249" spans="3:16" s="71" customFormat="1" ht="9" customHeight="1" x14ac:dyDescent="0.25">
      <c r="C249" s="477"/>
      <c r="D249" s="477" t="s">
        <v>79</v>
      </c>
      <c r="E249" s="67"/>
      <c r="F249" s="61">
        <f t="shared" si="6"/>
        <v>95712</v>
      </c>
      <c r="G249" s="61">
        <v>95712</v>
      </c>
      <c r="H249" s="61">
        <v>0</v>
      </c>
      <c r="I249" s="61">
        <v>652</v>
      </c>
      <c r="J249" s="61"/>
      <c r="K249" s="61">
        <f t="shared" si="7"/>
        <v>930</v>
      </c>
      <c r="L249" s="61">
        <v>864</v>
      </c>
      <c r="M249" s="61">
        <v>66</v>
      </c>
      <c r="N249" s="61" t="s">
        <v>13</v>
      </c>
      <c r="O249" s="70"/>
      <c r="P249" s="70"/>
    </row>
    <row r="250" spans="3:16" s="71" customFormat="1" ht="9" customHeight="1" x14ac:dyDescent="0.25">
      <c r="C250" s="469"/>
      <c r="D250" s="469" t="s">
        <v>80</v>
      </c>
      <c r="E250" s="65"/>
      <c r="F250" s="52">
        <f t="shared" si="6"/>
        <v>123830</v>
      </c>
      <c r="G250" s="52">
        <v>123830</v>
      </c>
      <c r="H250" s="52">
        <v>0</v>
      </c>
      <c r="I250" s="52">
        <v>0</v>
      </c>
      <c r="J250" s="52"/>
      <c r="K250" s="52">
        <f t="shared" si="7"/>
        <v>6496</v>
      </c>
      <c r="L250" s="52">
        <v>6205</v>
      </c>
      <c r="M250" s="52">
        <v>291</v>
      </c>
      <c r="N250" s="52" t="s">
        <v>13</v>
      </c>
      <c r="O250" s="70"/>
      <c r="P250" s="70"/>
    </row>
    <row r="251" spans="3:16" s="71" customFormat="1" ht="9" customHeight="1" x14ac:dyDescent="0.25">
      <c r="C251" s="469"/>
      <c r="D251" s="469" t="s">
        <v>81</v>
      </c>
      <c r="E251" s="65"/>
      <c r="F251" s="52">
        <f t="shared" si="6"/>
        <v>335405</v>
      </c>
      <c r="G251" s="52">
        <v>310603</v>
      </c>
      <c r="H251" s="52">
        <v>24802</v>
      </c>
      <c r="I251" s="52">
        <v>5633</v>
      </c>
      <c r="J251" s="52"/>
      <c r="K251" s="52">
        <f t="shared" si="7"/>
        <v>3765</v>
      </c>
      <c r="L251" s="52">
        <v>3016</v>
      </c>
      <c r="M251" s="52">
        <v>749</v>
      </c>
      <c r="N251" s="52" t="s">
        <v>13</v>
      </c>
      <c r="O251" s="70"/>
      <c r="P251" s="70"/>
    </row>
    <row r="252" spans="3:16" s="71" customFormat="1" ht="9" customHeight="1" x14ac:dyDescent="0.25">
      <c r="C252" s="469" t="s">
        <v>82</v>
      </c>
      <c r="D252" s="469" t="s">
        <v>83</v>
      </c>
      <c r="E252" s="65"/>
      <c r="F252" s="52">
        <f t="shared" si="6"/>
        <v>163286</v>
      </c>
      <c r="G252" s="52">
        <v>163286</v>
      </c>
      <c r="H252" s="52">
        <v>0</v>
      </c>
      <c r="I252" s="52">
        <v>293</v>
      </c>
      <c r="J252" s="52"/>
      <c r="K252" s="52">
        <f t="shared" si="7"/>
        <v>1557</v>
      </c>
      <c r="L252" s="52">
        <v>1557</v>
      </c>
      <c r="M252" s="52">
        <v>0</v>
      </c>
      <c r="N252" s="52" t="s">
        <v>13</v>
      </c>
      <c r="O252" s="70"/>
      <c r="P252" s="70"/>
    </row>
    <row r="253" spans="3:16" s="71" customFormat="1" ht="9" customHeight="1" x14ac:dyDescent="0.25">
      <c r="C253" s="477"/>
      <c r="D253" s="477" t="s">
        <v>84</v>
      </c>
      <c r="E253" s="67"/>
      <c r="F253" s="61">
        <f t="shared" si="6"/>
        <v>36547</v>
      </c>
      <c r="G253" s="61">
        <v>36373</v>
      </c>
      <c r="H253" s="61">
        <v>174</v>
      </c>
      <c r="I253" s="61">
        <v>0</v>
      </c>
      <c r="J253" s="61"/>
      <c r="K253" s="61">
        <f t="shared" si="7"/>
        <v>8176</v>
      </c>
      <c r="L253" s="61">
        <v>8176</v>
      </c>
      <c r="M253" s="61">
        <v>0</v>
      </c>
      <c r="N253" s="61" t="s">
        <v>13</v>
      </c>
      <c r="O253" s="70"/>
      <c r="P253" s="70"/>
    </row>
    <row r="254" spans="3:16" s="71" customFormat="1" ht="9" customHeight="1" x14ac:dyDescent="0.25">
      <c r="C254" s="469"/>
      <c r="D254" s="469" t="s">
        <v>85</v>
      </c>
      <c r="E254" s="65"/>
      <c r="F254" s="52">
        <f t="shared" si="6"/>
        <v>403505</v>
      </c>
      <c r="G254" s="52">
        <v>379660</v>
      </c>
      <c r="H254" s="52">
        <v>23845</v>
      </c>
      <c r="I254" s="52">
        <v>1237</v>
      </c>
      <c r="J254" s="52"/>
      <c r="K254" s="52">
        <f t="shared" si="7"/>
        <v>5441</v>
      </c>
      <c r="L254" s="52">
        <v>5075</v>
      </c>
      <c r="M254" s="52">
        <v>366</v>
      </c>
      <c r="N254" s="52" t="s">
        <v>13</v>
      </c>
      <c r="O254" s="70"/>
      <c r="P254" s="70"/>
    </row>
    <row r="255" spans="3:16" s="71" customFormat="1" ht="9" customHeight="1" x14ac:dyDescent="0.25">
      <c r="C255" s="469" t="s">
        <v>86</v>
      </c>
      <c r="D255" s="469" t="s">
        <v>87</v>
      </c>
      <c r="E255" s="65"/>
      <c r="F255" s="52">
        <f t="shared" si="6"/>
        <v>821363</v>
      </c>
      <c r="G255" s="52">
        <v>736920</v>
      </c>
      <c r="H255" s="52">
        <v>84443</v>
      </c>
      <c r="I255" s="52">
        <v>15527</v>
      </c>
      <c r="J255" s="52"/>
      <c r="K255" s="52">
        <f t="shared" si="7"/>
        <v>5422</v>
      </c>
      <c r="L255" s="52">
        <v>5045</v>
      </c>
      <c r="M255" s="52">
        <v>377</v>
      </c>
      <c r="N255" s="52" t="s">
        <v>13</v>
      </c>
      <c r="O255" s="70"/>
      <c r="P255" s="70"/>
    </row>
    <row r="256" spans="3:16" s="71" customFormat="1" ht="9" customHeight="1" x14ac:dyDescent="0.25">
      <c r="C256" s="469" t="s">
        <v>88</v>
      </c>
      <c r="D256" s="469" t="s">
        <v>88</v>
      </c>
      <c r="E256" s="65"/>
      <c r="F256" s="52">
        <f t="shared" si="6"/>
        <v>312056</v>
      </c>
      <c r="G256" s="52">
        <v>213015</v>
      </c>
      <c r="H256" s="52">
        <v>99041</v>
      </c>
      <c r="I256" s="52">
        <v>0</v>
      </c>
      <c r="J256" s="52"/>
      <c r="K256" s="52">
        <f t="shared" si="7"/>
        <v>1048</v>
      </c>
      <c r="L256" s="52">
        <v>1019</v>
      </c>
      <c r="M256" s="52">
        <v>29</v>
      </c>
      <c r="N256" s="52" t="s">
        <v>13</v>
      </c>
      <c r="O256" s="70"/>
      <c r="P256" s="70"/>
    </row>
    <row r="257" spans="3:16" s="73" customFormat="1" ht="9" customHeight="1" x14ac:dyDescent="0.2">
      <c r="C257" s="44"/>
      <c r="D257" s="44"/>
      <c r="E257" s="68"/>
      <c r="F257" s="45"/>
      <c r="G257" s="45"/>
      <c r="H257" s="45"/>
      <c r="I257" s="45"/>
      <c r="J257" s="45"/>
      <c r="K257" s="45"/>
      <c r="L257" s="45"/>
      <c r="M257" s="45"/>
      <c r="N257" s="45"/>
      <c r="O257" s="72"/>
      <c r="P257" s="72"/>
    </row>
    <row r="258" spans="3:16" s="29" customFormat="1" ht="9" customHeight="1" x14ac:dyDescent="0.25">
      <c r="C258" s="25">
        <v>1999</v>
      </c>
      <c r="D258" s="26"/>
      <c r="E258" s="26"/>
      <c r="F258" s="27"/>
      <c r="G258" s="27"/>
      <c r="H258" s="27"/>
      <c r="I258" s="27"/>
      <c r="J258" s="27"/>
      <c r="K258" s="27"/>
      <c r="L258" s="27"/>
      <c r="M258" s="27"/>
      <c r="N258" s="27"/>
      <c r="O258" s="28"/>
      <c r="P258" s="28"/>
    </row>
    <row r="259" spans="3:16" s="30" customFormat="1" ht="9" customHeight="1" x14ac:dyDescent="0.25">
      <c r="C259" s="30" t="s">
        <v>10</v>
      </c>
      <c r="D259" s="31"/>
      <c r="E259" s="31"/>
      <c r="F259" s="74">
        <f>SUM(F261:F319)</f>
        <v>52373851</v>
      </c>
      <c r="G259" s="74">
        <f>SUM(G261:G319)</f>
        <v>37460976</v>
      </c>
      <c r="H259" s="74">
        <f>SUM(H261:H319)</f>
        <v>14912875</v>
      </c>
      <c r="I259" s="74">
        <f>SUM(I261:I319)</f>
        <v>5420926</v>
      </c>
      <c r="J259" s="74" t="s">
        <v>9</v>
      </c>
      <c r="K259" s="74">
        <f>SUM(K261:K319)</f>
        <v>537951</v>
      </c>
      <c r="L259" s="74">
        <f>SUM(L261:L319)</f>
        <v>513551</v>
      </c>
      <c r="M259" s="74">
        <f>SUM(M261:M319)</f>
        <v>24400</v>
      </c>
      <c r="N259" s="75" t="s">
        <v>13</v>
      </c>
    </row>
    <row r="260" spans="3:16" s="30" customFormat="1" ht="3.95" customHeight="1" x14ac:dyDescent="0.25">
      <c r="C260" s="25"/>
      <c r="D260" s="31"/>
      <c r="E260" s="31"/>
      <c r="F260" s="74"/>
      <c r="G260" s="74"/>
      <c r="H260" s="74"/>
      <c r="I260" s="74"/>
      <c r="J260" s="74"/>
      <c r="K260" s="74"/>
      <c r="L260" s="74"/>
      <c r="M260" s="74"/>
      <c r="N260" s="74"/>
    </row>
    <row r="261" spans="3:16" s="77" customFormat="1" ht="9" customHeight="1" x14ac:dyDescent="0.25">
      <c r="C261" s="76" t="s">
        <v>14</v>
      </c>
      <c r="D261" s="76" t="s">
        <v>14</v>
      </c>
      <c r="E261" s="76"/>
      <c r="F261" s="27">
        <f>SUM(G261:H261)</f>
        <v>391581</v>
      </c>
      <c r="G261" s="27">
        <v>377213</v>
      </c>
      <c r="H261" s="27">
        <v>14368</v>
      </c>
      <c r="I261" s="27">
        <v>1439</v>
      </c>
      <c r="J261" s="27"/>
      <c r="K261" s="27">
        <f>SUM(L261:M261)</f>
        <v>2834</v>
      </c>
      <c r="L261" s="27">
        <v>2631</v>
      </c>
      <c r="M261" s="27">
        <v>203</v>
      </c>
      <c r="N261" s="27" t="s">
        <v>13</v>
      </c>
      <c r="O261" s="27"/>
      <c r="P261" s="27"/>
    </row>
    <row r="262" spans="3:16" s="77" customFormat="1" ht="9" customHeight="1" x14ac:dyDescent="0.25">
      <c r="C262" s="76" t="s">
        <v>15</v>
      </c>
      <c r="D262" s="76" t="s">
        <v>16</v>
      </c>
      <c r="E262" s="76"/>
      <c r="F262" s="27">
        <f t="shared" ref="F262:F319" si="8">SUM(G262:H262)</f>
        <v>375206</v>
      </c>
      <c r="G262" s="27">
        <v>375206</v>
      </c>
      <c r="H262" s="27">
        <v>0</v>
      </c>
      <c r="I262" s="27">
        <v>0</v>
      </c>
      <c r="J262" s="27"/>
      <c r="K262" s="27">
        <f t="shared" ref="K262:K319" si="9">SUM(L262:M262)</f>
        <v>1197</v>
      </c>
      <c r="L262" s="27">
        <v>1197</v>
      </c>
      <c r="M262" s="27">
        <v>0</v>
      </c>
      <c r="N262" s="27" t="s">
        <v>13</v>
      </c>
      <c r="O262" s="27"/>
      <c r="P262" s="27"/>
    </row>
    <row r="263" spans="3:16" s="77" customFormat="1" ht="9" customHeight="1" x14ac:dyDescent="0.25">
      <c r="C263" s="76"/>
      <c r="D263" s="76" t="s">
        <v>17</v>
      </c>
      <c r="E263" s="76"/>
      <c r="F263" s="27">
        <f t="shared" si="8"/>
        <v>3540020</v>
      </c>
      <c r="G263" s="27">
        <v>3523573</v>
      </c>
      <c r="H263" s="27">
        <v>16447</v>
      </c>
      <c r="I263" s="27">
        <v>2483</v>
      </c>
      <c r="J263" s="27"/>
      <c r="K263" s="27">
        <f t="shared" si="9"/>
        <v>1886</v>
      </c>
      <c r="L263" s="27">
        <v>1521</v>
      </c>
      <c r="M263" s="27">
        <v>365</v>
      </c>
      <c r="N263" s="27" t="s">
        <v>13</v>
      </c>
      <c r="O263" s="27"/>
      <c r="P263" s="27"/>
    </row>
    <row r="264" spans="3:16" s="77" customFormat="1" ht="9" customHeight="1" x14ac:dyDescent="0.25">
      <c r="C264" s="78" t="s">
        <v>112</v>
      </c>
      <c r="D264" s="78" t="s">
        <v>18</v>
      </c>
      <c r="E264" s="78"/>
      <c r="F264" s="35">
        <f t="shared" si="8"/>
        <v>459504</v>
      </c>
      <c r="G264" s="35">
        <v>406261</v>
      </c>
      <c r="H264" s="35">
        <v>53243</v>
      </c>
      <c r="I264" s="35">
        <v>0</v>
      </c>
      <c r="J264" s="35"/>
      <c r="K264" s="35">
        <f t="shared" si="9"/>
        <v>1211</v>
      </c>
      <c r="L264" s="35">
        <v>1128</v>
      </c>
      <c r="M264" s="35">
        <v>83</v>
      </c>
      <c r="N264" s="35" t="s">
        <v>13</v>
      </c>
      <c r="O264" s="27"/>
      <c r="P264" s="27"/>
    </row>
    <row r="265" spans="3:16" s="77" customFormat="1" ht="9" customHeight="1" x14ac:dyDescent="0.25">
      <c r="C265" s="76"/>
      <c r="D265" s="76" t="s">
        <v>19</v>
      </c>
      <c r="E265" s="76"/>
      <c r="F265" s="27">
        <f t="shared" si="8"/>
        <v>47171</v>
      </c>
      <c r="G265" s="27">
        <v>4967</v>
      </c>
      <c r="H265" s="27">
        <v>42204</v>
      </c>
      <c r="I265" s="27">
        <v>14252</v>
      </c>
      <c r="J265" s="27"/>
      <c r="K265" s="27">
        <f t="shared" si="9"/>
        <v>165</v>
      </c>
      <c r="L265" s="27">
        <v>141</v>
      </c>
      <c r="M265" s="27">
        <v>24</v>
      </c>
      <c r="N265" s="27" t="s">
        <v>13</v>
      </c>
      <c r="O265" s="27"/>
      <c r="P265" s="27"/>
    </row>
    <row r="266" spans="3:16" s="77" customFormat="1" ht="9" customHeight="1" x14ac:dyDescent="0.25">
      <c r="C266" s="76"/>
      <c r="D266" s="76" t="s">
        <v>20</v>
      </c>
      <c r="E266" s="76"/>
      <c r="F266" s="27">
        <f t="shared" si="8"/>
        <v>1132323</v>
      </c>
      <c r="G266" s="27">
        <v>217571</v>
      </c>
      <c r="H266" s="27">
        <v>914752</v>
      </c>
      <c r="I266" s="27">
        <v>115614</v>
      </c>
      <c r="J266" s="27"/>
      <c r="K266" s="27">
        <f t="shared" si="9"/>
        <v>2983</v>
      </c>
      <c r="L266" s="27">
        <v>2163</v>
      </c>
      <c r="M266" s="27">
        <v>820</v>
      </c>
      <c r="N266" s="27" t="s">
        <v>13</v>
      </c>
      <c r="O266" s="27"/>
      <c r="P266" s="27"/>
    </row>
    <row r="267" spans="3:16" s="77" customFormat="1" ht="9" customHeight="1" x14ac:dyDescent="0.25">
      <c r="C267" s="76" t="s">
        <v>21</v>
      </c>
      <c r="D267" s="76" t="s">
        <v>21</v>
      </c>
      <c r="E267" s="76"/>
      <c r="F267" s="27">
        <f t="shared" si="8"/>
        <v>61210</v>
      </c>
      <c r="G267" s="27">
        <v>61210</v>
      </c>
      <c r="H267" s="27">
        <v>0</v>
      </c>
      <c r="I267" s="27">
        <v>594</v>
      </c>
      <c r="J267" s="27"/>
      <c r="K267" s="27">
        <f t="shared" si="9"/>
        <v>771</v>
      </c>
      <c r="L267" s="27">
        <v>771</v>
      </c>
      <c r="M267" s="27">
        <v>0</v>
      </c>
      <c r="N267" s="27" t="s">
        <v>13</v>
      </c>
      <c r="O267" s="27"/>
      <c r="P267" s="27"/>
    </row>
    <row r="268" spans="3:16" s="77" customFormat="1" ht="9" customHeight="1" x14ac:dyDescent="0.25">
      <c r="C268" s="78"/>
      <c r="D268" s="78" t="s">
        <v>22</v>
      </c>
      <c r="E268" s="78"/>
      <c r="F268" s="35">
        <f t="shared" si="8"/>
        <v>131095</v>
      </c>
      <c r="G268" s="35">
        <v>131095</v>
      </c>
      <c r="H268" s="35">
        <v>0</v>
      </c>
      <c r="I268" s="35">
        <v>966</v>
      </c>
      <c r="J268" s="35"/>
      <c r="K268" s="35">
        <f t="shared" si="9"/>
        <v>163742</v>
      </c>
      <c r="L268" s="35">
        <v>163626</v>
      </c>
      <c r="M268" s="35">
        <v>116</v>
      </c>
      <c r="N268" s="35" t="s">
        <v>13</v>
      </c>
      <c r="O268" s="27"/>
      <c r="P268" s="27"/>
    </row>
    <row r="269" spans="3:16" s="77" customFormat="1" ht="9" customHeight="1" x14ac:dyDescent="0.25">
      <c r="C269" s="76" t="s">
        <v>23</v>
      </c>
      <c r="D269" s="76" t="s">
        <v>24</v>
      </c>
      <c r="E269" s="76"/>
      <c r="F269" s="27">
        <f t="shared" si="8"/>
        <v>359922</v>
      </c>
      <c r="G269" s="27">
        <v>347148</v>
      </c>
      <c r="H269" s="27">
        <v>12774</v>
      </c>
      <c r="I269" s="27">
        <v>9429</v>
      </c>
      <c r="J269" s="27"/>
      <c r="K269" s="27">
        <f t="shared" si="9"/>
        <v>5269</v>
      </c>
      <c r="L269" s="27">
        <v>4358</v>
      </c>
      <c r="M269" s="27">
        <v>911</v>
      </c>
      <c r="N269" s="27" t="s">
        <v>13</v>
      </c>
      <c r="O269" s="27"/>
      <c r="P269" s="27"/>
    </row>
    <row r="270" spans="3:16" s="77" customFormat="1" ht="9" customHeight="1" x14ac:dyDescent="0.25">
      <c r="C270" s="76" t="s">
        <v>25</v>
      </c>
      <c r="D270" s="76" t="s">
        <v>25</v>
      </c>
      <c r="E270" s="76"/>
      <c r="F270" s="27">
        <f t="shared" si="8"/>
        <v>133446</v>
      </c>
      <c r="G270" s="27">
        <v>133446</v>
      </c>
      <c r="H270" s="27">
        <v>0</v>
      </c>
      <c r="I270" s="27">
        <v>0</v>
      </c>
      <c r="J270" s="27"/>
      <c r="K270" s="27">
        <f t="shared" si="9"/>
        <v>854</v>
      </c>
      <c r="L270" s="27">
        <v>854</v>
      </c>
      <c r="M270" s="27">
        <v>0</v>
      </c>
      <c r="N270" s="27" t="s">
        <v>13</v>
      </c>
      <c r="O270" s="27"/>
      <c r="P270" s="27"/>
    </row>
    <row r="271" spans="3:16" s="77" customFormat="1" ht="9" customHeight="1" x14ac:dyDescent="0.25">
      <c r="C271" s="76"/>
      <c r="D271" s="76" t="s">
        <v>26</v>
      </c>
      <c r="E271" s="76"/>
      <c r="F271" s="27">
        <f t="shared" si="8"/>
        <v>153340</v>
      </c>
      <c r="G271" s="27">
        <v>103180</v>
      </c>
      <c r="H271" s="27">
        <v>50160</v>
      </c>
      <c r="I271" s="27">
        <v>52021</v>
      </c>
      <c r="J271" s="27"/>
      <c r="K271" s="27">
        <f t="shared" si="9"/>
        <v>2378</v>
      </c>
      <c r="L271" s="27">
        <v>2378</v>
      </c>
      <c r="M271" s="27">
        <v>0</v>
      </c>
      <c r="N271" s="27" t="s">
        <v>13</v>
      </c>
      <c r="O271" s="27"/>
      <c r="P271" s="27"/>
    </row>
    <row r="272" spans="3:16" s="77" customFormat="1" ht="9" customHeight="1" x14ac:dyDescent="0.25">
      <c r="C272" s="78" t="s">
        <v>27</v>
      </c>
      <c r="D272" s="78" t="s">
        <v>89</v>
      </c>
      <c r="E272" s="78"/>
      <c r="F272" s="35">
        <f t="shared" si="8"/>
        <v>9152</v>
      </c>
      <c r="G272" s="35">
        <v>6338</v>
      </c>
      <c r="H272" s="35">
        <v>2814</v>
      </c>
      <c r="I272" s="35">
        <v>0</v>
      </c>
      <c r="J272" s="35"/>
      <c r="K272" s="35">
        <f t="shared" si="9"/>
        <v>2160</v>
      </c>
      <c r="L272" s="35">
        <v>2137</v>
      </c>
      <c r="M272" s="35">
        <v>23</v>
      </c>
      <c r="N272" s="35" t="s">
        <v>13</v>
      </c>
      <c r="O272" s="27"/>
      <c r="P272" s="27"/>
    </row>
    <row r="273" spans="3:16" s="77" customFormat="1" ht="9" customHeight="1" x14ac:dyDescent="0.25">
      <c r="C273" s="76"/>
      <c r="D273" s="76" t="s">
        <v>90</v>
      </c>
      <c r="E273" s="76"/>
      <c r="F273" s="27">
        <f t="shared" si="8"/>
        <v>5480</v>
      </c>
      <c r="G273" s="27">
        <v>5480</v>
      </c>
      <c r="H273" s="27">
        <v>0</v>
      </c>
      <c r="I273" s="27">
        <v>0</v>
      </c>
      <c r="J273" s="27"/>
      <c r="K273" s="27">
        <f t="shared" si="9"/>
        <v>278</v>
      </c>
      <c r="L273" s="27">
        <v>239</v>
      </c>
      <c r="M273" s="27">
        <v>39</v>
      </c>
      <c r="N273" s="27" t="s">
        <v>13</v>
      </c>
      <c r="O273" s="27"/>
      <c r="P273" s="27"/>
    </row>
    <row r="274" spans="3:16" s="77" customFormat="1" ht="9" customHeight="1" x14ac:dyDescent="0.25">
      <c r="C274" s="76"/>
      <c r="D274" s="76" t="s">
        <v>28</v>
      </c>
      <c r="E274" s="76"/>
      <c r="F274" s="27">
        <f t="shared" si="8"/>
        <v>286355</v>
      </c>
      <c r="G274" s="27">
        <v>286071</v>
      </c>
      <c r="H274" s="27">
        <v>284</v>
      </c>
      <c r="I274" s="27">
        <v>0</v>
      </c>
      <c r="J274" s="27"/>
      <c r="K274" s="27">
        <f t="shared" si="9"/>
        <v>733</v>
      </c>
      <c r="L274" s="27">
        <v>667</v>
      </c>
      <c r="M274" s="27">
        <v>66</v>
      </c>
      <c r="N274" s="27" t="s">
        <v>13</v>
      </c>
      <c r="O274" s="27"/>
      <c r="P274" s="27"/>
    </row>
    <row r="275" spans="3:16" s="77" customFormat="1" ht="9" customHeight="1" x14ac:dyDescent="0.25">
      <c r="C275" s="76"/>
      <c r="D275" s="76" t="s">
        <v>29</v>
      </c>
      <c r="E275" s="76"/>
      <c r="F275" s="27">
        <f t="shared" si="8"/>
        <v>0</v>
      </c>
      <c r="G275" s="27">
        <v>0</v>
      </c>
      <c r="H275" s="27">
        <v>0</v>
      </c>
      <c r="I275" s="27">
        <v>0</v>
      </c>
      <c r="J275" s="27"/>
      <c r="K275" s="27">
        <f t="shared" si="9"/>
        <v>13857</v>
      </c>
      <c r="L275" s="27">
        <v>13857</v>
      </c>
      <c r="M275" s="27">
        <v>0</v>
      </c>
      <c r="N275" s="27" t="s">
        <v>13</v>
      </c>
      <c r="O275" s="27"/>
      <c r="P275" s="27"/>
    </row>
    <row r="276" spans="3:16" s="77" customFormat="1" ht="9" customHeight="1" x14ac:dyDescent="0.25">
      <c r="C276" s="78" t="s">
        <v>30</v>
      </c>
      <c r="D276" s="78" t="s">
        <v>31</v>
      </c>
      <c r="E276" s="78"/>
      <c r="F276" s="35">
        <f t="shared" si="8"/>
        <v>538948</v>
      </c>
      <c r="G276" s="35">
        <v>538948</v>
      </c>
      <c r="H276" s="35">
        <v>0</v>
      </c>
      <c r="I276" s="35">
        <v>11478</v>
      </c>
      <c r="J276" s="35"/>
      <c r="K276" s="35">
        <f t="shared" si="9"/>
        <v>1799</v>
      </c>
      <c r="L276" s="35">
        <v>1452</v>
      </c>
      <c r="M276" s="35">
        <v>347</v>
      </c>
      <c r="N276" s="35" t="s">
        <v>13</v>
      </c>
      <c r="O276" s="27"/>
      <c r="P276" s="27"/>
    </row>
    <row r="277" spans="3:16" s="77" customFormat="1" ht="9" customHeight="1" x14ac:dyDescent="0.25">
      <c r="C277" s="76"/>
      <c r="D277" s="76" t="s">
        <v>30</v>
      </c>
      <c r="E277" s="76"/>
      <c r="F277" s="27">
        <f t="shared" si="8"/>
        <v>515021</v>
      </c>
      <c r="G277" s="27">
        <v>476058</v>
      </c>
      <c r="H277" s="27">
        <v>38963</v>
      </c>
      <c r="I277" s="27">
        <v>19668</v>
      </c>
      <c r="J277" s="27"/>
      <c r="K277" s="27">
        <f t="shared" si="9"/>
        <v>4097</v>
      </c>
      <c r="L277" s="27">
        <v>2519</v>
      </c>
      <c r="M277" s="27">
        <v>1578</v>
      </c>
      <c r="N277" s="27" t="s">
        <v>13</v>
      </c>
      <c r="O277" s="27"/>
      <c r="P277" s="27"/>
    </row>
    <row r="278" spans="3:16" s="77" customFormat="1" ht="9" customHeight="1" x14ac:dyDescent="0.25">
      <c r="C278" s="76" t="s">
        <v>111</v>
      </c>
      <c r="D278" s="76" t="s">
        <v>32</v>
      </c>
      <c r="E278" s="76"/>
      <c r="F278" s="27">
        <f t="shared" si="8"/>
        <v>20446937</v>
      </c>
      <c r="G278" s="27">
        <v>13715708</v>
      </c>
      <c r="H278" s="27">
        <v>6731229</v>
      </c>
      <c r="I278" s="27">
        <v>0</v>
      </c>
      <c r="J278" s="27"/>
      <c r="K278" s="27">
        <f t="shared" si="9"/>
        <v>6631</v>
      </c>
      <c r="L278" s="27">
        <v>6631</v>
      </c>
      <c r="M278" s="27">
        <v>0</v>
      </c>
      <c r="N278" s="27" t="s">
        <v>13</v>
      </c>
      <c r="O278" s="27"/>
      <c r="P278" s="27"/>
    </row>
    <row r="279" spans="3:16" s="77" customFormat="1" ht="9" customHeight="1" x14ac:dyDescent="0.25">
      <c r="C279" s="76" t="s">
        <v>33</v>
      </c>
      <c r="D279" s="76" t="s">
        <v>33</v>
      </c>
      <c r="E279" s="76"/>
      <c r="F279" s="27">
        <f t="shared" si="8"/>
        <v>224948</v>
      </c>
      <c r="G279" s="27">
        <v>196304</v>
      </c>
      <c r="H279" s="27">
        <v>28644</v>
      </c>
      <c r="I279" s="27">
        <v>64</v>
      </c>
      <c r="J279" s="27"/>
      <c r="K279" s="27">
        <f t="shared" si="9"/>
        <v>16936</v>
      </c>
      <c r="L279" s="27">
        <v>16880</v>
      </c>
      <c r="M279" s="27">
        <v>56</v>
      </c>
      <c r="N279" s="27" t="s">
        <v>13</v>
      </c>
      <c r="O279" s="27"/>
      <c r="P279" s="27"/>
    </row>
    <row r="280" spans="3:16" s="77" customFormat="1" ht="9" customHeight="1" x14ac:dyDescent="0.25">
      <c r="C280" s="78" t="s">
        <v>34</v>
      </c>
      <c r="D280" s="78" t="s">
        <v>35</v>
      </c>
      <c r="E280" s="78"/>
      <c r="F280" s="35">
        <f t="shared" si="8"/>
        <v>822792</v>
      </c>
      <c r="G280" s="35">
        <v>516272</v>
      </c>
      <c r="H280" s="35">
        <v>306520</v>
      </c>
      <c r="I280" s="35">
        <v>35855</v>
      </c>
      <c r="J280" s="35"/>
      <c r="K280" s="35">
        <f t="shared" si="9"/>
        <v>3592</v>
      </c>
      <c r="L280" s="35">
        <v>3458</v>
      </c>
      <c r="M280" s="35">
        <v>134</v>
      </c>
      <c r="N280" s="35" t="s">
        <v>13</v>
      </c>
      <c r="O280" s="27"/>
      <c r="P280" s="27"/>
    </row>
    <row r="281" spans="3:16" s="77" customFormat="1" ht="9" customHeight="1" x14ac:dyDescent="0.25">
      <c r="C281" s="76" t="s">
        <v>36</v>
      </c>
      <c r="D281" s="76" t="s">
        <v>37</v>
      </c>
      <c r="E281" s="76"/>
      <c r="F281" s="27">
        <f t="shared" si="8"/>
        <v>855182</v>
      </c>
      <c r="G281" s="27">
        <v>620948</v>
      </c>
      <c r="H281" s="27">
        <v>234234</v>
      </c>
      <c r="I281" s="27">
        <v>265497</v>
      </c>
      <c r="J281" s="27"/>
      <c r="K281" s="27">
        <f t="shared" si="9"/>
        <v>9641</v>
      </c>
      <c r="L281" s="27">
        <v>9194</v>
      </c>
      <c r="M281" s="27">
        <v>447</v>
      </c>
      <c r="N281" s="27" t="s">
        <v>13</v>
      </c>
      <c r="O281" s="27"/>
      <c r="P281" s="27"/>
    </row>
    <row r="282" spans="3:16" s="77" customFormat="1" ht="9" customHeight="1" x14ac:dyDescent="0.25">
      <c r="C282" s="76"/>
      <c r="D282" s="76" t="s">
        <v>38</v>
      </c>
      <c r="E282" s="76"/>
      <c r="F282" s="27">
        <f t="shared" si="8"/>
        <v>429638</v>
      </c>
      <c r="G282" s="27">
        <v>331052</v>
      </c>
      <c r="H282" s="27">
        <v>98586</v>
      </c>
      <c r="I282" s="27">
        <v>278897</v>
      </c>
      <c r="J282" s="27"/>
      <c r="K282" s="27">
        <f t="shared" si="9"/>
        <v>6733</v>
      </c>
      <c r="L282" s="27">
        <v>6634</v>
      </c>
      <c r="M282" s="27">
        <v>99</v>
      </c>
      <c r="N282" s="27" t="s">
        <v>13</v>
      </c>
      <c r="O282" s="27"/>
      <c r="P282" s="27"/>
    </row>
    <row r="283" spans="3:16" s="77" customFormat="1" ht="9" customHeight="1" x14ac:dyDescent="0.25">
      <c r="C283" s="76" t="s">
        <v>39</v>
      </c>
      <c r="D283" s="76" t="s">
        <v>40</v>
      </c>
      <c r="E283" s="76"/>
      <c r="F283" s="27">
        <f t="shared" si="8"/>
        <v>5110285</v>
      </c>
      <c r="G283" s="27">
        <v>3653433</v>
      </c>
      <c r="H283" s="27">
        <v>1456852</v>
      </c>
      <c r="I283" s="27">
        <v>1221</v>
      </c>
      <c r="J283" s="27"/>
      <c r="K283" s="27">
        <f t="shared" si="9"/>
        <v>33454</v>
      </c>
      <c r="L283" s="27">
        <v>32578</v>
      </c>
      <c r="M283" s="27">
        <v>876</v>
      </c>
      <c r="N283" s="27" t="s">
        <v>13</v>
      </c>
      <c r="O283" s="27"/>
      <c r="P283" s="27"/>
    </row>
    <row r="284" spans="3:16" s="77" customFormat="1" ht="9" customHeight="1" x14ac:dyDescent="0.25">
      <c r="C284" s="78"/>
      <c r="D284" s="78" t="s">
        <v>41</v>
      </c>
      <c r="E284" s="78"/>
      <c r="F284" s="35">
        <f t="shared" si="8"/>
        <v>1200542</v>
      </c>
      <c r="G284" s="35">
        <v>439950</v>
      </c>
      <c r="H284" s="35">
        <v>760592</v>
      </c>
      <c r="I284" s="35">
        <v>882017</v>
      </c>
      <c r="J284" s="35"/>
      <c r="K284" s="35">
        <f t="shared" si="9"/>
        <v>22636</v>
      </c>
      <c r="L284" s="35">
        <v>22508</v>
      </c>
      <c r="M284" s="35">
        <v>128</v>
      </c>
      <c r="N284" s="35" t="s">
        <v>13</v>
      </c>
      <c r="O284" s="27"/>
      <c r="P284" s="27"/>
    </row>
    <row r="285" spans="3:16" s="77" customFormat="1" ht="9" customHeight="1" x14ac:dyDescent="0.25">
      <c r="C285" s="76" t="s">
        <v>32</v>
      </c>
      <c r="D285" s="76" t="s">
        <v>42</v>
      </c>
      <c r="E285" s="76"/>
      <c r="F285" s="27">
        <f t="shared" si="8"/>
        <v>1178</v>
      </c>
      <c r="G285" s="27">
        <v>0</v>
      </c>
      <c r="H285" s="27">
        <v>1178</v>
      </c>
      <c r="I285" s="27">
        <v>42</v>
      </c>
      <c r="J285" s="27"/>
      <c r="K285" s="27">
        <f t="shared" si="9"/>
        <v>49865</v>
      </c>
      <c r="L285" s="27">
        <v>40257</v>
      </c>
      <c r="M285" s="27">
        <v>9608</v>
      </c>
      <c r="N285" s="27" t="s">
        <v>13</v>
      </c>
      <c r="O285" s="27"/>
      <c r="P285" s="27"/>
    </row>
    <row r="286" spans="3:16" s="77" customFormat="1" ht="9" customHeight="1" x14ac:dyDescent="0.25">
      <c r="C286" s="76" t="s">
        <v>43</v>
      </c>
      <c r="D286" s="76" t="s">
        <v>44</v>
      </c>
      <c r="E286" s="76"/>
      <c r="F286" s="27">
        <f t="shared" si="8"/>
        <v>530103</v>
      </c>
      <c r="G286" s="27">
        <v>338218</v>
      </c>
      <c r="H286" s="27">
        <v>191885</v>
      </c>
      <c r="I286" s="27">
        <v>2611</v>
      </c>
      <c r="J286" s="27"/>
      <c r="K286" s="27">
        <f t="shared" si="9"/>
        <v>7297</v>
      </c>
      <c r="L286" s="27">
        <v>7237</v>
      </c>
      <c r="M286" s="27">
        <v>60</v>
      </c>
      <c r="N286" s="27" t="s">
        <v>13</v>
      </c>
      <c r="O286" s="27"/>
      <c r="P286" s="27"/>
    </row>
    <row r="287" spans="3:16" s="77" customFormat="1" ht="9" customHeight="1" x14ac:dyDescent="0.25">
      <c r="C287" s="76"/>
      <c r="D287" s="76" t="s">
        <v>45</v>
      </c>
      <c r="E287" s="76"/>
      <c r="F287" s="27">
        <f t="shared" si="8"/>
        <v>73499</v>
      </c>
      <c r="G287" s="27">
        <v>73499</v>
      </c>
      <c r="H287" s="27">
        <v>0</v>
      </c>
      <c r="I287" s="27">
        <v>0</v>
      </c>
      <c r="J287" s="27"/>
      <c r="K287" s="27">
        <f t="shared" si="9"/>
        <v>9748</v>
      </c>
      <c r="L287" s="27">
        <v>9748</v>
      </c>
      <c r="M287" s="27">
        <v>0</v>
      </c>
      <c r="N287" s="27" t="s">
        <v>13</v>
      </c>
      <c r="O287" s="27"/>
      <c r="P287" s="27"/>
    </row>
    <row r="288" spans="3:16" s="77" customFormat="1" ht="9" customHeight="1" x14ac:dyDescent="0.25">
      <c r="C288" s="78" t="s">
        <v>46</v>
      </c>
      <c r="D288" s="78" t="s">
        <v>47</v>
      </c>
      <c r="E288" s="78"/>
      <c r="F288" s="35">
        <f t="shared" si="8"/>
        <v>96419</v>
      </c>
      <c r="G288" s="35">
        <v>96419</v>
      </c>
      <c r="H288" s="35">
        <v>0</v>
      </c>
      <c r="I288" s="35">
        <v>0</v>
      </c>
      <c r="J288" s="35"/>
      <c r="K288" s="35">
        <f t="shared" si="9"/>
        <v>1058</v>
      </c>
      <c r="L288" s="35">
        <v>1058</v>
      </c>
      <c r="M288" s="35">
        <v>0</v>
      </c>
      <c r="N288" s="35" t="s">
        <v>13</v>
      </c>
      <c r="O288" s="27"/>
      <c r="P288" s="27"/>
    </row>
    <row r="289" spans="3:16" s="77" customFormat="1" ht="9" customHeight="1" x14ac:dyDescent="0.25">
      <c r="C289" s="76" t="s">
        <v>48</v>
      </c>
      <c r="D289" s="76" t="s">
        <v>49</v>
      </c>
      <c r="E289" s="76"/>
      <c r="F289" s="27">
        <f t="shared" si="8"/>
        <v>144482</v>
      </c>
      <c r="G289" s="27">
        <v>138968</v>
      </c>
      <c r="H289" s="27">
        <v>5514</v>
      </c>
      <c r="I289" s="27">
        <v>0</v>
      </c>
      <c r="J289" s="27"/>
      <c r="K289" s="27">
        <f t="shared" si="9"/>
        <v>6899</v>
      </c>
      <c r="L289" s="27">
        <v>6899</v>
      </c>
      <c r="M289" s="27">
        <v>0</v>
      </c>
      <c r="N289" s="27" t="s">
        <v>13</v>
      </c>
      <c r="O289" s="27"/>
      <c r="P289" s="27"/>
    </row>
    <row r="290" spans="3:16" s="77" customFormat="1" ht="9" customHeight="1" x14ac:dyDescent="0.25">
      <c r="C290" s="76" t="s">
        <v>50</v>
      </c>
      <c r="D290" s="76" t="s">
        <v>51</v>
      </c>
      <c r="E290" s="76"/>
      <c r="F290" s="27">
        <f t="shared" si="8"/>
        <v>3276430</v>
      </c>
      <c r="G290" s="27">
        <v>2616939</v>
      </c>
      <c r="H290" s="27">
        <v>659491</v>
      </c>
      <c r="I290" s="27">
        <v>214335</v>
      </c>
      <c r="J290" s="27"/>
      <c r="K290" s="27">
        <f t="shared" si="9"/>
        <v>3519</v>
      </c>
      <c r="L290" s="27">
        <v>2787</v>
      </c>
      <c r="M290" s="27">
        <v>732</v>
      </c>
      <c r="N290" s="27" t="s">
        <v>13</v>
      </c>
      <c r="O290" s="27"/>
      <c r="P290" s="27"/>
    </row>
    <row r="291" spans="3:16" s="77" customFormat="1" ht="9" customHeight="1" x14ac:dyDescent="0.25">
      <c r="C291" s="76" t="s">
        <v>52</v>
      </c>
      <c r="D291" s="76" t="s">
        <v>53</v>
      </c>
      <c r="E291" s="76"/>
      <c r="F291" s="27">
        <f t="shared" si="8"/>
        <v>224364</v>
      </c>
      <c r="G291" s="27">
        <v>205887</v>
      </c>
      <c r="H291" s="27">
        <v>18477</v>
      </c>
      <c r="I291" s="27">
        <v>93048</v>
      </c>
      <c r="J291" s="27"/>
      <c r="K291" s="27">
        <f t="shared" si="9"/>
        <v>10590</v>
      </c>
      <c r="L291" s="27">
        <v>10577</v>
      </c>
      <c r="M291" s="27">
        <v>13</v>
      </c>
      <c r="N291" s="27" t="s">
        <v>13</v>
      </c>
      <c r="O291" s="27"/>
      <c r="P291" s="27"/>
    </row>
    <row r="292" spans="3:16" s="77" customFormat="1" ht="9" customHeight="1" x14ac:dyDescent="0.25">
      <c r="C292" s="78"/>
      <c r="D292" s="78" t="s">
        <v>52</v>
      </c>
      <c r="E292" s="78"/>
      <c r="F292" s="35">
        <f t="shared" si="8"/>
        <v>461435</v>
      </c>
      <c r="G292" s="35">
        <v>455766</v>
      </c>
      <c r="H292" s="35">
        <v>5669</v>
      </c>
      <c r="I292" s="35">
        <v>722</v>
      </c>
      <c r="J292" s="35"/>
      <c r="K292" s="35">
        <f t="shared" si="9"/>
        <v>8320</v>
      </c>
      <c r="L292" s="35">
        <v>8316</v>
      </c>
      <c r="M292" s="35">
        <v>4</v>
      </c>
      <c r="N292" s="35" t="s">
        <v>13</v>
      </c>
      <c r="O292" s="27"/>
      <c r="P292" s="27"/>
    </row>
    <row r="293" spans="3:16" s="77" customFormat="1" ht="9" customHeight="1" x14ac:dyDescent="0.25">
      <c r="C293" s="76"/>
      <c r="D293" s="76" t="s">
        <v>54</v>
      </c>
      <c r="E293" s="76"/>
      <c r="F293" s="27">
        <f t="shared" si="8"/>
        <v>46380</v>
      </c>
      <c r="G293" s="27">
        <v>46380</v>
      </c>
      <c r="H293" s="27">
        <v>0</v>
      </c>
      <c r="I293" s="27">
        <v>99</v>
      </c>
      <c r="J293" s="27"/>
      <c r="K293" s="27">
        <f t="shared" si="9"/>
        <v>6040</v>
      </c>
      <c r="L293" s="27">
        <v>6040</v>
      </c>
      <c r="M293" s="27">
        <v>0</v>
      </c>
      <c r="N293" s="27" t="s">
        <v>13</v>
      </c>
      <c r="O293" s="27"/>
      <c r="P293" s="27"/>
    </row>
    <row r="294" spans="3:16" s="77" customFormat="1" ht="9" customHeight="1" x14ac:dyDescent="0.25">
      <c r="C294" s="76" t="s">
        <v>55</v>
      </c>
      <c r="D294" s="76" t="s">
        <v>55</v>
      </c>
      <c r="E294" s="76"/>
      <c r="F294" s="27">
        <f t="shared" si="8"/>
        <v>118075</v>
      </c>
      <c r="G294" s="27">
        <v>117383</v>
      </c>
      <c r="H294" s="27">
        <v>692</v>
      </c>
      <c r="I294" s="27">
        <v>0</v>
      </c>
      <c r="J294" s="27"/>
      <c r="K294" s="27">
        <f t="shared" si="9"/>
        <v>2542</v>
      </c>
      <c r="L294" s="27">
        <v>2361</v>
      </c>
      <c r="M294" s="27">
        <v>181</v>
      </c>
      <c r="N294" s="27" t="s">
        <v>13</v>
      </c>
      <c r="O294" s="27"/>
      <c r="P294" s="27"/>
    </row>
    <row r="295" spans="3:16" s="77" customFormat="1" ht="9" customHeight="1" x14ac:dyDescent="0.25">
      <c r="C295" s="76"/>
      <c r="D295" s="76" t="s">
        <v>56</v>
      </c>
      <c r="E295" s="76"/>
      <c r="F295" s="27">
        <f t="shared" si="8"/>
        <v>0</v>
      </c>
      <c r="G295" s="27">
        <v>0</v>
      </c>
      <c r="H295" s="27">
        <v>0</v>
      </c>
      <c r="I295" s="27">
        <v>0</v>
      </c>
      <c r="J295" s="27"/>
      <c r="K295" s="27">
        <f t="shared" si="9"/>
        <v>1170</v>
      </c>
      <c r="L295" s="27">
        <v>1170</v>
      </c>
      <c r="M295" s="27">
        <v>0</v>
      </c>
      <c r="N295" s="27" t="s">
        <v>13</v>
      </c>
      <c r="O295" s="27"/>
      <c r="P295" s="27"/>
    </row>
    <row r="296" spans="3:16" s="77" customFormat="1" ht="9" customHeight="1" x14ac:dyDescent="0.25">
      <c r="C296" s="78" t="s">
        <v>57</v>
      </c>
      <c r="D296" s="78" t="s">
        <v>58</v>
      </c>
      <c r="E296" s="78"/>
      <c r="F296" s="35">
        <f t="shared" si="8"/>
        <v>62526</v>
      </c>
      <c r="G296" s="35">
        <v>61059</v>
      </c>
      <c r="H296" s="35">
        <v>1467</v>
      </c>
      <c r="I296" s="35">
        <v>0</v>
      </c>
      <c r="J296" s="35"/>
      <c r="K296" s="35">
        <f t="shared" si="9"/>
        <v>5726</v>
      </c>
      <c r="L296" s="35">
        <v>5726</v>
      </c>
      <c r="M296" s="35">
        <v>0</v>
      </c>
      <c r="N296" s="35" t="s">
        <v>13</v>
      </c>
      <c r="O296" s="27"/>
      <c r="P296" s="27"/>
    </row>
    <row r="297" spans="3:16" s="77" customFormat="1" ht="9" customHeight="1" x14ac:dyDescent="0.25">
      <c r="C297" s="76" t="s">
        <v>59</v>
      </c>
      <c r="D297" s="76" t="s">
        <v>60</v>
      </c>
      <c r="E297" s="76"/>
      <c r="F297" s="27">
        <f t="shared" si="8"/>
        <v>3762053</v>
      </c>
      <c r="G297" s="27">
        <v>1263211</v>
      </c>
      <c r="H297" s="27">
        <v>2498842</v>
      </c>
      <c r="I297" s="27">
        <v>2993892</v>
      </c>
      <c r="J297" s="27"/>
      <c r="K297" s="27">
        <f t="shared" si="9"/>
        <v>13490</v>
      </c>
      <c r="L297" s="27">
        <v>10478</v>
      </c>
      <c r="M297" s="27">
        <v>3012</v>
      </c>
      <c r="N297" s="27" t="s">
        <v>13</v>
      </c>
      <c r="O297" s="27"/>
      <c r="P297" s="27"/>
    </row>
    <row r="298" spans="3:16" s="77" customFormat="1" ht="9" customHeight="1" x14ac:dyDescent="0.25">
      <c r="C298" s="76"/>
      <c r="D298" s="76" t="s">
        <v>61</v>
      </c>
      <c r="E298" s="76"/>
      <c r="F298" s="27">
        <f t="shared" si="8"/>
        <v>54075</v>
      </c>
      <c r="G298" s="27">
        <v>53775</v>
      </c>
      <c r="H298" s="27">
        <v>300</v>
      </c>
      <c r="I298" s="27">
        <v>554</v>
      </c>
      <c r="J298" s="27"/>
      <c r="K298" s="27">
        <f t="shared" si="9"/>
        <v>5756</v>
      </c>
      <c r="L298" s="27">
        <v>5722</v>
      </c>
      <c r="M298" s="27">
        <v>34</v>
      </c>
      <c r="N298" s="27" t="s">
        <v>13</v>
      </c>
      <c r="O298" s="27"/>
      <c r="P298" s="27"/>
    </row>
    <row r="299" spans="3:16" s="77" customFormat="1" ht="9" customHeight="1" x14ac:dyDescent="0.25">
      <c r="C299" s="76"/>
      <c r="D299" s="76" t="s">
        <v>62</v>
      </c>
      <c r="E299" s="76"/>
      <c r="F299" s="27">
        <f t="shared" si="8"/>
        <v>302360</v>
      </c>
      <c r="G299" s="27">
        <v>180594</v>
      </c>
      <c r="H299" s="27">
        <v>121766</v>
      </c>
      <c r="I299" s="27">
        <v>193336</v>
      </c>
      <c r="J299" s="27"/>
      <c r="K299" s="27">
        <f t="shared" si="9"/>
        <v>27640</v>
      </c>
      <c r="L299" s="27">
        <v>26660</v>
      </c>
      <c r="M299" s="27">
        <v>980</v>
      </c>
      <c r="N299" s="27" t="s">
        <v>13</v>
      </c>
      <c r="O299" s="27"/>
      <c r="P299" s="27"/>
    </row>
    <row r="300" spans="3:16" s="77" customFormat="1" ht="9" customHeight="1" x14ac:dyDescent="0.25">
      <c r="C300" s="78" t="s">
        <v>63</v>
      </c>
      <c r="D300" s="78" t="s">
        <v>63</v>
      </c>
      <c r="E300" s="78"/>
      <c r="F300" s="35">
        <f t="shared" si="8"/>
        <v>187754</v>
      </c>
      <c r="G300" s="35">
        <v>169575</v>
      </c>
      <c r="H300" s="35">
        <v>18179</v>
      </c>
      <c r="I300" s="35">
        <v>0</v>
      </c>
      <c r="J300" s="35"/>
      <c r="K300" s="35">
        <f t="shared" si="9"/>
        <v>4218</v>
      </c>
      <c r="L300" s="35">
        <v>3762</v>
      </c>
      <c r="M300" s="35">
        <v>456</v>
      </c>
      <c r="N300" s="35" t="s">
        <v>13</v>
      </c>
      <c r="O300" s="27"/>
      <c r="P300" s="27"/>
    </row>
    <row r="301" spans="3:16" s="77" customFormat="1" ht="9" customHeight="1" x14ac:dyDescent="0.25">
      <c r="C301" s="76"/>
      <c r="D301" s="76" t="s">
        <v>64</v>
      </c>
      <c r="E301" s="76"/>
      <c r="F301" s="27">
        <f t="shared" si="8"/>
        <v>0</v>
      </c>
      <c r="G301" s="27">
        <v>0</v>
      </c>
      <c r="H301" s="27">
        <v>0</v>
      </c>
      <c r="I301" s="27">
        <v>0</v>
      </c>
      <c r="J301" s="27"/>
      <c r="K301" s="27">
        <f t="shared" si="9"/>
        <v>216</v>
      </c>
      <c r="L301" s="27">
        <v>216</v>
      </c>
      <c r="M301" s="27">
        <v>0</v>
      </c>
      <c r="N301" s="27" t="s">
        <v>13</v>
      </c>
      <c r="O301" s="27"/>
      <c r="P301" s="27"/>
    </row>
    <row r="302" spans="3:16" s="77" customFormat="1" ht="9" customHeight="1" x14ac:dyDescent="0.25">
      <c r="C302" s="76" t="s">
        <v>65</v>
      </c>
      <c r="D302" s="76" t="s">
        <v>66</v>
      </c>
      <c r="E302" s="76"/>
      <c r="F302" s="27">
        <f t="shared" si="8"/>
        <v>622123</v>
      </c>
      <c r="G302" s="27">
        <v>591259</v>
      </c>
      <c r="H302" s="27">
        <v>30864</v>
      </c>
      <c r="I302" s="27">
        <v>0</v>
      </c>
      <c r="J302" s="27"/>
      <c r="K302" s="27">
        <f t="shared" si="9"/>
        <v>17200</v>
      </c>
      <c r="L302" s="27">
        <v>17133</v>
      </c>
      <c r="M302" s="27">
        <v>67</v>
      </c>
      <c r="N302" s="27" t="s">
        <v>13</v>
      </c>
      <c r="O302" s="27"/>
      <c r="P302" s="27"/>
    </row>
    <row r="303" spans="3:16" s="77" customFormat="1" ht="9" customHeight="1" x14ac:dyDescent="0.25">
      <c r="C303" s="76"/>
      <c r="D303" s="76" t="s">
        <v>67</v>
      </c>
      <c r="E303" s="76"/>
      <c r="F303" s="27">
        <f t="shared" si="8"/>
        <v>228343</v>
      </c>
      <c r="G303" s="27">
        <v>216359</v>
      </c>
      <c r="H303" s="27">
        <v>11984</v>
      </c>
      <c r="I303" s="27">
        <v>0</v>
      </c>
      <c r="J303" s="27"/>
      <c r="K303" s="27">
        <f t="shared" si="9"/>
        <v>426</v>
      </c>
      <c r="L303" s="27">
        <v>396</v>
      </c>
      <c r="M303" s="27">
        <v>30</v>
      </c>
      <c r="N303" s="27" t="s">
        <v>13</v>
      </c>
      <c r="O303" s="27"/>
      <c r="P303" s="27"/>
    </row>
    <row r="304" spans="3:16" s="77" customFormat="1" ht="9" customHeight="1" x14ac:dyDescent="0.25">
      <c r="C304" s="78"/>
      <c r="D304" s="78" t="s">
        <v>68</v>
      </c>
      <c r="E304" s="78"/>
      <c r="F304" s="35">
        <f t="shared" si="8"/>
        <v>659475</v>
      </c>
      <c r="G304" s="35">
        <v>471273</v>
      </c>
      <c r="H304" s="35">
        <v>188202</v>
      </c>
      <c r="I304" s="35">
        <v>197010</v>
      </c>
      <c r="J304" s="35"/>
      <c r="K304" s="35">
        <f t="shared" si="9"/>
        <v>2175</v>
      </c>
      <c r="L304" s="35">
        <v>1983</v>
      </c>
      <c r="M304" s="35">
        <v>192</v>
      </c>
      <c r="N304" s="35" t="s">
        <v>13</v>
      </c>
      <c r="O304" s="27"/>
      <c r="P304" s="27"/>
    </row>
    <row r="305" spans="3:16" s="77" customFormat="1" ht="9" customHeight="1" x14ac:dyDescent="0.25">
      <c r="C305" s="76" t="s">
        <v>69</v>
      </c>
      <c r="D305" s="76" t="s">
        <v>70</v>
      </c>
      <c r="E305" s="76"/>
      <c r="F305" s="27">
        <f t="shared" si="8"/>
        <v>163163</v>
      </c>
      <c r="G305" s="27">
        <v>158468</v>
      </c>
      <c r="H305" s="27">
        <v>4695</v>
      </c>
      <c r="I305" s="27">
        <v>1746</v>
      </c>
      <c r="J305" s="27"/>
      <c r="K305" s="27">
        <f t="shared" si="9"/>
        <v>1954</v>
      </c>
      <c r="L305" s="27">
        <v>1556</v>
      </c>
      <c r="M305" s="27">
        <v>398</v>
      </c>
      <c r="N305" s="27" t="s">
        <v>13</v>
      </c>
      <c r="O305" s="27"/>
      <c r="P305" s="27"/>
    </row>
    <row r="306" spans="3:16" s="77" customFormat="1" ht="9" customHeight="1" x14ac:dyDescent="0.25">
      <c r="C306" s="76"/>
      <c r="D306" s="76" t="s">
        <v>71</v>
      </c>
      <c r="E306" s="76"/>
      <c r="F306" s="27">
        <f t="shared" si="8"/>
        <v>56029</v>
      </c>
      <c r="G306" s="27">
        <v>23934</v>
      </c>
      <c r="H306" s="27">
        <v>32095</v>
      </c>
      <c r="I306" s="27">
        <v>5312</v>
      </c>
      <c r="J306" s="27"/>
      <c r="K306" s="27">
        <f t="shared" si="9"/>
        <v>228</v>
      </c>
      <c r="L306" s="27">
        <v>127</v>
      </c>
      <c r="M306" s="27">
        <v>101</v>
      </c>
      <c r="N306" s="27" t="s">
        <v>13</v>
      </c>
      <c r="O306" s="27"/>
      <c r="P306" s="27"/>
    </row>
    <row r="307" spans="3:16" s="77" customFormat="1" ht="9" customHeight="1" x14ac:dyDescent="0.25">
      <c r="C307" s="76"/>
      <c r="D307" s="76" t="s">
        <v>72</v>
      </c>
      <c r="E307" s="76"/>
      <c r="F307" s="27">
        <f t="shared" si="8"/>
        <v>937248</v>
      </c>
      <c r="G307" s="27">
        <v>843104</v>
      </c>
      <c r="H307" s="27">
        <v>94144</v>
      </c>
      <c r="I307" s="27">
        <v>660</v>
      </c>
      <c r="J307" s="27"/>
      <c r="K307" s="27">
        <f t="shared" si="9"/>
        <v>3542</v>
      </c>
      <c r="L307" s="27">
        <v>2859</v>
      </c>
      <c r="M307" s="27">
        <v>683</v>
      </c>
      <c r="N307" s="27" t="s">
        <v>13</v>
      </c>
      <c r="O307" s="27"/>
      <c r="P307" s="27"/>
    </row>
    <row r="308" spans="3:16" s="77" customFormat="1" ht="9" customHeight="1" x14ac:dyDescent="0.25">
      <c r="C308" s="78"/>
      <c r="D308" s="78" t="s">
        <v>73</v>
      </c>
      <c r="E308" s="78"/>
      <c r="F308" s="35">
        <f t="shared" si="8"/>
        <v>0</v>
      </c>
      <c r="G308" s="35">
        <v>0</v>
      </c>
      <c r="H308" s="35">
        <v>0</v>
      </c>
      <c r="I308" s="35">
        <v>0</v>
      </c>
      <c r="J308" s="35"/>
      <c r="K308" s="35">
        <f t="shared" si="9"/>
        <v>614</v>
      </c>
      <c r="L308" s="35">
        <v>575</v>
      </c>
      <c r="M308" s="35">
        <v>39</v>
      </c>
      <c r="N308" s="35" t="s">
        <v>13</v>
      </c>
      <c r="O308" s="27"/>
      <c r="P308" s="27"/>
    </row>
    <row r="309" spans="3:16" s="77" customFormat="1" ht="9" customHeight="1" x14ac:dyDescent="0.25">
      <c r="C309" s="76" t="s">
        <v>74</v>
      </c>
      <c r="D309" s="76" t="s">
        <v>75</v>
      </c>
      <c r="E309" s="76"/>
      <c r="F309" s="27">
        <f t="shared" si="8"/>
        <v>510676</v>
      </c>
      <c r="G309" s="27">
        <v>502118</v>
      </c>
      <c r="H309" s="27">
        <v>8558</v>
      </c>
      <c r="I309" s="27">
        <v>1034</v>
      </c>
      <c r="J309" s="27"/>
      <c r="K309" s="27">
        <f t="shared" si="9"/>
        <v>7840</v>
      </c>
      <c r="L309" s="27">
        <v>7794</v>
      </c>
      <c r="M309" s="27">
        <v>46</v>
      </c>
      <c r="N309" s="27" t="s">
        <v>13</v>
      </c>
      <c r="O309" s="27"/>
      <c r="P309" s="27"/>
    </row>
    <row r="310" spans="3:16" s="77" customFormat="1" ht="9" customHeight="1" x14ac:dyDescent="0.25">
      <c r="C310" s="76" t="s">
        <v>76</v>
      </c>
      <c r="D310" s="76" t="s">
        <v>77</v>
      </c>
      <c r="E310" s="76"/>
      <c r="F310" s="27">
        <f t="shared" si="8"/>
        <v>50817</v>
      </c>
      <c r="G310" s="27">
        <v>50817</v>
      </c>
      <c r="H310" s="27">
        <v>0</v>
      </c>
      <c r="I310" s="27">
        <v>0</v>
      </c>
      <c r="J310" s="27"/>
      <c r="K310" s="27">
        <f t="shared" si="9"/>
        <v>1344</v>
      </c>
      <c r="L310" s="27">
        <v>1344</v>
      </c>
      <c r="M310" s="27">
        <v>0</v>
      </c>
      <c r="N310" s="27" t="s">
        <v>13</v>
      </c>
      <c r="O310" s="27"/>
      <c r="P310" s="27"/>
    </row>
    <row r="311" spans="3:16" s="77" customFormat="1" ht="9" customHeight="1" x14ac:dyDescent="0.25">
      <c r="C311" s="76"/>
      <c r="D311" s="76" t="s">
        <v>78</v>
      </c>
      <c r="E311" s="76"/>
      <c r="F311" s="27">
        <f t="shared" si="8"/>
        <v>82412</v>
      </c>
      <c r="G311" s="27">
        <v>82412</v>
      </c>
      <c r="H311" s="27">
        <v>0</v>
      </c>
      <c r="I311" s="27">
        <v>33</v>
      </c>
      <c r="J311" s="27"/>
      <c r="K311" s="27">
        <f t="shared" si="9"/>
        <v>671</v>
      </c>
      <c r="L311" s="27">
        <v>646</v>
      </c>
      <c r="M311" s="27">
        <v>25</v>
      </c>
      <c r="N311" s="27" t="s">
        <v>13</v>
      </c>
      <c r="O311" s="27"/>
      <c r="P311" s="27"/>
    </row>
    <row r="312" spans="3:16" s="77" customFormat="1" ht="9" customHeight="1" x14ac:dyDescent="0.25">
      <c r="C312" s="78"/>
      <c r="D312" s="78" t="s">
        <v>79</v>
      </c>
      <c r="E312" s="78"/>
      <c r="F312" s="35">
        <f t="shared" si="8"/>
        <v>103858</v>
      </c>
      <c r="G312" s="35">
        <v>103858</v>
      </c>
      <c r="H312" s="35">
        <v>0</v>
      </c>
      <c r="I312" s="35">
        <v>944</v>
      </c>
      <c r="J312" s="35"/>
      <c r="K312" s="35">
        <f t="shared" si="9"/>
        <v>1029</v>
      </c>
      <c r="L312" s="35">
        <v>979</v>
      </c>
      <c r="M312" s="35">
        <v>50</v>
      </c>
      <c r="N312" s="35" t="s">
        <v>13</v>
      </c>
      <c r="O312" s="27"/>
      <c r="P312" s="27"/>
    </row>
    <row r="313" spans="3:16" s="77" customFormat="1" ht="9" customHeight="1" x14ac:dyDescent="0.25">
      <c r="C313" s="76"/>
      <c r="D313" s="76" t="s">
        <v>80</v>
      </c>
      <c r="E313" s="76"/>
      <c r="F313" s="27">
        <f t="shared" si="8"/>
        <v>140698</v>
      </c>
      <c r="G313" s="27">
        <v>140698</v>
      </c>
      <c r="H313" s="27">
        <v>0</v>
      </c>
      <c r="I313" s="27">
        <v>0</v>
      </c>
      <c r="J313" s="27"/>
      <c r="K313" s="27">
        <f t="shared" si="9"/>
        <v>6844</v>
      </c>
      <c r="L313" s="27">
        <v>6738</v>
      </c>
      <c r="M313" s="27">
        <v>106</v>
      </c>
      <c r="N313" s="27" t="s">
        <v>13</v>
      </c>
      <c r="O313" s="27"/>
      <c r="P313" s="27"/>
    </row>
    <row r="314" spans="3:16" s="77" customFormat="1" ht="9" customHeight="1" x14ac:dyDescent="0.25">
      <c r="C314" s="76"/>
      <c r="D314" s="76" t="s">
        <v>81</v>
      </c>
      <c r="E314" s="76"/>
      <c r="F314" s="27">
        <f t="shared" si="8"/>
        <v>362310</v>
      </c>
      <c r="G314" s="27">
        <v>326695</v>
      </c>
      <c r="H314" s="27">
        <v>35615</v>
      </c>
      <c r="I314" s="27">
        <v>974</v>
      </c>
      <c r="J314" s="27"/>
      <c r="K314" s="27">
        <f t="shared" si="9"/>
        <v>4120</v>
      </c>
      <c r="L314" s="27">
        <v>3502</v>
      </c>
      <c r="M314" s="27">
        <v>618</v>
      </c>
      <c r="N314" s="27" t="s">
        <v>13</v>
      </c>
      <c r="O314" s="27"/>
      <c r="P314" s="27"/>
    </row>
    <row r="315" spans="3:16" s="77" customFormat="1" ht="9" customHeight="1" x14ac:dyDescent="0.25">
      <c r="C315" s="76" t="s">
        <v>82</v>
      </c>
      <c r="D315" s="76" t="s">
        <v>83</v>
      </c>
      <c r="E315" s="76"/>
      <c r="F315" s="27">
        <f t="shared" si="8"/>
        <v>147694</v>
      </c>
      <c r="G315" s="27">
        <v>147337</v>
      </c>
      <c r="H315" s="27">
        <v>357</v>
      </c>
      <c r="I315" s="27">
        <v>0</v>
      </c>
      <c r="J315" s="27"/>
      <c r="K315" s="27">
        <f t="shared" si="9"/>
        <v>1378</v>
      </c>
      <c r="L315" s="27">
        <v>1378</v>
      </c>
      <c r="M315" s="27">
        <v>0</v>
      </c>
      <c r="N315" s="27" t="s">
        <v>13</v>
      </c>
      <c r="O315" s="27"/>
      <c r="P315" s="27"/>
    </row>
    <row r="316" spans="3:16" s="77" customFormat="1" ht="9" customHeight="1" x14ac:dyDescent="0.25">
      <c r="C316" s="78"/>
      <c r="D316" s="78" t="s">
        <v>84</v>
      </c>
      <c r="E316" s="78"/>
      <c r="F316" s="35">
        <f t="shared" si="8"/>
        <v>43631</v>
      </c>
      <c r="G316" s="35">
        <v>43321</v>
      </c>
      <c r="H316" s="35">
        <v>310</v>
      </c>
      <c r="I316" s="35">
        <v>1557</v>
      </c>
      <c r="J316" s="35"/>
      <c r="K316" s="35">
        <f t="shared" si="9"/>
        <v>8172</v>
      </c>
      <c r="L316" s="35">
        <v>8172</v>
      </c>
      <c r="M316" s="35">
        <v>0</v>
      </c>
      <c r="N316" s="35" t="s">
        <v>13</v>
      </c>
      <c r="O316" s="27"/>
      <c r="P316" s="27"/>
    </row>
    <row r="317" spans="3:16" s="77" customFormat="1" ht="9" customHeight="1" x14ac:dyDescent="0.25">
      <c r="C317" s="76"/>
      <c r="D317" s="76" t="s">
        <v>85</v>
      </c>
      <c r="E317" s="76"/>
      <c r="F317" s="27">
        <f t="shared" si="8"/>
        <v>460676</v>
      </c>
      <c r="G317" s="27">
        <v>422818</v>
      </c>
      <c r="H317" s="27">
        <v>37858</v>
      </c>
      <c r="I317" s="27">
        <v>1049</v>
      </c>
      <c r="J317" s="27"/>
      <c r="K317" s="27">
        <f t="shared" si="9"/>
        <v>5029</v>
      </c>
      <c r="L317" s="27">
        <v>4636</v>
      </c>
      <c r="M317" s="27">
        <v>393</v>
      </c>
      <c r="N317" s="27" t="s">
        <v>13</v>
      </c>
      <c r="O317" s="27"/>
      <c r="P317" s="27"/>
    </row>
    <row r="318" spans="3:16" s="77" customFormat="1" ht="9" customHeight="1" x14ac:dyDescent="0.25">
      <c r="C318" s="76" t="s">
        <v>86</v>
      </c>
      <c r="D318" s="76" t="s">
        <v>87</v>
      </c>
      <c r="E318" s="76"/>
      <c r="F318" s="27">
        <f t="shared" si="8"/>
        <v>911939</v>
      </c>
      <c r="G318" s="27">
        <v>808606</v>
      </c>
      <c r="H318" s="27">
        <v>103333</v>
      </c>
      <c r="I318" s="27">
        <v>20473</v>
      </c>
      <c r="J318" s="27"/>
      <c r="K318" s="27">
        <f t="shared" si="9"/>
        <v>3962</v>
      </c>
      <c r="L318" s="27">
        <v>3740</v>
      </c>
      <c r="M318" s="27">
        <v>222</v>
      </c>
      <c r="N318" s="27" t="s">
        <v>13</v>
      </c>
      <c r="O318" s="27"/>
      <c r="P318" s="27"/>
    </row>
    <row r="319" spans="3:16" s="77" customFormat="1" ht="9" customHeight="1" x14ac:dyDescent="0.25">
      <c r="C319" s="28" t="s">
        <v>88</v>
      </c>
      <c r="D319" s="28" t="s">
        <v>88</v>
      </c>
      <c r="E319" s="76"/>
      <c r="F319" s="77">
        <f t="shared" si="8"/>
        <v>321528</v>
      </c>
      <c r="G319" s="77">
        <v>242794</v>
      </c>
      <c r="H319" s="77">
        <v>78734</v>
      </c>
      <c r="I319" s="77">
        <v>0</v>
      </c>
      <c r="J319" s="27"/>
      <c r="K319" s="77">
        <f t="shared" si="9"/>
        <v>1492</v>
      </c>
      <c r="L319" s="77">
        <v>1457</v>
      </c>
      <c r="M319" s="77">
        <v>35</v>
      </c>
      <c r="N319" s="79" t="s">
        <v>13</v>
      </c>
      <c r="P319" s="27"/>
    </row>
    <row r="320" spans="3:16" s="29" customFormat="1" ht="9" customHeight="1" x14ac:dyDescent="0.25">
      <c r="D320" s="26"/>
      <c r="E320" s="26"/>
      <c r="F320" s="27"/>
      <c r="G320" s="27"/>
      <c r="H320" s="27"/>
      <c r="I320" s="27"/>
      <c r="J320" s="27"/>
      <c r="K320" s="27"/>
      <c r="L320" s="27"/>
      <c r="M320" s="27"/>
      <c r="N320" s="27"/>
      <c r="O320" s="28"/>
      <c r="P320" s="28"/>
    </row>
    <row r="321" spans="3:16" s="29" customFormat="1" ht="9" customHeight="1" x14ac:dyDescent="0.25">
      <c r="C321" s="25">
        <v>2000</v>
      </c>
      <c r="D321" s="26"/>
      <c r="E321" s="26"/>
      <c r="F321" s="27"/>
      <c r="G321" s="27"/>
      <c r="H321" s="27"/>
      <c r="I321" s="27"/>
      <c r="J321" s="27"/>
      <c r="K321" s="27"/>
      <c r="L321" s="27"/>
      <c r="M321" s="27"/>
      <c r="N321" s="27"/>
      <c r="O321" s="28"/>
      <c r="P321" s="28"/>
    </row>
    <row r="322" spans="3:16" s="30" customFormat="1" ht="9" customHeight="1" x14ac:dyDescent="0.25">
      <c r="C322" s="30" t="s">
        <v>10</v>
      </c>
      <c r="D322" s="236"/>
      <c r="E322" s="31"/>
      <c r="F322" s="74">
        <f>SUM(F324:F382)</f>
        <v>52996884.426596999</v>
      </c>
      <c r="G322" s="74">
        <f>SUM(G324:G382)</f>
        <v>36439287.426596999</v>
      </c>
      <c r="H322" s="74">
        <f>SUM(H324:H382)</f>
        <v>16557597</v>
      </c>
      <c r="I322" s="74">
        <f>SUM(I324:I382)</f>
        <v>5906575</v>
      </c>
      <c r="J322" s="74" t="s">
        <v>9</v>
      </c>
      <c r="K322" s="74">
        <f>SUM(K324:K382)</f>
        <v>462740</v>
      </c>
      <c r="L322" s="74">
        <f>SUM(L324:L382)</f>
        <v>439774</v>
      </c>
      <c r="M322" s="74">
        <f>SUM(M324:M382)</f>
        <v>22966</v>
      </c>
      <c r="N322" s="75" t="s">
        <v>13</v>
      </c>
    </row>
    <row r="323" spans="3:16" s="30" customFormat="1" ht="3.95" customHeight="1" x14ac:dyDescent="0.25">
      <c r="C323" s="25"/>
      <c r="D323" s="31"/>
      <c r="E323" s="31"/>
      <c r="F323" s="74"/>
      <c r="G323" s="74"/>
      <c r="H323" s="74"/>
      <c r="I323" s="74"/>
      <c r="J323" s="74"/>
      <c r="K323" s="74"/>
      <c r="L323" s="74"/>
      <c r="M323" s="74"/>
      <c r="N323" s="74"/>
    </row>
    <row r="324" spans="3:16" s="77" customFormat="1" ht="9" customHeight="1" x14ac:dyDescent="0.25">
      <c r="C324" s="76" t="s">
        <v>14</v>
      </c>
      <c r="D324" s="76" t="s">
        <v>14</v>
      </c>
      <c r="E324" s="76"/>
      <c r="F324" s="27">
        <f>SUM(G324:H324)</f>
        <v>362520</v>
      </c>
      <c r="G324" s="27">
        <v>315206</v>
      </c>
      <c r="H324" s="27">
        <v>47314</v>
      </c>
      <c r="I324" s="27">
        <v>664</v>
      </c>
      <c r="J324" s="27"/>
      <c r="K324" s="27">
        <f>SUM(L324:M324)</f>
        <v>2242</v>
      </c>
      <c r="L324" s="27">
        <v>2082</v>
      </c>
      <c r="M324" s="27">
        <v>160</v>
      </c>
      <c r="N324" s="27" t="s">
        <v>13</v>
      </c>
      <c r="O324" s="27"/>
      <c r="P324" s="27"/>
    </row>
    <row r="325" spans="3:16" s="77" customFormat="1" ht="9" customHeight="1" x14ac:dyDescent="0.25">
      <c r="C325" s="76" t="s">
        <v>15</v>
      </c>
      <c r="D325" s="76" t="s">
        <v>16</v>
      </c>
      <c r="E325" s="76"/>
      <c r="F325" s="27">
        <f t="shared" ref="F325:F382" si="10">SUM(G325:H325)</f>
        <v>423585</v>
      </c>
      <c r="G325" s="27">
        <v>423386</v>
      </c>
      <c r="H325" s="27">
        <v>199</v>
      </c>
      <c r="I325" s="27">
        <v>0</v>
      </c>
      <c r="J325" s="27"/>
      <c r="K325" s="27">
        <f t="shared" ref="K325:K382" si="11">SUM(L325:M325)</f>
        <v>1483</v>
      </c>
      <c r="L325" s="27">
        <v>1381</v>
      </c>
      <c r="M325" s="27">
        <v>102</v>
      </c>
      <c r="N325" s="27" t="s">
        <v>13</v>
      </c>
      <c r="O325" s="27"/>
      <c r="P325" s="27"/>
    </row>
    <row r="326" spans="3:16" s="77" customFormat="1" ht="9" customHeight="1" x14ac:dyDescent="0.25">
      <c r="C326" s="76"/>
      <c r="D326" s="76" t="s">
        <v>17</v>
      </c>
      <c r="E326" s="76"/>
      <c r="F326" s="27">
        <f t="shared" si="10"/>
        <v>3115164</v>
      </c>
      <c r="G326" s="27">
        <v>3108530</v>
      </c>
      <c r="H326" s="27">
        <v>6634</v>
      </c>
      <c r="I326" s="27">
        <v>339</v>
      </c>
      <c r="J326" s="27"/>
      <c r="K326" s="27">
        <f t="shared" si="11"/>
        <v>1871</v>
      </c>
      <c r="L326" s="27">
        <v>1473</v>
      </c>
      <c r="M326" s="27">
        <v>398</v>
      </c>
      <c r="N326" s="27" t="s">
        <v>13</v>
      </c>
      <c r="O326" s="27"/>
      <c r="P326" s="27"/>
    </row>
    <row r="327" spans="3:16" s="77" customFormat="1" ht="9" customHeight="1" x14ac:dyDescent="0.25">
      <c r="C327" s="78" t="s">
        <v>112</v>
      </c>
      <c r="D327" s="78" t="s">
        <v>18</v>
      </c>
      <c r="E327" s="78"/>
      <c r="F327" s="35">
        <f t="shared" si="10"/>
        <v>447638</v>
      </c>
      <c r="G327" s="35">
        <v>395755</v>
      </c>
      <c r="H327" s="35">
        <v>51883</v>
      </c>
      <c r="I327" s="35">
        <v>433</v>
      </c>
      <c r="J327" s="35"/>
      <c r="K327" s="35">
        <f t="shared" si="11"/>
        <v>1169</v>
      </c>
      <c r="L327" s="35">
        <v>1094</v>
      </c>
      <c r="M327" s="35">
        <v>75</v>
      </c>
      <c r="N327" s="35" t="s">
        <v>13</v>
      </c>
      <c r="O327" s="27"/>
      <c r="P327" s="27"/>
    </row>
    <row r="328" spans="3:16" s="77" customFormat="1" ht="9" customHeight="1" x14ac:dyDescent="0.25">
      <c r="C328" s="76"/>
      <c r="D328" s="76" t="s">
        <v>19</v>
      </c>
      <c r="E328" s="76"/>
      <c r="F328" s="27">
        <f t="shared" si="10"/>
        <v>47539</v>
      </c>
      <c r="G328" s="27">
        <v>5116</v>
      </c>
      <c r="H328" s="27">
        <v>42423</v>
      </c>
      <c r="I328" s="27">
        <v>9105</v>
      </c>
      <c r="J328" s="27"/>
      <c r="K328" s="27">
        <f t="shared" si="11"/>
        <v>426</v>
      </c>
      <c r="L328" s="27">
        <v>373</v>
      </c>
      <c r="M328" s="27">
        <v>53</v>
      </c>
      <c r="N328" s="27" t="s">
        <v>13</v>
      </c>
      <c r="O328" s="27"/>
      <c r="P328" s="27"/>
    </row>
    <row r="329" spans="3:16" s="77" customFormat="1" ht="9" customHeight="1" x14ac:dyDescent="0.25">
      <c r="C329" s="76"/>
      <c r="D329" s="76" t="s">
        <v>20</v>
      </c>
      <c r="E329" s="76"/>
      <c r="F329" s="27">
        <f t="shared" si="10"/>
        <v>1267701</v>
      </c>
      <c r="G329" s="27">
        <v>237837</v>
      </c>
      <c r="H329" s="27">
        <v>1029864</v>
      </c>
      <c r="I329" s="27">
        <v>123672</v>
      </c>
      <c r="J329" s="27"/>
      <c r="K329" s="27">
        <f t="shared" si="11"/>
        <v>3211</v>
      </c>
      <c r="L329" s="27">
        <v>2386</v>
      </c>
      <c r="M329" s="27">
        <v>825</v>
      </c>
      <c r="N329" s="27" t="s">
        <v>13</v>
      </c>
      <c r="O329" s="27"/>
      <c r="P329" s="27"/>
    </row>
    <row r="330" spans="3:16" s="77" customFormat="1" ht="9" customHeight="1" x14ac:dyDescent="0.25">
      <c r="C330" s="76" t="s">
        <v>21</v>
      </c>
      <c r="D330" s="76" t="s">
        <v>21</v>
      </c>
      <c r="E330" s="76"/>
      <c r="F330" s="27">
        <f t="shared" si="10"/>
        <v>61467</v>
      </c>
      <c r="G330" s="27">
        <v>61467</v>
      </c>
      <c r="H330" s="27">
        <v>0</v>
      </c>
      <c r="I330" s="27">
        <v>683</v>
      </c>
      <c r="J330" s="27"/>
      <c r="K330" s="27">
        <f t="shared" si="11"/>
        <v>928</v>
      </c>
      <c r="L330" s="27">
        <v>928</v>
      </c>
      <c r="M330" s="27">
        <v>0</v>
      </c>
      <c r="N330" s="27" t="s">
        <v>13</v>
      </c>
      <c r="O330" s="27"/>
      <c r="P330" s="27"/>
    </row>
    <row r="331" spans="3:16" s="77" customFormat="1" ht="9" customHeight="1" x14ac:dyDescent="0.25">
      <c r="C331" s="78"/>
      <c r="D331" s="78" t="s">
        <v>22</v>
      </c>
      <c r="E331" s="78"/>
      <c r="F331" s="35">
        <f t="shared" si="10"/>
        <v>128130</v>
      </c>
      <c r="G331" s="35">
        <v>125252</v>
      </c>
      <c r="H331" s="35">
        <v>2878</v>
      </c>
      <c r="I331" s="35">
        <v>2095</v>
      </c>
      <c r="J331" s="35"/>
      <c r="K331" s="35">
        <f t="shared" si="11"/>
        <v>139827</v>
      </c>
      <c r="L331" s="35">
        <v>139827</v>
      </c>
      <c r="M331" s="35">
        <v>0</v>
      </c>
      <c r="N331" s="35" t="s">
        <v>13</v>
      </c>
      <c r="O331" s="27"/>
      <c r="P331" s="27"/>
    </row>
    <row r="332" spans="3:16" s="77" customFormat="1" ht="9" customHeight="1" x14ac:dyDescent="0.25">
      <c r="C332" s="76" t="s">
        <v>23</v>
      </c>
      <c r="D332" s="76" t="s">
        <v>24</v>
      </c>
      <c r="E332" s="76"/>
      <c r="F332" s="27">
        <f t="shared" si="10"/>
        <v>348058</v>
      </c>
      <c r="G332" s="27">
        <v>314485</v>
      </c>
      <c r="H332" s="27">
        <v>33573</v>
      </c>
      <c r="I332" s="27">
        <v>12856</v>
      </c>
      <c r="J332" s="27"/>
      <c r="K332" s="27">
        <f t="shared" si="11"/>
        <v>4625</v>
      </c>
      <c r="L332" s="27">
        <v>3761</v>
      </c>
      <c r="M332" s="27">
        <v>864</v>
      </c>
      <c r="N332" s="27" t="s">
        <v>13</v>
      </c>
      <c r="O332" s="27"/>
      <c r="P332" s="27"/>
    </row>
    <row r="333" spans="3:16" s="77" customFormat="1" ht="9" customHeight="1" x14ac:dyDescent="0.25">
      <c r="C333" s="76" t="s">
        <v>25</v>
      </c>
      <c r="D333" s="76" t="s">
        <v>25</v>
      </c>
      <c r="E333" s="76"/>
      <c r="F333" s="27">
        <f t="shared" si="10"/>
        <v>128698</v>
      </c>
      <c r="G333" s="27">
        <v>128664</v>
      </c>
      <c r="H333" s="27">
        <v>34</v>
      </c>
      <c r="I333" s="27">
        <v>268</v>
      </c>
      <c r="J333" s="27"/>
      <c r="K333" s="27">
        <f t="shared" si="11"/>
        <v>1239</v>
      </c>
      <c r="L333" s="27">
        <v>1239</v>
      </c>
      <c r="M333" s="27">
        <v>0</v>
      </c>
      <c r="N333" s="27" t="s">
        <v>13</v>
      </c>
      <c r="O333" s="27"/>
      <c r="P333" s="27"/>
    </row>
    <row r="334" spans="3:16" s="77" customFormat="1" ht="9" customHeight="1" x14ac:dyDescent="0.25">
      <c r="C334" s="76"/>
      <c r="D334" s="76" t="s">
        <v>26</v>
      </c>
      <c r="E334" s="76"/>
      <c r="F334" s="27">
        <f t="shared" si="10"/>
        <v>165242</v>
      </c>
      <c r="G334" s="27">
        <v>101234</v>
      </c>
      <c r="H334" s="27">
        <v>64008</v>
      </c>
      <c r="I334" s="27">
        <v>78088</v>
      </c>
      <c r="J334" s="27"/>
      <c r="K334" s="27">
        <f t="shared" si="11"/>
        <v>2536</v>
      </c>
      <c r="L334" s="27">
        <v>2494</v>
      </c>
      <c r="M334" s="27">
        <v>42</v>
      </c>
      <c r="N334" s="27" t="s">
        <v>13</v>
      </c>
      <c r="O334" s="27"/>
      <c r="P334" s="27"/>
    </row>
    <row r="335" spans="3:16" s="77" customFormat="1" ht="9" customHeight="1" x14ac:dyDescent="0.25">
      <c r="C335" s="78" t="s">
        <v>27</v>
      </c>
      <c r="D335" s="78" t="s">
        <v>89</v>
      </c>
      <c r="E335" s="78"/>
      <c r="F335" s="35">
        <f t="shared" si="10"/>
        <v>8207</v>
      </c>
      <c r="G335" s="35">
        <v>6289</v>
      </c>
      <c r="H335" s="35">
        <v>1918</v>
      </c>
      <c r="I335" s="35">
        <v>176</v>
      </c>
      <c r="J335" s="35"/>
      <c r="K335" s="35">
        <f t="shared" si="11"/>
        <v>1779</v>
      </c>
      <c r="L335" s="35">
        <v>1754</v>
      </c>
      <c r="M335" s="35">
        <v>25</v>
      </c>
      <c r="N335" s="35" t="s">
        <v>13</v>
      </c>
      <c r="O335" s="27"/>
      <c r="P335" s="27"/>
    </row>
    <row r="336" spans="3:16" s="77" customFormat="1" ht="9" customHeight="1" x14ac:dyDescent="0.25">
      <c r="C336" s="76"/>
      <c r="D336" s="76" t="s">
        <v>90</v>
      </c>
      <c r="E336" s="76"/>
      <c r="F336" s="27">
        <f t="shared" si="10"/>
        <v>17752</v>
      </c>
      <c r="G336" s="27">
        <v>17549</v>
      </c>
      <c r="H336" s="27">
        <v>203</v>
      </c>
      <c r="I336" s="27">
        <v>0</v>
      </c>
      <c r="J336" s="27"/>
      <c r="K336" s="27">
        <f t="shared" si="11"/>
        <v>399</v>
      </c>
      <c r="L336" s="27">
        <v>399</v>
      </c>
      <c r="M336" s="27">
        <v>0</v>
      </c>
      <c r="N336" s="27" t="s">
        <v>13</v>
      </c>
      <c r="O336" s="27"/>
      <c r="P336" s="27"/>
    </row>
    <row r="337" spans="3:16" s="77" customFormat="1" ht="9" customHeight="1" x14ac:dyDescent="0.25">
      <c r="C337" s="76"/>
      <c r="D337" s="76" t="s">
        <v>28</v>
      </c>
      <c r="E337" s="76"/>
      <c r="F337" s="27">
        <f t="shared" si="10"/>
        <v>230747</v>
      </c>
      <c r="G337" s="27">
        <v>228383</v>
      </c>
      <c r="H337" s="27">
        <v>2364</v>
      </c>
      <c r="I337" s="27">
        <v>191</v>
      </c>
      <c r="J337" s="27"/>
      <c r="K337" s="27">
        <f t="shared" si="11"/>
        <v>735</v>
      </c>
      <c r="L337" s="27">
        <v>700</v>
      </c>
      <c r="M337" s="27">
        <v>35</v>
      </c>
      <c r="N337" s="27" t="s">
        <v>13</v>
      </c>
      <c r="O337" s="27"/>
      <c r="P337" s="27"/>
    </row>
    <row r="338" spans="3:16" s="77" customFormat="1" ht="9" customHeight="1" x14ac:dyDescent="0.25">
      <c r="C338" s="76"/>
      <c r="D338" s="76" t="s">
        <v>29</v>
      </c>
      <c r="E338" s="76"/>
      <c r="F338" s="27">
        <f t="shared" si="10"/>
        <v>352574</v>
      </c>
      <c r="G338" s="27">
        <v>352400</v>
      </c>
      <c r="H338" s="27">
        <v>174</v>
      </c>
      <c r="I338" s="27">
        <v>0</v>
      </c>
      <c r="J338" s="27"/>
      <c r="K338" s="27">
        <f t="shared" si="11"/>
        <v>1724</v>
      </c>
      <c r="L338" s="27">
        <v>1723</v>
      </c>
      <c r="M338" s="27">
        <v>1</v>
      </c>
      <c r="N338" s="27" t="s">
        <v>13</v>
      </c>
      <c r="O338" s="27"/>
      <c r="P338" s="27"/>
    </row>
    <row r="339" spans="3:16" s="77" customFormat="1" ht="9" customHeight="1" x14ac:dyDescent="0.25">
      <c r="C339" s="78" t="s">
        <v>30</v>
      </c>
      <c r="D339" s="78" t="s">
        <v>31</v>
      </c>
      <c r="E339" s="78"/>
      <c r="F339" s="35">
        <f t="shared" si="10"/>
        <v>501762</v>
      </c>
      <c r="G339" s="35">
        <v>501762</v>
      </c>
      <c r="H339" s="35">
        <v>0</v>
      </c>
      <c r="I339" s="35">
        <v>14368</v>
      </c>
      <c r="J339" s="35"/>
      <c r="K339" s="35">
        <f t="shared" si="11"/>
        <v>1841</v>
      </c>
      <c r="L339" s="35">
        <v>1608</v>
      </c>
      <c r="M339" s="35">
        <v>233</v>
      </c>
      <c r="N339" s="35" t="s">
        <v>13</v>
      </c>
      <c r="O339" s="27"/>
      <c r="P339" s="27"/>
    </row>
    <row r="340" spans="3:16" s="77" customFormat="1" ht="9" customHeight="1" x14ac:dyDescent="0.25">
      <c r="C340" s="76"/>
      <c r="D340" s="76" t="s">
        <v>30</v>
      </c>
      <c r="E340" s="76"/>
      <c r="F340" s="27">
        <f t="shared" si="10"/>
        <v>494017</v>
      </c>
      <c r="G340" s="27">
        <v>438156</v>
      </c>
      <c r="H340" s="27">
        <v>55861</v>
      </c>
      <c r="I340" s="27">
        <v>27439</v>
      </c>
      <c r="J340" s="27"/>
      <c r="K340" s="27">
        <f t="shared" si="11"/>
        <v>4724</v>
      </c>
      <c r="L340" s="27">
        <v>3414</v>
      </c>
      <c r="M340" s="27">
        <v>1310</v>
      </c>
      <c r="N340" s="27" t="s">
        <v>13</v>
      </c>
      <c r="O340" s="27"/>
      <c r="P340" s="27"/>
    </row>
    <row r="341" spans="3:16" s="77" customFormat="1" ht="9" customHeight="1" x14ac:dyDescent="0.25">
      <c r="C341" s="76" t="s">
        <v>111</v>
      </c>
      <c r="D341" s="76" t="s">
        <v>32</v>
      </c>
      <c r="E341" s="76"/>
      <c r="F341" s="27">
        <f t="shared" si="10"/>
        <v>21042610</v>
      </c>
      <c r="G341" s="27">
        <v>13878558</v>
      </c>
      <c r="H341" s="27">
        <v>7164052</v>
      </c>
      <c r="I341" s="27">
        <v>0</v>
      </c>
      <c r="J341" s="27"/>
      <c r="K341" s="27">
        <f t="shared" si="11"/>
        <v>0</v>
      </c>
      <c r="L341" s="27">
        <v>0</v>
      </c>
      <c r="M341" s="27">
        <v>0</v>
      </c>
      <c r="N341" s="27" t="s">
        <v>13</v>
      </c>
      <c r="O341" s="27"/>
      <c r="P341" s="27"/>
    </row>
    <row r="342" spans="3:16" s="77" customFormat="1" ht="9" customHeight="1" x14ac:dyDescent="0.25">
      <c r="C342" s="76" t="s">
        <v>33</v>
      </c>
      <c r="D342" s="76" t="s">
        <v>33</v>
      </c>
      <c r="E342" s="76"/>
      <c r="F342" s="27">
        <f t="shared" si="10"/>
        <v>215250</v>
      </c>
      <c r="G342" s="27">
        <v>181601</v>
      </c>
      <c r="H342" s="27">
        <v>33649</v>
      </c>
      <c r="I342" s="27">
        <v>239</v>
      </c>
      <c r="J342" s="27"/>
      <c r="K342" s="27">
        <f t="shared" si="11"/>
        <v>16619</v>
      </c>
      <c r="L342" s="27">
        <v>16534</v>
      </c>
      <c r="M342" s="27">
        <v>85</v>
      </c>
      <c r="N342" s="27" t="s">
        <v>13</v>
      </c>
      <c r="O342" s="27"/>
      <c r="P342" s="27"/>
    </row>
    <row r="343" spans="3:16" s="77" customFormat="1" ht="9" customHeight="1" x14ac:dyDescent="0.25">
      <c r="C343" s="78" t="s">
        <v>34</v>
      </c>
      <c r="D343" s="78" t="s">
        <v>35</v>
      </c>
      <c r="E343" s="78"/>
      <c r="F343" s="35">
        <f t="shared" si="10"/>
        <v>939954</v>
      </c>
      <c r="G343" s="35">
        <v>562767</v>
      </c>
      <c r="H343" s="35">
        <v>377187</v>
      </c>
      <c r="I343" s="35">
        <v>1066</v>
      </c>
      <c r="J343" s="35"/>
      <c r="K343" s="35">
        <f t="shared" si="11"/>
        <v>4377</v>
      </c>
      <c r="L343" s="35">
        <v>4132</v>
      </c>
      <c r="M343" s="35">
        <v>245</v>
      </c>
      <c r="N343" s="35" t="s">
        <v>13</v>
      </c>
      <c r="O343" s="27"/>
      <c r="P343" s="27"/>
    </row>
    <row r="344" spans="3:16" s="77" customFormat="1" ht="9" customHeight="1" x14ac:dyDescent="0.25">
      <c r="C344" s="76" t="s">
        <v>36</v>
      </c>
      <c r="D344" s="76" t="s">
        <v>37</v>
      </c>
      <c r="E344" s="76"/>
      <c r="F344" s="27">
        <f t="shared" si="10"/>
        <v>716392</v>
      </c>
      <c r="G344" s="27">
        <v>514322</v>
      </c>
      <c r="H344" s="27">
        <v>202070</v>
      </c>
      <c r="I344" s="27">
        <v>241005</v>
      </c>
      <c r="J344" s="27"/>
      <c r="K344" s="27">
        <f t="shared" si="11"/>
        <v>9497</v>
      </c>
      <c r="L344" s="27">
        <v>9439</v>
      </c>
      <c r="M344" s="27">
        <v>58</v>
      </c>
      <c r="N344" s="27" t="s">
        <v>13</v>
      </c>
      <c r="O344" s="27"/>
      <c r="P344" s="27"/>
    </row>
    <row r="345" spans="3:16" s="77" customFormat="1" ht="9" customHeight="1" x14ac:dyDescent="0.25">
      <c r="C345" s="76"/>
      <c r="D345" s="76" t="s">
        <v>38</v>
      </c>
      <c r="E345" s="76"/>
      <c r="F345" s="27">
        <f t="shared" si="10"/>
        <v>435667</v>
      </c>
      <c r="G345" s="27">
        <v>310624</v>
      </c>
      <c r="H345" s="27">
        <v>125043</v>
      </c>
      <c r="I345" s="27">
        <v>230672</v>
      </c>
      <c r="J345" s="27"/>
      <c r="K345" s="27">
        <f t="shared" si="11"/>
        <v>6657</v>
      </c>
      <c r="L345" s="27">
        <v>6607</v>
      </c>
      <c r="M345" s="27">
        <v>50</v>
      </c>
      <c r="N345" s="27" t="s">
        <v>13</v>
      </c>
      <c r="O345" s="27"/>
      <c r="P345" s="27"/>
    </row>
    <row r="346" spans="3:16" s="77" customFormat="1" ht="9" customHeight="1" x14ac:dyDescent="0.25">
      <c r="C346" s="76" t="s">
        <v>39</v>
      </c>
      <c r="D346" s="76" t="s">
        <v>40</v>
      </c>
      <c r="E346" s="76"/>
      <c r="F346" s="27">
        <f t="shared" si="10"/>
        <v>4989697</v>
      </c>
      <c r="G346" s="27">
        <v>3250902</v>
      </c>
      <c r="H346" s="27">
        <v>1738795</v>
      </c>
      <c r="I346" s="27">
        <v>1937</v>
      </c>
      <c r="J346" s="27"/>
      <c r="K346" s="27">
        <f t="shared" si="11"/>
        <v>29370</v>
      </c>
      <c r="L346" s="27">
        <v>28296</v>
      </c>
      <c r="M346" s="27">
        <v>1074</v>
      </c>
      <c r="N346" s="27" t="s">
        <v>13</v>
      </c>
      <c r="O346" s="27"/>
      <c r="P346" s="27"/>
    </row>
    <row r="347" spans="3:16" s="77" customFormat="1" ht="9" customHeight="1" x14ac:dyDescent="0.25">
      <c r="C347" s="78"/>
      <c r="D347" s="78" t="s">
        <v>41</v>
      </c>
      <c r="E347" s="78"/>
      <c r="F347" s="35">
        <f t="shared" si="10"/>
        <v>1198515</v>
      </c>
      <c r="G347" s="35">
        <v>405851</v>
      </c>
      <c r="H347" s="35">
        <v>792664</v>
      </c>
      <c r="I347" s="35">
        <v>869683</v>
      </c>
      <c r="J347" s="35"/>
      <c r="K347" s="35">
        <f t="shared" si="11"/>
        <v>11391</v>
      </c>
      <c r="L347" s="35">
        <v>11286</v>
      </c>
      <c r="M347" s="35">
        <v>105</v>
      </c>
      <c r="N347" s="35" t="s">
        <v>13</v>
      </c>
      <c r="O347" s="27"/>
      <c r="P347" s="27"/>
    </row>
    <row r="348" spans="3:16" s="77" customFormat="1" ht="9" customHeight="1" x14ac:dyDescent="0.25">
      <c r="C348" s="76" t="s">
        <v>32</v>
      </c>
      <c r="D348" s="76" t="s">
        <v>42</v>
      </c>
      <c r="E348" s="76"/>
      <c r="F348" s="27">
        <f t="shared" si="10"/>
        <v>537</v>
      </c>
      <c r="G348" s="27">
        <v>0</v>
      </c>
      <c r="H348" s="27">
        <v>537</v>
      </c>
      <c r="I348" s="27">
        <v>835</v>
      </c>
      <c r="J348" s="27"/>
      <c r="K348" s="27">
        <f t="shared" si="11"/>
        <v>48531</v>
      </c>
      <c r="L348" s="27">
        <v>39041</v>
      </c>
      <c r="M348" s="27">
        <v>9490</v>
      </c>
      <c r="N348" s="27" t="s">
        <v>13</v>
      </c>
      <c r="O348" s="27"/>
      <c r="P348" s="27"/>
    </row>
    <row r="349" spans="3:16" s="77" customFormat="1" ht="9" customHeight="1" x14ac:dyDescent="0.25">
      <c r="C349" s="76" t="s">
        <v>43</v>
      </c>
      <c r="D349" s="76" t="s">
        <v>44</v>
      </c>
      <c r="E349" s="76"/>
      <c r="F349" s="27">
        <f t="shared" si="10"/>
        <v>505804</v>
      </c>
      <c r="G349" s="27">
        <v>302714</v>
      </c>
      <c r="H349" s="27">
        <v>203090</v>
      </c>
      <c r="I349" s="27">
        <v>1135</v>
      </c>
      <c r="J349" s="27"/>
      <c r="K349" s="27">
        <f t="shared" si="11"/>
        <v>3779</v>
      </c>
      <c r="L349" s="27">
        <v>3737</v>
      </c>
      <c r="M349" s="27">
        <v>42</v>
      </c>
      <c r="N349" s="27" t="s">
        <v>13</v>
      </c>
      <c r="O349" s="27"/>
      <c r="P349" s="27"/>
    </row>
    <row r="350" spans="3:16" s="77" customFormat="1" ht="9" customHeight="1" x14ac:dyDescent="0.25">
      <c r="C350" s="76"/>
      <c r="D350" s="76" t="s">
        <v>45</v>
      </c>
      <c r="E350" s="76"/>
      <c r="F350" s="27">
        <f t="shared" si="10"/>
        <v>5605</v>
      </c>
      <c r="G350" s="27">
        <v>5605</v>
      </c>
      <c r="H350" s="27">
        <v>0</v>
      </c>
      <c r="I350" s="27">
        <v>0</v>
      </c>
      <c r="J350" s="27"/>
      <c r="K350" s="27">
        <f t="shared" si="11"/>
        <v>7693</v>
      </c>
      <c r="L350" s="27">
        <v>7693</v>
      </c>
      <c r="M350" s="27">
        <v>0</v>
      </c>
      <c r="N350" s="27" t="s">
        <v>13</v>
      </c>
      <c r="O350" s="27"/>
      <c r="P350" s="27"/>
    </row>
    <row r="351" spans="3:16" s="77" customFormat="1" ht="9" customHeight="1" x14ac:dyDescent="0.25">
      <c r="C351" s="78" t="s">
        <v>46</v>
      </c>
      <c r="D351" s="78" t="s">
        <v>47</v>
      </c>
      <c r="E351" s="78"/>
      <c r="F351" s="35">
        <f t="shared" si="10"/>
        <v>105117</v>
      </c>
      <c r="G351" s="35">
        <v>105117</v>
      </c>
      <c r="H351" s="35">
        <v>0</v>
      </c>
      <c r="I351" s="35">
        <v>0</v>
      </c>
      <c r="J351" s="35"/>
      <c r="K351" s="35">
        <f t="shared" si="11"/>
        <v>1390</v>
      </c>
      <c r="L351" s="35">
        <v>1390</v>
      </c>
      <c r="M351" s="35">
        <v>0</v>
      </c>
      <c r="N351" s="35" t="s">
        <v>13</v>
      </c>
      <c r="O351" s="27"/>
      <c r="P351" s="27"/>
    </row>
    <row r="352" spans="3:16" s="77" customFormat="1" ht="9" customHeight="1" x14ac:dyDescent="0.25">
      <c r="C352" s="76" t="s">
        <v>48</v>
      </c>
      <c r="D352" s="76" t="s">
        <v>49</v>
      </c>
      <c r="E352" s="76"/>
      <c r="F352" s="27">
        <f t="shared" si="10"/>
        <v>126085</v>
      </c>
      <c r="G352" s="27">
        <v>126085</v>
      </c>
      <c r="H352" s="27">
        <v>0</v>
      </c>
      <c r="I352" s="27">
        <v>0</v>
      </c>
      <c r="J352" s="27"/>
      <c r="K352" s="27">
        <f t="shared" si="11"/>
        <v>5631</v>
      </c>
      <c r="L352" s="27">
        <v>5631</v>
      </c>
      <c r="M352" s="27">
        <v>0</v>
      </c>
      <c r="N352" s="27" t="s">
        <v>13</v>
      </c>
      <c r="O352" s="27"/>
      <c r="P352" s="27"/>
    </row>
    <row r="353" spans="3:16" s="77" customFormat="1" ht="9" customHeight="1" x14ac:dyDescent="0.25">
      <c r="C353" s="76" t="s">
        <v>50</v>
      </c>
      <c r="D353" s="76" t="s">
        <v>51</v>
      </c>
      <c r="E353" s="76"/>
      <c r="F353" s="27">
        <f t="shared" si="10"/>
        <v>3310840</v>
      </c>
      <c r="G353" s="27">
        <v>2621336</v>
      </c>
      <c r="H353" s="27">
        <v>689504</v>
      </c>
      <c r="I353" s="27">
        <v>248042</v>
      </c>
      <c r="J353" s="27"/>
      <c r="K353" s="27">
        <f t="shared" si="11"/>
        <v>4366</v>
      </c>
      <c r="L353" s="27">
        <v>3572</v>
      </c>
      <c r="M353" s="27">
        <v>794</v>
      </c>
      <c r="N353" s="27" t="s">
        <v>13</v>
      </c>
      <c r="O353" s="27"/>
      <c r="P353" s="27"/>
    </row>
    <row r="354" spans="3:16" s="77" customFormat="1" ht="9" customHeight="1" x14ac:dyDescent="0.25">
      <c r="C354" s="76" t="s">
        <v>52</v>
      </c>
      <c r="D354" s="76" t="s">
        <v>53</v>
      </c>
      <c r="E354" s="76"/>
      <c r="F354" s="27">
        <f t="shared" si="10"/>
        <v>192499</v>
      </c>
      <c r="G354" s="27">
        <v>183236</v>
      </c>
      <c r="H354" s="27">
        <v>9263</v>
      </c>
      <c r="I354" s="27">
        <v>133219</v>
      </c>
      <c r="J354" s="27"/>
      <c r="K354" s="27">
        <f t="shared" si="11"/>
        <v>992</v>
      </c>
      <c r="L354" s="27">
        <v>974</v>
      </c>
      <c r="M354" s="27">
        <v>18</v>
      </c>
      <c r="N354" s="27" t="s">
        <v>13</v>
      </c>
      <c r="O354" s="27"/>
      <c r="P354" s="27"/>
    </row>
    <row r="355" spans="3:16" s="77" customFormat="1" ht="9" customHeight="1" x14ac:dyDescent="0.25">
      <c r="C355" s="78"/>
      <c r="D355" s="78" t="s">
        <v>52</v>
      </c>
      <c r="E355" s="78"/>
      <c r="F355" s="35">
        <f t="shared" si="10"/>
        <v>449417</v>
      </c>
      <c r="G355" s="35">
        <v>425379</v>
      </c>
      <c r="H355" s="35">
        <v>24038</v>
      </c>
      <c r="I355" s="35">
        <v>0</v>
      </c>
      <c r="J355" s="35"/>
      <c r="K355" s="35">
        <f t="shared" si="11"/>
        <v>5901</v>
      </c>
      <c r="L355" s="35">
        <v>5888</v>
      </c>
      <c r="M355" s="35">
        <v>13</v>
      </c>
      <c r="N355" s="35" t="s">
        <v>13</v>
      </c>
      <c r="O355" s="27"/>
      <c r="P355" s="27"/>
    </row>
    <row r="356" spans="3:16" s="77" customFormat="1" ht="9" customHeight="1" x14ac:dyDescent="0.25">
      <c r="C356" s="76"/>
      <c r="D356" s="76" t="s">
        <v>54</v>
      </c>
      <c r="E356" s="76"/>
      <c r="F356" s="27">
        <f t="shared" si="10"/>
        <v>42696</v>
      </c>
      <c r="G356" s="27">
        <v>42696</v>
      </c>
      <c r="H356" s="27">
        <v>0</v>
      </c>
      <c r="I356" s="27">
        <v>0</v>
      </c>
      <c r="J356" s="27"/>
      <c r="K356" s="27">
        <f t="shared" si="11"/>
        <v>3601</v>
      </c>
      <c r="L356" s="27">
        <v>3601</v>
      </c>
      <c r="M356" s="27">
        <v>0</v>
      </c>
      <c r="N356" s="27" t="s">
        <v>13</v>
      </c>
      <c r="O356" s="27"/>
      <c r="P356" s="27"/>
    </row>
    <row r="357" spans="3:16" s="77" customFormat="1" ht="9" customHeight="1" x14ac:dyDescent="0.25">
      <c r="C357" s="76" t="s">
        <v>55</v>
      </c>
      <c r="D357" s="76" t="s">
        <v>55</v>
      </c>
      <c r="E357" s="76"/>
      <c r="F357" s="27">
        <f t="shared" si="10"/>
        <v>127555</v>
      </c>
      <c r="G357" s="27">
        <v>111373</v>
      </c>
      <c r="H357" s="27">
        <v>16182</v>
      </c>
      <c r="I357" s="27">
        <v>574</v>
      </c>
      <c r="J357" s="27"/>
      <c r="K357" s="27">
        <f t="shared" si="11"/>
        <v>2754</v>
      </c>
      <c r="L357" s="27">
        <v>2579</v>
      </c>
      <c r="M357" s="27">
        <v>175</v>
      </c>
      <c r="N357" s="27" t="s">
        <v>13</v>
      </c>
      <c r="O357" s="27"/>
      <c r="P357" s="27"/>
    </row>
    <row r="358" spans="3:16" s="77" customFormat="1" ht="9" customHeight="1" x14ac:dyDescent="0.25">
      <c r="C358" s="76"/>
      <c r="D358" s="76" t="s">
        <v>56</v>
      </c>
      <c r="E358" s="76"/>
      <c r="F358" s="27">
        <f t="shared" si="10"/>
        <v>0</v>
      </c>
      <c r="G358" s="27">
        <v>0</v>
      </c>
      <c r="H358" s="27">
        <v>0</v>
      </c>
      <c r="I358" s="27">
        <v>0</v>
      </c>
      <c r="J358" s="27"/>
      <c r="K358" s="27">
        <f t="shared" si="11"/>
        <v>473</v>
      </c>
      <c r="L358" s="27">
        <v>473</v>
      </c>
      <c r="M358" s="27">
        <v>0</v>
      </c>
      <c r="N358" s="27" t="s">
        <v>13</v>
      </c>
      <c r="O358" s="27"/>
      <c r="P358" s="27"/>
    </row>
    <row r="359" spans="3:16" s="77" customFormat="1" ht="9" customHeight="1" x14ac:dyDescent="0.25">
      <c r="C359" s="78" t="s">
        <v>57</v>
      </c>
      <c r="D359" s="78" t="s">
        <v>58</v>
      </c>
      <c r="E359" s="78"/>
      <c r="F359" s="35">
        <f t="shared" si="10"/>
        <v>61435</v>
      </c>
      <c r="G359" s="35">
        <v>58477</v>
      </c>
      <c r="H359" s="35">
        <v>2958</v>
      </c>
      <c r="I359" s="35">
        <v>0</v>
      </c>
      <c r="J359" s="35"/>
      <c r="K359" s="35">
        <f t="shared" si="11"/>
        <v>5306</v>
      </c>
      <c r="L359" s="35">
        <v>5306</v>
      </c>
      <c r="M359" s="35">
        <v>0</v>
      </c>
      <c r="N359" s="35" t="s">
        <v>13</v>
      </c>
      <c r="O359" s="27"/>
      <c r="P359" s="27"/>
    </row>
    <row r="360" spans="3:16" s="77" customFormat="1" ht="9" customHeight="1" x14ac:dyDescent="0.25">
      <c r="C360" s="76" t="s">
        <v>59</v>
      </c>
      <c r="D360" s="76" t="s">
        <v>60</v>
      </c>
      <c r="E360" s="76"/>
      <c r="F360" s="27">
        <f t="shared" si="10"/>
        <v>4157960</v>
      </c>
      <c r="G360" s="27">
        <v>1253167</v>
      </c>
      <c r="H360" s="27">
        <v>2904793</v>
      </c>
      <c r="I360" s="27">
        <v>3405240</v>
      </c>
      <c r="J360" s="27"/>
      <c r="K360" s="27">
        <f t="shared" si="11"/>
        <v>9046</v>
      </c>
      <c r="L360" s="27">
        <v>7847</v>
      </c>
      <c r="M360" s="27">
        <v>1199</v>
      </c>
      <c r="N360" s="27" t="s">
        <v>13</v>
      </c>
      <c r="O360" s="27"/>
      <c r="P360" s="27"/>
    </row>
    <row r="361" spans="3:16" s="77" customFormat="1" ht="9" customHeight="1" x14ac:dyDescent="0.25">
      <c r="C361" s="76"/>
      <c r="D361" s="76" t="s">
        <v>61</v>
      </c>
      <c r="E361" s="76"/>
      <c r="F361" s="27">
        <f t="shared" si="10"/>
        <v>57193</v>
      </c>
      <c r="G361" s="27">
        <v>57132</v>
      </c>
      <c r="H361" s="27">
        <v>61</v>
      </c>
      <c r="I361" s="27">
        <v>670</v>
      </c>
      <c r="J361" s="27"/>
      <c r="K361" s="27">
        <f t="shared" si="11"/>
        <v>3959</v>
      </c>
      <c r="L361" s="27">
        <v>3922</v>
      </c>
      <c r="M361" s="27">
        <v>37</v>
      </c>
      <c r="N361" s="27" t="s">
        <v>13</v>
      </c>
      <c r="O361" s="27"/>
      <c r="P361" s="27"/>
    </row>
    <row r="362" spans="3:16" s="77" customFormat="1" ht="9" customHeight="1" x14ac:dyDescent="0.25">
      <c r="C362" s="76"/>
      <c r="D362" s="76" t="s">
        <v>62</v>
      </c>
      <c r="E362" s="76"/>
      <c r="F362" s="27">
        <f t="shared" si="10"/>
        <v>293012</v>
      </c>
      <c r="G362" s="27">
        <v>114098</v>
      </c>
      <c r="H362" s="27">
        <v>178914</v>
      </c>
      <c r="I362" s="27">
        <v>275519</v>
      </c>
      <c r="J362" s="27"/>
      <c r="K362" s="27">
        <f t="shared" si="11"/>
        <v>29578</v>
      </c>
      <c r="L362" s="27">
        <v>27215</v>
      </c>
      <c r="M362" s="27">
        <v>2363</v>
      </c>
      <c r="N362" s="27" t="s">
        <v>13</v>
      </c>
      <c r="O362" s="27"/>
      <c r="P362" s="27"/>
    </row>
    <row r="363" spans="3:16" s="77" customFormat="1" ht="9" customHeight="1" x14ac:dyDescent="0.25">
      <c r="C363" s="78" t="s">
        <v>63</v>
      </c>
      <c r="D363" s="78" t="s">
        <v>63</v>
      </c>
      <c r="E363" s="78"/>
      <c r="F363" s="35">
        <f t="shared" si="10"/>
        <v>184997</v>
      </c>
      <c r="G363" s="35">
        <v>157022</v>
      </c>
      <c r="H363" s="35">
        <v>27975</v>
      </c>
      <c r="I363" s="35">
        <v>0</v>
      </c>
      <c r="J363" s="35"/>
      <c r="K363" s="35">
        <f t="shared" si="11"/>
        <v>4276</v>
      </c>
      <c r="L363" s="35">
        <v>3824</v>
      </c>
      <c r="M363" s="35">
        <v>452</v>
      </c>
      <c r="N363" s="35" t="s">
        <v>13</v>
      </c>
      <c r="O363" s="27"/>
      <c r="P363" s="27"/>
    </row>
    <row r="364" spans="3:16" s="77" customFormat="1" ht="9" customHeight="1" x14ac:dyDescent="0.25">
      <c r="C364" s="76"/>
      <c r="D364" s="76" t="s">
        <v>64</v>
      </c>
      <c r="E364" s="76"/>
      <c r="F364" s="27">
        <f t="shared" si="10"/>
        <v>0</v>
      </c>
      <c r="G364" s="27">
        <v>0</v>
      </c>
      <c r="H364" s="27">
        <v>0</v>
      </c>
      <c r="I364" s="27">
        <v>0</v>
      </c>
      <c r="J364" s="27"/>
      <c r="K364" s="27">
        <f t="shared" si="11"/>
        <v>783</v>
      </c>
      <c r="L364" s="27">
        <v>783</v>
      </c>
      <c r="M364" s="27">
        <v>0</v>
      </c>
      <c r="N364" s="27" t="s">
        <v>13</v>
      </c>
      <c r="O364" s="27"/>
      <c r="P364" s="27"/>
    </row>
    <row r="365" spans="3:16" s="77" customFormat="1" ht="9" customHeight="1" x14ac:dyDescent="0.25">
      <c r="C365" s="76" t="s">
        <v>65</v>
      </c>
      <c r="D365" s="76" t="s">
        <v>66</v>
      </c>
      <c r="E365" s="76"/>
      <c r="F365" s="27">
        <f t="shared" si="10"/>
        <v>572916</v>
      </c>
      <c r="G365" s="27">
        <v>539562</v>
      </c>
      <c r="H365" s="27">
        <v>33354</v>
      </c>
      <c r="I365" s="27">
        <v>670</v>
      </c>
      <c r="J365" s="27"/>
      <c r="K365" s="27">
        <f t="shared" si="11"/>
        <v>17327</v>
      </c>
      <c r="L365" s="27">
        <v>17265</v>
      </c>
      <c r="M365" s="27">
        <v>62</v>
      </c>
      <c r="N365" s="27" t="s">
        <v>13</v>
      </c>
      <c r="O365" s="27"/>
      <c r="P365" s="27"/>
    </row>
    <row r="366" spans="3:16" s="77" customFormat="1" ht="9" customHeight="1" x14ac:dyDescent="0.25">
      <c r="C366" s="76"/>
      <c r="D366" s="76" t="s">
        <v>67</v>
      </c>
      <c r="E366" s="76"/>
      <c r="F366" s="27">
        <f t="shared" si="10"/>
        <v>205398</v>
      </c>
      <c r="G366" s="27">
        <v>196246</v>
      </c>
      <c r="H366" s="27">
        <v>9152</v>
      </c>
      <c r="I366" s="27">
        <v>452</v>
      </c>
      <c r="J366" s="27"/>
      <c r="K366" s="27">
        <f t="shared" si="11"/>
        <v>876</v>
      </c>
      <c r="L366" s="27">
        <v>871</v>
      </c>
      <c r="M366" s="27">
        <v>5</v>
      </c>
      <c r="N366" s="27" t="s">
        <v>13</v>
      </c>
      <c r="O366" s="27"/>
      <c r="P366" s="27"/>
    </row>
    <row r="367" spans="3:16" s="77" customFormat="1" ht="9" customHeight="1" x14ac:dyDescent="0.25">
      <c r="C367" s="78"/>
      <c r="D367" s="78" t="s">
        <v>68</v>
      </c>
      <c r="E367" s="78"/>
      <c r="F367" s="35">
        <f t="shared" si="10"/>
        <v>638466</v>
      </c>
      <c r="G367" s="35">
        <v>402323</v>
      </c>
      <c r="H367" s="35">
        <v>236143</v>
      </c>
      <c r="I367" s="35">
        <v>192283</v>
      </c>
      <c r="J367" s="35"/>
      <c r="K367" s="35">
        <f t="shared" si="11"/>
        <v>2145</v>
      </c>
      <c r="L367" s="35">
        <v>2008</v>
      </c>
      <c r="M367" s="35">
        <v>137</v>
      </c>
      <c r="N367" s="35" t="s">
        <v>13</v>
      </c>
      <c r="O367" s="27"/>
      <c r="P367" s="27"/>
    </row>
    <row r="368" spans="3:16" s="77" customFormat="1" ht="9" customHeight="1" x14ac:dyDescent="0.25">
      <c r="C368" s="76" t="s">
        <v>69</v>
      </c>
      <c r="D368" s="76" t="s">
        <v>70</v>
      </c>
      <c r="E368" s="76"/>
      <c r="F368" s="27">
        <f t="shared" si="10"/>
        <v>141164</v>
      </c>
      <c r="G368" s="27">
        <v>140362</v>
      </c>
      <c r="H368" s="27">
        <v>802</v>
      </c>
      <c r="I368" s="27">
        <v>205</v>
      </c>
      <c r="J368" s="27"/>
      <c r="K368" s="27">
        <f t="shared" si="11"/>
        <v>2398</v>
      </c>
      <c r="L368" s="27">
        <v>2109</v>
      </c>
      <c r="M368" s="27">
        <v>289</v>
      </c>
      <c r="N368" s="27" t="s">
        <v>13</v>
      </c>
      <c r="O368" s="27"/>
      <c r="P368" s="27"/>
    </row>
    <row r="369" spans="3:16" s="77" customFormat="1" ht="9" customHeight="1" x14ac:dyDescent="0.25">
      <c r="C369" s="76"/>
      <c r="D369" s="76" t="s">
        <v>71</v>
      </c>
      <c r="E369" s="76"/>
      <c r="F369" s="27">
        <f t="shared" si="10"/>
        <v>63953</v>
      </c>
      <c r="G369" s="27">
        <v>24926</v>
      </c>
      <c r="H369" s="27">
        <v>39027</v>
      </c>
      <c r="I369" s="27">
        <v>2407</v>
      </c>
      <c r="J369" s="27"/>
      <c r="K369" s="27">
        <f t="shared" si="11"/>
        <v>342</v>
      </c>
      <c r="L369" s="27">
        <v>261</v>
      </c>
      <c r="M369" s="27">
        <v>81</v>
      </c>
      <c r="N369" s="27" t="s">
        <v>13</v>
      </c>
      <c r="O369" s="27"/>
      <c r="P369" s="27"/>
    </row>
    <row r="370" spans="3:16" s="77" customFormat="1" ht="9" customHeight="1" x14ac:dyDescent="0.25">
      <c r="C370" s="76"/>
      <c r="D370" s="76" t="s">
        <v>72</v>
      </c>
      <c r="E370" s="76"/>
      <c r="F370" s="27">
        <f t="shared" si="10"/>
        <v>1057992</v>
      </c>
      <c r="G370" s="27">
        <v>940278</v>
      </c>
      <c r="H370" s="27">
        <v>117714</v>
      </c>
      <c r="I370" s="27">
        <v>227</v>
      </c>
      <c r="J370" s="27"/>
      <c r="K370" s="27">
        <f t="shared" si="11"/>
        <v>3603</v>
      </c>
      <c r="L370" s="27">
        <v>2960</v>
      </c>
      <c r="M370" s="27">
        <v>643</v>
      </c>
      <c r="N370" s="27" t="s">
        <v>13</v>
      </c>
      <c r="O370" s="27"/>
      <c r="P370" s="27"/>
    </row>
    <row r="371" spans="3:16" s="77" customFormat="1" ht="9" customHeight="1" x14ac:dyDescent="0.25">
      <c r="C371" s="78"/>
      <c r="D371" s="78" t="s">
        <v>73</v>
      </c>
      <c r="E371" s="78"/>
      <c r="F371" s="35">
        <f t="shared" si="10"/>
        <v>0</v>
      </c>
      <c r="G371" s="35">
        <v>0</v>
      </c>
      <c r="H371" s="35">
        <v>0</v>
      </c>
      <c r="I371" s="35">
        <v>0</v>
      </c>
      <c r="J371" s="35"/>
      <c r="K371" s="35">
        <f t="shared" si="11"/>
        <v>359</v>
      </c>
      <c r="L371" s="35">
        <v>345</v>
      </c>
      <c r="M371" s="35">
        <v>14</v>
      </c>
      <c r="N371" s="35" t="s">
        <v>13</v>
      </c>
      <c r="O371" s="27"/>
      <c r="P371" s="27"/>
    </row>
    <row r="372" spans="3:16" s="77" customFormat="1" ht="9" customHeight="1" x14ac:dyDescent="0.25">
      <c r="C372" s="76" t="s">
        <v>74</v>
      </c>
      <c r="D372" s="76" t="s">
        <v>75</v>
      </c>
      <c r="E372" s="76"/>
      <c r="F372" s="27">
        <f t="shared" si="10"/>
        <v>513579</v>
      </c>
      <c r="G372" s="27">
        <v>499834</v>
      </c>
      <c r="H372" s="27">
        <v>13745</v>
      </c>
      <c r="I372" s="27">
        <v>1173</v>
      </c>
      <c r="J372" s="27"/>
      <c r="K372" s="27">
        <f t="shared" si="11"/>
        <v>9578</v>
      </c>
      <c r="L372" s="27">
        <v>9480</v>
      </c>
      <c r="M372" s="27">
        <v>98</v>
      </c>
      <c r="N372" s="27" t="s">
        <v>13</v>
      </c>
      <c r="O372" s="27"/>
      <c r="P372" s="27"/>
    </row>
    <row r="373" spans="3:16" s="77" customFormat="1" ht="9" customHeight="1" x14ac:dyDescent="0.25">
      <c r="C373" s="76" t="s">
        <v>76</v>
      </c>
      <c r="D373" s="76" t="s">
        <v>77</v>
      </c>
      <c r="E373" s="76"/>
      <c r="F373" s="27">
        <f t="shared" si="10"/>
        <v>50282</v>
      </c>
      <c r="G373" s="27">
        <v>50282</v>
      </c>
      <c r="H373" s="27">
        <v>0</v>
      </c>
      <c r="I373" s="27">
        <v>0</v>
      </c>
      <c r="J373" s="27"/>
      <c r="K373" s="27">
        <f t="shared" si="11"/>
        <v>1579</v>
      </c>
      <c r="L373" s="27">
        <v>1579</v>
      </c>
      <c r="M373" s="27">
        <v>0</v>
      </c>
      <c r="N373" s="27" t="s">
        <v>13</v>
      </c>
      <c r="O373" s="27"/>
      <c r="P373" s="27"/>
    </row>
    <row r="374" spans="3:16" s="77" customFormat="1" ht="9" customHeight="1" x14ac:dyDescent="0.25">
      <c r="C374" s="76"/>
      <c r="D374" s="76" t="s">
        <v>78</v>
      </c>
      <c r="E374" s="76"/>
      <c r="F374" s="27">
        <f t="shared" si="10"/>
        <v>86001</v>
      </c>
      <c r="G374" s="27">
        <v>86001</v>
      </c>
      <c r="H374" s="27">
        <v>0</v>
      </c>
      <c r="I374" s="27">
        <v>0</v>
      </c>
      <c r="J374" s="27"/>
      <c r="K374" s="27">
        <f t="shared" si="11"/>
        <v>1096</v>
      </c>
      <c r="L374" s="27">
        <v>1069</v>
      </c>
      <c r="M374" s="27">
        <v>27</v>
      </c>
      <c r="N374" s="27" t="s">
        <v>13</v>
      </c>
      <c r="O374" s="27"/>
      <c r="P374" s="27"/>
    </row>
    <row r="375" spans="3:16" s="77" customFormat="1" ht="9" customHeight="1" x14ac:dyDescent="0.25">
      <c r="C375" s="78"/>
      <c r="D375" s="78" t="s">
        <v>79</v>
      </c>
      <c r="E375" s="78"/>
      <c r="F375" s="35">
        <f t="shared" si="10"/>
        <v>111639</v>
      </c>
      <c r="G375" s="35">
        <v>111639</v>
      </c>
      <c r="H375" s="35">
        <v>0</v>
      </c>
      <c r="I375" s="35">
        <v>575</v>
      </c>
      <c r="J375" s="35"/>
      <c r="K375" s="35">
        <f t="shared" si="11"/>
        <v>1110</v>
      </c>
      <c r="L375" s="35">
        <v>1074</v>
      </c>
      <c r="M375" s="35">
        <v>36</v>
      </c>
      <c r="N375" s="35" t="s">
        <v>13</v>
      </c>
      <c r="O375" s="27"/>
      <c r="P375" s="27"/>
    </row>
    <row r="376" spans="3:16" s="77" customFormat="1" ht="9" customHeight="1" x14ac:dyDescent="0.25">
      <c r="C376" s="76"/>
      <c r="D376" s="76" t="s">
        <v>80</v>
      </c>
      <c r="E376" s="76"/>
      <c r="F376" s="27">
        <f t="shared" si="10"/>
        <v>144245</v>
      </c>
      <c r="G376" s="27">
        <v>144245</v>
      </c>
      <c r="H376" s="27">
        <v>0</v>
      </c>
      <c r="I376" s="27">
        <v>0</v>
      </c>
      <c r="J376" s="27"/>
      <c r="K376" s="27">
        <f t="shared" si="11"/>
        <v>6705</v>
      </c>
      <c r="L376" s="27">
        <v>6694</v>
      </c>
      <c r="M376" s="27">
        <v>11</v>
      </c>
      <c r="N376" s="27" t="s">
        <v>13</v>
      </c>
      <c r="O376" s="27"/>
      <c r="P376" s="27"/>
    </row>
    <row r="377" spans="3:16" s="77" customFormat="1" ht="9" customHeight="1" x14ac:dyDescent="0.25">
      <c r="C377" s="76"/>
      <c r="D377" s="76" t="s">
        <v>81</v>
      </c>
      <c r="E377" s="76"/>
      <c r="F377" s="27">
        <f t="shared" si="10"/>
        <v>359193</v>
      </c>
      <c r="G377" s="27">
        <v>316466</v>
      </c>
      <c r="H377" s="27">
        <v>42727</v>
      </c>
      <c r="I377" s="27">
        <v>6100</v>
      </c>
      <c r="J377" s="27"/>
      <c r="K377" s="27">
        <f t="shared" si="11"/>
        <v>7840</v>
      </c>
      <c r="L377" s="27">
        <v>7238</v>
      </c>
      <c r="M377" s="27">
        <v>602</v>
      </c>
      <c r="N377" s="27" t="s">
        <v>13</v>
      </c>
      <c r="O377" s="27"/>
      <c r="P377" s="27"/>
    </row>
    <row r="378" spans="3:16" s="77" customFormat="1" ht="9" customHeight="1" x14ac:dyDescent="0.25">
      <c r="C378" s="76" t="s">
        <v>82</v>
      </c>
      <c r="D378" s="76" t="s">
        <v>83</v>
      </c>
      <c r="E378" s="76"/>
      <c r="F378" s="27">
        <f t="shared" si="10"/>
        <v>147730</v>
      </c>
      <c r="G378" s="27">
        <v>145408</v>
      </c>
      <c r="H378" s="27">
        <v>2322</v>
      </c>
      <c r="I378" s="27">
        <v>0</v>
      </c>
      <c r="J378" s="27"/>
      <c r="K378" s="27">
        <f t="shared" si="11"/>
        <v>1882</v>
      </c>
      <c r="L378" s="27">
        <v>1866</v>
      </c>
      <c r="M378" s="27">
        <v>16</v>
      </c>
      <c r="N378" s="27" t="s">
        <v>13</v>
      </c>
      <c r="O378" s="27"/>
      <c r="P378" s="27"/>
    </row>
    <row r="379" spans="3:16" s="77" customFormat="1" ht="9" customHeight="1" x14ac:dyDescent="0.25">
      <c r="C379" s="78"/>
      <c r="D379" s="78" t="s">
        <v>84</v>
      </c>
      <c r="E379" s="78"/>
      <c r="F379" s="35">
        <f t="shared" si="10"/>
        <v>42692.426596999998</v>
      </c>
      <c r="G379" s="35">
        <v>42487.426596999998</v>
      </c>
      <c r="H379" s="35">
        <v>205</v>
      </c>
      <c r="I379" s="35">
        <v>964</v>
      </c>
      <c r="J379" s="35"/>
      <c r="K379" s="35">
        <f t="shared" si="11"/>
        <v>9722</v>
      </c>
      <c r="L379" s="35">
        <v>9722</v>
      </c>
      <c r="M379" s="35">
        <v>0</v>
      </c>
      <c r="N379" s="35" t="s">
        <v>13</v>
      </c>
      <c r="O379" s="27"/>
      <c r="P379" s="27"/>
    </row>
    <row r="380" spans="3:16" s="77" customFormat="1" ht="9" customHeight="1" x14ac:dyDescent="0.25">
      <c r="C380" s="76"/>
      <c r="D380" s="76" t="s">
        <v>85</v>
      </c>
      <c r="E380" s="76"/>
      <c r="F380" s="27">
        <f t="shared" si="10"/>
        <v>482421</v>
      </c>
      <c r="G380" s="27">
        <v>426597</v>
      </c>
      <c r="H380" s="27">
        <v>55824</v>
      </c>
      <c r="I380" s="27">
        <v>2833</v>
      </c>
      <c r="J380" s="27"/>
      <c r="K380" s="27">
        <f t="shared" si="11"/>
        <v>4457</v>
      </c>
      <c r="L380" s="27">
        <v>4120</v>
      </c>
      <c r="M380" s="27">
        <v>337</v>
      </c>
      <c r="N380" s="27" t="s">
        <v>13</v>
      </c>
      <c r="O380" s="27"/>
      <c r="P380" s="27"/>
    </row>
    <row r="381" spans="3:16" s="77" customFormat="1" ht="9" customHeight="1" x14ac:dyDescent="0.25">
      <c r="C381" s="76" t="s">
        <v>86</v>
      </c>
      <c r="D381" s="76" t="s">
        <v>87</v>
      </c>
      <c r="E381" s="76"/>
      <c r="F381" s="27">
        <f t="shared" si="10"/>
        <v>874576</v>
      </c>
      <c r="G381" s="27">
        <v>757353</v>
      </c>
      <c r="H381" s="27">
        <v>117223</v>
      </c>
      <c r="I381" s="77">
        <v>18064</v>
      </c>
      <c r="J381" s="27"/>
      <c r="K381" s="27">
        <f t="shared" si="11"/>
        <v>3336</v>
      </c>
      <c r="L381" s="27">
        <v>3094</v>
      </c>
      <c r="M381" s="27">
        <v>242</v>
      </c>
      <c r="N381" s="27" t="s">
        <v>13</v>
      </c>
      <c r="O381" s="27"/>
      <c r="P381" s="27"/>
    </row>
    <row r="382" spans="3:16" s="77" customFormat="1" ht="9" customHeight="1" x14ac:dyDescent="0.25">
      <c r="C382" s="28" t="s">
        <v>88</v>
      </c>
      <c r="D382" s="28" t="s">
        <v>88</v>
      </c>
      <c r="E382" s="76"/>
      <c r="F382" s="77">
        <f t="shared" si="10"/>
        <v>244999</v>
      </c>
      <c r="G382" s="77">
        <v>185745</v>
      </c>
      <c r="H382" s="77">
        <v>59254</v>
      </c>
      <c r="I382" s="77">
        <v>409</v>
      </c>
      <c r="J382" s="27"/>
      <c r="K382" s="77">
        <f t="shared" si="11"/>
        <v>1656</v>
      </c>
      <c r="L382" s="77">
        <v>1613</v>
      </c>
      <c r="M382" s="77">
        <v>43</v>
      </c>
      <c r="N382" s="79" t="s">
        <v>13</v>
      </c>
      <c r="P382" s="27"/>
    </row>
    <row r="383" spans="3:16" s="29" customFormat="1" ht="9.9499999999999993" customHeight="1" x14ac:dyDescent="0.25">
      <c r="D383" s="26"/>
      <c r="E383" s="26"/>
      <c r="F383" s="27"/>
      <c r="G383" s="27"/>
      <c r="H383" s="27"/>
      <c r="I383" s="27"/>
      <c r="J383" s="27"/>
      <c r="K383" s="27"/>
      <c r="L383" s="27"/>
      <c r="M383" s="27"/>
      <c r="N383" s="27"/>
      <c r="O383" s="28"/>
      <c r="P383" s="28"/>
    </row>
    <row r="384" spans="3:16" s="29" customFormat="1" ht="9.9499999999999993" customHeight="1" x14ac:dyDescent="0.25">
      <c r="C384" s="25">
        <v>2001</v>
      </c>
      <c r="D384" s="26"/>
      <c r="E384" s="26"/>
      <c r="F384" s="27"/>
      <c r="G384" s="27"/>
      <c r="H384" s="27"/>
      <c r="I384" s="27"/>
      <c r="J384" s="27"/>
      <c r="K384" s="27"/>
      <c r="L384" s="27"/>
      <c r="M384" s="27"/>
      <c r="N384" s="27"/>
      <c r="O384" s="28"/>
      <c r="P384" s="28"/>
    </row>
    <row r="385" spans="3:16" s="30" customFormat="1" ht="9" customHeight="1" x14ac:dyDescent="0.25">
      <c r="C385" s="30" t="s">
        <v>10</v>
      </c>
      <c r="D385" s="31"/>
      <c r="E385" s="31"/>
      <c r="F385" s="74">
        <f>SUM(F387:F449)</f>
        <v>53470516</v>
      </c>
      <c r="G385" s="74">
        <f>SUM(G387:G449)</f>
        <v>36620797</v>
      </c>
      <c r="H385" s="74">
        <f>SUM(H387:H449)</f>
        <v>16849719</v>
      </c>
      <c r="I385" s="74">
        <f>SUM(I387:I449)</f>
        <v>4818684</v>
      </c>
      <c r="J385" s="74" t="s">
        <v>9</v>
      </c>
      <c r="K385" s="74">
        <f>SUM(K387:K449)</f>
        <v>490527</v>
      </c>
      <c r="L385" s="74">
        <f>SUM(L387:L449)</f>
        <v>469753</v>
      </c>
      <c r="M385" s="74">
        <f>SUM(M387:M449)</f>
        <v>20774</v>
      </c>
      <c r="N385" s="74">
        <f>SUM(N387:N449)</f>
        <v>428591</v>
      </c>
    </row>
    <row r="386" spans="3:16" s="30" customFormat="1" ht="3.95" customHeight="1" x14ac:dyDescent="0.25">
      <c r="C386" s="25"/>
      <c r="D386" s="31"/>
      <c r="E386" s="31"/>
      <c r="F386" s="74"/>
      <c r="G386" s="74"/>
      <c r="H386" s="74"/>
      <c r="I386" s="74"/>
      <c r="J386" s="74"/>
      <c r="K386" s="74"/>
      <c r="L386" s="74"/>
      <c r="M386" s="74"/>
      <c r="N386" s="74"/>
    </row>
    <row r="387" spans="3:16" s="77" customFormat="1" ht="9" customHeight="1" x14ac:dyDescent="0.25">
      <c r="C387" s="76" t="s">
        <v>14</v>
      </c>
      <c r="D387" s="76" t="s">
        <v>14</v>
      </c>
      <c r="E387" s="76"/>
      <c r="F387" s="27">
        <f>SUM(G387:H387)</f>
        <v>320229</v>
      </c>
      <c r="G387" s="27">
        <v>261722</v>
      </c>
      <c r="H387" s="27">
        <v>58507</v>
      </c>
      <c r="I387" s="27">
        <v>739</v>
      </c>
      <c r="J387" s="27"/>
      <c r="K387" s="27">
        <f>SUM(L387:M387)</f>
        <v>2232</v>
      </c>
      <c r="L387" s="27">
        <v>2083</v>
      </c>
      <c r="M387" s="27">
        <v>149</v>
      </c>
      <c r="N387" s="27">
        <v>3405</v>
      </c>
      <c r="O387" s="27"/>
      <c r="P387" s="27"/>
    </row>
    <row r="388" spans="3:16" s="77" customFormat="1" ht="9" customHeight="1" x14ac:dyDescent="0.25">
      <c r="C388" s="76" t="s">
        <v>15</v>
      </c>
      <c r="D388" s="76" t="s">
        <v>16</v>
      </c>
      <c r="E388" s="76"/>
      <c r="F388" s="27">
        <f t="shared" ref="F388:F449" si="12">SUM(G388:H388)</f>
        <v>405232</v>
      </c>
      <c r="G388" s="27">
        <v>404935</v>
      </c>
      <c r="H388" s="27">
        <v>297</v>
      </c>
      <c r="I388" s="27">
        <v>0</v>
      </c>
      <c r="J388" s="27"/>
      <c r="K388" s="27">
        <f t="shared" ref="K388:K449" si="13">SUM(L388:M388)</f>
        <v>1125</v>
      </c>
      <c r="L388" s="27">
        <v>1090</v>
      </c>
      <c r="M388" s="27">
        <v>35</v>
      </c>
      <c r="N388" s="27">
        <v>9482</v>
      </c>
      <c r="O388" s="27"/>
      <c r="P388" s="27"/>
    </row>
    <row r="389" spans="3:16" s="77" customFormat="1" ht="9" customHeight="1" x14ac:dyDescent="0.25">
      <c r="C389" s="76"/>
      <c r="D389" s="76" t="s">
        <v>17</v>
      </c>
      <c r="E389" s="76"/>
      <c r="F389" s="27">
        <f t="shared" si="12"/>
        <v>3230425</v>
      </c>
      <c r="G389" s="27">
        <v>3220119</v>
      </c>
      <c r="H389" s="27">
        <v>10306</v>
      </c>
      <c r="I389" s="27">
        <v>192</v>
      </c>
      <c r="J389" s="27"/>
      <c r="K389" s="27">
        <f t="shared" si="13"/>
        <v>1996</v>
      </c>
      <c r="L389" s="27">
        <v>1723</v>
      </c>
      <c r="M389" s="27">
        <v>273</v>
      </c>
      <c r="N389" s="27">
        <v>6133</v>
      </c>
      <c r="O389" s="27"/>
      <c r="P389" s="27"/>
    </row>
    <row r="390" spans="3:16" s="77" customFormat="1" ht="9" customHeight="1" x14ac:dyDescent="0.25">
      <c r="C390" s="78" t="s">
        <v>112</v>
      </c>
      <c r="D390" s="78" t="s">
        <v>18</v>
      </c>
      <c r="E390" s="78"/>
      <c r="F390" s="35">
        <f t="shared" si="12"/>
        <v>438001</v>
      </c>
      <c r="G390" s="35">
        <v>401503</v>
      </c>
      <c r="H390" s="35">
        <v>36498</v>
      </c>
      <c r="I390" s="35">
        <v>0</v>
      </c>
      <c r="J390" s="35"/>
      <c r="K390" s="35">
        <f t="shared" si="13"/>
        <v>1719</v>
      </c>
      <c r="L390" s="35">
        <v>1642</v>
      </c>
      <c r="M390" s="35">
        <v>77</v>
      </c>
      <c r="N390" s="35">
        <v>7555</v>
      </c>
      <c r="O390" s="27"/>
      <c r="P390" s="27"/>
    </row>
    <row r="391" spans="3:16" s="77" customFormat="1" ht="9" customHeight="1" x14ac:dyDescent="0.25">
      <c r="C391" s="76"/>
      <c r="D391" s="76" t="s">
        <v>19</v>
      </c>
      <c r="E391" s="76"/>
      <c r="F391" s="27">
        <f t="shared" si="12"/>
        <v>42254</v>
      </c>
      <c r="G391" s="27">
        <v>5115</v>
      </c>
      <c r="H391" s="27">
        <v>37139</v>
      </c>
      <c r="I391" s="27">
        <v>10189</v>
      </c>
      <c r="J391" s="27"/>
      <c r="K391" s="27">
        <f t="shared" si="13"/>
        <v>631</v>
      </c>
      <c r="L391" s="27">
        <v>514</v>
      </c>
      <c r="M391" s="27">
        <v>117</v>
      </c>
      <c r="N391" s="27">
        <v>2531</v>
      </c>
      <c r="O391" s="27"/>
      <c r="P391" s="27"/>
    </row>
    <row r="392" spans="3:16" s="77" customFormat="1" ht="9" customHeight="1" x14ac:dyDescent="0.25">
      <c r="C392" s="76"/>
      <c r="D392" s="76" t="s">
        <v>20</v>
      </c>
      <c r="E392" s="76"/>
      <c r="F392" s="27">
        <f t="shared" si="12"/>
        <v>1316713</v>
      </c>
      <c r="G392" s="27">
        <v>239665</v>
      </c>
      <c r="H392" s="27">
        <v>1077048</v>
      </c>
      <c r="I392" s="27">
        <v>71441</v>
      </c>
      <c r="J392" s="27"/>
      <c r="K392" s="27">
        <f t="shared" si="13"/>
        <v>2344</v>
      </c>
      <c r="L392" s="27">
        <v>2017</v>
      </c>
      <c r="M392" s="27">
        <v>327</v>
      </c>
      <c r="N392" s="27">
        <v>15151</v>
      </c>
      <c r="O392" s="27"/>
      <c r="P392" s="27"/>
    </row>
    <row r="393" spans="3:16" s="77" customFormat="1" ht="9" customHeight="1" x14ac:dyDescent="0.25">
      <c r="C393" s="76" t="s">
        <v>21</v>
      </c>
      <c r="D393" s="76" t="s">
        <v>21</v>
      </c>
      <c r="E393" s="76"/>
      <c r="F393" s="27">
        <f t="shared" si="12"/>
        <v>63045</v>
      </c>
      <c r="G393" s="27">
        <v>63007</v>
      </c>
      <c r="H393" s="27">
        <v>38</v>
      </c>
      <c r="I393" s="27">
        <v>208</v>
      </c>
      <c r="J393" s="27"/>
      <c r="K393" s="27">
        <f t="shared" si="13"/>
        <v>609</v>
      </c>
      <c r="L393" s="27">
        <v>594</v>
      </c>
      <c r="M393" s="27">
        <v>15</v>
      </c>
      <c r="N393" s="27">
        <v>4063</v>
      </c>
      <c r="O393" s="27"/>
      <c r="P393" s="27"/>
    </row>
    <row r="394" spans="3:16" s="77" customFormat="1" ht="9" customHeight="1" x14ac:dyDescent="0.25">
      <c r="C394" s="78"/>
      <c r="D394" s="78" t="s">
        <v>22</v>
      </c>
      <c r="E394" s="78"/>
      <c r="F394" s="35">
        <f t="shared" si="12"/>
        <v>149469</v>
      </c>
      <c r="G394" s="35">
        <v>141540</v>
      </c>
      <c r="H394" s="35">
        <v>7929</v>
      </c>
      <c r="I394" s="35">
        <v>2374</v>
      </c>
      <c r="J394" s="35"/>
      <c r="K394" s="35">
        <f t="shared" si="13"/>
        <v>164524</v>
      </c>
      <c r="L394" s="35">
        <v>164524</v>
      </c>
      <c r="M394" s="35">
        <v>0</v>
      </c>
      <c r="N394" s="35">
        <v>1455</v>
      </c>
      <c r="O394" s="27"/>
      <c r="P394" s="27"/>
    </row>
    <row r="395" spans="3:16" s="77" customFormat="1" ht="9" customHeight="1" x14ac:dyDescent="0.25">
      <c r="C395" s="76" t="s">
        <v>23</v>
      </c>
      <c r="D395" s="76" t="s">
        <v>24</v>
      </c>
      <c r="E395" s="76"/>
      <c r="F395" s="27">
        <f t="shared" si="12"/>
        <v>329925</v>
      </c>
      <c r="G395" s="27">
        <v>292255</v>
      </c>
      <c r="H395" s="27">
        <v>37670</v>
      </c>
      <c r="I395" s="27">
        <v>11869</v>
      </c>
      <c r="J395" s="27"/>
      <c r="K395" s="27">
        <f t="shared" si="13"/>
        <v>5241</v>
      </c>
      <c r="L395" s="27">
        <v>4200</v>
      </c>
      <c r="M395" s="27">
        <v>1041</v>
      </c>
      <c r="N395" s="27">
        <v>8462</v>
      </c>
      <c r="O395" s="27"/>
      <c r="P395" s="27"/>
    </row>
    <row r="396" spans="3:16" s="77" customFormat="1" ht="9" customHeight="1" x14ac:dyDescent="0.25">
      <c r="C396" s="76" t="s">
        <v>25</v>
      </c>
      <c r="D396" s="76" t="s">
        <v>25</v>
      </c>
      <c r="E396" s="76"/>
      <c r="F396" s="27">
        <f t="shared" si="12"/>
        <v>102434</v>
      </c>
      <c r="G396" s="27">
        <v>102211</v>
      </c>
      <c r="H396" s="27">
        <v>223</v>
      </c>
      <c r="I396" s="27">
        <v>98</v>
      </c>
      <c r="J396" s="27"/>
      <c r="K396" s="27">
        <f t="shared" si="13"/>
        <v>717</v>
      </c>
      <c r="L396" s="27">
        <v>717</v>
      </c>
      <c r="M396" s="27">
        <v>0</v>
      </c>
      <c r="N396" s="27">
        <v>2167</v>
      </c>
      <c r="O396" s="27"/>
      <c r="P396" s="27"/>
    </row>
    <row r="397" spans="3:16" s="77" customFormat="1" ht="9" customHeight="1" x14ac:dyDescent="0.25">
      <c r="C397" s="76"/>
      <c r="D397" s="76" t="s">
        <v>26</v>
      </c>
      <c r="E397" s="76"/>
      <c r="F397" s="27">
        <f t="shared" si="12"/>
        <v>166537</v>
      </c>
      <c r="G397" s="27">
        <v>90788</v>
      </c>
      <c r="H397" s="27">
        <v>75749</v>
      </c>
      <c r="I397" s="27">
        <v>78297</v>
      </c>
      <c r="J397" s="27"/>
      <c r="K397" s="27">
        <f t="shared" si="13"/>
        <v>2668</v>
      </c>
      <c r="L397" s="27">
        <v>2644</v>
      </c>
      <c r="M397" s="27">
        <v>24</v>
      </c>
      <c r="N397" s="27">
        <v>3224</v>
      </c>
      <c r="O397" s="27"/>
      <c r="P397" s="27"/>
    </row>
    <row r="398" spans="3:16" s="77" customFormat="1" ht="9" customHeight="1" x14ac:dyDescent="0.25">
      <c r="C398" s="78" t="s">
        <v>27</v>
      </c>
      <c r="D398" s="78" t="s">
        <v>91</v>
      </c>
      <c r="E398" s="78"/>
      <c r="F398" s="35">
        <f t="shared" si="12"/>
        <v>11712</v>
      </c>
      <c r="G398" s="35">
        <v>11712</v>
      </c>
      <c r="H398" s="35">
        <v>0</v>
      </c>
      <c r="I398" s="35">
        <v>0</v>
      </c>
      <c r="J398" s="35"/>
      <c r="K398" s="35">
        <f t="shared" si="13"/>
        <v>113</v>
      </c>
      <c r="L398" s="35">
        <v>104</v>
      </c>
      <c r="M398" s="35">
        <v>9</v>
      </c>
      <c r="N398" s="35">
        <v>1910</v>
      </c>
      <c r="O398" s="27"/>
      <c r="P398" s="27"/>
    </row>
    <row r="399" spans="3:16" s="77" customFormat="1" ht="9" customHeight="1" x14ac:dyDescent="0.25">
      <c r="C399" s="76"/>
      <c r="D399" s="76" t="s">
        <v>89</v>
      </c>
      <c r="E399" s="76"/>
      <c r="F399" s="27">
        <f t="shared" si="12"/>
        <v>3617</v>
      </c>
      <c r="G399" s="27">
        <v>2976</v>
      </c>
      <c r="H399" s="27">
        <v>641</v>
      </c>
      <c r="I399" s="27">
        <v>43</v>
      </c>
      <c r="J399" s="27"/>
      <c r="K399" s="27">
        <f t="shared" si="13"/>
        <v>1440</v>
      </c>
      <c r="L399" s="27">
        <v>1400</v>
      </c>
      <c r="M399" s="27">
        <v>40</v>
      </c>
      <c r="N399" s="27">
        <v>1566</v>
      </c>
      <c r="O399" s="27"/>
      <c r="P399" s="27"/>
    </row>
    <row r="400" spans="3:16" s="77" customFormat="1" ht="9" customHeight="1" x14ac:dyDescent="0.25">
      <c r="C400" s="76"/>
      <c r="D400" s="76" t="s">
        <v>90</v>
      </c>
      <c r="E400" s="76"/>
      <c r="F400" s="27">
        <f t="shared" si="12"/>
        <v>12690</v>
      </c>
      <c r="G400" s="27">
        <v>12595</v>
      </c>
      <c r="H400" s="27">
        <v>95</v>
      </c>
      <c r="I400" s="27">
        <v>0</v>
      </c>
      <c r="J400" s="27"/>
      <c r="K400" s="27">
        <f t="shared" si="13"/>
        <v>240</v>
      </c>
      <c r="L400" s="27">
        <v>240</v>
      </c>
      <c r="M400" s="27">
        <v>0</v>
      </c>
      <c r="N400" s="27">
        <v>2016</v>
      </c>
      <c r="O400" s="27"/>
      <c r="P400" s="27"/>
    </row>
    <row r="401" spans="3:16" s="77" customFormat="1" ht="9" customHeight="1" x14ac:dyDescent="0.25">
      <c r="C401" s="76"/>
      <c r="D401" s="76" t="s">
        <v>28</v>
      </c>
      <c r="E401" s="76"/>
      <c r="F401" s="27">
        <f t="shared" si="12"/>
        <v>189312</v>
      </c>
      <c r="G401" s="27">
        <v>187337</v>
      </c>
      <c r="H401" s="27">
        <v>1975</v>
      </c>
      <c r="I401" s="27">
        <v>44</v>
      </c>
      <c r="J401" s="27"/>
      <c r="K401" s="27">
        <f t="shared" si="13"/>
        <v>1019</v>
      </c>
      <c r="L401" s="27">
        <v>847</v>
      </c>
      <c r="M401" s="27">
        <v>172</v>
      </c>
      <c r="N401" s="27">
        <v>4282</v>
      </c>
      <c r="O401" s="27"/>
      <c r="P401" s="27"/>
    </row>
    <row r="402" spans="3:16" s="77" customFormat="1" ht="9" customHeight="1" x14ac:dyDescent="0.25">
      <c r="C402" s="78"/>
      <c r="D402" s="78" t="s">
        <v>92</v>
      </c>
      <c r="E402" s="78"/>
      <c r="F402" s="35">
        <f t="shared" si="12"/>
        <v>392629</v>
      </c>
      <c r="G402" s="35">
        <v>389070</v>
      </c>
      <c r="H402" s="35">
        <v>3559</v>
      </c>
      <c r="I402" s="35">
        <v>0</v>
      </c>
      <c r="J402" s="35"/>
      <c r="K402" s="35">
        <f t="shared" si="13"/>
        <v>0</v>
      </c>
      <c r="L402" s="35">
        <v>0</v>
      </c>
      <c r="M402" s="35">
        <v>0</v>
      </c>
      <c r="N402" s="35">
        <v>0</v>
      </c>
      <c r="O402" s="27"/>
      <c r="P402" s="27"/>
    </row>
    <row r="403" spans="3:16" s="77" customFormat="1" ht="9" customHeight="1" x14ac:dyDescent="0.25">
      <c r="C403" s="76"/>
      <c r="D403" s="76" t="s">
        <v>29</v>
      </c>
      <c r="E403" s="76"/>
      <c r="F403" s="27">
        <f t="shared" si="12"/>
        <v>0</v>
      </c>
      <c r="G403" s="27">
        <v>0</v>
      </c>
      <c r="H403" s="27">
        <v>0</v>
      </c>
      <c r="I403" s="27">
        <v>0</v>
      </c>
      <c r="J403" s="27"/>
      <c r="K403" s="27">
        <f t="shared" si="13"/>
        <v>17070</v>
      </c>
      <c r="L403" s="27">
        <v>16965</v>
      </c>
      <c r="M403" s="27">
        <v>105</v>
      </c>
      <c r="N403" s="27">
        <v>1016</v>
      </c>
      <c r="O403" s="27"/>
      <c r="P403" s="27"/>
    </row>
    <row r="404" spans="3:16" s="77" customFormat="1" ht="9" customHeight="1" x14ac:dyDescent="0.25">
      <c r="C404" s="76" t="s">
        <v>30</v>
      </c>
      <c r="D404" s="76" t="s">
        <v>31</v>
      </c>
      <c r="E404" s="76"/>
      <c r="F404" s="27">
        <f t="shared" si="12"/>
        <v>532799</v>
      </c>
      <c r="G404" s="27">
        <v>532582</v>
      </c>
      <c r="H404" s="27">
        <v>217</v>
      </c>
      <c r="I404" s="27">
        <v>11054</v>
      </c>
      <c r="J404" s="27"/>
      <c r="K404" s="27">
        <f t="shared" si="13"/>
        <v>2507</v>
      </c>
      <c r="L404" s="27">
        <v>2162</v>
      </c>
      <c r="M404" s="27">
        <v>345</v>
      </c>
      <c r="N404" s="27">
        <v>7423</v>
      </c>
      <c r="O404" s="27"/>
      <c r="P404" s="27"/>
    </row>
    <row r="405" spans="3:16" s="77" customFormat="1" ht="9" customHeight="1" x14ac:dyDescent="0.25">
      <c r="C405" s="76"/>
      <c r="D405" s="76" t="s">
        <v>30</v>
      </c>
      <c r="E405" s="76"/>
      <c r="F405" s="27">
        <f t="shared" si="12"/>
        <v>475085</v>
      </c>
      <c r="G405" s="27">
        <v>425201</v>
      </c>
      <c r="H405" s="27">
        <v>49884</v>
      </c>
      <c r="I405" s="27">
        <v>19813</v>
      </c>
      <c r="J405" s="27"/>
      <c r="K405" s="27">
        <f t="shared" si="13"/>
        <v>4068</v>
      </c>
      <c r="L405" s="27">
        <v>3106</v>
      </c>
      <c r="M405" s="27">
        <v>962</v>
      </c>
      <c r="N405" s="27">
        <v>16188</v>
      </c>
      <c r="O405" s="27"/>
      <c r="P405" s="27"/>
    </row>
    <row r="406" spans="3:16" s="77" customFormat="1" ht="9" customHeight="1" x14ac:dyDescent="0.25">
      <c r="C406" s="78" t="s">
        <v>111</v>
      </c>
      <c r="D406" s="78" t="s">
        <v>32</v>
      </c>
      <c r="E406" s="78"/>
      <c r="F406" s="35">
        <f t="shared" si="12"/>
        <v>20599064</v>
      </c>
      <c r="G406" s="35">
        <v>13711141</v>
      </c>
      <c r="H406" s="35">
        <v>6887923</v>
      </c>
      <c r="I406" s="35">
        <v>0</v>
      </c>
      <c r="J406" s="35"/>
      <c r="K406" s="35">
        <f t="shared" si="13"/>
        <v>0</v>
      </c>
      <c r="L406" s="35">
        <v>0</v>
      </c>
      <c r="M406" s="35">
        <v>0</v>
      </c>
      <c r="N406" s="35">
        <v>0</v>
      </c>
      <c r="O406" s="27"/>
      <c r="P406" s="27"/>
    </row>
    <row r="407" spans="3:16" s="77" customFormat="1" ht="9" customHeight="1" x14ac:dyDescent="0.25">
      <c r="C407" s="76" t="s">
        <v>33</v>
      </c>
      <c r="D407" s="76" t="s">
        <v>33</v>
      </c>
      <c r="E407" s="76"/>
      <c r="F407" s="27">
        <f t="shared" si="12"/>
        <v>188896</v>
      </c>
      <c r="G407" s="27">
        <v>151401</v>
      </c>
      <c r="H407" s="27">
        <v>37495</v>
      </c>
      <c r="I407" s="27">
        <v>550</v>
      </c>
      <c r="J407" s="27"/>
      <c r="K407" s="27">
        <f t="shared" si="13"/>
        <v>14223</v>
      </c>
      <c r="L407" s="27">
        <v>14172</v>
      </c>
      <c r="M407" s="27">
        <v>51</v>
      </c>
      <c r="N407" s="27">
        <v>10354</v>
      </c>
      <c r="O407" s="27"/>
      <c r="P407" s="27"/>
    </row>
    <row r="408" spans="3:16" s="77" customFormat="1" ht="9" customHeight="1" x14ac:dyDescent="0.25">
      <c r="C408" s="76" t="s">
        <v>34</v>
      </c>
      <c r="D408" s="76" t="s">
        <v>35</v>
      </c>
      <c r="E408" s="76"/>
      <c r="F408" s="27">
        <f t="shared" si="12"/>
        <v>928191</v>
      </c>
      <c r="G408" s="27">
        <v>566305</v>
      </c>
      <c r="H408" s="27">
        <v>361886</v>
      </c>
      <c r="I408" s="27">
        <v>0</v>
      </c>
      <c r="J408" s="27"/>
      <c r="K408" s="27">
        <f t="shared" si="13"/>
        <v>5085</v>
      </c>
      <c r="L408" s="27">
        <v>4711</v>
      </c>
      <c r="M408" s="27">
        <v>374</v>
      </c>
      <c r="N408" s="27">
        <v>19086</v>
      </c>
      <c r="O408" s="27"/>
      <c r="P408" s="27"/>
    </row>
    <row r="409" spans="3:16" s="77" customFormat="1" ht="9" customHeight="1" x14ac:dyDescent="0.25">
      <c r="C409" s="76" t="s">
        <v>36</v>
      </c>
      <c r="D409" s="76" t="s">
        <v>37</v>
      </c>
      <c r="E409" s="76"/>
      <c r="F409" s="27">
        <f t="shared" si="12"/>
        <v>836108</v>
      </c>
      <c r="G409" s="27">
        <v>538361</v>
      </c>
      <c r="H409" s="27">
        <v>297747</v>
      </c>
      <c r="I409" s="27">
        <v>81616</v>
      </c>
      <c r="J409" s="27"/>
      <c r="K409" s="27">
        <f t="shared" si="13"/>
        <v>10490</v>
      </c>
      <c r="L409" s="27">
        <v>10282</v>
      </c>
      <c r="M409" s="27">
        <v>208</v>
      </c>
      <c r="N409" s="27">
        <v>11993</v>
      </c>
      <c r="O409" s="27"/>
      <c r="P409" s="27"/>
    </row>
    <row r="410" spans="3:16" s="77" customFormat="1" ht="9" customHeight="1" x14ac:dyDescent="0.25">
      <c r="C410" s="78"/>
      <c r="D410" s="78" t="s">
        <v>38</v>
      </c>
      <c r="E410" s="78"/>
      <c r="F410" s="35">
        <f t="shared" si="12"/>
        <v>529715</v>
      </c>
      <c r="G410" s="35">
        <v>347308</v>
      </c>
      <c r="H410" s="35">
        <v>182407</v>
      </c>
      <c r="I410" s="35">
        <v>99845</v>
      </c>
      <c r="J410" s="35"/>
      <c r="K410" s="35">
        <f t="shared" si="13"/>
        <v>6740</v>
      </c>
      <c r="L410" s="35">
        <v>6662</v>
      </c>
      <c r="M410" s="35">
        <v>78</v>
      </c>
      <c r="N410" s="35">
        <v>6433</v>
      </c>
      <c r="O410" s="27"/>
      <c r="P410" s="27"/>
    </row>
    <row r="411" spans="3:16" s="77" customFormat="1" ht="9" customHeight="1" x14ac:dyDescent="0.25">
      <c r="C411" s="76" t="s">
        <v>39</v>
      </c>
      <c r="D411" s="76" t="s">
        <v>40</v>
      </c>
      <c r="E411" s="76"/>
      <c r="F411" s="27">
        <f t="shared" si="12"/>
        <v>5005469</v>
      </c>
      <c r="G411" s="27">
        <v>3324534</v>
      </c>
      <c r="H411" s="27">
        <v>1680935</v>
      </c>
      <c r="I411" s="27">
        <v>1882</v>
      </c>
      <c r="J411" s="27"/>
      <c r="K411" s="27">
        <f t="shared" si="13"/>
        <v>13280</v>
      </c>
      <c r="L411" s="27">
        <v>12256</v>
      </c>
      <c r="M411" s="27">
        <v>1024</v>
      </c>
      <c r="N411" s="27">
        <v>11450</v>
      </c>
      <c r="O411" s="27"/>
      <c r="P411" s="27"/>
    </row>
    <row r="412" spans="3:16" s="77" customFormat="1" ht="9" customHeight="1" x14ac:dyDescent="0.25">
      <c r="C412" s="76"/>
      <c r="D412" s="76" t="s">
        <v>41</v>
      </c>
      <c r="E412" s="76"/>
      <c r="F412" s="27">
        <f t="shared" si="12"/>
        <v>1279952</v>
      </c>
      <c r="G412" s="27">
        <v>418845</v>
      </c>
      <c r="H412" s="27">
        <v>861107</v>
      </c>
      <c r="I412" s="27">
        <v>827782</v>
      </c>
      <c r="J412" s="27"/>
      <c r="K412" s="27">
        <f t="shared" si="13"/>
        <v>23765</v>
      </c>
      <c r="L412" s="27">
        <v>23649</v>
      </c>
      <c r="M412" s="27">
        <v>116</v>
      </c>
      <c r="N412" s="27">
        <v>11318</v>
      </c>
      <c r="O412" s="27"/>
      <c r="P412" s="27"/>
    </row>
    <row r="413" spans="3:16" s="77" customFormat="1" ht="9" customHeight="1" x14ac:dyDescent="0.25">
      <c r="C413" s="76" t="s">
        <v>32</v>
      </c>
      <c r="D413" s="76" t="s">
        <v>42</v>
      </c>
      <c r="E413" s="76"/>
      <c r="F413" s="27">
        <f t="shared" si="12"/>
        <v>7926</v>
      </c>
      <c r="G413" s="27">
        <v>7402</v>
      </c>
      <c r="H413" s="27">
        <v>524</v>
      </c>
      <c r="I413" s="27">
        <v>686</v>
      </c>
      <c r="J413" s="27"/>
      <c r="K413" s="27">
        <f t="shared" si="13"/>
        <v>43755</v>
      </c>
      <c r="L413" s="27">
        <v>35566</v>
      </c>
      <c r="M413" s="27">
        <v>8189</v>
      </c>
      <c r="N413" s="27">
        <v>28417</v>
      </c>
      <c r="O413" s="27"/>
      <c r="P413" s="27"/>
    </row>
    <row r="414" spans="3:16" s="77" customFormat="1" ht="9" customHeight="1" x14ac:dyDescent="0.25">
      <c r="C414" s="78" t="s">
        <v>43</v>
      </c>
      <c r="D414" s="78" t="s">
        <v>44</v>
      </c>
      <c r="E414" s="78"/>
      <c r="F414" s="35">
        <f t="shared" si="12"/>
        <v>522321</v>
      </c>
      <c r="G414" s="35">
        <v>335067</v>
      </c>
      <c r="H414" s="35">
        <v>187254</v>
      </c>
      <c r="I414" s="35">
        <v>305</v>
      </c>
      <c r="J414" s="35"/>
      <c r="K414" s="35">
        <f t="shared" si="13"/>
        <v>5810</v>
      </c>
      <c r="L414" s="35">
        <v>5760</v>
      </c>
      <c r="M414" s="35">
        <v>50</v>
      </c>
      <c r="N414" s="35">
        <v>6712</v>
      </c>
      <c r="O414" s="27"/>
      <c r="P414" s="27"/>
    </row>
    <row r="415" spans="3:16" s="77" customFormat="1" ht="9" customHeight="1" x14ac:dyDescent="0.25">
      <c r="C415" s="76"/>
      <c r="D415" s="76" t="s">
        <v>45</v>
      </c>
      <c r="E415" s="76"/>
      <c r="F415" s="27">
        <f t="shared" si="12"/>
        <v>18728</v>
      </c>
      <c r="G415" s="27">
        <v>18674</v>
      </c>
      <c r="H415" s="27">
        <v>54</v>
      </c>
      <c r="I415" s="27">
        <v>0</v>
      </c>
      <c r="J415" s="27"/>
      <c r="K415" s="27">
        <f t="shared" si="13"/>
        <v>6733</v>
      </c>
      <c r="L415" s="27">
        <v>6733</v>
      </c>
      <c r="M415" s="27">
        <v>0</v>
      </c>
      <c r="N415" s="27">
        <v>10211</v>
      </c>
      <c r="O415" s="27"/>
      <c r="P415" s="27"/>
    </row>
    <row r="416" spans="3:16" s="77" customFormat="1" ht="9" customHeight="1" x14ac:dyDescent="0.25">
      <c r="C416" s="76" t="s">
        <v>46</v>
      </c>
      <c r="D416" s="76" t="s">
        <v>47</v>
      </c>
      <c r="E416" s="76"/>
      <c r="F416" s="27">
        <f t="shared" si="12"/>
        <v>111821</v>
      </c>
      <c r="G416" s="27">
        <v>111821</v>
      </c>
      <c r="H416" s="27">
        <v>0</v>
      </c>
      <c r="I416" s="27">
        <v>0</v>
      </c>
      <c r="J416" s="27"/>
      <c r="K416" s="27">
        <f t="shared" si="13"/>
        <v>2145</v>
      </c>
      <c r="L416" s="27">
        <v>2132</v>
      </c>
      <c r="M416" s="27">
        <v>13</v>
      </c>
      <c r="N416" s="27">
        <v>4193</v>
      </c>
      <c r="O416" s="27"/>
      <c r="P416" s="27"/>
    </row>
    <row r="417" spans="3:16" s="77" customFormat="1" ht="9" customHeight="1" x14ac:dyDescent="0.25">
      <c r="C417" s="76" t="s">
        <v>48</v>
      </c>
      <c r="D417" s="76" t="s">
        <v>49</v>
      </c>
      <c r="E417" s="76"/>
      <c r="F417" s="27">
        <f t="shared" si="12"/>
        <v>90074</v>
      </c>
      <c r="G417" s="27">
        <v>90074</v>
      </c>
      <c r="H417" s="27">
        <v>0</v>
      </c>
      <c r="I417" s="27">
        <v>0</v>
      </c>
      <c r="J417" s="27"/>
      <c r="K417" s="27">
        <f t="shared" si="13"/>
        <v>6905</v>
      </c>
      <c r="L417" s="27">
        <v>6905</v>
      </c>
      <c r="M417" s="27">
        <v>0</v>
      </c>
      <c r="N417" s="27">
        <v>7059</v>
      </c>
      <c r="O417" s="27"/>
      <c r="P417" s="27"/>
    </row>
    <row r="418" spans="3:16" s="77" customFormat="1" ht="9" customHeight="1" x14ac:dyDescent="0.25">
      <c r="C418" s="78" t="s">
        <v>50</v>
      </c>
      <c r="D418" s="78" t="s">
        <v>51</v>
      </c>
      <c r="E418" s="78"/>
      <c r="F418" s="35">
        <f t="shared" si="12"/>
        <v>3434534</v>
      </c>
      <c r="G418" s="35">
        <v>2778813</v>
      </c>
      <c r="H418" s="35">
        <v>655721</v>
      </c>
      <c r="I418" s="35">
        <v>34772</v>
      </c>
      <c r="J418" s="35"/>
      <c r="K418" s="35">
        <f t="shared" si="13"/>
        <v>4697</v>
      </c>
      <c r="L418" s="35">
        <v>3894</v>
      </c>
      <c r="M418" s="35">
        <v>803</v>
      </c>
      <c r="N418" s="35">
        <v>5219</v>
      </c>
      <c r="O418" s="27"/>
      <c r="P418" s="27"/>
    </row>
    <row r="419" spans="3:16" s="77" customFormat="1" ht="9" customHeight="1" x14ac:dyDescent="0.25">
      <c r="C419" s="76" t="s">
        <v>52</v>
      </c>
      <c r="D419" s="76" t="s">
        <v>53</v>
      </c>
      <c r="E419" s="76"/>
      <c r="F419" s="27">
        <f t="shared" si="12"/>
        <v>245628</v>
      </c>
      <c r="G419" s="27">
        <v>234512</v>
      </c>
      <c r="H419" s="27">
        <v>11116</v>
      </c>
      <c r="I419" s="27">
        <v>68746</v>
      </c>
      <c r="J419" s="27"/>
      <c r="K419" s="27">
        <f t="shared" si="13"/>
        <v>2927</v>
      </c>
      <c r="L419" s="27">
        <v>2873</v>
      </c>
      <c r="M419" s="27">
        <v>54</v>
      </c>
      <c r="N419" s="27">
        <v>1763</v>
      </c>
      <c r="O419" s="27"/>
      <c r="P419" s="27"/>
    </row>
    <row r="420" spans="3:16" s="77" customFormat="1" ht="9" customHeight="1" x14ac:dyDescent="0.25">
      <c r="C420" s="76"/>
      <c r="D420" s="76" t="s">
        <v>93</v>
      </c>
      <c r="E420" s="76"/>
      <c r="F420" s="27">
        <f t="shared" si="12"/>
        <v>21611</v>
      </c>
      <c r="G420" s="27">
        <v>21611</v>
      </c>
      <c r="H420" s="27">
        <v>0</v>
      </c>
      <c r="I420" s="27">
        <v>5</v>
      </c>
      <c r="J420" s="27"/>
      <c r="K420" s="27">
        <f t="shared" si="13"/>
        <v>362</v>
      </c>
      <c r="L420" s="27">
        <v>362</v>
      </c>
      <c r="M420" s="27">
        <v>0</v>
      </c>
      <c r="N420" s="27">
        <v>623</v>
      </c>
      <c r="O420" s="27"/>
      <c r="P420" s="27"/>
    </row>
    <row r="421" spans="3:16" s="77" customFormat="1" ht="9" customHeight="1" x14ac:dyDescent="0.25">
      <c r="C421" s="76"/>
      <c r="D421" s="76" t="s">
        <v>94</v>
      </c>
      <c r="E421" s="76"/>
      <c r="F421" s="27">
        <f t="shared" si="12"/>
        <v>0</v>
      </c>
      <c r="G421" s="27">
        <v>0</v>
      </c>
      <c r="H421" s="27">
        <v>0</v>
      </c>
      <c r="I421" s="27">
        <v>0</v>
      </c>
      <c r="J421" s="27"/>
      <c r="K421" s="27">
        <f t="shared" si="13"/>
        <v>0</v>
      </c>
      <c r="L421" s="27">
        <v>0</v>
      </c>
      <c r="M421" s="27">
        <v>0</v>
      </c>
      <c r="N421" s="27">
        <v>232</v>
      </c>
      <c r="O421" s="27"/>
      <c r="P421" s="27"/>
    </row>
    <row r="422" spans="3:16" s="77" customFormat="1" ht="9" customHeight="1" x14ac:dyDescent="0.25">
      <c r="C422" s="78"/>
      <c r="D422" s="78" t="s">
        <v>52</v>
      </c>
      <c r="E422" s="78"/>
      <c r="F422" s="35">
        <f t="shared" si="12"/>
        <v>429840</v>
      </c>
      <c r="G422" s="35">
        <v>404554</v>
      </c>
      <c r="H422" s="35">
        <v>25286</v>
      </c>
      <c r="I422" s="35">
        <v>142</v>
      </c>
      <c r="J422" s="35"/>
      <c r="K422" s="35">
        <f t="shared" si="13"/>
        <v>10205</v>
      </c>
      <c r="L422" s="35">
        <v>10196</v>
      </c>
      <c r="M422" s="35">
        <v>9</v>
      </c>
      <c r="N422" s="35">
        <v>5511</v>
      </c>
      <c r="O422" s="27"/>
      <c r="P422" s="27"/>
    </row>
    <row r="423" spans="3:16" s="77" customFormat="1" ht="9" customHeight="1" x14ac:dyDescent="0.25">
      <c r="C423" s="76"/>
      <c r="D423" s="76" t="s">
        <v>54</v>
      </c>
      <c r="E423" s="76"/>
      <c r="F423" s="27">
        <f t="shared" si="12"/>
        <v>36082</v>
      </c>
      <c r="G423" s="27">
        <v>36082</v>
      </c>
      <c r="H423" s="27">
        <v>0</v>
      </c>
      <c r="I423" s="27">
        <v>0</v>
      </c>
      <c r="J423" s="27"/>
      <c r="K423" s="27">
        <f t="shared" si="13"/>
        <v>5618</v>
      </c>
      <c r="L423" s="27">
        <v>5618</v>
      </c>
      <c r="M423" s="27">
        <v>0</v>
      </c>
      <c r="N423" s="27">
        <v>3196</v>
      </c>
      <c r="O423" s="27"/>
      <c r="P423" s="27"/>
    </row>
    <row r="424" spans="3:16" s="77" customFormat="1" ht="9" customHeight="1" x14ac:dyDescent="0.25">
      <c r="C424" s="76" t="s">
        <v>55</v>
      </c>
      <c r="D424" s="76" t="s">
        <v>55</v>
      </c>
      <c r="E424" s="76"/>
      <c r="F424" s="27">
        <f t="shared" si="12"/>
        <v>98464</v>
      </c>
      <c r="G424" s="27">
        <v>79034</v>
      </c>
      <c r="H424" s="27">
        <v>19430</v>
      </c>
      <c r="I424" s="27">
        <v>1259</v>
      </c>
      <c r="J424" s="27"/>
      <c r="K424" s="27">
        <f t="shared" si="13"/>
        <v>3906</v>
      </c>
      <c r="L424" s="27">
        <v>3737</v>
      </c>
      <c r="M424" s="27">
        <v>169</v>
      </c>
      <c r="N424" s="27">
        <v>6451</v>
      </c>
      <c r="O424" s="27"/>
      <c r="P424" s="27"/>
    </row>
    <row r="425" spans="3:16" s="77" customFormat="1" ht="9" customHeight="1" x14ac:dyDescent="0.25">
      <c r="C425" s="76"/>
      <c r="D425" s="76" t="s">
        <v>56</v>
      </c>
      <c r="E425" s="76"/>
      <c r="F425" s="27">
        <f t="shared" si="12"/>
        <v>0</v>
      </c>
      <c r="G425" s="27">
        <v>0</v>
      </c>
      <c r="H425" s="27">
        <v>0</v>
      </c>
      <c r="I425" s="27">
        <v>0</v>
      </c>
      <c r="J425" s="27"/>
      <c r="K425" s="27">
        <f t="shared" si="13"/>
        <v>1131</v>
      </c>
      <c r="L425" s="27">
        <v>1131</v>
      </c>
      <c r="M425" s="27">
        <v>0</v>
      </c>
      <c r="N425" s="27">
        <v>1503</v>
      </c>
      <c r="O425" s="27"/>
      <c r="P425" s="27"/>
    </row>
    <row r="426" spans="3:16" s="77" customFormat="1" ht="9" customHeight="1" x14ac:dyDescent="0.25">
      <c r="C426" s="78" t="s">
        <v>57</v>
      </c>
      <c r="D426" s="78" t="s">
        <v>58</v>
      </c>
      <c r="E426" s="78"/>
      <c r="F426" s="35">
        <f t="shared" si="12"/>
        <v>61789</v>
      </c>
      <c r="G426" s="35">
        <v>56878</v>
      </c>
      <c r="H426" s="35">
        <v>4911</v>
      </c>
      <c r="I426" s="35">
        <v>0</v>
      </c>
      <c r="J426" s="35"/>
      <c r="K426" s="35">
        <f t="shared" si="13"/>
        <v>5257</v>
      </c>
      <c r="L426" s="35">
        <v>5212</v>
      </c>
      <c r="M426" s="35">
        <v>45</v>
      </c>
      <c r="N426" s="35">
        <v>9473</v>
      </c>
      <c r="O426" s="27"/>
      <c r="P426" s="27"/>
    </row>
    <row r="427" spans="3:16" s="77" customFormat="1" ht="9" customHeight="1" x14ac:dyDescent="0.25">
      <c r="C427" s="76" t="s">
        <v>59</v>
      </c>
      <c r="D427" s="76" t="s">
        <v>60</v>
      </c>
      <c r="E427" s="76"/>
      <c r="F427" s="27">
        <f t="shared" si="12"/>
        <v>4546518</v>
      </c>
      <c r="G427" s="27">
        <v>1418079</v>
      </c>
      <c r="H427" s="27">
        <v>3128439</v>
      </c>
      <c r="I427" s="27">
        <v>3084593</v>
      </c>
      <c r="J427" s="27"/>
      <c r="K427" s="27">
        <f t="shared" si="13"/>
        <v>8896</v>
      </c>
      <c r="L427" s="27">
        <v>7587</v>
      </c>
      <c r="M427" s="27">
        <v>1309</v>
      </c>
      <c r="N427" s="27">
        <v>16119</v>
      </c>
      <c r="O427" s="27"/>
      <c r="P427" s="27"/>
    </row>
    <row r="428" spans="3:16" s="77" customFormat="1" ht="9" customHeight="1" x14ac:dyDescent="0.25">
      <c r="C428" s="76"/>
      <c r="D428" s="76" t="s">
        <v>61</v>
      </c>
      <c r="E428" s="76"/>
      <c r="F428" s="27">
        <f t="shared" si="12"/>
        <v>50671</v>
      </c>
      <c r="G428" s="27">
        <v>50553</v>
      </c>
      <c r="H428" s="27">
        <v>118</v>
      </c>
      <c r="I428" s="27">
        <v>347</v>
      </c>
      <c r="J428" s="27"/>
      <c r="K428" s="27">
        <f t="shared" si="13"/>
        <v>2488</v>
      </c>
      <c r="L428" s="27">
        <v>2455</v>
      </c>
      <c r="M428" s="27">
        <v>33</v>
      </c>
      <c r="N428" s="27">
        <v>5723</v>
      </c>
      <c r="O428" s="27"/>
      <c r="P428" s="27"/>
    </row>
    <row r="429" spans="3:16" s="77" customFormat="1" ht="9" customHeight="1" x14ac:dyDescent="0.25">
      <c r="C429" s="76"/>
      <c r="D429" s="76" t="s">
        <v>62</v>
      </c>
      <c r="E429" s="76"/>
      <c r="F429" s="27">
        <f t="shared" si="12"/>
        <v>284713</v>
      </c>
      <c r="G429" s="27">
        <v>96046</v>
      </c>
      <c r="H429" s="27">
        <v>188667</v>
      </c>
      <c r="I429" s="27">
        <v>259379</v>
      </c>
      <c r="J429" s="27"/>
      <c r="K429" s="27">
        <f t="shared" si="13"/>
        <v>21073</v>
      </c>
      <c r="L429" s="27">
        <v>20062</v>
      </c>
      <c r="M429" s="27">
        <v>1011</v>
      </c>
      <c r="N429" s="27">
        <v>3654</v>
      </c>
      <c r="O429" s="27"/>
      <c r="P429" s="27"/>
    </row>
    <row r="430" spans="3:16" s="77" customFormat="1" ht="9" customHeight="1" x14ac:dyDescent="0.25">
      <c r="C430" s="78" t="s">
        <v>63</v>
      </c>
      <c r="D430" s="78" t="s">
        <v>63</v>
      </c>
      <c r="E430" s="78"/>
      <c r="F430" s="35">
        <f t="shared" si="12"/>
        <v>165348</v>
      </c>
      <c r="G430" s="35">
        <v>130671</v>
      </c>
      <c r="H430" s="35">
        <v>34677</v>
      </c>
      <c r="I430" s="35">
        <v>630</v>
      </c>
      <c r="J430" s="35"/>
      <c r="K430" s="35">
        <f t="shared" si="13"/>
        <v>4527</v>
      </c>
      <c r="L430" s="35">
        <v>3998</v>
      </c>
      <c r="M430" s="35">
        <v>529</v>
      </c>
      <c r="N430" s="35">
        <v>8200</v>
      </c>
      <c r="O430" s="27"/>
      <c r="P430" s="27"/>
    </row>
    <row r="431" spans="3:16" s="77" customFormat="1" ht="9" customHeight="1" x14ac:dyDescent="0.25">
      <c r="C431" s="76"/>
      <c r="D431" s="76" t="s">
        <v>64</v>
      </c>
      <c r="E431" s="76"/>
      <c r="F431" s="27">
        <f t="shared" si="12"/>
        <v>0</v>
      </c>
      <c r="G431" s="27">
        <v>0</v>
      </c>
      <c r="H431" s="27">
        <v>0</v>
      </c>
      <c r="I431" s="27">
        <v>0</v>
      </c>
      <c r="J431" s="27"/>
      <c r="K431" s="27">
        <f t="shared" si="13"/>
        <v>418</v>
      </c>
      <c r="L431" s="27">
        <v>418</v>
      </c>
      <c r="M431" s="27">
        <v>0</v>
      </c>
      <c r="N431" s="27">
        <v>416</v>
      </c>
      <c r="O431" s="27"/>
      <c r="P431" s="27"/>
    </row>
    <row r="432" spans="3:16" s="77" customFormat="1" ht="9" customHeight="1" x14ac:dyDescent="0.25">
      <c r="C432" s="76" t="s">
        <v>65</v>
      </c>
      <c r="D432" s="76" t="s">
        <v>66</v>
      </c>
      <c r="E432" s="76"/>
      <c r="F432" s="27">
        <f t="shared" si="12"/>
        <v>527966</v>
      </c>
      <c r="G432" s="27">
        <v>488239</v>
      </c>
      <c r="H432" s="27">
        <v>39727</v>
      </c>
      <c r="I432" s="27">
        <v>949</v>
      </c>
      <c r="J432" s="27"/>
      <c r="K432" s="27">
        <f t="shared" si="13"/>
        <v>17026</v>
      </c>
      <c r="L432" s="27">
        <v>16960</v>
      </c>
      <c r="M432" s="27">
        <v>66</v>
      </c>
      <c r="N432" s="27">
        <v>25647</v>
      </c>
      <c r="O432" s="27"/>
      <c r="P432" s="27"/>
    </row>
    <row r="433" spans="3:16" s="77" customFormat="1" ht="9" customHeight="1" x14ac:dyDescent="0.25">
      <c r="C433" s="76"/>
      <c r="D433" s="76" t="s">
        <v>67</v>
      </c>
      <c r="E433" s="76"/>
      <c r="F433" s="27">
        <f t="shared" si="12"/>
        <v>194196</v>
      </c>
      <c r="G433" s="27">
        <v>185169</v>
      </c>
      <c r="H433" s="27">
        <v>9027</v>
      </c>
      <c r="I433" s="27">
        <v>2</v>
      </c>
      <c r="J433" s="27"/>
      <c r="K433" s="27">
        <f t="shared" si="13"/>
        <v>2129</v>
      </c>
      <c r="L433" s="27">
        <v>2105</v>
      </c>
      <c r="M433" s="27">
        <v>24</v>
      </c>
      <c r="N433" s="27">
        <v>4685</v>
      </c>
      <c r="O433" s="27"/>
      <c r="P433" s="27"/>
    </row>
    <row r="434" spans="3:16" s="77" customFormat="1" ht="9" customHeight="1" x14ac:dyDescent="0.25">
      <c r="C434" s="78"/>
      <c r="D434" s="78" t="s">
        <v>68</v>
      </c>
      <c r="E434" s="78"/>
      <c r="F434" s="35">
        <f t="shared" si="12"/>
        <v>746646</v>
      </c>
      <c r="G434" s="35">
        <v>389309</v>
      </c>
      <c r="H434" s="35">
        <v>357337</v>
      </c>
      <c r="I434" s="35">
        <v>75625</v>
      </c>
      <c r="J434" s="35"/>
      <c r="K434" s="35">
        <f t="shared" si="13"/>
        <v>1904</v>
      </c>
      <c r="L434" s="35">
        <v>1704</v>
      </c>
      <c r="M434" s="35">
        <v>200</v>
      </c>
      <c r="N434" s="35">
        <v>4563</v>
      </c>
      <c r="O434" s="27"/>
      <c r="P434" s="27"/>
    </row>
    <row r="435" spans="3:16" s="77" customFormat="1" ht="9" customHeight="1" x14ac:dyDescent="0.25">
      <c r="C435" s="76" t="s">
        <v>69</v>
      </c>
      <c r="D435" s="76" t="s">
        <v>70</v>
      </c>
      <c r="E435" s="76"/>
      <c r="F435" s="27">
        <f t="shared" si="12"/>
        <v>133122</v>
      </c>
      <c r="G435" s="27">
        <v>132379</v>
      </c>
      <c r="H435" s="27">
        <v>743</v>
      </c>
      <c r="I435" s="27">
        <v>95</v>
      </c>
      <c r="J435" s="27"/>
      <c r="K435" s="27">
        <f t="shared" si="13"/>
        <v>2065</v>
      </c>
      <c r="L435" s="27">
        <v>1709</v>
      </c>
      <c r="M435" s="27">
        <v>356</v>
      </c>
      <c r="N435" s="27">
        <v>9865</v>
      </c>
      <c r="O435" s="27"/>
      <c r="P435" s="27"/>
    </row>
    <row r="436" spans="3:16" s="77" customFormat="1" ht="9" customHeight="1" x14ac:dyDescent="0.25">
      <c r="C436" s="76"/>
      <c r="D436" s="76" t="s">
        <v>71</v>
      </c>
      <c r="E436" s="76"/>
      <c r="F436" s="27">
        <f t="shared" si="12"/>
        <v>41865</v>
      </c>
      <c r="G436" s="27">
        <v>13003</v>
      </c>
      <c r="H436" s="27">
        <v>28862</v>
      </c>
      <c r="I436" s="27">
        <v>4821</v>
      </c>
      <c r="J436" s="27"/>
      <c r="K436" s="27">
        <f t="shared" si="13"/>
        <v>399</v>
      </c>
      <c r="L436" s="27">
        <v>364</v>
      </c>
      <c r="M436" s="27">
        <v>35</v>
      </c>
      <c r="N436" s="27">
        <v>8246</v>
      </c>
      <c r="O436" s="27"/>
      <c r="P436" s="27"/>
    </row>
    <row r="437" spans="3:16" s="77" customFormat="1" ht="9" customHeight="1" x14ac:dyDescent="0.25">
      <c r="C437" s="76"/>
      <c r="D437" s="76" t="s">
        <v>72</v>
      </c>
      <c r="E437" s="76"/>
      <c r="F437" s="27">
        <f t="shared" si="12"/>
        <v>1167190</v>
      </c>
      <c r="G437" s="27">
        <v>1022272</v>
      </c>
      <c r="H437" s="27">
        <v>144918</v>
      </c>
      <c r="I437" s="27">
        <v>0</v>
      </c>
      <c r="J437" s="27"/>
      <c r="K437" s="27">
        <f t="shared" si="13"/>
        <v>2908</v>
      </c>
      <c r="L437" s="27">
        <v>2212</v>
      </c>
      <c r="M437" s="27">
        <v>696</v>
      </c>
      <c r="N437" s="27">
        <v>21609</v>
      </c>
      <c r="O437" s="27"/>
      <c r="P437" s="27"/>
    </row>
    <row r="438" spans="3:16" s="77" customFormat="1" ht="9" customHeight="1" x14ac:dyDescent="0.25">
      <c r="C438" s="78"/>
      <c r="D438" s="78" t="s">
        <v>73</v>
      </c>
      <c r="E438" s="78"/>
      <c r="F438" s="35">
        <f t="shared" si="12"/>
        <v>13</v>
      </c>
      <c r="G438" s="35">
        <v>13</v>
      </c>
      <c r="H438" s="35">
        <v>0</v>
      </c>
      <c r="I438" s="35">
        <v>0</v>
      </c>
      <c r="J438" s="35"/>
      <c r="K438" s="35">
        <f t="shared" si="13"/>
        <v>279</v>
      </c>
      <c r="L438" s="35">
        <v>264</v>
      </c>
      <c r="M438" s="35">
        <v>15</v>
      </c>
      <c r="N438" s="35">
        <v>3708</v>
      </c>
      <c r="O438" s="27"/>
      <c r="P438" s="27"/>
    </row>
    <row r="439" spans="3:16" s="77" customFormat="1" ht="9" customHeight="1" x14ac:dyDescent="0.25">
      <c r="C439" s="76" t="s">
        <v>74</v>
      </c>
      <c r="D439" s="76" t="s">
        <v>75</v>
      </c>
      <c r="E439" s="76"/>
      <c r="F439" s="27">
        <f t="shared" si="12"/>
        <v>526876</v>
      </c>
      <c r="G439" s="27">
        <v>514120</v>
      </c>
      <c r="H439" s="27">
        <v>12756</v>
      </c>
      <c r="I439" s="27">
        <v>1186</v>
      </c>
      <c r="J439" s="27"/>
      <c r="K439" s="27">
        <f t="shared" si="13"/>
        <v>5186</v>
      </c>
      <c r="L439" s="27">
        <v>5162</v>
      </c>
      <c r="M439" s="27">
        <v>24</v>
      </c>
      <c r="N439" s="27">
        <v>6635</v>
      </c>
      <c r="O439" s="27"/>
      <c r="P439" s="27"/>
    </row>
    <row r="440" spans="3:16" s="77" customFormat="1" ht="9" customHeight="1" x14ac:dyDescent="0.25">
      <c r="C440" s="76" t="s">
        <v>76</v>
      </c>
      <c r="D440" s="76" t="s">
        <v>77</v>
      </c>
      <c r="E440" s="76"/>
      <c r="F440" s="27">
        <f t="shared" si="12"/>
        <v>49615</v>
      </c>
      <c r="G440" s="27">
        <v>49615</v>
      </c>
      <c r="H440" s="27">
        <v>0</v>
      </c>
      <c r="I440" s="27">
        <v>0</v>
      </c>
      <c r="J440" s="27"/>
      <c r="K440" s="27">
        <f t="shared" si="13"/>
        <v>1262</v>
      </c>
      <c r="L440" s="27">
        <v>1262</v>
      </c>
      <c r="M440" s="27">
        <v>0</v>
      </c>
      <c r="N440" s="27">
        <v>12979</v>
      </c>
      <c r="O440" s="27"/>
      <c r="P440" s="27"/>
    </row>
    <row r="441" spans="3:16" s="77" customFormat="1" ht="9" customHeight="1" x14ac:dyDescent="0.25">
      <c r="C441" s="76"/>
      <c r="D441" s="76" t="s">
        <v>78</v>
      </c>
      <c r="E441" s="76"/>
      <c r="F441" s="27">
        <f t="shared" si="12"/>
        <v>89586</v>
      </c>
      <c r="G441" s="27">
        <v>89586</v>
      </c>
      <c r="H441" s="27">
        <v>0</v>
      </c>
      <c r="I441" s="27">
        <v>202</v>
      </c>
      <c r="J441" s="27"/>
      <c r="K441" s="27">
        <f t="shared" si="13"/>
        <v>695</v>
      </c>
      <c r="L441" s="27">
        <v>659</v>
      </c>
      <c r="M441" s="27">
        <v>36</v>
      </c>
      <c r="N441" s="27">
        <v>6404</v>
      </c>
      <c r="O441" s="27"/>
      <c r="P441" s="27"/>
    </row>
    <row r="442" spans="3:16" s="77" customFormat="1" ht="9" customHeight="1" x14ac:dyDescent="0.25">
      <c r="C442" s="78"/>
      <c r="D442" s="78" t="s">
        <v>79</v>
      </c>
      <c r="E442" s="78"/>
      <c r="F442" s="35">
        <f t="shared" si="12"/>
        <v>84815</v>
      </c>
      <c r="G442" s="35">
        <v>84815</v>
      </c>
      <c r="H442" s="35">
        <v>0</v>
      </c>
      <c r="I442" s="35">
        <v>845</v>
      </c>
      <c r="J442" s="35"/>
      <c r="K442" s="35">
        <f t="shared" si="13"/>
        <v>1100</v>
      </c>
      <c r="L442" s="35">
        <v>1075</v>
      </c>
      <c r="M442" s="35">
        <v>25</v>
      </c>
      <c r="N442" s="35">
        <v>3473</v>
      </c>
      <c r="O442" s="27"/>
      <c r="P442" s="27"/>
    </row>
    <row r="443" spans="3:16" s="77" customFormat="1" ht="9" customHeight="1" x14ac:dyDescent="0.25">
      <c r="C443" s="76"/>
      <c r="D443" s="76" t="s">
        <v>80</v>
      </c>
      <c r="E443" s="76"/>
      <c r="F443" s="27">
        <f t="shared" si="12"/>
        <v>152366</v>
      </c>
      <c r="G443" s="27">
        <v>152365</v>
      </c>
      <c r="H443" s="27">
        <v>1</v>
      </c>
      <c r="I443" s="27">
        <v>0</v>
      </c>
      <c r="J443" s="27"/>
      <c r="K443" s="27">
        <f t="shared" si="13"/>
        <v>5863</v>
      </c>
      <c r="L443" s="27">
        <v>5843</v>
      </c>
      <c r="M443" s="27">
        <v>20</v>
      </c>
      <c r="N443" s="27">
        <v>3347</v>
      </c>
      <c r="O443" s="27"/>
      <c r="P443" s="27"/>
    </row>
    <row r="444" spans="3:16" s="77" customFormat="1" ht="9" customHeight="1" x14ac:dyDescent="0.25">
      <c r="C444" s="76"/>
      <c r="D444" s="76" t="s">
        <v>81</v>
      </c>
      <c r="E444" s="76"/>
      <c r="F444" s="27">
        <f t="shared" si="12"/>
        <v>336239</v>
      </c>
      <c r="G444" s="27">
        <v>297287</v>
      </c>
      <c r="H444" s="27">
        <v>38952</v>
      </c>
      <c r="I444" s="27">
        <v>3380</v>
      </c>
      <c r="J444" s="27"/>
      <c r="K444" s="27">
        <f t="shared" si="13"/>
        <v>8282</v>
      </c>
      <c r="L444" s="27">
        <v>7494</v>
      </c>
      <c r="M444" s="27">
        <v>788</v>
      </c>
      <c r="N444" s="27">
        <v>9180</v>
      </c>
      <c r="O444" s="27"/>
      <c r="P444" s="27"/>
    </row>
    <row r="445" spans="3:16" s="80" customFormat="1" ht="9" customHeight="1" x14ac:dyDescent="0.25">
      <c r="C445" s="76" t="s">
        <v>82</v>
      </c>
      <c r="D445" s="76" t="s">
        <v>83</v>
      </c>
      <c r="E445" s="76"/>
      <c r="F445" s="27">
        <f t="shared" si="12"/>
        <v>129220</v>
      </c>
      <c r="G445" s="27">
        <v>126961</v>
      </c>
      <c r="H445" s="27">
        <v>2259</v>
      </c>
      <c r="I445" s="27">
        <v>321</v>
      </c>
      <c r="J445" s="27"/>
      <c r="K445" s="27">
        <f t="shared" si="13"/>
        <v>1688</v>
      </c>
      <c r="L445" s="27">
        <v>1666</v>
      </c>
      <c r="M445" s="27">
        <v>22</v>
      </c>
      <c r="N445" s="27">
        <v>1090</v>
      </c>
      <c r="O445" s="27"/>
      <c r="P445" s="27"/>
    </row>
    <row r="446" spans="3:16" s="77" customFormat="1" ht="9" customHeight="1" x14ac:dyDescent="0.25">
      <c r="C446" s="81"/>
      <c r="D446" s="81" t="s">
        <v>84</v>
      </c>
      <c r="E446" s="81"/>
      <c r="F446" s="40">
        <f t="shared" si="12"/>
        <v>40571</v>
      </c>
      <c r="G446" s="40">
        <v>40150</v>
      </c>
      <c r="H446" s="40">
        <v>421</v>
      </c>
      <c r="I446" s="40">
        <v>207</v>
      </c>
      <c r="J446" s="40"/>
      <c r="K446" s="40">
        <f t="shared" si="13"/>
        <v>9609</v>
      </c>
      <c r="L446" s="40">
        <v>9609</v>
      </c>
      <c r="M446" s="40">
        <v>0</v>
      </c>
      <c r="N446" s="40">
        <v>1590</v>
      </c>
      <c r="O446" s="27"/>
      <c r="P446" s="27"/>
    </row>
    <row r="447" spans="3:16" s="77" customFormat="1" ht="9" customHeight="1" x14ac:dyDescent="0.25">
      <c r="C447" s="76"/>
      <c r="D447" s="76" t="s">
        <v>85</v>
      </c>
      <c r="E447" s="76"/>
      <c r="F447" s="27">
        <f t="shared" si="12"/>
        <v>497329</v>
      </c>
      <c r="G447" s="27">
        <v>442249</v>
      </c>
      <c r="H447" s="27">
        <v>55080</v>
      </c>
      <c r="I447" s="27">
        <v>2001</v>
      </c>
      <c r="J447" s="27"/>
      <c r="K447" s="27">
        <f t="shared" si="13"/>
        <v>4075</v>
      </c>
      <c r="L447" s="27">
        <v>3773</v>
      </c>
      <c r="M447" s="27">
        <v>302</v>
      </c>
      <c r="N447" s="27">
        <v>4606</v>
      </c>
      <c r="O447" s="27"/>
      <c r="P447" s="27"/>
    </row>
    <row r="448" spans="3:16" s="77" customFormat="1" ht="9" customHeight="1" x14ac:dyDescent="0.25">
      <c r="C448" s="76" t="s">
        <v>86</v>
      </c>
      <c r="D448" s="76" t="s">
        <v>87</v>
      </c>
      <c r="E448" s="76"/>
      <c r="F448" s="27">
        <f t="shared" si="12"/>
        <v>828776</v>
      </c>
      <c r="G448" s="27">
        <v>710046</v>
      </c>
      <c r="H448" s="27">
        <v>118730</v>
      </c>
      <c r="I448" s="27">
        <v>60150</v>
      </c>
      <c r="J448" s="27"/>
      <c r="K448" s="27">
        <f t="shared" si="13"/>
        <v>3439</v>
      </c>
      <c r="L448" s="27">
        <v>3120</v>
      </c>
      <c r="M448" s="27">
        <v>319</v>
      </c>
      <c r="N448" s="27">
        <v>3875</v>
      </c>
      <c r="O448" s="27"/>
      <c r="P448" s="27"/>
    </row>
    <row r="449" spans="3:38" s="80" customFormat="1" ht="9" customHeight="1" x14ac:dyDescent="0.25">
      <c r="C449" s="76" t="s">
        <v>88</v>
      </c>
      <c r="D449" s="76" t="s">
        <v>88</v>
      </c>
      <c r="E449" s="76"/>
      <c r="F449" s="27">
        <f t="shared" si="12"/>
        <v>248554</v>
      </c>
      <c r="G449" s="27">
        <v>171120</v>
      </c>
      <c r="H449" s="27">
        <v>77434</v>
      </c>
      <c r="I449" s="27">
        <v>0</v>
      </c>
      <c r="J449" s="27"/>
      <c r="K449" s="27">
        <f t="shared" si="13"/>
        <v>1919</v>
      </c>
      <c r="L449" s="27">
        <v>1829</v>
      </c>
      <c r="M449" s="27">
        <v>90</v>
      </c>
      <c r="N449" s="27">
        <v>3751</v>
      </c>
      <c r="O449" s="27"/>
      <c r="P449" s="27"/>
    </row>
    <row r="450" spans="3:38" s="29" customFormat="1" ht="9" customHeight="1" x14ac:dyDescent="0.25">
      <c r="C450" s="26"/>
      <c r="D450" s="26"/>
      <c r="E450" s="26"/>
      <c r="F450" s="27"/>
      <c r="G450" s="27"/>
      <c r="H450" s="27"/>
      <c r="I450" s="27"/>
      <c r="J450" s="27"/>
      <c r="K450" s="27"/>
      <c r="L450" s="27"/>
      <c r="M450" s="27"/>
      <c r="N450" s="27"/>
      <c r="O450" s="28"/>
      <c r="P450" s="28"/>
    </row>
    <row r="451" spans="3:38" ht="9.1999999999999993" customHeight="1" x14ac:dyDescent="0.2">
      <c r="C451" s="25">
        <v>2002</v>
      </c>
      <c r="D451" s="26"/>
      <c r="E451" s="62"/>
      <c r="F451" s="82"/>
      <c r="G451" s="82"/>
      <c r="H451" s="82"/>
      <c r="I451" s="82"/>
      <c r="J451" s="82"/>
      <c r="K451" s="83"/>
      <c r="L451" s="82"/>
      <c r="M451" s="82"/>
      <c r="N451" s="84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</row>
    <row r="452" spans="3:38" s="50" customFormat="1" ht="9" customHeight="1" x14ac:dyDescent="0.2">
      <c r="C452" s="30" t="s">
        <v>10</v>
      </c>
      <c r="D452" s="31"/>
      <c r="E452" s="86"/>
      <c r="F452" s="74">
        <f>SUM(F454:F516)</f>
        <v>52618654</v>
      </c>
      <c r="G452" s="74">
        <f>SUM(G454:G516)</f>
        <v>35884140</v>
      </c>
      <c r="H452" s="74">
        <f>SUM(H454:H516)</f>
        <v>16734514</v>
      </c>
      <c r="I452" s="74">
        <f>SUM(I454:I516)</f>
        <v>3965146</v>
      </c>
      <c r="J452" s="74"/>
      <c r="K452" s="74">
        <f>SUM(K454:K516)</f>
        <v>496526</v>
      </c>
      <c r="L452" s="74">
        <f>SUM(L454:L516)</f>
        <v>473076</v>
      </c>
      <c r="M452" s="74">
        <f>SUM(M454:M516)</f>
        <v>23450</v>
      </c>
      <c r="N452" s="74">
        <f>SUM(N454:N516)</f>
        <v>399835</v>
      </c>
      <c r="O452" s="87"/>
      <c r="P452" s="87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</row>
    <row r="453" spans="3:38" ht="3.95" customHeight="1" x14ac:dyDescent="0.2">
      <c r="C453" s="25"/>
      <c r="D453" s="31"/>
      <c r="E453" s="62"/>
      <c r="F453" s="82"/>
      <c r="G453" s="82"/>
      <c r="H453" s="82"/>
      <c r="I453" s="82"/>
      <c r="J453" s="82"/>
      <c r="K453" s="82"/>
      <c r="L453" s="82"/>
      <c r="M453" s="82"/>
      <c r="N453" s="89"/>
      <c r="O453" s="85"/>
      <c r="P453" s="85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</row>
    <row r="454" spans="3:38" ht="9" customHeight="1" x14ac:dyDescent="0.2">
      <c r="C454" s="76" t="s">
        <v>14</v>
      </c>
      <c r="D454" s="76" t="s">
        <v>14</v>
      </c>
      <c r="E454" s="62"/>
      <c r="F454" s="27">
        <f>SUM(G454:H454)</f>
        <v>335345</v>
      </c>
      <c r="G454" s="27">
        <v>275067</v>
      </c>
      <c r="H454" s="27">
        <v>60278</v>
      </c>
      <c r="I454" s="27">
        <v>820</v>
      </c>
      <c r="J454" s="27"/>
      <c r="K454" s="27">
        <f>SUM(L454:M454)</f>
        <v>2812</v>
      </c>
      <c r="L454" s="27">
        <v>2613</v>
      </c>
      <c r="M454" s="27">
        <v>199</v>
      </c>
      <c r="N454" s="27">
        <v>4656</v>
      </c>
      <c r="O454" s="27"/>
      <c r="P454" s="27"/>
      <c r="Q454" s="91"/>
      <c r="R454" s="91"/>
      <c r="S454" s="91"/>
      <c r="T454" s="91"/>
      <c r="U454" s="91"/>
      <c r="V454" s="91"/>
      <c r="W454" s="91"/>
      <c r="X454" s="91"/>
      <c r="Y454" s="91"/>
      <c r="Z454" s="90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</row>
    <row r="455" spans="3:38" ht="9" customHeight="1" x14ac:dyDescent="0.2">
      <c r="C455" s="76" t="s">
        <v>15</v>
      </c>
      <c r="D455" s="76" t="s">
        <v>16</v>
      </c>
      <c r="E455" s="62"/>
      <c r="F455" s="27">
        <f t="shared" ref="F455:F516" si="14">SUM(G455:H455)</f>
        <v>378194</v>
      </c>
      <c r="G455" s="27">
        <v>378194</v>
      </c>
      <c r="H455" s="27">
        <v>0</v>
      </c>
      <c r="I455" s="27">
        <v>0</v>
      </c>
      <c r="J455" s="27"/>
      <c r="K455" s="27">
        <f t="shared" ref="K455:K516" si="15">SUM(L455:M455)</f>
        <v>1072</v>
      </c>
      <c r="L455" s="27">
        <v>1070</v>
      </c>
      <c r="M455" s="27">
        <v>2</v>
      </c>
      <c r="N455" s="27">
        <v>9466</v>
      </c>
      <c r="O455" s="27"/>
      <c r="P455" s="27"/>
      <c r="Q455" s="91"/>
      <c r="R455" s="90"/>
      <c r="S455" s="90"/>
      <c r="T455" s="90"/>
      <c r="U455" s="90"/>
      <c r="V455" s="90"/>
      <c r="W455" s="90"/>
      <c r="X455" s="90"/>
      <c r="Y455" s="90"/>
      <c r="Z455" s="90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</row>
    <row r="456" spans="3:38" ht="9" customHeight="1" x14ac:dyDescent="0.2">
      <c r="C456" s="76"/>
      <c r="D456" s="76" t="s">
        <v>17</v>
      </c>
      <c r="E456" s="62"/>
      <c r="F456" s="27">
        <f t="shared" si="14"/>
        <v>3181172</v>
      </c>
      <c r="G456" s="27">
        <v>3167140</v>
      </c>
      <c r="H456" s="27">
        <v>14032</v>
      </c>
      <c r="I456" s="27">
        <v>0</v>
      </c>
      <c r="J456" s="27"/>
      <c r="K456" s="27">
        <f t="shared" si="15"/>
        <v>1753</v>
      </c>
      <c r="L456" s="27">
        <v>1630</v>
      </c>
      <c r="M456" s="27">
        <v>123</v>
      </c>
      <c r="N456" s="27">
        <v>7254</v>
      </c>
      <c r="O456" s="27"/>
      <c r="P456" s="27"/>
      <c r="Q456" s="91"/>
      <c r="R456" s="90"/>
      <c r="S456" s="90"/>
      <c r="T456" s="90"/>
      <c r="U456" s="90"/>
      <c r="V456" s="90"/>
      <c r="W456" s="90"/>
      <c r="X456" s="90"/>
      <c r="Y456" s="90"/>
      <c r="Z456" s="90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</row>
    <row r="457" spans="3:38" ht="9" customHeight="1" x14ac:dyDescent="0.2">
      <c r="C457" s="81" t="s">
        <v>112</v>
      </c>
      <c r="D457" s="81" t="s">
        <v>18</v>
      </c>
      <c r="E457" s="92"/>
      <c r="F457" s="35">
        <f>SUM(G457:H457)</f>
        <v>407753</v>
      </c>
      <c r="G457" s="35">
        <v>376447</v>
      </c>
      <c r="H457" s="35">
        <v>31306</v>
      </c>
      <c r="I457" s="35">
        <v>199</v>
      </c>
      <c r="J457" s="35"/>
      <c r="K457" s="35">
        <f t="shared" si="15"/>
        <v>2379</v>
      </c>
      <c r="L457" s="35">
        <v>2182</v>
      </c>
      <c r="M457" s="35">
        <v>197</v>
      </c>
      <c r="N457" s="35">
        <v>7160</v>
      </c>
      <c r="O457" s="27"/>
      <c r="P457" s="27"/>
      <c r="Q457" s="91"/>
      <c r="R457" s="91"/>
      <c r="S457" s="91"/>
      <c r="T457" s="91"/>
      <c r="U457" s="91"/>
      <c r="V457" s="91"/>
      <c r="W457" s="91"/>
      <c r="X457" s="91"/>
      <c r="Y457" s="91"/>
      <c r="Z457" s="90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</row>
    <row r="458" spans="3:38" ht="9" customHeight="1" x14ac:dyDescent="0.2">
      <c r="C458" s="76"/>
      <c r="D458" s="76" t="s">
        <v>19</v>
      </c>
      <c r="E458" s="62"/>
      <c r="F458" s="27">
        <f>SUM(G458:H458)</f>
        <v>36395</v>
      </c>
      <c r="G458" s="27">
        <v>12801</v>
      </c>
      <c r="H458" s="27">
        <v>23594</v>
      </c>
      <c r="I458" s="27">
        <v>291</v>
      </c>
      <c r="J458" s="27"/>
      <c r="K458" s="27">
        <f t="shared" si="15"/>
        <v>645</v>
      </c>
      <c r="L458" s="27">
        <v>514</v>
      </c>
      <c r="M458" s="27">
        <v>131</v>
      </c>
      <c r="N458" s="27">
        <v>2934</v>
      </c>
      <c r="O458" s="27"/>
      <c r="P458" s="27"/>
      <c r="Q458" s="91"/>
      <c r="R458" s="90"/>
      <c r="S458" s="90"/>
      <c r="T458" s="90"/>
      <c r="U458" s="90"/>
      <c r="V458" s="90"/>
      <c r="W458" s="90"/>
      <c r="X458" s="90"/>
      <c r="Y458" s="90"/>
      <c r="Z458" s="90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</row>
    <row r="459" spans="3:38" s="94" customFormat="1" ht="9" customHeight="1" x14ac:dyDescent="0.2">
      <c r="C459" s="76"/>
      <c r="D459" s="76" t="s">
        <v>20</v>
      </c>
      <c r="E459" s="93"/>
      <c r="F459" s="27">
        <f>SUM(G459:H459)</f>
        <v>1388046</v>
      </c>
      <c r="G459" s="27">
        <v>258099</v>
      </c>
      <c r="H459" s="27">
        <v>1129947</v>
      </c>
      <c r="I459" s="27">
        <v>78963</v>
      </c>
      <c r="J459" s="27"/>
      <c r="K459" s="27">
        <f t="shared" si="15"/>
        <v>3935</v>
      </c>
      <c r="L459" s="27">
        <v>2823</v>
      </c>
      <c r="M459" s="27">
        <v>1112</v>
      </c>
      <c r="N459" s="27">
        <v>25707</v>
      </c>
      <c r="O459" s="27"/>
      <c r="P459" s="27"/>
      <c r="Q459" s="91"/>
      <c r="R459" s="90"/>
      <c r="S459" s="90"/>
      <c r="T459" s="90"/>
      <c r="U459" s="90"/>
      <c r="V459" s="90"/>
      <c r="W459" s="90"/>
      <c r="X459" s="90"/>
      <c r="Y459" s="90"/>
      <c r="Z459" s="90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</row>
    <row r="460" spans="3:38" ht="9" customHeight="1" x14ac:dyDescent="0.2">
      <c r="C460" s="76" t="s">
        <v>21</v>
      </c>
      <c r="D460" s="76" t="s">
        <v>21</v>
      </c>
      <c r="E460" s="62"/>
      <c r="F460" s="27">
        <f t="shared" si="14"/>
        <v>59811</v>
      </c>
      <c r="G460" s="27">
        <v>59731</v>
      </c>
      <c r="H460" s="27">
        <v>80</v>
      </c>
      <c r="I460" s="27">
        <v>0</v>
      </c>
      <c r="J460" s="27"/>
      <c r="K460" s="27">
        <f t="shared" si="15"/>
        <v>915</v>
      </c>
      <c r="L460" s="27">
        <v>907</v>
      </c>
      <c r="M460" s="27">
        <v>8</v>
      </c>
      <c r="N460" s="27">
        <v>3828</v>
      </c>
      <c r="O460" s="27"/>
      <c r="P460" s="27"/>
      <c r="Q460" s="91"/>
      <c r="R460" s="90"/>
      <c r="S460" s="90"/>
      <c r="T460" s="90"/>
      <c r="U460" s="90"/>
      <c r="V460" s="90"/>
      <c r="W460" s="90"/>
      <c r="X460" s="90"/>
      <c r="Y460" s="90"/>
      <c r="Z460" s="90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</row>
    <row r="461" spans="3:38" ht="9" customHeight="1" x14ac:dyDescent="0.2">
      <c r="C461" s="81"/>
      <c r="D461" s="81" t="s">
        <v>22</v>
      </c>
      <c r="E461" s="92"/>
      <c r="F461" s="35">
        <f t="shared" si="14"/>
        <v>153387</v>
      </c>
      <c r="G461" s="35">
        <v>144752</v>
      </c>
      <c r="H461" s="35">
        <v>8635</v>
      </c>
      <c r="I461" s="35">
        <v>3337</v>
      </c>
      <c r="J461" s="35"/>
      <c r="K461" s="35">
        <f t="shared" si="15"/>
        <v>162027</v>
      </c>
      <c r="L461" s="35">
        <v>162027</v>
      </c>
      <c r="M461" s="35">
        <v>0</v>
      </c>
      <c r="N461" s="35">
        <v>1714</v>
      </c>
      <c r="O461" s="27"/>
      <c r="P461" s="27"/>
      <c r="Q461" s="91"/>
      <c r="R461" s="90"/>
      <c r="S461" s="90"/>
      <c r="T461" s="90"/>
      <c r="U461" s="90"/>
      <c r="V461" s="90"/>
      <c r="W461" s="90"/>
      <c r="X461" s="90"/>
      <c r="Y461" s="90"/>
      <c r="Z461" s="90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</row>
    <row r="462" spans="3:38" ht="9" customHeight="1" x14ac:dyDescent="0.2">
      <c r="C462" s="76" t="s">
        <v>23</v>
      </c>
      <c r="D462" s="76" t="s">
        <v>24</v>
      </c>
      <c r="E462" s="62"/>
      <c r="F462" s="27">
        <f t="shared" si="14"/>
        <v>307135</v>
      </c>
      <c r="G462" s="27">
        <v>269725</v>
      </c>
      <c r="H462" s="27">
        <v>37410</v>
      </c>
      <c r="I462" s="27">
        <v>13222</v>
      </c>
      <c r="J462" s="27"/>
      <c r="K462" s="27">
        <f t="shared" si="15"/>
        <v>5732</v>
      </c>
      <c r="L462" s="27">
        <v>4831</v>
      </c>
      <c r="M462" s="27">
        <v>901</v>
      </c>
      <c r="N462" s="27">
        <v>7768</v>
      </c>
      <c r="O462" s="27"/>
      <c r="P462" s="27"/>
      <c r="Q462" s="91"/>
      <c r="R462" s="90"/>
      <c r="S462" s="90"/>
      <c r="T462" s="90"/>
      <c r="U462" s="90"/>
      <c r="V462" s="90"/>
      <c r="W462" s="90"/>
      <c r="X462" s="90"/>
      <c r="Y462" s="90"/>
      <c r="Z462" s="90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</row>
    <row r="463" spans="3:38" ht="9" customHeight="1" x14ac:dyDescent="0.2">
      <c r="C463" s="76" t="s">
        <v>25</v>
      </c>
      <c r="D463" s="76" t="s">
        <v>25</v>
      </c>
      <c r="E463" s="62"/>
      <c r="F463" s="27">
        <f t="shared" si="14"/>
        <v>109091</v>
      </c>
      <c r="G463" s="27">
        <v>108747</v>
      </c>
      <c r="H463" s="27">
        <v>344</v>
      </c>
      <c r="I463" s="27">
        <v>0</v>
      </c>
      <c r="J463" s="27"/>
      <c r="K463" s="27">
        <f t="shared" si="15"/>
        <v>1134</v>
      </c>
      <c r="L463" s="27">
        <v>1134</v>
      </c>
      <c r="M463" s="27">
        <v>0</v>
      </c>
      <c r="N463" s="27">
        <v>2635</v>
      </c>
      <c r="O463" s="27"/>
      <c r="P463" s="27"/>
      <c r="Q463" s="91"/>
      <c r="R463" s="90"/>
      <c r="S463" s="90"/>
      <c r="T463" s="90"/>
      <c r="U463" s="90"/>
      <c r="V463" s="90"/>
      <c r="W463" s="90"/>
      <c r="X463" s="90"/>
      <c r="Y463" s="90"/>
      <c r="Z463" s="90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</row>
    <row r="464" spans="3:38" ht="9" customHeight="1" x14ac:dyDescent="0.2">
      <c r="C464" s="76"/>
      <c r="D464" s="76" t="s">
        <v>26</v>
      </c>
      <c r="E464" s="62"/>
      <c r="F464" s="27">
        <f t="shared" si="14"/>
        <v>127857</v>
      </c>
      <c r="G464" s="27">
        <v>70500</v>
      </c>
      <c r="H464" s="27">
        <v>57357</v>
      </c>
      <c r="I464" s="27">
        <v>40794</v>
      </c>
      <c r="J464" s="27"/>
      <c r="K464" s="27">
        <f t="shared" si="15"/>
        <v>2958</v>
      </c>
      <c r="L464" s="27">
        <v>2902</v>
      </c>
      <c r="M464" s="27">
        <v>56</v>
      </c>
      <c r="N464" s="27">
        <v>3595</v>
      </c>
      <c r="O464" s="27"/>
      <c r="P464" s="27"/>
      <c r="Q464" s="91"/>
      <c r="R464" s="90"/>
      <c r="S464" s="90"/>
      <c r="T464" s="90"/>
      <c r="U464" s="90"/>
      <c r="V464" s="90"/>
      <c r="W464" s="90"/>
      <c r="X464" s="90"/>
      <c r="Y464" s="90"/>
      <c r="Z464" s="90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</row>
    <row r="465" spans="3:38" ht="9" customHeight="1" x14ac:dyDescent="0.2">
      <c r="C465" s="81" t="s">
        <v>27</v>
      </c>
      <c r="D465" s="81" t="s">
        <v>91</v>
      </c>
      <c r="E465" s="92"/>
      <c r="F465" s="35">
        <f t="shared" si="14"/>
        <v>9105</v>
      </c>
      <c r="G465" s="35">
        <v>9102</v>
      </c>
      <c r="H465" s="35">
        <v>3</v>
      </c>
      <c r="I465" s="35">
        <v>0</v>
      </c>
      <c r="J465" s="35"/>
      <c r="K465" s="35">
        <f t="shared" si="15"/>
        <v>145</v>
      </c>
      <c r="L465" s="35">
        <v>145</v>
      </c>
      <c r="M465" s="35">
        <v>0</v>
      </c>
      <c r="N465" s="35">
        <v>3380</v>
      </c>
      <c r="O465" s="27"/>
      <c r="P465" s="27"/>
      <c r="Q465" s="91"/>
      <c r="R465" s="90"/>
      <c r="S465" s="90"/>
      <c r="T465" s="90"/>
      <c r="U465" s="90"/>
      <c r="V465" s="90"/>
      <c r="W465" s="90"/>
      <c r="X465" s="90"/>
      <c r="Y465" s="90"/>
      <c r="Z465" s="90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</row>
    <row r="466" spans="3:38" ht="9" customHeight="1" x14ac:dyDescent="0.2">
      <c r="C466" s="76"/>
      <c r="D466" s="76" t="s">
        <v>89</v>
      </c>
      <c r="E466" s="62"/>
      <c r="F466" s="27">
        <f t="shared" si="14"/>
        <v>0</v>
      </c>
      <c r="G466" s="27">
        <v>0</v>
      </c>
      <c r="H466" s="27">
        <v>0</v>
      </c>
      <c r="I466" s="27">
        <v>40</v>
      </c>
      <c r="J466" s="27"/>
      <c r="K466" s="27">
        <f t="shared" si="15"/>
        <v>629</v>
      </c>
      <c r="L466" s="27">
        <v>467</v>
      </c>
      <c r="M466" s="27">
        <v>162</v>
      </c>
      <c r="N466" s="27">
        <v>1282</v>
      </c>
      <c r="O466" s="27"/>
      <c r="P466" s="27"/>
      <c r="Q466" s="91"/>
      <c r="R466" s="90"/>
      <c r="S466" s="90"/>
      <c r="T466" s="90"/>
      <c r="U466" s="90"/>
      <c r="V466" s="90"/>
      <c r="W466" s="90"/>
      <c r="X466" s="90"/>
      <c r="Y466" s="90"/>
      <c r="Z466" s="90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</row>
    <row r="467" spans="3:38" ht="9" customHeight="1" x14ac:dyDescent="0.2">
      <c r="C467" s="76"/>
      <c r="D467" s="76" t="s">
        <v>90</v>
      </c>
      <c r="E467" s="62"/>
      <c r="F467" s="27">
        <f t="shared" si="14"/>
        <v>8593</v>
      </c>
      <c r="G467" s="27">
        <v>8454</v>
      </c>
      <c r="H467" s="27">
        <v>139</v>
      </c>
      <c r="I467" s="27">
        <v>79</v>
      </c>
      <c r="J467" s="27"/>
      <c r="K467" s="27">
        <f t="shared" si="15"/>
        <v>157</v>
      </c>
      <c r="L467" s="27">
        <v>157</v>
      </c>
      <c r="M467" s="27">
        <v>0</v>
      </c>
      <c r="N467" s="27">
        <v>1660</v>
      </c>
      <c r="O467" s="27"/>
      <c r="P467" s="27"/>
      <c r="Q467" s="91"/>
      <c r="R467" s="90"/>
      <c r="S467" s="90"/>
      <c r="T467" s="90"/>
      <c r="U467" s="90"/>
      <c r="V467" s="90"/>
      <c r="W467" s="90"/>
      <c r="X467" s="90"/>
      <c r="Y467" s="90"/>
      <c r="Z467" s="90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</row>
    <row r="468" spans="3:38" ht="9" customHeight="1" x14ac:dyDescent="0.2">
      <c r="C468" s="76"/>
      <c r="D468" s="76" t="s">
        <v>28</v>
      </c>
      <c r="E468" s="62"/>
      <c r="F468" s="27">
        <f t="shared" si="14"/>
        <v>174850</v>
      </c>
      <c r="G468" s="27">
        <v>173061</v>
      </c>
      <c r="H468" s="27">
        <v>1789</v>
      </c>
      <c r="I468" s="27">
        <v>1329</v>
      </c>
      <c r="J468" s="27"/>
      <c r="K468" s="27">
        <f t="shared" si="15"/>
        <v>614</v>
      </c>
      <c r="L468" s="27">
        <v>590</v>
      </c>
      <c r="M468" s="27">
        <v>24</v>
      </c>
      <c r="N468" s="27">
        <v>3405</v>
      </c>
      <c r="O468" s="27"/>
      <c r="P468" s="27"/>
      <c r="Q468" s="91"/>
      <c r="R468" s="90"/>
      <c r="S468" s="90"/>
      <c r="T468" s="90"/>
      <c r="U468" s="90"/>
      <c r="V468" s="90"/>
      <c r="W468" s="90"/>
      <c r="X468" s="90"/>
      <c r="Y468" s="90"/>
      <c r="Z468" s="90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</row>
    <row r="469" spans="3:38" ht="9" customHeight="1" x14ac:dyDescent="0.2">
      <c r="C469" s="81"/>
      <c r="D469" s="81" t="s">
        <v>92</v>
      </c>
      <c r="E469" s="92"/>
      <c r="F469" s="35">
        <f t="shared" si="14"/>
        <v>392816</v>
      </c>
      <c r="G469" s="35">
        <v>387680</v>
      </c>
      <c r="H469" s="35">
        <v>5136</v>
      </c>
      <c r="I469" s="35">
        <v>57</v>
      </c>
      <c r="J469" s="35"/>
      <c r="K469" s="35">
        <f t="shared" si="15"/>
        <v>0</v>
      </c>
      <c r="L469" s="35">
        <v>0</v>
      </c>
      <c r="M469" s="35">
        <v>0</v>
      </c>
      <c r="N469" s="35">
        <v>0</v>
      </c>
      <c r="O469" s="27"/>
      <c r="P469" s="27"/>
      <c r="Q469" s="91"/>
      <c r="R469" s="90"/>
      <c r="S469" s="90"/>
      <c r="T469" s="90"/>
      <c r="U469" s="90"/>
      <c r="V469" s="90"/>
      <c r="W469" s="90"/>
      <c r="X469" s="90"/>
      <c r="Y469" s="90"/>
      <c r="Z469" s="90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</row>
    <row r="470" spans="3:38" ht="9" customHeight="1" x14ac:dyDescent="0.2">
      <c r="C470" s="76"/>
      <c r="D470" s="76" t="s">
        <v>29</v>
      </c>
      <c r="E470" s="62"/>
      <c r="F470" s="27">
        <f t="shared" si="14"/>
        <v>2759</v>
      </c>
      <c r="G470" s="27">
        <v>2734</v>
      </c>
      <c r="H470" s="27">
        <v>25</v>
      </c>
      <c r="I470" s="27">
        <v>10</v>
      </c>
      <c r="J470" s="27"/>
      <c r="K470" s="27">
        <f t="shared" si="15"/>
        <v>12185</v>
      </c>
      <c r="L470" s="27">
        <v>12039</v>
      </c>
      <c r="M470" s="27">
        <v>146</v>
      </c>
      <c r="N470" s="27">
        <v>734</v>
      </c>
      <c r="O470" s="27"/>
      <c r="P470" s="27"/>
      <c r="Q470" s="91"/>
      <c r="R470" s="90"/>
      <c r="S470" s="90"/>
      <c r="T470" s="90"/>
      <c r="U470" s="90"/>
      <c r="V470" s="90"/>
      <c r="W470" s="90"/>
      <c r="X470" s="90"/>
      <c r="Y470" s="90"/>
      <c r="Z470" s="90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</row>
    <row r="471" spans="3:38" ht="9" customHeight="1" x14ac:dyDescent="0.2">
      <c r="C471" s="76" t="s">
        <v>30</v>
      </c>
      <c r="D471" s="76" t="s">
        <v>31</v>
      </c>
      <c r="E471" s="62"/>
      <c r="F471" s="27">
        <f t="shared" si="14"/>
        <v>503181</v>
      </c>
      <c r="G471" s="27">
        <v>503076</v>
      </c>
      <c r="H471" s="27">
        <v>105</v>
      </c>
      <c r="I471" s="27">
        <v>12603</v>
      </c>
      <c r="J471" s="27"/>
      <c r="K471" s="27">
        <f t="shared" si="15"/>
        <v>2012</v>
      </c>
      <c r="L471" s="27">
        <v>1750</v>
      </c>
      <c r="M471" s="27">
        <v>262</v>
      </c>
      <c r="N471" s="27">
        <v>5958</v>
      </c>
      <c r="O471" s="27"/>
      <c r="P471" s="27"/>
      <c r="Q471" s="91"/>
      <c r="R471" s="90"/>
      <c r="S471" s="90"/>
      <c r="T471" s="90"/>
      <c r="U471" s="90"/>
      <c r="V471" s="90"/>
      <c r="W471" s="90"/>
      <c r="X471" s="90"/>
      <c r="Y471" s="90"/>
      <c r="Z471" s="90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</row>
    <row r="472" spans="3:38" ht="9" customHeight="1" x14ac:dyDescent="0.2">
      <c r="C472" s="76"/>
      <c r="D472" s="76" t="s">
        <v>30</v>
      </c>
      <c r="E472" s="62"/>
      <c r="F472" s="27">
        <f t="shared" si="14"/>
        <v>468301</v>
      </c>
      <c r="G472" s="27">
        <v>423474</v>
      </c>
      <c r="H472" s="27">
        <v>44827</v>
      </c>
      <c r="I472" s="27">
        <v>20899</v>
      </c>
      <c r="J472" s="27"/>
      <c r="K472" s="27">
        <f t="shared" si="15"/>
        <v>3883</v>
      </c>
      <c r="L472" s="27">
        <v>2583</v>
      </c>
      <c r="M472" s="27">
        <v>1300</v>
      </c>
      <c r="N472" s="27">
        <v>18556</v>
      </c>
      <c r="O472" s="27"/>
      <c r="P472" s="27"/>
      <c r="Q472" s="91"/>
      <c r="R472" s="90"/>
      <c r="S472" s="90"/>
      <c r="T472" s="90"/>
      <c r="U472" s="90"/>
      <c r="V472" s="90"/>
      <c r="W472" s="90"/>
      <c r="X472" s="90"/>
      <c r="Y472" s="90"/>
      <c r="Z472" s="90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</row>
    <row r="473" spans="3:38" ht="9" customHeight="1" x14ac:dyDescent="0.2">
      <c r="C473" s="81" t="s">
        <v>111</v>
      </c>
      <c r="D473" s="81" t="s">
        <v>32</v>
      </c>
      <c r="E473" s="92"/>
      <c r="F473" s="35">
        <f t="shared" si="14"/>
        <v>20521147</v>
      </c>
      <c r="G473" s="35">
        <v>13522659</v>
      </c>
      <c r="H473" s="35">
        <v>6998488</v>
      </c>
      <c r="I473" s="35">
        <v>0</v>
      </c>
      <c r="J473" s="35"/>
      <c r="K473" s="35">
        <f t="shared" si="15"/>
        <v>0</v>
      </c>
      <c r="L473" s="35">
        <v>0</v>
      </c>
      <c r="M473" s="35">
        <v>0</v>
      </c>
      <c r="N473" s="35">
        <v>0</v>
      </c>
      <c r="O473" s="27"/>
      <c r="P473" s="27"/>
      <c r="Q473" s="91"/>
      <c r="R473" s="90"/>
      <c r="S473" s="90"/>
      <c r="T473" s="90"/>
      <c r="U473" s="90"/>
      <c r="V473" s="90"/>
      <c r="W473" s="90"/>
      <c r="X473" s="90"/>
      <c r="Y473" s="90"/>
      <c r="Z473" s="90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</row>
    <row r="474" spans="3:38" ht="9" customHeight="1" x14ac:dyDescent="0.2">
      <c r="C474" s="76" t="s">
        <v>33</v>
      </c>
      <c r="D474" s="76" t="s">
        <v>33</v>
      </c>
      <c r="E474" s="62"/>
      <c r="F474" s="27">
        <f t="shared" si="14"/>
        <v>172447</v>
      </c>
      <c r="G474" s="27">
        <v>138314</v>
      </c>
      <c r="H474" s="27">
        <v>34133</v>
      </c>
      <c r="I474" s="27">
        <v>79</v>
      </c>
      <c r="J474" s="27"/>
      <c r="K474" s="27">
        <f t="shared" si="15"/>
        <v>12980</v>
      </c>
      <c r="L474" s="27">
        <v>12832</v>
      </c>
      <c r="M474" s="27">
        <v>148</v>
      </c>
      <c r="N474" s="27">
        <v>7604</v>
      </c>
      <c r="O474" s="27"/>
      <c r="P474" s="27"/>
      <c r="Q474" s="91"/>
      <c r="R474" s="90"/>
      <c r="S474" s="90"/>
      <c r="T474" s="90"/>
      <c r="U474" s="90"/>
      <c r="V474" s="90"/>
      <c r="W474" s="90"/>
      <c r="X474" s="90"/>
      <c r="Y474" s="90"/>
      <c r="Z474" s="90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</row>
    <row r="475" spans="3:38" ht="9" customHeight="1" x14ac:dyDescent="0.2">
      <c r="C475" s="76" t="s">
        <v>34</v>
      </c>
      <c r="D475" s="76" t="s">
        <v>35</v>
      </c>
      <c r="E475" s="62"/>
      <c r="F475" s="27">
        <f t="shared" si="14"/>
        <v>852440</v>
      </c>
      <c r="G475" s="27">
        <v>559979</v>
      </c>
      <c r="H475" s="27">
        <v>292461</v>
      </c>
      <c r="I475" s="27">
        <v>697</v>
      </c>
      <c r="J475" s="27"/>
      <c r="K475" s="27">
        <f t="shared" si="15"/>
        <v>5706</v>
      </c>
      <c r="L475" s="27">
        <v>5100</v>
      </c>
      <c r="M475" s="27">
        <v>606</v>
      </c>
      <c r="N475" s="27">
        <v>10442</v>
      </c>
      <c r="O475" s="27"/>
      <c r="P475" s="27"/>
      <c r="Q475" s="91"/>
      <c r="R475" s="90"/>
      <c r="S475" s="90"/>
      <c r="T475" s="90"/>
      <c r="U475" s="90"/>
      <c r="V475" s="90"/>
      <c r="W475" s="90"/>
      <c r="X475" s="90"/>
      <c r="Y475" s="90"/>
      <c r="Z475" s="90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</row>
    <row r="476" spans="3:38" ht="9" customHeight="1" x14ac:dyDescent="0.2">
      <c r="C476" s="76" t="s">
        <v>36</v>
      </c>
      <c r="D476" s="76" t="s">
        <v>37</v>
      </c>
      <c r="E476" s="93"/>
      <c r="F476" s="27">
        <f t="shared" si="14"/>
        <v>675046</v>
      </c>
      <c r="G476" s="27">
        <v>488336</v>
      </c>
      <c r="H476" s="27">
        <v>186710</v>
      </c>
      <c r="I476" s="27">
        <v>96379</v>
      </c>
      <c r="J476" s="27"/>
      <c r="K476" s="27">
        <f t="shared" si="15"/>
        <v>11698</v>
      </c>
      <c r="L476" s="27">
        <v>11476</v>
      </c>
      <c r="M476" s="27">
        <v>222</v>
      </c>
      <c r="N476" s="27">
        <v>10679</v>
      </c>
      <c r="O476" s="27"/>
      <c r="P476" s="27"/>
      <c r="Q476" s="91"/>
      <c r="R476" s="90"/>
      <c r="S476" s="90"/>
      <c r="T476" s="90"/>
      <c r="U476" s="90"/>
      <c r="V476" s="90"/>
      <c r="W476" s="90"/>
      <c r="X476" s="90"/>
      <c r="Y476" s="90"/>
      <c r="Z476" s="90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</row>
    <row r="477" spans="3:38" ht="9" customHeight="1" x14ac:dyDescent="0.2">
      <c r="C477" s="81"/>
      <c r="D477" s="81" t="s">
        <v>38</v>
      </c>
      <c r="E477" s="92"/>
      <c r="F477" s="35">
        <f t="shared" si="14"/>
        <v>473263</v>
      </c>
      <c r="G477" s="35">
        <v>338378</v>
      </c>
      <c r="H477" s="35">
        <v>134885</v>
      </c>
      <c r="I477" s="35">
        <v>86426</v>
      </c>
      <c r="J477" s="35"/>
      <c r="K477" s="35">
        <f t="shared" si="15"/>
        <v>6809</v>
      </c>
      <c r="L477" s="35">
        <v>6686</v>
      </c>
      <c r="M477" s="35">
        <v>123</v>
      </c>
      <c r="N477" s="35">
        <v>6248</v>
      </c>
      <c r="O477" s="27"/>
      <c r="P477" s="27"/>
      <c r="Q477" s="91"/>
      <c r="R477" s="90"/>
      <c r="S477" s="90"/>
      <c r="T477" s="90"/>
      <c r="U477" s="90"/>
      <c r="V477" s="90"/>
      <c r="W477" s="90"/>
      <c r="X477" s="90"/>
      <c r="Y477" s="90"/>
      <c r="Z477" s="90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</row>
    <row r="478" spans="3:38" ht="9" customHeight="1" x14ac:dyDescent="0.2">
      <c r="C478" s="76" t="s">
        <v>39</v>
      </c>
      <c r="D478" s="76" t="s">
        <v>40</v>
      </c>
      <c r="E478" s="62"/>
      <c r="F478" s="27">
        <f t="shared" si="14"/>
        <v>4655477</v>
      </c>
      <c r="G478" s="27">
        <v>3089902</v>
      </c>
      <c r="H478" s="27">
        <v>1565575</v>
      </c>
      <c r="I478" s="27">
        <v>2978</v>
      </c>
      <c r="J478" s="27"/>
      <c r="K478" s="27">
        <f t="shared" si="15"/>
        <v>16993</v>
      </c>
      <c r="L478" s="27">
        <v>15133</v>
      </c>
      <c r="M478" s="27">
        <v>1860</v>
      </c>
      <c r="N478" s="27">
        <v>10354</v>
      </c>
      <c r="O478" s="27"/>
      <c r="P478" s="27"/>
      <c r="Q478" s="91"/>
      <c r="R478" s="90"/>
      <c r="S478" s="90"/>
      <c r="T478" s="90"/>
      <c r="U478" s="90"/>
      <c r="V478" s="90"/>
      <c r="W478" s="90"/>
      <c r="X478" s="90"/>
      <c r="Y478" s="90"/>
      <c r="Z478" s="90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</row>
    <row r="479" spans="3:38" ht="9" customHeight="1" x14ac:dyDescent="0.2">
      <c r="C479" s="76"/>
      <c r="D479" s="76" t="s">
        <v>41</v>
      </c>
      <c r="E479" s="62"/>
      <c r="F479" s="27">
        <f t="shared" si="14"/>
        <v>1294428</v>
      </c>
      <c r="G479" s="27">
        <v>421489</v>
      </c>
      <c r="H479" s="27">
        <v>872939</v>
      </c>
      <c r="I479" s="27">
        <v>678374</v>
      </c>
      <c r="J479" s="27"/>
      <c r="K479" s="27">
        <f t="shared" si="15"/>
        <v>22337</v>
      </c>
      <c r="L479" s="27">
        <v>22057</v>
      </c>
      <c r="M479" s="27">
        <v>280</v>
      </c>
      <c r="N479" s="27">
        <v>10649</v>
      </c>
      <c r="O479" s="27"/>
      <c r="P479" s="27"/>
      <c r="Q479" s="91"/>
      <c r="R479" s="90"/>
      <c r="S479" s="90"/>
      <c r="T479" s="90"/>
      <c r="U479" s="90"/>
      <c r="V479" s="90"/>
      <c r="W479" s="90"/>
      <c r="X479" s="90"/>
      <c r="Y479" s="90"/>
      <c r="Z479" s="90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</row>
    <row r="480" spans="3:38" ht="9" customHeight="1" x14ac:dyDescent="0.2">
      <c r="C480" s="76" t="s">
        <v>32</v>
      </c>
      <c r="D480" s="76" t="s">
        <v>42</v>
      </c>
      <c r="E480" s="62"/>
      <c r="F480" s="27">
        <f>SUM(G480:H480)</f>
        <v>5794</v>
      </c>
      <c r="G480" s="27">
        <v>5303</v>
      </c>
      <c r="H480" s="27">
        <v>491</v>
      </c>
      <c r="I480" s="27">
        <v>546</v>
      </c>
      <c r="J480" s="27"/>
      <c r="K480" s="27">
        <f t="shared" si="15"/>
        <v>51111</v>
      </c>
      <c r="L480" s="27">
        <v>41234</v>
      </c>
      <c r="M480" s="27">
        <v>9877</v>
      </c>
      <c r="N480" s="27">
        <v>27633</v>
      </c>
      <c r="O480" s="27"/>
      <c r="P480" s="27"/>
      <c r="Q480" s="91"/>
      <c r="R480" s="90"/>
      <c r="S480" s="90"/>
      <c r="T480" s="90"/>
      <c r="U480" s="90"/>
      <c r="V480" s="90"/>
      <c r="W480" s="90"/>
      <c r="X480" s="90"/>
      <c r="Y480" s="90"/>
      <c r="Z480" s="90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</row>
    <row r="481" spans="3:38" ht="9" customHeight="1" x14ac:dyDescent="0.2">
      <c r="C481" s="81" t="s">
        <v>43</v>
      </c>
      <c r="D481" s="81" t="s">
        <v>44</v>
      </c>
      <c r="E481" s="92"/>
      <c r="F481" s="35">
        <f t="shared" si="14"/>
        <v>459848</v>
      </c>
      <c r="G481" s="35">
        <v>305644</v>
      </c>
      <c r="H481" s="35">
        <v>154204</v>
      </c>
      <c r="I481" s="35">
        <v>256</v>
      </c>
      <c r="J481" s="35"/>
      <c r="K481" s="35">
        <f t="shared" si="15"/>
        <v>5017</v>
      </c>
      <c r="L481" s="35">
        <v>4917</v>
      </c>
      <c r="M481" s="35">
        <v>100</v>
      </c>
      <c r="N481" s="35">
        <v>6636</v>
      </c>
      <c r="O481" s="27"/>
      <c r="P481" s="27"/>
      <c r="Q481" s="91"/>
      <c r="R481" s="90"/>
      <c r="S481" s="90"/>
      <c r="T481" s="90"/>
      <c r="U481" s="90"/>
      <c r="V481" s="90"/>
      <c r="W481" s="90"/>
      <c r="X481" s="90"/>
      <c r="Y481" s="90"/>
      <c r="Z481" s="90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</row>
    <row r="482" spans="3:38" ht="9" customHeight="1" x14ac:dyDescent="0.2">
      <c r="C482" s="76"/>
      <c r="D482" s="76" t="s">
        <v>45</v>
      </c>
      <c r="E482" s="62"/>
      <c r="F482" s="27">
        <f t="shared" si="14"/>
        <v>47797</v>
      </c>
      <c r="G482" s="27">
        <v>47754</v>
      </c>
      <c r="H482" s="27">
        <v>43</v>
      </c>
      <c r="I482" s="27">
        <v>0</v>
      </c>
      <c r="J482" s="27"/>
      <c r="K482" s="27">
        <f t="shared" si="15"/>
        <v>2104</v>
      </c>
      <c r="L482" s="27">
        <v>2104</v>
      </c>
      <c r="M482" s="27">
        <v>0</v>
      </c>
      <c r="N482" s="27">
        <v>8649</v>
      </c>
      <c r="O482" s="27"/>
      <c r="P482" s="27"/>
      <c r="Q482" s="91"/>
      <c r="R482" s="90"/>
      <c r="S482" s="90"/>
      <c r="T482" s="90"/>
      <c r="U482" s="90"/>
      <c r="V482" s="90"/>
      <c r="W482" s="90"/>
      <c r="X482" s="90"/>
      <c r="Y482" s="90"/>
      <c r="Z482" s="90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</row>
    <row r="483" spans="3:38" ht="9" customHeight="1" x14ac:dyDescent="0.2">
      <c r="C483" s="76" t="s">
        <v>46</v>
      </c>
      <c r="D483" s="76" t="s">
        <v>47</v>
      </c>
      <c r="E483" s="62"/>
      <c r="F483" s="27">
        <f t="shared" si="14"/>
        <v>139153</v>
      </c>
      <c r="G483" s="27">
        <v>139153</v>
      </c>
      <c r="H483" s="27">
        <v>0</v>
      </c>
      <c r="I483" s="27">
        <v>0</v>
      </c>
      <c r="J483" s="27"/>
      <c r="K483" s="27">
        <f t="shared" si="15"/>
        <v>1447</v>
      </c>
      <c r="L483" s="27">
        <v>1447</v>
      </c>
      <c r="M483" s="27">
        <v>0</v>
      </c>
      <c r="N483" s="27">
        <v>3767</v>
      </c>
      <c r="O483" s="27"/>
      <c r="P483" s="27"/>
      <c r="Q483" s="91"/>
      <c r="R483" s="90"/>
      <c r="S483" s="90"/>
      <c r="T483" s="90"/>
      <c r="U483" s="90"/>
      <c r="V483" s="90"/>
      <c r="W483" s="90"/>
      <c r="X483" s="90"/>
      <c r="Y483" s="90"/>
      <c r="Z483" s="90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</row>
    <row r="484" spans="3:38" ht="9" customHeight="1" x14ac:dyDescent="0.2">
      <c r="C484" s="76" t="s">
        <v>48</v>
      </c>
      <c r="D484" s="76" t="s">
        <v>49</v>
      </c>
      <c r="E484" s="62"/>
      <c r="F484" s="27">
        <f t="shared" si="14"/>
        <v>86809</v>
      </c>
      <c r="G484" s="27">
        <v>86809</v>
      </c>
      <c r="H484" s="27">
        <v>0</v>
      </c>
      <c r="I484" s="27">
        <v>0</v>
      </c>
      <c r="J484" s="27"/>
      <c r="K484" s="27">
        <f t="shared" si="15"/>
        <v>5664</v>
      </c>
      <c r="L484" s="27">
        <v>5664</v>
      </c>
      <c r="M484" s="27">
        <v>0</v>
      </c>
      <c r="N484" s="27">
        <v>4833</v>
      </c>
      <c r="O484" s="27"/>
      <c r="P484" s="27"/>
      <c r="Q484" s="91"/>
      <c r="R484" s="90"/>
      <c r="S484" s="90"/>
      <c r="T484" s="90"/>
      <c r="U484" s="90"/>
      <c r="V484" s="90"/>
      <c r="W484" s="90"/>
      <c r="X484" s="90"/>
      <c r="Y484" s="90"/>
      <c r="Z484" s="90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</row>
    <row r="485" spans="3:38" ht="9" customHeight="1" x14ac:dyDescent="0.2">
      <c r="C485" s="81" t="s">
        <v>50</v>
      </c>
      <c r="D485" s="81" t="s">
        <v>51</v>
      </c>
      <c r="E485" s="92"/>
      <c r="F485" s="35">
        <f t="shared" si="14"/>
        <v>3402582</v>
      </c>
      <c r="G485" s="35">
        <v>2722607</v>
      </c>
      <c r="H485" s="35">
        <v>679975</v>
      </c>
      <c r="I485" s="35">
        <v>34507</v>
      </c>
      <c r="J485" s="35"/>
      <c r="K485" s="35">
        <f t="shared" si="15"/>
        <v>4519</v>
      </c>
      <c r="L485" s="35">
        <v>4026</v>
      </c>
      <c r="M485" s="35">
        <v>493</v>
      </c>
      <c r="N485" s="35">
        <v>5103</v>
      </c>
      <c r="O485" s="27"/>
      <c r="P485" s="27"/>
      <c r="Q485" s="91"/>
      <c r="R485" s="90"/>
      <c r="S485" s="90"/>
      <c r="T485" s="90"/>
      <c r="U485" s="90"/>
      <c r="V485" s="90"/>
      <c r="W485" s="90"/>
      <c r="X485" s="90"/>
      <c r="Y485" s="90"/>
      <c r="Z485" s="90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</row>
    <row r="486" spans="3:38" ht="9" customHeight="1" x14ac:dyDescent="0.2">
      <c r="C486" s="76" t="s">
        <v>52</v>
      </c>
      <c r="D486" s="76" t="s">
        <v>53</v>
      </c>
      <c r="E486" s="62"/>
      <c r="F486" s="27">
        <f t="shared" si="14"/>
        <v>218799</v>
      </c>
      <c r="G486" s="27">
        <v>209233</v>
      </c>
      <c r="H486" s="27">
        <v>9566</v>
      </c>
      <c r="I486" s="27">
        <v>45396</v>
      </c>
      <c r="J486" s="27"/>
      <c r="K486" s="27">
        <f t="shared" si="15"/>
        <v>4159</v>
      </c>
      <c r="L486" s="27">
        <v>4139</v>
      </c>
      <c r="M486" s="27">
        <v>20</v>
      </c>
      <c r="N486" s="27">
        <v>1068</v>
      </c>
      <c r="O486" s="27"/>
      <c r="P486" s="27"/>
      <c r="Q486" s="91"/>
      <c r="R486" s="90"/>
      <c r="S486" s="90"/>
      <c r="T486" s="90"/>
      <c r="U486" s="90"/>
      <c r="V486" s="90"/>
      <c r="W486" s="90"/>
      <c r="X486" s="90"/>
      <c r="Y486" s="90"/>
      <c r="Z486" s="90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</row>
    <row r="487" spans="3:38" ht="9" customHeight="1" x14ac:dyDescent="0.2">
      <c r="C487" s="76"/>
      <c r="D487" s="76" t="s">
        <v>93</v>
      </c>
      <c r="E487" s="62"/>
      <c r="F487" s="27">
        <f t="shared" si="14"/>
        <v>3917</v>
      </c>
      <c r="G487" s="27">
        <v>3917</v>
      </c>
      <c r="H487" s="27">
        <v>0</v>
      </c>
      <c r="I487" s="27">
        <v>0</v>
      </c>
      <c r="J487" s="27"/>
      <c r="K487" s="27">
        <f t="shared" si="15"/>
        <v>201</v>
      </c>
      <c r="L487" s="27">
        <v>201</v>
      </c>
      <c r="M487" s="27">
        <v>0</v>
      </c>
      <c r="N487" s="27">
        <v>110</v>
      </c>
      <c r="O487" s="27"/>
      <c r="P487" s="27"/>
      <c r="Q487" s="91"/>
      <c r="R487" s="90"/>
      <c r="S487" s="90"/>
      <c r="T487" s="90"/>
      <c r="U487" s="90"/>
      <c r="V487" s="90"/>
      <c r="W487" s="90"/>
      <c r="X487" s="90"/>
      <c r="Y487" s="90"/>
      <c r="Z487" s="90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</row>
    <row r="488" spans="3:38" ht="9" customHeight="1" x14ac:dyDescent="0.2">
      <c r="C488" s="76"/>
      <c r="D488" s="76" t="s">
        <v>94</v>
      </c>
      <c r="E488" s="62"/>
      <c r="F488" s="27">
        <f t="shared" si="14"/>
        <v>0</v>
      </c>
      <c r="G488" s="27">
        <v>0</v>
      </c>
      <c r="H488" s="27">
        <v>0</v>
      </c>
      <c r="I488" s="27">
        <v>0</v>
      </c>
      <c r="J488" s="27"/>
      <c r="K488" s="27">
        <f t="shared" si="15"/>
        <v>192</v>
      </c>
      <c r="L488" s="27">
        <v>192</v>
      </c>
      <c r="M488" s="27">
        <v>0</v>
      </c>
      <c r="N488" s="27">
        <v>288</v>
      </c>
      <c r="O488" s="27"/>
      <c r="P488" s="27"/>
      <c r="Q488" s="91"/>
      <c r="R488" s="90"/>
      <c r="S488" s="90"/>
      <c r="T488" s="90"/>
      <c r="U488" s="90"/>
      <c r="V488" s="90"/>
      <c r="W488" s="90"/>
      <c r="X488" s="90"/>
      <c r="Y488" s="90"/>
      <c r="Z488" s="90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</row>
    <row r="489" spans="3:38" ht="9" customHeight="1" x14ac:dyDescent="0.2">
      <c r="C489" s="81"/>
      <c r="D489" s="81" t="s">
        <v>52</v>
      </c>
      <c r="E489" s="92"/>
      <c r="F489" s="35">
        <f t="shared" si="14"/>
        <v>422068</v>
      </c>
      <c r="G489" s="35">
        <v>397092</v>
      </c>
      <c r="H489" s="35">
        <v>24976</v>
      </c>
      <c r="I489" s="35">
        <v>0</v>
      </c>
      <c r="J489" s="35"/>
      <c r="K489" s="35">
        <f t="shared" si="15"/>
        <v>11228</v>
      </c>
      <c r="L489" s="35">
        <v>11210</v>
      </c>
      <c r="M489" s="35">
        <v>18</v>
      </c>
      <c r="N489" s="35">
        <v>7670</v>
      </c>
      <c r="O489" s="27"/>
      <c r="P489" s="27"/>
      <c r="Q489" s="91"/>
      <c r="R489" s="90"/>
      <c r="S489" s="90"/>
      <c r="T489" s="90"/>
      <c r="U489" s="90"/>
      <c r="V489" s="90"/>
      <c r="W489" s="90"/>
      <c r="X489" s="90"/>
      <c r="Y489" s="90"/>
      <c r="Z489" s="90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</row>
    <row r="490" spans="3:38" ht="9" customHeight="1" x14ac:dyDescent="0.2">
      <c r="C490" s="76"/>
      <c r="D490" s="76" t="s">
        <v>54</v>
      </c>
      <c r="E490" s="62"/>
      <c r="F490" s="27">
        <f t="shared" si="14"/>
        <v>35889</v>
      </c>
      <c r="G490" s="27">
        <v>35889</v>
      </c>
      <c r="H490" s="27">
        <v>0</v>
      </c>
      <c r="I490" s="27">
        <v>0</v>
      </c>
      <c r="J490" s="27"/>
      <c r="K490" s="27">
        <f t="shared" si="15"/>
        <v>4556</v>
      </c>
      <c r="L490" s="27">
        <v>4556</v>
      </c>
      <c r="M490" s="27">
        <v>0</v>
      </c>
      <c r="N490" s="27">
        <v>2073</v>
      </c>
      <c r="O490" s="27"/>
      <c r="P490" s="27"/>
      <c r="Q490" s="91"/>
      <c r="R490" s="90"/>
      <c r="S490" s="90"/>
      <c r="T490" s="90"/>
      <c r="U490" s="90"/>
      <c r="V490" s="90"/>
      <c r="W490" s="90"/>
      <c r="X490" s="90"/>
      <c r="Y490" s="90"/>
      <c r="Z490" s="90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</row>
    <row r="491" spans="3:38" ht="9" customHeight="1" x14ac:dyDescent="0.2">
      <c r="C491" s="76" t="s">
        <v>55</v>
      </c>
      <c r="D491" s="76" t="s">
        <v>55</v>
      </c>
      <c r="E491" s="62"/>
      <c r="F491" s="27">
        <f t="shared" si="14"/>
        <v>76634</v>
      </c>
      <c r="G491" s="27">
        <v>76117</v>
      </c>
      <c r="H491" s="27">
        <v>517</v>
      </c>
      <c r="I491" s="27">
        <v>394</v>
      </c>
      <c r="J491" s="27"/>
      <c r="K491" s="27">
        <f t="shared" si="15"/>
        <v>4741</v>
      </c>
      <c r="L491" s="27">
        <v>4409</v>
      </c>
      <c r="M491" s="27">
        <v>332</v>
      </c>
      <c r="N491" s="27">
        <v>5702</v>
      </c>
      <c r="O491" s="27"/>
      <c r="P491" s="27"/>
      <c r="Q491" s="91"/>
      <c r="R491" s="90"/>
      <c r="S491" s="90"/>
      <c r="T491" s="90"/>
      <c r="U491" s="90"/>
      <c r="V491" s="90"/>
      <c r="W491" s="90"/>
      <c r="X491" s="90"/>
      <c r="Y491" s="90"/>
      <c r="Z491" s="90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</row>
    <row r="492" spans="3:38" ht="9" customHeight="1" x14ac:dyDescent="0.2">
      <c r="C492" s="76"/>
      <c r="D492" s="76" t="s">
        <v>56</v>
      </c>
      <c r="E492" s="62"/>
      <c r="F492" s="27">
        <f t="shared" si="14"/>
        <v>0</v>
      </c>
      <c r="G492" s="27">
        <v>0</v>
      </c>
      <c r="H492" s="27">
        <v>0</v>
      </c>
      <c r="I492" s="27">
        <v>0</v>
      </c>
      <c r="J492" s="27"/>
      <c r="K492" s="27">
        <f t="shared" si="15"/>
        <v>688</v>
      </c>
      <c r="L492" s="27">
        <v>688</v>
      </c>
      <c r="M492" s="27">
        <v>0</v>
      </c>
      <c r="N492" s="27">
        <v>1596</v>
      </c>
      <c r="O492" s="27"/>
      <c r="P492" s="27"/>
      <c r="Q492" s="91"/>
      <c r="R492" s="90"/>
      <c r="S492" s="90"/>
      <c r="T492" s="90"/>
      <c r="U492" s="90"/>
      <c r="V492" s="90"/>
      <c r="W492" s="90"/>
      <c r="X492" s="90"/>
      <c r="Y492" s="90"/>
      <c r="Z492" s="90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</row>
    <row r="493" spans="3:38" ht="9" customHeight="1" x14ac:dyDescent="0.2">
      <c r="C493" s="81" t="s">
        <v>57</v>
      </c>
      <c r="D493" s="81" t="s">
        <v>57</v>
      </c>
      <c r="E493" s="92"/>
      <c r="F493" s="35">
        <f t="shared" si="14"/>
        <v>58911</v>
      </c>
      <c r="G493" s="35">
        <v>52661</v>
      </c>
      <c r="H493" s="35">
        <v>6250</v>
      </c>
      <c r="I493" s="35">
        <v>29</v>
      </c>
      <c r="J493" s="35"/>
      <c r="K493" s="35">
        <f t="shared" si="15"/>
        <v>7901</v>
      </c>
      <c r="L493" s="35">
        <v>7882</v>
      </c>
      <c r="M493" s="35">
        <v>19</v>
      </c>
      <c r="N493" s="35">
        <v>8600</v>
      </c>
      <c r="O493" s="27"/>
      <c r="P493" s="27"/>
      <c r="Q493" s="91"/>
      <c r="R493" s="90"/>
      <c r="S493" s="90"/>
      <c r="T493" s="90"/>
      <c r="U493" s="90"/>
      <c r="V493" s="90"/>
      <c r="W493" s="90"/>
      <c r="X493" s="90"/>
      <c r="Y493" s="90"/>
      <c r="Z493" s="90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</row>
    <row r="494" spans="3:38" ht="9" customHeight="1" x14ac:dyDescent="0.2">
      <c r="C494" s="76" t="s">
        <v>59</v>
      </c>
      <c r="D494" s="76" t="s">
        <v>60</v>
      </c>
      <c r="E494" s="62"/>
      <c r="F494" s="27">
        <f t="shared" si="14"/>
        <v>5205453</v>
      </c>
      <c r="G494" s="27">
        <v>1763100</v>
      </c>
      <c r="H494" s="27">
        <v>3442353</v>
      </c>
      <c r="I494" s="27">
        <v>2503188</v>
      </c>
      <c r="J494" s="27"/>
      <c r="K494" s="27">
        <f t="shared" si="15"/>
        <v>9328</v>
      </c>
      <c r="L494" s="27">
        <v>8479</v>
      </c>
      <c r="M494" s="27">
        <v>849</v>
      </c>
      <c r="N494" s="27">
        <v>14861</v>
      </c>
      <c r="O494" s="27"/>
      <c r="P494" s="27"/>
      <c r="Q494" s="91"/>
      <c r="R494" s="90"/>
      <c r="S494" s="90"/>
      <c r="T494" s="90"/>
      <c r="U494" s="90"/>
      <c r="V494" s="90"/>
      <c r="W494" s="90"/>
      <c r="X494" s="90"/>
      <c r="Y494" s="90"/>
      <c r="Z494" s="90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</row>
    <row r="495" spans="3:38" ht="9" customHeight="1" x14ac:dyDescent="0.2">
      <c r="C495" s="76"/>
      <c r="D495" s="76" t="s">
        <v>62</v>
      </c>
      <c r="E495" s="62"/>
      <c r="F495" s="27">
        <f t="shared" si="14"/>
        <v>253842</v>
      </c>
      <c r="G495" s="27">
        <v>88140</v>
      </c>
      <c r="H495" s="27">
        <v>165702</v>
      </c>
      <c r="I495" s="27">
        <v>184519</v>
      </c>
      <c r="J495" s="27"/>
      <c r="K495" s="27">
        <f t="shared" si="15"/>
        <v>7525</v>
      </c>
      <c r="L495" s="27">
        <v>7489</v>
      </c>
      <c r="M495" s="27">
        <v>36</v>
      </c>
      <c r="N495" s="27">
        <v>2911</v>
      </c>
      <c r="O495" s="27"/>
      <c r="P495" s="27"/>
      <c r="Q495" s="91"/>
      <c r="R495" s="90"/>
      <c r="S495" s="90"/>
      <c r="T495" s="90"/>
      <c r="U495" s="90"/>
      <c r="V495" s="90"/>
      <c r="W495" s="90"/>
      <c r="X495" s="90"/>
      <c r="Y495" s="90"/>
      <c r="Z495" s="90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</row>
    <row r="496" spans="3:38" ht="9" customHeight="1" x14ac:dyDescent="0.2">
      <c r="C496" s="76"/>
      <c r="D496" s="76" t="s">
        <v>61</v>
      </c>
      <c r="E496" s="62"/>
      <c r="F496" s="27">
        <f t="shared" si="14"/>
        <v>44004</v>
      </c>
      <c r="G496" s="27">
        <v>43951</v>
      </c>
      <c r="H496" s="27">
        <v>53</v>
      </c>
      <c r="I496" s="27">
        <v>83</v>
      </c>
      <c r="J496" s="27"/>
      <c r="K496" s="27">
        <f t="shared" si="15"/>
        <v>2735</v>
      </c>
      <c r="L496" s="27">
        <v>2713</v>
      </c>
      <c r="M496" s="27">
        <v>22</v>
      </c>
      <c r="N496" s="27">
        <v>4731</v>
      </c>
      <c r="O496" s="27"/>
      <c r="P496" s="27"/>
      <c r="Q496" s="91"/>
      <c r="R496" s="90"/>
      <c r="S496" s="90"/>
      <c r="T496" s="90"/>
      <c r="U496" s="90"/>
      <c r="V496" s="90"/>
      <c r="W496" s="90"/>
      <c r="X496" s="90"/>
      <c r="Y496" s="90"/>
      <c r="Z496" s="90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</row>
    <row r="497" spans="3:38" ht="9" customHeight="1" x14ac:dyDescent="0.2">
      <c r="C497" s="81" t="s">
        <v>63</v>
      </c>
      <c r="D497" s="81" t="s">
        <v>63</v>
      </c>
      <c r="E497" s="92"/>
      <c r="F497" s="35">
        <f t="shared" si="14"/>
        <v>156834</v>
      </c>
      <c r="G497" s="35">
        <v>118529</v>
      </c>
      <c r="H497" s="35">
        <v>38305</v>
      </c>
      <c r="I497" s="35">
        <v>209</v>
      </c>
      <c r="J497" s="35"/>
      <c r="K497" s="35">
        <f t="shared" si="15"/>
        <v>5882</v>
      </c>
      <c r="L497" s="35">
        <v>5504</v>
      </c>
      <c r="M497" s="35">
        <v>378</v>
      </c>
      <c r="N497" s="35">
        <v>9389</v>
      </c>
      <c r="O497" s="27"/>
      <c r="P497" s="27"/>
      <c r="Q497" s="91"/>
      <c r="R497" s="90"/>
      <c r="S497" s="90"/>
      <c r="T497" s="90"/>
      <c r="U497" s="90"/>
      <c r="V497" s="90"/>
      <c r="W497" s="90"/>
      <c r="X497" s="90"/>
      <c r="Y497" s="90"/>
      <c r="Z497" s="90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</row>
    <row r="498" spans="3:38" ht="9" customHeight="1" x14ac:dyDescent="0.2">
      <c r="C498" s="76"/>
      <c r="D498" s="76" t="s">
        <v>64</v>
      </c>
      <c r="E498" s="62"/>
      <c r="F498" s="27">
        <f t="shared" si="14"/>
        <v>0</v>
      </c>
      <c r="G498" s="27">
        <v>0</v>
      </c>
      <c r="H498" s="27">
        <v>0</v>
      </c>
      <c r="I498" s="27">
        <v>0</v>
      </c>
      <c r="J498" s="27"/>
      <c r="K498" s="27">
        <f t="shared" si="15"/>
        <v>1067</v>
      </c>
      <c r="L498" s="27">
        <v>1067</v>
      </c>
      <c r="M498" s="27">
        <v>0</v>
      </c>
      <c r="N498" s="27">
        <v>958</v>
      </c>
      <c r="O498" s="27"/>
      <c r="P498" s="27"/>
      <c r="Q498" s="91"/>
      <c r="R498" s="90"/>
      <c r="S498" s="90"/>
      <c r="T498" s="90"/>
      <c r="U498" s="90"/>
      <c r="V498" s="90"/>
      <c r="W498" s="90"/>
      <c r="X498" s="90"/>
      <c r="Y498" s="90"/>
      <c r="Z498" s="90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</row>
    <row r="499" spans="3:38" ht="9" customHeight="1" x14ac:dyDescent="0.2">
      <c r="C499" s="76" t="s">
        <v>65</v>
      </c>
      <c r="D499" s="76" t="s">
        <v>66</v>
      </c>
      <c r="E499" s="62"/>
      <c r="F499" s="27">
        <f t="shared" si="14"/>
        <v>544696</v>
      </c>
      <c r="G499" s="27">
        <v>514476</v>
      </c>
      <c r="H499" s="27">
        <v>30220</v>
      </c>
      <c r="I499" s="27">
        <v>0</v>
      </c>
      <c r="J499" s="27"/>
      <c r="K499" s="27">
        <f t="shared" si="15"/>
        <v>16028</v>
      </c>
      <c r="L499" s="27">
        <v>15958</v>
      </c>
      <c r="M499" s="27">
        <v>70</v>
      </c>
      <c r="N499" s="27">
        <v>22468</v>
      </c>
      <c r="O499" s="27"/>
      <c r="P499" s="27"/>
      <c r="Q499" s="91"/>
      <c r="R499" s="90"/>
      <c r="S499" s="90"/>
      <c r="T499" s="90"/>
      <c r="U499" s="90"/>
      <c r="V499" s="90"/>
      <c r="W499" s="90"/>
      <c r="X499" s="90"/>
      <c r="Y499" s="90"/>
      <c r="Z499" s="90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</row>
    <row r="500" spans="3:38" ht="9" customHeight="1" x14ac:dyDescent="0.2">
      <c r="C500" s="76"/>
      <c r="D500" s="76" t="s">
        <v>67</v>
      </c>
      <c r="E500" s="62"/>
      <c r="F500" s="27">
        <f t="shared" si="14"/>
        <v>183268</v>
      </c>
      <c r="G500" s="27">
        <v>175880</v>
      </c>
      <c r="H500" s="27">
        <v>7388</v>
      </c>
      <c r="I500" s="27">
        <v>0</v>
      </c>
      <c r="J500" s="27"/>
      <c r="K500" s="27">
        <f t="shared" si="15"/>
        <v>5063</v>
      </c>
      <c r="L500" s="27">
        <v>5063</v>
      </c>
      <c r="M500" s="27">
        <v>0</v>
      </c>
      <c r="N500" s="27">
        <v>4943</v>
      </c>
      <c r="O500" s="27"/>
      <c r="P500" s="27"/>
      <c r="Q500" s="91"/>
      <c r="R500" s="90"/>
      <c r="S500" s="90"/>
      <c r="T500" s="90"/>
      <c r="U500" s="90"/>
      <c r="V500" s="90"/>
      <c r="W500" s="90"/>
      <c r="X500" s="90"/>
      <c r="Y500" s="90"/>
      <c r="Z500" s="90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</row>
    <row r="501" spans="3:38" ht="9" customHeight="1" x14ac:dyDescent="0.2">
      <c r="C501" s="81"/>
      <c r="D501" s="81" t="s">
        <v>68</v>
      </c>
      <c r="E501" s="92"/>
      <c r="F501" s="35">
        <f t="shared" si="14"/>
        <v>588214</v>
      </c>
      <c r="G501" s="35">
        <v>327983</v>
      </c>
      <c r="H501" s="35">
        <v>260231</v>
      </c>
      <c r="I501" s="35">
        <v>114425</v>
      </c>
      <c r="J501" s="35"/>
      <c r="K501" s="35">
        <f t="shared" si="15"/>
        <v>2398</v>
      </c>
      <c r="L501" s="35">
        <v>2148</v>
      </c>
      <c r="M501" s="35">
        <v>250</v>
      </c>
      <c r="N501" s="35">
        <v>5217</v>
      </c>
      <c r="O501" s="27"/>
      <c r="P501" s="27"/>
      <c r="Q501" s="91"/>
      <c r="R501" s="90"/>
      <c r="S501" s="90"/>
      <c r="T501" s="90"/>
      <c r="U501" s="90"/>
      <c r="V501" s="90"/>
      <c r="W501" s="90"/>
      <c r="X501" s="90"/>
      <c r="Y501" s="90"/>
      <c r="Z501" s="90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</row>
    <row r="502" spans="3:38" ht="9" customHeight="1" x14ac:dyDescent="0.2">
      <c r="C502" s="76" t="s">
        <v>69</v>
      </c>
      <c r="D502" s="76" t="s">
        <v>70</v>
      </c>
      <c r="E502" s="62"/>
      <c r="F502" s="27">
        <f t="shared" si="14"/>
        <v>120199</v>
      </c>
      <c r="G502" s="27">
        <v>120129</v>
      </c>
      <c r="H502" s="27">
        <v>70</v>
      </c>
      <c r="I502" s="27">
        <v>0</v>
      </c>
      <c r="J502" s="27"/>
      <c r="K502" s="27">
        <f t="shared" si="15"/>
        <v>2601</v>
      </c>
      <c r="L502" s="27">
        <v>2186</v>
      </c>
      <c r="M502" s="27">
        <v>415</v>
      </c>
      <c r="N502" s="27">
        <v>9105</v>
      </c>
      <c r="O502" s="27"/>
      <c r="P502" s="27"/>
      <c r="Q502" s="91"/>
      <c r="R502" s="90"/>
      <c r="S502" s="90"/>
      <c r="T502" s="90"/>
      <c r="U502" s="90"/>
      <c r="V502" s="90"/>
      <c r="W502" s="90"/>
      <c r="X502" s="90"/>
      <c r="Y502" s="90"/>
      <c r="Z502" s="90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</row>
    <row r="503" spans="3:38" ht="9" customHeight="1" x14ac:dyDescent="0.2">
      <c r="C503" s="76"/>
      <c r="D503" s="76" t="s">
        <v>71</v>
      </c>
      <c r="E503" s="62"/>
      <c r="F503" s="27">
        <f t="shared" si="14"/>
        <v>18392</v>
      </c>
      <c r="G503" s="27">
        <v>2664</v>
      </c>
      <c r="H503" s="27">
        <v>15728</v>
      </c>
      <c r="I503" s="27">
        <v>3</v>
      </c>
      <c r="J503" s="27"/>
      <c r="K503" s="27">
        <f t="shared" si="15"/>
        <v>1558</v>
      </c>
      <c r="L503" s="27">
        <v>1537</v>
      </c>
      <c r="M503" s="27">
        <v>21</v>
      </c>
      <c r="N503" s="27">
        <v>5946</v>
      </c>
      <c r="O503" s="27"/>
      <c r="P503" s="27"/>
      <c r="Q503" s="91"/>
      <c r="R503" s="90"/>
      <c r="S503" s="90"/>
      <c r="T503" s="90"/>
      <c r="U503" s="90"/>
      <c r="V503" s="90"/>
      <c r="W503" s="90"/>
      <c r="X503" s="90"/>
      <c r="Y503" s="90"/>
      <c r="Z503" s="90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</row>
    <row r="504" spans="3:38" ht="9" customHeight="1" x14ac:dyDescent="0.2">
      <c r="C504" s="76"/>
      <c r="D504" s="76" t="s">
        <v>72</v>
      </c>
      <c r="E504" s="62"/>
      <c r="F504" s="27">
        <f t="shared" si="14"/>
        <v>1041032</v>
      </c>
      <c r="G504" s="27">
        <v>918420</v>
      </c>
      <c r="H504" s="27">
        <v>122612</v>
      </c>
      <c r="I504" s="27">
        <v>0</v>
      </c>
      <c r="J504" s="27"/>
      <c r="K504" s="27">
        <f t="shared" si="15"/>
        <v>3096</v>
      </c>
      <c r="L504" s="27">
        <v>2622</v>
      </c>
      <c r="M504" s="27">
        <v>474</v>
      </c>
      <c r="N504" s="27">
        <v>16453</v>
      </c>
      <c r="O504" s="27"/>
      <c r="P504" s="27"/>
      <c r="Q504" s="91"/>
      <c r="R504" s="90"/>
      <c r="S504" s="90"/>
      <c r="T504" s="90"/>
      <c r="U504" s="90"/>
      <c r="V504" s="90"/>
      <c r="W504" s="90"/>
      <c r="X504" s="90"/>
      <c r="Y504" s="90"/>
      <c r="Z504" s="90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</row>
    <row r="505" spans="3:38" ht="9" customHeight="1" x14ac:dyDescent="0.2">
      <c r="C505" s="81"/>
      <c r="D505" s="81" t="s">
        <v>73</v>
      </c>
      <c r="E505" s="92"/>
      <c r="F505" s="35">
        <f t="shared" si="14"/>
        <v>82</v>
      </c>
      <c r="G505" s="35">
        <v>82</v>
      </c>
      <c r="H505" s="35">
        <v>0</v>
      </c>
      <c r="I505" s="35">
        <v>0</v>
      </c>
      <c r="J505" s="35"/>
      <c r="K505" s="35">
        <f t="shared" si="15"/>
        <v>214</v>
      </c>
      <c r="L505" s="35">
        <v>200</v>
      </c>
      <c r="M505" s="35">
        <v>14</v>
      </c>
      <c r="N505" s="35">
        <v>3212</v>
      </c>
      <c r="O505" s="27"/>
      <c r="P505" s="27"/>
      <c r="Q505" s="91"/>
      <c r="R505" s="90"/>
      <c r="S505" s="90"/>
      <c r="T505" s="90"/>
      <c r="U505" s="90"/>
      <c r="V505" s="90"/>
      <c r="W505" s="90"/>
      <c r="X505" s="90"/>
      <c r="Y505" s="90"/>
      <c r="Z505" s="90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</row>
    <row r="506" spans="3:38" ht="9" customHeight="1" x14ac:dyDescent="0.2">
      <c r="C506" s="76" t="s">
        <v>74</v>
      </c>
      <c r="D506" s="76" t="s">
        <v>75</v>
      </c>
      <c r="E506" s="62"/>
      <c r="F506" s="27">
        <f t="shared" si="14"/>
        <v>489126</v>
      </c>
      <c r="G506" s="27">
        <v>474995</v>
      </c>
      <c r="H506" s="27">
        <v>14131</v>
      </c>
      <c r="I506" s="27">
        <v>2024</v>
      </c>
      <c r="J506" s="27"/>
      <c r="K506" s="27">
        <f t="shared" si="15"/>
        <v>7967</v>
      </c>
      <c r="L506" s="27">
        <v>7889</v>
      </c>
      <c r="M506" s="27">
        <v>78</v>
      </c>
      <c r="N506" s="27">
        <v>3900</v>
      </c>
      <c r="O506" s="27"/>
      <c r="P506" s="27"/>
      <c r="Q506" s="91"/>
      <c r="R506" s="90"/>
      <c r="S506" s="90"/>
      <c r="T506" s="90"/>
      <c r="U506" s="90"/>
      <c r="V506" s="90"/>
      <c r="W506" s="90"/>
      <c r="X506" s="90"/>
      <c r="Y506" s="90"/>
      <c r="Z506" s="90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</row>
    <row r="507" spans="3:38" ht="9" customHeight="1" x14ac:dyDescent="0.2">
      <c r="C507" s="76" t="s">
        <v>76</v>
      </c>
      <c r="D507" s="76" t="s">
        <v>77</v>
      </c>
      <c r="E507" s="62"/>
      <c r="F507" s="27">
        <f t="shared" si="14"/>
        <v>45543</v>
      </c>
      <c r="G507" s="27">
        <v>45543</v>
      </c>
      <c r="H507" s="27">
        <v>0</v>
      </c>
      <c r="I507" s="27">
        <v>0</v>
      </c>
      <c r="J507" s="27"/>
      <c r="K507" s="27">
        <f t="shared" si="15"/>
        <v>1147</v>
      </c>
      <c r="L507" s="27">
        <v>1147</v>
      </c>
      <c r="M507" s="27">
        <v>0</v>
      </c>
      <c r="N507" s="27">
        <v>8642</v>
      </c>
      <c r="O507" s="27"/>
      <c r="P507" s="27"/>
      <c r="Q507" s="91"/>
      <c r="R507" s="90"/>
      <c r="S507" s="90"/>
      <c r="T507" s="90"/>
      <c r="U507" s="90"/>
      <c r="V507" s="90"/>
      <c r="W507" s="90"/>
      <c r="X507" s="90"/>
      <c r="Y507" s="90"/>
      <c r="Z507" s="90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</row>
    <row r="508" spans="3:38" ht="9" customHeight="1" x14ac:dyDescent="0.2">
      <c r="C508" s="76"/>
      <c r="D508" s="76" t="s">
        <v>78</v>
      </c>
      <c r="E508" s="62"/>
      <c r="F508" s="27">
        <f t="shared" si="14"/>
        <v>82315</v>
      </c>
      <c r="G508" s="27">
        <v>82315</v>
      </c>
      <c r="H508" s="27">
        <v>0</v>
      </c>
      <c r="I508" s="27">
        <v>187</v>
      </c>
      <c r="J508" s="27"/>
      <c r="K508" s="27">
        <f t="shared" si="15"/>
        <v>1044</v>
      </c>
      <c r="L508" s="27">
        <v>1008</v>
      </c>
      <c r="M508" s="27">
        <v>36</v>
      </c>
      <c r="N508" s="27">
        <v>5183</v>
      </c>
      <c r="O508" s="27"/>
      <c r="P508" s="27"/>
      <c r="Q508" s="91"/>
      <c r="R508" s="90"/>
      <c r="S508" s="90"/>
      <c r="T508" s="90"/>
      <c r="U508" s="90"/>
      <c r="V508" s="90"/>
      <c r="W508" s="90"/>
      <c r="X508" s="90"/>
      <c r="Y508" s="90"/>
      <c r="Z508" s="90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</row>
    <row r="509" spans="3:38" ht="9" customHeight="1" x14ac:dyDescent="0.2">
      <c r="C509" s="81"/>
      <c r="D509" s="81" t="s">
        <v>79</v>
      </c>
      <c r="E509" s="92"/>
      <c r="F509" s="35">
        <f t="shared" si="14"/>
        <v>77668</v>
      </c>
      <c r="G509" s="35">
        <v>77668</v>
      </c>
      <c r="H509" s="35">
        <v>0</v>
      </c>
      <c r="I509" s="35">
        <v>176</v>
      </c>
      <c r="J509" s="35"/>
      <c r="K509" s="35">
        <f t="shared" si="15"/>
        <v>856</v>
      </c>
      <c r="L509" s="35">
        <v>824</v>
      </c>
      <c r="M509" s="35">
        <v>32</v>
      </c>
      <c r="N509" s="35">
        <v>4413</v>
      </c>
      <c r="O509" s="27"/>
      <c r="P509" s="27"/>
      <c r="Q509" s="91"/>
      <c r="R509" s="90"/>
      <c r="S509" s="90"/>
      <c r="T509" s="90"/>
      <c r="U509" s="90"/>
      <c r="V509" s="90"/>
      <c r="W509" s="90"/>
      <c r="X509" s="90"/>
      <c r="Y509" s="90"/>
      <c r="Z509" s="90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</row>
    <row r="510" spans="3:38" ht="9" customHeight="1" x14ac:dyDescent="0.2">
      <c r="C510" s="76"/>
      <c r="D510" s="76" t="s">
        <v>80</v>
      </c>
      <c r="E510" s="62"/>
      <c r="F510" s="27">
        <f t="shared" si="14"/>
        <v>139393</v>
      </c>
      <c r="G510" s="27">
        <v>139393</v>
      </c>
      <c r="H510" s="27">
        <v>0</v>
      </c>
      <c r="I510" s="27">
        <v>0</v>
      </c>
      <c r="J510" s="27"/>
      <c r="K510" s="27">
        <f t="shared" si="15"/>
        <v>7288</v>
      </c>
      <c r="L510" s="27">
        <v>7251</v>
      </c>
      <c r="M510" s="27">
        <v>37</v>
      </c>
      <c r="N510" s="27">
        <v>2467</v>
      </c>
      <c r="O510" s="27"/>
      <c r="P510" s="27"/>
      <c r="Q510" s="91"/>
      <c r="R510" s="90"/>
      <c r="S510" s="90"/>
      <c r="T510" s="90"/>
      <c r="U510" s="90"/>
      <c r="V510" s="90"/>
      <c r="W510" s="90"/>
      <c r="X510" s="90"/>
      <c r="Y510" s="90"/>
      <c r="Z510" s="90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</row>
    <row r="511" spans="3:38" ht="9" customHeight="1" x14ac:dyDescent="0.2">
      <c r="C511" s="76"/>
      <c r="D511" s="76" t="s">
        <v>81</v>
      </c>
      <c r="E511" s="62"/>
      <c r="F511" s="27">
        <f t="shared" si="14"/>
        <v>308954</v>
      </c>
      <c r="G511" s="27">
        <v>274467</v>
      </c>
      <c r="H511" s="27">
        <v>34487</v>
      </c>
      <c r="I511" s="27">
        <v>332</v>
      </c>
      <c r="J511" s="27"/>
      <c r="K511" s="27">
        <f t="shared" si="15"/>
        <v>10795</v>
      </c>
      <c r="L511" s="27">
        <v>9921</v>
      </c>
      <c r="M511" s="27">
        <v>874</v>
      </c>
      <c r="N511" s="27">
        <v>7543</v>
      </c>
      <c r="O511" s="27"/>
      <c r="P511" s="27"/>
      <c r="Q511" s="91"/>
      <c r="R511" s="90"/>
      <c r="S511" s="90"/>
      <c r="T511" s="90"/>
      <c r="U511" s="90"/>
      <c r="V511" s="90"/>
      <c r="W511" s="90"/>
      <c r="X511" s="90"/>
      <c r="Y511" s="90"/>
      <c r="Z511" s="90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</row>
    <row r="512" spans="3:38" s="94" customFormat="1" ht="9" customHeight="1" x14ac:dyDescent="0.2">
      <c r="C512" s="76" t="s">
        <v>82</v>
      </c>
      <c r="D512" s="76" t="s">
        <v>83</v>
      </c>
      <c r="E512" s="93"/>
      <c r="F512" s="27">
        <f t="shared" si="14"/>
        <v>123571</v>
      </c>
      <c r="G512" s="27">
        <v>121117</v>
      </c>
      <c r="H512" s="27">
        <v>2454</v>
      </c>
      <c r="I512" s="27">
        <v>311</v>
      </c>
      <c r="J512" s="27"/>
      <c r="K512" s="27">
        <f t="shared" si="15"/>
        <v>2151</v>
      </c>
      <c r="L512" s="27">
        <v>2049</v>
      </c>
      <c r="M512" s="27">
        <v>102</v>
      </c>
      <c r="N512" s="27">
        <v>1180</v>
      </c>
      <c r="O512" s="27"/>
      <c r="P512" s="27"/>
      <c r="Q512" s="91"/>
      <c r="R512" s="90"/>
      <c r="S512" s="90"/>
      <c r="T512" s="90"/>
      <c r="U512" s="90"/>
      <c r="V512" s="90"/>
      <c r="W512" s="90"/>
      <c r="X512" s="90"/>
      <c r="Y512" s="90"/>
      <c r="Z512" s="90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</row>
    <row r="513" spans="3:38" ht="9" customHeight="1" x14ac:dyDescent="0.2">
      <c r="C513" s="81"/>
      <c r="D513" s="81" t="s">
        <v>84</v>
      </c>
      <c r="E513" s="92"/>
      <c r="F513" s="40">
        <f t="shared" si="14"/>
        <v>42480</v>
      </c>
      <c r="G513" s="40">
        <v>41875</v>
      </c>
      <c r="H513" s="40">
        <v>605</v>
      </c>
      <c r="I513" s="40">
        <v>290</v>
      </c>
      <c r="J513" s="40"/>
      <c r="K513" s="40">
        <f t="shared" si="15"/>
        <v>11075</v>
      </c>
      <c r="L513" s="40">
        <v>11075</v>
      </c>
      <c r="M513" s="40">
        <v>0</v>
      </c>
      <c r="N513" s="40">
        <v>1450</v>
      </c>
      <c r="O513" s="27"/>
      <c r="P513" s="27"/>
      <c r="Q513" s="91"/>
      <c r="R513" s="90"/>
      <c r="S513" s="90"/>
      <c r="T513" s="90"/>
      <c r="U513" s="90"/>
      <c r="V513" s="90"/>
      <c r="W513" s="90"/>
      <c r="X513" s="90"/>
      <c r="Y513" s="90"/>
      <c r="Z513" s="90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</row>
    <row r="514" spans="3:38" ht="9" customHeight="1" x14ac:dyDescent="0.2">
      <c r="C514" s="76"/>
      <c r="D514" s="76" t="s">
        <v>85</v>
      </c>
      <c r="E514" s="62"/>
      <c r="F514" s="27">
        <f t="shared" si="14"/>
        <v>470971</v>
      </c>
      <c r="G514" s="27">
        <v>420138</v>
      </c>
      <c r="H514" s="27">
        <v>50833</v>
      </c>
      <c r="I514" s="27">
        <v>3082</v>
      </c>
      <c r="J514" s="27"/>
      <c r="K514" s="27">
        <f t="shared" si="15"/>
        <v>5521</v>
      </c>
      <c r="L514" s="27">
        <v>5270</v>
      </c>
      <c r="M514" s="27">
        <v>251</v>
      </c>
      <c r="N514" s="27">
        <v>5029</v>
      </c>
      <c r="O514" s="27"/>
      <c r="P514" s="27"/>
      <c r="Q514" s="91"/>
      <c r="R514" s="90"/>
      <c r="S514" s="90"/>
      <c r="T514" s="90"/>
      <c r="U514" s="90"/>
      <c r="V514" s="90"/>
      <c r="W514" s="90"/>
      <c r="X514" s="90"/>
      <c r="Y514" s="90"/>
      <c r="Z514" s="90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</row>
    <row r="515" spans="3:38" ht="9" customHeight="1" x14ac:dyDescent="0.2">
      <c r="C515" s="76" t="s">
        <v>86</v>
      </c>
      <c r="D515" s="76" t="s">
        <v>87</v>
      </c>
      <c r="E515" s="62"/>
      <c r="F515" s="27">
        <f t="shared" si="14"/>
        <v>808172</v>
      </c>
      <c r="G515" s="27">
        <v>717203</v>
      </c>
      <c r="H515" s="27">
        <v>90969</v>
      </c>
      <c r="I515" s="27">
        <v>37325</v>
      </c>
      <c r="J515" s="27"/>
      <c r="K515" s="27">
        <f t="shared" si="15"/>
        <v>4113</v>
      </c>
      <c r="L515" s="27">
        <v>3698</v>
      </c>
      <c r="M515" s="27">
        <v>415</v>
      </c>
      <c r="N515" s="27">
        <v>4277</v>
      </c>
      <c r="O515" s="27"/>
      <c r="P515" s="27"/>
      <c r="Q515" s="91"/>
      <c r="R515" s="90"/>
      <c r="S515" s="90"/>
      <c r="T515" s="90"/>
      <c r="U515" s="90"/>
      <c r="V515" s="90"/>
      <c r="W515" s="90"/>
      <c r="X515" s="90"/>
      <c r="Y515" s="90"/>
      <c r="Z515" s="90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</row>
    <row r="516" spans="3:38" ht="9" customHeight="1" x14ac:dyDescent="0.2">
      <c r="C516" s="37" t="s">
        <v>88</v>
      </c>
      <c r="D516" s="37" t="s">
        <v>88</v>
      </c>
      <c r="E516" s="93"/>
      <c r="F516" s="27">
        <f t="shared" si="14"/>
        <v>228205</v>
      </c>
      <c r="G516" s="27">
        <v>146052</v>
      </c>
      <c r="H516" s="27">
        <v>82153</v>
      </c>
      <c r="I516" s="27">
        <v>288</v>
      </c>
      <c r="J516" s="27"/>
      <c r="K516" s="27">
        <f t="shared" si="15"/>
        <v>2036</v>
      </c>
      <c r="L516" s="27">
        <v>1661</v>
      </c>
      <c r="M516" s="27">
        <v>375</v>
      </c>
      <c r="N516" s="27">
        <v>4161</v>
      </c>
      <c r="O516" s="27"/>
      <c r="P516" s="27"/>
      <c r="Q516" s="27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</row>
    <row r="517" spans="3:38" s="29" customFormat="1" ht="9" customHeight="1" x14ac:dyDescent="0.25">
      <c r="C517" s="26"/>
      <c r="D517" s="26"/>
      <c r="E517" s="26"/>
      <c r="F517" s="27"/>
      <c r="G517" s="27"/>
      <c r="H517" s="27"/>
      <c r="I517" s="27"/>
      <c r="J517" s="27"/>
      <c r="K517" s="27"/>
      <c r="L517" s="27"/>
      <c r="M517" s="27"/>
      <c r="N517" s="27"/>
      <c r="O517" s="28"/>
      <c r="P517" s="28"/>
    </row>
    <row r="518" spans="3:38" s="54" customFormat="1" ht="10.5" customHeight="1" x14ac:dyDescent="0.25">
      <c r="C518" s="95">
        <v>2003</v>
      </c>
      <c r="D518" s="26"/>
      <c r="E518" s="96"/>
      <c r="F518" s="97"/>
      <c r="G518" s="97"/>
      <c r="H518" s="97"/>
      <c r="I518" s="97"/>
      <c r="J518" s="97"/>
      <c r="K518" s="97"/>
      <c r="L518" s="97"/>
      <c r="M518" s="97"/>
      <c r="N518" s="98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</row>
    <row r="519" spans="3:38" s="102" customFormat="1" ht="9" customHeight="1" x14ac:dyDescent="0.25">
      <c r="C519" s="30" t="s">
        <v>10</v>
      </c>
      <c r="D519" s="31"/>
      <c r="E519" s="99"/>
      <c r="F519" s="74">
        <f>SUM(F521:F582)</f>
        <v>55939641</v>
      </c>
      <c r="G519" s="74">
        <f>SUM(G521:G582)</f>
        <v>38325523</v>
      </c>
      <c r="H519" s="74">
        <f>SUM(H521:H582)</f>
        <v>17614118</v>
      </c>
      <c r="I519" s="74">
        <f>SUM(I521:I582)</f>
        <v>4465275</v>
      </c>
      <c r="J519" s="74"/>
      <c r="K519" s="74">
        <f>SUM(K521:K582)</f>
        <v>541471</v>
      </c>
      <c r="L519" s="74">
        <f>SUM(L521:L582)</f>
        <v>514422</v>
      </c>
      <c r="M519" s="74">
        <f>SUM(M521:M582)</f>
        <v>27049</v>
      </c>
      <c r="N519" s="74">
        <f>SUM(N521:N582)</f>
        <v>411069</v>
      </c>
      <c r="O519" s="100"/>
      <c r="P519" s="100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</row>
    <row r="520" spans="3:38" ht="3.95" customHeight="1" x14ac:dyDescent="0.2">
      <c r="C520" s="25"/>
      <c r="D520" s="31"/>
      <c r="E520" s="62"/>
      <c r="F520" s="82"/>
      <c r="G520" s="82"/>
      <c r="H520" s="82"/>
      <c r="I520" s="82"/>
      <c r="J520" s="82"/>
      <c r="K520" s="82"/>
      <c r="L520" s="82"/>
      <c r="M520" s="82"/>
      <c r="N520" s="89"/>
      <c r="O520" s="85"/>
      <c r="P520" s="85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</row>
    <row r="521" spans="3:38" ht="9" customHeight="1" x14ac:dyDescent="0.2">
      <c r="C521" s="76" t="s">
        <v>14</v>
      </c>
      <c r="D521" s="76" t="s">
        <v>14</v>
      </c>
      <c r="E521" s="62"/>
      <c r="F521" s="27">
        <f t="shared" ref="F521:F577" si="16">SUM(G521:H521)</f>
        <v>348002</v>
      </c>
      <c r="G521" s="27">
        <v>274528</v>
      </c>
      <c r="H521" s="27">
        <v>73474</v>
      </c>
      <c r="I521" s="27">
        <v>1737</v>
      </c>
      <c r="J521" s="27"/>
      <c r="K521" s="27">
        <f>SUM(L521:M521)</f>
        <v>3011</v>
      </c>
      <c r="L521" s="27">
        <v>2860</v>
      </c>
      <c r="M521" s="27">
        <v>151</v>
      </c>
      <c r="N521" s="27">
        <v>3871</v>
      </c>
      <c r="O521" s="27"/>
      <c r="P521" s="27"/>
      <c r="Q521" s="91"/>
      <c r="R521" s="91"/>
      <c r="S521" s="91"/>
      <c r="T521" s="91"/>
      <c r="U521" s="91"/>
      <c r="V521" s="91"/>
      <c r="W521" s="91"/>
      <c r="X521" s="91"/>
      <c r="Y521" s="91"/>
      <c r="Z521" s="90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</row>
    <row r="522" spans="3:38" ht="9" customHeight="1" x14ac:dyDescent="0.2">
      <c r="C522" s="76" t="s">
        <v>15</v>
      </c>
      <c r="D522" s="76" t="s">
        <v>16</v>
      </c>
      <c r="E522" s="62"/>
      <c r="F522" s="27">
        <f t="shared" si="16"/>
        <v>457696</v>
      </c>
      <c r="G522" s="27">
        <v>457553</v>
      </c>
      <c r="H522" s="27">
        <v>143</v>
      </c>
      <c r="I522" s="27">
        <v>0</v>
      </c>
      <c r="J522" s="27"/>
      <c r="K522" s="27">
        <f t="shared" ref="K522:K582" si="17">SUM(L522:M522)</f>
        <v>1126</v>
      </c>
      <c r="L522" s="27">
        <v>993</v>
      </c>
      <c r="M522" s="27">
        <v>133</v>
      </c>
      <c r="N522" s="27">
        <v>6263</v>
      </c>
      <c r="O522" s="27"/>
      <c r="P522" s="27"/>
      <c r="Q522" s="91"/>
      <c r="R522" s="90"/>
      <c r="S522" s="90"/>
      <c r="T522" s="90"/>
      <c r="U522" s="90"/>
      <c r="V522" s="90"/>
      <c r="W522" s="90"/>
      <c r="X522" s="90"/>
      <c r="Y522" s="90"/>
      <c r="Z522" s="90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</row>
    <row r="523" spans="3:38" ht="9" customHeight="1" x14ac:dyDescent="0.2">
      <c r="C523" s="76"/>
      <c r="D523" s="76" t="s">
        <v>17</v>
      </c>
      <c r="E523" s="62"/>
      <c r="F523" s="27">
        <f t="shared" si="16"/>
        <v>3440576</v>
      </c>
      <c r="G523" s="27">
        <v>3427598</v>
      </c>
      <c r="H523" s="27">
        <v>12978</v>
      </c>
      <c r="I523" s="27">
        <v>3912</v>
      </c>
      <c r="J523" s="27"/>
      <c r="K523" s="27">
        <f t="shared" si="17"/>
        <v>1477</v>
      </c>
      <c r="L523" s="27">
        <v>1386</v>
      </c>
      <c r="M523" s="27">
        <v>91</v>
      </c>
      <c r="N523" s="27">
        <v>6188</v>
      </c>
      <c r="O523" s="27"/>
      <c r="P523" s="27"/>
      <c r="Q523" s="91"/>
      <c r="R523" s="90"/>
      <c r="S523" s="90"/>
      <c r="T523" s="90"/>
      <c r="U523" s="90"/>
      <c r="V523" s="90"/>
      <c r="W523" s="90"/>
      <c r="X523" s="90"/>
      <c r="Y523" s="90"/>
      <c r="Z523" s="90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</row>
    <row r="524" spans="3:38" ht="9" customHeight="1" x14ac:dyDescent="0.2">
      <c r="C524" s="81" t="s">
        <v>112</v>
      </c>
      <c r="D524" s="81" t="s">
        <v>18</v>
      </c>
      <c r="E524" s="92"/>
      <c r="F524" s="35">
        <f t="shared" si="16"/>
        <v>407540</v>
      </c>
      <c r="G524" s="35">
        <v>379242</v>
      </c>
      <c r="H524" s="35">
        <v>28298</v>
      </c>
      <c r="I524" s="35">
        <v>278</v>
      </c>
      <c r="J524" s="35"/>
      <c r="K524" s="35">
        <f t="shared" si="17"/>
        <v>2815</v>
      </c>
      <c r="L524" s="35">
        <v>2627</v>
      </c>
      <c r="M524" s="35">
        <v>188</v>
      </c>
      <c r="N524" s="35">
        <v>8783</v>
      </c>
      <c r="O524" s="27"/>
      <c r="P524" s="27"/>
      <c r="Q524" s="91"/>
      <c r="R524" s="91"/>
      <c r="S524" s="91"/>
      <c r="T524" s="91"/>
      <c r="U524" s="91"/>
      <c r="V524" s="91"/>
      <c r="W524" s="91"/>
      <c r="X524" s="91"/>
      <c r="Y524" s="91"/>
      <c r="Z524" s="90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</row>
    <row r="525" spans="3:38" ht="9" customHeight="1" x14ac:dyDescent="0.2">
      <c r="C525" s="76"/>
      <c r="D525" s="76" t="s">
        <v>19</v>
      </c>
      <c r="E525" s="62"/>
      <c r="F525" s="27">
        <f t="shared" si="16"/>
        <v>47825</v>
      </c>
      <c r="G525" s="27">
        <v>19211</v>
      </c>
      <c r="H525" s="27">
        <v>28614</v>
      </c>
      <c r="I525" s="27">
        <v>598</v>
      </c>
      <c r="J525" s="27"/>
      <c r="K525" s="27">
        <f t="shared" si="17"/>
        <v>1060</v>
      </c>
      <c r="L525" s="27">
        <v>984</v>
      </c>
      <c r="M525" s="27">
        <v>76</v>
      </c>
      <c r="N525" s="27">
        <v>2822</v>
      </c>
      <c r="O525" s="27"/>
      <c r="P525" s="27"/>
      <c r="Q525" s="91"/>
      <c r="R525" s="90"/>
      <c r="S525" s="90"/>
      <c r="T525" s="90"/>
      <c r="U525" s="90"/>
      <c r="V525" s="90"/>
      <c r="W525" s="90"/>
      <c r="X525" s="90"/>
      <c r="Y525" s="90"/>
      <c r="Z525" s="90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</row>
    <row r="526" spans="3:38" s="94" customFormat="1" ht="9" customHeight="1" x14ac:dyDescent="0.2">
      <c r="C526" s="76"/>
      <c r="D526" s="76" t="s">
        <v>20</v>
      </c>
      <c r="E526" s="93"/>
      <c r="F526" s="27">
        <f t="shared" si="16"/>
        <v>1460811</v>
      </c>
      <c r="G526" s="27">
        <v>273955</v>
      </c>
      <c r="H526" s="27">
        <v>1186856</v>
      </c>
      <c r="I526" s="27">
        <v>124535</v>
      </c>
      <c r="J526" s="27"/>
      <c r="K526" s="27">
        <f t="shared" si="17"/>
        <v>2862</v>
      </c>
      <c r="L526" s="27">
        <v>2329</v>
      </c>
      <c r="M526" s="27">
        <v>533</v>
      </c>
      <c r="N526" s="27">
        <v>21230</v>
      </c>
      <c r="O526" s="27"/>
      <c r="P526" s="27"/>
      <c r="Q526" s="91"/>
      <c r="R526" s="90"/>
      <c r="S526" s="90"/>
      <c r="T526" s="90"/>
      <c r="U526" s="90"/>
      <c r="V526" s="90"/>
      <c r="W526" s="90"/>
      <c r="X526" s="90"/>
      <c r="Y526" s="90"/>
      <c r="Z526" s="90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</row>
    <row r="527" spans="3:38" ht="9" customHeight="1" x14ac:dyDescent="0.2">
      <c r="C527" s="76" t="s">
        <v>21</v>
      </c>
      <c r="D527" s="76" t="s">
        <v>21</v>
      </c>
      <c r="E527" s="62"/>
      <c r="F527" s="27">
        <f t="shared" si="16"/>
        <v>55841</v>
      </c>
      <c r="G527" s="27">
        <v>55560</v>
      </c>
      <c r="H527" s="27">
        <v>281</v>
      </c>
      <c r="I527" s="27">
        <v>223</v>
      </c>
      <c r="J527" s="27"/>
      <c r="K527" s="27">
        <f t="shared" si="17"/>
        <v>860</v>
      </c>
      <c r="L527" s="27">
        <v>851</v>
      </c>
      <c r="M527" s="27">
        <v>9</v>
      </c>
      <c r="N527" s="27">
        <v>3687</v>
      </c>
      <c r="O527" s="27"/>
      <c r="P527" s="27"/>
      <c r="Q527" s="91"/>
      <c r="R527" s="90"/>
      <c r="S527" s="90"/>
      <c r="T527" s="90"/>
      <c r="U527" s="90"/>
      <c r="V527" s="90"/>
      <c r="W527" s="90"/>
      <c r="X527" s="90"/>
      <c r="Y527" s="90"/>
      <c r="Z527" s="90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</row>
    <row r="528" spans="3:38" ht="9" customHeight="1" x14ac:dyDescent="0.2">
      <c r="C528" s="81"/>
      <c r="D528" s="81" t="s">
        <v>22</v>
      </c>
      <c r="E528" s="92"/>
      <c r="F528" s="35">
        <f t="shared" si="16"/>
        <v>159025</v>
      </c>
      <c r="G528" s="35">
        <v>150725</v>
      </c>
      <c r="H528" s="35">
        <v>8300</v>
      </c>
      <c r="I528" s="35">
        <v>4696</v>
      </c>
      <c r="J528" s="35"/>
      <c r="K528" s="35">
        <f t="shared" si="17"/>
        <v>169535</v>
      </c>
      <c r="L528" s="35">
        <v>169532</v>
      </c>
      <c r="M528" s="35">
        <v>3</v>
      </c>
      <c r="N528" s="35">
        <v>2368</v>
      </c>
      <c r="O528" s="27"/>
      <c r="P528" s="27"/>
      <c r="Q528" s="91"/>
      <c r="R528" s="90"/>
      <c r="S528" s="90"/>
      <c r="T528" s="90"/>
      <c r="U528" s="90"/>
      <c r="V528" s="90"/>
      <c r="W528" s="90"/>
      <c r="X528" s="90"/>
      <c r="Y528" s="90"/>
      <c r="Z528" s="90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</row>
    <row r="529" spans="3:38" ht="9" customHeight="1" x14ac:dyDescent="0.2">
      <c r="C529" s="76" t="s">
        <v>23</v>
      </c>
      <c r="D529" s="76" t="s">
        <v>24</v>
      </c>
      <c r="E529" s="62"/>
      <c r="F529" s="27">
        <f t="shared" si="16"/>
        <v>308786</v>
      </c>
      <c r="G529" s="27">
        <v>275361</v>
      </c>
      <c r="H529" s="27">
        <v>33425</v>
      </c>
      <c r="I529" s="27">
        <v>9824</v>
      </c>
      <c r="J529" s="27"/>
      <c r="K529" s="27">
        <f t="shared" si="17"/>
        <v>6234</v>
      </c>
      <c r="L529" s="27">
        <v>5201</v>
      </c>
      <c r="M529" s="27">
        <v>1033</v>
      </c>
      <c r="N529" s="27">
        <v>8322</v>
      </c>
      <c r="O529" s="27"/>
      <c r="P529" s="27"/>
      <c r="Q529" s="91"/>
      <c r="R529" s="90"/>
      <c r="S529" s="90"/>
      <c r="T529" s="90"/>
      <c r="U529" s="90"/>
      <c r="V529" s="90"/>
      <c r="W529" s="90"/>
      <c r="X529" s="90"/>
      <c r="Y529" s="90"/>
      <c r="Z529" s="90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</row>
    <row r="530" spans="3:38" ht="9" customHeight="1" x14ac:dyDescent="0.2">
      <c r="C530" s="76" t="s">
        <v>25</v>
      </c>
      <c r="D530" s="76" t="s">
        <v>25</v>
      </c>
      <c r="E530" s="62"/>
      <c r="F530" s="27">
        <f t="shared" si="16"/>
        <v>96849</v>
      </c>
      <c r="G530" s="27">
        <v>96655</v>
      </c>
      <c r="H530" s="27">
        <v>194</v>
      </c>
      <c r="I530" s="27">
        <v>69</v>
      </c>
      <c r="J530" s="27"/>
      <c r="K530" s="27">
        <f t="shared" si="17"/>
        <v>1446</v>
      </c>
      <c r="L530" s="27">
        <v>1446</v>
      </c>
      <c r="M530" s="27">
        <v>0</v>
      </c>
      <c r="N530" s="27">
        <v>2610</v>
      </c>
      <c r="O530" s="27"/>
      <c r="P530" s="27"/>
      <c r="Q530" s="91"/>
      <c r="R530" s="90"/>
      <c r="S530" s="90"/>
      <c r="T530" s="90"/>
      <c r="U530" s="90"/>
      <c r="V530" s="90"/>
      <c r="W530" s="90"/>
      <c r="X530" s="90"/>
      <c r="Y530" s="90"/>
      <c r="Z530" s="90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</row>
    <row r="531" spans="3:38" ht="9" customHeight="1" x14ac:dyDescent="0.2">
      <c r="C531" s="76"/>
      <c r="D531" s="76" t="s">
        <v>26</v>
      </c>
      <c r="E531" s="62"/>
      <c r="F531" s="27">
        <f t="shared" si="16"/>
        <v>144366</v>
      </c>
      <c r="G531" s="27">
        <v>68868</v>
      </c>
      <c r="H531" s="27">
        <v>75498</v>
      </c>
      <c r="I531" s="27">
        <v>28632</v>
      </c>
      <c r="J531" s="27"/>
      <c r="K531" s="27">
        <f t="shared" si="17"/>
        <v>3846</v>
      </c>
      <c r="L531" s="27">
        <v>3631</v>
      </c>
      <c r="M531" s="27">
        <v>215</v>
      </c>
      <c r="N531" s="27">
        <v>2867</v>
      </c>
      <c r="O531" s="27"/>
      <c r="P531" s="27"/>
      <c r="Q531" s="91"/>
      <c r="R531" s="90"/>
      <c r="S531" s="90"/>
      <c r="T531" s="90"/>
      <c r="U531" s="90"/>
      <c r="V531" s="90"/>
      <c r="W531" s="90"/>
      <c r="X531" s="90"/>
      <c r="Y531" s="90"/>
      <c r="Z531" s="90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</row>
    <row r="532" spans="3:38" ht="9" customHeight="1" x14ac:dyDescent="0.2">
      <c r="C532" s="81" t="s">
        <v>27</v>
      </c>
      <c r="D532" s="81" t="s">
        <v>91</v>
      </c>
      <c r="E532" s="92"/>
      <c r="F532" s="35">
        <f t="shared" si="16"/>
        <v>4191</v>
      </c>
      <c r="G532" s="35">
        <v>4191</v>
      </c>
      <c r="H532" s="35">
        <v>0</v>
      </c>
      <c r="I532" s="35">
        <v>127</v>
      </c>
      <c r="J532" s="35"/>
      <c r="K532" s="35">
        <f t="shared" si="17"/>
        <v>287</v>
      </c>
      <c r="L532" s="35">
        <v>286</v>
      </c>
      <c r="M532" s="35">
        <v>1</v>
      </c>
      <c r="N532" s="35">
        <v>2880</v>
      </c>
      <c r="O532" s="27"/>
      <c r="P532" s="27"/>
      <c r="Q532" s="91"/>
      <c r="R532" s="90"/>
      <c r="S532" s="90"/>
      <c r="T532" s="90"/>
      <c r="U532" s="90"/>
      <c r="V532" s="90"/>
      <c r="W532" s="90"/>
      <c r="X532" s="90"/>
      <c r="Y532" s="90"/>
      <c r="Z532" s="90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</row>
    <row r="533" spans="3:38" ht="9" customHeight="1" x14ac:dyDescent="0.2">
      <c r="C533" s="76"/>
      <c r="D533" s="76" t="s">
        <v>89</v>
      </c>
      <c r="E533" s="62"/>
      <c r="F533" s="27">
        <f t="shared" si="16"/>
        <v>0</v>
      </c>
      <c r="G533" s="27">
        <v>0</v>
      </c>
      <c r="H533" s="27">
        <v>0</v>
      </c>
      <c r="I533" s="27">
        <v>0</v>
      </c>
      <c r="J533" s="27"/>
      <c r="K533" s="27">
        <f t="shared" si="17"/>
        <v>322</v>
      </c>
      <c r="L533" s="27">
        <v>316</v>
      </c>
      <c r="M533" s="27">
        <v>6</v>
      </c>
      <c r="N533" s="27">
        <v>964</v>
      </c>
      <c r="O533" s="27"/>
      <c r="P533" s="27"/>
      <c r="Q533" s="91"/>
      <c r="R533" s="90"/>
      <c r="S533" s="90"/>
      <c r="T533" s="90"/>
      <c r="U533" s="90"/>
      <c r="V533" s="90"/>
      <c r="W533" s="90"/>
      <c r="X533" s="90"/>
      <c r="Y533" s="90"/>
      <c r="Z533" s="90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</row>
    <row r="534" spans="3:38" ht="9" customHeight="1" x14ac:dyDescent="0.2">
      <c r="C534" s="76"/>
      <c r="D534" s="76" t="s">
        <v>90</v>
      </c>
      <c r="E534" s="62"/>
      <c r="F534" s="27">
        <f t="shared" si="16"/>
        <v>6644</v>
      </c>
      <c r="G534" s="27">
        <v>6532</v>
      </c>
      <c r="H534" s="27">
        <v>112</v>
      </c>
      <c r="I534" s="27">
        <v>0</v>
      </c>
      <c r="J534" s="27"/>
      <c r="K534" s="27">
        <f t="shared" si="17"/>
        <v>198</v>
      </c>
      <c r="L534" s="27">
        <v>198</v>
      </c>
      <c r="M534" s="27">
        <v>0</v>
      </c>
      <c r="N534" s="27">
        <v>529</v>
      </c>
      <c r="O534" s="27"/>
      <c r="P534" s="27"/>
      <c r="Q534" s="91"/>
      <c r="R534" s="90"/>
      <c r="S534" s="90"/>
      <c r="T534" s="90"/>
      <c r="U534" s="90"/>
      <c r="V534" s="90"/>
      <c r="W534" s="90"/>
      <c r="X534" s="90"/>
      <c r="Y534" s="90"/>
      <c r="Z534" s="90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</row>
    <row r="535" spans="3:38" ht="9" customHeight="1" x14ac:dyDescent="0.2">
      <c r="C535" s="76"/>
      <c r="D535" s="76" t="s">
        <v>28</v>
      </c>
      <c r="E535" s="62"/>
      <c r="F535" s="27">
        <f t="shared" si="16"/>
        <v>183714</v>
      </c>
      <c r="G535" s="27">
        <v>181410</v>
      </c>
      <c r="H535" s="27">
        <v>2304</v>
      </c>
      <c r="I535" s="27">
        <v>0</v>
      </c>
      <c r="J535" s="27"/>
      <c r="K535" s="27">
        <f t="shared" si="17"/>
        <v>1036</v>
      </c>
      <c r="L535" s="27">
        <v>945</v>
      </c>
      <c r="M535" s="27">
        <v>91</v>
      </c>
      <c r="N535" s="27">
        <v>2784</v>
      </c>
      <c r="O535" s="27"/>
      <c r="P535" s="27"/>
      <c r="Q535" s="91"/>
      <c r="R535" s="90"/>
      <c r="S535" s="90"/>
      <c r="T535" s="90"/>
      <c r="U535" s="90"/>
      <c r="V535" s="90"/>
      <c r="W535" s="90"/>
      <c r="X535" s="90"/>
      <c r="Y535" s="90"/>
      <c r="Z535" s="90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</row>
    <row r="536" spans="3:38" ht="9" customHeight="1" x14ac:dyDescent="0.2">
      <c r="C536" s="81"/>
      <c r="D536" s="81" t="s">
        <v>92</v>
      </c>
      <c r="E536" s="92"/>
      <c r="F536" s="35">
        <f t="shared" si="16"/>
        <v>444142</v>
      </c>
      <c r="G536" s="35">
        <v>439156</v>
      </c>
      <c r="H536" s="35">
        <v>4986</v>
      </c>
      <c r="I536" s="35">
        <v>450</v>
      </c>
      <c r="J536" s="35"/>
      <c r="K536" s="35">
        <f t="shared" si="17"/>
        <v>0</v>
      </c>
      <c r="L536" s="35">
        <v>0</v>
      </c>
      <c r="M536" s="35">
        <v>0</v>
      </c>
      <c r="N536" s="35">
        <v>0</v>
      </c>
      <c r="O536" s="27"/>
      <c r="P536" s="27"/>
      <c r="Q536" s="91"/>
      <c r="R536" s="90"/>
      <c r="S536" s="90"/>
      <c r="T536" s="90"/>
      <c r="U536" s="90"/>
      <c r="V536" s="90"/>
      <c r="W536" s="90"/>
      <c r="X536" s="90"/>
      <c r="Y536" s="90"/>
      <c r="Z536" s="90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</row>
    <row r="537" spans="3:38" ht="9" customHeight="1" x14ac:dyDescent="0.2">
      <c r="C537" s="76"/>
      <c r="D537" s="76" t="s">
        <v>29</v>
      </c>
      <c r="E537" s="62"/>
      <c r="F537" s="27">
        <f t="shared" si="16"/>
        <v>35048</v>
      </c>
      <c r="G537" s="27">
        <v>34543</v>
      </c>
      <c r="H537" s="27">
        <v>505</v>
      </c>
      <c r="I537" s="27">
        <v>1809</v>
      </c>
      <c r="J537" s="27"/>
      <c r="K537" s="27">
        <f t="shared" si="17"/>
        <v>754</v>
      </c>
      <c r="L537" s="27">
        <v>738</v>
      </c>
      <c r="M537" s="27">
        <v>16</v>
      </c>
      <c r="N537" s="27">
        <v>1403</v>
      </c>
      <c r="O537" s="27"/>
      <c r="P537" s="27"/>
      <c r="Q537" s="91"/>
      <c r="R537" s="90"/>
      <c r="S537" s="90"/>
      <c r="T537" s="90"/>
      <c r="U537" s="90"/>
      <c r="V537" s="90"/>
      <c r="W537" s="90"/>
      <c r="X537" s="90"/>
      <c r="Y537" s="90"/>
      <c r="Z537" s="90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</row>
    <row r="538" spans="3:38" ht="9" customHeight="1" x14ac:dyDescent="0.2">
      <c r="C538" s="76" t="s">
        <v>30</v>
      </c>
      <c r="D538" s="76" t="s">
        <v>31</v>
      </c>
      <c r="E538" s="62"/>
      <c r="F538" s="27">
        <f t="shared" si="16"/>
        <v>531164</v>
      </c>
      <c r="G538" s="27">
        <v>531131</v>
      </c>
      <c r="H538" s="27">
        <v>33</v>
      </c>
      <c r="I538" s="27">
        <v>8792</v>
      </c>
      <c r="J538" s="27"/>
      <c r="K538" s="27">
        <f t="shared" si="17"/>
        <v>2128</v>
      </c>
      <c r="L538" s="27">
        <v>1774</v>
      </c>
      <c r="M538" s="27">
        <v>354</v>
      </c>
      <c r="N538" s="27">
        <v>7392</v>
      </c>
      <c r="O538" s="27"/>
      <c r="P538" s="27"/>
      <c r="Q538" s="91"/>
      <c r="R538" s="90"/>
      <c r="S538" s="90"/>
      <c r="T538" s="90"/>
      <c r="U538" s="90"/>
      <c r="V538" s="90"/>
      <c r="W538" s="90"/>
      <c r="X538" s="90"/>
      <c r="Y538" s="90"/>
      <c r="Z538" s="90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</row>
    <row r="539" spans="3:38" ht="9" customHeight="1" x14ac:dyDescent="0.2">
      <c r="C539" s="76"/>
      <c r="D539" s="76" t="s">
        <v>30</v>
      </c>
      <c r="E539" s="62"/>
      <c r="F539" s="27">
        <f t="shared" si="16"/>
        <v>497853</v>
      </c>
      <c r="G539" s="27">
        <v>455772</v>
      </c>
      <c r="H539" s="27">
        <v>42081</v>
      </c>
      <c r="I539" s="27">
        <v>21293</v>
      </c>
      <c r="J539" s="27"/>
      <c r="K539" s="27">
        <f t="shared" si="17"/>
        <v>4290</v>
      </c>
      <c r="L539" s="27">
        <v>2612</v>
      </c>
      <c r="M539" s="27">
        <v>1678</v>
      </c>
      <c r="N539" s="27">
        <v>18095</v>
      </c>
      <c r="O539" s="27"/>
      <c r="P539" s="27"/>
      <c r="Q539" s="91"/>
      <c r="R539" s="90"/>
      <c r="S539" s="90"/>
      <c r="T539" s="90"/>
      <c r="U539" s="90"/>
      <c r="V539" s="90"/>
      <c r="W539" s="90"/>
      <c r="X539" s="90"/>
      <c r="Y539" s="90"/>
      <c r="Z539" s="90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</row>
    <row r="540" spans="3:38" ht="9" customHeight="1" x14ac:dyDescent="0.2">
      <c r="C540" s="81" t="s">
        <v>111</v>
      </c>
      <c r="D540" s="81" t="s">
        <v>32</v>
      </c>
      <c r="E540" s="92"/>
      <c r="F540" s="35">
        <f t="shared" si="16"/>
        <v>21692595</v>
      </c>
      <c r="G540" s="35">
        <v>14406345</v>
      </c>
      <c r="H540" s="35">
        <v>7286250</v>
      </c>
      <c r="I540" s="35">
        <v>0</v>
      </c>
      <c r="J540" s="35"/>
      <c r="K540" s="35">
        <f t="shared" si="17"/>
        <v>0</v>
      </c>
      <c r="L540" s="35">
        <v>0</v>
      </c>
      <c r="M540" s="35">
        <v>0</v>
      </c>
      <c r="N540" s="35">
        <v>0</v>
      </c>
      <c r="O540" s="27"/>
      <c r="P540" s="27"/>
      <c r="Q540" s="91"/>
      <c r="R540" s="90"/>
      <c r="S540" s="90"/>
      <c r="T540" s="90"/>
      <c r="U540" s="90"/>
      <c r="V540" s="90"/>
      <c r="W540" s="90"/>
      <c r="X540" s="90"/>
      <c r="Y540" s="90"/>
      <c r="Z540" s="90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</row>
    <row r="541" spans="3:38" ht="9" customHeight="1" x14ac:dyDescent="0.2">
      <c r="C541" s="76" t="s">
        <v>33</v>
      </c>
      <c r="D541" s="76" t="s">
        <v>33</v>
      </c>
      <c r="E541" s="62"/>
      <c r="F541" s="27">
        <f t="shared" si="16"/>
        <v>164193</v>
      </c>
      <c r="G541" s="27">
        <v>131854</v>
      </c>
      <c r="H541" s="27">
        <v>32339</v>
      </c>
      <c r="I541" s="27">
        <v>112</v>
      </c>
      <c r="J541" s="27"/>
      <c r="K541" s="27">
        <f t="shared" si="17"/>
        <v>13095</v>
      </c>
      <c r="L541" s="27">
        <v>12993</v>
      </c>
      <c r="M541" s="27">
        <v>102</v>
      </c>
      <c r="N541" s="27">
        <v>10812</v>
      </c>
      <c r="O541" s="27"/>
      <c r="P541" s="27"/>
      <c r="Q541" s="91"/>
      <c r="R541" s="90"/>
      <c r="S541" s="90"/>
      <c r="T541" s="90"/>
      <c r="U541" s="90"/>
      <c r="V541" s="90"/>
      <c r="W541" s="90"/>
      <c r="X541" s="90"/>
      <c r="Y541" s="90"/>
      <c r="Z541" s="90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</row>
    <row r="542" spans="3:38" ht="9" customHeight="1" x14ac:dyDescent="0.2">
      <c r="C542" s="76" t="s">
        <v>34</v>
      </c>
      <c r="D542" s="76" t="s">
        <v>35</v>
      </c>
      <c r="E542" s="62"/>
      <c r="F542" s="27">
        <f t="shared" si="16"/>
        <v>980386</v>
      </c>
      <c r="G542" s="27">
        <v>652159</v>
      </c>
      <c r="H542" s="27">
        <v>328227</v>
      </c>
      <c r="I542" s="27">
        <v>10</v>
      </c>
      <c r="J542" s="27"/>
      <c r="K542" s="27">
        <f t="shared" si="17"/>
        <v>7825</v>
      </c>
      <c r="L542" s="27">
        <v>6144</v>
      </c>
      <c r="M542" s="27">
        <v>1681</v>
      </c>
      <c r="N542" s="27">
        <v>11185</v>
      </c>
      <c r="O542" s="27"/>
      <c r="P542" s="27"/>
      <c r="Q542" s="91"/>
      <c r="R542" s="90"/>
      <c r="S542" s="90"/>
      <c r="T542" s="90"/>
      <c r="U542" s="90"/>
      <c r="V542" s="90"/>
      <c r="W542" s="90"/>
      <c r="X542" s="90"/>
      <c r="Y542" s="90"/>
      <c r="Z542" s="90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</row>
    <row r="543" spans="3:38" ht="9" customHeight="1" x14ac:dyDescent="0.2">
      <c r="C543" s="76" t="s">
        <v>36</v>
      </c>
      <c r="D543" s="76" t="s">
        <v>37</v>
      </c>
      <c r="E543" s="93"/>
      <c r="F543" s="27">
        <f t="shared" si="16"/>
        <v>655430</v>
      </c>
      <c r="G543" s="27">
        <v>486353</v>
      </c>
      <c r="H543" s="27">
        <v>169077</v>
      </c>
      <c r="I543" s="27">
        <v>93800</v>
      </c>
      <c r="J543" s="27"/>
      <c r="K543" s="27">
        <f t="shared" si="17"/>
        <v>13461</v>
      </c>
      <c r="L543" s="27">
        <v>13124</v>
      </c>
      <c r="M543" s="27">
        <v>337</v>
      </c>
      <c r="N543" s="27">
        <v>11658</v>
      </c>
      <c r="O543" s="27"/>
      <c r="P543" s="27"/>
      <c r="Q543" s="91"/>
      <c r="R543" s="90"/>
      <c r="S543" s="90"/>
      <c r="T543" s="90"/>
      <c r="U543" s="90"/>
      <c r="V543" s="90"/>
      <c r="W543" s="90"/>
      <c r="X543" s="90"/>
      <c r="Y543" s="90"/>
      <c r="Z543" s="90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</row>
    <row r="544" spans="3:38" ht="9" customHeight="1" x14ac:dyDescent="0.2">
      <c r="C544" s="81"/>
      <c r="D544" s="81" t="s">
        <v>38</v>
      </c>
      <c r="E544" s="92"/>
      <c r="F544" s="35">
        <f t="shared" si="16"/>
        <v>464181</v>
      </c>
      <c r="G544" s="35">
        <v>325249</v>
      </c>
      <c r="H544" s="35">
        <v>138932</v>
      </c>
      <c r="I544" s="35">
        <v>75189</v>
      </c>
      <c r="J544" s="35"/>
      <c r="K544" s="35">
        <f t="shared" si="17"/>
        <v>7819</v>
      </c>
      <c r="L544" s="35">
        <v>7572</v>
      </c>
      <c r="M544" s="35">
        <v>247</v>
      </c>
      <c r="N544" s="35">
        <v>7327</v>
      </c>
      <c r="O544" s="27"/>
      <c r="P544" s="27"/>
      <c r="Q544" s="91"/>
      <c r="R544" s="90"/>
      <c r="S544" s="90"/>
      <c r="T544" s="90"/>
      <c r="U544" s="90"/>
      <c r="V544" s="90"/>
      <c r="W544" s="90"/>
      <c r="X544" s="90"/>
      <c r="Y544" s="90"/>
      <c r="Z544" s="90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</row>
    <row r="545" spans="3:38" ht="9" customHeight="1" x14ac:dyDescent="0.2">
      <c r="C545" s="76" t="s">
        <v>39</v>
      </c>
      <c r="D545" s="76" t="s">
        <v>40</v>
      </c>
      <c r="E545" s="62"/>
      <c r="F545" s="27">
        <f t="shared" si="16"/>
        <v>5026373</v>
      </c>
      <c r="G545" s="27">
        <v>3410952</v>
      </c>
      <c r="H545" s="27">
        <v>1615421</v>
      </c>
      <c r="I545" s="27">
        <v>4719</v>
      </c>
      <c r="J545" s="27"/>
      <c r="K545" s="27">
        <f t="shared" si="17"/>
        <v>19087</v>
      </c>
      <c r="L545" s="27">
        <v>16294</v>
      </c>
      <c r="M545" s="27">
        <v>2793</v>
      </c>
      <c r="N545" s="27">
        <v>7945</v>
      </c>
      <c r="O545" s="27"/>
      <c r="P545" s="27"/>
      <c r="Q545" s="91"/>
      <c r="R545" s="90"/>
      <c r="S545" s="90"/>
      <c r="T545" s="90"/>
      <c r="U545" s="90"/>
      <c r="V545" s="90"/>
      <c r="W545" s="90"/>
      <c r="X545" s="90"/>
      <c r="Y545" s="90"/>
      <c r="Z545" s="90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</row>
    <row r="546" spans="3:38" ht="9" customHeight="1" x14ac:dyDescent="0.2">
      <c r="C546" s="76"/>
      <c r="D546" s="76" t="s">
        <v>41</v>
      </c>
      <c r="E546" s="62"/>
      <c r="F546" s="27">
        <f t="shared" si="16"/>
        <v>1394377</v>
      </c>
      <c r="G546" s="27">
        <v>481984</v>
      </c>
      <c r="H546" s="27">
        <v>912393</v>
      </c>
      <c r="I546" s="27">
        <v>618978</v>
      </c>
      <c r="J546" s="27"/>
      <c r="K546" s="27">
        <f t="shared" si="17"/>
        <v>19283</v>
      </c>
      <c r="L546" s="27">
        <v>18887</v>
      </c>
      <c r="M546" s="27">
        <v>396</v>
      </c>
      <c r="N546" s="27">
        <v>12752</v>
      </c>
      <c r="O546" s="27"/>
      <c r="P546" s="27"/>
      <c r="Q546" s="91"/>
      <c r="R546" s="90"/>
      <c r="S546" s="90"/>
      <c r="T546" s="90"/>
      <c r="U546" s="90"/>
      <c r="V546" s="90"/>
      <c r="W546" s="90"/>
      <c r="X546" s="90"/>
      <c r="Y546" s="90"/>
      <c r="Z546" s="90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</row>
    <row r="547" spans="3:38" ht="9" customHeight="1" x14ac:dyDescent="0.2">
      <c r="C547" s="76" t="s">
        <v>32</v>
      </c>
      <c r="D547" s="76" t="s">
        <v>42</v>
      </c>
      <c r="E547" s="62"/>
      <c r="F547" s="27">
        <f t="shared" si="16"/>
        <v>19207</v>
      </c>
      <c r="G547" s="27">
        <v>18708</v>
      </c>
      <c r="H547" s="27">
        <v>499</v>
      </c>
      <c r="I547" s="27">
        <v>0</v>
      </c>
      <c r="J547" s="27"/>
      <c r="K547" s="27">
        <f t="shared" si="17"/>
        <v>52304</v>
      </c>
      <c r="L547" s="27">
        <v>41873</v>
      </c>
      <c r="M547" s="27">
        <v>10431</v>
      </c>
      <c r="N547" s="27">
        <v>28759</v>
      </c>
      <c r="O547" s="27"/>
      <c r="P547" s="27"/>
      <c r="Q547" s="91"/>
      <c r="R547" s="90"/>
      <c r="S547" s="90"/>
      <c r="T547" s="90"/>
      <c r="U547" s="90"/>
      <c r="V547" s="90"/>
      <c r="W547" s="90"/>
      <c r="X547" s="90"/>
      <c r="Y547" s="90"/>
      <c r="Z547" s="90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</row>
    <row r="548" spans="3:38" ht="9" customHeight="1" x14ac:dyDescent="0.2">
      <c r="C548" s="81" t="s">
        <v>43</v>
      </c>
      <c r="D548" s="81" t="s">
        <v>44</v>
      </c>
      <c r="E548" s="92"/>
      <c r="F548" s="35">
        <f t="shared" si="16"/>
        <v>520663</v>
      </c>
      <c r="G548" s="35">
        <v>353502</v>
      </c>
      <c r="H548" s="35">
        <v>167161</v>
      </c>
      <c r="I548" s="35">
        <v>2546</v>
      </c>
      <c r="J548" s="35"/>
      <c r="K548" s="35">
        <f t="shared" si="17"/>
        <v>4035</v>
      </c>
      <c r="L548" s="35">
        <v>3894</v>
      </c>
      <c r="M548" s="35">
        <v>141</v>
      </c>
      <c r="N548" s="35">
        <v>7187</v>
      </c>
      <c r="O548" s="27"/>
      <c r="P548" s="27"/>
      <c r="Q548" s="91"/>
      <c r="R548" s="90"/>
      <c r="S548" s="90"/>
      <c r="T548" s="90"/>
      <c r="U548" s="90"/>
      <c r="V548" s="90"/>
      <c r="W548" s="90"/>
      <c r="X548" s="90"/>
      <c r="Y548" s="90"/>
      <c r="Z548" s="90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</row>
    <row r="549" spans="3:38" ht="9" customHeight="1" x14ac:dyDescent="0.2">
      <c r="C549" s="76"/>
      <c r="D549" s="76" t="s">
        <v>45</v>
      </c>
      <c r="E549" s="62"/>
      <c r="F549" s="27">
        <f t="shared" si="16"/>
        <v>69198</v>
      </c>
      <c r="G549" s="27">
        <v>69172</v>
      </c>
      <c r="H549" s="27">
        <v>26</v>
      </c>
      <c r="I549" s="27">
        <v>0</v>
      </c>
      <c r="J549" s="27"/>
      <c r="K549" s="27">
        <f t="shared" si="17"/>
        <v>1297</v>
      </c>
      <c r="L549" s="27">
        <v>1297</v>
      </c>
      <c r="M549" s="27">
        <v>0</v>
      </c>
      <c r="N549" s="27">
        <v>8316</v>
      </c>
      <c r="O549" s="27"/>
      <c r="P549" s="27"/>
      <c r="Q549" s="91"/>
      <c r="R549" s="90"/>
      <c r="S549" s="90"/>
      <c r="T549" s="90"/>
      <c r="U549" s="90"/>
      <c r="V549" s="90"/>
      <c r="W549" s="90"/>
      <c r="X549" s="90"/>
      <c r="Y549" s="90"/>
      <c r="Z549" s="90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</row>
    <row r="550" spans="3:38" ht="9" customHeight="1" x14ac:dyDescent="0.2">
      <c r="C550" s="76" t="s">
        <v>46</v>
      </c>
      <c r="D550" s="76" t="s">
        <v>47</v>
      </c>
      <c r="E550" s="62"/>
      <c r="F550" s="27">
        <f t="shared" si="16"/>
        <v>72696</v>
      </c>
      <c r="G550" s="27">
        <v>72696</v>
      </c>
      <c r="H550" s="27">
        <v>0</v>
      </c>
      <c r="I550" s="27">
        <v>0</v>
      </c>
      <c r="J550" s="27"/>
      <c r="K550" s="27">
        <f t="shared" si="17"/>
        <v>1894</v>
      </c>
      <c r="L550" s="27">
        <v>1894</v>
      </c>
      <c r="M550" s="27">
        <v>0</v>
      </c>
      <c r="N550" s="27">
        <v>3540</v>
      </c>
      <c r="O550" s="27"/>
      <c r="P550" s="27"/>
      <c r="Q550" s="91"/>
      <c r="R550" s="90"/>
      <c r="S550" s="90"/>
      <c r="T550" s="90"/>
      <c r="U550" s="90"/>
      <c r="V550" s="90"/>
      <c r="W550" s="90"/>
      <c r="X550" s="90"/>
      <c r="Y550" s="90"/>
      <c r="Z550" s="90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</row>
    <row r="551" spans="3:38" ht="9" customHeight="1" x14ac:dyDescent="0.2">
      <c r="C551" s="76" t="s">
        <v>48</v>
      </c>
      <c r="D551" s="76" t="s">
        <v>49</v>
      </c>
      <c r="E551" s="62"/>
      <c r="F551" s="27">
        <f t="shared" si="16"/>
        <v>89513</v>
      </c>
      <c r="G551" s="27">
        <v>89513</v>
      </c>
      <c r="H551" s="27">
        <v>0</v>
      </c>
      <c r="I551" s="27">
        <v>0</v>
      </c>
      <c r="J551" s="27"/>
      <c r="K551" s="27">
        <f t="shared" si="17"/>
        <v>3536</v>
      </c>
      <c r="L551" s="27">
        <v>3536</v>
      </c>
      <c r="M551" s="27">
        <v>0</v>
      </c>
      <c r="N551" s="27">
        <v>7707</v>
      </c>
      <c r="O551" s="27"/>
      <c r="P551" s="27"/>
      <c r="Q551" s="91"/>
      <c r="R551" s="90"/>
      <c r="S551" s="90"/>
      <c r="T551" s="90"/>
      <c r="U551" s="90"/>
      <c r="V551" s="90"/>
      <c r="W551" s="90"/>
      <c r="X551" s="90"/>
      <c r="Y551" s="90"/>
      <c r="Z551" s="90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</row>
    <row r="552" spans="3:38" ht="9" customHeight="1" x14ac:dyDescent="0.2">
      <c r="C552" s="81" t="s">
        <v>50</v>
      </c>
      <c r="D552" s="81" t="s">
        <v>51</v>
      </c>
      <c r="E552" s="92"/>
      <c r="F552" s="35">
        <f t="shared" si="16"/>
        <v>3616711</v>
      </c>
      <c r="G552" s="35">
        <v>2862196</v>
      </c>
      <c r="H552" s="35">
        <v>754515</v>
      </c>
      <c r="I552" s="35">
        <v>75939</v>
      </c>
      <c r="J552" s="35"/>
      <c r="K552" s="35">
        <f t="shared" si="17"/>
        <v>5300</v>
      </c>
      <c r="L552" s="35">
        <v>4791</v>
      </c>
      <c r="M552" s="35">
        <v>509</v>
      </c>
      <c r="N552" s="35">
        <v>5338</v>
      </c>
      <c r="O552" s="27"/>
      <c r="P552" s="27"/>
      <c r="Q552" s="91"/>
      <c r="R552" s="90"/>
      <c r="S552" s="90"/>
      <c r="T552" s="90"/>
      <c r="U552" s="90"/>
      <c r="V552" s="90"/>
      <c r="W552" s="90"/>
      <c r="X552" s="90"/>
      <c r="Y552" s="90"/>
      <c r="Z552" s="90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</row>
    <row r="553" spans="3:38" ht="9" customHeight="1" x14ac:dyDescent="0.2">
      <c r="C553" s="76" t="s">
        <v>52</v>
      </c>
      <c r="D553" s="76" t="s">
        <v>53</v>
      </c>
      <c r="E553" s="62"/>
      <c r="F553" s="27">
        <f t="shared" si="16"/>
        <v>188240</v>
      </c>
      <c r="G553" s="27">
        <v>179651</v>
      </c>
      <c r="H553" s="27">
        <v>8589</v>
      </c>
      <c r="I553" s="27">
        <v>61156</v>
      </c>
      <c r="J553" s="27"/>
      <c r="K553" s="27">
        <f t="shared" si="17"/>
        <v>9990</v>
      </c>
      <c r="L553" s="27">
        <v>9926</v>
      </c>
      <c r="M553" s="27">
        <v>64</v>
      </c>
      <c r="N553" s="27">
        <v>1268</v>
      </c>
      <c r="O553" s="27"/>
      <c r="P553" s="27"/>
      <c r="Q553" s="91"/>
      <c r="R553" s="90"/>
      <c r="S553" s="90"/>
      <c r="T553" s="90"/>
      <c r="U553" s="90"/>
      <c r="V553" s="90"/>
      <c r="W553" s="90"/>
      <c r="X553" s="90"/>
      <c r="Y553" s="90"/>
      <c r="Z553" s="90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</row>
    <row r="554" spans="3:38" ht="9" customHeight="1" x14ac:dyDescent="0.2">
      <c r="C554" s="76"/>
      <c r="D554" s="76" t="s">
        <v>94</v>
      </c>
      <c r="E554" s="62"/>
      <c r="F554" s="27">
        <f t="shared" si="16"/>
        <v>0</v>
      </c>
      <c r="G554" s="27">
        <v>0</v>
      </c>
      <c r="H554" s="27">
        <v>0</v>
      </c>
      <c r="I554" s="27">
        <v>32</v>
      </c>
      <c r="J554" s="27"/>
      <c r="K554" s="27">
        <f t="shared" si="17"/>
        <v>239</v>
      </c>
      <c r="L554" s="27">
        <v>239</v>
      </c>
      <c r="M554" s="27">
        <v>0</v>
      </c>
      <c r="N554" s="27">
        <v>197</v>
      </c>
      <c r="O554" s="27"/>
      <c r="P554" s="27"/>
      <c r="Q554" s="91"/>
      <c r="R554" s="90"/>
      <c r="S554" s="90"/>
      <c r="T554" s="90"/>
      <c r="U554" s="90"/>
      <c r="V554" s="90"/>
      <c r="W554" s="90"/>
      <c r="X554" s="90"/>
      <c r="Y554" s="90"/>
      <c r="Z554" s="90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</row>
    <row r="555" spans="3:38" s="94" customFormat="1" ht="9" customHeight="1" x14ac:dyDescent="0.2">
      <c r="C555" s="76"/>
      <c r="D555" s="76" t="s">
        <v>52</v>
      </c>
      <c r="E555" s="93"/>
      <c r="F555" s="27">
        <f t="shared" si="16"/>
        <v>438130</v>
      </c>
      <c r="G555" s="27">
        <v>409709</v>
      </c>
      <c r="H555" s="27">
        <v>28421</v>
      </c>
      <c r="I555" s="27">
        <v>572</v>
      </c>
      <c r="J555" s="27"/>
      <c r="K555" s="27">
        <f t="shared" si="17"/>
        <v>22311</v>
      </c>
      <c r="L555" s="27">
        <v>22260</v>
      </c>
      <c r="M555" s="27">
        <v>51</v>
      </c>
      <c r="N555" s="27">
        <v>7274</v>
      </c>
      <c r="O555" s="27"/>
      <c r="P555" s="27"/>
      <c r="Q555" s="91"/>
      <c r="R555" s="90"/>
      <c r="S555" s="90"/>
      <c r="T555" s="90"/>
      <c r="U555" s="90"/>
      <c r="V555" s="90"/>
      <c r="W555" s="90"/>
      <c r="X555" s="90"/>
      <c r="Y555" s="90"/>
      <c r="Z555" s="90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</row>
    <row r="556" spans="3:38" s="106" customFormat="1" ht="9" customHeight="1" x14ac:dyDescent="0.2">
      <c r="C556" s="81"/>
      <c r="D556" s="81" t="s">
        <v>54</v>
      </c>
      <c r="E556" s="92"/>
      <c r="F556" s="40">
        <f t="shared" si="16"/>
        <v>34279</v>
      </c>
      <c r="G556" s="40">
        <v>34279</v>
      </c>
      <c r="H556" s="40">
        <v>0</v>
      </c>
      <c r="I556" s="40">
        <v>0</v>
      </c>
      <c r="J556" s="40"/>
      <c r="K556" s="40">
        <f t="shared" si="17"/>
        <v>9572</v>
      </c>
      <c r="L556" s="40">
        <v>9572</v>
      </c>
      <c r="M556" s="40">
        <v>0</v>
      </c>
      <c r="N556" s="40">
        <v>2899</v>
      </c>
      <c r="O556" s="40"/>
      <c r="P556" s="40"/>
      <c r="Q556" s="103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  <c r="AK556" s="105"/>
      <c r="AL556" s="105"/>
    </row>
    <row r="557" spans="3:38" ht="9" customHeight="1" x14ac:dyDescent="0.2">
      <c r="C557" s="76" t="s">
        <v>55</v>
      </c>
      <c r="D557" s="76" t="s">
        <v>55</v>
      </c>
      <c r="E557" s="62"/>
      <c r="F557" s="27">
        <f t="shared" si="16"/>
        <v>57560</v>
      </c>
      <c r="G557" s="27">
        <v>57308</v>
      </c>
      <c r="H557" s="27">
        <v>252</v>
      </c>
      <c r="I557" s="27">
        <v>1482</v>
      </c>
      <c r="J557" s="27"/>
      <c r="K557" s="27">
        <f t="shared" si="17"/>
        <v>4878</v>
      </c>
      <c r="L557" s="27">
        <v>4522</v>
      </c>
      <c r="M557" s="27">
        <v>356</v>
      </c>
      <c r="N557" s="27">
        <v>7416</v>
      </c>
      <c r="O557" s="27"/>
      <c r="P557" s="27"/>
      <c r="Q557" s="91"/>
      <c r="R557" s="90"/>
      <c r="S557" s="90"/>
      <c r="T557" s="90"/>
      <c r="U557" s="90"/>
      <c r="V557" s="90"/>
      <c r="W557" s="90"/>
      <c r="X557" s="90"/>
      <c r="Y557" s="90"/>
      <c r="Z557" s="90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</row>
    <row r="558" spans="3:38" ht="9" customHeight="1" x14ac:dyDescent="0.2">
      <c r="C558" s="76"/>
      <c r="D558" s="76" t="s">
        <v>56</v>
      </c>
      <c r="E558" s="62"/>
      <c r="F558" s="27">
        <f t="shared" si="16"/>
        <v>0</v>
      </c>
      <c r="G558" s="27">
        <v>0</v>
      </c>
      <c r="H558" s="27">
        <v>0</v>
      </c>
      <c r="I558" s="27">
        <v>0</v>
      </c>
      <c r="J558" s="27"/>
      <c r="K558" s="27">
        <f t="shared" si="17"/>
        <v>984</v>
      </c>
      <c r="L558" s="27">
        <v>984</v>
      </c>
      <c r="M558" s="27">
        <v>0</v>
      </c>
      <c r="N558" s="27">
        <v>1429</v>
      </c>
      <c r="O558" s="27"/>
      <c r="P558" s="27"/>
      <c r="Q558" s="91"/>
      <c r="R558" s="90"/>
      <c r="S558" s="90"/>
      <c r="T558" s="90"/>
      <c r="U558" s="90"/>
      <c r="V558" s="90"/>
      <c r="W558" s="90"/>
      <c r="X558" s="90"/>
      <c r="Y558" s="90"/>
      <c r="Z558" s="90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</row>
    <row r="559" spans="3:38" s="94" customFormat="1" ht="9" customHeight="1" x14ac:dyDescent="0.2">
      <c r="C559" s="76" t="s">
        <v>57</v>
      </c>
      <c r="D559" s="76" t="s">
        <v>57</v>
      </c>
      <c r="E559" s="93"/>
      <c r="F559" s="27">
        <f t="shared" si="16"/>
        <v>54973</v>
      </c>
      <c r="G559" s="27">
        <v>49635</v>
      </c>
      <c r="H559" s="27">
        <v>5338</v>
      </c>
      <c r="I559" s="27">
        <v>0</v>
      </c>
      <c r="J559" s="27"/>
      <c r="K559" s="27">
        <f t="shared" si="17"/>
        <v>7130</v>
      </c>
      <c r="L559" s="27">
        <v>7126</v>
      </c>
      <c r="M559" s="27">
        <v>4</v>
      </c>
      <c r="N559" s="27">
        <v>8348</v>
      </c>
      <c r="O559" s="27"/>
      <c r="P559" s="27"/>
      <c r="Q559" s="91"/>
      <c r="R559" s="90"/>
      <c r="S559" s="90"/>
      <c r="T559" s="90"/>
      <c r="U559" s="90"/>
      <c r="V559" s="90"/>
      <c r="W559" s="90"/>
      <c r="X559" s="90"/>
      <c r="Y559" s="90"/>
      <c r="Z559" s="90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</row>
    <row r="560" spans="3:38" s="106" customFormat="1" ht="9" customHeight="1" x14ac:dyDescent="0.2">
      <c r="C560" s="81" t="s">
        <v>59</v>
      </c>
      <c r="D560" s="81" t="s">
        <v>60</v>
      </c>
      <c r="E560" s="92"/>
      <c r="F560" s="40">
        <f t="shared" si="16"/>
        <v>5712005</v>
      </c>
      <c r="G560" s="40">
        <v>1974502</v>
      </c>
      <c r="H560" s="40">
        <v>3737503</v>
      </c>
      <c r="I560" s="40">
        <v>2957620</v>
      </c>
      <c r="J560" s="40"/>
      <c r="K560" s="40">
        <f t="shared" si="17"/>
        <v>14570</v>
      </c>
      <c r="L560" s="40">
        <v>13393</v>
      </c>
      <c r="M560" s="40">
        <v>1177</v>
      </c>
      <c r="N560" s="40">
        <v>14386</v>
      </c>
      <c r="O560" s="40"/>
      <c r="P560" s="40"/>
      <c r="Q560" s="103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  <c r="AK560" s="105"/>
      <c r="AL560" s="105"/>
    </row>
    <row r="561" spans="3:38" ht="9" customHeight="1" x14ac:dyDescent="0.2">
      <c r="C561" s="76"/>
      <c r="D561" s="76" t="s">
        <v>62</v>
      </c>
      <c r="E561" s="62"/>
      <c r="F561" s="27">
        <f t="shared" si="16"/>
        <v>240140</v>
      </c>
      <c r="G561" s="27">
        <v>74987</v>
      </c>
      <c r="H561" s="27">
        <v>165153</v>
      </c>
      <c r="I561" s="27">
        <v>208415</v>
      </c>
      <c r="J561" s="27"/>
      <c r="K561" s="27">
        <f t="shared" si="17"/>
        <v>7276</v>
      </c>
      <c r="L561" s="27">
        <v>7132</v>
      </c>
      <c r="M561" s="27">
        <v>144</v>
      </c>
      <c r="N561" s="27">
        <v>3475</v>
      </c>
      <c r="O561" s="27"/>
      <c r="P561" s="27"/>
      <c r="Q561" s="91"/>
      <c r="R561" s="90"/>
      <c r="S561" s="90"/>
      <c r="T561" s="90"/>
      <c r="U561" s="90"/>
      <c r="V561" s="90"/>
      <c r="W561" s="90"/>
      <c r="X561" s="90"/>
      <c r="Y561" s="90"/>
      <c r="Z561" s="90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</row>
    <row r="562" spans="3:38" ht="9" customHeight="1" x14ac:dyDescent="0.2">
      <c r="C562" s="76"/>
      <c r="D562" s="76" t="s">
        <v>61</v>
      </c>
      <c r="E562" s="62"/>
      <c r="F562" s="27">
        <f t="shared" si="16"/>
        <v>61831</v>
      </c>
      <c r="G562" s="27">
        <v>61741</v>
      </c>
      <c r="H562" s="27">
        <v>90</v>
      </c>
      <c r="I562" s="27">
        <v>127</v>
      </c>
      <c r="J562" s="27"/>
      <c r="K562" s="27">
        <f t="shared" si="17"/>
        <v>8920</v>
      </c>
      <c r="L562" s="27">
        <v>8849</v>
      </c>
      <c r="M562" s="27">
        <v>71</v>
      </c>
      <c r="N562" s="27">
        <v>4507</v>
      </c>
      <c r="O562" s="27"/>
      <c r="P562" s="27"/>
      <c r="Q562" s="91"/>
      <c r="R562" s="90"/>
      <c r="S562" s="90"/>
      <c r="T562" s="90"/>
      <c r="U562" s="90"/>
      <c r="V562" s="90"/>
      <c r="W562" s="90"/>
      <c r="X562" s="90"/>
      <c r="Y562" s="90"/>
      <c r="Z562" s="90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</row>
    <row r="563" spans="3:38" s="94" customFormat="1" ht="9" customHeight="1" x14ac:dyDescent="0.2">
      <c r="C563" s="76" t="s">
        <v>63</v>
      </c>
      <c r="D563" s="76" t="s">
        <v>63</v>
      </c>
      <c r="E563" s="93"/>
      <c r="F563" s="27">
        <f t="shared" si="16"/>
        <v>156883</v>
      </c>
      <c r="G563" s="27">
        <v>119858</v>
      </c>
      <c r="H563" s="27">
        <v>37025</v>
      </c>
      <c r="I563" s="27">
        <v>679</v>
      </c>
      <c r="J563" s="27"/>
      <c r="K563" s="27">
        <f t="shared" si="17"/>
        <v>5938</v>
      </c>
      <c r="L563" s="27">
        <v>5317</v>
      </c>
      <c r="M563" s="27">
        <v>621</v>
      </c>
      <c r="N563" s="27">
        <v>9573</v>
      </c>
      <c r="O563" s="27"/>
      <c r="P563" s="27"/>
      <c r="Q563" s="91"/>
      <c r="R563" s="90"/>
      <c r="S563" s="90"/>
      <c r="T563" s="90"/>
      <c r="U563" s="90"/>
      <c r="V563" s="90"/>
      <c r="W563" s="90"/>
      <c r="X563" s="90"/>
      <c r="Y563" s="90"/>
      <c r="Z563" s="90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</row>
    <row r="564" spans="3:38" s="106" customFormat="1" ht="9" customHeight="1" x14ac:dyDescent="0.2">
      <c r="C564" s="81"/>
      <c r="D564" s="81" t="s">
        <v>64</v>
      </c>
      <c r="E564" s="92"/>
      <c r="F564" s="40">
        <f t="shared" si="16"/>
        <v>0</v>
      </c>
      <c r="G564" s="40">
        <v>0</v>
      </c>
      <c r="H564" s="40">
        <v>0</v>
      </c>
      <c r="I564" s="40">
        <v>91</v>
      </c>
      <c r="J564" s="40"/>
      <c r="K564" s="40">
        <f t="shared" si="17"/>
        <v>432</v>
      </c>
      <c r="L564" s="40">
        <v>432</v>
      </c>
      <c r="M564" s="40">
        <v>0</v>
      </c>
      <c r="N564" s="40">
        <v>1169</v>
      </c>
      <c r="O564" s="40"/>
      <c r="P564" s="40"/>
      <c r="Q564" s="103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  <c r="AK564" s="105"/>
      <c r="AL564" s="105"/>
    </row>
    <row r="565" spans="3:38" ht="9" customHeight="1" x14ac:dyDescent="0.2">
      <c r="C565" s="76" t="s">
        <v>65</v>
      </c>
      <c r="D565" s="76" t="s">
        <v>66</v>
      </c>
      <c r="E565" s="62"/>
      <c r="F565" s="27">
        <f t="shared" si="16"/>
        <v>581084</v>
      </c>
      <c r="G565" s="27">
        <v>549125</v>
      </c>
      <c r="H565" s="27">
        <v>31959</v>
      </c>
      <c r="I565" s="27">
        <v>0</v>
      </c>
      <c r="J565" s="27"/>
      <c r="K565" s="27">
        <f t="shared" si="17"/>
        <v>14198</v>
      </c>
      <c r="L565" s="27">
        <v>14082</v>
      </c>
      <c r="M565" s="27">
        <v>116</v>
      </c>
      <c r="N565" s="27">
        <v>25229</v>
      </c>
      <c r="O565" s="27"/>
      <c r="P565" s="27"/>
      <c r="Q565" s="91"/>
      <c r="R565" s="90"/>
      <c r="S565" s="90"/>
      <c r="T565" s="90"/>
      <c r="U565" s="90"/>
      <c r="V565" s="90"/>
      <c r="W565" s="90"/>
      <c r="X565" s="90"/>
      <c r="Y565" s="90"/>
      <c r="Z565" s="90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</row>
    <row r="566" spans="3:38" ht="9" customHeight="1" x14ac:dyDescent="0.2">
      <c r="C566" s="76"/>
      <c r="D566" s="76" t="s">
        <v>67</v>
      </c>
      <c r="E566" s="62"/>
      <c r="F566" s="27">
        <f t="shared" si="16"/>
        <v>212992</v>
      </c>
      <c r="G566" s="27">
        <v>204602</v>
      </c>
      <c r="H566" s="27">
        <v>8390</v>
      </c>
      <c r="I566" s="27">
        <v>0</v>
      </c>
      <c r="J566" s="27"/>
      <c r="K566" s="27">
        <f t="shared" si="17"/>
        <v>8182</v>
      </c>
      <c r="L566" s="27">
        <v>8094</v>
      </c>
      <c r="M566" s="27">
        <v>88</v>
      </c>
      <c r="N566" s="27">
        <v>5533</v>
      </c>
      <c r="O566" s="27"/>
      <c r="P566" s="27"/>
      <c r="Q566" s="91"/>
      <c r="R566" s="90"/>
      <c r="S566" s="90"/>
      <c r="T566" s="90"/>
      <c r="U566" s="90"/>
      <c r="V566" s="90"/>
      <c r="W566" s="90"/>
      <c r="X566" s="90"/>
      <c r="Y566" s="90"/>
      <c r="Z566" s="90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</row>
    <row r="567" spans="3:38" s="94" customFormat="1" ht="9" customHeight="1" x14ac:dyDescent="0.2">
      <c r="C567" s="76"/>
      <c r="D567" s="76" t="s">
        <v>68</v>
      </c>
      <c r="E567" s="93"/>
      <c r="F567" s="27">
        <f t="shared" si="16"/>
        <v>583419</v>
      </c>
      <c r="G567" s="27">
        <v>317076</v>
      </c>
      <c r="H567" s="27">
        <v>266343</v>
      </c>
      <c r="I567" s="27">
        <v>112685</v>
      </c>
      <c r="J567" s="27"/>
      <c r="K567" s="27">
        <f t="shared" si="17"/>
        <v>2628</v>
      </c>
      <c r="L567" s="27">
        <v>2541</v>
      </c>
      <c r="M567" s="27">
        <v>87</v>
      </c>
      <c r="N567" s="27">
        <v>4685</v>
      </c>
      <c r="O567" s="27"/>
      <c r="P567" s="27"/>
      <c r="Q567" s="91"/>
      <c r="R567" s="90"/>
      <c r="S567" s="90"/>
      <c r="T567" s="90"/>
      <c r="U567" s="90"/>
      <c r="V567" s="90"/>
      <c r="W567" s="90"/>
      <c r="X567" s="90"/>
      <c r="Y567" s="90"/>
      <c r="Z567" s="90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</row>
    <row r="568" spans="3:38" s="106" customFormat="1" ht="9" customHeight="1" x14ac:dyDescent="0.2">
      <c r="C568" s="81" t="s">
        <v>69</v>
      </c>
      <c r="D568" s="81" t="s">
        <v>70</v>
      </c>
      <c r="E568" s="92"/>
      <c r="F568" s="40">
        <f t="shared" si="16"/>
        <v>126300</v>
      </c>
      <c r="G568" s="40">
        <v>125707</v>
      </c>
      <c r="H568" s="40">
        <v>593</v>
      </c>
      <c r="I568" s="40">
        <v>28</v>
      </c>
      <c r="J568" s="40"/>
      <c r="K568" s="40">
        <f t="shared" si="17"/>
        <v>3289</v>
      </c>
      <c r="L568" s="40">
        <v>2877</v>
      </c>
      <c r="M568" s="40">
        <v>412</v>
      </c>
      <c r="N568" s="40">
        <v>10065</v>
      </c>
      <c r="O568" s="40"/>
      <c r="P568" s="40"/>
      <c r="Q568" s="103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  <c r="AK568" s="105"/>
      <c r="AL568" s="105"/>
    </row>
    <row r="569" spans="3:38" ht="9" customHeight="1" x14ac:dyDescent="0.2">
      <c r="C569" s="76"/>
      <c r="D569" s="76" t="s">
        <v>71</v>
      </c>
      <c r="E569" s="62"/>
      <c r="F569" s="27">
        <f t="shared" si="16"/>
        <v>14015</v>
      </c>
      <c r="G569" s="27">
        <v>183</v>
      </c>
      <c r="H569" s="27">
        <v>13832</v>
      </c>
      <c r="I569" s="27">
        <v>87</v>
      </c>
      <c r="J569" s="27"/>
      <c r="K569" s="27">
        <f t="shared" si="17"/>
        <v>5968</v>
      </c>
      <c r="L569" s="27">
        <v>5960</v>
      </c>
      <c r="M569" s="27">
        <v>8</v>
      </c>
      <c r="N569" s="27">
        <v>6324</v>
      </c>
      <c r="O569" s="27"/>
      <c r="P569" s="27"/>
      <c r="Q569" s="91"/>
      <c r="R569" s="90"/>
      <c r="S569" s="90"/>
      <c r="T569" s="90"/>
      <c r="U569" s="90"/>
      <c r="V569" s="90"/>
      <c r="W569" s="90"/>
      <c r="X569" s="90"/>
      <c r="Y569" s="90"/>
      <c r="Z569" s="90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</row>
    <row r="570" spans="3:38" ht="9" customHeight="1" x14ac:dyDescent="0.2">
      <c r="C570" s="76"/>
      <c r="D570" s="76" t="s">
        <v>72</v>
      </c>
      <c r="E570" s="62"/>
      <c r="F570" s="27">
        <f t="shared" si="16"/>
        <v>1075739</v>
      </c>
      <c r="G570" s="27">
        <v>963050</v>
      </c>
      <c r="H570" s="27">
        <v>112689</v>
      </c>
      <c r="I570" s="27">
        <v>491</v>
      </c>
      <c r="J570" s="27"/>
      <c r="K570" s="27">
        <f t="shared" si="17"/>
        <v>3722</v>
      </c>
      <c r="L570" s="27">
        <v>3240</v>
      </c>
      <c r="M570" s="27">
        <v>482</v>
      </c>
      <c r="N570" s="27">
        <v>17889</v>
      </c>
      <c r="O570" s="27"/>
      <c r="P570" s="27"/>
      <c r="Q570" s="91"/>
      <c r="R570" s="90"/>
      <c r="S570" s="90"/>
      <c r="T570" s="90"/>
      <c r="U570" s="90"/>
      <c r="V570" s="90"/>
      <c r="W570" s="90"/>
      <c r="X570" s="90"/>
      <c r="Y570" s="90"/>
      <c r="Z570" s="90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</row>
    <row r="571" spans="3:38" s="94" customFormat="1" ht="9" customHeight="1" x14ac:dyDescent="0.2">
      <c r="C571" s="76"/>
      <c r="D571" s="76" t="s">
        <v>73</v>
      </c>
      <c r="E571" s="93"/>
      <c r="F571" s="27">
        <f t="shared" si="16"/>
        <v>0</v>
      </c>
      <c r="G571" s="27">
        <v>0</v>
      </c>
      <c r="H571" s="27">
        <v>0</v>
      </c>
      <c r="I571" s="27">
        <v>0</v>
      </c>
      <c r="J571" s="27"/>
      <c r="K571" s="27">
        <f t="shared" si="17"/>
        <v>355</v>
      </c>
      <c r="L571" s="27">
        <v>345</v>
      </c>
      <c r="M571" s="27">
        <v>10</v>
      </c>
      <c r="N571" s="27">
        <v>3205</v>
      </c>
      <c r="O571" s="27"/>
      <c r="P571" s="27"/>
      <c r="Q571" s="91"/>
      <c r="R571" s="90"/>
      <c r="S571" s="90"/>
      <c r="T571" s="90"/>
      <c r="U571" s="90"/>
      <c r="V571" s="90"/>
      <c r="W571" s="90"/>
      <c r="X571" s="90"/>
      <c r="Y571" s="90"/>
      <c r="Z571" s="90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</row>
    <row r="572" spans="3:38" s="106" customFormat="1" ht="9" customHeight="1" x14ac:dyDescent="0.2">
      <c r="C572" s="81" t="s">
        <v>74</v>
      </c>
      <c r="D572" s="81" t="s">
        <v>75</v>
      </c>
      <c r="E572" s="92"/>
      <c r="F572" s="40">
        <f t="shared" si="16"/>
        <v>589989</v>
      </c>
      <c r="G572" s="40">
        <v>560450</v>
      </c>
      <c r="H572" s="40">
        <v>29539</v>
      </c>
      <c r="I572" s="40">
        <v>1360</v>
      </c>
      <c r="J572" s="40"/>
      <c r="K572" s="40">
        <f t="shared" si="17"/>
        <v>8380</v>
      </c>
      <c r="L572" s="40">
        <v>8311</v>
      </c>
      <c r="M572" s="40">
        <v>69</v>
      </c>
      <c r="N572" s="40">
        <v>3649</v>
      </c>
      <c r="O572" s="40"/>
      <c r="P572" s="40"/>
      <c r="Q572" s="103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  <c r="AK572" s="105"/>
      <c r="AL572" s="105"/>
    </row>
    <row r="573" spans="3:38" ht="9" customHeight="1" x14ac:dyDescent="0.2">
      <c r="C573" s="76" t="s">
        <v>76</v>
      </c>
      <c r="D573" s="76" t="s">
        <v>77</v>
      </c>
      <c r="E573" s="62"/>
      <c r="F573" s="27">
        <f t="shared" si="16"/>
        <v>44578</v>
      </c>
      <c r="G573" s="27">
        <v>44578</v>
      </c>
      <c r="H573" s="27">
        <v>0</v>
      </c>
      <c r="I573" s="27">
        <v>82</v>
      </c>
      <c r="J573" s="27"/>
      <c r="K573" s="27">
        <f t="shared" si="17"/>
        <v>1423</v>
      </c>
      <c r="L573" s="27">
        <v>1423</v>
      </c>
      <c r="M573" s="27">
        <v>0</v>
      </c>
      <c r="N573" s="27">
        <v>5602</v>
      </c>
      <c r="O573" s="27"/>
      <c r="P573" s="27"/>
      <c r="Q573" s="91"/>
      <c r="R573" s="90"/>
      <c r="S573" s="90"/>
      <c r="T573" s="90"/>
      <c r="U573" s="90"/>
      <c r="V573" s="90"/>
      <c r="W573" s="90"/>
      <c r="X573" s="90"/>
      <c r="Y573" s="90"/>
      <c r="Z573" s="90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</row>
    <row r="574" spans="3:38" ht="9" customHeight="1" x14ac:dyDescent="0.2">
      <c r="C574" s="76"/>
      <c r="D574" s="76" t="s">
        <v>78</v>
      </c>
      <c r="E574" s="62"/>
      <c r="F574" s="27">
        <f t="shared" si="16"/>
        <v>80829</v>
      </c>
      <c r="G574" s="27">
        <v>80829</v>
      </c>
      <c r="H574" s="27">
        <v>0</v>
      </c>
      <c r="I574" s="27">
        <v>0</v>
      </c>
      <c r="J574" s="27"/>
      <c r="K574" s="27">
        <f t="shared" si="17"/>
        <v>884</v>
      </c>
      <c r="L574" s="27">
        <v>849</v>
      </c>
      <c r="M574" s="27">
        <v>35</v>
      </c>
      <c r="N574" s="27">
        <v>4151</v>
      </c>
      <c r="O574" s="27"/>
      <c r="P574" s="27"/>
      <c r="Q574" s="91"/>
      <c r="R574" s="90"/>
      <c r="S574" s="90"/>
      <c r="T574" s="90"/>
      <c r="U574" s="90"/>
      <c r="V574" s="90"/>
      <c r="W574" s="90"/>
      <c r="X574" s="90"/>
      <c r="Y574" s="90"/>
      <c r="Z574" s="90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</row>
    <row r="575" spans="3:38" s="94" customFormat="1" ht="9" customHeight="1" x14ac:dyDescent="0.2">
      <c r="C575" s="76"/>
      <c r="D575" s="76" t="s">
        <v>79</v>
      </c>
      <c r="E575" s="93"/>
      <c r="F575" s="27">
        <f t="shared" si="16"/>
        <v>74951</v>
      </c>
      <c r="G575" s="27">
        <v>74857</v>
      </c>
      <c r="H575" s="27">
        <v>94</v>
      </c>
      <c r="I575" s="27">
        <v>105</v>
      </c>
      <c r="J575" s="27"/>
      <c r="K575" s="27">
        <f t="shared" si="17"/>
        <v>1398</v>
      </c>
      <c r="L575" s="27">
        <v>1389</v>
      </c>
      <c r="M575" s="27">
        <v>9</v>
      </c>
      <c r="N575" s="27">
        <v>4647</v>
      </c>
      <c r="O575" s="27"/>
      <c r="P575" s="27"/>
      <c r="Q575" s="91"/>
      <c r="R575" s="90"/>
      <c r="S575" s="90"/>
      <c r="T575" s="90"/>
      <c r="U575" s="90"/>
      <c r="V575" s="90"/>
      <c r="W575" s="90"/>
      <c r="X575" s="90"/>
      <c r="Y575" s="90"/>
      <c r="Z575" s="90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</row>
    <row r="576" spans="3:38" s="106" customFormat="1" ht="9" customHeight="1" x14ac:dyDescent="0.2">
      <c r="C576" s="81"/>
      <c r="D576" s="81" t="s">
        <v>80</v>
      </c>
      <c r="E576" s="92"/>
      <c r="F576" s="40">
        <f t="shared" si="16"/>
        <v>139436</v>
      </c>
      <c r="G576" s="40">
        <v>139343</v>
      </c>
      <c r="H576" s="40">
        <v>93</v>
      </c>
      <c r="I576" s="40">
        <v>154</v>
      </c>
      <c r="J576" s="40"/>
      <c r="K576" s="40">
        <f t="shared" si="17"/>
        <v>6300</v>
      </c>
      <c r="L576" s="40">
        <v>6291</v>
      </c>
      <c r="M576" s="40">
        <v>9</v>
      </c>
      <c r="N576" s="40">
        <v>4169</v>
      </c>
      <c r="O576" s="40"/>
      <c r="P576" s="40"/>
      <c r="Q576" s="103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  <c r="AK576" s="105"/>
      <c r="AL576" s="105"/>
    </row>
    <row r="577" spans="3:38" ht="9" customHeight="1" x14ac:dyDescent="0.2">
      <c r="C577" s="76"/>
      <c r="D577" s="76" t="s">
        <v>81</v>
      </c>
      <c r="E577" s="62"/>
      <c r="F577" s="27">
        <f t="shared" si="16"/>
        <v>307410</v>
      </c>
      <c r="G577" s="27">
        <v>277937</v>
      </c>
      <c r="H577" s="27">
        <v>29473</v>
      </c>
      <c r="I577" s="27">
        <v>1499</v>
      </c>
      <c r="J577" s="27"/>
      <c r="K577" s="27">
        <f t="shared" si="17"/>
        <v>13242</v>
      </c>
      <c r="L577" s="27">
        <v>12216</v>
      </c>
      <c r="M577" s="27">
        <v>1026</v>
      </c>
      <c r="N577" s="27">
        <v>8976</v>
      </c>
      <c r="O577" s="27"/>
      <c r="P577" s="27"/>
      <c r="Q577" s="91"/>
      <c r="R577" s="90"/>
      <c r="S577" s="90"/>
      <c r="T577" s="90"/>
      <c r="U577" s="90"/>
      <c r="V577" s="90"/>
      <c r="W577" s="90"/>
      <c r="X577" s="90"/>
      <c r="Y577" s="90"/>
      <c r="Z577" s="90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</row>
    <row r="578" spans="3:38" s="94" customFormat="1" ht="9" customHeight="1" x14ac:dyDescent="0.2">
      <c r="C578" s="76" t="s">
        <v>82</v>
      </c>
      <c r="D578" s="76" t="s">
        <v>83</v>
      </c>
      <c r="E578" s="93"/>
      <c r="F578" s="27">
        <f>SUM(G578:H578)</f>
        <v>126458</v>
      </c>
      <c r="G578" s="27">
        <v>124053</v>
      </c>
      <c r="H578" s="27">
        <v>2405</v>
      </c>
      <c r="I578" s="27">
        <v>678</v>
      </c>
      <c r="J578" s="27"/>
      <c r="K578" s="27">
        <f t="shared" si="17"/>
        <v>3764</v>
      </c>
      <c r="L578" s="27">
        <v>3746</v>
      </c>
      <c r="M578" s="27">
        <v>18</v>
      </c>
      <c r="N578" s="27">
        <v>2109</v>
      </c>
      <c r="O578" s="27"/>
      <c r="P578" s="27"/>
      <c r="Q578" s="91"/>
      <c r="R578" s="90"/>
      <c r="S578" s="90"/>
      <c r="T578" s="90"/>
      <c r="U578" s="90"/>
      <c r="V578" s="90"/>
      <c r="W578" s="90"/>
      <c r="X578" s="90"/>
      <c r="Y578" s="90"/>
      <c r="Z578" s="90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</row>
    <row r="579" spans="3:38" s="94" customFormat="1" ht="9" customHeight="1" x14ac:dyDescent="0.2">
      <c r="C579" s="76"/>
      <c r="D579" s="76" t="s">
        <v>84</v>
      </c>
      <c r="E579" s="93"/>
      <c r="F579" s="27">
        <f>SUM(G579:H579)</f>
        <v>55543</v>
      </c>
      <c r="G579" s="27">
        <v>54445</v>
      </c>
      <c r="H579" s="27">
        <v>1098</v>
      </c>
      <c r="I579" s="27">
        <v>0</v>
      </c>
      <c r="J579" s="27"/>
      <c r="K579" s="27">
        <f t="shared" si="17"/>
        <v>9905</v>
      </c>
      <c r="L579" s="27">
        <v>9904</v>
      </c>
      <c r="M579" s="27">
        <v>1</v>
      </c>
      <c r="N579" s="27">
        <v>2843</v>
      </c>
      <c r="O579" s="27"/>
      <c r="P579" s="27"/>
      <c r="Q579" s="91"/>
      <c r="R579" s="90"/>
      <c r="S579" s="90"/>
      <c r="T579" s="90"/>
      <c r="U579" s="90"/>
      <c r="V579" s="90"/>
      <c r="W579" s="90"/>
      <c r="X579" s="90"/>
      <c r="Y579" s="90"/>
      <c r="Z579" s="90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</row>
    <row r="580" spans="3:38" s="106" customFormat="1" ht="9" customHeight="1" x14ac:dyDescent="0.2">
      <c r="C580" s="81"/>
      <c r="D580" s="81" t="s">
        <v>85</v>
      </c>
      <c r="E580" s="92"/>
      <c r="F580" s="40">
        <f>SUM(G580:H580)</f>
        <v>505198</v>
      </c>
      <c r="G580" s="40">
        <v>453069</v>
      </c>
      <c r="H580" s="40">
        <v>52129</v>
      </c>
      <c r="I580" s="40">
        <v>3541</v>
      </c>
      <c r="J580" s="40"/>
      <c r="K580" s="40">
        <f t="shared" si="17"/>
        <v>5848</v>
      </c>
      <c r="L580" s="40">
        <v>5450</v>
      </c>
      <c r="M580" s="40">
        <v>398</v>
      </c>
      <c r="N580" s="40">
        <v>5809</v>
      </c>
      <c r="O580" s="40"/>
      <c r="P580" s="40"/>
      <c r="Q580" s="103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  <c r="AK580" s="105"/>
      <c r="AL580" s="105"/>
    </row>
    <row r="581" spans="3:38" ht="9" customHeight="1" x14ac:dyDescent="0.2">
      <c r="C581" s="76" t="s">
        <v>86</v>
      </c>
      <c r="D581" s="76" t="s">
        <v>87</v>
      </c>
      <c r="E581" s="62"/>
      <c r="F581" s="27">
        <f>SUM(G581:H581)</f>
        <v>859196</v>
      </c>
      <c r="G581" s="27">
        <v>769190</v>
      </c>
      <c r="H581" s="27">
        <v>90006</v>
      </c>
      <c r="I581" s="27">
        <v>35456</v>
      </c>
      <c r="J581" s="27"/>
      <c r="K581" s="27">
        <f t="shared" si="17"/>
        <v>4968</v>
      </c>
      <c r="L581" s="27">
        <v>4653</v>
      </c>
      <c r="M581" s="27">
        <v>315</v>
      </c>
      <c r="N581" s="27">
        <v>4506</v>
      </c>
      <c r="O581" s="27"/>
      <c r="P581" s="27"/>
      <c r="Q581" s="91"/>
      <c r="R581" s="90"/>
      <c r="S581" s="90"/>
      <c r="T581" s="90"/>
      <c r="U581" s="90"/>
      <c r="V581" s="90"/>
      <c r="W581" s="90"/>
      <c r="X581" s="90"/>
      <c r="Y581" s="90"/>
      <c r="Z581" s="90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</row>
    <row r="582" spans="3:38" ht="9" customHeight="1" x14ac:dyDescent="0.2">
      <c r="C582" s="37" t="s">
        <v>88</v>
      </c>
      <c r="D582" s="37" t="s">
        <v>88</v>
      </c>
      <c r="E582" s="93"/>
      <c r="F582" s="27">
        <f>SUM(G582:H582)</f>
        <v>222867</v>
      </c>
      <c r="G582" s="27">
        <v>132685</v>
      </c>
      <c r="H582" s="27">
        <v>90182</v>
      </c>
      <c r="I582" s="27">
        <v>667</v>
      </c>
      <c r="J582" s="27"/>
      <c r="K582" s="27">
        <f t="shared" si="17"/>
        <v>2554</v>
      </c>
      <c r="L582" s="27">
        <v>2291</v>
      </c>
      <c r="M582" s="27">
        <v>263</v>
      </c>
      <c r="N582" s="27">
        <v>4153</v>
      </c>
      <c r="O582" s="27"/>
      <c r="P582" s="27"/>
      <c r="Q582" s="27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</row>
    <row r="583" spans="3:38" ht="9" customHeight="1" x14ac:dyDescent="0.2">
      <c r="C583" s="37"/>
      <c r="D583" s="37"/>
      <c r="E583" s="94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</row>
    <row r="584" spans="3:38" s="54" customFormat="1" ht="10.5" customHeight="1" x14ac:dyDescent="0.25">
      <c r="C584" s="95">
        <v>2004</v>
      </c>
      <c r="D584" s="26"/>
      <c r="F584" s="107"/>
      <c r="G584" s="107"/>
      <c r="H584" s="107"/>
      <c r="I584" s="107"/>
      <c r="J584" s="107"/>
      <c r="K584" s="107" t="s">
        <v>9</v>
      </c>
      <c r="L584" s="107"/>
      <c r="M584" s="107"/>
      <c r="N584" s="108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</row>
    <row r="585" spans="3:38" s="102" customFormat="1" ht="9" customHeight="1" x14ac:dyDescent="0.25">
      <c r="C585" s="30" t="s">
        <v>10</v>
      </c>
      <c r="D585" s="31"/>
      <c r="F585" s="74">
        <f>SUM(F587:F648)</f>
        <v>60890842</v>
      </c>
      <c r="G585" s="74">
        <f>SUM(G587:G648)</f>
        <v>40168631</v>
      </c>
      <c r="H585" s="74">
        <f>SUM(H587:H648)</f>
        <v>20722211</v>
      </c>
      <c r="I585" s="74">
        <f>SUM(I587:I648)</f>
        <v>4447023</v>
      </c>
      <c r="J585" s="74"/>
      <c r="K585" s="74">
        <f>SUM(K587:K648)</f>
        <v>630306</v>
      </c>
      <c r="L585" s="74">
        <f>SUM(L587:L648)</f>
        <v>570180</v>
      </c>
      <c r="M585" s="74">
        <f>SUM(M587:M648)</f>
        <v>60126</v>
      </c>
      <c r="N585" s="74">
        <f>SUM(N587:N648)</f>
        <v>450537</v>
      </c>
      <c r="O585" s="100"/>
      <c r="P585" s="100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</row>
    <row r="586" spans="3:38" ht="3.95" customHeight="1" x14ac:dyDescent="0.2">
      <c r="C586" s="25"/>
      <c r="D586" s="31"/>
      <c r="N586" s="110"/>
      <c r="O586" s="85"/>
      <c r="P586" s="85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</row>
    <row r="587" spans="3:38" ht="9" customHeight="1" x14ac:dyDescent="0.2">
      <c r="C587" s="76" t="s">
        <v>14</v>
      </c>
      <c r="D587" s="76" t="s">
        <v>14</v>
      </c>
      <c r="F587" s="27">
        <f>SUM(G587:H587)</f>
        <v>351212</v>
      </c>
      <c r="G587" s="27">
        <v>251914</v>
      </c>
      <c r="H587" s="27">
        <v>99298</v>
      </c>
      <c r="I587" s="27">
        <v>4021</v>
      </c>
      <c r="J587" s="27"/>
      <c r="K587" s="27">
        <f>SUM(L587:M587)</f>
        <v>2578</v>
      </c>
      <c r="L587" s="27">
        <v>2481</v>
      </c>
      <c r="M587" s="27">
        <v>97</v>
      </c>
      <c r="N587" s="27">
        <v>6294</v>
      </c>
      <c r="O587" s="27"/>
      <c r="P587" s="27"/>
      <c r="Q587" s="91"/>
      <c r="R587" s="91"/>
      <c r="S587" s="91"/>
      <c r="T587" s="91"/>
      <c r="U587" s="91"/>
      <c r="V587" s="91"/>
      <c r="W587" s="91"/>
      <c r="X587" s="91"/>
      <c r="Y587" s="91"/>
      <c r="Z587" s="90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</row>
    <row r="588" spans="3:38" ht="9" customHeight="1" x14ac:dyDescent="0.2">
      <c r="C588" s="76" t="s">
        <v>15</v>
      </c>
      <c r="D588" s="76" t="s">
        <v>16</v>
      </c>
      <c r="F588" s="27">
        <f t="shared" ref="F588:F648" si="18">SUM(G588:H588)</f>
        <v>527658</v>
      </c>
      <c r="G588" s="27">
        <v>526552</v>
      </c>
      <c r="H588" s="27">
        <v>1106</v>
      </c>
      <c r="I588" s="27">
        <v>206</v>
      </c>
      <c r="J588" s="27"/>
      <c r="K588" s="27">
        <f t="shared" ref="K588:K648" si="19">SUM(L588:M588)</f>
        <v>1678</v>
      </c>
      <c r="L588" s="27">
        <v>1293</v>
      </c>
      <c r="M588" s="27">
        <v>385</v>
      </c>
      <c r="N588" s="27">
        <v>7018</v>
      </c>
      <c r="O588" s="27"/>
      <c r="P588" s="27"/>
      <c r="Q588" s="91"/>
      <c r="R588" s="90"/>
      <c r="S588" s="90"/>
      <c r="T588" s="90"/>
      <c r="U588" s="90"/>
      <c r="V588" s="90"/>
      <c r="W588" s="90"/>
      <c r="X588" s="90"/>
      <c r="Y588" s="90"/>
      <c r="Z588" s="90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</row>
    <row r="589" spans="3:38" ht="9" customHeight="1" x14ac:dyDescent="0.2">
      <c r="C589" s="76"/>
      <c r="D589" s="76" t="s">
        <v>17</v>
      </c>
      <c r="F589" s="27">
        <f t="shared" si="18"/>
        <v>3378301</v>
      </c>
      <c r="G589" s="27">
        <v>3369123</v>
      </c>
      <c r="H589" s="27">
        <v>9178</v>
      </c>
      <c r="I589" s="27">
        <v>1021</v>
      </c>
      <c r="J589" s="27"/>
      <c r="K589" s="27">
        <f t="shared" si="19"/>
        <v>2482</v>
      </c>
      <c r="L589" s="27">
        <v>2380</v>
      </c>
      <c r="M589" s="27">
        <v>102</v>
      </c>
      <c r="N589" s="27">
        <v>10220</v>
      </c>
      <c r="O589" s="27"/>
      <c r="P589" s="27"/>
      <c r="Q589" s="91"/>
      <c r="R589" s="90"/>
      <c r="S589" s="90"/>
      <c r="T589" s="90"/>
      <c r="U589" s="90"/>
      <c r="V589" s="90"/>
      <c r="W589" s="90"/>
      <c r="X589" s="90"/>
      <c r="Y589" s="90"/>
      <c r="Z589" s="90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</row>
    <row r="590" spans="3:38" ht="9" customHeight="1" x14ac:dyDescent="0.2">
      <c r="C590" s="81" t="s">
        <v>112</v>
      </c>
      <c r="D590" s="81" t="s">
        <v>18</v>
      </c>
      <c r="E590" s="106"/>
      <c r="F590" s="35">
        <f t="shared" si="18"/>
        <v>424351</v>
      </c>
      <c r="G590" s="35">
        <v>394182</v>
      </c>
      <c r="H590" s="35">
        <v>30169</v>
      </c>
      <c r="I590" s="35">
        <v>1589</v>
      </c>
      <c r="J590" s="35"/>
      <c r="K590" s="35">
        <f t="shared" si="19"/>
        <v>2538</v>
      </c>
      <c r="L590" s="35">
        <v>2360</v>
      </c>
      <c r="M590" s="35">
        <v>178</v>
      </c>
      <c r="N590" s="35">
        <v>9105</v>
      </c>
      <c r="O590" s="27"/>
      <c r="P590" s="27"/>
      <c r="Q590" s="91"/>
      <c r="R590" s="91"/>
      <c r="S590" s="91"/>
      <c r="T590" s="91"/>
      <c r="U590" s="91"/>
      <c r="V590" s="91"/>
      <c r="W590" s="91"/>
      <c r="X590" s="91"/>
      <c r="Y590" s="91"/>
      <c r="Z590" s="90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</row>
    <row r="591" spans="3:38" ht="9" customHeight="1" x14ac:dyDescent="0.2">
      <c r="C591" s="76"/>
      <c r="D591" s="76" t="s">
        <v>19</v>
      </c>
      <c r="F591" s="27">
        <f t="shared" si="18"/>
        <v>51738</v>
      </c>
      <c r="G591" s="27">
        <v>19371</v>
      </c>
      <c r="H591" s="27">
        <v>32367</v>
      </c>
      <c r="I591" s="27">
        <v>5358</v>
      </c>
      <c r="J591" s="27"/>
      <c r="K591" s="27">
        <f t="shared" si="19"/>
        <v>2737</v>
      </c>
      <c r="L591" s="27">
        <v>2725</v>
      </c>
      <c r="M591" s="27">
        <v>12</v>
      </c>
      <c r="N591" s="27">
        <v>4008</v>
      </c>
      <c r="O591" s="27"/>
      <c r="P591" s="27"/>
      <c r="Q591" s="91"/>
      <c r="R591" s="90"/>
      <c r="S591" s="90"/>
      <c r="T591" s="90"/>
      <c r="U591" s="90"/>
      <c r="V591" s="90"/>
      <c r="W591" s="90"/>
      <c r="X591" s="90"/>
      <c r="Y591" s="90"/>
      <c r="Z591" s="90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</row>
    <row r="592" spans="3:38" s="94" customFormat="1" ht="9" customHeight="1" x14ac:dyDescent="0.2">
      <c r="C592" s="76"/>
      <c r="D592" s="76" t="s">
        <v>20</v>
      </c>
      <c r="F592" s="27">
        <f t="shared" si="18"/>
        <v>1724593</v>
      </c>
      <c r="G592" s="27">
        <v>321457</v>
      </c>
      <c r="H592" s="27">
        <v>1403136</v>
      </c>
      <c r="I592" s="27">
        <v>70955</v>
      </c>
      <c r="J592" s="27"/>
      <c r="K592" s="27">
        <f t="shared" si="19"/>
        <v>30162</v>
      </c>
      <c r="L592" s="27">
        <v>4620</v>
      </c>
      <c r="M592" s="27">
        <v>25542</v>
      </c>
      <c r="N592" s="27">
        <v>1458</v>
      </c>
      <c r="O592" s="27"/>
      <c r="P592" s="27"/>
      <c r="Q592" s="91"/>
      <c r="R592" s="90"/>
      <c r="S592" s="90"/>
      <c r="T592" s="90"/>
      <c r="U592" s="90"/>
      <c r="V592" s="90"/>
      <c r="W592" s="90"/>
      <c r="X592" s="90"/>
      <c r="Y592" s="90"/>
      <c r="Z592" s="90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</row>
    <row r="593" spans="3:38" ht="9" customHeight="1" x14ac:dyDescent="0.2">
      <c r="C593" s="76" t="s">
        <v>21</v>
      </c>
      <c r="D593" s="76" t="s">
        <v>21</v>
      </c>
      <c r="F593" s="27">
        <f t="shared" si="18"/>
        <v>65038</v>
      </c>
      <c r="G593" s="27">
        <v>65032</v>
      </c>
      <c r="H593" s="27">
        <v>6</v>
      </c>
      <c r="I593" s="27">
        <v>907</v>
      </c>
      <c r="J593" s="27"/>
      <c r="K593" s="27">
        <f t="shared" si="19"/>
        <v>830</v>
      </c>
      <c r="L593" s="27">
        <v>805</v>
      </c>
      <c r="M593" s="27">
        <v>25</v>
      </c>
      <c r="N593" s="27">
        <v>3876</v>
      </c>
      <c r="O593" s="27"/>
      <c r="P593" s="27"/>
      <c r="Q593" s="91"/>
      <c r="R593" s="90"/>
      <c r="S593" s="90"/>
      <c r="T593" s="90"/>
      <c r="U593" s="90"/>
      <c r="V593" s="90"/>
      <c r="W593" s="90"/>
      <c r="X593" s="90"/>
      <c r="Y593" s="90"/>
      <c r="Z593" s="90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</row>
    <row r="594" spans="3:38" ht="9" customHeight="1" x14ac:dyDescent="0.2">
      <c r="C594" s="81"/>
      <c r="D594" s="81" t="s">
        <v>22</v>
      </c>
      <c r="E594" s="106"/>
      <c r="F594" s="40">
        <f t="shared" si="18"/>
        <v>172252</v>
      </c>
      <c r="G594" s="40">
        <v>145846</v>
      </c>
      <c r="H594" s="40">
        <v>26406</v>
      </c>
      <c r="I594" s="40">
        <v>7362</v>
      </c>
      <c r="J594" s="40"/>
      <c r="K594" s="40">
        <f t="shared" si="19"/>
        <v>204535</v>
      </c>
      <c r="L594" s="40">
        <v>204535</v>
      </c>
      <c r="M594" s="40">
        <v>0</v>
      </c>
      <c r="N594" s="40">
        <v>1052</v>
      </c>
      <c r="O594" s="27"/>
      <c r="P594" s="27"/>
      <c r="Q594" s="91"/>
      <c r="R594" s="90"/>
      <c r="S594" s="90"/>
      <c r="T594" s="90"/>
      <c r="U594" s="90"/>
      <c r="V594" s="90"/>
      <c r="W594" s="90"/>
      <c r="X594" s="90"/>
      <c r="Y594" s="90"/>
      <c r="Z594" s="90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</row>
    <row r="595" spans="3:38" ht="9" customHeight="1" x14ac:dyDescent="0.2">
      <c r="C595" s="76" t="s">
        <v>23</v>
      </c>
      <c r="D595" s="76" t="s">
        <v>24</v>
      </c>
      <c r="F595" s="27">
        <f t="shared" si="18"/>
        <v>337987</v>
      </c>
      <c r="G595" s="27">
        <v>292676</v>
      </c>
      <c r="H595" s="27">
        <v>45311</v>
      </c>
      <c r="I595" s="27">
        <v>7651</v>
      </c>
      <c r="J595" s="27"/>
      <c r="K595" s="27">
        <f t="shared" si="19"/>
        <v>6652</v>
      </c>
      <c r="L595" s="27">
        <v>5904</v>
      </c>
      <c r="M595" s="27">
        <v>748</v>
      </c>
      <c r="N595" s="27">
        <v>9110</v>
      </c>
      <c r="O595" s="27"/>
      <c r="P595" s="27"/>
      <c r="Q595" s="91"/>
      <c r="R595" s="90"/>
      <c r="S595" s="90"/>
      <c r="T595" s="90"/>
      <c r="U595" s="90"/>
      <c r="V595" s="90"/>
      <c r="W595" s="90"/>
      <c r="X595" s="90"/>
      <c r="Y595" s="90"/>
      <c r="Z595" s="90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</row>
    <row r="596" spans="3:38" ht="9" customHeight="1" x14ac:dyDescent="0.2">
      <c r="C596" s="76" t="s">
        <v>25</v>
      </c>
      <c r="D596" s="76" t="s">
        <v>25</v>
      </c>
      <c r="F596" s="27">
        <f t="shared" si="18"/>
        <v>96737</v>
      </c>
      <c r="G596" s="27">
        <v>96489</v>
      </c>
      <c r="H596" s="27">
        <v>248</v>
      </c>
      <c r="I596" s="27">
        <v>180</v>
      </c>
      <c r="J596" s="27"/>
      <c r="K596" s="27">
        <f t="shared" si="19"/>
        <v>1146</v>
      </c>
      <c r="L596" s="27">
        <v>1145</v>
      </c>
      <c r="M596" s="27">
        <v>1</v>
      </c>
      <c r="N596" s="27">
        <v>2746</v>
      </c>
      <c r="O596" s="27"/>
      <c r="P596" s="27"/>
      <c r="Q596" s="91"/>
      <c r="R596" s="90"/>
      <c r="S596" s="90"/>
      <c r="T596" s="90"/>
      <c r="U596" s="90"/>
      <c r="V596" s="90"/>
      <c r="W596" s="90"/>
      <c r="X596" s="90"/>
      <c r="Y596" s="90"/>
      <c r="Z596" s="90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</row>
    <row r="597" spans="3:38" ht="9" customHeight="1" x14ac:dyDescent="0.2">
      <c r="C597" s="76"/>
      <c r="D597" s="76" t="s">
        <v>26</v>
      </c>
      <c r="F597" s="27">
        <f t="shared" si="18"/>
        <v>149613</v>
      </c>
      <c r="G597" s="27">
        <v>69274</v>
      </c>
      <c r="H597" s="27">
        <v>80339</v>
      </c>
      <c r="I597" s="27">
        <v>31950</v>
      </c>
      <c r="J597" s="27"/>
      <c r="K597" s="27">
        <f t="shared" si="19"/>
        <v>5863</v>
      </c>
      <c r="L597" s="27">
        <v>4141</v>
      </c>
      <c r="M597" s="27">
        <v>1722</v>
      </c>
      <c r="N597" s="27">
        <v>3225</v>
      </c>
      <c r="O597" s="27"/>
      <c r="P597" s="27"/>
      <c r="Q597" s="91"/>
      <c r="R597" s="90"/>
      <c r="S597" s="90"/>
      <c r="T597" s="90"/>
      <c r="U597" s="90"/>
      <c r="V597" s="90"/>
      <c r="W597" s="90"/>
      <c r="X597" s="90"/>
      <c r="Y597" s="90"/>
      <c r="Z597" s="90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</row>
    <row r="598" spans="3:38" ht="9" customHeight="1" x14ac:dyDescent="0.2">
      <c r="C598" s="81" t="s">
        <v>27</v>
      </c>
      <c r="D598" s="81" t="s">
        <v>91</v>
      </c>
      <c r="E598" s="106"/>
      <c r="F598" s="35">
        <f t="shared" si="18"/>
        <v>0</v>
      </c>
      <c r="G598" s="35">
        <v>0</v>
      </c>
      <c r="H598" s="35">
        <v>0</v>
      </c>
      <c r="I598" s="35">
        <v>244</v>
      </c>
      <c r="J598" s="35"/>
      <c r="K598" s="35">
        <f t="shared" si="19"/>
        <v>343</v>
      </c>
      <c r="L598" s="35">
        <v>343</v>
      </c>
      <c r="M598" s="35">
        <v>0</v>
      </c>
      <c r="N598" s="35">
        <v>2792</v>
      </c>
      <c r="O598" s="27"/>
      <c r="P598" s="27"/>
      <c r="Q598" s="91"/>
      <c r="R598" s="90"/>
      <c r="S598" s="90"/>
      <c r="T598" s="90"/>
      <c r="U598" s="90"/>
      <c r="V598" s="90"/>
      <c r="W598" s="90"/>
      <c r="X598" s="90"/>
      <c r="Y598" s="90"/>
      <c r="Z598" s="90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</row>
    <row r="599" spans="3:38" ht="9" customHeight="1" x14ac:dyDescent="0.2">
      <c r="C599" s="76"/>
      <c r="D599" s="76" t="s">
        <v>89</v>
      </c>
      <c r="F599" s="27">
        <f t="shared" si="18"/>
        <v>0</v>
      </c>
      <c r="G599" s="27">
        <v>0</v>
      </c>
      <c r="H599" s="27">
        <v>0</v>
      </c>
      <c r="I599" s="27">
        <v>657</v>
      </c>
      <c r="J599" s="27"/>
      <c r="K599" s="27">
        <f t="shared" si="19"/>
        <v>885</v>
      </c>
      <c r="L599" s="27">
        <v>885</v>
      </c>
      <c r="M599" s="27">
        <v>0</v>
      </c>
      <c r="N599" s="27">
        <v>739</v>
      </c>
      <c r="O599" s="27"/>
      <c r="P599" s="27"/>
      <c r="Q599" s="91"/>
      <c r="R599" s="90"/>
      <c r="S599" s="90"/>
      <c r="T599" s="90"/>
      <c r="U599" s="90"/>
      <c r="V599" s="90"/>
      <c r="W599" s="90"/>
      <c r="X599" s="90"/>
      <c r="Y599" s="90"/>
      <c r="Z599" s="90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</row>
    <row r="600" spans="3:38" ht="9" customHeight="1" x14ac:dyDescent="0.2">
      <c r="C600" s="76"/>
      <c r="D600" s="76" t="s">
        <v>90</v>
      </c>
      <c r="F600" s="27">
        <f t="shared" si="18"/>
        <v>2568</v>
      </c>
      <c r="G600" s="27">
        <v>2548</v>
      </c>
      <c r="H600" s="27">
        <v>20</v>
      </c>
      <c r="I600" s="27">
        <v>127</v>
      </c>
      <c r="J600" s="27"/>
      <c r="K600" s="27">
        <f t="shared" si="19"/>
        <v>291</v>
      </c>
      <c r="L600" s="27">
        <v>291</v>
      </c>
      <c r="M600" s="27">
        <v>0</v>
      </c>
      <c r="N600" s="27">
        <v>534</v>
      </c>
      <c r="O600" s="27"/>
      <c r="P600" s="27"/>
      <c r="Q600" s="91"/>
      <c r="R600" s="90"/>
      <c r="S600" s="90"/>
      <c r="T600" s="90"/>
      <c r="U600" s="90"/>
      <c r="V600" s="90"/>
      <c r="W600" s="90"/>
      <c r="X600" s="90"/>
      <c r="Y600" s="90"/>
      <c r="Z600" s="90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</row>
    <row r="601" spans="3:38" ht="9" customHeight="1" x14ac:dyDescent="0.2">
      <c r="C601" s="76"/>
      <c r="D601" s="76" t="s">
        <v>28</v>
      </c>
      <c r="F601" s="27">
        <f t="shared" si="18"/>
        <v>192781</v>
      </c>
      <c r="G601" s="27">
        <v>188995</v>
      </c>
      <c r="H601" s="27">
        <v>3786</v>
      </c>
      <c r="I601" s="27">
        <v>0</v>
      </c>
      <c r="J601" s="27"/>
      <c r="K601" s="27">
        <f t="shared" si="19"/>
        <v>792</v>
      </c>
      <c r="L601" s="27">
        <v>780</v>
      </c>
      <c r="M601" s="27">
        <v>12</v>
      </c>
      <c r="N601" s="27">
        <v>1694</v>
      </c>
      <c r="O601" s="27"/>
      <c r="P601" s="27"/>
      <c r="Q601" s="91"/>
      <c r="R601" s="90"/>
      <c r="S601" s="90"/>
      <c r="T601" s="90"/>
      <c r="U601" s="90"/>
      <c r="V601" s="90"/>
      <c r="W601" s="90"/>
      <c r="X601" s="90"/>
      <c r="Y601" s="90"/>
      <c r="Z601" s="90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</row>
    <row r="602" spans="3:38" ht="9" customHeight="1" x14ac:dyDescent="0.2">
      <c r="C602" s="81"/>
      <c r="D602" s="81" t="s">
        <v>92</v>
      </c>
      <c r="E602" s="106"/>
      <c r="F602" s="40">
        <f t="shared" si="18"/>
        <v>495041</v>
      </c>
      <c r="G602" s="40">
        <v>487247</v>
      </c>
      <c r="H602" s="40">
        <v>7794</v>
      </c>
      <c r="I602" s="40">
        <v>141</v>
      </c>
      <c r="J602" s="40"/>
      <c r="K602" s="40">
        <f t="shared" si="19"/>
        <v>6</v>
      </c>
      <c r="L602" s="40">
        <v>6</v>
      </c>
      <c r="M602" s="40">
        <v>0</v>
      </c>
      <c r="N602" s="40">
        <v>0</v>
      </c>
      <c r="O602" s="27"/>
      <c r="P602" s="27"/>
      <c r="Q602" s="91"/>
      <c r="R602" s="90"/>
      <c r="S602" s="90"/>
      <c r="T602" s="90"/>
      <c r="U602" s="90"/>
      <c r="V602" s="90"/>
      <c r="W602" s="90"/>
      <c r="X602" s="90"/>
      <c r="Y602" s="90"/>
      <c r="Z602" s="90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</row>
    <row r="603" spans="3:38" ht="9" customHeight="1" x14ac:dyDescent="0.2">
      <c r="C603" s="76"/>
      <c r="D603" s="76" t="s">
        <v>29</v>
      </c>
      <c r="F603" s="27">
        <f t="shared" si="18"/>
        <v>10958</v>
      </c>
      <c r="G603" s="27">
        <v>10810</v>
      </c>
      <c r="H603" s="27">
        <v>148</v>
      </c>
      <c r="I603" s="27">
        <v>3030</v>
      </c>
      <c r="J603" s="27"/>
      <c r="K603" s="27">
        <f t="shared" si="19"/>
        <v>1212</v>
      </c>
      <c r="L603" s="27">
        <v>1212</v>
      </c>
      <c r="M603" s="27">
        <v>0</v>
      </c>
      <c r="N603" s="27">
        <v>1872</v>
      </c>
      <c r="O603" s="27"/>
      <c r="P603" s="27"/>
      <c r="Q603" s="91"/>
      <c r="R603" s="90"/>
      <c r="S603" s="90"/>
      <c r="T603" s="90"/>
      <c r="U603" s="90"/>
      <c r="V603" s="90"/>
      <c r="W603" s="90"/>
      <c r="X603" s="90"/>
      <c r="Y603" s="90"/>
      <c r="Z603" s="90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</row>
    <row r="604" spans="3:38" ht="9" customHeight="1" x14ac:dyDescent="0.2">
      <c r="C604" s="76" t="s">
        <v>30</v>
      </c>
      <c r="D604" s="76" t="s">
        <v>31</v>
      </c>
      <c r="F604" s="27">
        <f t="shared" si="18"/>
        <v>555118</v>
      </c>
      <c r="G604" s="27">
        <v>554953</v>
      </c>
      <c r="H604" s="27">
        <v>165</v>
      </c>
      <c r="I604" s="27">
        <v>2478</v>
      </c>
      <c r="J604" s="27"/>
      <c r="K604" s="27">
        <f t="shared" si="19"/>
        <v>1963</v>
      </c>
      <c r="L604" s="27">
        <v>1581</v>
      </c>
      <c r="M604" s="27">
        <v>382</v>
      </c>
      <c r="N604" s="27">
        <v>11364</v>
      </c>
      <c r="O604" s="27"/>
      <c r="P604" s="27"/>
      <c r="Q604" s="91"/>
      <c r="R604" s="90"/>
      <c r="S604" s="90"/>
      <c r="T604" s="90"/>
      <c r="U604" s="90"/>
      <c r="V604" s="90"/>
      <c r="W604" s="90"/>
      <c r="X604" s="90"/>
      <c r="Y604" s="90"/>
      <c r="Z604" s="90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</row>
    <row r="605" spans="3:38" ht="9" customHeight="1" x14ac:dyDescent="0.2">
      <c r="C605" s="76"/>
      <c r="D605" s="76" t="s">
        <v>30</v>
      </c>
      <c r="F605" s="27">
        <f t="shared" si="18"/>
        <v>513711</v>
      </c>
      <c r="G605" s="27">
        <v>471232</v>
      </c>
      <c r="H605" s="27">
        <v>42479</v>
      </c>
      <c r="I605" s="27">
        <v>18275</v>
      </c>
      <c r="J605" s="27"/>
      <c r="K605" s="27">
        <f t="shared" si="19"/>
        <v>4243</v>
      </c>
      <c r="L605" s="27">
        <v>3147</v>
      </c>
      <c r="M605" s="27">
        <v>1096</v>
      </c>
      <c r="N605" s="27">
        <v>19845</v>
      </c>
      <c r="O605" s="27"/>
      <c r="P605" s="27"/>
      <c r="Q605" s="91"/>
      <c r="R605" s="90"/>
      <c r="S605" s="90"/>
      <c r="T605" s="90"/>
      <c r="U605" s="90"/>
      <c r="V605" s="90"/>
      <c r="W605" s="90"/>
      <c r="X605" s="90"/>
      <c r="Y605" s="90"/>
      <c r="Z605" s="90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</row>
    <row r="606" spans="3:38" ht="9" customHeight="1" x14ac:dyDescent="0.2">
      <c r="C606" s="81" t="s">
        <v>111</v>
      </c>
      <c r="D606" s="81" t="s">
        <v>32</v>
      </c>
      <c r="E606" s="106"/>
      <c r="F606" s="40">
        <f t="shared" si="18"/>
        <v>22939714</v>
      </c>
      <c r="G606" s="40">
        <v>15050138</v>
      </c>
      <c r="H606" s="40">
        <v>7889576</v>
      </c>
      <c r="I606" s="40">
        <v>0</v>
      </c>
      <c r="J606" s="40"/>
      <c r="K606" s="40">
        <f t="shared" si="19"/>
        <v>0</v>
      </c>
      <c r="L606" s="40">
        <v>0</v>
      </c>
      <c r="M606" s="40">
        <v>0</v>
      </c>
      <c r="N606" s="40">
        <v>0</v>
      </c>
      <c r="O606" s="27"/>
      <c r="P606" s="27"/>
      <c r="Q606" s="91"/>
      <c r="R606" s="90"/>
      <c r="S606" s="90"/>
      <c r="T606" s="90"/>
      <c r="U606" s="90"/>
      <c r="V606" s="90"/>
      <c r="W606" s="90"/>
      <c r="X606" s="90"/>
      <c r="Y606" s="90"/>
      <c r="Z606" s="90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</row>
    <row r="607" spans="3:38" ht="9" customHeight="1" x14ac:dyDescent="0.2">
      <c r="C607" s="76" t="s">
        <v>33</v>
      </c>
      <c r="D607" s="76" t="s">
        <v>33</v>
      </c>
      <c r="F607" s="27">
        <f t="shared" si="18"/>
        <v>182337</v>
      </c>
      <c r="G607" s="27">
        <v>136554</v>
      </c>
      <c r="H607" s="27">
        <v>45783</v>
      </c>
      <c r="I607" s="27">
        <v>253</v>
      </c>
      <c r="J607" s="27"/>
      <c r="K607" s="27">
        <f t="shared" si="19"/>
        <v>14692</v>
      </c>
      <c r="L607" s="27">
        <v>14577</v>
      </c>
      <c r="M607" s="27">
        <v>115</v>
      </c>
      <c r="N607" s="27">
        <v>13492</v>
      </c>
      <c r="O607" s="27"/>
      <c r="P607" s="27"/>
      <c r="Q607" s="91"/>
      <c r="R607" s="90"/>
      <c r="S607" s="90"/>
      <c r="T607" s="90"/>
      <c r="U607" s="90"/>
      <c r="V607" s="90"/>
      <c r="W607" s="90"/>
      <c r="X607" s="90"/>
      <c r="Y607" s="90"/>
      <c r="Z607" s="90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</row>
    <row r="608" spans="3:38" ht="9" customHeight="1" x14ac:dyDescent="0.2">
      <c r="C608" s="76" t="s">
        <v>34</v>
      </c>
      <c r="D608" s="76" t="s">
        <v>35</v>
      </c>
      <c r="F608" s="27">
        <f t="shared" si="18"/>
        <v>1022508</v>
      </c>
      <c r="G608" s="27">
        <v>642415</v>
      </c>
      <c r="H608" s="27">
        <v>380093</v>
      </c>
      <c r="I608" s="27">
        <v>310</v>
      </c>
      <c r="J608" s="27"/>
      <c r="K608" s="27">
        <f t="shared" si="19"/>
        <v>6608</v>
      </c>
      <c r="L608" s="27">
        <v>5942</v>
      </c>
      <c r="M608" s="27">
        <v>666</v>
      </c>
      <c r="N608" s="27">
        <v>16007</v>
      </c>
      <c r="O608" s="27"/>
      <c r="P608" s="27"/>
      <c r="Q608" s="91"/>
      <c r="R608" s="90"/>
      <c r="S608" s="90"/>
      <c r="T608" s="90"/>
      <c r="U608" s="90"/>
      <c r="V608" s="90"/>
      <c r="W608" s="90"/>
      <c r="X608" s="90"/>
      <c r="Y608" s="90"/>
      <c r="Z608" s="90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</row>
    <row r="609" spans="3:38" ht="9" customHeight="1" x14ac:dyDescent="0.2">
      <c r="C609" s="76" t="s">
        <v>36</v>
      </c>
      <c r="D609" s="76" t="s">
        <v>37</v>
      </c>
      <c r="E609" s="94"/>
      <c r="F609" s="27">
        <f t="shared" si="18"/>
        <v>690304</v>
      </c>
      <c r="G609" s="27">
        <v>492161</v>
      </c>
      <c r="H609" s="27">
        <v>198143</v>
      </c>
      <c r="I609" s="27">
        <v>101300</v>
      </c>
      <c r="J609" s="27"/>
      <c r="K609" s="27">
        <f t="shared" si="19"/>
        <v>16495</v>
      </c>
      <c r="L609" s="27">
        <v>16082</v>
      </c>
      <c r="M609" s="27">
        <v>413</v>
      </c>
      <c r="N609" s="27">
        <v>13202</v>
      </c>
      <c r="O609" s="27"/>
      <c r="P609" s="27"/>
      <c r="Q609" s="91"/>
      <c r="R609" s="90"/>
      <c r="S609" s="90"/>
      <c r="T609" s="90"/>
      <c r="U609" s="90"/>
      <c r="V609" s="90"/>
      <c r="W609" s="90"/>
      <c r="X609" s="90"/>
      <c r="Y609" s="90"/>
      <c r="Z609" s="90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</row>
    <row r="610" spans="3:38" ht="9" customHeight="1" x14ac:dyDescent="0.2">
      <c r="C610" s="81"/>
      <c r="D610" s="81" t="s">
        <v>38</v>
      </c>
      <c r="E610" s="106"/>
      <c r="F610" s="40">
        <f t="shared" si="18"/>
        <v>480839</v>
      </c>
      <c r="G610" s="40">
        <v>307107</v>
      </c>
      <c r="H610" s="40">
        <v>173732</v>
      </c>
      <c r="I610" s="40">
        <v>100475</v>
      </c>
      <c r="J610" s="40"/>
      <c r="K610" s="40">
        <f t="shared" si="19"/>
        <v>8058</v>
      </c>
      <c r="L610" s="40">
        <v>7796</v>
      </c>
      <c r="M610" s="40">
        <v>262</v>
      </c>
      <c r="N610" s="40">
        <v>10348</v>
      </c>
      <c r="O610" s="27"/>
      <c r="P610" s="27"/>
      <c r="Q610" s="91"/>
      <c r="R610" s="90"/>
      <c r="S610" s="90"/>
      <c r="T610" s="90"/>
      <c r="U610" s="90"/>
      <c r="V610" s="90"/>
      <c r="W610" s="90"/>
      <c r="X610" s="90"/>
      <c r="Y610" s="90"/>
      <c r="Z610" s="90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</row>
    <row r="611" spans="3:38" ht="9" customHeight="1" x14ac:dyDescent="0.2">
      <c r="C611" s="76" t="s">
        <v>39</v>
      </c>
      <c r="D611" s="76" t="s">
        <v>40</v>
      </c>
      <c r="F611" s="27">
        <f t="shared" si="18"/>
        <v>5354067</v>
      </c>
      <c r="G611" s="27">
        <v>3475474</v>
      </c>
      <c r="H611" s="27">
        <v>1878593</v>
      </c>
      <c r="I611" s="27">
        <v>0</v>
      </c>
      <c r="J611" s="27"/>
      <c r="K611" s="27">
        <f t="shared" si="19"/>
        <v>21375</v>
      </c>
      <c r="L611" s="27">
        <v>18380</v>
      </c>
      <c r="M611" s="27">
        <v>2995</v>
      </c>
      <c r="N611" s="27">
        <v>16666</v>
      </c>
      <c r="O611" s="27"/>
      <c r="P611" s="27"/>
      <c r="Q611" s="91"/>
      <c r="R611" s="90"/>
      <c r="S611" s="90"/>
      <c r="T611" s="90"/>
      <c r="U611" s="90"/>
      <c r="V611" s="90"/>
      <c r="W611" s="90"/>
      <c r="X611" s="90"/>
      <c r="Y611" s="90"/>
      <c r="Z611" s="90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</row>
    <row r="612" spans="3:38" ht="9" customHeight="1" x14ac:dyDescent="0.2">
      <c r="C612" s="76"/>
      <c r="D612" s="76" t="s">
        <v>41</v>
      </c>
      <c r="F612" s="27">
        <f t="shared" si="18"/>
        <v>1650575</v>
      </c>
      <c r="G612" s="27">
        <v>515423</v>
      </c>
      <c r="H612" s="27">
        <v>1135152</v>
      </c>
      <c r="I612" s="27">
        <v>592162</v>
      </c>
      <c r="J612" s="27"/>
      <c r="K612" s="27">
        <f t="shared" si="19"/>
        <v>28166</v>
      </c>
      <c r="L612" s="27">
        <v>21453</v>
      </c>
      <c r="M612" s="27">
        <v>6713</v>
      </c>
      <c r="N612" s="27">
        <v>8465</v>
      </c>
      <c r="O612" s="27"/>
      <c r="P612" s="27"/>
      <c r="Q612" s="91"/>
      <c r="R612" s="90"/>
      <c r="S612" s="90"/>
      <c r="T612" s="90"/>
      <c r="U612" s="90"/>
      <c r="V612" s="90"/>
      <c r="W612" s="90"/>
      <c r="X612" s="90"/>
      <c r="Y612" s="90"/>
      <c r="Z612" s="90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</row>
    <row r="613" spans="3:38" ht="9" customHeight="1" x14ac:dyDescent="0.2">
      <c r="C613" s="76" t="s">
        <v>32</v>
      </c>
      <c r="D613" s="76" t="s">
        <v>42</v>
      </c>
      <c r="F613" s="27">
        <f t="shared" si="18"/>
        <v>12420</v>
      </c>
      <c r="G613" s="27">
        <v>1981</v>
      </c>
      <c r="H613" s="27">
        <v>10439</v>
      </c>
      <c r="I613" s="27">
        <v>3351</v>
      </c>
      <c r="J613" s="27"/>
      <c r="K613" s="27">
        <f t="shared" si="19"/>
        <v>53260</v>
      </c>
      <c r="L613" s="27">
        <v>42428</v>
      </c>
      <c r="M613" s="27">
        <v>10832</v>
      </c>
      <c r="N613" s="27">
        <v>31879</v>
      </c>
      <c r="O613" s="27"/>
      <c r="P613" s="27"/>
      <c r="Q613" s="91"/>
      <c r="R613" s="90"/>
      <c r="S613" s="90"/>
      <c r="T613" s="90"/>
      <c r="U613" s="90"/>
      <c r="V613" s="90"/>
      <c r="W613" s="90"/>
      <c r="X613" s="90"/>
      <c r="Y613" s="90"/>
      <c r="Z613" s="90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</row>
    <row r="614" spans="3:38" ht="9" customHeight="1" x14ac:dyDescent="0.2">
      <c r="C614" s="81" t="s">
        <v>43</v>
      </c>
      <c r="D614" s="81" t="s">
        <v>44</v>
      </c>
      <c r="E614" s="106"/>
      <c r="F614" s="35">
        <f t="shared" si="18"/>
        <v>596482</v>
      </c>
      <c r="G614" s="35">
        <v>370101</v>
      </c>
      <c r="H614" s="35">
        <v>226381</v>
      </c>
      <c r="I614" s="35">
        <v>1987</v>
      </c>
      <c r="J614" s="35"/>
      <c r="K614" s="35">
        <f t="shared" si="19"/>
        <v>5046</v>
      </c>
      <c r="L614" s="35">
        <v>4828</v>
      </c>
      <c r="M614" s="35">
        <v>218</v>
      </c>
      <c r="N614" s="35">
        <v>6790</v>
      </c>
      <c r="O614" s="27"/>
      <c r="P614" s="27"/>
      <c r="Q614" s="91"/>
      <c r="R614" s="90"/>
      <c r="S614" s="90"/>
      <c r="T614" s="90"/>
      <c r="U614" s="90"/>
      <c r="V614" s="90"/>
      <c r="W614" s="90"/>
      <c r="X614" s="90"/>
      <c r="Y614" s="90"/>
      <c r="Z614" s="90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</row>
    <row r="615" spans="3:38" ht="9" customHeight="1" x14ac:dyDescent="0.2">
      <c r="C615" s="76"/>
      <c r="D615" s="76" t="s">
        <v>45</v>
      </c>
      <c r="F615" s="27">
        <f t="shared" si="18"/>
        <v>79005</v>
      </c>
      <c r="G615" s="27">
        <v>78901</v>
      </c>
      <c r="H615" s="27">
        <v>104</v>
      </c>
      <c r="I615" s="27">
        <v>0</v>
      </c>
      <c r="J615" s="27"/>
      <c r="K615" s="27">
        <f t="shared" si="19"/>
        <v>1456</v>
      </c>
      <c r="L615" s="27">
        <v>1456</v>
      </c>
      <c r="M615" s="27">
        <v>0</v>
      </c>
      <c r="N615" s="27">
        <v>13198</v>
      </c>
      <c r="O615" s="27"/>
      <c r="P615" s="27"/>
      <c r="Q615" s="91"/>
      <c r="R615" s="90"/>
      <c r="S615" s="90"/>
      <c r="T615" s="90"/>
      <c r="U615" s="90"/>
      <c r="V615" s="90"/>
      <c r="W615" s="90"/>
      <c r="X615" s="90"/>
      <c r="Y615" s="90"/>
      <c r="Z615" s="90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</row>
    <row r="616" spans="3:38" ht="9" customHeight="1" x14ac:dyDescent="0.2">
      <c r="C616" s="76" t="s">
        <v>46</v>
      </c>
      <c r="D616" s="76" t="s">
        <v>47</v>
      </c>
      <c r="F616" s="27">
        <f t="shared" si="18"/>
        <v>40576</v>
      </c>
      <c r="G616" s="27">
        <v>40576</v>
      </c>
      <c r="H616" s="27">
        <v>0</v>
      </c>
      <c r="I616" s="27">
        <v>0</v>
      </c>
      <c r="J616" s="27"/>
      <c r="K616" s="27">
        <f t="shared" si="19"/>
        <v>1595</v>
      </c>
      <c r="L616" s="27">
        <v>1595</v>
      </c>
      <c r="M616" s="27">
        <v>0</v>
      </c>
      <c r="N616" s="27">
        <v>2469</v>
      </c>
      <c r="O616" s="27"/>
      <c r="P616" s="27"/>
      <c r="Q616" s="91"/>
      <c r="R616" s="90"/>
      <c r="S616" s="90"/>
      <c r="T616" s="90"/>
      <c r="U616" s="90"/>
      <c r="V616" s="90"/>
      <c r="W616" s="90"/>
      <c r="X616" s="90"/>
      <c r="Y616" s="90"/>
      <c r="Z616" s="90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</row>
    <row r="617" spans="3:38" ht="9" customHeight="1" x14ac:dyDescent="0.2">
      <c r="C617" s="76" t="s">
        <v>48</v>
      </c>
      <c r="D617" s="76" t="s">
        <v>49</v>
      </c>
      <c r="F617" s="27">
        <f t="shared" si="18"/>
        <v>94018</v>
      </c>
      <c r="G617" s="27">
        <v>94018</v>
      </c>
      <c r="H617" s="27">
        <v>0</v>
      </c>
      <c r="I617" s="27">
        <v>2138</v>
      </c>
      <c r="J617" s="27"/>
      <c r="K617" s="27">
        <f t="shared" si="19"/>
        <v>4650</v>
      </c>
      <c r="L617" s="27">
        <v>4650</v>
      </c>
      <c r="M617" s="27">
        <v>0</v>
      </c>
      <c r="N617" s="27">
        <v>6562</v>
      </c>
      <c r="O617" s="27"/>
      <c r="P617" s="27"/>
      <c r="Q617" s="91"/>
      <c r="R617" s="90"/>
      <c r="S617" s="90"/>
      <c r="T617" s="90"/>
      <c r="U617" s="90"/>
      <c r="V617" s="90"/>
      <c r="W617" s="90"/>
      <c r="X617" s="90"/>
      <c r="Y617" s="90"/>
      <c r="Z617" s="90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</row>
    <row r="618" spans="3:38" ht="9" customHeight="1" x14ac:dyDescent="0.2">
      <c r="C618" s="81" t="s">
        <v>50</v>
      </c>
      <c r="D618" s="81" t="s">
        <v>51</v>
      </c>
      <c r="E618" s="106"/>
      <c r="F618" s="40">
        <f t="shared" si="18"/>
        <v>4279307</v>
      </c>
      <c r="G618" s="40">
        <v>3380177</v>
      </c>
      <c r="H618" s="40">
        <v>899130</v>
      </c>
      <c r="I618" s="40">
        <v>2655</v>
      </c>
      <c r="J618" s="40"/>
      <c r="K618" s="40">
        <f t="shared" si="19"/>
        <v>5665</v>
      </c>
      <c r="L618" s="40">
        <v>4892</v>
      </c>
      <c r="M618" s="40">
        <v>773</v>
      </c>
      <c r="N618" s="40">
        <v>6189</v>
      </c>
      <c r="O618" s="27"/>
      <c r="P618" s="27"/>
      <c r="Q618" s="91"/>
      <c r="R618" s="90"/>
      <c r="S618" s="90"/>
      <c r="T618" s="90"/>
      <c r="U618" s="90"/>
      <c r="V618" s="90"/>
      <c r="W618" s="90"/>
      <c r="X618" s="90"/>
      <c r="Y618" s="90"/>
      <c r="Z618" s="90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</row>
    <row r="619" spans="3:38" ht="9" customHeight="1" x14ac:dyDescent="0.2">
      <c r="C619" s="76" t="s">
        <v>52</v>
      </c>
      <c r="D619" s="76" t="s">
        <v>53</v>
      </c>
      <c r="F619" s="27">
        <f t="shared" si="18"/>
        <v>175895</v>
      </c>
      <c r="G619" s="27">
        <v>166825</v>
      </c>
      <c r="H619" s="27">
        <v>9070</v>
      </c>
      <c r="I619" s="27">
        <v>83255</v>
      </c>
      <c r="J619" s="27"/>
      <c r="K619" s="27">
        <f t="shared" si="19"/>
        <v>11607</v>
      </c>
      <c r="L619" s="27">
        <v>11564</v>
      </c>
      <c r="M619" s="27">
        <v>43</v>
      </c>
      <c r="N619" s="27">
        <v>1890</v>
      </c>
      <c r="O619" s="27"/>
      <c r="P619" s="27"/>
      <c r="Q619" s="91"/>
      <c r="R619" s="90"/>
      <c r="S619" s="90"/>
      <c r="T619" s="90"/>
      <c r="U619" s="90"/>
      <c r="V619" s="90"/>
      <c r="W619" s="90"/>
      <c r="X619" s="90"/>
      <c r="Y619" s="90"/>
      <c r="Z619" s="90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</row>
    <row r="620" spans="3:38" ht="9" customHeight="1" x14ac:dyDescent="0.2">
      <c r="C620" s="76"/>
      <c r="D620" s="76" t="s">
        <v>94</v>
      </c>
      <c r="F620" s="27">
        <f t="shared" si="18"/>
        <v>0</v>
      </c>
      <c r="G620" s="27">
        <v>0</v>
      </c>
      <c r="H620" s="27">
        <v>0</v>
      </c>
      <c r="I620" s="27">
        <v>0</v>
      </c>
      <c r="J620" s="27"/>
      <c r="K620" s="27">
        <f t="shared" si="19"/>
        <v>483</v>
      </c>
      <c r="L620" s="27">
        <v>483</v>
      </c>
      <c r="M620" s="27">
        <v>0</v>
      </c>
      <c r="N620" s="27">
        <v>358</v>
      </c>
      <c r="O620" s="27"/>
      <c r="P620" s="27"/>
      <c r="Q620" s="91"/>
      <c r="R620" s="90"/>
      <c r="S620" s="90"/>
      <c r="T620" s="90"/>
      <c r="U620" s="90"/>
      <c r="V620" s="90"/>
      <c r="W620" s="90"/>
      <c r="X620" s="90"/>
      <c r="Y620" s="90"/>
      <c r="Z620" s="90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</row>
    <row r="621" spans="3:38" s="94" customFormat="1" ht="9" customHeight="1" x14ac:dyDescent="0.2">
      <c r="C621" s="76"/>
      <c r="D621" s="76" t="s">
        <v>52</v>
      </c>
      <c r="F621" s="27">
        <f t="shared" si="18"/>
        <v>515698</v>
      </c>
      <c r="G621" s="27">
        <v>467870</v>
      </c>
      <c r="H621" s="27">
        <v>47828</v>
      </c>
      <c r="I621" s="27">
        <v>405</v>
      </c>
      <c r="J621" s="27"/>
      <c r="K621" s="27">
        <f t="shared" si="19"/>
        <v>27135</v>
      </c>
      <c r="L621" s="27">
        <v>26992</v>
      </c>
      <c r="M621" s="27">
        <v>143</v>
      </c>
      <c r="N621" s="27">
        <v>7852</v>
      </c>
      <c r="O621" s="27"/>
      <c r="P621" s="27"/>
      <c r="Q621" s="91"/>
      <c r="R621" s="90"/>
      <c r="S621" s="90"/>
      <c r="T621" s="90"/>
      <c r="U621" s="90"/>
      <c r="V621" s="90"/>
      <c r="W621" s="90"/>
      <c r="X621" s="90"/>
      <c r="Y621" s="90"/>
      <c r="Z621" s="90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</row>
    <row r="622" spans="3:38" s="106" customFormat="1" ht="9" customHeight="1" x14ac:dyDescent="0.2">
      <c r="C622" s="81"/>
      <c r="D622" s="81" t="s">
        <v>54</v>
      </c>
      <c r="F622" s="40">
        <f t="shared" si="18"/>
        <v>46863</v>
      </c>
      <c r="G622" s="40">
        <v>46863</v>
      </c>
      <c r="H622" s="40">
        <v>0</v>
      </c>
      <c r="I622" s="40">
        <v>0</v>
      </c>
      <c r="J622" s="40"/>
      <c r="K622" s="40">
        <f t="shared" si="19"/>
        <v>12008</v>
      </c>
      <c r="L622" s="40">
        <v>12008</v>
      </c>
      <c r="M622" s="40">
        <v>0</v>
      </c>
      <c r="N622" s="40">
        <v>3857</v>
      </c>
      <c r="O622" s="40"/>
      <c r="P622" s="40"/>
      <c r="Q622" s="103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</row>
    <row r="623" spans="3:38" ht="9" customHeight="1" x14ac:dyDescent="0.2">
      <c r="C623" s="76" t="s">
        <v>55</v>
      </c>
      <c r="D623" s="76" t="s">
        <v>55</v>
      </c>
      <c r="F623" s="27">
        <f t="shared" si="18"/>
        <v>72791</v>
      </c>
      <c r="G623" s="27">
        <v>54991</v>
      </c>
      <c r="H623" s="27">
        <v>17800</v>
      </c>
      <c r="I623" s="27">
        <v>2436</v>
      </c>
      <c r="J623" s="27"/>
      <c r="K623" s="27">
        <f t="shared" si="19"/>
        <v>6085</v>
      </c>
      <c r="L623" s="27">
        <v>5706</v>
      </c>
      <c r="M623" s="27">
        <v>379</v>
      </c>
      <c r="N623" s="27">
        <v>9286</v>
      </c>
      <c r="O623" s="27"/>
      <c r="P623" s="27"/>
      <c r="Q623" s="91"/>
      <c r="R623" s="90"/>
      <c r="S623" s="90"/>
      <c r="T623" s="90"/>
      <c r="U623" s="90"/>
      <c r="V623" s="90"/>
      <c r="W623" s="90"/>
      <c r="X623" s="90"/>
      <c r="Y623" s="90"/>
      <c r="Z623" s="90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</row>
    <row r="624" spans="3:38" ht="9" customHeight="1" x14ac:dyDescent="0.2">
      <c r="C624" s="76"/>
      <c r="D624" s="76" t="s">
        <v>56</v>
      </c>
      <c r="F624" s="27">
        <f t="shared" si="18"/>
        <v>0</v>
      </c>
      <c r="G624" s="27">
        <v>0</v>
      </c>
      <c r="H624" s="27">
        <v>0</v>
      </c>
      <c r="I624" s="27">
        <v>0</v>
      </c>
      <c r="J624" s="27"/>
      <c r="K624" s="27">
        <f t="shared" si="19"/>
        <v>1046</v>
      </c>
      <c r="L624" s="27">
        <v>1046</v>
      </c>
      <c r="M624" s="27">
        <v>0</v>
      </c>
      <c r="N624" s="27">
        <v>2135</v>
      </c>
      <c r="O624" s="27"/>
      <c r="P624" s="27"/>
      <c r="Q624" s="91"/>
      <c r="R624" s="90"/>
      <c r="S624" s="90"/>
      <c r="T624" s="90"/>
      <c r="U624" s="90"/>
      <c r="V624" s="90"/>
      <c r="W624" s="90"/>
      <c r="X624" s="90"/>
      <c r="Y624" s="90"/>
      <c r="Z624" s="90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</row>
    <row r="625" spans="3:38" s="94" customFormat="1" ht="9" customHeight="1" x14ac:dyDescent="0.2">
      <c r="C625" s="76" t="s">
        <v>57</v>
      </c>
      <c r="D625" s="76" t="s">
        <v>57</v>
      </c>
      <c r="F625" s="27">
        <f t="shared" si="18"/>
        <v>48623</v>
      </c>
      <c r="G625" s="27">
        <v>44307</v>
      </c>
      <c r="H625" s="27">
        <v>4316</v>
      </c>
      <c r="I625" s="27">
        <v>0</v>
      </c>
      <c r="J625" s="27"/>
      <c r="K625" s="27">
        <f t="shared" si="19"/>
        <v>6993</v>
      </c>
      <c r="L625" s="27">
        <v>6950</v>
      </c>
      <c r="M625" s="27">
        <v>43</v>
      </c>
      <c r="N625" s="27">
        <v>8882</v>
      </c>
      <c r="O625" s="27"/>
      <c r="P625" s="27"/>
      <c r="Q625" s="91"/>
      <c r="R625" s="90"/>
      <c r="S625" s="90"/>
      <c r="T625" s="90"/>
      <c r="U625" s="90"/>
      <c r="V625" s="90"/>
      <c r="W625" s="90"/>
      <c r="X625" s="90"/>
      <c r="Y625" s="90"/>
      <c r="Z625" s="90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</row>
    <row r="626" spans="3:38" s="106" customFormat="1" ht="9" customHeight="1" x14ac:dyDescent="0.2">
      <c r="C626" s="81" t="s">
        <v>59</v>
      </c>
      <c r="D626" s="81" t="s">
        <v>60</v>
      </c>
      <c r="F626" s="40">
        <f t="shared" si="18"/>
        <v>6979109</v>
      </c>
      <c r="G626" s="40">
        <v>2092628</v>
      </c>
      <c r="H626" s="40">
        <v>4886481</v>
      </c>
      <c r="I626" s="40">
        <v>3021871</v>
      </c>
      <c r="J626" s="40"/>
      <c r="K626" s="40">
        <f t="shared" si="19"/>
        <v>9727</v>
      </c>
      <c r="L626" s="40">
        <v>8407</v>
      </c>
      <c r="M626" s="40">
        <v>1320</v>
      </c>
      <c r="N626" s="40">
        <v>11099</v>
      </c>
      <c r="O626" s="40"/>
      <c r="P626" s="40"/>
      <c r="Q626" s="103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</row>
    <row r="627" spans="3:38" ht="9" customHeight="1" x14ac:dyDescent="0.2">
      <c r="C627" s="76"/>
      <c r="D627" s="76" t="s">
        <v>62</v>
      </c>
      <c r="F627" s="27">
        <f t="shared" si="18"/>
        <v>351937</v>
      </c>
      <c r="G627" s="27">
        <v>87884</v>
      </c>
      <c r="H627" s="27">
        <v>264053</v>
      </c>
      <c r="I627" s="27">
        <v>226791</v>
      </c>
      <c r="J627" s="27"/>
      <c r="K627" s="27">
        <f t="shared" si="19"/>
        <v>5716</v>
      </c>
      <c r="L627" s="27">
        <v>5615</v>
      </c>
      <c r="M627" s="27">
        <v>101</v>
      </c>
      <c r="N627" s="27">
        <v>2958</v>
      </c>
      <c r="O627" s="27"/>
      <c r="P627" s="27"/>
      <c r="Q627" s="91"/>
      <c r="R627" s="90"/>
      <c r="S627" s="90"/>
      <c r="T627" s="90"/>
      <c r="U627" s="90"/>
      <c r="V627" s="90"/>
      <c r="W627" s="90"/>
      <c r="X627" s="90"/>
      <c r="Y627" s="90"/>
      <c r="Z627" s="90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</row>
    <row r="628" spans="3:38" ht="9" customHeight="1" x14ac:dyDescent="0.2">
      <c r="C628" s="76"/>
      <c r="D628" s="76" t="s">
        <v>61</v>
      </c>
      <c r="F628" s="27">
        <f t="shared" si="18"/>
        <v>83343</v>
      </c>
      <c r="G628" s="27">
        <v>82664</v>
      </c>
      <c r="H628" s="27">
        <v>679</v>
      </c>
      <c r="I628" s="27">
        <v>137</v>
      </c>
      <c r="J628" s="27"/>
      <c r="K628" s="27">
        <f t="shared" si="19"/>
        <v>4163</v>
      </c>
      <c r="L628" s="27">
        <v>4132</v>
      </c>
      <c r="M628" s="27">
        <v>31</v>
      </c>
      <c r="N628" s="27">
        <v>4696</v>
      </c>
      <c r="O628" s="27"/>
      <c r="P628" s="27"/>
      <c r="Q628" s="91"/>
      <c r="R628" s="90"/>
      <c r="S628" s="90"/>
      <c r="T628" s="90"/>
      <c r="U628" s="90"/>
      <c r="V628" s="90"/>
      <c r="W628" s="90"/>
      <c r="X628" s="90"/>
      <c r="Y628" s="90"/>
      <c r="Z628" s="90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</row>
    <row r="629" spans="3:38" s="94" customFormat="1" ht="9" customHeight="1" x14ac:dyDescent="0.2">
      <c r="C629" s="76" t="s">
        <v>63</v>
      </c>
      <c r="D629" s="76" t="s">
        <v>63</v>
      </c>
      <c r="F629" s="27">
        <f t="shared" si="18"/>
        <v>178680</v>
      </c>
      <c r="G629" s="27">
        <v>133312</v>
      </c>
      <c r="H629" s="27">
        <v>45368</v>
      </c>
      <c r="I629" s="27">
        <v>86</v>
      </c>
      <c r="J629" s="27"/>
      <c r="K629" s="27">
        <f t="shared" si="19"/>
        <v>6644</v>
      </c>
      <c r="L629" s="27">
        <v>5800</v>
      </c>
      <c r="M629" s="27">
        <v>844</v>
      </c>
      <c r="N629" s="27">
        <v>10290</v>
      </c>
      <c r="O629" s="27"/>
      <c r="P629" s="27"/>
      <c r="Q629" s="91"/>
      <c r="R629" s="90"/>
      <c r="S629" s="90"/>
      <c r="T629" s="90"/>
      <c r="U629" s="90"/>
      <c r="V629" s="90"/>
      <c r="W629" s="90"/>
      <c r="X629" s="90"/>
      <c r="Y629" s="90"/>
      <c r="Z629" s="90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</row>
    <row r="630" spans="3:38" s="106" customFormat="1" ht="9" customHeight="1" x14ac:dyDescent="0.2">
      <c r="C630" s="81"/>
      <c r="D630" s="81" t="s">
        <v>64</v>
      </c>
      <c r="F630" s="40">
        <f t="shared" si="18"/>
        <v>0</v>
      </c>
      <c r="G630" s="40">
        <v>0</v>
      </c>
      <c r="H630" s="40">
        <v>0</v>
      </c>
      <c r="I630" s="40">
        <v>0</v>
      </c>
      <c r="J630" s="40"/>
      <c r="K630" s="40">
        <f t="shared" si="19"/>
        <v>494</v>
      </c>
      <c r="L630" s="40">
        <v>494</v>
      </c>
      <c r="M630" s="40">
        <v>0</v>
      </c>
      <c r="N630" s="40">
        <v>869</v>
      </c>
      <c r="O630" s="40"/>
      <c r="P630" s="40"/>
      <c r="Q630" s="103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</row>
    <row r="631" spans="3:38" ht="9" customHeight="1" x14ac:dyDescent="0.2">
      <c r="C631" s="76" t="s">
        <v>65</v>
      </c>
      <c r="D631" s="76" t="s">
        <v>66</v>
      </c>
      <c r="F631" s="27">
        <f t="shared" si="18"/>
        <v>627492</v>
      </c>
      <c r="G631" s="27">
        <v>588927</v>
      </c>
      <c r="H631" s="27">
        <v>38565</v>
      </c>
      <c r="I631" s="27">
        <v>290</v>
      </c>
      <c r="J631" s="27"/>
      <c r="K631" s="27">
        <f t="shared" si="19"/>
        <v>12930</v>
      </c>
      <c r="L631" s="27">
        <v>12851</v>
      </c>
      <c r="M631" s="27">
        <v>79</v>
      </c>
      <c r="N631" s="27">
        <v>32290</v>
      </c>
      <c r="O631" s="27"/>
      <c r="P631" s="27"/>
      <c r="Q631" s="91"/>
      <c r="R631" s="90"/>
      <c r="S631" s="90"/>
      <c r="T631" s="90"/>
      <c r="U631" s="90"/>
      <c r="V631" s="90"/>
      <c r="W631" s="90"/>
      <c r="X631" s="90"/>
      <c r="Y631" s="90"/>
      <c r="Z631" s="90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</row>
    <row r="632" spans="3:38" ht="9" customHeight="1" x14ac:dyDescent="0.2">
      <c r="C632" s="76"/>
      <c r="D632" s="76" t="s">
        <v>67</v>
      </c>
      <c r="F632" s="27">
        <f t="shared" si="18"/>
        <v>209369</v>
      </c>
      <c r="G632" s="27">
        <v>200586</v>
      </c>
      <c r="H632" s="27">
        <v>8783</v>
      </c>
      <c r="I632" s="27">
        <v>529</v>
      </c>
      <c r="J632" s="27"/>
      <c r="K632" s="27">
        <f t="shared" si="19"/>
        <v>9578</v>
      </c>
      <c r="L632" s="27">
        <v>9490</v>
      </c>
      <c r="M632" s="27">
        <v>88</v>
      </c>
      <c r="N632" s="27">
        <v>4467</v>
      </c>
      <c r="O632" s="27"/>
      <c r="P632" s="27"/>
      <c r="Q632" s="91"/>
      <c r="R632" s="90"/>
      <c r="S632" s="90"/>
      <c r="T632" s="90"/>
      <c r="U632" s="90"/>
      <c r="V632" s="90"/>
      <c r="W632" s="90"/>
      <c r="X632" s="90"/>
      <c r="Y632" s="90"/>
      <c r="Z632" s="90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</row>
    <row r="633" spans="3:38" s="94" customFormat="1" ht="9" customHeight="1" x14ac:dyDescent="0.2">
      <c r="C633" s="76"/>
      <c r="D633" s="76" t="s">
        <v>68</v>
      </c>
      <c r="F633" s="27">
        <f t="shared" si="18"/>
        <v>623884</v>
      </c>
      <c r="G633" s="27">
        <v>322447</v>
      </c>
      <c r="H633" s="27">
        <v>301437</v>
      </c>
      <c r="I633" s="27">
        <v>103552</v>
      </c>
      <c r="J633" s="27"/>
      <c r="K633" s="27">
        <f t="shared" si="19"/>
        <v>8229</v>
      </c>
      <c r="L633" s="27">
        <v>8112</v>
      </c>
      <c r="M633" s="27">
        <v>117</v>
      </c>
      <c r="N633" s="27">
        <v>5602</v>
      </c>
      <c r="O633" s="27"/>
      <c r="P633" s="27"/>
      <c r="Q633" s="91"/>
      <c r="R633" s="90"/>
      <c r="S633" s="90"/>
      <c r="T633" s="90"/>
      <c r="U633" s="90"/>
      <c r="V633" s="90"/>
      <c r="W633" s="90"/>
      <c r="X633" s="90"/>
      <c r="Y633" s="90"/>
      <c r="Z633" s="90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</row>
    <row r="634" spans="3:38" s="106" customFormat="1" ht="9" customHeight="1" x14ac:dyDescent="0.2">
      <c r="C634" s="81" t="s">
        <v>69</v>
      </c>
      <c r="D634" s="81" t="s">
        <v>70</v>
      </c>
      <c r="F634" s="40">
        <f t="shared" si="18"/>
        <v>136806</v>
      </c>
      <c r="G634" s="40">
        <v>134757</v>
      </c>
      <c r="H634" s="40">
        <v>2049</v>
      </c>
      <c r="I634" s="40">
        <v>976</v>
      </c>
      <c r="J634" s="40"/>
      <c r="K634" s="40">
        <f t="shared" si="19"/>
        <v>2541</v>
      </c>
      <c r="L634" s="40">
        <v>2250</v>
      </c>
      <c r="M634" s="40">
        <v>291</v>
      </c>
      <c r="N634" s="40">
        <v>11445</v>
      </c>
      <c r="O634" s="40"/>
      <c r="P634" s="40"/>
      <c r="Q634" s="103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</row>
    <row r="635" spans="3:38" ht="9" customHeight="1" x14ac:dyDescent="0.2">
      <c r="C635" s="76"/>
      <c r="D635" s="76" t="s">
        <v>71</v>
      </c>
      <c r="F635" s="27">
        <f t="shared" si="18"/>
        <v>11827</v>
      </c>
      <c r="G635" s="27">
        <v>0</v>
      </c>
      <c r="H635" s="27">
        <v>11827</v>
      </c>
      <c r="I635" s="27">
        <v>12</v>
      </c>
      <c r="J635" s="27"/>
      <c r="K635" s="27">
        <f t="shared" si="19"/>
        <v>7854</v>
      </c>
      <c r="L635" s="27">
        <v>7801</v>
      </c>
      <c r="M635" s="27">
        <v>53</v>
      </c>
      <c r="N635" s="27">
        <v>8862</v>
      </c>
      <c r="O635" s="27"/>
      <c r="P635" s="27"/>
      <c r="Q635" s="91"/>
      <c r="R635" s="90"/>
      <c r="S635" s="90"/>
      <c r="T635" s="90"/>
      <c r="U635" s="90"/>
      <c r="V635" s="90"/>
      <c r="W635" s="90"/>
      <c r="X635" s="90"/>
      <c r="Y635" s="90"/>
      <c r="Z635" s="90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</row>
    <row r="636" spans="3:38" ht="9" customHeight="1" x14ac:dyDescent="0.2">
      <c r="C636" s="76"/>
      <c r="D636" s="76" t="s">
        <v>72</v>
      </c>
      <c r="F636" s="27">
        <f t="shared" si="18"/>
        <v>1189640</v>
      </c>
      <c r="G636" s="27">
        <v>1057371</v>
      </c>
      <c r="H636" s="27">
        <v>132269</v>
      </c>
      <c r="I636" s="27">
        <v>2043</v>
      </c>
      <c r="J636" s="27"/>
      <c r="K636" s="27">
        <f t="shared" si="19"/>
        <v>5814</v>
      </c>
      <c r="L636" s="27">
        <v>4848</v>
      </c>
      <c r="M636" s="27">
        <v>966</v>
      </c>
      <c r="N636" s="27">
        <v>19388</v>
      </c>
      <c r="O636" s="27"/>
      <c r="P636" s="27"/>
      <c r="Q636" s="91"/>
      <c r="R636" s="90"/>
      <c r="S636" s="90"/>
      <c r="T636" s="90"/>
      <c r="U636" s="90"/>
      <c r="V636" s="90"/>
      <c r="W636" s="90"/>
      <c r="X636" s="90"/>
      <c r="Y636" s="90"/>
      <c r="Z636" s="90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</row>
    <row r="637" spans="3:38" s="94" customFormat="1" ht="9" customHeight="1" x14ac:dyDescent="0.2">
      <c r="C637" s="76"/>
      <c r="D637" s="76" t="s">
        <v>73</v>
      </c>
      <c r="F637" s="27">
        <f t="shared" si="18"/>
        <v>0</v>
      </c>
      <c r="G637" s="27">
        <v>0</v>
      </c>
      <c r="H637" s="27">
        <v>0</v>
      </c>
      <c r="I637" s="27">
        <v>0</v>
      </c>
      <c r="J637" s="27"/>
      <c r="K637" s="27">
        <f t="shared" si="19"/>
        <v>417</v>
      </c>
      <c r="L637" s="27">
        <v>409</v>
      </c>
      <c r="M637" s="27">
        <v>8</v>
      </c>
      <c r="N637" s="27">
        <v>4143</v>
      </c>
      <c r="O637" s="27"/>
      <c r="P637" s="27"/>
      <c r="Q637" s="91"/>
      <c r="R637" s="90"/>
      <c r="S637" s="90"/>
      <c r="T637" s="90"/>
      <c r="U637" s="90"/>
      <c r="V637" s="90"/>
      <c r="W637" s="90"/>
      <c r="X637" s="90"/>
      <c r="Y637" s="90"/>
      <c r="Z637" s="90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</row>
    <row r="638" spans="3:38" s="106" customFormat="1" ht="9" customHeight="1" x14ac:dyDescent="0.2">
      <c r="C638" s="81" t="s">
        <v>74</v>
      </c>
      <c r="D638" s="81" t="s">
        <v>75</v>
      </c>
      <c r="F638" s="40">
        <f t="shared" si="18"/>
        <v>666314</v>
      </c>
      <c r="G638" s="40">
        <v>627175</v>
      </c>
      <c r="H638" s="40">
        <v>39139</v>
      </c>
      <c r="I638" s="40">
        <v>980</v>
      </c>
      <c r="J638" s="40"/>
      <c r="K638" s="40">
        <f t="shared" si="19"/>
        <v>6019</v>
      </c>
      <c r="L638" s="40">
        <v>5920</v>
      </c>
      <c r="M638" s="40">
        <v>99</v>
      </c>
      <c r="N638" s="40">
        <v>3498</v>
      </c>
      <c r="O638" s="40"/>
      <c r="P638" s="40"/>
      <c r="Q638" s="103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</row>
    <row r="639" spans="3:38" ht="9" customHeight="1" x14ac:dyDescent="0.2">
      <c r="C639" s="76" t="s">
        <v>76</v>
      </c>
      <c r="D639" s="76" t="s">
        <v>77</v>
      </c>
      <c r="F639" s="27">
        <f t="shared" si="18"/>
        <v>44414</v>
      </c>
      <c r="G639" s="27">
        <v>44414</v>
      </c>
      <c r="H639" s="27">
        <v>0</v>
      </c>
      <c r="I639" s="27">
        <v>0</v>
      </c>
      <c r="J639" s="27"/>
      <c r="K639" s="27">
        <f t="shared" si="19"/>
        <v>2710</v>
      </c>
      <c r="L639" s="27">
        <v>2667</v>
      </c>
      <c r="M639" s="27">
        <v>43</v>
      </c>
      <c r="N639" s="27">
        <v>7620</v>
      </c>
      <c r="O639" s="27"/>
      <c r="P639" s="27"/>
      <c r="Q639" s="91"/>
      <c r="R639" s="90"/>
      <c r="S639" s="90"/>
      <c r="T639" s="90"/>
      <c r="U639" s="90"/>
      <c r="V639" s="90"/>
      <c r="W639" s="90"/>
      <c r="X639" s="90"/>
      <c r="Y639" s="90"/>
      <c r="Z639" s="90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</row>
    <row r="640" spans="3:38" ht="9" customHeight="1" x14ac:dyDescent="0.2">
      <c r="C640" s="76"/>
      <c r="D640" s="76" t="s">
        <v>78</v>
      </c>
      <c r="F640" s="27">
        <f t="shared" si="18"/>
        <v>73674</v>
      </c>
      <c r="G640" s="27">
        <v>73674</v>
      </c>
      <c r="H640" s="27">
        <v>0</v>
      </c>
      <c r="I640" s="27">
        <v>0</v>
      </c>
      <c r="J640" s="27"/>
      <c r="K640" s="27">
        <f t="shared" si="19"/>
        <v>940</v>
      </c>
      <c r="L640" s="27">
        <v>904</v>
      </c>
      <c r="M640" s="27">
        <v>36</v>
      </c>
      <c r="N640" s="27">
        <v>5445</v>
      </c>
      <c r="O640" s="27"/>
      <c r="P640" s="27"/>
      <c r="Q640" s="91"/>
      <c r="R640" s="90"/>
      <c r="S640" s="90"/>
      <c r="T640" s="90"/>
      <c r="U640" s="90"/>
      <c r="V640" s="90"/>
      <c r="W640" s="90"/>
      <c r="X640" s="90"/>
      <c r="Y640" s="90"/>
      <c r="Z640" s="90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</row>
    <row r="641" spans="3:38" s="94" customFormat="1" ht="9" customHeight="1" x14ac:dyDescent="0.2">
      <c r="C641" s="76"/>
      <c r="D641" s="76" t="s">
        <v>79</v>
      </c>
      <c r="F641" s="27">
        <f t="shared" si="18"/>
        <v>80618</v>
      </c>
      <c r="G641" s="27">
        <v>80450</v>
      </c>
      <c r="H641" s="27">
        <v>168</v>
      </c>
      <c r="I641" s="27">
        <v>0</v>
      </c>
      <c r="J641" s="27"/>
      <c r="K641" s="27">
        <f t="shared" si="19"/>
        <v>1661</v>
      </c>
      <c r="L641" s="27">
        <v>1591</v>
      </c>
      <c r="M641" s="27">
        <v>70</v>
      </c>
      <c r="N641" s="27">
        <v>5168</v>
      </c>
      <c r="O641" s="27"/>
      <c r="P641" s="27"/>
      <c r="Q641" s="91"/>
      <c r="R641" s="90"/>
      <c r="S641" s="90"/>
      <c r="T641" s="90"/>
      <c r="U641" s="90"/>
      <c r="V641" s="90"/>
      <c r="W641" s="90"/>
      <c r="X641" s="90"/>
      <c r="Y641" s="90"/>
      <c r="Z641" s="90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</row>
    <row r="642" spans="3:38" s="106" customFormat="1" ht="9" customHeight="1" x14ac:dyDescent="0.2">
      <c r="C642" s="81"/>
      <c r="D642" s="81" t="s">
        <v>80</v>
      </c>
      <c r="F642" s="40">
        <f t="shared" si="18"/>
        <v>137433</v>
      </c>
      <c r="G642" s="40">
        <v>137433</v>
      </c>
      <c r="H642" s="40">
        <v>0</v>
      </c>
      <c r="I642" s="40">
        <v>0</v>
      </c>
      <c r="J642" s="40"/>
      <c r="K642" s="40">
        <f t="shared" si="19"/>
        <v>2565</v>
      </c>
      <c r="L642" s="40">
        <v>2551</v>
      </c>
      <c r="M642" s="40">
        <v>14</v>
      </c>
      <c r="N642" s="40">
        <v>5077</v>
      </c>
      <c r="O642" s="40"/>
      <c r="P642" s="40"/>
      <c r="Q642" s="103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</row>
    <row r="643" spans="3:38" ht="9" customHeight="1" x14ac:dyDescent="0.2">
      <c r="C643" s="76"/>
      <c r="D643" s="76" t="s">
        <v>81</v>
      </c>
      <c r="F643" s="27">
        <f t="shared" si="18"/>
        <v>313857</v>
      </c>
      <c r="G643" s="27">
        <v>282240</v>
      </c>
      <c r="H643" s="27">
        <v>31617</v>
      </c>
      <c r="I643" s="27">
        <v>1425</v>
      </c>
      <c r="J643" s="27"/>
      <c r="K643" s="27">
        <f t="shared" si="19"/>
        <v>8966</v>
      </c>
      <c r="L643" s="27">
        <v>8194</v>
      </c>
      <c r="M643" s="27">
        <v>772</v>
      </c>
      <c r="N643" s="27">
        <v>9448</v>
      </c>
      <c r="O643" s="27"/>
      <c r="P643" s="27"/>
      <c r="Q643" s="91"/>
      <c r="R643" s="90"/>
      <c r="S643" s="90"/>
      <c r="T643" s="90"/>
      <c r="U643" s="90"/>
      <c r="V643" s="90"/>
      <c r="W643" s="90"/>
      <c r="X643" s="90"/>
      <c r="Y643" s="90"/>
      <c r="Z643" s="90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</row>
    <row r="644" spans="3:38" s="94" customFormat="1" ht="9" customHeight="1" x14ac:dyDescent="0.2">
      <c r="C644" s="76" t="s">
        <v>82</v>
      </c>
      <c r="D644" s="76" t="s">
        <v>83</v>
      </c>
      <c r="F644" s="27">
        <f t="shared" si="18"/>
        <v>122241</v>
      </c>
      <c r="G644" s="27">
        <v>119598</v>
      </c>
      <c r="H644" s="27">
        <v>2643</v>
      </c>
      <c r="I644" s="27">
        <v>448</v>
      </c>
      <c r="J644" s="27"/>
      <c r="K644" s="27">
        <f t="shared" si="19"/>
        <v>3808</v>
      </c>
      <c r="L644" s="27">
        <v>3803</v>
      </c>
      <c r="M644" s="27">
        <v>5</v>
      </c>
      <c r="N644" s="27">
        <v>1784</v>
      </c>
      <c r="O644" s="27"/>
      <c r="P644" s="27"/>
      <c r="Q644" s="91"/>
      <c r="R644" s="90"/>
      <c r="S644" s="90"/>
      <c r="T644" s="90"/>
      <c r="U644" s="90"/>
      <c r="V644" s="90"/>
      <c r="W644" s="90"/>
      <c r="X644" s="90"/>
      <c r="Y644" s="90"/>
      <c r="Z644" s="90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</row>
    <row r="645" spans="3:38" s="94" customFormat="1" ht="9" customHeight="1" x14ac:dyDescent="0.2">
      <c r="C645" s="76"/>
      <c r="D645" s="76" t="s">
        <v>84</v>
      </c>
      <c r="F645" s="27">
        <f t="shared" si="18"/>
        <v>58253</v>
      </c>
      <c r="G645" s="27">
        <v>56881</v>
      </c>
      <c r="H645" s="27">
        <v>1372</v>
      </c>
      <c r="I645" s="27">
        <v>20</v>
      </c>
      <c r="J645" s="27"/>
      <c r="K645" s="27">
        <f t="shared" si="19"/>
        <v>10264</v>
      </c>
      <c r="L645" s="27">
        <v>10264</v>
      </c>
      <c r="M645" s="27">
        <v>0</v>
      </c>
      <c r="N645" s="27">
        <v>2114</v>
      </c>
      <c r="O645" s="27"/>
      <c r="P645" s="27"/>
      <c r="Q645" s="91"/>
      <c r="R645" s="90"/>
      <c r="S645" s="90"/>
      <c r="T645" s="90"/>
      <c r="U645" s="90"/>
      <c r="V645" s="90"/>
      <c r="W645" s="90"/>
      <c r="X645" s="90"/>
      <c r="Y645" s="90"/>
      <c r="Z645" s="90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</row>
    <row r="646" spans="3:38" s="106" customFormat="1" ht="9" customHeight="1" x14ac:dyDescent="0.2">
      <c r="C646" s="81"/>
      <c r="D646" s="81" t="s">
        <v>85</v>
      </c>
      <c r="F646" s="40">
        <f t="shared" si="18"/>
        <v>550943</v>
      </c>
      <c r="G646" s="40">
        <v>496424</v>
      </c>
      <c r="H646" s="40">
        <v>54519</v>
      </c>
      <c r="I646" s="40">
        <v>3750</v>
      </c>
      <c r="J646" s="40"/>
      <c r="K646" s="40">
        <f t="shared" si="19"/>
        <v>8818</v>
      </c>
      <c r="L646" s="40">
        <v>8392</v>
      </c>
      <c r="M646" s="40">
        <v>426</v>
      </c>
      <c r="N646" s="40">
        <v>7998</v>
      </c>
      <c r="O646" s="40"/>
      <c r="P646" s="40"/>
      <c r="Q646" s="103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</row>
    <row r="647" spans="3:38" ht="9" customHeight="1" x14ac:dyDescent="0.2">
      <c r="C647" s="76" t="s">
        <v>86</v>
      </c>
      <c r="D647" s="76" t="s">
        <v>87</v>
      </c>
      <c r="F647" s="27">
        <f t="shared" si="18"/>
        <v>888952</v>
      </c>
      <c r="G647" s="27">
        <v>780821</v>
      </c>
      <c r="H647" s="27">
        <v>108131</v>
      </c>
      <c r="I647" s="27">
        <v>37234</v>
      </c>
      <c r="J647" s="27"/>
      <c r="K647" s="27">
        <f t="shared" si="19"/>
        <v>4941</v>
      </c>
      <c r="L647" s="27">
        <v>4285</v>
      </c>
      <c r="M647" s="27">
        <v>656</v>
      </c>
      <c r="N647" s="27">
        <v>5630</v>
      </c>
      <c r="O647" s="27"/>
      <c r="P647" s="27"/>
      <c r="Q647" s="91"/>
      <c r="R647" s="90"/>
      <c r="S647" s="90"/>
      <c r="T647" s="90"/>
      <c r="U647" s="90"/>
      <c r="V647" s="90"/>
      <c r="W647" s="90"/>
      <c r="X647" s="90"/>
      <c r="Y647" s="90"/>
      <c r="Z647" s="90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</row>
    <row r="648" spans="3:38" ht="9" customHeight="1" x14ac:dyDescent="0.2">
      <c r="C648" s="37" t="s">
        <v>88</v>
      </c>
      <c r="D648" s="37" t="s">
        <v>88</v>
      </c>
      <c r="E648" s="94"/>
      <c r="F648" s="27">
        <f t="shared" si="18"/>
        <v>230377</v>
      </c>
      <c r="G648" s="27">
        <v>135362</v>
      </c>
      <c r="H648" s="27">
        <v>95015</v>
      </c>
      <c r="I648" s="27">
        <v>0</v>
      </c>
      <c r="J648" s="27"/>
      <c r="K648" s="27">
        <f t="shared" si="19"/>
        <v>2148</v>
      </c>
      <c r="L648" s="27">
        <v>1938</v>
      </c>
      <c r="M648" s="27">
        <v>210</v>
      </c>
      <c r="N648" s="27">
        <v>4167</v>
      </c>
      <c r="O648" s="27"/>
      <c r="P648" s="27"/>
      <c r="Q648" s="27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</row>
    <row r="649" spans="3:38" ht="9" customHeight="1" x14ac:dyDescent="0.2">
      <c r="C649" s="37"/>
      <c r="D649" s="37"/>
      <c r="E649" s="94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</row>
    <row r="650" spans="3:38" s="54" customFormat="1" ht="10.5" customHeight="1" x14ac:dyDescent="0.25">
      <c r="C650" s="25">
        <v>2005</v>
      </c>
      <c r="D650" s="26"/>
      <c r="E650" s="26"/>
      <c r="F650" s="27"/>
      <c r="G650" s="27"/>
      <c r="H650" s="27"/>
      <c r="I650" s="27"/>
      <c r="J650" s="27"/>
      <c r="K650" s="27"/>
      <c r="L650" s="27"/>
      <c r="M650" s="27"/>
      <c r="N650" s="27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</row>
    <row r="651" spans="3:38" s="102" customFormat="1" ht="9" customHeight="1" x14ac:dyDescent="0.25">
      <c r="C651" s="30" t="s">
        <v>10</v>
      </c>
      <c r="D651" s="31"/>
      <c r="E651" s="31"/>
      <c r="F651" s="32">
        <f>SUM(F653:F714)</f>
        <v>64430050</v>
      </c>
      <c r="G651" s="32">
        <f>SUM(G653:G714)</f>
        <v>41005833</v>
      </c>
      <c r="H651" s="32">
        <f>SUM(H653:H714)</f>
        <v>23424217</v>
      </c>
      <c r="I651" s="32">
        <f>SUM(I653:I714)</f>
        <v>3874064</v>
      </c>
      <c r="J651" s="32" t="s">
        <v>9</v>
      </c>
      <c r="K651" s="32">
        <f>SUM(K653:K714)</f>
        <v>649149</v>
      </c>
      <c r="L651" s="32">
        <f>SUM(L653:L714)</f>
        <v>584233</v>
      </c>
      <c r="M651" s="32">
        <f>SUM(M653:M714)</f>
        <v>64916</v>
      </c>
      <c r="N651" s="32">
        <f>SUM(N653:N714)</f>
        <v>466595</v>
      </c>
      <c r="O651" s="100"/>
      <c r="P651" s="100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</row>
    <row r="652" spans="3:38" ht="3.95" customHeight="1" x14ac:dyDescent="0.2">
      <c r="C652" s="25"/>
      <c r="D652" s="31"/>
      <c r="E652" s="31"/>
      <c r="F652" s="32"/>
      <c r="G652" s="32"/>
      <c r="H652" s="32"/>
      <c r="I652" s="32"/>
      <c r="J652" s="32"/>
      <c r="K652" s="32"/>
      <c r="L652" s="32"/>
      <c r="M652" s="32"/>
      <c r="N652" s="32"/>
      <c r="O652" s="85"/>
      <c r="P652" s="85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</row>
    <row r="653" spans="3:38" ht="9" customHeight="1" x14ac:dyDescent="0.2">
      <c r="C653" s="26" t="s">
        <v>14</v>
      </c>
      <c r="D653" s="26" t="s">
        <v>14</v>
      </c>
      <c r="E653" s="26"/>
      <c r="F653" s="27">
        <f>SUM(G653:H653)</f>
        <v>342729</v>
      </c>
      <c r="G653" s="27">
        <v>228392</v>
      </c>
      <c r="H653" s="27">
        <v>114337</v>
      </c>
      <c r="I653" s="27">
        <v>3361</v>
      </c>
      <c r="J653" s="27"/>
      <c r="K653" s="27">
        <f>SUM(L653:M653)</f>
        <v>2468</v>
      </c>
      <c r="L653" s="27">
        <v>2372</v>
      </c>
      <c r="M653" s="27">
        <v>96</v>
      </c>
      <c r="N653" s="27">
        <v>5352</v>
      </c>
      <c r="O653" s="27"/>
      <c r="P653" s="27"/>
      <c r="Q653" s="91"/>
      <c r="R653" s="91"/>
      <c r="S653" s="91"/>
      <c r="T653" s="91"/>
      <c r="U653" s="91"/>
      <c r="V653" s="91"/>
      <c r="W653" s="91"/>
      <c r="X653" s="91"/>
      <c r="Y653" s="91"/>
      <c r="Z653" s="90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</row>
    <row r="654" spans="3:38" ht="9" customHeight="1" x14ac:dyDescent="0.2">
      <c r="C654" s="26" t="s">
        <v>15</v>
      </c>
      <c r="D654" s="26" t="s">
        <v>16</v>
      </c>
      <c r="E654" s="26"/>
      <c r="F654" s="27">
        <f t="shared" ref="F654:F714" si="20">SUM(G654:H654)</f>
        <v>535770</v>
      </c>
      <c r="G654" s="27">
        <v>533756</v>
      </c>
      <c r="H654" s="27">
        <v>2014</v>
      </c>
      <c r="I654" s="27">
        <v>0</v>
      </c>
      <c r="J654" s="27"/>
      <c r="K654" s="27">
        <f t="shared" ref="K654:K714" si="21">SUM(L654:M654)</f>
        <v>1565</v>
      </c>
      <c r="L654" s="27">
        <v>1193</v>
      </c>
      <c r="M654" s="27">
        <v>372</v>
      </c>
      <c r="N654" s="27">
        <v>7652</v>
      </c>
      <c r="O654" s="27"/>
      <c r="P654" s="27"/>
      <c r="Q654" s="91"/>
      <c r="R654" s="90"/>
      <c r="S654" s="90"/>
      <c r="T654" s="90"/>
      <c r="U654" s="90"/>
      <c r="V654" s="90"/>
      <c r="W654" s="90"/>
      <c r="X654" s="90"/>
      <c r="Y654" s="90"/>
      <c r="Z654" s="90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</row>
    <row r="655" spans="3:38" s="94" customFormat="1" ht="9" customHeight="1" x14ac:dyDescent="0.2">
      <c r="C655" s="26"/>
      <c r="D655" s="26" t="s">
        <v>17</v>
      </c>
      <c r="E655" s="26"/>
      <c r="F655" s="27">
        <f t="shared" si="20"/>
        <v>3457720</v>
      </c>
      <c r="G655" s="27">
        <v>3445984</v>
      </c>
      <c r="H655" s="27">
        <v>11736</v>
      </c>
      <c r="I655" s="27">
        <v>2065</v>
      </c>
      <c r="J655" s="27"/>
      <c r="K655" s="27">
        <f t="shared" si="21"/>
        <v>3290</v>
      </c>
      <c r="L655" s="27">
        <v>3192</v>
      </c>
      <c r="M655" s="27">
        <v>98</v>
      </c>
      <c r="N655" s="27">
        <v>8999</v>
      </c>
      <c r="O655" s="27"/>
      <c r="P655" s="27"/>
      <c r="Q655" s="91"/>
      <c r="R655" s="90"/>
      <c r="S655" s="90"/>
      <c r="T655" s="90"/>
      <c r="U655" s="90"/>
      <c r="V655" s="90"/>
      <c r="W655" s="90"/>
      <c r="X655" s="90"/>
      <c r="Y655" s="90"/>
      <c r="Z655" s="90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</row>
    <row r="656" spans="3:38" ht="9" customHeight="1" x14ac:dyDescent="0.2">
      <c r="C656" s="81" t="s">
        <v>112</v>
      </c>
      <c r="D656" s="81" t="s">
        <v>18</v>
      </c>
      <c r="E656" s="106"/>
      <c r="F656" s="40">
        <f t="shared" si="20"/>
        <v>437620</v>
      </c>
      <c r="G656" s="40">
        <v>400326</v>
      </c>
      <c r="H656" s="40">
        <v>37294</v>
      </c>
      <c r="I656" s="40">
        <v>0</v>
      </c>
      <c r="J656" s="40"/>
      <c r="K656" s="40">
        <f t="shared" si="21"/>
        <v>3432</v>
      </c>
      <c r="L656" s="40">
        <v>3140</v>
      </c>
      <c r="M656" s="40">
        <v>292</v>
      </c>
      <c r="N656" s="40">
        <v>8747</v>
      </c>
      <c r="O656" s="27"/>
      <c r="P656" s="27"/>
      <c r="Q656" s="91"/>
      <c r="R656" s="91"/>
      <c r="S656" s="91"/>
      <c r="T656" s="91"/>
      <c r="U656" s="91"/>
      <c r="V656" s="91"/>
      <c r="W656" s="91"/>
      <c r="X656" s="91"/>
      <c r="Y656" s="91"/>
      <c r="Z656" s="90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</row>
    <row r="657" spans="3:38" ht="9" customHeight="1" x14ac:dyDescent="0.2">
      <c r="C657" s="26"/>
      <c r="D657" s="26" t="s">
        <v>19</v>
      </c>
      <c r="E657" s="26"/>
      <c r="F657" s="27">
        <f t="shared" si="20"/>
        <v>64983</v>
      </c>
      <c r="G657" s="27">
        <v>19080</v>
      </c>
      <c r="H657" s="27">
        <v>45903</v>
      </c>
      <c r="I657" s="27">
        <v>278</v>
      </c>
      <c r="J657" s="27"/>
      <c r="K657" s="27">
        <f t="shared" si="21"/>
        <v>3779</v>
      </c>
      <c r="L657" s="27">
        <v>3769</v>
      </c>
      <c r="M657" s="27">
        <v>10</v>
      </c>
      <c r="N657" s="27">
        <v>3518</v>
      </c>
      <c r="O657" s="27"/>
      <c r="P657" s="27"/>
      <c r="Q657" s="91"/>
      <c r="R657" s="90"/>
      <c r="S657" s="90"/>
      <c r="T657" s="90"/>
      <c r="U657" s="90"/>
      <c r="V657" s="90"/>
      <c r="W657" s="90"/>
      <c r="X657" s="90"/>
      <c r="Y657" s="90"/>
      <c r="Z657" s="90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</row>
    <row r="658" spans="3:38" s="94" customFormat="1" ht="9" customHeight="1" x14ac:dyDescent="0.2">
      <c r="C658" s="76"/>
      <c r="D658" s="76" t="s">
        <v>20</v>
      </c>
      <c r="F658" s="27">
        <f t="shared" si="20"/>
        <v>2259102</v>
      </c>
      <c r="G658" s="27">
        <v>356659</v>
      </c>
      <c r="H658" s="27">
        <v>1902443</v>
      </c>
      <c r="I658" s="27">
        <v>170721</v>
      </c>
      <c r="J658" s="27"/>
      <c r="K658" s="27">
        <f t="shared" si="21"/>
        <v>35794</v>
      </c>
      <c r="L658" s="27">
        <v>5679</v>
      </c>
      <c r="M658" s="27">
        <v>30115</v>
      </c>
      <c r="N658" s="27">
        <v>1116</v>
      </c>
      <c r="O658" s="27"/>
      <c r="P658" s="27"/>
      <c r="Q658" s="91"/>
      <c r="R658" s="91"/>
      <c r="S658" s="91"/>
      <c r="T658" s="91"/>
      <c r="U658" s="91"/>
      <c r="V658" s="91"/>
      <c r="W658" s="91"/>
      <c r="X658" s="91"/>
      <c r="Y658" s="91"/>
      <c r="Z658" s="90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</row>
    <row r="659" spans="3:38" ht="9" customHeight="1" x14ac:dyDescent="0.2">
      <c r="C659" s="26" t="s">
        <v>21</v>
      </c>
      <c r="D659" s="26" t="s">
        <v>21</v>
      </c>
      <c r="E659" s="26"/>
      <c r="F659" s="27">
        <f t="shared" si="20"/>
        <v>70922</v>
      </c>
      <c r="G659" s="27">
        <v>70891</v>
      </c>
      <c r="H659" s="27">
        <v>31</v>
      </c>
      <c r="I659" s="27">
        <v>3585</v>
      </c>
      <c r="J659" s="27"/>
      <c r="K659" s="27">
        <f t="shared" si="21"/>
        <v>874</v>
      </c>
      <c r="L659" s="27">
        <v>834</v>
      </c>
      <c r="M659" s="27">
        <v>40</v>
      </c>
      <c r="N659" s="27">
        <v>4094</v>
      </c>
      <c r="O659" s="27"/>
      <c r="P659" s="27"/>
      <c r="Q659" s="91"/>
      <c r="R659" s="90"/>
      <c r="S659" s="90"/>
      <c r="T659" s="90"/>
      <c r="U659" s="90"/>
      <c r="V659" s="90"/>
      <c r="W659" s="90"/>
      <c r="X659" s="90"/>
      <c r="Y659" s="90"/>
      <c r="Z659" s="90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</row>
    <row r="660" spans="3:38" ht="9" customHeight="1" x14ac:dyDescent="0.2">
      <c r="C660" s="81"/>
      <c r="D660" s="81" t="s">
        <v>22</v>
      </c>
      <c r="E660" s="106"/>
      <c r="F660" s="40">
        <f t="shared" si="20"/>
        <v>185031</v>
      </c>
      <c r="G660" s="40">
        <v>152330</v>
      </c>
      <c r="H660" s="40">
        <v>32701</v>
      </c>
      <c r="I660" s="40">
        <v>5647</v>
      </c>
      <c r="J660" s="40"/>
      <c r="K660" s="40">
        <f t="shared" si="21"/>
        <v>199978</v>
      </c>
      <c r="L660" s="40">
        <v>199959</v>
      </c>
      <c r="M660" s="40">
        <v>19</v>
      </c>
      <c r="N660" s="40">
        <v>1368</v>
      </c>
      <c r="O660" s="27"/>
      <c r="P660" s="27"/>
      <c r="Q660" s="91"/>
      <c r="R660" s="90"/>
      <c r="S660" s="90"/>
      <c r="T660" s="90"/>
      <c r="U660" s="90"/>
      <c r="V660" s="90"/>
      <c r="W660" s="90"/>
      <c r="X660" s="90"/>
      <c r="Y660" s="90"/>
      <c r="Z660" s="90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</row>
    <row r="661" spans="3:38" ht="9" customHeight="1" x14ac:dyDescent="0.2">
      <c r="C661" s="26" t="s">
        <v>23</v>
      </c>
      <c r="D661" s="26" t="s">
        <v>24</v>
      </c>
      <c r="E661" s="26"/>
      <c r="F661" s="27">
        <f t="shared" si="20"/>
        <v>350573</v>
      </c>
      <c r="G661" s="27">
        <v>289974</v>
      </c>
      <c r="H661" s="27">
        <v>60599</v>
      </c>
      <c r="I661" s="27">
        <v>6366</v>
      </c>
      <c r="J661" s="27"/>
      <c r="K661" s="27">
        <f t="shared" si="21"/>
        <v>7912</v>
      </c>
      <c r="L661" s="27">
        <v>6871</v>
      </c>
      <c r="M661" s="27">
        <v>1041</v>
      </c>
      <c r="N661" s="27">
        <v>9708</v>
      </c>
      <c r="O661" s="27"/>
      <c r="P661" s="27"/>
      <c r="Q661" s="91"/>
      <c r="R661" s="90"/>
      <c r="S661" s="90"/>
      <c r="T661" s="90"/>
      <c r="U661" s="90"/>
      <c r="V661" s="90"/>
      <c r="W661" s="90"/>
      <c r="X661" s="90"/>
      <c r="Y661" s="90"/>
      <c r="Z661" s="90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</row>
    <row r="662" spans="3:38" ht="9" customHeight="1" x14ac:dyDescent="0.2">
      <c r="C662" s="26" t="s">
        <v>25</v>
      </c>
      <c r="D662" s="26" t="s">
        <v>25</v>
      </c>
      <c r="E662" s="26"/>
      <c r="F662" s="27">
        <f t="shared" si="20"/>
        <v>83999</v>
      </c>
      <c r="G662" s="27">
        <v>83657</v>
      </c>
      <c r="H662" s="27">
        <v>342</v>
      </c>
      <c r="I662" s="27">
        <v>409</v>
      </c>
      <c r="J662" s="27"/>
      <c r="K662" s="27">
        <f t="shared" si="21"/>
        <v>1454</v>
      </c>
      <c r="L662" s="27">
        <v>1446</v>
      </c>
      <c r="M662" s="27">
        <v>8</v>
      </c>
      <c r="N662" s="27">
        <v>2521</v>
      </c>
      <c r="O662" s="27"/>
      <c r="P662" s="27"/>
      <c r="Q662" s="91"/>
      <c r="R662" s="90"/>
      <c r="S662" s="90"/>
      <c r="T662" s="90"/>
      <c r="U662" s="90"/>
      <c r="V662" s="90"/>
      <c r="W662" s="90"/>
      <c r="X662" s="90"/>
      <c r="Y662" s="90"/>
      <c r="Z662" s="90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</row>
    <row r="663" spans="3:38" ht="9" customHeight="1" x14ac:dyDescent="0.2">
      <c r="C663" s="26"/>
      <c r="D663" s="26" t="s">
        <v>26</v>
      </c>
      <c r="E663" s="26"/>
      <c r="F663" s="27">
        <f t="shared" si="20"/>
        <v>181459</v>
      </c>
      <c r="G663" s="27">
        <v>104045</v>
      </c>
      <c r="H663" s="27">
        <v>77414</v>
      </c>
      <c r="I663" s="27">
        <v>47558</v>
      </c>
      <c r="J663" s="27"/>
      <c r="K663" s="27">
        <f t="shared" si="21"/>
        <v>6684</v>
      </c>
      <c r="L663" s="27">
        <v>5121</v>
      </c>
      <c r="M663" s="27">
        <v>1563</v>
      </c>
      <c r="N663" s="27">
        <v>4483</v>
      </c>
      <c r="O663" s="27"/>
      <c r="P663" s="27"/>
      <c r="Q663" s="91"/>
      <c r="R663" s="90"/>
      <c r="S663" s="90"/>
      <c r="T663" s="90"/>
      <c r="U663" s="90"/>
      <c r="V663" s="90"/>
      <c r="W663" s="90"/>
      <c r="X663" s="90"/>
      <c r="Y663" s="90"/>
      <c r="Z663" s="90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</row>
    <row r="664" spans="3:38" ht="9" customHeight="1" x14ac:dyDescent="0.2">
      <c r="C664" s="81" t="s">
        <v>27</v>
      </c>
      <c r="D664" s="81" t="s">
        <v>91</v>
      </c>
      <c r="E664" s="106"/>
      <c r="F664" s="40">
        <f t="shared" si="20"/>
        <v>0</v>
      </c>
      <c r="G664" s="40">
        <v>0</v>
      </c>
      <c r="H664" s="40">
        <v>0</v>
      </c>
      <c r="I664" s="40">
        <v>81</v>
      </c>
      <c r="J664" s="40"/>
      <c r="K664" s="40">
        <f t="shared" si="21"/>
        <v>83</v>
      </c>
      <c r="L664" s="40">
        <v>83</v>
      </c>
      <c r="M664" s="40">
        <v>0</v>
      </c>
      <c r="N664" s="40">
        <v>1789</v>
      </c>
      <c r="O664" s="27"/>
      <c r="P664" s="27"/>
      <c r="Q664" s="91"/>
      <c r="R664" s="90"/>
      <c r="S664" s="90"/>
      <c r="T664" s="90"/>
      <c r="U664" s="90"/>
      <c r="V664" s="90"/>
      <c r="W664" s="90"/>
      <c r="X664" s="90"/>
      <c r="Y664" s="90"/>
      <c r="Z664" s="90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</row>
    <row r="665" spans="3:38" ht="9" customHeight="1" x14ac:dyDescent="0.2">
      <c r="C665" s="26"/>
      <c r="D665" s="26" t="s">
        <v>89</v>
      </c>
      <c r="E665" s="26"/>
      <c r="F665" s="27">
        <f t="shared" si="20"/>
        <v>0</v>
      </c>
      <c r="G665" s="27">
        <v>0</v>
      </c>
      <c r="H665" s="27">
        <v>0</v>
      </c>
      <c r="I665" s="27">
        <v>35</v>
      </c>
      <c r="J665" s="27"/>
      <c r="K665" s="27">
        <f t="shared" si="21"/>
        <v>397</v>
      </c>
      <c r="L665" s="27">
        <v>397</v>
      </c>
      <c r="M665" s="27">
        <v>0</v>
      </c>
      <c r="N665" s="27">
        <v>1114</v>
      </c>
      <c r="O665" s="27"/>
      <c r="P665" s="27"/>
      <c r="Q665" s="91"/>
      <c r="R665" s="90"/>
      <c r="S665" s="90"/>
      <c r="T665" s="90"/>
      <c r="U665" s="90"/>
      <c r="V665" s="90"/>
      <c r="W665" s="90"/>
      <c r="X665" s="90"/>
      <c r="Y665" s="90"/>
      <c r="Z665" s="90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</row>
    <row r="666" spans="3:38" ht="9" customHeight="1" x14ac:dyDescent="0.2">
      <c r="C666" s="26"/>
      <c r="D666" s="26" t="s">
        <v>90</v>
      </c>
      <c r="E666" s="26"/>
      <c r="F666" s="27">
        <f t="shared" si="20"/>
        <v>0</v>
      </c>
      <c r="G666" s="27">
        <v>0</v>
      </c>
      <c r="H666" s="27">
        <v>0</v>
      </c>
      <c r="I666" s="27">
        <v>0</v>
      </c>
      <c r="J666" s="27"/>
      <c r="K666" s="27">
        <f t="shared" si="21"/>
        <v>211</v>
      </c>
      <c r="L666" s="27">
        <v>211</v>
      </c>
      <c r="M666" s="27">
        <v>0</v>
      </c>
      <c r="N666" s="27">
        <v>557</v>
      </c>
      <c r="O666" s="27"/>
      <c r="P666" s="27"/>
      <c r="Q666" s="91"/>
      <c r="R666" s="90"/>
      <c r="S666" s="90"/>
      <c r="T666" s="90"/>
      <c r="U666" s="90"/>
      <c r="V666" s="90"/>
      <c r="W666" s="90"/>
      <c r="X666" s="90"/>
      <c r="Y666" s="90"/>
      <c r="Z666" s="90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</row>
    <row r="667" spans="3:38" s="94" customFormat="1" ht="9" customHeight="1" x14ac:dyDescent="0.2">
      <c r="C667" s="76"/>
      <c r="D667" s="76" t="s">
        <v>28</v>
      </c>
      <c r="F667" s="27">
        <f t="shared" si="20"/>
        <v>189249</v>
      </c>
      <c r="G667" s="27">
        <v>184095</v>
      </c>
      <c r="H667" s="27">
        <v>5154</v>
      </c>
      <c r="I667" s="27">
        <v>956</v>
      </c>
      <c r="J667" s="27"/>
      <c r="K667" s="27">
        <f t="shared" si="21"/>
        <v>1962</v>
      </c>
      <c r="L667" s="27">
        <v>1915</v>
      </c>
      <c r="M667" s="27">
        <v>47</v>
      </c>
      <c r="N667" s="27">
        <v>1710</v>
      </c>
      <c r="O667" s="27"/>
      <c r="P667" s="27"/>
      <c r="Q667" s="91"/>
      <c r="R667" s="90"/>
      <c r="S667" s="90"/>
      <c r="T667" s="90"/>
      <c r="U667" s="90"/>
      <c r="V667" s="90"/>
      <c r="W667" s="90"/>
      <c r="X667" s="90"/>
      <c r="Y667" s="90"/>
      <c r="Z667" s="90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</row>
    <row r="668" spans="3:38" ht="9" customHeight="1" x14ac:dyDescent="0.2">
      <c r="C668" s="81"/>
      <c r="D668" s="81" t="s">
        <v>92</v>
      </c>
      <c r="E668" s="106"/>
      <c r="F668" s="40">
        <f t="shared" si="20"/>
        <v>480122</v>
      </c>
      <c r="G668" s="40">
        <v>470842</v>
      </c>
      <c r="H668" s="40">
        <v>9280</v>
      </c>
      <c r="I668" s="40">
        <v>0</v>
      </c>
      <c r="J668" s="40"/>
      <c r="K668" s="40">
        <f t="shared" si="21"/>
        <v>996</v>
      </c>
      <c r="L668" s="40">
        <v>996</v>
      </c>
      <c r="M668" s="40">
        <v>0</v>
      </c>
      <c r="N668" s="40">
        <v>60</v>
      </c>
      <c r="O668" s="27"/>
      <c r="P668" s="27"/>
      <c r="Q668" s="91"/>
      <c r="R668" s="90"/>
      <c r="S668" s="90"/>
      <c r="T668" s="90"/>
      <c r="U668" s="90"/>
      <c r="V668" s="90"/>
      <c r="W668" s="90"/>
      <c r="X668" s="90"/>
      <c r="Y668" s="90"/>
      <c r="Z668" s="90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</row>
    <row r="669" spans="3:38" ht="9" customHeight="1" x14ac:dyDescent="0.2">
      <c r="C669" s="26"/>
      <c r="D669" s="26" t="s">
        <v>29</v>
      </c>
      <c r="E669" s="26"/>
      <c r="F669" s="27">
        <f t="shared" si="20"/>
        <v>25225</v>
      </c>
      <c r="G669" s="27">
        <v>24893</v>
      </c>
      <c r="H669" s="27">
        <v>332</v>
      </c>
      <c r="I669" s="27">
        <v>3286</v>
      </c>
      <c r="J669" s="27"/>
      <c r="K669" s="27">
        <f t="shared" si="21"/>
        <v>1877</v>
      </c>
      <c r="L669" s="27">
        <v>1877</v>
      </c>
      <c r="M669" s="27">
        <v>0</v>
      </c>
      <c r="N669" s="27">
        <v>1605</v>
      </c>
      <c r="O669" s="27"/>
      <c r="P669" s="27"/>
      <c r="Q669" s="91"/>
      <c r="R669" s="90"/>
      <c r="S669" s="90"/>
      <c r="T669" s="90"/>
      <c r="U669" s="90"/>
      <c r="V669" s="90"/>
      <c r="W669" s="90"/>
      <c r="X669" s="90"/>
      <c r="Y669" s="90"/>
      <c r="Z669" s="90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</row>
    <row r="670" spans="3:38" ht="9" customHeight="1" x14ac:dyDescent="0.2">
      <c r="C670" s="26" t="s">
        <v>30</v>
      </c>
      <c r="D670" s="26" t="s">
        <v>31</v>
      </c>
      <c r="E670" s="26"/>
      <c r="F670" s="27">
        <f t="shared" si="20"/>
        <v>588547</v>
      </c>
      <c r="G670" s="27">
        <v>588216</v>
      </c>
      <c r="H670" s="27">
        <v>331</v>
      </c>
      <c r="I670" s="27">
        <v>9668</v>
      </c>
      <c r="J670" s="27"/>
      <c r="K670" s="27">
        <f t="shared" si="21"/>
        <v>2031</v>
      </c>
      <c r="L670" s="27">
        <v>1695</v>
      </c>
      <c r="M670" s="27">
        <v>336</v>
      </c>
      <c r="N670" s="27">
        <v>11696</v>
      </c>
      <c r="O670" s="27"/>
      <c r="P670" s="27"/>
      <c r="Q670" s="91"/>
      <c r="R670" s="90"/>
      <c r="S670" s="90"/>
      <c r="T670" s="90"/>
      <c r="U670" s="90"/>
      <c r="V670" s="90"/>
      <c r="W670" s="90"/>
      <c r="X670" s="90"/>
      <c r="Y670" s="90"/>
      <c r="Z670" s="90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</row>
    <row r="671" spans="3:38" s="94" customFormat="1" ht="9" customHeight="1" x14ac:dyDescent="0.2">
      <c r="C671" s="76"/>
      <c r="D671" s="76" t="s">
        <v>30</v>
      </c>
      <c r="F671" s="27">
        <f t="shared" si="20"/>
        <v>557478</v>
      </c>
      <c r="G671" s="27">
        <v>497072</v>
      </c>
      <c r="H671" s="27">
        <v>60406</v>
      </c>
      <c r="I671" s="27">
        <v>17230</v>
      </c>
      <c r="J671" s="27"/>
      <c r="K671" s="27">
        <f t="shared" si="21"/>
        <v>4444</v>
      </c>
      <c r="L671" s="27">
        <v>3240</v>
      </c>
      <c r="M671" s="27">
        <v>1204</v>
      </c>
      <c r="N671" s="27">
        <v>20825</v>
      </c>
      <c r="O671" s="27"/>
      <c r="P671" s="27"/>
      <c r="Q671" s="91"/>
      <c r="R671" s="90"/>
      <c r="S671" s="90"/>
      <c r="T671" s="90"/>
      <c r="U671" s="90"/>
      <c r="V671" s="90"/>
      <c r="W671" s="90"/>
      <c r="X671" s="90"/>
      <c r="Y671" s="90"/>
      <c r="Z671" s="90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</row>
    <row r="672" spans="3:38" ht="9" customHeight="1" x14ac:dyDescent="0.2">
      <c r="C672" s="81" t="s">
        <v>111</v>
      </c>
      <c r="D672" s="81" t="s">
        <v>32</v>
      </c>
      <c r="E672" s="106"/>
      <c r="F672" s="40">
        <f t="shared" si="20"/>
        <v>23961089</v>
      </c>
      <c r="G672" s="40">
        <v>15384125</v>
      </c>
      <c r="H672" s="40">
        <v>8576964</v>
      </c>
      <c r="I672" s="40">
        <v>0</v>
      </c>
      <c r="J672" s="40"/>
      <c r="K672" s="40">
        <f t="shared" si="21"/>
        <v>0</v>
      </c>
      <c r="L672" s="40">
        <v>0</v>
      </c>
      <c r="M672" s="40">
        <v>0</v>
      </c>
      <c r="N672" s="40">
        <v>0</v>
      </c>
      <c r="O672" s="27"/>
      <c r="P672" s="27"/>
      <c r="Q672" s="91"/>
      <c r="R672" s="90"/>
      <c r="S672" s="90"/>
      <c r="T672" s="90"/>
      <c r="U672" s="90"/>
      <c r="V672" s="90"/>
      <c r="W672" s="90"/>
      <c r="X672" s="90"/>
      <c r="Y672" s="90"/>
      <c r="Z672" s="90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</row>
    <row r="673" spans="3:38" ht="9" customHeight="1" x14ac:dyDescent="0.2">
      <c r="C673" s="26" t="s">
        <v>33</v>
      </c>
      <c r="D673" s="26" t="s">
        <v>33</v>
      </c>
      <c r="E673" s="26"/>
      <c r="F673" s="27">
        <f t="shared" si="20"/>
        <v>181668</v>
      </c>
      <c r="G673" s="27">
        <v>139661</v>
      </c>
      <c r="H673" s="27">
        <v>42007</v>
      </c>
      <c r="I673" s="27">
        <v>239</v>
      </c>
      <c r="J673" s="27"/>
      <c r="K673" s="27">
        <f t="shared" si="21"/>
        <v>17487</v>
      </c>
      <c r="L673" s="27">
        <v>17399</v>
      </c>
      <c r="M673" s="27">
        <v>88</v>
      </c>
      <c r="N673" s="27">
        <v>15526</v>
      </c>
      <c r="O673" s="27"/>
      <c r="P673" s="27"/>
      <c r="Q673" s="91"/>
      <c r="R673" s="90"/>
      <c r="S673" s="90"/>
      <c r="T673" s="90"/>
      <c r="U673" s="90"/>
      <c r="V673" s="90"/>
      <c r="W673" s="90"/>
      <c r="X673" s="90"/>
      <c r="Y673" s="90"/>
      <c r="Z673" s="90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</row>
    <row r="674" spans="3:38" ht="9" customHeight="1" x14ac:dyDescent="0.2">
      <c r="C674" s="26" t="s">
        <v>34</v>
      </c>
      <c r="D674" s="26" t="s">
        <v>35</v>
      </c>
      <c r="E674" s="26"/>
      <c r="F674" s="27">
        <f t="shared" si="20"/>
        <v>1096356</v>
      </c>
      <c r="G674" s="27">
        <v>627441</v>
      </c>
      <c r="H674" s="27">
        <v>468915</v>
      </c>
      <c r="I674" s="27">
        <v>0</v>
      </c>
      <c r="J674" s="27"/>
      <c r="K674" s="27">
        <f t="shared" si="21"/>
        <v>5260</v>
      </c>
      <c r="L674" s="27">
        <v>4920</v>
      </c>
      <c r="M674" s="27">
        <v>340</v>
      </c>
      <c r="N674" s="27">
        <v>13323</v>
      </c>
      <c r="O674" s="27"/>
      <c r="P674" s="27"/>
      <c r="Q674" s="91"/>
      <c r="R674" s="90"/>
      <c r="S674" s="90"/>
      <c r="T674" s="90"/>
      <c r="U674" s="90"/>
      <c r="V674" s="90"/>
      <c r="W674" s="90"/>
      <c r="X674" s="90"/>
      <c r="Y674" s="90"/>
      <c r="Z674" s="90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</row>
    <row r="675" spans="3:38" s="94" customFormat="1" ht="9" customHeight="1" x14ac:dyDescent="0.2">
      <c r="C675" s="76" t="s">
        <v>36</v>
      </c>
      <c r="D675" s="76" t="s">
        <v>37</v>
      </c>
      <c r="F675" s="27">
        <f t="shared" si="20"/>
        <v>727900</v>
      </c>
      <c r="G675" s="27">
        <v>500717</v>
      </c>
      <c r="H675" s="27">
        <v>227183</v>
      </c>
      <c r="I675" s="27">
        <v>121702</v>
      </c>
      <c r="J675" s="27"/>
      <c r="K675" s="27">
        <f t="shared" si="21"/>
        <v>15396</v>
      </c>
      <c r="L675" s="27">
        <v>15022</v>
      </c>
      <c r="M675" s="27">
        <v>374</v>
      </c>
      <c r="N675" s="27">
        <v>15192</v>
      </c>
      <c r="O675" s="27"/>
      <c r="P675" s="27"/>
      <c r="Q675" s="91"/>
      <c r="R675" s="90"/>
      <c r="S675" s="90"/>
      <c r="T675" s="90"/>
      <c r="U675" s="90"/>
      <c r="V675" s="90"/>
      <c r="W675" s="90"/>
      <c r="X675" s="90"/>
      <c r="Y675" s="90"/>
      <c r="Z675" s="90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</row>
    <row r="676" spans="3:38" ht="9" customHeight="1" x14ac:dyDescent="0.2">
      <c r="C676" s="81"/>
      <c r="D676" s="81" t="s">
        <v>38</v>
      </c>
      <c r="E676" s="106"/>
      <c r="F676" s="40">
        <f t="shared" si="20"/>
        <v>489123</v>
      </c>
      <c r="G676" s="40">
        <v>283051</v>
      </c>
      <c r="H676" s="40">
        <v>206072</v>
      </c>
      <c r="I676" s="40">
        <v>105084</v>
      </c>
      <c r="J676" s="40"/>
      <c r="K676" s="40">
        <f t="shared" si="21"/>
        <v>8189</v>
      </c>
      <c r="L676" s="40">
        <v>7956</v>
      </c>
      <c r="M676" s="40">
        <v>233</v>
      </c>
      <c r="N676" s="40">
        <v>6501</v>
      </c>
      <c r="O676" s="27"/>
      <c r="P676" s="27"/>
      <c r="Q676" s="91"/>
      <c r="R676" s="90"/>
      <c r="S676" s="90"/>
      <c r="T676" s="90"/>
      <c r="U676" s="90"/>
      <c r="V676" s="90"/>
      <c r="W676" s="90"/>
      <c r="X676" s="90"/>
      <c r="Y676" s="90"/>
      <c r="Z676" s="90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</row>
    <row r="677" spans="3:38" ht="9" customHeight="1" x14ac:dyDescent="0.2">
      <c r="C677" s="26" t="s">
        <v>39</v>
      </c>
      <c r="D677" s="26" t="s">
        <v>40</v>
      </c>
      <c r="E677" s="26"/>
      <c r="F677" s="27">
        <f t="shared" si="20"/>
        <v>5617737</v>
      </c>
      <c r="G677" s="27">
        <v>3422322</v>
      </c>
      <c r="H677" s="27">
        <v>2195415</v>
      </c>
      <c r="I677" s="27">
        <v>0</v>
      </c>
      <c r="J677" s="27"/>
      <c r="K677" s="27">
        <f t="shared" si="21"/>
        <v>21985</v>
      </c>
      <c r="L677" s="27">
        <v>18756</v>
      </c>
      <c r="M677" s="27">
        <v>3229</v>
      </c>
      <c r="N677" s="27">
        <v>16301</v>
      </c>
      <c r="O677" s="27"/>
      <c r="P677" s="27"/>
      <c r="Q677" s="91"/>
      <c r="R677" s="90"/>
      <c r="S677" s="90"/>
      <c r="T677" s="90"/>
      <c r="U677" s="90"/>
      <c r="V677" s="90"/>
      <c r="W677" s="90"/>
      <c r="X677" s="90"/>
      <c r="Y677" s="90"/>
      <c r="Z677" s="90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</row>
    <row r="678" spans="3:38" ht="9" customHeight="1" x14ac:dyDescent="0.2">
      <c r="C678" s="26"/>
      <c r="D678" s="26" t="s">
        <v>41</v>
      </c>
      <c r="E678" s="26"/>
      <c r="F678" s="27">
        <f t="shared" si="20"/>
        <v>2297416</v>
      </c>
      <c r="G678" s="27">
        <v>542363</v>
      </c>
      <c r="H678" s="27">
        <v>1755053</v>
      </c>
      <c r="I678" s="27">
        <v>424958</v>
      </c>
      <c r="J678" s="27"/>
      <c r="K678" s="27">
        <f t="shared" si="21"/>
        <v>26767</v>
      </c>
      <c r="L678" s="27">
        <v>19954</v>
      </c>
      <c r="M678" s="27">
        <v>6813</v>
      </c>
      <c r="N678" s="27">
        <v>9684</v>
      </c>
      <c r="O678" s="27"/>
      <c r="P678" s="27"/>
      <c r="Q678" s="91"/>
      <c r="R678" s="90"/>
      <c r="S678" s="90"/>
      <c r="T678" s="90"/>
      <c r="U678" s="90"/>
      <c r="V678" s="90"/>
      <c r="W678" s="90"/>
      <c r="X678" s="90"/>
      <c r="Y678" s="90"/>
      <c r="Z678" s="90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</row>
    <row r="679" spans="3:38" ht="9" customHeight="1" x14ac:dyDescent="0.2">
      <c r="C679" s="26" t="s">
        <v>32</v>
      </c>
      <c r="D679" s="26" t="s">
        <v>42</v>
      </c>
      <c r="E679" s="26"/>
      <c r="F679" s="27">
        <f t="shared" si="20"/>
        <v>81563</v>
      </c>
      <c r="G679" s="27">
        <v>49032</v>
      </c>
      <c r="H679" s="27">
        <v>32531</v>
      </c>
      <c r="I679" s="27">
        <v>1654</v>
      </c>
      <c r="J679" s="27"/>
      <c r="K679" s="27">
        <f t="shared" si="21"/>
        <v>54366</v>
      </c>
      <c r="L679" s="27">
        <v>42569</v>
      </c>
      <c r="M679" s="27">
        <v>11797</v>
      </c>
      <c r="N679" s="27">
        <v>32442</v>
      </c>
      <c r="O679" s="27"/>
      <c r="P679" s="27"/>
      <c r="Q679" s="91"/>
      <c r="R679" s="90"/>
      <c r="S679" s="90"/>
      <c r="T679" s="90"/>
      <c r="U679" s="90"/>
      <c r="V679" s="90"/>
      <c r="W679" s="90"/>
      <c r="X679" s="90"/>
      <c r="Y679" s="90"/>
      <c r="Z679" s="90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</row>
    <row r="680" spans="3:38" ht="9" customHeight="1" x14ac:dyDescent="0.2">
      <c r="C680" s="81" t="s">
        <v>43</v>
      </c>
      <c r="D680" s="81" t="s">
        <v>44</v>
      </c>
      <c r="E680" s="106"/>
      <c r="F680" s="40">
        <f t="shared" si="20"/>
        <v>656031</v>
      </c>
      <c r="G680" s="40">
        <v>351927</v>
      </c>
      <c r="H680" s="40">
        <v>304104</v>
      </c>
      <c r="I680" s="40">
        <v>2203</v>
      </c>
      <c r="J680" s="40"/>
      <c r="K680" s="40">
        <f t="shared" si="21"/>
        <v>5200</v>
      </c>
      <c r="L680" s="40">
        <v>5023</v>
      </c>
      <c r="M680" s="40">
        <v>177</v>
      </c>
      <c r="N680" s="40">
        <v>4893</v>
      </c>
      <c r="O680" s="27"/>
      <c r="P680" s="27"/>
      <c r="Q680" s="91"/>
      <c r="R680" s="90"/>
      <c r="S680" s="90"/>
      <c r="T680" s="90"/>
      <c r="U680" s="90"/>
      <c r="V680" s="90"/>
      <c r="W680" s="90"/>
      <c r="X680" s="90"/>
      <c r="Y680" s="90"/>
      <c r="Z680" s="90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</row>
    <row r="681" spans="3:38" ht="9" customHeight="1" x14ac:dyDescent="0.2">
      <c r="C681" s="26"/>
      <c r="D681" s="26" t="s">
        <v>45</v>
      </c>
      <c r="E681" s="26"/>
      <c r="F681" s="27">
        <f t="shared" si="20"/>
        <v>93733</v>
      </c>
      <c r="G681" s="27">
        <v>93691</v>
      </c>
      <c r="H681" s="27">
        <v>42</v>
      </c>
      <c r="I681" s="27">
        <v>0</v>
      </c>
      <c r="J681" s="27"/>
      <c r="K681" s="27">
        <f t="shared" si="21"/>
        <v>1262</v>
      </c>
      <c r="L681" s="27">
        <v>1262</v>
      </c>
      <c r="M681" s="27">
        <v>0</v>
      </c>
      <c r="N681" s="27">
        <v>11403</v>
      </c>
      <c r="O681" s="27"/>
      <c r="P681" s="27"/>
      <c r="Q681" s="91"/>
      <c r="R681" s="90"/>
      <c r="S681" s="90"/>
      <c r="T681" s="90"/>
      <c r="U681" s="90"/>
      <c r="V681" s="90"/>
      <c r="W681" s="90"/>
      <c r="X681" s="90"/>
      <c r="Y681" s="90"/>
      <c r="Z681" s="90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</row>
    <row r="682" spans="3:38" ht="9" customHeight="1" x14ac:dyDescent="0.2">
      <c r="C682" s="26" t="s">
        <v>46</v>
      </c>
      <c r="D682" s="26" t="s">
        <v>47</v>
      </c>
      <c r="E682" s="26"/>
      <c r="F682" s="27">
        <f t="shared" si="20"/>
        <v>4581</v>
      </c>
      <c r="G682" s="27">
        <v>4581</v>
      </c>
      <c r="H682" s="27">
        <v>0</v>
      </c>
      <c r="I682" s="27">
        <v>140</v>
      </c>
      <c r="J682" s="27"/>
      <c r="K682" s="27">
        <f t="shared" si="21"/>
        <v>643</v>
      </c>
      <c r="L682" s="27">
        <v>643</v>
      </c>
      <c r="M682" s="27">
        <v>0</v>
      </c>
      <c r="N682" s="27">
        <v>890</v>
      </c>
      <c r="O682" s="27"/>
      <c r="P682" s="27"/>
      <c r="Q682" s="91"/>
      <c r="R682" s="90"/>
      <c r="S682" s="90"/>
      <c r="T682" s="90"/>
      <c r="U682" s="90"/>
      <c r="V682" s="90"/>
      <c r="W682" s="90"/>
      <c r="X682" s="90"/>
      <c r="Y682" s="90"/>
      <c r="Z682" s="90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</row>
    <row r="683" spans="3:38" ht="9" customHeight="1" x14ac:dyDescent="0.2">
      <c r="C683" s="26" t="s">
        <v>48</v>
      </c>
      <c r="D683" s="26" t="s">
        <v>49</v>
      </c>
      <c r="E683" s="26"/>
      <c r="F683" s="27">
        <f t="shared" si="20"/>
        <v>86252</v>
      </c>
      <c r="G683" s="27">
        <v>86252</v>
      </c>
      <c r="H683" s="27">
        <v>0</v>
      </c>
      <c r="I683" s="27">
        <v>309</v>
      </c>
      <c r="J683" s="27"/>
      <c r="K683" s="27">
        <f t="shared" si="21"/>
        <v>4290</v>
      </c>
      <c r="L683" s="27">
        <v>4290</v>
      </c>
      <c r="M683" s="27">
        <v>0</v>
      </c>
      <c r="N683" s="27">
        <v>7939</v>
      </c>
      <c r="O683" s="27"/>
      <c r="P683" s="27"/>
      <c r="Q683" s="91"/>
      <c r="R683" s="90"/>
      <c r="S683" s="90"/>
      <c r="T683" s="90"/>
      <c r="U683" s="90"/>
      <c r="V683" s="90"/>
      <c r="W683" s="90"/>
      <c r="X683" s="90"/>
      <c r="Y683" s="90"/>
      <c r="Z683" s="90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</row>
    <row r="684" spans="3:38" ht="9" customHeight="1" x14ac:dyDescent="0.2">
      <c r="C684" s="81" t="s">
        <v>50</v>
      </c>
      <c r="D684" s="81" t="s">
        <v>51</v>
      </c>
      <c r="E684" s="106"/>
      <c r="F684" s="40">
        <f t="shared" si="20"/>
        <v>4633166</v>
      </c>
      <c r="G684" s="40">
        <v>3633760</v>
      </c>
      <c r="H684" s="40">
        <v>999406</v>
      </c>
      <c r="I684" s="40">
        <v>13672</v>
      </c>
      <c r="J684" s="40"/>
      <c r="K684" s="40">
        <f t="shared" si="21"/>
        <v>6939</v>
      </c>
      <c r="L684" s="40">
        <v>6034</v>
      </c>
      <c r="M684" s="40">
        <v>905</v>
      </c>
      <c r="N684" s="40">
        <v>6361</v>
      </c>
      <c r="O684" s="27"/>
      <c r="P684" s="27"/>
      <c r="Q684" s="91"/>
      <c r="R684" s="90"/>
      <c r="S684" s="90"/>
      <c r="T684" s="90"/>
      <c r="U684" s="90"/>
      <c r="V684" s="90"/>
      <c r="W684" s="90"/>
      <c r="X684" s="90"/>
      <c r="Y684" s="90"/>
      <c r="Z684" s="90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</row>
    <row r="685" spans="3:38" ht="9" customHeight="1" x14ac:dyDescent="0.2">
      <c r="C685" s="26" t="s">
        <v>52</v>
      </c>
      <c r="D685" s="26" t="s">
        <v>53</v>
      </c>
      <c r="E685" s="26"/>
      <c r="F685" s="27">
        <f t="shared" si="20"/>
        <v>222636</v>
      </c>
      <c r="G685" s="27">
        <v>204808</v>
      </c>
      <c r="H685" s="27">
        <v>17828</v>
      </c>
      <c r="I685" s="27">
        <v>77375</v>
      </c>
      <c r="J685" s="27"/>
      <c r="K685" s="27">
        <f t="shared" si="21"/>
        <v>11919</v>
      </c>
      <c r="L685" s="27">
        <v>11860</v>
      </c>
      <c r="M685" s="27">
        <v>59</v>
      </c>
      <c r="N685" s="27">
        <v>1936</v>
      </c>
      <c r="O685" s="27"/>
      <c r="P685" s="27"/>
      <c r="Q685" s="91"/>
      <c r="R685" s="90"/>
      <c r="S685" s="90"/>
      <c r="T685" s="90"/>
      <c r="U685" s="90"/>
      <c r="V685" s="90"/>
      <c r="W685" s="90"/>
      <c r="X685" s="90"/>
      <c r="Y685" s="90"/>
      <c r="Z685" s="90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</row>
    <row r="686" spans="3:38" ht="9" customHeight="1" x14ac:dyDescent="0.2">
      <c r="C686" s="26"/>
      <c r="D686" s="26" t="s">
        <v>94</v>
      </c>
      <c r="E686" s="26"/>
      <c r="F686" s="27">
        <f t="shared" si="20"/>
        <v>0</v>
      </c>
      <c r="G686" s="27">
        <v>0</v>
      </c>
      <c r="H686" s="27">
        <v>0</v>
      </c>
      <c r="I686" s="27">
        <v>0</v>
      </c>
      <c r="J686" s="27"/>
      <c r="K686" s="27">
        <f t="shared" si="21"/>
        <v>249</v>
      </c>
      <c r="L686" s="27">
        <v>249</v>
      </c>
      <c r="M686" s="27">
        <v>0</v>
      </c>
      <c r="N686" s="27">
        <v>40</v>
      </c>
      <c r="O686" s="27"/>
      <c r="P686" s="27"/>
      <c r="Q686" s="91"/>
      <c r="R686" s="90"/>
      <c r="S686" s="90"/>
      <c r="T686" s="90"/>
      <c r="U686" s="90"/>
      <c r="V686" s="90"/>
      <c r="W686" s="90"/>
      <c r="X686" s="90"/>
      <c r="Y686" s="90"/>
      <c r="Z686" s="90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</row>
    <row r="687" spans="3:38" ht="9" customHeight="1" x14ac:dyDescent="0.2">
      <c r="C687" s="26"/>
      <c r="D687" s="26" t="s">
        <v>52</v>
      </c>
      <c r="E687" s="26"/>
      <c r="F687" s="27">
        <f t="shared" si="20"/>
        <v>533942</v>
      </c>
      <c r="G687" s="27">
        <v>467297</v>
      </c>
      <c r="H687" s="27">
        <v>66645</v>
      </c>
      <c r="I687" s="27">
        <v>1337</v>
      </c>
      <c r="J687" s="27"/>
      <c r="K687" s="27">
        <f t="shared" si="21"/>
        <v>28285</v>
      </c>
      <c r="L687" s="27">
        <v>28084</v>
      </c>
      <c r="M687" s="27">
        <v>201</v>
      </c>
      <c r="N687" s="27">
        <v>7664</v>
      </c>
      <c r="O687" s="27"/>
      <c r="P687" s="27"/>
      <c r="Q687" s="91"/>
      <c r="R687" s="90"/>
      <c r="S687" s="90"/>
      <c r="T687" s="90"/>
      <c r="U687" s="90"/>
      <c r="V687" s="90"/>
      <c r="W687" s="90"/>
      <c r="X687" s="90"/>
      <c r="Y687" s="90"/>
      <c r="Z687" s="90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</row>
    <row r="688" spans="3:38" ht="9" customHeight="1" x14ac:dyDescent="0.2">
      <c r="C688" s="81"/>
      <c r="D688" s="81" t="s">
        <v>54</v>
      </c>
      <c r="E688" s="106"/>
      <c r="F688" s="40">
        <f t="shared" si="20"/>
        <v>44396</v>
      </c>
      <c r="G688" s="40">
        <v>42561</v>
      </c>
      <c r="H688" s="40">
        <v>1835</v>
      </c>
      <c r="I688" s="40">
        <v>260</v>
      </c>
      <c r="J688" s="40"/>
      <c r="K688" s="40">
        <f t="shared" si="21"/>
        <v>13159</v>
      </c>
      <c r="L688" s="40">
        <v>13156</v>
      </c>
      <c r="M688" s="40">
        <v>3</v>
      </c>
      <c r="N688" s="40">
        <v>6514</v>
      </c>
      <c r="O688" s="27"/>
      <c r="P688" s="27"/>
      <c r="Q688" s="91"/>
      <c r="R688" s="90"/>
      <c r="S688" s="90"/>
      <c r="T688" s="90"/>
      <c r="U688" s="90"/>
      <c r="V688" s="90"/>
      <c r="W688" s="90"/>
      <c r="X688" s="90"/>
      <c r="Y688" s="90"/>
      <c r="Z688" s="90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</row>
    <row r="689" spans="3:38" ht="9" customHeight="1" x14ac:dyDescent="0.2">
      <c r="C689" s="26" t="s">
        <v>55</v>
      </c>
      <c r="D689" s="26" t="s">
        <v>55</v>
      </c>
      <c r="E689" s="26"/>
      <c r="F689" s="27">
        <f t="shared" si="20"/>
        <v>96305</v>
      </c>
      <c r="G689" s="27">
        <v>65733</v>
      </c>
      <c r="H689" s="27">
        <v>30572</v>
      </c>
      <c r="I689" s="27">
        <v>1993</v>
      </c>
      <c r="J689" s="27"/>
      <c r="K689" s="27">
        <f t="shared" si="21"/>
        <v>6054</v>
      </c>
      <c r="L689" s="27">
        <v>5509</v>
      </c>
      <c r="M689" s="27">
        <v>545</v>
      </c>
      <c r="N689" s="27">
        <v>9731</v>
      </c>
      <c r="O689" s="27"/>
      <c r="P689" s="27"/>
      <c r="Q689" s="91"/>
      <c r="R689" s="90"/>
      <c r="S689" s="90"/>
      <c r="T689" s="90"/>
      <c r="U689" s="90"/>
      <c r="V689" s="90"/>
      <c r="W689" s="90"/>
      <c r="X689" s="90"/>
      <c r="Y689" s="90"/>
      <c r="Z689" s="90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</row>
    <row r="690" spans="3:38" ht="9" customHeight="1" x14ac:dyDescent="0.2">
      <c r="C690" s="26"/>
      <c r="D690" s="26" t="s">
        <v>56</v>
      </c>
      <c r="E690" s="26"/>
      <c r="F690" s="27">
        <f t="shared" si="20"/>
        <v>0</v>
      </c>
      <c r="G690" s="27">
        <v>0</v>
      </c>
      <c r="H690" s="27">
        <v>0</v>
      </c>
      <c r="I690" s="27">
        <v>0</v>
      </c>
      <c r="J690" s="27"/>
      <c r="K690" s="27">
        <f t="shared" si="21"/>
        <v>918</v>
      </c>
      <c r="L690" s="27">
        <v>918</v>
      </c>
      <c r="M690" s="27">
        <v>0</v>
      </c>
      <c r="N690" s="27">
        <v>1756</v>
      </c>
      <c r="O690" s="27"/>
      <c r="P690" s="27"/>
      <c r="Q690" s="91"/>
      <c r="R690" s="90"/>
      <c r="S690" s="90"/>
      <c r="T690" s="90"/>
      <c r="U690" s="90"/>
      <c r="V690" s="90"/>
      <c r="W690" s="90"/>
      <c r="X690" s="90"/>
      <c r="Y690" s="90"/>
      <c r="Z690" s="90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</row>
    <row r="691" spans="3:38" ht="9" customHeight="1" x14ac:dyDescent="0.2">
      <c r="C691" s="26" t="s">
        <v>57</v>
      </c>
      <c r="D691" s="26" t="s">
        <v>57</v>
      </c>
      <c r="E691" s="26"/>
      <c r="F691" s="27">
        <f t="shared" si="20"/>
        <v>65566</v>
      </c>
      <c r="G691" s="27">
        <v>34765</v>
      </c>
      <c r="H691" s="27">
        <v>30801</v>
      </c>
      <c r="I691" s="27">
        <v>0</v>
      </c>
      <c r="J691" s="27"/>
      <c r="K691" s="27">
        <f t="shared" si="21"/>
        <v>7293</v>
      </c>
      <c r="L691" s="27">
        <v>7293</v>
      </c>
      <c r="M691" s="27">
        <v>0</v>
      </c>
      <c r="N691" s="27">
        <v>9290</v>
      </c>
      <c r="O691" s="27"/>
      <c r="P691" s="27"/>
      <c r="Q691" s="91"/>
      <c r="R691" s="90"/>
      <c r="S691" s="90"/>
      <c r="T691" s="90"/>
      <c r="U691" s="90"/>
      <c r="V691" s="90"/>
      <c r="W691" s="90"/>
      <c r="X691" s="90"/>
      <c r="Y691" s="90"/>
      <c r="Z691" s="90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</row>
    <row r="692" spans="3:38" ht="9" customHeight="1" x14ac:dyDescent="0.2">
      <c r="C692" s="81" t="s">
        <v>59</v>
      </c>
      <c r="D692" s="81" t="s">
        <v>60</v>
      </c>
      <c r="E692" s="106"/>
      <c r="F692" s="40">
        <f t="shared" si="20"/>
        <v>6753464</v>
      </c>
      <c r="G692" s="40">
        <v>1859021</v>
      </c>
      <c r="H692" s="40">
        <v>4894443</v>
      </c>
      <c r="I692" s="40">
        <v>2539590</v>
      </c>
      <c r="J692" s="40"/>
      <c r="K692" s="40">
        <f t="shared" si="21"/>
        <v>9666</v>
      </c>
      <c r="L692" s="40">
        <v>8709</v>
      </c>
      <c r="M692" s="40">
        <v>957</v>
      </c>
      <c r="N692" s="40">
        <v>11756</v>
      </c>
      <c r="O692" s="27"/>
      <c r="P692" s="27"/>
      <c r="Q692" s="91"/>
      <c r="R692" s="90"/>
      <c r="S692" s="90"/>
      <c r="T692" s="90"/>
      <c r="U692" s="90"/>
      <c r="V692" s="90"/>
      <c r="W692" s="90"/>
      <c r="X692" s="90"/>
      <c r="Y692" s="90"/>
      <c r="Z692" s="90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</row>
    <row r="693" spans="3:38" ht="9" customHeight="1" x14ac:dyDescent="0.2">
      <c r="C693" s="26"/>
      <c r="D693" s="26" t="s">
        <v>61</v>
      </c>
      <c r="E693" s="26"/>
      <c r="F693" s="27">
        <f t="shared" si="20"/>
        <v>91155</v>
      </c>
      <c r="G693" s="27">
        <v>90217</v>
      </c>
      <c r="H693" s="27">
        <v>938</v>
      </c>
      <c r="I693" s="27">
        <v>1359</v>
      </c>
      <c r="J693" s="27"/>
      <c r="K693" s="27">
        <f t="shared" si="21"/>
        <v>3848</v>
      </c>
      <c r="L693" s="27">
        <v>3779</v>
      </c>
      <c r="M693" s="27">
        <v>69</v>
      </c>
      <c r="N693" s="27">
        <v>6253</v>
      </c>
      <c r="O693" s="27"/>
      <c r="P693" s="27"/>
      <c r="Q693" s="91"/>
      <c r="R693" s="90"/>
      <c r="S693" s="90"/>
      <c r="T693" s="90"/>
      <c r="U693" s="90"/>
      <c r="V693" s="90"/>
      <c r="W693" s="90"/>
      <c r="X693" s="90"/>
      <c r="Y693" s="90"/>
      <c r="Z693" s="90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</row>
    <row r="694" spans="3:38" ht="9" customHeight="1" x14ac:dyDescent="0.2">
      <c r="C694" s="26"/>
      <c r="D694" s="26" t="s">
        <v>62</v>
      </c>
      <c r="E694" s="26"/>
      <c r="F694" s="27">
        <f t="shared" si="20"/>
        <v>325405</v>
      </c>
      <c r="G694" s="27">
        <v>68004</v>
      </c>
      <c r="H694" s="27">
        <v>257401</v>
      </c>
      <c r="I694" s="27">
        <v>156457</v>
      </c>
      <c r="J694" s="27"/>
      <c r="K694" s="27">
        <f t="shared" si="21"/>
        <v>4777</v>
      </c>
      <c r="L694" s="27">
        <v>4725</v>
      </c>
      <c r="M694" s="27">
        <v>52</v>
      </c>
      <c r="N694" s="27">
        <v>3679</v>
      </c>
      <c r="O694" s="27"/>
      <c r="P694" s="27"/>
      <c r="Q694" s="91"/>
      <c r="R694" s="90"/>
      <c r="S694" s="90"/>
      <c r="T694" s="90"/>
      <c r="U694" s="90"/>
      <c r="V694" s="90"/>
      <c r="W694" s="90"/>
      <c r="X694" s="90"/>
      <c r="Y694" s="90"/>
      <c r="Z694" s="90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</row>
    <row r="695" spans="3:38" ht="9" customHeight="1" x14ac:dyDescent="0.2">
      <c r="C695" s="26" t="s">
        <v>63</v>
      </c>
      <c r="D695" s="26" t="s">
        <v>63</v>
      </c>
      <c r="E695" s="26"/>
      <c r="F695" s="27">
        <f t="shared" si="20"/>
        <v>215837</v>
      </c>
      <c r="G695" s="27">
        <v>147436</v>
      </c>
      <c r="H695" s="27">
        <v>68401</v>
      </c>
      <c r="I695" s="27">
        <v>0</v>
      </c>
      <c r="J695" s="27"/>
      <c r="K695" s="27">
        <f t="shared" si="21"/>
        <v>6434</v>
      </c>
      <c r="L695" s="27">
        <v>6031</v>
      </c>
      <c r="M695" s="27">
        <v>403</v>
      </c>
      <c r="N695" s="27">
        <v>11339</v>
      </c>
      <c r="O695" s="27"/>
      <c r="P695" s="27"/>
      <c r="Q695" s="91"/>
      <c r="R695" s="90"/>
      <c r="S695" s="90"/>
      <c r="T695" s="90"/>
      <c r="U695" s="90"/>
      <c r="V695" s="90"/>
      <c r="W695" s="90"/>
      <c r="X695" s="90"/>
      <c r="Y695" s="90"/>
      <c r="Z695" s="90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</row>
    <row r="696" spans="3:38" ht="9" customHeight="1" x14ac:dyDescent="0.2">
      <c r="C696" s="81"/>
      <c r="D696" s="81" t="s">
        <v>64</v>
      </c>
      <c r="E696" s="106"/>
      <c r="F696" s="40">
        <f t="shared" si="20"/>
        <v>0</v>
      </c>
      <c r="G696" s="40">
        <v>0</v>
      </c>
      <c r="H696" s="40">
        <v>0</v>
      </c>
      <c r="I696" s="40">
        <v>0</v>
      </c>
      <c r="J696" s="40"/>
      <c r="K696" s="40">
        <f t="shared" si="21"/>
        <v>586</v>
      </c>
      <c r="L696" s="40">
        <v>586</v>
      </c>
      <c r="M696" s="40">
        <v>0</v>
      </c>
      <c r="N696" s="40">
        <v>1457</v>
      </c>
      <c r="O696" s="27"/>
      <c r="P696" s="27"/>
      <c r="Q696" s="91"/>
      <c r="R696" s="90"/>
      <c r="S696" s="90"/>
      <c r="T696" s="90"/>
      <c r="U696" s="90"/>
      <c r="V696" s="90"/>
      <c r="W696" s="90"/>
      <c r="X696" s="90"/>
      <c r="Y696" s="90"/>
      <c r="Z696" s="90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</row>
    <row r="697" spans="3:38" ht="9" customHeight="1" x14ac:dyDescent="0.2">
      <c r="C697" s="26" t="s">
        <v>65</v>
      </c>
      <c r="D697" s="26" t="s">
        <v>66</v>
      </c>
      <c r="E697" s="26"/>
      <c r="F697" s="27">
        <f t="shared" si="20"/>
        <v>709276</v>
      </c>
      <c r="G697" s="27">
        <v>673663</v>
      </c>
      <c r="H697" s="27">
        <v>35613</v>
      </c>
      <c r="I697" s="27">
        <v>0</v>
      </c>
      <c r="J697" s="27"/>
      <c r="K697" s="27">
        <f t="shared" si="21"/>
        <v>20213</v>
      </c>
      <c r="L697" s="27">
        <v>20146</v>
      </c>
      <c r="M697" s="27">
        <v>67</v>
      </c>
      <c r="N697" s="27">
        <v>39629</v>
      </c>
      <c r="O697" s="27"/>
      <c r="P697" s="27"/>
      <c r="Q697" s="91"/>
      <c r="R697" s="90"/>
      <c r="S697" s="90"/>
      <c r="T697" s="90"/>
      <c r="U697" s="90"/>
      <c r="V697" s="90"/>
      <c r="W697" s="90"/>
      <c r="X697" s="90"/>
      <c r="Y697" s="90"/>
      <c r="Z697" s="90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</row>
    <row r="698" spans="3:38" ht="9" customHeight="1" x14ac:dyDescent="0.2">
      <c r="C698" s="26"/>
      <c r="D698" s="26" t="s">
        <v>67</v>
      </c>
      <c r="E698" s="26"/>
      <c r="F698" s="27">
        <f t="shared" si="20"/>
        <v>185609</v>
      </c>
      <c r="G698" s="27">
        <v>176761</v>
      </c>
      <c r="H698" s="27">
        <v>8848</v>
      </c>
      <c r="I698" s="27">
        <v>369</v>
      </c>
      <c r="J698" s="27"/>
      <c r="K698" s="27">
        <f t="shared" si="21"/>
        <v>11123</v>
      </c>
      <c r="L698" s="27">
        <v>11046</v>
      </c>
      <c r="M698" s="27">
        <v>77</v>
      </c>
      <c r="N698" s="27">
        <v>5555</v>
      </c>
      <c r="O698" s="27"/>
      <c r="P698" s="27"/>
      <c r="Q698" s="91"/>
      <c r="R698" s="90"/>
      <c r="S698" s="90"/>
      <c r="T698" s="90"/>
      <c r="U698" s="90"/>
      <c r="V698" s="90"/>
      <c r="W698" s="90"/>
      <c r="X698" s="90"/>
      <c r="Y698" s="90"/>
      <c r="Z698" s="90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</row>
    <row r="699" spans="3:38" ht="9" customHeight="1" x14ac:dyDescent="0.2">
      <c r="C699" s="26"/>
      <c r="D699" s="26" t="s">
        <v>68</v>
      </c>
      <c r="E699" s="26"/>
      <c r="F699" s="27">
        <f t="shared" si="20"/>
        <v>691880</v>
      </c>
      <c r="G699" s="27">
        <v>335627</v>
      </c>
      <c r="H699" s="27">
        <v>356253</v>
      </c>
      <c r="I699" s="27">
        <v>89720</v>
      </c>
      <c r="J699" s="27"/>
      <c r="K699" s="27">
        <f t="shared" si="21"/>
        <v>11988</v>
      </c>
      <c r="L699" s="27">
        <v>11833</v>
      </c>
      <c r="M699" s="27">
        <v>155</v>
      </c>
      <c r="N699" s="27">
        <v>6213</v>
      </c>
      <c r="O699" s="27"/>
      <c r="P699" s="27"/>
      <c r="Q699" s="91"/>
      <c r="R699" s="90"/>
      <c r="S699" s="90"/>
      <c r="T699" s="90"/>
      <c r="U699" s="90"/>
      <c r="V699" s="90"/>
      <c r="W699" s="90"/>
      <c r="X699" s="90"/>
      <c r="Y699" s="90"/>
      <c r="Z699" s="90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</row>
    <row r="700" spans="3:38" ht="9" customHeight="1" x14ac:dyDescent="0.2">
      <c r="C700" s="81" t="s">
        <v>69</v>
      </c>
      <c r="D700" s="81" t="s">
        <v>70</v>
      </c>
      <c r="E700" s="106"/>
      <c r="F700" s="40">
        <f t="shared" si="20"/>
        <v>124216</v>
      </c>
      <c r="G700" s="40">
        <v>122063</v>
      </c>
      <c r="H700" s="40">
        <v>2153</v>
      </c>
      <c r="I700" s="40">
        <v>327</v>
      </c>
      <c r="J700" s="40"/>
      <c r="K700" s="40">
        <f t="shared" si="21"/>
        <v>3508</v>
      </c>
      <c r="L700" s="40">
        <v>3143</v>
      </c>
      <c r="M700" s="40">
        <v>365</v>
      </c>
      <c r="N700" s="40">
        <v>10693</v>
      </c>
      <c r="O700" s="27"/>
      <c r="P700" s="27"/>
      <c r="Q700" s="91"/>
      <c r="R700" s="90"/>
      <c r="S700" s="90"/>
      <c r="T700" s="90"/>
      <c r="U700" s="90"/>
      <c r="V700" s="90"/>
      <c r="W700" s="90"/>
      <c r="X700" s="90"/>
      <c r="Y700" s="90"/>
      <c r="Z700" s="90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</row>
    <row r="701" spans="3:38" ht="9" customHeight="1" x14ac:dyDescent="0.2">
      <c r="C701" s="26"/>
      <c r="D701" s="26" t="s">
        <v>71</v>
      </c>
      <c r="E701" s="26"/>
      <c r="F701" s="27">
        <f t="shared" si="20"/>
        <v>14651</v>
      </c>
      <c r="G701" s="27">
        <v>1</v>
      </c>
      <c r="H701" s="27">
        <v>14650</v>
      </c>
      <c r="I701" s="27">
        <v>13</v>
      </c>
      <c r="J701" s="27"/>
      <c r="K701" s="27">
        <f t="shared" si="21"/>
        <v>10083</v>
      </c>
      <c r="L701" s="27">
        <v>10016</v>
      </c>
      <c r="M701" s="27">
        <v>67</v>
      </c>
      <c r="N701" s="27">
        <v>8885</v>
      </c>
      <c r="O701" s="27"/>
      <c r="P701" s="27"/>
      <c r="Q701" s="91"/>
      <c r="R701" s="90"/>
      <c r="S701" s="90"/>
      <c r="T701" s="90"/>
      <c r="U701" s="90"/>
      <c r="V701" s="90"/>
      <c r="W701" s="90"/>
      <c r="X701" s="90"/>
      <c r="Y701" s="90"/>
      <c r="Z701" s="90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</row>
    <row r="702" spans="3:38" ht="9" customHeight="1" x14ac:dyDescent="0.2">
      <c r="C702" s="26"/>
      <c r="D702" s="26" t="s">
        <v>72</v>
      </c>
      <c r="E702" s="26"/>
      <c r="F702" s="27">
        <f t="shared" si="20"/>
        <v>1174422</v>
      </c>
      <c r="G702" s="27">
        <v>1068064</v>
      </c>
      <c r="H702" s="27">
        <v>106358</v>
      </c>
      <c r="I702" s="27">
        <v>1056</v>
      </c>
      <c r="J702" s="27"/>
      <c r="K702" s="27">
        <f t="shared" si="21"/>
        <v>4681</v>
      </c>
      <c r="L702" s="27">
        <v>4244</v>
      </c>
      <c r="M702" s="27">
        <v>437</v>
      </c>
      <c r="N702" s="27">
        <v>26570</v>
      </c>
      <c r="O702" s="27"/>
      <c r="P702" s="27"/>
      <c r="Q702" s="91"/>
      <c r="R702" s="90"/>
      <c r="S702" s="90"/>
      <c r="T702" s="90"/>
      <c r="U702" s="90"/>
      <c r="V702" s="90"/>
      <c r="W702" s="90"/>
      <c r="X702" s="90"/>
      <c r="Y702" s="90"/>
      <c r="Z702" s="90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</row>
    <row r="703" spans="3:38" ht="9" customHeight="1" x14ac:dyDescent="0.2">
      <c r="C703" s="26"/>
      <c r="D703" s="26" t="s">
        <v>73</v>
      </c>
      <c r="E703" s="26"/>
      <c r="F703" s="27">
        <f t="shared" si="20"/>
        <v>0</v>
      </c>
      <c r="G703" s="27">
        <v>0</v>
      </c>
      <c r="H703" s="27">
        <v>0</v>
      </c>
      <c r="I703" s="27">
        <v>0</v>
      </c>
      <c r="J703" s="27"/>
      <c r="K703" s="27">
        <f t="shared" si="21"/>
        <v>592</v>
      </c>
      <c r="L703" s="27">
        <v>583</v>
      </c>
      <c r="M703" s="27">
        <v>9</v>
      </c>
      <c r="N703" s="27">
        <v>3589</v>
      </c>
      <c r="O703" s="27"/>
      <c r="P703" s="27"/>
      <c r="Q703" s="91"/>
      <c r="R703" s="90"/>
      <c r="S703" s="90"/>
      <c r="T703" s="90"/>
      <c r="U703" s="90"/>
      <c r="V703" s="90"/>
      <c r="W703" s="90"/>
      <c r="X703" s="90"/>
      <c r="Y703" s="90"/>
      <c r="Z703" s="90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</row>
    <row r="704" spans="3:38" ht="9" customHeight="1" x14ac:dyDescent="0.2">
      <c r="C704" s="81" t="s">
        <v>74</v>
      </c>
      <c r="D704" s="81" t="s">
        <v>75</v>
      </c>
      <c r="E704" s="106"/>
      <c r="F704" s="40">
        <f t="shared" si="20"/>
        <v>713558</v>
      </c>
      <c r="G704" s="40">
        <v>671655</v>
      </c>
      <c r="H704" s="40">
        <v>41903</v>
      </c>
      <c r="I704" s="40">
        <v>3066</v>
      </c>
      <c r="J704" s="40"/>
      <c r="K704" s="40">
        <f t="shared" si="21"/>
        <v>5345</v>
      </c>
      <c r="L704" s="40">
        <v>5234</v>
      </c>
      <c r="M704" s="40">
        <v>111</v>
      </c>
      <c r="N704" s="40">
        <v>2674</v>
      </c>
      <c r="O704" s="27"/>
      <c r="P704" s="27"/>
      <c r="Q704" s="91"/>
      <c r="R704" s="90"/>
      <c r="S704" s="90"/>
      <c r="T704" s="90"/>
      <c r="U704" s="90"/>
      <c r="V704" s="90"/>
      <c r="W704" s="90"/>
      <c r="X704" s="90"/>
      <c r="Y704" s="90"/>
      <c r="Z704" s="90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</row>
    <row r="705" spans="3:38" ht="9" customHeight="1" x14ac:dyDescent="0.2">
      <c r="C705" s="26" t="s">
        <v>76</v>
      </c>
      <c r="D705" s="26" t="s">
        <v>77</v>
      </c>
      <c r="E705" s="26"/>
      <c r="F705" s="27">
        <f t="shared" si="20"/>
        <v>41940</v>
      </c>
      <c r="G705" s="27">
        <v>41940</v>
      </c>
      <c r="H705" s="27">
        <v>0</v>
      </c>
      <c r="I705" s="27">
        <v>1186</v>
      </c>
      <c r="J705" s="27"/>
      <c r="K705" s="27">
        <f t="shared" si="21"/>
        <v>2006</v>
      </c>
      <c r="L705" s="27">
        <v>1843</v>
      </c>
      <c r="M705" s="27">
        <v>163</v>
      </c>
      <c r="N705" s="27">
        <v>3816</v>
      </c>
      <c r="O705" s="27"/>
      <c r="P705" s="27"/>
      <c r="Q705" s="91"/>
      <c r="R705" s="90"/>
      <c r="S705" s="90"/>
      <c r="T705" s="90"/>
      <c r="U705" s="90"/>
      <c r="V705" s="90"/>
      <c r="W705" s="90"/>
      <c r="X705" s="90"/>
      <c r="Y705" s="90"/>
      <c r="Z705" s="90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</row>
    <row r="706" spans="3:38" ht="9" customHeight="1" x14ac:dyDescent="0.2">
      <c r="C706" s="26"/>
      <c r="D706" s="26" t="s">
        <v>78</v>
      </c>
      <c r="E706" s="26"/>
      <c r="F706" s="27">
        <f t="shared" si="20"/>
        <v>59762</v>
      </c>
      <c r="G706" s="27">
        <v>59762</v>
      </c>
      <c r="H706" s="27">
        <v>0</v>
      </c>
      <c r="I706" s="27">
        <v>4</v>
      </c>
      <c r="J706" s="27"/>
      <c r="K706" s="27">
        <f t="shared" si="21"/>
        <v>1414</v>
      </c>
      <c r="L706" s="27">
        <v>1391</v>
      </c>
      <c r="M706" s="27">
        <v>23</v>
      </c>
      <c r="N706" s="27">
        <v>5017</v>
      </c>
      <c r="O706" s="27"/>
      <c r="P706" s="27"/>
      <c r="Q706" s="91"/>
      <c r="R706" s="90"/>
      <c r="S706" s="90"/>
      <c r="T706" s="90"/>
      <c r="U706" s="90"/>
      <c r="V706" s="90"/>
      <c r="W706" s="90"/>
      <c r="X706" s="90"/>
      <c r="Y706" s="90"/>
      <c r="Z706" s="90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</row>
    <row r="707" spans="3:38" ht="9" customHeight="1" x14ac:dyDescent="0.2">
      <c r="C707" s="26"/>
      <c r="D707" s="26" t="s">
        <v>79</v>
      </c>
      <c r="E707" s="26"/>
      <c r="F707" s="27">
        <f t="shared" si="20"/>
        <v>80944</v>
      </c>
      <c r="G707" s="27">
        <v>80677</v>
      </c>
      <c r="H707" s="27">
        <v>267</v>
      </c>
      <c r="I707" s="27">
        <v>577</v>
      </c>
      <c r="J707" s="27"/>
      <c r="K707" s="27">
        <f t="shared" si="21"/>
        <v>1035</v>
      </c>
      <c r="L707" s="27">
        <v>985</v>
      </c>
      <c r="M707" s="27">
        <v>50</v>
      </c>
      <c r="N707" s="27">
        <v>6959</v>
      </c>
      <c r="O707" s="27"/>
      <c r="P707" s="27"/>
      <c r="Q707" s="91"/>
      <c r="R707" s="90"/>
      <c r="S707" s="90"/>
      <c r="T707" s="90"/>
      <c r="U707" s="90"/>
      <c r="V707" s="90"/>
      <c r="W707" s="90"/>
      <c r="X707" s="90"/>
      <c r="Y707" s="90"/>
      <c r="Z707" s="90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</row>
    <row r="708" spans="3:38" ht="9" customHeight="1" x14ac:dyDescent="0.2">
      <c r="C708" s="81"/>
      <c r="D708" s="81" t="s">
        <v>80</v>
      </c>
      <c r="E708" s="106"/>
      <c r="F708" s="40">
        <f t="shared" si="20"/>
        <v>136001</v>
      </c>
      <c r="G708" s="40">
        <v>135750</v>
      </c>
      <c r="H708" s="40">
        <v>251</v>
      </c>
      <c r="I708" s="40">
        <v>0</v>
      </c>
      <c r="J708" s="40"/>
      <c r="K708" s="40">
        <f t="shared" si="21"/>
        <v>5803</v>
      </c>
      <c r="L708" s="40">
        <v>5777</v>
      </c>
      <c r="M708" s="40">
        <v>26</v>
      </c>
      <c r="N708" s="40">
        <v>4446</v>
      </c>
      <c r="O708" s="27"/>
      <c r="P708" s="27"/>
      <c r="Q708" s="91"/>
      <c r="R708" s="90"/>
      <c r="S708" s="90"/>
      <c r="T708" s="90"/>
      <c r="U708" s="90"/>
      <c r="V708" s="90"/>
      <c r="W708" s="90"/>
      <c r="X708" s="90"/>
      <c r="Y708" s="90"/>
      <c r="Z708" s="90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</row>
    <row r="709" spans="3:38" ht="9" customHeight="1" x14ac:dyDescent="0.2">
      <c r="C709" s="26"/>
      <c r="D709" s="26" t="s">
        <v>81</v>
      </c>
      <c r="E709" s="26"/>
      <c r="F709" s="27">
        <f t="shared" si="20"/>
        <v>376648</v>
      </c>
      <c r="G709" s="27">
        <v>338511</v>
      </c>
      <c r="H709" s="27">
        <v>38137</v>
      </c>
      <c r="I709" s="27">
        <v>4628</v>
      </c>
      <c r="J709" s="27"/>
      <c r="K709" s="27">
        <f t="shared" si="21"/>
        <v>8934</v>
      </c>
      <c r="L709" s="27">
        <v>8256</v>
      </c>
      <c r="M709" s="27">
        <v>678</v>
      </c>
      <c r="N709" s="27">
        <v>11912</v>
      </c>
      <c r="O709" s="27"/>
      <c r="P709" s="27"/>
      <c r="Q709" s="91"/>
      <c r="R709" s="90"/>
      <c r="S709" s="90"/>
      <c r="T709" s="90"/>
      <c r="U709" s="90"/>
      <c r="V709" s="90"/>
      <c r="W709" s="90"/>
      <c r="X709" s="90"/>
      <c r="Y709" s="90"/>
      <c r="Z709" s="90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</row>
    <row r="710" spans="3:38" ht="9" customHeight="1" x14ac:dyDescent="0.2">
      <c r="C710" s="76" t="s">
        <v>82</v>
      </c>
      <c r="D710" s="26" t="s">
        <v>83</v>
      </c>
      <c r="E710" s="26"/>
      <c r="F710" s="27">
        <f t="shared" si="20"/>
        <v>145366</v>
      </c>
      <c r="G710" s="27">
        <v>142103</v>
      </c>
      <c r="H710" s="27">
        <v>3263</v>
      </c>
      <c r="I710" s="27">
        <v>252</v>
      </c>
      <c r="J710" s="27"/>
      <c r="K710" s="27">
        <f t="shared" si="21"/>
        <v>1842</v>
      </c>
      <c r="L710" s="27">
        <v>1838</v>
      </c>
      <c r="M710" s="27">
        <v>4</v>
      </c>
      <c r="N710" s="27">
        <v>1257</v>
      </c>
      <c r="O710" s="27"/>
      <c r="P710" s="27"/>
      <c r="Q710" s="91"/>
      <c r="R710" s="90"/>
      <c r="S710" s="90"/>
      <c r="T710" s="90"/>
      <c r="U710" s="90"/>
      <c r="V710" s="90"/>
      <c r="W710" s="90"/>
      <c r="X710" s="90"/>
      <c r="Y710" s="90"/>
      <c r="Z710" s="90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</row>
    <row r="711" spans="3:38" s="94" customFormat="1" ht="9" customHeight="1" x14ac:dyDescent="0.2">
      <c r="C711" s="26"/>
      <c r="D711" s="26" t="s">
        <v>84</v>
      </c>
      <c r="E711" s="26"/>
      <c r="F711" s="27">
        <f t="shared" si="20"/>
        <v>57987</v>
      </c>
      <c r="G711" s="27">
        <v>56975</v>
      </c>
      <c r="H711" s="27">
        <v>1012</v>
      </c>
      <c r="I711" s="27">
        <v>293</v>
      </c>
      <c r="J711" s="27"/>
      <c r="K711" s="27">
        <f t="shared" si="21"/>
        <v>7814</v>
      </c>
      <c r="L711" s="27">
        <v>7814</v>
      </c>
      <c r="M711" s="27">
        <v>0</v>
      </c>
      <c r="N711" s="27">
        <v>2911</v>
      </c>
      <c r="O711" s="27"/>
      <c r="P711" s="27"/>
      <c r="Q711" s="91"/>
      <c r="R711" s="90"/>
      <c r="S711" s="90"/>
      <c r="T711" s="90"/>
      <c r="U711" s="90"/>
      <c r="V711" s="90"/>
      <c r="W711" s="90"/>
      <c r="X711" s="90"/>
      <c r="Y711" s="90"/>
      <c r="Z711" s="90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</row>
    <row r="712" spans="3:38" ht="9" customHeight="1" x14ac:dyDescent="0.2">
      <c r="C712" s="81"/>
      <c r="D712" s="81" t="s">
        <v>85</v>
      </c>
      <c r="E712" s="58"/>
      <c r="F712" s="40">
        <f t="shared" si="20"/>
        <v>573787</v>
      </c>
      <c r="G712" s="40">
        <v>512377</v>
      </c>
      <c r="H712" s="40">
        <v>61410</v>
      </c>
      <c r="I712" s="40">
        <v>2465</v>
      </c>
      <c r="J712" s="40"/>
      <c r="K712" s="40">
        <f t="shared" si="21"/>
        <v>6229</v>
      </c>
      <c r="L712" s="40">
        <v>5765</v>
      </c>
      <c r="M712" s="40">
        <v>464</v>
      </c>
      <c r="N712" s="40">
        <v>8116</v>
      </c>
      <c r="O712" s="27"/>
      <c r="P712" s="27"/>
      <c r="Q712" s="91"/>
      <c r="R712" s="90"/>
      <c r="S712" s="90"/>
      <c r="T712" s="90"/>
      <c r="U712" s="90"/>
      <c r="V712" s="90"/>
      <c r="W712" s="90"/>
      <c r="X712" s="90"/>
      <c r="Y712" s="90"/>
      <c r="Z712" s="90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</row>
    <row r="713" spans="3:38" ht="9" customHeight="1" x14ac:dyDescent="0.2">
      <c r="C713" s="38" t="s">
        <v>86</v>
      </c>
      <c r="D713" s="469" t="s">
        <v>87</v>
      </c>
      <c r="E713" s="469"/>
      <c r="F713" s="52">
        <f t="shared" si="20"/>
        <v>968868</v>
      </c>
      <c r="G713" s="52">
        <v>849738</v>
      </c>
      <c r="H713" s="52">
        <v>119130</v>
      </c>
      <c r="I713" s="52">
        <v>50018</v>
      </c>
      <c r="J713" s="52"/>
      <c r="K713" s="52">
        <f t="shared" si="21"/>
        <v>4345</v>
      </c>
      <c r="L713" s="52">
        <v>3789</v>
      </c>
      <c r="M713" s="52">
        <v>556</v>
      </c>
      <c r="N713" s="52">
        <v>4220</v>
      </c>
      <c r="O713" s="27"/>
      <c r="P713" s="27"/>
      <c r="Q713" s="91"/>
      <c r="R713" s="90"/>
      <c r="S713" s="90"/>
      <c r="T713" s="90"/>
      <c r="U713" s="90"/>
      <c r="V713" s="90"/>
      <c r="W713" s="90"/>
      <c r="X713" s="90"/>
      <c r="Y713" s="90"/>
      <c r="Z713" s="90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</row>
    <row r="714" spans="3:38" ht="9" customHeight="1" x14ac:dyDescent="0.2">
      <c r="C714" s="26" t="s">
        <v>88</v>
      </c>
      <c r="D714" s="469" t="s">
        <v>88</v>
      </c>
      <c r="E714" s="469"/>
      <c r="F714" s="52">
        <f t="shared" si="20"/>
        <v>289285</v>
      </c>
      <c r="G714" s="52">
        <v>191189</v>
      </c>
      <c r="H714" s="52">
        <v>98096</v>
      </c>
      <c r="I714" s="52">
        <v>512</v>
      </c>
      <c r="J714" s="52"/>
      <c r="K714" s="52">
        <f t="shared" si="21"/>
        <v>1991</v>
      </c>
      <c r="L714" s="52">
        <v>1813</v>
      </c>
      <c r="M714" s="52">
        <v>178</v>
      </c>
      <c r="N714" s="52">
        <v>5349</v>
      </c>
      <c r="O714" s="27"/>
      <c r="P714" s="27"/>
      <c r="Q714" s="91"/>
      <c r="R714" s="90"/>
      <c r="S714" s="90"/>
      <c r="T714" s="90"/>
      <c r="U714" s="90"/>
      <c r="V714" s="90"/>
      <c r="W714" s="90"/>
      <c r="X714" s="90"/>
      <c r="Y714" s="90"/>
      <c r="Z714" s="90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</row>
    <row r="715" spans="3:38" ht="9" customHeight="1" x14ac:dyDescent="0.2">
      <c r="C715" s="26"/>
      <c r="D715" s="469"/>
      <c r="E715" s="469"/>
      <c r="F715" s="52"/>
      <c r="G715" s="52"/>
      <c r="H715" s="52"/>
      <c r="I715" s="52"/>
      <c r="J715" s="52"/>
      <c r="K715" s="52"/>
      <c r="L715" s="52"/>
      <c r="M715" s="52"/>
      <c r="N715" s="52"/>
      <c r="O715" s="27"/>
      <c r="P715" s="27"/>
      <c r="Q715" s="91"/>
      <c r="R715" s="90"/>
      <c r="S715" s="90"/>
      <c r="T715" s="90"/>
      <c r="U715" s="90"/>
      <c r="V715" s="90"/>
      <c r="W715" s="90"/>
      <c r="X715" s="90"/>
      <c r="Y715" s="90"/>
      <c r="Z715" s="90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</row>
    <row r="716" spans="3:38" s="29" customFormat="1" ht="9" customHeight="1" x14ac:dyDescent="0.25">
      <c r="C716" s="25">
        <v>2006</v>
      </c>
      <c r="D716" s="26"/>
      <c r="E716" s="26"/>
      <c r="F716" s="27"/>
      <c r="G716" s="27"/>
      <c r="H716" s="27"/>
      <c r="I716" s="27"/>
      <c r="J716" s="27"/>
      <c r="K716" s="27"/>
      <c r="L716" s="27"/>
      <c r="M716" s="27"/>
      <c r="N716" s="27"/>
      <c r="O716" s="28"/>
      <c r="P716" s="28"/>
      <c r="S716" s="111"/>
      <c r="V716" s="112"/>
      <c r="W716" s="112"/>
      <c r="X716" s="112"/>
      <c r="Y716" s="112"/>
      <c r="Z716" s="112"/>
      <c r="AA716" s="112"/>
      <c r="AB716" s="112"/>
      <c r="AC716" s="112"/>
      <c r="AD716" s="112"/>
    </row>
    <row r="717" spans="3:38" s="30" customFormat="1" ht="9" customHeight="1" x14ac:dyDescent="0.25">
      <c r="C717" s="30" t="s">
        <v>10</v>
      </c>
      <c r="D717" s="31"/>
      <c r="E717" s="31"/>
      <c r="F717" s="32">
        <f>SUM(F719:F779)</f>
        <v>70431682</v>
      </c>
      <c r="G717" s="32">
        <f t="shared" ref="G717:N717" si="22">SUM(G719:G779)</f>
        <v>45934838</v>
      </c>
      <c r="H717" s="32">
        <f t="shared" si="22"/>
        <v>24496844</v>
      </c>
      <c r="I717" s="32">
        <f t="shared" si="22"/>
        <v>3660311</v>
      </c>
      <c r="J717" s="32"/>
      <c r="K717" s="32">
        <f t="shared" si="22"/>
        <v>711034</v>
      </c>
      <c r="L717" s="32">
        <f t="shared" si="22"/>
        <v>639226</v>
      </c>
      <c r="M717" s="32">
        <f t="shared" si="22"/>
        <v>71808</v>
      </c>
      <c r="N717" s="32">
        <f t="shared" si="22"/>
        <v>503563</v>
      </c>
      <c r="O717" s="33"/>
      <c r="P717" s="33"/>
      <c r="Q717" s="74"/>
    </row>
    <row r="718" spans="3:38" s="30" customFormat="1" ht="3.95" customHeight="1" x14ac:dyDescent="0.25">
      <c r="C718" s="25"/>
      <c r="D718" s="31"/>
      <c r="E718" s="31"/>
      <c r="F718" s="32"/>
      <c r="G718" s="32"/>
      <c r="H718" s="32"/>
      <c r="I718" s="32"/>
      <c r="J718" s="32"/>
      <c r="K718" s="32"/>
      <c r="L718" s="32"/>
      <c r="M718" s="32"/>
      <c r="N718" s="32"/>
      <c r="O718" s="33"/>
      <c r="P718" s="33"/>
      <c r="S718" s="113"/>
    </row>
    <row r="719" spans="3:38" s="29" customFormat="1" ht="9" customHeight="1" x14ac:dyDescent="0.25">
      <c r="C719" s="26" t="s">
        <v>14</v>
      </c>
      <c r="D719" s="26" t="s">
        <v>14</v>
      </c>
      <c r="E719" s="26"/>
      <c r="F719" s="27">
        <f>SUM(G719:H719)</f>
        <v>374109</v>
      </c>
      <c r="G719" s="27">
        <v>243010</v>
      </c>
      <c r="H719" s="27">
        <v>131099</v>
      </c>
      <c r="I719" s="27">
        <v>2675</v>
      </c>
      <c r="J719" s="27"/>
      <c r="K719" s="27">
        <f>SUM(L719:M719)</f>
        <v>2407</v>
      </c>
      <c r="L719" s="27">
        <v>2339</v>
      </c>
      <c r="M719" s="27">
        <v>68</v>
      </c>
      <c r="N719" s="27">
        <v>7216</v>
      </c>
      <c r="O719" s="28"/>
      <c r="P719" s="28"/>
      <c r="Q719" s="30"/>
      <c r="R719" s="30"/>
      <c r="S719" s="113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</row>
    <row r="720" spans="3:38" s="29" customFormat="1" ht="9" customHeight="1" x14ac:dyDescent="0.15">
      <c r="C720" s="26" t="s">
        <v>95</v>
      </c>
      <c r="D720" s="26" t="s">
        <v>16</v>
      </c>
      <c r="E720" s="26"/>
      <c r="F720" s="27">
        <f t="shared" ref="F720:F779" si="23">SUM(G720:H720)</f>
        <v>490345</v>
      </c>
      <c r="G720" s="27">
        <v>488157</v>
      </c>
      <c r="H720" s="27">
        <v>2188</v>
      </c>
      <c r="I720" s="27">
        <v>317</v>
      </c>
      <c r="J720" s="27"/>
      <c r="K720" s="27">
        <f t="shared" ref="K720:K779" si="24">SUM(L720:M720)</f>
        <v>1480</v>
      </c>
      <c r="L720" s="27">
        <v>1168</v>
      </c>
      <c r="M720" s="27">
        <v>312</v>
      </c>
      <c r="N720" s="27">
        <v>10050</v>
      </c>
      <c r="O720" s="28"/>
      <c r="P720" s="28"/>
      <c r="R720" s="114"/>
      <c r="S720" s="115"/>
      <c r="T720" s="114"/>
      <c r="U720" s="114"/>
      <c r="V720" s="114"/>
      <c r="W720" s="114"/>
      <c r="X720" s="114"/>
      <c r="Y720" s="114"/>
      <c r="Z720" s="114"/>
      <c r="AA720" s="114"/>
      <c r="AB720" s="114"/>
      <c r="AC720" s="114"/>
      <c r="AD720" s="114"/>
    </row>
    <row r="721" spans="3:31" s="29" customFormat="1" ht="9" customHeight="1" x14ac:dyDescent="0.15">
      <c r="C721" s="26"/>
      <c r="D721" s="26" t="s">
        <v>17</v>
      </c>
      <c r="E721" s="26"/>
      <c r="F721" s="27">
        <f t="shared" si="23"/>
        <v>3744392</v>
      </c>
      <c r="G721" s="27">
        <v>3729251</v>
      </c>
      <c r="H721" s="27">
        <v>15141</v>
      </c>
      <c r="I721" s="27">
        <v>112</v>
      </c>
      <c r="J721" s="27"/>
      <c r="K721" s="27">
        <f t="shared" si="24"/>
        <v>3572</v>
      </c>
      <c r="L721" s="27">
        <v>3427</v>
      </c>
      <c r="M721" s="27">
        <v>145</v>
      </c>
      <c r="N721" s="27">
        <v>11397</v>
      </c>
      <c r="O721" s="28"/>
      <c r="P721" s="28"/>
      <c r="R721" s="114"/>
      <c r="S721" s="115"/>
      <c r="T721" s="114"/>
      <c r="U721" s="114"/>
      <c r="V721" s="114"/>
      <c r="W721" s="114"/>
      <c r="X721" s="114"/>
      <c r="Y721" s="114"/>
      <c r="Z721" s="114"/>
      <c r="AA721" s="114"/>
      <c r="AB721" s="114"/>
      <c r="AC721" s="114"/>
      <c r="AD721" s="114"/>
    </row>
    <row r="722" spans="3:31" s="29" customFormat="1" ht="9" customHeight="1" x14ac:dyDescent="0.15">
      <c r="C722" s="39" t="s">
        <v>112</v>
      </c>
      <c r="D722" s="39" t="s">
        <v>18</v>
      </c>
      <c r="E722" s="39"/>
      <c r="F722" s="40">
        <f t="shared" si="23"/>
        <v>437943</v>
      </c>
      <c r="G722" s="40">
        <v>412929</v>
      </c>
      <c r="H722" s="40">
        <v>25014</v>
      </c>
      <c r="I722" s="40">
        <v>0</v>
      </c>
      <c r="J722" s="40"/>
      <c r="K722" s="40">
        <f t="shared" si="24"/>
        <v>10829</v>
      </c>
      <c r="L722" s="40">
        <v>10510</v>
      </c>
      <c r="M722" s="40">
        <v>319</v>
      </c>
      <c r="N722" s="40">
        <v>11261</v>
      </c>
      <c r="O722" s="28"/>
      <c r="P722" s="28"/>
      <c r="R722" s="30"/>
      <c r="S722" s="113"/>
      <c r="T722" s="30"/>
      <c r="U722" s="30"/>
      <c r="V722" s="30"/>
      <c r="W722" s="30"/>
      <c r="X722" s="30"/>
      <c r="Y722" s="30"/>
      <c r="Z722" s="30"/>
      <c r="AA722" s="30"/>
      <c r="AB722" s="114"/>
      <c r="AC722" s="114"/>
      <c r="AD722" s="114"/>
      <c r="AE722" s="30"/>
    </row>
    <row r="723" spans="3:31" s="29" customFormat="1" ht="9" customHeight="1" x14ac:dyDescent="0.15">
      <c r="C723" s="26"/>
      <c r="D723" s="26" t="s">
        <v>19</v>
      </c>
      <c r="E723" s="26"/>
      <c r="F723" s="27">
        <f t="shared" si="23"/>
        <v>62023</v>
      </c>
      <c r="G723" s="27">
        <v>14300</v>
      </c>
      <c r="H723" s="27">
        <v>47723</v>
      </c>
      <c r="I723" s="27">
        <v>0</v>
      </c>
      <c r="J723" s="27"/>
      <c r="K723" s="27">
        <f t="shared" si="24"/>
        <v>4485</v>
      </c>
      <c r="L723" s="27">
        <v>4465</v>
      </c>
      <c r="M723" s="27">
        <v>20</v>
      </c>
      <c r="N723" s="27">
        <v>4345</v>
      </c>
      <c r="O723" s="28"/>
      <c r="P723" s="28"/>
      <c r="R723" s="114"/>
      <c r="S723" s="115"/>
      <c r="T723" s="114"/>
      <c r="U723" s="114"/>
      <c r="V723" s="114"/>
      <c r="W723" s="114"/>
      <c r="X723" s="114"/>
      <c r="Y723" s="114"/>
      <c r="Z723" s="114"/>
      <c r="AA723" s="114"/>
      <c r="AB723" s="114"/>
      <c r="AC723" s="114"/>
      <c r="AD723" s="114"/>
    </row>
    <row r="724" spans="3:31" s="29" customFormat="1" ht="9" customHeight="1" x14ac:dyDescent="0.15">
      <c r="C724" s="26"/>
      <c r="D724" s="26" t="s">
        <v>20</v>
      </c>
      <c r="E724" s="26"/>
      <c r="F724" s="27">
        <f t="shared" si="23"/>
        <v>2490872</v>
      </c>
      <c r="G724" s="27">
        <v>445428</v>
      </c>
      <c r="H724" s="27">
        <v>2045444</v>
      </c>
      <c r="I724" s="27">
        <v>188675</v>
      </c>
      <c r="J724" s="27"/>
      <c r="K724" s="27">
        <f t="shared" si="24"/>
        <v>39506</v>
      </c>
      <c r="L724" s="27">
        <v>6128</v>
      </c>
      <c r="M724" s="27">
        <v>33378</v>
      </c>
      <c r="N724" s="27">
        <v>2085</v>
      </c>
      <c r="O724" s="28"/>
      <c r="P724" s="28"/>
      <c r="R724" s="114"/>
      <c r="S724" s="115"/>
      <c r="T724" s="114"/>
      <c r="U724" s="114"/>
      <c r="V724" s="114"/>
      <c r="W724" s="114"/>
      <c r="X724" s="114"/>
      <c r="Y724" s="114"/>
      <c r="Z724" s="114"/>
      <c r="AA724" s="114"/>
      <c r="AB724" s="114"/>
      <c r="AC724" s="114"/>
      <c r="AD724" s="114"/>
    </row>
    <row r="725" spans="3:31" s="29" customFormat="1" ht="9" customHeight="1" x14ac:dyDescent="0.15">
      <c r="C725" s="26" t="s">
        <v>21</v>
      </c>
      <c r="D725" s="26" t="s">
        <v>21</v>
      </c>
      <c r="E725" s="26"/>
      <c r="F725" s="27">
        <f t="shared" si="23"/>
        <v>68048</v>
      </c>
      <c r="G725" s="27">
        <v>67480</v>
      </c>
      <c r="H725" s="27">
        <v>568</v>
      </c>
      <c r="I725" s="27">
        <v>1801</v>
      </c>
      <c r="J725" s="27"/>
      <c r="K725" s="27">
        <f t="shared" si="24"/>
        <v>1268</v>
      </c>
      <c r="L725" s="27">
        <v>1263</v>
      </c>
      <c r="M725" s="27">
        <v>5</v>
      </c>
      <c r="N725" s="27">
        <v>5617</v>
      </c>
      <c r="O725" s="28"/>
      <c r="P725" s="28"/>
      <c r="R725" s="114"/>
      <c r="S725" s="115"/>
      <c r="T725" s="114"/>
      <c r="U725" s="114"/>
      <c r="V725" s="114"/>
      <c r="W725" s="114"/>
      <c r="X725" s="114"/>
      <c r="Y725" s="114"/>
      <c r="Z725" s="114"/>
      <c r="AA725" s="114"/>
      <c r="AB725" s="114"/>
      <c r="AC725" s="114"/>
      <c r="AD725" s="114"/>
    </row>
    <row r="726" spans="3:31" s="29" customFormat="1" ht="9" customHeight="1" x14ac:dyDescent="0.15">
      <c r="C726" s="39"/>
      <c r="D726" s="116" t="s">
        <v>22</v>
      </c>
      <c r="E726" s="39"/>
      <c r="F726" s="40">
        <f t="shared" si="23"/>
        <v>254657</v>
      </c>
      <c r="G726" s="40">
        <v>221721</v>
      </c>
      <c r="H726" s="40">
        <v>32936</v>
      </c>
      <c r="I726" s="40">
        <v>3572</v>
      </c>
      <c r="J726" s="40"/>
      <c r="K726" s="40">
        <f t="shared" si="24"/>
        <v>237068</v>
      </c>
      <c r="L726" s="40">
        <v>237040</v>
      </c>
      <c r="M726" s="40">
        <v>28</v>
      </c>
      <c r="N726" s="40">
        <v>2282</v>
      </c>
      <c r="O726" s="28"/>
      <c r="P726" s="28"/>
      <c r="R726" s="114"/>
      <c r="S726" s="115"/>
      <c r="T726" s="114"/>
      <c r="U726" s="114"/>
      <c r="V726" s="114"/>
      <c r="W726" s="114"/>
      <c r="X726" s="114"/>
      <c r="Y726" s="114"/>
      <c r="Z726" s="114"/>
      <c r="AA726" s="114"/>
      <c r="AB726" s="114"/>
      <c r="AC726" s="114"/>
      <c r="AD726" s="114"/>
    </row>
    <row r="727" spans="3:31" s="29" customFormat="1" ht="9" customHeight="1" x14ac:dyDescent="0.15">
      <c r="C727" s="26" t="s">
        <v>27</v>
      </c>
      <c r="D727" s="26" t="s">
        <v>96</v>
      </c>
      <c r="E727" s="26"/>
      <c r="F727" s="27">
        <f t="shared" si="23"/>
        <v>324555</v>
      </c>
      <c r="G727" s="27">
        <v>319722</v>
      </c>
      <c r="H727" s="27">
        <v>4833</v>
      </c>
      <c r="I727" s="27">
        <v>777</v>
      </c>
      <c r="J727" s="27"/>
      <c r="K727" s="27">
        <f t="shared" si="24"/>
        <v>1524</v>
      </c>
      <c r="L727" s="27">
        <v>1524</v>
      </c>
      <c r="M727" s="27">
        <v>0</v>
      </c>
      <c r="N727" s="27">
        <v>1144</v>
      </c>
      <c r="O727" s="28"/>
      <c r="P727" s="28"/>
      <c r="R727" s="114"/>
      <c r="S727" s="115"/>
      <c r="T727" s="114"/>
      <c r="U727" s="114"/>
      <c r="V727" s="114"/>
      <c r="W727" s="114"/>
      <c r="X727" s="114"/>
      <c r="Y727" s="114"/>
      <c r="Z727" s="114"/>
      <c r="AA727" s="114"/>
      <c r="AB727" s="114"/>
      <c r="AC727" s="114"/>
      <c r="AD727" s="114"/>
    </row>
    <row r="728" spans="3:31" s="29" customFormat="1" ht="9" customHeight="1" x14ac:dyDescent="0.15">
      <c r="C728" s="26"/>
      <c r="D728" s="26" t="s">
        <v>89</v>
      </c>
      <c r="E728" s="26"/>
      <c r="F728" s="27">
        <f t="shared" si="23"/>
        <v>0</v>
      </c>
      <c r="G728" s="27">
        <v>0</v>
      </c>
      <c r="H728" s="27">
        <v>0</v>
      </c>
      <c r="I728" s="27">
        <v>131</v>
      </c>
      <c r="J728" s="27"/>
      <c r="K728" s="27">
        <f t="shared" si="24"/>
        <v>369</v>
      </c>
      <c r="L728" s="27">
        <v>369</v>
      </c>
      <c r="M728" s="27">
        <v>0</v>
      </c>
      <c r="N728" s="27">
        <v>1309</v>
      </c>
      <c r="O728" s="28"/>
      <c r="P728" s="28"/>
      <c r="R728" s="114"/>
      <c r="S728" s="115"/>
      <c r="T728" s="114"/>
      <c r="U728" s="114"/>
      <c r="V728" s="114"/>
      <c r="W728" s="114"/>
      <c r="X728" s="114"/>
      <c r="Y728" s="114"/>
      <c r="Z728" s="114"/>
      <c r="AA728" s="114"/>
      <c r="AB728" s="114"/>
      <c r="AC728" s="114"/>
      <c r="AD728" s="114"/>
    </row>
    <row r="729" spans="3:31" s="29" customFormat="1" ht="9" customHeight="1" x14ac:dyDescent="0.15">
      <c r="C729" s="26"/>
      <c r="D729" s="26" t="s">
        <v>90</v>
      </c>
      <c r="E729" s="26"/>
      <c r="F729" s="27">
        <f t="shared" si="23"/>
        <v>0</v>
      </c>
      <c r="G729" s="27">
        <v>0</v>
      </c>
      <c r="H729" s="27">
        <v>0</v>
      </c>
      <c r="I729" s="27">
        <v>88</v>
      </c>
      <c r="J729" s="27"/>
      <c r="K729" s="27">
        <f t="shared" si="24"/>
        <v>239</v>
      </c>
      <c r="L729" s="27">
        <v>239</v>
      </c>
      <c r="M729" s="27">
        <v>0</v>
      </c>
      <c r="N729" s="27">
        <v>628</v>
      </c>
      <c r="O729" s="28"/>
      <c r="P729" s="28"/>
      <c r="R729" s="114"/>
      <c r="S729" s="115"/>
      <c r="T729" s="114"/>
      <c r="U729" s="114"/>
      <c r="V729" s="114"/>
      <c r="W729" s="114"/>
      <c r="X729" s="114"/>
      <c r="Y729" s="114"/>
      <c r="Z729" s="114"/>
      <c r="AA729" s="114"/>
      <c r="AB729" s="114"/>
      <c r="AC729" s="114"/>
      <c r="AD729" s="114"/>
    </row>
    <row r="730" spans="3:31" s="29" customFormat="1" ht="9" customHeight="1" x14ac:dyDescent="0.15">
      <c r="C730" s="39"/>
      <c r="D730" s="39" t="s">
        <v>28</v>
      </c>
      <c r="E730" s="39"/>
      <c r="F730" s="40">
        <f t="shared" si="23"/>
        <v>186494</v>
      </c>
      <c r="G730" s="40">
        <v>181982</v>
      </c>
      <c r="H730" s="40">
        <v>4512</v>
      </c>
      <c r="I730" s="40">
        <v>135</v>
      </c>
      <c r="J730" s="40"/>
      <c r="K730" s="40">
        <f t="shared" si="24"/>
        <v>1424</v>
      </c>
      <c r="L730" s="40">
        <v>1411</v>
      </c>
      <c r="M730" s="40">
        <v>13</v>
      </c>
      <c r="N730" s="40">
        <v>2139</v>
      </c>
      <c r="O730" s="28"/>
      <c r="P730" s="28"/>
      <c r="R730" s="114"/>
      <c r="S730" s="115"/>
      <c r="T730" s="114"/>
      <c r="U730" s="114"/>
      <c r="V730" s="114"/>
      <c r="W730" s="114"/>
      <c r="X730" s="114"/>
      <c r="Y730" s="114"/>
      <c r="Z730" s="114"/>
      <c r="AA730" s="114"/>
      <c r="AB730" s="114"/>
      <c r="AC730" s="114"/>
      <c r="AD730" s="114"/>
    </row>
    <row r="731" spans="3:31" s="29" customFormat="1" ht="9" customHeight="1" x14ac:dyDescent="0.15">
      <c r="C731" s="26"/>
      <c r="D731" s="26" t="s">
        <v>92</v>
      </c>
      <c r="E731" s="26"/>
      <c r="F731" s="27">
        <f t="shared" si="23"/>
        <v>252483</v>
      </c>
      <c r="G731" s="27">
        <v>247777</v>
      </c>
      <c r="H731" s="27">
        <v>4706</v>
      </c>
      <c r="I731" s="27">
        <v>54</v>
      </c>
      <c r="J731" s="27"/>
      <c r="K731" s="27">
        <f t="shared" si="24"/>
        <v>182</v>
      </c>
      <c r="L731" s="27">
        <v>182</v>
      </c>
      <c r="M731" s="27">
        <v>0</v>
      </c>
      <c r="N731" s="27">
        <v>440</v>
      </c>
      <c r="O731" s="28"/>
      <c r="P731" s="28"/>
      <c r="R731" s="114"/>
      <c r="S731" s="115"/>
      <c r="T731" s="114"/>
      <c r="U731" s="114"/>
      <c r="V731" s="114"/>
      <c r="W731" s="114"/>
      <c r="X731" s="114"/>
      <c r="Y731" s="114"/>
      <c r="Z731" s="114"/>
      <c r="AA731" s="114"/>
      <c r="AB731" s="114"/>
      <c r="AC731" s="114"/>
      <c r="AD731" s="114"/>
    </row>
    <row r="732" spans="3:31" s="29" customFormat="1" ht="9" customHeight="1" x14ac:dyDescent="0.15">
      <c r="C732" s="26"/>
      <c r="D732" s="26" t="s">
        <v>29</v>
      </c>
      <c r="E732" s="26"/>
      <c r="F732" s="27">
        <f t="shared" si="23"/>
        <v>3245</v>
      </c>
      <c r="G732" s="27">
        <v>3195</v>
      </c>
      <c r="H732" s="27">
        <v>50</v>
      </c>
      <c r="I732" s="27">
        <v>1306</v>
      </c>
      <c r="J732" s="27"/>
      <c r="K732" s="27">
        <f t="shared" si="24"/>
        <v>1029</v>
      </c>
      <c r="L732" s="27">
        <v>1029</v>
      </c>
      <c r="M732" s="27">
        <v>0</v>
      </c>
      <c r="N732" s="27">
        <v>601</v>
      </c>
      <c r="O732" s="28"/>
      <c r="P732" s="28"/>
      <c r="R732" s="114"/>
      <c r="S732" s="115"/>
      <c r="T732" s="114"/>
      <c r="U732" s="114"/>
      <c r="V732" s="114"/>
      <c r="W732" s="114"/>
      <c r="X732" s="114"/>
      <c r="Y732" s="114"/>
      <c r="Z732" s="114"/>
      <c r="AA732" s="114"/>
      <c r="AB732" s="114"/>
      <c r="AC732" s="114"/>
      <c r="AD732" s="114"/>
    </row>
    <row r="733" spans="3:31" s="29" customFormat="1" ht="9" customHeight="1" x14ac:dyDescent="0.15">
      <c r="C733" s="26" t="s">
        <v>30</v>
      </c>
      <c r="D733" s="26" t="s">
        <v>31</v>
      </c>
      <c r="E733" s="26"/>
      <c r="F733" s="27">
        <f t="shared" si="23"/>
        <v>680016</v>
      </c>
      <c r="G733" s="27">
        <v>680001</v>
      </c>
      <c r="H733" s="27">
        <v>15</v>
      </c>
      <c r="I733" s="27">
        <v>8701</v>
      </c>
      <c r="J733" s="27"/>
      <c r="K733" s="27">
        <f t="shared" si="24"/>
        <v>2057</v>
      </c>
      <c r="L733" s="27">
        <v>1739</v>
      </c>
      <c r="M733" s="27">
        <v>318</v>
      </c>
      <c r="N733" s="27">
        <v>7991</v>
      </c>
      <c r="O733" s="28"/>
      <c r="P733" s="28"/>
      <c r="R733" s="114"/>
      <c r="S733" s="115"/>
      <c r="T733" s="114"/>
      <c r="U733" s="114"/>
      <c r="V733" s="114"/>
      <c r="W733" s="114"/>
      <c r="X733" s="114"/>
      <c r="Y733" s="114"/>
      <c r="Z733" s="114"/>
      <c r="AA733" s="114"/>
      <c r="AB733" s="114"/>
      <c r="AC733" s="114"/>
      <c r="AD733" s="114"/>
    </row>
    <row r="734" spans="3:31" s="29" customFormat="1" ht="9" customHeight="1" x14ac:dyDescent="0.15">
      <c r="C734" s="39"/>
      <c r="D734" s="39" t="s">
        <v>30</v>
      </c>
      <c r="E734" s="39"/>
      <c r="F734" s="40">
        <f t="shared" si="23"/>
        <v>620519</v>
      </c>
      <c r="G734" s="40">
        <v>552045</v>
      </c>
      <c r="H734" s="40">
        <v>68474</v>
      </c>
      <c r="I734" s="40">
        <v>16381</v>
      </c>
      <c r="J734" s="40"/>
      <c r="K734" s="40">
        <f t="shared" si="24"/>
        <v>5394</v>
      </c>
      <c r="L734" s="40">
        <v>4138</v>
      </c>
      <c r="M734" s="40">
        <v>1256</v>
      </c>
      <c r="N734" s="40">
        <v>22098</v>
      </c>
      <c r="O734" s="28"/>
      <c r="P734" s="28"/>
      <c r="R734" s="114"/>
      <c r="S734" s="115"/>
      <c r="T734" s="114"/>
      <c r="U734" s="114"/>
      <c r="V734" s="114"/>
      <c r="W734" s="114"/>
      <c r="X734" s="114"/>
      <c r="Y734" s="114"/>
      <c r="Z734" s="114"/>
      <c r="AA734" s="114"/>
      <c r="AB734" s="114"/>
      <c r="AC734" s="114"/>
      <c r="AD734" s="114"/>
    </row>
    <row r="735" spans="3:31" s="29" customFormat="1" ht="9" customHeight="1" x14ac:dyDescent="0.15">
      <c r="C735" s="26" t="s">
        <v>23</v>
      </c>
      <c r="D735" s="26" t="s">
        <v>24</v>
      </c>
      <c r="E735" s="26"/>
      <c r="F735" s="27">
        <f t="shared" si="23"/>
        <v>389633</v>
      </c>
      <c r="G735" s="27">
        <v>318711</v>
      </c>
      <c r="H735" s="27">
        <v>70922</v>
      </c>
      <c r="I735" s="27">
        <v>4297</v>
      </c>
      <c r="J735" s="27"/>
      <c r="K735" s="27">
        <f t="shared" si="24"/>
        <v>7016</v>
      </c>
      <c r="L735" s="27">
        <v>5849</v>
      </c>
      <c r="M735" s="27">
        <v>1167</v>
      </c>
      <c r="N735" s="27">
        <v>9178</v>
      </c>
      <c r="O735" s="28"/>
      <c r="P735" s="28"/>
      <c r="R735" s="114"/>
      <c r="S735" s="115"/>
      <c r="T735" s="114"/>
      <c r="U735" s="114"/>
      <c r="V735" s="114"/>
      <c r="W735" s="114"/>
      <c r="X735" s="114"/>
      <c r="Y735" s="114"/>
      <c r="Z735" s="114"/>
      <c r="AA735" s="114"/>
      <c r="AB735" s="114"/>
      <c r="AC735" s="114"/>
      <c r="AD735" s="114"/>
    </row>
    <row r="736" spans="3:31" s="29" customFormat="1" ht="9" customHeight="1" x14ac:dyDescent="0.15">
      <c r="C736" s="26" t="s">
        <v>25</v>
      </c>
      <c r="D736" s="26" t="s">
        <v>25</v>
      </c>
      <c r="E736" s="26"/>
      <c r="F736" s="27">
        <f t="shared" si="23"/>
        <v>98021</v>
      </c>
      <c r="G736" s="27">
        <v>96669</v>
      </c>
      <c r="H736" s="27">
        <v>1352</v>
      </c>
      <c r="I736" s="27">
        <v>185</v>
      </c>
      <c r="J736" s="27"/>
      <c r="K736" s="27">
        <f t="shared" si="24"/>
        <v>1117</v>
      </c>
      <c r="L736" s="27">
        <v>1117</v>
      </c>
      <c r="M736" s="27">
        <v>0</v>
      </c>
      <c r="N736" s="27">
        <v>2311</v>
      </c>
      <c r="O736" s="28"/>
      <c r="P736" s="28"/>
      <c r="R736" s="114"/>
      <c r="S736" s="115"/>
      <c r="T736" s="114"/>
      <c r="U736" s="114"/>
      <c r="V736" s="114"/>
      <c r="W736" s="114"/>
      <c r="X736" s="114"/>
      <c r="Y736" s="114"/>
      <c r="Z736" s="114"/>
      <c r="AA736" s="114"/>
      <c r="AB736" s="114"/>
      <c r="AC736" s="114"/>
      <c r="AD736" s="114"/>
    </row>
    <row r="737" spans="3:30" s="29" customFormat="1" ht="9" customHeight="1" x14ac:dyDescent="0.15">
      <c r="C737" s="26"/>
      <c r="D737" s="26" t="s">
        <v>26</v>
      </c>
      <c r="E737" s="26"/>
      <c r="F737" s="27">
        <f t="shared" si="23"/>
        <v>180403</v>
      </c>
      <c r="G737" s="27">
        <v>103880</v>
      </c>
      <c r="H737" s="27">
        <v>76523</v>
      </c>
      <c r="I737" s="27">
        <v>41691</v>
      </c>
      <c r="J737" s="27"/>
      <c r="K737" s="27">
        <f t="shared" si="24"/>
        <v>7032</v>
      </c>
      <c r="L737" s="27">
        <v>5464</v>
      </c>
      <c r="M737" s="27">
        <v>1568</v>
      </c>
      <c r="N737" s="27">
        <v>4781</v>
      </c>
      <c r="O737" s="28"/>
      <c r="P737" s="28"/>
      <c r="R737" s="114"/>
      <c r="S737" s="115"/>
      <c r="T737" s="114"/>
      <c r="U737" s="114"/>
      <c r="V737" s="114"/>
      <c r="W737" s="114"/>
      <c r="X737" s="114"/>
      <c r="Y737" s="114"/>
      <c r="Z737" s="114"/>
      <c r="AA737" s="114"/>
      <c r="AB737" s="114"/>
      <c r="AC737" s="114"/>
      <c r="AD737" s="114"/>
    </row>
    <row r="738" spans="3:30" s="29" customFormat="1" ht="9" customHeight="1" x14ac:dyDescent="0.15">
      <c r="C738" s="39" t="s">
        <v>111</v>
      </c>
      <c r="D738" s="39" t="s">
        <v>32</v>
      </c>
      <c r="E738" s="39"/>
      <c r="F738" s="40">
        <f t="shared" si="23"/>
        <v>24573123</v>
      </c>
      <c r="G738" s="40">
        <v>15700331</v>
      </c>
      <c r="H738" s="40">
        <v>8872792</v>
      </c>
      <c r="I738" s="40">
        <v>0</v>
      </c>
      <c r="J738" s="40"/>
      <c r="K738" s="40">
        <f t="shared" si="24"/>
        <v>0</v>
      </c>
      <c r="L738" s="40">
        <v>0</v>
      </c>
      <c r="M738" s="40">
        <v>0</v>
      </c>
      <c r="N738" s="40">
        <v>0</v>
      </c>
      <c r="O738" s="28"/>
      <c r="P738" s="28"/>
      <c r="R738" s="114"/>
      <c r="S738" s="115"/>
      <c r="T738" s="114"/>
      <c r="U738" s="114"/>
      <c r="V738" s="114"/>
      <c r="W738" s="114"/>
      <c r="X738" s="114"/>
      <c r="Y738" s="114"/>
      <c r="Z738" s="114"/>
      <c r="AA738" s="114"/>
      <c r="AB738" s="114"/>
      <c r="AC738" s="114"/>
      <c r="AD738" s="114"/>
    </row>
    <row r="739" spans="3:30" s="29" customFormat="1" ht="9" customHeight="1" x14ac:dyDescent="0.15">
      <c r="C739" s="26" t="s">
        <v>33</v>
      </c>
      <c r="D739" s="26" t="s">
        <v>33</v>
      </c>
      <c r="E739" s="26"/>
      <c r="F739" s="27">
        <f t="shared" si="23"/>
        <v>200844</v>
      </c>
      <c r="G739" s="27">
        <v>157128</v>
      </c>
      <c r="H739" s="27">
        <v>43716</v>
      </c>
      <c r="I739" s="27">
        <v>0</v>
      </c>
      <c r="J739" s="27"/>
      <c r="K739" s="27">
        <f t="shared" si="24"/>
        <v>19405</v>
      </c>
      <c r="L739" s="27">
        <v>19307</v>
      </c>
      <c r="M739" s="27">
        <v>98</v>
      </c>
      <c r="N739" s="27">
        <v>15951</v>
      </c>
      <c r="O739" s="28"/>
      <c r="P739" s="28"/>
      <c r="R739" s="114"/>
      <c r="S739" s="115"/>
      <c r="T739" s="114"/>
      <c r="U739" s="114"/>
      <c r="V739" s="114"/>
      <c r="W739" s="114"/>
      <c r="X739" s="114"/>
      <c r="Y739" s="114"/>
      <c r="Z739" s="114"/>
      <c r="AA739" s="114"/>
      <c r="AB739" s="114"/>
      <c r="AC739" s="114"/>
      <c r="AD739" s="114"/>
    </row>
    <row r="740" spans="3:30" s="29" customFormat="1" ht="9" customHeight="1" x14ac:dyDescent="0.15">
      <c r="C740" s="26" t="s">
        <v>34</v>
      </c>
      <c r="D740" s="26" t="s">
        <v>35</v>
      </c>
      <c r="E740" s="26"/>
      <c r="F740" s="27">
        <f t="shared" si="23"/>
        <v>1138512</v>
      </c>
      <c r="G740" s="27">
        <v>649540</v>
      </c>
      <c r="H740" s="27">
        <v>488972</v>
      </c>
      <c r="I740" s="27">
        <v>0</v>
      </c>
      <c r="J740" s="27"/>
      <c r="K740" s="27">
        <f t="shared" si="24"/>
        <v>5921</v>
      </c>
      <c r="L740" s="27">
        <v>5464</v>
      </c>
      <c r="M740" s="27">
        <v>457</v>
      </c>
      <c r="N740" s="27">
        <v>12134</v>
      </c>
      <c r="O740" s="28"/>
      <c r="P740" s="28"/>
      <c r="R740" s="114"/>
      <c r="S740" s="115"/>
      <c r="T740" s="114"/>
      <c r="U740" s="114"/>
      <c r="V740" s="114"/>
      <c r="W740" s="114"/>
      <c r="X740" s="114"/>
      <c r="Y740" s="114"/>
      <c r="Z740" s="114"/>
      <c r="AA740" s="114"/>
      <c r="AB740" s="114"/>
      <c r="AC740" s="114"/>
      <c r="AD740" s="114"/>
    </row>
    <row r="741" spans="3:30" s="38" customFormat="1" ht="9" customHeight="1" x14ac:dyDescent="0.15">
      <c r="C741" s="26" t="s">
        <v>36</v>
      </c>
      <c r="D741" s="26" t="s">
        <v>37</v>
      </c>
      <c r="E741" s="26"/>
      <c r="F741" s="27">
        <f t="shared" si="23"/>
        <v>840225</v>
      </c>
      <c r="G741" s="27">
        <v>577229</v>
      </c>
      <c r="H741" s="27">
        <v>262996</v>
      </c>
      <c r="I741" s="27">
        <v>121888</v>
      </c>
      <c r="J741" s="27"/>
      <c r="K741" s="27">
        <f t="shared" si="24"/>
        <v>16619</v>
      </c>
      <c r="L741" s="27">
        <v>16307</v>
      </c>
      <c r="M741" s="27">
        <v>312</v>
      </c>
      <c r="N741" s="27">
        <v>15554</v>
      </c>
      <c r="O741" s="37"/>
      <c r="P741" s="37"/>
      <c r="R741" s="114"/>
      <c r="S741" s="115"/>
      <c r="T741" s="114"/>
      <c r="U741" s="114"/>
      <c r="V741" s="114"/>
      <c r="W741" s="114"/>
      <c r="X741" s="114"/>
      <c r="Y741" s="114"/>
      <c r="Z741" s="114"/>
      <c r="AA741" s="114"/>
      <c r="AB741" s="114"/>
      <c r="AC741" s="114"/>
      <c r="AD741" s="114"/>
    </row>
    <row r="742" spans="3:30" s="42" customFormat="1" ht="9" customHeight="1" x14ac:dyDescent="0.15">
      <c r="C742" s="39"/>
      <c r="D742" s="39" t="s">
        <v>38</v>
      </c>
      <c r="E742" s="39"/>
      <c r="F742" s="40">
        <f t="shared" si="23"/>
        <v>558495</v>
      </c>
      <c r="G742" s="40">
        <v>311709</v>
      </c>
      <c r="H742" s="40">
        <v>246786</v>
      </c>
      <c r="I742" s="40">
        <v>107444</v>
      </c>
      <c r="J742" s="40"/>
      <c r="K742" s="40">
        <f t="shared" si="24"/>
        <v>7827</v>
      </c>
      <c r="L742" s="40">
        <v>7615</v>
      </c>
      <c r="M742" s="40">
        <v>212</v>
      </c>
      <c r="N742" s="40">
        <v>7815</v>
      </c>
      <c r="O742" s="41"/>
      <c r="P742" s="41"/>
      <c r="R742" s="117"/>
      <c r="S742" s="118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</row>
    <row r="743" spans="3:30" s="29" customFormat="1" ht="9" customHeight="1" x14ac:dyDescent="0.15">
      <c r="C743" s="26" t="s">
        <v>39</v>
      </c>
      <c r="D743" s="26" t="s">
        <v>40</v>
      </c>
      <c r="E743" s="26"/>
      <c r="F743" s="27">
        <f t="shared" si="23"/>
        <v>6313447</v>
      </c>
      <c r="G743" s="27">
        <v>3967604</v>
      </c>
      <c r="H743" s="27">
        <v>2345843</v>
      </c>
      <c r="I743" s="27">
        <v>0</v>
      </c>
      <c r="J743" s="27"/>
      <c r="K743" s="27">
        <f t="shared" si="24"/>
        <v>21723</v>
      </c>
      <c r="L743" s="27">
        <v>18092</v>
      </c>
      <c r="M743" s="27">
        <v>3631</v>
      </c>
      <c r="N743" s="27">
        <v>15211</v>
      </c>
      <c r="O743" s="28"/>
      <c r="P743" s="28"/>
      <c r="R743" s="114"/>
      <c r="S743" s="115"/>
      <c r="T743" s="114"/>
      <c r="U743" s="114"/>
      <c r="V743" s="114"/>
      <c r="W743" s="114"/>
      <c r="X743" s="114"/>
      <c r="Y743" s="114"/>
      <c r="Z743" s="114"/>
      <c r="AA743" s="114"/>
      <c r="AB743" s="114"/>
      <c r="AC743" s="114"/>
      <c r="AD743" s="114"/>
    </row>
    <row r="744" spans="3:30" s="29" customFormat="1" ht="9" customHeight="1" x14ac:dyDescent="0.15">
      <c r="C744" s="26"/>
      <c r="D744" s="26" t="s">
        <v>41</v>
      </c>
      <c r="E744" s="26"/>
      <c r="F744" s="27">
        <f t="shared" si="23"/>
        <v>2512310</v>
      </c>
      <c r="G744" s="27">
        <v>597101</v>
      </c>
      <c r="H744" s="27">
        <v>1915209</v>
      </c>
      <c r="I744" s="27">
        <v>427334</v>
      </c>
      <c r="J744" s="27"/>
      <c r="K744" s="27">
        <f t="shared" si="24"/>
        <v>27618</v>
      </c>
      <c r="L744" s="27">
        <v>18982</v>
      </c>
      <c r="M744" s="27">
        <v>8636</v>
      </c>
      <c r="N744" s="27">
        <v>11116</v>
      </c>
      <c r="O744" s="28"/>
      <c r="P744" s="28"/>
      <c r="R744" s="114"/>
      <c r="S744" s="115"/>
      <c r="T744" s="114"/>
      <c r="U744" s="114"/>
      <c r="V744" s="114"/>
      <c r="W744" s="114"/>
      <c r="X744" s="114"/>
      <c r="Y744" s="114"/>
      <c r="Z744" s="114"/>
      <c r="AA744" s="114"/>
      <c r="AB744" s="114"/>
      <c r="AC744" s="114"/>
      <c r="AD744" s="114"/>
    </row>
    <row r="745" spans="3:30" s="29" customFormat="1" ht="9" customHeight="1" x14ac:dyDescent="0.15">
      <c r="C745" s="26" t="s">
        <v>32</v>
      </c>
      <c r="D745" s="26" t="s">
        <v>42</v>
      </c>
      <c r="E745" s="26"/>
      <c r="F745" s="27">
        <f t="shared" si="23"/>
        <v>1959131</v>
      </c>
      <c r="G745" s="27">
        <v>1900940</v>
      </c>
      <c r="H745" s="27">
        <v>58191</v>
      </c>
      <c r="I745" s="27">
        <v>2073</v>
      </c>
      <c r="J745" s="27"/>
      <c r="K745" s="27">
        <f t="shared" si="24"/>
        <v>50116</v>
      </c>
      <c r="L745" s="27">
        <v>37126</v>
      </c>
      <c r="M745" s="27">
        <v>12990</v>
      </c>
      <c r="N745" s="27">
        <v>40575</v>
      </c>
      <c r="O745" s="28"/>
      <c r="P745" s="28"/>
      <c r="R745" s="114"/>
      <c r="S745" s="115"/>
      <c r="T745" s="114"/>
      <c r="U745" s="114"/>
      <c r="V745" s="114"/>
      <c r="W745" s="114"/>
      <c r="X745" s="114"/>
      <c r="Y745" s="114"/>
      <c r="Z745" s="114"/>
      <c r="AA745" s="114"/>
      <c r="AB745" s="114"/>
      <c r="AC745" s="114"/>
      <c r="AD745" s="114"/>
    </row>
    <row r="746" spans="3:30" s="29" customFormat="1" ht="9" customHeight="1" x14ac:dyDescent="0.15">
      <c r="C746" s="39" t="s">
        <v>43</v>
      </c>
      <c r="D746" s="39" t="s">
        <v>44</v>
      </c>
      <c r="E746" s="39"/>
      <c r="F746" s="40">
        <f t="shared" si="23"/>
        <v>580719</v>
      </c>
      <c r="G746" s="40">
        <v>299125</v>
      </c>
      <c r="H746" s="40">
        <v>281594</v>
      </c>
      <c r="I746" s="40">
        <v>7237</v>
      </c>
      <c r="J746" s="40"/>
      <c r="K746" s="40">
        <f t="shared" si="24"/>
        <v>4636</v>
      </c>
      <c r="L746" s="40">
        <v>4490</v>
      </c>
      <c r="M746" s="40">
        <v>146</v>
      </c>
      <c r="N746" s="40">
        <v>6452</v>
      </c>
      <c r="O746" s="28"/>
      <c r="P746" s="28"/>
      <c r="R746" s="114"/>
      <c r="S746" s="115"/>
      <c r="T746" s="114"/>
      <c r="U746" s="114"/>
      <c r="V746" s="114"/>
      <c r="W746" s="114"/>
      <c r="X746" s="114"/>
      <c r="Y746" s="114"/>
      <c r="Z746" s="114"/>
      <c r="AA746" s="114"/>
      <c r="AB746" s="114"/>
      <c r="AC746" s="114"/>
      <c r="AD746" s="114"/>
    </row>
    <row r="747" spans="3:30" s="29" customFormat="1" ht="9" customHeight="1" x14ac:dyDescent="0.15">
      <c r="C747" s="26"/>
      <c r="D747" s="26" t="s">
        <v>45</v>
      </c>
      <c r="E747" s="26"/>
      <c r="F747" s="27">
        <f t="shared" si="23"/>
        <v>137747</v>
      </c>
      <c r="G747" s="27">
        <v>137747</v>
      </c>
      <c r="H747" s="27">
        <v>0</v>
      </c>
      <c r="I747" s="27">
        <v>0</v>
      </c>
      <c r="J747" s="27"/>
      <c r="K747" s="27">
        <f t="shared" si="24"/>
        <v>1073</v>
      </c>
      <c r="L747" s="27">
        <v>1073</v>
      </c>
      <c r="M747" s="27">
        <v>0</v>
      </c>
      <c r="N747" s="27">
        <v>11227</v>
      </c>
      <c r="O747" s="28"/>
      <c r="P747" s="28"/>
      <c r="R747" s="114"/>
      <c r="S747" s="115"/>
      <c r="T747" s="114"/>
      <c r="U747" s="114"/>
      <c r="V747" s="114"/>
      <c r="W747" s="114"/>
      <c r="X747" s="114"/>
      <c r="Y747" s="114"/>
      <c r="Z747" s="114"/>
      <c r="AA747" s="114"/>
      <c r="AB747" s="114"/>
      <c r="AC747" s="114"/>
      <c r="AD747" s="114"/>
    </row>
    <row r="748" spans="3:30" s="29" customFormat="1" ht="9" customHeight="1" x14ac:dyDescent="0.15">
      <c r="C748" s="26" t="s">
        <v>46</v>
      </c>
      <c r="D748" s="26" t="s">
        <v>47</v>
      </c>
      <c r="E748" s="26"/>
      <c r="F748" s="27">
        <f t="shared" si="23"/>
        <v>31990</v>
      </c>
      <c r="G748" s="27">
        <v>31990</v>
      </c>
      <c r="H748" s="27">
        <v>0</v>
      </c>
      <c r="I748" s="27">
        <v>243</v>
      </c>
      <c r="J748" s="27"/>
      <c r="K748" s="27">
        <f t="shared" si="24"/>
        <v>391</v>
      </c>
      <c r="L748" s="27">
        <v>391</v>
      </c>
      <c r="M748" s="27">
        <v>0</v>
      </c>
      <c r="N748" s="27">
        <v>585</v>
      </c>
      <c r="O748" s="28"/>
      <c r="P748" s="28"/>
      <c r="R748" s="114"/>
      <c r="S748" s="115"/>
      <c r="T748" s="114"/>
      <c r="U748" s="114"/>
      <c r="V748" s="114"/>
      <c r="W748" s="114"/>
      <c r="X748" s="114"/>
      <c r="Y748" s="114"/>
      <c r="Z748" s="114"/>
      <c r="AA748" s="114"/>
      <c r="AB748" s="114"/>
      <c r="AC748" s="114"/>
      <c r="AD748" s="114"/>
    </row>
    <row r="749" spans="3:30" s="29" customFormat="1" ht="9" customHeight="1" x14ac:dyDescent="0.15">
      <c r="C749" s="26" t="s">
        <v>48</v>
      </c>
      <c r="D749" s="26" t="s">
        <v>49</v>
      </c>
      <c r="E749" s="26"/>
      <c r="F749" s="27">
        <f t="shared" si="23"/>
        <v>85155</v>
      </c>
      <c r="G749" s="27">
        <v>85155</v>
      </c>
      <c r="H749" s="27">
        <v>0</v>
      </c>
      <c r="I749" s="27">
        <v>460</v>
      </c>
      <c r="J749" s="27"/>
      <c r="K749" s="27">
        <f t="shared" si="24"/>
        <v>4524</v>
      </c>
      <c r="L749" s="27">
        <v>4524</v>
      </c>
      <c r="M749" s="27">
        <v>0</v>
      </c>
      <c r="N749" s="27">
        <v>6449</v>
      </c>
      <c r="O749" s="28"/>
      <c r="P749" s="28"/>
      <c r="R749" s="114"/>
      <c r="S749" s="115"/>
      <c r="T749" s="114"/>
      <c r="U749" s="114"/>
      <c r="V749" s="114"/>
      <c r="W749" s="114"/>
      <c r="X749" s="114"/>
      <c r="Y749" s="114"/>
      <c r="Z749" s="114"/>
      <c r="AA749" s="114"/>
      <c r="AB749" s="114"/>
      <c r="AC749" s="114"/>
      <c r="AD749" s="114"/>
    </row>
    <row r="750" spans="3:30" s="29" customFormat="1" ht="9" customHeight="1" x14ac:dyDescent="0.15">
      <c r="C750" s="39" t="s">
        <v>50</v>
      </c>
      <c r="D750" s="39" t="s">
        <v>51</v>
      </c>
      <c r="E750" s="39"/>
      <c r="F750" s="40">
        <f t="shared" si="23"/>
        <v>5223162</v>
      </c>
      <c r="G750" s="40">
        <v>4304162</v>
      </c>
      <c r="H750" s="40">
        <v>919000</v>
      </c>
      <c r="I750" s="40">
        <v>18043</v>
      </c>
      <c r="J750" s="40"/>
      <c r="K750" s="40">
        <f t="shared" si="24"/>
        <v>5697</v>
      </c>
      <c r="L750" s="40">
        <v>4855</v>
      </c>
      <c r="M750" s="40">
        <v>842</v>
      </c>
      <c r="N750" s="40">
        <v>6698</v>
      </c>
      <c r="O750" s="28"/>
      <c r="P750" s="28"/>
      <c r="R750" s="114"/>
      <c r="S750" s="115"/>
      <c r="T750" s="114"/>
      <c r="U750" s="114"/>
      <c r="V750" s="114"/>
      <c r="W750" s="114"/>
      <c r="X750" s="114"/>
      <c r="Y750" s="114"/>
      <c r="Z750" s="114"/>
      <c r="AA750" s="114"/>
      <c r="AB750" s="114"/>
      <c r="AC750" s="114"/>
      <c r="AD750" s="114"/>
    </row>
    <row r="751" spans="3:30" s="29" customFormat="1" ht="9" customHeight="1" x14ac:dyDescent="0.15">
      <c r="C751" s="26" t="s">
        <v>52</v>
      </c>
      <c r="D751" s="26" t="s">
        <v>53</v>
      </c>
      <c r="E751" s="26"/>
      <c r="F751" s="27">
        <f t="shared" si="23"/>
        <v>260846</v>
      </c>
      <c r="G751" s="27">
        <v>240038</v>
      </c>
      <c r="H751" s="27">
        <v>20808</v>
      </c>
      <c r="I751" s="27">
        <v>103602</v>
      </c>
      <c r="J751" s="27"/>
      <c r="K751" s="27">
        <f t="shared" si="24"/>
        <v>10828</v>
      </c>
      <c r="L751" s="27">
        <v>10815</v>
      </c>
      <c r="M751" s="27">
        <v>13</v>
      </c>
      <c r="N751" s="27">
        <v>1960</v>
      </c>
      <c r="O751" s="28"/>
      <c r="P751" s="28"/>
      <c r="R751" s="114"/>
      <c r="S751" s="115"/>
      <c r="T751" s="114"/>
      <c r="U751" s="114"/>
      <c r="V751" s="114"/>
      <c r="W751" s="114"/>
      <c r="X751" s="114"/>
      <c r="Y751" s="114"/>
      <c r="Z751" s="114"/>
      <c r="AA751" s="114"/>
      <c r="AB751" s="114"/>
      <c r="AC751" s="114"/>
      <c r="AD751" s="114"/>
    </row>
    <row r="752" spans="3:30" s="29" customFormat="1" ht="9" customHeight="1" x14ac:dyDescent="0.15">
      <c r="C752" s="26"/>
      <c r="D752" s="26" t="s">
        <v>52</v>
      </c>
      <c r="E752" s="26"/>
      <c r="F752" s="27">
        <f t="shared" si="23"/>
        <v>470828</v>
      </c>
      <c r="G752" s="27">
        <v>404567</v>
      </c>
      <c r="H752" s="27">
        <v>66261</v>
      </c>
      <c r="I752" s="27">
        <v>651</v>
      </c>
      <c r="J752" s="27"/>
      <c r="K752" s="27">
        <f t="shared" si="24"/>
        <v>24144</v>
      </c>
      <c r="L752" s="27">
        <v>24001</v>
      </c>
      <c r="M752" s="27">
        <v>143</v>
      </c>
      <c r="N752" s="27">
        <v>5745</v>
      </c>
      <c r="O752" s="28"/>
      <c r="P752" s="28"/>
      <c r="R752" s="114"/>
      <c r="S752" s="115"/>
      <c r="T752" s="114"/>
      <c r="U752" s="114"/>
      <c r="V752" s="114"/>
      <c r="W752" s="114"/>
      <c r="X752" s="114"/>
      <c r="Y752" s="114"/>
      <c r="Z752" s="114"/>
      <c r="AA752" s="114"/>
      <c r="AB752" s="114"/>
      <c r="AC752" s="114"/>
      <c r="AD752" s="114"/>
    </row>
    <row r="753" spans="3:30" s="29" customFormat="1" ht="9" customHeight="1" x14ac:dyDescent="0.15">
      <c r="C753" s="26"/>
      <c r="D753" s="26" t="s">
        <v>54</v>
      </c>
      <c r="E753" s="26"/>
      <c r="F753" s="27">
        <f t="shared" si="23"/>
        <v>47458</v>
      </c>
      <c r="G753" s="27">
        <v>43070</v>
      </c>
      <c r="H753" s="27">
        <v>4388</v>
      </c>
      <c r="I753" s="27">
        <v>1711</v>
      </c>
      <c r="J753" s="27"/>
      <c r="K753" s="27">
        <f t="shared" si="24"/>
        <v>11596</v>
      </c>
      <c r="L753" s="27">
        <v>11592</v>
      </c>
      <c r="M753" s="27">
        <v>4</v>
      </c>
      <c r="N753" s="27">
        <v>5513</v>
      </c>
      <c r="O753" s="28"/>
      <c r="P753" s="28"/>
      <c r="R753" s="114"/>
      <c r="S753" s="115"/>
      <c r="T753" s="114"/>
      <c r="U753" s="114"/>
      <c r="V753" s="114"/>
      <c r="W753" s="114"/>
      <c r="X753" s="114"/>
      <c r="Y753" s="114"/>
      <c r="Z753" s="114"/>
      <c r="AA753" s="114"/>
      <c r="AB753" s="114"/>
      <c r="AC753" s="114"/>
      <c r="AD753" s="114"/>
    </row>
    <row r="754" spans="3:30" s="29" customFormat="1" ht="9" customHeight="1" x14ac:dyDescent="0.15">
      <c r="C754" s="39" t="s">
        <v>55</v>
      </c>
      <c r="D754" s="39" t="s">
        <v>55</v>
      </c>
      <c r="E754" s="39"/>
      <c r="F754" s="40">
        <f t="shared" si="23"/>
        <v>180430</v>
      </c>
      <c r="G754" s="40">
        <v>145882</v>
      </c>
      <c r="H754" s="40">
        <v>34548</v>
      </c>
      <c r="I754" s="40">
        <v>1250</v>
      </c>
      <c r="J754" s="40"/>
      <c r="K754" s="40">
        <f t="shared" si="24"/>
        <v>5434</v>
      </c>
      <c r="L754" s="40">
        <v>4906</v>
      </c>
      <c r="M754" s="40">
        <v>528</v>
      </c>
      <c r="N754" s="40">
        <v>13980</v>
      </c>
      <c r="O754" s="28"/>
      <c r="P754" s="28"/>
      <c r="R754" s="114"/>
      <c r="S754" s="115"/>
      <c r="T754" s="114"/>
      <c r="U754" s="114"/>
      <c r="V754" s="114"/>
      <c r="W754" s="114"/>
      <c r="X754" s="114"/>
      <c r="Y754" s="114"/>
      <c r="Z754" s="114"/>
      <c r="AA754" s="114"/>
      <c r="AB754" s="114"/>
      <c r="AC754" s="114"/>
      <c r="AD754" s="114"/>
    </row>
    <row r="755" spans="3:30" s="29" customFormat="1" ht="9" customHeight="1" x14ac:dyDescent="0.15">
      <c r="C755" s="26"/>
      <c r="D755" s="26" t="s">
        <v>56</v>
      </c>
      <c r="E755" s="26"/>
      <c r="F755" s="27">
        <f t="shared" si="23"/>
        <v>0</v>
      </c>
      <c r="G755" s="27">
        <v>0</v>
      </c>
      <c r="H755" s="27">
        <v>0</v>
      </c>
      <c r="I755" s="27">
        <v>0</v>
      </c>
      <c r="J755" s="27"/>
      <c r="K755" s="27">
        <f t="shared" si="24"/>
        <v>1272</v>
      </c>
      <c r="L755" s="27">
        <v>1272</v>
      </c>
      <c r="M755" s="27">
        <v>0</v>
      </c>
      <c r="N755" s="27">
        <v>2180</v>
      </c>
      <c r="O755" s="28"/>
      <c r="P755" s="28"/>
      <c r="R755" s="114"/>
      <c r="S755" s="115"/>
      <c r="T755" s="114"/>
      <c r="U755" s="114"/>
      <c r="V755" s="114"/>
      <c r="W755" s="114"/>
      <c r="X755" s="114"/>
      <c r="Y755" s="114"/>
      <c r="Z755" s="114"/>
      <c r="AA755" s="114"/>
      <c r="AB755" s="114"/>
      <c r="AC755" s="114"/>
      <c r="AD755" s="114"/>
    </row>
    <row r="756" spans="3:30" s="29" customFormat="1" ht="9" customHeight="1" x14ac:dyDescent="0.15">
      <c r="C756" s="26" t="s">
        <v>57</v>
      </c>
      <c r="D756" s="26" t="s">
        <v>57</v>
      </c>
      <c r="E756" s="26"/>
      <c r="F756" s="27">
        <f t="shared" si="23"/>
        <v>77239</v>
      </c>
      <c r="G756" s="27">
        <v>41395</v>
      </c>
      <c r="H756" s="27">
        <v>35844</v>
      </c>
      <c r="I756" s="27">
        <v>227</v>
      </c>
      <c r="J756" s="27"/>
      <c r="K756" s="27">
        <f t="shared" si="24"/>
        <v>7253</v>
      </c>
      <c r="L756" s="27">
        <v>7253</v>
      </c>
      <c r="M756" s="27">
        <v>0</v>
      </c>
      <c r="N756" s="27">
        <v>10309</v>
      </c>
      <c r="O756" s="28"/>
      <c r="P756" s="28"/>
      <c r="R756" s="114"/>
      <c r="S756" s="115"/>
      <c r="T756" s="114"/>
      <c r="U756" s="114"/>
      <c r="V756" s="114"/>
      <c r="W756" s="114"/>
      <c r="X756" s="114"/>
      <c r="Y756" s="114"/>
      <c r="Z756" s="114"/>
      <c r="AA756" s="114"/>
      <c r="AB756" s="114"/>
      <c r="AC756" s="114"/>
      <c r="AD756" s="114"/>
    </row>
    <row r="757" spans="3:30" s="29" customFormat="1" ht="9" customHeight="1" x14ac:dyDescent="0.15">
      <c r="C757" s="26" t="s">
        <v>59</v>
      </c>
      <c r="D757" s="26" t="s">
        <v>60</v>
      </c>
      <c r="E757" s="26"/>
      <c r="F757" s="27">
        <f t="shared" si="23"/>
        <v>7350894</v>
      </c>
      <c r="G757" s="27">
        <v>2182029</v>
      </c>
      <c r="H757" s="27">
        <v>5168865</v>
      </c>
      <c r="I757" s="27">
        <v>2364411</v>
      </c>
      <c r="J757" s="27"/>
      <c r="K757" s="27">
        <f t="shared" si="24"/>
        <v>12844</v>
      </c>
      <c r="L757" s="27">
        <v>11982</v>
      </c>
      <c r="M757" s="27">
        <v>862</v>
      </c>
      <c r="N757" s="27">
        <v>14482</v>
      </c>
      <c r="O757" s="28"/>
      <c r="P757" s="28"/>
      <c r="R757" s="114"/>
      <c r="S757" s="115"/>
      <c r="T757" s="114"/>
      <c r="U757" s="114"/>
      <c r="V757" s="114"/>
      <c r="W757" s="114"/>
      <c r="X757" s="114"/>
      <c r="Y757" s="114"/>
      <c r="Z757" s="114"/>
      <c r="AA757" s="114"/>
      <c r="AB757" s="114"/>
      <c r="AC757" s="114"/>
      <c r="AD757" s="114"/>
    </row>
    <row r="758" spans="3:30" s="29" customFormat="1" ht="9" customHeight="1" x14ac:dyDescent="0.15">
      <c r="C758" s="39"/>
      <c r="D758" s="39" t="s">
        <v>61</v>
      </c>
      <c r="E758" s="39"/>
      <c r="F758" s="40">
        <f t="shared" si="23"/>
        <v>82971</v>
      </c>
      <c r="G758" s="40">
        <v>82177</v>
      </c>
      <c r="H758" s="40">
        <v>794</v>
      </c>
      <c r="I758" s="40">
        <v>315</v>
      </c>
      <c r="J758" s="40"/>
      <c r="K758" s="40">
        <f t="shared" si="24"/>
        <v>3905</v>
      </c>
      <c r="L758" s="40">
        <v>3870</v>
      </c>
      <c r="M758" s="40">
        <v>35</v>
      </c>
      <c r="N758" s="40">
        <v>6342</v>
      </c>
      <c r="O758" s="28"/>
      <c r="P758" s="28"/>
      <c r="R758" s="114"/>
      <c r="S758" s="115"/>
      <c r="T758" s="114"/>
      <c r="U758" s="114"/>
      <c r="V758" s="114"/>
      <c r="W758" s="114"/>
      <c r="X758" s="114"/>
      <c r="Y758" s="114"/>
      <c r="Z758" s="114"/>
      <c r="AA758" s="114"/>
      <c r="AB758" s="114"/>
      <c r="AC758" s="114"/>
      <c r="AD758" s="114"/>
    </row>
    <row r="759" spans="3:30" s="29" customFormat="1" ht="9" customHeight="1" x14ac:dyDescent="0.15">
      <c r="C759" s="26"/>
      <c r="D759" s="26" t="s">
        <v>62</v>
      </c>
      <c r="E759" s="26"/>
      <c r="F759" s="27">
        <f t="shared" si="23"/>
        <v>286807</v>
      </c>
      <c r="G759" s="27">
        <v>54929</v>
      </c>
      <c r="H759" s="27">
        <v>231878</v>
      </c>
      <c r="I759" s="27">
        <v>77552</v>
      </c>
      <c r="J759" s="27"/>
      <c r="K759" s="27">
        <f t="shared" si="24"/>
        <v>6353</v>
      </c>
      <c r="L759" s="27">
        <v>6327</v>
      </c>
      <c r="M759" s="27">
        <v>26</v>
      </c>
      <c r="N759" s="27">
        <v>5013</v>
      </c>
      <c r="O759" s="28"/>
      <c r="P759" s="28"/>
      <c r="R759" s="114"/>
      <c r="S759" s="115"/>
      <c r="T759" s="114"/>
      <c r="U759" s="114"/>
      <c r="V759" s="114"/>
      <c r="W759" s="114"/>
      <c r="X759" s="114"/>
      <c r="Y759" s="114"/>
      <c r="Z759" s="114"/>
      <c r="AA759" s="114"/>
      <c r="AB759" s="114"/>
      <c r="AC759" s="114"/>
      <c r="AD759" s="114"/>
    </row>
    <row r="760" spans="3:30" s="29" customFormat="1" ht="9" customHeight="1" x14ac:dyDescent="0.15">
      <c r="C760" s="26" t="s">
        <v>63</v>
      </c>
      <c r="D760" s="26" t="s">
        <v>63</v>
      </c>
      <c r="E760" s="26"/>
      <c r="F760" s="27">
        <f t="shared" si="23"/>
        <v>208200</v>
      </c>
      <c r="G760" s="27">
        <v>133748</v>
      </c>
      <c r="H760" s="27">
        <v>74452</v>
      </c>
      <c r="I760" s="27">
        <v>466</v>
      </c>
      <c r="J760" s="27"/>
      <c r="K760" s="27">
        <f t="shared" si="24"/>
        <v>7884</v>
      </c>
      <c r="L760" s="27">
        <v>7196</v>
      </c>
      <c r="M760" s="27">
        <v>688</v>
      </c>
      <c r="N760" s="27">
        <v>10552</v>
      </c>
      <c r="O760" s="28"/>
      <c r="P760" s="28"/>
      <c r="R760" s="114"/>
      <c r="S760" s="115"/>
      <c r="T760" s="114"/>
      <c r="U760" s="114"/>
      <c r="V760" s="114"/>
      <c r="W760" s="114"/>
      <c r="X760" s="114"/>
      <c r="Y760" s="114"/>
      <c r="Z760" s="114"/>
      <c r="AA760" s="114"/>
      <c r="AB760" s="37"/>
      <c r="AC760" s="37"/>
      <c r="AD760" s="37"/>
    </row>
    <row r="761" spans="3:30" s="29" customFormat="1" ht="9" customHeight="1" x14ac:dyDescent="0.25">
      <c r="C761" s="26"/>
      <c r="D761" s="26" t="s">
        <v>64</v>
      </c>
      <c r="E761" s="26"/>
      <c r="F761" s="27">
        <f t="shared" si="23"/>
        <v>0</v>
      </c>
      <c r="G761" s="27">
        <v>0</v>
      </c>
      <c r="H761" s="27">
        <v>0</v>
      </c>
      <c r="I761" s="27">
        <v>156</v>
      </c>
      <c r="J761" s="27"/>
      <c r="K761" s="27">
        <f t="shared" si="24"/>
        <v>777</v>
      </c>
      <c r="L761" s="27">
        <v>777</v>
      </c>
      <c r="M761" s="27">
        <v>0</v>
      </c>
      <c r="N761" s="27">
        <v>1616</v>
      </c>
      <c r="O761" s="28"/>
      <c r="P761" s="28"/>
      <c r="R761" s="37"/>
      <c r="S761" s="26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</row>
    <row r="762" spans="3:30" s="29" customFormat="1" ht="9" customHeight="1" x14ac:dyDescent="0.15">
      <c r="C762" s="39" t="s">
        <v>65</v>
      </c>
      <c r="D762" s="39" t="s">
        <v>66</v>
      </c>
      <c r="E762" s="39"/>
      <c r="F762" s="40">
        <f t="shared" si="23"/>
        <v>783911</v>
      </c>
      <c r="G762" s="40">
        <v>759023</v>
      </c>
      <c r="H762" s="40">
        <v>24888</v>
      </c>
      <c r="I762" s="40">
        <v>0</v>
      </c>
      <c r="J762" s="40"/>
      <c r="K762" s="40">
        <f t="shared" si="24"/>
        <v>22307</v>
      </c>
      <c r="L762" s="40">
        <v>22114</v>
      </c>
      <c r="M762" s="40">
        <v>193</v>
      </c>
      <c r="N762" s="40">
        <v>37771</v>
      </c>
      <c r="O762" s="28"/>
      <c r="P762" s="28"/>
      <c r="R762" s="37"/>
      <c r="S762" s="26"/>
      <c r="T762" s="37"/>
      <c r="U762" s="37"/>
      <c r="V762" s="37"/>
      <c r="W762" s="37"/>
      <c r="X762" s="37"/>
      <c r="Y762" s="37"/>
      <c r="Z762" s="37"/>
      <c r="AA762" s="37"/>
      <c r="AB762" s="114"/>
      <c r="AC762" s="114"/>
      <c r="AD762" s="114"/>
    </row>
    <row r="763" spans="3:30" s="29" customFormat="1" ht="9" customHeight="1" x14ac:dyDescent="0.15">
      <c r="C763" s="26"/>
      <c r="D763" s="26" t="s">
        <v>67</v>
      </c>
      <c r="E763" s="26"/>
      <c r="F763" s="27">
        <f t="shared" si="23"/>
        <v>189031</v>
      </c>
      <c r="G763" s="27">
        <v>183863</v>
      </c>
      <c r="H763" s="27">
        <v>5168</v>
      </c>
      <c r="I763" s="27">
        <v>176</v>
      </c>
      <c r="J763" s="27"/>
      <c r="K763" s="27">
        <f t="shared" si="24"/>
        <v>14531</v>
      </c>
      <c r="L763" s="27">
        <v>14463</v>
      </c>
      <c r="M763" s="27">
        <v>68</v>
      </c>
      <c r="N763" s="27">
        <v>5926</v>
      </c>
      <c r="O763" s="28"/>
      <c r="P763" s="28"/>
      <c r="R763" s="114"/>
      <c r="S763" s="115"/>
      <c r="T763" s="114"/>
      <c r="U763" s="114"/>
      <c r="V763" s="114"/>
      <c r="W763" s="114"/>
      <c r="X763" s="114"/>
      <c r="Y763" s="114"/>
      <c r="Z763" s="114"/>
      <c r="AA763" s="114"/>
      <c r="AB763" s="114"/>
      <c r="AC763" s="114"/>
      <c r="AD763" s="114"/>
    </row>
    <row r="764" spans="3:30" s="29" customFormat="1" ht="9" customHeight="1" x14ac:dyDescent="0.15">
      <c r="C764" s="26"/>
      <c r="D764" s="26" t="s">
        <v>68</v>
      </c>
      <c r="E764" s="26"/>
      <c r="F764" s="27">
        <f t="shared" si="23"/>
        <v>663828</v>
      </c>
      <c r="G764" s="27">
        <v>291364</v>
      </c>
      <c r="H764" s="27">
        <v>372464</v>
      </c>
      <c r="I764" s="27">
        <v>130087</v>
      </c>
      <c r="J764" s="27"/>
      <c r="K764" s="27">
        <f t="shared" si="24"/>
        <v>16772</v>
      </c>
      <c r="L764" s="27">
        <v>16678</v>
      </c>
      <c r="M764" s="27">
        <v>94</v>
      </c>
      <c r="N764" s="27">
        <v>8527</v>
      </c>
      <c r="O764" s="28"/>
      <c r="P764" s="28"/>
      <c r="R764" s="27"/>
      <c r="S764" s="76"/>
      <c r="T764" s="27"/>
      <c r="U764" s="27"/>
      <c r="V764" s="27"/>
      <c r="W764" s="27"/>
      <c r="X764" s="27"/>
      <c r="Y764" s="27"/>
      <c r="Z764" s="27"/>
      <c r="AA764" s="27"/>
      <c r="AB764" s="114"/>
      <c r="AC764" s="114"/>
      <c r="AD764" s="114"/>
    </row>
    <row r="765" spans="3:30" s="29" customFormat="1" ht="9" customHeight="1" x14ac:dyDescent="0.15">
      <c r="C765" s="26" t="s">
        <v>69</v>
      </c>
      <c r="D765" s="26" t="s">
        <v>70</v>
      </c>
      <c r="E765" s="26"/>
      <c r="F765" s="27">
        <f t="shared" si="23"/>
        <v>137348</v>
      </c>
      <c r="G765" s="27">
        <v>136042</v>
      </c>
      <c r="H765" s="27">
        <v>1306</v>
      </c>
      <c r="I765" s="27">
        <v>0</v>
      </c>
      <c r="J765" s="27"/>
      <c r="K765" s="27">
        <f t="shared" si="24"/>
        <v>5091</v>
      </c>
      <c r="L765" s="27">
        <v>4824</v>
      </c>
      <c r="M765" s="27">
        <v>267</v>
      </c>
      <c r="N765" s="27">
        <v>12027</v>
      </c>
      <c r="O765" s="28"/>
      <c r="P765" s="28"/>
      <c r="R765" s="114"/>
      <c r="S765" s="115"/>
      <c r="T765" s="114"/>
      <c r="U765" s="114"/>
      <c r="V765" s="114"/>
      <c r="W765" s="114"/>
      <c r="X765" s="114"/>
      <c r="Y765" s="114"/>
      <c r="Z765" s="114"/>
      <c r="AA765" s="114"/>
      <c r="AB765" s="114"/>
      <c r="AC765" s="114"/>
      <c r="AD765" s="114"/>
    </row>
    <row r="766" spans="3:30" s="29" customFormat="1" ht="9" customHeight="1" x14ac:dyDescent="0.15">
      <c r="C766" s="39"/>
      <c r="D766" s="39" t="s">
        <v>71</v>
      </c>
      <c r="E766" s="39"/>
      <c r="F766" s="40">
        <f t="shared" si="23"/>
        <v>14302</v>
      </c>
      <c r="G766" s="40">
        <v>1</v>
      </c>
      <c r="H766" s="40">
        <v>14301</v>
      </c>
      <c r="I766" s="40">
        <v>0</v>
      </c>
      <c r="J766" s="40"/>
      <c r="K766" s="40">
        <f t="shared" si="24"/>
        <v>13095</v>
      </c>
      <c r="L766" s="40">
        <v>13095</v>
      </c>
      <c r="M766" s="40">
        <v>0</v>
      </c>
      <c r="N766" s="40">
        <v>11502</v>
      </c>
      <c r="O766" s="28"/>
      <c r="P766" s="28"/>
      <c r="R766" s="114"/>
      <c r="S766" s="115"/>
      <c r="T766" s="114"/>
      <c r="U766" s="114"/>
      <c r="V766" s="114"/>
      <c r="W766" s="114"/>
      <c r="X766" s="114"/>
      <c r="Y766" s="114"/>
      <c r="Z766" s="114"/>
      <c r="AA766" s="114"/>
      <c r="AB766" s="114"/>
      <c r="AC766" s="114"/>
      <c r="AD766" s="114"/>
    </row>
    <row r="767" spans="3:30" s="29" customFormat="1" ht="9" customHeight="1" x14ac:dyDescent="0.15">
      <c r="C767" s="26"/>
      <c r="D767" s="26" t="s">
        <v>72</v>
      </c>
      <c r="E767" s="26"/>
      <c r="F767" s="27">
        <f t="shared" si="23"/>
        <v>1130209</v>
      </c>
      <c r="G767" s="27">
        <v>1038693</v>
      </c>
      <c r="H767" s="27">
        <v>91516</v>
      </c>
      <c r="I767" s="27">
        <v>618</v>
      </c>
      <c r="J767" s="27"/>
      <c r="K767" s="27">
        <f t="shared" si="24"/>
        <v>5799</v>
      </c>
      <c r="L767" s="27">
        <v>5110</v>
      </c>
      <c r="M767" s="27">
        <v>689</v>
      </c>
      <c r="N767" s="27">
        <v>20596</v>
      </c>
      <c r="O767" s="28"/>
      <c r="P767" s="28"/>
      <c r="R767" s="27"/>
      <c r="S767" s="76"/>
      <c r="T767" s="27"/>
      <c r="U767" s="27"/>
      <c r="V767" s="27"/>
      <c r="W767" s="27"/>
      <c r="X767" s="27"/>
      <c r="Y767" s="27"/>
      <c r="Z767" s="27"/>
      <c r="AA767" s="27"/>
      <c r="AB767" s="114"/>
      <c r="AC767" s="114"/>
      <c r="AD767" s="114"/>
    </row>
    <row r="768" spans="3:30" s="29" customFormat="1" ht="9" customHeight="1" x14ac:dyDescent="0.15">
      <c r="C768" s="26"/>
      <c r="D768" s="26" t="s">
        <v>73</v>
      </c>
      <c r="E768" s="26"/>
      <c r="F768" s="27">
        <f t="shared" si="23"/>
        <v>612</v>
      </c>
      <c r="G768" s="27">
        <v>612</v>
      </c>
      <c r="H768" s="27">
        <v>0</v>
      </c>
      <c r="I768" s="27">
        <v>0</v>
      </c>
      <c r="J768" s="27"/>
      <c r="K768" s="27">
        <f t="shared" si="24"/>
        <v>562</v>
      </c>
      <c r="L768" s="27">
        <v>554</v>
      </c>
      <c r="M768" s="27">
        <v>8</v>
      </c>
      <c r="N768" s="27">
        <v>5984</v>
      </c>
      <c r="O768" s="28"/>
      <c r="P768" s="28"/>
      <c r="R768" s="114"/>
      <c r="S768" s="115"/>
      <c r="T768" s="114"/>
      <c r="U768" s="114"/>
      <c r="V768" s="114"/>
      <c r="W768" s="114"/>
      <c r="X768" s="114"/>
      <c r="Y768" s="114"/>
      <c r="Z768" s="114"/>
      <c r="AA768" s="114"/>
      <c r="AB768" s="114"/>
      <c r="AC768" s="114"/>
      <c r="AD768" s="114"/>
    </row>
    <row r="769" spans="3:37" s="29" customFormat="1" ht="9" customHeight="1" x14ac:dyDescent="0.15">
      <c r="C769" s="26" t="s">
        <v>74</v>
      </c>
      <c r="D769" s="26" t="s">
        <v>75</v>
      </c>
      <c r="E769" s="26"/>
      <c r="F769" s="27">
        <f t="shared" si="23"/>
        <v>718204</v>
      </c>
      <c r="G769" s="27">
        <v>672986</v>
      </c>
      <c r="H769" s="27">
        <v>45218</v>
      </c>
      <c r="I769" s="27">
        <v>1043</v>
      </c>
      <c r="J769" s="27"/>
      <c r="K769" s="27">
        <f t="shared" si="24"/>
        <v>5785</v>
      </c>
      <c r="L769" s="27">
        <v>5602</v>
      </c>
      <c r="M769" s="27">
        <v>183</v>
      </c>
      <c r="N769" s="27">
        <v>2907</v>
      </c>
      <c r="O769" s="28"/>
      <c r="P769" s="28"/>
      <c r="R769" s="114"/>
      <c r="S769" s="115"/>
      <c r="T769" s="114"/>
      <c r="U769" s="114"/>
      <c r="V769" s="114"/>
      <c r="W769" s="114"/>
      <c r="X769" s="114"/>
      <c r="Y769" s="114"/>
      <c r="Z769" s="114"/>
      <c r="AA769" s="114"/>
      <c r="AB769" s="114"/>
      <c r="AC769" s="114"/>
      <c r="AD769" s="114"/>
    </row>
    <row r="770" spans="3:37" s="29" customFormat="1" ht="9" customHeight="1" x14ac:dyDescent="0.15">
      <c r="C770" s="39" t="s">
        <v>76</v>
      </c>
      <c r="D770" s="39" t="s">
        <v>77</v>
      </c>
      <c r="E770" s="39"/>
      <c r="F770" s="40">
        <f t="shared" si="23"/>
        <v>31342</v>
      </c>
      <c r="G770" s="40">
        <v>31322</v>
      </c>
      <c r="H770" s="40">
        <v>20</v>
      </c>
      <c r="I770" s="40">
        <v>320</v>
      </c>
      <c r="J770" s="40"/>
      <c r="K770" s="40">
        <f t="shared" si="24"/>
        <v>1474</v>
      </c>
      <c r="L770" s="40">
        <v>1422</v>
      </c>
      <c r="M770" s="40">
        <v>52</v>
      </c>
      <c r="N770" s="40">
        <v>10813</v>
      </c>
      <c r="O770" s="28"/>
      <c r="P770" s="28"/>
      <c r="R770" s="114"/>
      <c r="S770" s="115"/>
      <c r="T770" s="114"/>
      <c r="U770" s="114"/>
      <c r="V770" s="114"/>
      <c r="W770" s="114"/>
      <c r="X770" s="114"/>
      <c r="Y770" s="114"/>
      <c r="Z770" s="114"/>
      <c r="AA770" s="114"/>
      <c r="AB770" s="114"/>
      <c r="AC770" s="114"/>
      <c r="AD770" s="114"/>
    </row>
    <row r="771" spans="3:37" s="29" customFormat="1" ht="9" customHeight="1" x14ac:dyDescent="0.15">
      <c r="C771" s="26"/>
      <c r="D771" s="26" t="s">
        <v>78</v>
      </c>
      <c r="E771" s="26"/>
      <c r="F771" s="27">
        <f t="shared" si="23"/>
        <v>47755</v>
      </c>
      <c r="G771" s="27">
        <v>47482</v>
      </c>
      <c r="H771" s="27">
        <v>273</v>
      </c>
      <c r="I771" s="27">
        <v>207</v>
      </c>
      <c r="J771" s="27"/>
      <c r="K771" s="27">
        <f t="shared" si="24"/>
        <v>792</v>
      </c>
      <c r="L771" s="27">
        <v>750</v>
      </c>
      <c r="M771" s="27">
        <v>42</v>
      </c>
      <c r="N771" s="27">
        <v>3527</v>
      </c>
      <c r="O771" s="28"/>
      <c r="P771" s="28"/>
      <c r="R771" s="114"/>
      <c r="S771" s="115"/>
      <c r="T771" s="114"/>
      <c r="U771" s="114"/>
      <c r="V771" s="114"/>
      <c r="W771" s="114"/>
      <c r="X771" s="114"/>
      <c r="Y771" s="114"/>
      <c r="Z771" s="114"/>
      <c r="AA771" s="114"/>
      <c r="AB771" s="114"/>
      <c r="AC771" s="114"/>
      <c r="AD771" s="114"/>
    </row>
    <row r="772" spans="3:37" s="29" customFormat="1" ht="9" customHeight="1" x14ac:dyDescent="0.15">
      <c r="C772" s="26"/>
      <c r="D772" s="26" t="s">
        <v>79</v>
      </c>
      <c r="E772" s="26"/>
      <c r="F772" s="27">
        <f t="shared" si="23"/>
        <v>94480</v>
      </c>
      <c r="G772" s="27">
        <v>94155</v>
      </c>
      <c r="H772" s="27">
        <v>325</v>
      </c>
      <c r="I772" s="27">
        <v>874</v>
      </c>
      <c r="J772" s="27"/>
      <c r="K772" s="27">
        <f t="shared" si="24"/>
        <v>1321</v>
      </c>
      <c r="L772" s="27">
        <v>1267</v>
      </c>
      <c r="M772" s="27">
        <v>54</v>
      </c>
      <c r="N772" s="27">
        <v>7265</v>
      </c>
      <c r="O772" s="28"/>
      <c r="P772" s="28"/>
      <c r="R772" s="114"/>
      <c r="S772" s="115"/>
      <c r="T772" s="114"/>
      <c r="U772" s="114"/>
      <c r="V772" s="114"/>
      <c r="W772" s="114"/>
      <c r="X772" s="114"/>
      <c r="Y772" s="114"/>
      <c r="Z772" s="114"/>
      <c r="AA772" s="114"/>
      <c r="AB772" s="114"/>
      <c r="AC772" s="114"/>
      <c r="AD772" s="114"/>
    </row>
    <row r="773" spans="3:37" s="38" customFormat="1" ht="9" customHeight="1" x14ac:dyDescent="0.15">
      <c r="C773" s="26"/>
      <c r="D773" s="26" t="s">
        <v>80</v>
      </c>
      <c r="E773" s="26"/>
      <c r="F773" s="27">
        <f t="shared" si="23"/>
        <v>128940</v>
      </c>
      <c r="G773" s="27">
        <v>128933</v>
      </c>
      <c r="H773" s="27">
        <v>7</v>
      </c>
      <c r="I773" s="27">
        <v>0</v>
      </c>
      <c r="J773" s="27"/>
      <c r="K773" s="27">
        <f t="shared" si="24"/>
        <v>2755</v>
      </c>
      <c r="L773" s="27">
        <v>2745</v>
      </c>
      <c r="M773" s="27">
        <v>10</v>
      </c>
      <c r="N773" s="27">
        <v>5296</v>
      </c>
      <c r="O773" s="37"/>
      <c r="P773" s="37"/>
      <c r="Q773" s="29"/>
      <c r="R773" s="114"/>
      <c r="S773" s="115"/>
      <c r="T773" s="114"/>
      <c r="U773" s="114"/>
      <c r="V773" s="114"/>
      <c r="W773" s="114"/>
      <c r="X773" s="114"/>
      <c r="Y773" s="114"/>
      <c r="Z773" s="114"/>
      <c r="AA773" s="114"/>
      <c r="AB773" s="114"/>
      <c r="AC773" s="114"/>
      <c r="AD773" s="114"/>
      <c r="AE773" s="29"/>
    </row>
    <row r="774" spans="3:37" s="29" customFormat="1" ht="9" customHeight="1" x14ac:dyDescent="0.15">
      <c r="C774" s="39"/>
      <c r="D774" s="39" t="s">
        <v>81</v>
      </c>
      <c r="E774" s="39"/>
      <c r="F774" s="40">
        <f t="shared" si="23"/>
        <v>456702</v>
      </c>
      <c r="G774" s="40">
        <v>412782</v>
      </c>
      <c r="H774" s="40">
        <v>43920</v>
      </c>
      <c r="I774" s="40">
        <v>6133</v>
      </c>
      <c r="J774" s="40"/>
      <c r="K774" s="40">
        <f t="shared" si="24"/>
        <v>9468</v>
      </c>
      <c r="L774" s="40">
        <v>8409</v>
      </c>
      <c r="M774" s="40">
        <v>1059</v>
      </c>
      <c r="N774" s="40">
        <v>12822</v>
      </c>
      <c r="O774" s="28"/>
      <c r="P774" s="28"/>
      <c r="Q774" s="38"/>
      <c r="R774" s="114"/>
      <c r="S774" s="115"/>
      <c r="T774" s="114"/>
      <c r="U774" s="114"/>
      <c r="V774" s="114"/>
      <c r="W774" s="114"/>
      <c r="X774" s="114"/>
      <c r="Y774" s="114"/>
      <c r="Z774" s="114"/>
      <c r="AA774" s="114"/>
      <c r="AB774" s="114"/>
      <c r="AC774" s="114"/>
      <c r="AD774" s="114"/>
    </row>
    <row r="775" spans="3:37" s="29" customFormat="1" ht="9" customHeight="1" x14ac:dyDescent="0.15">
      <c r="C775" s="26" t="s">
        <v>82</v>
      </c>
      <c r="D775" s="26" t="s">
        <v>83</v>
      </c>
      <c r="E775" s="26"/>
      <c r="F775" s="27">
        <f t="shared" si="23"/>
        <v>164893</v>
      </c>
      <c r="G775" s="27">
        <v>161090</v>
      </c>
      <c r="H775" s="27">
        <v>3803</v>
      </c>
      <c r="I775" s="27">
        <v>586</v>
      </c>
      <c r="J775" s="27"/>
      <c r="K775" s="27">
        <f t="shared" si="24"/>
        <v>6411</v>
      </c>
      <c r="L775" s="27">
        <v>6398</v>
      </c>
      <c r="M775" s="27">
        <v>13</v>
      </c>
      <c r="N775" s="27">
        <v>3518</v>
      </c>
      <c r="O775" s="28"/>
      <c r="P775" s="28"/>
      <c r="R775" s="114"/>
      <c r="S775" s="115"/>
      <c r="T775" s="114"/>
      <c r="U775" s="114"/>
      <c r="V775" s="114"/>
      <c r="W775" s="114"/>
      <c r="X775" s="114"/>
      <c r="Y775" s="114"/>
      <c r="Z775" s="114"/>
      <c r="AA775" s="114"/>
      <c r="AB775" s="114"/>
      <c r="AC775" s="114"/>
      <c r="AD775" s="114"/>
      <c r="AE775" s="38"/>
    </row>
    <row r="776" spans="3:37" s="29" customFormat="1" ht="9" customHeight="1" x14ac:dyDescent="0.15">
      <c r="C776" s="26"/>
      <c r="D776" s="26" t="s">
        <v>84</v>
      </c>
      <c r="E776" s="26"/>
      <c r="F776" s="27">
        <f t="shared" si="23"/>
        <v>64549</v>
      </c>
      <c r="G776" s="27">
        <v>63976</v>
      </c>
      <c r="H776" s="27">
        <v>573</v>
      </c>
      <c r="I776" s="27">
        <v>0</v>
      </c>
      <c r="J776" s="27"/>
      <c r="K776" s="27">
        <f t="shared" si="24"/>
        <v>7785</v>
      </c>
      <c r="L776" s="27">
        <v>7785</v>
      </c>
      <c r="M776" s="27">
        <v>0</v>
      </c>
      <c r="N776" s="27">
        <v>3542</v>
      </c>
      <c r="O776" s="28"/>
      <c r="P776" s="28"/>
      <c r="R776" s="114"/>
      <c r="S776" s="115"/>
      <c r="T776" s="114"/>
      <c r="U776" s="114"/>
      <c r="V776" s="114"/>
      <c r="W776" s="114"/>
      <c r="X776" s="114"/>
      <c r="Y776" s="114"/>
      <c r="Z776" s="114"/>
      <c r="AA776" s="114"/>
      <c r="AB776" s="114"/>
      <c r="AC776" s="114"/>
      <c r="AD776" s="114"/>
    </row>
    <row r="777" spans="3:37" s="29" customFormat="1" ht="9" customHeight="1" x14ac:dyDescent="0.15">
      <c r="C777" s="26"/>
      <c r="D777" s="26" t="s">
        <v>85</v>
      </c>
      <c r="E777" s="26"/>
      <c r="F777" s="27">
        <f t="shared" si="23"/>
        <v>708661</v>
      </c>
      <c r="G777" s="27">
        <v>643931</v>
      </c>
      <c r="H777" s="27">
        <v>64730</v>
      </c>
      <c r="I777" s="27">
        <v>4571</v>
      </c>
      <c r="J777" s="27"/>
      <c r="K777" s="27">
        <f t="shared" si="24"/>
        <v>4728</v>
      </c>
      <c r="L777" s="27">
        <v>4449</v>
      </c>
      <c r="M777" s="27">
        <v>279</v>
      </c>
      <c r="N777" s="27">
        <v>7770</v>
      </c>
      <c r="O777" s="28"/>
      <c r="P777" s="28"/>
      <c r="R777" s="114"/>
      <c r="S777" s="115"/>
      <c r="T777" s="114"/>
      <c r="U777" s="114"/>
      <c r="V777" s="114"/>
      <c r="W777" s="114"/>
      <c r="X777" s="114"/>
      <c r="Y777" s="114"/>
      <c r="Z777" s="114"/>
      <c r="AA777" s="114"/>
      <c r="AB777" s="114"/>
      <c r="AC777" s="114"/>
      <c r="AD777" s="114"/>
    </row>
    <row r="778" spans="3:37" ht="9" customHeight="1" x14ac:dyDescent="0.2">
      <c r="C778" s="39" t="s">
        <v>86</v>
      </c>
      <c r="D778" s="55" t="s">
        <v>87</v>
      </c>
      <c r="E778" s="55"/>
      <c r="F778" s="56">
        <f t="shared" si="23"/>
        <v>992508</v>
      </c>
      <c r="G778" s="56">
        <v>863795</v>
      </c>
      <c r="H778" s="56">
        <v>128713</v>
      </c>
      <c r="I778" s="56">
        <v>9573</v>
      </c>
      <c r="J778" s="56"/>
      <c r="K778" s="56">
        <f t="shared" si="24"/>
        <v>5129</v>
      </c>
      <c r="L778" s="56">
        <v>4642</v>
      </c>
      <c r="M778" s="56">
        <v>487</v>
      </c>
      <c r="N778" s="56">
        <v>4883</v>
      </c>
      <c r="O778" s="46"/>
      <c r="P778" s="46"/>
      <c r="Q778" s="29"/>
      <c r="R778" s="114"/>
      <c r="S778" s="115"/>
      <c r="T778" s="114"/>
      <c r="U778" s="114"/>
      <c r="V778" s="114"/>
      <c r="W778" s="114"/>
      <c r="X778" s="114"/>
      <c r="Y778" s="114"/>
      <c r="Z778" s="114"/>
      <c r="AA778" s="114"/>
      <c r="AB778" s="114"/>
      <c r="AC778" s="114"/>
      <c r="AD778" s="114"/>
      <c r="AE778" s="29"/>
      <c r="AF778" s="119"/>
      <c r="AG778" s="119"/>
      <c r="AH778" s="119"/>
      <c r="AI778" s="119"/>
      <c r="AJ778" s="119"/>
      <c r="AK778" s="119"/>
    </row>
    <row r="779" spans="3:37" s="50" customFormat="1" ht="9" customHeight="1" x14ac:dyDescent="0.2">
      <c r="C779" s="38" t="s">
        <v>88</v>
      </c>
      <c r="D779" s="469" t="s">
        <v>88</v>
      </c>
      <c r="E779" s="469"/>
      <c r="F779" s="52">
        <f t="shared" si="23"/>
        <v>326116</v>
      </c>
      <c r="G779" s="52">
        <v>230934</v>
      </c>
      <c r="H779" s="52">
        <v>95182</v>
      </c>
      <c r="I779" s="52">
        <v>162</v>
      </c>
      <c r="J779" s="52"/>
      <c r="K779" s="52">
        <f t="shared" si="24"/>
        <v>1391</v>
      </c>
      <c r="L779" s="52">
        <v>1301</v>
      </c>
      <c r="M779" s="52">
        <v>90</v>
      </c>
      <c r="N779" s="52">
        <v>4555</v>
      </c>
      <c r="O779" s="49"/>
      <c r="P779" s="49"/>
      <c r="Q779" s="8"/>
      <c r="R779" s="114"/>
      <c r="S779" s="115"/>
      <c r="T779" s="114"/>
      <c r="U779" s="114"/>
      <c r="V779" s="114"/>
      <c r="W779" s="114"/>
      <c r="X779" s="114"/>
      <c r="Y779" s="114"/>
      <c r="Z779" s="114"/>
      <c r="AA779" s="114"/>
      <c r="AB779" s="114"/>
      <c r="AC779" s="114"/>
      <c r="AD779" s="114"/>
      <c r="AE779" s="29"/>
      <c r="AF779" s="120"/>
      <c r="AG779" s="120"/>
      <c r="AH779" s="120"/>
      <c r="AI779" s="120"/>
      <c r="AJ779" s="120"/>
      <c r="AK779" s="120"/>
    </row>
    <row r="780" spans="3:37" s="50" customFormat="1" ht="9" customHeight="1" x14ac:dyDescent="0.2">
      <c r="C780" s="38"/>
      <c r="D780" s="44"/>
      <c r="E780" s="44"/>
      <c r="F780" s="45"/>
      <c r="G780" s="45"/>
      <c r="H780" s="45"/>
      <c r="I780" s="45"/>
      <c r="J780" s="45"/>
      <c r="K780" s="45"/>
      <c r="L780" s="45"/>
      <c r="M780" s="45"/>
      <c r="N780" s="45"/>
      <c r="O780" s="49"/>
      <c r="P780" s="49"/>
      <c r="Q780" s="8"/>
      <c r="R780" s="114"/>
      <c r="S780" s="115"/>
      <c r="T780" s="114"/>
      <c r="U780" s="114"/>
      <c r="V780" s="114"/>
      <c r="W780" s="114"/>
      <c r="X780" s="114"/>
      <c r="Y780" s="114"/>
      <c r="Z780" s="114"/>
      <c r="AA780" s="114"/>
      <c r="AB780" s="114"/>
      <c r="AC780" s="114"/>
      <c r="AD780" s="114"/>
      <c r="AE780" s="29"/>
      <c r="AF780" s="120"/>
      <c r="AG780" s="120"/>
      <c r="AH780" s="120"/>
      <c r="AI780" s="120"/>
      <c r="AJ780" s="120"/>
      <c r="AK780" s="120"/>
    </row>
    <row r="781" spans="3:37" s="121" customFormat="1" ht="9" customHeight="1" x14ac:dyDescent="0.25">
      <c r="C781" s="25">
        <v>2007</v>
      </c>
      <c r="D781" s="26"/>
      <c r="E781" s="26"/>
      <c r="F781" s="27"/>
      <c r="G781" s="27"/>
      <c r="H781" s="27"/>
      <c r="I781" s="27"/>
      <c r="J781" s="27"/>
      <c r="K781" s="27"/>
      <c r="L781" s="27"/>
      <c r="M781" s="27"/>
      <c r="N781" s="27"/>
      <c r="O781" s="467"/>
      <c r="P781" s="467"/>
    </row>
    <row r="782" spans="3:37" ht="9" customHeight="1" x14ac:dyDescent="0.2">
      <c r="C782" s="30" t="s">
        <v>10</v>
      </c>
      <c r="D782" s="31"/>
      <c r="E782" s="31"/>
      <c r="F782" s="32">
        <f>SUM(F784:F842)</f>
        <v>81576019</v>
      </c>
      <c r="G782" s="32">
        <f t="shared" ref="G782:N782" si="25">SUM(G784:G842)</f>
        <v>55618177</v>
      </c>
      <c r="H782" s="32">
        <f t="shared" si="25"/>
        <v>25957842</v>
      </c>
      <c r="I782" s="32">
        <f t="shared" si="25"/>
        <v>3623300</v>
      </c>
      <c r="J782" s="32"/>
      <c r="K782" s="32">
        <f t="shared" si="25"/>
        <v>762741</v>
      </c>
      <c r="L782" s="32">
        <f t="shared" si="25"/>
        <v>684607</v>
      </c>
      <c r="M782" s="32">
        <f t="shared" si="25"/>
        <v>78134</v>
      </c>
      <c r="N782" s="32">
        <f t="shared" si="25"/>
        <v>518144</v>
      </c>
      <c r="O782" s="46"/>
    </row>
    <row r="783" spans="3:37" ht="3.95" customHeight="1" x14ac:dyDescent="0.2">
      <c r="C783" s="25"/>
      <c r="D783" s="31"/>
      <c r="E783" s="31"/>
      <c r="F783" s="32"/>
      <c r="G783" s="32"/>
      <c r="H783" s="32"/>
      <c r="I783" s="32"/>
      <c r="J783" s="32"/>
      <c r="K783" s="32"/>
      <c r="L783" s="32"/>
      <c r="M783" s="32"/>
      <c r="N783" s="32"/>
      <c r="O783" s="46"/>
    </row>
    <row r="784" spans="3:37" ht="9" customHeight="1" x14ac:dyDescent="0.2">
      <c r="C784" s="26" t="s">
        <v>14</v>
      </c>
      <c r="D784" s="26" t="s">
        <v>14</v>
      </c>
      <c r="E784" s="26"/>
      <c r="F784" s="27">
        <f>SUM(G784:H784)</f>
        <v>453540</v>
      </c>
      <c r="G784" s="27">
        <v>331520</v>
      </c>
      <c r="H784" s="27">
        <v>122020</v>
      </c>
      <c r="I784" s="27">
        <v>2465</v>
      </c>
      <c r="J784" s="27"/>
      <c r="K784" s="27">
        <f>SUM(L784:M784)</f>
        <v>2547</v>
      </c>
      <c r="L784" s="27">
        <v>2480</v>
      </c>
      <c r="M784" s="27">
        <v>67</v>
      </c>
      <c r="N784" s="27">
        <v>5122</v>
      </c>
      <c r="O784" s="46"/>
    </row>
    <row r="785" spans="3:14" ht="9" customHeight="1" x14ac:dyDescent="0.2">
      <c r="C785" s="26" t="s">
        <v>95</v>
      </c>
      <c r="D785" s="26" t="s">
        <v>16</v>
      </c>
      <c r="E785" s="26"/>
      <c r="F785" s="27">
        <f t="shared" ref="F785:F842" si="26">SUM(G785:H785)</f>
        <v>594615</v>
      </c>
      <c r="G785" s="27">
        <v>592169</v>
      </c>
      <c r="H785" s="27">
        <v>2446</v>
      </c>
      <c r="I785" s="27">
        <v>0</v>
      </c>
      <c r="J785" s="27"/>
      <c r="K785" s="27">
        <f t="shared" ref="K785:K842" si="27">SUM(L785:M785)</f>
        <v>1805</v>
      </c>
      <c r="L785" s="27">
        <v>1678</v>
      </c>
      <c r="M785" s="27">
        <v>127</v>
      </c>
      <c r="N785" s="27">
        <v>11466</v>
      </c>
    </row>
    <row r="786" spans="3:14" ht="9" customHeight="1" x14ac:dyDescent="0.2">
      <c r="C786" s="26"/>
      <c r="D786" s="26" t="s">
        <v>17</v>
      </c>
      <c r="E786" s="26"/>
      <c r="F786" s="27">
        <f t="shared" si="26"/>
        <v>4726300</v>
      </c>
      <c r="G786" s="27">
        <v>4700516</v>
      </c>
      <c r="H786" s="27">
        <v>25784</v>
      </c>
      <c r="I786" s="27">
        <v>214</v>
      </c>
      <c r="J786" s="27"/>
      <c r="K786" s="27">
        <f t="shared" si="27"/>
        <v>2896</v>
      </c>
      <c r="L786" s="27">
        <v>2701</v>
      </c>
      <c r="M786" s="27">
        <v>195</v>
      </c>
      <c r="N786" s="27">
        <v>10305</v>
      </c>
    </row>
    <row r="787" spans="3:14" ht="9" customHeight="1" x14ac:dyDescent="0.2">
      <c r="C787" s="39" t="s">
        <v>112</v>
      </c>
      <c r="D787" s="39" t="s">
        <v>18</v>
      </c>
      <c r="E787" s="39"/>
      <c r="F787" s="40">
        <f t="shared" si="26"/>
        <v>613441</v>
      </c>
      <c r="G787" s="40">
        <v>559924</v>
      </c>
      <c r="H787" s="40">
        <v>53517</v>
      </c>
      <c r="I787" s="40">
        <v>0</v>
      </c>
      <c r="J787" s="40"/>
      <c r="K787" s="40">
        <f t="shared" si="27"/>
        <v>4900</v>
      </c>
      <c r="L787" s="40">
        <v>4692</v>
      </c>
      <c r="M787" s="40">
        <v>208</v>
      </c>
      <c r="N787" s="40">
        <v>11851</v>
      </c>
    </row>
    <row r="788" spans="3:14" ht="9" customHeight="1" x14ac:dyDescent="0.2">
      <c r="C788" s="26"/>
      <c r="D788" s="26" t="s">
        <v>19</v>
      </c>
      <c r="E788" s="26"/>
      <c r="F788" s="27">
        <f t="shared" si="26"/>
        <v>66506</v>
      </c>
      <c r="G788" s="27">
        <v>11842</v>
      </c>
      <c r="H788" s="27">
        <v>54664</v>
      </c>
      <c r="I788" s="27">
        <v>232</v>
      </c>
      <c r="J788" s="27"/>
      <c r="K788" s="27">
        <f t="shared" si="27"/>
        <v>6975</v>
      </c>
      <c r="L788" s="27">
        <v>6952</v>
      </c>
      <c r="M788" s="27">
        <v>23</v>
      </c>
      <c r="N788" s="27">
        <v>4185</v>
      </c>
    </row>
    <row r="789" spans="3:14" ht="9" customHeight="1" x14ac:dyDescent="0.2">
      <c r="C789" s="26"/>
      <c r="D789" s="26" t="s">
        <v>20</v>
      </c>
      <c r="E789" s="26"/>
      <c r="F789" s="27">
        <f t="shared" si="26"/>
        <v>2719032</v>
      </c>
      <c r="G789" s="27">
        <v>719903</v>
      </c>
      <c r="H789" s="27">
        <v>1999129</v>
      </c>
      <c r="I789" s="27">
        <v>139876</v>
      </c>
      <c r="J789" s="27"/>
      <c r="K789" s="27">
        <f t="shared" si="27"/>
        <v>40258</v>
      </c>
      <c r="L789" s="27">
        <v>7238</v>
      </c>
      <c r="M789" s="27">
        <v>33020</v>
      </c>
      <c r="N789" s="27">
        <v>2149</v>
      </c>
    </row>
    <row r="790" spans="3:14" ht="9" customHeight="1" x14ac:dyDescent="0.2">
      <c r="C790" s="26" t="s">
        <v>21</v>
      </c>
      <c r="D790" s="26" t="s">
        <v>21</v>
      </c>
      <c r="E790" s="26"/>
      <c r="F790" s="27">
        <f t="shared" si="26"/>
        <v>78053</v>
      </c>
      <c r="G790" s="27">
        <v>78053</v>
      </c>
      <c r="H790" s="27">
        <v>0</v>
      </c>
      <c r="I790" s="27">
        <v>1279</v>
      </c>
      <c r="J790" s="27"/>
      <c r="K790" s="27">
        <f t="shared" si="27"/>
        <v>1657</v>
      </c>
      <c r="L790" s="27">
        <v>1590</v>
      </c>
      <c r="M790" s="27">
        <v>67</v>
      </c>
      <c r="N790" s="27">
        <v>8877</v>
      </c>
    </row>
    <row r="791" spans="3:14" ht="9" customHeight="1" x14ac:dyDescent="0.2">
      <c r="C791" s="39"/>
      <c r="D791" s="116" t="s">
        <v>22</v>
      </c>
      <c r="E791" s="39"/>
      <c r="F791" s="40">
        <f t="shared" si="26"/>
        <v>289702</v>
      </c>
      <c r="G791" s="40">
        <v>261847</v>
      </c>
      <c r="H791" s="40">
        <v>27855</v>
      </c>
      <c r="I791" s="40">
        <v>6340</v>
      </c>
      <c r="J791" s="40"/>
      <c r="K791" s="40">
        <f t="shared" si="27"/>
        <v>267423</v>
      </c>
      <c r="L791" s="40">
        <v>267422</v>
      </c>
      <c r="M791" s="40">
        <v>1</v>
      </c>
      <c r="N791" s="40">
        <v>3035</v>
      </c>
    </row>
    <row r="792" spans="3:14" s="94" customFormat="1" ht="9" customHeight="1" x14ac:dyDescent="0.2">
      <c r="C792" s="26" t="s">
        <v>23</v>
      </c>
      <c r="D792" s="26" t="s">
        <v>24</v>
      </c>
      <c r="E792" s="26"/>
      <c r="F792" s="27">
        <f>SUM(G792:H792)</f>
        <v>501782</v>
      </c>
      <c r="G792" s="27">
        <v>424093</v>
      </c>
      <c r="H792" s="27">
        <v>77689</v>
      </c>
      <c r="I792" s="27">
        <v>3643</v>
      </c>
      <c r="J792" s="27"/>
      <c r="K792" s="27">
        <f>SUM(L792:M792)</f>
        <v>6775</v>
      </c>
      <c r="L792" s="27">
        <v>5333</v>
      </c>
      <c r="M792" s="27">
        <v>1442</v>
      </c>
      <c r="N792" s="27">
        <v>10095</v>
      </c>
    </row>
    <row r="793" spans="3:14" s="94" customFormat="1" ht="9" customHeight="1" x14ac:dyDescent="0.2">
      <c r="C793" s="26" t="s">
        <v>25</v>
      </c>
      <c r="D793" s="26" t="s">
        <v>25</v>
      </c>
      <c r="E793" s="26"/>
      <c r="F793" s="27">
        <f>SUM(G793:H793)</f>
        <v>137349</v>
      </c>
      <c r="G793" s="27">
        <v>135941</v>
      </c>
      <c r="H793" s="27">
        <v>1408</v>
      </c>
      <c r="I793" s="27">
        <v>2</v>
      </c>
      <c r="J793" s="27"/>
      <c r="K793" s="27">
        <f>SUM(L793:M793)</f>
        <v>1217</v>
      </c>
      <c r="L793" s="27">
        <v>1217</v>
      </c>
      <c r="M793" s="27">
        <v>0</v>
      </c>
      <c r="N793" s="27">
        <v>3704</v>
      </c>
    </row>
    <row r="794" spans="3:14" s="94" customFormat="1" ht="9" customHeight="1" x14ac:dyDescent="0.2">
      <c r="C794" s="26"/>
      <c r="D794" s="26" t="s">
        <v>26</v>
      </c>
      <c r="E794" s="26"/>
      <c r="F794" s="27">
        <f>SUM(G794:H794)</f>
        <v>195103</v>
      </c>
      <c r="G794" s="27">
        <v>109149</v>
      </c>
      <c r="H794" s="27">
        <v>85954</v>
      </c>
      <c r="I794" s="27">
        <v>42655</v>
      </c>
      <c r="J794" s="27"/>
      <c r="K794" s="27">
        <f>SUM(L794:M794)</f>
        <v>5783</v>
      </c>
      <c r="L794" s="27">
        <v>3887</v>
      </c>
      <c r="M794" s="27">
        <v>1896</v>
      </c>
      <c r="N794" s="27">
        <v>5686</v>
      </c>
    </row>
    <row r="795" spans="3:14" ht="9" customHeight="1" x14ac:dyDescent="0.2">
      <c r="C795" s="39" t="s">
        <v>27</v>
      </c>
      <c r="D795" s="39" t="s">
        <v>96</v>
      </c>
      <c r="E795" s="39"/>
      <c r="F795" s="40">
        <f t="shared" si="26"/>
        <v>694951</v>
      </c>
      <c r="G795" s="40">
        <v>684547</v>
      </c>
      <c r="H795" s="40">
        <v>10404</v>
      </c>
      <c r="I795" s="40">
        <v>2455</v>
      </c>
      <c r="J795" s="40"/>
      <c r="K795" s="40">
        <f t="shared" si="27"/>
        <v>3249</v>
      </c>
      <c r="L795" s="40">
        <v>3249</v>
      </c>
      <c r="M795" s="40">
        <v>0</v>
      </c>
      <c r="N795" s="40">
        <v>4248</v>
      </c>
    </row>
    <row r="796" spans="3:14" ht="9" customHeight="1" x14ac:dyDescent="0.2">
      <c r="C796" s="26"/>
      <c r="D796" s="26" t="s">
        <v>89</v>
      </c>
      <c r="E796" s="26"/>
      <c r="F796" s="27">
        <f t="shared" si="26"/>
        <v>0</v>
      </c>
      <c r="G796" s="27">
        <v>0</v>
      </c>
      <c r="H796" s="27">
        <v>0</v>
      </c>
      <c r="I796" s="27">
        <v>146</v>
      </c>
      <c r="J796" s="27"/>
      <c r="K796" s="27">
        <f t="shared" si="27"/>
        <v>282</v>
      </c>
      <c r="L796" s="27">
        <v>282</v>
      </c>
      <c r="M796" s="27">
        <v>0</v>
      </c>
      <c r="N796" s="27">
        <v>1573</v>
      </c>
    </row>
    <row r="797" spans="3:14" ht="9" customHeight="1" x14ac:dyDescent="0.2">
      <c r="C797" s="26"/>
      <c r="D797" s="26" t="s">
        <v>90</v>
      </c>
      <c r="E797" s="26"/>
      <c r="F797" s="27">
        <f t="shared" si="26"/>
        <v>0</v>
      </c>
      <c r="G797" s="27">
        <v>0</v>
      </c>
      <c r="H797" s="27">
        <v>0</v>
      </c>
      <c r="I797" s="27">
        <v>41</v>
      </c>
      <c r="J797" s="27"/>
      <c r="K797" s="27">
        <f t="shared" si="27"/>
        <v>148</v>
      </c>
      <c r="L797" s="27">
        <v>148</v>
      </c>
      <c r="M797" s="27">
        <v>0</v>
      </c>
      <c r="N797" s="27">
        <v>497</v>
      </c>
    </row>
    <row r="798" spans="3:14" ht="9" customHeight="1" x14ac:dyDescent="0.2">
      <c r="C798" s="26"/>
      <c r="D798" s="26" t="s">
        <v>28</v>
      </c>
      <c r="E798" s="26"/>
      <c r="F798" s="27">
        <f t="shared" si="26"/>
        <v>209734</v>
      </c>
      <c r="G798" s="27">
        <v>205868</v>
      </c>
      <c r="H798" s="27">
        <v>3866</v>
      </c>
      <c r="I798" s="27">
        <v>539</v>
      </c>
      <c r="J798" s="27"/>
      <c r="K798" s="27">
        <f t="shared" si="27"/>
        <v>648</v>
      </c>
      <c r="L798" s="27">
        <v>633</v>
      </c>
      <c r="M798" s="27">
        <v>15</v>
      </c>
      <c r="N798" s="27">
        <v>2308</v>
      </c>
    </row>
    <row r="799" spans="3:14" ht="9" customHeight="1" x14ac:dyDescent="0.2">
      <c r="C799" s="39" t="s">
        <v>30</v>
      </c>
      <c r="D799" s="39" t="s">
        <v>31</v>
      </c>
      <c r="E799" s="39"/>
      <c r="F799" s="40">
        <f t="shared" si="26"/>
        <v>898319</v>
      </c>
      <c r="G799" s="40">
        <v>898261</v>
      </c>
      <c r="H799" s="40">
        <v>58</v>
      </c>
      <c r="I799" s="40">
        <v>0</v>
      </c>
      <c r="J799" s="40"/>
      <c r="K799" s="40">
        <f t="shared" si="27"/>
        <v>2017</v>
      </c>
      <c r="L799" s="40">
        <v>1644</v>
      </c>
      <c r="M799" s="40">
        <v>373</v>
      </c>
      <c r="N799" s="40">
        <v>8499</v>
      </c>
    </row>
    <row r="800" spans="3:14" ht="9" customHeight="1" x14ac:dyDescent="0.2">
      <c r="C800" s="26"/>
      <c r="D800" s="26" t="s">
        <v>30</v>
      </c>
      <c r="E800" s="26"/>
      <c r="F800" s="27">
        <f t="shared" si="26"/>
        <v>814304</v>
      </c>
      <c r="G800" s="27">
        <v>738045</v>
      </c>
      <c r="H800" s="27">
        <v>76259</v>
      </c>
      <c r="I800" s="27">
        <v>11770</v>
      </c>
      <c r="J800" s="27"/>
      <c r="K800" s="27">
        <f t="shared" si="27"/>
        <v>7996</v>
      </c>
      <c r="L800" s="27">
        <v>6889</v>
      </c>
      <c r="M800" s="27">
        <v>1107</v>
      </c>
      <c r="N800" s="27">
        <v>20687</v>
      </c>
    </row>
    <row r="801" spans="3:14" ht="9" customHeight="1" x14ac:dyDescent="0.2">
      <c r="C801" s="26" t="s">
        <v>111</v>
      </c>
      <c r="D801" s="26" t="s">
        <v>32</v>
      </c>
      <c r="E801" s="26"/>
      <c r="F801" s="27">
        <f t="shared" si="26"/>
        <v>25765421</v>
      </c>
      <c r="G801" s="27">
        <v>16481961</v>
      </c>
      <c r="H801" s="27">
        <v>9283460</v>
      </c>
      <c r="I801" s="27">
        <v>0</v>
      </c>
      <c r="J801" s="27"/>
      <c r="K801" s="27">
        <f t="shared" si="27"/>
        <v>0</v>
      </c>
      <c r="L801" s="27">
        <v>0</v>
      </c>
      <c r="M801" s="27">
        <v>0</v>
      </c>
      <c r="N801" s="27">
        <v>0</v>
      </c>
    </row>
    <row r="802" spans="3:14" ht="9" customHeight="1" x14ac:dyDescent="0.2">
      <c r="C802" s="26" t="s">
        <v>33</v>
      </c>
      <c r="D802" s="26" t="s">
        <v>33</v>
      </c>
      <c r="E802" s="26"/>
      <c r="F802" s="27">
        <f t="shared" si="26"/>
        <v>241581</v>
      </c>
      <c r="G802" s="27">
        <v>211820</v>
      </c>
      <c r="H802" s="27">
        <v>29761</v>
      </c>
      <c r="I802" s="27">
        <v>0</v>
      </c>
      <c r="J802" s="27"/>
      <c r="K802" s="27">
        <f t="shared" si="27"/>
        <v>19675</v>
      </c>
      <c r="L802" s="27">
        <v>19546</v>
      </c>
      <c r="M802" s="27">
        <v>129</v>
      </c>
      <c r="N802" s="27">
        <v>18054</v>
      </c>
    </row>
    <row r="803" spans="3:14" ht="9" customHeight="1" x14ac:dyDescent="0.2">
      <c r="C803" s="39" t="s">
        <v>34</v>
      </c>
      <c r="D803" s="39" t="s">
        <v>35</v>
      </c>
      <c r="E803" s="39"/>
      <c r="F803" s="40">
        <f t="shared" si="26"/>
        <v>1259771</v>
      </c>
      <c r="G803" s="40">
        <v>791439</v>
      </c>
      <c r="H803" s="40">
        <v>468332</v>
      </c>
      <c r="I803" s="40">
        <v>0</v>
      </c>
      <c r="J803" s="40"/>
      <c r="K803" s="40">
        <f t="shared" si="27"/>
        <v>5137</v>
      </c>
      <c r="L803" s="40">
        <v>4718</v>
      </c>
      <c r="M803" s="40">
        <v>419</v>
      </c>
      <c r="N803" s="40">
        <v>9168</v>
      </c>
    </row>
    <row r="804" spans="3:14" ht="9" customHeight="1" x14ac:dyDescent="0.2">
      <c r="C804" s="26" t="s">
        <v>36</v>
      </c>
      <c r="D804" s="26" t="s">
        <v>37</v>
      </c>
      <c r="E804" s="26"/>
      <c r="F804" s="27">
        <f t="shared" si="26"/>
        <v>925047</v>
      </c>
      <c r="G804" s="27">
        <v>687547</v>
      </c>
      <c r="H804" s="27">
        <v>237500</v>
      </c>
      <c r="I804" s="27">
        <v>98486</v>
      </c>
      <c r="J804" s="27"/>
      <c r="K804" s="27">
        <f t="shared" si="27"/>
        <v>18083</v>
      </c>
      <c r="L804" s="27">
        <v>17745</v>
      </c>
      <c r="M804" s="27">
        <v>338</v>
      </c>
      <c r="N804" s="27">
        <v>15731</v>
      </c>
    </row>
    <row r="805" spans="3:14" ht="9" customHeight="1" x14ac:dyDescent="0.2">
      <c r="C805" s="26"/>
      <c r="D805" s="26" t="s">
        <v>38</v>
      </c>
      <c r="E805" s="26"/>
      <c r="F805" s="27">
        <f t="shared" si="26"/>
        <v>575993</v>
      </c>
      <c r="G805" s="27">
        <v>320726</v>
      </c>
      <c r="H805" s="27">
        <v>255267</v>
      </c>
      <c r="I805" s="27">
        <v>83268</v>
      </c>
      <c r="J805" s="27"/>
      <c r="K805" s="27">
        <f t="shared" si="27"/>
        <v>7837</v>
      </c>
      <c r="L805" s="27">
        <v>7643</v>
      </c>
      <c r="M805" s="27">
        <v>194</v>
      </c>
      <c r="N805" s="27">
        <v>7516</v>
      </c>
    </row>
    <row r="806" spans="3:14" ht="9" customHeight="1" x14ac:dyDescent="0.2">
      <c r="C806" s="26" t="s">
        <v>39</v>
      </c>
      <c r="D806" s="26" t="s">
        <v>40</v>
      </c>
      <c r="E806" s="26"/>
      <c r="F806" s="27">
        <f t="shared" si="26"/>
        <v>7299381</v>
      </c>
      <c r="G806" s="27">
        <v>5016566</v>
      </c>
      <c r="H806" s="27">
        <v>2282815</v>
      </c>
      <c r="I806" s="27">
        <v>0</v>
      </c>
      <c r="J806" s="27"/>
      <c r="K806" s="27">
        <f t="shared" si="27"/>
        <v>18916</v>
      </c>
      <c r="L806" s="27">
        <v>16275</v>
      </c>
      <c r="M806" s="27">
        <v>2641</v>
      </c>
      <c r="N806" s="27">
        <v>14231</v>
      </c>
    </row>
    <row r="807" spans="3:14" ht="9" customHeight="1" x14ac:dyDescent="0.2">
      <c r="C807" s="39"/>
      <c r="D807" s="39" t="s">
        <v>41</v>
      </c>
      <c r="E807" s="39"/>
      <c r="F807" s="40">
        <f t="shared" si="26"/>
        <v>2724889</v>
      </c>
      <c r="G807" s="40">
        <v>781055</v>
      </c>
      <c r="H807" s="40">
        <v>1943834</v>
      </c>
      <c r="I807" s="40">
        <v>369601</v>
      </c>
      <c r="J807" s="40"/>
      <c r="K807" s="40">
        <f t="shared" si="27"/>
        <v>30743</v>
      </c>
      <c r="L807" s="40">
        <v>20946</v>
      </c>
      <c r="M807" s="40">
        <v>9797</v>
      </c>
      <c r="N807" s="40">
        <v>13910</v>
      </c>
    </row>
    <row r="808" spans="3:14" ht="9" customHeight="1" x14ac:dyDescent="0.2">
      <c r="C808" s="26" t="s">
        <v>32</v>
      </c>
      <c r="D808" s="26" t="s">
        <v>42</v>
      </c>
      <c r="E808" s="26"/>
      <c r="F808" s="27">
        <f>SUM(G808:H808)</f>
        <v>3203544</v>
      </c>
      <c r="G808" s="27">
        <v>3163683</v>
      </c>
      <c r="H808" s="27">
        <v>39861</v>
      </c>
      <c r="I808" s="27">
        <v>1904</v>
      </c>
      <c r="J808" s="27"/>
      <c r="K808" s="27">
        <f>SUM(L808:M808)</f>
        <v>60631</v>
      </c>
      <c r="L808" s="27">
        <v>43162</v>
      </c>
      <c r="M808" s="27">
        <v>17469</v>
      </c>
      <c r="N808" s="27">
        <v>34196</v>
      </c>
    </row>
    <row r="809" spans="3:14" ht="9" customHeight="1" x14ac:dyDescent="0.2">
      <c r="C809" s="26" t="s">
        <v>43</v>
      </c>
      <c r="D809" s="26" t="s">
        <v>44</v>
      </c>
      <c r="E809" s="26"/>
      <c r="F809" s="27">
        <f t="shared" si="26"/>
        <v>581534</v>
      </c>
      <c r="G809" s="27">
        <v>369500</v>
      </c>
      <c r="H809" s="27">
        <v>212034</v>
      </c>
      <c r="I809" s="27">
        <v>3711</v>
      </c>
      <c r="J809" s="27"/>
      <c r="K809" s="27">
        <f t="shared" si="27"/>
        <v>4965</v>
      </c>
      <c r="L809" s="27">
        <v>4785</v>
      </c>
      <c r="M809" s="27">
        <v>180</v>
      </c>
      <c r="N809" s="27">
        <v>9020</v>
      </c>
    </row>
    <row r="810" spans="3:14" ht="9" customHeight="1" x14ac:dyDescent="0.2">
      <c r="C810" s="26"/>
      <c r="D810" s="26" t="s">
        <v>45</v>
      </c>
      <c r="E810" s="26"/>
      <c r="F810" s="27">
        <f t="shared" si="26"/>
        <v>121965</v>
      </c>
      <c r="G810" s="27">
        <v>121965</v>
      </c>
      <c r="H810" s="27">
        <v>0</v>
      </c>
      <c r="I810" s="27">
        <v>0</v>
      </c>
      <c r="J810" s="27"/>
      <c r="K810" s="27">
        <f t="shared" si="27"/>
        <v>1171</v>
      </c>
      <c r="L810" s="27">
        <v>1171</v>
      </c>
      <c r="M810" s="27">
        <v>0</v>
      </c>
      <c r="N810" s="27">
        <v>12075</v>
      </c>
    </row>
    <row r="811" spans="3:14" ht="9" customHeight="1" x14ac:dyDescent="0.2">
      <c r="C811" s="39" t="s">
        <v>46</v>
      </c>
      <c r="D811" s="39" t="s">
        <v>47</v>
      </c>
      <c r="E811" s="39"/>
      <c r="F811" s="40">
        <f t="shared" si="26"/>
        <v>129236</v>
      </c>
      <c r="G811" s="40">
        <v>129236</v>
      </c>
      <c r="H811" s="40">
        <v>0</v>
      </c>
      <c r="I811" s="40">
        <v>570</v>
      </c>
      <c r="J811" s="40"/>
      <c r="K811" s="40">
        <f t="shared" si="27"/>
        <v>946</v>
      </c>
      <c r="L811" s="40">
        <v>946</v>
      </c>
      <c r="M811" s="40">
        <v>0</v>
      </c>
      <c r="N811" s="40">
        <v>2186</v>
      </c>
    </row>
    <row r="812" spans="3:14" ht="9" customHeight="1" x14ac:dyDescent="0.2">
      <c r="C812" s="26" t="s">
        <v>48</v>
      </c>
      <c r="D812" s="26" t="s">
        <v>49</v>
      </c>
      <c r="E812" s="26"/>
      <c r="F812" s="27">
        <f t="shared" si="26"/>
        <v>113210</v>
      </c>
      <c r="G812" s="27">
        <v>113210</v>
      </c>
      <c r="H812" s="27">
        <v>0</v>
      </c>
      <c r="I812" s="27">
        <v>869</v>
      </c>
      <c r="J812" s="27"/>
      <c r="K812" s="27">
        <f t="shared" si="27"/>
        <v>2589</v>
      </c>
      <c r="L812" s="27">
        <v>2589</v>
      </c>
      <c r="M812" s="27">
        <v>0</v>
      </c>
      <c r="N812" s="27">
        <v>6083</v>
      </c>
    </row>
    <row r="813" spans="3:14" ht="9" customHeight="1" x14ac:dyDescent="0.2">
      <c r="C813" s="26" t="s">
        <v>50</v>
      </c>
      <c r="D813" s="26" t="s">
        <v>51</v>
      </c>
      <c r="E813" s="26"/>
      <c r="F813" s="27">
        <f t="shared" si="26"/>
        <v>6537629</v>
      </c>
      <c r="G813" s="27">
        <v>5603787</v>
      </c>
      <c r="H813" s="27">
        <v>933842</v>
      </c>
      <c r="I813" s="27">
        <v>7508</v>
      </c>
      <c r="J813" s="27"/>
      <c r="K813" s="27">
        <f t="shared" si="27"/>
        <v>7345</v>
      </c>
      <c r="L813" s="27">
        <v>6245</v>
      </c>
      <c r="M813" s="27">
        <v>1100</v>
      </c>
      <c r="N813" s="27">
        <v>7131</v>
      </c>
    </row>
    <row r="814" spans="3:14" ht="9" customHeight="1" x14ac:dyDescent="0.2">
      <c r="C814" s="26" t="s">
        <v>52</v>
      </c>
      <c r="D814" s="26" t="s">
        <v>53</v>
      </c>
      <c r="E814" s="26"/>
      <c r="F814" s="27">
        <f t="shared" si="26"/>
        <v>276934</v>
      </c>
      <c r="G814" s="27">
        <v>255342</v>
      </c>
      <c r="H814" s="27">
        <v>21592</v>
      </c>
      <c r="I814" s="27">
        <v>90131</v>
      </c>
      <c r="J814" s="27"/>
      <c r="K814" s="27">
        <f t="shared" si="27"/>
        <v>8865</v>
      </c>
      <c r="L814" s="27">
        <v>8862</v>
      </c>
      <c r="M814" s="27">
        <v>3</v>
      </c>
      <c r="N814" s="27">
        <v>1426</v>
      </c>
    </row>
    <row r="815" spans="3:14" ht="9" customHeight="1" x14ac:dyDescent="0.2">
      <c r="C815" s="39"/>
      <c r="D815" s="39" t="s">
        <v>52</v>
      </c>
      <c r="E815" s="39"/>
      <c r="F815" s="40">
        <f t="shared" si="26"/>
        <v>491494</v>
      </c>
      <c r="G815" s="40">
        <v>448465</v>
      </c>
      <c r="H815" s="40">
        <v>43029</v>
      </c>
      <c r="I815" s="40">
        <v>129</v>
      </c>
      <c r="J815" s="40"/>
      <c r="K815" s="40">
        <f t="shared" si="27"/>
        <v>22415</v>
      </c>
      <c r="L815" s="40">
        <v>22260</v>
      </c>
      <c r="M815" s="40">
        <v>155</v>
      </c>
      <c r="N815" s="40">
        <v>7324</v>
      </c>
    </row>
    <row r="816" spans="3:14" ht="9" customHeight="1" x14ac:dyDescent="0.2">
      <c r="C816" s="26"/>
      <c r="D816" s="26" t="s">
        <v>54</v>
      </c>
      <c r="E816" s="26"/>
      <c r="F816" s="27">
        <f t="shared" si="26"/>
        <v>48435</v>
      </c>
      <c r="G816" s="27">
        <v>43403</v>
      </c>
      <c r="H816" s="27">
        <v>5032</v>
      </c>
      <c r="I816" s="27">
        <v>4427</v>
      </c>
      <c r="J816" s="27"/>
      <c r="K816" s="27">
        <f t="shared" si="27"/>
        <v>11059</v>
      </c>
      <c r="L816" s="27">
        <v>11058</v>
      </c>
      <c r="M816" s="27">
        <v>1</v>
      </c>
      <c r="N816" s="27">
        <v>3629</v>
      </c>
    </row>
    <row r="817" spans="3:14" ht="9" customHeight="1" x14ac:dyDescent="0.2">
      <c r="C817" s="26" t="s">
        <v>55</v>
      </c>
      <c r="D817" s="26" t="s">
        <v>55</v>
      </c>
      <c r="E817" s="26"/>
      <c r="F817" s="27">
        <f t="shared" si="26"/>
        <v>410072</v>
      </c>
      <c r="G817" s="27">
        <v>354213</v>
      </c>
      <c r="H817" s="27">
        <v>55859</v>
      </c>
      <c r="I817" s="27">
        <v>1835</v>
      </c>
      <c r="J817" s="27"/>
      <c r="K817" s="27">
        <f t="shared" si="27"/>
        <v>6535</v>
      </c>
      <c r="L817" s="27">
        <v>6087</v>
      </c>
      <c r="M817" s="27">
        <v>448</v>
      </c>
      <c r="N817" s="27">
        <v>10349</v>
      </c>
    </row>
    <row r="818" spans="3:14" ht="9" customHeight="1" x14ac:dyDescent="0.2">
      <c r="C818" s="26"/>
      <c r="D818" s="26" t="s">
        <v>56</v>
      </c>
      <c r="E818" s="26"/>
      <c r="F818" s="27">
        <f t="shared" si="26"/>
        <v>0</v>
      </c>
      <c r="G818" s="27">
        <v>0</v>
      </c>
      <c r="H818" s="27">
        <v>0</v>
      </c>
      <c r="I818" s="27">
        <v>0</v>
      </c>
      <c r="J818" s="27"/>
      <c r="K818" s="27">
        <f t="shared" si="27"/>
        <v>1012</v>
      </c>
      <c r="L818" s="27">
        <v>1012</v>
      </c>
      <c r="M818" s="27">
        <v>0</v>
      </c>
      <c r="N818" s="27">
        <v>3028</v>
      </c>
    </row>
    <row r="819" spans="3:14" ht="9" customHeight="1" x14ac:dyDescent="0.2">
      <c r="C819" s="39" t="s">
        <v>57</v>
      </c>
      <c r="D819" s="39" t="s">
        <v>57</v>
      </c>
      <c r="E819" s="39"/>
      <c r="F819" s="40">
        <f t="shared" si="26"/>
        <v>226809</v>
      </c>
      <c r="G819" s="40">
        <v>194384</v>
      </c>
      <c r="H819" s="40">
        <v>32425</v>
      </c>
      <c r="I819" s="40">
        <v>517</v>
      </c>
      <c r="J819" s="40"/>
      <c r="K819" s="40">
        <f t="shared" si="27"/>
        <v>6662</v>
      </c>
      <c r="L819" s="40">
        <v>6662</v>
      </c>
      <c r="M819" s="40">
        <v>0</v>
      </c>
      <c r="N819" s="40">
        <v>9479</v>
      </c>
    </row>
    <row r="820" spans="3:14" ht="9" customHeight="1" x14ac:dyDescent="0.2">
      <c r="C820" s="26" t="s">
        <v>59</v>
      </c>
      <c r="D820" s="26" t="s">
        <v>60</v>
      </c>
      <c r="E820" s="26"/>
      <c r="F820" s="27">
        <f t="shared" si="26"/>
        <v>8791745</v>
      </c>
      <c r="G820" s="27">
        <v>2575662</v>
      </c>
      <c r="H820" s="27">
        <v>6216083</v>
      </c>
      <c r="I820" s="27">
        <v>2528205</v>
      </c>
      <c r="J820" s="27"/>
      <c r="K820" s="27">
        <f t="shared" si="27"/>
        <v>20077</v>
      </c>
      <c r="L820" s="27">
        <v>18900</v>
      </c>
      <c r="M820" s="27">
        <v>1177</v>
      </c>
      <c r="N820" s="27">
        <v>20489</v>
      </c>
    </row>
    <row r="821" spans="3:14" ht="9" customHeight="1" x14ac:dyDescent="0.2">
      <c r="C821" s="26"/>
      <c r="D821" s="26" t="s">
        <v>61</v>
      </c>
      <c r="E821" s="26"/>
      <c r="F821" s="27">
        <f t="shared" si="26"/>
        <v>100119</v>
      </c>
      <c r="G821" s="27">
        <v>99205</v>
      </c>
      <c r="H821" s="27">
        <v>914</v>
      </c>
      <c r="I821" s="27">
        <v>0</v>
      </c>
      <c r="J821" s="27"/>
      <c r="K821" s="27">
        <f t="shared" si="27"/>
        <v>5220</v>
      </c>
      <c r="L821" s="27">
        <v>5122</v>
      </c>
      <c r="M821" s="27">
        <v>98</v>
      </c>
      <c r="N821" s="27">
        <v>6830</v>
      </c>
    </row>
    <row r="822" spans="3:14" ht="9" customHeight="1" x14ac:dyDescent="0.2">
      <c r="C822" s="26"/>
      <c r="D822" s="26" t="s">
        <v>62</v>
      </c>
      <c r="E822" s="26"/>
      <c r="F822" s="27">
        <f t="shared" si="26"/>
        <v>414021</v>
      </c>
      <c r="G822" s="27">
        <v>58004</v>
      </c>
      <c r="H822" s="27">
        <v>356017</v>
      </c>
      <c r="I822" s="27">
        <v>91112</v>
      </c>
      <c r="J822" s="27"/>
      <c r="K822" s="27">
        <f t="shared" si="27"/>
        <v>5910</v>
      </c>
      <c r="L822" s="27">
        <v>5874</v>
      </c>
      <c r="M822" s="27">
        <v>36</v>
      </c>
      <c r="N822" s="27">
        <v>5139</v>
      </c>
    </row>
    <row r="823" spans="3:14" ht="9" customHeight="1" x14ac:dyDescent="0.2">
      <c r="C823" s="39" t="s">
        <v>63</v>
      </c>
      <c r="D823" s="39" t="s">
        <v>63</v>
      </c>
      <c r="E823" s="39"/>
      <c r="F823" s="40">
        <f t="shared" si="26"/>
        <v>241334</v>
      </c>
      <c r="G823" s="40">
        <v>162915</v>
      </c>
      <c r="H823" s="40">
        <v>78419</v>
      </c>
      <c r="I823" s="40">
        <v>846</v>
      </c>
      <c r="J823" s="40"/>
      <c r="K823" s="40">
        <f t="shared" si="27"/>
        <v>9121</v>
      </c>
      <c r="L823" s="40">
        <v>7856</v>
      </c>
      <c r="M823" s="40">
        <v>1265</v>
      </c>
      <c r="N823" s="40">
        <v>13048</v>
      </c>
    </row>
    <row r="824" spans="3:14" ht="9" customHeight="1" x14ac:dyDescent="0.2">
      <c r="C824" s="26"/>
      <c r="D824" s="26" t="s">
        <v>64</v>
      </c>
      <c r="E824" s="26"/>
      <c r="F824" s="27">
        <f t="shared" si="26"/>
        <v>0</v>
      </c>
      <c r="G824" s="27">
        <v>0</v>
      </c>
      <c r="H824" s="27">
        <v>0</v>
      </c>
      <c r="I824" s="27">
        <v>0</v>
      </c>
      <c r="J824" s="27"/>
      <c r="K824" s="27">
        <f t="shared" si="27"/>
        <v>909</v>
      </c>
      <c r="L824" s="27">
        <v>909</v>
      </c>
      <c r="M824" s="27">
        <v>0</v>
      </c>
      <c r="N824" s="27">
        <v>1713</v>
      </c>
    </row>
    <row r="825" spans="3:14" ht="9" customHeight="1" x14ac:dyDescent="0.2">
      <c r="C825" s="26" t="s">
        <v>65</v>
      </c>
      <c r="D825" s="26" t="s">
        <v>66</v>
      </c>
      <c r="E825" s="26"/>
      <c r="F825" s="27">
        <f t="shared" si="26"/>
        <v>1079477</v>
      </c>
      <c r="G825" s="27">
        <v>1040348</v>
      </c>
      <c r="H825" s="27">
        <v>39129</v>
      </c>
      <c r="I825" s="27">
        <v>0</v>
      </c>
      <c r="J825" s="27"/>
      <c r="K825" s="27">
        <f t="shared" si="27"/>
        <v>24226</v>
      </c>
      <c r="L825" s="27">
        <v>24064</v>
      </c>
      <c r="M825" s="27">
        <v>162</v>
      </c>
      <c r="N825" s="27">
        <v>33868</v>
      </c>
    </row>
    <row r="826" spans="3:14" ht="9" customHeight="1" x14ac:dyDescent="0.2">
      <c r="C826" s="26"/>
      <c r="D826" s="26" t="s">
        <v>67</v>
      </c>
      <c r="E826" s="26"/>
      <c r="F826" s="27">
        <f t="shared" si="26"/>
        <v>266994</v>
      </c>
      <c r="G826" s="27">
        <v>257497</v>
      </c>
      <c r="H826" s="27">
        <v>9497</v>
      </c>
      <c r="I826" s="27">
        <v>0</v>
      </c>
      <c r="J826" s="27"/>
      <c r="K826" s="27">
        <f t="shared" si="27"/>
        <v>15577</v>
      </c>
      <c r="L826" s="27">
        <v>15505</v>
      </c>
      <c r="M826" s="27">
        <v>72</v>
      </c>
      <c r="N826" s="27">
        <v>7356</v>
      </c>
    </row>
    <row r="827" spans="3:14" ht="9" customHeight="1" x14ac:dyDescent="0.2">
      <c r="C827" s="39"/>
      <c r="D827" s="39" t="s">
        <v>68</v>
      </c>
      <c r="E827" s="39"/>
      <c r="F827" s="40">
        <f t="shared" si="26"/>
        <v>775951</v>
      </c>
      <c r="G827" s="40">
        <v>393176</v>
      </c>
      <c r="H827" s="40">
        <v>382775</v>
      </c>
      <c r="I827" s="40">
        <v>103588</v>
      </c>
      <c r="J827" s="40"/>
      <c r="K827" s="40">
        <f t="shared" si="27"/>
        <v>18278</v>
      </c>
      <c r="L827" s="40">
        <v>18190</v>
      </c>
      <c r="M827" s="40">
        <v>88</v>
      </c>
      <c r="N827" s="40">
        <v>7193</v>
      </c>
    </row>
    <row r="828" spans="3:14" ht="9" customHeight="1" x14ac:dyDescent="0.2">
      <c r="C828" s="26" t="s">
        <v>69</v>
      </c>
      <c r="D828" s="26" t="s">
        <v>70</v>
      </c>
      <c r="E828" s="26"/>
      <c r="F828" s="27">
        <f t="shared" si="26"/>
        <v>145927</v>
      </c>
      <c r="G828" s="27">
        <v>144411</v>
      </c>
      <c r="H828" s="27">
        <v>1516</v>
      </c>
      <c r="I828" s="27">
        <v>1966</v>
      </c>
      <c r="J828" s="27"/>
      <c r="K828" s="27">
        <f t="shared" si="27"/>
        <v>2363</v>
      </c>
      <c r="L828" s="27">
        <v>1836</v>
      </c>
      <c r="M828" s="27">
        <v>527</v>
      </c>
      <c r="N828" s="27">
        <v>13399</v>
      </c>
    </row>
    <row r="829" spans="3:14" ht="9" customHeight="1" x14ac:dyDescent="0.2">
      <c r="C829" s="26"/>
      <c r="D829" s="26" t="s">
        <v>71</v>
      </c>
      <c r="E829" s="26"/>
      <c r="F829" s="27">
        <f t="shared" si="26"/>
        <v>14501</v>
      </c>
      <c r="G829" s="27">
        <v>2063</v>
      </c>
      <c r="H829" s="27">
        <v>12438</v>
      </c>
      <c r="I829" s="27">
        <v>0</v>
      </c>
      <c r="J829" s="27"/>
      <c r="K829" s="27">
        <f t="shared" si="27"/>
        <v>13192</v>
      </c>
      <c r="L829" s="27">
        <v>13187</v>
      </c>
      <c r="M829" s="27">
        <v>5</v>
      </c>
      <c r="N829" s="27">
        <v>10961</v>
      </c>
    </row>
    <row r="830" spans="3:14" ht="9" customHeight="1" x14ac:dyDescent="0.2">
      <c r="C830" s="26"/>
      <c r="D830" s="26" t="s">
        <v>72</v>
      </c>
      <c r="E830" s="26"/>
      <c r="F830" s="27">
        <f t="shared" si="26"/>
        <v>1309172</v>
      </c>
      <c r="G830" s="27">
        <v>1219262</v>
      </c>
      <c r="H830" s="27">
        <v>89910</v>
      </c>
      <c r="I830" s="27">
        <v>150</v>
      </c>
      <c r="J830" s="27"/>
      <c r="K830" s="27">
        <f t="shared" si="27"/>
        <v>8106</v>
      </c>
      <c r="L830" s="27">
        <v>7602</v>
      </c>
      <c r="M830" s="27">
        <v>504</v>
      </c>
      <c r="N830" s="27">
        <v>20717</v>
      </c>
    </row>
    <row r="831" spans="3:14" ht="9" customHeight="1" x14ac:dyDescent="0.2">
      <c r="C831" s="39"/>
      <c r="D831" s="39" t="s">
        <v>73</v>
      </c>
      <c r="E831" s="39"/>
      <c r="F831" s="40">
        <f t="shared" si="26"/>
        <v>2934</v>
      </c>
      <c r="G831" s="40">
        <v>2934</v>
      </c>
      <c r="H831" s="40">
        <v>0</v>
      </c>
      <c r="I831" s="40">
        <v>0</v>
      </c>
      <c r="J831" s="40"/>
      <c r="K831" s="40">
        <f t="shared" si="27"/>
        <v>466</v>
      </c>
      <c r="L831" s="40">
        <v>465</v>
      </c>
      <c r="M831" s="40">
        <v>1</v>
      </c>
      <c r="N831" s="40">
        <v>4265</v>
      </c>
    </row>
    <row r="832" spans="3:14" ht="9" customHeight="1" x14ac:dyDescent="0.2">
      <c r="C832" s="26" t="s">
        <v>74</v>
      </c>
      <c r="D832" s="26" t="s">
        <v>75</v>
      </c>
      <c r="E832" s="26"/>
      <c r="F832" s="27">
        <f t="shared" si="26"/>
        <v>842551</v>
      </c>
      <c r="G832" s="27">
        <v>794425</v>
      </c>
      <c r="H832" s="27">
        <v>48126</v>
      </c>
      <c r="I832" s="27">
        <v>2621</v>
      </c>
      <c r="J832" s="27"/>
      <c r="K832" s="27">
        <f t="shared" si="27"/>
        <v>8620</v>
      </c>
      <c r="L832" s="27">
        <v>8524</v>
      </c>
      <c r="M832" s="27">
        <v>96</v>
      </c>
      <c r="N832" s="27">
        <v>6459</v>
      </c>
    </row>
    <row r="833" spans="3:38" ht="9" customHeight="1" x14ac:dyDescent="0.2">
      <c r="C833" s="26" t="s">
        <v>76</v>
      </c>
      <c r="D833" s="26" t="s">
        <v>77</v>
      </c>
      <c r="E833" s="26"/>
      <c r="F833" s="27">
        <f t="shared" si="26"/>
        <v>51475</v>
      </c>
      <c r="G833" s="27">
        <v>51142</v>
      </c>
      <c r="H833" s="27">
        <v>333</v>
      </c>
      <c r="I833" s="27">
        <v>625</v>
      </c>
      <c r="J833" s="27"/>
      <c r="K833" s="27">
        <f t="shared" si="27"/>
        <v>1809</v>
      </c>
      <c r="L833" s="27">
        <v>1663</v>
      </c>
      <c r="M833" s="27">
        <v>146</v>
      </c>
      <c r="N833" s="27">
        <v>11751</v>
      </c>
    </row>
    <row r="834" spans="3:38" ht="9" customHeight="1" x14ac:dyDescent="0.2">
      <c r="C834" s="26"/>
      <c r="D834" s="26" t="s">
        <v>78</v>
      </c>
      <c r="E834" s="26"/>
      <c r="F834" s="27">
        <f t="shared" si="26"/>
        <v>46563</v>
      </c>
      <c r="G834" s="27">
        <v>46265</v>
      </c>
      <c r="H834" s="27">
        <v>298</v>
      </c>
      <c r="I834" s="27">
        <v>189</v>
      </c>
      <c r="J834" s="27"/>
      <c r="K834" s="27">
        <f t="shared" si="27"/>
        <v>991</v>
      </c>
      <c r="L834" s="27">
        <v>977</v>
      </c>
      <c r="M834" s="27">
        <v>14</v>
      </c>
      <c r="N834" s="27">
        <v>4538</v>
      </c>
    </row>
    <row r="835" spans="3:38" ht="9" customHeight="1" x14ac:dyDescent="0.2">
      <c r="C835" s="39"/>
      <c r="D835" s="39" t="s">
        <v>79</v>
      </c>
      <c r="E835" s="39"/>
      <c r="F835" s="40">
        <f t="shared" si="26"/>
        <v>85910</v>
      </c>
      <c r="G835" s="40">
        <v>85406</v>
      </c>
      <c r="H835" s="40">
        <v>504</v>
      </c>
      <c r="I835" s="40">
        <v>790</v>
      </c>
      <c r="J835" s="40"/>
      <c r="K835" s="40">
        <f t="shared" si="27"/>
        <v>1019</v>
      </c>
      <c r="L835" s="40">
        <v>944</v>
      </c>
      <c r="M835" s="40">
        <v>75</v>
      </c>
      <c r="N835" s="40">
        <v>5400</v>
      </c>
    </row>
    <row r="836" spans="3:38" ht="9" customHeight="1" x14ac:dyDescent="0.2">
      <c r="C836" s="26"/>
      <c r="D836" s="26" t="s">
        <v>80</v>
      </c>
      <c r="E836" s="26"/>
      <c r="F836" s="27">
        <f t="shared" si="26"/>
        <v>183746</v>
      </c>
      <c r="G836" s="27">
        <v>183192</v>
      </c>
      <c r="H836" s="27">
        <v>554</v>
      </c>
      <c r="I836" s="27">
        <v>0</v>
      </c>
      <c r="J836" s="27"/>
      <c r="K836" s="27">
        <f t="shared" si="27"/>
        <v>2437</v>
      </c>
      <c r="L836" s="27">
        <v>2437</v>
      </c>
      <c r="M836" s="27">
        <v>0</v>
      </c>
      <c r="N836" s="27">
        <v>5143</v>
      </c>
    </row>
    <row r="837" spans="3:38" ht="9" customHeight="1" x14ac:dyDescent="0.2">
      <c r="C837" s="26"/>
      <c r="D837" s="26" t="s">
        <v>81</v>
      </c>
      <c r="E837" s="26"/>
      <c r="F837" s="27">
        <f t="shared" si="26"/>
        <v>556586</v>
      </c>
      <c r="G837" s="27">
        <v>512326</v>
      </c>
      <c r="H837" s="27">
        <v>44260</v>
      </c>
      <c r="I837" s="27">
        <v>418</v>
      </c>
      <c r="J837" s="27"/>
      <c r="K837" s="27">
        <f t="shared" si="27"/>
        <v>9955</v>
      </c>
      <c r="L837" s="27">
        <v>8775</v>
      </c>
      <c r="M837" s="27">
        <v>1180</v>
      </c>
      <c r="N837" s="27">
        <v>13158</v>
      </c>
    </row>
    <row r="838" spans="3:38" ht="9" customHeight="1" x14ac:dyDescent="0.2">
      <c r="C838" s="26" t="s">
        <v>82</v>
      </c>
      <c r="D838" s="26" t="s">
        <v>83</v>
      </c>
      <c r="E838" s="26"/>
      <c r="F838" s="27">
        <f t="shared" si="26"/>
        <v>183424</v>
      </c>
      <c r="G838" s="27">
        <v>178916</v>
      </c>
      <c r="H838" s="27">
        <v>4508</v>
      </c>
      <c r="I838" s="27">
        <v>1081</v>
      </c>
      <c r="J838" s="27"/>
      <c r="K838" s="27">
        <f t="shared" si="27"/>
        <v>4372</v>
      </c>
      <c r="L838" s="27">
        <v>4369</v>
      </c>
      <c r="M838" s="27">
        <v>3</v>
      </c>
      <c r="N838" s="27">
        <v>3354</v>
      </c>
    </row>
    <row r="839" spans="3:38" ht="9" customHeight="1" x14ac:dyDescent="0.2">
      <c r="C839" s="39"/>
      <c r="D839" s="39" t="s">
        <v>84</v>
      </c>
      <c r="E839" s="39"/>
      <c r="F839" s="40">
        <f t="shared" si="26"/>
        <v>71140</v>
      </c>
      <c r="G839" s="40">
        <v>70016</v>
      </c>
      <c r="H839" s="40">
        <v>1124</v>
      </c>
      <c r="I839" s="40">
        <v>0</v>
      </c>
      <c r="J839" s="40"/>
      <c r="K839" s="40">
        <f t="shared" si="27"/>
        <v>6441</v>
      </c>
      <c r="L839" s="40">
        <v>6441</v>
      </c>
      <c r="M839" s="40">
        <v>0</v>
      </c>
      <c r="N839" s="40">
        <v>3280</v>
      </c>
    </row>
    <row r="840" spans="3:38" ht="9" customHeight="1" x14ac:dyDescent="0.2">
      <c r="C840" s="26"/>
      <c r="D840" s="26" t="s">
        <v>85</v>
      </c>
      <c r="E840" s="26"/>
      <c r="F840" s="27">
        <f t="shared" si="26"/>
        <v>967665</v>
      </c>
      <c r="G840" s="27">
        <v>899577</v>
      </c>
      <c r="H840" s="27">
        <v>68088</v>
      </c>
      <c r="I840" s="27">
        <v>4724</v>
      </c>
      <c r="J840" s="27"/>
      <c r="K840" s="27">
        <f t="shared" si="27"/>
        <v>4217</v>
      </c>
      <c r="L840" s="27">
        <v>3856</v>
      </c>
      <c r="M840" s="27">
        <v>361</v>
      </c>
      <c r="N840" s="27">
        <v>9343</v>
      </c>
    </row>
    <row r="841" spans="3:38" ht="9" customHeight="1" x14ac:dyDescent="0.2">
      <c r="C841" s="26" t="s">
        <v>86</v>
      </c>
      <c r="D841" s="469" t="s">
        <v>87</v>
      </c>
      <c r="E841" s="469"/>
      <c r="F841" s="27">
        <f t="shared" si="26"/>
        <v>1248638</v>
      </c>
      <c r="G841" s="52">
        <v>1121546</v>
      </c>
      <c r="H841" s="52">
        <v>127092</v>
      </c>
      <c r="I841" s="52">
        <v>12329</v>
      </c>
      <c r="J841" s="52"/>
      <c r="K841" s="27">
        <f t="shared" si="27"/>
        <v>6558</v>
      </c>
      <c r="L841" s="52">
        <v>5764</v>
      </c>
      <c r="M841" s="52">
        <v>794</v>
      </c>
      <c r="N841" s="52">
        <v>6806</v>
      </c>
    </row>
    <row r="842" spans="3:38" ht="9" customHeight="1" x14ac:dyDescent="0.2">
      <c r="C842" s="38" t="s">
        <v>88</v>
      </c>
      <c r="D842" s="469" t="s">
        <v>88</v>
      </c>
      <c r="E842" s="469"/>
      <c r="F842" s="27">
        <f t="shared" si="26"/>
        <v>270470</v>
      </c>
      <c r="G842" s="52">
        <v>179909</v>
      </c>
      <c r="H842" s="52">
        <v>90561</v>
      </c>
      <c r="I842" s="52">
        <v>43</v>
      </c>
      <c r="J842" s="52"/>
      <c r="K842" s="27">
        <f t="shared" si="27"/>
        <v>1715</v>
      </c>
      <c r="L842" s="52">
        <v>1600</v>
      </c>
      <c r="M842" s="52">
        <v>115</v>
      </c>
      <c r="N842" s="52">
        <v>5111</v>
      </c>
    </row>
    <row r="843" spans="3:38" s="50" customFormat="1" ht="9" customHeight="1" x14ac:dyDescent="0.2">
      <c r="C843" s="38"/>
      <c r="D843" s="44"/>
      <c r="E843" s="44"/>
      <c r="F843" s="45"/>
      <c r="G843" s="45"/>
      <c r="H843" s="45"/>
      <c r="I843" s="45"/>
      <c r="J843" s="45"/>
      <c r="K843" s="45"/>
      <c r="L843" s="45"/>
      <c r="M843" s="45"/>
      <c r="N843" s="45"/>
      <c r="O843" s="49"/>
      <c r="P843" s="122"/>
      <c r="Q843" s="62"/>
      <c r="R843" s="114"/>
      <c r="S843" s="114"/>
      <c r="T843" s="115"/>
      <c r="U843" s="114"/>
      <c r="V843" s="114"/>
      <c r="W843" s="114"/>
      <c r="X843" s="114"/>
      <c r="Y843" s="114"/>
      <c r="Z843" s="114"/>
      <c r="AA843" s="114"/>
      <c r="AB843" s="114"/>
      <c r="AC843" s="114"/>
      <c r="AD843" s="114"/>
      <c r="AE843" s="114"/>
      <c r="AF843" s="29"/>
      <c r="AG843" s="120"/>
      <c r="AH843" s="120"/>
      <c r="AI843" s="120"/>
      <c r="AJ843" s="120"/>
      <c r="AK843" s="120"/>
      <c r="AL843" s="120"/>
    </row>
    <row r="844" spans="3:38" s="121" customFormat="1" ht="9" customHeight="1" x14ac:dyDescent="0.25">
      <c r="C844" s="25">
        <v>2008</v>
      </c>
      <c r="D844" s="26"/>
      <c r="E844" s="26"/>
      <c r="F844" s="27"/>
      <c r="G844" s="27"/>
      <c r="H844" s="27"/>
      <c r="I844" s="27"/>
      <c r="J844" s="27"/>
      <c r="K844" s="27"/>
      <c r="L844" s="27"/>
      <c r="M844" s="27"/>
      <c r="N844" s="27"/>
      <c r="O844" s="467"/>
      <c r="P844" s="467"/>
    </row>
    <row r="845" spans="3:38" ht="9" customHeight="1" x14ac:dyDescent="0.2">
      <c r="C845" s="30" t="s">
        <v>10</v>
      </c>
      <c r="D845" s="31"/>
      <c r="E845" s="31"/>
      <c r="F845" s="32">
        <f>SUM(F847:F905)</f>
        <v>83031434</v>
      </c>
      <c r="G845" s="32">
        <f t="shared" ref="G845:N845" si="28">SUM(G847:G905)</f>
        <v>55870928</v>
      </c>
      <c r="H845" s="32">
        <f t="shared" si="28"/>
        <v>27160506</v>
      </c>
      <c r="I845" s="32">
        <f t="shared" si="28"/>
        <v>3209435</v>
      </c>
      <c r="J845" s="32"/>
      <c r="K845" s="32">
        <f t="shared" si="28"/>
        <v>831935</v>
      </c>
      <c r="L845" s="32">
        <f t="shared" si="28"/>
        <v>758408</v>
      </c>
      <c r="M845" s="32">
        <f t="shared" si="28"/>
        <v>73527</v>
      </c>
      <c r="N845" s="32">
        <f t="shared" si="28"/>
        <v>554349</v>
      </c>
      <c r="O845" s="46"/>
      <c r="P845" s="62"/>
      <c r="Q845" s="8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</row>
    <row r="846" spans="3:38" ht="3" customHeight="1" x14ac:dyDescent="0.2">
      <c r="C846" s="25"/>
      <c r="D846" s="31"/>
      <c r="E846" s="31"/>
      <c r="F846" s="32"/>
      <c r="G846" s="32"/>
      <c r="H846" s="32"/>
      <c r="I846" s="32"/>
      <c r="J846" s="32"/>
      <c r="K846" s="32"/>
      <c r="L846" s="32"/>
      <c r="M846" s="32"/>
      <c r="N846" s="32"/>
      <c r="O846" s="46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</row>
    <row r="847" spans="3:38" ht="9" customHeight="1" x14ac:dyDescent="0.2">
      <c r="C847" s="119" t="s">
        <v>14</v>
      </c>
      <c r="D847" s="119" t="s">
        <v>14</v>
      </c>
      <c r="E847" s="119"/>
      <c r="F847" s="123">
        <f t="shared" ref="F847:F905" si="29">SUM(G847:H847)</f>
        <v>407441</v>
      </c>
      <c r="G847" s="123">
        <v>309891</v>
      </c>
      <c r="H847" s="123">
        <v>97550</v>
      </c>
      <c r="I847" s="123">
        <v>4755</v>
      </c>
      <c r="J847" s="123"/>
      <c r="K847" s="123">
        <f t="shared" ref="K847:K905" si="30">SUM(L847:M847)</f>
        <v>2895</v>
      </c>
      <c r="L847" s="123">
        <v>2802</v>
      </c>
      <c r="M847" s="123">
        <v>93</v>
      </c>
      <c r="N847" s="123">
        <v>6787</v>
      </c>
      <c r="O847" s="46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</row>
    <row r="848" spans="3:38" ht="9" customHeight="1" x14ac:dyDescent="0.2">
      <c r="C848" s="26" t="s">
        <v>95</v>
      </c>
      <c r="D848" s="124" t="s">
        <v>16</v>
      </c>
      <c r="E848" s="124"/>
      <c r="F848" s="125">
        <f t="shared" si="29"/>
        <v>519209</v>
      </c>
      <c r="G848" s="125">
        <v>516341</v>
      </c>
      <c r="H848" s="125">
        <v>2868</v>
      </c>
      <c r="I848" s="125">
        <v>131</v>
      </c>
      <c r="J848" s="125"/>
      <c r="K848" s="125">
        <f t="shared" si="30"/>
        <v>1537</v>
      </c>
      <c r="L848" s="125">
        <v>1362</v>
      </c>
      <c r="M848" s="125">
        <v>175</v>
      </c>
      <c r="N848" s="125">
        <v>12879</v>
      </c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</row>
    <row r="849" spans="3:28" ht="9" customHeight="1" x14ac:dyDescent="0.2">
      <c r="C849" s="26"/>
      <c r="D849" s="124" t="s">
        <v>17</v>
      </c>
      <c r="E849" s="124"/>
      <c r="F849" s="125">
        <f t="shared" si="29"/>
        <v>3956007</v>
      </c>
      <c r="G849" s="125">
        <v>3929187</v>
      </c>
      <c r="H849" s="125">
        <v>26820</v>
      </c>
      <c r="I849" s="125">
        <v>6</v>
      </c>
      <c r="J849" s="125"/>
      <c r="K849" s="125">
        <f t="shared" si="30"/>
        <v>2546</v>
      </c>
      <c r="L849" s="125">
        <v>2427</v>
      </c>
      <c r="M849" s="125">
        <v>119</v>
      </c>
      <c r="N849" s="125">
        <v>10213</v>
      </c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</row>
    <row r="850" spans="3:28" ht="9" customHeight="1" x14ac:dyDescent="0.2">
      <c r="C850" s="39" t="s">
        <v>112</v>
      </c>
      <c r="D850" s="116" t="s">
        <v>18</v>
      </c>
      <c r="E850" s="39"/>
      <c r="F850" s="126">
        <f t="shared" si="29"/>
        <v>494351</v>
      </c>
      <c r="G850" s="126">
        <v>450921</v>
      </c>
      <c r="H850" s="126">
        <v>43430</v>
      </c>
      <c r="I850" s="126">
        <v>84</v>
      </c>
      <c r="J850" s="126"/>
      <c r="K850" s="126">
        <f t="shared" si="30"/>
        <v>14407</v>
      </c>
      <c r="L850" s="126">
        <v>14254</v>
      </c>
      <c r="M850" s="126">
        <v>153</v>
      </c>
      <c r="N850" s="126">
        <v>10992</v>
      </c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  <c r="AA850" s="124"/>
      <c r="AB850" s="124"/>
    </row>
    <row r="851" spans="3:28" ht="9" customHeight="1" x14ac:dyDescent="0.2">
      <c r="C851" s="26"/>
      <c r="D851" s="124" t="s">
        <v>19</v>
      </c>
      <c r="E851" s="124"/>
      <c r="F851" s="125">
        <f t="shared" si="29"/>
        <v>52614</v>
      </c>
      <c r="G851" s="125">
        <v>7943</v>
      </c>
      <c r="H851" s="125">
        <v>44671</v>
      </c>
      <c r="I851" s="125">
        <v>5</v>
      </c>
      <c r="J851" s="125"/>
      <c r="K851" s="125">
        <f t="shared" si="30"/>
        <v>10091</v>
      </c>
      <c r="L851" s="125">
        <v>10068</v>
      </c>
      <c r="M851" s="125">
        <v>23</v>
      </c>
      <c r="N851" s="125">
        <v>3469</v>
      </c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  <c r="AA851" s="124"/>
      <c r="AB851" s="124"/>
    </row>
    <row r="852" spans="3:28" ht="9" customHeight="1" x14ac:dyDescent="0.2">
      <c r="C852" s="26"/>
      <c r="D852" s="124" t="s">
        <v>20</v>
      </c>
      <c r="E852" s="124"/>
      <c r="F852" s="125">
        <f t="shared" si="29"/>
        <v>2794993</v>
      </c>
      <c r="G852" s="125">
        <v>825463</v>
      </c>
      <c r="H852" s="125">
        <v>1969530</v>
      </c>
      <c r="I852" s="125">
        <v>154634</v>
      </c>
      <c r="J852" s="125"/>
      <c r="K852" s="125">
        <f t="shared" si="30"/>
        <v>37161</v>
      </c>
      <c r="L852" s="125">
        <v>6726</v>
      </c>
      <c r="M852" s="125">
        <v>30435</v>
      </c>
      <c r="N852" s="125">
        <v>2264</v>
      </c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  <c r="AA852" s="124"/>
      <c r="AB852" s="124"/>
    </row>
    <row r="853" spans="3:28" ht="9" customHeight="1" x14ac:dyDescent="0.2">
      <c r="C853" s="26" t="s">
        <v>21</v>
      </c>
      <c r="D853" s="26" t="s">
        <v>21</v>
      </c>
      <c r="E853" s="26"/>
      <c r="F853" s="127">
        <f t="shared" si="29"/>
        <v>86324</v>
      </c>
      <c r="G853" s="127">
        <v>86320</v>
      </c>
      <c r="H853" s="127">
        <v>4</v>
      </c>
      <c r="I853" s="127">
        <v>2620</v>
      </c>
      <c r="J853" s="127"/>
      <c r="K853" s="127">
        <f t="shared" si="30"/>
        <v>2260</v>
      </c>
      <c r="L853" s="127">
        <v>2179</v>
      </c>
      <c r="M853" s="127">
        <v>81</v>
      </c>
      <c r="N853" s="127">
        <v>8345</v>
      </c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  <c r="AA853" s="124"/>
      <c r="AB853" s="124"/>
    </row>
    <row r="854" spans="3:28" ht="9" customHeight="1" x14ac:dyDescent="0.2">
      <c r="C854" s="39"/>
      <c r="D854" s="116" t="s">
        <v>22</v>
      </c>
      <c r="E854" s="39"/>
      <c r="F854" s="126">
        <f t="shared" si="29"/>
        <v>290555</v>
      </c>
      <c r="G854" s="126">
        <v>262194</v>
      </c>
      <c r="H854" s="126">
        <v>28361</v>
      </c>
      <c r="I854" s="126">
        <v>6885</v>
      </c>
      <c r="J854" s="126"/>
      <c r="K854" s="126">
        <f t="shared" si="30"/>
        <v>286957</v>
      </c>
      <c r="L854" s="126">
        <v>286954</v>
      </c>
      <c r="M854" s="126">
        <v>3</v>
      </c>
      <c r="N854" s="126">
        <v>2553</v>
      </c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  <c r="AA854" s="124"/>
      <c r="AB854" s="124"/>
    </row>
    <row r="855" spans="3:28" s="94" customFormat="1" ht="9" customHeight="1" x14ac:dyDescent="0.2">
      <c r="C855" s="26" t="s">
        <v>23</v>
      </c>
      <c r="D855" s="26" t="s">
        <v>24</v>
      </c>
      <c r="E855" s="26"/>
      <c r="F855" s="127">
        <f t="shared" si="29"/>
        <v>463800</v>
      </c>
      <c r="G855" s="127">
        <v>389510</v>
      </c>
      <c r="H855" s="127">
        <v>74290</v>
      </c>
      <c r="I855" s="127">
        <v>1965</v>
      </c>
      <c r="J855" s="127"/>
      <c r="K855" s="127">
        <f t="shared" si="30"/>
        <v>5969</v>
      </c>
      <c r="L855" s="127">
        <v>4771</v>
      </c>
      <c r="M855" s="127">
        <v>1198</v>
      </c>
      <c r="N855" s="127">
        <v>9531</v>
      </c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  <c r="AA855" s="124"/>
      <c r="AB855" s="124"/>
    </row>
    <row r="856" spans="3:28" s="94" customFormat="1" ht="9" customHeight="1" x14ac:dyDescent="0.2">
      <c r="C856" s="26" t="s">
        <v>25</v>
      </c>
      <c r="D856" s="26" t="s">
        <v>25</v>
      </c>
      <c r="E856" s="26"/>
      <c r="F856" s="127">
        <f t="shared" si="29"/>
        <v>97142</v>
      </c>
      <c r="G856" s="127">
        <v>96237</v>
      </c>
      <c r="H856" s="127">
        <v>905</v>
      </c>
      <c r="I856" s="127">
        <v>88</v>
      </c>
      <c r="J856" s="127"/>
      <c r="K856" s="127">
        <f t="shared" si="30"/>
        <v>1090</v>
      </c>
      <c r="L856" s="127">
        <v>1090</v>
      </c>
      <c r="M856" s="127">
        <v>0</v>
      </c>
      <c r="N856" s="127">
        <v>4576</v>
      </c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  <c r="AA856" s="124"/>
      <c r="AB856" s="124"/>
    </row>
    <row r="857" spans="3:28" s="94" customFormat="1" ht="9" customHeight="1" x14ac:dyDescent="0.2">
      <c r="C857" s="26"/>
      <c r="D857" s="26" t="s">
        <v>26</v>
      </c>
      <c r="E857" s="26"/>
      <c r="F857" s="127">
        <f t="shared" si="29"/>
        <v>159394</v>
      </c>
      <c r="G857" s="127">
        <v>93371</v>
      </c>
      <c r="H857" s="127">
        <v>66023</v>
      </c>
      <c r="I857" s="127">
        <v>48229</v>
      </c>
      <c r="J857" s="127"/>
      <c r="K857" s="127">
        <f t="shared" si="30"/>
        <v>5980</v>
      </c>
      <c r="L857" s="127">
        <v>4314</v>
      </c>
      <c r="M857" s="127">
        <v>1666</v>
      </c>
      <c r="N857" s="127">
        <v>5499</v>
      </c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  <c r="AA857" s="124"/>
      <c r="AB857" s="124"/>
    </row>
    <row r="858" spans="3:28" ht="9" customHeight="1" x14ac:dyDescent="0.2">
      <c r="C858" s="39" t="s">
        <v>27</v>
      </c>
      <c r="D858" s="39" t="s">
        <v>96</v>
      </c>
      <c r="E858" s="39"/>
      <c r="F858" s="126">
        <f t="shared" si="29"/>
        <v>774780</v>
      </c>
      <c r="G858" s="126">
        <v>763809</v>
      </c>
      <c r="H858" s="126">
        <v>10971</v>
      </c>
      <c r="I858" s="126">
        <v>1609</v>
      </c>
      <c r="J858" s="126"/>
      <c r="K858" s="126">
        <f t="shared" si="30"/>
        <v>3875</v>
      </c>
      <c r="L858" s="126">
        <v>3869</v>
      </c>
      <c r="M858" s="126">
        <v>6</v>
      </c>
      <c r="N858" s="126">
        <v>8222</v>
      </c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  <c r="AA858" s="124"/>
      <c r="AB858" s="124"/>
    </row>
    <row r="859" spans="3:28" ht="9" customHeight="1" x14ac:dyDescent="0.2">
      <c r="C859" s="26"/>
      <c r="D859" s="26" t="s">
        <v>89</v>
      </c>
      <c r="E859" s="26"/>
      <c r="F859" s="127">
        <f t="shared" si="29"/>
        <v>0</v>
      </c>
      <c r="G859" s="127">
        <v>0</v>
      </c>
      <c r="H859" s="127">
        <v>0</v>
      </c>
      <c r="I859" s="127">
        <v>82</v>
      </c>
      <c r="J859" s="127"/>
      <c r="K859" s="127">
        <f t="shared" si="30"/>
        <v>237</v>
      </c>
      <c r="L859" s="127">
        <v>237</v>
      </c>
      <c r="M859" s="127">
        <v>0</v>
      </c>
      <c r="N859" s="127">
        <v>1692</v>
      </c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  <c r="AA859" s="124"/>
      <c r="AB859" s="124"/>
    </row>
    <row r="860" spans="3:28" ht="9" customHeight="1" x14ac:dyDescent="0.2">
      <c r="C860" s="26"/>
      <c r="D860" s="26" t="s">
        <v>90</v>
      </c>
      <c r="E860" s="26"/>
      <c r="F860" s="127">
        <f t="shared" si="29"/>
        <v>0</v>
      </c>
      <c r="G860" s="127">
        <v>0</v>
      </c>
      <c r="H860" s="127">
        <v>0</v>
      </c>
      <c r="I860" s="127">
        <v>19</v>
      </c>
      <c r="J860" s="127"/>
      <c r="K860" s="127">
        <f t="shared" si="30"/>
        <v>143</v>
      </c>
      <c r="L860" s="127">
        <v>143</v>
      </c>
      <c r="M860" s="127">
        <v>0</v>
      </c>
      <c r="N860" s="127">
        <v>1852</v>
      </c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  <c r="AA860" s="124"/>
      <c r="AB860" s="124"/>
    </row>
    <row r="861" spans="3:28" ht="9" customHeight="1" x14ac:dyDescent="0.2">
      <c r="C861" s="26"/>
      <c r="D861" s="26" t="s">
        <v>28</v>
      </c>
      <c r="E861" s="26"/>
      <c r="F861" s="127">
        <f t="shared" si="29"/>
        <v>238891</v>
      </c>
      <c r="G861" s="127">
        <v>234873</v>
      </c>
      <c r="H861" s="127">
        <v>4018</v>
      </c>
      <c r="I861" s="127">
        <v>311</v>
      </c>
      <c r="J861" s="127"/>
      <c r="K861" s="127">
        <f t="shared" si="30"/>
        <v>914</v>
      </c>
      <c r="L861" s="127">
        <v>801</v>
      </c>
      <c r="M861" s="127">
        <v>113</v>
      </c>
      <c r="N861" s="127">
        <v>3298</v>
      </c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  <c r="AA861" s="124"/>
      <c r="AB861" s="124"/>
    </row>
    <row r="862" spans="3:28" ht="9" customHeight="1" x14ac:dyDescent="0.2">
      <c r="C862" s="39" t="s">
        <v>30</v>
      </c>
      <c r="D862" s="39" t="s">
        <v>31</v>
      </c>
      <c r="E862" s="39"/>
      <c r="F862" s="126">
        <f t="shared" si="29"/>
        <v>886833</v>
      </c>
      <c r="G862" s="126">
        <v>886751</v>
      </c>
      <c r="H862" s="126">
        <v>82</v>
      </c>
      <c r="I862" s="126">
        <v>0</v>
      </c>
      <c r="J862" s="126"/>
      <c r="K862" s="126">
        <f t="shared" si="30"/>
        <v>2109</v>
      </c>
      <c r="L862" s="126">
        <v>1645</v>
      </c>
      <c r="M862" s="126">
        <v>464</v>
      </c>
      <c r="N862" s="126">
        <v>14187</v>
      </c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  <c r="AA862" s="124"/>
      <c r="AB862" s="124"/>
    </row>
    <row r="863" spans="3:28" ht="9" customHeight="1" x14ac:dyDescent="0.2">
      <c r="C863" s="26"/>
      <c r="D863" s="26" t="s">
        <v>30</v>
      </c>
      <c r="E863" s="26"/>
      <c r="F863" s="127">
        <f t="shared" si="29"/>
        <v>807921</v>
      </c>
      <c r="G863" s="127">
        <v>729804</v>
      </c>
      <c r="H863" s="127">
        <v>78117</v>
      </c>
      <c r="I863" s="127">
        <v>721</v>
      </c>
      <c r="J863" s="127"/>
      <c r="K863" s="127">
        <f t="shared" si="30"/>
        <v>5173</v>
      </c>
      <c r="L863" s="127">
        <v>3915</v>
      </c>
      <c r="M863" s="127">
        <v>1258</v>
      </c>
      <c r="N863" s="127">
        <v>19978</v>
      </c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  <c r="AA863" s="124"/>
      <c r="AB863" s="124"/>
    </row>
    <row r="864" spans="3:28" ht="9" customHeight="1" x14ac:dyDescent="0.2">
      <c r="C864" s="26" t="s">
        <v>111</v>
      </c>
      <c r="D864" s="26" t="s">
        <v>32</v>
      </c>
      <c r="E864" s="26"/>
      <c r="F864" s="127">
        <f t="shared" si="29"/>
        <v>26152621</v>
      </c>
      <c r="G864" s="127">
        <v>16728632</v>
      </c>
      <c r="H864" s="127">
        <v>9423989</v>
      </c>
      <c r="I864" s="127">
        <v>0</v>
      </c>
      <c r="J864" s="127"/>
      <c r="K864" s="127">
        <f t="shared" si="30"/>
        <v>0</v>
      </c>
      <c r="L864" s="127">
        <v>0</v>
      </c>
      <c r="M864" s="127">
        <v>0</v>
      </c>
      <c r="N864" s="127">
        <v>0</v>
      </c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  <c r="AA864" s="124"/>
      <c r="AB864" s="124"/>
    </row>
    <row r="865" spans="3:28" ht="9" customHeight="1" x14ac:dyDescent="0.2">
      <c r="C865" s="26" t="s">
        <v>33</v>
      </c>
      <c r="D865" s="26" t="s">
        <v>33</v>
      </c>
      <c r="E865" s="26"/>
      <c r="F865" s="127">
        <f t="shared" si="29"/>
        <v>185523</v>
      </c>
      <c r="G865" s="127">
        <v>163609</v>
      </c>
      <c r="H865" s="127">
        <v>21914</v>
      </c>
      <c r="I865" s="127">
        <v>0</v>
      </c>
      <c r="J865" s="127"/>
      <c r="K865" s="127">
        <f t="shared" si="30"/>
        <v>19194</v>
      </c>
      <c r="L865" s="127">
        <v>19102</v>
      </c>
      <c r="M865" s="127">
        <v>92</v>
      </c>
      <c r="N865" s="127">
        <v>28754</v>
      </c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  <c r="AA865" s="124"/>
      <c r="AB865" s="124"/>
    </row>
    <row r="866" spans="3:28" ht="9" customHeight="1" x14ac:dyDescent="0.2">
      <c r="C866" s="39" t="s">
        <v>34</v>
      </c>
      <c r="D866" s="39" t="s">
        <v>35</v>
      </c>
      <c r="E866" s="39"/>
      <c r="F866" s="126">
        <f t="shared" si="29"/>
        <v>1081370</v>
      </c>
      <c r="G866" s="126">
        <v>662469</v>
      </c>
      <c r="H866" s="126">
        <v>418901</v>
      </c>
      <c r="I866" s="126">
        <v>1986</v>
      </c>
      <c r="J866" s="126"/>
      <c r="K866" s="126">
        <f t="shared" si="30"/>
        <v>5971</v>
      </c>
      <c r="L866" s="126">
        <v>5392</v>
      </c>
      <c r="M866" s="126">
        <v>579</v>
      </c>
      <c r="N866" s="126">
        <v>13448</v>
      </c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  <c r="AA866" s="124"/>
      <c r="AB866" s="124"/>
    </row>
    <row r="867" spans="3:28" ht="9" customHeight="1" x14ac:dyDescent="0.2">
      <c r="C867" s="26" t="s">
        <v>36</v>
      </c>
      <c r="D867" s="26" t="s">
        <v>37</v>
      </c>
      <c r="E867" s="26"/>
      <c r="F867" s="127">
        <f t="shared" si="29"/>
        <v>975190</v>
      </c>
      <c r="G867" s="127">
        <v>766504</v>
      </c>
      <c r="H867" s="127">
        <v>208686</v>
      </c>
      <c r="I867" s="127">
        <v>77333</v>
      </c>
      <c r="J867" s="127"/>
      <c r="K867" s="127">
        <f t="shared" si="30"/>
        <v>20193</v>
      </c>
      <c r="L867" s="127">
        <v>19776</v>
      </c>
      <c r="M867" s="127">
        <v>417</v>
      </c>
      <c r="N867" s="127">
        <v>15258</v>
      </c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  <c r="AA867" s="124"/>
      <c r="AB867" s="124"/>
    </row>
    <row r="868" spans="3:28" ht="9" customHeight="1" x14ac:dyDescent="0.2">
      <c r="C868" s="26"/>
      <c r="D868" s="26" t="s">
        <v>38</v>
      </c>
      <c r="E868" s="26"/>
      <c r="F868" s="127">
        <f t="shared" si="29"/>
        <v>568914</v>
      </c>
      <c r="G868" s="127">
        <v>325076</v>
      </c>
      <c r="H868" s="127">
        <v>243838</v>
      </c>
      <c r="I868" s="127">
        <v>56976</v>
      </c>
      <c r="J868" s="127"/>
      <c r="K868" s="127">
        <f t="shared" si="30"/>
        <v>7924</v>
      </c>
      <c r="L868" s="127">
        <v>7667</v>
      </c>
      <c r="M868" s="127">
        <v>257</v>
      </c>
      <c r="N868" s="127">
        <v>10215</v>
      </c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  <c r="AA868" s="124"/>
      <c r="AB868" s="124"/>
    </row>
    <row r="869" spans="3:28" ht="9" customHeight="1" x14ac:dyDescent="0.2">
      <c r="C869" s="26" t="s">
        <v>39</v>
      </c>
      <c r="D869" s="26" t="s">
        <v>40</v>
      </c>
      <c r="E869" s="26"/>
      <c r="F869" s="127">
        <f t="shared" si="29"/>
        <v>7160748</v>
      </c>
      <c r="G869" s="127">
        <v>5008501</v>
      </c>
      <c r="H869" s="127">
        <v>2152247</v>
      </c>
      <c r="I869" s="127">
        <v>0</v>
      </c>
      <c r="J869" s="127"/>
      <c r="K869" s="127">
        <f t="shared" si="30"/>
        <v>16621</v>
      </c>
      <c r="L869" s="127">
        <v>14471</v>
      </c>
      <c r="M869" s="127">
        <v>2150</v>
      </c>
      <c r="N869" s="127">
        <v>15725</v>
      </c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  <c r="AA869" s="124"/>
      <c r="AB869" s="124"/>
    </row>
    <row r="870" spans="3:28" ht="9" customHeight="1" x14ac:dyDescent="0.2">
      <c r="C870" s="39"/>
      <c r="D870" s="39" t="s">
        <v>41</v>
      </c>
      <c r="E870" s="39"/>
      <c r="F870" s="126">
        <f t="shared" si="29"/>
        <v>2928595</v>
      </c>
      <c r="G870" s="126">
        <v>856144</v>
      </c>
      <c r="H870" s="126">
        <v>2072451</v>
      </c>
      <c r="I870" s="126">
        <v>312971</v>
      </c>
      <c r="J870" s="126"/>
      <c r="K870" s="126">
        <f t="shared" si="30"/>
        <v>26833</v>
      </c>
      <c r="L870" s="126">
        <v>17051</v>
      </c>
      <c r="M870" s="126">
        <v>9782</v>
      </c>
      <c r="N870" s="126">
        <v>12293</v>
      </c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  <c r="AA870" s="124"/>
      <c r="AB870" s="124"/>
    </row>
    <row r="871" spans="3:28" ht="9" customHeight="1" x14ac:dyDescent="0.2">
      <c r="C871" s="26" t="s">
        <v>32</v>
      </c>
      <c r="D871" s="26" t="s">
        <v>42</v>
      </c>
      <c r="E871" s="26"/>
      <c r="F871" s="127">
        <f t="shared" si="29"/>
        <v>3840818</v>
      </c>
      <c r="G871" s="127">
        <v>3791067</v>
      </c>
      <c r="H871" s="127">
        <v>49751</v>
      </c>
      <c r="I871" s="127">
        <v>2215</v>
      </c>
      <c r="J871" s="127"/>
      <c r="K871" s="127">
        <f t="shared" si="30"/>
        <v>68786</v>
      </c>
      <c r="L871" s="127">
        <v>52763</v>
      </c>
      <c r="M871" s="127">
        <v>16023</v>
      </c>
      <c r="N871" s="127">
        <v>37792</v>
      </c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  <c r="AA871" s="124"/>
      <c r="AB871" s="124"/>
    </row>
    <row r="872" spans="3:28" ht="9" customHeight="1" x14ac:dyDescent="0.2">
      <c r="C872" s="26" t="s">
        <v>43</v>
      </c>
      <c r="D872" s="26" t="s">
        <v>44</v>
      </c>
      <c r="E872" s="26"/>
      <c r="F872" s="127">
        <f t="shared" si="29"/>
        <v>510313</v>
      </c>
      <c r="G872" s="127">
        <v>314807</v>
      </c>
      <c r="H872" s="127">
        <v>195506</v>
      </c>
      <c r="I872" s="127">
        <v>1427</v>
      </c>
      <c r="J872" s="127"/>
      <c r="K872" s="127">
        <f t="shared" si="30"/>
        <v>4941</v>
      </c>
      <c r="L872" s="127">
        <v>4708</v>
      </c>
      <c r="M872" s="127">
        <v>233</v>
      </c>
      <c r="N872" s="127">
        <v>7516</v>
      </c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  <c r="AA872" s="124"/>
      <c r="AB872" s="124"/>
    </row>
    <row r="873" spans="3:28" ht="9" customHeight="1" x14ac:dyDescent="0.2">
      <c r="C873" s="26"/>
      <c r="D873" s="26" t="s">
        <v>45</v>
      </c>
      <c r="E873" s="26"/>
      <c r="F873" s="127">
        <f t="shared" si="29"/>
        <v>96786</v>
      </c>
      <c r="G873" s="127">
        <v>96786</v>
      </c>
      <c r="H873" s="127">
        <v>0</v>
      </c>
      <c r="I873" s="127">
        <v>0</v>
      </c>
      <c r="J873" s="127"/>
      <c r="K873" s="127">
        <f t="shared" si="30"/>
        <v>1059</v>
      </c>
      <c r="L873" s="127">
        <v>1059</v>
      </c>
      <c r="M873" s="127">
        <v>0</v>
      </c>
      <c r="N873" s="127">
        <v>12971</v>
      </c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  <c r="AA873" s="124"/>
      <c r="AB873" s="124"/>
    </row>
    <row r="874" spans="3:28" ht="9" customHeight="1" x14ac:dyDescent="0.2">
      <c r="C874" s="39" t="s">
        <v>46</v>
      </c>
      <c r="D874" s="39" t="s">
        <v>47</v>
      </c>
      <c r="E874" s="39"/>
      <c r="F874" s="126">
        <f t="shared" si="29"/>
        <v>80463</v>
      </c>
      <c r="G874" s="126">
        <v>80463</v>
      </c>
      <c r="H874" s="126">
        <v>0</v>
      </c>
      <c r="I874" s="126">
        <v>0</v>
      </c>
      <c r="J874" s="126"/>
      <c r="K874" s="126">
        <f t="shared" si="30"/>
        <v>1918</v>
      </c>
      <c r="L874" s="126">
        <v>1918</v>
      </c>
      <c r="M874" s="126">
        <v>0</v>
      </c>
      <c r="N874" s="126">
        <v>3783</v>
      </c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  <c r="AA874" s="124"/>
      <c r="AB874" s="124"/>
    </row>
    <row r="875" spans="3:28" ht="9" customHeight="1" x14ac:dyDescent="0.2">
      <c r="C875" s="26" t="s">
        <v>48</v>
      </c>
      <c r="D875" s="26" t="s">
        <v>49</v>
      </c>
      <c r="E875" s="26"/>
      <c r="F875" s="127">
        <f t="shared" si="29"/>
        <v>79455</v>
      </c>
      <c r="G875" s="127">
        <v>79455</v>
      </c>
      <c r="H875" s="127">
        <v>0</v>
      </c>
      <c r="I875" s="127">
        <v>6</v>
      </c>
      <c r="J875" s="127"/>
      <c r="K875" s="127">
        <f t="shared" si="30"/>
        <v>2441</v>
      </c>
      <c r="L875" s="127">
        <v>2441</v>
      </c>
      <c r="M875" s="127">
        <v>0</v>
      </c>
      <c r="N875" s="127">
        <v>9908</v>
      </c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  <c r="AA875" s="124"/>
      <c r="AB875" s="124"/>
    </row>
    <row r="876" spans="3:28" ht="9" customHeight="1" x14ac:dyDescent="0.2">
      <c r="C876" s="26" t="s">
        <v>50</v>
      </c>
      <c r="D876" s="26" t="s">
        <v>51</v>
      </c>
      <c r="E876" s="26"/>
      <c r="F876" s="127">
        <f t="shared" si="29"/>
        <v>6561760</v>
      </c>
      <c r="G876" s="127">
        <v>5611751</v>
      </c>
      <c r="H876" s="127">
        <v>950009</v>
      </c>
      <c r="I876" s="127">
        <v>12041</v>
      </c>
      <c r="J876" s="127"/>
      <c r="K876" s="127">
        <f t="shared" si="30"/>
        <v>5930</v>
      </c>
      <c r="L876" s="127">
        <v>5119</v>
      </c>
      <c r="M876" s="127">
        <v>811</v>
      </c>
      <c r="N876" s="127">
        <v>6459</v>
      </c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  <c r="AA876" s="124"/>
      <c r="AB876" s="124"/>
    </row>
    <row r="877" spans="3:28" ht="9" customHeight="1" x14ac:dyDescent="0.2">
      <c r="C877" s="26" t="s">
        <v>52</v>
      </c>
      <c r="D877" s="26" t="s">
        <v>53</v>
      </c>
      <c r="E877" s="26"/>
      <c r="F877" s="127">
        <f t="shared" si="29"/>
        <v>261756</v>
      </c>
      <c r="G877" s="127">
        <v>240498</v>
      </c>
      <c r="H877" s="127">
        <v>21258</v>
      </c>
      <c r="I877" s="127">
        <v>93975</v>
      </c>
      <c r="J877" s="127"/>
      <c r="K877" s="127">
        <f t="shared" si="30"/>
        <v>10221</v>
      </c>
      <c r="L877" s="127">
        <v>10218</v>
      </c>
      <c r="M877" s="127">
        <v>3</v>
      </c>
      <c r="N877" s="127">
        <v>1277</v>
      </c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  <c r="AA877" s="124"/>
      <c r="AB877" s="124"/>
    </row>
    <row r="878" spans="3:28" ht="9" customHeight="1" x14ac:dyDescent="0.2">
      <c r="C878" s="39"/>
      <c r="D878" s="39" t="s">
        <v>52</v>
      </c>
      <c r="E878" s="39"/>
      <c r="F878" s="126">
        <f t="shared" si="29"/>
        <v>569010</v>
      </c>
      <c r="G878" s="126">
        <v>520924</v>
      </c>
      <c r="H878" s="126">
        <v>48086</v>
      </c>
      <c r="I878" s="126">
        <v>579</v>
      </c>
      <c r="J878" s="126"/>
      <c r="K878" s="126">
        <f t="shared" si="30"/>
        <v>24879</v>
      </c>
      <c r="L878" s="126">
        <v>24782</v>
      </c>
      <c r="M878" s="126">
        <v>97</v>
      </c>
      <c r="N878" s="126">
        <v>9334</v>
      </c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  <c r="AA878" s="124"/>
      <c r="AB878" s="124"/>
    </row>
    <row r="879" spans="3:28" ht="9" customHeight="1" x14ac:dyDescent="0.2">
      <c r="C879" s="26"/>
      <c r="D879" s="26" t="s">
        <v>54</v>
      </c>
      <c r="E879" s="26"/>
      <c r="F879" s="127">
        <f t="shared" si="29"/>
        <v>48603</v>
      </c>
      <c r="G879" s="127">
        <v>44069</v>
      </c>
      <c r="H879" s="127">
        <v>4534</v>
      </c>
      <c r="I879" s="127">
        <v>2806</v>
      </c>
      <c r="J879" s="127"/>
      <c r="K879" s="127">
        <f t="shared" si="30"/>
        <v>12350</v>
      </c>
      <c r="L879" s="127">
        <v>12350</v>
      </c>
      <c r="M879" s="127">
        <v>0</v>
      </c>
      <c r="N879" s="127">
        <v>5651</v>
      </c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  <c r="AA879" s="124"/>
      <c r="AB879" s="124"/>
    </row>
    <row r="880" spans="3:28" ht="9" customHeight="1" x14ac:dyDescent="0.2">
      <c r="C880" s="26" t="s">
        <v>55</v>
      </c>
      <c r="D880" s="26" t="s">
        <v>55</v>
      </c>
      <c r="E880" s="26"/>
      <c r="F880" s="127">
        <f t="shared" si="29"/>
        <v>510455</v>
      </c>
      <c r="G880" s="127">
        <v>477714</v>
      </c>
      <c r="H880" s="127">
        <v>32741</v>
      </c>
      <c r="I880" s="127">
        <v>1094</v>
      </c>
      <c r="J880" s="127"/>
      <c r="K880" s="127">
        <f t="shared" si="30"/>
        <v>7483</v>
      </c>
      <c r="L880" s="127">
        <v>6744</v>
      </c>
      <c r="M880" s="127">
        <v>739</v>
      </c>
      <c r="N880" s="127">
        <v>11288</v>
      </c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  <c r="AA880" s="124"/>
      <c r="AB880" s="124"/>
    </row>
    <row r="881" spans="3:28" ht="9" customHeight="1" x14ac:dyDescent="0.2">
      <c r="C881" s="26"/>
      <c r="D881" s="26" t="s">
        <v>56</v>
      </c>
      <c r="E881" s="26"/>
      <c r="F881" s="127">
        <f t="shared" si="29"/>
        <v>0</v>
      </c>
      <c r="G881" s="127">
        <v>0</v>
      </c>
      <c r="H881" s="127">
        <v>0</v>
      </c>
      <c r="I881" s="127">
        <v>0</v>
      </c>
      <c r="J881" s="127"/>
      <c r="K881" s="127">
        <f t="shared" si="30"/>
        <v>698</v>
      </c>
      <c r="L881" s="127">
        <v>698</v>
      </c>
      <c r="M881" s="127">
        <v>0</v>
      </c>
      <c r="N881" s="127">
        <v>2657</v>
      </c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  <c r="AA881" s="124"/>
      <c r="AB881" s="124"/>
    </row>
    <row r="882" spans="3:28" ht="9" customHeight="1" x14ac:dyDescent="0.2">
      <c r="C882" s="39" t="s">
        <v>57</v>
      </c>
      <c r="D882" s="39" t="s">
        <v>57</v>
      </c>
      <c r="E882" s="39"/>
      <c r="F882" s="126">
        <f t="shared" si="29"/>
        <v>189953</v>
      </c>
      <c r="G882" s="126">
        <v>148731</v>
      </c>
      <c r="H882" s="126">
        <v>41222</v>
      </c>
      <c r="I882" s="126">
        <v>3153</v>
      </c>
      <c r="J882" s="126"/>
      <c r="K882" s="126">
        <f t="shared" si="30"/>
        <v>5711</v>
      </c>
      <c r="L882" s="126">
        <v>5711</v>
      </c>
      <c r="M882" s="126">
        <v>0</v>
      </c>
      <c r="N882" s="126">
        <v>9968</v>
      </c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  <c r="AA882" s="124"/>
      <c r="AB882" s="124"/>
    </row>
    <row r="883" spans="3:28" ht="9" customHeight="1" x14ac:dyDescent="0.2">
      <c r="C883" s="26" t="s">
        <v>59</v>
      </c>
      <c r="D883" s="26" t="s">
        <v>60</v>
      </c>
      <c r="E883" s="26"/>
      <c r="F883" s="127">
        <f t="shared" si="29"/>
        <v>10392199</v>
      </c>
      <c r="G883" s="127">
        <v>2864799</v>
      </c>
      <c r="H883" s="127">
        <v>7527400</v>
      </c>
      <c r="I883" s="127">
        <v>2233781</v>
      </c>
      <c r="J883" s="127"/>
      <c r="K883" s="127">
        <f t="shared" si="30"/>
        <v>20471</v>
      </c>
      <c r="L883" s="127">
        <v>19234</v>
      </c>
      <c r="M883" s="127">
        <v>1237</v>
      </c>
      <c r="N883" s="127">
        <v>19962</v>
      </c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  <c r="AA883" s="124"/>
      <c r="AB883" s="124"/>
    </row>
    <row r="884" spans="3:28" ht="9" customHeight="1" x14ac:dyDescent="0.2">
      <c r="C884" s="26"/>
      <c r="D884" s="26" t="s">
        <v>61</v>
      </c>
      <c r="E884" s="26"/>
      <c r="F884" s="127">
        <f t="shared" si="29"/>
        <v>109737</v>
      </c>
      <c r="G884" s="127">
        <v>108579</v>
      </c>
      <c r="H884" s="127">
        <v>1158</v>
      </c>
      <c r="I884" s="127">
        <v>129</v>
      </c>
      <c r="J884" s="127"/>
      <c r="K884" s="127">
        <f t="shared" si="30"/>
        <v>5131</v>
      </c>
      <c r="L884" s="127">
        <v>5016</v>
      </c>
      <c r="M884" s="127">
        <v>115</v>
      </c>
      <c r="N884" s="127">
        <v>6319</v>
      </c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  <c r="AA884" s="124"/>
      <c r="AB884" s="124"/>
    </row>
    <row r="885" spans="3:28" ht="9" customHeight="1" x14ac:dyDescent="0.2">
      <c r="C885" s="26"/>
      <c r="D885" s="26" t="s">
        <v>62</v>
      </c>
      <c r="E885" s="26"/>
      <c r="F885" s="127">
        <f t="shared" si="29"/>
        <v>441723</v>
      </c>
      <c r="G885" s="127">
        <v>73722</v>
      </c>
      <c r="H885" s="127">
        <v>368001</v>
      </c>
      <c r="I885" s="127">
        <v>75997</v>
      </c>
      <c r="J885" s="127"/>
      <c r="K885" s="127">
        <f t="shared" si="30"/>
        <v>7749</v>
      </c>
      <c r="L885" s="127">
        <v>7675</v>
      </c>
      <c r="M885" s="127">
        <v>74</v>
      </c>
      <c r="N885" s="127">
        <v>4976</v>
      </c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  <c r="AA885" s="124"/>
      <c r="AB885" s="124"/>
    </row>
    <row r="886" spans="3:28" ht="9" customHeight="1" x14ac:dyDescent="0.2">
      <c r="C886" s="39" t="s">
        <v>63</v>
      </c>
      <c r="D886" s="39" t="s">
        <v>63</v>
      </c>
      <c r="E886" s="39"/>
      <c r="F886" s="126">
        <f t="shared" si="29"/>
        <v>234122</v>
      </c>
      <c r="G886" s="126">
        <v>154312</v>
      </c>
      <c r="H886" s="126">
        <v>79810</v>
      </c>
      <c r="I886" s="126">
        <v>1449</v>
      </c>
      <c r="J886" s="126"/>
      <c r="K886" s="126">
        <f t="shared" si="30"/>
        <v>8393</v>
      </c>
      <c r="L886" s="126">
        <v>7171</v>
      </c>
      <c r="M886" s="126">
        <v>1222</v>
      </c>
      <c r="N886" s="126">
        <v>17085</v>
      </c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  <c r="AA886" s="124"/>
      <c r="AB886" s="124"/>
    </row>
    <row r="887" spans="3:28" ht="9" customHeight="1" x14ac:dyDescent="0.2">
      <c r="C887" s="26"/>
      <c r="D887" s="26" t="s">
        <v>64</v>
      </c>
      <c r="E887" s="26"/>
      <c r="F887" s="127">
        <f t="shared" si="29"/>
        <v>431</v>
      </c>
      <c r="G887" s="127">
        <v>431</v>
      </c>
      <c r="H887" s="127">
        <v>0</v>
      </c>
      <c r="I887" s="127">
        <v>82</v>
      </c>
      <c r="J887" s="127"/>
      <c r="K887" s="127">
        <f t="shared" si="30"/>
        <v>816</v>
      </c>
      <c r="L887" s="127">
        <v>816</v>
      </c>
      <c r="M887" s="127">
        <v>0</v>
      </c>
      <c r="N887" s="127">
        <v>2114</v>
      </c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  <c r="AA887" s="124"/>
      <c r="AB887" s="124"/>
    </row>
    <row r="888" spans="3:28" ht="9" customHeight="1" x14ac:dyDescent="0.2">
      <c r="C888" s="26" t="s">
        <v>65</v>
      </c>
      <c r="D888" s="26" t="s">
        <v>66</v>
      </c>
      <c r="E888" s="26"/>
      <c r="F888" s="127">
        <f t="shared" si="29"/>
        <v>1057181</v>
      </c>
      <c r="G888" s="127">
        <v>1026419</v>
      </c>
      <c r="H888" s="127">
        <v>30762</v>
      </c>
      <c r="I888" s="127">
        <v>0</v>
      </c>
      <c r="J888" s="127"/>
      <c r="K888" s="127">
        <f t="shared" si="30"/>
        <v>28358</v>
      </c>
      <c r="L888" s="127">
        <v>28151</v>
      </c>
      <c r="M888" s="127">
        <v>207</v>
      </c>
      <c r="N888" s="127">
        <v>13499</v>
      </c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  <c r="AA888" s="124"/>
      <c r="AB888" s="124"/>
    </row>
    <row r="889" spans="3:28" ht="9" customHeight="1" x14ac:dyDescent="0.2">
      <c r="C889" s="26"/>
      <c r="D889" s="26" t="s">
        <v>67</v>
      </c>
      <c r="E889" s="26"/>
      <c r="F889" s="127">
        <f t="shared" si="29"/>
        <v>174876</v>
      </c>
      <c r="G889" s="127">
        <v>166927</v>
      </c>
      <c r="H889" s="127">
        <v>7949</v>
      </c>
      <c r="I889" s="127">
        <v>0</v>
      </c>
      <c r="J889" s="127"/>
      <c r="K889" s="127">
        <f t="shared" si="30"/>
        <v>33367</v>
      </c>
      <c r="L889" s="127">
        <v>33336</v>
      </c>
      <c r="M889" s="127">
        <v>31</v>
      </c>
      <c r="N889" s="127">
        <v>5549</v>
      </c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  <c r="AA889" s="124"/>
      <c r="AB889" s="124"/>
    </row>
    <row r="890" spans="3:28" ht="9" customHeight="1" x14ac:dyDescent="0.2">
      <c r="C890" s="39"/>
      <c r="D890" s="39" t="s">
        <v>68</v>
      </c>
      <c r="E890" s="39"/>
      <c r="F890" s="126">
        <f t="shared" si="29"/>
        <v>721601</v>
      </c>
      <c r="G890" s="126">
        <v>373996</v>
      </c>
      <c r="H890" s="126">
        <v>347605</v>
      </c>
      <c r="I890" s="126">
        <v>81446</v>
      </c>
      <c r="J890" s="126"/>
      <c r="K890" s="126">
        <f t="shared" si="30"/>
        <v>23248</v>
      </c>
      <c r="L890" s="126">
        <v>23131</v>
      </c>
      <c r="M890" s="126">
        <v>117</v>
      </c>
      <c r="N890" s="126">
        <v>7419</v>
      </c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  <c r="AA890" s="124"/>
      <c r="AB890" s="124"/>
    </row>
    <row r="891" spans="3:28" ht="9" customHeight="1" x14ac:dyDescent="0.2">
      <c r="C891" s="26" t="s">
        <v>69</v>
      </c>
      <c r="D891" s="26" t="s">
        <v>70</v>
      </c>
      <c r="E891" s="26"/>
      <c r="F891" s="127">
        <f t="shared" si="29"/>
        <v>137240</v>
      </c>
      <c r="G891" s="127">
        <v>134325</v>
      </c>
      <c r="H891" s="127">
        <v>2915</v>
      </c>
      <c r="I891" s="127">
        <v>5103</v>
      </c>
      <c r="J891" s="127"/>
      <c r="K891" s="127">
        <f t="shared" si="30"/>
        <v>11110</v>
      </c>
      <c r="L891" s="127">
        <v>10688</v>
      </c>
      <c r="M891" s="127">
        <v>422</v>
      </c>
      <c r="N891" s="127">
        <v>14210</v>
      </c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  <c r="AA891" s="124"/>
      <c r="AB891" s="124"/>
    </row>
    <row r="892" spans="3:28" ht="9" customHeight="1" x14ac:dyDescent="0.2">
      <c r="C892" s="26"/>
      <c r="D892" s="26" t="s">
        <v>71</v>
      </c>
      <c r="E892" s="26"/>
      <c r="F892" s="127">
        <f t="shared" si="29"/>
        <v>17961</v>
      </c>
      <c r="G892" s="127">
        <v>8446</v>
      </c>
      <c r="H892" s="127">
        <v>9515</v>
      </c>
      <c r="I892" s="127">
        <v>0</v>
      </c>
      <c r="J892" s="127"/>
      <c r="K892" s="127">
        <f t="shared" si="30"/>
        <v>10977</v>
      </c>
      <c r="L892" s="127">
        <v>10977</v>
      </c>
      <c r="M892" s="127">
        <v>0</v>
      </c>
      <c r="N892" s="127">
        <v>10002</v>
      </c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  <c r="AA892" s="124"/>
      <c r="AB892" s="124"/>
    </row>
    <row r="893" spans="3:28" ht="9" customHeight="1" x14ac:dyDescent="0.2">
      <c r="C893" s="26"/>
      <c r="D893" s="26" t="s">
        <v>72</v>
      </c>
      <c r="E893" s="26"/>
      <c r="F893" s="127">
        <f t="shared" si="29"/>
        <v>1247160</v>
      </c>
      <c r="G893" s="127">
        <v>1155644</v>
      </c>
      <c r="H893" s="127">
        <v>91516</v>
      </c>
      <c r="I893" s="127">
        <v>683</v>
      </c>
      <c r="J893" s="127"/>
      <c r="K893" s="127">
        <f t="shared" si="30"/>
        <v>10196</v>
      </c>
      <c r="L893" s="127">
        <v>9642</v>
      </c>
      <c r="M893" s="127">
        <v>554</v>
      </c>
      <c r="N893" s="127">
        <v>26755</v>
      </c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  <c r="AA893" s="124"/>
      <c r="AB893" s="124"/>
    </row>
    <row r="894" spans="3:28" ht="9" customHeight="1" x14ac:dyDescent="0.2">
      <c r="C894" s="39"/>
      <c r="D894" s="39" t="s">
        <v>73</v>
      </c>
      <c r="E894" s="39"/>
      <c r="F894" s="126">
        <f t="shared" si="29"/>
        <v>0</v>
      </c>
      <c r="G894" s="126">
        <v>0</v>
      </c>
      <c r="H894" s="126">
        <v>0</v>
      </c>
      <c r="I894" s="126">
        <v>0</v>
      </c>
      <c r="J894" s="126"/>
      <c r="K894" s="126">
        <f t="shared" si="30"/>
        <v>458</v>
      </c>
      <c r="L894" s="126">
        <v>452</v>
      </c>
      <c r="M894" s="126">
        <v>6</v>
      </c>
      <c r="N894" s="126">
        <v>3693</v>
      </c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  <c r="AA894" s="124"/>
      <c r="AB894" s="124"/>
    </row>
    <row r="895" spans="3:28" ht="9" customHeight="1" x14ac:dyDescent="0.2">
      <c r="C895" s="26" t="s">
        <v>74</v>
      </c>
      <c r="D895" s="26" t="s">
        <v>75</v>
      </c>
      <c r="E895" s="26"/>
      <c r="F895" s="127">
        <f t="shared" si="29"/>
        <v>946787</v>
      </c>
      <c r="G895" s="127">
        <v>895994</v>
      </c>
      <c r="H895" s="127">
        <v>50793</v>
      </c>
      <c r="I895" s="127">
        <v>3320</v>
      </c>
      <c r="J895" s="127"/>
      <c r="K895" s="127">
        <f t="shared" si="30"/>
        <v>8876</v>
      </c>
      <c r="L895" s="127">
        <v>8700</v>
      </c>
      <c r="M895" s="127">
        <v>176</v>
      </c>
      <c r="N895" s="127">
        <v>8165</v>
      </c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  <c r="AA895" s="124"/>
      <c r="AB895" s="124"/>
    </row>
    <row r="896" spans="3:28" ht="9" customHeight="1" x14ac:dyDescent="0.2">
      <c r="C896" s="26" t="s">
        <v>76</v>
      </c>
      <c r="D896" s="26" t="s">
        <v>77</v>
      </c>
      <c r="E896" s="26"/>
      <c r="F896" s="127">
        <f t="shared" si="29"/>
        <v>49604</v>
      </c>
      <c r="G896" s="127">
        <v>49560</v>
      </c>
      <c r="H896" s="127">
        <v>44</v>
      </c>
      <c r="I896" s="127">
        <v>3471</v>
      </c>
      <c r="J896" s="127"/>
      <c r="K896" s="127">
        <f t="shared" si="30"/>
        <v>1328</v>
      </c>
      <c r="L896" s="127">
        <v>1281</v>
      </c>
      <c r="M896" s="127">
        <v>47</v>
      </c>
      <c r="N896" s="127">
        <v>10655</v>
      </c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  <c r="AA896" s="124"/>
      <c r="AB896" s="124"/>
    </row>
    <row r="897" spans="3:28" ht="9" customHeight="1" x14ac:dyDescent="0.2">
      <c r="C897" s="26"/>
      <c r="D897" s="26" t="s">
        <v>78</v>
      </c>
      <c r="E897" s="26"/>
      <c r="F897" s="127">
        <f t="shared" si="29"/>
        <v>43511</v>
      </c>
      <c r="G897" s="127">
        <v>43172</v>
      </c>
      <c r="H897" s="127">
        <v>339</v>
      </c>
      <c r="I897" s="127">
        <v>0</v>
      </c>
      <c r="J897" s="127"/>
      <c r="K897" s="127">
        <f t="shared" si="30"/>
        <v>656</v>
      </c>
      <c r="L897" s="127">
        <v>655</v>
      </c>
      <c r="M897" s="127">
        <v>1</v>
      </c>
      <c r="N897" s="127">
        <v>6543</v>
      </c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  <c r="AA897" s="124"/>
      <c r="AB897" s="124"/>
    </row>
    <row r="898" spans="3:28" ht="9" customHeight="1" x14ac:dyDescent="0.2">
      <c r="C898" s="39"/>
      <c r="D898" s="39" t="s">
        <v>79</v>
      </c>
      <c r="E898" s="39"/>
      <c r="F898" s="126">
        <f t="shared" si="29"/>
        <v>81621</v>
      </c>
      <c r="G898" s="126">
        <v>81242</v>
      </c>
      <c r="H898" s="126">
        <v>379</v>
      </c>
      <c r="I898" s="126">
        <v>587</v>
      </c>
      <c r="J898" s="126"/>
      <c r="K898" s="126">
        <f t="shared" si="30"/>
        <v>834</v>
      </c>
      <c r="L898" s="126">
        <v>794</v>
      </c>
      <c r="M898" s="126">
        <v>40</v>
      </c>
      <c r="N898" s="126">
        <v>5503</v>
      </c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  <c r="AA898" s="124"/>
      <c r="AB898" s="124"/>
    </row>
    <row r="899" spans="3:28" ht="9" customHeight="1" x14ac:dyDescent="0.2">
      <c r="C899" s="26"/>
      <c r="D899" s="26" t="s">
        <v>80</v>
      </c>
      <c r="E899" s="26"/>
      <c r="F899" s="127">
        <f t="shared" si="29"/>
        <v>237450</v>
      </c>
      <c r="G899" s="127">
        <v>236441</v>
      </c>
      <c r="H899" s="127">
        <v>1009</v>
      </c>
      <c r="I899" s="127">
        <v>0</v>
      </c>
      <c r="J899" s="127"/>
      <c r="K899" s="127">
        <f t="shared" si="30"/>
        <v>2177</v>
      </c>
      <c r="L899" s="127">
        <v>2160</v>
      </c>
      <c r="M899" s="127">
        <v>17</v>
      </c>
      <c r="N899" s="127">
        <v>7712</v>
      </c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  <c r="AA899" s="124"/>
      <c r="AB899" s="124"/>
    </row>
    <row r="900" spans="3:28" ht="9" customHeight="1" x14ac:dyDescent="0.2">
      <c r="C900" s="26"/>
      <c r="D900" s="26" t="s">
        <v>81</v>
      </c>
      <c r="E900" s="26"/>
      <c r="F900" s="127">
        <f t="shared" si="29"/>
        <v>555387</v>
      </c>
      <c r="G900" s="127">
        <v>507883</v>
      </c>
      <c r="H900" s="127">
        <v>47504</v>
      </c>
      <c r="I900" s="127">
        <v>1406</v>
      </c>
      <c r="J900" s="127"/>
      <c r="K900" s="127">
        <f t="shared" si="30"/>
        <v>10120</v>
      </c>
      <c r="L900" s="127">
        <v>9063</v>
      </c>
      <c r="M900" s="127">
        <v>1057</v>
      </c>
      <c r="N900" s="127">
        <v>15415</v>
      </c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  <c r="AA900" s="124"/>
      <c r="AB900" s="124"/>
    </row>
    <row r="901" spans="3:28" ht="9" customHeight="1" x14ac:dyDescent="0.2">
      <c r="C901" s="26" t="s">
        <v>82</v>
      </c>
      <c r="D901" s="26" t="s">
        <v>83</v>
      </c>
      <c r="E901" s="26"/>
      <c r="F901" s="127">
        <f t="shared" si="29"/>
        <v>156521</v>
      </c>
      <c r="G901" s="127">
        <v>152268</v>
      </c>
      <c r="H901" s="127">
        <v>4253</v>
      </c>
      <c r="I901" s="127">
        <v>620</v>
      </c>
      <c r="J901" s="127"/>
      <c r="K901" s="127">
        <f t="shared" si="30"/>
        <v>1897</v>
      </c>
      <c r="L901" s="127">
        <v>1887</v>
      </c>
      <c r="M901" s="127">
        <v>10</v>
      </c>
      <c r="N901" s="127">
        <v>2645</v>
      </c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  <c r="AA901" s="124"/>
      <c r="AB901" s="124"/>
    </row>
    <row r="902" spans="3:28" ht="9" customHeight="1" x14ac:dyDescent="0.2">
      <c r="C902" s="39"/>
      <c r="D902" s="39" t="s">
        <v>84</v>
      </c>
      <c r="E902" s="39"/>
      <c r="F902" s="126">
        <f t="shared" si="29"/>
        <v>97996</v>
      </c>
      <c r="G902" s="126">
        <v>94849</v>
      </c>
      <c r="H902" s="126">
        <v>3147</v>
      </c>
      <c r="I902" s="126">
        <v>23</v>
      </c>
      <c r="J902" s="126"/>
      <c r="K902" s="126">
        <f t="shared" si="30"/>
        <v>5829</v>
      </c>
      <c r="L902" s="126">
        <v>5829</v>
      </c>
      <c r="M902" s="126">
        <v>0</v>
      </c>
      <c r="N902" s="126">
        <v>2788</v>
      </c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  <c r="AA902" s="124"/>
      <c r="AB902" s="124"/>
    </row>
    <row r="903" spans="3:28" ht="9" customHeight="1" x14ac:dyDescent="0.2">
      <c r="C903" s="26"/>
      <c r="D903" s="26" t="s">
        <v>85</v>
      </c>
      <c r="E903" s="26"/>
      <c r="F903" s="127">
        <f t="shared" si="29"/>
        <v>973035</v>
      </c>
      <c r="G903" s="127">
        <v>904334</v>
      </c>
      <c r="H903" s="127">
        <v>68701</v>
      </c>
      <c r="I903" s="127">
        <v>3011</v>
      </c>
      <c r="J903" s="127"/>
      <c r="K903" s="127">
        <f t="shared" si="30"/>
        <v>5037</v>
      </c>
      <c r="L903" s="127">
        <v>4593</v>
      </c>
      <c r="M903" s="127">
        <v>444</v>
      </c>
      <c r="N903" s="127">
        <v>8870</v>
      </c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  <c r="AA903" s="124"/>
      <c r="AB903" s="124"/>
    </row>
    <row r="904" spans="3:28" ht="9" customHeight="1" x14ac:dyDescent="0.2">
      <c r="C904" s="26" t="s">
        <v>86</v>
      </c>
      <c r="D904" s="469" t="s">
        <v>87</v>
      </c>
      <c r="E904" s="469"/>
      <c r="F904" s="127">
        <f t="shared" si="29"/>
        <v>1264911</v>
      </c>
      <c r="G904" s="128">
        <v>1157920</v>
      </c>
      <c r="H904" s="128">
        <v>106991</v>
      </c>
      <c r="I904" s="128">
        <v>9621</v>
      </c>
      <c r="J904" s="128"/>
      <c r="K904" s="127">
        <f t="shared" si="30"/>
        <v>6300</v>
      </c>
      <c r="L904" s="128">
        <v>5751</v>
      </c>
      <c r="M904" s="128">
        <v>549</v>
      </c>
      <c r="N904" s="128">
        <v>6394</v>
      </c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  <c r="AA904" s="124"/>
      <c r="AB904" s="124"/>
    </row>
    <row r="905" spans="3:28" ht="9" customHeight="1" x14ac:dyDescent="0.2">
      <c r="C905" s="38" t="s">
        <v>88</v>
      </c>
      <c r="D905" s="469" t="s">
        <v>88</v>
      </c>
      <c r="E905" s="469"/>
      <c r="F905" s="27">
        <f t="shared" si="29"/>
        <v>257792</v>
      </c>
      <c r="G905" s="52">
        <v>179850</v>
      </c>
      <c r="H905" s="52">
        <v>77942</v>
      </c>
      <c r="I905" s="52">
        <v>0</v>
      </c>
      <c r="J905" s="52"/>
      <c r="K905" s="27">
        <f t="shared" si="30"/>
        <v>2110</v>
      </c>
      <c r="L905" s="52">
        <v>1879</v>
      </c>
      <c r="M905" s="52">
        <v>231</v>
      </c>
      <c r="N905" s="52">
        <v>7442</v>
      </c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  <c r="AA905" s="124"/>
      <c r="AB905" s="124"/>
    </row>
    <row r="906" spans="3:28" ht="9" customHeight="1" x14ac:dyDescent="0.2">
      <c r="C906" s="38"/>
      <c r="D906" s="469"/>
      <c r="E906" s="469"/>
      <c r="F906" s="27"/>
      <c r="G906" s="52"/>
      <c r="H906" s="52"/>
      <c r="I906" s="52"/>
      <c r="J906" s="52"/>
      <c r="K906" s="27"/>
      <c r="L906" s="52"/>
      <c r="M906" s="52"/>
      <c r="N906" s="52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  <c r="AA906" s="124"/>
      <c r="AB906" s="124"/>
    </row>
    <row r="907" spans="3:28" s="121" customFormat="1" ht="9" customHeight="1" x14ac:dyDescent="0.25">
      <c r="C907" s="25">
        <v>2009</v>
      </c>
      <c r="D907" s="26"/>
      <c r="E907" s="26"/>
      <c r="F907" s="27"/>
      <c r="G907" s="27"/>
      <c r="H907" s="27"/>
      <c r="I907" s="27"/>
      <c r="J907" s="27"/>
      <c r="K907" s="27"/>
      <c r="L907" s="27"/>
      <c r="M907" s="27"/>
      <c r="N907" s="27"/>
      <c r="O907" s="467"/>
      <c r="P907" s="467"/>
    </row>
    <row r="908" spans="3:28" ht="9" customHeight="1" x14ac:dyDescent="0.2">
      <c r="C908" s="30" t="s">
        <v>10</v>
      </c>
      <c r="D908" s="31"/>
      <c r="E908" s="31"/>
      <c r="F908" s="32">
        <f>SUM(F910:F968)</f>
        <v>72074015</v>
      </c>
      <c r="G908" s="32">
        <f>SUM(G910:G968)</f>
        <v>48464625</v>
      </c>
      <c r="H908" s="32">
        <f>SUM(H910:H968)</f>
        <v>23609390</v>
      </c>
      <c r="I908" s="32">
        <f>SUM(I910:I968)</f>
        <v>2407767</v>
      </c>
      <c r="J908" s="32"/>
      <c r="K908" s="32">
        <f>SUM(K910:K968)</f>
        <v>872441</v>
      </c>
      <c r="L908" s="32">
        <f>SUM(L910:L968)</f>
        <v>811042</v>
      </c>
      <c r="M908" s="32">
        <f>SUM(M910:M968)</f>
        <v>61399</v>
      </c>
      <c r="N908" s="32">
        <f>SUM(N910:N968)</f>
        <v>529398</v>
      </c>
      <c r="O908" s="46"/>
      <c r="P908" s="62"/>
      <c r="Q908" s="8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</row>
    <row r="909" spans="3:28" ht="3.95" customHeight="1" x14ac:dyDescent="0.2">
      <c r="C909" s="25"/>
      <c r="D909" s="31"/>
      <c r="E909" s="31"/>
      <c r="F909" s="32"/>
      <c r="G909" s="32"/>
      <c r="H909" s="32"/>
      <c r="I909" s="32"/>
      <c r="J909" s="32"/>
      <c r="K909" s="32"/>
      <c r="L909" s="32"/>
      <c r="M909" s="32"/>
      <c r="N909" s="32"/>
      <c r="O909" s="46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</row>
    <row r="910" spans="3:28" ht="9" customHeight="1" x14ac:dyDescent="0.2">
      <c r="C910" s="124" t="s">
        <v>14</v>
      </c>
      <c r="D910" s="124" t="s">
        <v>14</v>
      </c>
      <c r="E910" s="124"/>
      <c r="F910" s="27">
        <f t="shared" ref="F910:F968" si="31">SUM(G910:H910)</f>
        <v>273798</v>
      </c>
      <c r="G910" s="27">
        <v>208093</v>
      </c>
      <c r="H910" s="27">
        <v>65705</v>
      </c>
      <c r="I910" s="27">
        <v>1512</v>
      </c>
      <c r="J910" s="27"/>
      <c r="K910" s="27">
        <f t="shared" ref="K910:K968" si="32">SUM(L910:M910)</f>
        <v>2361</v>
      </c>
      <c r="L910" s="27">
        <v>2255</v>
      </c>
      <c r="M910" s="27">
        <v>106</v>
      </c>
      <c r="N910" s="27">
        <v>6868</v>
      </c>
      <c r="O910" s="46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</row>
    <row r="911" spans="3:28" ht="9" customHeight="1" x14ac:dyDescent="0.2">
      <c r="C911" s="26" t="s">
        <v>15</v>
      </c>
      <c r="D911" s="124" t="s">
        <v>16</v>
      </c>
      <c r="E911" s="124"/>
      <c r="F911" s="27">
        <f>SUM(G911:H911)</f>
        <v>459509</v>
      </c>
      <c r="G911" s="27">
        <v>457288</v>
      </c>
      <c r="H911" s="27">
        <v>2221</v>
      </c>
      <c r="I911" s="27">
        <v>296</v>
      </c>
      <c r="J911" s="27"/>
      <c r="K911" s="27">
        <f>SUM(L911:M911)</f>
        <v>1257</v>
      </c>
      <c r="L911" s="27">
        <v>1156</v>
      </c>
      <c r="M911" s="27">
        <v>101</v>
      </c>
      <c r="N911" s="27">
        <v>9847</v>
      </c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  <c r="AA911" s="124"/>
      <c r="AB911" s="124"/>
    </row>
    <row r="912" spans="3:28" ht="9" customHeight="1" x14ac:dyDescent="0.2">
      <c r="C912" s="26"/>
      <c r="D912" s="124" t="s">
        <v>17</v>
      </c>
      <c r="E912" s="124"/>
      <c r="F912" s="27">
        <f>SUM(G912:H912)</f>
        <v>3392776</v>
      </c>
      <c r="G912" s="27">
        <v>3366179</v>
      </c>
      <c r="H912" s="27">
        <v>26597</v>
      </c>
      <c r="I912" s="27">
        <v>1809</v>
      </c>
      <c r="J912" s="27"/>
      <c r="K912" s="27">
        <f>SUM(L912:M912)</f>
        <v>2412</v>
      </c>
      <c r="L912" s="27">
        <v>2130</v>
      </c>
      <c r="M912" s="27">
        <v>282</v>
      </c>
      <c r="N912" s="27">
        <v>10423</v>
      </c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  <c r="AA912" s="124"/>
      <c r="AB912" s="124"/>
    </row>
    <row r="913" spans="3:28" s="94" customFormat="1" ht="9" customHeight="1" x14ac:dyDescent="0.2">
      <c r="C913" s="39" t="s">
        <v>112</v>
      </c>
      <c r="D913" s="39" t="s">
        <v>18</v>
      </c>
      <c r="E913" s="39"/>
      <c r="F913" s="40">
        <f t="shared" si="31"/>
        <v>460983</v>
      </c>
      <c r="G913" s="40">
        <v>432351</v>
      </c>
      <c r="H913" s="40">
        <v>28632</v>
      </c>
      <c r="I913" s="40">
        <v>16</v>
      </c>
      <c r="J913" s="40"/>
      <c r="K913" s="40">
        <f t="shared" si="32"/>
        <v>43476</v>
      </c>
      <c r="L913" s="40">
        <v>43394</v>
      </c>
      <c r="M913" s="40">
        <v>82</v>
      </c>
      <c r="N913" s="40">
        <v>8080</v>
      </c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  <c r="AA913" s="124"/>
      <c r="AB913" s="124"/>
    </row>
    <row r="914" spans="3:28" ht="9" customHeight="1" x14ac:dyDescent="0.2">
      <c r="C914" s="26"/>
      <c r="D914" s="124" t="s">
        <v>19</v>
      </c>
      <c r="E914" s="124"/>
      <c r="F914" s="27">
        <f t="shared" si="31"/>
        <v>29251</v>
      </c>
      <c r="G914" s="27">
        <v>0</v>
      </c>
      <c r="H914" s="27">
        <v>29251</v>
      </c>
      <c r="I914" s="27">
        <v>214</v>
      </c>
      <c r="J914" s="27"/>
      <c r="K914" s="27">
        <f t="shared" si="32"/>
        <v>8783</v>
      </c>
      <c r="L914" s="27">
        <v>8780</v>
      </c>
      <c r="M914" s="27">
        <v>3</v>
      </c>
      <c r="N914" s="27">
        <v>2814</v>
      </c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</row>
    <row r="915" spans="3:28" s="94" customFormat="1" ht="9" customHeight="1" x14ac:dyDescent="0.2">
      <c r="C915" s="26"/>
      <c r="D915" s="129" t="s">
        <v>20</v>
      </c>
      <c r="E915" s="26"/>
      <c r="F915" s="27">
        <f t="shared" si="31"/>
        <v>2487501</v>
      </c>
      <c r="G915" s="27">
        <v>763965</v>
      </c>
      <c r="H915" s="27">
        <v>1723536</v>
      </c>
      <c r="I915" s="27">
        <v>104282</v>
      </c>
      <c r="J915" s="27"/>
      <c r="K915" s="27">
        <f t="shared" si="32"/>
        <v>26544</v>
      </c>
      <c r="L915" s="27">
        <v>4712</v>
      </c>
      <c r="M915" s="27">
        <v>21832</v>
      </c>
      <c r="N915" s="27">
        <v>2080</v>
      </c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  <c r="AA915" s="124"/>
      <c r="AB915" s="124"/>
    </row>
    <row r="916" spans="3:28" s="94" customFormat="1" ht="9" customHeight="1" x14ac:dyDescent="0.2">
      <c r="C916" s="26" t="s">
        <v>21</v>
      </c>
      <c r="D916" s="26" t="s">
        <v>21</v>
      </c>
      <c r="E916" s="26"/>
      <c r="F916" s="27">
        <f t="shared" si="31"/>
        <v>80651</v>
      </c>
      <c r="G916" s="27">
        <v>80649</v>
      </c>
      <c r="H916" s="27">
        <v>2</v>
      </c>
      <c r="I916" s="27">
        <v>300</v>
      </c>
      <c r="J916" s="27"/>
      <c r="K916" s="27">
        <f t="shared" si="32"/>
        <v>2449</v>
      </c>
      <c r="L916" s="27">
        <v>2324</v>
      </c>
      <c r="M916" s="27">
        <v>125</v>
      </c>
      <c r="N916" s="27">
        <v>6280</v>
      </c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  <c r="AA916" s="124"/>
      <c r="AB916" s="124"/>
    </row>
    <row r="917" spans="3:28" s="94" customFormat="1" ht="9" customHeight="1" x14ac:dyDescent="0.2">
      <c r="C917" s="39"/>
      <c r="D917" s="39" t="s">
        <v>22</v>
      </c>
      <c r="E917" s="39"/>
      <c r="F917" s="40">
        <f t="shared" si="31"/>
        <v>269247</v>
      </c>
      <c r="G917" s="40">
        <v>239574</v>
      </c>
      <c r="H917" s="40">
        <v>29673</v>
      </c>
      <c r="I917" s="40">
        <v>5746</v>
      </c>
      <c r="J917" s="40"/>
      <c r="K917" s="40">
        <f t="shared" si="32"/>
        <v>279939</v>
      </c>
      <c r="L917" s="40">
        <v>279901</v>
      </c>
      <c r="M917" s="40">
        <v>38</v>
      </c>
      <c r="N917" s="40">
        <v>3710</v>
      </c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  <c r="AA917" s="124"/>
      <c r="AB917" s="124"/>
    </row>
    <row r="918" spans="3:28" s="94" customFormat="1" ht="9" customHeight="1" x14ac:dyDescent="0.2">
      <c r="C918" s="26" t="s">
        <v>23</v>
      </c>
      <c r="D918" s="26" t="s">
        <v>24</v>
      </c>
      <c r="E918" s="26"/>
      <c r="F918" s="27">
        <f>SUM(G918:H918)</f>
        <v>375397</v>
      </c>
      <c r="G918" s="27">
        <v>324996</v>
      </c>
      <c r="H918" s="27">
        <v>50401</v>
      </c>
      <c r="I918" s="27">
        <v>2242</v>
      </c>
      <c r="J918" s="27"/>
      <c r="K918" s="27">
        <f>SUM(L918:M918)</f>
        <v>6303</v>
      </c>
      <c r="L918" s="27">
        <v>4950</v>
      </c>
      <c r="M918" s="27">
        <v>1353</v>
      </c>
      <c r="N918" s="27">
        <v>10435</v>
      </c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  <c r="AA918" s="124"/>
      <c r="AB918" s="124"/>
    </row>
    <row r="919" spans="3:28" s="94" customFormat="1" ht="9" customHeight="1" x14ac:dyDescent="0.2">
      <c r="C919" s="26" t="s">
        <v>25</v>
      </c>
      <c r="D919" s="26" t="s">
        <v>25</v>
      </c>
      <c r="E919" s="26"/>
      <c r="F919" s="27">
        <f>SUM(G919:H919)</f>
        <v>37149</v>
      </c>
      <c r="G919" s="27">
        <v>36627</v>
      </c>
      <c r="H919" s="27">
        <v>522</v>
      </c>
      <c r="I919" s="27">
        <v>539</v>
      </c>
      <c r="J919" s="27"/>
      <c r="K919" s="27">
        <f>SUM(L919:M919)</f>
        <v>1721</v>
      </c>
      <c r="L919" s="27">
        <v>1721</v>
      </c>
      <c r="M919" s="27">
        <v>0</v>
      </c>
      <c r="N919" s="27">
        <v>4201</v>
      </c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  <c r="AA919" s="124"/>
      <c r="AB919" s="124"/>
    </row>
    <row r="920" spans="3:28" s="94" customFormat="1" ht="9" customHeight="1" x14ac:dyDescent="0.2">
      <c r="C920" s="26"/>
      <c r="D920" s="26" t="s">
        <v>26</v>
      </c>
      <c r="E920" s="26"/>
      <c r="F920" s="27">
        <f>SUM(G920:H920)</f>
        <v>140342</v>
      </c>
      <c r="G920" s="27">
        <v>82235</v>
      </c>
      <c r="H920" s="27">
        <v>58107</v>
      </c>
      <c r="I920" s="27">
        <v>28107</v>
      </c>
      <c r="J920" s="27"/>
      <c r="K920" s="27">
        <f>SUM(L920:M920)</f>
        <v>3421</v>
      </c>
      <c r="L920" s="27">
        <v>2634</v>
      </c>
      <c r="M920" s="27">
        <v>787</v>
      </c>
      <c r="N920" s="27">
        <v>6250</v>
      </c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  <c r="AA920" s="124"/>
      <c r="AB920" s="124"/>
    </row>
    <row r="921" spans="3:28" s="94" customFormat="1" ht="9" customHeight="1" x14ac:dyDescent="0.2">
      <c r="C921" s="39" t="s">
        <v>27</v>
      </c>
      <c r="D921" s="39" t="s">
        <v>96</v>
      </c>
      <c r="E921" s="39"/>
      <c r="F921" s="40">
        <f t="shared" si="31"/>
        <v>651243</v>
      </c>
      <c r="G921" s="40">
        <v>640967</v>
      </c>
      <c r="H921" s="40">
        <v>10276</v>
      </c>
      <c r="I921" s="40">
        <v>2378</v>
      </c>
      <c r="J921" s="40"/>
      <c r="K921" s="40">
        <f t="shared" si="32"/>
        <v>4262</v>
      </c>
      <c r="L921" s="40">
        <v>4245</v>
      </c>
      <c r="M921" s="40">
        <v>17</v>
      </c>
      <c r="N921" s="40">
        <v>5596</v>
      </c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  <c r="AA921" s="124"/>
      <c r="AB921" s="124"/>
    </row>
    <row r="922" spans="3:28" s="94" customFormat="1" ht="9" customHeight="1" x14ac:dyDescent="0.2">
      <c r="C922" s="26"/>
      <c r="D922" s="26" t="s">
        <v>89</v>
      </c>
      <c r="E922" s="26"/>
      <c r="F922" s="27">
        <f t="shared" si="31"/>
        <v>0</v>
      </c>
      <c r="G922" s="27">
        <v>0</v>
      </c>
      <c r="H922" s="27">
        <v>0</v>
      </c>
      <c r="I922" s="27">
        <v>0</v>
      </c>
      <c r="J922" s="27"/>
      <c r="K922" s="27">
        <f t="shared" si="32"/>
        <v>328</v>
      </c>
      <c r="L922" s="27">
        <v>328</v>
      </c>
      <c r="M922" s="27">
        <v>0</v>
      </c>
      <c r="N922" s="27">
        <v>1589</v>
      </c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  <c r="AA922" s="124"/>
      <c r="AB922" s="124"/>
    </row>
    <row r="923" spans="3:28" s="94" customFormat="1" ht="9" customHeight="1" x14ac:dyDescent="0.2">
      <c r="C923" s="26"/>
      <c r="D923" s="26" t="s">
        <v>90</v>
      </c>
      <c r="E923" s="26"/>
      <c r="F923" s="27">
        <f t="shared" si="31"/>
        <v>0</v>
      </c>
      <c r="G923" s="27">
        <v>0</v>
      </c>
      <c r="H923" s="27">
        <v>0</v>
      </c>
      <c r="I923" s="27">
        <v>0</v>
      </c>
      <c r="J923" s="27"/>
      <c r="K923" s="27">
        <f t="shared" si="32"/>
        <v>158</v>
      </c>
      <c r="L923" s="27">
        <v>158</v>
      </c>
      <c r="M923" s="27">
        <v>0</v>
      </c>
      <c r="N923" s="27">
        <v>1091</v>
      </c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  <c r="AA923" s="124"/>
      <c r="AB923" s="124"/>
    </row>
    <row r="924" spans="3:28" s="94" customFormat="1" ht="9" customHeight="1" x14ac:dyDescent="0.2">
      <c r="C924" s="26"/>
      <c r="D924" s="26" t="s">
        <v>28</v>
      </c>
      <c r="E924" s="26"/>
      <c r="F924" s="27">
        <f t="shared" si="31"/>
        <v>188481</v>
      </c>
      <c r="G924" s="27">
        <v>184665</v>
      </c>
      <c r="H924" s="27">
        <v>3816</v>
      </c>
      <c r="I924" s="27">
        <v>516</v>
      </c>
      <c r="J924" s="27"/>
      <c r="K924" s="27">
        <f t="shared" si="32"/>
        <v>1381</v>
      </c>
      <c r="L924" s="27">
        <v>1321</v>
      </c>
      <c r="M924" s="27">
        <v>60</v>
      </c>
      <c r="N924" s="27">
        <v>3503</v>
      </c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  <c r="AA924" s="124"/>
      <c r="AB924" s="124"/>
    </row>
    <row r="925" spans="3:28" s="94" customFormat="1" ht="9" customHeight="1" x14ac:dyDescent="0.2">
      <c r="C925" s="39" t="s">
        <v>30</v>
      </c>
      <c r="D925" s="39" t="s">
        <v>31</v>
      </c>
      <c r="E925" s="39"/>
      <c r="F925" s="40">
        <f t="shared" si="31"/>
        <v>601542</v>
      </c>
      <c r="G925" s="40">
        <v>601515</v>
      </c>
      <c r="H925" s="40">
        <v>27</v>
      </c>
      <c r="I925" s="40">
        <v>0</v>
      </c>
      <c r="J925" s="40"/>
      <c r="K925" s="40">
        <f t="shared" si="32"/>
        <v>1391</v>
      </c>
      <c r="L925" s="40">
        <v>1157</v>
      </c>
      <c r="M925" s="40">
        <v>234</v>
      </c>
      <c r="N925" s="40">
        <v>28178</v>
      </c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  <c r="AA925" s="124"/>
      <c r="AB925" s="124"/>
    </row>
    <row r="926" spans="3:28" s="94" customFormat="1" ht="9" customHeight="1" x14ac:dyDescent="0.2">
      <c r="C926" s="26"/>
      <c r="D926" s="26" t="s">
        <v>30</v>
      </c>
      <c r="E926" s="26"/>
      <c r="F926" s="27">
        <f t="shared" si="31"/>
        <v>705127</v>
      </c>
      <c r="G926" s="27">
        <v>642746</v>
      </c>
      <c r="H926" s="27">
        <v>62381</v>
      </c>
      <c r="I926" s="27">
        <v>16349</v>
      </c>
      <c r="J926" s="27"/>
      <c r="K926" s="27">
        <f t="shared" si="32"/>
        <v>6057</v>
      </c>
      <c r="L926" s="27">
        <v>4476</v>
      </c>
      <c r="M926" s="27">
        <v>1581</v>
      </c>
      <c r="N926" s="27">
        <v>17632</v>
      </c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  <c r="AA926" s="124"/>
      <c r="AB926" s="124"/>
    </row>
    <row r="927" spans="3:28" s="94" customFormat="1" ht="9" customHeight="1" x14ac:dyDescent="0.2">
      <c r="C927" s="26" t="s">
        <v>111</v>
      </c>
      <c r="D927" s="26" t="s">
        <v>32</v>
      </c>
      <c r="E927" s="26"/>
      <c r="F927" s="27">
        <f t="shared" si="31"/>
        <v>24220237</v>
      </c>
      <c r="G927" s="27">
        <v>16127878</v>
      </c>
      <c r="H927" s="27">
        <v>8092359</v>
      </c>
      <c r="I927" s="27">
        <v>0</v>
      </c>
      <c r="J927" s="27"/>
      <c r="K927" s="27">
        <f t="shared" si="32"/>
        <v>0</v>
      </c>
      <c r="L927" s="27">
        <v>0</v>
      </c>
      <c r="M927" s="27">
        <v>0</v>
      </c>
      <c r="N927" s="27">
        <v>0</v>
      </c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  <c r="AA927" s="124"/>
      <c r="AB927" s="124"/>
    </row>
    <row r="928" spans="3:28" s="94" customFormat="1" ht="9" customHeight="1" x14ac:dyDescent="0.2">
      <c r="C928" s="26" t="s">
        <v>33</v>
      </c>
      <c r="D928" s="26" t="s">
        <v>33</v>
      </c>
      <c r="E928" s="26"/>
      <c r="F928" s="27">
        <f t="shared" si="31"/>
        <v>162911</v>
      </c>
      <c r="G928" s="27">
        <v>146444</v>
      </c>
      <c r="H928" s="27">
        <v>16467</v>
      </c>
      <c r="I928" s="27">
        <v>71</v>
      </c>
      <c r="J928" s="27"/>
      <c r="K928" s="27">
        <f t="shared" si="32"/>
        <v>20899</v>
      </c>
      <c r="L928" s="27">
        <v>20812</v>
      </c>
      <c r="M928" s="27">
        <v>87</v>
      </c>
      <c r="N928" s="27">
        <v>29513</v>
      </c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  <c r="AA928" s="124"/>
      <c r="AB928" s="124"/>
    </row>
    <row r="929" spans="3:28" s="94" customFormat="1" ht="9" customHeight="1" x14ac:dyDescent="0.2">
      <c r="C929" s="39" t="s">
        <v>34</v>
      </c>
      <c r="D929" s="39" t="s">
        <v>35</v>
      </c>
      <c r="E929" s="39"/>
      <c r="F929" s="40">
        <f t="shared" si="31"/>
        <v>868327</v>
      </c>
      <c r="G929" s="40">
        <v>512334</v>
      </c>
      <c r="H929" s="40">
        <v>355993</v>
      </c>
      <c r="I929" s="40">
        <v>215</v>
      </c>
      <c r="J929" s="40"/>
      <c r="K929" s="40">
        <f t="shared" si="32"/>
        <v>6022</v>
      </c>
      <c r="L929" s="40">
        <v>5351</v>
      </c>
      <c r="M929" s="40">
        <v>671</v>
      </c>
      <c r="N929" s="40">
        <v>11566</v>
      </c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  <c r="AA929" s="124"/>
      <c r="AB929" s="124"/>
    </row>
    <row r="930" spans="3:28" s="94" customFormat="1" ht="9" customHeight="1" x14ac:dyDescent="0.2">
      <c r="C930" s="26" t="s">
        <v>36</v>
      </c>
      <c r="D930" s="26" t="s">
        <v>37</v>
      </c>
      <c r="E930" s="26"/>
      <c r="F930" s="27">
        <f t="shared" si="31"/>
        <v>752056</v>
      </c>
      <c r="G930" s="27">
        <v>593451</v>
      </c>
      <c r="H930" s="27">
        <v>158605</v>
      </c>
      <c r="I930" s="27">
        <v>55588</v>
      </c>
      <c r="J930" s="27"/>
      <c r="K930" s="27">
        <f t="shared" si="32"/>
        <v>17605</v>
      </c>
      <c r="L930" s="27">
        <v>17216</v>
      </c>
      <c r="M930" s="27">
        <v>389</v>
      </c>
      <c r="N930" s="27">
        <v>13799</v>
      </c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  <c r="AA930" s="124"/>
      <c r="AB930" s="124"/>
    </row>
    <row r="931" spans="3:28" s="94" customFormat="1" ht="9" customHeight="1" x14ac:dyDescent="0.2">
      <c r="C931" s="26"/>
      <c r="D931" s="26" t="s">
        <v>38</v>
      </c>
      <c r="E931" s="26"/>
      <c r="F931" s="27">
        <f t="shared" si="31"/>
        <v>501616</v>
      </c>
      <c r="G931" s="27">
        <v>295363</v>
      </c>
      <c r="H931" s="27">
        <v>206253</v>
      </c>
      <c r="I931" s="27">
        <v>28390</v>
      </c>
      <c r="J931" s="27"/>
      <c r="K931" s="27">
        <f t="shared" si="32"/>
        <v>7455</v>
      </c>
      <c r="L931" s="27">
        <v>7294</v>
      </c>
      <c r="M931" s="27">
        <v>161</v>
      </c>
      <c r="N931" s="27">
        <v>7590</v>
      </c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  <c r="AA931" s="124"/>
      <c r="AB931" s="124"/>
    </row>
    <row r="932" spans="3:28" s="94" customFormat="1" ht="9" customHeight="1" x14ac:dyDescent="0.2">
      <c r="C932" s="26" t="s">
        <v>39</v>
      </c>
      <c r="D932" s="26" t="s">
        <v>40</v>
      </c>
      <c r="E932" s="26"/>
      <c r="F932" s="27">
        <f t="shared" si="31"/>
        <v>6423088</v>
      </c>
      <c r="G932" s="27">
        <v>4407462</v>
      </c>
      <c r="H932" s="27">
        <v>2015626</v>
      </c>
      <c r="I932" s="27">
        <v>36</v>
      </c>
      <c r="J932" s="27"/>
      <c r="K932" s="27">
        <f t="shared" si="32"/>
        <v>15260</v>
      </c>
      <c r="L932" s="27">
        <v>13053</v>
      </c>
      <c r="M932" s="27">
        <v>2207</v>
      </c>
      <c r="N932" s="27">
        <v>15001</v>
      </c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  <c r="AA932" s="124"/>
      <c r="AB932" s="124"/>
    </row>
    <row r="933" spans="3:28" s="94" customFormat="1" ht="9" customHeight="1" x14ac:dyDescent="0.2">
      <c r="C933" s="39"/>
      <c r="D933" s="39" t="s">
        <v>41</v>
      </c>
      <c r="E933" s="39"/>
      <c r="F933" s="40">
        <f t="shared" si="31"/>
        <v>2394300</v>
      </c>
      <c r="G933" s="40">
        <v>711306</v>
      </c>
      <c r="H933" s="40">
        <v>1682994</v>
      </c>
      <c r="I933" s="40">
        <v>217027</v>
      </c>
      <c r="J933" s="40"/>
      <c r="K933" s="40">
        <f t="shared" si="32"/>
        <v>20867</v>
      </c>
      <c r="L933" s="40">
        <v>12891</v>
      </c>
      <c r="M933" s="40">
        <v>7976</v>
      </c>
      <c r="N933" s="40">
        <v>13276</v>
      </c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  <c r="AA933" s="124"/>
      <c r="AB933" s="124"/>
    </row>
    <row r="934" spans="3:28" s="94" customFormat="1" ht="9" customHeight="1" x14ac:dyDescent="0.2">
      <c r="C934" s="26" t="s">
        <v>32</v>
      </c>
      <c r="D934" s="26" t="s">
        <v>42</v>
      </c>
      <c r="E934" s="26"/>
      <c r="F934" s="27">
        <f>SUM(G934:H934)</f>
        <v>2393344</v>
      </c>
      <c r="G934" s="27">
        <v>2311567</v>
      </c>
      <c r="H934" s="27">
        <v>81777</v>
      </c>
      <c r="I934" s="27">
        <v>1182</v>
      </c>
      <c r="J934" s="27"/>
      <c r="K934" s="27">
        <f>SUM(L934:M934)</f>
        <v>63384</v>
      </c>
      <c r="L934" s="27">
        <v>47172</v>
      </c>
      <c r="M934" s="27">
        <v>16212</v>
      </c>
      <c r="N934" s="27">
        <v>31667</v>
      </c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  <c r="AA934" s="124"/>
      <c r="AB934" s="124"/>
    </row>
    <row r="935" spans="3:28" s="94" customFormat="1" ht="9" customHeight="1" x14ac:dyDescent="0.2">
      <c r="C935" s="26" t="s">
        <v>43</v>
      </c>
      <c r="D935" s="26" t="s">
        <v>44</v>
      </c>
      <c r="E935" s="26"/>
      <c r="F935" s="27">
        <f t="shared" si="31"/>
        <v>433097</v>
      </c>
      <c r="G935" s="27">
        <v>221177</v>
      </c>
      <c r="H935" s="27">
        <v>211920</v>
      </c>
      <c r="I935" s="27">
        <v>1846</v>
      </c>
      <c r="J935" s="27"/>
      <c r="K935" s="27">
        <f t="shared" si="32"/>
        <v>4963</v>
      </c>
      <c r="L935" s="27">
        <v>4772</v>
      </c>
      <c r="M935" s="27">
        <v>191</v>
      </c>
      <c r="N935" s="27">
        <v>7672</v>
      </c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  <c r="AA935" s="124"/>
      <c r="AB935" s="124"/>
    </row>
    <row r="936" spans="3:28" s="94" customFormat="1" ht="9" customHeight="1" x14ac:dyDescent="0.2">
      <c r="C936" s="26"/>
      <c r="D936" s="26" t="s">
        <v>45</v>
      </c>
      <c r="E936" s="26"/>
      <c r="F936" s="27">
        <f t="shared" si="31"/>
        <v>89800</v>
      </c>
      <c r="G936" s="27">
        <v>89800</v>
      </c>
      <c r="H936" s="27">
        <v>0</v>
      </c>
      <c r="I936" s="27">
        <v>0</v>
      </c>
      <c r="J936" s="27"/>
      <c r="K936" s="27">
        <f t="shared" si="32"/>
        <v>562</v>
      </c>
      <c r="L936" s="27">
        <v>562</v>
      </c>
      <c r="M936" s="27">
        <v>0</v>
      </c>
      <c r="N936" s="27">
        <v>16386</v>
      </c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  <c r="AA936" s="124"/>
      <c r="AB936" s="124"/>
    </row>
    <row r="937" spans="3:28" s="94" customFormat="1" ht="9" customHeight="1" x14ac:dyDescent="0.2">
      <c r="C937" s="39" t="s">
        <v>46</v>
      </c>
      <c r="D937" s="39" t="s">
        <v>47</v>
      </c>
      <c r="E937" s="39"/>
      <c r="F937" s="40">
        <f t="shared" si="31"/>
        <v>0</v>
      </c>
      <c r="G937" s="40">
        <v>0</v>
      </c>
      <c r="H937" s="40">
        <v>0</v>
      </c>
      <c r="I937" s="40">
        <v>0</v>
      </c>
      <c r="J937" s="40"/>
      <c r="K937" s="40">
        <f t="shared" si="32"/>
        <v>1364</v>
      </c>
      <c r="L937" s="40">
        <v>1317</v>
      </c>
      <c r="M937" s="40">
        <v>47</v>
      </c>
      <c r="N937" s="40">
        <v>2680</v>
      </c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  <c r="AA937" s="124"/>
      <c r="AB937" s="124"/>
    </row>
    <row r="938" spans="3:28" s="94" customFormat="1" ht="9" customHeight="1" x14ac:dyDescent="0.2">
      <c r="C938" s="26" t="s">
        <v>48</v>
      </c>
      <c r="D938" s="26" t="s">
        <v>49</v>
      </c>
      <c r="E938" s="26"/>
      <c r="F938" s="27">
        <f t="shared" si="31"/>
        <v>29825</v>
      </c>
      <c r="G938" s="27">
        <v>29825</v>
      </c>
      <c r="H938" s="27">
        <v>0</v>
      </c>
      <c r="I938" s="27">
        <v>0</v>
      </c>
      <c r="J938" s="27"/>
      <c r="K938" s="27">
        <f t="shared" si="32"/>
        <v>2160</v>
      </c>
      <c r="L938" s="27">
        <v>2160</v>
      </c>
      <c r="M938" s="27">
        <v>0</v>
      </c>
      <c r="N938" s="27">
        <v>12981</v>
      </c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  <c r="AA938" s="124"/>
      <c r="AB938" s="124"/>
    </row>
    <row r="939" spans="3:28" s="94" customFormat="1" ht="9" customHeight="1" x14ac:dyDescent="0.2">
      <c r="C939" s="26" t="s">
        <v>50</v>
      </c>
      <c r="D939" s="26" t="s">
        <v>51</v>
      </c>
      <c r="E939" s="26"/>
      <c r="F939" s="27">
        <f t="shared" si="31"/>
        <v>5186895</v>
      </c>
      <c r="G939" s="27">
        <v>4507561</v>
      </c>
      <c r="H939" s="27">
        <v>679334</v>
      </c>
      <c r="I939" s="27">
        <v>1604</v>
      </c>
      <c r="J939" s="27"/>
      <c r="K939" s="27">
        <f t="shared" si="32"/>
        <v>4924</v>
      </c>
      <c r="L939" s="27">
        <v>4346</v>
      </c>
      <c r="M939" s="27">
        <v>578</v>
      </c>
      <c r="N939" s="27">
        <v>6472</v>
      </c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  <c r="AA939" s="124"/>
      <c r="AB939" s="124"/>
    </row>
    <row r="940" spans="3:28" s="94" customFormat="1" ht="9" customHeight="1" x14ac:dyDescent="0.2">
      <c r="C940" s="26" t="s">
        <v>52</v>
      </c>
      <c r="D940" s="26" t="s">
        <v>53</v>
      </c>
      <c r="E940" s="26"/>
      <c r="F940" s="27">
        <f t="shared" si="31"/>
        <v>319359</v>
      </c>
      <c r="G940" s="27">
        <v>298520</v>
      </c>
      <c r="H940" s="27">
        <v>20839</v>
      </c>
      <c r="I940" s="27">
        <v>57805</v>
      </c>
      <c r="J940" s="27"/>
      <c r="K940" s="27">
        <f t="shared" si="32"/>
        <v>10904</v>
      </c>
      <c r="L940" s="27">
        <v>10897</v>
      </c>
      <c r="M940" s="27">
        <v>7</v>
      </c>
      <c r="N940" s="27">
        <v>1228</v>
      </c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  <c r="AA940" s="124"/>
      <c r="AB940" s="124"/>
    </row>
    <row r="941" spans="3:28" s="94" customFormat="1" ht="9" customHeight="1" x14ac:dyDescent="0.2">
      <c r="C941" s="39"/>
      <c r="D941" s="39" t="s">
        <v>52</v>
      </c>
      <c r="E941" s="39"/>
      <c r="F941" s="40">
        <f t="shared" si="31"/>
        <v>496609</v>
      </c>
      <c r="G941" s="40">
        <v>434453</v>
      </c>
      <c r="H941" s="40">
        <v>62156</v>
      </c>
      <c r="I941" s="40">
        <v>455</v>
      </c>
      <c r="J941" s="40"/>
      <c r="K941" s="40">
        <f t="shared" si="32"/>
        <v>26040</v>
      </c>
      <c r="L941" s="40">
        <v>25986</v>
      </c>
      <c r="M941" s="40">
        <v>54</v>
      </c>
      <c r="N941" s="40">
        <v>9173</v>
      </c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  <c r="AA941" s="124"/>
      <c r="AB941" s="124"/>
    </row>
    <row r="942" spans="3:28" s="94" customFormat="1" ht="9" customHeight="1" x14ac:dyDescent="0.2">
      <c r="C942" s="26"/>
      <c r="D942" s="26" t="s">
        <v>54</v>
      </c>
      <c r="E942" s="26"/>
      <c r="F942" s="27">
        <f t="shared" si="31"/>
        <v>54082</v>
      </c>
      <c r="G942" s="27">
        <v>50561</v>
      </c>
      <c r="H942" s="27">
        <v>3521</v>
      </c>
      <c r="I942" s="27">
        <v>0</v>
      </c>
      <c r="J942" s="27"/>
      <c r="K942" s="27">
        <f t="shared" si="32"/>
        <v>13265</v>
      </c>
      <c r="L942" s="27">
        <v>13264</v>
      </c>
      <c r="M942" s="27">
        <v>1</v>
      </c>
      <c r="N942" s="27">
        <v>4770</v>
      </c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  <c r="AA942" s="124"/>
      <c r="AB942" s="124"/>
    </row>
    <row r="943" spans="3:28" s="94" customFormat="1" ht="9" customHeight="1" x14ac:dyDescent="0.2">
      <c r="C943" s="26" t="s">
        <v>55</v>
      </c>
      <c r="D943" s="26" t="s">
        <v>55</v>
      </c>
      <c r="E943" s="26"/>
      <c r="F943" s="27">
        <f t="shared" si="31"/>
        <v>324869</v>
      </c>
      <c r="G943" s="27">
        <v>295396</v>
      </c>
      <c r="H943" s="27">
        <v>29473</v>
      </c>
      <c r="I943" s="27">
        <v>2458</v>
      </c>
      <c r="J943" s="27"/>
      <c r="K943" s="27">
        <f t="shared" si="32"/>
        <v>7471</v>
      </c>
      <c r="L943" s="27">
        <v>6721</v>
      </c>
      <c r="M943" s="27">
        <v>750</v>
      </c>
      <c r="N943" s="27">
        <v>9901</v>
      </c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  <c r="AA943" s="124"/>
      <c r="AB943" s="124"/>
    </row>
    <row r="944" spans="3:28" s="94" customFormat="1" ht="9" customHeight="1" x14ac:dyDescent="0.2">
      <c r="C944" s="26"/>
      <c r="D944" s="26" t="s">
        <v>56</v>
      </c>
      <c r="E944" s="26"/>
      <c r="F944" s="27">
        <f t="shared" si="31"/>
        <v>0</v>
      </c>
      <c r="G944" s="27">
        <v>0</v>
      </c>
      <c r="H944" s="27">
        <v>0</v>
      </c>
      <c r="I944" s="27">
        <v>0</v>
      </c>
      <c r="J944" s="27"/>
      <c r="K944" s="27">
        <f t="shared" si="32"/>
        <v>598</v>
      </c>
      <c r="L944" s="27">
        <v>598</v>
      </c>
      <c r="M944" s="27">
        <v>0</v>
      </c>
      <c r="N944" s="27">
        <v>2328</v>
      </c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  <c r="AA944" s="124"/>
      <c r="AB944" s="124"/>
    </row>
    <row r="945" spans="3:28" s="94" customFormat="1" ht="9" customHeight="1" x14ac:dyDescent="0.2">
      <c r="C945" s="39" t="s">
        <v>58</v>
      </c>
      <c r="D945" s="39" t="s">
        <v>57</v>
      </c>
      <c r="E945" s="39"/>
      <c r="F945" s="40">
        <f t="shared" si="31"/>
        <v>97597</v>
      </c>
      <c r="G945" s="40">
        <v>65235</v>
      </c>
      <c r="H945" s="40">
        <v>32362</v>
      </c>
      <c r="I945" s="40">
        <v>0</v>
      </c>
      <c r="J945" s="40"/>
      <c r="K945" s="40">
        <f t="shared" si="32"/>
        <v>5368</v>
      </c>
      <c r="L945" s="40">
        <v>5368</v>
      </c>
      <c r="M945" s="40">
        <v>0</v>
      </c>
      <c r="N945" s="40">
        <v>8917</v>
      </c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  <c r="AA945" s="124"/>
      <c r="AB945" s="124"/>
    </row>
    <row r="946" spans="3:28" s="94" customFormat="1" ht="9" customHeight="1" x14ac:dyDescent="0.2">
      <c r="C946" s="26" t="s">
        <v>59</v>
      </c>
      <c r="D946" s="26" t="s">
        <v>60</v>
      </c>
      <c r="E946" s="26"/>
      <c r="F946" s="27">
        <f t="shared" si="31"/>
        <v>9434567</v>
      </c>
      <c r="G946" s="27">
        <v>2668137</v>
      </c>
      <c r="H946" s="27">
        <v>6766430</v>
      </c>
      <c r="I946" s="27">
        <v>1713906</v>
      </c>
      <c r="J946" s="27"/>
      <c r="K946" s="27">
        <f t="shared" si="32"/>
        <v>26435</v>
      </c>
      <c r="L946" s="27">
        <v>25777</v>
      </c>
      <c r="M946" s="27">
        <v>658</v>
      </c>
      <c r="N946" s="27">
        <v>16728</v>
      </c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  <c r="AA946" s="124"/>
      <c r="AB946" s="124"/>
    </row>
    <row r="947" spans="3:28" s="94" customFormat="1" ht="9" customHeight="1" x14ac:dyDescent="0.2">
      <c r="C947" s="26"/>
      <c r="D947" s="26" t="s">
        <v>61</v>
      </c>
      <c r="E947" s="26"/>
      <c r="F947" s="27">
        <f t="shared" si="31"/>
        <v>93255</v>
      </c>
      <c r="G947" s="27">
        <v>92341</v>
      </c>
      <c r="H947" s="27">
        <v>914</v>
      </c>
      <c r="I947" s="27">
        <v>0</v>
      </c>
      <c r="J947" s="27"/>
      <c r="K947" s="27">
        <f t="shared" si="32"/>
        <v>5561</v>
      </c>
      <c r="L947" s="27">
        <v>5494</v>
      </c>
      <c r="M947" s="27">
        <v>67</v>
      </c>
      <c r="N947" s="27">
        <v>5830</v>
      </c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  <c r="AA947" s="124"/>
      <c r="AB947" s="124"/>
    </row>
    <row r="948" spans="3:28" s="94" customFormat="1" ht="9" customHeight="1" x14ac:dyDescent="0.2">
      <c r="C948" s="26"/>
      <c r="D948" s="26" t="s">
        <v>62</v>
      </c>
      <c r="E948" s="26"/>
      <c r="F948" s="27">
        <f t="shared" si="31"/>
        <v>364909</v>
      </c>
      <c r="G948" s="27">
        <v>34327</v>
      </c>
      <c r="H948" s="27">
        <v>330582</v>
      </c>
      <c r="I948" s="27">
        <v>53711</v>
      </c>
      <c r="J948" s="27"/>
      <c r="K948" s="27">
        <f t="shared" si="32"/>
        <v>17059</v>
      </c>
      <c r="L948" s="27">
        <v>16974</v>
      </c>
      <c r="M948" s="27">
        <v>85</v>
      </c>
      <c r="N948" s="27">
        <v>4581</v>
      </c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  <c r="AA948" s="124"/>
      <c r="AB948" s="124"/>
    </row>
    <row r="949" spans="3:28" s="94" customFormat="1" ht="9" customHeight="1" x14ac:dyDescent="0.2">
      <c r="C949" s="39" t="s">
        <v>63</v>
      </c>
      <c r="D949" s="39" t="s">
        <v>63</v>
      </c>
      <c r="E949" s="39"/>
      <c r="F949" s="40">
        <f t="shared" si="31"/>
        <v>183178</v>
      </c>
      <c r="G949" s="40">
        <v>124148</v>
      </c>
      <c r="H949" s="40">
        <v>59030</v>
      </c>
      <c r="I949" s="40">
        <v>223</v>
      </c>
      <c r="J949" s="40"/>
      <c r="K949" s="40">
        <f t="shared" si="32"/>
        <v>8012</v>
      </c>
      <c r="L949" s="40">
        <v>7078</v>
      </c>
      <c r="M949" s="40">
        <v>934</v>
      </c>
      <c r="N949" s="40">
        <v>15087</v>
      </c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  <c r="AA949" s="124"/>
      <c r="AB949" s="124"/>
    </row>
    <row r="950" spans="3:28" s="94" customFormat="1" ht="9" customHeight="1" x14ac:dyDescent="0.2">
      <c r="C950" s="26"/>
      <c r="D950" s="26" t="s">
        <v>64</v>
      </c>
      <c r="E950" s="26"/>
      <c r="F950" s="27">
        <f t="shared" si="31"/>
        <v>0</v>
      </c>
      <c r="G950" s="27">
        <v>0</v>
      </c>
      <c r="H950" s="27">
        <v>0</v>
      </c>
      <c r="I950" s="27">
        <v>93</v>
      </c>
      <c r="J950" s="27"/>
      <c r="K950" s="27">
        <f t="shared" si="32"/>
        <v>563</v>
      </c>
      <c r="L950" s="27">
        <v>563</v>
      </c>
      <c r="M950" s="27">
        <v>0</v>
      </c>
      <c r="N950" s="27">
        <v>1530</v>
      </c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  <c r="AA950" s="124"/>
      <c r="AB950" s="124"/>
    </row>
    <row r="951" spans="3:28" s="94" customFormat="1" ht="9" customHeight="1" x14ac:dyDescent="0.2">
      <c r="C951" s="26" t="s">
        <v>65</v>
      </c>
      <c r="D951" s="26" t="s">
        <v>66</v>
      </c>
      <c r="E951" s="26"/>
      <c r="F951" s="27">
        <f t="shared" si="31"/>
        <v>1024245</v>
      </c>
      <c r="G951" s="27">
        <v>1009617</v>
      </c>
      <c r="H951" s="27">
        <v>14628</v>
      </c>
      <c r="I951" s="27">
        <v>0</v>
      </c>
      <c r="J951" s="27"/>
      <c r="K951" s="27">
        <f t="shared" si="32"/>
        <v>25893</v>
      </c>
      <c r="L951" s="27">
        <v>25439</v>
      </c>
      <c r="M951" s="27">
        <v>454</v>
      </c>
      <c r="N951" s="27">
        <v>12755</v>
      </c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  <c r="AA951" s="124"/>
      <c r="AB951" s="124"/>
    </row>
    <row r="952" spans="3:28" s="94" customFormat="1" ht="9" customHeight="1" x14ac:dyDescent="0.2">
      <c r="C952" s="26"/>
      <c r="D952" s="26" t="s">
        <v>67</v>
      </c>
      <c r="E952" s="26"/>
      <c r="F952" s="27">
        <f t="shared" si="31"/>
        <v>160241</v>
      </c>
      <c r="G952" s="27">
        <v>155992</v>
      </c>
      <c r="H952" s="27">
        <v>4249</v>
      </c>
      <c r="I952" s="27">
        <v>0</v>
      </c>
      <c r="J952" s="27"/>
      <c r="K952" s="27">
        <f t="shared" si="32"/>
        <v>39853</v>
      </c>
      <c r="L952" s="27">
        <v>39822</v>
      </c>
      <c r="M952" s="27">
        <v>31</v>
      </c>
      <c r="N952" s="27">
        <v>5923</v>
      </c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  <c r="AA952" s="124"/>
      <c r="AB952" s="124"/>
    </row>
    <row r="953" spans="3:28" s="94" customFormat="1" ht="9" customHeight="1" x14ac:dyDescent="0.2">
      <c r="C953" s="39"/>
      <c r="D953" s="39" t="s">
        <v>68</v>
      </c>
      <c r="E953" s="39"/>
      <c r="F953" s="40">
        <f t="shared" si="31"/>
        <v>613845</v>
      </c>
      <c r="G953" s="40">
        <v>347315</v>
      </c>
      <c r="H953" s="40">
        <v>266530</v>
      </c>
      <c r="I953" s="40">
        <v>96484</v>
      </c>
      <c r="J953" s="40"/>
      <c r="K953" s="40">
        <f t="shared" si="32"/>
        <v>24988</v>
      </c>
      <c r="L953" s="40">
        <v>24905</v>
      </c>
      <c r="M953" s="40">
        <v>83</v>
      </c>
      <c r="N953" s="40">
        <v>8239</v>
      </c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  <c r="AA953" s="124"/>
      <c r="AB953" s="124"/>
    </row>
    <row r="954" spans="3:28" s="94" customFormat="1" ht="9" customHeight="1" x14ac:dyDescent="0.2">
      <c r="C954" s="26" t="s">
        <v>69</v>
      </c>
      <c r="D954" s="26" t="s">
        <v>70</v>
      </c>
      <c r="E954" s="26"/>
      <c r="F954" s="27">
        <f t="shared" si="31"/>
        <v>148869</v>
      </c>
      <c r="G954" s="27">
        <v>145015</v>
      </c>
      <c r="H954" s="27">
        <v>3854</v>
      </c>
      <c r="I954" s="27">
        <v>0</v>
      </c>
      <c r="J954" s="27"/>
      <c r="K954" s="27">
        <f t="shared" si="32"/>
        <v>24658</v>
      </c>
      <c r="L954" s="27">
        <v>24372</v>
      </c>
      <c r="M954" s="27">
        <v>286</v>
      </c>
      <c r="N954" s="27">
        <v>14027</v>
      </c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  <c r="AA954" s="124"/>
      <c r="AB954" s="124"/>
    </row>
    <row r="955" spans="3:28" s="94" customFormat="1" ht="9" customHeight="1" x14ac:dyDescent="0.2">
      <c r="C955" s="26"/>
      <c r="D955" s="26" t="s">
        <v>71</v>
      </c>
      <c r="E955" s="26"/>
      <c r="F955" s="27">
        <f t="shared" si="31"/>
        <v>25748</v>
      </c>
      <c r="G955" s="27">
        <v>16412</v>
      </c>
      <c r="H955" s="27">
        <v>9336</v>
      </c>
      <c r="I955" s="27">
        <v>0</v>
      </c>
      <c r="J955" s="27"/>
      <c r="K955" s="27">
        <f t="shared" si="32"/>
        <v>7091</v>
      </c>
      <c r="L955" s="27">
        <v>7091</v>
      </c>
      <c r="M955" s="27">
        <v>0</v>
      </c>
      <c r="N955" s="27">
        <v>8817</v>
      </c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  <c r="AA955" s="124"/>
      <c r="AB955" s="124"/>
    </row>
    <row r="956" spans="3:28" s="94" customFormat="1" ht="9" customHeight="1" x14ac:dyDescent="0.2">
      <c r="C956" s="26"/>
      <c r="D956" s="26" t="s">
        <v>72</v>
      </c>
      <c r="E956" s="26"/>
      <c r="F956" s="27">
        <f t="shared" si="31"/>
        <v>1133345</v>
      </c>
      <c r="G956" s="27">
        <v>1057251</v>
      </c>
      <c r="H956" s="27">
        <v>76094</v>
      </c>
      <c r="I956" s="27">
        <v>148</v>
      </c>
      <c r="J956" s="27"/>
      <c r="K956" s="27">
        <f t="shared" si="32"/>
        <v>17686</v>
      </c>
      <c r="L956" s="27">
        <v>17178</v>
      </c>
      <c r="M956" s="27">
        <v>508</v>
      </c>
      <c r="N956" s="27">
        <v>23193</v>
      </c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  <c r="AA956" s="124"/>
      <c r="AB956" s="124"/>
    </row>
    <row r="957" spans="3:28" s="94" customFormat="1" ht="9" customHeight="1" x14ac:dyDescent="0.2">
      <c r="C957" s="39"/>
      <c r="D957" s="39" t="s">
        <v>73</v>
      </c>
      <c r="E957" s="39"/>
      <c r="F957" s="40">
        <f t="shared" si="31"/>
        <v>0</v>
      </c>
      <c r="G957" s="40">
        <v>0</v>
      </c>
      <c r="H957" s="40">
        <v>0</v>
      </c>
      <c r="I957" s="40">
        <v>0</v>
      </c>
      <c r="J957" s="40"/>
      <c r="K957" s="40">
        <f t="shared" si="32"/>
        <v>414</v>
      </c>
      <c r="L957" s="40">
        <v>414</v>
      </c>
      <c r="M957" s="40">
        <v>0</v>
      </c>
      <c r="N957" s="40">
        <v>3213</v>
      </c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  <c r="AA957" s="124"/>
      <c r="AB957" s="124"/>
    </row>
    <row r="958" spans="3:28" s="94" customFormat="1" ht="9" customHeight="1" x14ac:dyDescent="0.2">
      <c r="C958" s="26" t="s">
        <v>74</v>
      </c>
      <c r="D958" s="26" t="s">
        <v>75</v>
      </c>
      <c r="E958" s="26"/>
      <c r="F958" s="27">
        <f t="shared" si="31"/>
        <v>756995</v>
      </c>
      <c r="G958" s="27">
        <v>708577</v>
      </c>
      <c r="H958" s="27">
        <v>48418</v>
      </c>
      <c r="I958" s="27">
        <v>2798</v>
      </c>
      <c r="J958" s="27"/>
      <c r="K958" s="27">
        <f t="shared" si="32"/>
        <v>6629</v>
      </c>
      <c r="L958" s="27">
        <v>6499</v>
      </c>
      <c r="M958" s="27">
        <v>130</v>
      </c>
      <c r="N958" s="27">
        <v>4019</v>
      </c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  <c r="AA958" s="124"/>
      <c r="AB958" s="124"/>
    </row>
    <row r="959" spans="3:28" s="94" customFormat="1" ht="9" customHeight="1" x14ac:dyDescent="0.2">
      <c r="C959" s="26" t="s">
        <v>76</v>
      </c>
      <c r="D959" s="26" t="s">
        <v>77</v>
      </c>
      <c r="E959" s="26"/>
      <c r="F959" s="27">
        <f t="shared" si="31"/>
        <v>50856</v>
      </c>
      <c r="G959" s="27">
        <v>50856</v>
      </c>
      <c r="H959" s="27">
        <v>0</v>
      </c>
      <c r="I959" s="27">
        <v>655</v>
      </c>
      <c r="J959" s="27"/>
      <c r="K959" s="27">
        <f t="shared" si="32"/>
        <v>1785</v>
      </c>
      <c r="L959" s="27">
        <v>1679</v>
      </c>
      <c r="M959" s="27">
        <v>106</v>
      </c>
      <c r="N959" s="27">
        <v>12374</v>
      </c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  <c r="AA959" s="124"/>
      <c r="AB959" s="124"/>
    </row>
    <row r="960" spans="3:28" s="94" customFormat="1" ht="9" customHeight="1" x14ac:dyDescent="0.2">
      <c r="C960" s="26"/>
      <c r="D960" s="26" t="s">
        <v>78</v>
      </c>
      <c r="E960" s="26"/>
      <c r="F960" s="27">
        <f t="shared" si="31"/>
        <v>40323</v>
      </c>
      <c r="G960" s="27">
        <v>40147</v>
      </c>
      <c r="H960" s="27">
        <v>176</v>
      </c>
      <c r="I960" s="27">
        <v>0</v>
      </c>
      <c r="J960" s="27"/>
      <c r="K960" s="27">
        <f t="shared" si="32"/>
        <v>985</v>
      </c>
      <c r="L960" s="27">
        <v>983</v>
      </c>
      <c r="M960" s="27">
        <v>2</v>
      </c>
      <c r="N960" s="27">
        <v>4625</v>
      </c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  <c r="AA960" s="124"/>
      <c r="AB960" s="124"/>
    </row>
    <row r="961" spans="3:28" s="94" customFormat="1" ht="9" customHeight="1" x14ac:dyDescent="0.2">
      <c r="C961" s="39"/>
      <c r="D961" s="39" t="s">
        <v>79</v>
      </c>
      <c r="E961" s="39"/>
      <c r="F961" s="40">
        <f t="shared" si="31"/>
        <v>107941</v>
      </c>
      <c r="G961" s="40">
        <v>107638</v>
      </c>
      <c r="H961" s="40">
        <v>303</v>
      </c>
      <c r="I961" s="40">
        <v>1414</v>
      </c>
      <c r="J961" s="40"/>
      <c r="K961" s="40">
        <f t="shared" si="32"/>
        <v>986</v>
      </c>
      <c r="L961" s="40">
        <v>936</v>
      </c>
      <c r="M961" s="40">
        <v>50</v>
      </c>
      <c r="N961" s="40">
        <v>4834</v>
      </c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  <c r="AA961" s="124"/>
      <c r="AB961" s="124"/>
    </row>
    <row r="962" spans="3:28" s="94" customFormat="1" ht="9" customHeight="1" x14ac:dyDescent="0.2">
      <c r="C962" s="26"/>
      <c r="D962" s="26" t="s">
        <v>80</v>
      </c>
      <c r="E962" s="26"/>
      <c r="F962" s="27">
        <f t="shared" si="31"/>
        <v>209472</v>
      </c>
      <c r="G962" s="27">
        <v>208297</v>
      </c>
      <c r="H962" s="27">
        <v>1175</v>
      </c>
      <c r="I962" s="27">
        <v>0</v>
      </c>
      <c r="J962" s="27"/>
      <c r="K962" s="27">
        <f t="shared" si="32"/>
        <v>2391</v>
      </c>
      <c r="L962" s="27">
        <v>2327</v>
      </c>
      <c r="M962" s="27">
        <v>64</v>
      </c>
      <c r="N962" s="27">
        <v>3529</v>
      </c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  <c r="AA962" s="124"/>
      <c r="AB962" s="124"/>
    </row>
    <row r="963" spans="3:28" s="94" customFormat="1" ht="9" customHeight="1" x14ac:dyDescent="0.2">
      <c r="C963" s="26"/>
      <c r="D963" s="26" t="s">
        <v>81</v>
      </c>
      <c r="E963" s="26"/>
      <c r="F963" s="27">
        <f t="shared" si="31"/>
        <v>443413</v>
      </c>
      <c r="G963" s="27">
        <v>408123</v>
      </c>
      <c r="H963" s="27">
        <v>35290</v>
      </c>
      <c r="I963" s="27">
        <v>886</v>
      </c>
      <c r="J963" s="27"/>
      <c r="K963" s="27">
        <f t="shared" si="32"/>
        <v>10880</v>
      </c>
      <c r="L963" s="27">
        <v>9734</v>
      </c>
      <c r="M963" s="27">
        <v>1146</v>
      </c>
      <c r="N963" s="27">
        <v>15125</v>
      </c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  <c r="AA963" s="124"/>
      <c r="AB963" s="124"/>
    </row>
    <row r="964" spans="3:28" s="94" customFormat="1" ht="9" customHeight="1" x14ac:dyDescent="0.2">
      <c r="C964" s="26" t="s">
        <v>82</v>
      </c>
      <c r="D964" s="26" t="s">
        <v>83</v>
      </c>
      <c r="E964" s="26"/>
      <c r="F964" s="27">
        <f t="shared" si="31"/>
        <v>138506</v>
      </c>
      <c r="G964" s="27">
        <v>134617</v>
      </c>
      <c r="H964" s="27">
        <v>3889</v>
      </c>
      <c r="I964" s="27">
        <v>27</v>
      </c>
      <c r="J964" s="27"/>
      <c r="K964" s="27">
        <f t="shared" si="32"/>
        <v>7423</v>
      </c>
      <c r="L964" s="27">
        <v>7420</v>
      </c>
      <c r="M964" s="27">
        <v>3</v>
      </c>
      <c r="N964" s="27">
        <v>3601</v>
      </c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  <c r="AA964" s="124"/>
      <c r="AB964" s="124"/>
    </row>
    <row r="965" spans="3:28" s="94" customFormat="1" ht="9" customHeight="1" x14ac:dyDescent="0.2">
      <c r="C965" s="39"/>
      <c r="D965" s="39" t="s">
        <v>84</v>
      </c>
      <c r="E965" s="39"/>
      <c r="F965" s="40">
        <f t="shared" si="31"/>
        <v>106544</v>
      </c>
      <c r="G965" s="40">
        <v>98977</v>
      </c>
      <c r="H965" s="40">
        <v>7567</v>
      </c>
      <c r="I965" s="40">
        <v>667</v>
      </c>
      <c r="J965" s="40"/>
      <c r="K965" s="40">
        <f t="shared" si="32"/>
        <v>8691</v>
      </c>
      <c r="L965" s="40">
        <v>8691</v>
      </c>
      <c r="M965" s="40">
        <v>0</v>
      </c>
      <c r="N965" s="40">
        <v>3281</v>
      </c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  <c r="AA965" s="124"/>
      <c r="AB965" s="124"/>
    </row>
    <row r="966" spans="3:28" s="94" customFormat="1" ht="9" customHeight="1" x14ac:dyDescent="0.2">
      <c r="C966" s="26"/>
      <c r="D966" s="130" t="s">
        <v>85</v>
      </c>
      <c r="E966" s="26"/>
      <c r="F966" s="27">
        <f t="shared" si="31"/>
        <v>845708</v>
      </c>
      <c r="G966" s="27">
        <v>780189</v>
      </c>
      <c r="H966" s="27">
        <v>65519</v>
      </c>
      <c r="I966" s="27">
        <v>811</v>
      </c>
      <c r="J966" s="27"/>
      <c r="K966" s="27">
        <f t="shared" si="32"/>
        <v>6089</v>
      </c>
      <c r="L966" s="27">
        <v>5709</v>
      </c>
      <c r="M966" s="27">
        <v>380</v>
      </c>
      <c r="N966" s="27">
        <v>10549</v>
      </c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  <c r="AA966" s="124"/>
      <c r="AB966" s="124"/>
    </row>
    <row r="967" spans="3:28" s="94" customFormat="1" ht="9" customHeight="1" x14ac:dyDescent="0.2">
      <c r="C967" s="115" t="s">
        <v>86</v>
      </c>
      <c r="D967" s="131" t="s">
        <v>87</v>
      </c>
      <c r="E967" s="44"/>
      <c r="F967" s="27">
        <f t="shared" si="31"/>
        <v>1048021</v>
      </c>
      <c r="G967" s="27">
        <v>958356</v>
      </c>
      <c r="H967" s="27">
        <v>89665</v>
      </c>
      <c r="I967" s="27">
        <v>4768</v>
      </c>
      <c r="J967" s="27"/>
      <c r="K967" s="27">
        <f t="shared" si="32"/>
        <v>5721</v>
      </c>
      <c r="L967" s="27">
        <v>5267</v>
      </c>
      <c r="M967" s="27">
        <v>454</v>
      </c>
      <c r="N967" s="27">
        <v>6951</v>
      </c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  <c r="AA967" s="124"/>
      <c r="AB967" s="124"/>
    </row>
    <row r="968" spans="3:28" s="94" customFormat="1" ht="9" customHeight="1" x14ac:dyDescent="0.2">
      <c r="C968" s="38" t="s">
        <v>88</v>
      </c>
      <c r="D968" s="131" t="s">
        <v>88</v>
      </c>
      <c r="E968" s="44"/>
      <c r="F968" s="27">
        <f t="shared" si="31"/>
        <v>243025</v>
      </c>
      <c r="G968" s="27">
        <v>158110</v>
      </c>
      <c r="H968" s="27">
        <v>84915</v>
      </c>
      <c r="I968" s="27">
        <v>193</v>
      </c>
      <c r="J968" s="27"/>
      <c r="K968" s="27">
        <f t="shared" si="32"/>
        <v>1294</v>
      </c>
      <c r="L968" s="27">
        <v>1268</v>
      </c>
      <c r="M968" s="27">
        <v>26</v>
      </c>
      <c r="N968" s="27">
        <v>7090</v>
      </c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  <c r="AA968" s="124"/>
      <c r="AB968" s="124"/>
    </row>
    <row r="969" spans="3:28" s="94" customFormat="1" ht="9" customHeight="1" x14ac:dyDescent="0.2">
      <c r="C969" s="38"/>
      <c r="D969" s="44"/>
      <c r="E969" s="44"/>
      <c r="F969" s="27"/>
      <c r="G969" s="27"/>
      <c r="H969" s="27"/>
      <c r="I969" s="27"/>
      <c r="J969" s="27"/>
      <c r="K969" s="27"/>
      <c r="L969" s="27"/>
      <c r="M969" s="27"/>
      <c r="N969" s="27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  <c r="AA969" s="124"/>
      <c r="AB969" s="124"/>
    </row>
    <row r="970" spans="3:28" s="121" customFormat="1" ht="9" customHeight="1" x14ac:dyDescent="0.25">
      <c r="C970" s="132">
        <v>2010</v>
      </c>
      <c r="D970" s="133"/>
      <c r="E970" s="133"/>
      <c r="F970" s="134"/>
      <c r="G970" s="134"/>
      <c r="H970" s="134"/>
      <c r="I970" s="134"/>
      <c r="J970" s="134"/>
      <c r="K970" s="134"/>
      <c r="L970" s="134"/>
      <c r="M970" s="134"/>
      <c r="N970" s="134"/>
      <c r="O970" s="467"/>
      <c r="P970" s="467"/>
    </row>
    <row r="971" spans="3:28" s="121" customFormat="1" ht="9" customHeight="1" x14ac:dyDescent="0.25">
      <c r="C971" s="135" t="s">
        <v>10</v>
      </c>
      <c r="D971" s="136"/>
      <c r="E971" s="136"/>
      <c r="F971" s="137">
        <f>SUM(F973:F1031)</f>
        <v>74072962</v>
      </c>
      <c r="G971" s="137">
        <f>SUM(G973:G1031)</f>
        <v>48331957</v>
      </c>
      <c r="H971" s="137">
        <f>SUM(H973:H1031)</f>
        <v>25741005</v>
      </c>
      <c r="I971" s="137">
        <f>SUM(I973:I1031)</f>
        <v>2070543</v>
      </c>
      <c r="J971" s="137"/>
      <c r="K971" s="137">
        <f>SUM(K973:K1031)</f>
        <v>935584</v>
      </c>
      <c r="L971" s="137">
        <f>SUM(L973:L1031)</f>
        <v>862331</v>
      </c>
      <c r="M971" s="137">
        <f>SUM(M973:M1031)</f>
        <v>73253</v>
      </c>
      <c r="N971" s="137">
        <f>SUM(N973:N1031)</f>
        <v>588588</v>
      </c>
      <c r="O971" s="467"/>
      <c r="P971" s="467"/>
    </row>
    <row r="972" spans="3:28" s="121" customFormat="1" ht="3.95" customHeight="1" x14ac:dyDescent="0.25">
      <c r="C972" s="132"/>
      <c r="D972" s="136"/>
      <c r="E972" s="136"/>
      <c r="F972" s="137"/>
      <c r="G972" s="137"/>
      <c r="H972" s="137"/>
      <c r="I972" s="137"/>
      <c r="J972" s="137"/>
      <c r="K972" s="137"/>
      <c r="L972" s="137"/>
      <c r="M972" s="137"/>
      <c r="N972" s="137"/>
      <c r="O972" s="467"/>
      <c r="P972" s="467"/>
    </row>
    <row r="973" spans="3:28" ht="9" customHeight="1" x14ac:dyDescent="0.2">
      <c r="C973" s="138" t="s">
        <v>14</v>
      </c>
      <c r="D973" s="138" t="s">
        <v>14</v>
      </c>
      <c r="E973" s="138"/>
      <c r="F973" s="134">
        <f t="shared" ref="F973:F1031" si="33">SUM(G973:H973)</f>
        <v>281586</v>
      </c>
      <c r="G973" s="134">
        <v>209844</v>
      </c>
      <c r="H973" s="134">
        <v>71742</v>
      </c>
      <c r="I973" s="134">
        <v>2370</v>
      </c>
      <c r="J973" s="134"/>
      <c r="K973" s="134">
        <f t="shared" ref="K973:K1031" si="34">SUM(L973:M973)</f>
        <v>3286</v>
      </c>
      <c r="L973" s="134">
        <v>3111</v>
      </c>
      <c r="M973" s="134">
        <v>175</v>
      </c>
      <c r="N973" s="134">
        <v>6883</v>
      </c>
      <c r="O973" s="46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</row>
    <row r="974" spans="3:28" ht="9" customHeight="1" x14ac:dyDescent="0.2">
      <c r="C974" s="133" t="s">
        <v>15</v>
      </c>
      <c r="D974" s="138" t="s">
        <v>16</v>
      </c>
      <c r="E974" s="138"/>
      <c r="F974" s="134">
        <f>SUM(G974:H974)</f>
        <v>449623</v>
      </c>
      <c r="G974" s="134">
        <v>447727</v>
      </c>
      <c r="H974" s="134">
        <v>1896</v>
      </c>
      <c r="I974" s="134">
        <v>0</v>
      </c>
      <c r="J974" s="134"/>
      <c r="K974" s="134">
        <f>SUM(L974:M974)</f>
        <v>1636</v>
      </c>
      <c r="L974" s="134">
        <v>1458</v>
      </c>
      <c r="M974" s="134">
        <v>178</v>
      </c>
      <c r="N974" s="134">
        <v>10097</v>
      </c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  <c r="AA974" s="124"/>
      <c r="AB974" s="124"/>
    </row>
    <row r="975" spans="3:28" ht="9" customHeight="1" x14ac:dyDescent="0.2">
      <c r="C975" s="133"/>
      <c r="D975" s="138" t="s">
        <v>17</v>
      </c>
      <c r="E975" s="138"/>
      <c r="F975" s="134">
        <f>SUM(G975:H975)</f>
        <v>3628161</v>
      </c>
      <c r="G975" s="134">
        <v>3607461</v>
      </c>
      <c r="H975" s="134">
        <v>20700</v>
      </c>
      <c r="I975" s="134">
        <v>8610</v>
      </c>
      <c r="J975" s="134"/>
      <c r="K975" s="134">
        <f>SUM(L975:M975)</f>
        <v>3282</v>
      </c>
      <c r="L975" s="134">
        <v>3061</v>
      </c>
      <c r="M975" s="134">
        <v>221</v>
      </c>
      <c r="N975" s="134">
        <v>9424</v>
      </c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  <c r="AA975" s="124"/>
      <c r="AB975" s="124"/>
    </row>
    <row r="976" spans="3:28" s="94" customFormat="1" ht="9" customHeight="1" x14ac:dyDescent="0.2">
      <c r="C976" s="139" t="s">
        <v>112</v>
      </c>
      <c r="D976" s="139" t="s">
        <v>18</v>
      </c>
      <c r="E976" s="139"/>
      <c r="F976" s="140">
        <f t="shared" si="33"/>
        <v>499968</v>
      </c>
      <c r="G976" s="140">
        <v>479062</v>
      </c>
      <c r="H976" s="140">
        <v>20906</v>
      </c>
      <c r="I976" s="140">
        <v>0</v>
      </c>
      <c r="J976" s="140"/>
      <c r="K976" s="140">
        <f t="shared" si="34"/>
        <v>51114</v>
      </c>
      <c r="L976" s="140">
        <v>50964</v>
      </c>
      <c r="M976" s="140">
        <v>150</v>
      </c>
      <c r="N976" s="140">
        <v>7738</v>
      </c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  <c r="AA976" s="124"/>
      <c r="AB976" s="124"/>
    </row>
    <row r="977" spans="3:28" ht="9" customHeight="1" x14ac:dyDescent="0.2">
      <c r="C977" s="133"/>
      <c r="D977" s="138" t="s">
        <v>19</v>
      </c>
      <c r="E977" s="138"/>
      <c r="F977" s="134">
        <f t="shared" si="33"/>
        <v>25831</v>
      </c>
      <c r="G977" s="134">
        <v>0</v>
      </c>
      <c r="H977" s="134">
        <v>25831</v>
      </c>
      <c r="I977" s="134">
        <v>649</v>
      </c>
      <c r="J977" s="134"/>
      <c r="K977" s="134">
        <f t="shared" si="34"/>
        <v>7265</v>
      </c>
      <c r="L977" s="134">
        <v>7225</v>
      </c>
      <c r="M977" s="134">
        <v>40</v>
      </c>
      <c r="N977" s="134">
        <v>3585</v>
      </c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</row>
    <row r="978" spans="3:28" s="94" customFormat="1" ht="9" customHeight="1" x14ac:dyDescent="0.2">
      <c r="C978" s="133"/>
      <c r="D978" s="141" t="s">
        <v>20</v>
      </c>
      <c r="E978" s="133"/>
      <c r="F978" s="134">
        <f t="shared" si="33"/>
        <v>2611032</v>
      </c>
      <c r="G978" s="134">
        <v>716131</v>
      </c>
      <c r="H978" s="134">
        <v>1894901</v>
      </c>
      <c r="I978" s="134">
        <v>102304</v>
      </c>
      <c r="J978" s="134"/>
      <c r="K978" s="134">
        <f t="shared" si="34"/>
        <v>30906</v>
      </c>
      <c r="L978" s="134">
        <v>5102</v>
      </c>
      <c r="M978" s="134">
        <v>25804</v>
      </c>
      <c r="N978" s="134">
        <v>1293</v>
      </c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  <c r="AA978" s="124"/>
      <c r="AB978" s="124"/>
    </row>
    <row r="979" spans="3:28" s="94" customFormat="1" ht="9" customHeight="1" x14ac:dyDescent="0.2">
      <c r="C979" s="133" t="s">
        <v>21</v>
      </c>
      <c r="D979" s="133" t="s">
        <v>21</v>
      </c>
      <c r="E979" s="133"/>
      <c r="F979" s="134">
        <f t="shared" si="33"/>
        <v>96066</v>
      </c>
      <c r="G979" s="134">
        <v>95904</v>
      </c>
      <c r="H979" s="134">
        <v>162</v>
      </c>
      <c r="I979" s="134">
        <v>0</v>
      </c>
      <c r="J979" s="134"/>
      <c r="K979" s="134">
        <f t="shared" si="34"/>
        <v>2604</v>
      </c>
      <c r="L979" s="134">
        <v>2474</v>
      </c>
      <c r="M979" s="134">
        <v>130</v>
      </c>
      <c r="N979" s="134">
        <v>4844</v>
      </c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  <c r="AA979" s="124"/>
      <c r="AB979" s="124"/>
    </row>
    <row r="980" spans="3:28" s="94" customFormat="1" ht="9" customHeight="1" x14ac:dyDescent="0.2">
      <c r="C980" s="139"/>
      <c r="D980" s="139" t="s">
        <v>22</v>
      </c>
      <c r="E980" s="139"/>
      <c r="F980" s="140">
        <f t="shared" si="33"/>
        <v>247318</v>
      </c>
      <c r="G980" s="140">
        <v>222162</v>
      </c>
      <c r="H980" s="140">
        <v>25156</v>
      </c>
      <c r="I980" s="140">
        <v>2152</v>
      </c>
      <c r="J980" s="140"/>
      <c r="K980" s="140">
        <f t="shared" si="34"/>
        <v>253297</v>
      </c>
      <c r="L980" s="140">
        <v>252635</v>
      </c>
      <c r="M980" s="140">
        <v>662</v>
      </c>
      <c r="N980" s="140">
        <v>2489</v>
      </c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  <c r="AA980" s="124"/>
      <c r="AB980" s="124"/>
    </row>
    <row r="981" spans="3:28" s="94" customFormat="1" ht="9" customHeight="1" x14ac:dyDescent="0.2">
      <c r="C981" s="133" t="s">
        <v>23</v>
      </c>
      <c r="D981" s="133" t="s">
        <v>24</v>
      </c>
      <c r="E981" s="133"/>
      <c r="F981" s="134">
        <f>SUM(G981:H981)</f>
        <v>317620</v>
      </c>
      <c r="G981" s="134">
        <v>269558</v>
      </c>
      <c r="H981" s="134">
        <v>48062</v>
      </c>
      <c r="I981" s="134">
        <v>5588</v>
      </c>
      <c r="J981" s="134"/>
      <c r="K981" s="134">
        <f>SUM(L981:M981)</f>
        <v>6667</v>
      </c>
      <c r="L981" s="134">
        <v>5498</v>
      </c>
      <c r="M981" s="134">
        <v>1169</v>
      </c>
      <c r="N981" s="134">
        <v>8128</v>
      </c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  <c r="AA981" s="124"/>
      <c r="AB981" s="124"/>
    </row>
    <row r="982" spans="3:28" s="94" customFormat="1" ht="9" customHeight="1" x14ac:dyDescent="0.2">
      <c r="C982" s="133" t="s">
        <v>25</v>
      </c>
      <c r="D982" s="133" t="s">
        <v>25</v>
      </c>
      <c r="E982" s="133"/>
      <c r="F982" s="134">
        <f>SUM(G982:H982)</f>
        <v>38367</v>
      </c>
      <c r="G982" s="134">
        <v>38052</v>
      </c>
      <c r="H982" s="134">
        <v>315</v>
      </c>
      <c r="I982" s="134">
        <v>308</v>
      </c>
      <c r="J982" s="134"/>
      <c r="K982" s="134">
        <f>SUM(L982:M982)</f>
        <v>1293</v>
      </c>
      <c r="L982" s="134">
        <v>1293</v>
      </c>
      <c r="M982" s="134">
        <v>0</v>
      </c>
      <c r="N982" s="134">
        <v>3038</v>
      </c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  <c r="AA982" s="124"/>
      <c r="AB982" s="124"/>
    </row>
    <row r="983" spans="3:28" s="94" customFormat="1" ht="9" customHeight="1" x14ac:dyDescent="0.2">
      <c r="C983" s="133"/>
      <c r="D983" s="133" t="s">
        <v>26</v>
      </c>
      <c r="E983" s="133"/>
      <c r="F983" s="134">
        <f>SUM(G983:H983)</f>
        <v>127609</v>
      </c>
      <c r="G983" s="134">
        <v>63769</v>
      </c>
      <c r="H983" s="134">
        <v>63840</v>
      </c>
      <c r="I983" s="134">
        <v>23057</v>
      </c>
      <c r="J983" s="134"/>
      <c r="K983" s="134">
        <f>SUM(L983:M983)</f>
        <v>4066</v>
      </c>
      <c r="L983" s="134">
        <v>3290</v>
      </c>
      <c r="M983" s="134">
        <v>776</v>
      </c>
      <c r="N983" s="134">
        <v>4952</v>
      </c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  <c r="AA983" s="124"/>
      <c r="AB983" s="124"/>
    </row>
    <row r="984" spans="3:28" s="94" customFormat="1" ht="9" customHeight="1" x14ac:dyDescent="0.2">
      <c r="C984" s="139" t="s">
        <v>27</v>
      </c>
      <c r="D984" s="139" t="s">
        <v>96</v>
      </c>
      <c r="E984" s="139"/>
      <c r="F984" s="140">
        <f t="shared" si="33"/>
        <v>633736</v>
      </c>
      <c r="G984" s="140">
        <v>618671</v>
      </c>
      <c r="H984" s="140">
        <v>15065</v>
      </c>
      <c r="I984" s="140">
        <v>3107</v>
      </c>
      <c r="J984" s="140"/>
      <c r="K984" s="140">
        <f t="shared" si="34"/>
        <v>4318</v>
      </c>
      <c r="L984" s="140">
        <v>4200</v>
      </c>
      <c r="M984" s="140">
        <v>118</v>
      </c>
      <c r="N984" s="140">
        <v>8892</v>
      </c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  <c r="AA984" s="124"/>
      <c r="AB984" s="124"/>
    </row>
    <row r="985" spans="3:28" s="94" customFormat="1" ht="9" customHeight="1" x14ac:dyDescent="0.2">
      <c r="C985" s="133"/>
      <c r="D985" s="133" t="s">
        <v>89</v>
      </c>
      <c r="E985" s="133"/>
      <c r="F985" s="134">
        <f t="shared" si="33"/>
        <v>0</v>
      </c>
      <c r="G985" s="134">
        <v>0</v>
      </c>
      <c r="H985" s="134">
        <v>0</v>
      </c>
      <c r="I985" s="134">
        <v>0</v>
      </c>
      <c r="J985" s="134"/>
      <c r="K985" s="134">
        <f t="shared" si="34"/>
        <v>297</v>
      </c>
      <c r="L985" s="134">
        <v>297</v>
      </c>
      <c r="M985" s="134">
        <v>0</v>
      </c>
      <c r="N985" s="134">
        <v>990</v>
      </c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  <c r="AA985" s="124"/>
      <c r="AB985" s="124"/>
    </row>
    <row r="986" spans="3:28" s="94" customFormat="1" ht="9" customHeight="1" x14ac:dyDescent="0.2">
      <c r="C986" s="133"/>
      <c r="D986" s="133" t="s">
        <v>90</v>
      </c>
      <c r="E986" s="133"/>
      <c r="F986" s="134">
        <f t="shared" si="33"/>
        <v>0</v>
      </c>
      <c r="G986" s="134">
        <v>0</v>
      </c>
      <c r="H986" s="134">
        <v>0</v>
      </c>
      <c r="I986" s="134">
        <v>0</v>
      </c>
      <c r="J986" s="134"/>
      <c r="K986" s="134">
        <f t="shared" si="34"/>
        <v>113</v>
      </c>
      <c r="L986" s="134">
        <v>113</v>
      </c>
      <c r="M986" s="134">
        <v>0</v>
      </c>
      <c r="N986" s="134">
        <v>286</v>
      </c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  <c r="AA986" s="124"/>
      <c r="AB986" s="124"/>
    </row>
    <row r="987" spans="3:28" s="94" customFormat="1" ht="9" customHeight="1" x14ac:dyDescent="0.2">
      <c r="C987" s="133"/>
      <c r="D987" s="133" t="s">
        <v>28</v>
      </c>
      <c r="E987" s="133"/>
      <c r="F987" s="134">
        <f t="shared" si="33"/>
        <v>184316</v>
      </c>
      <c r="G987" s="134">
        <v>180146</v>
      </c>
      <c r="H987" s="134">
        <v>4170</v>
      </c>
      <c r="I987" s="134">
        <v>0</v>
      </c>
      <c r="J987" s="134"/>
      <c r="K987" s="134">
        <f t="shared" si="34"/>
        <v>843</v>
      </c>
      <c r="L987" s="134">
        <v>825</v>
      </c>
      <c r="M987" s="134">
        <v>18</v>
      </c>
      <c r="N987" s="134">
        <v>2262</v>
      </c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  <c r="AA987" s="124"/>
      <c r="AB987" s="124"/>
    </row>
    <row r="988" spans="3:28" s="94" customFormat="1" ht="9" customHeight="1" x14ac:dyDescent="0.2">
      <c r="C988" s="139" t="s">
        <v>30</v>
      </c>
      <c r="D988" s="139" t="s">
        <v>31</v>
      </c>
      <c r="E988" s="139"/>
      <c r="F988" s="140">
        <f t="shared" si="33"/>
        <v>582773</v>
      </c>
      <c r="G988" s="140">
        <v>582715</v>
      </c>
      <c r="H988" s="140">
        <v>58</v>
      </c>
      <c r="I988" s="140">
        <v>10324</v>
      </c>
      <c r="J988" s="140"/>
      <c r="K988" s="140">
        <f t="shared" si="34"/>
        <v>1874</v>
      </c>
      <c r="L988" s="140">
        <v>1763</v>
      </c>
      <c r="M988" s="140">
        <v>111</v>
      </c>
      <c r="N988" s="140">
        <v>38948</v>
      </c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  <c r="AA988" s="124"/>
      <c r="AB988" s="124"/>
    </row>
    <row r="989" spans="3:28" s="94" customFormat="1" ht="9" customHeight="1" x14ac:dyDescent="0.2">
      <c r="C989" s="133"/>
      <c r="D989" s="133" t="s">
        <v>30</v>
      </c>
      <c r="E989" s="133"/>
      <c r="F989" s="134">
        <f t="shared" si="33"/>
        <v>775551</v>
      </c>
      <c r="G989" s="134">
        <v>712985</v>
      </c>
      <c r="H989" s="134">
        <v>62566</v>
      </c>
      <c r="I989" s="134">
        <v>22989</v>
      </c>
      <c r="J989" s="134"/>
      <c r="K989" s="134">
        <f t="shared" si="34"/>
        <v>7944</v>
      </c>
      <c r="L989" s="134">
        <v>6308</v>
      </c>
      <c r="M989" s="134">
        <v>1636</v>
      </c>
      <c r="N989" s="134">
        <v>21639</v>
      </c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  <c r="AA989" s="124"/>
      <c r="AB989" s="124"/>
    </row>
    <row r="990" spans="3:28" s="94" customFormat="1" ht="9" customHeight="1" x14ac:dyDescent="0.2">
      <c r="C990" s="133" t="s">
        <v>111</v>
      </c>
      <c r="D990" s="133" t="s">
        <v>32</v>
      </c>
      <c r="E990" s="133"/>
      <c r="F990" s="134">
        <f t="shared" si="33"/>
        <v>24119264</v>
      </c>
      <c r="G990" s="134">
        <v>15586626</v>
      </c>
      <c r="H990" s="134">
        <v>8532638</v>
      </c>
      <c r="I990" s="134">
        <v>0</v>
      </c>
      <c r="J990" s="134"/>
      <c r="K990" s="134">
        <f t="shared" si="34"/>
        <v>0</v>
      </c>
      <c r="L990" s="134">
        <v>0</v>
      </c>
      <c r="M990" s="134">
        <v>0</v>
      </c>
      <c r="N990" s="134">
        <v>0</v>
      </c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  <c r="AA990" s="124"/>
      <c r="AB990" s="124"/>
    </row>
    <row r="991" spans="3:28" s="94" customFormat="1" ht="9" customHeight="1" x14ac:dyDescent="0.2">
      <c r="C991" s="133" t="s">
        <v>33</v>
      </c>
      <c r="D991" s="133" t="s">
        <v>33</v>
      </c>
      <c r="E991" s="133"/>
      <c r="F991" s="134">
        <f t="shared" si="33"/>
        <v>152173</v>
      </c>
      <c r="G991" s="134">
        <v>133468</v>
      </c>
      <c r="H991" s="134">
        <v>18705</v>
      </c>
      <c r="I991" s="134">
        <v>142</v>
      </c>
      <c r="J991" s="134"/>
      <c r="K991" s="134">
        <f t="shared" si="34"/>
        <v>28392</v>
      </c>
      <c r="L991" s="134">
        <v>28281</v>
      </c>
      <c r="M991" s="134">
        <v>111</v>
      </c>
      <c r="N991" s="134">
        <v>36523</v>
      </c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  <c r="AA991" s="124"/>
      <c r="AB991" s="124"/>
    </row>
    <row r="992" spans="3:28" s="94" customFormat="1" ht="9" customHeight="1" x14ac:dyDescent="0.2">
      <c r="C992" s="139" t="s">
        <v>34</v>
      </c>
      <c r="D992" s="139" t="s">
        <v>35</v>
      </c>
      <c r="E992" s="139"/>
      <c r="F992" s="140">
        <f t="shared" si="33"/>
        <v>833786</v>
      </c>
      <c r="G992" s="140">
        <v>492047</v>
      </c>
      <c r="H992" s="140">
        <v>341739</v>
      </c>
      <c r="I992" s="140">
        <v>70</v>
      </c>
      <c r="J992" s="140"/>
      <c r="K992" s="140">
        <f t="shared" si="34"/>
        <v>6849</v>
      </c>
      <c r="L992" s="140">
        <v>6321</v>
      </c>
      <c r="M992" s="140">
        <v>528</v>
      </c>
      <c r="N992" s="140">
        <v>13123</v>
      </c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  <c r="AA992" s="124"/>
      <c r="AB992" s="124"/>
    </row>
    <row r="993" spans="3:28" s="94" customFormat="1" ht="9" customHeight="1" x14ac:dyDescent="0.2">
      <c r="C993" s="133" t="s">
        <v>36</v>
      </c>
      <c r="D993" s="133" t="s">
        <v>37</v>
      </c>
      <c r="E993" s="133"/>
      <c r="F993" s="134">
        <f t="shared" si="33"/>
        <v>654630</v>
      </c>
      <c r="G993" s="134">
        <v>508037</v>
      </c>
      <c r="H993" s="134">
        <v>146593</v>
      </c>
      <c r="I993" s="134">
        <v>49355</v>
      </c>
      <c r="J993" s="134"/>
      <c r="K993" s="134">
        <f t="shared" si="34"/>
        <v>18246</v>
      </c>
      <c r="L993" s="134">
        <v>17929</v>
      </c>
      <c r="M993" s="134">
        <v>317</v>
      </c>
      <c r="N993" s="134">
        <v>14647</v>
      </c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  <c r="AA993" s="124"/>
      <c r="AB993" s="124"/>
    </row>
    <row r="994" spans="3:28" s="94" customFormat="1" ht="9" customHeight="1" x14ac:dyDescent="0.2">
      <c r="C994" s="133"/>
      <c r="D994" s="133" t="s">
        <v>38</v>
      </c>
      <c r="E994" s="133"/>
      <c r="F994" s="134">
        <f t="shared" si="33"/>
        <v>462372</v>
      </c>
      <c r="G994" s="134">
        <v>268163</v>
      </c>
      <c r="H994" s="134">
        <v>194209</v>
      </c>
      <c r="I994" s="134">
        <v>18190</v>
      </c>
      <c r="J994" s="134"/>
      <c r="K994" s="134">
        <f t="shared" si="34"/>
        <v>7475</v>
      </c>
      <c r="L994" s="134">
        <v>7297</v>
      </c>
      <c r="M994" s="134">
        <v>178</v>
      </c>
      <c r="N994" s="134">
        <v>8486</v>
      </c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  <c r="AA994" s="124"/>
      <c r="AB994" s="124"/>
    </row>
    <row r="995" spans="3:28" s="94" customFormat="1" ht="9" customHeight="1" x14ac:dyDescent="0.2">
      <c r="C995" s="133" t="s">
        <v>39</v>
      </c>
      <c r="D995" s="133" t="s">
        <v>40</v>
      </c>
      <c r="E995" s="133"/>
      <c r="F995" s="134">
        <f t="shared" si="33"/>
        <v>6918350</v>
      </c>
      <c r="G995" s="134">
        <v>4741682</v>
      </c>
      <c r="H995" s="134">
        <v>2176668</v>
      </c>
      <c r="I995" s="134">
        <v>271</v>
      </c>
      <c r="J995" s="134"/>
      <c r="K995" s="134">
        <f t="shared" si="34"/>
        <v>16396</v>
      </c>
      <c r="L995" s="134">
        <v>14373</v>
      </c>
      <c r="M995" s="134">
        <v>2023</v>
      </c>
      <c r="N995" s="134">
        <v>18844</v>
      </c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  <c r="AA995" s="124"/>
      <c r="AB995" s="124"/>
    </row>
    <row r="996" spans="3:28" s="94" customFormat="1" ht="9" customHeight="1" x14ac:dyDescent="0.2">
      <c r="C996" s="139"/>
      <c r="D996" s="139" t="s">
        <v>41</v>
      </c>
      <c r="E996" s="139"/>
      <c r="F996" s="140">
        <f t="shared" si="33"/>
        <v>2480283</v>
      </c>
      <c r="G996" s="140">
        <v>697580</v>
      </c>
      <c r="H996" s="140">
        <v>1782703</v>
      </c>
      <c r="I996" s="140">
        <v>216539</v>
      </c>
      <c r="J996" s="140"/>
      <c r="K996" s="140">
        <f t="shared" si="34"/>
        <v>22746</v>
      </c>
      <c r="L996" s="140">
        <v>14867</v>
      </c>
      <c r="M996" s="140">
        <v>7879</v>
      </c>
      <c r="N996" s="140">
        <v>15704</v>
      </c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  <c r="AA996" s="124"/>
      <c r="AB996" s="124"/>
    </row>
    <row r="997" spans="3:28" s="94" customFormat="1" ht="9" customHeight="1" x14ac:dyDescent="0.2">
      <c r="C997" s="133" t="s">
        <v>32</v>
      </c>
      <c r="D997" s="133" t="s">
        <v>42</v>
      </c>
      <c r="E997" s="133"/>
      <c r="F997" s="134">
        <f>SUM(G997:H997)</f>
        <v>2164115</v>
      </c>
      <c r="G997" s="134">
        <v>2074626</v>
      </c>
      <c r="H997" s="134">
        <v>89489</v>
      </c>
      <c r="I997" s="134">
        <v>449</v>
      </c>
      <c r="J997" s="134"/>
      <c r="K997" s="134">
        <f>SUM(L997:M997)</f>
        <v>70544</v>
      </c>
      <c r="L997" s="134">
        <v>52003</v>
      </c>
      <c r="M997" s="134">
        <v>18541</v>
      </c>
      <c r="N997" s="134">
        <v>35659</v>
      </c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  <c r="AA997" s="124"/>
      <c r="AB997" s="124"/>
    </row>
    <row r="998" spans="3:28" s="94" customFormat="1" ht="9" customHeight="1" x14ac:dyDescent="0.2">
      <c r="C998" s="133" t="s">
        <v>43</v>
      </c>
      <c r="D998" s="133" t="s">
        <v>44</v>
      </c>
      <c r="E998" s="133"/>
      <c r="F998" s="134">
        <f t="shared" si="33"/>
        <v>413485</v>
      </c>
      <c r="G998" s="134">
        <v>228707</v>
      </c>
      <c r="H998" s="134">
        <v>184778</v>
      </c>
      <c r="I998" s="134">
        <v>3816</v>
      </c>
      <c r="J998" s="134"/>
      <c r="K998" s="134">
        <f t="shared" si="34"/>
        <v>4426</v>
      </c>
      <c r="L998" s="134">
        <v>4140</v>
      </c>
      <c r="M998" s="134">
        <v>286</v>
      </c>
      <c r="N998" s="134">
        <v>7950</v>
      </c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  <c r="AA998" s="124"/>
      <c r="AB998" s="124"/>
    </row>
    <row r="999" spans="3:28" s="94" customFormat="1" ht="9" customHeight="1" x14ac:dyDescent="0.2">
      <c r="C999" s="133"/>
      <c r="D999" s="133" t="s">
        <v>45</v>
      </c>
      <c r="E999" s="133"/>
      <c r="F999" s="134">
        <f t="shared" si="33"/>
        <v>92837</v>
      </c>
      <c r="G999" s="134">
        <v>92837</v>
      </c>
      <c r="H999" s="134">
        <v>0</v>
      </c>
      <c r="I999" s="134">
        <v>0</v>
      </c>
      <c r="J999" s="134"/>
      <c r="K999" s="134">
        <f t="shared" si="34"/>
        <v>665</v>
      </c>
      <c r="L999" s="134">
        <v>665</v>
      </c>
      <c r="M999" s="134">
        <v>0</v>
      </c>
      <c r="N999" s="134">
        <v>13877</v>
      </c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  <c r="AA999" s="124"/>
      <c r="AB999" s="124"/>
    </row>
    <row r="1000" spans="3:28" s="94" customFormat="1" ht="9" customHeight="1" x14ac:dyDescent="0.2">
      <c r="C1000" s="139" t="s">
        <v>46</v>
      </c>
      <c r="D1000" s="139" t="s">
        <v>47</v>
      </c>
      <c r="E1000" s="139"/>
      <c r="F1000" s="140">
        <f t="shared" si="33"/>
        <v>8061</v>
      </c>
      <c r="G1000" s="140">
        <v>8061</v>
      </c>
      <c r="H1000" s="140">
        <v>0</v>
      </c>
      <c r="I1000" s="140">
        <v>96</v>
      </c>
      <c r="J1000" s="140"/>
      <c r="K1000" s="140">
        <f t="shared" si="34"/>
        <v>1135</v>
      </c>
      <c r="L1000" s="140">
        <v>1036</v>
      </c>
      <c r="M1000" s="140">
        <v>99</v>
      </c>
      <c r="N1000" s="140">
        <v>950</v>
      </c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  <c r="AA1000" s="124"/>
      <c r="AB1000" s="124"/>
    </row>
    <row r="1001" spans="3:28" s="94" customFormat="1" ht="9" customHeight="1" x14ac:dyDescent="0.2">
      <c r="C1001" s="133" t="s">
        <v>48</v>
      </c>
      <c r="D1001" s="133" t="s">
        <v>49</v>
      </c>
      <c r="E1001" s="133"/>
      <c r="F1001" s="134">
        <f t="shared" si="33"/>
        <v>27147</v>
      </c>
      <c r="G1001" s="134">
        <v>27147</v>
      </c>
      <c r="H1001" s="134">
        <v>0</v>
      </c>
      <c r="I1001" s="134">
        <v>0</v>
      </c>
      <c r="J1001" s="134"/>
      <c r="K1001" s="134">
        <f t="shared" si="34"/>
        <v>1879</v>
      </c>
      <c r="L1001" s="134">
        <v>1879</v>
      </c>
      <c r="M1001" s="134">
        <v>0</v>
      </c>
      <c r="N1001" s="134">
        <v>8477</v>
      </c>
      <c r="P1001" s="124"/>
      <c r="Q1001" s="124"/>
      <c r="R1001" s="124"/>
      <c r="S1001" s="124"/>
      <c r="T1001" s="124"/>
      <c r="U1001" s="124"/>
      <c r="V1001" s="124"/>
      <c r="W1001" s="124"/>
      <c r="X1001" s="124"/>
      <c r="Y1001" s="124"/>
      <c r="Z1001" s="124"/>
      <c r="AA1001" s="124"/>
      <c r="AB1001" s="124"/>
    </row>
    <row r="1002" spans="3:28" s="94" customFormat="1" ht="9" customHeight="1" x14ac:dyDescent="0.2">
      <c r="C1002" s="133" t="s">
        <v>50</v>
      </c>
      <c r="D1002" s="133" t="s">
        <v>51</v>
      </c>
      <c r="E1002" s="133"/>
      <c r="F1002" s="134">
        <f t="shared" si="33"/>
        <v>5364361</v>
      </c>
      <c r="G1002" s="134">
        <v>4566326</v>
      </c>
      <c r="H1002" s="134">
        <v>798035</v>
      </c>
      <c r="I1002" s="134">
        <v>2399</v>
      </c>
      <c r="J1002" s="134"/>
      <c r="K1002" s="134">
        <f t="shared" si="34"/>
        <v>5894</v>
      </c>
      <c r="L1002" s="134">
        <v>4943</v>
      </c>
      <c r="M1002" s="134">
        <v>951</v>
      </c>
      <c r="N1002" s="134">
        <v>7758</v>
      </c>
      <c r="P1002" s="124"/>
      <c r="Q1002" s="124"/>
      <c r="R1002" s="124"/>
      <c r="S1002" s="124"/>
      <c r="T1002" s="124"/>
      <c r="U1002" s="124"/>
      <c r="V1002" s="124"/>
      <c r="W1002" s="124"/>
      <c r="X1002" s="124"/>
      <c r="Y1002" s="124"/>
      <c r="Z1002" s="124"/>
      <c r="AA1002" s="124"/>
      <c r="AB1002" s="124"/>
    </row>
    <row r="1003" spans="3:28" s="94" customFormat="1" ht="9" customHeight="1" x14ac:dyDescent="0.2">
      <c r="C1003" s="133" t="s">
        <v>52</v>
      </c>
      <c r="D1003" s="133" t="s">
        <v>53</v>
      </c>
      <c r="E1003" s="133"/>
      <c r="F1003" s="134">
        <f t="shared" si="33"/>
        <v>323003</v>
      </c>
      <c r="G1003" s="134">
        <v>301715</v>
      </c>
      <c r="H1003" s="134">
        <v>21288</v>
      </c>
      <c r="I1003" s="134">
        <v>52841</v>
      </c>
      <c r="J1003" s="134"/>
      <c r="K1003" s="134">
        <f t="shared" si="34"/>
        <v>9749</v>
      </c>
      <c r="L1003" s="134">
        <v>9707</v>
      </c>
      <c r="M1003" s="134">
        <v>42</v>
      </c>
      <c r="N1003" s="134">
        <v>1373</v>
      </c>
      <c r="P1003" s="124"/>
      <c r="Q1003" s="124"/>
      <c r="R1003" s="124"/>
      <c r="S1003" s="124"/>
      <c r="T1003" s="124"/>
      <c r="U1003" s="124"/>
      <c r="V1003" s="124"/>
      <c r="W1003" s="124"/>
      <c r="X1003" s="124"/>
      <c r="Y1003" s="124"/>
      <c r="Z1003" s="124"/>
      <c r="AA1003" s="124"/>
      <c r="AB1003" s="124"/>
    </row>
    <row r="1004" spans="3:28" s="94" customFormat="1" ht="9" customHeight="1" x14ac:dyDescent="0.2">
      <c r="C1004" s="139"/>
      <c r="D1004" s="139" t="s">
        <v>52</v>
      </c>
      <c r="E1004" s="139"/>
      <c r="F1004" s="140">
        <f t="shared" si="33"/>
        <v>420953</v>
      </c>
      <c r="G1004" s="140">
        <v>369115</v>
      </c>
      <c r="H1004" s="140">
        <v>51838</v>
      </c>
      <c r="I1004" s="140">
        <v>758</v>
      </c>
      <c r="J1004" s="140"/>
      <c r="K1004" s="140">
        <f t="shared" si="34"/>
        <v>24965</v>
      </c>
      <c r="L1004" s="140">
        <v>24906</v>
      </c>
      <c r="M1004" s="140">
        <v>59</v>
      </c>
      <c r="N1004" s="140">
        <v>8899</v>
      </c>
      <c r="P1004" s="124"/>
      <c r="Q1004" s="124"/>
      <c r="R1004" s="124"/>
      <c r="S1004" s="124"/>
      <c r="T1004" s="124"/>
      <c r="U1004" s="124"/>
      <c r="V1004" s="124"/>
      <c r="W1004" s="124"/>
      <c r="X1004" s="124"/>
      <c r="Y1004" s="124"/>
      <c r="Z1004" s="124"/>
      <c r="AA1004" s="124"/>
      <c r="AB1004" s="124"/>
    </row>
    <row r="1005" spans="3:28" s="94" customFormat="1" ht="9" customHeight="1" x14ac:dyDescent="0.2">
      <c r="C1005" s="133"/>
      <c r="D1005" s="133" t="s">
        <v>54</v>
      </c>
      <c r="E1005" s="133"/>
      <c r="F1005" s="134">
        <f t="shared" si="33"/>
        <v>49585</v>
      </c>
      <c r="G1005" s="134">
        <v>46395</v>
      </c>
      <c r="H1005" s="134">
        <v>3190</v>
      </c>
      <c r="I1005" s="134">
        <v>0</v>
      </c>
      <c r="J1005" s="134"/>
      <c r="K1005" s="134">
        <f t="shared" si="34"/>
        <v>11167</v>
      </c>
      <c r="L1005" s="134">
        <v>11162</v>
      </c>
      <c r="M1005" s="134">
        <v>5</v>
      </c>
      <c r="N1005" s="134">
        <v>5453</v>
      </c>
      <c r="P1005" s="124"/>
      <c r="Q1005" s="124"/>
      <c r="R1005" s="124"/>
      <c r="S1005" s="124"/>
      <c r="T1005" s="124"/>
      <c r="U1005" s="124"/>
      <c r="V1005" s="124"/>
      <c r="W1005" s="124"/>
      <c r="X1005" s="124"/>
      <c r="Y1005" s="124"/>
      <c r="Z1005" s="124"/>
      <c r="AA1005" s="124"/>
      <c r="AB1005" s="124"/>
    </row>
    <row r="1006" spans="3:28" s="94" customFormat="1" ht="9" customHeight="1" x14ac:dyDescent="0.2">
      <c r="C1006" s="133" t="s">
        <v>55</v>
      </c>
      <c r="D1006" s="133" t="s">
        <v>55</v>
      </c>
      <c r="E1006" s="133"/>
      <c r="F1006" s="134">
        <f t="shared" si="33"/>
        <v>297499</v>
      </c>
      <c r="G1006" s="134">
        <v>263945</v>
      </c>
      <c r="H1006" s="134">
        <v>33554</v>
      </c>
      <c r="I1006" s="134">
        <v>809</v>
      </c>
      <c r="J1006" s="134"/>
      <c r="K1006" s="134">
        <f t="shared" si="34"/>
        <v>7305</v>
      </c>
      <c r="L1006" s="134">
        <v>6347</v>
      </c>
      <c r="M1006" s="134">
        <v>958</v>
      </c>
      <c r="N1006" s="134">
        <v>12424</v>
      </c>
      <c r="P1006" s="124"/>
      <c r="Q1006" s="124"/>
      <c r="R1006" s="124"/>
      <c r="S1006" s="124"/>
      <c r="T1006" s="124"/>
      <c r="U1006" s="124"/>
      <c r="V1006" s="124"/>
      <c r="W1006" s="124"/>
      <c r="X1006" s="124"/>
      <c r="Y1006" s="124"/>
      <c r="Z1006" s="124"/>
      <c r="AA1006" s="124"/>
      <c r="AB1006" s="124"/>
    </row>
    <row r="1007" spans="3:28" s="94" customFormat="1" ht="9" customHeight="1" x14ac:dyDescent="0.2">
      <c r="C1007" s="133"/>
      <c r="D1007" s="133" t="s">
        <v>56</v>
      </c>
      <c r="E1007" s="133"/>
      <c r="F1007" s="134">
        <f t="shared" si="33"/>
        <v>0</v>
      </c>
      <c r="G1007" s="134">
        <v>0</v>
      </c>
      <c r="H1007" s="134">
        <v>0</v>
      </c>
      <c r="I1007" s="134">
        <v>0</v>
      </c>
      <c r="J1007" s="134"/>
      <c r="K1007" s="134">
        <f t="shared" si="34"/>
        <v>575</v>
      </c>
      <c r="L1007" s="134">
        <v>575</v>
      </c>
      <c r="M1007" s="134">
        <v>0</v>
      </c>
      <c r="N1007" s="134">
        <v>2531</v>
      </c>
      <c r="P1007" s="124"/>
      <c r="Q1007" s="124"/>
      <c r="R1007" s="124"/>
      <c r="S1007" s="124"/>
      <c r="T1007" s="124"/>
      <c r="U1007" s="124"/>
      <c r="V1007" s="124"/>
      <c r="W1007" s="124"/>
      <c r="X1007" s="124"/>
      <c r="Y1007" s="124"/>
      <c r="Z1007" s="124"/>
      <c r="AA1007" s="124"/>
      <c r="AB1007" s="124"/>
    </row>
    <row r="1008" spans="3:28" s="94" customFormat="1" ht="9" customHeight="1" x14ac:dyDescent="0.2">
      <c r="C1008" s="139" t="s">
        <v>57</v>
      </c>
      <c r="D1008" s="139" t="s">
        <v>57</v>
      </c>
      <c r="E1008" s="139"/>
      <c r="F1008" s="140">
        <f t="shared" si="33"/>
        <v>98129</v>
      </c>
      <c r="G1008" s="140">
        <v>58525</v>
      </c>
      <c r="H1008" s="140">
        <v>39604</v>
      </c>
      <c r="I1008" s="140">
        <v>1884</v>
      </c>
      <c r="J1008" s="140"/>
      <c r="K1008" s="140">
        <f t="shared" si="34"/>
        <v>5864</v>
      </c>
      <c r="L1008" s="140">
        <v>5864</v>
      </c>
      <c r="M1008" s="140">
        <v>0</v>
      </c>
      <c r="N1008" s="140">
        <v>9745</v>
      </c>
      <c r="P1008" s="124"/>
      <c r="Q1008" s="124"/>
      <c r="R1008" s="124"/>
      <c r="S1008" s="124"/>
      <c r="T1008" s="124"/>
      <c r="U1008" s="124"/>
      <c r="V1008" s="124"/>
      <c r="W1008" s="124"/>
      <c r="X1008" s="124"/>
      <c r="Y1008" s="124"/>
      <c r="Z1008" s="124"/>
      <c r="AA1008" s="124"/>
      <c r="AB1008" s="124"/>
    </row>
    <row r="1009" spans="3:28" s="94" customFormat="1" ht="9" customHeight="1" x14ac:dyDescent="0.2">
      <c r="C1009" s="133" t="s">
        <v>59</v>
      </c>
      <c r="D1009" s="133" t="s">
        <v>60</v>
      </c>
      <c r="E1009" s="133"/>
      <c r="F1009" s="134">
        <f t="shared" si="33"/>
        <v>10987317</v>
      </c>
      <c r="G1009" s="134">
        <v>3089741</v>
      </c>
      <c r="H1009" s="134">
        <v>7897576</v>
      </c>
      <c r="I1009" s="134">
        <v>1399784</v>
      </c>
      <c r="J1009" s="134"/>
      <c r="K1009" s="134">
        <f t="shared" si="34"/>
        <v>52165</v>
      </c>
      <c r="L1009" s="134">
        <v>50625</v>
      </c>
      <c r="M1009" s="134">
        <v>1540</v>
      </c>
      <c r="N1009" s="134">
        <v>20498</v>
      </c>
      <c r="P1009" s="124"/>
      <c r="Q1009" s="124"/>
      <c r="R1009" s="124"/>
      <c r="S1009" s="124"/>
      <c r="T1009" s="124"/>
      <c r="U1009" s="124"/>
      <c r="V1009" s="124"/>
      <c r="W1009" s="124"/>
      <c r="X1009" s="124"/>
      <c r="Y1009" s="124"/>
      <c r="Z1009" s="124"/>
      <c r="AA1009" s="124"/>
      <c r="AB1009" s="124"/>
    </row>
    <row r="1010" spans="3:28" s="94" customFormat="1" ht="9" customHeight="1" x14ac:dyDescent="0.2">
      <c r="C1010" s="133"/>
      <c r="D1010" s="133" t="s">
        <v>61</v>
      </c>
      <c r="E1010" s="133"/>
      <c r="F1010" s="134">
        <f t="shared" si="33"/>
        <v>85250</v>
      </c>
      <c r="G1010" s="134">
        <v>84623</v>
      </c>
      <c r="H1010" s="134">
        <v>627</v>
      </c>
      <c r="I1010" s="134">
        <v>66</v>
      </c>
      <c r="J1010" s="134"/>
      <c r="K1010" s="134">
        <f t="shared" si="34"/>
        <v>5660</v>
      </c>
      <c r="L1010" s="134">
        <v>5620</v>
      </c>
      <c r="M1010" s="134">
        <v>40</v>
      </c>
      <c r="N1010" s="134">
        <v>4711</v>
      </c>
      <c r="P1010" s="124"/>
      <c r="Q1010" s="124"/>
      <c r="R1010" s="124"/>
      <c r="S1010" s="124"/>
      <c r="T1010" s="124"/>
      <c r="U1010" s="124"/>
      <c r="V1010" s="124"/>
      <c r="W1010" s="124"/>
      <c r="X1010" s="124"/>
      <c r="Y1010" s="124"/>
      <c r="Z1010" s="124"/>
      <c r="AA1010" s="124"/>
      <c r="AB1010" s="124"/>
    </row>
    <row r="1011" spans="3:28" s="94" customFormat="1" ht="9" customHeight="1" x14ac:dyDescent="0.2">
      <c r="C1011" s="133"/>
      <c r="D1011" s="133" t="s">
        <v>62</v>
      </c>
      <c r="E1011" s="133"/>
      <c r="F1011" s="134">
        <f t="shared" si="33"/>
        <v>366534</v>
      </c>
      <c r="G1011" s="134">
        <v>3290</v>
      </c>
      <c r="H1011" s="134">
        <v>363244</v>
      </c>
      <c r="I1011" s="134">
        <v>37613</v>
      </c>
      <c r="J1011" s="134"/>
      <c r="K1011" s="134">
        <f t="shared" si="34"/>
        <v>34685</v>
      </c>
      <c r="L1011" s="134">
        <v>34572</v>
      </c>
      <c r="M1011" s="134">
        <v>113</v>
      </c>
      <c r="N1011" s="134">
        <v>4622</v>
      </c>
      <c r="P1011" s="124"/>
      <c r="Q1011" s="124"/>
      <c r="R1011" s="124"/>
      <c r="S1011" s="124"/>
      <c r="T1011" s="124"/>
      <c r="U1011" s="124"/>
      <c r="V1011" s="124"/>
      <c r="W1011" s="124"/>
      <c r="X1011" s="124"/>
      <c r="Y1011" s="124"/>
      <c r="Z1011" s="124"/>
      <c r="AA1011" s="124"/>
      <c r="AB1011" s="124"/>
    </row>
    <row r="1012" spans="3:28" s="94" customFormat="1" ht="9" customHeight="1" x14ac:dyDescent="0.2">
      <c r="C1012" s="139" t="s">
        <v>63</v>
      </c>
      <c r="D1012" s="139" t="s">
        <v>63</v>
      </c>
      <c r="E1012" s="139"/>
      <c r="F1012" s="140">
        <f t="shared" si="33"/>
        <v>199607</v>
      </c>
      <c r="G1012" s="140">
        <v>125810</v>
      </c>
      <c r="H1012" s="140">
        <v>73797</v>
      </c>
      <c r="I1012" s="140">
        <v>2011</v>
      </c>
      <c r="J1012" s="140"/>
      <c r="K1012" s="140">
        <f t="shared" si="34"/>
        <v>7454</v>
      </c>
      <c r="L1012" s="140">
        <v>6270</v>
      </c>
      <c r="M1012" s="140">
        <v>1184</v>
      </c>
      <c r="N1012" s="140">
        <v>13782</v>
      </c>
      <c r="P1012" s="124"/>
      <c r="Q1012" s="124"/>
      <c r="R1012" s="124"/>
      <c r="S1012" s="124"/>
      <c r="T1012" s="124"/>
      <c r="U1012" s="124"/>
      <c r="V1012" s="124"/>
      <c r="W1012" s="124"/>
      <c r="X1012" s="124"/>
      <c r="Y1012" s="124"/>
      <c r="Z1012" s="124"/>
      <c r="AA1012" s="124"/>
      <c r="AB1012" s="124"/>
    </row>
    <row r="1013" spans="3:28" s="94" customFormat="1" ht="9" customHeight="1" x14ac:dyDescent="0.2">
      <c r="C1013" s="133"/>
      <c r="D1013" s="133" t="s">
        <v>64</v>
      </c>
      <c r="E1013" s="133"/>
      <c r="F1013" s="134">
        <f t="shared" si="33"/>
        <v>0</v>
      </c>
      <c r="G1013" s="134">
        <v>0</v>
      </c>
      <c r="H1013" s="134">
        <v>0</v>
      </c>
      <c r="I1013" s="134">
        <v>0</v>
      </c>
      <c r="J1013" s="134"/>
      <c r="K1013" s="134">
        <f t="shared" si="34"/>
        <v>325</v>
      </c>
      <c r="L1013" s="134">
        <v>325</v>
      </c>
      <c r="M1013" s="134">
        <v>0</v>
      </c>
      <c r="N1013" s="134">
        <v>766</v>
      </c>
      <c r="P1013" s="124"/>
      <c r="Q1013" s="124"/>
      <c r="R1013" s="124"/>
      <c r="S1013" s="124"/>
      <c r="T1013" s="124"/>
      <c r="U1013" s="124"/>
      <c r="V1013" s="124"/>
      <c r="W1013" s="124"/>
      <c r="X1013" s="124"/>
      <c r="Y1013" s="124"/>
      <c r="Z1013" s="124"/>
      <c r="AA1013" s="124"/>
      <c r="AB1013" s="124"/>
    </row>
    <row r="1014" spans="3:28" s="94" customFormat="1" ht="9" customHeight="1" x14ac:dyDescent="0.2">
      <c r="C1014" s="133" t="s">
        <v>65</v>
      </c>
      <c r="D1014" s="133" t="s">
        <v>66</v>
      </c>
      <c r="E1014" s="133"/>
      <c r="F1014" s="134">
        <f t="shared" si="33"/>
        <v>1011489</v>
      </c>
      <c r="G1014" s="134">
        <v>997543</v>
      </c>
      <c r="H1014" s="134">
        <v>13946</v>
      </c>
      <c r="I1014" s="134">
        <v>0</v>
      </c>
      <c r="J1014" s="134"/>
      <c r="K1014" s="134">
        <f t="shared" si="34"/>
        <v>31931</v>
      </c>
      <c r="L1014" s="134">
        <v>31631</v>
      </c>
      <c r="M1014" s="134">
        <v>300</v>
      </c>
      <c r="N1014" s="134">
        <v>16484</v>
      </c>
      <c r="P1014" s="124"/>
      <c r="Q1014" s="124"/>
      <c r="R1014" s="124"/>
      <c r="S1014" s="124"/>
      <c r="T1014" s="124"/>
      <c r="U1014" s="124"/>
      <c r="V1014" s="124"/>
      <c r="W1014" s="124"/>
      <c r="X1014" s="124"/>
      <c r="Y1014" s="124"/>
      <c r="Z1014" s="124"/>
      <c r="AA1014" s="124"/>
      <c r="AB1014" s="124"/>
    </row>
    <row r="1015" spans="3:28" s="94" customFormat="1" ht="9" customHeight="1" x14ac:dyDescent="0.2">
      <c r="C1015" s="133"/>
      <c r="D1015" s="133" t="s">
        <v>67</v>
      </c>
      <c r="E1015" s="133"/>
      <c r="F1015" s="134">
        <f t="shared" si="33"/>
        <v>206137</v>
      </c>
      <c r="G1015" s="134">
        <v>202523</v>
      </c>
      <c r="H1015" s="134">
        <v>3614</v>
      </c>
      <c r="I1015" s="134">
        <v>0</v>
      </c>
      <c r="J1015" s="134"/>
      <c r="K1015" s="134">
        <f t="shared" si="34"/>
        <v>31953</v>
      </c>
      <c r="L1015" s="134">
        <v>31902</v>
      </c>
      <c r="M1015" s="134">
        <v>51</v>
      </c>
      <c r="N1015" s="134">
        <v>5182</v>
      </c>
      <c r="P1015" s="124"/>
      <c r="Q1015" s="124"/>
      <c r="R1015" s="124"/>
      <c r="S1015" s="124"/>
      <c r="T1015" s="124"/>
      <c r="U1015" s="124"/>
      <c r="V1015" s="124"/>
      <c r="W1015" s="124"/>
      <c r="X1015" s="124"/>
      <c r="Y1015" s="124"/>
      <c r="Z1015" s="124"/>
      <c r="AA1015" s="124"/>
      <c r="AB1015" s="124"/>
    </row>
    <row r="1016" spans="3:28" s="94" customFormat="1" ht="9" customHeight="1" x14ac:dyDescent="0.2">
      <c r="C1016" s="139"/>
      <c r="D1016" s="139" t="s">
        <v>68</v>
      </c>
      <c r="E1016" s="139"/>
      <c r="F1016" s="140">
        <f t="shared" si="33"/>
        <v>637518</v>
      </c>
      <c r="G1016" s="140">
        <v>348054</v>
      </c>
      <c r="H1016" s="140">
        <v>289464</v>
      </c>
      <c r="I1016" s="140">
        <v>82003</v>
      </c>
      <c r="J1016" s="140"/>
      <c r="K1016" s="140">
        <f t="shared" si="34"/>
        <v>25779</v>
      </c>
      <c r="L1016" s="140">
        <v>25682</v>
      </c>
      <c r="M1016" s="140">
        <v>97</v>
      </c>
      <c r="N1016" s="140">
        <v>10822</v>
      </c>
      <c r="P1016" s="124"/>
      <c r="Q1016" s="124"/>
      <c r="R1016" s="124"/>
      <c r="S1016" s="124"/>
      <c r="T1016" s="124"/>
      <c r="U1016" s="124"/>
      <c r="V1016" s="124"/>
      <c r="W1016" s="124"/>
      <c r="X1016" s="124"/>
      <c r="Y1016" s="124"/>
      <c r="Z1016" s="124"/>
      <c r="AA1016" s="124"/>
      <c r="AB1016" s="124"/>
    </row>
    <row r="1017" spans="3:28" s="94" customFormat="1" ht="9" customHeight="1" x14ac:dyDescent="0.2">
      <c r="C1017" s="133" t="s">
        <v>69</v>
      </c>
      <c r="D1017" s="133" t="s">
        <v>70</v>
      </c>
      <c r="E1017" s="133"/>
      <c r="F1017" s="134">
        <f t="shared" si="33"/>
        <v>172525</v>
      </c>
      <c r="G1017" s="134">
        <v>170138</v>
      </c>
      <c r="H1017" s="134">
        <v>2387</v>
      </c>
      <c r="I1017" s="134">
        <v>588</v>
      </c>
      <c r="J1017" s="134"/>
      <c r="K1017" s="134">
        <f t="shared" si="34"/>
        <v>28500</v>
      </c>
      <c r="L1017" s="134">
        <v>28500</v>
      </c>
      <c r="M1017" s="134">
        <v>0</v>
      </c>
      <c r="N1017" s="134">
        <v>16148</v>
      </c>
      <c r="P1017" s="124"/>
      <c r="Q1017" s="124"/>
      <c r="R1017" s="124"/>
      <c r="S1017" s="124"/>
      <c r="T1017" s="124"/>
      <c r="U1017" s="124"/>
      <c r="V1017" s="124"/>
      <c r="W1017" s="124"/>
      <c r="X1017" s="124"/>
      <c r="Y1017" s="124"/>
      <c r="Z1017" s="124"/>
      <c r="AA1017" s="124"/>
      <c r="AB1017" s="124"/>
    </row>
    <row r="1018" spans="3:28" s="94" customFormat="1" ht="9" customHeight="1" x14ac:dyDescent="0.2">
      <c r="C1018" s="133"/>
      <c r="D1018" s="133" t="s">
        <v>71</v>
      </c>
      <c r="E1018" s="133"/>
      <c r="F1018" s="134">
        <f t="shared" si="33"/>
        <v>27084</v>
      </c>
      <c r="G1018" s="134">
        <v>19344</v>
      </c>
      <c r="H1018" s="134">
        <v>7740</v>
      </c>
      <c r="I1018" s="134">
        <v>0</v>
      </c>
      <c r="J1018" s="134"/>
      <c r="K1018" s="134">
        <f t="shared" si="34"/>
        <v>7774</v>
      </c>
      <c r="L1018" s="134">
        <v>7774</v>
      </c>
      <c r="M1018" s="134">
        <v>0</v>
      </c>
      <c r="N1018" s="134">
        <v>8374</v>
      </c>
      <c r="P1018" s="124"/>
      <c r="Q1018" s="124"/>
      <c r="R1018" s="124"/>
      <c r="S1018" s="124"/>
      <c r="T1018" s="124"/>
      <c r="U1018" s="124"/>
      <c r="V1018" s="124"/>
      <c r="W1018" s="124"/>
      <c r="X1018" s="124"/>
      <c r="Y1018" s="124"/>
      <c r="Z1018" s="124"/>
      <c r="AA1018" s="124"/>
      <c r="AB1018" s="124"/>
    </row>
    <row r="1019" spans="3:28" s="94" customFormat="1" ht="9" customHeight="1" x14ac:dyDescent="0.2">
      <c r="C1019" s="133"/>
      <c r="D1019" s="133" t="s">
        <v>72</v>
      </c>
      <c r="E1019" s="133"/>
      <c r="F1019" s="134">
        <f t="shared" si="33"/>
        <v>1086606</v>
      </c>
      <c r="G1019" s="134">
        <v>1014296</v>
      </c>
      <c r="H1019" s="134">
        <v>72310</v>
      </c>
      <c r="I1019" s="134">
        <v>708</v>
      </c>
      <c r="J1019" s="134"/>
      <c r="K1019" s="134">
        <f t="shared" si="34"/>
        <v>21122</v>
      </c>
      <c r="L1019" s="134">
        <v>20172</v>
      </c>
      <c r="M1019" s="134">
        <v>950</v>
      </c>
      <c r="N1019" s="134">
        <v>29872</v>
      </c>
      <c r="P1019" s="124"/>
      <c r="Q1019" s="124"/>
      <c r="R1019" s="124"/>
      <c r="S1019" s="124"/>
      <c r="T1019" s="124"/>
      <c r="U1019" s="124"/>
      <c r="V1019" s="124"/>
      <c r="W1019" s="124"/>
      <c r="X1019" s="124"/>
      <c r="Y1019" s="124"/>
      <c r="Z1019" s="124"/>
      <c r="AA1019" s="124"/>
      <c r="AB1019" s="124"/>
    </row>
    <row r="1020" spans="3:28" s="94" customFormat="1" ht="9" customHeight="1" x14ac:dyDescent="0.2">
      <c r="C1020" s="139"/>
      <c r="D1020" s="139" t="s">
        <v>73</v>
      </c>
      <c r="E1020" s="139"/>
      <c r="F1020" s="140">
        <f t="shared" si="33"/>
        <v>0</v>
      </c>
      <c r="G1020" s="140">
        <v>0</v>
      </c>
      <c r="H1020" s="140">
        <v>0</v>
      </c>
      <c r="I1020" s="140">
        <v>0</v>
      </c>
      <c r="J1020" s="140"/>
      <c r="K1020" s="140">
        <f t="shared" si="34"/>
        <v>236</v>
      </c>
      <c r="L1020" s="140">
        <v>230</v>
      </c>
      <c r="M1020" s="140">
        <v>6</v>
      </c>
      <c r="N1020" s="140">
        <v>3263</v>
      </c>
      <c r="P1020" s="124"/>
      <c r="Q1020" s="124"/>
      <c r="R1020" s="124"/>
      <c r="S1020" s="124"/>
      <c r="T1020" s="124"/>
      <c r="U1020" s="124"/>
      <c r="V1020" s="124"/>
      <c r="W1020" s="124"/>
      <c r="X1020" s="124"/>
      <c r="Y1020" s="124"/>
      <c r="Z1020" s="124"/>
      <c r="AA1020" s="124"/>
      <c r="AB1020" s="124"/>
    </row>
    <row r="1021" spans="3:28" s="94" customFormat="1" ht="9" customHeight="1" x14ac:dyDescent="0.2">
      <c r="C1021" s="133" t="s">
        <v>74</v>
      </c>
      <c r="D1021" s="133" t="s">
        <v>75</v>
      </c>
      <c r="E1021" s="133"/>
      <c r="F1021" s="134">
        <f t="shared" si="33"/>
        <v>714101</v>
      </c>
      <c r="G1021" s="134">
        <v>665070</v>
      </c>
      <c r="H1021" s="134">
        <v>49031</v>
      </c>
      <c r="I1021" s="134">
        <v>6975</v>
      </c>
      <c r="J1021" s="134"/>
      <c r="K1021" s="134">
        <f t="shared" si="34"/>
        <v>7705</v>
      </c>
      <c r="L1021" s="134">
        <v>7496</v>
      </c>
      <c r="M1021" s="134">
        <v>209</v>
      </c>
      <c r="N1021" s="134">
        <v>5859</v>
      </c>
      <c r="P1021" s="124"/>
      <c r="Q1021" s="124"/>
      <c r="R1021" s="124"/>
      <c r="S1021" s="124"/>
      <c r="T1021" s="124"/>
      <c r="U1021" s="124"/>
      <c r="V1021" s="124"/>
      <c r="W1021" s="124"/>
      <c r="X1021" s="124"/>
      <c r="Y1021" s="124"/>
      <c r="Z1021" s="124"/>
      <c r="AA1021" s="124"/>
      <c r="AB1021" s="124"/>
    </row>
    <row r="1022" spans="3:28" s="94" customFormat="1" ht="9" customHeight="1" x14ac:dyDescent="0.2">
      <c r="C1022" s="133" t="s">
        <v>76</v>
      </c>
      <c r="D1022" s="133" t="s">
        <v>77</v>
      </c>
      <c r="E1022" s="133"/>
      <c r="F1022" s="134">
        <f t="shared" si="33"/>
        <v>46845</v>
      </c>
      <c r="G1022" s="134">
        <v>46845</v>
      </c>
      <c r="H1022" s="134">
        <v>0</v>
      </c>
      <c r="I1022" s="134">
        <v>759</v>
      </c>
      <c r="J1022" s="134"/>
      <c r="K1022" s="134">
        <f t="shared" si="34"/>
        <v>3031</v>
      </c>
      <c r="L1022" s="134">
        <v>2126</v>
      </c>
      <c r="M1022" s="134">
        <v>905</v>
      </c>
      <c r="N1022" s="134">
        <v>14816</v>
      </c>
      <c r="P1022" s="124"/>
      <c r="Q1022" s="124"/>
      <c r="R1022" s="124"/>
      <c r="S1022" s="124"/>
      <c r="T1022" s="124"/>
      <c r="U1022" s="124"/>
      <c r="V1022" s="124"/>
      <c r="W1022" s="124"/>
      <c r="X1022" s="124"/>
      <c r="Y1022" s="124"/>
      <c r="Z1022" s="124"/>
      <c r="AA1022" s="124"/>
      <c r="AB1022" s="124"/>
    </row>
    <row r="1023" spans="3:28" s="94" customFormat="1" ht="9" customHeight="1" x14ac:dyDescent="0.2">
      <c r="C1023" s="133"/>
      <c r="D1023" s="133" t="s">
        <v>78</v>
      </c>
      <c r="E1023" s="133"/>
      <c r="F1023" s="134">
        <f t="shared" si="33"/>
        <v>46577</v>
      </c>
      <c r="G1023" s="134">
        <v>46552</v>
      </c>
      <c r="H1023" s="134">
        <v>25</v>
      </c>
      <c r="I1023" s="134">
        <v>0</v>
      </c>
      <c r="J1023" s="134"/>
      <c r="K1023" s="134">
        <f t="shared" si="34"/>
        <v>1424</v>
      </c>
      <c r="L1023" s="134">
        <v>1416</v>
      </c>
      <c r="M1023" s="134">
        <v>8</v>
      </c>
      <c r="N1023" s="134">
        <v>7802</v>
      </c>
      <c r="P1023" s="124"/>
      <c r="Q1023" s="124"/>
      <c r="R1023" s="124"/>
      <c r="S1023" s="124"/>
      <c r="T1023" s="124"/>
      <c r="U1023" s="124"/>
      <c r="V1023" s="124"/>
      <c r="W1023" s="124"/>
      <c r="X1023" s="124"/>
      <c r="Y1023" s="124"/>
      <c r="Z1023" s="124"/>
      <c r="AA1023" s="124"/>
      <c r="AB1023" s="124"/>
    </row>
    <row r="1024" spans="3:28" s="94" customFormat="1" ht="9" customHeight="1" x14ac:dyDescent="0.2">
      <c r="C1024" s="139"/>
      <c r="D1024" s="139" t="s">
        <v>79</v>
      </c>
      <c r="E1024" s="139"/>
      <c r="F1024" s="140">
        <f t="shared" si="33"/>
        <v>89544</v>
      </c>
      <c r="G1024" s="140">
        <v>89289</v>
      </c>
      <c r="H1024" s="140">
        <v>255</v>
      </c>
      <c r="I1024" s="140">
        <v>915</v>
      </c>
      <c r="J1024" s="140"/>
      <c r="K1024" s="140">
        <f t="shared" si="34"/>
        <v>950</v>
      </c>
      <c r="L1024" s="140">
        <v>923</v>
      </c>
      <c r="M1024" s="140">
        <v>27</v>
      </c>
      <c r="N1024" s="140">
        <v>5935</v>
      </c>
      <c r="P1024" s="124"/>
      <c r="Q1024" s="124"/>
      <c r="R1024" s="124"/>
      <c r="S1024" s="124"/>
      <c r="T1024" s="124"/>
      <c r="U1024" s="124"/>
      <c r="V1024" s="124"/>
      <c r="W1024" s="124"/>
      <c r="X1024" s="124"/>
      <c r="Y1024" s="124"/>
      <c r="Z1024" s="124"/>
      <c r="AA1024" s="124"/>
      <c r="AB1024" s="124"/>
    </row>
    <row r="1025" spans="3:28" s="94" customFormat="1" ht="9" customHeight="1" x14ac:dyDescent="0.2">
      <c r="C1025" s="133"/>
      <c r="D1025" s="133" t="s">
        <v>80</v>
      </c>
      <c r="E1025" s="133"/>
      <c r="F1025" s="134">
        <f t="shared" si="33"/>
        <v>191793</v>
      </c>
      <c r="G1025" s="134">
        <v>191066</v>
      </c>
      <c r="H1025" s="134">
        <v>727</v>
      </c>
      <c r="I1025" s="134">
        <v>0</v>
      </c>
      <c r="J1025" s="134"/>
      <c r="K1025" s="134">
        <f t="shared" si="34"/>
        <v>1903</v>
      </c>
      <c r="L1025" s="134">
        <v>1889</v>
      </c>
      <c r="M1025" s="134">
        <v>14</v>
      </c>
      <c r="N1025" s="134">
        <v>4442</v>
      </c>
      <c r="P1025" s="124"/>
      <c r="Q1025" s="124"/>
      <c r="R1025" s="124"/>
      <c r="S1025" s="124"/>
      <c r="T1025" s="124"/>
      <c r="U1025" s="124"/>
      <c r="V1025" s="124"/>
      <c r="W1025" s="124"/>
      <c r="X1025" s="124"/>
      <c r="Y1025" s="124"/>
      <c r="Z1025" s="124"/>
      <c r="AA1025" s="124"/>
      <c r="AB1025" s="124"/>
    </row>
    <row r="1026" spans="3:28" s="94" customFormat="1" ht="9" customHeight="1" x14ac:dyDescent="0.2">
      <c r="C1026" s="133"/>
      <c r="D1026" s="133" t="s">
        <v>81</v>
      </c>
      <c r="E1026" s="133"/>
      <c r="F1026" s="134">
        <f t="shared" si="33"/>
        <v>420871</v>
      </c>
      <c r="G1026" s="134">
        <v>382393</v>
      </c>
      <c r="H1026" s="134">
        <v>38478</v>
      </c>
      <c r="I1026" s="134">
        <v>295</v>
      </c>
      <c r="J1026" s="134"/>
      <c r="K1026" s="134">
        <f t="shared" si="34"/>
        <v>12558</v>
      </c>
      <c r="L1026" s="134">
        <v>9072</v>
      </c>
      <c r="M1026" s="134">
        <v>3486</v>
      </c>
      <c r="N1026" s="134">
        <v>17281</v>
      </c>
      <c r="P1026" s="124"/>
      <c r="Q1026" s="124"/>
      <c r="R1026" s="124"/>
      <c r="S1026" s="124"/>
      <c r="T1026" s="124"/>
      <c r="U1026" s="124"/>
      <c r="V1026" s="124"/>
      <c r="W1026" s="124"/>
      <c r="X1026" s="124"/>
      <c r="Y1026" s="124"/>
      <c r="Z1026" s="124"/>
      <c r="AA1026" s="124"/>
      <c r="AB1026" s="124"/>
    </row>
    <row r="1027" spans="3:28" s="94" customFormat="1" ht="9" customHeight="1" x14ac:dyDescent="0.2">
      <c r="C1027" s="133" t="s">
        <v>82</v>
      </c>
      <c r="D1027" s="133" t="s">
        <v>83</v>
      </c>
      <c r="E1027" s="133"/>
      <c r="F1027" s="134">
        <f t="shared" si="33"/>
        <v>114909</v>
      </c>
      <c r="G1027" s="134">
        <v>110347</v>
      </c>
      <c r="H1027" s="134">
        <v>4562</v>
      </c>
      <c r="I1027" s="134">
        <v>118</v>
      </c>
      <c r="J1027" s="134"/>
      <c r="K1027" s="134">
        <f t="shared" si="34"/>
        <v>5948</v>
      </c>
      <c r="L1027" s="134">
        <v>5947</v>
      </c>
      <c r="M1027" s="134">
        <v>1</v>
      </c>
      <c r="N1027" s="134">
        <v>3750</v>
      </c>
      <c r="P1027" s="124"/>
      <c r="Q1027" s="124"/>
      <c r="R1027" s="124"/>
      <c r="S1027" s="124"/>
      <c r="T1027" s="124"/>
      <c r="U1027" s="124"/>
      <c r="V1027" s="124"/>
      <c r="W1027" s="124"/>
      <c r="X1027" s="124"/>
      <c r="Y1027" s="124"/>
      <c r="Z1027" s="124"/>
      <c r="AA1027" s="124"/>
      <c r="AB1027" s="124"/>
    </row>
    <row r="1028" spans="3:28" s="94" customFormat="1" ht="9" customHeight="1" x14ac:dyDescent="0.2">
      <c r="C1028" s="139"/>
      <c r="D1028" s="139" t="s">
        <v>84</v>
      </c>
      <c r="E1028" s="139"/>
      <c r="F1028" s="140">
        <f t="shared" si="33"/>
        <v>92527</v>
      </c>
      <c r="G1028" s="140">
        <v>92054</v>
      </c>
      <c r="H1028" s="140">
        <v>473</v>
      </c>
      <c r="I1028" s="140">
        <v>0</v>
      </c>
      <c r="J1028" s="140"/>
      <c r="K1028" s="140">
        <f t="shared" si="34"/>
        <v>6878</v>
      </c>
      <c r="L1028" s="140">
        <v>6878</v>
      </c>
      <c r="M1028" s="140">
        <v>0</v>
      </c>
      <c r="N1028" s="140">
        <v>2787</v>
      </c>
      <c r="P1028" s="124"/>
      <c r="Q1028" s="124"/>
      <c r="R1028" s="124"/>
      <c r="S1028" s="124"/>
      <c r="T1028" s="124"/>
      <c r="U1028" s="124"/>
      <c r="V1028" s="124"/>
      <c r="W1028" s="124"/>
      <c r="X1028" s="124"/>
      <c r="Y1028" s="124"/>
      <c r="Z1028" s="124"/>
      <c r="AA1028" s="124"/>
      <c r="AB1028" s="124"/>
    </row>
    <row r="1029" spans="3:28" s="94" customFormat="1" ht="9" customHeight="1" x14ac:dyDescent="0.2">
      <c r="C1029" s="133"/>
      <c r="D1029" s="133" t="s">
        <v>85</v>
      </c>
      <c r="E1029" s="133"/>
      <c r="F1029" s="134">
        <f t="shared" si="33"/>
        <v>821030</v>
      </c>
      <c r="G1029" s="134">
        <v>752116</v>
      </c>
      <c r="H1029" s="134">
        <v>68914</v>
      </c>
      <c r="I1029" s="134">
        <v>4309</v>
      </c>
      <c r="J1029" s="134"/>
      <c r="K1029" s="134">
        <f t="shared" si="34"/>
        <v>8860</v>
      </c>
      <c r="L1029" s="134">
        <v>8526</v>
      </c>
      <c r="M1029" s="134">
        <v>334</v>
      </c>
      <c r="N1029" s="134">
        <v>12068</v>
      </c>
      <c r="P1029" s="124"/>
      <c r="Q1029" s="124"/>
      <c r="R1029" s="124"/>
      <c r="S1029" s="124"/>
      <c r="T1029" s="124"/>
      <c r="U1029" s="124"/>
      <c r="V1029" s="124"/>
      <c r="W1029" s="124"/>
      <c r="X1029" s="124"/>
      <c r="Y1029" s="124"/>
      <c r="Z1029" s="124"/>
      <c r="AA1029" s="124"/>
      <c r="AB1029" s="124"/>
    </row>
    <row r="1030" spans="3:28" s="94" customFormat="1" ht="9" customHeight="1" x14ac:dyDescent="0.2">
      <c r="C1030" s="142" t="s">
        <v>86</v>
      </c>
      <c r="D1030" s="143" t="s">
        <v>87</v>
      </c>
      <c r="E1030" s="144"/>
      <c r="F1030" s="134">
        <f t="shared" si="33"/>
        <v>1119967</v>
      </c>
      <c r="G1030" s="134">
        <v>1018053</v>
      </c>
      <c r="H1030" s="134">
        <v>101914</v>
      </c>
      <c r="I1030" s="134">
        <v>4153</v>
      </c>
      <c r="J1030" s="134"/>
      <c r="K1030" s="134">
        <f t="shared" si="34"/>
        <v>11537</v>
      </c>
      <c r="L1030" s="134">
        <v>10803</v>
      </c>
      <c r="M1030" s="134">
        <v>734</v>
      </c>
      <c r="N1030" s="134">
        <v>11275</v>
      </c>
      <c r="P1030" s="124"/>
      <c r="Q1030" s="124"/>
      <c r="R1030" s="124"/>
      <c r="S1030" s="124"/>
      <c r="T1030" s="124"/>
      <c r="U1030" s="124"/>
      <c r="V1030" s="124"/>
      <c r="W1030" s="124"/>
      <c r="X1030" s="124"/>
      <c r="Y1030" s="124"/>
      <c r="Z1030" s="124"/>
      <c r="AA1030" s="124"/>
      <c r="AB1030" s="124"/>
    </row>
    <row r="1031" spans="3:28" s="94" customFormat="1" ht="9" customHeight="1" x14ac:dyDescent="0.2">
      <c r="C1031" s="133" t="s">
        <v>88</v>
      </c>
      <c r="D1031" s="133" t="s">
        <v>88</v>
      </c>
      <c r="E1031" s="133"/>
      <c r="F1031" s="134">
        <f t="shared" si="33"/>
        <v>255141</v>
      </c>
      <c r="G1031" s="134">
        <v>173621</v>
      </c>
      <c r="H1031" s="134">
        <v>81520</v>
      </c>
      <c r="I1031" s="134">
        <v>1169</v>
      </c>
      <c r="J1031" s="134"/>
      <c r="K1031" s="134">
        <f t="shared" si="34"/>
        <v>2129</v>
      </c>
      <c r="L1031" s="134">
        <v>2040</v>
      </c>
      <c r="M1031" s="134">
        <v>89</v>
      </c>
      <c r="N1031" s="134">
        <v>10138</v>
      </c>
      <c r="P1031" s="124"/>
      <c r="Q1031" s="124"/>
      <c r="R1031" s="124"/>
      <c r="S1031" s="124"/>
      <c r="T1031" s="124"/>
      <c r="U1031" s="124"/>
      <c r="V1031" s="124"/>
      <c r="W1031" s="124"/>
      <c r="X1031" s="124"/>
      <c r="Y1031" s="124"/>
      <c r="Z1031" s="124"/>
      <c r="AA1031" s="124"/>
      <c r="AB1031" s="124"/>
    </row>
    <row r="1032" spans="3:28" s="94" customFormat="1" ht="9" customHeight="1" x14ac:dyDescent="0.2">
      <c r="C1032" s="133"/>
      <c r="D1032" s="133"/>
      <c r="E1032" s="133"/>
      <c r="F1032" s="134"/>
      <c r="G1032" s="134"/>
      <c r="H1032" s="134"/>
      <c r="I1032" s="134"/>
      <c r="J1032" s="134"/>
      <c r="K1032" s="134"/>
      <c r="L1032" s="134"/>
      <c r="M1032" s="134"/>
      <c r="N1032" s="134"/>
      <c r="P1032" s="124"/>
      <c r="Q1032" s="124"/>
      <c r="R1032" s="124"/>
      <c r="S1032" s="124"/>
      <c r="T1032" s="124"/>
      <c r="U1032" s="124"/>
      <c r="V1032" s="124"/>
      <c r="W1032" s="124"/>
      <c r="X1032" s="124"/>
      <c r="Y1032" s="124"/>
      <c r="Z1032" s="124"/>
      <c r="AA1032" s="124"/>
      <c r="AB1032" s="124"/>
    </row>
    <row r="1033" spans="3:28" s="94" customFormat="1" ht="9" customHeight="1" x14ac:dyDescent="0.2">
      <c r="C1033" s="132">
        <v>2011</v>
      </c>
      <c r="D1033" s="133"/>
      <c r="E1033" s="133"/>
      <c r="F1033" s="134"/>
      <c r="G1033" s="134"/>
      <c r="H1033" s="134"/>
      <c r="I1033" s="134"/>
      <c r="J1033" s="134"/>
      <c r="K1033" s="134"/>
      <c r="L1033" s="134"/>
      <c r="M1033" s="134"/>
      <c r="N1033" s="134"/>
      <c r="P1033" s="124"/>
      <c r="Q1033" s="124"/>
      <c r="R1033" s="124"/>
      <c r="S1033" s="124"/>
      <c r="T1033" s="124"/>
      <c r="U1033" s="124"/>
      <c r="V1033" s="124"/>
      <c r="W1033" s="124"/>
      <c r="X1033" s="124"/>
      <c r="Y1033" s="124"/>
      <c r="Z1033" s="124"/>
      <c r="AA1033" s="124"/>
      <c r="AB1033" s="124"/>
    </row>
    <row r="1034" spans="3:28" s="94" customFormat="1" ht="9" customHeight="1" x14ac:dyDescent="0.2">
      <c r="C1034" s="135" t="s">
        <v>10</v>
      </c>
      <c r="D1034" s="136"/>
      <c r="E1034" s="136"/>
      <c r="F1034" s="137">
        <f>SUM(F1036:F1094)</f>
        <v>76790936</v>
      </c>
      <c r="G1034" s="137">
        <f>SUM(G1036:G1094)</f>
        <v>50170319</v>
      </c>
      <c r="H1034" s="137">
        <f>SUM(H1036:H1094)</f>
        <v>26620617</v>
      </c>
      <c r="I1034" s="137">
        <f>SUM(I1036:I1094)</f>
        <v>2034465</v>
      </c>
      <c r="J1034" s="137"/>
      <c r="K1034" s="137">
        <f>SUM(K1036:K1094)</f>
        <v>973107</v>
      </c>
      <c r="L1034" s="137">
        <f>SUM(L1036:L1094)</f>
        <v>905315</v>
      </c>
      <c r="M1034" s="137">
        <f>SUM(M1036:M1094)</f>
        <v>67792</v>
      </c>
      <c r="N1034" s="137">
        <f>SUM(N1036:N1094)</f>
        <v>653216</v>
      </c>
      <c r="P1034" s="124"/>
      <c r="Q1034" s="124"/>
      <c r="R1034" s="124"/>
      <c r="S1034" s="124"/>
      <c r="T1034" s="124"/>
      <c r="U1034" s="124"/>
      <c r="V1034" s="124"/>
      <c r="W1034" s="124"/>
      <c r="X1034" s="124"/>
      <c r="Y1034" s="124"/>
      <c r="Z1034" s="124"/>
      <c r="AA1034" s="124"/>
      <c r="AB1034" s="124"/>
    </row>
    <row r="1035" spans="3:28" s="94" customFormat="1" ht="3.95" customHeight="1" x14ac:dyDescent="0.2">
      <c r="C1035" s="132"/>
      <c r="D1035" s="136"/>
      <c r="E1035" s="136"/>
      <c r="F1035" s="137"/>
      <c r="G1035" s="137"/>
      <c r="H1035" s="137"/>
      <c r="I1035" s="137"/>
      <c r="J1035" s="137"/>
      <c r="K1035" s="137"/>
      <c r="L1035" s="137"/>
      <c r="M1035" s="137"/>
      <c r="N1035" s="137"/>
      <c r="P1035" s="124"/>
      <c r="Q1035" s="124"/>
      <c r="R1035" s="124"/>
      <c r="S1035" s="124"/>
      <c r="T1035" s="124"/>
      <c r="U1035" s="124"/>
      <c r="V1035" s="124"/>
      <c r="W1035" s="124"/>
      <c r="X1035" s="124"/>
      <c r="Y1035" s="124"/>
      <c r="Z1035" s="124"/>
      <c r="AA1035" s="124"/>
      <c r="AB1035" s="124"/>
    </row>
    <row r="1036" spans="3:28" s="94" customFormat="1" ht="9" customHeight="1" x14ac:dyDescent="0.2">
      <c r="C1036" s="138" t="s">
        <v>14</v>
      </c>
      <c r="D1036" s="138" t="s">
        <v>14</v>
      </c>
      <c r="E1036" s="138"/>
      <c r="F1036" s="134">
        <f t="shared" ref="F1036:F1059" si="35">SUM(G1036:H1036)</f>
        <v>314447</v>
      </c>
      <c r="G1036" s="134">
        <v>220292</v>
      </c>
      <c r="H1036" s="134">
        <v>94155</v>
      </c>
      <c r="I1036" s="134">
        <v>1846</v>
      </c>
      <c r="J1036" s="134"/>
      <c r="K1036" s="134">
        <f t="shared" ref="K1036:K1059" si="36">SUM(L1036:M1036)</f>
        <v>2622</v>
      </c>
      <c r="L1036" s="134">
        <v>2534</v>
      </c>
      <c r="M1036" s="134">
        <v>88</v>
      </c>
      <c r="N1036" s="134">
        <v>9575</v>
      </c>
      <c r="P1036" s="124"/>
      <c r="Q1036" s="124"/>
      <c r="R1036" s="124"/>
      <c r="S1036" s="124"/>
      <c r="T1036" s="124"/>
      <c r="U1036" s="124"/>
      <c r="V1036" s="124"/>
      <c r="W1036" s="124"/>
      <c r="X1036" s="124"/>
      <c r="Y1036" s="124"/>
      <c r="Z1036" s="124"/>
      <c r="AA1036" s="124"/>
      <c r="AB1036" s="124"/>
    </row>
    <row r="1037" spans="3:28" s="94" customFormat="1" ht="9" customHeight="1" x14ac:dyDescent="0.2">
      <c r="C1037" s="133" t="s">
        <v>15</v>
      </c>
      <c r="D1037" s="138" t="s">
        <v>16</v>
      </c>
      <c r="E1037" s="138"/>
      <c r="F1037" s="134">
        <f t="shared" si="35"/>
        <v>481833</v>
      </c>
      <c r="G1037" s="134">
        <v>480257</v>
      </c>
      <c r="H1037" s="134">
        <v>1576</v>
      </c>
      <c r="I1037" s="134">
        <v>0</v>
      </c>
      <c r="J1037" s="134"/>
      <c r="K1037" s="134">
        <f t="shared" si="36"/>
        <v>1247</v>
      </c>
      <c r="L1037" s="134">
        <v>1108</v>
      </c>
      <c r="M1037" s="134">
        <v>139</v>
      </c>
      <c r="N1037" s="134">
        <v>9967</v>
      </c>
      <c r="P1037" s="124"/>
      <c r="Q1037" s="124"/>
      <c r="R1037" s="124"/>
      <c r="S1037" s="124"/>
      <c r="T1037" s="124"/>
      <c r="U1037" s="124"/>
      <c r="V1037" s="124"/>
      <c r="W1037" s="124"/>
      <c r="X1037" s="124"/>
      <c r="Y1037" s="124"/>
      <c r="Z1037" s="124"/>
      <c r="AA1037" s="124"/>
      <c r="AB1037" s="124"/>
    </row>
    <row r="1038" spans="3:28" s="94" customFormat="1" ht="9" customHeight="1" x14ac:dyDescent="0.2">
      <c r="C1038" s="133"/>
      <c r="D1038" s="138" t="s">
        <v>17</v>
      </c>
      <c r="E1038" s="138"/>
      <c r="F1038" s="134">
        <f t="shared" si="35"/>
        <v>3485540</v>
      </c>
      <c r="G1038" s="134">
        <v>3466459</v>
      </c>
      <c r="H1038" s="134">
        <v>19081</v>
      </c>
      <c r="I1038" s="134">
        <v>3614</v>
      </c>
      <c r="J1038" s="134"/>
      <c r="K1038" s="134">
        <f t="shared" si="36"/>
        <v>2643</v>
      </c>
      <c r="L1038" s="134">
        <v>2579</v>
      </c>
      <c r="M1038" s="134">
        <v>64</v>
      </c>
      <c r="N1038" s="134">
        <v>8970</v>
      </c>
      <c r="P1038" s="124"/>
      <c r="Q1038" s="124"/>
      <c r="R1038" s="124"/>
      <c r="S1038" s="124"/>
      <c r="T1038" s="124"/>
      <c r="U1038" s="124"/>
      <c r="V1038" s="124"/>
      <c r="W1038" s="124"/>
      <c r="X1038" s="124"/>
      <c r="Y1038" s="124"/>
      <c r="Z1038" s="124"/>
      <c r="AA1038" s="124"/>
      <c r="AB1038" s="124"/>
    </row>
    <row r="1039" spans="3:28" s="94" customFormat="1" ht="9" customHeight="1" x14ac:dyDescent="0.2">
      <c r="C1039" s="139" t="s">
        <v>112</v>
      </c>
      <c r="D1039" s="139" t="s">
        <v>18</v>
      </c>
      <c r="E1039" s="139"/>
      <c r="F1039" s="140">
        <f t="shared" si="35"/>
        <v>478092</v>
      </c>
      <c r="G1039" s="140">
        <v>452440</v>
      </c>
      <c r="H1039" s="140">
        <v>25652</v>
      </c>
      <c r="I1039" s="140">
        <v>0</v>
      </c>
      <c r="J1039" s="140"/>
      <c r="K1039" s="140">
        <f t="shared" si="36"/>
        <v>60095</v>
      </c>
      <c r="L1039" s="140">
        <v>59796</v>
      </c>
      <c r="M1039" s="140">
        <v>299</v>
      </c>
      <c r="N1039" s="140">
        <v>8287</v>
      </c>
      <c r="P1039" s="124"/>
      <c r="Q1039" s="124"/>
      <c r="R1039" s="124"/>
      <c r="S1039" s="124"/>
      <c r="T1039" s="124"/>
      <c r="U1039" s="124"/>
      <c r="V1039" s="124"/>
      <c r="W1039" s="124"/>
      <c r="X1039" s="124"/>
      <c r="Y1039" s="124"/>
      <c r="Z1039" s="124"/>
      <c r="AA1039" s="124"/>
      <c r="AB1039" s="124"/>
    </row>
    <row r="1040" spans="3:28" s="94" customFormat="1" ht="9" customHeight="1" x14ac:dyDescent="0.2">
      <c r="C1040" s="133"/>
      <c r="D1040" s="138" t="s">
        <v>19</v>
      </c>
      <c r="E1040" s="138"/>
      <c r="F1040" s="134">
        <f t="shared" si="35"/>
        <v>32573</v>
      </c>
      <c r="G1040" s="134">
        <v>0</v>
      </c>
      <c r="H1040" s="134">
        <v>32573</v>
      </c>
      <c r="I1040" s="134">
        <v>1169</v>
      </c>
      <c r="J1040" s="134"/>
      <c r="K1040" s="134">
        <f t="shared" si="36"/>
        <v>7332</v>
      </c>
      <c r="L1040" s="134">
        <v>7332</v>
      </c>
      <c r="M1040" s="134">
        <v>0</v>
      </c>
      <c r="N1040" s="134">
        <v>2682</v>
      </c>
      <c r="P1040" s="124"/>
      <c r="Q1040" s="124"/>
      <c r="R1040" s="124"/>
      <c r="S1040" s="124"/>
      <c r="T1040" s="124"/>
      <c r="U1040" s="124"/>
      <c r="V1040" s="124"/>
      <c r="W1040" s="124"/>
      <c r="X1040" s="124"/>
      <c r="Y1040" s="124"/>
      <c r="Z1040" s="124"/>
      <c r="AA1040" s="124"/>
      <c r="AB1040" s="124"/>
    </row>
    <row r="1041" spans="3:28" s="94" customFormat="1" ht="9" customHeight="1" x14ac:dyDescent="0.2">
      <c r="C1041" s="133"/>
      <c r="D1041" s="141" t="s">
        <v>20</v>
      </c>
      <c r="E1041" s="133"/>
      <c r="F1041" s="134">
        <f t="shared" si="35"/>
        <v>2643672</v>
      </c>
      <c r="G1041" s="134">
        <v>750731</v>
      </c>
      <c r="H1041" s="134">
        <v>1892941</v>
      </c>
      <c r="I1041" s="134">
        <v>132889</v>
      </c>
      <c r="J1041" s="134"/>
      <c r="K1041" s="134">
        <f t="shared" si="36"/>
        <v>28800</v>
      </c>
      <c r="L1041" s="134">
        <v>5682</v>
      </c>
      <c r="M1041" s="134">
        <v>23118</v>
      </c>
      <c r="N1041" s="134">
        <v>1616</v>
      </c>
      <c r="P1041" s="124"/>
      <c r="Q1041" s="124"/>
      <c r="R1041" s="124"/>
      <c r="S1041" s="124"/>
      <c r="T1041" s="124"/>
      <c r="U1041" s="124"/>
      <c r="V1041" s="124"/>
      <c r="W1041" s="124"/>
      <c r="X1041" s="124"/>
      <c r="Y1041" s="124"/>
      <c r="Z1041" s="124"/>
      <c r="AA1041" s="124"/>
      <c r="AB1041" s="124"/>
    </row>
    <row r="1042" spans="3:28" s="94" customFormat="1" ht="9" customHeight="1" x14ac:dyDescent="0.2">
      <c r="C1042" s="133" t="s">
        <v>21</v>
      </c>
      <c r="D1042" s="133" t="s">
        <v>21</v>
      </c>
      <c r="E1042" s="133"/>
      <c r="F1042" s="134">
        <f t="shared" si="35"/>
        <v>105364</v>
      </c>
      <c r="G1042" s="134">
        <v>105242</v>
      </c>
      <c r="H1042" s="134">
        <v>122</v>
      </c>
      <c r="I1042" s="134">
        <v>0</v>
      </c>
      <c r="J1042" s="134"/>
      <c r="K1042" s="134">
        <f t="shared" si="36"/>
        <v>2368</v>
      </c>
      <c r="L1042" s="134">
        <v>2222</v>
      </c>
      <c r="M1042" s="134">
        <v>146</v>
      </c>
      <c r="N1042" s="134">
        <v>5437</v>
      </c>
      <c r="P1042" s="124"/>
      <c r="Q1042" s="124"/>
      <c r="R1042" s="124"/>
      <c r="S1042" s="124"/>
      <c r="T1042" s="124"/>
      <c r="U1042" s="124"/>
      <c r="V1042" s="124"/>
      <c r="W1042" s="124"/>
      <c r="X1042" s="124"/>
      <c r="Y1042" s="124"/>
      <c r="Z1042" s="124"/>
      <c r="AA1042" s="124"/>
      <c r="AB1042" s="124"/>
    </row>
    <row r="1043" spans="3:28" s="94" customFormat="1" ht="9" customHeight="1" x14ac:dyDescent="0.2">
      <c r="C1043" s="139"/>
      <c r="D1043" s="139" t="s">
        <v>22</v>
      </c>
      <c r="E1043" s="139"/>
      <c r="F1043" s="140">
        <f t="shared" si="35"/>
        <v>252975</v>
      </c>
      <c r="G1043" s="140">
        <v>225924</v>
      </c>
      <c r="H1043" s="140">
        <v>27051</v>
      </c>
      <c r="I1043" s="140">
        <v>1064</v>
      </c>
      <c r="J1043" s="140"/>
      <c r="K1043" s="140">
        <f t="shared" si="36"/>
        <v>259317</v>
      </c>
      <c r="L1043" s="140">
        <v>259100</v>
      </c>
      <c r="M1043" s="140">
        <v>217</v>
      </c>
      <c r="N1043" s="140">
        <v>2849</v>
      </c>
      <c r="P1043" s="124"/>
      <c r="Q1043" s="124"/>
      <c r="R1043" s="124"/>
      <c r="S1043" s="124"/>
      <c r="T1043" s="124"/>
      <c r="U1043" s="124"/>
      <c r="V1043" s="124"/>
      <c r="W1043" s="124"/>
      <c r="X1043" s="124"/>
      <c r="Y1043" s="124"/>
      <c r="Z1043" s="124"/>
      <c r="AA1043" s="124"/>
      <c r="AB1043" s="124"/>
    </row>
    <row r="1044" spans="3:28" s="94" customFormat="1" ht="9" customHeight="1" x14ac:dyDescent="0.2">
      <c r="C1044" s="133" t="s">
        <v>23</v>
      </c>
      <c r="D1044" s="133" t="s">
        <v>24</v>
      </c>
      <c r="E1044" s="133"/>
      <c r="F1044" s="134">
        <f t="shared" si="35"/>
        <v>353323</v>
      </c>
      <c r="G1044" s="134">
        <v>305212</v>
      </c>
      <c r="H1044" s="134">
        <v>48111</v>
      </c>
      <c r="I1044" s="134">
        <v>5306</v>
      </c>
      <c r="J1044" s="134"/>
      <c r="K1044" s="134">
        <f t="shared" si="36"/>
        <v>6948</v>
      </c>
      <c r="L1044" s="134">
        <v>5749</v>
      </c>
      <c r="M1044" s="134">
        <v>1199</v>
      </c>
      <c r="N1044" s="134">
        <v>10092</v>
      </c>
      <c r="P1044" s="124"/>
      <c r="Q1044" s="124"/>
      <c r="R1044" s="124"/>
      <c r="S1044" s="124"/>
      <c r="T1044" s="124"/>
      <c r="U1044" s="124"/>
      <c r="V1044" s="124"/>
      <c r="W1044" s="124"/>
      <c r="X1044" s="124"/>
      <c r="Y1044" s="124"/>
      <c r="Z1044" s="124"/>
      <c r="AA1044" s="124"/>
      <c r="AB1044" s="124"/>
    </row>
    <row r="1045" spans="3:28" s="94" customFormat="1" ht="9" customHeight="1" x14ac:dyDescent="0.2">
      <c r="C1045" s="133" t="s">
        <v>25</v>
      </c>
      <c r="D1045" s="133" t="s">
        <v>25</v>
      </c>
      <c r="E1045" s="133"/>
      <c r="F1045" s="134">
        <f t="shared" si="35"/>
        <v>56704</v>
      </c>
      <c r="G1045" s="134">
        <v>56053</v>
      </c>
      <c r="H1045" s="134">
        <v>651</v>
      </c>
      <c r="I1045" s="134">
        <v>147</v>
      </c>
      <c r="J1045" s="134"/>
      <c r="K1045" s="134">
        <f t="shared" si="36"/>
        <v>1643</v>
      </c>
      <c r="L1045" s="134">
        <v>1643</v>
      </c>
      <c r="M1045" s="134">
        <v>0</v>
      </c>
      <c r="N1045" s="134">
        <v>3435</v>
      </c>
      <c r="P1045" s="124"/>
      <c r="Q1045" s="124"/>
      <c r="R1045" s="124"/>
      <c r="S1045" s="124"/>
      <c r="T1045" s="124"/>
      <c r="U1045" s="124"/>
      <c r="V1045" s="124"/>
      <c r="W1045" s="124"/>
      <c r="X1045" s="124"/>
      <c r="Y1045" s="124"/>
      <c r="Z1045" s="124"/>
      <c r="AA1045" s="124"/>
      <c r="AB1045" s="124"/>
    </row>
    <row r="1046" spans="3:28" s="94" customFormat="1" ht="9" customHeight="1" x14ac:dyDescent="0.2">
      <c r="C1046" s="133"/>
      <c r="D1046" s="133" t="s">
        <v>26</v>
      </c>
      <c r="E1046" s="133"/>
      <c r="F1046" s="134">
        <f t="shared" si="35"/>
        <v>120405</v>
      </c>
      <c r="G1046" s="134">
        <v>63561</v>
      </c>
      <c r="H1046" s="134">
        <v>56844</v>
      </c>
      <c r="I1046" s="134">
        <v>27201</v>
      </c>
      <c r="J1046" s="134"/>
      <c r="K1046" s="134">
        <f t="shared" si="36"/>
        <v>3668</v>
      </c>
      <c r="L1046" s="134">
        <v>2977</v>
      </c>
      <c r="M1046" s="134">
        <v>691</v>
      </c>
      <c r="N1046" s="134">
        <v>5894</v>
      </c>
      <c r="P1046" s="124"/>
      <c r="Q1046" s="124"/>
      <c r="R1046" s="124"/>
      <c r="S1046" s="124"/>
      <c r="T1046" s="124"/>
      <c r="U1046" s="124"/>
      <c r="V1046" s="124"/>
      <c r="W1046" s="124"/>
      <c r="X1046" s="124"/>
      <c r="Y1046" s="124"/>
      <c r="Z1046" s="124"/>
      <c r="AA1046" s="124"/>
      <c r="AB1046" s="124"/>
    </row>
    <row r="1047" spans="3:28" s="94" customFormat="1" ht="9" customHeight="1" x14ac:dyDescent="0.2">
      <c r="C1047" s="139" t="s">
        <v>27</v>
      </c>
      <c r="D1047" s="139" t="s">
        <v>96</v>
      </c>
      <c r="E1047" s="139"/>
      <c r="F1047" s="140">
        <f t="shared" si="35"/>
        <v>784491</v>
      </c>
      <c r="G1047" s="140">
        <v>768976</v>
      </c>
      <c r="H1047" s="140">
        <v>15515</v>
      </c>
      <c r="I1047" s="140">
        <v>2083</v>
      </c>
      <c r="J1047" s="140"/>
      <c r="K1047" s="140">
        <f t="shared" si="36"/>
        <v>4642</v>
      </c>
      <c r="L1047" s="140">
        <v>4523</v>
      </c>
      <c r="M1047" s="140">
        <v>119</v>
      </c>
      <c r="N1047" s="140">
        <v>12395</v>
      </c>
      <c r="P1047" s="124"/>
      <c r="Q1047" s="124"/>
      <c r="R1047" s="124"/>
      <c r="S1047" s="124"/>
      <c r="T1047" s="124"/>
      <c r="U1047" s="124"/>
      <c r="V1047" s="124"/>
      <c r="W1047" s="124"/>
      <c r="X1047" s="124"/>
      <c r="Y1047" s="124"/>
      <c r="Z1047" s="124"/>
      <c r="AA1047" s="124"/>
      <c r="AB1047" s="124"/>
    </row>
    <row r="1048" spans="3:28" s="94" customFormat="1" ht="9" customHeight="1" x14ac:dyDescent="0.2">
      <c r="C1048" s="133"/>
      <c r="D1048" s="133" t="s">
        <v>89</v>
      </c>
      <c r="E1048" s="133"/>
      <c r="F1048" s="134">
        <f t="shared" si="35"/>
        <v>0</v>
      </c>
      <c r="G1048" s="134">
        <v>0</v>
      </c>
      <c r="H1048" s="134">
        <v>0</v>
      </c>
      <c r="I1048" s="134">
        <v>0</v>
      </c>
      <c r="J1048" s="134"/>
      <c r="K1048" s="134">
        <f t="shared" si="36"/>
        <v>233</v>
      </c>
      <c r="L1048" s="134">
        <v>233</v>
      </c>
      <c r="M1048" s="134">
        <v>0</v>
      </c>
      <c r="N1048" s="134">
        <v>1352</v>
      </c>
      <c r="P1048" s="124"/>
      <c r="Q1048" s="124"/>
      <c r="R1048" s="124"/>
      <c r="S1048" s="124"/>
      <c r="T1048" s="124"/>
      <c r="U1048" s="124"/>
      <c r="V1048" s="124"/>
      <c r="W1048" s="124"/>
      <c r="X1048" s="124"/>
      <c r="Y1048" s="124"/>
      <c r="Z1048" s="124"/>
      <c r="AA1048" s="124"/>
      <c r="AB1048" s="124"/>
    </row>
    <row r="1049" spans="3:28" s="94" customFormat="1" ht="9" customHeight="1" x14ac:dyDescent="0.2">
      <c r="C1049" s="133"/>
      <c r="D1049" s="133" t="s">
        <v>90</v>
      </c>
      <c r="E1049" s="133"/>
      <c r="F1049" s="134">
        <f t="shared" si="35"/>
        <v>0</v>
      </c>
      <c r="G1049" s="134">
        <v>0</v>
      </c>
      <c r="H1049" s="134">
        <v>0</v>
      </c>
      <c r="I1049" s="134">
        <v>0</v>
      </c>
      <c r="J1049" s="134"/>
      <c r="K1049" s="134">
        <f t="shared" si="36"/>
        <v>0</v>
      </c>
      <c r="L1049" s="134">
        <v>0</v>
      </c>
      <c r="M1049" s="134">
        <v>0</v>
      </c>
      <c r="N1049" s="134">
        <v>0</v>
      </c>
      <c r="P1049" s="124"/>
      <c r="Q1049" s="124"/>
      <c r="R1049" s="124"/>
      <c r="S1049" s="124"/>
      <c r="T1049" s="124"/>
      <c r="U1049" s="124"/>
      <c r="V1049" s="124"/>
      <c r="W1049" s="124"/>
      <c r="X1049" s="124"/>
      <c r="Y1049" s="124"/>
      <c r="Z1049" s="124"/>
      <c r="AA1049" s="124"/>
      <c r="AB1049" s="124"/>
    </row>
    <row r="1050" spans="3:28" s="94" customFormat="1" ht="9" customHeight="1" x14ac:dyDescent="0.2">
      <c r="C1050" s="133"/>
      <c r="D1050" s="133" t="s">
        <v>28</v>
      </c>
      <c r="E1050" s="133"/>
      <c r="F1050" s="134">
        <f t="shared" si="35"/>
        <v>161058</v>
      </c>
      <c r="G1050" s="134">
        <v>153863</v>
      </c>
      <c r="H1050" s="134">
        <v>7195</v>
      </c>
      <c r="I1050" s="134">
        <v>170</v>
      </c>
      <c r="J1050" s="134"/>
      <c r="K1050" s="134">
        <f t="shared" si="36"/>
        <v>664</v>
      </c>
      <c r="L1050" s="134">
        <v>650</v>
      </c>
      <c r="M1050" s="134">
        <v>14</v>
      </c>
      <c r="N1050" s="134">
        <v>2957</v>
      </c>
      <c r="P1050" s="124"/>
      <c r="Q1050" s="124"/>
      <c r="R1050" s="124"/>
      <c r="S1050" s="124"/>
      <c r="T1050" s="124"/>
      <c r="U1050" s="124"/>
      <c r="V1050" s="124"/>
      <c r="W1050" s="124"/>
      <c r="X1050" s="124"/>
      <c r="Y1050" s="124"/>
      <c r="Z1050" s="124"/>
      <c r="AA1050" s="124"/>
      <c r="AB1050" s="124"/>
    </row>
    <row r="1051" spans="3:28" s="94" customFormat="1" ht="9" customHeight="1" x14ac:dyDescent="0.2">
      <c r="C1051" s="139" t="s">
        <v>30</v>
      </c>
      <c r="D1051" s="139" t="s">
        <v>31</v>
      </c>
      <c r="E1051" s="139"/>
      <c r="F1051" s="140">
        <f t="shared" si="35"/>
        <v>632332</v>
      </c>
      <c r="G1051" s="140">
        <v>631546</v>
      </c>
      <c r="H1051" s="140">
        <v>786</v>
      </c>
      <c r="I1051" s="140">
        <v>117</v>
      </c>
      <c r="J1051" s="140"/>
      <c r="K1051" s="140">
        <f t="shared" si="36"/>
        <v>1349</v>
      </c>
      <c r="L1051" s="140">
        <v>1184</v>
      </c>
      <c r="M1051" s="140">
        <v>165</v>
      </c>
      <c r="N1051" s="140">
        <v>39566</v>
      </c>
      <c r="P1051" s="124"/>
      <c r="Q1051" s="124"/>
      <c r="R1051" s="124"/>
      <c r="S1051" s="124"/>
      <c r="T1051" s="124"/>
      <c r="U1051" s="124"/>
      <c r="V1051" s="124"/>
      <c r="W1051" s="124"/>
      <c r="X1051" s="124"/>
      <c r="Y1051" s="124"/>
      <c r="Z1051" s="124"/>
      <c r="AA1051" s="124"/>
      <c r="AB1051" s="124"/>
    </row>
    <row r="1052" spans="3:28" s="94" customFormat="1" ht="9" customHeight="1" x14ac:dyDescent="0.2">
      <c r="C1052" s="133"/>
      <c r="D1052" s="133" t="s">
        <v>30</v>
      </c>
      <c r="E1052" s="133"/>
      <c r="F1052" s="134">
        <f t="shared" si="35"/>
        <v>719292</v>
      </c>
      <c r="G1052" s="134">
        <v>657805</v>
      </c>
      <c r="H1052" s="134">
        <v>61487</v>
      </c>
      <c r="I1052" s="134">
        <v>32341</v>
      </c>
      <c r="J1052" s="134"/>
      <c r="K1052" s="134">
        <f t="shared" si="36"/>
        <v>7666</v>
      </c>
      <c r="L1052" s="134">
        <v>6137</v>
      </c>
      <c r="M1052" s="134">
        <v>1529</v>
      </c>
      <c r="N1052" s="134">
        <v>22834</v>
      </c>
      <c r="P1052" s="124"/>
      <c r="Q1052" s="124"/>
      <c r="R1052" s="124"/>
      <c r="S1052" s="124"/>
      <c r="T1052" s="124"/>
      <c r="U1052" s="124"/>
      <c r="V1052" s="124"/>
      <c r="W1052" s="124"/>
      <c r="X1052" s="124"/>
      <c r="Y1052" s="124"/>
      <c r="Z1052" s="124"/>
      <c r="AA1052" s="124"/>
      <c r="AB1052" s="124"/>
    </row>
    <row r="1053" spans="3:28" s="94" customFormat="1" ht="9" customHeight="1" x14ac:dyDescent="0.2">
      <c r="C1053" s="133" t="s">
        <v>111</v>
      </c>
      <c r="D1053" s="133" t="s">
        <v>32</v>
      </c>
      <c r="E1053" s="133"/>
      <c r="F1053" s="134">
        <f t="shared" si="35"/>
        <v>26365310</v>
      </c>
      <c r="G1053" s="134">
        <v>17461306</v>
      </c>
      <c r="H1053" s="134">
        <v>8904004</v>
      </c>
      <c r="I1053" s="134">
        <v>0</v>
      </c>
      <c r="J1053" s="134"/>
      <c r="K1053" s="134">
        <f t="shared" si="36"/>
        <v>0</v>
      </c>
      <c r="L1053" s="134">
        <v>0</v>
      </c>
      <c r="M1053" s="134">
        <v>0</v>
      </c>
      <c r="N1053" s="134">
        <v>0</v>
      </c>
      <c r="P1053" s="124"/>
      <c r="Q1053" s="124"/>
      <c r="R1053" s="124"/>
      <c r="S1053" s="124"/>
      <c r="T1053" s="124"/>
      <c r="U1053" s="124"/>
      <c r="V1053" s="124"/>
      <c r="W1053" s="124"/>
      <c r="X1053" s="124"/>
      <c r="Y1053" s="124"/>
      <c r="Z1053" s="124"/>
      <c r="AA1053" s="124"/>
      <c r="AB1053" s="124"/>
    </row>
    <row r="1054" spans="3:28" s="94" customFormat="1" ht="9" customHeight="1" x14ac:dyDescent="0.2">
      <c r="C1054" s="133" t="s">
        <v>33</v>
      </c>
      <c r="D1054" s="133" t="s">
        <v>33</v>
      </c>
      <c r="E1054" s="133"/>
      <c r="F1054" s="134">
        <f t="shared" si="35"/>
        <v>166589</v>
      </c>
      <c r="G1054" s="134">
        <v>147638</v>
      </c>
      <c r="H1054" s="134">
        <v>18951</v>
      </c>
      <c r="I1054" s="134">
        <v>334</v>
      </c>
      <c r="J1054" s="134"/>
      <c r="K1054" s="134">
        <f t="shared" si="36"/>
        <v>26391</v>
      </c>
      <c r="L1054" s="134">
        <v>26345</v>
      </c>
      <c r="M1054" s="134">
        <v>46</v>
      </c>
      <c r="N1054" s="134">
        <v>33817</v>
      </c>
      <c r="P1054" s="124"/>
      <c r="Q1054" s="124"/>
      <c r="R1054" s="124"/>
      <c r="S1054" s="124"/>
      <c r="T1054" s="124"/>
      <c r="U1054" s="124"/>
      <c r="V1054" s="124"/>
      <c r="W1054" s="124"/>
      <c r="X1054" s="124"/>
      <c r="Y1054" s="124"/>
      <c r="Z1054" s="124"/>
      <c r="AA1054" s="124"/>
      <c r="AB1054" s="124"/>
    </row>
    <row r="1055" spans="3:28" s="94" customFormat="1" ht="9" customHeight="1" x14ac:dyDescent="0.2">
      <c r="C1055" s="139" t="s">
        <v>34</v>
      </c>
      <c r="D1055" s="139" t="s">
        <v>35</v>
      </c>
      <c r="E1055" s="139"/>
      <c r="F1055" s="140">
        <f t="shared" si="35"/>
        <v>832875</v>
      </c>
      <c r="G1055" s="140">
        <v>455587</v>
      </c>
      <c r="H1055" s="140">
        <v>377288</v>
      </c>
      <c r="I1055" s="140">
        <v>0</v>
      </c>
      <c r="J1055" s="140"/>
      <c r="K1055" s="140">
        <f t="shared" si="36"/>
        <v>7168</v>
      </c>
      <c r="L1055" s="140">
        <v>6459</v>
      </c>
      <c r="M1055" s="140">
        <v>709</v>
      </c>
      <c r="N1055" s="140">
        <v>14172</v>
      </c>
      <c r="P1055" s="124"/>
      <c r="Q1055" s="124"/>
      <c r="R1055" s="124"/>
      <c r="S1055" s="124"/>
      <c r="T1055" s="124"/>
      <c r="U1055" s="124"/>
      <c r="V1055" s="124"/>
      <c r="W1055" s="124"/>
      <c r="X1055" s="124"/>
      <c r="Y1055" s="124"/>
      <c r="Z1055" s="124"/>
      <c r="AA1055" s="124"/>
      <c r="AB1055" s="124"/>
    </row>
    <row r="1056" spans="3:28" s="94" customFormat="1" ht="9" customHeight="1" x14ac:dyDescent="0.2">
      <c r="C1056" s="133" t="s">
        <v>36</v>
      </c>
      <c r="D1056" s="133" t="s">
        <v>37</v>
      </c>
      <c r="E1056" s="133"/>
      <c r="F1056" s="134">
        <f t="shared" si="35"/>
        <v>528784</v>
      </c>
      <c r="G1056" s="134">
        <v>452285</v>
      </c>
      <c r="H1056" s="134">
        <v>76499</v>
      </c>
      <c r="I1056" s="134">
        <v>32969</v>
      </c>
      <c r="J1056" s="134"/>
      <c r="K1056" s="134">
        <f t="shared" si="36"/>
        <v>16754</v>
      </c>
      <c r="L1056" s="134">
        <v>16384</v>
      </c>
      <c r="M1056" s="134">
        <v>370</v>
      </c>
      <c r="N1056" s="134">
        <v>17819</v>
      </c>
      <c r="P1056" s="124"/>
      <c r="Q1056" s="124"/>
      <c r="R1056" s="124"/>
      <c r="S1056" s="124"/>
      <c r="T1056" s="124"/>
      <c r="U1056" s="124"/>
      <c r="V1056" s="124"/>
      <c r="W1056" s="124"/>
      <c r="X1056" s="124"/>
      <c r="Y1056" s="124"/>
      <c r="Z1056" s="124"/>
      <c r="AA1056" s="124"/>
      <c r="AB1056" s="124"/>
    </row>
    <row r="1057" spans="3:28" s="94" customFormat="1" ht="9" customHeight="1" x14ac:dyDescent="0.2">
      <c r="C1057" s="133"/>
      <c r="D1057" s="133" t="s">
        <v>38</v>
      </c>
      <c r="E1057" s="133"/>
      <c r="F1057" s="134">
        <f t="shared" si="35"/>
        <v>442305</v>
      </c>
      <c r="G1057" s="134">
        <v>278383</v>
      </c>
      <c r="H1057" s="134">
        <v>163922</v>
      </c>
      <c r="I1057" s="134">
        <v>21390</v>
      </c>
      <c r="J1057" s="134"/>
      <c r="K1057" s="134">
        <f t="shared" si="36"/>
        <v>7094</v>
      </c>
      <c r="L1057" s="134">
        <v>6816</v>
      </c>
      <c r="M1057" s="134">
        <v>278</v>
      </c>
      <c r="N1057" s="134">
        <v>9824</v>
      </c>
      <c r="P1057" s="124"/>
      <c r="Q1057" s="124"/>
      <c r="R1057" s="124"/>
      <c r="S1057" s="124"/>
      <c r="T1057" s="124"/>
      <c r="U1057" s="124"/>
      <c r="V1057" s="124"/>
      <c r="W1057" s="124"/>
      <c r="X1057" s="124"/>
      <c r="Y1057" s="124"/>
      <c r="Z1057" s="124"/>
      <c r="AA1057" s="124"/>
      <c r="AB1057" s="124"/>
    </row>
    <row r="1058" spans="3:28" s="94" customFormat="1" ht="9" customHeight="1" x14ac:dyDescent="0.2">
      <c r="C1058" s="133" t="s">
        <v>39</v>
      </c>
      <c r="D1058" s="133" t="s">
        <v>40</v>
      </c>
      <c r="E1058" s="133"/>
      <c r="F1058" s="134">
        <f t="shared" si="35"/>
        <v>7154959</v>
      </c>
      <c r="G1058" s="134">
        <v>4674429</v>
      </c>
      <c r="H1058" s="134">
        <v>2480530</v>
      </c>
      <c r="I1058" s="134">
        <v>0</v>
      </c>
      <c r="J1058" s="134"/>
      <c r="K1058" s="134">
        <f t="shared" si="36"/>
        <v>20878</v>
      </c>
      <c r="L1058" s="134">
        <v>18469</v>
      </c>
      <c r="M1058" s="134">
        <v>2409</v>
      </c>
      <c r="N1058" s="134">
        <v>25832</v>
      </c>
      <c r="P1058" s="124"/>
      <c r="Q1058" s="124"/>
      <c r="R1058" s="124"/>
      <c r="S1058" s="124"/>
      <c r="T1058" s="124"/>
      <c r="U1058" s="124"/>
      <c r="V1058" s="124"/>
      <c r="W1058" s="124"/>
      <c r="X1058" s="124"/>
      <c r="Y1058" s="124"/>
      <c r="Z1058" s="124"/>
      <c r="AA1058" s="124"/>
      <c r="AB1058" s="124"/>
    </row>
    <row r="1059" spans="3:28" s="94" customFormat="1" ht="9" customHeight="1" x14ac:dyDescent="0.2">
      <c r="C1059" s="139"/>
      <c r="D1059" s="139" t="s">
        <v>41</v>
      </c>
      <c r="E1059" s="139"/>
      <c r="F1059" s="140">
        <f t="shared" si="35"/>
        <v>2411333</v>
      </c>
      <c r="G1059" s="140">
        <v>679295</v>
      </c>
      <c r="H1059" s="140">
        <v>1732038</v>
      </c>
      <c r="I1059" s="140">
        <v>85666</v>
      </c>
      <c r="J1059" s="140"/>
      <c r="K1059" s="140">
        <f t="shared" si="36"/>
        <v>23671</v>
      </c>
      <c r="L1059" s="140">
        <v>16900</v>
      </c>
      <c r="M1059" s="140">
        <v>6771</v>
      </c>
      <c r="N1059" s="140">
        <v>15206</v>
      </c>
      <c r="P1059" s="124"/>
      <c r="Q1059" s="124"/>
      <c r="R1059" s="124"/>
      <c r="S1059" s="124"/>
      <c r="T1059" s="124"/>
      <c r="U1059" s="124"/>
      <c r="V1059" s="124"/>
      <c r="W1059" s="124"/>
      <c r="X1059" s="124"/>
      <c r="Y1059" s="124"/>
      <c r="Z1059" s="124"/>
      <c r="AA1059" s="124"/>
      <c r="AB1059" s="124"/>
    </row>
    <row r="1060" spans="3:28" s="94" customFormat="1" ht="9" customHeight="1" x14ac:dyDescent="0.2">
      <c r="C1060" s="133" t="s">
        <v>32</v>
      </c>
      <c r="D1060" s="133" t="s">
        <v>42</v>
      </c>
      <c r="E1060" s="133"/>
      <c r="F1060" s="134">
        <f>SUM(G1060:H1060)</f>
        <v>1488058</v>
      </c>
      <c r="G1060" s="134">
        <v>1414014</v>
      </c>
      <c r="H1060" s="134">
        <v>74044</v>
      </c>
      <c r="I1060" s="134">
        <v>100</v>
      </c>
      <c r="J1060" s="134"/>
      <c r="K1060" s="134">
        <f>SUM(L1060:M1060)</f>
        <v>60492</v>
      </c>
      <c r="L1060" s="134">
        <v>44057</v>
      </c>
      <c r="M1060" s="134">
        <v>16435</v>
      </c>
      <c r="N1060" s="134">
        <v>30465</v>
      </c>
      <c r="P1060" s="124"/>
      <c r="Q1060" s="124"/>
      <c r="R1060" s="124"/>
      <c r="S1060" s="124"/>
      <c r="T1060" s="124"/>
      <c r="U1060" s="124"/>
      <c r="V1060" s="124"/>
      <c r="W1060" s="124"/>
      <c r="X1060" s="124"/>
      <c r="Y1060" s="124"/>
      <c r="Z1060" s="124"/>
      <c r="AA1060" s="124"/>
      <c r="AB1060" s="124"/>
    </row>
    <row r="1061" spans="3:28" s="94" customFormat="1" ht="9" customHeight="1" x14ac:dyDescent="0.2">
      <c r="C1061" s="133" t="s">
        <v>43</v>
      </c>
      <c r="D1061" s="133" t="s">
        <v>44</v>
      </c>
      <c r="E1061" s="133"/>
      <c r="F1061" s="134">
        <f t="shared" ref="F1061:F1094" si="37">SUM(G1061:H1061)</f>
        <v>352870</v>
      </c>
      <c r="G1061" s="134">
        <v>212991</v>
      </c>
      <c r="H1061" s="134">
        <v>139879</v>
      </c>
      <c r="I1061" s="134">
        <v>7614</v>
      </c>
      <c r="J1061" s="134"/>
      <c r="K1061" s="134">
        <f t="shared" ref="K1061:K1094" si="38">SUM(L1061:M1061)</f>
        <v>4929</v>
      </c>
      <c r="L1061" s="134">
        <v>4654</v>
      </c>
      <c r="M1061" s="134">
        <v>275</v>
      </c>
      <c r="N1061" s="134">
        <v>10758</v>
      </c>
      <c r="P1061" s="124"/>
      <c r="Q1061" s="124"/>
      <c r="R1061" s="124"/>
      <c r="S1061" s="124"/>
      <c r="T1061" s="124"/>
      <c r="U1061" s="124"/>
      <c r="V1061" s="124"/>
      <c r="W1061" s="124"/>
      <c r="X1061" s="124"/>
      <c r="Y1061" s="124"/>
      <c r="Z1061" s="124"/>
      <c r="AA1061" s="124"/>
      <c r="AB1061" s="124"/>
    </row>
    <row r="1062" spans="3:28" s="94" customFormat="1" ht="9" customHeight="1" x14ac:dyDescent="0.2">
      <c r="C1062" s="133"/>
      <c r="D1062" s="133" t="s">
        <v>45</v>
      </c>
      <c r="E1062" s="133"/>
      <c r="F1062" s="134">
        <f t="shared" si="37"/>
        <v>90142</v>
      </c>
      <c r="G1062" s="134">
        <v>90142</v>
      </c>
      <c r="H1062" s="134">
        <v>0</v>
      </c>
      <c r="I1062" s="134">
        <v>0</v>
      </c>
      <c r="J1062" s="134"/>
      <c r="K1062" s="134">
        <f t="shared" si="38"/>
        <v>841</v>
      </c>
      <c r="L1062" s="134">
        <v>841</v>
      </c>
      <c r="M1062" s="134">
        <v>0</v>
      </c>
      <c r="N1062" s="134">
        <v>18472</v>
      </c>
      <c r="P1062" s="124"/>
      <c r="Q1062" s="124"/>
      <c r="R1062" s="124"/>
      <c r="S1062" s="124"/>
      <c r="T1062" s="124"/>
      <c r="U1062" s="124"/>
      <c r="V1062" s="124"/>
      <c r="W1062" s="124"/>
      <c r="X1062" s="124"/>
      <c r="Y1062" s="124"/>
      <c r="Z1062" s="124"/>
      <c r="AA1062" s="124"/>
      <c r="AB1062" s="124"/>
    </row>
    <row r="1063" spans="3:28" s="94" customFormat="1" ht="9" customHeight="1" x14ac:dyDescent="0.2">
      <c r="C1063" s="139" t="s">
        <v>46</v>
      </c>
      <c r="D1063" s="139" t="s">
        <v>47</v>
      </c>
      <c r="E1063" s="139"/>
      <c r="F1063" s="140">
        <f t="shared" si="37"/>
        <v>32140</v>
      </c>
      <c r="G1063" s="140">
        <v>32140</v>
      </c>
      <c r="H1063" s="140">
        <v>0</v>
      </c>
      <c r="I1063" s="140">
        <v>18</v>
      </c>
      <c r="J1063" s="140"/>
      <c r="K1063" s="140">
        <f t="shared" si="38"/>
        <v>1063</v>
      </c>
      <c r="L1063" s="140">
        <v>955</v>
      </c>
      <c r="M1063" s="140">
        <v>108</v>
      </c>
      <c r="N1063" s="140">
        <v>2506</v>
      </c>
      <c r="P1063" s="124"/>
      <c r="Q1063" s="124"/>
      <c r="R1063" s="124"/>
      <c r="S1063" s="124"/>
      <c r="T1063" s="124"/>
      <c r="U1063" s="124"/>
      <c r="V1063" s="124"/>
      <c r="W1063" s="124"/>
      <c r="X1063" s="124"/>
      <c r="Y1063" s="124"/>
      <c r="Z1063" s="124"/>
      <c r="AA1063" s="124"/>
      <c r="AB1063" s="124"/>
    </row>
    <row r="1064" spans="3:28" s="94" customFormat="1" ht="9" customHeight="1" x14ac:dyDescent="0.2">
      <c r="C1064" s="133" t="s">
        <v>48</v>
      </c>
      <c r="D1064" s="133" t="s">
        <v>49</v>
      </c>
      <c r="E1064" s="133"/>
      <c r="F1064" s="134">
        <f t="shared" si="37"/>
        <v>31543</v>
      </c>
      <c r="G1064" s="134">
        <v>31543</v>
      </c>
      <c r="H1064" s="134">
        <v>0</v>
      </c>
      <c r="I1064" s="134">
        <v>0</v>
      </c>
      <c r="J1064" s="134"/>
      <c r="K1064" s="134">
        <f t="shared" si="38"/>
        <v>2586</v>
      </c>
      <c r="L1064" s="134">
        <v>2586</v>
      </c>
      <c r="M1064" s="134">
        <v>0</v>
      </c>
      <c r="N1064" s="134">
        <v>7760</v>
      </c>
      <c r="P1064" s="124"/>
      <c r="Q1064" s="124"/>
      <c r="R1064" s="124"/>
      <c r="S1064" s="124"/>
      <c r="T1064" s="124"/>
      <c r="U1064" s="124"/>
      <c r="V1064" s="124"/>
      <c r="W1064" s="124"/>
      <c r="X1064" s="124"/>
      <c r="Y1064" s="124"/>
      <c r="Z1064" s="124"/>
      <c r="AA1064" s="124"/>
      <c r="AB1064" s="124"/>
    </row>
    <row r="1065" spans="3:28" s="94" customFormat="1" ht="9" customHeight="1" x14ac:dyDescent="0.2">
      <c r="C1065" s="133" t="s">
        <v>50</v>
      </c>
      <c r="D1065" s="133" t="s">
        <v>51</v>
      </c>
      <c r="E1065" s="133"/>
      <c r="F1065" s="134">
        <f t="shared" si="37"/>
        <v>5540589</v>
      </c>
      <c r="G1065" s="134">
        <v>4716130</v>
      </c>
      <c r="H1065" s="134">
        <v>824459</v>
      </c>
      <c r="I1065" s="134">
        <v>26234</v>
      </c>
      <c r="J1065" s="134"/>
      <c r="K1065" s="134">
        <f t="shared" si="38"/>
        <v>6356</v>
      </c>
      <c r="L1065" s="134">
        <v>5365</v>
      </c>
      <c r="M1065" s="134">
        <v>991</v>
      </c>
      <c r="N1065" s="134">
        <v>9615</v>
      </c>
      <c r="P1065" s="124"/>
      <c r="Q1065" s="124"/>
      <c r="R1065" s="124"/>
      <c r="S1065" s="124"/>
      <c r="T1065" s="124"/>
      <c r="U1065" s="124"/>
      <c r="V1065" s="124"/>
      <c r="W1065" s="124"/>
      <c r="X1065" s="124"/>
      <c r="Y1065" s="124"/>
      <c r="Z1065" s="124"/>
      <c r="AA1065" s="124"/>
      <c r="AB1065" s="124"/>
    </row>
    <row r="1066" spans="3:28" s="94" customFormat="1" ht="9" customHeight="1" x14ac:dyDescent="0.2">
      <c r="C1066" s="133" t="s">
        <v>52</v>
      </c>
      <c r="D1066" s="133" t="s">
        <v>53</v>
      </c>
      <c r="E1066" s="133"/>
      <c r="F1066" s="134">
        <f t="shared" si="37"/>
        <v>385321</v>
      </c>
      <c r="G1066" s="134">
        <v>365325</v>
      </c>
      <c r="H1066" s="134">
        <v>19996</v>
      </c>
      <c r="I1066" s="134">
        <v>64491</v>
      </c>
      <c r="J1066" s="134"/>
      <c r="K1066" s="134">
        <f t="shared" si="38"/>
        <v>9828</v>
      </c>
      <c r="L1066" s="134">
        <v>9813</v>
      </c>
      <c r="M1066" s="134">
        <v>15</v>
      </c>
      <c r="N1066" s="134">
        <v>1418</v>
      </c>
      <c r="P1066" s="124"/>
      <c r="Q1066" s="124"/>
      <c r="R1066" s="124"/>
      <c r="S1066" s="124"/>
      <c r="T1066" s="124"/>
      <c r="U1066" s="124"/>
      <c r="V1066" s="124"/>
      <c r="W1066" s="124"/>
      <c r="X1066" s="124"/>
      <c r="Y1066" s="124"/>
      <c r="Z1066" s="124"/>
      <c r="AA1066" s="124"/>
      <c r="AB1066" s="124"/>
    </row>
    <row r="1067" spans="3:28" s="94" customFormat="1" ht="9" customHeight="1" x14ac:dyDescent="0.2">
      <c r="C1067" s="139"/>
      <c r="D1067" s="139" t="s">
        <v>52</v>
      </c>
      <c r="E1067" s="139"/>
      <c r="F1067" s="140">
        <f t="shared" si="37"/>
        <v>377454</v>
      </c>
      <c r="G1067" s="140">
        <v>328390</v>
      </c>
      <c r="H1067" s="140">
        <v>49064</v>
      </c>
      <c r="I1067" s="140">
        <v>415</v>
      </c>
      <c r="J1067" s="140"/>
      <c r="K1067" s="140">
        <f t="shared" si="38"/>
        <v>23451</v>
      </c>
      <c r="L1067" s="140">
        <v>23334</v>
      </c>
      <c r="M1067" s="140">
        <v>117</v>
      </c>
      <c r="N1067" s="140">
        <v>10072</v>
      </c>
      <c r="P1067" s="124"/>
      <c r="Q1067" s="124"/>
      <c r="R1067" s="124"/>
      <c r="S1067" s="124"/>
      <c r="T1067" s="124"/>
      <c r="U1067" s="124"/>
      <c r="V1067" s="124"/>
      <c r="W1067" s="124"/>
      <c r="X1067" s="124"/>
      <c r="Y1067" s="124"/>
      <c r="Z1067" s="124"/>
      <c r="AA1067" s="124"/>
      <c r="AB1067" s="124"/>
    </row>
    <row r="1068" spans="3:28" s="94" customFormat="1" ht="9" customHeight="1" x14ac:dyDescent="0.2">
      <c r="C1068" s="133"/>
      <c r="D1068" s="133" t="s">
        <v>54</v>
      </c>
      <c r="E1068" s="133"/>
      <c r="F1068" s="134">
        <f t="shared" si="37"/>
        <v>30653</v>
      </c>
      <c r="G1068" s="134">
        <v>29858</v>
      </c>
      <c r="H1068" s="134">
        <v>795</v>
      </c>
      <c r="I1068" s="134">
        <v>179</v>
      </c>
      <c r="J1068" s="134"/>
      <c r="K1068" s="134">
        <f t="shared" si="38"/>
        <v>9421</v>
      </c>
      <c r="L1068" s="134">
        <v>9421</v>
      </c>
      <c r="M1068" s="134">
        <v>0</v>
      </c>
      <c r="N1068" s="134">
        <v>6996</v>
      </c>
      <c r="P1068" s="124"/>
      <c r="Q1068" s="124"/>
      <c r="R1068" s="124"/>
      <c r="S1068" s="124"/>
      <c r="T1068" s="124"/>
      <c r="U1068" s="124"/>
      <c r="V1068" s="124"/>
      <c r="W1068" s="124"/>
      <c r="X1068" s="124"/>
      <c r="Y1068" s="124"/>
      <c r="Z1068" s="124"/>
      <c r="AA1068" s="124"/>
      <c r="AB1068" s="124"/>
    </row>
    <row r="1069" spans="3:28" s="94" customFormat="1" ht="9" customHeight="1" x14ac:dyDescent="0.2">
      <c r="C1069" s="133" t="s">
        <v>55</v>
      </c>
      <c r="D1069" s="133" t="s">
        <v>55</v>
      </c>
      <c r="E1069" s="133"/>
      <c r="F1069" s="134">
        <f t="shared" si="37"/>
        <v>195474</v>
      </c>
      <c r="G1069" s="134">
        <v>167778</v>
      </c>
      <c r="H1069" s="134">
        <v>27696</v>
      </c>
      <c r="I1069" s="134">
        <v>2245</v>
      </c>
      <c r="J1069" s="134"/>
      <c r="K1069" s="134">
        <f t="shared" si="38"/>
        <v>8457</v>
      </c>
      <c r="L1069" s="134">
        <v>7334</v>
      </c>
      <c r="M1069" s="134">
        <v>1123</v>
      </c>
      <c r="N1069" s="134">
        <v>12225</v>
      </c>
      <c r="P1069" s="124"/>
      <c r="Q1069" s="124"/>
      <c r="R1069" s="124"/>
      <c r="S1069" s="124"/>
      <c r="T1069" s="124"/>
      <c r="U1069" s="124"/>
      <c r="V1069" s="124"/>
      <c r="W1069" s="124"/>
      <c r="X1069" s="124"/>
      <c r="Y1069" s="124"/>
      <c r="Z1069" s="124"/>
      <c r="AA1069" s="124"/>
      <c r="AB1069" s="124"/>
    </row>
    <row r="1070" spans="3:28" s="94" customFormat="1" ht="9" customHeight="1" x14ac:dyDescent="0.2">
      <c r="C1070" s="133"/>
      <c r="D1070" s="133" t="s">
        <v>56</v>
      </c>
      <c r="E1070" s="133"/>
      <c r="F1070" s="134">
        <f t="shared" si="37"/>
        <v>0</v>
      </c>
      <c r="G1070" s="134">
        <v>0</v>
      </c>
      <c r="H1070" s="134">
        <v>0</v>
      </c>
      <c r="I1070" s="134">
        <v>0</v>
      </c>
      <c r="J1070" s="134"/>
      <c r="K1070" s="134">
        <f t="shared" si="38"/>
        <v>631</v>
      </c>
      <c r="L1070" s="134">
        <v>631</v>
      </c>
      <c r="M1070" s="134">
        <v>0</v>
      </c>
      <c r="N1070" s="134">
        <v>3346</v>
      </c>
      <c r="P1070" s="124"/>
      <c r="Q1070" s="124"/>
      <c r="R1070" s="124"/>
      <c r="S1070" s="124"/>
      <c r="T1070" s="124"/>
      <c r="U1070" s="124"/>
      <c r="V1070" s="124"/>
      <c r="W1070" s="124"/>
      <c r="X1070" s="124"/>
      <c r="Y1070" s="124"/>
      <c r="Z1070" s="124"/>
      <c r="AA1070" s="124"/>
      <c r="AB1070" s="124"/>
    </row>
    <row r="1071" spans="3:28" s="94" customFormat="1" ht="9" customHeight="1" x14ac:dyDescent="0.2">
      <c r="C1071" s="139" t="s">
        <v>57</v>
      </c>
      <c r="D1071" s="139" t="s">
        <v>57</v>
      </c>
      <c r="E1071" s="139"/>
      <c r="F1071" s="140">
        <f t="shared" si="37"/>
        <v>131733</v>
      </c>
      <c r="G1071" s="140">
        <v>56484</v>
      </c>
      <c r="H1071" s="140">
        <v>75249</v>
      </c>
      <c r="I1071" s="140">
        <v>2049</v>
      </c>
      <c r="J1071" s="140"/>
      <c r="K1071" s="140">
        <f t="shared" si="38"/>
        <v>6205</v>
      </c>
      <c r="L1071" s="140">
        <v>6205</v>
      </c>
      <c r="M1071" s="140">
        <v>0</v>
      </c>
      <c r="N1071" s="140">
        <v>12581</v>
      </c>
      <c r="P1071" s="124"/>
      <c r="Q1071" s="124"/>
      <c r="R1071" s="124"/>
      <c r="S1071" s="124"/>
      <c r="T1071" s="124"/>
      <c r="U1071" s="124"/>
      <c r="V1071" s="124"/>
      <c r="W1071" s="124"/>
      <c r="X1071" s="124"/>
      <c r="Y1071" s="124"/>
      <c r="Z1071" s="124"/>
      <c r="AA1071" s="124"/>
      <c r="AB1071" s="124"/>
    </row>
    <row r="1072" spans="3:28" s="94" customFormat="1" ht="9" customHeight="1" x14ac:dyDescent="0.2">
      <c r="C1072" s="133" t="s">
        <v>59</v>
      </c>
      <c r="D1072" s="133" t="s">
        <v>60</v>
      </c>
      <c r="E1072" s="133"/>
      <c r="F1072" s="134">
        <f t="shared" si="37"/>
        <v>11501904</v>
      </c>
      <c r="G1072" s="134">
        <v>3253022</v>
      </c>
      <c r="H1072" s="134">
        <v>8248882</v>
      </c>
      <c r="I1072" s="134">
        <v>1461946</v>
      </c>
      <c r="J1072" s="134"/>
      <c r="K1072" s="134">
        <f t="shared" si="38"/>
        <v>58631</v>
      </c>
      <c r="L1072" s="134">
        <v>57314</v>
      </c>
      <c r="M1072" s="134">
        <v>1317</v>
      </c>
      <c r="N1072" s="134">
        <v>17746</v>
      </c>
      <c r="P1072" s="124"/>
      <c r="Q1072" s="124"/>
      <c r="R1072" s="124"/>
      <c r="S1072" s="124"/>
      <c r="T1072" s="124"/>
      <c r="U1072" s="124"/>
      <c r="V1072" s="124"/>
      <c r="W1072" s="124"/>
      <c r="X1072" s="124"/>
      <c r="Y1072" s="124"/>
      <c r="Z1072" s="124"/>
      <c r="AA1072" s="124"/>
      <c r="AB1072" s="124"/>
    </row>
    <row r="1073" spans="3:28" s="94" customFormat="1" ht="9" customHeight="1" x14ac:dyDescent="0.2">
      <c r="C1073" s="133"/>
      <c r="D1073" s="133" t="s">
        <v>61</v>
      </c>
      <c r="E1073" s="133"/>
      <c r="F1073" s="134">
        <f t="shared" si="37"/>
        <v>118985</v>
      </c>
      <c r="G1073" s="134">
        <v>118985</v>
      </c>
      <c r="H1073" s="134">
        <v>0</v>
      </c>
      <c r="I1073" s="134">
        <v>0</v>
      </c>
      <c r="J1073" s="134"/>
      <c r="K1073" s="134">
        <f t="shared" si="38"/>
        <v>5309</v>
      </c>
      <c r="L1073" s="134">
        <v>5173</v>
      </c>
      <c r="M1073" s="134">
        <v>136</v>
      </c>
      <c r="N1073" s="134">
        <v>5321</v>
      </c>
      <c r="P1073" s="124"/>
      <c r="Q1073" s="124"/>
      <c r="R1073" s="124"/>
      <c r="S1073" s="124"/>
      <c r="T1073" s="124"/>
      <c r="U1073" s="124"/>
      <c r="V1073" s="124"/>
      <c r="W1073" s="124"/>
      <c r="X1073" s="124"/>
      <c r="Y1073" s="124"/>
      <c r="Z1073" s="124"/>
      <c r="AA1073" s="124"/>
      <c r="AB1073" s="124"/>
    </row>
    <row r="1074" spans="3:28" s="94" customFormat="1" ht="9" customHeight="1" x14ac:dyDescent="0.2">
      <c r="C1074" s="133"/>
      <c r="D1074" s="133" t="s">
        <v>62</v>
      </c>
      <c r="E1074" s="133"/>
      <c r="F1074" s="134">
        <f t="shared" si="37"/>
        <v>357654</v>
      </c>
      <c r="G1074" s="134">
        <v>27577</v>
      </c>
      <c r="H1074" s="134">
        <v>330077</v>
      </c>
      <c r="I1074" s="134">
        <v>48250</v>
      </c>
      <c r="J1074" s="134"/>
      <c r="K1074" s="134">
        <f t="shared" si="38"/>
        <v>35788</v>
      </c>
      <c r="L1074" s="134">
        <v>35665</v>
      </c>
      <c r="M1074" s="134">
        <v>123</v>
      </c>
      <c r="N1074" s="134">
        <v>5369</v>
      </c>
      <c r="P1074" s="124"/>
      <c r="Q1074" s="124"/>
      <c r="R1074" s="124"/>
      <c r="S1074" s="124"/>
      <c r="T1074" s="124"/>
      <c r="U1074" s="124"/>
      <c r="V1074" s="124"/>
      <c r="W1074" s="124"/>
      <c r="X1074" s="124"/>
      <c r="Y1074" s="124"/>
      <c r="Z1074" s="124"/>
      <c r="AA1074" s="124"/>
      <c r="AB1074" s="124"/>
    </row>
    <row r="1075" spans="3:28" s="94" customFormat="1" ht="9" customHeight="1" x14ac:dyDescent="0.2">
      <c r="C1075" s="139" t="s">
        <v>63</v>
      </c>
      <c r="D1075" s="139" t="s">
        <v>63</v>
      </c>
      <c r="E1075" s="139"/>
      <c r="F1075" s="140">
        <f t="shared" si="37"/>
        <v>213530</v>
      </c>
      <c r="G1075" s="140">
        <v>136413</v>
      </c>
      <c r="H1075" s="140">
        <v>77117</v>
      </c>
      <c r="I1075" s="140">
        <v>2292</v>
      </c>
      <c r="J1075" s="140"/>
      <c r="K1075" s="140">
        <f t="shared" si="38"/>
        <v>8312</v>
      </c>
      <c r="L1075" s="140">
        <v>7253</v>
      </c>
      <c r="M1075" s="140">
        <v>1059</v>
      </c>
      <c r="N1075" s="140">
        <v>24511</v>
      </c>
      <c r="P1075" s="124"/>
      <c r="Q1075" s="124"/>
      <c r="R1075" s="124"/>
      <c r="S1075" s="124"/>
      <c r="T1075" s="124"/>
      <c r="U1075" s="124"/>
      <c r="V1075" s="124"/>
      <c r="W1075" s="124"/>
      <c r="X1075" s="124"/>
      <c r="Y1075" s="124"/>
      <c r="Z1075" s="124"/>
      <c r="AA1075" s="124"/>
      <c r="AB1075" s="124"/>
    </row>
    <row r="1076" spans="3:28" s="94" customFormat="1" ht="9" customHeight="1" x14ac:dyDescent="0.2">
      <c r="C1076" s="133"/>
      <c r="D1076" s="133" t="s">
        <v>64</v>
      </c>
      <c r="E1076" s="133"/>
      <c r="F1076" s="134">
        <f t="shared" si="37"/>
        <v>0</v>
      </c>
      <c r="G1076" s="134">
        <v>0</v>
      </c>
      <c r="H1076" s="134">
        <v>0</v>
      </c>
      <c r="I1076" s="134">
        <v>0</v>
      </c>
      <c r="J1076" s="134"/>
      <c r="K1076" s="134">
        <f t="shared" si="38"/>
        <v>370</v>
      </c>
      <c r="L1076" s="134">
        <v>370</v>
      </c>
      <c r="M1076" s="134">
        <v>0</v>
      </c>
      <c r="N1076" s="134">
        <v>1625</v>
      </c>
      <c r="P1076" s="124"/>
      <c r="Q1076" s="124"/>
      <c r="R1076" s="124"/>
      <c r="S1076" s="124"/>
      <c r="T1076" s="124"/>
      <c r="U1076" s="124"/>
      <c r="V1076" s="124"/>
      <c r="W1076" s="124"/>
      <c r="X1076" s="124"/>
      <c r="Y1076" s="124"/>
      <c r="Z1076" s="124"/>
      <c r="AA1076" s="124"/>
      <c r="AB1076" s="124"/>
    </row>
    <row r="1077" spans="3:28" s="94" customFormat="1" ht="9" customHeight="1" x14ac:dyDescent="0.2">
      <c r="C1077" s="133" t="s">
        <v>65</v>
      </c>
      <c r="D1077" s="133" t="s">
        <v>66</v>
      </c>
      <c r="E1077" s="133"/>
      <c r="F1077" s="134">
        <f t="shared" si="37"/>
        <v>1036040</v>
      </c>
      <c r="G1077" s="134">
        <v>1023948</v>
      </c>
      <c r="H1077" s="134">
        <v>12092</v>
      </c>
      <c r="I1077" s="134">
        <v>648</v>
      </c>
      <c r="J1077" s="134"/>
      <c r="K1077" s="134">
        <f t="shared" si="38"/>
        <v>28290</v>
      </c>
      <c r="L1077" s="134">
        <v>28209</v>
      </c>
      <c r="M1077" s="134">
        <v>81</v>
      </c>
      <c r="N1077" s="134">
        <v>5728</v>
      </c>
      <c r="P1077" s="124"/>
      <c r="Q1077" s="124"/>
      <c r="R1077" s="124"/>
      <c r="S1077" s="124"/>
      <c r="T1077" s="124"/>
      <c r="U1077" s="124"/>
      <c r="V1077" s="124"/>
      <c r="W1077" s="124"/>
      <c r="X1077" s="124"/>
      <c r="Y1077" s="124"/>
      <c r="Z1077" s="124"/>
      <c r="AA1077" s="124"/>
      <c r="AB1077" s="124"/>
    </row>
    <row r="1078" spans="3:28" s="94" customFormat="1" ht="9" customHeight="1" x14ac:dyDescent="0.2">
      <c r="C1078" s="133"/>
      <c r="D1078" s="133" t="s">
        <v>67</v>
      </c>
      <c r="E1078" s="133"/>
      <c r="F1078" s="134">
        <f t="shared" si="37"/>
        <v>168873</v>
      </c>
      <c r="G1078" s="134">
        <v>165108</v>
      </c>
      <c r="H1078" s="134">
        <v>3765</v>
      </c>
      <c r="I1078" s="134">
        <v>0</v>
      </c>
      <c r="J1078" s="134"/>
      <c r="K1078" s="134">
        <f t="shared" si="38"/>
        <v>30133</v>
      </c>
      <c r="L1078" s="134">
        <v>30040</v>
      </c>
      <c r="M1078" s="134">
        <v>93</v>
      </c>
      <c r="N1078" s="134">
        <v>6794</v>
      </c>
      <c r="P1078" s="124"/>
      <c r="Q1078" s="124"/>
      <c r="R1078" s="124"/>
      <c r="S1078" s="124"/>
      <c r="T1078" s="124"/>
      <c r="U1078" s="124"/>
      <c r="V1078" s="124"/>
      <c r="W1078" s="124"/>
      <c r="X1078" s="124"/>
      <c r="Y1078" s="124"/>
      <c r="Z1078" s="124"/>
      <c r="AA1078" s="124"/>
      <c r="AB1078" s="124"/>
    </row>
    <row r="1079" spans="3:28" s="94" customFormat="1" ht="9" customHeight="1" x14ac:dyDescent="0.2">
      <c r="C1079" s="139"/>
      <c r="D1079" s="139" t="s">
        <v>68</v>
      </c>
      <c r="E1079" s="139"/>
      <c r="F1079" s="140">
        <f t="shared" si="37"/>
        <v>623793</v>
      </c>
      <c r="G1079" s="140">
        <v>342510</v>
      </c>
      <c r="H1079" s="140">
        <v>281283</v>
      </c>
      <c r="I1079" s="140">
        <v>55058</v>
      </c>
      <c r="J1079" s="140"/>
      <c r="K1079" s="140">
        <f t="shared" si="38"/>
        <v>31685</v>
      </c>
      <c r="L1079" s="140">
        <v>31549</v>
      </c>
      <c r="M1079" s="140">
        <v>136</v>
      </c>
      <c r="N1079" s="140">
        <v>11946</v>
      </c>
      <c r="P1079" s="124"/>
      <c r="Q1079" s="124"/>
      <c r="R1079" s="124"/>
      <c r="S1079" s="124"/>
      <c r="T1079" s="124"/>
      <c r="U1079" s="124"/>
      <c r="V1079" s="124"/>
      <c r="W1079" s="124"/>
      <c r="X1079" s="124"/>
      <c r="Y1079" s="124"/>
      <c r="Z1079" s="124"/>
      <c r="AA1079" s="124"/>
      <c r="AB1079" s="124"/>
    </row>
    <row r="1080" spans="3:28" s="94" customFormat="1" ht="9" customHeight="1" x14ac:dyDescent="0.2">
      <c r="C1080" s="133" t="s">
        <v>69</v>
      </c>
      <c r="D1080" s="133" t="s">
        <v>70</v>
      </c>
      <c r="E1080" s="133"/>
      <c r="F1080" s="134">
        <f t="shared" si="37"/>
        <v>166034</v>
      </c>
      <c r="G1080" s="134">
        <v>162966</v>
      </c>
      <c r="H1080" s="134">
        <v>3068</v>
      </c>
      <c r="I1080" s="134">
        <v>0</v>
      </c>
      <c r="J1080" s="134"/>
      <c r="K1080" s="134">
        <f t="shared" si="38"/>
        <v>30195</v>
      </c>
      <c r="L1080" s="134">
        <v>30195</v>
      </c>
      <c r="M1080" s="134">
        <v>0</v>
      </c>
      <c r="N1080" s="134">
        <v>15243</v>
      </c>
      <c r="P1080" s="124"/>
      <c r="Q1080" s="124"/>
      <c r="R1080" s="124"/>
      <c r="S1080" s="124"/>
      <c r="T1080" s="124"/>
      <c r="U1080" s="124"/>
      <c r="V1080" s="124"/>
      <c r="W1080" s="124"/>
      <c r="X1080" s="124"/>
      <c r="Y1080" s="124"/>
      <c r="Z1080" s="124"/>
      <c r="AA1080" s="124"/>
      <c r="AB1080" s="124"/>
    </row>
    <row r="1081" spans="3:28" s="94" customFormat="1" ht="9" customHeight="1" x14ac:dyDescent="0.2">
      <c r="C1081" s="133"/>
      <c r="D1081" s="133" t="s">
        <v>71</v>
      </c>
      <c r="E1081" s="133"/>
      <c r="F1081" s="134">
        <f t="shared" si="37"/>
        <v>31272</v>
      </c>
      <c r="G1081" s="134">
        <v>20490</v>
      </c>
      <c r="H1081" s="134">
        <v>10782</v>
      </c>
      <c r="I1081" s="134">
        <v>0</v>
      </c>
      <c r="J1081" s="134"/>
      <c r="K1081" s="134">
        <f t="shared" si="38"/>
        <v>6933</v>
      </c>
      <c r="L1081" s="134">
        <v>6930</v>
      </c>
      <c r="M1081" s="134">
        <v>3</v>
      </c>
      <c r="N1081" s="134">
        <v>11450</v>
      </c>
      <c r="P1081" s="124"/>
      <c r="Q1081" s="124"/>
      <c r="R1081" s="124"/>
      <c r="S1081" s="124"/>
      <c r="T1081" s="124"/>
      <c r="U1081" s="124"/>
      <c r="V1081" s="124"/>
      <c r="W1081" s="124"/>
      <c r="X1081" s="124"/>
      <c r="Y1081" s="124"/>
      <c r="Z1081" s="124"/>
      <c r="AA1081" s="124"/>
      <c r="AB1081" s="124"/>
    </row>
    <row r="1082" spans="3:28" s="94" customFormat="1" ht="9" customHeight="1" x14ac:dyDescent="0.2">
      <c r="C1082" s="133"/>
      <c r="D1082" s="133" t="s">
        <v>72</v>
      </c>
      <c r="E1082" s="133"/>
      <c r="F1082" s="134">
        <f t="shared" si="37"/>
        <v>1141706</v>
      </c>
      <c r="G1082" s="134">
        <v>1072798</v>
      </c>
      <c r="H1082" s="134">
        <v>68908</v>
      </c>
      <c r="I1082" s="134">
        <v>405</v>
      </c>
      <c r="J1082" s="134"/>
      <c r="K1082" s="134">
        <f t="shared" si="38"/>
        <v>24522</v>
      </c>
      <c r="L1082" s="134">
        <v>24081</v>
      </c>
      <c r="M1082" s="134">
        <v>441</v>
      </c>
      <c r="N1082" s="134">
        <v>34289</v>
      </c>
      <c r="P1082" s="124"/>
      <c r="Q1082" s="124"/>
      <c r="R1082" s="124"/>
      <c r="S1082" s="124"/>
      <c r="T1082" s="124"/>
      <c r="U1082" s="124"/>
      <c r="V1082" s="124"/>
      <c r="W1082" s="124"/>
      <c r="X1082" s="124"/>
      <c r="Y1082" s="124"/>
      <c r="Z1082" s="124"/>
      <c r="AA1082" s="124"/>
      <c r="AB1082" s="124"/>
    </row>
    <row r="1083" spans="3:28" s="94" customFormat="1" ht="9" customHeight="1" x14ac:dyDescent="0.2">
      <c r="C1083" s="139"/>
      <c r="D1083" s="139" t="s">
        <v>73</v>
      </c>
      <c r="E1083" s="139"/>
      <c r="F1083" s="140">
        <f t="shared" si="37"/>
        <v>0</v>
      </c>
      <c r="G1083" s="140">
        <v>0</v>
      </c>
      <c r="H1083" s="140">
        <v>0</v>
      </c>
      <c r="I1083" s="140">
        <v>0</v>
      </c>
      <c r="J1083" s="140"/>
      <c r="K1083" s="140">
        <f t="shared" si="38"/>
        <v>280</v>
      </c>
      <c r="L1083" s="140">
        <v>274</v>
      </c>
      <c r="M1083" s="140">
        <v>6</v>
      </c>
      <c r="N1083" s="140">
        <v>3594</v>
      </c>
      <c r="P1083" s="124"/>
      <c r="Q1083" s="124"/>
      <c r="R1083" s="124"/>
      <c r="S1083" s="124"/>
      <c r="T1083" s="124"/>
      <c r="U1083" s="124"/>
      <c r="V1083" s="124"/>
      <c r="W1083" s="124"/>
      <c r="X1083" s="124"/>
      <c r="Y1083" s="124"/>
      <c r="Z1083" s="124"/>
      <c r="AA1083" s="124"/>
      <c r="AB1083" s="124"/>
    </row>
    <row r="1084" spans="3:28" s="94" customFormat="1" ht="9" customHeight="1" x14ac:dyDescent="0.2">
      <c r="C1084" s="133" t="s">
        <v>74</v>
      </c>
      <c r="D1084" s="133" t="s">
        <v>75</v>
      </c>
      <c r="E1084" s="133"/>
      <c r="F1084" s="134">
        <f t="shared" si="37"/>
        <v>841997</v>
      </c>
      <c r="G1084" s="134">
        <v>793514</v>
      </c>
      <c r="H1084" s="134">
        <v>48483</v>
      </c>
      <c r="I1084" s="134">
        <v>2133</v>
      </c>
      <c r="J1084" s="134"/>
      <c r="K1084" s="134">
        <f t="shared" si="38"/>
        <v>7134</v>
      </c>
      <c r="L1084" s="134">
        <v>6938</v>
      </c>
      <c r="M1084" s="134">
        <v>196</v>
      </c>
      <c r="N1084" s="134">
        <v>6103</v>
      </c>
      <c r="P1084" s="124"/>
      <c r="Q1084" s="124"/>
      <c r="R1084" s="124"/>
      <c r="S1084" s="124"/>
      <c r="T1084" s="124"/>
      <c r="U1084" s="124"/>
      <c r="V1084" s="124"/>
      <c r="W1084" s="124"/>
      <c r="X1084" s="124"/>
      <c r="Y1084" s="124"/>
      <c r="Z1084" s="124"/>
      <c r="AA1084" s="124"/>
      <c r="AB1084" s="124"/>
    </row>
    <row r="1085" spans="3:28" s="94" customFormat="1" ht="9" customHeight="1" x14ac:dyDescent="0.2">
      <c r="C1085" s="133" t="s">
        <v>76</v>
      </c>
      <c r="D1085" s="133" t="s">
        <v>77</v>
      </c>
      <c r="E1085" s="133"/>
      <c r="F1085" s="134">
        <f t="shared" si="37"/>
        <v>61423</v>
      </c>
      <c r="G1085" s="134">
        <v>61383</v>
      </c>
      <c r="H1085" s="134">
        <v>40</v>
      </c>
      <c r="I1085" s="134">
        <v>773</v>
      </c>
      <c r="J1085" s="134"/>
      <c r="K1085" s="134">
        <f t="shared" si="38"/>
        <v>4003</v>
      </c>
      <c r="L1085" s="134">
        <v>2913</v>
      </c>
      <c r="M1085" s="134">
        <v>1090</v>
      </c>
      <c r="N1085" s="134">
        <v>22487</v>
      </c>
      <c r="P1085" s="124"/>
      <c r="Q1085" s="124"/>
      <c r="R1085" s="124"/>
      <c r="S1085" s="124"/>
      <c r="T1085" s="124"/>
      <c r="U1085" s="124"/>
      <c r="V1085" s="124"/>
      <c r="W1085" s="124"/>
      <c r="X1085" s="124"/>
      <c r="Y1085" s="124"/>
      <c r="Z1085" s="124"/>
      <c r="AA1085" s="124"/>
      <c r="AB1085" s="124"/>
    </row>
    <row r="1086" spans="3:28" s="94" customFormat="1" ht="9" customHeight="1" x14ac:dyDescent="0.2">
      <c r="C1086" s="133"/>
      <c r="D1086" s="133" t="s">
        <v>78</v>
      </c>
      <c r="E1086" s="133"/>
      <c r="F1086" s="134">
        <f t="shared" si="37"/>
        <v>66347</v>
      </c>
      <c r="G1086" s="134">
        <v>66347</v>
      </c>
      <c r="H1086" s="134">
        <v>0</v>
      </c>
      <c r="I1086" s="134">
        <v>0</v>
      </c>
      <c r="J1086" s="134"/>
      <c r="K1086" s="134">
        <f t="shared" si="38"/>
        <v>4314</v>
      </c>
      <c r="L1086" s="134">
        <v>4298</v>
      </c>
      <c r="M1086" s="134">
        <v>16</v>
      </c>
      <c r="N1086" s="134">
        <v>11251</v>
      </c>
      <c r="P1086" s="124"/>
      <c r="Q1086" s="124"/>
      <c r="R1086" s="124"/>
      <c r="S1086" s="124"/>
      <c r="T1086" s="124"/>
      <c r="U1086" s="124"/>
      <c r="V1086" s="124"/>
      <c r="W1086" s="124"/>
      <c r="X1086" s="124"/>
      <c r="Y1086" s="124"/>
      <c r="Z1086" s="124"/>
      <c r="AA1086" s="124"/>
      <c r="AB1086" s="124"/>
    </row>
    <row r="1087" spans="3:28" s="94" customFormat="1" ht="9" customHeight="1" x14ac:dyDescent="0.2">
      <c r="C1087" s="139"/>
      <c r="D1087" s="139" t="s">
        <v>79</v>
      </c>
      <c r="E1087" s="139"/>
      <c r="F1087" s="140">
        <f t="shared" si="37"/>
        <v>72448</v>
      </c>
      <c r="G1087" s="140">
        <v>72448</v>
      </c>
      <c r="H1087" s="140">
        <v>0</v>
      </c>
      <c r="I1087" s="140">
        <v>39</v>
      </c>
      <c r="J1087" s="140"/>
      <c r="K1087" s="140">
        <f t="shared" si="38"/>
        <v>746</v>
      </c>
      <c r="L1087" s="140">
        <v>727</v>
      </c>
      <c r="M1087" s="140">
        <v>19</v>
      </c>
      <c r="N1087" s="140">
        <v>9351</v>
      </c>
      <c r="P1087" s="124"/>
      <c r="Q1087" s="124"/>
      <c r="R1087" s="124"/>
      <c r="S1087" s="124"/>
      <c r="T1087" s="124"/>
      <c r="U1087" s="124"/>
      <c r="V1087" s="124"/>
      <c r="W1087" s="124"/>
      <c r="X1087" s="124"/>
      <c r="Y1087" s="124"/>
      <c r="Z1087" s="124"/>
      <c r="AA1087" s="124"/>
      <c r="AB1087" s="124"/>
    </row>
    <row r="1088" spans="3:28" s="94" customFormat="1" ht="9" customHeight="1" x14ac:dyDescent="0.2">
      <c r="C1088" s="133"/>
      <c r="D1088" s="133" t="s">
        <v>80</v>
      </c>
      <c r="E1088" s="133"/>
      <c r="F1088" s="134">
        <f t="shared" si="37"/>
        <v>204095</v>
      </c>
      <c r="G1088" s="134">
        <v>203647</v>
      </c>
      <c r="H1088" s="134">
        <v>448</v>
      </c>
      <c r="I1088" s="134">
        <v>83</v>
      </c>
      <c r="J1088" s="134"/>
      <c r="K1088" s="134">
        <f t="shared" si="38"/>
        <v>6925</v>
      </c>
      <c r="L1088" s="134">
        <v>6889</v>
      </c>
      <c r="M1088" s="134">
        <v>36</v>
      </c>
      <c r="N1088" s="134">
        <v>5496</v>
      </c>
      <c r="P1088" s="124"/>
      <c r="Q1088" s="124"/>
      <c r="R1088" s="124"/>
      <c r="S1088" s="124"/>
      <c r="T1088" s="124"/>
      <c r="U1088" s="124"/>
      <c r="V1088" s="124"/>
      <c r="W1088" s="124"/>
      <c r="X1088" s="124"/>
      <c r="Y1088" s="124"/>
      <c r="Z1088" s="124"/>
      <c r="AA1088" s="124"/>
      <c r="AB1088" s="124"/>
    </row>
    <row r="1089" spans="3:28" s="94" customFormat="1" ht="9" customHeight="1" x14ac:dyDescent="0.2">
      <c r="C1089" s="133"/>
      <c r="D1089" s="133" t="s">
        <v>81</v>
      </c>
      <c r="E1089" s="133"/>
      <c r="F1089" s="134">
        <f t="shared" si="37"/>
        <v>511570</v>
      </c>
      <c r="G1089" s="134">
        <v>473107</v>
      </c>
      <c r="H1089" s="134">
        <v>38463</v>
      </c>
      <c r="I1089" s="134">
        <v>631</v>
      </c>
      <c r="J1089" s="134"/>
      <c r="K1089" s="134">
        <f t="shared" si="38"/>
        <v>17264</v>
      </c>
      <c r="L1089" s="134">
        <v>13054</v>
      </c>
      <c r="M1089" s="134">
        <v>4210</v>
      </c>
      <c r="N1089" s="134">
        <v>18618</v>
      </c>
      <c r="P1089" s="124"/>
      <c r="Q1089" s="124"/>
      <c r="R1089" s="124"/>
      <c r="S1089" s="124"/>
      <c r="T1089" s="124"/>
      <c r="U1089" s="124"/>
      <c r="V1089" s="124"/>
      <c r="W1089" s="124"/>
      <c r="X1089" s="124"/>
      <c r="Y1089" s="124"/>
      <c r="Z1089" s="124"/>
      <c r="AA1089" s="124"/>
      <c r="AB1089" s="124"/>
    </row>
    <row r="1090" spans="3:28" s="94" customFormat="1" ht="9" customHeight="1" x14ac:dyDescent="0.2">
      <c r="C1090" s="133" t="s">
        <v>82</v>
      </c>
      <c r="D1090" s="133" t="s">
        <v>83</v>
      </c>
      <c r="E1090" s="133"/>
      <c r="F1090" s="134">
        <f t="shared" si="37"/>
        <v>105626</v>
      </c>
      <c r="G1090" s="134">
        <v>101082</v>
      </c>
      <c r="H1090" s="134">
        <v>4544</v>
      </c>
      <c r="I1090" s="134">
        <v>412</v>
      </c>
      <c r="J1090" s="134"/>
      <c r="K1090" s="134">
        <f t="shared" si="38"/>
        <v>2483</v>
      </c>
      <c r="L1090" s="134">
        <v>2476</v>
      </c>
      <c r="M1090" s="134">
        <v>7</v>
      </c>
      <c r="N1090" s="134">
        <v>3562</v>
      </c>
      <c r="P1090" s="124"/>
      <c r="Q1090" s="124"/>
      <c r="R1090" s="124"/>
      <c r="S1090" s="124"/>
      <c r="T1090" s="124"/>
      <c r="U1090" s="124"/>
      <c r="V1090" s="124"/>
      <c r="W1090" s="124"/>
      <c r="X1090" s="124"/>
      <c r="Y1090" s="124"/>
      <c r="Z1090" s="124"/>
      <c r="AA1090" s="124"/>
      <c r="AB1090" s="124"/>
    </row>
    <row r="1091" spans="3:28" s="94" customFormat="1" ht="9" customHeight="1" x14ac:dyDescent="0.2">
      <c r="C1091" s="139"/>
      <c r="D1091" s="139" t="s">
        <v>84</v>
      </c>
      <c r="E1091" s="139"/>
      <c r="F1091" s="140">
        <f t="shared" si="37"/>
        <v>98703</v>
      </c>
      <c r="G1091" s="140">
        <v>98703</v>
      </c>
      <c r="H1091" s="140">
        <v>0</v>
      </c>
      <c r="I1091" s="140">
        <v>0</v>
      </c>
      <c r="J1091" s="140"/>
      <c r="K1091" s="140">
        <f t="shared" si="38"/>
        <v>11092</v>
      </c>
      <c r="L1091" s="140">
        <v>11092</v>
      </c>
      <c r="M1091" s="140">
        <v>0</v>
      </c>
      <c r="N1091" s="140">
        <v>3925</v>
      </c>
      <c r="P1091" s="124"/>
      <c r="Q1091" s="124"/>
      <c r="R1091" s="124"/>
      <c r="S1091" s="124"/>
      <c r="T1091" s="124"/>
      <c r="U1091" s="124"/>
      <c r="V1091" s="124"/>
      <c r="W1091" s="124"/>
      <c r="X1091" s="124"/>
      <c r="Y1091" s="124"/>
      <c r="Z1091" s="124"/>
      <c r="AA1091" s="124"/>
      <c r="AB1091" s="124"/>
    </row>
    <row r="1092" spans="3:28" s="94" customFormat="1" ht="9" customHeight="1" x14ac:dyDescent="0.2">
      <c r="C1092" s="133"/>
      <c r="D1092" s="133" t="s">
        <v>85</v>
      </c>
      <c r="E1092" s="133"/>
      <c r="F1092" s="134">
        <f t="shared" si="37"/>
        <v>851727</v>
      </c>
      <c r="G1092" s="134">
        <v>759251</v>
      </c>
      <c r="H1092" s="134">
        <v>92476</v>
      </c>
      <c r="I1092" s="134">
        <v>4445</v>
      </c>
      <c r="J1092" s="134"/>
      <c r="K1092" s="134">
        <f t="shared" si="38"/>
        <v>11266</v>
      </c>
      <c r="L1092" s="134">
        <v>10697</v>
      </c>
      <c r="M1092" s="134">
        <v>569</v>
      </c>
      <c r="N1092" s="134">
        <v>11532</v>
      </c>
      <c r="P1092" s="124"/>
      <c r="Q1092" s="124"/>
      <c r="R1092" s="124"/>
      <c r="S1092" s="124"/>
      <c r="T1092" s="124"/>
      <c r="U1092" s="124"/>
      <c r="V1092" s="124"/>
      <c r="W1092" s="124"/>
      <c r="X1092" s="124"/>
      <c r="Y1092" s="124"/>
      <c r="Z1092" s="124"/>
      <c r="AA1092" s="124"/>
      <c r="AB1092" s="124"/>
    </row>
    <row r="1093" spans="3:28" s="94" customFormat="1" ht="9" customHeight="1" x14ac:dyDescent="0.2">
      <c r="C1093" s="142" t="s">
        <v>86</v>
      </c>
      <c r="D1093" s="143" t="s">
        <v>87</v>
      </c>
      <c r="E1093" s="144"/>
      <c r="F1093" s="134">
        <f t="shared" si="37"/>
        <v>1203219</v>
      </c>
      <c r="G1093" s="134">
        <v>1111637</v>
      </c>
      <c r="H1093" s="134">
        <v>91582</v>
      </c>
      <c r="I1093" s="134">
        <v>5349</v>
      </c>
      <c r="J1093" s="134"/>
      <c r="K1093" s="134">
        <f t="shared" si="38"/>
        <v>17025</v>
      </c>
      <c r="L1093" s="134">
        <v>16332</v>
      </c>
      <c r="M1093" s="134">
        <v>693</v>
      </c>
      <c r="N1093" s="134">
        <v>15515</v>
      </c>
      <c r="P1093" s="124"/>
      <c r="Q1093" s="124"/>
      <c r="R1093" s="124"/>
      <c r="S1093" s="124"/>
      <c r="T1093" s="124"/>
      <c r="U1093" s="124"/>
      <c r="V1093" s="124"/>
      <c r="W1093" s="124"/>
      <c r="X1093" s="124"/>
      <c r="Y1093" s="124"/>
      <c r="Z1093" s="124"/>
      <c r="AA1093" s="124"/>
      <c r="AB1093" s="124"/>
    </row>
    <row r="1094" spans="3:28" s="94" customFormat="1" ht="9" customHeight="1" x14ac:dyDescent="0.2">
      <c r="C1094" s="133" t="s">
        <v>88</v>
      </c>
      <c r="D1094" s="133" t="s">
        <v>88</v>
      </c>
      <c r="E1094" s="133"/>
      <c r="F1094" s="134">
        <f t="shared" si="37"/>
        <v>233757</v>
      </c>
      <c r="G1094" s="134">
        <v>173304</v>
      </c>
      <c r="H1094" s="134">
        <v>60453</v>
      </c>
      <c r="I1094" s="134">
        <v>350</v>
      </c>
      <c r="J1094" s="134"/>
      <c r="K1094" s="134">
        <f t="shared" si="38"/>
        <v>2954</v>
      </c>
      <c r="L1094" s="134">
        <v>2828</v>
      </c>
      <c r="M1094" s="134">
        <v>126</v>
      </c>
      <c r="N1094" s="134">
        <v>10968</v>
      </c>
      <c r="P1094" s="124"/>
      <c r="Q1094" s="124"/>
      <c r="R1094" s="124"/>
      <c r="S1094" s="124"/>
      <c r="T1094" s="124"/>
      <c r="U1094" s="124"/>
      <c r="V1094" s="124"/>
      <c r="W1094" s="124"/>
      <c r="X1094" s="124"/>
      <c r="Y1094" s="124"/>
      <c r="Z1094" s="124"/>
      <c r="AA1094" s="124"/>
      <c r="AB1094" s="124"/>
    </row>
    <row r="1095" spans="3:28" s="62" customFormat="1" ht="9" customHeight="1" x14ac:dyDescent="0.2">
      <c r="C1095" s="31"/>
      <c r="F1095" s="82"/>
      <c r="G1095" s="82"/>
      <c r="H1095" s="82"/>
      <c r="I1095" s="82"/>
      <c r="J1095" s="82"/>
      <c r="K1095" s="82"/>
      <c r="L1095" s="82"/>
      <c r="M1095" s="82"/>
      <c r="N1095" s="82"/>
    </row>
    <row r="1096" spans="3:28" s="146" customFormat="1" ht="9" customHeight="1" x14ac:dyDescent="0.25">
      <c r="C1096" s="132">
        <v>2012</v>
      </c>
      <c r="D1096" s="133"/>
      <c r="E1096" s="133"/>
      <c r="F1096" s="134"/>
      <c r="G1096" s="134"/>
      <c r="H1096" s="134"/>
      <c r="I1096" s="134"/>
      <c r="J1096" s="134"/>
      <c r="K1096" s="134"/>
      <c r="L1096" s="134"/>
      <c r="M1096" s="134"/>
      <c r="N1096" s="134"/>
      <c r="O1096" s="145"/>
      <c r="P1096" s="145"/>
    </row>
    <row r="1097" spans="3:28" s="151" customFormat="1" ht="9" customHeight="1" x14ac:dyDescent="0.2">
      <c r="C1097" s="135" t="s">
        <v>10</v>
      </c>
      <c r="D1097" s="147"/>
      <c r="E1097" s="136"/>
      <c r="F1097" s="137">
        <f>SUM(F1099:F1157)</f>
        <v>83436065</v>
      </c>
      <c r="G1097" s="137">
        <f>SUM(G1099:G1157)</f>
        <v>55038241</v>
      </c>
      <c r="H1097" s="137">
        <f>SUM(H1099:H1157)</f>
        <v>28397824</v>
      </c>
      <c r="I1097" s="137">
        <f>SUM(I1099:I1157)</f>
        <v>1860773</v>
      </c>
      <c r="J1097" s="137"/>
      <c r="K1097" s="137">
        <f>SUM(K1099:K1157)</f>
        <v>947262</v>
      </c>
      <c r="L1097" s="137">
        <f>SUM(L1099:L1157)</f>
        <v>881073</v>
      </c>
      <c r="M1097" s="137">
        <f>SUM(M1099:M1157)</f>
        <v>66189</v>
      </c>
      <c r="N1097" s="137">
        <f>SUM(N1099:N1157)</f>
        <v>629092</v>
      </c>
      <c r="O1097" s="148"/>
      <c r="P1097" s="149"/>
      <c r="Q1097" s="150"/>
      <c r="R1097" s="149"/>
      <c r="S1097" s="149"/>
      <c r="T1097" s="149"/>
      <c r="U1097" s="149"/>
      <c r="V1097" s="149"/>
      <c r="W1097" s="149"/>
      <c r="X1097" s="149"/>
      <c r="Y1097" s="149"/>
      <c r="Z1097" s="149"/>
      <c r="AA1097" s="149"/>
      <c r="AB1097" s="149"/>
    </row>
    <row r="1098" spans="3:28" s="151" customFormat="1" ht="3.95" customHeight="1" x14ac:dyDescent="0.2">
      <c r="C1098" s="132"/>
      <c r="D1098" s="136"/>
      <c r="E1098" s="136"/>
      <c r="F1098" s="137"/>
      <c r="G1098" s="137"/>
      <c r="H1098" s="137"/>
      <c r="I1098" s="137"/>
      <c r="J1098" s="137"/>
      <c r="K1098" s="137"/>
      <c r="L1098" s="137"/>
      <c r="M1098" s="137"/>
      <c r="N1098" s="137"/>
      <c r="O1098" s="148"/>
      <c r="P1098" s="149"/>
      <c r="Q1098" s="149"/>
      <c r="R1098" s="149"/>
      <c r="S1098" s="149"/>
      <c r="T1098" s="149"/>
      <c r="U1098" s="149"/>
      <c r="V1098" s="149"/>
      <c r="W1098" s="149"/>
      <c r="X1098" s="149"/>
      <c r="Y1098" s="149"/>
      <c r="Z1098" s="149"/>
      <c r="AA1098" s="149"/>
      <c r="AB1098" s="149"/>
    </row>
    <row r="1099" spans="3:28" s="151" customFormat="1" ht="9" customHeight="1" x14ac:dyDescent="0.2">
      <c r="C1099" s="138" t="s">
        <v>14</v>
      </c>
      <c r="D1099" s="138" t="s">
        <v>14</v>
      </c>
      <c r="E1099" s="138"/>
      <c r="F1099" s="134">
        <f t="shared" ref="F1099:F1122" si="39">SUM(G1099:H1099)</f>
        <v>385403</v>
      </c>
      <c r="G1099" s="134">
        <v>253568</v>
      </c>
      <c r="H1099" s="134">
        <v>131835</v>
      </c>
      <c r="I1099" s="134">
        <v>1568</v>
      </c>
      <c r="J1099" s="134"/>
      <c r="K1099" s="134">
        <f t="shared" ref="K1099:K1122" si="40">SUM(L1099:M1099)</f>
        <v>4212</v>
      </c>
      <c r="L1099" s="134">
        <v>4084</v>
      </c>
      <c r="M1099" s="134">
        <v>128</v>
      </c>
      <c r="N1099" s="134">
        <v>8911</v>
      </c>
      <c r="O1099" s="148"/>
      <c r="P1099" s="152"/>
      <c r="Q1099" s="152"/>
      <c r="R1099" s="152"/>
      <c r="S1099" s="152"/>
      <c r="T1099" s="152"/>
      <c r="U1099" s="152"/>
      <c r="V1099" s="152"/>
      <c r="W1099" s="152"/>
      <c r="X1099" s="152"/>
      <c r="Y1099" s="152"/>
      <c r="Z1099" s="152"/>
      <c r="AA1099" s="152"/>
      <c r="AB1099" s="152"/>
    </row>
    <row r="1100" spans="3:28" s="151" customFormat="1" ht="9" customHeight="1" x14ac:dyDescent="0.2">
      <c r="C1100" s="133" t="s">
        <v>15</v>
      </c>
      <c r="D1100" s="138" t="s">
        <v>16</v>
      </c>
      <c r="E1100" s="138"/>
      <c r="F1100" s="134">
        <f t="shared" si="39"/>
        <v>513120</v>
      </c>
      <c r="G1100" s="134">
        <v>511081</v>
      </c>
      <c r="H1100" s="134">
        <v>2039</v>
      </c>
      <c r="I1100" s="134">
        <v>0</v>
      </c>
      <c r="J1100" s="134"/>
      <c r="K1100" s="134">
        <f t="shared" si="40"/>
        <v>1282</v>
      </c>
      <c r="L1100" s="134">
        <v>1171</v>
      </c>
      <c r="M1100" s="134">
        <v>111</v>
      </c>
      <c r="N1100" s="134">
        <v>7453</v>
      </c>
      <c r="P1100" s="138"/>
      <c r="Q1100" s="138"/>
      <c r="R1100" s="138"/>
      <c r="S1100" s="138"/>
      <c r="T1100" s="138"/>
      <c r="U1100" s="138"/>
      <c r="V1100" s="138"/>
      <c r="W1100" s="138"/>
      <c r="X1100" s="138"/>
      <c r="Y1100" s="138"/>
      <c r="Z1100" s="138"/>
      <c r="AA1100" s="138"/>
      <c r="AB1100" s="138"/>
    </row>
    <row r="1101" spans="3:28" s="151" customFormat="1" ht="9" customHeight="1" x14ac:dyDescent="0.2">
      <c r="C1101" s="133"/>
      <c r="D1101" s="138" t="s">
        <v>17</v>
      </c>
      <c r="E1101" s="138"/>
      <c r="F1101" s="134">
        <f t="shared" si="39"/>
        <v>3750928</v>
      </c>
      <c r="G1101" s="134">
        <v>3730368</v>
      </c>
      <c r="H1101" s="134">
        <v>20560</v>
      </c>
      <c r="I1101" s="134">
        <v>155</v>
      </c>
      <c r="J1101" s="134"/>
      <c r="K1101" s="134">
        <f t="shared" si="40"/>
        <v>2722</v>
      </c>
      <c r="L1101" s="134">
        <v>2676</v>
      </c>
      <c r="M1101" s="134">
        <v>46</v>
      </c>
      <c r="N1101" s="134">
        <v>5968</v>
      </c>
      <c r="P1101" s="138"/>
      <c r="Q1101" s="138"/>
      <c r="R1101" s="138"/>
      <c r="S1101" s="138"/>
      <c r="T1101" s="138"/>
      <c r="U1101" s="138"/>
      <c r="V1101" s="138"/>
      <c r="W1101" s="138"/>
      <c r="X1101" s="138"/>
      <c r="Y1101" s="138"/>
      <c r="Z1101" s="138"/>
      <c r="AA1101" s="138"/>
      <c r="AB1101" s="138"/>
    </row>
    <row r="1102" spans="3:28" s="151" customFormat="1" ht="9" customHeight="1" x14ac:dyDescent="0.2">
      <c r="C1102" s="139" t="s">
        <v>112</v>
      </c>
      <c r="D1102" s="139" t="s">
        <v>18</v>
      </c>
      <c r="E1102" s="139"/>
      <c r="F1102" s="140">
        <f t="shared" si="39"/>
        <v>482651</v>
      </c>
      <c r="G1102" s="140">
        <v>458143</v>
      </c>
      <c r="H1102" s="140">
        <v>24508</v>
      </c>
      <c r="I1102" s="140">
        <v>535</v>
      </c>
      <c r="J1102" s="140"/>
      <c r="K1102" s="140">
        <f t="shared" si="40"/>
        <v>60511</v>
      </c>
      <c r="L1102" s="140">
        <v>60218</v>
      </c>
      <c r="M1102" s="140">
        <v>293</v>
      </c>
      <c r="N1102" s="140">
        <v>9433</v>
      </c>
      <c r="P1102" s="152"/>
      <c r="Q1102" s="152"/>
      <c r="R1102" s="152"/>
      <c r="S1102" s="152"/>
      <c r="T1102" s="152"/>
      <c r="U1102" s="152"/>
      <c r="V1102" s="152"/>
      <c r="W1102" s="152"/>
      <c r="X1102" s="152"/>
      <c r="Y1102" s="152"/>
      <c r="Z1102" s="152"/>
      <c r="AA1102" s="152"/>
      <c r="AB1102" s="152"/>
    </row>
    <row r="1103" spans="3:28" s="151" customFormat="1" ht="9" customHeight="1" x14ac:dyDescent="0.2">
      <c r="C1103" s="133"/>
      <c r="D1103" s="138" t="s">
        <v>19</v>
      </c>
      <c r="E1103" s="138"/>
      <c r="F1103" s="134">
        <f t="shared" si="39"/>
        <v>29965</v>
      </c>
      <c r="G1103" s="134">
        <v>0</v>
      </c>
      <c r="H1103" s="134">
        <v>29965</v>
      </c>
      <c r="I1103" s="134">
        <v>722</v>
      </c>
      <c r="J1103" s="134"/>
      <c r="K1103" s="134">
        <f t="shared" si="40"/>
        <v>5680</v>
      </c>
      <c r="L1103" s="134">
        <v>5680</v>
      </c>
      <c r="M1103" s="134">
        <v>0</v>
      </c>
      <c r="N1103" s="134">
        <v>3758</v>
      </c>
      <c r="P1103" s="152"/>
      <c r="Q1103" s="152"/>
      <c r="R1103" s="152"/>
      <c r="S1103" s="152"/>
      <c r="T1103" s="152"/>
      <c r="U1103" s="152"/>
      <c r="V1103" s="152"/>
      <c r="W1103" s="152"/>
      <c r="X1103" s="152"/>
      <c r="Y1103" s="152"/>
      <c r="Z1103" s="152"/>
      <c r="AA1103" s="152"/>
      <c r="AB1103" s="152"/>
    </row>
    <row r="1104" spans="3:28" s="151" customFormat="1" ht="9" customHeight="1" x14ac:dyDescent="0.2">
      <c r="C1104" s="133"/>
      <c r="D1104" s="141" t="s">
        <v>20</v>
      </c>
      <c r="E1104" s="133"/>
      <c r="F1104" s="134">
        <f t="shared" si="39"/>
        <v>2841302</v>
      </c>
      <c r="G1104" s="134">
        <v>854130</v>
      </c>
      <c r="H1104" s="134">
        <v>1987172</v>
      </c>
      <c r="I1104" s="134">
        <v>138120</v>
      </c>
      <c r="J1104" s="134"/>
      <c r="K1104" s="134">
        <f t="shared" si="40"/>
        <v>28985</v>
      </c>
      <c r="L1104" s="134">
        <v>5868</v>
      </c>
      <c r="M1104" s="134">
        <v>23117</v>
      </c>
      <c r="N1104" s="134">
        <v>10109</v>
      </c>
      <c r="O1104" s="153"/>
      <c r="P1104" s="138"/>
      <c r="Q1104" s="138"/>
      <c r="R1104" s="138"/>
      <c r="S1104" s="138"/>
      <c r="T1104" s="138"/>
      <c r="U1104" s="138"/>
      <c r="V1104" s="138"/>
      <c r="W1104" s="138"/>
      <c r="X1104" s="138"/>
      <c r="Y1104" s="138"/>
      <c r="Z1104" s="138"/>
      <c r="AA1104" s="138"/>
      <c r="AB1104" s="138"/>
    </row>
    <row r="1105" spans="3:28" s="151" customFormat="1" ht="9" customHeight="1" x14ac:dyDescent="0.2">
      <c r="C1105" s="133" t="s">
        <v>21</v>
      </c>
      <c r="D1105" s="133" t="s">
        <v>21</v>
      </c>
      <c r="E1105" s="133"/>
      <c r="F1105" s="134">
        <f t="shared" si="39"/>
        <v>138401</v>
      </c>
      <c r="G1105" s="134">
        <v>138079</v>
      </c>
      <c r="H1105" s="134">
        <v>322</v>
      </c>
      <c r="I1105" s="134">
        <v>1051</v>
      </c>
      <c r="J1105" s="134"/>
      <c r="K1105" s="134">
        <f t="shared" si="40"/>
        <v>2780</v>
      </c>
      <c r="L1105" s="134">
        <v>2669</v>
      </c>
      <c r="M1105" s="134">
        <v>111</v>
      </c>
      <c r="N1105" s="134">
        <v>6215</v>
      </c>
      <c r="P1105" s="138"/>
      <c r="Q1105" s="138"/>
      <c r="R1105" s="138"/>
      <c r="S1105" s="138"/>
      <c r="T1105" s="138"/>
      <c r="U1105" s="138"/>
      <c r="V1105" s="138"/>
      <c r="W1105" s="138"/>
      <c r="X1105" s="138"/>
      <c r="Y1105" s="138"/>
      <c r="Z1105" s="138"/>
      <c r="AA1105" s="138"/>
      <c r="AB1105" s="138"/>
    </row>
    <row r="1106" spans="3:28" s="153" customFormat="1" ht="9" customHeight="1" x14ac:dyDescent="0.2">
      <c r="C1106" s="139"/>
      <c r="D1106" s="139" t="s">
        <v>22</v>
      </c>
      <c r="E1106" s="139"/>
      <c r="F1106" s="140">
        <f t="shared" si="39"/>
        <v>285434</v>
      </c>
      <c r="G1106" s="140">
        <v>251906</v>
      </c>
      <c r="H1106" s="140">
        <v>33528</v>
      </c>
      <c r="I1106" s="140">
        <v>2367</v>
      </c>
      <c r="J1106" s="140"/>
      <c r="K1106" s="140">
        <f t="shared" si="40"/>
        <v>274474</v>
      </c>
      <c r="L1106" s="140">
        <v>274154</v>
      </c>
      <c r="M1106" s="140">
        <v>320</v>
      </c>
      <c r="N1106" s="140">
        <v>4058</v>
      </c>
      <c r="P1106" s="138"/>
      <c r="Q1106" s="138"/>
      <c r="R1106" s="138"/>
      <c r="S1106" s="138"/>
      <c r="T1106" s="138"/>
      <c r="U1106" s="138"/>
      <c r="V1106" s="138"/>
      <c r="W1106" s="138"/>
      <c r="X1106" s="138"/>
      <c r="Y1106" s="138"/>
      <c r="Z1106" s="138"/>
      <c r="AA1106" s="138"/>
      <c r="AB1106" s="138"/>
    </row>
    <row r="1107" spans="3:28" s="153" customFormat="1" ht="9" customHeight="1" x14ac:dyDescent="0.2">
      <c r="C1107" s="133" t="s">
        <v>23</v>
      </c>
      <c r="D1107" s="133" t="s">
        <v>24</v>
      </c>
      <c r="E1107" s="133"/>
      <c r="F1107" s="134">
        <f t="shared" si="39"/>
        <v>399644</v>
      </c>
      <c r="G1107" s="134">
        <v>341506</v>
      </c>
      <c r="H1107" s="134">
        <v>58138</v>
      </c>
      <c r="I1107" s="134">
        <v>447</v>
      </c>
      <c r="J1107" s="134"/>
      <c r="K1107" s="134">
        <f t="shared" si="40"/>
        <v>6636</v>
      </c>
      <c r="L1107" s="134">
        <v>5742</v>
      </c>
      <c r="M1107" s="134">
        <v>894</v>
      </c>
      <c r="N1107" s="134">
        <v>8517</v>
      </c>
      <c r="P1107" s="138"/>
      <c r="Q1107" s="138"/>
      <c r="R1107" s="138"/>
      <c r="S1107" s="138"/>
      <c r="T1107" s="138"/>
      <c r="U1107" s="138"/>
      <c r="V1107" s="138"/>
      <c r="W1107" s="138"/>
      <c r="X1107" s="138"/>
      <c r="Y1107" s="138"/>
      <c r="Z1107" s="138"/>
      <c r="AA1107" s="138"/>
      <c r="AB1107" s="138"/>
    </row>
    <row r="1108" spans="3:28" s="153" customFormat="1" ht="9" customHeight="1" x14ac:dyDescent="0.2">
      <c r="C1108" s="133" t="s">
        <v>25</v>
      </c>
      <c r="D1108" s="133" t="s">
        <v>25</v>
      </c>
      <c r="E1108" s="133"/>
      <c r="F1108" s="134">
        <f t="shared" si="39"/>
        <v>94356</v>
      </c>
      <c r="G1108" s="134">
        <v>93121</v>
      </c>
      <c r="H1108" s="134">
        <v>1235</v>
      </c>
      <c r="I1108" s="134">
        <v>0</v>
      </c>
      <c r="J1108" s="134"/>
      <c r="K1108" s="134">
        <f t="shared" si="40"/>
        <v>1835</v>
      </c>
      <c r="L1108" s="134">
        <v>1835</v>
      </c>
      <c r="M1108" s="134">
        <v>0</v>
      </c>
      <c r="N1108" s="134">
        <v>7548</v>
      </c>
      <c r="P1108" s="138"/>
      <c r="Q1108" s="138"/>
      <c r="R1108" s="138"/>
      <c r="S1108" s="138"/>
      <c r="T1108" s="138"/>
      <c r="U1108" s="138"/>
      <c r="V1108" s="138"/>
      <c r="W1108" s="138"/>
      <c r="X1108" s="138"/>
      <c r="Y1108" s="138"/>
      <c r="Z1108" s="138"/>
      <c r="AA1108" s="138"/>
      <c r="AB1108" s="138"/>
    </row>
    <row r="1109" spans="3:28" s="153" customFormat="1" ht="9" customHeight="1" x14ac:dyDescent="0.2">
      <c r="C1109" s="133"/>
      <c r="D1109" s="133" t="s">
        <v>26</v>
      </c>
      <c r="E1109" s="133"/>
      <c r="F1109" s="134">
        <f t="shared" si="39"/>
        <v>130259</v>
      </c>
      <c r="G1109" s="134">
        <v>78037</v>
      </c>
      <c r="H1109" s="134">
        <v>52222</v>
      </c>
      <c r="I1109" s="134">
        <v>27905</v>
      </c>
      <c r="J1109" s="134"/>
      <c r="K1109" s="134">
        <f t="shared" si="40"/>
        <v>2790</v>
      </c>
      <c r="L1109" s="134">
        <v>2308</v>
      </c>
      <c r="M1109" s="134">
        <v>482</v>
      </c>
      <c r="N1109" s="134">
        <v>7091</v>
      </c>
      <c r="P1109" s="138"/>
      <c r="Q1109" s="138"/>
      <c r="R1109" s="138"/>
      <c r="S1109" s="138"/>
      <c r="T1109" s="138"/>
      <c r="U1109" s="138"/>
      <c r="V1109" s="138"/>
      <c r="W1109" s="138"/>
      <c r="X1109" s="138"/>
      <c r="Y1109" s="138"/>
      <c r="Z1109" s="138"/>
      <c r="AA1109" s="138"/>
      <c r="AB1109" s="138"/>
    </row>
    <row r="1110" spans="3:28" s="153" customFormat="1" ht="9" customHeight="1" x14ac:dyDescent="0.2">
      <c r="C1110" s="139" t="s">
        <v>27</v>
      </c>
      <c r="D1110" s="139" t="s">
        <v>96</v>
      </c>
      <c r="E1110" s="139"/>
      <c r="F1110" s="140">
        <f t="shared" si="39"/>
        <v>766249</v>
      </c>
      <c r="G1110" s="140">
        <v>748746</v>
      </c>
      <c r="H1110" s="140">
        <v>17503</v>
      </c>
      <c r="I1110" s="140">
        <v>2856</v>
      </c>
      <c r="J1110" s="140"/>
      <c r="K1110" s="140">
        <f t="shared" si="40"/>
        <v>5314</v>
      </c>
      <c r="L1110" s="140">
        <v>5254</v>
      </c>
      <c r="M1110" s="140">
        <v>60</v>
      </c>
      <c r="N1110" s="140">
        <v>12410</v>
      </c>
      <c r="P1110" s="138"/>
      <c r="Q1110" s="138"/>
      <c r="R1110" s="138"/>
      <c r="S1110" s="138"/>
      <c r="T1110" s="138"/>
      <c r="U1110" s="138"/>
      <c r="V1110" s="138"/>
      <c r="W1110" s="138"/>
      <c r="X1110" s="138"/>
      <c r="Y1110" s="138"/>
      <c r="Z1110" s="138"/>
      <c r="AA1110" s="138"/>
      <c r="AB1110" s="138"/>
    </row>
    <row r="1111" spans="3:28" s="153" customFormat="1" ht="9" customHeight="1" x14ac:dyDescent="0.2">
      <c r="C1111" s="133"/>
      <c r="D1111" s="133" t="s">
        <v>89</v>
      </c>
      <c r="E1111" s="133"/>
      <c r="F1111" s="134">
        <f t="shared" si="39"/>
        <v>0</v>
      </c>
      <c r="G1111" s="134">
        <v>0</v>
      </c>
      <c r="H1111" s="134">
        <v>0</v>
      </c>
      <c r="I1111" s="134">
        <v>0</v>
      </c>
      <c r="J1111" s="134"/>
      <c r="K1111" s="134">
        <f t="shared" si="40"/>
        <v>456</v>
      </c>
      <c r="L1111" s="134">
        <v>449</v>
      </c>
      <c r="M1111" s="134">
        <v>7</v>
      </c>
      <c r="N1111" s="134">
        <v>1333</v>
      </c>
      <c r="P1111" s="138"/>
      <c r="Q1111" s="138"/>
      <c r="R1111" s="138"/>
      <c r="S1111" s="138"/>
      <c r="T1111" s="138"/>
      <c r="U1111" s="138"/>
      <c r="V1111" s="138"/>
      <c r="W1111" s="138"/>
      <c r="X1111" s="138"/>
      <c r="Y1111" s="138"/>
      <c r="Z1111" s="138"/>
      <c r="AA1111" s="138"/>
      <c r="AB1111" s="138"/>
    </row>
    <row r="1112" spans="3:28" s="153" customFormat="1" ht="9" customHeight="1" x14ac:dyDescent="0.2">
      <c r="C1112" s="133"/>
      <c r="D1112" s="133" t="s">
        <v>90</v>
      </c>
      <c r="E1112" s="133"/>
      <c r="F1112" s="134">
        <f t="shared" si="39"/>
        <v>0</v>
      </c>
      <c r="G1112" s="134">
        <v>0</v>
      </c>
      <c r="H1112" s="134">
        <v>0</v>
      </c>
      <c r="I1112" s="134">
        <v>0</v>
      </c>
      <c r="J1112" s="134"/>
      <c r="K1112" s="134">
        <f t="shared" si="40"/>
        <v>0</v>
      </c>
      <c r="L1112" s="134">
        <v>0</v>
      </c>
      <c r="M1112" s="134">
        <v>0</v>
      </c>
      <c r="N1112" s="134">
        <v>0</v>
      </c>
      <c r="P1112" s="138"/>
      <c r="Q1112" s="138"/>
      <c r="R1112" s="138"/>
      <c r="S1112" s="138"/>
      <c r="T1112" s="138"/>
      <c r="U1112" s="138"/>
      <c r="V1112" s="138"/>
      <c r="W1112" s="138"/>
      <c r="X1112" s="138"/>
      <c r="Y1112" s="138"/>
      <c r="Z1112" s="138"/>
      <c r="AA1112" s="138"/>
      <c r="AB1112" s="138"/>
    </row>
    <row r="1113" spans="3:28" s="153" customFormat="1" ht="9" customHeight="1" x14ac:dyDescent="0.2">
      <c r="C1113" s="133"/>
      <c r="D1113" s="133" t="s">
        <v>28</v>
      </c>
      <c r="E1113" s="133"/>
      <c r="F1113" s="134">
        <f t="shared" si="39"/>
        <v>156488</v>
      </c>
      <c r="G1113" s="134">
        <v>149256</v>
      </c>
      <c r="H1113" s="134">
        <v>7232</v>
      </c>
      <c r="I1113" s="134">
        <v>3</v>
      </c>
      <c r="J1113" s="134"/>
      <c r="K1113" s="134">
        <f t="shared" si="40"/>
        <v>1435</v>
      </c>
      <c r="L1113" s="134">
        <v>1397</v>
      </c>
      <c r="M1113" s="134">
        <v>38</v>
      </c>
      <c r="N1113" s="134">
        <v>2722</v>
      </c>
      <c r="P1113" s="138"/>
      <c r="Q1113" s="138"/>
      <c r="R1113" s="138"/>
      <c r="S1113" s="138"/>
      <c r="T1113" s="138"/>
      <c r="U1113" s="138"/>
      <c r="V1113" s="138"/>
      <c r="W1113" s="138"/>
      <c r="X1113" s="138"/>
      <c r="Y1113" s="138"/>
      <c r="Z1113" s="138"/>
      <c r="AA1113" s="138"/>
      <c r="AB1113" s="138"/>
    </row>
    <row r="1114" spans="3:28" s="153" customFormat="1" ht="9" customHeight="1" x14ac:dyDescent="0.2">
      <c r="C1114" s="139" t="s">
        <v>30</v>
      </c>
      <c r="D1114" s="139" t="s">
        <v>31</v>
      </c>
      <c r="E1114" s="139"/>
      <c r="F1114" s="140">
        <f t="shared" si="39"/>
        <v>675585</v>
      </c>
      <c r="G1114" s="140">
        <v>675585</v>
      </c>
      <c r="H1114" s="140">
        <v>0</v>
      </c>
      <c r="I1114" s="140">
        <v>5367</v>
      </c>
      <c r="J1114" s="140"/>
      <c r="K1114" s="140">
        <f t="shared" si="40"/>
        <v>2360</v>
      </c>
      <c r="L1114" s="140">
        <v>2233</v>
      </c>
      <c r="M1114" s="140">
        <v>127</v>
      </c>
      <c r="N1114" s="140">
        <v>16082</v>
      </c>
      <c r="P1114" s="138"/>
      <c r="Q1114" s="138"/>
      <c r="R1114" s="138"/>
      <c r="S1114" s="138"/>
      <c r="T1114" s="138"/>
      <c r="U1114" s="138"/>
      <c r="V1114" s="138"/>
      <c r="W1114" s="138"/>
      <c r="X1114" s="138"/>
      <c r="Y1114" s="138"/>
      <c r="Z1114" s="138"/>
      <c r="AA1114" s="138"/>
      <c r="AB1114" s="138"/>
    </row>
    <row r="1115" spans="3:28" s="153" customFormat="1" ht="9" customHeight="1" x14ac:dyDescent="0.2">
      <c r="C1115" s="133"/>
      <c r="D1115" s="133" t="s">
        <v>30</v>
      </c>
      <c r="E1115" s="133"/>
      <c r="F1115" s="134">
        <f t="shared" si="39"/>
        <v>832832</v>
      </c>
      <c r="G1115" s="134">
        <v>762968</v>
      </c>
      <c r="H1115" s="134">
        <v>69864</v>
      </c>
      <c r="I1115" s="134">
        <v>464</v>
      </c>
      <c r="J1115" s="134"/>
      <c r="K1115" s="134">
        <f t="shared" si="40"/>
        <v>8189</v>
      </c>
      <c r="L1115" s="134">
        <v>6731</v>
      </c>
      <c r="M1115" s="134">
        <v>1458</v>
      </c>
      <c r="N1115" s="134">
        <v>13644</v>
      </c>
      <c r="P1115" s="138"/>
      <c r="Q1115" s="138"/>
      <c r="R1115" s="138"/>
      <c r="S1115" s="138"/>
      <c r="T1115" s="138"/>
      <c r="U1115" s="138"/>
      <c r="V1115" s="138"/>
      <c r="W1115" s="138"/>
      <c r="X1115" s="138"/>
      <c r="Y1115" s="138"/>
      <c r="Z1115" s="138"/>
      <c r="AA1115" s="138"/>
      <c r="AB1115" s="138"/>
    </row>
    <row r="1116" spans="3:28" s="153" customFormat="1" ht="9" customHeight="1" x14ac:dyDescent="0.2">
      <c r="C1116" s="133" t="s">
        <v>111</v>
      </c>
      <c r="D1116" s="133" t="s">
        <v>32</v>
      </c>
      <c r="E1116" s="133"/>
      <c r="F1116" s="134">
        <f t="shared" si="39"/>
        <v>29481343</v>
      </c>
      <c r="G1116" s="134">
        <v>19678042</v>
      </c>
      <c r="H1116" s="134">
        <v>9803301</v>
      </c>
      <c r="I1116" s="134">
        <v>0</v>
      </c>
      <c r="J1116" s="134"/>
      <c r="K1116" s="134">
        <f t="shared" si="40"/>
        <v>0</v>
      </c>
      <c r="L1116" s="134">
        <v>0</v>
      </c>
      <c r="M1116" s="134">
        <v>0</v>
      </c>
      <c r="N1116" s="134">
        <v>0</v>
      </c>
      <c r="P1116" s="138"/>
      <c r="Q1116" s="138"/>
      <c r="R1116" s="138"/>
      <c r="S1116" s="138"/>
      <c r="T1116" s="138"/>
      <c r="U1116" s="138"/>
      <c r="V1116" s="138"/>
      <c r="W1116" s="138"/>
      <c r="X1116" s="138"/>
      <c r="Y1116" s="138"/>
      <c r="Z1116" s="138"/>
      <c r="AA1116" s="138"/>
      <c r="AB1116" s="138"/>
    </row>
    <row r="1117" spans="3:28" s="153" customFormat="1" ht="9" customHeight="1" x14ac:dyDescent="0.2">
      <c r="C1117" s="133" t="s">
        <v>33</v>
      </c>
      <c r="D1117" s="133" t="s">
        <v>33</v>
      </c>
      <c r="E1117" s="133"/>
      <c r="F1117" s="134">
        <f t="shared" si="39"/>
        <v>179135</v>
      </c>
      <c r="G1117" s="134">
        <v>156261</v>
      </c>
      <c r="H1117" s="134">
        <v>22874</v>
      </c>
      <c r="I1117" s="134">
        <v>0</v>
      </c>
      <c r="J1117" s="134"/>
      <c r="K1117" s="134">
        <f t="shared" si="40"/>
        <v>28924</v>
      </c>
      <c r="L1117" s="134">
        <v>28882</v>
      </c>
      <c r="M1117" s="134">
        <v>42</v>
      </c>
      <c r="N1117" s="134">
        <v>33887</v>
      </c>
      <c r="P1117" s="138"/>
      <c r="Q1117" s="138"/>
      <c r="R1117" s="138"/>
      <c r="S1117" s="138"/>
      <c r="T1117" s="138"/>
      <c r="U1117" s="138"/>
      <c r="V1117" s="138"/>
      <c r="W1117" s="138"/>
      <c r="X1117" s="138"/>
      <c r="Y1117" s="138"/>
      <c r="Z1117" s="138"/>
      <c r="AA1117" s="138"/>
      <c r="AB1117" s="138"/>
    </row>
    <row r="1118" spans="3:28" s="153" customFormat="1" ht="9" customHeight="1" x14ac:dyDescent="0.2">
      <c r="C1118" s="139" t="s">
        <v>34</v>
      </c>
      <c r="D1118" s="139" t="s">
        <v>35</v>
      </c>
      <c r="E1118" s="139"/>
      <c r="F1118" s="140">
        <f t="shared" si="39"/>
        <v>925550</v>
      </c>
      <c r="G1118" s="140">
        <v>529953</v>
      </c>
      <c r="H1118" s="140">
        <v>395597</v>
      </c>
      <c r="I1118" s="140">
        <v>768</v>
      </c>
      <c r="J1118" s="140"/>
      <c r="K1118" s="140">
        <f t="shared" si="40"/>
        <v>7744</v>
      </c>
      <c r="L1118" s="140">
        <v>7178</v>
      </c>
      <c r="M1118" s="140">
        <v>566</v>
      </c>
      <c r="N1118" s="140">
        <v>16255</v>
      </c>
      <c r="P1118" s="138"/>
      <c r="Q1118" s="138"/>
      <c r="R1118" s="138"/>
      <c r="S1118" s="138"/>
      <c r="T1118" s="138"/>
      <c r="U1118" s="138"/>
      <c r="V1118" s="138"/>
      <c r="W1118" s="138"/>
      <c r="X1118" s="138"/>
      <c r="Y1118" s="138"/>
      <c r="Z1118" s="138"/>
      <c r="AA1118" s="138"/>
      <c r="AB1118" s="138"/>
    </row>
    <row r="1119" spans="3:28" s="153" customFormat="1" ht="9" customHeight="1" x14ac:dyDescent="0.2">
      <c r="C1119" s="133" t="s">
        <v>36</v>
      </c>
      <c r="D1119" s="133" t="s">
        <v>37</v>
      </c>
      <c r="E1119" s="133"/>
      <c r="F1119" s="134">
        <f t="shared" si="39"/>
        <v>498581</v>
      </c>
      <c r="G1119" s="134">
        <v>451858</v>
      </c>
      <c r="H1119" s="134">
        <v>46723</v>
      </c>
      <c r="I1119" s="134">
        <v>12401</v>
      </c>
      <c r="J1119" s="134"/>
      <c r="K1119" s="134">
        <f t="shared" si="40"/>
        <v>17388</v>
      </c>
      <c r="L1119" s="134">
        <v>16651</v>
      </c>
      <c r="M1119" s="134">
        <v>737</v>
      </c>
      <c r="N1119" s="134">
        <v>18581</v>
      </c>
      <c r="P1119" s="138"/>
      <c r="Q1119" s="138"/>
      <c r="R1119" s="138"/>
      <c r="S1119" s="138"/>
      <c r="T1119" s="138"/>
      <c r="U1119" s="138"/>
      <c r="V1119" s="138"/>
      <c r="W1119" s="138"/>
      <c r="X1119" s="138"/>
      <c r="Y1119" s="138"/>
      <c r="Z1119" s="138"/>
      <c r="AA1119" s="138"/>
      <c r="AB1119" s="138"/>
    </row>
    <row r="1120" spans="3:28" s="153" customFormat="1" ht="9" customHeight="1" x14ac:dyDescent="0.2">
      <c r="C1120" s="133"/>
      <c r="D1120" s="133" t="s">
        <v>38</v>
      </c>
      <c r="E1120" s="133"/>
      <c r="F1120" s="134">
        <f t="shared" si="39"/>
        <v>406732</v>
      </c>
      <c r="G1120" s="134">
        <v>270016</v>
      </c>
      <c r="H1120" s="134">
        <v>136716</v>
      </c>
      <c r="I1120" s="134">
        <v>33645</v>
      </c>
      <c r="J1120" s="134"/>
      <c r="K1120" s="134">
        <f t="shared" si="40"/>
        <v>7343</v>
      </c>
      <c r="L1120" s="134">
        <v>7108</v>
      </c>
      <c r="M1120" s="134">
        <v>235</v>
      </c>
      <c r="N1120" s="134">
        <v>10186</v>
      </c>
      <c r="P1120" s="138"/>
      <c r="Q1120" s="138"/>
      <c r="R1120" s="138"/>
      <c r="S1120" s="138"/>
      <c r="T1120" s="138"/>
      <c r="U1120" s="138"/>
      <c r="V1120" s="138"/>
      <c r="W1120" s="138"/>
      <c r="X1120" s="138"/>
      <c r="Y1120" s="138"/>
      <c r="Z1120" s="138"/>
      <c r="AA1120" s="138"/>
      <c r="AB1120" s="138"/>
    </row>
    <row r="1121" spans="3:28" s="153" customFormat="1" ht="9" customHeight="1" x14ac:dyDescent="0.2">
      <c r="C1121" s="133" t="s">
        <v>39</v>
      </c>
      <c r="D1121" s="133" t="s">
        <v>40</v>
      </c>
      <c r="E1121" s="133"/>
      <c r="F1121" s="134">
        <f t="shared" si="39"/>
        <v>7389945</v>
      </c>
      <c r="G1121" s="134">
        <v>4949091</v>
      </c>
      <c r="H1121" s="134">
        <v>2440854</v>
      </c>
      <c r="I1121" s="134">
        <v>0</v>
      </c>
      <c r="J1121" s="134"/>
      <c r="K1121" s="134">
        <f t="shared" si="40"/>
        <v>19392</v>
      </c>
      <c r="L1121" s="134">
        <v>17321</v>
      </c>
      <c r="M1121" s="134">
        <v>2071</v>
      </c>
      <c r="N1121" s="134">
        <v>27015</v>
      </c>
      <c r="P1121" s="138"/>
      <c r="Q1121" s="138"/>
      <c r="R1121" s="138"/>
      <c r="S1121" s="138"/>
      <c r="T1121" s="138"/>
      <c r="U1121" s="138"/>
      <c r="V1121" s="138"/>
      <c r="W1121" s="138"/>
      <c r="X1121" s="138"/>
      <c r="Y1121" s="138"/>
      <c r="Z1121" s="138"/>
      <c r="AA1121" s="138"/>
      <c r="AB1121" s="138"/>
    </row>
    <row r="1122" spans="3:28" s="153" customFormat="1" ht="9" customHeight="1" x14ac:dyDescent="0.2">
      <c r="C1122" s="139"/>
      <c r="D1122" s="139" t="s">
        <v>41</v>
      </c>
      <c r="E1122" s="139"/>
      <c r="F1122" s="140">
        <f t="shared" si="39"/>
        <v>2479995</v>
      </c>
      <c r="G1122" s="140">
        <v>765724</v>
      </c>
      <c r="H1122" s="140">
        <v>1714271</v>
      </c>
      <c r="I1122" s="140">
        <v>79453</v>
      </c>
      <c r="J1122" s="140"/>
      <c r="K1122" s="140">
        <f t="shared" si="40"/>
        <v>21212</v>
      </c>
      <c r="L1122" s="140">
        <v>14896</v>
      </c>
      <c r="M1122" s="140">
        <v>6316</v>
      </c>
      <c r="N1122" s="140">
        <v>17025</v>
      </c>
      <c r="P1122" s="138"/>
      <c r="Q1122" s="138"/>
      <c r="R1122" s="138"/>
      <c r="S1122" s="138"/>
      <c r="T1122" s="138"/>
      <c r="U1122" s="138"/>
      <c r="V1122" s="138"/>
      <c r="W1122" s="138"/>
      <c r="X1122" s="138"/>
      <c r="Y1122" s="138"/>
      <c r="Z1122" s="138"/>
      <c r="AA1122" s="138"/>
      <c r="AB1122" s="138"/>
    </row>
    <row r="1123" spans="3:28" s="153" customFormat="1" ht="9" customHeight="1" x14ac:dyDescent="0.2">
      <c r="C1123" s="133" t="s">
        <v>32</v>
      </c>
      <c r="D1123" s="133" t="s">
        <v>42</v>
      </c>
      <c r="E1123" s="133"/>
      <c r="F1123" s="134">
        <f>SUM(G1123:H1123)</f>
        <v>891461</v>
      </c>
      <c r="G1123" s="134">
        <v>782560</v>
      </c>
      <c r="H1123" s="134">
        <v>108901</v>
      </c>
      <c r="I1123" s="134">
        <v>7795</v>
      </c>
      <c r="J1123" s="134"/>
      <c r="K1123" s="134">
        <f>SUM(L1123:M1123)</f>
        <v>50088</v>
      </c>
      <c r="L1123" s="134">
        <v>35392</v>
      </c>
      <c r="M1123" s="134">
        <v>14696</v>
      </c>
      <c r="N1123" s="134">
        <v>23070</v>
      </c>
      <c r="P1123" s="138"/>
      <c r="Q1123" s="138"/>
      <c r="R1123" s="138"/>
      <c r="S1123" s="138"/>
      <c r="T1123" s="138"/>
      <c r="U1123" s="138"/>
      <c r="V1123" s="138"/>
      <c r="W1123" s="138"/>
      <c r="X1123" s="138"/>
      <c r="Y1123" s="138"/>
      <c r="Z1123" s="138"/>
      <c r="AA1123" s="138"/>
      <c r="AB1123" s="138"/>
    </row>
    <row r="1124" spans="3:28" s="153" customFormat="1" ht="9" customHeight="1" x14ac:dyDescent="0.2">
      <c r="C1124" s="133" t="s">
        <v>43</v>
      </c>
      <c r="D1124" s="133" t="s">
        <v>44</v>
      </c>
      <c r="E1124" s="133"/>
      <c r="F1124" s="134">
        <f t="shared" ref="F1124:F1157" si="41">SUM(G1124:H1124)</f>
        <v>391283</v>
      </c>
      <c r="G1124" s="134">
        <v>201551</v>
      </c>
      <c r="H1124" s="134">
        <v>189732</v>
      </c>
      <c r="I1124" s="134">
        <v>3033</v>
      </c>
      <c r="J1124" s="134"/>
      <c r="K1124" s="134">
        <f t="shared" ref="K1124:K1157" si="42">SUM(L1124:M1124)</f>
        <v>3516</v>
      </c>
      <c r="L1124" s="134">
        <v>3321</v>
      </c>
      <c r="M1124" s="134">
        <v>195</v>
      </c>
      <c r="N1124" s="134">
        <v>11424</v>
      </c>
      <c r="P1124" s="138"/>
      <c r="Q1124" s="138"/>
      <c r="R1124" s="138"/>
      <c r="S1124" s="138"/>
      <c r="T1124" s="138"/>
      <c r="U1124" s="138"/>
      <c r="V1124" s="138"/>
      <c r="W1124" s="138"/>
      <c r="X1124" s="138"/>
      <c r="Y1124" s="138"/>
      <c r="Z1124" s="138"/>
      <c r="AA1124" s="138"/>
      <c r="AB1124" s="138"/>
    </row>
    <row r="1125" spans="3:28" s="153" customFormat="1" ht="9" customHeight="1" x14ac:dyDescent="0.2">
      <c r="C1125" s="133"/>
      <c r="D1125" s="133" t="s">
        <v>45</v>
      </c>
      <c r="E1125" s="133"/>
      <c r="F1125" s="134">
        <f t="shared" si="41"/>
        <v>99467</v>
      </c>
      <c r="G1125" s="134">
        <v>96779</v>
      </c>
      <c r="H1125" s="134">
        <v>2688</v>
      </c>
      <c r="I1125" s="134">
        <v>0</v>
      </c>
      <c r="J1125" s="134"/>
      <c r="K1125" s="134">
        <f t="shared" si="42"/>
        <v>624</v>
      </c>
      <c r="L1125" s="134">
        <v>624</v>
      </c>
      <c r="M1125" s="134">
        <v>0</v>
      </c>
      <c r="N1125" s="134">
        <v>12184</v>
      </c>
      <c r="P1125" s="138"/>
      <c r="Q1125" s="138"/>
      <c r="R1125" s="138"/>
      <c r="S1125" s="138"/>
      <c r="T1125" s="138"/>
      <c r="U1125" s="138"/>
      <c r="V1125" s="138"/>
      <c r="W1125" s="138"/>
      <c r="X1125" s="138"/>
      <c r="Y1125" s="138"/>
      <c r="Z1125" s="138"/>
      <c r="AA1125" s="138"/>
      <c r="AB1125" s="138"/>
    </row>
    <row r="1126" spans="3:28" s="153" customFormat="1" ht="9" customHeight="1" x14ac:dyDescent="0.2">
      <c r="C1126" s="139" t="s">
        <v>46</v>
      </c>
      <c r="D1126" s="139" t="s">
        <v>47</v>
      </c>
      <c r="E1126" s="139"/>
      <c r="F1126" s="140">
        <f t="shared" si="41"/>
        <v>47540</v>
      </c>
      <c r="G1126" s="140">
        <v>47540</v>
      </c>
      <c r="H1126" s="140">
        <v>0</v>
      </c>
      <c r="I1126" s="140">
        <v>0</v>
      </c>
      <c r="J1126" s="140"/>
      <c r="K1126" s="140">
        <f t="shared" si="42"/>
        <v>1172</v>
      </c>
      <c r="L1126" s="140">
        <v>1084</v>
      </c>
      <c r="M1126" s="140">
        <v>88</v>
      </c>
      <c r="N1126" s="140">
        <v>2162</v>
      </c>
      <c r="P1126" s="138"/>
      <c r="Q1126" s="138"/>
      <c r="R1126" s="138"/>
      <c r="S1126" s="138"/>
      <c r="T1126" s="138"/>
      <c r="U1126" s="138"/>
      <c r="V1126" s="138"/>
      <c r="W1126" s="138"/>
      <c r="X1126" s="138"/>
      <c r="Y1126" s="138"/>
      <c r="Z1126" s="138"/>
      <c r="AA1126" s="138"/>
      <c r="AB1126" s="138"/>
    </row>
    <row r="1127" spans="3:28" s="153" customFormat="1" ht="9" customHeight="1" x14ac:dyDescent="0.2">
      <c r="C1127" s="133" t="s">
        <v>48</v>
      </c>
      <c r="D1127" s="133" t="s">
        <v>49</v>
      </c>
      <c r="E1127" s="133"/>
      <c r="F1127" s="134">
        <f t="shared" si="41"/>
        <v>37037</v>
      </c>
      <c r="G1127" s="134">
        <v>37037</v>
      </c>
      <c r="H1127" s="134">
        <v>0</v>
      </c>
      <c r="I1127" s="134">
        <v>17</v>
      </c>
      <c r="J1127" s="134"/>
      <c r="K1127" s="134">
        <f t="shared" si="42"/>
        <v>3193</v>
      </c>
      <c r="L1127" s="134">
        <v>3193</v>
      </c>
      <c r="M1127" s="134">
        <v>0</v>
      </c>
      <c r="N1127" s="134">
        <v>10495</v>
      </c>
      <c r="P1127" s="138"/>
      <c r="Q1127" s="138"/>
      <c r="R1127" s="138"/>
      <c r="S1127" s="138"/>
      <c r="T1127" s="138"/>
      <c r="U1127" s="138"/>
      <c r="V1127" s="138"/>
      <c r="W1127" s="138"/>
      <c r="X1127" s="138"/>
      <c r="Y1127" s="138"/>
      <c r="Z1127" s="138"/>
      <c r="AA1127" s="138"/>
      <c r="AB1127" s="138"/>
    </row>
    <row r="1128" spans="3:28" s="153" customFormat="1" ht="9" customHeight="1" x14ac:dyDescent="0.2">
      <c r="C1128" s="133" t="s">
        <v>50</v>
      </c>
      <c r="D1128" s="133" t="s">
        <v>51</v>
      </c>
      <c r="E1128" s="133"/>
      <c r="F1128" s="134">
        <f t="shared" si="41"/>
        <v>6089105</v>
      </c>
      <c r="G1128" s="134">
        <v>5151425</v>
      </c>
      <c r="H1128" s="134">
        <v>937680</v>
      </c>
      <c r="I1128" s="134">
        <v>222</v>
      </c>
      <c r="J1128" s="134"/>
      <c r="K1128" s="134">
        <f t="shared" si="42"/>
        <v>7789</v>
      </c>
      <c r="L1128" s="134">
        <v>6662</v>
      </c>
      <c r="M1128" s="134">
        <v>1127</v>
      </c>
      <c r="N1128" s="134">
        <v>8794</v>
      </c>
      <c r="P1128" s="138"/>
      <c r="Q1128" s="138"/>
      <c r="R1128" s="138"/>
      <c r="S1128" s="138"/>
      <c r="T1128" s="138"/>
      <c r="U1128" s="138"/>
      <c r="V1128" s="138"/>
      <c r="W1128" s="138"/>
      <c r="X1128" s="138"/>
      <c r="Y1128" s="138"/>
      <c r="Z1128" s="138"/>
      <c r="AA1128" s="138"/>
      <c r="AB1128" s="138"/>
    </row>
    <row r="1129" spans="3:28" s="153" customFormat="1" ht="9" customHeight="1" x14ac:dyDescent="0.2">
      <c r="C1129" s="133" t="s">
        <v>52</v>
      </c>
      <c r="D1129" s="133" t="s">
        <v>53</v>
      </c>
      <c r="E1129" s="133"/>
      <c r="F1129" s="134">
        <f t="shared" si="41"/>
        <v>403072</v>
      </c>
      <c r="G1129" s="134">
        <v>386184</v>
      </c>
      <c r="H1129" s="134">
        <v>16888</v>
      </c>
      <c r="I1129" s="134">
        <v>60423</v>
      </c>
      <c r="J1129" s="134"/>
      <c r="K1129" s="134">
        <f t="shared" si="42"/>
        <v>9767</v>
      </c>
      <c r="L1129" s="134">
        <v>9751</v>
      </c>
      <c r="M1129" s="134">
        <v>16</v>
      </c>
      <c r="N1129" s="134">
        <v>1489</v>
      </c>
      <c r="P1129" s="138"/>
      <c r="Q1129" s="138"/>
      <c r="R1129" s="138"/>
      <c r="S1129" s="138"/>
      <c r="T1129" s="138"/>
      <c r="U1129" s="138"/>
      <c r="V1129" s="138"/>
      <c r="W1129" s="138"/>
      <c r="X1129" s="138"/>
      <c r="Y1129" s="138"/>
      <c r="Z1129" s="138"/>
      <c r="AA1129" s="138"/>
      <c r="AB1129" s="138"/>
    </row>
    <row r="1130" spans="3:28" s="153" customFormat="1" ht="9" customHeight="1" x14ac:dyDescent="0.2">
      <c r="C1130" s="139"/>
      <c r="D1130" s="139" t="s">
        <v>52</v>
      </c>
      <c r="E1130" s="139"/>
      <c r="F1130" s="140">
        <f t="shared" si="41"/>
        <v>451698</v>
      </c>
      <c r="G1130" s="140">
        <v>400359</v>
      </c>
      <c r="H1130" s="140">
        <v>51339</v>
      </c>
      <c r="I1130" s="140">
        <v>212</v>
      </c>
      <c r="J1130" s="140"/>
      <c r="K1130" s="140">
        <f t="shared" si="42"/>
        <v>21223</v>
      </c>
      <c r="L1130" s="140">
        <v>21141</v>
      </c>
      <c r="M1130" s="140">
        <v>82</v>
      </c>
      <c r="N1130" s="140">
        <v>10260</v>
      </c>
      <c r="P1130" s="138"/>
      <c r="Q1130" s="138"/>
      <c r="R1130" s="138"/>
      <c r="S1130" s="138"/>
      <c r="T1130" s="138"/>
      <c r="U1130" s="138"/>
      <c r="V1130" s="138"/>
      <c r="W1130" s="138"/>
      <c r="X1130" s="138"/>
      <c r="Y1130" s="138"/>
      <c r="Z1130" s="138"/>
      <c r="AA1130" s="138"/>
      <c r="AB1130" s="138"/>
    </row>
    <row r="1131" spans="3:28" s="153" customFormat="1" ht="9" customHeight="1" x14ac:dyDescent="0.2">
      <c r="C1131" s="133"/>
      <c r="D1131" s="133" t="s">
        <v>54</v>
      </c>
      <c r="E1131" s="133"/>
      <c r="F1131" s="134">
        <f t="shared" si="41"/>
        <v>61221</v>
      </c>
      <c r="G1131" s="134">
        <v>58934</v>
      </c>
      <c r="H1131" s="134">
        <v>2287</v>
      </c>
      <c r="I1131" s="134">
        <v>0</v>
      </c>
      <c r="J1131" s="134"/>
      <c r="K1131" s="134">
        <f t="shared" si="42"/>
        <v>9410</v>
      </c>
      <c r="L1131" s="134">
        <v>9409</v>
      </c>
      <c r="M1131" s="134">
        <v>1</v>
      </c>
      <c r="N1131" s="134">
        <v>7461</v>
      </c>
      <c r="P1131" s="138"/>
      <c r="Q1131" s="138"/>
      <c r="R1131" s="138"/>
      <c r="S1131" s="138"/>
      <c r="T1131" s="138"/>
      <c r="U1131" s="138"/>
      <c r="V1131" s="138"/>
      <c r="W1131" s="138"/>
      <c r="X1131" s="138"/>
      <c r="Y1131" s="138"/>
      <c r="Z1131" s="138"/>
      <c r="AA1131" s="138"/>
      <c r="AB1131" s="138"/>
    </row>
    <row r="1132" spans="3:28" s="153" customFormat="1" ht="9" customHeight="1" x14ac:dyDescent="0.2">
      <c r="C1132" s="133" t="s">
        <v>55</v>
      </c>
      <c r="D1132" s="133" t="s">
        <v>55</v>
      </c>
      <c r="E1132" s="133"/>
      <c r="F1132" s="134">
        <f t="shared" si="41"/>
        <v>242384</v>
      </c>
      <c r="G1132" s="134">
        <v>207893</v>
      </c>
      <c r="H1132" s="134">
        <v>34491</v>
      </c>
      <c r="I1132" s="134">
        <v>1020</v>
      </c>
      <c r="J1132" s="134"/>
      <c r="K1132" s="134">
        <f t="shared" si="42"/>
        <v>8601</v>
      </c>
      <c r="L1132" s="134">
        <v>7470</v>
      </c>
      <c r="M1132" s="134">
        <v>1131</v>
      </c>
      <c r="N1132" s="134">
        <v>12206</v>
      </c>
      <c r="P1132" s="138"/>
      <c r="Q1132" s="138"/>
      <c r="R1132" s="138"/>
      <c r="S1132" s="138"/>
      <c r="T1132" s="138"/>
      <c r="U1132" s="138"/>
      <c r="V1132" s="138"/>
      <c r="W1132" s="138"/>
      <c r="X1132" s="138"/>
      <c r="Y1132" s="138"/>
      <c r="Z1132" s="138"/>
      <c r="AA1132" s="138"/>
      <c r="AB1132" s="138"/>
    </row>
    <row r="1133" spans="3:28" s="153" customFormat="1" ht="9" customHeight="1" x14ac:dyDescent="0.2">
      <c r="C1133" s="133"/>
      <c r="D1133" s="133" t="s">
        <v>56</v>
      </c>
      <c r="E1133" s="133"/>
      <c r="F1133" s="134">
        <f t="shared" si="41"/>
        <v>0</v>
      </c>
      <c r="G1133" s="134">
        <v>0</v>
      </c>
      <c r="H1133" s="134">
        <v>0</v>
      </c>
      <c r="I1133" s="134">
        <v>0</v>
      </c>
      <c r="J1133" s="134"/>
      <c r="K1133" s="134">
        <f t="shared" si="42"/>
        <v>519</v>
      </c>
      <c r="L1133" s="134">
        <v>519</v>
      </c>
      <c r="M1133" s="134">
        <v>0</v>
      </c>
      <c r="N1133" s="134">
        <v>2713</v>
      </c>
      <c r="P1133" s="138"/>
      <c r="Q1133" s="138"/>
      <c r="R1133" s="138"/>
      <c r="S1133" s="138"/>
      <c r="T1133" s="138"/>
      <c r="U1133" s="138"/>
      <c r="V1133" s="138"/>
      <c r="W1133" s="138"/>
      <c r="X1133" s="138"/>
      <c r="Y1133" s="138"/>
      <c r="Z1133" s="138"/>
      <c r="AA1133" s="138"/>
      <c r="AB1133" s="138"/>
    </row>
    <row r="1134" spans="3:28" s="153" customFormat="1" ht="9" customHeight="1" x14ac:dyDescent="0.2">
      <c r="C1134" s="139" t="s">
        <v>57</v>
      </c>
      <c r="D1134" s="139" t="s">
        <v>57</v>
      </c>
      <c r="E1134" s="139"/>
      <c r="F1134" s="140">
        <f t="shared" si="41"/>
        <v>205981</v>
      </c>
      <c r="G1134" s="140">
        <v>87590</v>
      </c>
      <c r="H1134" s="140">
        <v>118391</v>
      </c>
      <c r="I1134" s="140">
        <v>767</v>
      </c>
      <c r="J1134" s="140"/>
      <c r="K1134" s="140">
        <f t="shared" si="42"/>
        <v>5352</v>
      </c>
      <c r="L1134" s="140">
        <v>5352</v>
      </c>
      <c r="M1134" s="140">
        <v>0</v>
      </c>
      <c r="N1134" s="140">
        <v>14808</v>
      </c>
      <c r="P1134" s="138"/>
      <c r="Q1134" s="138"/>
      <c r="R1134" s="138"/>
      <c r="S1134" s="138"/>
      <c r="T1134" s="138"/>
      <c r="U1134" s="138"/>
      <c r="V1134" s="138"/>
      <c r="W1134" s="138"/>
      <c r="X1134" s="138"/>
      <c r="Y1134" s="138"/>
      <c r="Z1134" s="138"/>
      <c r="AA1134" s="138"/>
      <c r="AB1134" s="138"/>
    </row>
    <row r="1135" spans="3:28" s="153" customFormat="1" ht="9" customHeight="1" x14ac:dyDescent="0.2">
      <c r="C1135" s="133" t="s">
        <v>59</v>
      </c>
      <c r="D1135" s="133" t="s">
        <v>60</v>
      </c>
      <c r="E1135" s="133"/>
      <c r="F1135" s="134">
        <f t="shared" si="41"/>
        <v>13005400</v>
      </c>
      <c r="G1135" s="134">
        <v>4196017</v>
      </c>
      <c r="H1135" s="134">
        <v>8809383</v>
      </c>
      <c r="I1135" s="134">
        <v>1399774</v>
      </c>
      <c r="J1135" s="134"/>
      <c r="K1135" s="134">
        <f t="shared" si="42"/>
        <v>58261</v>
      </c>
      <c r="L1135" s="134">
        <v>56718</v>
      </c>
      <c r="M1135" s="134">
        <v>1543</v>
      </c>
      <c r="N1135" s="134">
        <v>17470</v>
      </c>
      <c r="P1135" s="138"/>
      <c r="Q1135" s="138"/>
      <c r="R1135" s="138"/>
      <c r="S1135" s="138"/>
      <c r="T1135" s="138"/>
      <c r="U1135" s="138"/>
      <c r="V1135" s="138"/>
      <c r="W1135" s="138"/>
      <c r="X1135" s="138"/>
      <c r="Y1135" s="138"/>
      <c r="Z1135" s="138"/>
      <c r="AA1135" s="138"/>
      <c r="AB1135" s="138"/>
    </row>
    <row r="1136" spans="3:28" s="153" customFormat="1" ht="9" customHeight="1" x14ac:dyDescent="0.2">
      <c r="C1136" s="133"/>
      <c r="D1136" s="133" t="s">
        <v>61</v>
      </c>
      <c r="E1136" s="133"/>
      <c r="F1136" s="134">
        <f t="shared" si="41"/>
        <v>145993</v>
      </c>
      <c r="G1136" s="134">
        <v>145578</v>
      </c>
      <c r="H1136" s="134">
        <v>415</v>
      </c>
      <c r="I1136" s="134">
        <v>58</v>
      </c>
      <c r="J1136" s="134"/>
      <c r="K1136" s="134">
        <f t="shared" si="42"/>
        <v>4192</v>
      </c>
      <c r="L1136" s="134">
        <v>4081</v>
      </c>
      <c r="M1136" s="134">
        <v>111</v>
      </c>
      <c r="N1136" s="134">
        <v>6595</v>
      </c>
      <c r="P1136" s="138"/>
      <c r="Q1136" s="138"/>
      <c r="R1136" s="138"/>
      <c r="S1136" s="138"/>
      <c r="T1136" s="138"/>
      <c r="U1136" s="138"/>
      <c r="V1136" s="138"/>
      <c r="W1136" s="138"/>
      <c r="X1136" s="138"/>
      <c r="Y1136" s="138"/>
      <c r="Z1136" s="138"/>
      <c r="AA1136" s="138"/>
      <c r="AB1136" s="138"/>
    </row>
    <row r="1137" spans="3:28" s="153" customFormat="1" ht="9" customHeight="1" x14ac:dyDescent="0.2">
      <c r="C1137" s="133"/>
      <c r="D1137" s="133" t="s">
        <v>62</v>
      </c>
      <c r="E1137" s="133"/>
      <c r="F1137" s="134">
        <f t="shared" si="41"/>
        <v>412603</v>
      </c>
      <c r="G1137" s="134">
        <v>85544</v>
      </c>
      <c r="H1137" s="134">
        <v>327059</v>
      </c>
      <c r="I1137" s="134">
        <v>38427</v>
      </c>
      <c r="J1137" s="134"/>
      <c r="K1137" s="134">
        <f t="shared" si="42"/>
        <v>6239</v>
      </c>
      <c r="L1137" s="134">
        <v>6178</v>
      </c>
      <c r="M1137" s="134">
        <v>61</v>
      </c>
      <c r="N1137" s="134">
        <v>4965</v>
      </c>
      <c r="P1137" s="138"/>
      <c r="Q1137" s="138"/>
      <c r="R1137" s="138"/>
      <c r="S1137" s="138"/>
      <c r="T1137" s="138"/>
      <c r="U1137" s="138"/>
      <c r="V1137" s="138"/>
      <c r="W1137" s="138"/>
      <c r="X1137" s="138"/>
      <c r="Y1137" s="138"/>
      <c r="Z1137" s="138"/>
      <c r="AA1137" s="138"/>
      <c r="AB1137" s="138"/>
    </row>
    <row r="1138" spans="3:28" s="153" customFormat="1" ht="9" customHeight="1" x14ac:dyDescent="0.2">
      <c r="C1138" s="139" t="s">
        <v>63</v>
      </c>
      <c r="D1138" s="139" t="s">
        <v>63</v>
      </c>
      <c r="E1138" s="139"/>
      <c r="F1138" s="140">
        <f t="shared" si="41"/>
        <v>241778</v>
      </c>
      <c r="G1138" s="140">
        <v>143007</v>
      </c>
      <c r="H1138" s="140">
        <v>98771</v>
      </c>
      <c r="I1138" s="140">
        <v>0</v>
      </c>
      <c r="J1138" s="140"/>
      <c r="K1138" s="140">
        <f t="shared" si="42"/>
        <v>7636</v>
      </c>
      <c r="L1138" s="140">
        <v>6592</v>
      </c>
      <c r="M1138" s="140">
        <v>1044</v>
      </c>
      <c r="N1138" s="140">
        <v>21693</v>
      </c>
      <c r="P1138" s="138"/>
      <c r="Q1138" s="138"/>
      <c r="R1138" s="138"/>
      <c r="S1138" s="138"/>
      <c r="T1138" s="138"/>
      <c r="U1138" s="138"/>
      <c r="V1138" s="138"/>
      <c r="W1138" s="138"/>
      <c r="X1138" s="138"/>
      <c r="Y1138" s="138"/>
      <c r="Z1138" s="138"/>
      <c r="AA1138" s="138"/>
      <c r="AB1138" s="138"/>
    </row>
    <row r="1139" spans="3:28" s="153" customFormat="1" ht="9" customHeight="1" x14ac:dyDescent="0.2">
      <c r="C1139" s="133"/>
      <c r="D1139" s="133" t="s">
        <v>64</v>
      </c>
      <c r="E1139" s="133"/>
      <c r="F1139" s="134">
        <f t="shared" si="41"/>
        <v>0</v>
      </c>
      <c r="G1139" s="134">
        <v>0</v>
      </c>
      <c r="H1139" s="134">
        <v>0</v>
      </c>
      <c r="I1139" s="134">
        <v>0</v>
      </c>
      <c r="J1139" s="134"/>
      <c r="K1139" s="134">
        <f t="shared" si="42"/>
        <v>295</v>
      </c>
      <c r="L1139" s="134">
        <v>295</v>
      </c>
      <c r="M1139" s="134">
        <v>0</v>
      </c>
      <c r="N1139" s="134">
        <v>1831</v>
      </c>
      <c r="P1139" s="138"/>
      <c r="Q1139" s="138"/>
      <c r="R1139" s="138"/>
      <c r="S1139" s="138"/>
      <c r="T1139" s="138"/>
      <c r="U1139" s="138"/>
      <c r="V1139" s="138"/>
      <c r="W1139" s="138"/>
      <c r="X1139" s="138"/>
      <c r="Y1139" s="138"/>
      <c r="Z1139" s="138"/>
      <c r="AA1139" s="138"/>
      <c r="AB1139" s="138"/>
    </row>
    <row r="1140" spans="3:28" s="153" customFormat="1" ht="9" customHeight="1" x14ac:dyDescent="0.2">
      <c r="C1140" s="133" t="s">
        <v>65</v>
      </c>
      <c r="D1140" s="133" t="s">
        <v>66</v>
      </c>
      <c r="E1140" s="133"/>
      <c r="F1140" s="134">
        <f t="shared" si="41"/>
        <v>1138998</v>
      </c>
      <c r="G1140" s="134">
        <v>1122063</v>
      </c>
      <c r="H1140" s="134">
        <v>16935</v>
      </c>
      <c r="I1140" s="134">
        <v>234</v>
      </c>
      <c r="J1140" s="134"/>
      <c r="K1140" s="134">
        <f t="shared" si="42"/>
        <v>27294</v>
      </c>
      <c r="L1140" s="134">
        <v>26900</v>
      </c>
      <c r="M1140" s="134">
        <v>394</v>
      </c>
      <c r="N1140" s="134">
        <v>1854</v>
      </c>
      <c r="P1140" s="138"/>
      <c r="Q1140" s="138"/>
      <c r="R1140" s="138"/>
      <c r="S1140" s="138"/>
      <c r="T1140" s="138"/>
      <c r="U1140" s="138"/>
      <c r="V1140" s="138"/>
      <c r="W1140" s="138"/>
      <c r="X1140" s="138"/>
      <c r="Y1140" s="138"/>
      <c r="Z1140" s="138"/>
      <c r="AA1140" s="138"/>
      <c r="AB1140" s="138"/>
    </row>
    <row r="1141" spans="3:28" s="153" customFormat="1" ht="9" customHeight="1" x14ac:dyDescent="0.2">
      <c r="C1141" s="133"/>
      <c r="D1141" s="133" t="s">
        <v>67</v>
      </c>
      <c r="E1141" s="133"/>
      <c r="F1141" s="134">
        <f t="shared" si="41"/>
        <v>143061</v>
      </c>
      <c r="G1141" s="134">
        <v>139588</v>
      </c>
      <c r="H1141" s="134">
        <v>3473</v>
      </c>
      <c r="I1141" s="134">
        <v>17</v>
      </c>
      <c r="J1141" s="134"/>
      <c r="K1141" s="134">
        <f t="shared" si="42"/>
        <v>33703</v>
      </c>
      <c r="L1141" s="134">
        <v>33559</v>
      </c>
      <c r="M1141" s="134">
        <v>144</v>
      </c>
      <c r="N1141" s="134">
        <v>6737</v>
      </c>
      <c r="P1141" s="138"/>
      <c r="Q1141" s="138"/>
      <c r="R1141" s="138"/>
      <c r="S1141" s="138"/>
      <c r="T1141" s="138"/>
      <c r="U1141" s="138"/>
      <c r="V1141" s="138"/>
      <c r="W1141" s="138"/>
      <c r="X1141" s="138"/>
      <c r="Y1141" s="138"/>
      <c r="Z1141" s="138"/>
      <c r="AA1141" s="138"/>
      <c r="AB1141" s="138"/>
    </row>
    <row r="1142" spans="3:28" s="153" customFormat="1" ht="9" customHeight="1" x14ac:dyDescent="0.2">
      <c r="C1142" s="139"/>
      <c r="D1142" s="139" t="s">
        <v>68</v>
      </c>
      <c r="E1142" s="139"/>
      <c r="F1142" s="140">
        <f t="shared" si="41"/>
        <v>600369</v>
      </c>
      <c r="G1142" s="140">
        <v>373519</v>
      </c>
      <c r="H1142" s="140">
        <v>226850</v>
      </c>
      <c r="I1142" s="140">
        <v>27185</v>
      </c>
      <c r="J1142" s="140"/>
      <c r="K1142" s="140">
        <f t="shared" si="42"/>
        <v>34235</v>
      </c>
      <c r="L1142" s="140">
        <v>34130</v>
      </c>
      <c r="M1142" s="140">
        <v>105</v>
      </c>
      <c r="N1142" s="140">
        <v>7618</v>
      </c>
      <c r="P1142" s="138"/>
      <c r="Q1142" s="138"/>
      <c r="R1142" s="138"/>
      <c r="S1142" s="138"/>
      <c r="T1142" s="138"/>
      <c r="U1142" s="138"/>
      <c r="V1142" s="138"/>
      <c r="W1142" s="138"/>
      <c r="X1142" s="138"/>
      <c r="Y1142" s="138"/>
      <c r="Z1142" s="138"/>
      <c r="AA1142" s="138"/>
      <c r="AB1142" s="138"/>
    </row>
    <row r="1143" spans="3:28" s="153" customFormat="1" ht="9" customHeight="1" x14ac:dyDescent="0.2">
      <c r="C1143" s="133" t="s">
        <v>69</v>
      </c>
      <c r="D1143" s="133" t="s">
        <v>70</v>
      </c>
      <c r="E1143" s="133"/>
      <c r="F1143" s="134">
        <f t="shared" si="41"/>
        <v>137482</v>
      </c>
      <c r="G1143" s="134">
        <v>134274</v>
      </c>
      <c r="H1143" s="134">
        <v>3208</v>
      </c>
      <c r="I1143" s="134">
        <v>0</v>
      </c>
      <c r="J1143" s="134"/>
      <c r="K1143" s="134">
        <f t="shared" si="42"/>
        <v>31766</v>
      </c>
      <c r="L1143" s="134">
        <v>31766</v>
      </c>
      <c r="M1143" s="134">
        <v>0</v>
      </c>
      <c r="N1143" s="134">
        <v>12558</v>
      </c>
      <c r="P1143" s="138"/>
      <c r="Q1143" s="138"/>
      <c r="R1143" s="138"/>
      <c r="S1143" s="138"/>
      <c r="T1143" s="138"/>
      <c r="U1143" s="138"/>
      <c r="V1143" s="138"/>
      <c r="W1143" s="138"/>
      <c r="X1143" s="138"/>
      <c r="Y1143" s="138"/>
      <c r="Z1143" s="138"/>
      <c r="AA1143" s="138"/>
      <c r="AB1143" s="138"/>
    </row>
    <row r="1144" spans="3:28" s="153" customFormat="1" ht="9" customHeight="1" x14ac:dyDescent="0.2">
      <c r="C1144" s="133"/>
      <c r="D1144" s="133" t="s">
        <v>71</v>
      </c>
      <c r="E1144" s="133"/>
      <c r="F1144" s="134">
        <f t="shared" si="41"/>
        <v>29094</v>
      </c>
      <c r="G1144" s="134">
        <v>19859</v>
      </c>
      <c r="H1144" s="134">
        <v>9235</v>
      </c>
      <c r="I1144" s="134">
        <v>0</v>
      </c>
      <c r="J1144" s="134"/>
      <c r="K1144" s="134">
        <f t="shared" si="42"/>
        <v>6788</v>
      </c>
      <c r="L1144" s="134">
        <v>6788</v>
      </c>
      <c r="M1144" s="134">
        <v>0</v>
      </c>
      <c r="N1144" s="134">
        <v>6915</v>
      </c>
      <c r="P1144" s="138"/>
      <c r="Q1144" s="138"/>
      <c r="R1144" s="138"/>
      <c r="S1144" s="138"/>
      <c r="T1144" s="138"/>
      <c r="U1144" s="138"/>
      <c r="V1144" s="138"/>
      <c r="W1144" s="138"/>
      <c r="X1144" s="138"/>
      <c r="Y1144" s="138"/>
      <c r="Z1144" s="138"/>
      <c r="AA1144" s="138"/>
      <c r="AB1144" s="138"/>
    </row>
    <row r="1145" spans="3:28" s="153" customFormat="1" ht="9" customHeight="1" x14ac:dyDescent="0.2">
      <c r="C1145" s="133"/>
      <c r="D1145" s="133" t="s">
        <v>72</v>
      </c>
      <c r="E1145" s="133"/>
      <c r="F1145" s="134">
        <f t="shared" si="41"/>
        <v>1221859</v>
      </c>
      <c r="G1145" s="134">
        <v>1152905</v>
      </c>
      <c r="H1145" s="134">
        <v>68954</v>
      </c>
      <c r="I1145" s="134">
        <v>1710</v>
      </c>
      <c r="J1145" s="134"/>
      <c r="K1145" s="134">
        <f t="shared" si="42"/>
        <v>30082</v>
      </c>
      <c r="L1145" s="134">
        <v>24950</v>
      </c>
      <c r="M1145" s="134">
        <v>5132</v>
      </c>
      <c r="N1145" s="134">
        <v>35084</v>
      </c>
      <c r="P1145" s="138"/>
      <c r="Q1145" s="138"/>
      <c r="R1145" s="138"/>
      <c r="S1145" s="138"/>
      <c r="T1145" s="138"/>
      <c r="U1145" s="138"/>
      <c r="V1145" s="138"/>
      <c r="W1145" s="138"/>
      <c r="X1145" s="138"/>
      <c r="Y1145" s="138"/>
      <c r="Z1145" s="138"/>
      <c r="AA1145" s="138"/>
      <c r="AB1145" s="138"/>
    </row>
    <row r="1146" spans="3:28" s="153" customFormat="1" ht="9" customHeight="1" x14ac:dyDescent="0.2">
      <c r="C1146" s="139"/>
      <c r="D1146" s="139" t="s">
        <v>73</v>
      </c>
      <c r="E1146" s="139"/>
      <c r="F1146" s="140">
        <f t="shared" si="41"/>
        <v>40</v>
      </c>
      <c r="G1146" s="140">
        <v>40</v>
      </c>
      <c r="H1146" s="140">
        <v>0</v>
      </c>
      <c r="I1146" s="140">
        <v>0</v>
      </c>
      <c r="J1146" s="140"/>
      <c r="K1146" s="140">
        <f t="shared" si="42"/>
        <v>237</v>
      </c>
      <c r="L1146" s="140">
        <v>234</v>
      </c>
      <c r="M1146" s="140">
        <v>3</v>
      </c>
      <c r="N1146" s="140">
        <v>3679</v>
      </c>
      <c r="P1146" s="138"/>
      <c r="Q1146" s="138"/>
      <c r="R1146" s="138"/>
      <c r="S1146" s="138"/>
      <c r="T1146" s="138"/>
      <c r="U1146" s="138"/>
      <c r="V1146" s="138"/>
      <c r="W1146" s="138"/>
      <c r="X1146" s="138"/>
      <c r="Y1146" s="138"/>
      <c r="Z1146" s="138"/>
      <c r="AA1146" s="138"/>
      <c r="AB1146" s="138"/>
    </row>
    <row r="1147" spans="3:28" s="153" customFormat="1" ht="9" customHeight="1" x14ac:dyDescent="0.2">
      <c r="C1147" s="133" t="s">
        <v>74</v>
      </c>
      <c r="D1147" s="133" t="s">
        <v>75</v>
      </c>
      <c r="E1147" s="133"/>
      <c r="F1147" s="134">
        <f t="shared" si="41"/>
        <v>948493</v>
      </c>
      <c r="G1147" s="134">
        <v>892363</v>
      </c>
      <c r="H1147" s="134">
        <v>56130</v>
      </c>
      <c r="I1147" s="134">
        <v>2893</v>
      </c>
      <c r="J1147" s="134"/>
      <c r="K1147" s="134">
        <f t="shared" si="42"/>
        <v>8708</v>
      </c>
      <c r="L1147" s="134">
        <v>8475</v>
      </c>
      <c r="M1147" s="134">
        <v>233</v>
      </c>
      <c r="N1147" s="134">
        <v>6701</v>
      </c>
      <c r="P1147" s="138"/>
      <c r="Q1147" s="138"/>
      <c r="R1147" s="138"/>
      <c r="S1147" s="138"/>
      <c r="T1147" s="138"/>
      <c r="U1147" s="138"/>
      <c r="V1147" s="138"/>
      <c r="W1147" s="138"/>
      <c r="X1147" s="138"/>
      <c r="Y1147" s="138"/>
      <c r="Z1147" s="138"/>
      <c r="AA1147" s="138"/>
      <c r="AB1147" s="138"/>
    </row>
    <row r="1148" spans="3:28" s="153" customFormat="1" ht="9" customHeight="1" x14ac:dyDescent="0.2">
      <c r="C1148" s="133" t="s">
        <v>76</v>
      </c>
      <c r="D1148" s="133" t="s">
        <v>77</v>
      </c>
      <c r="E1148" s="133"/>
      <c r="F1148" s="134">
        <f t="shared" si="41"/>
        <v>61869</v>
      </c>
      <c r="G1148" s="134">
        <v>61857</v>
      </c>
      <c r="H1148" s="134">
        <v>12</v>
      </c>
      <c r="I1148" s="134">
        <v>1155</v>
      </c>
      <c r="J1148" s="134"/>
      <c r="K1148" s="134">
        <f t="shared" si="42"/>
        <v>1819</v>
      </c>
      <c r="L1148" s="134">
        <v>1602</v>
      </c>
      <c r="M1148" s="134">
        <v>217</v>
      </c>
      <c r="N1148" s="134">
        <v>21229</v>
      </c>
      <c r="P1148" s="138"/>
      <c r="Q1148" s="138"/>
      <c r="R1148" s="138"/>
      <c r="S1148" s="138"/>
      <c r="T1148" s="138"/>
      <c r="U1148" s="138"/>
      <c r="V1148" s="138"/>
      <c r="W1148" s="138"/>
      <c r="X1148" s="138"/>
      <c r="Y1148" s="138"/>
      <c r="Z1148" s="138"/>
      <c r="AA1148" s="138"/>
      <c r="AB1148" s="138"/>
    </row>
    <row r="1149" spans="3:28" s="153" customFormat="1" ht="9" customHeight="1" x14ac:dyDescent="0.2">
      <c r="C1149" s="133"/>
      <c r="D1149" s="133" t="s">
        <v>78</v>
      </c>
      <c r="E1149" s="133"/>
      <c r="F1149" s="134">
        <f t="shared" si="41"/>
        <v>77476</v>
      </c>
      <c r="G1149" s="134">
        <v>77476</v>
      </c>
      <c r="H1149" s="134">
        <v>0</v>
      </c>
      <c r="I1149" s="134">
        <v>61</v>
      </c>
      <c r="J1149" s="134"/>
      <c r="K1149" s="134">
        <f t="shared" si="42"/>
        <v>9500</v>
      </c>
      <c r="L1149" s="134">
        <v>9443</v>
      </c>
      <c r="M1149" s="134">
        <v>57</v>
      </c>
      <c r="N1149" s="134">
        <v>14679</v>
      </c>
      <c r="P1149" s="138"/>
      <c r="Q1149" s="138"/>
      <c r="R1149" s="138"/>
      <c r="S1149" s="138"/>
      <c r="T1149" s="138"/>
      <c r="U1149" s="138"/>
      <c r="V1149" s="138"/>
      <c r="W1149" s="138"/>
      <c r="X1149" s="138"/>
      <c r="Y1149" s="138"/>
      <c r="Z1149" s="138"/>
      <c r="AA1149" s="138"/>
      <c r="AB1149" s="138"/>
    </row>
    <row r="1150" spans="3:28" s="153" customFormat="1" ht="9" customHeight="1" x14ac:dyDescent="0.2">
      <c r="C1150" s="139"/>
      <c r="D1150" s="139" t="s">
        <v>79</v>
      </c>
      <c r="E1150" s="139"/>
      <c r="F1150" s="140">
        <f t="shared" si="41"/>
        <v>69863</v>
      </c>
      <c r="G1150" s="140">
        <v>69863</v>
      </c>
      <c r="H1150" s="140">
        <v>0</v>
      </c>
      <c r="I1150" s="140">
        <v>0</v>
      </c>
      <c r="J1150" s="140"/>
      <c r="K1150" s="140">
        <f t="shared" si="42"/>
        <v>509</v>
      </c>
      <c r="L1150" s="140">
        <v>481</v>
      </c>
      <c r="M1150" s="140">
        <v>28</v>
      </c>
      <c r="N1150" s="140">
        <v>14071</v>
      </c>
      <c r="P1150" s="138"/>
      <c r="Q1150" s="138"/>
      <c r="R1150" s="138"/>
      <c r="S1150" s="138"/>
      <c r="T1150" s="138"/>
      <c r="U1150" s="138"/>
      <c r="V1150" s="138"/>
      <c r="W1150" s="138"/>
      <c r="X1150" s="138"/>
      <c r="Y1150" s="138"/>
      <c r="Z1150" s="138"/>
      <c r="AA1150" s="138"/>
      <c r="AB1150" s="138"/>
    </row>
    <row r="1151" spans="3:28" s="153" customFormat="1" ht="9" customHeight="1" x14ac:dyDescent="0.2">
      <c r="C1151" s="133"/>
      <c r="D1151" s="133" t="s">
        <v>80</v>
      </c>
      <c r="E1151" s="133"/>
      <c r="F1151" s="134">
        <f t="shared" si="41"/>
        <v>291481</v>
      </c>
      <c r="G1151" s="134">
        <v>291457</v>
      </c>
      <c r="H1151" s="134">
        <v>24</v>
      </c>
      <c r="I1151" s="134">
        <v>0</v>
      </c>
      <c r="J1151" s="134"/>
      <c r="K1151" s="134">
        <f t="shared" si="42"/>
        <v>5108</v>
      </c>
      <c r="L1151" s="134">
        <v>5016</v>
      </c>
      <c r="M1151" s="134">
        <v>92</v>
      </c>
      <c r="N1151" s="134">
        <v>6345</v>
      </c>
      <c r="P1151" s="138"/>
      <c r="Q1151" s="138"/>
      <c r="R1151" s="138"/>
      <c r="S1151" s="138"/>
      <c r="T1151" s="138"/>
      <c r="U1151" s="138"/>
      <c r="V1151" s="138"/>
      <c r="W1151" s="138"/>
      <c r="X1151" s="138"/>
      <c r="Y1151" s="138"/>
      <c r="Z1151" s="138"/>
      <c r="AA1151" s="138"/>
      <c r="AB1151" s="138"/>
    </row>
    <row r="1152" spans="3:28" s="153" customFormat="1" ht="9" customHeight="1" x14ac:dyDescent="0.2">
      <c r="C1152" s="133"/>
      <c r="D1152" s="133" t="s">
        <v>81</v>
      </c>
      <c r="E1152" s="133"/>
      <c r="F1152" s="134">
        <f t="shared" si="41"/>
        <v>558650</v>
      </c>
      <c r="G1152" s="134">
        <v>518810</v>
      </c>
      <c r="H1152" s="134">
        <v>39840</v>
      </c>
      <c r="I1152" s="134">
        <v>624</v>
      </c>
      <c r="J1152" s="134"/>
      <c r="K1152" s="134">
        <f t="shared" si="42"/>
        <v>14049</v>
      </c>
      <c r="L1152" s="134">
        <v>12915</v>
      </c>
      <c r="M1152" s="134">
        <v>1134</v>
      </c>
      <c r="N1152" s="134">
        <v>21474</v>
      </c>
      <c r="P1152" s="138"/>
      <c r="Q1152" s="138"/>
      <c r="R1152" s="138"/>
      <c r="S1152" s="138"/>
      <c r="T1152" s="138"/>
      <c r="U1152" s="138"/>
      <c r="V1152" s="138"/>
      <c r="W1152" s="138"/>
      <c r="X1152" s="138"/>
      <c r="Y1152" s="138"/>
      <c r="Z1152" s="138"/>
      <c r="AA1152" s="138"/>
      <c r="AB1152" s="138"/>
    </row>
    <row r="1153" spans="3:28" s="153" customFormat="1" ht="9" customHeight="1" x14ac:dyDescent="0.2">
      <c r="C1153" s="133" t="s">
        <v>82</v>
      </c>
      <c r="D1153" s="133" t="s">
        <v>83</v>
      </c>
      <c r="E1153" s="133"/>
      <c r="F1153" s="134">
        <f t="shared" si="41"/>
        <v>130403</v>
      </c>
      <c r="G1153" s="134">
        <v>124696</v>
      </c>
      <c r="H1153" s="134">
        <v>5707</v>
      </c>
      <c r="I1153" s="134">
        <v>609</v>
      </c>
      <c r="J1153" s="134"/>
      <c r="K1153" s="134">
        <f t="shared" si="42"/>
        <v>2223</v>
      </c>
      <c r="L1153" s="134">
        <v>2214</v>
      </c>
      <c r="M1153" s="134">
        <v>9</v>
      </c>
      <c r="N1153" s="134">
        <v>3692</v>
      </c>
      <c r="P1153" s="138"/>
      <c r="Q1153" s="138"/>
      <c r="R1153" s="138"/>
      <c r="S1153" s="138"/>
      <c r="T1153" s="138"/>
      <c r="U1153" s="138"/>
      <c r="V1153" s="138"/>
      <c r="W1153" s="138"/>
      <c r="X1153" s="138"/>
      <c r="Y1153" s="138"/>
      <c r="Z1153" s="138"/>
      <c r="AA1153" s="138"/>
      <c r="AB1153" s="138"/>
    </row>
    <row r="1154" spans="3:28" s="153" customFormat="1" ht="9" customHeight="1" x14ac:dyDescent="0.2">
      <c r="C1154" s="139"/>
      <c r="D1154" s="139" t="s">
        <v>84</v>
      </c>
      <c r="E1154" s="139"/>
      <c r="F1154" s="140">
        <f t="shared" si="41"/>
        <v>110764</v>
      </c>
      <c r="G1154" s="140">
        <v>110764</v>
      </c>
      <c r="H1154" s="140">
        <v>0</v>
      </c>
      <c r="I1154" s="140">
        <v>0</v>
      </c>
      <c r="J1154" s="140"/>
      <c r="K1154" s="140">
        <f t="shared" si="42"/>
        <v>11645</v>
      </c>
      <c r="L1154" s="140">
        <v>11645</v>
      </c>
      <c r="M1154" s="140">
        <v>0</v>
      </c>
      <c r="N1154" s="140">
        <v>5336</v>
      </c>
      <c r="P1154" s="138"/>
      <c r="Q1154" s="138"/>
      <c r="R1154" s="138"/>
      <c r="S1154" s="138"/>
      <c r="T1154" s="138"/>
      <c r="U1154" s="138"/>
      <c r="V1154" s="138"/>
      <c r="W1154" s="138"/>
      <c r="X1154" s="138"/>
      <c r="Y1154" s="138"/>
      <c r="Z1154" s="138"/>
      <c r="AA1154" s="138"/>
      <c r="AB1154" s="138"/>
    </row>
    <row r="1155" spans="3:28" s="153" customFormat="1" ht="9" customHeight="1" x14ac:dyDescent="0.2">
      <c r="C1155" s="133"/>
      <c r="D1155" s="133" t="s">
        <v>85</v>
      </c>
      <c r="E1155" s="133"/>
      <c r="F1155" s="134">
        <f t="shared" si="41"/>
        <v>882128</v>
      </c>
      <c r="G1155" s="134">
        <v>781929</v>
      </c>
      <c r="H1155" s="134">
        <v>100199</v>
      </c>
      <c r="I1155" s="134">
        <v>3906</v>
      </c>
      <c r="J1155" s="134"/>
      <c r="K1155" s="134">
        <f t="shared" si="42"/>
        <v>8518</v>
      </c>
      <c r="L1155" s="134">
        <v>7868</v>
      </c>
      <c r="M1155" s="134">
        <v>650</v>
      </c>
      <c r="N1155" s="134">
        <v>11195</v>
      </c>
      <c r="P1155" s="138"/>
      <c r="Q1155" s="138"/>
      <c r="R1155" s="138"/>
      <c r="S1155" s="138"/>
      <c r="T1155" s="138"/>
      <c r="U1155" s="138"/>
      <c r="V1155" s="138"/>
      <c r="W1155" s="138"/>
      <c r="X1155" s="138"/>
      <c r="Y1155" s="138"/>
      <c r="Z1155" s="138"/>
      <c r="AA1155" s="138"/>
      <c r="AB1155" s="138"/>
    </row>
    <row r="1156" spans="3:28" s="153" customFormat="1" ht="9" customHeight="1" x14ac:dyDescent="0.2">
      <c r="C1156" s="142" t="s">
        <v>86</v>
      </c>
      <c r="D1156" s="143" t="s">
        <v>87</v>
      </c>
      <c r="E1156" s="144"/>
      <c r="F1156" s="134">
        <f t="shared" si="41"/>
        <v>1222276</v>
      </c>
      <c r="G1156" s="134">
        <v>1122058</v>
      </c>
      <c r="H1156" s="134">
        <v>100218</v>
      </c>
      <c r="I1156" s="134">
        <v>2804</v>
      </c>
      <c r="J1156" s="134"/>
      <c r="K1156" s="134">
        <f t="shared" si="42"/>
        <v>8658</v>
      </c>
      <c r="L1156" s="134">
        <v>8031</v>
      </c>
      <c r="M1156" s="134">
        <v>627</v>
      </c>
      <c r="N1156" s="134">
        <v>11557</v>
      </c>
      <c r="P1156" s="138"/>
      <c r="Q1156" s="138"/>
      <c r="R1156" s="138"/>
      <c r="S1156" s="138"/>
      <c r="T1156" s="138"/>
      <c r="U1156" s="138"/>
      <c r="V1156" s="138"/>
      <c r="W1156" s="138"/>
      <c r="X1156" s="138"/>
      <c r="Y1156" s="138"/>
      <c r="Z1156" s="138"/>
      <c r="AA1156" s="138"/>
      <c r="AB1156" s="138"/>
    </row>
    <row r="1157" spans="3:28" s="153" customFormat="1" ht="9" customHeight="1" x14ac:dyDescent="0.2">
      <c r="C1157" s="133" t="s">
        <v>88</v>
      </c>
      <c r="D1157" s="133" t="s">
        <v>88</v>
      </c>
      <c r="E1157" s="133"/>
      <c r="F1157" s="134">
        <f t="shared" si="41"/>
        <v>241838</v>
      </c>
      <c r="G1157" s="134">
        <v>169283</v>
      </c>
      <c r="H1157" s="134">
        <v>72555</v>
      </c>
      <c r="I1157" s="134">
        <v>0</v>
      </c>
      <c r="J1157" s="134"/>
      <c r="K1157" s="134">
        <f t="shared" si="42"/>
        <v>2879</v>
      </c>
      <c r="L1157" s="134">
        <v>2769</v>
      </c>
      <c r="M1157" s="134">
        <v>110</v>
      </c>
      <c r="N1157" s="134">
        <v>20547</v>
      </c>
      <c r="P1157" s="138"/>
      <c r="Q1157" s="138"/>
      <c r="R1157" s="138"/>
      <c r="S1157" s="138"/>
      <c r="T1157" s="138"/>
      <c r="U1157" s="138"/>
      <c r="V1157" s="138"/>
      <c r="W1157" s="138"/>
      <c r="X1157" s="138"/>
      <c r="Y1157" s="138"/>
      <c r="Z1157" s="138"/>
      <c r="AA1157" s="138"/>
      <c r="AB1157" s="138"/>
    </row>
    <row r="1158" spans="3:28" s="62" customFormat="1" ht="9" customHeight="1" x14ac:dyDescent="0.2">
      <c r="C1158" s="31"/>
      <c r="F1158" s="82"/>
      <c r="G1158" s="82"/>
      <c r="H1158" s="82"/>
      <c r="I1158" s="82"/>
      <c r="J1158" s="82"/>
      <c r="K1158" s="82"/>
      <c r="L1158" s="82"/>
      <c r="M1158" s="82"/>
      <c r="N1158" s="82"/>
    </row>
    <row r="1159" spans="3:28" s="146" customFormat="1" ht="9" customHeight="1" x14ac:dyDescent="0.2">
      <c r="C1159" s="132">
        <v>2013</v>
      </c>
      <c r="D1159" s="133"/>
      <c r="E1159" s="133"/>
      <c r="F1159" s="154"/>
      <c r="G1159" s="134"/>
      <c r="H1159" s="134"/>
      <c r="I1159" s="134"/>
      <c r="K1159" s="134"/>
      <c r="L1159" s="134"/>
      <c r="M1159" s="134"/>
      <c r="N1159" s="134"/>
      <c r="O1159" s="145"/>
      <c r="P1159" s="145"/>
    </row>
    <row r="1160" spans="3:28" s="151" customFormat="1" ht="9" customHeight="1" x14ac:dyDescent="0.2">
      <c r="C1160" s="135" t="s">
        <v>10</v>
      </c>
      <c r="D1160" s="147"/>
      <c r="E1160" s="136"/>
      <c r="F1160" s="137">
        <f>SUM(F1162:F1220)</f>
        <v>90610696</v>
      </c>
      <c r="G1160" s="137">
        <f>SUM(G1162:G1220)</f>
        <v>59725627</v>
      </c>
      <c r="H1160" s="137">
        <f>SUM(H1162:H1220)</f>
        <v>30885069</v>
      </c>
      <c r="I1160" s="137">
        <f>SUM(I1162:I1220)</f>
        <v>1754834</v>
      </c>
      <c r="J1160" s="137"/>
      <c r="K1160" s="137">
        <f>SUM(K1162:K1220)</f>
        <v>892494</v>
      </c>
      <c r="L1160" s="137">
        <f>SUM(L1162:L1220)</f>
        <v>829753</v>
      </c>
      <c r="M1160" s="137">
        <f>SUM(M1162:M1220)</f>
        <v>62741</v>
      </c>
      <c r="N1160" s="137">
        <f>SUM(N1162:N1220)</f>
        <v>528839</v>
      </c>
      <c r="O1160" s="148"/>
      <c r="P1160" s="149"/>
      <c r="Q1160" s="150"/>
      <c r="R1160" s="149"/>
      <c r="S1160" s="149"/>
      <c r="T1160" s="149"/>
      <c r="U1160" s="149"/>
      <c r="V1160" s="149"/>
      <c r="W1160" s="149"/>
      <c r="X1160" s="149"/>
      <c r="Y1160" s="149"/>
      <c r="Z1160" s="149"/>
      <c r="AA1160" s="149"/>
      <c r="AB1160" s="149"/>
    </row>
    <row r="1161" spans="3:28" s="151" customFormat="1" ht="3.95" customHeight="1" x14ac:dyDescent="0.2">
      <c r="C1161" s="132"/>
      <c r="D1161" s="136"/>
      <c r="E1161" s="136"/>
      <c r="F1161" s="137"/>
      <c r="G1161" s="137"/>
      <c r="H1161" s="137"/>
      <c r="I1161" s="137"/>
      <c r="J1161" s="137"/>
      <c r="K1161" s="137"/>
      <c r="L1161" s="137"/>
      <c r="M1161" s="137"/>
      <c r="N1161" s="137"/>
      <c r="O1161" s="148"/>
      <c r="P1161" s="149"/>
      <c r="Q1161" s="149"/>
      <c r="R1161" s="149"/>
      <c r="S1161" s="149"/>
      <c r="T1161" s="149"/>
      <c r="U1161" s="149"/>
      <c r="V1161" s="149"/>
      <c r="W1161" s="149"/>
      <c r="X1161" s="149"/>
      <c r="Y1161" s="149"/>
      <c r="Z1161" s="149"/>
      <c r="AA1161" s="149"/>
      <c r="AB1161" s="149"/>
    </row>
    <row r="1162" spans="3:28" s="151" customFormat="1" ht="9" customHeight="1" x14ac:dyDescent="0.2">
      <c r="C1162" s="138" t="s">
        <v>14</v>
      </c>
      <c r="D1162" s="138" t="s">
        <v>14</v>
      </c>
      <c r="E1162" s="138"/>
      <c r="F1162" s="134">
        <f t="shared" ref="F1162:F1185" si="43">SUM(G1162:H1162)</f>
        <v>441858</v>
      </c>
      <c r="G1162" s="134">
        <v>307024</v>
      </c>
      <c r="H1162" s="134">
        <v>134834</v>
      </c>
      <c r="I1162" s="134">
        <v>1865</v>
      </c>
      <c r="J1162" s="134"/>
      <c r="K1162" s="134">
        <f t="shared" ref="K1162:K1185" si="44">SUM(L1162:M1162)</f>
        <v>3991</v>
      </c>
      <c r="L1162" s="134">
        <v>3850</v>
      </c>
      <c r="M1162" s="134">
        <v>141</v>
      </c>
      <c r="N1162" s="134">
        <v>8972</v>
      </c>
      <c r="O1162" s="148"/>
      <c r="P1162" s="152"/>
      <c r="Q1162" s="152"/>
      <c r="R1162" s="152"/>
      <c r="S1162" s="152"/>
      <c r="T1162" s="152"/>
      <c r="U1162" s="152"/>
      <c r="V1162" s="152"/>
      <c r="W1162" s="152"/>
      <c r="X1162" s="152"/>
      <c r="Y1162" s="152"/>
      <c r="Z1162" s="152"/>
      <c r="AA1162" s="152"/>
      <c r="AB1162" s="152"/>
    </row>
    <row r="1163" spans="3:28" s="151" customFormat="1" ht="9" customHeight="1" x14ac:dyDescent="0.2">
      <c r="C1163" s="133" t="s">
        <v>15</v>
      </c>
      <c r="D1163" s="138" t="s">
        <v>16</v>
      </c>
      <c r="E1163" s="138"/>
      <c r="F1163" s="134">
        <f t="shared" si="43"/>
        <v>487884</v>
      </c>
      <c r="G1163" s="134">
        <v>486029</v>
      </c>
      <c r="H1163" s="134">
        <v>1855</v>
      </c>
      <c r="I1163" s="134">
        <v>0</v>
      </c>
      <c r="J1163" s="134"/>
      <c r="K1163" s="134">
        <f t="shared" si="44"/>
        <v>1458</v>
      </c>
      <c r="L1163" s="134">
        <v>1345</v>
      </c>
      <c r="M1163" s="134">
        <v>113</v>
      </c>
      <c r="N1163" s="134">
        <v>6710</v>
      </c>
      <c r="P1163" s="138"/>
      <c r="Q1163" s="138"/>
      <c r="R1163" s="138"/>
      <c r="S1163" s="138"/>
      <c r="T1163" s="138"/>
      <c r="U1163" s="138"/>
      <c r="V1163" s="138"/>
      <c r="W1163" s="138"/>
      <c r="X1163" s="138"/>
      <c r="Y1163" s="138"/>
      <c r="Z1163" s="138"/>
      <c r="AA1163" s="138"/>
      <c r="AB1163" s="138"/>
    </row>
    <row r="1164" spans="3:28" s="151" customFormat="1" ht="9" customHeight="1" x14ac:dyDescent="0.2">
      <c r="C1164" s="133"/>
      <c r="D1164" s="138" t="s">
        <v>17</v>
      </c>
      <c r="E1164" s="138"/>
      <c r="F1164" s="134">
        <f t="shared" si="43"/>
        <v>4255235</v>
      </c>
      <c r="G1164" s="134">
        <v>4234470</v>
      </c>
      <c r="H1164" s="134">
        <v>20765</v>
      </c>
      <c r="I1164" s="134">
        <v>513</v>
      </c>
      <c r="J1164" s="134"/>
      <c r="K1164" s="134">
        <f t="shared" si="44"/>
        <v>3221</v>
      </c>
      <c r="L1164" s="134">
        <v>3128</v>
      </c>
      <c r="M1164" s="134">
        <v>93</v>
      </c>
      <c r="N1164" s="134">
        <v>10555</v>
      </c>
      <c r="P1164" s="138"/>
      <c r="Q1164" s="138"/>
      <c r="R1164" s="138"/>
      <c r="S1164" s="138"/>
      <c r="T1164" s="138"/>
      <c r="U1164" s="138"/>
      <c r="V1164" s="138"/>
      <c r="W1164" s="138"/>
      <c r="X1164" s="138"/>
      <c r="Y1164" s="138"/>
      <c r="Z1164" s="138"/>
      <c r="AA1164" s="138"/>
      <c r="AB1164" s="138"/>
    </row>
    <row r="1165" spans="3:28" s="151" customFormat="1" ht="9" customHeight="1" x14ac:dyDescent="0.2">
      <c r="C1165" s="139" t="s">
        <v>112</v>
      </c>
      <c r="D1165" s="139" t="s">
        <v>18</v>
      </c>
      <c r="E1165" s="139"/>
      <c r="F1165" s="140">
        <f t="shared" si="43"/>
        <v>531140</v>
      </c>
      <c r="G1165" s="140">
        <v>517363</v>
      </c>
      <c r="H1165" s="140">
        <v>13777</v>
      </c>
      <c r="I1165" s="140">
        <v>0</v>
      </c>
      <c r="J1165" s="140"/>
      <c r="K1165" s="140">
        <f t="shared" si="44"/>
        <v>63104</v>
      </c>
      <c r="L1165" s="140">
        <v>62801</v>
      </c>
      <c r="M1165" s="140">
        <v>303</v>
      </c>
      <c r="N1165" s="140">
        <v>6139</v>
      </c>
      <c r="P1165" s="152"/>
      <c r="Q1165" s="152"/>
      <c r="R1165" s="152"/>
      <c r="S1165" s="152"/>
      <c r="T1165" s="152"/>
      <c r="U1165" s="152"/>
      <c r="V1165" s="152"/>
      <c r="W1165" s="152"/>
      <c r="X1165" s="152"/>
      <c r="Y1165" s="152"/>
      <c r="Z1165" s="152"/>
      <c r="AA1165" s="152"/>
      <c r="AB1165" s="152"/>
    </row>
    <row r="1166" spans="3:28" s="151" customFormat="1" ht="9" customHeight="1" x14ac:dyDescent="0.2">
      <c r="C1166" s="133"/>
      <c r="D1166" s="138" t="s">
        <v>19</v>
      </c>
      <c r="E1166" s="138"/>
      <c r="F1166" s="134">
        <f t="shared" si="43"/>
        <v>41887</v>
      </c>
      <c r="G1166" s="134">
        <v>2558</v>
      </c>
      <c r="H1166" s="134">
        <v>39329</v>
      </c>
      <c r="I1166" s="134">
        <v>798</v>
      </c>
      <c r="J1166" s="134"/>
      <c r="K1166" s="134">
        <f t="shared" si="44"/>
        <v>6967</v>
      </c>
      <c r="L1166" s="134">
        <v>6967</v>
      </c>
      <c r="M1166" s="134">
        <v>0</v>
      </c>
      <c r="N1166" s="134">
        <v>3822</v>
      </c>
      <c r="P1166" s="152"/>
      <c r="Q1166" s="152"/>
      <c r="R1166" s="152"/>
      <c r="S1166" s="152"/>
      <c r="T1166" s="152"/>
      <c r="U1166" s="152"/>
      <c r="V1166" s="152"/>
      <c r="W1166" s="152"/>
      <c r="X1166" s="152"/>
      <c r="Y1166" s="152"/>
      <c r="Z1166" s="152"/>
      <c r="AA1166" s="152"/>
      <c r="AB1166" s="152"/>
    </row>
    <row r="1167" spans="3:28" s="151" customFormat="1" ht="9" customHeight="1" x14ac:dyDescent="0.2">
      <c r="C1167" s="133"/>
      <c r="D1167" s="141" t="s">
        <v>20</v>
      </c>
      <c r="E1167" s="133"/>
      <c r="F1167" s="134">
        <f t="shared" si="43"/>
        <v>3234287</v>
      </c>
      <c r="G1167" s="134">
        <v>897508</v>
      </c>
      <c r="H1167" s="134">
        <v>2336779</v>
      </c>
      <c r="I1167" s="134">
        <v>122163</v>
      </c>
      <c r="J1167" s="134"/>
      <c r="K1167" s="134">
        <f t="shared" si="44"/>
        <v>30350</v>
      </c>
      <c r="L1167" s="134">
        <v>5120</v>
      </c>
      <c r="M1167" s="134">
        <v>25230</v>
      </c>
      <c r="N1167" s="134">
        <v>905</v>
      </c>
      <c r="O1167" s="153"/>
      <c r="P1167" s="138"/>
      <c r="Q1167" s="138"/>
      <c r="R1167" s="138"/>
      <c r="S1167" s="138"/>
      <c r="T1167" s="138"/>
      <c r="U1167" s="138"/>
      <c r="V1167" s="138"/>
      <c r="W1167" s="138"/>
      <c r="X1167" s="138"/>
      <c r="Y1167" s="138"/>
      <c r="Z1167" s="138"/>
      <c r="AA1167" s="138"/>
      <c r="AB1167" s="138"/>
    </row>
    <row r="1168" spans="3:28" s="151" customFormat="1" ht="9" customHeight="1" x14ac:dyDescent="0.2">
      <c r="C1168" s="133" t="s">
        <v>21</v>
      </c>
      <c r="D1168" s="133" t="s">
        <v>21</v>
      </c>
      <c r="E1168" s="133"/>
      <c r="F1168" s="134">
        <f t="shared" si="43"/>
        <v>158459</v>
      </c>
      <c r="G1168" s="134">
        <v>158345</v>
      </c>
      <c r="H1168" s="134">
        <v>114</v>
      </c>
      <c r="I1168" s="134">
        <v>224</v>
      </c>
      <c r="J1168" s="134"/>
      <c r="K1168" s="134">
        <f t="shared" si="44"/>
        <v>2592</v>
      </c>
      <c r="L1168" s="134">
        <v>2517</v>
      </c>
      <c r="M1168" s="134">
        <v>75</v>
      </c>
      <c r="N1168" s="134">
        <v>4996</v>
      </c>
      <c r="P1168" s="138"/>
      <c r="Q1168" s="138"/>
      <c r="R1168" s="138"/>
      <c r="S1168" s="138"/>
      <c r="T1168" s="138"/>
      <c r="U1168" s="138"/>
      <c r="V1168" s="138"/>
      <c r="W1168" s="138"/>
      <c r="X1168" s="138"/>
      <c r="Y1168" s="138"/>
      <c r="Z1168" s="138"/>
      <c r="AA1168" s="138"/>
      <c r="AB1168" s="138"/>
    </row>
    <row r="1169" spans="3:28" s="153" customFormat="1" ht="9" customHeight="1" x14ac:dyDescent="0.2">
      <c r="C1169" s="139"/>
      <c r="D1169" s="139" t="s">
        <v>22</v>
      </c>
      <c r="E1169" s="139"/>
      <c r="F1169" s="140">
        <f t="shared" si="43"/>
        <v>324683</v>
      </c>
      <c r="G1169" s="140">
        <v>289189</v>
      </c>
      <c r="H1169" s="140">
        <v>35494</v>
      </c>
      <c r="I1169" s="140">
        <v>4198</v>
      </c>
      <c r="J1169" s="140"/>
      <c r="K1169" s="140">
        <f t="shared" si="44"/>
        <v>269800</v>
      </c>
      <c r="L1169" s="140">
        <v>269508</v>
      </c>
      <c r="M1169" s="140">
        <v>292</v>
      </c>
      <c r="N1169" s="140">
        <v>3624</v>
      </c>
      <c r="P1169" s="138"/>
      <c r="Q1169" s="138"/>
      <c r="R1169" s="138"/>
      <c r="S1169" s="138"/>
      <c r="T1169" s="138"/>
      <c r="U1169" s="138"/>
      <c r="V1169" s="138"/>
      <c r="W1169" s="138"/>
      <c r="X1169" s="138"/>
      <c r="Y1169" s="138"/>
      <c r="Z1169" s="138"/>
      <c r="AA1169" s="138"/>
      <c r="AB1169" s="138"/>
    </row>
    <row r="1170" spans="3:28" s="153" customFormat="1" ht="9" customHeight="1" x14ac:dyDescent="0.2">
      <c r="C1170" s="133" t="s">
        <v>23</v>
      </c>
      <c r="D1170" s="133" t="s">
        <v>24</v>
      </c>
      <c r="E1170" s="133"/>
      <c r="F1170" s="134">
        <f t="shared" si="43"/>
        <v>456725</v>
      </c>
      <c r="G1170" s="134">
        <v>403878</v>
      </c>
      <c r="H1170" s="134">
        <v>52847</v>
      </c>
      <c r="I1170" s="134">
        <v>91</v>
      </c>
      <c r="J1170" s="134"/>
      <c r="K1170" s="134">
        <f t="shared" si="44"/>
        <v>5232</v>
      </c>
      <c r="L1170" s="134">
        <v>4390</v>
      </c>
      <c r="M1170" s="134">
        <v>842</v>
      </c>
      <c r="N1170" s="134">
        <v>5350</v>
      </c>
      <c r="P1170" s="138"/>
      <c r="Q1170" s="138"/>
      <c r="R1170" s="138"/>
      <c r="S1170" s="138"/>
      <c r="T1170" s="138"/>
      <c r="U1170" s="138"/>
      <c r="V1170" s="138"/>
      <c r="W1170" s="138"/>
      <c r="X1170" s="138"/>
      <c r="Y1170" s="138"/>
      <c r="Z1170" s="138"/>
      <c r="AA1170" s="138"/>
      <c r="AB1170" s="138"/>
    </row>
    <row r="1171" spans="3:28" s="153" customFormat="1" ht="9" customHeight="1" x14ac:dyDescent="0.2">
      <c r="C1171" s="133" t="s">
        <v>25</v>
      </c>
      <c r="D1171" s="133" t="s">
        <v>25</v>
      </c>
      <c r="E1171" s="133"/>
      <c r="F1171" s="134">
        <f t="shared" si="43"/>
        <v>99112</v>
      </c>
      <c r="G1171" s="134">
        <v>98638</v>
      </c>
      <c r="H1171" s="134">
        <v>474</v>
      </c>
      <c r="I1171" s="134">
        <v>483</v>
      </c>
      <c r="J1171" s="134"/>
      <c r="K1171" s="134">
        <f t="shared" si="44"/>
        <v>1116</v>
      </c>
      <c r="L1171" s="134">
        <v>1116</v>
      </c>
      <c r="M1171" s="134">
        <v>0</v>
      </c>
      <c r="N1171" s="134">
        <v>4988</v>
      </c>
      <c r="P1171" s="138"/>
      <c r="Q1171" s="138"/>
      <c r="R1171" s="138"/>
      <c r="S1171" s="138"/>
      <c r="T1171" s="138"/>
      <c r="U1171" s="138"/>
      <c r="V1171" s="138"/>
      <c r="W1171" s="138"/>
      <c r="X1171" s="138"/>
      <c r="Y1171" s="138"/>
      <c r="Z1171" s="138"/>
      <c r="AA1171" s="138"/>
      <c r="AB1171" s="138"/>
    </row>
    <row r="1172" spans="3:28" s="153" customFormat="1" ht="9" customHeight="1" x14ac:dyDescent="0.2">
      <c r="C1172" s="133"/>
      <c r="D1172" s="133" t="s">
        <v>26</v>
      </c>
      <c r="E1172" s="133"/>
      <c r="F1172" s="134">
        <f t="shared" si="43"/>
        <v>168613</v>
      </c>
      <c r="G1172" s="134">
        <v>106097</v>
      </c>
      <c r="H1172" s="134">
        <v>62516</v>
      </c>
      <c r="I1172" s="134">
        <v>15192</v>
      </c>
      <c r="J1172" s="134"/>
      <c r="K1172" s="134">
        <f t="shared" si="44"/>
        <v>2455</v>
      </c>
      <c r="L1172" s="134">
        <v>2129</v>
      </c>
      <c r="M1172" s="134">
        <v>326</v>
      </c>
      <c r="N1172" s="134">
        <v>7037</v>
      </c>
      <c r="P1172" s="138"/>
      <c r="Q1172" s="138"/>
      <c r="R1172" s="138"/>
      <c r="S1172" s="138"/>
      <c r="T1172" s="138"/>
      <c r="U1172" s="138"/>
      <c r="V1172" s="138"/>
      <c r="W1172" s="138"/>
      <c r="X1172" s="138"/>
      <c r="Y1172" s="138"/>
      <c r="Z1172" s="138"/>
      <c r="AA1172" s="138"/>
      <c r="AB1172" s="138"/>
    </row>
    <row r="1173" spans="3:28" s="153" customFormat="1" ht="9" customHeight="1" x14ac:dyDescent="0.2">
      <c r="C1173" s="139" t="s">
        <v>27</v>
      </c>
      <c r="D1173" s="139" t="s">
        <v>96</v>
      </c>
      <c r="E1173" s="139"/>
      <c r="F1173" s="140">
        <f t="shared" si="43"/>
        <v>837196</v>
      </c>
      <c r="G1173" s="140">
        <v>819097</v>
      </c>
      <c r="H1173" s="140">
        <v>18099</v>
      </c>
      <c r="I1173" s="140">
        <v>1217</v>
      </c>
      <c r="J1173" s="140"/>
      <c r="K1173" s="140">
        <f t="shared" si="44"/>
        <v>3978</v>
      </c>
      <c r="L1173" s="140">
        <v>3934</v>
      </c>
      <c r="M1173" s="140">
        <v>44</v>
      </c>
      <c r="N1173" s="140">
        <v>12682</v>
      </c>
      <c r="P1173" s="138"/>
      <c r="Q1173" s="138"/>
      <c r="R1173" s="138"/>
      <c r="S1173" s="138"/>
      <c r="T1173" s="138"/>
      <c r="U1173" s="138"/>
      <c r="V1173" s="138"/>
      <c r="W1173" s="138"/>
      <c r="X1173" s="138"/>
      <c r="Y1173" s="138"/>
      <c r="Z1173" s="138"/>
      <c r="AA1173" s="138"/>
      <c r="AB1173" s="138"/>
    </row>
    <row r="1174" spans="3:28" s="153" customFormat="1" ht="9" customHeight="1" x14ac:dyDescent="0.2">
      <c r="C1174" s="133"/>
      <c r="D1174" s="133" t="s">
        <v>89</v>
      </c>
      <c r="E1174" s="133"/>
      <c r="F1174" s="134">
        <f t="shared" si="43"/>
        <v>0</v>
      </c>
      <c r="G1174" s="134">
        <v>0</v>
      </c>
      <c r="H1174" s="134">
        <v>0</v>
      </c>
      <c r="I1174" s="134">
        <v>12</v>
      </c>
      <c r="J1174" s="134"/>
      <c r="K1174" s="134">
        <f t="shared" si="44"/>
        <v>360</v>
      </c>
      <c r="L1174" s="134">
        <v>360</v>
      </c>
      <c r="M1174" s="134">
        <v>0</v>
      </c>
      <c r="N1174" s="134">
        <v>1378</v>
      </c>
      <c r="P1174" s="138"/>
      <c r="Q1174" s="138"/>
      <c r="R1174" s="138"/>
      <c r="S1174" s="138"/>
      <c r="T1174" s="138"/>
      <c r="U1174" s="138"/>
      <c r="V1174" s="138"/>
      <c r="W1174" s="138"/>
      <c r="X1174" s="138"/>
      <c r="Y1174" s="138"/>
      <c r="Z1174" s="138"/>
      <c r="AA1174" s="138"/>
      <c r="AB1174" s="138"/>
    </row>
    <row r="1175" spans="3:28" s="153" customFormat="1" ht="9" customHeight="1" x14ac:dyDescent="0.2">
      <c r="C1175" s="133"/>
      <c r="D1175" s="133" t="s">
        <v>90</v>
      </c>
      <c r="E1175" s="133"/>
      <c r="F1175" s="134">
        <f t="shared" si="43"/>
        <v>0</v>
      </c>
      <c r="G1175" s="134">
        <v>0</v>
      </c>
      <c r="H1175" s="134">
        <v>0</v>
      </c>
      <c r="I1175" s="134">
        <v>0</v>
      </c>
      <c r="J1175" s="134"/>
      <c r="K1175" s="134">
        <f t="shared" si="44"/>
        <v>0</v>
      </c>
      <c r="L1175" s="134">
        <v>0</v>
      </c>
      <c r="M1175" s="134">
        <v>0</v>
      </c>
      <c r="N1175" s="134">
        <v>0</v>
      </c>
      <c r="P1175" s="138"/>
      <c r="Q1175" s="138"/>
      <c r="R1175" s="138"/>
      <c r="S1175" s="138"/>
      <c r="T1175" s="138"/>
      <c r="U1175" s="138"/>
      <c r="V1175" s="138"/>
      <c r="W1175" s="138"/>
      <c r="X1175" s="138"/>
      <c r="Y1175" s="138"/>
      <c r="Z1175" s="138"/>
      <c r="AA1175" s="138"/>
      <c r="AB1175" s="138"/>
    </row>
    <row r="1176" spans="3:28" s="153" customFormat="1" ht="9" customHeight="1" x14ac:dyDescent="0.2">
      <c r="C1176" s="133"/>
      <c r="D1176" s="133" t="s">
        <v>28</v>
      </c>
      <c r="E1176" s="133"/>
      <c r="F1176" s="134">
        <f t="shared" si="43"/>
        <v>155205</v>
      </c>
      <c r="G1176" s="134">
        <v>146544</v>
      </c>
      <c r="H1176" s="134">
        <v>8661</v>
      </c>
      <c r="I1176" s="134">
        <v>125</v>
      </c>
      <c r="J1176" s="134"/>
      <c r="K1176" s="134">
        <f t="shared" si="44"/>
        <v>958</v>
      </c>
      <c r="L1176" s="134">
        <v>920</v>
      </c>
      <c r="M1176" s="134">
        <v>38</v>
      </c>
      <c r="N1176" s="134">
        <v>2167</v>
      </c>
      <c r="P1176" s="138"/>
      <c r="Q1176" s="138"/>
      <c r="R1176" s="138"/>
      <c r="S1176" s="138"/>
      <c r="T1176" s="138"/>
      <c r="U1176" s="138"/>
      <c r="V1176" s="138"/>
      <c r="W1176" s="138"/>
      <c r="X1176" s="138"/>
      <c r="Y1176" s="138"/>
      <c r="Z1176" s="138"/>
      <c r="AA1176" s="138"/>
      <c r="AB1176" s="138"/>
    </row>
    <row r="1177" spans="3:28" s="153" customFormat="1" ht="9" customHeight="1" x14ac:dyDescent="0.2">
      <c r="C1177" s="139" t="s">
        <v>30</v>
      </c>
      <c r="D1177" s="139" t="s">
        <v>31</v>
      </c>
      <c r="E1177" s="139"/>
      <c r="F1177" s="140">
        <f t="shared" si="43"/>
        <v>685022</v>
      </c>
      <c r="G1177" s="140">
        <v>684971</v>
      </c>
      <c r="H1177" s="140">
        <v>51</v>
      </c>
      <c r="I1177" s="140">
        <v>5845</v>
      </c>
      <c r="J1177" s="140"/>
      <c r="K1177" s="140">
        <f t="shared" si="44"/>
        <v>2167</v>
      </c>
      <c r="L1177" s="140">
        <v>2017</v>
      </c>
      <c r="M1177" s="140">
        <v>150</v>
      </c>
      <c r="N1177" s="140">
        <v>9870</v>
      </c>
      <c r="P1177" s="138"/>
      <c r="Q1177" s="138"/>
      <c r="R1177" s="138"/>
      <c r="S1177" s="138"/>
      <c r="T1177" s="138"/>
      <c r="U1177" s="138"/>
      <c r="V1177" s="138"/>
      <c r="W1177" s="138"/>
      <c r="X1177" s="138"/>
      <c r="Y1177" s="138"/>
      <c r="Z1177" s="138"/>
      <c r="AA1177" s="138"/>
      <c r="AB1177" s="138"/>
    </row>
    <row r="1178" spans="3:28" s="153" customFormat="1" ht="9" customHeight="1" x14ac:dyDescent="0.2">
      <c r="C1178" s="133"/>
      <c r="D1178" s="133" t="s">
        <v>30</v>
      </c>
      <c r="E1178" s="133"/>
      <c r="F1178" s="134">
        <f t="shared" si="43"/>
        <v>863647</v>
      </c>
      <c r="G1178" s="134">
        <v>788643</v>
      </c>
      <c r="H1178" s="134">
        <v>75004</v>
      </c>
      <c r="I1178" s="134">
        <v>642</v>
      </c>
      <c r="J1178" s="134"/>
      <c r="K1178" s="134">
        <f t="shared" si="44"/>
        <v>8304</v>
      </c>
      <c r="L1178" s="134">
        <v>7049</v>
      </c>
      <c r="M1178" s="134">
        <v>1255</v>
      </c>
      <c r="N1178" s="134">
        <v>13066</v>
      </c>
      <c r="P1178" s="138"/>
      <c r="Q1178" s="138"/>
      <c r="R1178" s="138"/>
      <c r="S1178" s="138"/>
      <c r="T1178" s="138"/>
      <c r="U1178" s="138"/>
      <c r="V1178" s="138"/>
      <c r="W1178" s="138"/>
      <c r="X1178" s="138"/>
      <c r="Y1178" s="138"/>
      <c r="Z1178" s="138"/>
      <c r="AA1178" s="138"/>
      <c r="AB1178" s="138"/>
    </row>
    <row r="1179" spans="3:28" s="153" customFormat="1" ht="9" customHeight="1" x14ac:dyDescent="0.2">
      <c r="C1179" s="133" t="s">
        <v>111</v>
      </c>
      <c r="D1179" s="133" t="s">
        <v>32</v>
      </c>
      <c r="E1179" s="133"/>
      <c r="F1179" s="134">
        <f t="shared" si="43"/>
        <v>31532331</v>
      </c>
      <c r="G1179" s="134">
        <v>20900007</v>
      </c>
      <c r="H1179" s="134">
        <v>10632324</v>
      </c>
      <c r="I1179" s="134">
        <v>0</v>
      </c>
      <c r="J1179" s="134"/>
      <c r="K1179" s="134">
        <f t="shared" si="44"/>
        <v>0</v>
      </c>
      <c r="L1179" s="134">
        <v>0</v>
      </c>
      <c r="M1179" s="134">
        <v>0</v>
      </c>
      <c r="N1179" s="134">
        <v>0</v>
      </c>
      <c r="P1179" s="138"/>
      <c r="Q1179" s="138"/>
      <c r="R1179" s="138"/>
      <c r="S1179" s="138"/>
      <c r="T1179" s="138"/>
      <c r="U1179" s="138"/>
      <c r="V1179" s="138"/>
      <c r="W1179" s="138"/>
      <c r="X1179" s="138"/>
      <c r="Y1179" s="138"/>
      <c r="Z1179" s="138"/>
      <c r="AA1179" s="138"/>
      <c r="AB1179" s="138"/>
    </row>
    <row r="1180" spans="3:28" s="153" customFormat="1" ht="9" customHeight="1" x14ac:dyDescent="0.2">
      <c r="C1180" s="133" t="s">
        <v>33</v>
      </c>
      <c r="D1180" s="133" t="s">
        <v>33</v>
      </c>
      <c r="E1180" s="133"/>
      <c r="F1180" s="134">
        <f t="shared" si="43"/>
        <v>181291</v>
      </c>
      <c r="G1180" s="134">
        <v>160840</v>
      </c>
      <c r="H1180" s="134">
        <v>20451</v>
      </c>
      <c r="I1180" s="134">
        <v>15</v>
      </c>
      <c r="J1180" s="134"/>
      <c r="K1180" s="134">
        <f t="shared" si="44"/>
        <v>28930</v>
      </c>
      <c r="L1180" s="134">
        <v>28840</v>
      </c>
      <c r="M1180" s="134">
        <v>90</v>
      </c>
      <c r="N1180" s="134">
        <v>25716</v>
      </c>
      <c r="P1180" s="138"/>
      <c r="Q1180" s="138"/>
      <c r="R1180" s="138"/>
      <c r="S1180" s="138"/>
      <c r="T1180" s="138"/>
      <c r="U1180" s="138"/>
      <c r="V1180" s="138"/>
      <c r="W1180" s="138"/>
      <c r="X1180" s="138"/>
      <c r="Y1180" s="138"/>
      <c r="Z1180" s="138"/>
      <c r="AA1180" s="138"/>
      <c r="AB1180" s="138"/>
    </row>
    <row r="1181" spans="3:28" s="153" customFormat="1" ht="9" customHeight="1" x14ac:dyDescent="0.2">
      <c r="C1181" s="139" t="s">
        <v>34</v>
      </c>
      <c r="D1181" s="139" t="s">
        <v>35</v>
      </c>
      <c r="E1181" s="139"/>
      <c r="F1181" s="140">
        <f t="shared" si="43"/>
        <v>975873</v>
      </c>
      <c r="G1181" s="140">
        <v>599266</v>
      </c>
      <c r="H1181" s="140">
        <v>376607</v>
      </c>
      <c r="I1181" s="140">
        <v>167</v>
      </c>
      <c r="J1181" s="140"/>
      <c r="K1181" s="140">
        <f t="shared" si="44"/>
        <v>7335</v>
      </c>
      <c r="L1181" s="140">
        <v>6743</v>
      </c>
      <c r="M1181" s="140">
        <v>592</v>
      </c>
      <c r="N1181" s="140">
        <v>14765</v>
      </c>
      <c r="P1181" s="138"/>
      <c r="Q1181" s="138"/>
      <c r="R1181" s="138"/>
      <c r="S1181" s="138"/>
      <c r="T1181" s="138"/>
      <c r="U1181" s="138"/>
      <c r="V1181" s="138"/>
      <c r="W1181" s="138"/>
      <c r="X1181" s="138"/>
      <c r="Y1181" s="138"/>
      <c r="Z1181" s="138"/>
      <c r="AA1181" s="138"/>
      <c r="AB1181" s="138"/>
    </row>
    <row r="1182" spans="3:28" s="153" customFormat="1" ht="9" customHeight="1" x14ac:dyDescent="0.2">
      <c r="C1182" s="133" t="s">
        <v>36</v>
      </c>
      <c r="D1182" s="133" t="s">
        <v>37</v>
      </c>
      <c r="E1182" s="133"/>
      <c r="F1182" s="134">
        <f t="shared" si="43"/>
        <v>566787</v>
      </c>
      <c r="G1182" s="134">
        <v>523888</v>
      </c>
      <c r="H1182" s="134">
        <v>42899</v>
      </c>
      <c r="I1182" s="134">
        <v>12041</v>
      </c>
      <c r="J1182" s="134"/>
      <c r="K1182" s="134">
        <f t="shared" si="44"/>
        <v>14947</v>
      </c>
      <c r="L1182" s="134">
        <v>14535</v>
      </c>
      <c r="M1182" s="134">
        <v>412</v>
      </c>
      <c r="N1182" s="134">
        <v>23304</v>
      </c>
      <c r="P1182" s="138"/>
      <c r="Q1182" s="138"/>
      <c r="R1182" s="138"/>
      <c r="S1182" s="138"/>
      <c r="T1182" s="138"/>
      <c r="U1182" s="138"/>
      <c r="V1182" s="138"/>
      <c r="W1182" s="138"/>
      <c r="X1182" s="138"/>
      <c r="Y1182" s="138"/>
      <c r="Z1182" s="138"/>
      <c r="AA1182" s="138"/>
      <c r="AB1182" s="138"/>
    </row>
    <row r="1183" spans="3:28" s="153" customFormat="1" ht="9" customHeight="1" x14ac:dyDescent="0.2">
      <c r="C1183" s="133"/>
      <c r="D1183" s="133" t="s">
        <v>38</v>
      </c>
      <c r="E1183" s="133"/>
      <c r="F1183" s="134">
        <f t="shared" si="43"/>
        <v>415711</v>
      </c>
      <c r="G1183" s="134">
        <v>275816</v>
      </c>
      <c r="H1183" s="134">
        <v>139895</v>
      </c>
      <c r="I1183" s="134">
        <v>31028</v>
      </c>
      <c r="J1183" s="134"/>
      <c r="K1183" s="134">
        <f t="shared" si="44"/>
        <v>6236</v>
      </c>
      <c r="L1183" s="134">
        <v>5967</v>
      </c>
      <c r="M1183" s="134">
        <v>269</v>
      </c>
      <c r="N1183" s="134">
        <v>6824</v>
      </c>
      <c r="P1183" s="138"/>
      <c r="Q1183" s="138"/>
      <c r="R1183" s="138"/>
      <c r="S1183" s="138"/>
      <c r="T1183" s="138"/>
      <c r="U1183" s="138"/>
      <c r="V1183" s="138"/>
      <c r="W1183" s="138"/>
      <c r="X1183" s="138"/>
      <c r="Y1183" s="138"/>
      <c r="Z1183" s="138"/>
      <c r="AA1183" s="138"/>
      <c r="AB1183" s="138"/>
    </row>
    <row r="1184" spans="3:28" s="153" customFormat="1" ht="9" customHeight="1" x14ac:dyDescent="0.2">
      <c r="C1184" s="133" t="s">
        <v>39</v>
      </c>
      <c r="D1184" s="133" t="s">
        <v>40</v>
      </c>
      <c r="E1184" s="133"/>
      <c r="F1184" s="134">
        <f t="shared" si="43"/>
        <v>8104762</v>
      </c>
      <c r="G1184" s="134">
        <v>5503876</v>
      </c>
      <c r="H1184" s="134">
        <v>2600886</v>
      </c>
      <c r="I1184" s="134">
        <v>0</v>
      </c>
      <c r="J1184" s="134"/>
      <c r="K1184" s="134">
        <f t="shared" si="44"/>
        <v>20825</v>
      </c>
      <c r="L1184" s="134">
        <v>18484</v>
      </c>
      <c r="M1184" s="134">
        <v>2341</v>
      </c>
      <c r="N1184" s="134">
        <v>22898</v>
      </c>
      <c r="P1184" s="138"/>
      <c r="Q1184" s="138"/>
      <c r="R1184" s="138"/>
      <c r="S1184" s="138"/>
      <c r="T1184" s="138"/>
      <c r="U1184" s="138"/>
      <c r="V1184" s="138"/>
      <c r="W1184" s="138"/>
      <c r="X1184" s="138"/>
      <c r="Y1184" s="138"/>
      <c r="Z1184" s="138"/>
      <c r="AA1184" s="138"/>
      <c r="AB1184" s="138"/>
    </row>
    <row r="1185" spans="3:28" s="153" customFormat="1" ht="9" customHeight="1" x14ac:dyDescent="0.2">
      <c r="C1185" s="139"/>
      <c r="D1185" s="139" t="s">
        <v>41</v>
      </c>
      <c r="E1185" s="139"/>
      <c r="F1185" s="140">
        <f t="shared" si="43"/>
        <v>2591035</v>
      </c>
      <c r="G1185" s="140">
        <v>824558</v>
      </c>
      <c r="H1185" s="140">
        <v>1766477</v>
      </c>
      <c r="I1185" s="140">
        <v>39153</v>
      </c>
      <c r="J1185" s="140"/>
      <c r="K1185" s="140">
        <f t="shared" si="44"/>
        <v>22542</v>
      </c>
      <c r="L1185" s="140">
        <v>15514</v>
      </c>
      <c r="M1185" s="140">
        <v>7028</v>
      </c>
      <c r="N1185" s="140">
        <v>18505</v>
      </c>
      <c r="P1185" s="138"/>
      <c r="Q1185" s="138"/>
      <c r="R1185" s="138"/>
      <c r="S1185" s="138"/>
      <c r="T1185" s="138"/>
      <c r="U1185" s="138"/>
      <c r="V1185" s="138"/>
      <c r="W1185" s="138"/>
      <c r="X1185" s="138"/>
      <c r="Y1185" s="138"/>
      <c r="Z1185" s="138"/>
      <c r="AA1185" s="138"/>
      <c r="AB1185" s="138"/>
    </row>
    <row r="1186" spans="3:28" s="153" customFormat="1" ht="9" customHeight="1" x14ac:dyDescent="0.2">
      <c r="C1186" s="133" t="s">
        <v>32</v>
      </c>
      <c r="D1186" s="133" t="s">
        <v>42</v>
      </c>
      <c r="E1186" s="133"/>
      <c r="F1186" s="134">
        <f>SUM(G1186:H1186)</f>
        <v>1087686</v>
      </c>
      <c r="G1186" s="134">
        <v>983659</v>
      </c>
      <c r="H1186" s="134">
        <v>104027</v>
      </c>
      <c r="I1186" s="134">
        <v>4115</v>
      </c>
      <c r="J1186" s="134"/>
      <c r="K1186" s="134">
        <f>SUM(L1186:M1186)</f>
        <v>46071</v>
      </c>
      <c r="L1186" s="134">
        <v>32016</v>
      </c>
      <c r="M1186" s="134">
        <v>14055</v>
      </c>
      <c r="N1186" s="134">
        <v>23192</v>
      </c>
      <c r="P1186" s="138"/>
      <c r="Q1186" s="138"/>
      <c r="R1186" s="138"/>
      <c r="S1186" s="138"/>
      <c r="T1186" s="138"/>
      <c r="U1186" s="138"/>
      <c r="V1186" s="138"/>
      <c r="W1186" s="138"/>
      <c r="X1186" s="138"/>
      <c r="Y1186" s="138"/>
      <c r="Z1186" s="138"/>
      <c r="AA1186" s="138"/>
      <c r="AB1186" s="138"/>
    </row>
    <row r="1187" spans="3:28" s="153" customFormat="1" ht="9" customHeight="1" x14ac:dyDescent="0.2">
      <c r="C1187" s="133" t="s">
        <v>43</v>
      </c>
      <c r="D1187" s="133" t="s">
        <v>44</v>
      </c>
      <c r="E1187" s="133"/>
      <c r="F1187" s="134">
        <f t="shared" ref="F1187:F1220" si="45">SUM(G1187:H1187)</f>
        <v>412558</v>
      </c>
      <c r="G1187" s="134">
        <v>221638</v>
      </c>
      <c r="H1187" s="134">
        <v>190920</v>
      </c>
      <c r="I1187" s="134">
        <v>1495</v>
      </c>
      <c r="J1187" s="134"/>
      <c r="K1187" s="134">
        <f t="shared" ref="K1187:K1220" si="46">SUM(L1187:M1187)</f>
        <v>3244</v>
      </c>
      <c r="L1187" s="134">
        <v>3016</v>
      </c>
      <c r="M1187" s="134">
        <v>228</v>
      </c>
      <c r="N1187" s="134">
        <v>7916</v>
      </c>
      <c r="P1187" s="138"/>
      <c r="Q1187" s="138"/>
      <c r="R1187" s="138"/>
      <c r="S1187" s="138"/>
      <c r="T1187" s="138"/>
      <c r="U1187" s="138"/>
      <c r="V1187" s="138"/>
      <c r="W1187" s="138"/>
      <c r="X1187" s="138"/>
      <c r="Y1187" s="138"/>
      <c r="Z1187" s="138"/>
      <c r="AA1187" s="138"/>
      <c r="AB1187" s="138"/>
    </row>
    <row r="1188" spans="3:28" s="153" customFormat="1" ht="9" customHeight="1" x14ac:dyDescent="0.2">
      <c r="C1188" s="133"/>
      <c r="D1188" s="133" t="s">
        <v>45</v>
      </c>
      <c r="E1188" s="133"/>
      <c r="F1188" s="134">
        <f t="shared" si="45"/>
        <v>103190</v>
      </c>
      <c r="G1188" s="134">
        <v>89825</v>
      </c>
      <c r="H1188" s="134">
        <v>13365</v>
      </c>
      <c r="I1188" s="134">
        <v>0</v>
      </c>
      <c r="J1188" s="134"/>
      <c r="K1188" s="134">
        <f t="shared" si="46"/>
        <v>472</v>
      </c>
      <c r="L1188" s="134">
        <v>472</v>
      </c>
      <c r="M1188" s="134">
        <v>0</v>
      </c>
      <c r="N1188" s="134">
        <v>9439</v>
      </c>
      <c r="P1188" s="138"/>
      <c r="Q1188" s="138"/>
      <c r="R1188" s="138"/>
      <c r="S1188" s="138"/>
      <c r="T1188" s="138"/>
      <c r="U1188" s="138"/>
      <c r="V1188" s="138"/>
      <c r="W1188" s="138"/>
      <c r="X1188" s="138"/>
      <c r="Y1188" s="138"/>
      <c r="Z1188" s="138"/>
      <c r="AA1188" s="138"/>
      <c r="AB1188" s="138"/>
    </row>
    <row r="1189" spans="3:28" s="153" customFormat="1" ht="9" customHeight="1" x14ac:dyDescent="0.2">
      <c r="C1189" s="139" t="s">
        <v>46</v>
      </c>
      <c r="D1189" s="139" t="s">
        <v>47</v>
      </c>
      <c r="E1189" s="139"/>
      <c r="F1189" s="140">
        <f t="shared" si="45"/>
        <v>26782</v>
      </c>
      <c r="G1189" s="140">
        <v>26760</v>
      </c>
      <c r="H1189" s="140">
        <v>22</v>
      </c>
      <c r="I1189" s="140">
        <v>0</v>
      </c>
      <c r="J1189" s="140"/>
      <c r="K1189" s="140">
        <f t="shared" si="46"/>
        <v>4311</v>
      </c>
      <c r="L1189" s="140">
        <v>4188</v>
      </c>
      <c r="M1189" s="140">
        <v>123</v>
      </c>
      <c r="N1189" s="140">
        <v>2587</v>
      </c>
      <c r="P1189" s="138"/>
      <c r="Q1189" s="138"/>
      <c r="R1189" s="138"/>
      <c r="S1189" s="138"/>
      <c r="T1189" s="138"/>
      <c r="U1189" s="138"/>
      <c r="V1189" s="138"/>
      <c r="W1189" s="138"/>
      <c r="X1189" s="138"/>
      <c r="Y1189" s="138"/>
      <c r="Z1189" s="138"/>
      <c r="AA1189" s="138"/>
      <c r="AB1189" s="138"/>
    </row>
    <row r="1190" spans="3:28" s="153" customFormat="1" ht="9" customHeight="1" x14ac:dyDescent="0.2">
      <c r="C1190" s="133" t="s">
        <v>48</v>
      </c>
      <c r="D1190" s="133" t="s">
        <v>49</v>
      </c>
      <c r="E1190" s="133"/>
      <c r="F1190" s="134">
        <f t="shared" si="45"/>
        <v>80878</v>
      </c>
      <c r="G1190" s="134">
        <v>80878</v>
      </c>
      <c r="H1190" s="134">
        <v>0</v>
      </c>
      <c r="I1190" s="134">
        <v>0</v>
      </c>
      <c r="J1190" s="134"/>
      <c r="K1190" s="134">
        <f t="shared" si="46"/>
        <v>2071</v>
      </c>
      <c r="L1190" s="134">
        <v>2071</v>
      </c>
      <c r="M1190" s="134">
        <v>0</v>
      </c>
      <c r="N1190" s="134">
        <v>5468</v>
      </c>
      <c r="P1190" s="138"/>
      <c r="Q1190" s="138"/>
      <c r="R1190" s="138"/>
      <c r="S1190" s="138"/>
      <c r="T1190" s="138"/>
      <c r="U1190" s="138"/>
      <c r="V1190" s="138"/>
      <c r="W1190" s="138"/>
      <c r="X1190" s="138"/>
      <c r="Y1190" s="138"/>
      <c r="Z1190" s="138"/>
      <c r="AA1190" s="138"/>
      <c r="AB1190" s="138"/>
    </row>
    <row r="1191" spans="3:28" s="153" customFormat="1" ht="9" customHeight="1" x14ac:dyDescent="0.2">
      <c r="C1191" s="133" t="s">
        <v>50</v>
      </c>
      <c r="D1191" s="133" t="s">
        <v>51</v>
      </c>
      <c r="E1191" s="133"/>
      <c r="F1191" s="134">
        <f t="shared" si="45"/>
        <v>6401594</v>
      </c>
      <c r="G1191" s="134">
        <v>5447943</v>
      </c>
      <c r="H1191" s="134">
        <v>953651</v>
      </c>
      <c r="I1191" s="134">
        <v>0</v>
      </c>
      <c r="J1191" s="134"/>
      <c r="K1191" s="134">
        <f t="shared" si="46"/>
        <v>7995</v>
      </c>
      <c r="L1191" s="134">
        <v>6678</v>
      </c>
      <c r="M1191" s="134">
        <v>1317</v>
      </c>
      <c r="N1191" s="134">
        <v>8166</v>
      </c>
      <c r="P1191" s="138"/>
      <c r="Q1191" s="138"/>
      <c r="R1191" s="138"/>
      <c r="S1191" s="138"/>
      <c r="T1191" s="138"/>
      <c r="U1191" s="138"/>
      <c r="V1191" s="138"/>
      <c r="W1191" s="138"/>
      <c r="X1191" s="138"/>
      <c r="Y1191" s="138"/>
      <c r="Z1191" s="138"/>
      <c r="AA1191" s="138"/>
      <c r="AB1191" s="138"/>
    </row>
    <row r="1192" spans="3:28" s="153" customFormat="1" ht="9" customHeight="1" x14ac:dyDescent="0.2">
      <c r="C1192" s="133" t="s">
        <v>52</v>
      </c>
      <c r="D1192" s="133" t="s">
        <v>53</v>
      </c>
      <c r="E1192" s="133"/>
      <c r="F1192" s="134">
        <f t="shared" si="45"/>
        <v>408812</v>
      </c>
      <c r="G1192" s="134">
        <v>379478</v>
      </c>
      <c r="H1192" s="134">
        <v>29334</v>
      </c>
      <c r="I1192" s="134">
        <v>70317</v>
      </c>
      <c r="J1192" s="134"/>
      <c r="K1192" s="134">
        <f t="shared" si="46"/>
        <v>5475</v>
      </c>
      <c r="L1192" s="134">
        <v>5460</v>
      </c>
      <c r="M1192" s="134">
        <v>15</v>
      </c>
      <c r="N1192" s="134">
        <v>1210</v>
      </c>
      <c r="P1192" s="138"/>
      <c r="Q1192" s="138"/>
      <c r="R1192" s="138"/>
      <c r="S1192" s="138"/>
      <c r="T1192" s="138"/>
      <c r="U1192" s="138"/>
      <c r="V1192" s="138"/>
      <c r="W1192" s="138"/>
      <c r="X1192" s="138"/>
      <c r="Y1192" s="138"/>
      <c r="Z1192" s="138"/>
      <c r="AA1192" s="138"/>
      <c r="AB1192" s="138"/>
    </row>
    <row r="1193" spans="3:28" s="153" customFormat="1" ht="9" customHeight="1" x14ac:dyDescent="0.2">
      <c r="C1193" s="139"/>
      <c r="D1193" s="139" t="s">
        <v>52</v>
      </c>
      <c r="E1193" s="139"/>
      <c r="F1193" s="140">
        <f t="shared" si="45"/>
        <v>491406</v>
      </c>
      <c r="G1193" s="140">
        <v>435180</v>
      </c>
      <c r="H1193" s="140">
        <v>56226</v>
      </c>
      <c r="I1193" s="140">
        <v>135</v>
      </c>
      <c r="J1193" s="140"/>
      <c r="K1193" s="140">
        <f t="shared" si="46"/>
        <v>18804</v>
      </c>
      <c r="L1193" s="140">
        <v>18666</v>
      </c>
      <c r="M1193" s="140">
        <v>138</v>
      </c>
      <c r="N1193" s="140">
        <v>10935</v>
      </c>
      <c r="P1193" s="138"/>
      <c r="Q1193" s="138"/>
      <c r="R1193" s="138"/>
      <c r="S1193" s="138"/>
      <c r="T1193" s="138"/>
      <c r="U1193" s="138"/>
      <c r="V1193" s="138"/>
      <c r="W1193" s="138"/>
      <c r="X1193" s="138"/>
      <c r="Y1193" s="138"/>
      <c r="Z1193" s="138"/>
      <c r="AA1193" s="138"/>
      <c r="AB1193" s="138"/>
    </row>
    <row r="1194" spans="3:28" s="153" customFormat="1" ht="9" customHeight="1" x14ac:dyDescent="0.2">
      <c r="C1194" s="133"/>
      <c r="D1194" s="133" t="s">
        <v>54</v>
      </c>
      <c r="E1194" s="133"/>
      <c r="F1194" s="134">
        <f t="shared" si="45"/>
        <v>107485</v>
      </c>
      <c r="G1194" s="134">
        <v>105743</v>
      </c>
      <c r="H1194" s="134">
        <v>1742</v>
      </c>
      <c r="I1194" s="134">
        <v>0</v>
      </c>
      <c r="J1194" s="134"/>
      <c r="K1194" s="134">
        <f t="shared" si="46"/>
        <v>7421</v>
      </c>
      <c r="L1194" s="134">
        <v>7415</v>
      </c>
      <c r="M1194" s="134">
        <v>6</v>
      </c>
      <c r="N1194" s="134">
        <v>6797</v>
      </c>
      <c r="P1194" s="138"/>
      <c r="Q1194" s="138"/>
      <c r="R1194" s="138"/>
      <c r="S1194" s="138"/>
      <c r="T1194" s="138"/>
      <c r="U1194" s="138"/>
      <c r="V1194" s="138"/>
      <c r="W1194" s="138"/>
      <c r="X1194" s="138"/>
      <c r="Y1194" s="138"/>
      <c r="Z1194" s="138"/>
      <c r="AA1194" s="138"/>
      <c r="AB1194" s="138"/>
    </row>
    <row r="1195" spans="3:28" s="153" customFormat="1" ht="9" customHeight="1" x14ac:dyDescent="0.2">
      <c r="C1195" s="133" t="s">
        <v>55</v>
      </c>
      <c r="D1195" s="133" t="s">
        <v>55</v>
      </c>
      <c r="E1195" s="133"/>
      <c r="F1195" s="134">
        <f t="shared" si="45"/>
        <v>271858</v>
      </c>
      <c r="G1195" s="134">
        <v>224811</v>
      </c>
      <c r="H1195" s="134">
        <v>47047</v>
      </c>
      <c r="I1195" s="134">
        <v>1550</v>
      </c>
      <c r="J1195" s="134"/>
      <c r="K1195" s="134">
        <f t="shared" si="46"/>
        <v>8347</v>
      </c>
      <c r="L1195" s="134">
        <v>7290</v>
      </c>
      <c r="M1195" s="134">
        <v>1057</v>
      </c>
      <c r="N1195" s="134">
        <v>10397</v>
      </c>
      <c r="P1195" s="138"/>
      <c r="Q1195" s="138"/>
      <c r="R1195" s="138"/>
      <c r="S1195" s="138"/>
      <c r="T1195" s="138"/>
      <c r="U1195" s="138"/>
      <c r="V1195" s="138"/>
      <c r="W1195" s="138"/>
      <c r="X1195" s="138"/>
      <c r="Y1195" s="138"/>
      <c r="Z1195" s="138"/>
      <c r="AA1195" s="138"/>
      <c r="AB1195" s="138"/>
    </row>
    <row r="1196" spans="3:28" s="153" customFormat="1" ht="9" customHeight="1" x14ac:dyDescent="0.2">
      <c r="C1196" s="133"/>
      <c r="D1196" s="133" t="s">
        <v>56</v>
      </c>
      <c r="E1196" s="133"/>
      <c r="F1196" s="134">
        <f t="shared" si="45"/>
        <v>0</v>
      </c>
      <c r="G1196" s="134">
        <v>0</v>
      </c>
      <c r="H1196" s="134">
        <v>0</v>
      </c>
      <c r="I1196" s="134">
        <v>0</v>
      </c>
      <c r="J1196" s="134"/>
      <c r="K1196" s="134">
        <f t="shared" si="46"/>
        <v>427</v>
      </c>
      <c r="L1196" s="134">
        <v>427</v>
      </c>
      <c r="M1196" s="134">
        <v>0</v>
      </c>
      <c r="N1196" s="134">
        <v>2821</v>
      </c>
      <c r="P1196" s="138"/>
      <c r="Q1196" s="138"/>
      <c r="R1196" s="138"/>
      <c r="S1196" s="138"/>
      <c r="T1196" s="138"/>
      <c r="U1196" s="138"/>
      <c r="V1196" s="138"/>
      <c r="W1196" s="138"/>
      <c r="X1196" s="138"/>
      <c r="Y1196" s="138"/>
      <c r="Z1196" s="138"/>
      <c r="AA1196" s="138"/>
      <c r="AB1196" s="138"/>
    </row>
    <row r="1197" spans="3:28" s="153" customFormat="1" ht="9" customHeight="1" x14ac:dyDescent="0.2">
      <c r="C1197" s="139" t="s">
        <v>57</v>
      </c>
      <c r="D1197" s="139" t="s">
        <v>57</v>
      </c>
      <c r="E1197" s="139"/>
      <c r="F1197" s="140">
        <f t="shared" si="45"/>
        <v>292428</v>
      </c>
      <c r="G1197" s="140">
        <v>146335</v>
      </c>
      <c r="H1197" s="140">
        <v>146093</v>
      </c>
      <c r="I1197" s="140">
        <v>438</v>
      </c>
      <c r="J1197" s="140"/>
      <c r="K1197" s="140">
        <f t="shared" si="46"/>
        <v>5885</v>
      </c>
      <c r="L1197" s="140">
        <v>5885</v>
      </c>
      <c r="M1197" s="140">
        <v>0</v>
      </c>
      <c r="N1197" s="140">
        <v>14758</v>
      </c>
      <c r="P1197" s="138"/>
      <c r="Q1197" s="138"/>
      <c r="R1197" s="138"/>
      <c r="S1197" s="138"/>
      <c r="T1197" s="138"/>
      <c r="U1197" s="138"/>
      <c r="V1197" s="138"/>
      <c r="W1197" s="138"/>
      <c r="X1197" s="138"/>
      <c r="Y1197" s="138"/>
      <c r="Z1197" s="138"/>
      <c r="AA1197" s="138"/>
      <c r="AB1197" s="138"/>
    </row>
    <row r="1198" spans="3:28" s="153" customFormat="1" ht="9" customHeight="1" x14ac:dyDescent="0.2">
      <c r="C1198" s="133" t="s">
        <v>59</v>
      </c>
      <c r="D1198" s="133" t="s">
        <v>60</v>
      </c>
      <c r="E1198" s="133"/>
      <c r="F1198" s="134">
        <f t="shared" si="45"/>
        <v>14562820</v>
      </c>
      <c r="G1198" s="134">
        <v>4737514</v>
      </c>
      <c r="H1198" s="134">
        <v>9825306</v>
      </c>
      <c r="I1198" s="134">
        <v>1352586</v>
      </c>
      <c r="J1198" s="134"/>
      <c r="K1198" s="134">
        <f t="shared" si="46"/>
        <v>46756</v>
      </c>
      <c r="L1198" s="134">
        <v>45865</v>
      </c>
      <c r="M1198" s="134">
        <v>891</v>
      </c>
      <c r="N1198" s="134">
        <v>20896</v>
      </c>
      <c r="P1198" s="138"/>
      <c r="Q1198" s="138"/>
      <c r="R1198" s="138"/>
      <c r="S1198" s="138"/>
      <c r="T1198" s="138"/>
      <c r="U1198" s="138"/>
      <c r="V1198" s="138"/>
      <c r="W1198" s="138"/>
      <c r="X1198" s="138"/>
      <c r="Y1198" s="138"/>
      <c r="Z1198" s="138"/>
      <c r="AA1198" s="138"/>
      <c r="AB1198" s="138"/>
    </row>
    <row r="1199" spans="3:28" s="153" customFormat="1" ht="9" customHeight="1" x14ac:dyDescent="0.2">
      <c r="C1199" s="133"/>
      <c r="D1199" s="133" t="s">
        <v>61</v>
      </c>
      <c r="E1199" s="133"/>
      <c r="F1199" s="134">
        <f t="shared" si="45"/>
        <v>143312</v>
      </c>
      <c r="G1199" s="134">
        <v>143220</v>
      </c>
      <c r="H1199" s="134">
        <v>92</v>
      </c>
      <c r="I1199" s="134">
        <v>0</v>
      </c>
      <c r="J1199" s="134"/>
      <c r="K1199" s="134">
        <f t="shared" si="46"/>
        <v>3016</v>
      </c>
      <c r="L1199" s="134">
        <v>2775</v>
      </c>
      <c r="M1199" s="134">
        <v>241</v>
      </c>
      <c r="N1199" s="134">
        <v>4759</v>
      </c>
      <c r="P1199" s="138"/>
      <c r="Q1199" s="138"/>
      <c r="R1199" s="138"/>
      <c r="S1199" s="138"/>
      <c r="T1199" s="138"/>
      <c r="U1199" s="138"/>
      <c r="V1199" s="138"/>
      <c r="W1199" s="138"/>
      <c r="X1199" s="138"/>
      <c r="Y1199" s="138"/>
      <c r="Z1199" s="138"/>
      <c r="AA1199" s="138"/>
      <c r="AB1199" s="138"/>
    </row>
    <row r="1200" spans="3:28" s="153" customFormat="1" ht="9" customHeight="1" x14ac:dyDescent="0.2">
      <c r="C1200" s="133"/>
      <c r="D1200" s="133" t="s">
        <v>62</v>
      </c>
      <c r="E1200" s="133"/>
      <c r="F1200" s="134">
        <f t="shared" si="45"/>
        <v>413390</v>
      </c>
      <c r="G1200" s="134">
        <v>79309</v>
      </c>
      <c r="H1200" s="134">
        <v>334081</v>
      </c>
      <c r="I1200" s="134">
        <v>33019</v>
      </c>
      <c r="J1200" s="134"/>
      <c r="K1200" s="134">
        <f t="shared" si="46"/>
        <v>3462</v>
      </c>
      <c r="L1200" s="134">
        <v>3345</v>
      </c>
      <c r="M1200" s="134">
        <v>117</v>
      </c>
      <c r="N1200" s="134">
        <v>3143</v>
      </c>
      <c r="P1200" s="138"/>
      <c r="Q1200" s="138"/>
      <c r="R1200" s="138"/>
      <c r="S1200" s="138"/>
      <c r="T1200" s="138"/>
      <c r="U1200" s="138"/>
      <c r="V1200" s="138"/>
      <c r="W1200" s="138"/>
      <c r="X1200" s="138"/>
      <c r="Y1200" s="138"/>
      <c r="Z1200" s="138"/>
      <c r="AA1200" s="138"/>
      <c r="AB1200" s="138"/>
    </row>
    <row r="1201" spans="3:28" s="153" customFormat="1" ht="9" customHeight="1" x14ac:dyDescent="0.2">
      <c r="C1201" s="139" t="s">
        <v>63</v>
      </c>
      <c r="D1201" s="139" t="s">
        <v>63</v>
      </c>
      <c r="E1201" s="139"/>
      <c r="F1201" s="140">
        <f t="shared" si="45"/>
        <v>238061</v>
      </c>
      <c r="G1201" s="140">
        <v>146014</v>
      </c>
      <c r="H1201" s="140">
        <v>92047</v>
      </c>
      <c r="I1201" s="140">
        <v>0</v>
      </c>
      <c r="J1201" s="140"/>
      <c r="K1201" s="140">
        <f t="shared" si="46"/>
        <v>8371</v>
      </c>
      <c r="L1201" s="140">
        <v>7363</v>
      </c>
      <c r="M1201" s="140">
        <v>1008</v>
      </c>
      <c r="N1201" s="140">
        <v>15267</v>
      </c>
      <c r="P1201" s="138"/>
      <c r="Q1201" s="138"/>
      <c r="R1201" s="138"/>
      <c r="S1201" s="138"/>
      <c r="T1201" s="138"/>
      <c r="U1201" s="138"/>
      <c r="V1201" s="138"/>
      <c r="W1201" s="138"/>
      <c r="X1201" s="138"/>
      <c r="Y1201" s="138"/>
      <c r="Z1201" s="138"/>
      <c r="AA1201" s="138"/>
      <c r="AB1201" s="138"/>
    </row>
    <row r="1202" spans="3:28" s="153" customFormat="1" ht="9" customHeight="1" x14ac:dyDescent="0.2">
      <c r="C1202" s="133"/>
      <c r="D1202" s="133" t="s">
        <v>64</v>
      </c>
      <c r="E1202" s="133"/>
      <c r="F1202" s="134">
        <f t="shared" si="45"/>
        <v>0</v>
      </c>
      <c r="G1202" s="134">
        <v>0</v>
      </c>
      <c r="H1202" s="134">
        <v>0</v>
      </c>
      <c r="I1202" s="134">
        <v>0</v>
      </c>
      <c r="J1202" s="134"/>
      <c r="K1202" s="134">
        <f t="shared" si="46"/>
        <v>248</v>
      </c>
      <c r="L1202" s="134">
        <v>248</v>
      </c>
      <c r="M1202" s="134">
        <v>0</v>
      </c>
      <c r="N1202" s="134">
        <v>1594</v>
      </c>
      <c r="P1202" s="138"/>
      <c r="Q1202" s="138"/>
      <c r="R1202" s="138"/>
      <c r="S1202" s="138"/>
      <c r="T1202" s="138"/>
      <c r="U1202" s="138"/>
      <c r="V1202" s="138"/>
      <c r="W1202" s="138"/>
      <c r="X1202" s="138"/>
      <c r="Y1202" s="138"/>
      <c r="Z1202" s="138"/>
      <c r="AA1202" s="138"/>
      <c r="AB1202" s="138"/>
    </row>
    <row r="1203" spans="3:28" s="153" customFormat="1" ht="9" customHeight="1" x14ac:dyDescent="0.2">
      <c r="C1203" s="133" t="s">
        <v>65</v>
      </c>
      <c r="D1203" s="133" t="s">
        <v>66</v>
      </c>
      <c r="E1203" s="133"/>
      <c r="F1203" s="134">
        <f t="shared" si="45"/>
        <v>1229720</v>
      </c>
      <c r="G1203" s="134">
        <v>1211295</v>
      </c>
      <c r="H1203" s="134">
        <v>18425</v>
      </c>
      <c r="I1203" s="134">
        <v>50</v>
      </c>
      <c r="J1203" s="134"/>
      <c r="K1203" s="134">
        <f t="shared" si="46"/>
        <v>21441</v>
      </c>
      <c r="L1203" s="134">
        <v>21171</v>
      </c>
      <c r="M1203" s="134">
        <v>270</v>
      </c>
      <c r="N1203" s="134">
        <v>1024</v>
      </c>
      <c r="P1203" s="138"/>
      <c r="Q1203" s="138"/>
      <c r="R1203" s="138"/>
      <c r="S1203" s="138"/>
      <c r="T1203" s="138"/>
      <c r="U1203" s="138"/>
      <c r="V1203" s="138"/>
      <c r="W1203" s="138"/>
      <c r="X1203" s="138"/>
      <c r="Y1203" s="138"/>
      <c r="Z1203" s="138"/>
      <c r="AA1203" s="138"/>
      <c r="AB1203" s="138"/>
    </row>
    <row r="1204" spans="3:28" s="153" customFormat="1" ht="9" customHeight="1" x14ac:dyDescent="0.2">
      <c r="C1204" s="133"/>
      <c r="D1204" s="133" t="s">
        <v>67</v>
      </c>
      <c r="E1204" s="133"/>
      <c r="F1204" s="134">
        <f t="shared" si="45"/>
        <v>161057</v>
      </c>
      <c r="G1204" s="134">
        <v>157091</v>
      </c>
      <c r="H1204" s="134">
        <v>3966</v>
      </c>
      <c r="I1204" s="134">
        <v>0</v>
      </c>
      <c r="J1204" s="134"/>
      <c r="K1204" s="134">
        <f t="shared" si="46"/>
        <v>31917</v>
      </c>
      <c r="L1204" s="134">
        <v>31763</v>
      </c>
      <c r="M1204" s="134">
        <v>154</v>
      </c>
      <c r="N1204" s="134">
        <v>3831</v>
      </c>
      <c r="P1204" s="138"/>
      <c r="Q1204" s="138"/>
      <c r="R1204" s="138"/>
      <c r="S1204" s="138"/>
      <c r="T1204" s="138"/>
      <c r="U1204" s="138"/>
      <c r="V1204" s="138"/>
      <c r="W1204" s="138"/>
      <c r="X1204" s="138"/>
      <c r="Y1204" s="138"/>
      <c r="Z1204" s="138"/>
      <c r="AA1204" s="138"/>
      <c r="AB1204" s="138"/>
    </row>
    <row r="1205" spans="3:28" s="153" customFormat="1" ht="9" customHeight="1" x14ac:dyDescent="0.2">
      <c r="C1205" s="139"/>
      <c r="D1205" s="139" t="s">
        <v>68</v>
      </c>
      <c r="E1205" s="139"/>
      <c r="F1205" s="140">
        <f t="shared" si="45"/>
        <v>660800</v>
      </c>
      <c r="G1205" s="140">
        <v>449319</v>
      </c>
      <c r="H1205" s="140">
        <v>211481</v>
      </c>
      <c r="I1205" s="140">
        <v>36438</v>
      </c>
      <c r="J1205" s="140"/>
      <c r="K1205" s="140">
        <f t="shared" si="46"/>
        <v>27503</v>
      </c>
      <c r="L1205" s="140">
        <v>27377</v>
      </c>
      <c r="M1205" s="140">
        <v>126</v>
      </c>
      <c r="N1205" s="140">
        <v>6556</v>
      </c>
      <c r="P1205" s="138"/>
      <c r="Q1205" s="138"/>
      <c r="R1205" s="138"/>
      <c r="S1205" s="138"/>
      <c r="T1205" s="138"/>
      <c r="U1205" s="138"/>
      <c r="V1205" s="138"/>
      <c r="W1205" s="138"/>
      <c r="X1205" s="138"/>
      <c r="Y1205" s="138"/>
      <c r="Z1205" s="138"/>
      <c r="AA1205" s="138"/>
      <c r="AB1205" s="138"/>
    </row>
    <row r="1206" spans="3:28" s="153" customFormat="1" ht="9" customHeight="1" x14ac:dyDescent="0.2">
      <c r="C1206" s="133" t="s">
        <v>69</v>
      </c>
      <c r="D1206" s="133" t="s">
        <v>70</v>
      </c>
      <c r="E1206" s="133"/>
      <c r="F1206" s="134">
        <f t="shared" si="45"/>
        <v>145618</v>
      </c>
      <c r="G1206" s="134">
        <v>141402</v>
      </c>
      <c r="H1206" s="134">
        <v>4216</v>
      </c>
      <c r="I1206" s="134">
        <v>0</v>
      </c>
      <c r="J1206" s="134"/>
      <c r="K1206" s="134">
        <f t="shared" si="46"/>
        <v>35106</v>
      </c>
      <c r="L1206" s="134">
        <v>35106</v>
      </c>
      <c r="M1206" s="134">
        <v>0</v>
      </c>
      <c r="N1206" s="134">
        <v>10518</v>
      </c>
      <c r="P1206" s="138"/>
      <c r="Q1206" s="138"/>
      <c r="R1206" s="138"/>
      <c r="S1206" s="138"/>
      <c r="T1206" s="138"/>
      <c r="U1206" s="138"/>
      <c r="V1206" s="138"/>
      <c r="W1206" s="138"/>
      <c r="X1206" s="138"/>
      <c r="Y1206" s="138"/>
      <c r="Z1206" s="138"/>
      <c r="AA1206" s="138"/>
      <c r="AB1206" s="138"/>
    </row>
    <row r="1207" spans="3:28" s="153" customFormat="1" ht="9" customHeight="1" x14ac:dyDescent="0.2">
      <c r="C1207" s="133"/>
      <c r="D1207" s="133" t="s">
        <v>71</v>
      </c>
      <c r="E1207" s="133"/>
      <c r="F1207" s="134">
        <f t="shared" si="45"/>
        <v>17662</v>
      </c>
      <c r="G1207" s="134">
        <v>17659</v>
      </c>
      <c r="H1207" s="134">
        <v>3</v>
      </c>
      <c r="I1207" s="134">
        <v>0</v>
      </c>
      <c r="J1207" s="134"/>
      <c r="K1207" s="134">
        <f t="shared" si="46"/>
        <v>3580</v>
      </c>
      <c r="L1207" s="134">
        <v>3580</v>
      </c>
      <c r="M1207" s="134">
        <v>0</v>
      </c>
      <c r="N1207" s="134">
        <v>6049</v>
      </c>
      <c r="P1207" s="138"/>
      <c r="Q1207" s="138"/>
      <c r="R1207" s="138"/>
      <c r="S1207" s="138"/>
      <c r="T1207" s="138"/>
      <c r="U1207" s="138"/>
      <c r="V1207" s="138"/>
      <c r="W1207" s="138"/>
      <c r="X1207" s="138"/>
      <c r="Y1207" s="138"/>
      <c r="Z1207" s="138"/>
      <c r="AA1207" s="138"/>
      <c r="AB1207" s="138"/>
    </row>
    <row r="1208" spans="3:28" s="153" customFormat="1" ht="9" customHeight="1" x14ac:dyDescent="0.2">
      <c r="C1208" s="133"/>
      <c r="D1208" s="133" t="s">
        <v>72</v>
      </c>
      <c r="E1208" s="133"/>
      <c r="F1208" s="134">
        <f t="shared" si="45"/>
        <v>1276201</v>
      </c>
      <c r="G1208" s="134">
        <v>1200314</v>
      </c>
      <c r="H1208" s="134">
        <v>75887</v>
      </c>
      <c r="I1208" s="134">
        <v>661</v>
      </c>
      <c r="J1208" s="134"/>
      <c r="K1208" s="134">
        <f t="shared" si="46"/>
        <v>25992</v>
      </c>
      <c r="L1208" s="134">
        <v>25464</v>
      </c>
      <c r="M1208" s="134">
        <v>528</v>
      </c>
      <c r="N1208" s="134">
        <v>27005</v>
      </c>
      <c r="P1208" s="138"/>
      <c r="Q1208" s="138"/>
      <c r="R1208" s="138"/>
      <c r="S1208" s="138"/>
      <c r="T1208" s="138"/>
      <c r="U1208" s="138"/>
      <c r="V1208" s="138"/>
      <c r="W1208" s="138"/>
      <c r="X1208" s="138"/>
      <c r="Y1208" s="138"/>
      <c r="Z1208" s="138"/>
      <c r="AA1208" s="138"/>
      <c r="AB1208" s="138"/>
    </row>
    <row r="1209" spans="3:28" s="153" customFormat="1" ht="9" customHeight="1" x14ac:dyDescent="0.2">
      <c r="C1209" s="139"/>
      <c r="D1209" s="139" t="s">
        <v>73</v>
      </c>
      <c r="E1209" s="139"/>
      <c r="F1209" s="140">
        <f t="shared" si="45"/>
        <v>0</v>
      </c>
      <c r="G1209" s="140">
        <v>0</v>
      </c>
      <c r="H1209" s="140">
        <v>0</v>
      </c>
      <c r="I1209" s="140">
        <v>0</v>
      </c>
      <c r="J1209" s="140"/>
      <c r="K1209" s="140">
        <f t="shared" si="46"/>
        <v>398</v>
      </c>
      <c r="L1209" s="140">
        <v>398</v>
      </c>
      <c r="M1209" s="140">
        <v>0</v>
      </c>
      <c r="N1209" s="140">
        <v>2705</v>
      </c>
      <c r="P1209" s="138"/>
      <c r="Q1209" s="138"/>
      <c r="R1209" s="138"/>
      <c r="S1209" s="138"/>
      <c r="T1209" s="138"/>
      <c r="U1209" s="138"/>
      <c r="V1209" s="138"/>
      <c r="W1209" s="138"/>
      <c r="X1209" s="138"/>
      <c r="Y1209" s="138"/>
      <c r="Z1209" s="138"/>
      <c r="AA1209" s="138"/>
      <c r="AB1209" s="138"/>
    </row>
    <row r="1210" spans="3:28" s="153" customFormat="1" ht="9" customHeight="1" x14ac:dyDescent="0.2">
      <c r="C1210" s="133" t="s">
        <v>74</v>
      </c>
      <c r="D1210" s="133" t="s">
        <v>75</v>
      </c>
      <c r="E1210" s="133"/>
      <c r="F1210" s="134">
        <f t="shared" si="45"/>
        <v>1002864</v>
      </c>
      <c r="G1210" s="134">
        <v>942510</v>
      </c>
      <c r="H1210" s="134">
        <v>60354</v>
      </c>
      <c r="I1210" s="134">
        <v>2530</v>
      </c>
      <c r="J1210" s="134"/>
      <c r="K1210" s="134">
        <f t="shared" si="46"/>
        <v>9051</v>
      </c>
      <c r="L1210" s="134">
        <v>8920</v>
      </c>
      <c r="M1210" s="134">
        <v>131</v>
      </c>
      <c r="N1210" s="134">
        <v>6000</v>
      </c>
      <c r="P1210" s="138"/>
      <c r="Q1210" s="138"/>
      <c r="R1210" s="138"/>
      <c r="S1210" s="138"/>
      <c r="T1210" s="138"/>
      <c r="U1210" s="138"/>
      <c r="V1210" s="138"/>
      <c r="W1210" s="138"/>
      <c r="X1210" s="138"/>
      <c r="Y1210" s="138"/>
      <c r="Z1210" s="138"/>
      <c r="AA1210" s="138"/>
      <c r="AB1210" s="138"/>
    </row>
    <row r="1211" spans="3:28" s="153" customFormat="1" ht="9" customHeight="1" x14ac:dyDescent="0.2">
      <c r="C1211" s="133" t="s">
        <v>76</v>
      </c>
      <c r="D1211" s="133" t="s">
        <v>77</v>
      </c>
      <c r="E1211" s="133"/>
      <c r="F1211" s="134">
        <f t="shared" si="45"/>
        <v>58574</v>
      </c>
      <c r="G1211" s="134">
        <v>58574</v>
      </c>
      <c r="H1211" s="134">
        <v>0</v>
      </c>
      <c r="I1211" s="134">
        <v>839</v>
      </c>
      <c r="J1211" s="134"/>
      <c r="K1211" s="134">
        <f t="shared" si="46"/>
        <v>1671</v>
      </c>
      <c r="L1211" s="134">
        <v>1470</v>
      </c>
      <c r="M1211" s="134">
        <v>201</v>
      </c>
      <c r="N1211" s="134">
        <v>19307</v>
      </c>
      <c r="P1211" s="138"/>
      <c r="Q1211" s="138"/>
      <c r="R1211" s="138"/>
      <c r="S1211" s="138"/>
      <c r="T1211" s="138"/>
      <c r="U1211" s="138"/>
      <c r="V1211" s="138"/>
      <c r="W1211" s="138"/>
      <c r="X1211" s="138"/>
      <c r="Y1211" s="138"/>
      <c r="Z1211" s="138"/>
      <c r="AA1211" s="138"/>
      <c r="AB1211" s="138"/>
    </row>
    <row r="1212" spans="3:28" s="153" customFormat="1" ht="9" customHeight="1" x14ac:dyDescent="0.2">
      <c r="C1212" s="133"/>
      <c r="D1212" s="133" t="s">
        <v>78</v>
      </c>
      <c r="E1212" s="133"/>
      <c r="F1212" s="134">
        <f t="shared" si="45"/>
        <v>72493</v>
      </c>
      <c r="G1212" s="134">
        <v>72493</v>
      </c>
      <c r="H1212" s="134">
        <v>0</v>
      </c>
      <c r="I1212" s="134">
        <v>855</v>
      </c>
      <c r="J1212" s="134"/>
      <c r="K1212" s="134">
        <f t="shared" si="46"/>
        <v>13953</v>
      </c>
      <c r="L1212" s="134">
        <v>13920</v>
      </c>
      <c r="M1212" s="134">
        <v>33</v>
      </c>
      <c r="N1212" s="134">
        <v>9684</v>
      </c>
      <c r="P1212" s="138"/>
      <c r="Q1212" s="138"/>
      <c r="R1212" s="138"/>
      <c r="S1212" s="138"/>
      <c r="T1212" s="138"/>
      <c r="U1212" s="138"/>
      <c r="V1212" s="138"/>
      <c r="W1212" s="138"/>
      <c r="X1212" s="138"/>
      <c r="Y1212" s="138"/>
      <c r="Z1212" s="138"/>
      <c r="AA1212" s="138"/>
      <c r="AB1212" s="138"/>
    </row>
    <row r="1213" spans="3:28" s="153" customFormat="1" ht="9" customHeight="1" x14ac:dyDescent="0.2">
      <c r="C1213" s="139"/>
      <c r="D1213" s="139" t="s">
        <v>79</v>
      </c>
      <c r="E1213" s="139"/>
      <c r="F1213" s="140">
        <f t="shared" si="45"/>
        <v>59308</v>
      </c>
      <c r="G1213" s="140">
        <v>59308</v>
      </c>
      <c r="H1213" s="140">
        <v>0</v>
      </c>
      <c r="I1213" s="140">
        <v>0</v>
      </c>
      <c r="J1213" s="140"/>
      <c r="K1213" s="140">
        <f t="shared" si="46"/>
        <v>433</v>
      </c>
      <c r="L1213" s="140">
        <v>418</v>
      </c>
      <c r="M1213" s="140">
        <v>15</v>
      </c>
      <c r="N1213" s="140">
        <v>10450</v>
      </c>
      <c r="P1213" s="138"/>
      <c r="Q1213" s="138"/>
      <c r="R1213" s="138"/>
      <c r="S1213" s="138"/>
      <c r="T1213" s="138"/>
      <c r="U1213" s="138"/>
      <c r="V1213" s="138"/>
      <c r="W1213" s="138"/>
      <c r="X1213" s="138"/>
      <c r="Y1213" s="138"/>
      <c r="Z1213" s="138"/>
      <c r="AA1213" s="138"/>
      <c r="AB1213" s="138"/>
    </row>
    <row r="1214" spans="3:28" s="153" customFormat="1" ht="9" customHeight="1" x14ac:dyDescent="0.2">
      <c r="C1214" s="133"/>
      <c r="D1214" s="133" t="s">
        <v>80</v>
      </c>
      <c r="E1214" s="133"/>
      <c r="F1214" s="134">
        <f t="shared" si="45"/>
        <v>379830</v>
      </c>
      <c r="G1214" s="134">
        <v>379825</v>
      </c>
      <c r="H1214" s="134">
        <v>5</v>
      </c>
      <c r="I1214" s="134">
        <v>0</v>
      </c>
      <c r="J1214" s="134"/>
      <c r="K1214" s="134">
        <f t="shared" si="46"/>
        <v>2432</v>
      </c>
      <c r="L1214" s="134">
        <v>2396</v>
      </c>
      <c r="M1214" s="134">
        <v>36</v>
      </c>
      <c r="N1214" s="134">
        <v>9944</v>
      </c>
      <c r="P1214" s="138"/>
      <c r="Q1214" s="138"/>
      <c r="R1214" s="138"/>
      <c r="S1214" s="138"/>
      <c r="T1214" s="138"/>
      <c r="U1214" s="138"/>
      <c r="V1214" s="138"/>
      <c r="W1214" s="138"/>
      <c r="X1214" s="138"/>
      <c r="Y1214" s="138"/>
      <c r="Z1214" s="138"/>
      <c r="AA1214" s="138"/>
      <c r="AB1214" s="138"/>
    </row>
    <row r="1215" spans="3:28" s="153" customFormat="1" ht="9" customHeight="1" x14ac:dyDescent="0.2">
      <c r="C1215" s="133"/>
      <c r="D1215" s="133" t="s">
        <v>81</v>
      </c>
      <c r="E1215" s="133"/>
      <c r="F1215" s="134">
        <f t="shared" si="45"/>
        <v>576857</v>
      </c>
      <c r="G1215" s="134">
        <v>535097</v>
      </c>
      <c r="H1215" s="134">
        <v>41760</v>
      </c>
      <c r="I1215" s="134">
        <v>0</v>
      </c>
      <c r="J1215" s="134"/>
      <c r="K1215" s="134">
        <f t="shared" si="46"/>
        <v>9829</v>
      </c>
      <c r="L1215" s="134">
        <v>9181</v>
      </c>
      <c r="M1215" s="134">
        <v>648</v>
      </c>
      <c r="N1215" s="134">
        <v>22127</v>
      </c>
      <c r="P1215" s="138"/>
      <c r="Q1215" s="138"/>
      <c r="R1215" s="138"/>
      <c r="S1215" s="138"/>
      <c r="T1215" s="138"/>
      <c r="U1215" s="138"/>
      <c r="V1215" s="138"/>
      <c r="W1215" s="138"/>
      <c r="X1215" s="138"/>
      <c r="Y1215" s="138"/>
      <c r="Z1215" s="138"/>
      <c r="AA1215" s="138"/>
      <c r="AB1215" s="138"/>
    </row>
    <row r="1216" spans="3:28" s="153" customFormat="1" ht="9" customHeight="1" x14ac:dyDescent="0.2">
      <c r="C1216" s="133" t="s">
        <v>82</v>
      </c>
      <c r="D1216" s="133" t="s">
        <v>83</v>
      </c>
      <c r="E1216" s="133"/>
      <c r="F1216" s="134">
        <f t="shared" si="45"/>
        <v>172142</v>
      </c>
      <c r="G1216" s="134">
        <v>164299</v>
      </c>
      <c r="H1216" s="134">
        <v>7843</v>
      </c>
      <c r="I1216" s="134">
        <v>167</v>
      </c>
      <c r="J1216" s="134"/>
      <c r="K1216" s="134">
        <f t="shared" si="46"/>
        <v>2576</v>
      </c>
      <c r="L1216" s="134">
        <v>2558</v>
      </c>
      <c r="M1216" s="134">
        <v>18</v>
      </c>
      <c r="N1216" s="134">
        <v>2399</v>
      </c>
      <c r="P1216" s="138"/>
      <c r="Q1216" s="138"/>
      <c r="R1216" s="138"/>
      <c r="S1216" s="138"/>
      <c r="T1216" s="138"/>
      <c r="U1216" s="138"/>
      <c r="V1216" s="138"/>
      <c r="W1216" s="138"/>
      <c r="X1216" s="138"/>
      <c r="Y1216" s="138"/>
      <c r="Z1216" s="138"/>
      <c r="AA1216" s="138"/>
      <c r="AB1216" s="138"/>
    </row>
    <row r="1217" spans="3:28" s="153" customFormat="1" ht="9" customHeight="1" x14ac:dyDescent="0.2">
      <c r="C1217" s="155"/>
      <c r="D1217" s="155" t="s">
        <v>84</v>
      </c>
      <c r="E1217" s="155"/>
      <c r="F1217" s="156">
        <f t="shared" si="45"/>
        <v>107083</v>
      </c>
      <c r="G1217" s="156">
        <v>107083</v>
      </c>
      <c r="H1217" s="156">
        <v>0</v>
      </c>
      <c r="I1217" s="156">
        <v>0</v>
      </c>
      <c r="J1217" s="156"/>
      <c r="K1217" s="156">
        <f t="shared" si="46"/>
        <v>4083</v>
      </c>
      <c r="L1217" s="156">
        <v>4083</v>
      </c>
      <c r="M1217" s="156">
        <v>0</v>
      </c>
      <c r="N1217" s="156">
        <v>2330</v>
      </c>
      <c r="P1217" s="138"/>
      <c r="Q1217" s="138"/>
      <c r="R1217" s="138"/>
      <c r="S1217" s="138"/>
      <c r="T1217" s="138"/>
      <c r="U1217" s="138"/>
      <c r="V1217" s="138"/>
      <c r="W1217" s="138"/>
      <c r="X1217" s="138"/>
      <c r="Y1217" s="138"/>
      <c r="Z1217" s="138"/>
      <c r="AA1217" s="138"/>
      <c r="AB1217" s="138"/>
    </row>
    <row r="1218" spans="3:28" s="153" customFormat="1" ht="9" customHeight="1" x14ac:dyDescent="0.2">
      <c r="C1218" s="133"/>
      <c r="D1218" s="133" t="s">
        <v>85</v>
      </c>
      <c r="E1218" s="133"/>
      <c r="F1218" s="134">
        <f t="shared" si="45"/>
        <v>993630</v>
      </c>
      <c r="G1218" s="134">
        <v>900010</v>
      </c>
      <c r="H1218" s="134">
        <v>93620</v>
      </c>
      <c r="I1218" s="134">
        <v>4130</v>
      </c>
      <c r="J1218" s="134"/>
      <c r="K1218" s="134">
        <f t="shared" si="46"/>
        <v>13054</v>
      </c>
      <c r="L1218" s="134">
        <v>12164</v>
      </c>
      <c r="M1218" s="134">
        <v>890</v>
      </c>
      <c r="N1218" s="134">
        <v>7967</v>
      </c>
      <c r="P1218" s="138"/>
      <c r="Q1218" s="138"/>
      <c r="R1218" s="138"/>
      <c r="S1218" s="138"/>
      <c r="T1218" s="138"/>
      <c r="U1218" s="138"/>
      <c r="V1218" s="138"/>
      <c r="W1218" s="138"/>
      <c r="X1218" s="138"/>
      <c r="Y1218" s="138"/>
      <c r="Z1218" s="138"/>
      <c r="AA1218" s="138"/>
      <c r="AB1218" s="138"/>
    </row>
    <row r="1219" spans="3:28" s="153" customFormat="1" ht="9" customHeight="1" x14ac:dyDescent="0.2">
      <c r="C1219" s="142" t="s">
        <v>86</v>
      </c>
      <c r="D1219" s="143" t="s">
        <v>87</v>
      </c>
      <c r="E1219" s="144"/>
      <c r="F1219" s="134">
        <f t="shared" si="45"/>
        <v>1299680</v>
      </c>
      <c r="G1219" s="134">
        <v>1188338</v>
      </c>
      <c r="H1219" s="134">
        <v>111342</v>
      </c>
      <c r="I1219" s="134">
        <v>9737</v>
      </c>
      <c r="J1219" s="134"/>
      <c r="K1219" s="134">
        <f t="shared" si="46"/>
        <v>6825</v>
      </c>
      <c r="L1219" s="134">
        <v>6050</v>
      </c>
      <c r="M1219" s="134">
        <v>775</v>
      </c>
      <c r="N1219" s="134">
        <v>7228</v>
      </c>
      <c r="P1219" s="138"/>
      <c r="Q1219" s="138"/>
      <c r="R1219" s="138"/>
      <c r="S1219" s="138"/>
      <c r="T1219" s="138"/>
      <c r="U1219" s="138"/>
      <c r="V1219" s="138"/>
      <c r="W1219" s="138"/>
      <c r="X1219" s="138"/>
      <c r="Y1219" s="138"/>
      <c r="Z1219" s="138"/>
      <c r="AA1219" s="138"/>
      <c r="AB1219" s="138"/>
    </row>
    <row r="1220" spans="3:28" s="153" customFormat="1" ht="9" customHeight="1" x14ac:dyDescent="0.2">
      <c r="C1220" s="133" t="s">
        <v>88</v>
      </c>
      <c r="D1220" s="133" t="s">
        <v>88</v>
      </c>
      <c r="E1220" s="133"/>
      <c r="F1220" s="134">
        <f t="shared" si="45"/>
        <v>246174</v>
      </c>
      <c r="G1220" s="134">
        <v>164098</v>
      </c>
      <c r="H1220" s="134">
        <v>82076</v>
      </c>
      <c r="I1220" s="134">
        <v>0</v>
      </c>
      <c r="J1220" s="134"/>
      <c r="K1220" s="134">
        <f t="shared" si="46"/>
        <v>3406</v>
      </c>
      <c r="L1220" s="134">
        <v>3320</v>
      </c>
      <c r="M1220" s="134">
        <v>86</v>
      </c>
      <c r="N1220" s="134">
        <v>10097</v>
      </c>
      <c r="P1220" s="138"/>
      <c r="Q1220" s="138"/>
      <c r="R1220" s="138"/>
      <c r="S1220" s="138"/>
      <c r="T1220" s="138"/>
      <c r="U1220" s="138"/>
      <c r="V1220" s="138"/>
      <c r="W1220" s="138"/>
      <c r="X1220" s="138"/>
      <c r="Y1220" s="138"/>
      <c r="Z1220" s="138"/>
      <c r="AA1220" s="138"/>
      <c r="AB1220" s="138"/>
    </row>
    <row r="1221" spans="3:28" s="62" customFormat="1" ht="9" customHeight="1" x14ac:dyDescent="0.2">
      <c r="C1221" s="31"/>
      <c r="F1221" s="82"/>
      <c r="G1221" s="82"/>
      <c r="H1221" s="82"/>
      <c r="I1221" s="82"/>
      <c r="J1221" s="82"/>
      <c r="K1221" s="82"/>
      <c r="L1221" s="82"/>
      <c r="M1221" s="82"/>
      <c r="N1221" s="82"/>
    </row>
    <row r="1222" spans="3:28" s="146" customFormat="1" ht="9" customHeight="1" x14ac:dyDescent="0.25">
      <c r="C1222" s="132">
        <v>2014</v>
      </c>
      <c r="D1222" s="133"/>
      <c r="E1222" s="133"/>
      <c r="F1222" s="134"/>
      <c r="G1222" s="134"/>
      <c r="H1222" s="134"/>
      <c r="I1222" s="134"/>
      <c r="J1222" s="134"/>
      <c r="K1222" s="134"/>
      <c r="L1222" s="134"/>
      <c r="M1222" s="134"/>
      <c r="N1222" s="134"/>
      <c r="O1222" s="145"/>
      <c r="P1222" s="145"/>
    </row>
    <row r="1223" spans="3:28" s="151" customFormat="1" ht="9" customHeight="1" x14ac:dyDescent="0.2">
      <c r="C1223" s="135" t="s">
        <v>10</v>
      </c>
      <c r="D1223" s="147"/>
      <c r="E1223" s="136"/>
      <c r="F1223" s="137">
        <f>SUM(F1225:F1282)</f>
        <v>98654744</v>
      </c>
      <c r="G1223" s="137">
        <f>SUM(G1225:G1282)</f>
        <v>64633682</v>
      </c>
      <c r="H1223" s="137">
        <f>SUM(H1225:H1282)</f>
        <v>34021062</v>
      </c>
      <c r="I1223" s="137">
        <f>SUM(I1225:I1282)</f>
        <v>1341721</v>
      </c>
      <c r="J1223" s="137"/>
      <c r="K1223" s="137">
        <f>SUM(K1225:K1282)</f>
        <v>979839</v>
      </c>
      <c r="L1223" s="137">
        <f>SUM(L1225:L1282)</f>
        <v>911117</v>
      </c>
      <c r="M1223" s="137">
        <f>SUM(M1225:M1282)</f>
        <v>68722</v>
      </c>
      <c r="N1223" s="137">
        <f>SUM(N1225:N1282)</f>
        <v>568087</v>
      </c>
      <c r="O1223" s="157"/>
      <c r="P1223" s="149"/>
      <c r="Q1223" s="150"/>
      <c r="R1223" s="149"/>
      <c r="S1223" s="149"/>
      <c r="T1223" s="149"/>
      <c r="U1223" s="149"/>
      <c r="V1223" s="149"/>
      <c r="W1223" s="149"/>
      <c r="X1223" s="149"/>
      <c r="Y1223" s="149"/>
      <c r="Z1223" s="149"/>
      <c r="AA1223" s="149"/>
      <c r="AB1223" s="149"/>
    </row>
    <row r="1224" spans="3:28" s="151" customFormat="1" ht="3.95" customHeight="1" x14ac:dyDescent="0.2">
      <c r="C1224" s="132"/>
      <c r="D1224" s="136"/>
      <c r="E1224" s="136"/>
      <c r="F1224" s="137"/>
      <c r="G1224" s="137"/>
      <c r="H1224" s="137"/>
      <c r="I1224" s="137"/>
      <c r="J1224" s="137"/>
      <c r="K1224" s="137"/>
      <c r="L1224" s="137"/>
      <c r="M1224" s="137"/>
      <c r="N1224" s="137"/>
      <c r="O1224" s="148"/>
      <c r="P1224" s="149"/>
      <c r="Q1224" s="149"/>
      <c r="R1224" s="149"/>
      <c r="S1224" s="149"/>
      <c r="T1224" s="149"/>
      <c r="U1224" s="149"/>
      <c r="V1224" s="149"/>
      <c r="W1224" s="149"/>
      <c r="X1224" s="149"/>
      <c r="Y1224" s="149"/>
      <c r="Z1224" s="149"/>
      <c r="AA1224" s="149"/>
      <c r="AB1224" s="149"/>
    </row>
    <row r="1225" spans="3:28" s="151" customFormat="1" ht="9" customHeight="1" x14ac:dyDescent="0.2">
      <c r="C1225" s="138" t="s">
        <v>14</v>
      </c>
      <c r="D1225" s="138" t="s">
        <v>14</v>
      </c>
      <c r="E1225" s="138"/>
      <c r="F1225" s="134">
        <f t="shared" ref="F1225:F1247" si="47">SUM(G1225:H1225)</f>
        <v>527033</v>
      </c>
      <c r="G1225" s="134">
        <v>387866</v>
      </c>
      <c r="H1225" s="134">
        <v>139167</v>
      </c>
      <c r="I1225" s="134">
        <v>1739</v>
      </c>
      <c r="J1225" s="134"/>
      <c r="K1225" s="134">
        <f t="shared" ref="K1225:K1247" si="48">SUM(L1225:M1225)</f>
        <v>4862</v>
      </c>
      <c r="L1225" s="134">
        <v>4567</v>
      </c>
      <c r="M1225" s="134">
        <v>295</v>
      </c>
      <c r="N1225" s="134">
        <v>6839</v>
      </c>
      <c r="O1225" s="148"/>
      <c r="P1225" s="152"/>
      <c r="Q1225" s="152"/>
      <c r="R1225" s="152"/>
      <c r="S1225" s="152"/>
      <c r="T1225" s="152"/>
      <c r="U1225" s="152"/>
      <c r="V1225" s="152"/>
      <c r="W1225" s="152"/>
      <c r="X1225" s="152"/>
      <c r="Y1225" s="152"/>
      <c r="Z1225" s="152"/>
      <c r="AA1225" s="152"/>
      <c r="AB1225" s="152"/>
    </row>
    <row r="1226" spans="3:28" s="151" customFormat="1" ht="9" customHeight="1" x14ac:dyDescent="0.2">
      <c r="C1226" s="133" t="s">
        <v>15</v>
      </c>
      <c r="D1226" s="138" t="s">
        <v>16</v>
      </c>
      <c r="E1226" s="138"/>
      <c r="F1226" s="134">
        <f>SUM(G1226:H1226)</f>
        <v>498928</v>
      </c>
      <c r="G1226" s="134">
        <v>496993</v>
      </c>
      <c r="H1226" s="134">
        <v>1935</v>
      </c>
      <c r="I1226" s="134">
        <v>0</v>
      </c>
      <c r="J1226" s="134"/>
      <c r="K1226" s="134">
        <f>SUM(L1226:M1226)</f>
        <v>1512</v>
      </c>
      <c r="L1226" s="134">
        <v>1383</v>
      </c>
      <c r="M1226" s="134">
        <v>129</v>
      </c>
      <c r="N1226" s="134">
        <v>6734</v>
      </c>
      <c r="P1226" s="152"/>
      <c r="Q1226" s="152"/>
      <c r="R1226" s="152"/>
      <c r="S1226" s="152"/>
      <c r="T1226" s="152"/>
      <c r="U1226" s="152"/>
      <c r="V1226" s="152"/>
      <c r="W1226" s="152"/>
      <c r="X1226" s="152"/>
      <c r="Y1226" s="152"/>
      <c r="Z1226" s="152"/>
      <c r="AA1226" s="152"/>
      <c r="AB1226" s="152"/>
    </row>
    <row r="1227" spans="3:28" s="151" customFormat="1" ht="9" customHeight="1" x14ac:dyDescent="0.2">
      <c r="C1227" s="133"/>
      <c r="D1227" s="141" t="s">
        <v>17</v>
      </c>
      <c r="E1227" s="133"/>
      <c r="F1227" s="134">
        <f>SUM(G1227:H1227)</f>
        <v>4372865</v>
      </c>
      <c r="G1227" s="134">
        <v>4345716</v>
      </c>
      <c r="H1227" s="134">
        <v>27149</v>
      </c>
      <c r="I1227" s="134">
        <v>185</v>
      </c>
      <c r="J1227" s="134"/>
      <c r="K1227" s="134">
        <f>SUM(L1227:M1227)</f>
        <v>3116</v>
      </c>
      <c r="L1227" s="134">
        <v>2963</v>
      </c>
      <c r="M1227" s="134">
        <v>153</v>
      </c>
      <c r="N1227" s="134">
        <v>11602</v>
      </c>
      <c r="O1227" s="153"/>
      <c r="P1227" s="138"/>
      <c r="Q1227" s="138"/>
      <c r="R1227" s="138"/>
      <c r="S1227" s="138"/>
      <c r="T1227" s="138"/>
      <c r="U1227" s="138"/>
      <c r="V1227" s="138"/>
      <c r="W1227" s="138"/>
      <c r="X1227" s="138"/>
      <c r="Y1227" s="138"/>
      <c r="Z1227" s="138"/>
      <c r="AA1227" s="138"/>
      <c r="AB1227" s="138"/>
    </row>
    <row r="1228" spans="3:28" s="151" customFormat="1" ht="9" customHeight="1" x14ac:dyDescent="0.2">
      <c r="C1228" s="139" t="s">
        <v>112</v>
      </c>
      <c r="D1228" s="139" t="s">
        <v>18</v>
      </c>
      <c r="E1228" s="139"/>
      <c r="F1228" s="140">
        <f t="shared" si="47"/>
        <v>583529</v>
      </c>
      <c r="G1228" s="140">
        <v>572909</v>
      </c>
      <c r="H1228" s="140">
        <v>10620</v>
      </c>
      <c r="I1228" s="140">
        <v>0</v>
      </c>
      <c r="J1228" s="140"/>
      <c r="K1228" s="140">
        <f t="shared" si="48"/>
        <v>82519</v>
      </c>
      <c r="L1228" s="140">
        <v>82261</v>
      </c>
      <c r="M1228" s="140">
        <v>258</v>
      </c>
      <c r="N1228" s="140">
        <v>6894</v>
      </c>
      <c r="P1228" s="138"/>
      <c r="Q1228" s="138"/>
      <c r="R1228" s="138"/>
      <c r="S1228" s="138"/>
      <c r="T1228" s="138"/>
      <c r="U1228" s="138"/>
      <c r="V1228" s="138"/>
      <c r="W1228" s="138"/>
      <c r="X1228" s="138"/>
      <c r="Y1228" s="138"/>
      <c r="Z1228" s="138"/>
      <c r="AA1228" s="138"/>
      <c r="AB1228" s="138"/>
    </row>
    <row r="1229" spans="3:28" s="151" customFormat="1" ht="9" customHeight="1" x14ac:dyDescent="0.2">
      <c r="C1229" s="133"/>
      <c r="D1229" s="138" t="s">
        <v>19</v>
      </c>
      <c r="E1229" s="138"/>
      <c r="F1229" s="134">
        <f t="shared" si="47"/>
        <v>40391</v>
      </c>
      <c r="G1229" s="134">
        <v>1763</v>
      </c>
      <c r="H1229" s="134">
        <v>38628</v>
      </c>
      <c r="I1229" s="134">
        <v>1324</v>
      </c>
      <c r="J1229" s="134"/>
      <c r="K1229" s="134">
        <f t="shared" si="48"/>
        <v>9536</v>
      </c>
      <c r="L1229" s="134">
        <v>9536</v>
      </c>
      <c r="M1229" s="134">
        <v>0</v>
      </c>
      <c r="N1229" s="134">
        <v>4325</v>
      </c>
      <c r="P1229" s="138"/>
      <c r="Q1229" s="138"/>
      <c r="R1229" s="138"/>
      <c r="S1229" s="138"/>
      <c r="T1229" s="138"/>
      <c r="U1229" s="138"/>
      <c r="V1229" s="138"/>
      <c r="W1229" s="138"/>
      <c r="X1229" s="138"/>
      <c r="Y1229" s="138"/>
      <c r="Z1229" s="138"/>
      <c r="AA1229" s="138"/>
      <c r="AB1229" s="138"/>
    </row>
    <row r="1230" spans="3:28" s="151" customFormat="1" ht="9" customHeight="1" x14ac:dyDescent="0.2">
      <c r="C1230" s="133"/>
      <c r="D1230" s="133" t="s">
        <v>97</v>
      </c>
      <c r="E1230" s="133"/>
      <c r="F1230" s="134">
        <f t="shared" si="47"/>
        <v>3150999</v>
      </c>
      <c r="G1230" s="134">
        <v>875389</v>
      </c>
      <c r="H1230" s="134">
        <v>2275610</v>
      </c>
      <c r="I1230" s="134">
        <v>107581</v>
      </c>
      <c r="J1230" s="134"/>
      <c r="K1230" s="134">
        <f t="shared" si="48"/>
        <v>25514</v>
      </c>
      <c r="L1230" s="134">
        <v>4465</v>
      </c>
      <c r="M1230" s="134">
        <v>21049</v>
      </c>
      <c r="N1230" s="134">
        <v>1046</v>
      </c>
      <c r="P1230" s="152"/>
      <c r="Q1230" s="152"/>
      <c r="R1230" s="152"/>
      <c r="S1230" s="152"/>
      <c r="T1230" s="152"/>
      <c r="U1230" s="152"/>
      <c r="V1230" s="152"/>
      <c r="W1230" s="152"/>
      <c r="X1230" s="152"/>
      <c r="Y1230" s="152"/>
      <c r="Z1230" s="152"/>
      <c r="AA1230" s="152"/>
      <c r="AB1230" s="152"/>
    </row>
    <row r="1231" spans="3:28" s="151" customFormat="1" ht="9" customHeight="1" x14ac:dyDescent="0.2">
      <c r="C1231" s="133" t="s">
        <v>21</v>
      </c>
      <c r="D1231" s="133" t="s">
        <v>21</v>
      </c>
      <c r="E1231" s="133"/>
      <c r="F1231" s="134">
        <f t="shared" si="47"/>
        <v>183334</v>
      </c>
      <c r="G1231" s="134">
        <v>182168</v>
      </c>
      <c r="H1231" s="134">
        <v>1166</v>
      </c>
      <c r="I1231" s="134">
        <v>447</v>
      </c>
      <c r="J1231" s="134"/>
      <c r="K1231" s="134">
        <f t="shared" si="48"/>
        <v>2340</v>
      </c>
      <c r="L1231" s="134">
        <v>2253</v>
      </c>
      <c r="M1231" s="134">
        <v>87</v>
      </c>
      <c r="N1231" s="134">
        <v>4414</v>
      </c>
      <c r="P1231" s="138"/>
      <c r="Q1231" s="138"/>
      <c r="R1231" s="138"/>
      <c r="S1231" s="138"/>
      <c r="T1231" s="138"/>
      <c r="U1231" s="138"/>
      <c r="V1231" s="138"/>
      <c r="W1231" s="138"/>
      <c r="X1231" s="138"/>
      <c r="Y1231" s="138"/>
      <c r="Z1231" s="138"/>
      <c r="AA1231" s="138"/>
      <c r="AB1231" s="138"/>
    </row>
    <row r="1232" spans="3:28" s="153" customFormat="1" ht="9" customHeight="1" x14ac:dyDescent="0.2">
      <c r="C1232" s="139"/>
      <c r="D1232" s="139" t="s">
        <v>22</v>
      </c>
      <c r="E1232" s="139"/>
      <c r="F1232" s="140">
        <f t="shared" si="47"/>
        <v>367453</v>
      </c>
      <c r="G1232" s="140">
        <v>329753</v>
      </c>
      <c r="H1232" s="140">
        <v>37700</v>
      </c>
      <c r="I1232" s="140">
        <v>3540</v>
      </c>
      <c r="J1232" s="140"/>
      <c r="K1232" s="140">
        <f t="shared" si="48"/>
        <v>288223</v>
      </c>
      <c r="L1232" s="140">
        <v>288140</v>
      </c>
      <c r="M1232" s="140">
        <v>83</v>
      </c>
      <c r="N1232" s="140">
        <v>2685</v>
      </c>
      <c r="P1232" s="138"/>
      <c r="Q1232" s="138"/>
      <c r="R1232" s="138"/>
      <c r="S1232" s="138"/>
      <c r="T1232" s="138"/>
      <c r="U1232" s="138"/>
      <c r="V1232" s="138"/>
      <c r="W1232" s="138"/>
      <c r="X1232" s="138"/>
      <c r="Y1232" s="138"/>
      <c r="Z1232" s="138"/>
      <c r="AA1232" s="138"/>
      <c r="AB1232" s="138"/>
    </row>
    <row r="1233" spans="3:28" s="153" customFormat="1" ht="9" customHeight="1" x14ac:dyDescent="0.2">
      <c r="C1233" s="133" t="s">
        <v>23</v>
      </c>
      <c r="D1233" s="133" t="s">
        <v>24</v>
      </c>
      <c r="E1233" s="133"/>
      <c r="F1233" s="134">
        <f t="shared" si="47"/>
        <v>515026</v>
      </c>
      <c r="G1233" s="134">
        <v>462890</v>
      </c>
      <c r="H1233" s="134">
        <v>52136</v>
      </c>
      <c r="I1233" s="134">
        <v>377</v>
      </c>
      <c r="J1233" s="134"/>
      <c r="K1233" s="134">
        <f t="shared" si="48"/>
        <v>4858</v>
      </c>
      <c r="L1233" s="134">
        <v>3984</v>
      </c>
      <c r="M1233" s="134">
        <v>874</v>
      </c>
      <c r="N1233" s="134">
        <v>3522</v>
      </c>
      <c r="P1233" s="138"/>
      <c r="Q1233" s="138"/>
      <c r="R1233" s="138"/>
      <c r="S1233" s="138"/>
      <c r="T1233" s="138"/>
      <c r="U1233" s="138"/>
      <c r="V1233" s="138"/>
      <c r="W1233" s="138"/>
      <c r="X1233" s="138"/>
      <c r="Y1233" s="138"/>
      <c r="Z1233" s="138"/>
      <c r="AA1233" s="138"/>
      <c r="AB1233" s="138"/>
    </row>
    <row r="1234" spans="3:28" s="153" customFormat="1" ht="9" customHeight="1" x14ac:dyDescent="0.2">
      <c r="C1234" s="133" t="s">
        <v>25</v>
      </c>
      <c r="D1234" s="133" t="s">
        <v>25</v>
      </c>
      <c r="E1234" s="133"/>
      <c r="F1234" s="134">
        <f t="shared" si="47"/>
        <v>108139</v>
      </c>
      <c r="G1234" s="134">
        <v>107349</v>
      </c>
      <c r="H1234" s="134">
        <v>790</v>
      </c>
      <c r="I1234" s="134">
        <v>0</v>
      </c>
      <c r="J1234" s="134"/>
      <c r="K1234" s="134">
        <f t="shared" si="48"/>
        <v>1354</v>
      </c>
      <c r="L1234" s="134">
        <v>1354</v>
      </c>
      <c r="M1234" s="134">
        <v>0</v>
      </c>
      <c r="N1234" s="134">
        <v>2984</v>
      </c>
      <c r="P1234" s="138"/>
      <c r="Q1234" s="138"/>
      <c r="R1234" s="138"/>
      <c r="S1234" s="138"/>
      <c r="T1234" s="138"/>
      <c r="U1234" s="138"/>
      <c r="V1234" s="138"/>
      <c r="W1234" s="138"/>
      <c r="X1234" s="138"/>
      <c r="Y1234" s="138"/>
      <c r="Z1234" s="138"/>
      <c r="AA1234" s="138"/>
      <c r="AB1234" s="138"/>
    </row>
    <row r="1235" spans="3:28" s="153" customFormat="1" ht="9" customHeight="1" x14ac:dyDescent="0.2">
      <c r="C1235" s="133"/>
      <c r="D1235" s="133" t="s">
        <v>26</v>
      </c>
      <c r="E1235" s="133"/>
      <c r="F1235" s="134">
        <f t="shared" si="47"/>
        <v>196084</v>
      </c>
      <c r="G1235" s="134">
        <v>119650</v>
      </c>
      <c r="H1235" s="134">
        <v>76434</v>
      </c>
      <c r="I1235" s="134">
        <v>7261</v>
      </c>
      <c r="J1235" s="134"/>
      <c r="K1235" s="134">
        <f t="shared" si="48"/>
        <v>2477</v>
      </c>
      <c r="L1235" s="134">
        <v>2267</v>
      </c>
      <c r="M1235" s="134">
        <v>210</v>
      </c>
      <c r="N1235" s="134">
        <v>5489</v>
      </c>
      <c r="P1235" s="138"/>
      <c r="Q1235" s="138"/>
      <c r="R1235" s="138"/>
      <c r="S1235" s="138"/>
      <c r="T1235" s="138"/>
      <c r="U1235" s="138"/>
      <c r="V1235" s="138"/>
      <c r="W1235" s="138"/>
      <c r="X1235" s="138"/>
      <c r="Y1235" s="138"/>
      <c r="Z1235" s="138"/>
      <c r="AA1235" s="138"/>
      <c r="AB1235" s="138"/>
    </row>
    <row r="1236" spans="3:28" s="153" customFormat="1" ht="9" customHeight="1" x14ac:dyDescent="0.2">
      <c r="C1236" s="139" t="s">
        <v>27</v>
      </c>
      <c r="D1236" s="139" t="s">
        <v>96</v>
      </c>
      <c r="E1236" s="139"/>
      <c r="F1236" s="140">
        <f t="shared" si="47"/>
        <v>904761</v>
      </c>
      <c r="G1236" s="140">
        <v>888648</v>
      </c>
      <c r="H1236" s="140">
        <v>16113</v>
      </c>
      <c r="I1236" s="140">
        <v>1156</v>
      </c>
      <c r="J1236" s="140"/>
      <c r="K1236" s="140">
        <f t="shared" si="48"/>
        <v>4709</v>
      </c>
      <c r="L1236" s="140">
        <v>4670</v>
      </c>
      <c r="M1236" s="140">
        <v>39</v>
      </c>
      <c r="N1236" s="140">
        <v>17017</v>
      </c>
      <c r="P1236" s="138"/>
      <c r="Q1236" s="138"/>
      <c r="R1236" s="138"/>
      <c r="S1236" s="138"/>
      <c r="T1236" s="138"/>
      <c r="U1236" s="138"/>
      <c r="V1236" s="138"/>
      <c r="W1236" s="138"/>
      <c r="X1236" s="138"/>
      <c r="Y1236" s="138"/>
      <c r="Z1236" s="138"/>
      <c r="AA1236" s="138"/>
      <c r="AB1236" s="138"/>
    </row>
    <row r="1237" spans="3:28" s="153" customFormat="1" ht="9" customHeight="1" x14ac:dyDescent="0.2">
      <c r="C1237" s="133"/>
      <c r="D1237" s="133" t="s">
        <v>89</v>
      </c>
      <c r="E1237" s="133"/>
      <c r="F1237" s="134">
        <f t="shared" si="47"/>
        <v>10551</v>
      </c>
      <c r="G1237" s="134">
        <v>10551</v>
      </c>
      <c r="H1237" s="134">
        <v>0</v>
      </c>
      <c r="I1237" s="134">
        <v>0</v>
      </c>
      <c r="J1237" s="134"/>
      <c r="K1237" s="134">
        <f t="shared" si="48"/>
        <v>1061</v>
      </c>
      <c r="L1237" s="134">
        <v>1061</v>
      </c>
      <c r="M1237" s="134">
        <v>0</v>
      </c>
      <c r="N1237" s="134">
        <v>5692</v>
      </c>
      <c r="P1237" s="138"/>
      <c r="Q1237" s="138"/>
      <c r="R1237" s="138"/>
      <c r="S1237" s="138"/>
      <c r="T1237" s="138"/>
      <c r="U1237" s="138"/>
      <c r="V1237" s="138"/>
      <c r="W1237" s="138"/>
      <c r="X1237" s="138"/>
      <c r="Y1237" s="138"/>
      <c r="Z1237" s="138"/>
      <c r="AA1237" s="138"/>
      <c r="AB1237" s="138"/>
    </row>
    <row r="1238" spans="3:28" s="153" customFormat="1" ht="9" customHeight="1" x14ac:dyDescent="0.2">
      <c r="C1238" s="133"/>
      <c r="D1238" s="133" t="s">
        <v>28</v>
      </c>
      <c r="E1238" s="133"/>
      <c r="F1238" s="134">
        <f t="shared" si="47"/>
        <v>173426</v>
      </c>
      <c r="G1238" s="134">
        <v>162080</v>
      </c>
      <c r="H1238" s="134">
        <v>11346</v>
      </c>
      <c r="I1238" s="134">
        <v>481</v>
      </c>
      <c r="J1238" s="134"/>
      <c r="K1238" s="134">
        <f t="shared" si="48"/>
        <v>1287</v>
      </c>
      <c r="L1238" s="134">
        <v>1257</v>
      </c>
      <c r="M1238" s="134">
        <v>30</v>
      </c>
      <c r="N1238" s="134">
        <v>2396</v>
      </c>
      <c r="P1238" s="138"/>
      <c r="Q1238" s="138"/>
      <c r="R1238" s="138"/>
      <c r="S1238" s="138"/>
      <c r="T1238" s="138"/>
      <c r="U1238" s="138"/>
      <c r="V1238" s="138"/>
      <c r="W1238" s="138"/>
      <c r="X1238" s="138"/>
      <c r="Y1238" s="138"/>
      <c r="Z1238" s="138"/>
      <c r="AA1238" s="138"/>
      <c r="AB1238" s="138"/>
    </row>
    <row r="1239" spans="3:28" s="153" customFormat="1" ht="9" customHeight="1" x14ac:dyDescent="0.2">
      <c r="C1239" s="133" t="s">
        <v>30</v>
      </c>
      <c r="D1239" s="133" t="s">
        <v>31</v>
      </c>
      <c r="E1239" s="133"/>
      <c r="F1239" s="134">
        <f t="shared" si="47"/>
        <v>749940</v>
      </c>
      <c r="G1239" s="134">
        <v>749677</v>
      </c>
      <c r="H1239" s="134">
        <v>263</v>
      </c>
      <c r="I1239" s="134">
        <v>5643</v>
      </c>
      <c r="J1239" s="134"/>
      <c r="K1239" s="134">
        <f t="shared" si="48"/>
        <v>2605</v>
      </c>
      <c r="L1239" s="134">
        <v>2331</v>
      </c>
      <c r="M1239" s="134">
        <v>274</v>
      </c>
      <c r="N1239" s="134">
        <v>10841</v>
      </c>
      <c r="P1239" s="138"/>
      <c r="Q1239" s="138"/>
      <c r="R1239" s="138"/>
      <c r="S1239" s="138"/>
      <c r="T1239" s="138"/>
      <c r="U1239" s="138"/>
      <c r="V1239" s="138"/>
      <c r="W1239" s="138"/>
      <c r="X1239" s="138"/>
      <c r="Y1239" s="138"/>
      <c r="Z1239" s="138"/>
      <c r="AA1239" s="138"/>
      <c r="AB1239" s="138"/>
    </row>
    <row r="1240" spans="3:28" s="153" customFormat="1" ht="9" customHeight="1" x14ac:dyDescent="0.2">
      <c r="C1240" s="139"/>
      <c r="D1240" s="139" t="s">
        <v>30</v>
      </c>
      <c r="E1240" s="139"/>
      <c r="F1240" s="140">
        <f t="shared" si="47"/>
        <v>944434</v>
      </c>
      <c r="G1240" s="140">
        <v>853780</v>
      </c>
      <c r="H1240" s="140">
        <v>90654</v>
      </c>
      <c r="I1240" s="140">
        <v>0</v>
      </c>
      <c r="J1240" s="140"/>
      <c r="K1240" s="140">
        <f t="shared" si="48"/>
        <v>7499</v>
      </c>
      <c r="L1240" s="140">
        <v>6331</v>
      </c>
      <c r="M1240" s="140">
        <v>1168</v>
      </c>
      <c r="N1240" s="140">
        <v>9605</v>
      </c>
      <c r="P1240" s="138"/>
      <c r="Q1240" s="138"/>
      <c r="R1240" s="138"/>
      <c r="S1240" s="138"/>
      <c r="T1240" s="138"/>
      <c r="U1240" s="138"/>
      <c r="V1240" s="138"/>
      <c r="W1240" s="138"/>
      <c r="X1240" s="138"/>
      <c r="Y1240" s="138"/>
      <c r="Z1240" s="138"/>
      <c r="AA1240" s="138"/>
      <c r="AB1240" s="138"/>
    </row>
    <row r="1241" spans="3:28" s="153" customFormat="1" ht="9" customHeight="1" x14ac:dyDescent="0.2">
      <c r="C1241" s="133" t="s">
        <v>111</v>
      </c>
      <c r="D1241" s="133" t="s">
        <v>32</v>
      </c>
      <c r="E1241" s="133"/>
      <c r="F1241" s="134">
        <f t="shared" si="47"/>
        <v>34252381</v>
      </c>
      <c r="G1241" s="134">
        <v>22753350</v>
      </c>
      <c r="H1241" s="134">
        <v>11499031</v>
      </c>
      <c r="I1241" s="134">
        <v>0</v>
      </c>
      <c r="J1241" s="134"/>
      <c r="K1241" s="134">
        <f t="shared" si="48"/>
        <v>0</v>
      </c>
      <c r="L1241" s="134">
        <v>0</v>
      </c>
      <c r="M1241" s="134">
        <v>0</v>
      </c>
      <c r="N1241" s="134">
        <v>0</v>
      </c>
      <c r="P1241" s="138"/>
      <c r="Q1241" s="138"/>
      <c r="R1241" s="138"/>
      <c r="S1241" s="138"/>
      <c r="T1241" s="138"/>
      <c r="U1241" s="138"/>
      <c r="V1241" s="138"/>
      <c r="W1241" s="138"/>
      <c r="X1241" s="138"/>
      <c r="Y1241" s="138"/>
      <c r="Z1241" s="138"/>
      <c r="AA1241" s="138"/>
      <c r="AB1241" s="138"/>
    </row>
    <row r="1242" spans="3:28" s="153" customFormat="1" ht="9" customHeight="1" x14ac:dyDescent="0.2">
      <c r="C1242" s="133" t="s">
        <v>33</v>
      </c>
      <c r="D1242" s="133" t="s">
        <v>33</v>
      </c>
      <c r="E1242" s="133"/>
      <c r="F1242" s="134">
        <f t="shared" si="47"/>
        <v>210689</v>
      </c>
      <c r="G1242" s="134">
        <v>186253</v>
      </c>
      <c r="H1242" s="134">
        <v>24436</v>
      </c>
      <c r="I1242" s="134">
        <v>0</v>
      </c>
      <c r="J1242" s="134"/>
      <c r="K1242" s="134">
        <f t="shared" si="48"/>
        <v>28652</v>
      </c>
      <c r="L1242" s="134">
        <v>28596</v>
      </c>
      <c r="M1242" s="134">
        <v>56</v>
      </c>
      <c r="N1242" s="134">
        <v>16596</v>
      </c>
      <c r="P1242" s="138"/>
      <c r="Q1242" s="138"/>
      <c r="R1242" s="138"/>
      <c r="S1242" s="138"/>
      <c r="T1242" s="138"/>
      <c r="U1242" s="138"/>
      <c r="V1242" s="138"/>
      <c r="W1242" s="138"/>
      <c r="X1242" s="138"/>
      <c r="Y1242" s="138"/>
      <c r="Z1242" s="138"/>
      <c r="AA1242" s="138"/>
      <c r="AB1242" s="138"/>
    </row>
    <row r="1243" spans="3:28" s="153" customFormat="1" ht="9" customHeight="1" x14ac:dyDescent="0.2">
      <c r="C1243" s="133" t="s">
        <v>34</v>
      </c>
      <c r="D1243" s="133" t="s">
        <v>35</v>
      </c>
      <c r="E1243" s="133"/>
      <c r="F1243" s="134">
        <f t="shared" si="47"/>
        <v>1203410</v>
      </c>
      <c r="G1243" s="134">
        <v>725314</v>
      </c>
      <c r="H1243" s="134">
        <v>478096</v>
      </c>
      <c r="I1243" s="134">
        <v>623</v>
      </c>
      <c r="J1243" s="134"/>
      <c r="K1243" s="134">
        <f t="shared" si="48"/>
        <v>7819</v>
      </c>
      <c r="L1243" s="134">
        <v>7150</v>
      </c>
      <c r="M1243" s="134">
        <v>669</v>
      </c>
      <c r="N1243" s="134">
        <v>10286</v>
      </c>
      <c r="P1243" s="138"/>
      <c r="Q1243" s="138"/>
      <c r="R1243" s="138"/>
      <c r="S1243" s="138"/>
      <c r="T1243" s="138"/>
      <c r="U1243" s="138"/>
      <c r="V1243" s="138"/>
      <c r="W1243" s="138"/>
      <c r="X1243" s="138"/>
      <c r="Y1243" s="138"/>
      <c r="Z1243" s="138"/>
      <c r="AA1243" s="138"/>
      <c r="AB1243" s="138"/>
    </row>
    <row r="1244" spans="3:28" s="153" customFormat="1" ht="9" customHeight="1" x14ac:dyDescent="0.2">
      <c r="C1244" s="155" t="s">
        <v>36</v>
      </c>
      <c r="D1244" s="155" t="s">
        <v>37</v>
      </c>
      <c r="E1244" s="155"/>
      <c r="F1244" s="156">
        <f t="shared" si="47"/>
        <v>578980</v>
      </c>
      <c r="G1244" s="156">
        <v>533013</v>
      </c>
      <c r="H1244" s="156">
        <v>45967</v>
      </c>
      <c r="I1244" s="156">
        <v>8209</v>
      </c>
      <c r="J1244" s="156"/>
      <c r="K1244" s="156">
        <f t="shared" si="48"/>
        <v>19115</v>
      </c>
      <c r="L1244" s="156">
        <v>18683</v>
      </c>
      <c r="M1244" s="156">
        <v>432</v>
      </c>
      <c r="N1244" s="156">
        <v>25266</v>
      </c>
      <c r="P1244" s="138"/>
      <c r="Q1244" s="138"/>
      <c r="R1244" s="138"/>
      <c r="S1244" s="138"/>
      <c r="T1244" s="138"/>
      <c r="U1244" s="138"/>
      <c r="V1244" s="138"/>
      <c r="W1244" s="138"/>
      <c r="X1244" s="138"/>
      <c r="Y1244" s="138"/>
      <c r="Z1244" s="138"/>
      <c r="AA1244" s="138"/>
      <c r="AB1244" s="138"/>
    </row>
    <row r="1245" spans="3:28" s="153" customFormat="1" ht="9" customHeight="1" x14ac:dyDescent="0.2">
      <c r="C1245" s="133"/>
      <c r="D1245" s="133" t="s">
        <v>38</v>
      </c>
      <c r="E1245" s="133"/>
      <c r="F1245" s="134">
        <f t="shared" si="47"/>
        <v>442891</v>
      </c>
      <c r="G1245" s="134">
        <v>284771</v>
      </c>
      <c r="H1245" s="134">
        <v>158120</v>
      </c>
      <c r="I1245" s="134">
        <v>49917</v>
      </c>
      <c r="J1245" s="134"/>
      <c r="K1245" s="134">
        <f t="shared" si="48"/>
        <v>6730</v>
      </c>
      <c r="L1245" s="134">
        <v>6587</v>
      </c>
      <c r="M1245" s="134">
        <v>143</v>
      </c>
      <c r="N1245" s="134">
        <v>8527</v>
      </c>
      <c r="P1245" s="138"/>
      <c r="Q1245" s="138"/>
      <c r="R1245" s="138"/>
      <c r="S1245" s="138"/>
      <c r="T1245" s="138"/>
      <c r="U1245" s="138"/>
      <c r="V1245" s="138"/>
      <c r="W1245" s="138"/>
      <c r="X1245" s="138"/>
      <c r="Y1245" s="138"/>
      <c r="Z1245" s="138"/>
      <c r="AA1245" s="138"/>
      <c r="AB1245" s="138"/>
    </row>
    <row r="1246" spans="3:28" s="153" customFormat="1" ht="9" customHeight="1" x14ac:dyDescent="0.2">
      <c r="C1246" s="133" t="s">
        <v>39</v>
      </c>
      <c r="D1246" s="133" t="s">
        <v>40</v>
      </c>
      <c r="E1246" s="133"/>
      <c r="F1246" s="134">
        <f t="shared" si="47"/>
        <v>8695183</v>
      </c>
      <c r="G1246" s="134">
        <v>5816492</v>
      </c>
      <c r="H1246" s="134">
        <v>2878691</v>
      </c>
      <c r="I1246" s="134">
        <v>0</v>
      </c>
      <c r="J1246" s="134"/>
      <c r="K1246" s="134">
        <f t="shared" si="48"/>
        <v>18591</v>
      </c>
      <c r="L1246" s="134">
        <v>16827</v>
      </c>
      <c r="M1246" s="134">
        <v>1764</v>
      </c>
      <c r="N1246" s="134">
        <v>19693</v>
      </c>
      <c r="P1246" s="138"/>
      <c r="Q1246" s="138"/>
      <c r="R1246" s="138"/>
      <c r="S1246" s="138"/>
      <c r="T1246" s="138"/>
      <c r="U1246" s="138"/>
      <c r="V1246" s="138"/>
      <c r="W1246" s="138"/>
      <c r="X1246" s="138"/>
      <c r="Y1246" s="138"/>
      <c r="Z1246" s="138"/>
      <c r="AA1246" s="138"/>
      <c r="AB1246" s="138"/>
    </row>
    <row r="1247" spans="3:28" s="153" customFormat="1" ht="9" customHeight="1" x14ac:dyDescent="0.2">
      <c r="C1247" s="133"/>
      <c r="D1247" s="133" t="s">
        <v>41</v>
      </c>
      <c r="E1247" s="133"/>
      <c r="F1247" s="134">
        <f t="shared" si="47"/>
        <v>3039126</v>
      </c>
      <c r="G1247" s="134">
        <v>896388</v>
      </c>
      <c r="H1247" s="134">
        <v>2142738</v>
      </c>
      <c r="I1247" s="134">
        <v>45703</v>
      </c>
      <c r="J1247" s="134"/>
      <c r="K1247" s="134">
        <f t="shared" si="48"/>
        <v>22025</v>
      </c>
      <c r="L1247" s="134">
        <v>13574</v>
      </c>
      <c r="M1247" s="134">
        <v>8451</v>
      </c>
      <c r="N1247" s="134">
        <v>20536</v>
      </c>
      <c r="P1247" s="138"/>
      <c r="Q1247" s="138"/>
      <c r="R1247" s="138"/>
      <c r="S1247" s="138"/>
      <c r="T1247" s="138"/>
      <c r="U1247" s="138"/>
      <c r="V1247" s="138"/>
      <c r="W1247" s="138"/>
      <c r="X1247" s="138"/>
      <c r="Y1247" s="138"/>
      <c r="Z1247" s="138"/>
      <c r="AA1247" s="138"/>
      <c r="AB1247" s="138"/>
    </row>
    <row r="1248" spans="3:28" s="153" customFormat="1" ht="9" customHeight="1" x14ac:dyDescent="0.2">
      <c r="C1248" s="158" t="s">
        <v>32</v>
      </c>
      <c r="D1248" s="158" t="s">
        <v>42</v>
      </c>
      <c r="E1248" s="158"/>
      <c r="F1248" s="159">
        <f>SUM(G1248:H1248)</f>
        <v>712963</v>
      </c>
      <c r="G1248" s="159">
        <v>636848</v>
      </c>
      <c r="H1248" s="159">
        <v>76115</v>
      </c>
      <c r="I1248" s="159">
        <v>7431</v>
      </c>
      <c r="J1248" s="159"/>
      <c r="K1248" s="159">
        <f>SUM(L1248:M1248)</f>
        <v>91755</v>
      </c>
      <c r="L1248" s="159">
        <v>69120</v>
      </c>
      <c r="M1248" s="159">
        <v>22635</v>
      </c>
      <c r="N1248" s="159">
        <v>54947</v>
      </c>
      <c r="P1248" s="138"/>
      <c r="Q1248" s="138"/>
      <c r="R1248" s="138"/>
      <c r="S1248" s="138"/>
      <c r="T1248" s="138"/>
      <c r="U1248" s="138"/>
      <c r="V1248" s="138"/>
      <c r="W1248" s="138"/>
      <c r="X1248" s="138"/>
      <c r="Y1248" s="138"/>
      <c r="Z1248" s="138"/>
      <c r="AA1248" s="138"/>
      <c r="AB1248" s="138"/>
    </row>
    <row r="1249" spans="3:28" s="153" customFormat="1" ht="9" customHeight="1" x14ac:dyDescent="0.2">
      <c r="C1249" s="133" t="s">
        <v>43</v>
      </c>
      <c r="D1249" s="133" t="s">
        <v>44</v>
      </c>
      <c r="E1249" s="133"/>
      <c r="F1249" s="134">
        <f>SUM(G1249:H1249)</f>
        <v>456368</v>
      </c>
      <c r="G1249" s="134">
        <v>228096</v>
      </c>
      <c r="H1249" s="134">
        <v>228272</v>
      </c>
      <c r="I1249" s="134">
        <v>1745</v>
      </c>
      <c r="J1249" s="134"/>
      <c r="K1249" s="134">
        <f>SUM(L1249:M1249)</f>
        <v>4111</v>
      </c>
      <c r="L1249" s="134">
        <v>3993</v>
      </c>
      <c r="M1249" s="134">
        <v>118</v>
      </c>
      <c r="N1249" s="134">
        <v>13829</v>
      </c>
      <c r="P1249" s="138"/>
      <c r="Q1249" s="138"/>
      <c r="R1249" s="138"/>
      <c r="S1249" s="138"/>
      <c r="T1249" s="138"/>
      <c r="U1249" s="138"/>
      <c r="V1249" s="138"/>
      <c r="W1249" s="138"/>
      <c r="X1249" s="138"/>
      <c r="Y1249" s="138"/>
      <c r="Z1249" s="138"/>
      <c r="AA1249" s="138"/>
      <c r="AB1249" s="138"/>
    </row>
    <row r="1250" spans="3:28" s="153" customFormat="1" ht="9" customHeight="1" x14ac:dyDescent="0.2">
      <c r="C1250" s="133"/>
      <c r="D1250" s="133" t="s">
        <v>45</v>
      </c>
      <c r="E1250" s="133"/>
      <c r="F1250" s="134">
        <f t="shared" ref="F1250:F1282" si="49">SUM(G1250:H1250)</f>
        <v>91484</v>
      </c>
      <c r="G1250" s="134">
        <v>80968</v>
      </c>
      <c r="H1250" s="134">
        <v>10516</v>
      </c>
      <c r="I1250" s="134">
        <v>0</v>
      </c>
      <c r="J1250" s="134"/>
      <c r="K1250" s="134">
        <f t="shared" ref="K1250:K1282" si="50">SUM(L1250:M1250)</f>
        <v>678</v>
      </c>
      <c r="L1250" s="134">
        <v>678</v>
      </c>
      <c r="M1250" s="134">
        <v>0</v>
      </c>
      <c r="N1250" s="134">
        <v>14787</v>
      </c>
      <c r="P1250" s="138"/>
      <c r="Q1250" s="138"/>
      <c r="R1250" s="138"/>
      <c r="S1250" s="138"/>
      <c r="T1250" s="138"/>
      <c r="U1250" s="138"/>
      <c r="V1250" s="138"/>
      <c r="W1250" s="138"/>
      <c r="X1250" s="138"/>
      <c r="Y1250" s="138"/>
      <c r="Z1250" s="138"/>
      <c r="AA1250" s="138"/>
      <c r="AB1250" s="138"/>
    </row>
    <row r="1251" spans="3:28" s="153" customFormat="1" ht="9" customHeight="1" x14ac:dyDescent="0.2">
      <c r="C1251" s="133" t="s">
        <v>46</v>
      </c>
      <c r="D1251" s="133" t="s">
        <v>47</v>
      </c>
      <c r="E1251" s="133"/>
      <c r="F1251" s="134">
        <f t="shared" si="49"/>
        <v>0</v>
      </c>
      <c r="G1251" s="134">
        <v>0</v>
      </c>
      <c r="H1251" s="134">
        <v>0</v>
      </c>
      <c r="I1251" s="134">
        <v>134</v>
      </c>
      <c r="J1251" s="134"/>
      <c r="K1251" s="134">
        <f t="shared" si="50"/>
        <v>3002</v>
      </c>
      <c r="L1251" s="134">
        <v>2958</v>
      </c>
      <c r="M1251" s="134">
        <v>44</v>
      </c>
      <c r="N1251" s="134">
        <v>2873</v>
      </c>
      <c r="P1251" s="138"/>
      <c r="Q1251" s="138"/>
      <c r="R1251" s="138"/>
      <c r="S1251" s="138"/>
      <c r="T1251" s="138"/>
      <c r="U1251" s="138"/>
      <c r="V1251" s="138"/>
      <c r="W1251" s="138"/>
      <c r="X1251" s="138"/>
      <c r="Y1251" s="138"/>
      <c r="Z1251" s="138"/>
      <c r="AA1251" s="138"/>
      <c r="AB1251" s="138"/>
    </row>
    <row r="1252" spans="3:28" s="153" customFormat="1" ht="9" customHeight="1" x14ac:dyDescent="0.2">
      <c r="C1252" s="139" t="s">
        <v>48</v>
      </c>
      <c r="D1252" s="139" t="s">
        <v>49</v>
      </c>
      <c r="E1252" s="139"/>
      <c r="F1252" s="140">
        <f t="shared" si="49"/>
        <v>105466</v>
      </c>
      <c r="G1252" s="140">
        <v>105466</v>
      </c>
      <c r="H1252" s="140">
        <v>0</v>
      </c>
      <c r="I1252" s="140">
        <v>0</v>
      </c>
      <c r="J1252" s="140"/>
      <c r="K1252" s="140">
        <f t="shared" si="50"/>
        <v>3803</v>
      </c>
      <c r="L1252" s="140">
        <v>3803</v>
      </c>
      <c r="M1252" s="140">
        <v>0</v>
      </c>
      <c r="N1252" s="140">
        <v>1984</v>
      </c>
      <c r="P1252" s="138"/>
      <c r="Q1252" s="138"/>
      <c r="R1252" s="138"/>
      <c r="S1252" s="138"/>
      <c r="T1252" s="138"/>
      <c r="U1252" s="138"/>
      <c r="V1252" s="138"/>
      <c r="W1252" s="138"/>
      <c r="X1252" s="138"/>
      <c r="Y1252" s="138"/>
      <c r="Z1252" s="138"/>
      <c r="AA1252" s="138"/>
      <c r="AB1252" s="138"/>
    </row>
    <row r="1253" spans="3:28" s="153" customFormat="1" ht="9" customHeight="1" x14ac:dyDescent="0.2">
      <c r="C1253" s="133" t="s">
        <v>50</v>
      </c>
      <c r="D1253" s="133" t="s">
        <v>51</v>
      </c>
      <c r="E1253" s="133"/>
      <c r="F1253" s="134">
        <f t="shared" si="49"/>
        <v>7111306</v>
      </c>
      <c r="G1253" s="134">
        <v>6080921</v>
      </c>
      <c r="H1253" s="134">
        <v>1030385</v>
      </c>
      <c r="I1253" s="134">
        <v>0</v>
      </c>
      <c r="J1253" s="134"/>
      <c r="K1253" s="134">
        <f t="shared" si="50"/>
        <v>8832</v>
      </c>
      <c r="L1253" s="134">
        <v>7693</v>
      </c>
      <c r="M1253" s="134">
        <v>1139</v>
      </c>
      <c r="N1253" s="134">
        <v>8393</v>
      </c>
      <c r="P1253" s="138"/>
      <c r="Q1253" s="138"/>
      <c r="R1253" s="138"/>
      <c r="S1253" s="138"/>
      <c r="T1253" s="138"/>
      <c r="U1253" s="138"/>
      <c r="V1253" s="138"/>
      <c r="W1253" s="138"/>
      <c r="X1253" s="138"/>
      <c r="Y1253" s="138"/>
      <c r="Z1253" s="138"/>
      <c r="AA1253" s="138"/>
      <c r="AB1253" s="138"/>
    </row>
    <row r="1254" spans="3:28" s="153" customFormat="1" ht="9" customHeight="1" x14ac:dyDescent="0.2">
      <c r="C1254" s="133" t="s">
        <v>52</v>
      </c>
      <c r="D1254" s="133" t="s">
        <v>53</v>
      </c>
      <c r="E1254" s="133"/>
      <c r="F1254" s="134">
        <f t="shared" si="49"/>
        <v>501199</v>
      </c>
      <c r="G1254" s="134">
        <v>414741</v>
      </c>
      <c r="H1254" s="134">
        <v>86458</v>
      </c>
      <c r="I1254" s="134">
        <v>17267</v>
      </c>
      <c r="J1254" s="134"/>
      <c r="K1254" s="134">
        <f t="shared" si="50"/>
        <v>1153</v>
      </c>
      <c r="L1254" s="134">
        <v>1126</v>
      </c>
      <c r="M1254" s="134">
        <v>27</v>
      </c>
      <c r="N1254" s="134">
        <v>1653</v>
      </c>
      <c r="P1254" s="138"/>
      <c r="Q1254" s="138"/>
      <c r="R1254" s="138"/>
      <c r="S1254" s="138"/>
      <c r="T1254" s="138"/>
      <c r="U1254" s="138"/>
      <c r="V1254" s="138"/>
      <c r="W1254" s="138"/>
      <c r="X1254" s="138"/>
      <c r="Y1254" s="138"/>
      <c r="Z1254" s="138"/>
      <c r="AA1254" s="138"/>
      <c r="AB1254" s="138"/>
    </row>
    <row r="1255" spans="3:28" s="153" customFormat="1" ht="9" customHeight="1" x14ac:dyDescent="0.2">
      <c r="C1255" s="133"/>
      <c r="D1255" s="133" t="s">
        <v>52</v>
      </c>
      <c r="E1255" s="133"/>
      <c r="F1255" s="134">
        <f t="shared" si="49"/>
        <v>524194</v>
      </c>
      <c r="G1255" s="134">
        <v>466760</v>
      </c>
      <c r="H1255" s="134">
        <v>57434</v>
      </c>
      <c r="I1255" s="134">
        <v>74</v>
      </c>
      <c r="J1255" s="134"/>
      <c r="K1255" s="134">
        <f t="shared" si="50"/>
        <v>18003</v>
      </c>
      <c r="L1255" s="134">
        <v>17926</v>
      </c>
      <c r="M1255" s="134">
        <v>77</v>
      </c>
      <c r="N1255" s="134">
        <v>9631</v>
      </c>
      <c r="P1255" s="138"/>
      <c r="Q1255" s="138"/>
      <c r="R1255" s="138"/>
      <c r="S1255" s="138"/>
      <c r="T1255" s="138"/>
      <c r="U1255" s="138"/>
      <c r="V1255" s="138"/>
      <c r="W1255" s="138"/>
      <c r="X1255" s="138"/>
      <c r="Y1255" s="138"/>
      <c r="Z1255" s="138"/>
      <c r="AA1255" s="138"/>
      <c r="AB1255" s="138"/>
    </row>
    <row r="1256" spans="3:28" s="153" customFormat="1" ht="9" customHeight="1" x14ac:dyDescent="0.2">
      <c r="C1256" s="139"/>
      <c r="D1256" s="139" t="s">
        <v>54</v>
      </c>
      <c r="E1256" s="139"/>
      <c r="F1256" s="140">
        <f t="shared" si="49"/>
        <v>145269</v>
      </c>
      <c r="G1256" s="140">
        <v>141949</v>
      </c>
      <c r="H1256" s="140">
        <v>3320</v>
      </c>
      <c r="I1256" s="140">
        <v>0</v>
      </c>
      <c r="J1256" s="140"/>
      <c r="K1256" s="140">
        <f t="shared" si="50"/>
        <v>7222</v>
      </c>
      <c r="L1256" s="140">
        <v>7220</v>
      </c>
      <c r="M1256" s="140">
        <v>2</v>
      </c>
      <c r="N1256" s="140">
        <v>8808</v>
      </c>
      <c r="P1256" s="138"/>
      <c r="Q1256" s="138"/>
      <c r="R1256" s="138"/>
      <c r="S1256" s="138"/>
      <c r="T1256" s="138"/>
      <c r="U1256" s="138"/>
      <c r="V1256" s="138"/>
      <c r="W1256" s="138"/>
      <c r="X1256" s="138"/>
      <c r="Y1256" s="138"/>
      <c r="Z1256" s="138"/>
      <c r="AA1256" s="138"/>
      <c r="AB1256" s="138"/>
    </row>
    <row r="1257" spans="3:28" s="153" customFormat="1" ht="9" customHeight="1" x14ac:dyDescent="0.2">
      <c r="C1257" s="133" t="s">
        <v>55</v>
      </c>
      <c r="D1257" s="133" t="s">
        <v>55</v>
      </c>
      <c r="E1257" s="133"/>
      <c r="F1257" s="134">
        <f t="shared" si="49"/>
        <v>261729</v>
      </c>
      <c r="G1257" s="134">
        <v>211587</v>
      </c>
      <c r="H1257" s="134">
        <v>50142</v>
      </c>
      <c r="I1257" s="134">
        <v>2656</v>
      </c>
      <c r="J1257" s="134"/>
      <c r="K1257" s="134">
        <f t="shared" si="50"/>
        <v>8747</v>
      </c>
      <c r="L1257" s="134">
        <v>7721</v>
      </c>
      <c r="M1257" s="134">
        <v>1026</v>
      </c>
      <c r="N1257" s="134">
        <v>11909</v>
      </c>
      <c r="P1257" s="138"/>
      <c r="Q1257" s="138"/>
      <c r="R1257" s="138"/>
      <c r="S1257" s="138"/>
      <c r="T1257" s="138"/>
      <c r="U1257" s="138"/>
      <c r="V1257" s="138"/>
      <c r="W1257" s="138"/>
      <c r="X1257" s="138"/>
      <c r="Y1257" s="138"/>
      <c r="Z1257" s="138"/>
      <c r="AA1257" s="138"/>
      <c r="AB1257" s="138"/>
    </row>
    <row r="1258" spans="3:28" s="153" customFormat="1" ht="9" customHeight="1" x14ac:dyDescent="0.2">
      <c r="C1258" s="133"/>
      <c r="D1258" s="133" t="s">
        <v>56</v>
      </c>
      <c r="E1258" s="133"/>
      <c r="F1258" s="134">
        <f t="shared" si="49"/>
        <v>0</v>
      </c>
      <c r="G1258" s="134">
        <v>0</v>
      </c>
      <c r="H1258" s="134">
        <v>0</v>
      </c>
      <c r="I1258" s="134">
        <v>0</v>
      </c>
      <c r="J1258" s="134"/>
      <c r="K1258" s="134">
        <f t="shared" si="50"/>
        <v>535</v>
      </c>
      <c r="L1258" s="134">
        <v>535</v>
      </c>
      <c r="M1258" s="134">
        <v>0</v>
      </c>
      <c r="N1258" s="134">
        <v>2566</v>
      </c>
      <c r="P1258" s="138"/>
      <c r="Q1258" s="138"/>
      <c r="R1258" s="138"/>
      <c r="S1258" s="138"/>
      <c r="T1258" s="138"/>
      <c r="U1258" s="138"/>
      <c r="V1258" s="138"/>
      <c r="W1258" s="138"/>
      <c r="X1258" s="138"/>
      <c r="Y1258" s="138"/>
      <c r="Z1258" s="138"/>
      <c r="AA1258" s="138"/>
      <c r="AB1258" s="138"/>
    </row>
    <row r="1259" spans="3:28" s="153" customFormat="1" ht="9" customHeight="1" x14ac:dyDescent="0.2">
      <c r="C1259" s="133" t="s">
        <v>57</v>
      </c>
      <c r="D1259" s="133" t="s">
        <v>57</v>
      </c>
      <c r="E1259" s="133"/>
      <c r="F1259" s="134">
        <f t="shared" si="49"/>
        <v>395787</v>
      </c>
      <c r="G1259" s="134">
        <v>228264</v>
      </c>
      <c r="H1259" s="134">
        <v>167523</v>
      </c>
      <c r="I1259" s="134">
        <v>0</v>
      </c>
      <c r="J1259" s="134"/>
      <c r="K1259" s="134">
        <f t="shared" si="50"/>
        <v>6688</v>
      </c>
      <c r="L1259" s="134">
        <v>6688</v>
      </c>
      <c r="M1259" s="134">
        <v>0</v>
      </c>
      <c r="N1259" s="134">
        <v>12916</v>
      </c>
      <c r="P1259" s="138"/>
      <c r="Q1259" s="138"/>
      <c r="R1259" s="138"/>
      <c r="S1259" s="138"/>
      <c r="T1259" s="138"/>
      <c r="U1259" s="138"/>
      <c r="V1259" s="138"/>
      <c r="W1259" s="138"/>
      <c r="X1259" s="138"/>
      <c r="Y1259" s="138"/>
      <c r="Z1259" s="138"/>
      <c r="AA1259" s="138"/>
      <c r="AB1259" s="138"/>
    </row>
    <row r="1260" spans="3:28" s="153" customFormat="1" ht="9" customHeight="1" x14ac:dyDescent="0.2">
      <c r="C1260" s="139" t="s">
        <v>59</v>
      </c>
      <c r="D1260" s="139" t="s">
        <v>60</v>
      </c>
      <c r="E1260" s="139"/>
      <c r="F1260" s="140">
        <f t="shared" si="49"/>
        <v>16420793</v>
      </c>
      <c r="G1260" s="140">
        <v>5356295</v>
      </c>
      <c r="H1260" s="140">
        <v>11064498</v>
      </c>
      <c r="I1260" s="140">
        <v>987058</v>
      </c>
      <c r="J1260" s="140"/>
      <c r="K1260" s="140">
        <f t="shared" si="50"/>
        <v>47502</v>
      </c>
      <c r="L1260" s="140">
        <v>45875</v>
      </c>
      <c r="M1260" s="140">
        <v>1627</v>
      </c>
      <c r="N1260" s="140">
        <v>26281</v>
      </c>
      <c r="P1260" s="138"/>
      <c r="Q1260" s="138"/>
      <c r="R1260" s="138"/>
      <c r="S1260" s="138"/>
      <c r="T1260" s="138"/>
      <c r="U1260" s="138"/>
      <c r="V1260" s="138"/>
      <c r="W1260" s="138"/>
      <c r="X1260" s="138"/>
      <c r="Y1260" s="138"/>
      <c r="Z1260" s="138"/>
      <c r="AA1260" s="138"/>
      <c r="AB1260" s="138"/>
    </row>
    <row r="1261" spans="3:28" s="153" customFormat="1" ht="9" customHeight="1" x14ac:dyDescent="0.2">
      <c r="C1261" s="133"/>
      <c r="D1261" s="133" t="s">
        <v>62</v>
      </c>
      <c r="E1261" s="133"/>
      <c r="F1261" s="134">
        <f t="shared" si="49"/>
        <v>480830</v>
      </c>
      <c r="G1261" s="134">
        <v>82352</v>
      </c>
      <c r="H1261" s="134">
        <v>398478</v>
      </c>
      <c r="I1261" s="134">
        <v>30766</v>
      </c>
      <c r="J1261" s="134"/>
      <c r="K1261" s="134">
        <f t="shared" si="50"/>
        <v>2932</v>
      </c>
      <c r="L1261" s="134">
        <v>2761</v>
      </c>
      <c r="M1261" s="134">
        <v>171</v>
      </c>
      <c r="N1261" s="134">
        <v>3707</v>
      </c>
      <c r="P1261" s="138"/>
      <c r="Q1261" s="138"/>
      <c r="R1261" s="138"/>
      <c r="S1261" s="138"/>
      <c r="T1261" s="138"/>
      <c r="U1261" s="138"/>
      <c r="V1261" s="138"/>
      <c r="W1261" s="138"/>
      <c r="X1261" s="138"/>
      <c r="Y1261" s="138"/>
      <c r="Z1261" s="138"/>
      <c r="AA1261" s="138"/>
      <c r="AB1261" s="138"/>
    </row>
    <row r="1262" spans="3:28" s="153" customFormat="1" ht="9" customHeight="1" x14ac:dyDescent="0.2">
      <c r="C1262" s="133"/>
      <c r="D1262" s="133" t="s">
        <v>61</v>
      </c>
      <c r="E1262" s="133"/>
      <c r="F1262" s="134">
        <f t="shared" si="49"/>
        <v>147683</v>
      </c>
      <c r="G1262" s="134">
        <v>147683</v>
      </c>
      <c r="H1262" s="134">
        <v>0</v>
      </c>
      <c r="I1262" s="134">
        <v>0</v>
      </c>
      <c r="J1262" s="134"/>
      <c r="K1262" s="134">
        <f t="shared" si="50"/>
        <v>3360</v>
      </c>
      <c r="L1262" s="134">
        <v>3290</v>
      </c>
      <c r="M1262" s="134">
        <v>70</v>
      </c>
      <c r="N1262" s="134">
        <v>4756</v>
      </c>
      <c r="P1262" s="138"/>
      <c r="Q1262" s="138"/>
      <c r="R1262" s="138"/>
      <c r="S1262" s="138"/>
      <c r="T1262" s="138"/>
      <c r="U1262" s="138"/>
      <c r="V1262" s="138"/>
      <c r="W1262" s="138"/>
      <c r="X1262" s="138"/>
      <c r="Y1262" s="138"/>
      <c r="Z1262" s="138"/>
      <c r="AA1262" s="138"/>
      <c r="AB1262" s="138"/>
    </row>
    <row r="1263" spans="3:28" s="153" customFormat="1" ht="9" customHeight="1" x14ac:dyDescent="0.2">
      <c r="C1263" s="133" t="s">
        <v>63</v>
      </c>
      <c r="D1263" s="133" t="s">
        <v>63</v>
      </c>
      <c r="E1263" s="133"/>
      <c r="F1263" s="134">
        <f t="shared" si="49"/>
        <v>347576</v>
      </c>
      <c r="G1263" s="134">
        <v>239581</v>
      </c>
      <c r="H1263" s="134">
        <v>107995</v>
      </c>
      <c r="I1263" s="134">
        <v>0</v>
      </c>
      <c r="J1263" s="134"/>
      <c r="K1263" s="134">
        <f t="shared" si="50"/>
        <v>10612</v>
      </c>
      <c r="L1263" s="134">
        <v>9329</v>
      </c>
      <c r="M1263" s="134">
        <v>1283</v>
      </c>
      <c r="N1263" s="134">
        <v>15798</v>
      </c>
      <c r="P1263" s="138"/>
      <c r="Q1263" s="138"/>
      <c r="R1263" s="138"/>
      <c r="S1263" s="138"/>
      <c r="T1263" s="138"/>
      <c r="U1263" s="138"/>
      <c r="V1263" s="138"/>
      <c r="W1263" s="138"/>
      <c r="X1263" s="138"/>
      <c r="Y1263" s="138"/>
      <c r="Z1263" s="138"/>
      <c r="AA1263" s="138"/>
      <c r="AB1263" s="138"/>
    </row>
    <row r="1264" spans="3:28" s="153" customFormat="1" ht="9" customHeight="1" x14ac:dyDescent="0.2">
      <c r="C1264" s="139"/>
      <c r="D1264" s="139" t="s">
        <v>64</v>
      </c>
      <c r="E1264" s="139"/>
      <c r="F1264" s="140">
        <f t="shared" si="49"/>
        <v>0</v>
      </c>
      <c r="G1264" s="140">
        <v>0</v>
      </c>
      <c r="H1264" s="140">
        <v>0</v>
      </c>
      <c r="I1264" s="140">
        <v>0</v>
      </c>
      <c r="J1264" s="140"/>
      <c r="K1264" s="140">
        <f t="shared" si="50"/>
        <v>188</v>
      </c>
      <c r="L1264" s="140">
        <v>188</v>
      </c>
      <c r="M1264" s="140">
        <v>0</v>
      </c>
      <c r="N1264" s="140">
        <v>1279</v>
      </c>
      <c r="P1264" s="138"/>
      <c r="Q1264" s="138"/>
      <c r="R1264" s="138"/>
      <c r="S1264" s="138"/>
      <c r="T1264" s="138"/>
      <c r="U1264" s="138"/>
      <c r="V1264" s="138"/>
      <c r="W1264" s="138"/>
      <c r="X1264" s="138"/>
      <c r="Y1264" s="138"/>
      <c r="Z1264" s="138"/>
      <c r="AA1264" s="138"/>
      <c r="AB1264" s="138"/>
    </row>
    <row r="1265" spans="3:28" s="153" customFormat="1" ht="9" customHeight="1" x14ac:dyDescent="0.2">
      <c r="C1265" s="133" t="s">
        <v>65</v>
      </c>
      <c r="D1265" s="133" t="s">
        <v>66</v>
      </c>
      <c r="E1265" s="133"/>
      <c r="F1265" s="134">
        <f t="shared" si="49"/>
        <v>1281647</v>
      </c>
      <c r="G1265" s="134">
        <v>1264718</v>
      </c>
      <c r="H1265" s="134">
        <v>16929</v>
      </c>
      <c r="I1265" s="134">
        <v>0</v>
      </c>
      <c r="J1265" s="134"/>
      <c r="K1265" s="134">
        <f t="shared" si="50"/>
        <v>25393</v>
      </c>
      <c r="L1265" s="134">
        <v>25030</v>
      </c>
      <c r="M1265" s="134">
        <v>363</v>
      </c>
      <c r="N1265" s="134">
        <v>677</v>
      </c>
      <c r="P1265" s="138"/>
      <c r="Q1265" s="138"/>
      <c r="R1265" s="138"/>
      <c r="S1265" s="138"/>
      <c r="T1265" s="138"/>
      <c r="U1265" s="138"/>
      <c r="V1265" s="138"/>
      <c r="W1265" s="138"/>
      <c r="X1265" s="138"/>
      <c r="Y1265" s="138"/>
      <c r="Z1265" s="138"/>
      <c r="AA1265" s="138"/>
      <c r="AB1265" s="138"/>
    </row>
    <row r="1266" spans="3:28" s="153" customFormat="1" ht="9" customHeight="1" x14ac:dyDescent="0.2">
      <c r="C1266" s="133"/>
      <c r="D1266" s="133" t="s">
        <v>67</v>
      </c>
      <c r="E1266" s="133"/>
      <c r="F1266" s="134">
        <f t="shared" si="49"/>
        <v>189273</v>
      </c>
      <c r="G1266" s="134">
        <v>185016</v>
      </c>
      <c r="H1266" s="134">
        <v>4257</v>
      </c>
      <c r="I1266" s="134">
        <v>0</v>
      </c>
      <c r="J1266" s="134"/>
      <c r="K1266" s="134">
        <f t="shared" si="50"/>
        <v>34734</v>
      </c>
      <c r="L1266" s="134">
        <v>34638</v>
      </c>
      <c r="M1266" s="134">
        <v>96</v>
      </c>
      <c r="N1266" s="134">
        <v>4590</v>
      </c>
      <c r="P1266" s="138"/>
      <c r="Q1266" s="138"/>
      <c r="R1266" s="138"/>
      <c r="S1266" s="138"/>
      <c r="T1266" s="138"/>
      <c r="U1266" s="138"/>
      <c r="V1266" s="138"/>
      <c r="W1266" s="138"/>
      <c r="X1266" s="138"/>
      <c r="Y1266" s="138"/>
      <c r="Z1266" s="138"/>
      <c r="AA1266" s="138"/>
      <c r="AB1266" s="138"/>
    </row>
    <row r="1267" spans="3:28" s="153" customFormat="1" ht="9" customHeight="1" x14ac:dyDescent="0.2">
      <c r="C1267" s="133"/>
      <c r="D1267" s="133" t="s">
        <v>68</v>
      </c>
      <c r="E1267" s="133"/>
      <c r="F1267" s="134">
        <f t="shared" si="49"/>
        <v>726028</v>
      </c>
      <c r="G1267" s="134">
        <v>502126</v>
      </c>
      <c r="H1267" s="134">
        <v>223902</v>
      </c>
      <c r="I1267" s="134">
        <v>35548</v>
      </c>
      <c r="J1267" s="134"/>
      <c r="K1267" s="134">
        <f t="shared" si="50"/>
        <v>23498</v>
      </c>
      <c r="L1267" s="134">
        <v>23416</v>
      </c>
      <c r="M1267" s="134">
        <v>82</v>
      </c>
      <c r="N1267" s="134">
        <v>4160</v>
      </c>
      <c r="P1267" s="138"/>
      <c r="Q1267" s="138"/>
      <c r="R1267" s="138"/>
      <c r="S1267" s="138"/>
      <c r="T1267" s="138"/>
      <c r="U1267" s="138"/>
      <c r="V1267" s="138"/>
      <c r="W1267" s="138"/>
      <c r="X1267" s="138"/>
      <c r="Y1267" s="138"/>
      <c r="Z1267" s="138"/>
      <c r="AA1267" s="138"/>
      <c r="AB1267" s="138"/>
    </row>
    <row r="1268" spans="3:28" s="153" customFormat="1" ht="9" customHeight="1" x14ac:dyDescent="0.2">
      <c r="C1268" s="139" t="s">
        <v>69</v>
      </c>
      <c r="D1268" s="139" t="s">
        <v>70</v>
      </c>
      <c r="E1268" s="139"/>
      <c r="F1268" s="140">
        <f t="shared" si="49"/>
        <v>174393</v>
      </c>
      <c r="G1268" s="140">
        <v>170026</v>
      </c>
      <c r="H1268" s="140">
        <v>4367</v>
      </c>
      <c r="I1268" s="140">
        <v>0</v>
      </c>
      <c r="J1268" s="140"/>
      <c r="K1268" s="140">
        <f t="shared" si="50"/>
        <v>29902</v>
      </c>
      <c r="L1268" s="140">
        <v>29902</v>
      </c>
      <c r="M1268" s="140">
        <v>0</v>
      </c>
      <c r="N1268" s="140">
        <v>10697</v>
      </c>
      <c r="P1268" s="138"/>
      <c r="Q1268" s="138"/>
      <c r="R1268" s="138"/>
      <c r="S1268" s="138"/>
      <c r="T1268" s="138"/>
      <c r="U1268" s="138"/>
      <c r="V1268" s="138"/>
      <c r="W1268" s="138"/>
      <c r="X1268" s="138"/>
      <c r="Y1268" s="138"/>
      <c r="Z1268" s="138"/>
      <c r="AA1268" s="138"/>
      <c r="AB1268" s="138"/>
    </row>
    <row r="1269" spans="3:28" s="153" customFormat="1" ht="9" customHeight="1" x14ac:dyDescent="0.2">
      <c r="C1269" s="133"/>
      <c r="D1269" s="133" t="s">
        <v>71</v>
      </c>
      <c r="E1269" s="133"/>
      <c r="F1269" s="134">
        <f t="shared" si="49"/>
        <v>10554</v>
      </c>
      <c r="G1269" s="134">
        <v>10554</v>
      </c>
      <c r="H1269" s="134">
        <v>0</v>
      </c>
      <c r="I1269" s="134">
        <v>0</v>
      </c>
      <c r="J1269" s="134"/>
      <c r="K1269" s="134">
        <f t="shared" si="50"/>
        <v>2854</v>
      </c>
      <c r="L1269" s="134">
        <v>2854</v>
      </c>
      <c r="M1269" s="134">
        <v>0</v>
      </c>
      <c r="N1269" s="134">
        <v>7226</v>
      </c>
      <c r="P1269" s="138"/>
      <c r="Q1269" s="138"/>
      <c r="R1269" s="138"/>
      <c r="S1269" s="138"/>
      <c r="T1269" s="138"/>
      <c r="U1269" s="138"/>
      <c r="V1269" s="138"/>
      <c r="W1269" s="138"/>
      <c r="X1269" s="138"/>
      <c r="Y1269" s="138"/>
      <c r="Z1269" s="138"/>
      <c r="AA1269" s="138"/>
      <c r="AB1269" s="138"/>
    </row>
    <row r="1270" spans="3:28" s="153" customFormat="1" ht="9" customHeight="1" x14ac:dyDescent="0.2">
      <c r="C1270" s="133"/>
      <c r="D1270" s="133" t="s">
        <v>72</v>
      </c>
      <c r="E1270" s="133"/>
      <c r="F1270" s="134">
        <f t="shared" si="49"/>
        <v>1277897</v>
      </c>
      <c r="G1270" s="134">
        <v>1205351</v>
      </c>
      <c r="H1270" s="134">
        <v>72546</v>
      </c>
      <c r="I1270" s="134">
        <v>335</v>
      </c>
      <c r="J1270" s="134"/>
      <c r="K1270" s="134">
        <f t="shared" si="50"/>
        <v>22334</v>
      </c>
      <c r="L1270" s="134">
        <v>21434</v>
      </c>
      <c r="M1270" s="134">
        <v>900</v>
      </c>
      <c r="N1270" s="134">
        <v>25676</v>
      </c>
      <c r="P1270" s="138"/>
      <c r="Q1270" s="138"/>
      <c r="R1270" s="138"/>
      <c r="S1270" s="138"/>
      <c r="T1270" s="138"/>
      <c r="U1270" s="138"/>
      <c r="V1270" s="138"/>
      <c r="W1270" s="138"/>
      <c r="X1270" s="138"/>
      <c r="Y1270" s="138"/>
      <c r="Z1270" s="138"/>
      <c r="AA1270" s="138"/>
      <c r="AB1270" s="138"/>
    </row>
    <row r="1271" spans="3:28" s="153" customFormat="1" ht="9" customHeight="1" x14ac:dyDescent="0.2">
      <c r="C1271" s="133"/>
      <c r="D1271" s="133" t="s">
        <v>73</v>
      </c>
      <c r="E1271" s="133"/>
      <c r="F1271" s="134">
        <f t="shared" si="49"/>
        <v>0</v>
      </c>
      <c r="G1271" s="134">
        <v>0</v>
      </c>
      <c r="H1271" s="134">
        <v>0</v>
      </c>
      <c r="I1271" s="134">
        <v>0</v>
      </c>
      <c r="J1271" s="134"/>
      <c r="K1271" s="134">
        <f t="shared" si="50"/>
        <v>365</v>
      </c>
      <c r="L1271" s="134">
        <v>365</v>
      </c>
      <c r="M1271" s="134">
        <v>0</v>
      </c>
      <c r="N1271" s="134">
        <v>2553</v>
      </c>
      <c r="P1271" s="138"/>
      <c r="Q1271" s="138"/>
      <c r="R1271" s="138"/>
      <c r="S1271" s="138"/>
      <c r="T1271" s="138"/>
      <c r="U1271" s="138"/>
      <c r="V1271" s="138"/>
      <c r="W1271" s="138"/>
      <c r="X1271" s="138"/>
      <c r="Y1271" s="138"/>
      <c r="Z1271" s="138"/>
      <c r="AA1271" s="138"/>
      <c r="AB1271" s="138"/>
    </row>
    <row r="1272" spans="3:28" s="153" customFormat="1" ht="9" customHeight="1" x14ac:dyDescent="0.2">
      <c r="C1272" s="139" t="s">
        <v>74</v>
      </c>
      <c r="D1272" s="139" t="s">
        <v>75</v>
      </c>
      <c r="E1272" s="139"/>
      <c r="F1272" s="140">
        <f t="shared" si="49"/>
        <v>1109362</v>
      </c>
      <c r="G1272" s="140">
        <v>1045834</v>
      </c>
      <c r="H1272" s="140">
        <v>63528</v>
      </c>
      <c r="I1272" s="140">
        <v>1597</v>
      </c>
      <c r="J1272" s="140"/>
      <c r="K1272" s="140">
        <f t="shared" si="50"/>
        <v>10406</v>
      </c>
      <c r="L1272" s="140">
        <v>10375</v>
      </c>
      <c r="M1272" s="140">
        <v>31</v>
      </c>
      <c r="N1272" s="140">
        <v>4990</v>
      </c>
      <c r="P1272" s="138"/>
      <c r="Q1272" s="138"/>
      <c r="R1272" s="138"/>
      <c r="S1272" s="138"/>
      <c r="T1272" s="138"/>
      <c r="U1272" s="138"/>
      <c r="V1272" s="138"/>
      <c r="W1272" s="138"/>
      <c r="X1272" s="138"/>
      <c r="Y1272" s="138"/>
      <c r="Z1272" s="138"/>
      <c r="AA1272" s="138"/>
      <c r="AB1272" s="138"/>
    </row>
    <row r="1273" spans="3:28" s="153" customFormat="1" ht="9" customHeight="1" x14ac:dyDescent="0.2">
      <c r="C1273" s="133" t="s">
        <v>76</v>
      </c>
      <c r="D1273" s="133" t="s">
        <v>77</v>
      </c>
      <c r="E1273" s="133"/>
      <c r="F1273" s="134">
        <f t="shared" si="49"/>
        <v>60930</v>
      </c>
      <c r="G1273" s="134">
        <v>60930</v>
      </c>
      <c r="H1273" s="134">
        <v>0</v>
      </c>
      <c r="I1273" s="134">
        <v>807</v>
      </c>
      <c r="J1273" s="134"/>
      <c r="K1273" s="134">
        <f t="shared" si="50"/>
        <v>1282</v>
      </c>
      <c r="L1273" s="134">
        <v>1127</v>
      </c>
      <c r="M1273" s="134">
        <v>155</v>
      </c>
      <c r="N1273" s="134">
        <v>23909</v>
      </c>
      <c r="P1273" s="138"/>
      <c r="Q1273" s="138"/>
      <c r="R1273" s="138"/>
      <c r="S1273" s="138"/>
      <c r="T1273" s="138"/>
      <c r="U1273" s="138"/>
      <c r="V1273" s="138"/>
      <c r="W1273" s="138"/>
      <c r="X1273" s="138"/>
      <c r="Y1273" s="138"/>
      <c r="Z1273" s="138"/>
      <c r="AA1273" s="138"/>
      <c r="AB1273" s="138"/>
    </row>
    <row r="1274" spans="3:28" s="153" customFormat="1" ht="9" customHeight="1" x14ac:dyDescent="0.2">
      <c r="C1274" s="133"/>
      <c r="D1274" s="133" t="s">
        <v>78</v>
      </c>
      <c r="E1274" s="133"/>
      <c r="F1274" s="134">
        <f t="shared" si="49"/>
        <v>64878</v>
      </c>
      <c r="G1274" s="134">
        <v>64878</v>
      </c>
      <c r="H1274" s="134">
        <v>0</v>
      </c>
      <c r="I1274" s="134">
        <v>2817</v>
      </c>
      <c r="J1274" s="134"/>
      <c r="K1274" s="134">
        <f t="shared" si="50"/>
        <v>15670</v>
      </c>
      <c r="L1274" s="134">
        <v>15635</v>
      </c>
      <c r="M1274" s="134">
        <v>35</v>
      </c>
      <c r="N1274" s="134">
        <v>6244</v>
      </c>
      <c r="P1274" s="138"/>
      <c r="Q1274" s="138"/>
      <c r="R1274" s="138"/>
      <c r="S1274" s="138"/>
      <c r="T1274" s="138"/>
      <c r="U1274" s="138"/>
      <c r="V1274" s="138"/>
      <c r="W1274" s="138"/>
      <c r="X1274" s="138"/>
      <c r="Y1274" s="138"/>
      <c r="Z1274" s="138"/>
      <c r="AA1274" s="138"/>
      <c r="AB1274" s="138"/>
    </row>
    <row r="1275" spans="3:28" s="153" customFormat="1" ht="9" customHeight="1" x14ac:dyDescent="0.2">
      <c r="C1275" s="133"/>
      <c r="D1275" s="133" t="s">
        <v>79</v>
      </c>
      <c r="E1275" s="133"/>
      <c r="F1275" s="134">
        <f t="shared" si="49"/>
        <v>55944</v>
      </c>
      <c r="G1275" s="134">
        <v>55944</v>
      </c>
      <c r="H1275" s="134">
        <v>0</v>
      </c>
      <c r="I1275" s="134">
        <v>0</v>
      </c>
      <c r="J1275" s="134"/>
      <c r="K1275" s="134">
        <f t="shared" si="50"/>
        <v>399</v>
      </c>
      <c r="L1275" s="134">
        <v>355</v>
      </c>
      <c r="M1275" s="134">
        <v>44</v>
      </c>
      <c r="N1275" s="134">
        <v>10503</v>
      </c>
      <c r="P1275" s="138"/>
      <c r="Q1275" s="138"/>
      <c r="R1275" s="138"/>
      <c r="S1275" s="138"/>
      <c r="T1275" s="138"/>
      <c r="U1275" s="138"/>
      <c r="V1275" s="138"/>
      <c r="W1275" s="138"/>
      <c r="X1275" s="138"/>
      <c r="Y1275" s="138"/>
      <c r="Z1275" s="138"/>
      <c r="AA1275" s="138"/>
      <c r="AB1275" s="138"/>
    </row>
    <row r="1276" spans="3:28" s="153" customFormat="1" ht="9" customHeight="1" x14ac:dyDescent="0.2">
      <c r="C1276" s="139"/>
      <c r="D1276" s="139" t="s">
        <v>80</v>
      </c>
      <c r="E1276" s="139"/>
      <c r="F1276" s="140">
        <f t="shared" si="49"/>
        <v>458418</v>
      </c>
      <c r="G1276" s="140">
        <v>458394</v>
      </c>
      <c r="H1276" s="140">
        <v>24</v>
      </c>
      <c r="I1276" s="140">
        <v>0</v>
      </c>
      <c r="J1276" s="140"/>
      <c r="K1276" s="140">
        <f t="shared" si="50"/>
        <v>2024</v>
      </c>
      <c r="L1276" s="140">
        <v>1988</v>
      </c>
      <c r="M1276" s="140">
        <v>36</v>
      </c>
      <c r="N1276" s="140">
        <v>11585</v>
      </c>
      <c r="P1276" s="138"/>
      <c r="Q1276" s="138"/>
      <c r="R1276" s="138"/>
      <c r="S1276" s="138"/>
      <c r="T1276" s="138"/>
      <c r="U1276" s="138"/>
      <c r="V1276" s="138"/>
      <c r="W1276" s="138"/>
      <c r="X1276" s="138"/>
      <c r="Y1276" s="138"/>
      <c r="Z1276" s="138"/>
      <c r="AA1276" s="138"/>
      <c r="AB1276" s="138"/>
    </row>
    <row r="1277" spans="3:28" s="153" customFormat="1" ht="9" customHeight="1" x14ac:dyDescent="0.2">
      <c r="C1277" s="133"/>
      <c r="D1277" s="133" t="s">
        <v>81</v>
      </c>
      <c r="E1277" s="133"/>
      <c r="F1277" s="134">
        <f t="shared" si="49"/>
        <v>658132</v>
      </c>
      <c r="G1277" s="134">
        <v>613355</v>
      </c>
      <c r="H1277" s="134">
        <v>44777</v>
      </c>
      <c r="I1277" s="134">
        <v>0</v>
      </c>
      <c r="J1277" s="134"/>
      <c r="K1277" s="134">
        <f t="shared" si="50"/>
        <v>5675</v>
      </c>
      <c r="L1277" s="134">
        <v>5103</v>
      </c>
      <c r="M1277" s="134">
        <v>572</v>
      </c>
      <c r="N1277" s="134">
        <v>25086</v>
      </c>
      <c r="P1277" s="138"/>
      <c r="Q1277" s="138"/>
      <c r="R1277" s="138"/>
      <c r="S1277" s="138"/>
      <c r="T1277" s="138"/>
      <c r="U1277" s="138"/>
      <c r="V1277" s="138"/>
      <c r="W1277" s="138"/>
      <c r="X1277" s="138"/>
      <c r="Y1277" s="138"/>
      <c r="Z1277" s="138"/>
      <c r="AA1277" s="138"/>
      <c r="AB1277" s="138"/>
    </row>
    <row r="1278" spans="3:28" s="153" customFormat="1" ht="9" customHeight="1" x14ac:dyDescent="0.2">
      <c r="C1278" s="133" t="s">
        <v>82</v>
      </c>
      <c r="D1278" s="133" t="s">
        <v>83</v>
      </c>
      <c r="E1278" s="133"/>
      <c r="F1278" s="134">
        <f t="shared" si="49"/>
        <v>231049</v>
      </c>
      <c r="G1278" s="134">
        <v>222218</v>
      </c>
      <c r="H1278" s="134">
        <v>8831</v>
      </c>
      <c r="I1278" s="134">
        <v>394</v>
      </c>
      <c r="J1278" s="134"/>
      <c r="K1278" s="134">
        <f t="shared" si="50"/>
        <v>3306</v>
      </c>
      <c r="L1278" s="134">
        <v>3275</v>
      </c>
      <c r="M1278" s="134">
        <v>31</v>
      </c>
      <c r="N1278" s="134">
        <v>3719</v>
      </c>
      <c r="P1278" s="138"/>
      <c r="Q1278" s="138"/>
      <c r="R1278" s="138"/>
      <c r="S1278" s="138"/>
      <c r="T1278" s="138"/>
      <c r="U1278" s="138"/>
      <c r="V1278" s="138"/>
      <c r="W1278" s="138"/>
      <c r="X1278" s="138"/>
      <c r="Y1278" s="138"/>
      <c r="Z1278" s="138"/>
      <c r="AA1278" s="138"/>
      <c r="AB1278" s="138"/>
    </row>
    <row r="1279" spans="3:28" s="153" customFormat="1" ht="9" customHeight="1" x14ac:dyDescent="0.2">
      <c r="C1279" s="133"/>
      <c r="D1279" s="133" t="s">
        <v>84</v>
      </c>
      <c r="E1279" s="133"/>
      <c r="F1279" s="134">
        <f t="shared" si="49"/>
        <v>85700</v>
      </c>
      <c r="G1279" s="134">
        <v>85700</v>
      </c>
      <c r="H1279" s="134">
        <v>0</v>
      </c>
      <c r="I1279" s="134">
        <v>0</v>
      </c>
      <c r="J1279" s="134"/>
      <c r="K1279" s="134">
        <f t="shared" si="50"/>
        <v>5049</v>
      </c>
      <c r="L1279" s="134">
        <v>5049</v>
      </c>
      <c r="M1279" s="134">
        <v>0</v>
      </c>
      <c r="N1279" s="134">
        <v>1838</v>
      </c>
      <c r="P1279" s="138"/>
      <c r="Q1279" s="138"/>
      <c r="R1279" s="138"/>
      <c r="S1279" s="138"/>
      <c r="T1279" s="138"/>
      <c r="U1279" s="138"/>
      <c r="V1279" s="138"/>
      <c r="W1279" s="138"/>
      <c r="X1279" s="138"/>
      <c r="Y1279" s="138"/>
      <c r="Z1279" s="138"/>
      <c r="AA1279" s="138"/>
      <c r="AB1279" s="138"/>
    </row>
    <row r="1280" spans="3:28" s="153" customFormat="1" ht="9" customHeight="1" x14ac:dyDescent="0.2">
      <c r="C1280" s="155"/>
      <c r="D1280" s="155" t="s">
        <v>85</v>
      </c>
      <c r="E1280" s="155"/>
      <c r="F1280" s="156">
        <f t="shared" si="49"/>
        <v>1131891</v>
      </c>
      <c r="G1280" s="156">
        <v>1043103</v>
      </c>
      <c r="H1280" s="156">
        <v>88788</v>
      </c>
      <c r="I1280" s="156">
        <v>8697</v>
      </c>
      <c r="J1280" s="156"/>
      <c r="K1280" s="156">
        <f t="shared" si="50"/>
        <v>16934</v>
      </c>
      <c r="L1280" s="156">
        <v>16002</v>
      </c>
      <c r="M1280" s="156">
        <v>932</v>
      </c>
      <c r="N1280" s="156">
        <v>7955</v>
      </c>
      <c r="P1280" s="138"/>
      <c r="Q1280" s="138"/>
      <c r="R1280" s="138"/>
      <c r="S1280" s="138"/>
      <c r="T1280" s="138"/>
      <c r="U1280" s="138"/>
      <c r="V1280" s="138"/>
      <c r="W1280" s="138"/>
      <c r="X1280" s="138"/>
      <c r="Y1280" s="138"/>
      <c r="Z1280" s="138"/>
      <c r="AA1280" s="138"/>
      <c r="AB1280" s="138"/>
    </row>
    <row r="1281" spans="3:28" s="153" customFormat="1" ht="9" customHeight="1" x14ac:dyDescent="0.2">
      <c r="C1281" s="133" t="s">
        <v>86</v>
      </c>
      <c r="D1281" s="133" t="s">
        <v>87</v>
      </c>
      <c r="E1281" s="133"/>
      <c r="F1281" s="134">
        <f t="shared" si="49"/>
        <v>1420340</v>
      </c>
      <c r="G1281" s="134">
        <v>1308772</v>
      </c>
      <c r="H1281" s="134">
        <v>111568</v>
      </c>
      <c r="I1281" s="134">
        <v>10209</v>
      </c>
      <c r="J1281" s="134"/>
      <c r="K1281" s="134">
        <f t="shared" si="50"/>
        <v>6410</v>
      </c>
      <c r="L1281" s="134">
        <v>5451</v>
      </c>
      <c r="M1281" s="134">
        <v>959</v>
      </c>
      <c r="N1281" s="134">
        <v>7133</v>
      </c>
      <c r="P1281" s="138"/>
      <c r="Q1281" s="138"/>
      <c r="R1281" s="138"/>
      <c r="S1281" s="138"/>
      <c r="T1281" s="138"/>
      <c r="U1281" s="138"/>
      <c r="V1281" s="138"/>
      <c r="W1281" s="138"/>
      <c r="X1281" s="138"/>
      <c r="Y1281" s="138"/>
      <c r="Z1281" s="138"/>
      <c r="AA1281" s="138"/>
      <c r="AB1281" s="138"/>
    </row>
    <row r="1282" spans="3:28" s="153" customFormat="1" ht="9" customHeight="1" x14ac:dyDescent="0.2">
      <c r="C1282" s="133" t="s">
        <v>88</v>
      </c>
      <c r="D1282" s="133" t="s">
        <v>88</v>
      </c>
      <c r="E1282" s="133"/>
      <c r="F1282" s="134">
        <f t="shared" si="49"/>
        <v>266108</v>
      </c>
      <c r="G1282" s="134">
        <v>172489</v>
      </c>
      <c r="H1282" s="134">
        <v>93619</v>
      </c>
      <c r="I1282" s="134">
        <v>0</v>
      </c>
      <c r="J1282" s="134"/>
      <c r="K1282" s="134">
        <f t="shared" si="50"/>
        <v>8077</v>
      </c>
      <c r="L1282" s="134">
        <v>7974</v>
      </c>
      <c r="M1282" s="134">
        <v>103</v>
      </c>
      <c r="N1282" s="134">
        <v>10440</v>
      </c>
      <c r="P1282" s="138"/>
      <c r="Q1282" s="138"/>
      <c r="R1282" s="138"/>
      <c r="S1282" s="138"/>
      <c r="T1282" s="138"/>
      <c r="U1282" s="138"/>
      <c r="V1282" s="138"/>
      <c r="W1282" s="138"/>
      <c r="X1282" s="138"/>
      <c r="Y1282" s="138"/>
      <c r="Z1282" s="138"/>
      <c r="AA1282" s="138"/>
      <c r="AB1282" s="138"/>
    </row>
    <row r="1283" spans="3:28" s="62" customFormat="1" ht="9" customHeight="1" x14ac:dyDescent="0.2">
      <c r="C1283" s="31"/>
      <c r="F1283" s="82"/>
      <c r="G1283" s="82"/>
      <c r="H1283" s="82"/>
      <c r="I1283" s="82"/>
      <c r="J1283" s="82"/>
      <c r="K1283" s="82"/>
      <c r="L1283" s="82"/>
      <c r="M1283" s="82"/>
      <c r="N1283" s="82"/>
    </row>
    <row r="1284" spans="3:28" s="161" customFormat="1" ht="9" customHeight="1" x14ac:dyDescent="0.25">
      <c r="C1284" s="136">
        <v>2015</v>
      </c>
      <c r="D1284" s="133"/>
      <c r="E1284" s="133"/>
      <c r="F1284" s="134"/>
      <c r="G1284" s="134"/>
      <c r="H1284" s="134"/>
      <c r="I1284" s="134"/>
      <c r="J1284" s="134"/>
      <c r="K1284" s="134"/>
      <c r="L1284" s="134"/>
      <c r="M1284" s="134"/>
      <c r="N1284" s="134"/>
      <c r="O1284" s="160"/>
      <c r="P1284" s="160"/>
    </row>
    <row r="1285" spans="3:28" s="153" customFormat="1" ht="9" customHeight="1" x14ac:dyDescent="0.2">
      <c r="C1285" s="162" t="s">
        <v>10</v>
      </c>
      <c r="D1285" s="147"/>
      <c r="E1285" s="136"/>
      <c r="F1285" s="137">
        <f>SUM(F1287:F1344)</f>
        <v>111319772</v>
      </c>
      <c r="G1285" s="137">
        <f>SUM(G1287:G1344)</f>
        <v>73083262</v>
      </c>
      <c r="H1285" s="137">
        <f>SUM(H1287:H1344)</f>
        <v>38236510</v>
      </c>
      <c r="I1285" s="137">
        <f>SUM(I1287:I1344)</f>
        <v>1418334</v>
      </c>
      <c r="J1285" s="137"/>
      <c r="K1285" s="137">
        <f>SUM(K1287:K1344)</f>
        <v>907430</v>
      </c>
      <c r="L1285" s="137">
        <f>SUM(L1287:L1344)</f>
        <v>838537</v>
      </c>
      <c r="M1285" s="137">
        <f>SUM(M1287:M1344)</f>
        <v>68893</v>
      </c>
      <c r="N1285" s="137">
        <f>SUM(N1287:N1344)</f>
        <v>524669</v>
      </c>
      <c r="O1285" s="163"/>
      <c r="P1285" s="164"/>
      <c r="Q1285" s="165"/>
      <c r="R1285" s="164"/>
      <c r="S1285" s="164"/>
      <c r="T1285" s="164"/>
      <c r="U1285" s="164"/>
      <c r="V1285" s="164"/>
      <c r="W1285" s="164"/>
      <c r="X1285" s="164"/>
      <c r="Y1285" s="164"/>
      <c r="Z1285" s="164"/>
      <c r="AA1285" s="164"/>
      <c r="AB1285" s="164"/>
    </row>
    <row r="1286" spans="3:28" s="153" customFormat="1" ht="3.95" customHeight="1" x14ac:dyDescent="0.2">
      <c r="C1286" s="162"/>
      <c r="D1286" s="147"/>
      <c r="E1286" s="136"/>
      <c r="F1286" s="137"/>
      <c r="G1286" s="137"/>
      <c r="H1286" s="137"/>
      <c r="I1286" s="137"/>
      <c r="J1286" s="137"/>
      <c r="K1286" s="137"/>
      <c r="L1286" s="137"/>
      <c r="M1286" s="137"/>
      <c r="N1286" s="137"/>
      <c r="O1286" s="163"/>
      <c r="P1286" s="164"/>
      <c r="Q1286" s="165"/>
      <c r="R1286" s="164"/>
      <c r="S1286" s="164"/>
      <c r="T1286" s="164"/>
      <c r="U1286" s="164"/>
      <c r="V1286" s="164"/>
      <c r="W1286" s="164"/>
      <c r="X1286" s="164"/>
      <c r="Y1286" s="164"/>
      <c r="Z1286" s="164"/>
      <c r="AA1286" s="164"/>
      <c r="AB1286" s="164"/>
    </row>
    <row r="1287" spans="3:28" s="153" customFormat="1" ht="9" customHeight="1" x14ac:dyDescent="0.2">
      <c r="C1287" s="138" t="s">
        <v>14</v>
      </c>
      <c r="D1287" s="138" t="s">
        <v>14</v>
      </c>
      <c r="E1287" s="138"/>
      <c r="F1287" s="134">
        <f>SUM(G1287:H1287)</f>
        <v>621008</v>
      </c>
      <c r="G1287" s="134">
        <v>460601</v>
      </c>
      <c r="H1287" s="134">
        <v>160407</v>
      </c>
      <c r="I1287" s="134">
        <v>981</v>
      </c>
      <c r="J1287" s="134"/>
      <c r="K1287" s="134">
        <f t="shared" ref="K1287" si="51">SUM(L1287:M1287)</f>
        <v>4728</v>
      </c>
      <c r="L1287" s="134">
        <v>4515</v>
      </c>
      <c r="M1287" s="134">
        <v>213</v>
      </c>
      <c r="N1287" s="134">
        <v>6351</v>
      </c>
      <c r="O1287" s="166"/>
      <c r="P1287" s="138"/>
      <c r="Q1287" s="138"/>
      <c r="R1287" s="138"/>
      <c r="S1287" s="138"/>
      <c r="T1287" s="138"/>
      <c r="U1287" s="138"/>
      <c r="V1287" s="138"/>
      <c r="W1287" s="138"/>
      <c r="X1287" s="138"/>
      <c r="Y1287" s="138"/>
      <c r="Z1287" s="138"/>
      <c r="AA1287" s="138"/>
      <c r="AB1287" s="138"/>
    </row>
    <row r="1288" spans="3:28" s="153" customFormat="1" ht="9" customHeight="1" x14ac:dyDescent="0.2">
      <c r="C1288" s="133" t="s">
        <v>15</v>
      </c>
      <c r="D1288" s="138" t="s">
        <v>16</v>
      </c>
      <c r="E1288" s="138"/>
      <c r="F1288" s="134">
        <f>SUM(G1288:H1288)</f>
        <v>586396</v>
      </c>
      <c r="G1288" s="134">
        <v>583090</v>
      </c>
      <c r="H1288" s="134">
        <v>3306</v>
      </c>
      <c r="I1288" s="134">
        <v>0</v>
      </c>
      <c r="J1288" s="134"/>
      <c r="K1288" s="134">
        <f>SUM(L1288:M1288)</f>
        <v>1700</v>
      </c>
      <c r="L1288" s="134">
        <v>1619</v>
      </c>
      <c r="M1288" s="134">
        <v>81</v>
      </c>
      <c r="N1288" s="134">
        <v>7531</v>
      </c>
      <c r="P1288" s="138"/>
      <c r="Q1288" s="138"/>
      <c r="R1288" s="138"/>
      <c r="S1288" s="138"/>
      <c r="T1288" s="138"/>
      <c r="U1288" s="138"/>
      <c r="V1288" s="138"/>
      <c r="W1288" s="138"/>
      <c r="X1288" s="138"/>
      <c r="Y1288" s="138"/>
      <c r="Z1288" s="138"/>
      <c r="AA1288" s="138"/>
      <c r="AB1288" s="138"/>
    </row>
    <row r="1289" spans="3:28" s="153" customFormat="1" ht="9" customHeight="1" x14ac:dyDescent="0.2">
      <c r="C1289" s="133"/>
      <c r="D1289" s="133" t="s">
        <v>17</v>
      </c>
      <c r="E1289" s="133"/>
      <c r="F1289" s="134">
        <f>SUM(G1289:H1289)</f>
        <v>4853797</v>
      </c>
      <c r="G1289" s="134">
        <v>4808651</v>
      </c>
      <c r="H1289" s="134">
        <v>45146</v>
      </c>
      <c r="I1289" s="134">
        <v>200</v>
      </c>
      <c r="J1289" s="134"/>
      <c r="K1289" s="134">
        <f>SUM(L1289:M1289)</f>
        <v>3522</v>
      </c>
      <c r="L1289" s="134">
        <v>3374</v>
      </c>
      <c r="M1289" s="134">
        <v>148</v>
      </c>
      <c r="N1289" s="134">
        <v>12987</v>
      </c>
      <c r="P1289" s="138"/>
      <c r="Q1289" s="138"/>
      <c r="R1289" s="138"/>
      <c r="S1289" s="138"/>
      <c r="T1289" s="138"/>
      <c r="U1289" s="138"/>
      <c r="V1289" s="138"/>
      <c r="W1289" s="138"/>
      <c r="X1289" s="138"/>
      <c r="Y1289" s="138"/>
      <c r="Z1289" s="138"/>
      <c r="AA1289" s="138"/>
      <c r="AB1289" s="138"/>
    </row>
    <row r="1290" spans="3:28" s="153" customFormat="1" ht="9" customHeight="1" x14ac:dyDescent="0.2">
      <c r="C1290" s="139" t="s">
        <v>112</v>
      </c>
      <c r="D1290" s="167" t="s">
        <v>18</v>
      </c>
      <c r="E1290" s="167"/>
      <c r="F1290" s="140">
        <f>SUM(G1290:H1290)</f>
        <v>623358</v>
      </c>
      <c r="G1290" s="140">
        <v>615773</v>
      </c>
      <c r="H1290" s="140">
        <v>7585</v>
      </c>
      <c r="I1290" s="140">
        <v>0</v>
      </c>
      <c r="J1290" s="140"/>
      <c r="K1290" s="140">
        <f>SUM(L1290:M1290)</f>
        <v>53493</v>
      </c>
      <c r="L1290" s="140">
        <v>53143</v>
      </c>
      <c r="M1290" s="140">
        <v>350</v>
      </c>
      <c r="N1290" s="140">
        <v>5531</v>
      </c>
      <c r="P1290" s="138"/>
      <c r="Q1290" s="138"/>
      <c r="R1290" s="138"/>
      <c r="S1290" s="138"/>
      <c r="T1290" s="138"/>
      <c r="U1290" s="138"/>
      <c r="V1290" s="138"/>
      <c r="W1290" s="138"/>
      <c r="X1290" s="138"/>
      <c r="Y1290" s="138"/>
      <c r="Z1290" s="138"/>
      <c r="AA1290" s="138"/>
      <c r="AB1290" s="138"/>
    </row>
    <row r="1291" spans="3:28" s="153" customFormat="1" ht="9" customHeight="1" x14ac:dyDescent="0.2">
      <c r="C1291" s="133"/>
      <c r="D1291" s="141" t="s">
        <v>19</v>
      </c>
      <c r="E1291" s="133"/>
      <c r="F1291" s="134">
        <f>SUM(G1291:H1291)</f>
        <v>47332</v>
      </c>
      <c r="G1291" s="134">
        <v>4808</v>
      </c>
      <c r="H1291" s="134">
        <v>42524</v>
      </c>
      <c r="I1291" s="134">
        <v>1117</v>
      </c>
      <c r="J1291" s="134"/>
      <c r="K1291" s="134">
        <f>SUM(L1291:M1291)</f>
        <v>6212</v>
      </c>
      <c r="L1291" s="134">
        <v>6212</v>
      </c>
      <c r="M1291" s="134">
        <v>0</v>
      </c>
      <c r="N1291" s="134">
        <v>3246</v>
      </c>
      <c r="P1291" s="138"/>
      <c r="Q1291" s="138"/>
      <c r="R1291" s="138"/>
      <c r="S1291" s="138"/>
      <c r="T1291" s="138"/>
      <c r="U1291" s="138"/>
      <c r="V1291" s="138"/>
      <c r="W1291" s="138"/>
      <c r="X1291" s="138"/>
      <c r="Y1291" s="138"/>
      <c r="Z1291" s="138"/>
      <c r="AA1291" s="138"/>
      <c r="AB1291" s="138"/>
    </row>
    <row r="1292" spans="3:28" s="153" customFormat="1" ht="9" customHeight="1" x14ac:dyDescent="0.2">
      <c r="C1292" s="133"/>
      <c r="D1292" s="133" t="s">
        <v>20</v>
      </c>
      <c r="E1292" s="133"/>
      <c r="F1292" s="134">
        <f t="shared" ref="F1292:F1308" si="52">SUM(G1292:H1292)</f>
        <v>3523010</v>
      </c>
      <c r="G1292" s="134">
        <v>1012965</v>
      </c>
      <c r="H1292" s="134">
        <v>2510045</v>
      </c>
      <c r="I1292" s="134">
        <v>104631</v>
      </c>
      <c r="J1292" s="134"/>
      <c r="K1292" s="134">
        <f t="shared" ref="K1292:K1308" si="53">SUM(L1292:M1292)</f>
        <v>24337</v>
      </c>
      <c r="L1292" s="134">
        <v>4179</v>
      </c>
      <c r="M1292" s="134">
        <v>20158</v>
      </c>
      <c r="N1292" s="134">
        <v>943</v>
      </c>
      <c r="P1292" s="138"/>
      <c r="Q1292" s="138"/>
      <c r="R1292" s="138"/>
      <c r="S1292" s="138"/>
      <c r="T1292" s="138"/>
      <c r="U1292" s="138"/>
      <c r="V1292" s="138"/>
      <c r="W1292" s="138"/>
      <c r="X1292" s="138"/>
      <c r="Y1292" s="138"/>
      <c r="Z1292" s="138"/>
      <c r="AA1292" s="138"/>
      <c r="AB1292" s="138"/>
    </row>
    <row r="1293" spans="3:28" s="153" customFormat="1" ht="9" customHeight="1" x14ac:dyDescent="0.2">
      <c r="C1293" s="133" t="s">
        <v>21</v>
      </c>
      <c r="D1293" s="133" t="s">
        <v>21</v>
      </c>
      <c r="E1293" s="133"/>
      <c r="F1293" s="134">
        <f t="shared" si="52"/>
        <v>174969</v>
      </c>
      <c r="G1293" s="134">
        <v>172124</v>
      </c>
      <c r="H1293" s="134">
        <v>2845</v>
      </c>
      <c r="I1293" s="134">
        <v>246</v>
      </c>
      <c r="J1293" s="134"/>
      <c r="K1293" s="134">
        <f t="shared" si="53"/>
        <v>2297</v>
      </c>
      <c r="L1293" s="134">
        <v>2250</v>
      </c>
      <c r="M1293" s="134">
        <v>47</v>
      </c>
      <c r="N1293" s="134">
        <v>4320</v>
      </c>
      <c r="P1293" s="138"/>
      <c r="Q1293" s="138"/>
      <c r="R1293" s="138"/>
      <c r="S1293" s="138"/>
      <c r="T1293" s="138"/>
      <c r="U1293" s="138"/>
      <c r="V1293" s="138"/>
      <c r="W1293" s="138"/>
      <c r="X1293" s="138"/>
      <c r="Y1293" s="138"/>
      <c r="Z1293" s="138"/>
      <c r="AA1293" s="138"/>
      <c r="AB1293" s="138"/>
    </row>
    <row r="1294" spans="3:28" s="153" customFormat="1" ht="9" customHeight="1" x14ac:dyDescent="0.2">
      <c r="C1294" s="139"/>
      <c r="D1294" s="139" t="s">
        <v>22</v>
      </c>
      <c r="E1294" s="139"/>
      <c r="F1294" s="140">
        <f t="shared" si="52"/>
        <v>396751</v>
      </c>
      <c r="G1294" s="140">
        <v>368201</v>
      </c>
      <c r="H1294" s="140">
        <v>28550</v>
      </c>
      <c r="I1294" s="140">
        <v>3113</v>
      </c>
      <c r="J1294" s="140"/>
      <c r="K1294" s="140">
        <f t="shared" si="53"/>
        <v>221287</v>
      </c>
      <c r="L1294" s="140">
        <v>221249</v>
      </c>
      <c r="M1294" s="140">
        <v>38</v>
      </c>
      <c r="N1294" s="140">
        <v>2003</v>
      </c>
      <c r="P1294" s="138"/>
      <c r="Q1294" s="138"/>
      <c r="R1294" s="138"/>
      <c r="S1294" s="138"/>
      <c r="T1294" s="138"/>
      <c r="U1294" s="138"/>
      <c r="V1294" s="138"/>
      <c r="W1294" s="138"/>
      <c r="X1294" s="138"/>
      <c r="Y1294" s="138"/>
      <c r="Z1294" s="138"/>
      <c r="AA1294" s="138"/>
      <c r="AB1294" s="138"/>
    </row>
    <row r="1295" spans="3:28" s="153" customFormat="1" ht="9" customHeight="1" x14ac:dyDescent="0.2">
      <c r="C1295" s="133" t="s">
        <v>23</v>
      </c>
      <c r="D1295" s="133" t="s">
        <v>24</v>
      </c>
      <c r="E1295" s="133"/>
      <c r="F1295" s="134">
        <f t="shared" si="52"/>
        <v>551749</v>
      </c>
      <c r="G1295" s="134">
        <v>498203</v>
      </c>
      <c r="H1295" s="134">
        <v>53546</v>
      </c>
      <c r="I1295" s="134">
        <v>0</v>
      </c>
      <c r="J1295" s="134"/>
      <c r="K1295" s="134">
        <f t="shared" si="53"/>
        <v>3814</v>
      </c>
      <c r="L1295" s="134">
        <v>3314</v>
      </c>
      <c r="M1295" s="134">
        <v>500</v>
      </c>
      <c r="N1295" s="134">
        <v>886</v>
      </c>
      <c r="P1295" s="138"/>
      <c r="Q1295" s="138"/>
      <c r="R1295" s="138"/>
      <c r="S1295" s="138"/>
      <c r="T1295" s="138"/>
      <c r="U1295" s="138"/>
      <c r="V1295" s="138"/>
      <c r="W1295" s="138"/>
      <c r="X1295" s="138"/>
      <c r="Y1295" s="138"/>
      <c r="Z1295" s="138"/>
      <c r="AA1295" s="138"/>
      <c r="AB1295" s="138"/>
    </row>
    <row r="1296" spans="3:28" s="153" customFormat="1" ht="9" customHeight="1" x14ac:dyDescent="0.2">
      <c r="C1296" s="133" t="s">
        <v>25</v>
      </c>
      <c r="D1296" s="133" t="s">
        <v>25</v>
      </c>
      <c r="E1296" s="133"/>
      <c r="F1296" s="134">
        <f t="shared" si="52"/>
        <v>108667</v>
      </c>
      <c r="G1296" s="134">
        <v>107740</v>
      </c>
      <c r="H1296" s="134">
        <v>927</v>
      </c>
      <c r="I1296" s="134">
        <v>0</v>
      </c>
      <c r="J1296" s="134"/>
      <c r="K1296" s="134">
        <f t="shared" si="53"/>
        <v>1209</v>
      </c>
      <c r="L1296" s="134">
        <v>1209</v>
      </c>
      <c r="M1296" s="134">
        <v>0</v>
      </c>
      <c r="N1296" s="134">
        <v>3707</v>
      </c>
      <c r="P1296" s="138"/>
      <c r="Q1296" s="138"/>
      <c r="R1296" s="138"/>
      <c r="S1296" s="138"/>
      <c r="T1296" s="138"/>
      <c r="U1296" s="138"/>
      <c r="V1296" s="138"/>
      <c r="W1296" s="138"/>
      <c r="X1296" s="138"/>
      <c r="Y1296" s="138"/>
      <c r="Z1296" s="138"/>
      <c r="AA1296" s="138"/>
      <c r="AB1296" s="138"/>
    </row>
    <row r="1297" spans="3:28" s="153" customFormat="1" ht="9" customHeight="1" x14ac:dyDescent="0.2">
      <c r="C1297" s="133"/>
      <c r="D1297" s="133" t="s">
        <v>26</v>
      </c>
      <c r="E1297" s="133"/>
      <c r="F1297" s="134">
        <f t="shared" si="52"/>
        <v>169485</v>
      </c>
      <c r="G1297" s="134">
        <v>94586</v>
      </c>
      <c r="H1297" s="134">
        <v>74899</v>
      </c>
      <c r="I1297" s="134">
        <v>18143</v>
      </c>
      <c r="J1297" s="134"/>
      <c r="K1297" s="134">
        <f t="shared" si="53"/>
        <v>2209</v>
      </c>
      <c r="L1297" s="134">
        <v>1952</v>
      </c>
      <c r="M1297" s="134">
        <v>257</v>
      </c>
      <c r="N1297" s="134">
        <v>4577</v>
      </c>
      <c r="P1297" s="138"/>
      <c r="Q1297" s="138"/>
      <c r="R1297" s="138"/>
      <c r="S1297" s="138"/>
      <c r="T1297" s="138"/>
      <c r="U1297" s="138"/>
      <c r="V1297" s="138"/>
      <c r="W1297" s="138"/>
      <c r="X1297" s="138"/>
      <c r="Y1297" s="138"/>
      <c r="Z1297" s="138"/>
      <c r="AA1297" s="138"/>
      <c r="AB1297" s="138"/>
    </row>
    <row r="1298" spans="3:28" s="153" customFormat="1" ht="9" customHeight="1" x14ac:dyDescent="0.2">
      <c r="C1298" s="139" t="s">
        <v>27</v>
      </c>
      <c r="D1298" s="139" t="s">
        <v>96</v>
      </c>
      <c r="E1298" s="139"/>
      <c r="F1298" s="140">
        <f t="shared" si="52"/>
        <v>1099026</v>
      </c>
      <c r="G1298" s="140">
        <v>1082191</v>
      </c>
      <c r="H1298" s="140">
        <v>16835</v>
      </c>
      <c r="I1298" s="140">
        <v>1518</v>
      </c>
      <c r="J1298" s="140"/>
      <c r="K1298" s="140">
        <f t="shared" si="53"/>
        <v>4330</v>
      </c>
      <c r="L1298" s="140">
        <v>4301</v>
      </c>
      <c r="M1298" s="140">
        <v>29</v>
      </c>
      <c r="N1298" s="140">
        <v>16458</v>
      </c>
      <c r="P1298" s="138"/>
      <c r="Q1298" s="138"/>
      <c r="R1298" s="138"/>
      <c r="S1298" s="138"/>
      <c r="T1298" s="138"/>
      <c r="U1298" s="138"/>
      <c r="V1298" s="138"/>
      <c r="W1298" s="138"/>
      <c r="X1298" s="138"/>
      <c r="Y1298" s="138"/>
      <c r="Z1298" s="138"/>
      <c r="AA1298" s="138"/>
      <c r="AB1298" s="138"/>
    </row>
    <row r="1299" spans="3:28" s="153" customFormat="1" ht="9" customHeight="1" x14ac:dyDescent="0.2">
      <c r="C1299" s="133"/>
      <c r="D1299" s="133" t="s">
        <v>89</v>
      </c>
      <c r="E1299" s="133"/>
      <c r="F1299" s="134">
        <f t="shared" si="52"/>
        <v>13159</v>
      </c>
      <c r="G1299" s="134">
        <v>13158</v>
      </c>
      <c r="H1299" s="134">
        <v>1</v>
      </c>
      <c r="I1299" s="134">
        <v>322</v>
      </c>
      <c r="J1299" s="134"/>
      <c r="K1299" s="134">
        <f t="shared" si="53"/>
        <v>404</v>
      </c>
      <c r="L1299" s="134">
        <v>404</v>
      </c>
      <c r="M1299" s="134">
        <v>0</v>
      </c>
      <c r="N1299" s="134">
        <v>4265</v>
      </c>
      <c r="P1299" s="138"/>
      <c r="Q1299" s="138"/>
      <c r="R1299" s="138"/>
      <c r="S1299" s="138"/>
      <c r="T1299" s="138"/>
      <c r="U1299" s="138"/>
      <c r="V1299" s="138"/>
      <c r="W1299" s="138"/>
      <c r="X1299" s="138"/>
      <c r="Y1299" s="138"/>
      <c r="Z1299" s="138"/>
      <c r="AA1299" s="138"/>
      <c r="AB1299" s="138"/>
    </row>
    <row r="1300" spans="3:28" s="153" customFormat="1" ht="9" customHeight="1" x14ac:dyDescent="0.2">
      <c r="C1300" s="133"/>
      <c r="D1300" s="133" t="s">
        <v>28</v>
      </c>
      <c r="E1300" s="133"/>
      <c r="F1300" s="134">
        <f t="shared" si="52"/>
        <v>263590</v>
      </c>
      <c r="G1300" s="134">
        <v>252696</v>
      </c>
      <c r="H1300" s="134">
        <v>10894</v>
      </c>
      <c r="I1300" s="134">
        <v>989</v>
      </c>
      <c r="J1300" s="134"/>
      <c r="K1300" s="134">
        <f t="shared" si="53"/>
        <v>1091</v>
      </c>
      <c r="L1300" s="134">
        <v>1080</v>
      </c>
      <c r="M1300" s="134">
        <v>11</v>
      </c>
      <c r="N1300" s="134">
        <v>2525</v>
      </c>
      <c r="P1300" s="138"/>
      <c r="Q1300" s="138"/>
      <c r="R1300" s="138"/>
      <c r="S1300" s="138"/>
      <c r="T1300" s="138"/>
      <c r="U1300" s="138"/>
      <c r="V1300" s="138"/>
      <c r="W1300" s="138"/>
      <c r="X1300" s="138"/>
      <c r="Y1300" s="138"/>
      <c r="Z1300" s="138"/>
      <c r="AA1300" s="138"/>
      <c r="AB1300" s="138"/>
    </row>
    <row r="1301" spans="3:28" s="153" customFormat="1" ht="9" customHeight="1" x14ac:dyDescent="0.2">
      <c r="C1301" s="133" t="s">
        <v>30</v>
      </c>
      <c r="D1301" s="133" t="s">
        <v>31</v>
      </c>
      <c r="E1301" s="133"/>
      <c r="F1301" s="134">
        <f t="shared" si="52"/>
        <v>846114</v>
      </c>
      <c r="G1301" s="134">
        <v>846103</v>
      </c>
      <c r="H1301" s="134">
        <v>11</v>
      </c>
      <c r="I1301" s="134">
        <v>5341</v>
      </c>
      <c r="J1301" s="134"/>
      <c r="K1301" s="134">
        <f t="shared" si="53"/>
        <v>3051</v>
      </c>
      <c r="L1301" s="134">
        <v>2828</v>
      </c>
      <c r="M1301" s="134">
        <v>223</v>
      </c>
      <c r="N1301" s="134">
        <v>9254</v>
      </c>
      <c r="P1301" s="138"/>
      <c r="Q1301" s="138"/>
      <c r="R1301" s="138"/>
      <c r="S1301" s="138"/>
      <c r="T1301" s="138"/>
      <c r="U1301" s="138"/>
      <c r="V1301" s="138"/>
      <c r="W1301" s="138"/>
      <c r="X1301" s="138"/>
      <c r="Y1301" s="138"/>
      <c r="Z1301" s="138"/>
      <c r="AA1301" s="138"/>
      <c r="AB1301" s="138"/>
    </row>
    <row r="1302" spans="3:28" s="153" customFormat="1" ht="9" customHeight="1" x14ac:dyDescent="0.2">
      <c r="C1302" s="139"/>
      <c r="D1302" s="139" t="s">
        <v>30</v>
      </c>
      <c r="E1302" s="139"/>
      <c r="F1302" s="140">
        <f t="shared" si="52"/>
        <v>1086536</v>
      </c>
      <c r="G1302" s="140">
        <v>977389</v>
      </c>
      <c r="H1302" s="140">
        <v>109147</v>
      </c>
      <c r="I1302" s="140">
        <v>0</v>
      </c>
      <c r="J1302" s="140"/>
      <c r="K1302" s="140">
        <f t="shared" si="53"/>
        <v>13692</v>
      </c>
      <c r="L1302" s="140">
        <v>12736</v>
      </c>
      <c r="M1302" s="140">
        <v>956</v>
      </c>
      <c r="N1302" s="140">
        <v>10285</v>
      </c>
      <c r="P1302" s="138"/>
      <c r="Q1302" s="138"/>
      <c r="R1302" s="138"/>
      <c r="S1302" s="138"/>
      <c r="T1302" s="138"/>
      <c r="U1302" s="138"/>
      <c r="V1302" s="138"/>
      <c r="W1302" s="138"/>
      <c r="X1302" s="138"/>
      <c r="Y1302" s="138"/>
      <c r="Z1302" s="138"/>
      <c r="AA1302" s="138"/>
      <c r="AB1302" s="138"/>
    </row>
    <row r="1303" spans="3:28" s="153" customFormat="1" ht="9" customHeight="1" x14ac:dyDescent="0.2">
      <c r="C1303" s="133" t="s">
        <v>111</v>
      </c>
      <c r="D1303" s="133" t="s">
        <v>32</v>
      </c>
      <c r="E1303" s="133"/>
      <c r="F1303" s="134">
        <f t="shared" si="52"/>
        <v>38430494</v>
      </c>
      <c r="G1303" s="134">
        <v>25674556</v>
      </c>
      <c r="H1303" s="134">
        <v>12755938</v>
      </c>
      <c r="I1303" s="134">
        <v>0</v>
      </c>
      <c r="J1303" s="134"/>
      <c r="K1303" s="134">
        <f t="shared" si="53"/>
        <v>0</v>
      </c>
      <c r="L1303" s="134">
        <v>0</v>
      </c>
      <c r="M1303" s="134">
        <v>0</v>
      </c>
      <c r="N1303" s="134">
        <v>0</v>
      </c>
      <c r="P1303" s="138"/>
      <c r="Q1303" s="138"/>
      <c r="R1303" s="138"/>
      <c r="S1303" s="138"/>
      <c r="T1303" s="138"/>
      <c r="U1303" s="138"/>
      <c r="V1303" s="138"/>
      <c r="W1303" s="138"/>
      <c r="X1303" s="138"/>
      <c r="Y1303" s="138"/>
      <c r="Z1303" s="138"/>
      <c r="AA1303" s="138"/>
      <c r="AB1303" s="138"/>
    </row>
    <row r="1304" spans="3:28" s="153" customFormat="1" ht="9" customHeight="1" x14ac:dyDescent="0.2">
      <c r="C1304" s="133" t="s">
        <v>33</v>
      </c>
      <c r="D1304" s="133" t="s">
        <v>33</v>
      </c>
      <c r="E1304" s="133"/>
      <c r="F1304" s="134">
        <f t="shared" si="52"/>
        <v>263779</v>
      </c>
      <c r="G1304" s="134">
        <v>241720</v>
      </c>
      <c r="H1304" s="134">
        <v>22059</v>
      </c>
      <c r="I1304" s="134">
        <v>0</v>
      </c>
      <c r="J1304" s="134"/>
      <c r="K1304" s="134">
        <f t="shared" si="53"/>
        <v>31327</v>
      </c>
      <c r="L1304" s="134">
        <v>31223</v>
      </c>
      <c r="M1304" s="134">
        <v>104</v>
      </c>
      <c r="N1304" s="134">
        <v>20729</v>
      </c>
      <c r="P1304" s="138"/>
      <c r="Q1304" s="138"/>
      <c r="R1304" s="138"/>
      <c r="S1304" s="138"/>
      <c r="T1304" s="138"/>
      <c r="U1304" s="138"/>
      <c r="V1304" s="138"/>
      <c r="W1304" s="138"/>
      <c r="X1304" s="138"/>
      <c r="Y1304" s="138"/>
      <c r="Z1304" s="138"/>
      <c r="AA1304" s="138"/>
      <c r="AB1304" s="138"/>
    </row>
    <row r="1305" spans="3:28" s="153" customFormat="1" ht="9" customHeight="1" x14ac:dyDescent="0.2">
      <c r="C1305" s="133" t="s">
        <v>34</v>
      </c>
      <c r="D1305" s="133" t="s">
        <v>35</v>
      </c>
      <c r="E1305" s="133"/>
      <c r="F1305" s="134">
        <f t="shared" si="52"/>
        <v>1472811</v>
      </c>
      <c r="G1305" s="134">
        <v>920489</v>
      </c>
      <c r="H1305" s="134">
        <v>552322</v>
      </c>
      <c r="I1305" s="134">
        <v>214</v>
      </c>
      <c r="J1305" s="134"/>
      <c r="K1305" s="134">
        <f t="shared" si="53"/>
        <v>8388</v>
      </c>
      <c r="L1305" s="134">
        <v>7662</v>
      </c>
      <c r="M1305" s="134">
        <v>726</v>
      </c>
      <c r="N1305" s="134">
        <v>10674</v>
      </c>
      <c r="P1305" s="138"/>
      <c r="Q1305" s="138"/>
      <c r="R1305" s="138"/>
      <c r="S1305" s="138"/>
      <c r="T1305" s="138"/>
      <c r="U1305" s="138"/>
      <c r="V1305" s="138"/>
      <c r="W1305" s="138"/>
      <c r="X1305" s="138"/>
      <c r="Y1305" s="138"/>
      <c r="Z1305" s="138"/>
      <c r="AA1305" s="138"/>
      <c r="AB1305" s="138"/>
    </row>
    <row r="1306" spans="3:28" s="153" customFormat="1" ht="9" customHeight="1" x14ac:dyDescent="0.2">
      <c r="C1306" s="139" t="s">
        <v>36</v>
      </c>
      <c r="D1306" s="139" t="s">
        <v>37</v>
      </c>
      <c r="E1306" s="139"/>
      <c r="F1306" s="140">
        <f t="shared" si="52"/>
        <v>676272</v>
      </c>
      <c r="G1306" s="140">
        <v>632848</v>
      </c>
      <c r="H1306" s="140">
        <v>43424</v>
      </c>
      <c r="I1306" s="140">
        <v>7663</v>
      </c>
      <c r="J1306" s="140"/>
      <c r="K1306" s="140">
        <f t="shared" si="53"/>
        <v>20574</v>
      </c>
      <c r="L1306" s="140">
        <v>19836</v>
      </c>
      <c r="M1306" s="140">
        <v>738</v>
      </c>
      <c r="N1306" s="140">
        <v>25873</v>
      </c>
      <c r="P1306" s="138"/>
      <c r="Q1306" s="138"/>
      <c r="R1306" s="138"/>
      <c r="S1306" s="138"/>
      <c r="T1306" s="138"/>
      <c r="U1306" s="138"/>
      <c r="V1306" s="138"/>
      <c r="W1306" s="138"/>
      <c r="X1306" s="138"/>
      <c r="Y1306" s="138"/>
      <c r="Z1306" s="138"/>
      <c r="AA1306" s="138"/>
      <c r="AB1306" s="138"/>
    </row>
    <row r="1307" spans="3:28" s="153" customFormat="1" ht="9" customHeight="1" x14ac:dyDescent="0.2">
      <c r="C1307" s="133"/>
      <c r="D1307" s="133" t="s">
        <v>38</v>
      </c>
      <c r="E1307" s="133"/>
      <c r="F1307" s="134">
        <f t="shared" si="52"/>
        <v>491974</v>
      </c>
      <c r="G1307" s="134">
        <v>320844</v>
      </c>
      <c r="H1307" s="134">
        <v>171130</v>
      </c>
      <c r="I1307" s="134">
        <v>57424</v>
      </c>
      <c r="J1307" s="134"/>
      <c r="K1307" s="134">
        <f t="shared" si="53"/>
        <v>6249</v>
      </c>
      <c r="L1307" s="134">
        <v>6071</v>
      </c>
      <c r="M1307" s="134">
        <v>178</v>
      </c>
      <c r="N1307" s="134">
        <v>6452</v>
      </c>
      <c r="P1307" s="138"/>
      <c r="Q1307" s="138"/>
      <c r="R1307" s="138"/>
      <c r="S1307" s="138"/>
      <c r="T1307" s="138"/>
      <c r="U1307" s="138"/>
      <c r="V1307" s="138"/>
      <c r="W1307" s="138"/>
      <c r="X1307" s="138"/>
      <c r="Y1307" s="138"/>
      <c r="Z1307" s="138"/>
      <c r="AA1307" s="138"/>
      <c r="AB1307" s="138"/>
    </row>
    <row r="1308" spans="3:28" s="153" customFormat="1" ht="9" customHeight="1" x14ac:dyDescent="0.2">
      <c r="C1308" s="133" t="s">
        <v>39</v>
      </c>
      <c r="D1308" s="133" t="s">
        <v>40</v>
      </c>
      <c r="E1308" s="133"/>
      <c r="F1308" s="134">
        <f t="shared" si="52"/>
        <v>9758516</v>
      </c>
      <c r="G1308" s="134">
        <v>6508447</v>
      </c>
      <c r="H1308" s="134">
        <v>3250069</v>
      </c>
      <c r="I1308" s="134">
        <v>187</v>
      </c>
      <c r="J1308" s="134"/>
      <c r="K1308" s="134">
        <f t="shared" si="53"/>
        <v>15779</v>
      </c>
      <c r="L1308" s="134">
        <v>14068</v>
      </c>
      <c r="M1308" s="134">
        <v>1711</v>
      </c>
      <c r="N1308" s="134">
        <v>16353</v>
      </c>
      <c r="P1308" s="138"/>
      <c r="Q1308" s="138"/>
      <c r="R1308" s="138"/>
      <c r="S1308" s="138"/>
      <c r="T1308" s="138"/>
      <c r="U1308" s="138"/>
      <c r="V1308" s="138"/>
      <c r="W1308" s="138"/>
      <c r="X1308" s="138"/>
      <c r="Y1308" s="138"/>
      <c r="Z1308" s="138"/>
      <c r="AA1308" s="138"/>
      <c r="AB1308" s="138"/>
    </row>
    <row r="1309" spans="3:28" s="153" customFormat="1" ht="9" customHeight="1" x14ac:dyDescent="0.2">
      <c r="C1309" s="133"/>
      <c r="D1309" s="133" t="s">
        <v>41</v>
      </c>
      <c r="E1309" s="133"/>
      <c r="F1309" s="134">
        <f>SUM(G1309:H1309)</f>
        <v>3517801</v>
      </c>
      <c r="G1309" s="134">
        <v>1086489</v>
      </c>
      <c r="H1309" s="134">
        <v>2431312</v>
      </c>
      <c r="I1309" s="134">
        <v>31396</v>
      </c>
      <c r="J1309" s="134"/>
      <c r="K1309" s="134">
        <f>SUM(L1309:M1309)</f>
        <v>23790</v>
      </c>
      <c r="L1309" s="134">
        <v>14868</v>
      </c>
      <c r="M1309" s="134">
        <v>8922</v>
      </c>
      <c r="N1309" s="134">
        <v>20509</v>
      </c>
      <c r="P1309" s="138"/>
      <c r="Q1309" s="138"/>
      <c r="R1309" s="138"/>
      <c r="S1309" s="138"/>
      <c r="T1309" s="138"/>
      <c r="U1309" s="138"/>
      <c r="V1309" s="138"/>
      <c r="W1309" s="138"/>
      <c r="X1309" s="138"/>
      <c r="Y1309" s="138"/>
      <c r="Z1309" s="138"/>
      <c r="AA1309" s="138"/>
      <c r="AB1309" s="138"/>
    </row>
    <row r="1310" spans="3:28" s="153" customFormat="1" ht="9" customHeight="1" x14ac:dyDescent="0.2">
      <c r="C1310" s="139" t="s">
        <v>32</v>
      </c>
      <c r="D1310" s="139" t="s">
        <v>42</v>
      </c>
      <c r="E1310" s="139"/>
      <c r="F1310" s="140">
        <f>SUM(G1310:H1310)</f>
        <v>722208</v>
      </c>
      <c r="G1310" s="140">
        <v>647661</v>
      </c>
      <c r="H1310" s="140">
        <v>74547</v>
      </c>
      <c r="I1310" s="140">
        <v>3656</v>
      </c>
      <c r="J1310" s="140"/>
      <c r="K1310" s="140">
        <f>SUM(L1310:M1310)</f>
        <v>89199</v>
      </c>
      <c r="L1310" s="140">
        <v>65997</v>
      </c>
      <c r="M1310" s="140">
        <v>23202</v>
      </c>
      <c r="N1310" s="140">
        <v>49974</v>
      </c>
      <c r="P1310" s="138"/>
      <c r="Q1310" s="138"/>
      <c r="R1310" s="138"/>
      <c r="S1310" s="138"/>
      <c r="T1310" s="138"/>
      <c r="U1310" s="138"/>
      <c r="V1310" s="138"/>
      <c r="W1310" s="138"/>
      <c r="X1310" s="138"/>
      <c r="Y1310" s="138"/>
      <c r="Z1310" s="138"/>
      <c r="AA1310" s="138"/>
      <c r="AB1310" s="138"/>
    </row>
    <row r="1311" spans="3:28" s="153" customFormat="1" ht="9" customHeight="1" x14ac:dyDescent="0.2">
      <c r="C1311" s="133" t="s">
        <v>43</v>
      </c>
      <c r="D1311" s="133" t="s">
        <v>44</v>
      </c>
      <c r="E1311" s="133"/>
      <c r="F1311" s="134">
        <f>SUM(G1311:H1311)</f>
        <v>467297</v>
      </c>
      <c r="G1311" s="134">
        <v>218442</v>
      </c>
      <c r="H1311" s="134">
        <v>248855</v>
      </c>
      <c r="I1311" s="134">
        <v>909</v>
      </c>
      <c r="J1311" s="134"/>
      <c r="K1311" s="134">
        <f>SUM(L1311:M1311)</f>
        <v>4402</v>
      </c>
      <c r="L1311" s="134">
        <v>4238</v>
      </c>
      <c r="M1311" s="134">
        <v>164</v>
      </c>
      <c r="N1311" s="134">
        <v>5873</v>
      </c>
      <c r="P1311" s="138"/>
      <c r="Q1311" s="138"/>
      <c r="R1311" s="138"/>
      <c r="S1311" s="138"/>
      <c r="T1311" s="138"/>
      <c r="U1311" s="138"/>
      <c r="V1311" s="138"/>
      <c r="W1311" s="138"/>
      <c r="X1311" s="138"/>
      <c r="Y1311" s="138"/>
      <c r="Z1311" s="138"/>
      <c r="AA1311" s="138"/>
      <c r="AB1311" s="138"/>
    </row>
    <row r="1312" spans="3:28" s="153" customFormat="1" ht="9" customHeight="1" x14ac:dyDescent="0.2">
      <c r="C1312" s="133"/>
      <c r="D1312" s="133" t="s">
        <v>45</v>
      </c>
      <c r="E1312" s="133"/>
      <c r="F1312" s="134">
        <f t="shared" ref="F1312:F1344" si="54">SUM(G1312:H1312)</f>
        <v>98392</v>
      </c>
      <c r="G1312" s="134">
        <v>84003</v>
      </c>
      <c r="H1312" s="134">
        <v>14389</v>
      </c>
      <c r="I1312" s="134">
        <v>0</v>
      </c>
      <c r="J1312" s="134"/>
      <c r="K1312" s="134">
        <f t="shared" ref="K1312:K1344" si="55">SUM(L1312:M1312)</f>
        <v>883</v>
      </c>
      <c r="L1312" s="134">
        <v>883</v>
      </c>
      <c r="M1312" s="134">
        <v>0</v>
      </c>
      <c r="N1312" s="134">
        <v>10792</v>
      </c>
      <c r="P1312" s="138"/>
      <c r="Q1312" s="138"/>
      <c r="R1312" s="138"/>
      <c r="S1312" s="138"/>
      <c r="T1312" s="138"/>
      <c r="U1312" s="138"/>
      <c r="V1312" s="138"/>
      <c r="W1312" s="138"/>
      <c r="X1312" s="138"/>
      <c r="Y1312" s="138"/>
      <c r="Z1312" s="138"/>
      <c r="AA1312" s="138"/>
      <c r="AB1312" s="138"/>
    </row>
    <row r="1313" spans="3:28" s="153" customFormat="1" ht="9" customHeight="1" x14ac:dyDescent="0.2">
      <c r="C1313" s="133" t="s">
        <v>46</v>
      </c>
      <c r="D1313" s="133" t="s">
        <v>47</v>
      </c>
      <c r="E1313" s="133"/>
      <c r="F1313" s="134">
        <f t="shared" si="54"/>
        <v>0</v>
      </c>
      <c r="G1313" s="134">
        <v>0</v>
      </c>
      <c r="H1313" s="134">
        <v>0</v>
      </c>
      <c r="I1313" s="134">
        <v>0</v>
      </c>
      <c r="J1313" s="134"/>
      <c r="K1313" s="134">
        <f t="shared" si="55"/>
        <v>4456</v>
      </c>
      <c r="L1313" s="134">
        <v>4407</v>
      </c>
      <c r="M1313" s="134">
        <v>49</v>
      </c>
      <c r="N1313" s="134">
        <v>2992</v>
      </c>
      <c r="P1313" s="138"/>
      <c r="Q1313" s="138"/>
      <c r="R1313" s="138"/>
      <c r="S1313" s="138"/>
      <c r="T1313" s="138"/>
      <c r="U1313" s="138"/>
      <c r="V1313" s="138"/>
      <c r="W1313" s="138"/>
      <c r="X1313" s="138"/>
      <c r="Y1313" s="138"/>
      <c r="Z1313" s="138"/>
      <c r="AA1313" s="138"/>
      <c r="AB1313" s="138"/>
    </row>
    <row r="1314" spans="3:28" s="153" customFormat="1" ht="9" customHeight="1" x14ac:dyDescent="0.2">
      <c r="C1314" s="139" t="s">
        <v>48</v>
      </c>
      <c r="D1314" s="139" t="s">
        <v>49</v>
      </c>
      <c r="E1314" s="139"/>
      <c r="F1314" s="140">
        <f t="shared" si="54"/>
        <v>109285</v>
      </c>
      <c r="G1314" s="140">
        <v>109285</v>
      </c>
      <c r="H1314" s="140">
        <v>0</v>
      </c>
      <c r="I1314" s="140">
        <v>0</v>
      </c>
      <c r="J1314" s="140"/>
      <c r="K1314" s="140">
        <f t="shared" si="55"/>
        <v>1900</v>
      </c>
      <c r="L1314" s="140">
        <v>1900</v>
      </c>
      <c r="M1314" s="140">
        <v>0</v>
      </c>
      <c r="N1314" s="140">
        <v>1858</v>
      </c>
      <c r="P1314" s="138"/>
      <c r="Q1314" s="138"/>
      <c r="R1314" s="138"/>
      <c r="S1314" s="138"/>
      <c r="T1314" s="138"/>
      <c r="U1314" s="138"/>
      <c r="V1314" s="138"/>
      <c r="W1314" s="138"/>
      <c r="X1314" s="138"/>
      <c r="Y1314" s="138"/>
      <c r="Z1314" s="138"/>
      <c r="AA1314" s="138"/>
      <c r="AB1314" s="138"/>
    </row>
    <row r="1315" spans="3:28" s="153" customFormat="1" ht="9" customHeight="1" x14ac:dyDescent="0.2">
      <c r="C1315" s="133" t="s">
        <v>50</v>
      </c>
      <c r="D1315" s="133" t="s">
        <v>51</v>
      </c>
      <c r="E1315" s="133"/>
      <c r="F1315" s="134">
        <f t="shared" si="54"/>
        <v>8441415</v>
      </c>
      <c r="G1315" s="134">
        <v>7131525</v>
      </c>
      <c r="H1315" s="134">
        <v>1309890</v>
      </c>
      <c r="I1315" s="134">
        <v>2001</v>
      </c>
      <c r="J1315" s="134"/>
      <c r="K1315" s="134">
        <f t="shared" si="55"/>
        <v>9159</v>
      </c>
      <c r="L1315" s="134">
        <v>7717</v>
      </c>
      <c r="M1315" s="134">
        <v>1442</v>
      </c>
      <c r="N1315" s="134">
        <v>9342</v>
      </c>
      <c r="P1315" s="138"/>
      <c r="Q1315" s="138"/>
      <c r="R1315" s="138"/>
      <c r="S1315" s="138"/>
      <c r="T1315" s="138"/>
      <c r="U1315" s="138"/>
      <c r="V1315" s="138"/>
      <c r="W1315" s="138"/>
      <c r="X1315" s="138"/>
      <c r="Y1315" s="138"/>
      <c r="Z1315" s="138"/>
      <c r="AA1315" s="138"/>
      <c r="AB1315" s="138"/>
    </row>
    <row r="1316" spans="3:28" s="153" customFormat="1" ht="9" customHeight="1" x14ac:dyDescent="0.2">
      <c r="C1316" s="133" t="s">
        <v>52</v>
      </c>
      <c r="D1316" s="133" t="s">
        <v>53</v>
      </c>
      <c r="E1316" s="133"/>
      <c r="F1316" s="134">
        <f t="shared" si="54"/>
        <v>616847</v>
      </c>
      <c r="G1316" s="134">
        <v>516214</v>
      </c>
      <c r="H1316" s="134">
        <v>100633</v>
      </c>
      <c r="I1316" s="134">
        <v>875</v>
      </c>
      <c r="J1316" s="134"/>
      <c r="K1316" s="134">
        <f t="shared" si="55"/>
        <v>1045</v>
      </c>
      <c r="L1316" s="134">
        <v>1025</v>
      </c>
      <c r="M1316" s="134">
        <v>20</v>
      </c>
      <c r="N1316" s="134">
        <v>1503</v>
      </c>
      <c r="P1316" s="138"/>
      <c r="Q1316" s="138"/>
      <c r="R1316" s="138"/>
      <c r="S1316" s="138"/>
      <c r="T1316" s="138"/>
      <c r="U1316" s="138"/>
      <c r="V1316" s="138"/>
      <c r="W1316" s="138"/>
      <c r="X1316" s="138"/>
      <c r="Y1316" s="138"/>
      <c r="Z1316" s="138"/>
      <c r="AA1316" s="138"/>
      <c r="AB1316" s="138"/>
    </row>
    <row r="1317" spans="3:28" s="153" customFormat="1" ht="9" customHeight="1" x14ac:dyDescent="0.2">
      <c r="C1317" s="133"/>
      <c r="D1317" s="133" t="s">
        <v>52</v>
      </c>
      <c r="E1317" s="133"/>
      <c r="F1317" s="134">
        <f t="shared" si="54"/>
        <v>645047</v>
      </c>
      <c r="G1317" s="134">
        <v>581556</v>
      </c>
      <c r="H1317" s="134">
        <v>63491</v>
      </c>
      <c r="I1317" s="134">
        <v>44</v>
      </c>
      <c r="J1317" s="134"/>
      <c r="K1317" s="134">
        <f t="shared" si="55"/>
        <v>18096</v>
      </c>
      <c r="L1317" s="134">
        <v>17977</v>
      </c>
      <c r="M1317" s="134">
        <v>119</v>
      </c>
      <c r="N1317" s="134">
        <v>14030</v>
      </c>
      <c r="P1317" s="138"/>
      <c r="Q1317" s="138"/>
      <c r="R1317" s="138"/>
      <c r="S1317" s="138"/>
      <c r="T1317" s="138"/>
      <c r="U1317" s="138"/>
      <c r="V1317" s="138"/>
      <c r="W1317" s="138"/>
      <c r="X1317" s="138"/>
      <c r="Y1317" s="138"/>
      <c r="Z1317" s="138"/>
      <c r="AA1317" s="138"/>
      <c r="AB1317" s="138"/>
    </row>
    <row r="1318" spans="3:28" s="153" customFormat="1" ht="9" customHeight="1" x14ac:dyDescent="0.2">
      <c r="C1318" s="139"/>
      <c r="D1318" s="139" t="s">
        <v>54</v>
      </c>
      <c r="E1318" s="139"/>
      <c r="F1318" s="140">
        <f t="shared" si="54"/>
        <v>165611</v>
      </c>
      <c r="G1318" s="140">
        <v>162053</v>
      </c>
      <c r="H1318" s="140">
        <v>3558</v>
      </c>
      <c r="I1318" s="140">
        <v>0</v>
      </c>
      <c r="J1318" s="140"/>
      <c r="K1318" s="140">
        <f t="shared" si="55"/>
        <v>7930</v>
      </c>
      <c r="L1318" s="140">
        <v>7928</v>
      </c>
      <c r="M1318" s="140">
        <v>2</v>
      </c>
      <c r="N1318" s="140">
        <v>11790</v>
      </c>
      <c r="P1318" s="138"/>
      <c r="Q1318" s="138"/>
      <c r="R1318" s="138"/>
      <c r="S1318" s="138"/>
      <c r="T1318" s="138"/>
      <c r="U1318" s="138"/>
      <c r="V1318" s="138"/>
      <c r="W1318" s="138"/>
      <c r="X1318" s="138"/>
      <c r="Y1318" s="138"/>
      <c r="Z1318" s="138"/>
      <c r="AA1318" s="138"/>
      <c r="AB1318" s="138"/>
    </row>
    <row r="1319" spans="3:28" s="153" customFormat="1" ht="9" customHeight="1" x14ac:dyDescent="0.2">
      <c r="C1319" s="133" t="s">
        <v>55</v>
      </c>
      <c r="D1319" s="133" t="s">
        <v>55</v>
      </c>
      <c r="E1319" s="133"/>
      <c r="F1319" s="134">
        <f t="shared" si="54"/>
        <v>308025</v>
      </c>
      <c r="G1319" s="134">
        <v>247176</v>
      </c>
      <c r="H1319" s="134">
        <v>60849</v>
      </c>
      <c r="I1319" s="134">
        <v>735</v>
      </c>
      <c r="J1319" s="134"/>
      <c r="K1319" s="134">
        <f t="shared" si="55"/>
        <v>8524</v>
      </c>
      <c r="L1319" s="134">
        <v>7505</v>
      </c>
      <c r="M1319" s="134">
        <v>1019</v>
      </c>
      <c r="N1319" s="134">
        <v>10527</v>
      </c>
      <c r="P1319" s="138"/>
      <c r="Q1319" s="138"/>
      <c r="R1319" s="138"/>
      <c r="S1319" s="138"/>
      <c r="T1319" s="138"/>
      <c r="U1319" s="138"/>
      <c r="V1319" s="138"/>
      <c r="W1319" s="138"/>
      <c r="X1319" s="138"/>
      <c r="Y1319" s="138"/>
      <c r="Z1319" s="138"/>
      <c r="AA1319" s="138"/>
      <c r="AB1319" s="138"/>
    </row>
    <row r="1320" spans="3:28" s="153" customFormat="1" ht="9" customHeight="1" x14ac:dyDescent="0.2">
      <c r="C1320" s="133"/>
      <c r="D1320" s="133" t="s">
        <v>56</v>
      </c>
      <c r="E1320" s="133"/>
      <c r="F1320" s="134">
        <f t="shared" si="54"/>
        <v>0</v>
      </c>
      <c r="G1320" s="134">
        <v>0</v>
      </c>
      <c r="H1320" s="134">
        <v>0</v>
      </c>
      <c r="I1320" s="134">
        <v>0</v>
      </c>
      <c r="J1320" s="134"/>
      <c r="K1320" s="134">
        <f t="shared" si="55"/>
        <v>620</v>
      </c>
      <c r="L1320" s="134">
        <v>620</v>
      </c>
      <c r="M1320" s="134">
        <v>0</v>
      </c>
      <c r="N1320" s="134">
        <v>2192</v>
      </c>
      <c r="P1320" s="138"/>
      <c r="Q1320" s="138"/>
      <c r="R1320" s="138"/>
      <c r="S1320" s="138"/>
      <c r="T1320" s="138"/>
      <c r="U1320" s="138"/>
      <c r="V1320" s="138"/>
      <c r="W1320" s="138"/>
      <c r="X1320" s="138"/>
      <c r="Y1320" s="138"/>
      <c r="Z1320" s="138"/>
      <c r="AA1320" s="138"/>
      <c r="AB1320" s="138"/>
    </row>
    <row r="1321" spans="3:28" s="153" customFormat="1" ht="9" customHeight="1" x14ac:dyDescent="0.2">
      <c r="C1321" s="133" t="s">
        <v>57</v>
      </c>
      <c r="D1321" s="133" t="s">
        <v>57</v>
      </c>
      <c r="E1321" s="133"/>
      <c r="F1321" s="134">
        <f t="shared" si="54"/>
        <v>490711</v>
      </c>
      <c r="G1321" s="134">
        <v>300873</v>
      </c>
      <c r="H1321" s="134">
        <v>189838</v>
      </c>
      <c r="I1321" s="134">
        <v>0</v>
      </c>
      <c r="J1321" s="134"/>
      <c r="K1321" s="134">
        <f t="shared" si="55"/>
        <v>5418</v>
      </c>
      <c r="L1321" s="134">
        <v>5418</v>
      </c>
      <c r="M1321" s="134">
        <v>0</v>
      </c>
      <c r="N1321" s="134">
        <v>7147</v>
      </c>
      <c r="P1321" s="138"/>
      <c r="Q1321" s="138"/>
      <c r="R1321" s="138"/>
      <c r="S1321" s="138"/>
      <c r="T1321" s="138"/>
      <c r="U1321" s="138"/>
      <c r="V1321" s="138"/>
      <c r="W1321" s="138"/>
      <c r="X1321" s="138"/>
      <c r="Y1321" s="138"/>
      <c r="Z1321" s="138"/>
      <c r="AA1321" s="138"/>
      <c r="AB1321" s="138"/>
    </row>
    <row r="1322" spans="3:28" s="153" customFormat="1" ht="9" customHeight="1" x14ac:dyDescent="0.2">
      <c r="C1322" s="139" t="s">
        <v>59</v>
      </c>
      <c r="D1322" s="139" t="s">
        <v>60</v>
      </c>
      <c r="E1322" s="139"/>
      <c r="F1322" s="140">
        <f t="shared" si="54"/>
        <v>18472219</v>
      </c>
      <c r="G1322" s="140">
        <v>5866213</v>
      </c>
      <c r="H1322" s="140">
        <v>12606006</v>
      </c>
      <c r="I1322" s="140">
        <v>1074395</v>
      </c>
      <c r="J1322" s="140"/>
      <c r="K1322" s="140">
        <f t="shared" si="55"/>
        <v>49871</v>
      </c>
      <c r="L1322" s="140">
        <v>48240</v>
      </c>
      <c r="M1322" s="140">
        <v>1631</v>
      </c>
      <c r="N1322" s="140">
        <v>28639</v>
      </c>
      <c r="P1322" s="138"/>
      <c r="Q1322" s="138"/>
      <c r="R1322" s="138"/>
      <c r="S1322" s="138"/>
      <c r="T1322" s="138"/>
      <c r="U1322" s="138"/>
      <c r="V1322" s="138"/>
      <c r="W1322" s="138"/>
      <c r="X1322" s="138"/>
      <c r="Y1322" s="138"/>
      <c r="Z1322" s="138"/>
      <c r="AA1322" s="138"/>
      <c r="AB1322" s="138"/>
    </row>
    <row r="1323" spans="3:28" s="153" customFormat="1" ht="9" customHeight="1" x14ac:dyDescent="0.2">
      <c r="C1323" s="133"/>
      <c r="D1323" s="133" t="s">
        <v>62</v>
      </c>
      <c r="E1323" s="133"/>
      <c r="F1323" s="134">
        <f t="shared" si="54"/>
        <v>511695</v>
      </c>
      <c r="G1323" s="134">
        <v>107076</v>
      </c>
      <c r="H1323" s="134">
        <v>404619</v>
      </c>
      <c r="I1323" s="134">
        <v>39168</v>
      </c>
      <c r="J1323" s="134"/>
      <c r="K1323" s="134">
        <f t="shared" si="55"/>
        <v>2913</v>
      </c>
      <c r="L1323" s="134">
        <v>2757</v>
      </c>
      <c r="M1323" s="134">
        <v>156</v>
      </c>
      <c r="N1323" s="134">
        <v>4267</v>
      </c>
      <c r="P1323" s="138"/>
      <c r="Q1323" s="138"/>
      <c r="R1323" s="138"/>
      <c r="S1323" s="138"/>
      <c r="T1323" s="138"/>
      <c r="U1323" s="138"/>
      <c r="V1323" s="138"/>
      <c r="W1323" s="138"/>
      <c r="X1323" s="138"/>
      <c r="Y1323" s="138"/>
      <c r="Z1323" s="138"/>
      <c r="AA1323" s="138"/>
      <c r="AB1323" s="138"/>
    </row>
    <row r="1324" spans="3:28" s="153" customFormat="1" ht="9" customHeight="1" x14ac:dyDescent="0.2">
      <c r="C1324" s="133"/>
      <c r="D1324" s="133" t="s">
        <v>61</v>
      </c>
      <c r="E1324" s="133"/>
      <c r="F1324" s="134">
        <f t="shared" si="54"/>
        <v>172856</v>
      </c>
      <c r="G1324" s="134">
        <v>172856</v>
      </c>
      <c r="H1324" s="134">
        <v>0</v>
      </c>
      <c r="I1324" s="134">
        <v>0</v>
      </c>
      <c r="J1324" s="134"/>
      <c r="K1324" s="134">
        <f t="shared" si="55"/>
        <v>2958</v>
      </c>
      <c r="L1324" s="134">
        <v>2871</v>
      </c>
      <c r="M1324" s="134">
        <v>87</v>
      </c>
      <c r="N1324" s="134">
        <v>3563</v>
      </c>
      <c r="P1324" s="138"/>
      <c r="Q1324" s="138"/>
      <c r="R1324" s="138"/>
      <c r="S1324" s="138"/>
      <c r="T1324" s="138"/>
      <c r="U1324" s="138"/>
      <c r="V1324" s="138"/>
      <c r="W1324" s="138"/>
      <c r="X1324" s="138"/>
      <c r="Y1324" s="138"/>
      <c r="Z1324" s="138"/>
      <c r="AA1324" s="138"/>
      <c r="AB1324" s="138"/>
    </row>
    <row r="1325" spans="3:28" s="153" customFormat="1" ht="9" customHeight="1" x14ac:dyDescent="0.2">
      <c r="C1325" s="133" t="s">
        <v>63</v>
      </c>
      <c r="D1325" s="133" t="s">
        <v>63</v>
      </c>
      <c r="E1325" s="133"/>
      <c r="F1325" s="134">
        <f t="shared" si="54"/>
        <v>417380</v>
      </c>
      <c r="G1325" s="134">
        <v>290674</v>
      </c>
      <c r="H1325" s="134">
        <v>126706</v>
      </c>
      <c r="I1325" s="134">
        <v>0</v>
      </c>
      <c r="J1325" s="134"/>
      <c r="K1325" s="134">
        <f t="shared" si="55"/>
        <v>12016</v>
      </c>
      <c r="L1325" s="134">
        <v>10948</v>
      </c>
      <c r="M1325" s="134">
        <v>1068</v>
      </c>
      <c r="N1325" s="134">
        <v>15073</v>
      </c>
      <c r="P1325" s="138"/>
      <c r="Q1325" s="138"/>
      <c r="R1325" s="138"/>
      <c r="S1325" s="138"/>
      <c r="T1325" s="138"/>
      <c r="U1325" s="138"/>
      <c r="V1325" s="138"/>
      <c r="W1325" s="138"/>
      <c r="X1325" s="138"/>
      <c r="Y1325" s="138"/>
      <c r="Z1325" s="138"/>
      <c r="AA1325" s="138"/>
      <c r="AB1325" s="138"/>
    </row>
    <row r="1326" spans="3:28" s="153" customFormat="1" ht="9" customHeight="1" x14ac:dyDescent="0.2">
      <c r="C1326" s="139"/>
      <c r="D1326" s="139" t="s">
        <v>64</v>
      </c>
      <c r="E1326" s="139"/>
      <c r="F1326" s="140">
        <f t="shared" si="54"/>
        <v>0</v>
      </c>
      <c r="G1326" s="140">
        <v>0</v>
      </c>
      <c r="H1326" s="140">
        <v>0</v>
      </c>
      <c r="I1326" s="140">
        <v>0</v>
      </c>
      <c r="J1326" s="140"/>
      <c r="K1326" s="140">
        <f t="shared" si="55"/>
        <v>303</v>
      </c>
      <c r="L1326" s="140">
        <v>303</v>
      </c>
      <c r="M1326" s="140">
        <v>0</v>
      </c>
      <c r="N1326" s="140">
        <v>1295</v>
      </c>
      <c r="P1326" s="138"/>
      <c r="Q1326" s="138"/>
      <c r="R1326" s="138"/>
      <c r="S1326" s="138"/>
      <c r="T1326" s="138"/>
      <c r="U1326" s="138"/>
      <c r="V1326" s="138"/>
      <c r="W1326" s="138"/>
      <c r="X1326" s="138"/>
      <c r="Y1326" s="138"/>
      <c r="Z1326" s="138"/>
      <c r="AA1326" s="138"/>
      <c r="AB1326" s="138"/>
    </row>
    <row r="1327" spans="3:28" s="153" customFormat="1" ht="9" customHeight="1" x14ac:dyDescent="0.2">
      <c r="C1327" s="133" t="s">
        <v>65</v>
      </c>
      <c r="D1327" s="133" t="s">
        <v>66</v>
      </c>
      <c r="E1327" s="133"/>
      <c r="F1327" s="134">
        <f t="shared" si="54"/>
        <v>1400078</v>
      </c>
      <c r="G1327" s="134">
        <v>1384294</v>
      </c>
      <c r="H1327" s="134">
        <v>15784</v>
      </c>
      <c r="I1327" s="134">
        <v>0</v>
      </c>
      <c r="J1327" s="134"/>
      <c r="K1327" s="134">
        <f t="shared" si="55"/>
        <v>31925</v>
      </c>
      <c r="L1327" s="134">
        <v>31728</v>
      </c>
      <c r="M1327" s="134">
        <v>197</v>
      </c>
      <c r="N1327" s="134">
        <v>312</v>
      </c>
      <c r="P1327" s="138"/>
      <c r="Q1327" s="138"/>
      <c r="R1327" s="138"/>
      <c r="S1327" s="138"/>
      <c r="T1327" s="138"/>
      <c r="U1327" s="138"/>
      <c r="V1327" s="138"/>
      <c r="W1327" s="138"/>
      <c r="X1327" s="138"/>
      <c r="Y1327" s="138"/>
      <c r="Z1327" s="138"/>
      <c r="AA1327" s="138"/>
      <c r="AB1327" s="138"/>
    </row>
    <row r="1328" spans="3:28" s="153" customFormat="1" ht="9" customHeight="1" x14ac:dyDescent="0.2">
      <c r="C1328" s="133"/>
      <c r="D1328" s="133" t="s">
        <v>67</v>
      </c>
      <c r="E1328" s="133"/>
      <c r="F1328" s="134">
        <f t="shared" si="54"/>
        <v>235323</v>
      </c>
      <c r="G1328" s="134">
        <v>231449</v>
      </c>
      <c r="H1328" s="134">
        <v>3874</v>
      </c>
      <c r="I1328" s="134">
        <v>7380</v>
      </c>
      <c r="J1328" s="134"/>
      <c r="K1328" s="134">
        <f t="shared" si="55"/>
        <v>43826</v>
      </c>
      <c r="L1328" s="134">
        <v>43701</v>
      </c>
      <c r="M1328" s="134">
        <v>125</v>
      </c>
      <c r="N1328" s="134">
        <v>4332</v>
      </c>
      <c r="P1328" s="138"/>
      <c r="Q1328" s="138"/>
      <c r="R1328" s="138"/>
      <c r="S1328" s="138"/>
      <c r="T1328" s="138"/>
      <c r="U1328" s="138"/>
      <c r="V1328" s="138"/>
      <c r="W1328" s="138"/>
      <c r="X1328" s="138"/>
      <c r="Y1328" s="138"/>
      <c r="Z1328" s="138"/>
      <c r="AA1328" s="138"/>
      <c r="AB1328" s="138"/>
    </row>
    <row r="1329" spans="3:28" s="153" customFormat="1" ht="9" customHeight="1" x14ac:dyDescent="0.2">
      <c r="C1329" s="133"/>
      <c r="D1329" s="133" t="s">
        <v>68</v>
      </c>
      <c r="E1329" s="133"/>
      <c r="F1329" s="134">
        <f t="shared" si="54"/>
        <v>772473</v>
      </c>
      <c r="G1329" s="134">
        <v>533831</v>
      </c>
      <c r="H1329" s="134">
        <v>238642</v>
      </c>
      <c r="I1329" s="134">
        <v>41630</v>
      </c>
      <c r="J1329" s="134"/>
      <c r="K1329" s="134">
        <f t="shared" si="55"/>
        <v>37010</v>
      </c>
      <c r="L1329" s="134">
        <v>36872</v>
      </c>
      <c r="M1329" s="134">
        <v>138</v>
      </c>
      <c r="N1329" s="134">
        <v>2296</v>
      </c>
      <c r="P1329" s="138"/>
      <c r="Q1329" s="138"/>
      <c r="R1329" s="138"/>
      <c r="S1329" s="138"/>
      <c r="T1329" s="138"/>
      <c r="U1329" s="138"/>
      <c r="V1329" s="138"/>
      <c r="W1329" s="138"/>
      <c r="X1329" s="138"/>
      <c r="Y1329" s="138"/>
      <c r="Z1329" s="138"/>
      <c r="AA1329" s="138"/>
      <c r="AB1329" s="138"/>
    </row>
    <row r="1330" spans="3:28" s="153" customFormat="1" ht="9" customHeight="1" x14ac:dyDescent="0.2">
      <c r="C1330" s="139" t="s">
        <v>69</v>
      </c>
      <c r="D1330" s="139" t="s">
        <v>70</v>
      </c>
      <c r="E1330" s="139"/>
      <c r="F1330" s="140">
        <f t="shared" si="54"/>
        <v>204481</v>
      </c>
      <c r="G1330" s="140">
        <v>200407</v>
      </c>
      <c r="H1330" s="140">
        <v>4074</v>
      </c>
      <c r="I1330" s="140">
        <v>0</v>
      </c>
      <c r="J1330" s="140"/>
      <c r="K1330" s="140">
        <f t="shared" si="55"/>
        <v>29991</v>
      </c>
      <c r="L1330" s="140">
        <v>29991</v>
      </c>
      <c r="M1330" s="140">
        <v>0</v>
      </c>
      <c r="N1330" s="140">
        <v>11020</v>
      </c>
      <c r="P1330" s="138"/>
      <c r="Q1330" s="138"/>
      <c r="R1330" s="138"/>
      <c r="S1330" s="138"/>
      <c r="T1330" s="138"/>
      <c r="U1330" s="138"/>
      <c r="V1330" s="138"/>
      <c r="W1330" s="138"/>
      <c r="X1330" s="138"/>
      <c r="Y1330" s="138"/>
      <c r="Z1330" s="138"/>
      <c r="AA1330" s="138"/>
      <c r="AB1330" s="138"/>
    </row>
    <row r="1331" spans="3:28" s="153" customFormat="1" ht="9" customHeight="1" x14ac:dyDescent="0.2">
      <c r="C1331" s="133"/>
      <c r="D1331" s="133" t="s">
        <v>71</v>
      </c>
      <c r="E1331" s="133"/>
      <c r="F1331" s="134">
        <f t="shared" si="54"/>
        <v>2729</v>
      </c>
      <c r="G1331" s="134">
        <v>2729</v>
      </c>
      <c r="H1331" s="134">
        <v>0</v>
      </c>
      <c r="I1331" s="134">
        <v>0</v>
      </c>
      <c r="J1331" s="134"/>
      <c r="K1331" s="134">
        <f t="shared" si="55"/>
        <v>4802</v>
      </c>
      <c r="L1331" s="134">
        <v>4802</v>
      </c>
      <c r="M1331" s="134">
        <v>0</v>
      </c>
      <c r="N1331" s="134">
        <v>9364</v>
      </c>
      <c r="P1331" s="138"/>
      <c r="Q1331" s="138"/>
      <c r="R1331" s="138"/>
      <c r="S1331" s="138"/>
      <c r="T1331" s="138"/>
      <c r="U1331" s="138"/>
      <c r="V1331" s="138"/>
      <c r="W1331" s="138"/>
      <c r="X1331" s="138"/>
      <c r="Y1331" s="138"/>
      <c r="Z1331" s="138"/>
      <c r="AA1331" s="138"/>
      <c r="AB1331" s="138"/>
    </row>
    <row r="1332" spans="3:28" s="153" customFormat="1" ht="9" customHeight="1" x14ac:dyDescent="0.2">
      <c r="C1332" s="133"/>
      <c r="D1332" s="133" t="s">
        <v>72</v>
      </c>
      <c r="E1332" s="133"/>
      <c r="F1332" s="134">
        <f t="shared" si="54"/>
        <v>1309796</v>
      </c>
      <c r="G1332" s="134">
        <v>1243004</v>
      </c>
      <c r="H1332" s="134">
        <v>66792</v>
      </c>
      <c r="I1332" s="134">
        <v>345</v>
      </c>
      <c r="J1332" s="134"/>
      <c r="K1332" s="134">
        <f t="shared" si="55"/>
        <v>17105</v>
      </c>
      <c r="L1332" s="134">
        <v>15676</v>
      </c>
      <c r="M1332" s="134">
        <v>1429</v>
      </c>
      <c r="N1332" s="134">
        <v>22051</v>
      </c>
      <c r="P1332" s="138"/>
      <c r="Q1332" s="138"/>
      <c r="R1332" s="138"/>
      <c r="S1332" s="138"/>
      <c r="T1332" s="138"/>
      <c r="U1332" s="138"/>
      <c r="V1332" s="138"/>
      <c r="W1332" s="138"/>
      <c r="X1332" s="138"/>
      <c r="Y1332" s="138"/>
      <c r="Z1332" s="138"/>
      <c r="AA1332" s="138"/>
      <c r="AB1332" s="138"/>
    </row>
    <row r="1333" spans="3:28" s="153" customFormat="1" ht="9" customHeight="1" x14ac:dyDescent="0.2">
      <c r="C1333" s="133"/>
      <c r="D1333" s="133" t="s">
        <v>73</v>
      </c>
      <c r="E1333" s="133"/>
      <c r="F1333" s="134">
        <f t="shared" si="54"/>
        <v>0</v>
      </c>
      <c r="G1333" s="134">
        <v>0</v>
      </c>
      <c r="H1333" s="134">
        <v>0</v>
      </c>
      <c r="I1333" s="134">
        <v>0</v>
      </c>
      <c r="J1333" s="134"/>
      <c r="K1333" s="134">
        <f t="shared" si="55"/>
        <v>608</v>
      </c>
      <c r="L1333" s="134">
        <v>607</v>
      </c>
      <c r="M1333" s="134">
        <v>1</v>
      </c>
      <c r="N1333" s="134">
        <v>2369</v>
      </c>
      <c r="P1333" s="138"/>
      <c r="Q1333" s="138"/>
      <c r="R1333" s="138"/>
      <c r="S1333" s="138"/>
      <c r="T1333" s="138"/>
      <c r="U1333" s="138"/>
      <c r="V1333" s="138"/>
      <c r="W1333" s="138"/>
      <c r="X1333" s="138"/>
      <c r="Y1333" s="138"/>
      <c r="Z1333" s="138"/>
      <c r="AA1333" s="138"/>
      <c r="AB1333" s="138"/>
    </row>
    <row r="1334" spans="3:28" s="153" customFormat="1" ht="9" customHeight="1" x14ac:dyDescent="0.2">
      <c r="C1334" s="139" t="s">
        <v>74</v>
      </c>
      <c r="D1334" s="139" t="s">
        <v>75</v>
      </c>
      <c r="E1334" s="139"/>
      <c r="F1334" s="140">
        <f t="shared" si="54"/>
        <v>1268501</v>
      </c>
      <c r="G1334" s="140">
        <v>1216184</v>
      </c>
      <c r="H1334" s="140">
        <v>52317</v>
      </c>
      <c r="I1334" s="140">
        <v>801</v>
      </c>
      <c r="J1334" s="140"/>
      <c r="K1334" s="140">
        <f t="shared" si="55"/>
        <v>3838</v>
      </c>
      <c r="L1334" s="140">
        <v>3786</v>
      </c>
      <c r="M1334" s="140">
        <v>52</v>
      </c>
      <c r="N1334" s="140">
        <v>4015</v>
      </c>
      <c r="P1334" s="138"/>
      <c r="Q1334" s="138"/>
      <c r="R1334" s="138"/>
      <c r="S1334" s="138"/>
      <c r="T1334" s="138"/>
      <c r="U1334" s="138"/>
      <c r="V1334" s="138"/>
      <c r="W1334" s="138"/>
      <c r="X1334" s="138"/>
      <c r="Y1334" s="138"/>
      <c r="Z1334" s="138"/>
      <c r="AA1334" s="138"/>
      <c r="AB1334" s="138"/>
    </row>
    <row r="1335" spans="3:28" s="153" customFormat="1" ht="9" customHeight="1" x14ac:dyDescent="0.2">
      <c r="C1335" s="133" t="s">
        <v>76</v>
      </c>
      <c r="D1335" s="133" t="s">
        <v>77</v>
      </c>
      <c r="E1335" s="133"/>
      <c r="F1335" s="134">
        <f t="shared" si="54"/>
        <v>53660</v>
      </c>
      <c r="G1335" s="134">
        <v>53660</v>
      </c>
      <c r="H1335" s="134">
        <v>0</v>
      </c>
      <c r="I1335" s="134">
        <v>282</v>
      </c>
      <c r="J1335" s="134"/>
      <c r="K1335" s="134">
        <f t="shared" si="55"/>
        <v>1157</v>
      </c>
      <c r="L1335" s="134">
        <v>1094</v>
      </c>
      <c r="M1335" s="134">
        <v>63</v>
      </c>
      <c r="N1335" s="134">
        <v>20057</v>
      </c>
      <c r="P1335" s="138"/>
      <c r="Q1335" s="138"/>
      <c r="R1335" s="138"/>
      <c r="S1335" s="138"/>
      <c r="T1335" s="138"/>
      <c r="U1335" s="138"/>
      <c r="V1335" s="138"/>
      <c r="W1335" s="138"/>
      <c r="X1335" s="138"/>
      <c r="Y1335" s="138"/>
      <c r="Z1335" s="138"/>
      <c r="AA1335" s="138"/>
      <c r="AB1335" s="138"/>
    </row>
    <row r="1336" spans="3:28" s="153" customFormat="1" ht="9" customHeight="1" x14ac:dyDescent="0.2">
      <c r="C1336" s="133"/>
      <c r="D1336" s="133" t="s">
        <v>78</v>
      </c>
      <c r="E1336" s="133"/>
      <c r="F1336" s="134">
        <f t="shared" si="54"/>
        <v>74955</v>
      </c>
      <c r="G1336" s="134">
        <v>74955</v>
      </c>
      <c r="H1336" s="134">
        <v>0</v>
      </c>
      <c r="I1336" s="134">
        <v>1349</v>
      </c>
      <c r="J1336" s="134"/>
      <c r="K1336" s="134">
        <f t="shared" si="55"/>
        <v>18718</v>
      </c>
      <c r="L1336" s="134">
        <v>18664</v>
      </c>
      <c r="M1336" s="134">
        <v>54</v>
      </c>
      <c r="N1336" s="134">
        <v>2632</v>
      </c>
      <c r="P1336" s="138"/>
      <c r="Q1336" s="138"/>
      <c r="R1336" s="138"/>
      <c r="S1336" s="138"/>
      <c r="T1336" s="138"/>
      <c r="U1336" s="138"/>
      <c r="V1336" s="138"/>
      <c r="W1336" s="138"/>
      <c r="X1336" s="138"/>
      <c r="Y1336" s="138"/>
      <c r="Z1336" s="138"/>
      <c r="AA1336" s="138"/>
      <c r="AB1336" s="138"/>
    </row>
    <row r="1337" spans="3:28" s="153" customFormat="1" ht="9" customHeight="1" x14ac:dyDescent="0.2">
      <c r="C1337" s="133"/>
      <c r="D1337" s="133" t="s">
        <v>79</v>
      </c>
      <c r="E1337" s="133"/>
      <c r="F1337" s="134">
        <f t="shared" si="54"/>
        <v>66046</v>
      </c>
      <c r="G1337" s="134">
        <v>66046</v>
      </c>
      <c r="H1337" s="134">
        <v>0</v>
      </c>
      <c r="I1337" s="134">
        <v>0</v>
      </c>
      <c r="J1337" s="134"/>
      <c r="K1337" s="134">
        <f t="shared" si="55"/>
        <v>509</v>
      </c>
      <c r="L1337" s="134">
        <v>470</v>
      </c>
      <c r="M1337" s="134">
        <v>39</v>
      </c>
      <c r="N1337" s="134">
        <v>6423</v>
      </c>
      <c r="P1337" s="138"/>
      <c r="Q1337" s="138"/>
      <c r="R1337" s="138"/>
      <c r="S1337" s="138"/>
      <c r="T1337" s="138"/>
      <c r="U1337" s="138"/>
      <c r="V1337" s="138"/>
      <c r="W1337" s="138"/>
      <c r="X1337" s="138"/>
      <c r="Y1337" s="138"/>
      <c r="Z1337" s="138"/>
      <c r="AA1337" s="138"/>
      <c r="AB1337" s="138"/>
    </row>
    <row r="1338" spans="3:28" s="153" customFormat="1" ht="9" customHeight="1" x14ac:dyDescent="0.2">
      <c r="C1338" s="139"/>
      <c r="D1338" s="139" t="s">
        <v>80</v>
      </c>
      <c r="E1338" s="139"/>
      <c r="F1338" s="140">
        <f t="shared" si="54"/>
        <v>497102</v>
      </c>
      <c r="G1338" s="140">
        <v>497098</v>
      </c>
      <c r="H1338" s="140">
        <v>4</v>
      </c>
      <c r="I1338" s="140">
        <v>0</v>
      </c>
      <c r="J1338" s="140"/>
      <c r="K1338" s="140">
        <f t="shared" si="55"/>
        <v>1477</v>
      </c>
      <c r="L1338" s="140">
        <v>1416</v>
      </c>
      <c r="M1338" s="140">
        <v>61</v>
      </c>
      <c r="N1338" s="140">
        <v>8607</v>
      </c>
      <c r="P1338" s="138"/>
      <c r="Q1338" s="138"/>
      <c r="R1338" s="138"/>
      <c r="S1338" s="138"/>
      <c r="T1338" s="138"/>
      <c r="U1338" s="138"/>
      <c r="V1338" s="138"/>
      <c r="W1338" s="138"/>
      <c r="X1338" s="138"/>
      <c r="Y1338" s="138"/>
      <c r="Z1338" s="138"/>
      <c r="AA1338" s="138"/>
      <c r="AB1338" s="138"/>
    </row>
    <row r="1339" spans="3:28" s="153" customFormat="1" ht="9" customHeight="1" x14ac:dyDescent="0.2">
      <c r="C1339" s="133"/>
      <c r="D1339" s="133" t="s">
        <v>81</v>
      </c>
      <c r="E1339" s="133"/>
      <c r="F1339" s="134">
        <f t="shared" si="54"/>
        <v>722352</v>
      </c>
      <c r="G1339" s="134">
        <v>679922</v>
      </c>
      <c r="H1339" s="134">
        <v>42430</v>
      </c>
      <c r="I1339" s="134">
        <v>0</v>
      </c>
      <c r="J1339" s="134"/>
      <c r="K1339" s="134">
        <f t="shared" si="55"/>
        <v>9489</v>
      </c>
      <c r="L1339" s="134">
        <v>9028</v>
      </c>
      <c r="M1339" s="134">
        <v>461</v>
      </c>
      <c r="N1339" s="134">
        <v>31903</v>
      </c>
      <c r="P1339" s="138"/>
      <c r="Q1339" s="138"/>
      <c r="R1339" s="138"/>
      <c r="S1339" s="138"/>
      <c r="T1339" s="138"/>
      <c r="U1339" s="138"/>
      <c r="V1339" s="138"/>
      <c r="W1339" s="138"/>
      <c r="X1339" s="138"/>
      <c r="Y1339" s="138"/>
      <c r="Z1339" s="138"/>
      <c r="AA1339" s="138"/>
      <c r="AB1339" s="138"/>
    </row>
    <row r="1340" spans="3:28" s="153" customFormat="1" ht="9" customHeight="1" x14ac:dyDescent="0.2">
      <c r="C1340" s="133" t="s">
        <v>82</v>
      </c>
      <c r="D1340" s="133" t="s">
        <v>83</v>
      </c>
      <c r="E1340" s="133"/>
      <c r="F1340" s="134">
        <f t="shared" si="54"/>
        <v>252726</v>
      </c>
      <c r="G1340" s="134">
        <v>242471</v>
      </c>
      <c r="H1340" s="134">
        <v>10255</v>
      </c>
      <c r="I1340" s="134">
        <v>87</v>
      </c>
      <c r="J1340" s="134"/>
      <c r="K1340" s="134">
        <f t="shared" si="55"/>
        <v>3618</v>
      </c>
      <c r="L1340" s="134">
        <v>3544</v>
      </c>
      <c r="M1340" s="134">
        <v>74</v>
      </c>
      <c r="N1340" s="134">
        <v>2143</v>
      </c>
      <c r="P1340" s="138"/>
      <c r="Q1340" s="138"/>
      <c r="R1340" s="138"/>
      <c r="S1340" s="138"/>
      <c r="T1340" s="138"/>
      <c r="U1340" s="138"/>
      <c r="V1340" s="138"/>
      <c r="W1340" s="138"/>
      <c r="X1340" s="138"/>
      <c r="Y1340" s="138"/>
      <c r="Z1340" s="138"/>
      <c r="AA1340" s="138"/>
      <c r="AB1340" s="138"/>
    </row>
    <row r="1341" spans="3:28" s="153" customFormat="1" ht="9" customHeight="1" x14ac:dyDescent="0.2">
      <c r="C1341" s="133"/>
      <c r="D1341" s="133" t="s">
        <v>84</v>
      </c>
      <c r="E1341" s="133"/>
      <c r="F1341" s="134">
        <f t="shared" si="54"/>
        <v>54251</v>
      </c>
      <c r="G1341" s="134">
        <v>54251</v>
      </c>
      <c r="H1341" s="134">
        <v>0</v>
      </c>
      <c r="I1341" s="134">
        <v>0</v>
      </c>
      <c r="J1341" s="134"/>
      <c r="K1341" s="134">
        <f t="shared" si="55"/>
        <v>4846</v>
      </c>
      <c r="L1341" s="134">
        <v>4846</v>
      </c>
      <c r="M1341" s="134">
        <v>0</v>
      </c>
      <c r="N1341" s="134">
        <v>1478</v>
      </c>
      <c r="P1341" s="138"/>
      <c r="Q1341" s="138"/>
      <c r="R1341" s="138"/>
      <c r="S1341" s="138"/>
      <c r="T1341" s="138"/>
      <c r="U1341" s="138"/>
      <c r="V1341" s="138"/>
      <c r="W1341" s="138"/>
      <c r="X1341" s="138"/>
      <c r="Y1341" s="138"/>
      <c r="Z1341" s="138"/>
      <c r="AA1341" s="138"/>
      <c r="AB1341" s="138"/>
    </row>
    <row r="1342" spans="3:28" s="153" customFormat="1" ht="9" customHeight="1" x14ac:dyDescent="0.2">
      <c r="C1342" s="139"/>
      <c r="D1342" s="139" t="s">
        <v>85</v>
      </c>
      <c r="E1342" s="139"/>
      <c r="F1342" s="140">
        <f t="shared" si="54"/>
        <v>1232236</v>
      </c>
      <c r="G1342" s="140">
        <v>1150795</v>
      </c>
      <c r="H1342" s="140">
        <v>81441</v>
      </c>
      <c r="I1342" s="140">
        <v>4689</v>
      </c>
      <c r="J1342" s="140"/>
      <c r="K1342" s="140">
        <f t="shared" si="55"/>
        <v>12989</v>
      </c>
      <c r="L1342" s="140">
        <v>12142</v>
      </c>
      <c r="M1342" s="140">
        <v>847</v>
      </c>
      <c r="N1342" s="140">
        <v>5426</v>
      </c>
      <c r="P1342" s="138"/>
      <c r="Q1342" s="138"/>
      <c r="R1342" s="138"/>
      <c r="S1342" s="138"/>
      <c r="T1342" s="138"/>
      <c r="U1342" s="138"/>
      <c r="V1342" s="138"/>
      <c r="W1342" s="138"/>
      <c r="X1342" s="138"/>
      <c r="Y1342" s="138"/>
      <c r="Z1342" s="138"/>
      <c r="AA1342" s="138"/>
      <c r="AB1342" s="138"/>
    </row>
    <row r="1343" spans="3:28" s="153" customFormat="1" ht="9" customHeight="1" x14ac:dyDescent="0.2">
      <c r="C1343" s="133" t="s">
        <v>86</v>
      </c>
      <c r="D1343" s="133" t="s">
        <v>87</v>
      </c>
      <c r="E1343" s="133"/>
      <c r="F1343" s="134">
        <f t="shared" si="54"/>
        <v>1650807</v>
      </c>
      <c r="G1343" s="134">
        <v>1535641</v>
      </c>
      <c r="H1343" s="134">
        <v>115166</v>
      </c>
      <c r="I1343" s="134">
        <v>6503</v>
      </c>
      <c r="J1343" s="134"/>
      <c r="K1343" s="134">
        <f t="shared" si="55"/>
        <v>6306</v>
      </c>
      <c r="L1343" s="134">
        <v>5340</v>
      </c>
      <c r="M1343" s="134">
        <v>966</v>
      </c>
      <c r="N1343" s="134">
        <v>6574</v>
      </c>
      <c r="P1343" s="138"/>
      <c r="Q1343" s="138"/>
      <c r="R1343" s="138"/>
      <c r="S1343" s="138"/>
      <c r="T1343" s="138"/>
      <c r="U1343" s="138"/>
      <c r="V1343" s="138"/>
      <c r="W1343" s="138"/>
      <c r="X1343" s="138"/>
      <c r="Y1343" s="138"/>
      <c r="Z1343" s="138"/>
      <c r="AA1343" s="138"/>
      <c r="AB1343" s="138"/>
    </row>
    <row r="1344" spans="3:28" s="153" customFormat="1" ht="9" customHeight="1" x14ac:dyDescent="0.2">
      <c r="C1344" s="133" t="s">
        <v>88</v>
      </c>
      <c r="D1344" s="133" t="s">
        <v>88</v>
      </c>
      <c r="E1344" s="133"/>
      <c r="F1344" s="134">
        <f t="shared" si="54"/>
        <v>306674</v>
      </c>
      <c r="G1344" s="134">
        <v>197246</v>
      </c>
      <c r="H1344" s="134">
        <v>109428</v>
      </c>
      <c r="I1344" s="134">
        <v>0</v>
      </c>
      <c r="J1344" s="134"/>
      <c r="K1344" s="134">
        <f t="shared" si="55"/>
        <v>6040</v>
      </c>
      <c r="L1344" s="134">
        <v>6003</v>
      </c>
      <c r="M1344" s="134">
        <v>37</v>
      </c>
      <c r="N1344" s="134">
        <v>7351</v>
      </c>
      <c r="P1344" s="138"/>
      <c r="Q1344" s="138"/>
      <c r="R1344" s="138"/>
      <c r="S1344" s="138"/>
      <c r="T1344" s="138"/>
      <c r="U1344" s="138"/>
      <c r="V1344" s="138"/>
      <c r="W1344" s="138"/>
      <c r="X1344" s="138"/>
      <c r="Y1344" s="138"/>
      <c r="Z1344" s="138"/>
      <c r="AA1344" s="138"/>
      <c r="AB1344" s="138"/>
    </row>
    <row r="1345" spans="3:28" s="153" customFormat="1" ht="9" customHeight="1" x14ac:dyDescent="0.2">
      <c r="C1345" s="133"/>
      <c r="D1345" s="133"/>
      <c r="E1345" s="133"/>
      <c r="F1345" s="134"/>
      <c r="G1345" s="134"/>
      <c r="H1345" s="134"/>
      <c r="I1345" s="134"/>
      <c r="J1345" s="134"/>
      <c r="K1345" s="134"/>
      <c r="L1345" s="134"/>
      <c r="M1345" s="134"/>
      <c r="N1345" s="134"/>
      <c r="P1345" s="138"/>
      <c r="Q1345" s="138"/>
      <c r="R1345" s="138"/>
      <c r="S1345" s="138"/>
      <c r="T1345" s="138"/>
      <c r="U1345" s="138"/>
      <c r="V1345" s="138"/>
      <c r="W1345" s="138"/>
      <c r="X1345" s="138"/>
      <c r="Y1345" s="138"/>
      <c r="Z1345" s="138"/>
      <c r="AA1345" s="138"/>
      <c r="AB1345" s="138"/>
    </row>
    <row r="1346" spans="3:28" s="153" customFormat="1" ht="9" customHeight="1" x14ac:dyDescent="0.2">
      <c r="C1346" s="136">
        <v>2016</v>
      </c>
      <c r="D1346" s="133"/>
      <c r="E1346" s="133"/>
      <c r="F1346" s="134"/>
      <c r="G1346" s="134"/>
      <c r="H1346" s="134"/>
      <c r="I1346" s="134"/>
      <c r="J1346" s="134"/>
      <c r="K1346" s="134"/>
      <c r="L1346" s="134"/>
      <c r="M1346" s="134"/>
      <c r="N1346" s="134"/>
      <c r="P1346" s="138"/>
      <c r="Q1346" s="138"/>
      <c r="R1346" s="138"/>
      <c r="S1346" s="138"/>
      <c r="T1346" s="138"/>
      <c r="U1346" s="138"/>
      <c r="V1346" s="138"/>
      <c r="W1346" s="138"/>
      <c r="X1346" s="138"/>
      <c r="Y1346" s="138"/>
      <c r="Z1346" s="138"/>
      <c r="AA1346" s="138"/>
      <c r="AB1346" s="138"/>
    </row>
    <row r="1347" spans="3:28" s="153" customFormat="1" ht="9" customHeight="1" x14ac:dyDescent="0.2">
      <c r="C1347" s="162" t="s">
        <v>10</v>
      </c>
      <c r="D1347" s="147"/>
      <c r="E1347" s="136"/>
      <c r="F1347" s="137">
        <f>SUM(F1349:F1406)</f>
        <v>124260369</v>
      </c>
      <c r="G1347" s="137">
        <f>SUM(G1349:G1406)</f>
        <v>82639725</v>
      </c>
      <c r="H1347" s="137">
        <f>SUM(H1349:H1406)</f>
        <v>41620644</v>
      </c>
      <c r="I1347" s="137">
        <f>SUM(I1349:I1406)</f>
        <v>1365494</v>
      </c>
      <c r="J1347" s="137"/>
      <c r="K1347" s="137">
        <f>SUM(K1349:K1406)</f>
        <v>724254</v>
      </c>
      <c r="L1347" s="137">
        <f>SUM(L1349:L1406)</f>
        <v>651589</v>
      </c>
      <c r="M1347" s="137">
        <f>SUM(M1349:M1406)</f>
        <v>72665</v>
      </c>
      <c r="N1347" s="137">
        <f>SUM(N1349:N1406)</f>
        <v>486685</v>
      </c>
      <c r="P1347" s="138"/>
      <c r="Q1347" s="138"/>
      <c r="R1347" s="138"/>
      <c r="S1347" s="138"/>
      <c r="T1347" s="138"/>
      <c r="U1347" s="138"/>
      <c r="V1347" s="138"/>
      <c r="W1347" s="138"/>
      <c r="X1347" s="138"/>
      <c r="Y1347" s="138"/>
      <c r="Z1347" s="138"/>
      <c r="AA1347" s="138"/>
      <c r="AB1347" s="138"/>
    </row>
    <row r="1348" spans="3:28" s="153" customFormat="1" ht="9" customHeight="1" x14ac:dyDescent="0.2">
      <c r="C1348" s="162"/>
      <c r="D1348" s="147"/>
      <c r="E1348" s="136"/>
      <c r="F1348" s="137"/>
      <c r="G1348" s="137"/>
      <c r="H1348" s="137"/>
      <c r="I1348" s="137"/>
      <c r="J1348" s="137"/>
      <c r="K1348" s="137"/>
      <c r="L1348" s="137"/>
      <c r="M1348" s="137"/>
      <c r="N1348" s="137"/>
      <c r="P1348" s="138"/>
      <c r="Q1348" s="138"/>
      <c r="R1348" s="138"/>
      <c r="S1348" s="138"/>
      <c r="T1348" s="138"/>
      <c r="U1348" s="138"/>
      <c r="V1348" s="138"/>
      <c r="W1348" s="138"/>
      <c r="X1348" s="138"/>
      <c r="Y1348" s="138"/>
      <c r="Z1348" s="138"/>
      <c r="AA1348" s="138"/>
      <c r="AB1348" s="138"/>
    </row>
    <row r="1349" spans="3:28" s="153" customFormat="1" ht="9" customHeight="1" x14ac:dyDescent="0.2">
      <c r="C1349" s="138" t="s">
        <v>14</v>
      </c>
      <c r="D1349" s="138" t="s">
        <v>14</v>
      </c>
      <c r="E1349" s="138"/>
      <c r="F1349" s="134">
        <f>SUM(G1349:H1349)</f>
        <v>681436</v>
      </c>
      <c r="G1349" s="134">
        <v>520448</v>
      </c>
      <c r="H1349" s="134">
        <v>160988</v>
      </c>
      <c r="I1349" s="134">
        <v>336</v>
      </c>
      <c r="J1349" s="134"/>
      <c r="K1349" s="134">
        <f t="shared" ref="K1349" si="56">SUM(L1349:M1349)</f>
        <v>5964</v>
      </c>
      <c r="L1349" s="134">
        <v>5643</v>
      </c>
      <c r="M1349" s="134">
        <v>321</v>
      </c>
      <c r="N1349" s="134">
        <v>5999</v>
      </c>
      <c r="P1349" s="138"/>
      <c r="Q1349" s="138"/>
      <c r="R1349" s="138"/>
      <c r="S1349" s="138"/>
      <c r="T1349" s="138"/>
      <c r="U1349" s="138"/>
      <c r="V1349" s="138"/>
      <c r="W1349" s="138"/>
      <c r="X1349" s="138"/>
      <c r="Y1349" s="138"/>
      <c r="Z1349" s="138"/>
      <c r="AA1349" s="138"/>
      <c r="AB1349" s="138"/>
    </row>
    <row r="1350" spans="3:28" s="153" customFormat="1" ht="9" customHeight="1" x14ac:dyDescent="0.2">
      <c r="C1350" s="133" t="s">
        <v>15</v>
      </c>
      <c r="D1350" s="138" t="s">
        <v>16</v>
      </c>
      <c r="E1350" s="138"/>
      <c r="F1350" s="134">
        <f>SUM(G1350:H1350)</f>
        <v>708551</v>
      </c>
      <c r="G1350" s="134">
        <v>704510</v>
      </c>
      <c r="H1350" s="134">
        <v>4041</v>
      </c>
      <c r="I1350" s="134">
        <v>0</v>
      </c>
      <c r="J1350" s="134"/>
      <c r="K1350" s="134">
        <f>SUM(L1350:M1350)</f>
        <v>1287</v>
      </c>
      <c r="L1350" s="134">
        <v>1140</v>
      </c>
      <c r="M1350" s="134">
        <v>147</v>
      </c>
      <c r="N1350" s="134">
        <v>6384</v>
      </c>
      <c r="P1350" s="138"/>
      <c r="Q1350" s="138"/>
      <c r="R1350" s="138"/>
      <c r="S1350" s="138"/>
      <c r="T1350" s="138"/>
      <c r="U1350" s="138"/>
      <c r="V1350" s="138"/>
      <c r="W1350" s="138"/>
      <c r="X1350" s="138"/>
      <c r="Y1350" s="138"/>
      <c r="Z1350" s="138"/>
      <c r="AA1350" s="138"/>
      <c r="AB1350" s="138"/>
    </row>
    <row r="1351" spans="3:28" s="153" customFormat="1" ht="9" customHeight="1" x14ac:dyDescent="0.2">
      <c r="C1351" s="133"/>
      <c r="D1351" s="133" t="s">
        <v>17</v>
      </c>
      <c r="E1351" s="133"/>
      <c r="F1351" s="134">
        <f>SUM(G1351:H1351)</f>
        <v>6318826</v>
      </c>
      <c r="G1351" s="134">
        <v>6260747</v>
      </c>
      <c r="H1351" s="134">
        <v>58079</v>
      </c>
      <c r="I1351" s="134">
        <v>354</v>
      </c>
      <c r="J1351" s="134"/>
      <c r="K1351" s="134">
        <f>SUM(L1351:M1351)</f>
        <v>3965</v>
      </c>
      <c r="L1351" s="134">
        <v>3843</v>
      </c>
      <c r="M1351" s="134">
        <v>122</v>
      </c>
      <c r="N1351" s="134">
        <v>9306</v>
      </c>
      <c r="P1351" s="138"/>
      <c r="Q1351" s="138"/>
      <c r="R1351" s="138"/>
      <c r="S1351" s="138"/>
      <c r="T1351" s="138"/>
      <c r="U1351" s="138"/>
      <c r="V1351" s="138"/>
      <c r="W1351" s="138"/>
      <c r="X1351" s="138"/>
      <c r="Y1351" s="138"/>
      <c r="Z1351" s="138"/>
      <c r="AA1351" s="138"/>
      <c r="AB1351" s="138"/>
    </row>
    <row r="1352" spans="3:28" s="153" customFormat="1" ht="9" customHeight="1" x14ac:dyDescent="0.2">
      <c r="C1352" s="139" t="s">
        <v>112</v>
      </c>
      <c r="D1352" s="167" t="s">
        <v>18</v>
      </c>
      <c r="E1352" s="167"/>
      <c r="F1352" s="140">
        <f>SUM(G1352:H1352)</f>
        <v>837072</v>
      </c>
      <c r="G1352" s="140">
        <v>828228</v>
      </c>
      <c r="H1352" s="140">
        <v>8844</v>
      </c>
      <c r="I1352" s="140">
        <v>0</v>
      </c>
      <c r="J1352" s="140"/>
      <c r="K1352" s="140">
        <f>SUM(L1352:M1352)</f>
        <v>3662</v>
      </c>
      <c r="L1352" s="140">
        <v>3338</v>
      </c>
      <c r="M1352" s="140">
        <v>324</v>
      </c>
      <c r="N1352" s="140">
        <v>5823</v>
      </c>
      <c r="P1352" s="138"/>
      <c r="Q1352" s="138"/>
      <c r="R1352" s="138"/>
      <c r="S1352" s="138"/>
      <c r="T1352" s="138"/>
      <c r="U1352" s="138"/>
      <c r="V1352" s="138"/>
      <c r="W1352" s="138"/>
      <c r="X1352" s="138"/>
      <c r="Y1352" s="138"/>
      <c r="Z1352" s="138"/>
      <c r="AA1352" s="138"/>
      <c r="AB1352" s="138"/>
    </row>
    <row r="1353" spans="3:28" s="153" customFormat="1" ht="9" customHeight="1" x14ac:dyDescent="0.2">
      <c r="C1353" s="133"/>
      <c r="D1353" s="141" t="s">
        <v>19</v>
      </c>
      <c r="E1353" s="133"/>
      <c r="F1353" s="134">
        <f>SUM(G1353:H1353)</f>
        <v>65421</v>
      </c>
      <c r="G1353" s="134">
        <v>14669</v>
      </c>
      <c r="H1353" s="134">
        <v>50752</v>
      </c>
      <c r="I1353" s="134">
        <v>0</v>
      </c>
      <c r="J1353" s="134"/>
      <c r="K1353" s="134">
        <f>SUM(L1353:M1353)</f>
        <v>3230</v>
      </c>
      <c r="L1353" s="134">
        <v>3091</v>
      </c>
      <c r="M1353" s="134">
        <v>139</v>
      </c>
      <c r="N1353" s="134">
        <v>3761</v>
      </c>
      <c r="P1353" s="138"/>
      <c r="Q1353" s="138"/>
      <c r="R1353" s="138"/>
      <c r="S1353" s="138"/>
      <c r="T1353" s="138"/>
      <c r="U1353" s="138"/>
      <c r="V1353" s="138"/>
      <c r="W1353" s="138"/>
      <c r="X1353" s="138"/>
      <c r="Y1353" s="138"/>
      <c r="Z1353" s="138"/>
      <c r="AA1353" s="138"/>
      <c r="AB1353" s="138"/>
    </row>
    <row r="1354" spans="3:28" s="153" customFormat="1" ht="9" customHeight="1" x14ac:dyDescent="0.2">
      <c r="C1354" s="133"/>
      <c r="D1354" s="133" t="s">
        <v>20</v>
      </c>
      <c r="E1354" s="133"/>
      <c r="F1354" s="134">
        <f t="shared" ref="F1354:F1370" si="57">SUM(G1354:H1354)</f>
        <v>4088760</v>
      </c>
      <c r="G1354" s="134">
        <v>1264192</v>
      </c>
      <c r="H1354" s="134">
        <v>2824568</v>
      </c>
      <c r="I1354" s="134">
        <v>127291</v>
      </c>
      <c r="J1354" s="134"/>
      <c r="K1354" s="134">
        <f t="shared" ref="K1354:K1370" si="58">SUM(L1354:M1354)</f>
        <v>30906</v>
      </c>
      <c r="L1354" s="134">
        <v>5892</v>
      </c>
      <c r="M1354" s="134">
        <v>25014</v>
      </c>
      <c r="N1354" s="134">
        <v>1014</v>
      </c>
      <c r="P1354" s="138"/>
      <c r="Q1354" s="138"/>
      <c r="R1354" s="138"/>
      <c r="S1354" s="138"/>
      <c r="T1354" s="138"/>
      <c r="U1354" s="138"/>
      <c r="V1354" s="138"/>
      <c r="W1354" s="138"/>
      <c r="X1354" s="138"/>
      <c r="Y1354" s="138"/>
      <c r="Z1354" s="138"/>
      <c r="AA1354" s="138"/>
      <c r="AB1354" s="138"/>
    </row>
    <row r="1355" spans="3:28" s="153" customFormat="1" ht="9" customHeight="1" x14ac:dyDescent="0.2">
      <c r="C1355" s="133" t="s">
        <v>21</v>
      </c>
      <c r="D1355" s="133" t="s">
        <v>21</v>
      </c>
      <c r="E1355" s="133"/>
      <c r="F1355" s="134">
        <f t="shared" si="57"/>
        <v>175869</v>
      </c>
      <c r="G1355" s="134">
        <v>173157</v>
      </c>
      <c r="H1355" s="134">
        <v>2712</v>
      </c>
      <c r="I1355" s="134">
        <v>0</v>
      </c>
      <c r="J1355" s="134"/>
      <c r="K1355" s="134">
        <f t="shared" si="58"/>
        <v>1849</v>
      </c>
      <c r="L1355" s="134">
        <v>1738</v>
      </c>
      <c r="M1355" s="134">
        <v>111</v>
      </c>
      <c r="N1355" s="134">
        <v>5730</v>
      </c>
      <c r="P1355" s="138"/>
      <c r="Q1355" s="138"/>
      <c r="R1355" s="138"/>
      <c r="S1355" s="138"/>
      <c r="T1355" s="138"/>
      <c r="U1355" s="138"/>
      <c r="V1355" s="138"/>
      <c r="W1355" s="138"/>
      <c r="X1355" s="138"/>
      <c r="Y1355" s="138"/>
      <c r="Z1355" s="138"/>
      <c r="AA1355" s="138"/>
      <c r="AB1355" s="138"/>
    </row>
    <row r="1356" spans="3:28" s="153" customFormat="1" ht="9" customHeight="1" x14ac:dyDescent="0.2">
      <c r="C1356" s="139"/>
      <c r="D1356" s="139" t="s">
        <v>22</v>
      </c>
      <c r="E1356" s="139"/>
      <c r="F1356" s="140">
        <f t="shared" si="57"/>
        <v>331903</v>
      </c>
      <c r="G1356" s="140">
        <v>314480</v>
      </c>
      <c r="H1356" s="140">
        <v>17423</v>
      </c>
      <c r="I1356" s="140">
        <v>497</v>
      </c>
      <c r="J1356" s="140"/>
      <c r="K1356" s="140">
        <f t="shared" si="58"/>
        <v>126010</v>
      </c>
      <c r="L1356" s="140">
        <v>126009</v>
      </c>
      <c r="M1356" s="140">
        <v>1</v>
      </c>
      <c r="N1356" s="140">
        <v>1631</v>
      </c>
      <c r="P1356" s="138"/>
      <c r="Q1356" s="138"/>
      <c r="R1356" s="138"/>
      <c r="S1356" s="138"/>
      <c r="T1356" s="138"/>
      <c r="U1356" s="138"/>
      <c r="V1356" s="138"/>
      <c r="W1356" s="138"/>
      <c r="X1356" s="138"/>
      <c r="Y1356" s="138"/>
      <c r="Z1356" s="138"/>
      <c r="AA1356" s="138"/>
      <c r="AB1356" s="138"/>
    </row>
    <row r="1357" spans="3:28" s="153" customFormat="1" ht="9" customHeight="1" x14ac:dyDescent="0.2">
      <c r="C1357" s="133" t="s">
        <v>23</v>
      </c>
      <c r="D1357" s="133" t="s">
        <v>24</v>
      </c>
      <c r="E1357" s="133"/>
      <c r="F1357" s="134">
        <f t="shared" si="57"/>
        <v>638159</v>
      </c>
      <c r="G1357" s="134">
        <v>584774</v>
      </c>
      <c r="H1357" s="134">
        <v>53385</v>
      </c>
      <c r="I1357" s="134">
        <v>0</v>
      </c>
      <c r="J1357" s="134"/>
      <c r="K1357" s="134">
        <f t="shared" si="58"/>
        <v>4545</v>
      </c>
      <c r="L1357" s="134">
        <v>3746</v>
      </c>
      <c r="M1357" s="134">
        <v>799</v>
      </c>
      <c r="N1357" s="134">
        <v>4194</v>
      </c>
      <c r="P1357" s="138"/>
      <c r="Q1357" s="138"/>
      <c r="R1357" s="138"/>
      <c r="S1357" s="138"/>
      <c r="T1357" s="138"/>
      <c r="U1357" s="138"/>
      <c r="V1357" s="138"/>
      <c r="W1357" s="138"/>
      <c r="X1357" s="138"/>
      <c r="Y1357" s="138"/>
      <c r="Z1357" s="138"/>
      <c r="AA1357" s="138"/>
      <c r="AB1357" s="138"/>
    </row>
    <row r="1358" spans="3:28" s="153" customFormat="1" ht="9" customHeight="1" x14ac:dyDescent="0.2">
      <c r="C1358" s="133" t="s">
        <v>25</v>
      </c>
      <c r="D1358" s="133" t="s">
        <v>25</v>
      </c>
      <c r="E1358" s="133"/>
      <c r="F1358" s="134">
        <f t="shared" si="57"/>
        <v>134818</v>
      </c>
      <c r="G1358" s="134">
        <v>134190</v>
      </c>
      <c r="H1358" s="134">
        <v>628</v>
      </c>
      <c r="I1358" s="134">
        <v>96</v>
      </c>
      <c r="J1358" s="134"/>
      <c r="K1358" s="134">
        <f t="shared" si="58"/>
        <v>1678</v>
      </c>
      <c r="L1358" s="134">
        <v>1678</v>
      </c>
      <c r="M1358" s="134">
        <v>0</v>
      </c>
      <c r="N1358" s="134">
        <v>2370</v>
      </c>
      <c r="P1358" s="138"/>
      <c r="Q1358" s="138"/>
      <c r="R1358" s="138"/>
      <c r="S1358" s="138"/>
      <c r="T1358" s="138"/>
      <c r="U1358" s="138"/>
      <c r="V1358" s="138"/>
      <c r="W1358" s="138"/>
      <c r="X1358" s="138"/>
      <c r="Y1358" s="138"/>
      <c r="Z1358" s="138"/>
      <c r="AA1358" s="138"/>
      <c r="AB1358" s="138"/>
    </row>
    <row r="1359" spans="3:28" s="153" customFormat="1" ht="9" customHeight="1" x14ac:dyDescent="0.2">
      <c r="C1359" s="133"/>
      <c r="D1359" s="133" t="s">
        <v>26</v>
      </c>
      <c r="E1359" s="133"/>
      <c r="F1359" s="134">
        <f t="shared" si="57"/>
        <v>174394</v>
      </c>
      <c r="G1359" s="134">
        <v>105720</v>
      </c>
      <c r="H1359" s="134">
        <v>68674</v>
      </c>
      <c r="I1359" s="134">
        <v>13275</v>
      </c>
      <c r="J1359" s="134"/>
      <c r="K1359" s="134">
        <f t="shared" si="58"/>
        <v>2287</v>
      </c>
      <c r="L1359" s="134">
        <v>2099</v>
      </c>
      <c r="M1359" s="134">
        <v>188</v>
      </c>
      <c r="N1359" s="134">
        <v>5222</v>
      </c>
      <c r="P1359" s="138"/>
      <c r="Q1359" s="138"/>
      <c r="R1359" s="138"/>
      <c r="S1359" s="138"/>
      <c r="T1359" s="138"/>
      <c r="U1359" s="138"/>
      <c r="V1359" s="138"/>
      <c r="W1359" s="138"/>
      <c r="X1359" s="138"/>
      <c r="Y1359" s="138"/>
      <c r="Z1359" s="138"/>
      <c r="AA1359" s="138"/>
      <c r="AB1359" s="138"/>
    </row>
    <row r="1360" spans="3:28" s="153" customFormat="1" ht="9" customHeight="1" x14ac:dyDescent="0.2">
      <c r="C1360" s="139" t="s">
        <v>27</v>
      </c>
      <c r="D1360" s="139" t="s">
        <v>96</v>
      </c>
      <c r="E1360" s="139"/>
      <c r="F1360" s="140">
        <f t="shared" si="57"/>
        <v>1247065</v>
      </c>
      <c r="G1360" s="140">
        <v>1233832</v>
      </c>
      <c r="H1360" s="140">
        <v>13233</v>
      </c>
      <c r="I1360" s="140">
        <v>1188</v>
      </c>
      <c r="J1360" s="140"/>
      <c r="K1360" s="140">
        <f t="shared" si="58"/>
        <v>3620</v>
      </c>
      <c r="L1360" s="140">
        <v>3562</v>
      </c>
      <c r="M1360" s="140">
        <v>58</v>
      </c>
      <c r="N1360" s="140">
        <v>20794</v>
      </c>
      <c r="P1360" s="138"/>
      <c r="Q1360" s="138"/>
      <c r="R1360" s="138"/>
      <c r="S1360" s="138"/>
      <c r="T1360" s="138"/>
      <c r="U1360" s="138"/>
      <c r="V1360" s="138"/>
      <c r="W1360" s="138"/>
      <c r="X1360" s="138"/>
      <c r="Y1360" s="138"/>
      <c r="Z1360" s="138"/>
      <c r="AA1360" s="138"/>
      <c r="AB1360" s="138"/>
    </row>
    <row r="1361" spans="3:28" s="153" customFormat="1" ht="9" customHeight="1" x14ac:dyDescent="0.2">
      <c r="C1361" s="133"/>
      <c r="D1361" s="133" t="s">
        <v>89</v>
      </c>
      <c r="E1361" s="133"/>
      <c r="F1361" s="134">
        <f t="shared" si="57"/>
        <v>12543</v>
      </c>
      <c r="G1361" s="134">
        <v>12543</v>
      </c>
      <c r="H1361" s="134">
        <v>0</v>
      </c>
      <c r="I1361" s="134">
        <v>0</v>
      </c>
      <c r="J1361" s="134"/>
      <c r="K1361" s="134">
        <f t="shared" si="58"/>
        <v>428</v>
      </c>
      <c r="L1361" s="134">
        <v>428</v>
      </c>
      <c r="M1361" s="134">
        <v>0</v>
      </c>
      <c r="N1361" s="134">
        <v>4271</v>
      </c>
      <c r="P1361" s="138"/>
      <c r="Q1361" s="138"/>
      <c r="R1361" s="138"/>
      <c r="S1361" s="138"/>
      <c r="T1361" s="138"/>
      <c r="U1361" s="138"/>
      <c r="V1361" s="138"/>
      <c r="W1361" s="138"/>
      <c r="X1361" s="138"/>
      <c r="Y1361" s="138"/>
      <c r="Z1361" s="138"/>
      <c r="AA1361" s="138"/>
      <c r="AB1361" s="138"/>
    </row>
    <row r="1362" spans="3:28" s="153" customFormat="1" ht="9" customHeight="1" x14ac:dyDescent="0.2">
      <c r="C1362" s="133"/>
      <c r="D1362" s="133" t="s">
        <v>28</v>
      </c>
      <c r="E1362" s="133"/>
      <c r="F1362" s="134">
        <f t="shared" si="57"/>
        <v>307438</v>
      </c>
      <c r="G1362" s="134">
        <v>295546</v>
      </c>
      <c r="H1362" s="134">
        <v>11892</v>
      </c>
      <c r="I1362" s="134">
        <v>437</v>
      </c>
      <c r="J1362" s="134"/>
      <c r="K1362" s="134">
        <f t="shared" si="58"/>
        <v>913</v>
      </c>
      <c r="L1362" s="134">
        <v>908</v>
      </c>
      <c r="M1362" s="134">
        <v>5</v>
      </c>
      <c r="N1362" s="134">
        <v>2224</v>
      </c>
      <c r="P1362" s="138"/>
      <c r="Q1362" s="138"/>
      <c r="R1362" s="138"/>
      <c r="S1362" s="138"/>
      <c r="T1362" s="138"/>
      <c r="U1362" s="138"/>
      <c r="V1362" s="138"/>
      <c r="W1362" s="138"/>
      <c r="X1362" s="138"/>
      <c r="Y1362" s="138"/>
      <c r="Z1362" s="138"/>
      <c r="AA1362" s="138"/>
      <c r="AB1362" s="138"/>
    </row>
    <row r="1363" spans="3:28" s="153" customFormat="1" ht="9" customHeight="1" x14ac:dyDescent="0.2">
      <c r="C1363" s="133" t="s">
        <v>30</v>
      </c>
      <c r="D1363" s="133" t="s">
        <v>31</v>
      </c>
      <c r="E1363" s="133"/>
      <c r="F1363" s="134">
        <f t="shared" si="57"/>
        <v>1074747</v>
      </c>
      <c r="G1363" s="134">
        <v>1067385</v>
      </c>
      <c r="H1363" s="134">
        <v>7362</v>
      </c>
      <c r="I1363" s="134">
        <v>5132</v>
      </c>
      <c r="J1363" s="134"/>
      <c r="K1363" s="134">
        <f t="shared" si="58"/>
        <v>5782</v>
      </c>
      <c r="L1363" s="134">
        <v>5254</v>
      </c>
      <c r="M1363" s="134">
        <v>528</v>
      </c>
      <c r="N1363" s="134">
        <v>17194</v>
      </c>
      <c r="P1363" s="138"/>
      <c r="Q1363" s="138"/>
      <c r="R1363" s="138"/>
      <c r="S1363" s="138"/>
      <c r="T1363" s="138"/>
      <c r="U1363" s="138"/>
      <c r="V1363" s="138"/>
      <c r="W1363" s="138"/>
      <c r="X1363" s="138"/>
      <c r="Y1363" s="138"/>
      <c r="Z1363" s="138"/>
      <c r="AA1363" s="138"/>
      <c r="AB1363" s="138"/>
    </row>
    <row r="1364" spans="3:28" s="153" customFormat="1" ht="9" customHeight="1" x14ac:dyDescent="0.2">
      <c r="C1364" s="139"/>
      <c r="D1364" s="139" t="s">
        <v>30</v>
      </c>
      <c r="E1364" s="139"/>
      <c r="F1364" s="140">
        <f t="shared" si="57"/>
        <v>1281736</v>
      </c>
      <c r="G1364" s="140">
        <v>1175583</v>
      </c>
      <c r="H1364" s="140">
        <v>106153</v>
      </c>
      <c r="I1364" s="140">
        <v>0</v>
      </c>
      <c r="J1364" s="140"/>
      <c r="K1364" s="140">
        <f t="shared" si="58"/>
        <v>16031</v>
      </c>
      <c r="L1364" s="140">
        <v>15349</v>
      </c>
      <c r="M1364" s="140">
        <v>682</v>
      </c>
      <c r="N1364" s="140">
        <v>8194</v>
      </c>
      <c r="P1364" s="138"/>
      <c r="Q1364" s="138"/>
      <c r="R1364" s="138"/>
      <c r="S1364" s="138"/>
      <c r="T1364" s="138"/>
      <c r="U1364" s="138"/>
      <c r="V1364" s="138"/>
      <c r="W1364" s="138"/>
      <c r="X1364" s="138"/>
      <c r="Y1364" s="138"/>
      <c r="Z1364" s="138"/>
      <c r="AA1364" s="138"/>
      <c r="AB1364" s="138"/>
    </row>
    <row r="1365" spans="3:28" s="153" customFormat="1" ht="9" customHeight="1" x14ac:dyDescent="0.2">
      <c r="C1365" s="133" t="s">
        <v>111</v>
      </c>
      <c r="D1365" s="133" t="s">
        <v>32</v>
      </c>
      <c r="E1365" s="133"/>
      <c r="F1365" s="134">
        <f t="shared" si="57"/>
        <v>41707523</v>
      </c>
      <c r="G1365" s="134">
        <v>27654171</v>
      </c>
      <c r="H1365" s="134">
        <v>14053352</v>
      </c>
      <c r="I1365" s="134">
        <v>0</v>
      </c>
      <c r="J1365" s="134"/>
      <c r="K1365" s="134">
        <f t="shared" si="58"/>
        <v>0</v>
      </c>
      <c r="L1365" s="134">
        <v>0</v>
      </c>
      <c r="M1365" s="134">
        <v>0</v>
      </c>
      <c r="N1365" s="134">
        <v>0</v>
      </c>
      <c r="P1365" s="138"/>
      <c r="Q1365" s="138"/>
      <c r="R1365" s="138"/>
      <c r="S1365" s="138"/>
      <c r="T1365" s="138"/>
      <c r="U1365" s="138"/>
      <c r="V1365" s="138"/>
      <c r="W1365" s="138"/>
      <c r="X1365" s="138"/>
      <c r="Y1365" s="138"/>
      <c r="Z1365" s="138"/>
      <c r="AA1365" s="138"/>
      <c r="AB1365" s="138"/>
    </row>
    <row r="1366" spans="3:28" s="153" customFormat="1" ht="9" customHeight="1" x14ac:dyDescent="0.2">
      <c r="C1366" s="133" t="s">
        <v>33</v>
      </c>
      <c r="D1366" s="133" t="s">
        <v>33</v>
      </c>
      <c r="E1366" s="133"/>
      <c r="F1366" s="134">
        <f t="shared" si="57"/>
        <v>382896</v>
      </c>
      <c r="G1366" s="134">
        <v>334795</v>
      </c>
      <c r="H1366" s="134">
        <v>48101</v>
      </c>
      <c r="I1366" s="134">
        <v>20</v>
      </c>
      <c r="J1366" s="134"/>
      <c r="K1366" s="134">
        <f t="shared" si="58"/>
        <v>27742</v>
      </c>
      <c r="L1366" s="134">
        <v>27660</v>
      </c>
      <c r="M1366" s="134">
        <v>82</v>
      </c>
      <c r="N1366" s="134">
        <v>13757</v>
      </c>
      <c r="P1366" s="138"/>
      <c r="Q1366" s="138"/>
      <c r="R1366" s="138"/>
      <c r="S1366" s="138"/>
      <c r="T1366" s="138"/>
      <c r="U1366" s="138"/>
      <c r="V1366" s="138"/>
      <c r="W1366" s="138"/>
      <c r="X1366" s="138"/>
      <c r="Y1366" s="138"/>
      <c r="Z1366" s="138"/>
      <c r="AA1366" s="138"/>
      <c r="AB1366" s="138"/>
    </row>
    <row r="1367" spans="3:28" s="153" customFormat="1" ht="9" customHeight="1" x14ac:dyDescent="0.2">
      <c r="C1367" s="133" t="s">
        <v>34</v>
      </c>
      <c r="D1367" s="133" t="s">
        <v>35</v>
      </c>
      <c r="E1367" s="133"/>
      <c r="F1367" s="134">
        <f t="shared" si="57"/>
        <v>1692864</v>
      </c>
      <c r="G1367" s="134">
        <v>1096899</v>
      </c>
      <c r="H1367" s="134">
        <v>595965</v>
      </c>
      <c r="I1367" s="134">
        <v>80</v>
      </c>
      <c r="J1367" s="134"/>
      <c r="K1367" s="134">
        <f t="shared" si="58"/>
        <v>8592</v>
      </c>
      <c r="L1367" s="134">
        <v>7787</v>
      </c>
      <c r="M1367" s="134">
        <v>805</v>
      </c>
      <c r="N1367" s="134">
        <v>9872</v>
      </c>
      <c r="P1367" s="138"/>
      <c r="Q1367" s="138"/>
      <c r="R1367" s="138"/>
      <c r="S1367" s="138"/>
      <c r="T1367" s="138"/>
      <c r="U1367" s="138"/>
      <c r="V1367" s="138"/>
      <c r="W1367" s="138"/>
      <c r="X1367" s="138"/>
      <c r="Y1367" s="138"/>
      <c r="Z1367" s="138"/>
      <c r="AA1367" s="138"/>
      <c r="AB1367" s="138"/>
    </row>
    <row r="1368" spans="3:28" s="153" customFormat="1" ht="9" customHeight="1" x14ac:dyDescent="0.2">
      <c r="C1368" s="139" t="s">
        <v>36</v>
      </c>
      <c r="D1368" s="139" t="s">
        <v>37</v>
      </c>
      <c r="E1368" s="139"/>
      <c r="F1368" s="140">
        <f t="shared" si="57"/>
        <v>670468</v>
      </c>
      <c r="G1368" s="140">
        <v>625744</v>
      </c>
      <c r="H1368" s="140">
        <v>44724</v>
      </c>
      <c r="I1368" s="140">
        <v>8136</v>
      </c>
      <c r="J1368" s="140"/>
      <c r="K1368" s="140">
        <f t="shared" si="58"/>
        <v>20081</v>
      </c>
      <c r="L1368" s="140">
        <v>19554</v>
      </c>
      <c r="M1368" s="140">
        <v>527</v>
      </c>
      <c r="N1368" s="140">
        <v>19808</v>
      </c>
      <c r="P1368" s="138"/>
      <c r="Q1368" s="138"/>
      <c r="R1368" s="138"/>
      <c r="S1368" s="138"/>
      <c r="T1368" s="138"/>
      <c r="U1368" s="138"/>
      <c r="V1368" s="138"/>
      <c r="W1368" s="138"/>
      <c r="X1368" s="138"/>
      <c r="Y1368" s="138"/>
      <c r="Z1368" s="138"/>
      <c r="AA1368" s="138"/>
      <c r="AB1368" s="138"/>
    </row>
    <row r="1369" spans="3:28" s="153" customFormat="1" ht="9" customHeight="1" x14ac:dyDescent="0.2">
      <c r="C1369" s="133"/>
      <c r="D1369" s="133" t="s">
        <v>38</v>
      </c>
      <c r="E1369" s="133"/>
      <c r="F1369" s="134">
        <f t="shared" si="57"/>
        <v>482134</v>
      </c>
      <c r="G1369" s="134">
        <v>319648</v>
      </c>
      <c r="H1369" s="134">
        <v>162486</v>
      </c>
      <c r="I1369" s="134">
        <v>61643</v>
      </c>
      <c r="J1369" s="134"/>
      <c r="K1369" s="134">
        <f t="shared" si="58"/>
        <v>6749</v>
      </c>
      <c r="L1369" s="134">
        <v>6594</v>
      </c>
      <c r="M1369" s="134">
        <v>155</v>
      </c>
      <c r="N1369" s="134">
        <v>6863</v>
      </c>
      <c r="P1369" s="138"/>
      <c r="Q1369" s="138"/>
      <c r="R1369" s="138"/>
      <c r="S1369" s="138"/>
      <c r="T1369" s="138"/>
      <c r="U1369" s="138"/>
      <c r="V1369" s="138"/>
      <c r="W1369" s="138"/>
      <c r="X1369" s="138"/>
      <c r="Y1369" s="138"/>
      <c r="Z1369" s="138"/>
      <c r="AA1369" s="138"/>
      <c r="AB1369" s="138"/>
    </row>
    <row r="1370" spans="3:28" s="153" customFormat="1" ht="9" customHeight="1" x14ac:dyDescent="0.2">
      <c r="C1370" s="133" t="s">
        <v>39</v>
      </c>
      <c r="D1370" s="133" t="s">
        <v>40</v>
      </c>
      <c r="E1370" s="133"/>
      <c r="F1370" s="134">
        <f t="shared" si="57"/>
        <v>11362552</v>
      </c>
      <c r="G1370" s="134">
        <v>7693348</v>
      </c>
      <c r="H1370" s="134">
        <v>3669204</v>
      </c>
      <c r="I1370" s="134">
        <v>12</v>
      </c>
      <c r="J1370" s="134"/>
      <c r="K1370" s="134">
        <f t="shared" si="58"/>
        <v>16584</v>
      </c>
      <c r="L1370" s="134">
        <v>15029</v>
      </c>
      <c r="M1370" s="134">
        <v>1555</v>
      </c>
      <c r="N1370" s="134">
        <v>16617</v>
      </c>
      <c r="P1370" s="138"/>
      <c r="Q1370" s="138"/>
      <c r="R1370" s="138"/>
      <c r="S1370" s="138"/>
      <c r="T1370" s="138"/>
      <c r="U1370" s="138"/>
      <c r="V1370" s="138"/>
      <c r="W1370" s="138"/>
      <c r="X1370" s="138"/>
      <c r="Y1370" s="138"/>
      <c r="Z1370" s="138"/>
      <c r="AA1370" s="138"/>
      <c r="AB1370" s="138"/>
    </row>
    <row r="1371" spans="3:28" s="153" customFormat="1" ht="9" customHeight="1" x14ac:dyDescent="0.2">
      <c r="C1371" s="133"/>
      <c r="D1371" s="133" t="s">
        <v>41</v>
      </c>
      <c r="E1371" s="133"/>
      <c r="F1371" s="134">
        <f>SUM(G1371:H1371)</f>
        <v>3990483</v>
      </c>
      <c r="G1371" s="134">
        <v>1267587</v>
      </c>
      <c r="H1371" s="134">
        <v>2722896</v>
      </c>
      <c r="I1371" s="134">
        <v>30446</v>
      </c>
      <c r="J1371" s="134"/>
      <c r="K1371" s="134">
        <f>SUM(L1371:M1371)</f>
        <v>24915</v>
      </c>
      <c r="L1371" s="134">
        <v>16590</v>
      </c>
      <c r="M1371" s="134">
        <v>8325</v>
      </c>
      <c r="N1371" s="134">
        <v>17462</v>
      </c>
      <c r="P1371" s="138"/>
      <c r="Q1371" s="138"/>
      <c r="R1371" s="138"/>
      <c r="S1371" s="138"/>
      <c r="T1371" s="138"/>
      <c r="U1371" s="138"/>
      <c r="V1371" s="138"/>
      <c r="W1371" s="138"/>
      <c r="X1371" s="138"/>
      <c r="Y1371" s="138"/>
      <c r="Z1371" s="138"/>
      <c r="AA1371" s="138"/>
      <c r="AB1371" s="138"/>
    </row>
    <row r="1372" spans="3:28" s="153" customFormat="1" ht="9" customHeight="1" x14ac:dyDescent="0.2">
      <c r="C1372" s="139" t="s">
        <v>32</v>
      </c>
      <c r="D1372" s="139" t="s">
        <v>42</v>
      </c>
      <c r="E1372" s="139"/>
      <c r="F1372" s="140">
        <f>SUM(G1372:H1372)</f>
        <v>625041</v>
      </c>
      <c r="G1372" s="140">
        <v>614232</v>
      </c>
      <c r="H1372" s="140">
        <v>10809</v>
      </c>
      <c r="I1372" s="140">
        <v>8078</v>
      </c>
      <c r="J1372" s="140"/>
      <c r="K1372" s="140">
        <f>SUM(L1372:M1372)</f>
        <v>86870</v>
      </c>
      <c r="L1372" s="140">
        <v>63247</v>
      </c>
      <c r="M1372" s="140">
        <v>23623</v>
      </c>
      <c r="N1372" s="140">
        <v>51163</v>
      </c>
      <c r="P1372" s="138"/>
      <c r="Q1372" s="138"/>
      <c r="R1372" s="138"/>
      <c r="S1372" s="138"/>
      <c r="T1372" s="138"/>
      <c r="U1372" s="138"/>
      <c r="V1372" s="138"/>
      <c r="W1372" s="138"/>
      <c r="X1372" s="138"/>
      <c r="Y1372" s="138"/>
      <c r="Z1372" s="138"/>
      <c r="AA1372" s="138"/>
      <c r="AB1372" s="138"/>
    </row>
    <row r="1373" spans="3:28" s="153" customFormat="1" ht="9" customHeight="1" x14ac:dyDescent="0.2">
      <c r="C1373" s="133" t="s">
        <v>43</v>
      </c>
      <c r="D1373" s="133" t="s">
        <v>44</v>
      </c>
      <c r="E1373" s="133"/>
      <c r="F1373" s="134">
        <f>SUM(G1373:H1373)</f>
        <v>524944</v>
      </c>
      <c r="G1373" s="134">
        <v>257426</v>
      </c>
      <c r="H1373" s="134">
        <v>267518</v>
      </c>
      <c r="I1373" s="134">
        <v>652</v>
      </c>
      <c r="J1373" s="134"/>
      <c r="K1373" s="134">
        <f>SUM(L1373:M1373)</f>
        <v>4351</v>
      </c>
      <c r="L1373" s="134">
        <v>4237</v>
      </c>
      <c r="M1373" s="134">
        <v>114</v>
      </c>
      <c r="N1373" s="134">
        <v>5988</v>
      </c>
      <c r="P1373" s="138"/>
      <c r="Q1373" s="138"/>
      <c r="R1373" s="138"/>
      <c r="S1373" s="138"/>
      <c r="T1373" s="138"/>
      <c r="U1373" s="138"/>
      <c r="V1373" s="138"/>
      <c r="W1373" s="138"/>
      <c r="X1373" s="138"/>
      <c r="Y1373" s="138"/>
      <c r="Z1373" s="138"/>
      <c r="AA1373" s="138"/>
      <c r="AB1373" s="138"/>
    </row>
    <row r="1374" spans="3:28" s="153" customFormat="1" ht="9" customHeight="1" x14ac:dyDescent="0.2">
      <c r="C1374" s="133"/>
      <c r="D1374" s="133" t="s">
        <v>45</v>
      </c>
      <c r="E1374" s="133"/>
      <c r="F1374" s="134">
        <f t="shared" ref="F1374:F1406" si="59">SUM(G1374:H1374)</f>
        <v>120740</v>
      </c>
      <c r="G1374" s="134">
        <v>105291</v>
      </c>
      <c r="H1374" s="134">
        <v>15449</v>
      </c>
      <c r="I1374" s="134">
        <v>0</v>
      </c>
      <c r="J1374" s="134"/>
      <c r="K1374" s="134">
        <f t="shared" ref="K1374:K1406" si="60">SUM(L1374:M1374)</f>
        <v>967</v>
      </c>
      <c r="L1374" s="134">
        <v>967</v>
      </c>
      <c r="M1374" s="134">
        <v>0</v>
      </c>
      <c r="N1374" s="134">
        <v>6966</v>
      </c>
      <c r="P1374" s="138"/>
      <c r="Q1374" s="138"/>
      <c r="R1374" s="138"/>
      <c r="S1374" s="138"/>
      <c r="T1374" s="138"/>
      <c r="U1374" s="138"/>
      <c r="V1374" s="138"/>
      <c r="W1374" s="138"/>
      <c r="X1374" s="138"/>
      <c r="Y1374" s="138"/>
      <c r="Z1374" s="138"/>
      <c r="AA1374" s="138"/>
      <c r="AB1374" s="138"/>
    </row>
    <row r="1375" spans="3:28" s="153" customFormat="1" ht="9" customHeight="1" x14ac:dyDescent="0.2">
      <c r="C1375" s="133" t="s">
        <v>46</v>
      </c>
      <c r="D1375" s="133" t="s">
        <v>47</v>
      </c>
      <c r="E1375" s="133"/>
      <c r="F1375" s="134">
        <f t="shared" si="59"/>
        <v>22726</v>
      </c>
      <c r="G1375" s="134">
        <v>22726</v>
      </c>
      <c r="H1375" s="134">
        <v>0</v>
      </c>
      <c r="I1375" s="134">
        <v>0</v>
      </c>
      <c r="J1375" s="134"/>
      <c r="K1375" s="134">
        <f t="shared" si="60"/>
        <v>548</v>
      </c>
      <c r="L1375" s="134">
        <v>483</v>
      </c>
      <c r="M1375" s="134">
        <v>65</v>
      </c>
      <c r="N1375" s="134">
        <v>2248</v>
      </c>
      <c r="P1375" s="138"/>
      <c r="Q1375" s="138"/>
      <c r="R1375" s="138"/>
      <c r="S1375" s="138"/>
      <c r="T1375" s="138"/>
      <c r="U1375" s="138"/>
      <c r="V1375" s="138"/>
      <c r="W1375" s="138"/>
      <c r="X1375" s="138"/>
      <c r="Y1375" s="138"/>
      <c r="Z1375" s="138"/>
      <c r="AA1375" s="138"/>
      <c r="AB1375" s="138"/>
    </row>
    <row r="1376" spans="3:28" s="153" customFormat="1" ht="9" customHeight="1" x14ac:dyDescent="0.2">
      <c r="C1376" s="139" t="s">
        <v>48</v>
      </c>
      <c r="D1376" s="139" t="s">
        <v>49</v>
      </c>
      <c r="E1376" s="139"/>
      <c r="F1376" s="140">
        <f t="shared" si="59"/>
        <v>142477</v>
      </c>
      <c r="G1376" s="140">
        <v>142477</v>
      </c>
      <c r="H1376" s="140">
        <v>0</v>
      </c>
      <c r="I1376" s="140">
        <v>0</v>
      </c>
      <c r="J1376" s="140"/>
      <c r="K1376" s="140">
        <f t="shared" si="60"/>
        <v>1933</v>
      </c>
      <c r="L1376" s="140">
        <v>1933</v>
      </c>
      <c r="M1376" s="140">
        <v>0</v>
      </c>
      <c r="N1376" s="140">
        <v>3957</v>
      </c>
      <c r="P1376" s="138"/>
      <c r="Q1376" s="138"/>
      <c r="R1376" s="138"/>
      <c r="S1376" s="138"/>
      <c r="T1376" s="138"/>
      <c r="U1376" s="138"/>
      <c r="V1376" s="138"/>
      <c r="W1376" s="138"/>
      <c r="X1376" s="138"/>
      <c r="Y1376" s="138"/>
      <c r="Z1376" s="138"/>
      <c r="AA1376" s="138"/>
      <c r="AB1376" s="138"/>
    </row>
    <row r="1377" spans="3:28" s="153" customFormat="1" ht="9" customHeight="1" x14ac:dyDescent="0.2">
      <c r="C1377" s="133" t="s">
        <v>50</v>
      </c>
      <c r="D1377" s="133" t="s">
        <v>51</v>
      </c>
      <c r="E1377" s="133"/>
      <c r="F1377" s="134">
        <f t="shared" si="59"/>
        <v>9159562</v>
      </c>
      <c r="G1377" s="134">
        <v>7904242</v>
      </c>
      <c r="H1377" s="134">
        <v>1255320</v>
      </c>
      <c r="I1377" s="134">
        <v>682</v>
      </c>
      <c r="J1377" s="134"/>
      <c r="K1377" s="134">
        <f t="shared" si="60"/>
        <v>8184</v>
      </c>
      <c r="L1377" s="134">
        <v>6880</v>
      </c>
      <c r="M1377" s="134">
        <v>1304</v>
      </c>
      <c r="N1377" s="134">
        <v>10105</v>
      </c>
      <c r="P1377" s="138"/>
      <c r="Q1377" s="138"/>
      <c r="R1377" s="138"/>
      <c r="S1377" s="138"/>
      <c r="T1377" s="138"/>
      <c r="U1377" s="138"/>
      <c r="V1377" s="138"/>
      <c r="W1377" s="138"/>
      <c r="X1377" s="138"/>
      <c r="Y1377" s="138"/>
      <c r="Z1377" s="138"/>
      <c r="AA1377" s="138"/>
      <c r="AB1377" s="138"/>
    </row>
    <row r="1378" spans="3:28" s="153" customFormat="1" ht="9" customHeight="1" x14ac:dyDescent="0.2">
      <c r="C1378" s="133" t="s">
        <v>52</v>
      </c>
      <c r="D1378" s="133" t="s">
        <v>53</v>
      </c>
      <c r="E1378" s="133"/>
      <c r="F1378" s="134">
        <f t="shared" si="59"/>
        <v>661624</v>
      </c>
      <c r="G1378" s="134">
        <v>544190</v>
      </c>
      <c r="H1378" s="134">
        <v>117434</v>
      </c>
      <c r="I1378" s="134">
        <v>164</v>
      </c>
      <c r="J1378" s="134"/>
      <c r="K1378" s="134">
        <f t="shared" si="60"/>
        <v>992</v>
      </c>
      <c r="L1378" s="134">
        <v>967</v>
      </c>
      <c r="M1378" s="134">
        <v>25</v>
      </c>
      <c r="N1378" s="134">
        <v>1093</v>
      </c>
      <c r="P1378" s="138"/>
      <c r="Q1378" s="138"/>
      <c r="R1378" s="138"/>
      <c r="S1378" s="138"/>
      <c r="T1378" s="138"/>
      <c r="U1378" s="138"/>
      <c r="V1378" s="138"/>
      <c r="W1378" s="138"/>
      <c r="X1378" s="138"/>
      <c r="Y1378" s="138"/>
      <c r="Z1378" s="138"/>
      <c r="AA1378" s="138"/>
      <c r="AB1378" s="138"/>
    </row>
    <row r="1379" spans="3:28" s="153" customFormat="1" ht="9" customHeight="1" x14ac:dyDescent="0.2">
      <c r="C1379" s="133"/>
      <c r="D1379" s="133" t="s">
        <v>52</v>
      </c>
      <c r="E1379" s="133"/>
      <c r="F1379" s="134">
        <f t="shared" si="59"/>
        <v>741551</v>
      </c>
      <c r="G1379" s="134">
        <v>682189</v>
      </c>
      <c r="H1379" s="134">
        <v>59362</v>
      </c>
      <c r="I1379" s="134">
        <v>34</v>
      </c>
      <c r="J1379" s="134"/>
      <c r="K1379" s="134">
        <f t="shared" si="60"/>
        <v>5325</v>
      </c>
      <c r="L1379" s="134">
        <v>5233</v>
      </c>
      <c r="M1379" s="134">
        <v>92</v>
      </c>
      <c r="N1379" s="134">
        <v>14984</v>
      </c>
      <c r="P1379" s="138"/>
      <c r="Q1379" s="138"/>
      <c r="R1379" s="138"/>
      <c r="S1379" s="138"/>
      <c r="T1379" s="138"/>
      <c r="U1379" s="138"/>
      <c r="V1379" s="138"/>
      <c r="W1379" s="138"/>
      <c r="X1379" s="138"/>
      <c r="Y1379" s="138"/>
      <c r="Z1379" s="138"/>
      <c r="AA1379" s="138"/>
      <c r="AB1379" s="138"/>
    </row>
    <row r="1380" spans="3:28" s="153" customFormat="1" ht="9" customHeight="1" x14ac:dyDescent="0.2">
      <c r="C1380" s="139"/>
      <c r="D1380" s="139" t="s">
        <v>54</v>
      </c>
      <c r="E1380" s="139"/>
      <c r="F1380" s="140">
        <f t="shared" si="59"/>
        <v>205804</v>
      </c>
      <c r="G1380" s="140">
        <v>202418</v>
      </c>
      <c r="H1380" s="140">
        <v>3386</v>
      </c>
      <c r="I1380" s="140">
        <v>0</v>
      </c>
      <c r="J1380" s="140"/>
      <c r="K1380" s="140">
        <f t="shared" si="60"/>
        <v>9649</v>
      </c>
      <c r="L1380" s="140">
        <v>9640</v>
      </c>
      <c r="M1380" s="140">
        <v>9</v>
      </c>
      <c r="N1380" s="140">
        <v>10464</v>
      </c>
      <c r="P1380" s="138"/>
      <c r="Q1380" s="138"/>
      <c r="R1380" s="138"/>
      <c r="S1380" s="138"/>
      <c r="T1380" s="138"/>
      <c r="U1380" s="138"/>
      <c r="V1380" s="138"/>
      <c r="W1380" s="138"/>
      <c r="X1380" s="138"/>
      <c r="Y1380" s="138"/>
      <c r="Z1380" s="138"/>
      <c r="AA1380" s="138"/>
      <c r="AB1380" s="138"/>
    </row>
    <row r="1381" spans="3:28" s="153" customFormat="1" ht="9" customHeight="1" x14ac:dyDescent="0.2">
      <c r="C1381" s="133" t="s">
        <v>55</v>
      </c>
      <c r="D1381" s="133" t="s">
        <v>55</v>
      </c>
      <c r="E1381" s="133"/>
      <c r="F1381" s="134">
        <f t="shared" si="59"/>
        <v>362929</v>
      </c>
      <c r="G1381" s="134">
        <v>307415</v>
      </c>
      <c r="H1381" s="134">
        <v>55514</v>
      </c>
      <c r="I1381" s="134">
        <v>1666</v>
      </c>
      <c r="J1381" s="134"/>
      <c r="K1381" s="134">
        <f t="shared" si="60"/>
        <v>8033</v>
      </c>
      <c r="L1381" s="134">
        <v>7192</v>
      </c>
      <c r="M1381" s="134">
        <v>841</v>
      </c>
      <c r="N1381" s="134">
        <v>10737</v>
      </c>
      <c r="P1381" s="138"/>
      <c r="Q1381" s="138"/>
      <c r="R1381" s="138"/>
      <c r="S1381" s="138"/>
      <c r="T1381" s="138"/>
      <c r="U1381" s="138"/>
      <c r="V1381" s="138"/>
      <c r="W1381" s="138"/>
      <c r="X1381" s="138"/>
      <c r="Y1381" s="138"/>
      <c r="Z1381" s="138"/>
      <c r="AA1381" s="138"/>
      <c r="AB1381" s="138"/>
    </row>
    <row r="1382" spans="3:28" s="153" customFormat="1" ht="9" customHeight="1" x14ac:dyDescent="0.2">
      <c r="C1382" s="133"/>
      <c r="D1382" s="133" t="s">
        <v>56</v>
      </c>
      <c r="E1382" s="133"/>
      <c r="F1382" s="134">
        <f t="shared" si="59"/>
        <v>0</v>
      </c>
      <c r="G1382" s="134">
        <v>0</v>
      </c>
      <c r="H1382" s="134">
        <v>0</v>
      </c>
      <c r="I1382" s="134">
        <v>0</v>
      </c>
      <c r="J1382" s="134"/>
      <c r="K1382" s="134">
        <f t="shared" si="60"/>
        <v>455</v>
      </c>
      <c r="L1382" s="134">
        <v>455</v>
      </c>
      <c r="M1382" s="134">
        <v>0</v>
      </c>
      <c r="N1382" s="134">
        <v>3032</v>
      </c>
      <c r="P1382" s="138"/>
      <c r="Q1382" s="138"/>
      <c r="R1382" s="138"/>
      <c r="S1382" s="138"/>
      <c r="T1382" s="138"/>
      <c r="U1382" s="138"/>
      <c r="V1382" s="138"/>
      <c r="W1382" s="138"/>
      <c r="X1382" s="138"/>
      <c r="Y1382" s="138"/>
      <c r="Z1382" s="138"/>
      <c r="AA1382" s="138"/>
      <c r="AB1382" s="138"/>
    </row>
    <row r="1383" spans="3:28" s="153" customFormat="1" ht="9" customHeight="1" x14ac:dyDescent="0.2">
      <c r="C1383" s="133" t="s">
        <v>57</v>
      </c>
      <c r="D1383" s="133" t="s">
        <v>57</v>
      </c>
      <c r="E1383" s="133"/>
      <c r="F1383" s="134">
        <f t="shared" si="59"/>
        <v>624985</v>
      </c>
      <c r="G1383" s="134">
        <v>433610</v>
      </c>
      <c r="H1383" s="134">
        <v>191375</v>
      </c>
      <c r="I1383" s="134">
        <v>847</v>
      </c>
      <c r="J1383" s="134"/>
      <c r="K1383" s="134">
        <f t="shared" si="60"/>
        <v>4504</v>
      </c>
      <c r="L1383" s="134">
        <v>4504</v>
      </c>
      <c r="M1383" s="134">
        <v>0</v>
      </c>
      <c r="N1383" s="134">
        <v>7416</v>
      </c>
      <c r="P1383" s="138"/>
      <c r="Q1383" s="138"/>
      <c r="R1383" s="138"/>
      <c r="S1383" s="138"/>
      <c r="T1383" s="138"/>
      <c r="U1383" s="138"/>
      <c r="V1383" s="138"/>
      <c r="W1383" s="138"/>
      <c r="X1383" s="138"/>
      <c r="Y1383" s="138"/>
      <c r="Z1383" s="138"/>
      <c r="AA1383" s="138"/>
      <c r="AB1383" s="138"/>
    </row>
    <row r="1384" spans="3:28" s="153" customFormat="1" ht="9" customHeight="1" x14ac:dyDescent="0.2">
      <c r="C1384" s="139" t="s">
        <v>59</v>
      </c>
      <c r="D1384" s="139" t="s">
        <v>60</v>
      </c>
      <c r="E1384" s="139"/>
      <c r="F1384" s="140">
        <f t="shared" si="59"/>
        <v>20418889</v>
      </c>
      <c r="G1384" s="140">
        <v>6751705</v>
      </c>
      <c r="H1384" s="140">
        <v>13667184</v>
      </c>
      <c r="I1384" s="140">
        <v>947018</v>
      </c>
      <c r="J1384" s="140"/>
      <c r="K1384" s="140">
        <f t="shared" si="60"/>
        <v>49888</v>
      </c>
      <c r="L1384" s="140">
        <v>48072</v>
      </c>
      <c r="M1384" s="140">
        <v>1816</v>
      </c>
      <c r="N1384" s="140">
        <v>28693</v>
      </c>
      <c r="P1384" s="138"/>
      <c r="Q1384" s="138"/>
      <c r="R1384" s="138"/>
      <c r="S1384" s="138"/>
      <c r="T1384" s="138"/>
      <c r="U1384" s="138"/>
      <c r="V1384" s="138"/>
      <c r="W1384" s="138"/>
      <c r="X1384" s="138"/>
      <c r="Y1384" s="138"/>
      <c r="Z1384" s="138"/>
      <c r="AA1384" s="138"/>
      <c r="AB1384" s="138"/>
    </row>
    <row r="1385" spans="3:28" s="153" customFormat="1" ht="9" customHeight="1" x14ac:dyDescent="0.2">
      <c r="C1385" s="133"/>
      <c r="D1385" s="133" t="s">
        <v>62</v>
      </c>
      <c r="E1385" s="133"/>
      <c r="F1385" s="134">
        <f t="shared" si="59"/>
        <v>495570</v>
      </c>
      <c r="G1385" s="134">
        <v>137810</v>
      </c>
      <c r="H1385" s="134">
        <v>357760</v>
      </c>
      <c r="I1385" s="134">
        <v>39585</v>
      </c>
      <c r="J1385" s="134"/>
      <c r="K1385" s="134">
        <f t="shared" si="60"/>
        <v>2937</v>
      </c>
      <c r="L1385" s="134">
        <v>2843</v>
      </c>
      <c r="M1385" s="134">
        <v>94</v>
      </c>
      <c r="N1385" s="134">
        <v>2594</v>
      </c>
      <c r="P1385" s="138"/>
      <c r="Q1385" s="138"/>
      <c r="R1385" s="138"/>
      <c r="S1385" s="138"/>
      <c r="T1385" s="138"/>
      <c r="U1385" s="138"/>
      <c r="V1385" s="138"/>
      <c r="W1385" s="138"/>
      <c r="X1385" s="138"/>
      <c r="Y1385" s="138"/>
      <c r="Z1385" s="138"/>
      <c r="AA1385" s="138"/>
      <c r="AB1385" s="138"/>
    </row>
    <row r="1386" spans="3:28" s="153" customFormat="1" ht="9" customHeight="1" x14ac:dyDescent="0.2">
      <c r="C1386" s="133"/>
      <c r="D1386" s="133" t="s">
        <v>61</v>
      </c>
      <c r="E1386" s="133"/>
      <c r="F1386" s="134">
        <f t="shared" si="59"/>
        <v>202394</v>
      </c>
      <c r="G1386" s="134">
        <v>202394</v>
      </c>
      <c r="H1386" s="134">
        <v>0</v>
      </c>
      <c r="I1386" s="134">
        <v>0</v>
      </c>
      <c r="J1386" s="134"/>
      <c r="K1386" s="134">
        <f t="shared" si="60"/>
        <v>3661</v>
      </c>
      <c r="L1386" s="134">
        <v>3640</v>
      </c>
      <c r="M1386" s="134">
        <v>21</v>
      </c>
      <c r="N1386" s="134">
        <v>3917</v>
      </c>
      <c r="P1386" s="138"/>
      <c r="Q1386" s="138"/>
      <c r="R1386" s="138"/>
      <c r="S1386" s="138"/>
      <c r="T1386" s="138"/>
      <c r="U1386" s="138"/>
      <c r="V1386" s="138"/>
      <c r="W1386" s="138"/>
      <c r="X1386" s="138"/>
      <c r="Y1386" s="138"/>
      <c r="Z1386" s="138"/>
      <c r="AA1386" s="138"/>
      <c r="AB1386" s="138"/>
    </row>
    <row r="1387" spans="3:28" s="153" customFormat="1" ht="9" customHeight="1" x14ac:dyDescent="0.2">
      <c r="C1387" s="133" t="s">
        <v>63</v>
      </c>
      <c r="D1387" s="133" t="s">
        <v>63</v>
      </c>
      <c r="E1387" s="133"/>
      <c r="F1387" s="134">
        <f t="shared" si="59"/>
        <v>481535</v>
      </c>
      <c r="G1387" s="134">
        <v>338483</v>
      </c>
      <c r="H1387" s="134">
        <v>143052</v>
      </c>
      <c r="I1387" s="134">
        <v>0</v>
      </c>
      <c r="J1387" s="134"/>
      <c r="K1387" s="134">
        <f t="shared" si="60"/>
        <v>11281</v>
      </c>
      <c r="L1387" s="134">
        <v>10248</v>
      </c>
      <c r="M1387" s="134">
        <v>1033</v>
      </c>
      <c r="N1387" s="134">
        <v>11497</v>
      </c>
      <c r="P1387" s="138"/>
      <c r="Q1387" s="138"/>
      <c r="R1387" s="138"/>
      <c r="S1387" s="138"/>
      <c r="T1387" s="138"/>
      <c r="U1387" s="138"/>
      <c r="V1387" s="138"/>
      <c r="W1387" s="138"/>
      <c r="X1387" s="138"/>
      <c r="Y1387" s="138"/>
      <c r="Z1387" s="138"/>
      <c r="AA1387" s="138"/>
      <c r="AB1387" s="138"/>
    </row>
    <row r="1388" spans="3:28" s="153" customFormat="1" ht="9" customHeight="1" x14ac:dyDescent="0.2">
      <c r="C1388" s="139"/>
      <c r="D1388" s="139" t="s">
        <v>64</v>
      </c>
      <c r="E1388" s="139"/>
      <c r="F1388" s="140">
        <f t="shared" si="59"/>
        <v>0</v>
      </c>
      <c r="G1388" s="140">
        <v>0</v>
      </c>
      <c r="H1388" s="140">
        <v>0</v>
      </c>
      <c r="I1388" s="140">
        <v>0</v>
      </c>
      <c r="J1388" s="140"/>
      <c r="K1388" s="140">
        <f t="shared" si="60"/>
        <v>325</v>
      </c>
      <c r="L1388" s="140">
        <v>325</v>
      </c>
      <c r="M1388" s="140">
        <v>0</v>
      </c>
      <c r="N1388" s="140">
        <v>1636</v>
      </c>
      <c r="P1388" s="138"/>
      <c r="Q1388" s="138"/>
      <c r="R1388" s="138"/>
      <c r="S1388" s="138"/>
      <c r="T1388" s="138"/>
      <c r="U1388" s="138"/>
      <c r="V1388" s="138"/>
      <c r="W1388" s="138"/>
      <c r="X1388" s="138"/>
      <c r="Y1388" s="138"/>
      <c r="Z1388" s="138"/>
      <c r="AA1388" s="138"/>
      <c r="AB1388" s="138"/>
    </row>
    <row r="1389" spans="3:28" s="153" customFormat="1" ht="9" customHeight="1" x14ac:dyDescent="0.2">
      <c r="C1389" s="133" t="s">
        <v>65</v>
      </c>
      <c r="D1389" s="133" t="s">
        <v>66</v>
      </c>
      <c r="E1389" s="133"/>
      <c r="F1389" s="134">
        <f t="shared" si="59"/>
        <v>1677309</v>
      </c>
      <c r="G1389" s="134">
        <v>1650390</v>
      </c>
      <c r="H1389" s="134">
        <v>26919</v>
      </c>
      <c r="I1389" s="134">
        <v>0</v>
      </c>
      <c r="J1389" s="134"/>
      <c r="K1389" s="134">
        <f t="shared" si="60"/>
        <v>49196</v>
      </c>
      <c r="L1389" s="134">
        <v>49143</v>
      </c>
      <c r="M1389" s="134">
        <v>53</v>
      </c>
      <c r="N1389" s="134">
        <v>149</v>
      </c>
      <c r="P1389" s="138"/>
      <c r="Q1389" s="138"/>
      <c r="R1389" s="138"/>
      <c r="S1389" s="138"/>
      <c r="T1389" s="138"/>
      <c r="U1389" s="138"/>
      <c r="V1389" s="138"/>
      <c r="W1389" s="138"/>
      <c r="X1389" s="138"/>
      <c r="Y1389" s="138"/>
      <c r="Z1389" s="138"/>
      <c r="AA1389" s="138"/>
      <c r="AB1389" s="138"/>
    </row>
    <row r="1390" spans="3:28" s="153" customFormat="1" ht="9" customHeight="1" x14ac:dyDescent="0.2">
      <c r="C1390" s="133"/>
      <c r="D1390" s="133" t="s">
        <v>67</v>
      </c>
      <c r="E1390" s="133"/>
      <c r="F1390" s="134">
        <f t="shared" si="59"/>
        <v>285011</v>
      </c>
      <c r="G1390" s="134">
        <v>280344</v>
      </c>
      <c r="H1390" s="134">
        <v>4667</v>
      </c>
      <c r="I1390" s="134">
        <v>55816</v>
      </c>
      <c r="J1390" s="134"/>
      <c r="K1390" s="134">
        <f t="shared" si="60"/>
        <v>1889</v>
      </c>
      <c r="L1390" s="134">
        <v>1830</v>
      </c>
      <c r="M1390" s="134">
        <v>59</v>
      </c>
      <c r="N1390" s="134">
        <v>4662</v>
      </c>
      <c r="P1390" s="138"/>
      <c r="Q1390" s="138"/>
      <c r="R1390" s="138"/>
      <c r="S1390" s="138"/>
      <c r="T1390" s="138"/>
      <c r="U1390" s="138"/>
      <c r="V1390" s="138"/>
      <c r="W1390" s="138"/>
      <c r="X1390" s="138"/>
      <c r="Y1390" s="138"/>
      <c r="Z1390" s="138"/>
      <c r="AA1390" s="138"/>
      <c r="AB1390" s="138"/>
    </row>
    <row r="1391" spans="3:28" s="153" customFormat="1" ht="9" customHeight="1" x14ac:dyDescent="0.2">
      <c r="C1391" s="133"/>
      <c r="D1391" s="133" t="s">
        <v>68</v>
      </c>
      <c r="E1391" s="133"/>
      <c r="F1391" s="134">
        <f t="shared" si="59"/>
        <v>870437</v>
      </c>
      <c r="G1391" s="134">
        <v>637526</v>
      </c>
      <c r="H1391" s="134">
        <v>232911</v>
      </c>
      <c r="I1391" s="134">
        <v>48312</v>
      </c>
      <c r="J1391" s="134"/>
      <c r="K1391" s="134">
        <f t="shared" si="60"/>
        <v>52089</v>
      </c>
      <c r="L1391" s="134">
        <v>52023</v>
      </c>
      <c r="M1391" s="134">
        <v>66</v>
      </c>
      <c r="N1391" s="134">
        <v>2602</v>
      </c>
      <c r="P1391" s="138"/>
      <c r="Q1391" s="138"/>
      <c r="R1391" s="138"/>
      <c r="S1391" s="138"/>
      <c r="T1391" s="138"/>
      <c r="U1391" s="138"/>
      <c r="V1391" s="138"/>
      <c r="W1391" s="138"/>
      <c r="X1391" s="138"/>
      <c r="Y1391" s="138"/>
      <c r="Z1391" s="138"/>
      <c r="AA1391" s="138"/>
      <c r="AB1391" s="138"/>
    </row>
    <row r="1392" spans="3:28" s="153" customFormat="1" ht="9" customHeight="1" x14ac:dyDescent="0.2">
      <c r="C1392" s="139" t="s">
        <v>69</v>
      </c>
      <c r="D1392" s="139" t="s">
        <v>70</v>
      </c>
      <c r="E1392" s="139"/>
      <c r="F1392" s="140">
        <f t="shared" si="59"/>
        <v>214303</v>
      </c>
      <c r="G1392" s="140">
        <v>209927</v>
      </c>
      <c r="H1392" s="140">
        <v>4376</v>
      </c>
      <c r="I1392" s="140">
        <v>0</v>
      </c>
      <c r="J1392" s="140"/>
      <c r="K1392" s="140">
        <f t="shared" si="60"/>
        <v>30581</v>
      </c>
      <c r="L1392" s="140">
        <v>30581</v>
      </c>
      <c r="M1392" s="140">
        <v>0</v>
      </c>
      <c r="N1392" s="140">
        <v>11681</v>
      </c>
      <c r="P1392" s="138"/>
      <c r="Q1392" s="138"/>
      <c r="R1392" s="138"/>
      <c r="S1392" s="138"/>
      <c r="T1392" s="138"/>
      <c r="U1392" s="138"/>
      <c r="V1392" s="138"/>
      <c r="W1392" s="138"/>
      <c r="X1392" s="138"/>
      <c r="Y1392" s="138"/>
      <c r="Z1392" s="138"/>
      <c r="AA1392" s="138"/>
      <c r="AB1392" s="138"/>
    </row>
    <row r="1393" spans="3:28" s="153" customFormat="1" ht="9" customHeight="1" x14ac:dyDescent="0.2">
      <c r="C1393" s="133"/>
      <c r="D1393" s="133" t="s">
        <v>71</v>
      </c>
      <c r="E1393" s="133"/>
      <c r="F1393" s="134">
        <f t="shared" si="59"/>
        <v>0</v>
      </c>
      <c r="G1393" s="134">
        <v>0</v>
      </c>
      <c r="H1393" s="134">
        <v>0</v>
      </c>
      <c r="I1393" s="134">
        <v>0</v>
      </c>
      <c r="J1393" s="134"/>
      <c r="K1393" s="134">
        <f t="shared" si="60"/>
        <v>5576</v>
      </c>
      <c r="L1393" s="134">
        <v>5568</v>
      </c>
      <c r="M1393" s="134">
        <v>8</v>
      </c>
      <c r="N1393" s="134">
        <v>7042</v>
      </c>
      <c r="P1393" s="138"/>
      <c r="Q1393" s="138"/>
      <c r="R1393" s="138"/>
      <c r="S1393" s="138"/>
      <c r="T1393" s="138"/>
      <c r="U1393" s="138"/>
      <c r="V1393" s="138"/>
      <c r="W1393" s="138"/>
      <c r="X1393" s="138"/>
      <c r="Y1393" s="138"/>
      <c r="Z1393" s="138"/>
      <c r="AA1393" s="138"/>
      <c r="AB1393" s="138"/>
    </row>
    <row r="1394" spans="3:28" s="153" customFormat="1" ht="9" customHeight="1" x14ac:dyDescent="0.2">
      <c r="C1394" s="133"/>
      <c r="D1394" s="133" t="s">
        <v>72</v>
      </c>
      <c r="E1394" s="133"/>
      <c r="F1394" s="134">
        <f t="shared" si="59"/>
        <v>1525884</v>
      </c>
      <c r="G1394" s="134">
        <v>1450376</v>
      </c>
      <c r="H1394" s="134">
        <v>75508</v>
      </c>
      <c r="I1394" s="134">
        <v>500</v>
      </c>
      <c r="J1394" s="134"/>
      <c r="K1394" s="134">
        <f t="shared" si="60"/>
        <v>15205</v>
      </c>
      <c r="L1394" s="134">
        <v>13831</v>
      </c>
      <c r="M1394" s="134">
        <v>1374</v>
      </c>
      <c r="N1394" s="134">
        <v>19866</v>
      </c>
      <c r="P1394" s="138"/>
      <c r="Q1394" s="138"/>
      <c r="R1394" s="138"/>
      <c r="S1394" s="138"/>
      <c r="T1394" s="138"/>
      <c r="U1394" s="138"/>
      <c r="V1394" s="138"/>
      <c r="W1394" s="138"/>
      <c r="X1394" s="138"/>
      <c r="Y1394" s="138"/>
      <c r="Z1394" s="138"/>
      <c r="AA1394" s="138"/>
      <c r="AB1394" s="138"/>
    </row>
    <row r="1395" spans="3:28" s="153" customFormat="1" ht="9" customHeight="1" x14ac:dyDescent="0.2">
      <c r="C1395" s="133"/>
      <c r="D1395" s="133" t="s">
        <v>73</v>
      </c>
      <c r="E1395" s="133"/>
      <c r="F1395" s="134">
        <f t="shared" si="59"/>
        <v>0</v>
      </c>
      <c r="G1395" s="134">
        <v>0</v>
      </c>
      <c r="H1395" s="134">
        <v>0</v>
      </c>
      <c r="I1395" s="134">
        <v>0</v>
      </c>
      <c r="J1395" s="134"/>
      <c r="K1395" s="134">
        <f t="shared" si="60"/>
        <v>471</v>
      </c>
      <c r="L1395" s="134">
        <v>471</v>
      </c>
      <c r="M1395" s="134">
        <v>0</v>
      </c>
      <c r="N1395" s="134">
        <v>2072</v>
      </c>
      <c r="P1395" s="138"/>
      <c r="Q1395" s="138"/>
      <c r="R1395" s="138"/>
      <c r="S1395" s="138"/>
      <c r="T1395" s="138"/>
      <c r="U1395" s="138"/>
      <c r="V1395" s="138"/>
      <c r="W1395" s="138"/>
      <c r="X1395" s="138"/>
      <c r="Y1395" s="138"/>
      <c r="Z1395" s="138"/>
      <c r="AA1395" s="138"/>
      <c r="AB1395" s="138"/>
    </row>
    <row r="1396" spans="3:28" s="153" customFormat="1" ht="9" customHeight="1" x14ac:dyDescent="0.2">
      <c r="C1396" s="139" t="s">
        <v>74</v>
      </c>
      <c r="D1396" s="139" t="s">
        <v>75</v>
      </c>
      <c r="E1396" s="139"/>
      <c r="F1396" s="140">
        <f t="shared" si="59"/>
        <v>1235819</v>
      </c>
      <c r="G1396" s="140">
        <v>1192909</v>
      </c>
      <c r="H1396" s="140">
        <v>42910</v>
      </c>
      <c r="I1396" s="140">
        <v>952</v>
      </c>
      <c r="J1396" s="140"/>
      <c r="K1396" s="140">
        <f t="shared" si="60"/>
        <v>4024</v>
      </c>
      <c r="L1396" s="140">
        <v>3976</v>
      </c>
      <c r="M1396" s="140">
        <v>48</v>
      </c>
      <c r="N1396" s="140">
        <v>4129</v>
      </c>
      <c r="P1396" s="138"/>
      <c r="Q1396" s="138"/>
      <c r="R1396" s="138"/>
      <c r="S1396" s="138"/>
      <c r="T1396" s="138"/>
      <c r="U1396" s="138"/>
      <c r="V1396" s="138"/>
      <c r="W1396" s="138"/>
      <c r="X1396" s="138"/>
      <c r="Y1396" s="138"/>
      <c r="Z1396" s="138"/>
      <c r="AA1396" s="138"/>
      <c r="AB1396" s="138"/>
    </row>
    <row r="1397" spans="3:28" s="153" customFormat="1" ht="9" customHeight="1" x14ac:dyDescent="0.2">
      <c r="C1397" s="133" t="s">
        <v>76</v>
      </c>
      <c r="D1397" s="133" t="s">
        <v>77</v>
      </c>
      <c r="E1397" s="133"/>
      <c r="F1397" s="134">
        <f t="shared" si="59"/>
        <v>51445</v>
      </c>
      <c r="G1397" s="134">
        <v>51445</v>
      </c>
      <c r="H1397" s="134">
        <v>0</v>
      </c>
      <c r="I1397" s="134">
        <v>179</v>
      </c>
      <c r="J1397" s="134"/>
      <c r="K1397" s="134">
        <f t="shared" si="60"/>
        <v>2041</v>
      </c>
      <c r="L1397" s="134">
        <v>1989</v>
      </c>
      <c r="M1397" s="134">
        <v>52</v>
      </c>
      <c r="N1397" s="134">
        <v>18595</v>
      </c>
      <c r="P1397" s="138"/>
      <c r="Q1397" s="138"/>
      <c r="R1397" s="138"/>
      <c r="S1397" s="138"/>
      <c r="T1397" s="138"/>
      <c r="U1397" s="138"/>
      <c r="V1397" s="138"/>
      <c r="W1397" s="138"/>
      <c r="X1397" s="138"/>
      <c r="Y1397" s="138"/>
      <c r="Z1397" s="138"/>
      <c r="AA1397" s="138"/>
      <c r="AB1397" s="138"/>
    </row>
    <row r="1398" spans="3:28" s="153" customFormat="1" ht="9" customHeight="1" x14ac:dyDescent="0.2">
      <c r="C1398" s="133"/>
      <c r="D1398" s="133" t="s">
        <v>78</v>
      </c>
      <c r="E1398" s="133"/>
      <c r="F1398" s="134">
        <f t="shared" si="59"/>
        <v>76536</v>
      </c>
      <c r="G1398" s="134">
        <v>76536</v>
      </c>
      <c r="H1398" s="134">
        <v>0</v>
      </c>
      <c r="I1398" s="134">
        <v>371</v>
      </c>
      <c r="J1398" s="134"/>
      <c r="K1398" s="134">
        <f t="shared" si="60"/>
        <v>20403</v>
      </c>
      <c r="L1398" s="134">
        <v>20375</v>
      </c>
      <c r="M1398" s="134">
        <v>28</v>
      </c>
      <c r="N1398" s="134">
        <v>687</v>
      </c>
      <c r="P1398" s="138"/>
      <c r="Q1398" s="138"/>
      <c r="R1398" s="138"/>
      <c r="S1398" s="138"/>
      <c r="T1398" s="138"/>
      <c r="U1398" s="138"/>
      <c r="V1398" s="138"/>
      <c r="W1398" s="138"/>
      <c r="X1398" s="138"/>
      <c r="Y1398" s="138"/>
      <c r="Z1398" s="138"/>
      <c r="AA1398" s="138"/>
      <c r="AB1398" s="138"/>
    </row>
    <row r="1399" spans="3:28" s="153" customFormat="1" ht="9" customHeight="1" x14ac:dyDescent="0.2">
      <c r="C1399" s="133"/>
      <c r="D1399" s="133" t="s">
        <v>79</v>
      </c>
      <c r="E1399" s="133"/>
      <c r="F1399" s="134">
        <f t="shared" si="59"/>
        <v>74975</v>
      </c>
      <c r="G1399" s="134">
        <v>74974</v>
      </c>
      <c r="H1399" s="134">
        <v>1</v>
      </c>
      <c r="I1399" s="134">
        <v>3319</v>
      </c>
      <c r="J1399" s="134"/>
      <c r="K1399" s="134">
        <f t="shared" si="60"/>
        <v>604</v>
      </c>
      <c r="L1399" s="134">
        <v>575</v>
      </c>
      <c r="M1399" s="134">
        <v>29</v>
      </c>
      <c r="N1399" s="134">
        <v>5170</v>
      </c>
      <c r="P1399" s="138"/>
      <c r="Q1399" s="138"/>
      <c r="R1399" s="138"/>
      <c r="S1399" s="138"/>
      <c r="T1399" s="138"/>
      <c r="U1399" s="138"/>
      <c r="V1399" s="138"/>
      <c r="W1399" s="138"/>
      <c r="X1399" s="138"/>
      <c r="Y1399" s="138"/>
      <c r="Z1399" s="138"/>
      <c r="AA1399" s="138"/>
      <c r="AB1399" s="138"/>
    </row>
    <row r="1400" spans="3:28" s="153" customFormat="1" ht="9" customHeight="1" x14ac:dyDescent="0.2">
      <c r="C1400" s="139"/>
      <c r="D1400" s="139" t="s">
        <v>80</v>
      </c>
      <c r="E1400" s="139"/>
      <c r="F1400" s="140">
        <f t="shared" si="59"/>
        <v>552970</v>
      </c>
      <c r="G1400" s="140">
        <v>552970</v>
      </c>
      <c r="H1400" s="140">
        <v>0</v>
      </c>
      <c r="I1400" s="140">
        <v>0</v>
      </c>
      <c r="J1400" s="140"/>
      <c r="K1400" s="140">
        <f t="shared" si="60"/>
        <v>1077</v>
      </c>
      <c r="L1400" s="140">
        <v>1047</v>
      </c>
      <c r="M1400" s="140">
        <v>30</v>
      </c>
      <c r="N1400" s="140">
        <v>9905</v>
      </c>
      <c r="P1400" s="138"/>
      <c r="Q1400" s="138"/>
      <c r="R1400" s="138"/>
      <c r="S1400" s="138"/>
      <c r="T1400" s="138"/>
      <c r="U1400" s="138"/>
      <c r="V1400" s="138"/>
      <c r="W1400" s="138"/>
      <c r="X1400" s="138"/>
      <c r="Y1400" s="138"/>
      <c r="Z1400" s="138"/>
      <c r="AA1400" s="138"/>
      <c r="AB1400" s="138"/>
    </row>
    <row r="1401" spans="3:28" s="153" customFormat="1" ht="9" customHeight="1" x14ac:dyDescent="0.2">
      <c r="C1401" s="133"/>
      <c r="D1401" s="133" t="s">
        <v>81</v>
      </c>
      <c r="E1401" s="133"/>
      <c r="F1401" s="134">
        <f t="shared" si="59"/>
        <v>698463</v>
      </c>
      <c r="G1401" s="134">
        <v>658291</v>
      </c>
      <c r="H1401" s="134">
        <v>40172</v>
      </c>
      <c r="I1401" s="134">
        <v>0</v>
      </c>
      <c r="J1401" s="134"/>
      <c r="K1401" s="134">
        <f t="shared" si="60"/>
        <v>4818</v>
      </c>
      <c r="L1401" s="134">
        <v>4342</v>
      </c>
      <c r="M1401" s="134">
        <v>476</v>
      </c>
      <c r="N1401" s="134">
        <v>14318</v>
      </c>
      <c r="P1401" s="138"/>
      <c r="Q1401" s="138"/>
      <c r="R1401" s="138"/>
      <c r="S1401" s="138"/>
      <c r="T1401" s="138"/>
      <c r="U1401" s="138"/>
      <c r="V1401" s="138"/>
      <c r="W1401" s="138"/>
      <c r="X1401" s="138"/>
      <c r="Y1401" s="138"/>
      <c r="Z1401" s="138"/>
      <c r="AA1401" s="138"/>
      <c r="AB1401" s="138"/>
    </row>
    <row r="1402" spans="3:28" s="153" customFormat="1" ht="9" customHeight="1" x14ac:dyDescent="0.2">
      <c r="C1402" s="133" t="s">
        <v>82</v>
      </c>
      <c r="D1402" s="133" t="s">
        <v>83</v>
      </c>
      <c r="E1402" s="133"/>
      <c r="F1402" s="134">
        <f t="shared" si="59"/>
        <v>226894</v>
      </c>
      <c r="G1402" s="134">
        <v>217924</v>
      </c>
      <c r="H1402" s="134">
        <v>8970</v>
      </c>
      <c r="I1402" s="134">
        <v>2552</v>
      </c>
      <c r="J1402" s="134"/>
      <c r="K1402" s="134">
        <f t="shared" si="60"/>
        <v>3796</v>
      </c>
      <c r="L1402" s="134">
        <v>3655</v>
      </c>
      <c r="M1402" s="134">
        <v>141</v>
      </c>
      <c r="N1402" s="134">
        <v>2448</v>
      </c>
      <c r="P1402" s="138"/>
      <c r="Q1402" s="138"/>
      <c r="R1402" s="138"/>
      <c r="S1402" s="138"/>
      <c r="T1402" s="138"/>
      <c r="U1402" s="138"/>
      <c r="V1402" s="138"/>
      <c r="W1402" s="138"/>
      <c r="X1402" s="138"/>
      <c r="Y1402" s="138"/>
      <c r="Z1402" s="138"/>
      <c r="AA1402" s="138"/>
      <c r="AB1402" s="138"/>
    </row>
    <row r="1403" spans="3:28" s="153" customFormat="1" ht="9" customHeight="1" x14ac:dyDescent="0.2">
      <c r="C1403" s="133"/>
      <c r="D1403" s="133" t="s">
        <v>84</v>
      </c>
      <c r="E1403" s="133"/>
      <c r="F1403" s="134">
        <f t="shared" si="59"/>
        <v>34876</v>
      </c>
      <c r="G1403" s="134">
        <v>34876</v>
      </c>
      <c r="H1403" s="134">
        <v>0</v>
      </c>
      <c r="I1403" s="134">
        <v>0</v>
      </c>
      <c r="J1403" s="134"/>
      <c r="K1403" s="134">
        <f t="shared" si="60"/>
        <v>1125</v>
      </c>
      <c r="L1403" s="134">
        <v>1125</v>
      </c>
      <c r="M1403" s="134">
        <v>0</v>
      </c>
      <c r="N1403" s="134">
        <v>1612</v>
      </c>
      <c r="P1403" s="138"/>
      <c r="Q1403" s="138"/>
      <c r="R1403" s="138"/>
      <c r="S1403" s="138"/>
      <c r="T1403" s="138"/>
      <c r="U1403" s="138"/>
      <c r="V1403" s="138"/>
      <c r="W1403" s="138"/>
      <c r="X1403" s="138"/>
      <c r="Y1403" s="138"/>
      <c r="Z1403" s="138"/>
      <c r="AA1403" s="138"/>
      <c r="AB1403" s="138"/>
    </row>
    <row r="1404" spans="3:28" s="153" customFormat="1" ht="9" customHeight="1" x14ac:dyDescent="0.2">
      <c r="C1404" s="139"/>
      <c r="D1404" s="139" t="s">
        <v>85</v>
      </c>
      <c r="E1404" s="139"/>
      <c r="F1404" s="140">
        <f t="shared" si="59"/>
        <v>1307527</v>
      </c>
      <c r="G1404" s="140">
        <v>1235510</v>
      </c>
      <c r="H1404" s="140">
        <v>72017</v>
      </c>
      <c r="I1404" s="140">
        <v>2045</v>
      </c>
      <c r="J1404" s="140"/>
      <c r="K1404" s="140">
        <f t="shared" si="60"/>
        <v>6295</v>
      </c>
      <c r="L1404" s="140">
        <v>5627</v>
      </c>
      <c r="M1404" s="140">
        <v>668</v>
      </c>
      <c r="N1404" s="140">
        <v>4716</v>
      </c>
      <c r="P1404" s="138"/>
      <c r="Q1404" s="138"/>
      <c r="R1404" s="138"/>
      <c r="S1404" s="138"/>
      <c r="T1404" s="138"/>
      <c r="U1404" s="138"/>
      <c r="V1404" s="138"/>
      <c r="W1404" s="138"/>
      <c r="X1404" s="138"/>
      <c r="Y1404" s="138"/>
      <c r="Z1404" s="138"/>
      <c r="AA1404" s="138"/>
      <c r="AB1404" s="138"/>
    </row>
    <row r="1405" spans="3:28" s="153" customFormat="1" ht="9" customHeight="1" x14ac:dyDescent="0.2">
      <c r="C1405" s="133" t="s">
        <v>86</v>
      </c>
      <c r="D1405" s="133" t="s">
        <v>87</v>
      </c>
      <c r="E1405" s="133"/>
      <c r="F1405" s="134">
        <f t="shared" si="59"/>
        <v>1935386</v>
      </c>
      <c r="G1405" s="134">
        <v>1772374</v>
      </c>
      <c r="H1405" s="134">
        <v>163012</v>
      </c>
      <c r="I1405" s="134">
        <v>3779</v>
      </c>
      <c r="J1405" s="134"/>
      <c r="K1405" s="134">
        <f t="shared" si="60"/>
        <v>5617</v>
      </c>
      <c r="L1405" s="134">
        <v>4919</v>
      </c>
      <c r="M1405" s="134">
        <v>698</v>
      </c>
      <c r="N1405" s="134">
        <v>5744</v>
      </c>
      <c r="P1405" s="138"/>
      <c r="Q1405" s="138"/>
      <c r="R1405" s="138"/>
      <c r="S1405" s="138"/>
      <c r="T1405" s="138"/>
      <c r="U1405" s="138"/>
      <c r="V1405" s="138"/>
      <c r="W1405" s="138"/>
      <c r="X1405" s="138"/>
      <c r="Y1405" s="138"/>
      <c r="Z1405" s="138"/>
      <c r="AA1405" s="138"/>
      <c r="AB1405" s="138"/>
    </row>
    <row r="1406" spans="3:28" s="153" customFormat="1" ht="9" customHeight="1" x14ac:dyDescent="0.2">
      <c r="C1406" s="133" t="s">
        <v>88</v>
      </c>
      <c r="D1406" s="133" t="s">
        <v>88</v>
      </c>
      <c r="E1406" s="133"/>
      <c r="F1406" s="134">
        <f t="shared" si="59"/>
        <v>334105</v>
      </c>
      <c r="G1406" s="134">
        <v>214549</v>
      </c>
      <c r="H1406" s="134">
        <v>119556</v>
      </c>
      <c r="I1406" s="134">
        <v>0</v>
      </c>
      <c r="J1406" s="134"/>
      <c r="K1406" s="134">
        <f t="shared" si="60"/>
        <v>2724</v>
      </c>
      <c r="L1406" s="134">
        <v>2714</v>
      </c>
      <c r="M1406" s="134">
        <v>10</v>
      </c>
      <c r="N1406" s="134">
        <v>6307</v>
      </c>
      <c r="P1406" s="138"/>
      <c r="Q1406" s="138"/>
      <c r="R1406" s="138"/>
      <c r="S1406" s="138"/>
      <c r="T1406" s="138"/>
      <c r="U1406" s="138"/>
      <c r="V1406" s="138"/>
      <c r="W1406" s="138"/>
      <c r="X1406" s="138"/>
      <c r="Y1406" s="138"/>
      <c r="Z1406" s="138"/>
      <c r="AA1406" s="138"/>
      <c r="AB1406" s="138"/>
    </row>
    <row r="1407" spans="3:28" s="153" customFormat="1" ht="9" customHeight="1" x14ac:dyDescent="0.2">
      <c r="C1407" s="133"/>
      <c r="D1407" s="133"/>
      <c r="E1407" s="133"/>
      <c r="F1407" s="134"/>
      <c r="G1407" s="134"/>
      <c r="H1407" s="134"/>
      <c r="I1407" s="134"/>
      <c r="J1407" s="134"/>
      <c r="K1407" s="134"/>
      <c r="L1407" s="134"/>
      <c r="M1407" s="134"/>
      <c r="N1407" s="134"/>
      <c r="P1407" s="138"/>
      <c r="Q1407" s="138"/>
      <c r="R1407" s="138"/>
      <c r="S1407" s="138"/>
      <c r="T1407" s="138"/>
      <c r="U1407" s="138"/>
      <c r="V1407" s="138"/>
      <c r="W1407" s="138"/>
      <c r="X1407" s="138"/>
      <c r="Y1407" s="138"/>
      <c r="Z1407" s="138"/>
      <c r="AA1407" s="138"/>
      <c r="AB1407" s="138"/>
    </row>
    <row r="1408" spans="3:28" s="161" customFormat="1" ht="9" customHeight="1" x14ac:dyDescent="0.25">
      <c r="C1408" s="136">
        <v>2017</v>
      </c>
      <c r="D1408" s="133"/>
      <c r="E1408" s="133"/>
      <c r="F1408" s="134"/>
      <c r="G1408" s="134"/>
      <c r="H1408" s="134"/>
      <c r="I1408" s="134"/>
      <c r="J1408" s="134"/>
      <c r="K1408" s="134"/>
      <c r="L1408" s="134"/>
      <c r="M1408" s="134"/>
      <c r="N1408" s="134"/>
      <c r="O1408" s="160"/>
      <c r="P1408" s="160"/>
    </row>
    <row r="1409" spans="3:28" s="153" customFormat="1" ht="9" customHeight="1" x14ac:dyDescent="0.2">
      <c r="C1409" s="162" t="s">
        <v>10</v>
      </c>
      <c r="D1409" s="237"/>
      <c r="E1409" s="136"/>
      <c r="F1409" s="137">
        <f>SUM(F1411:F1469)</f>
        <v>135593065</v>
      </c>
      <c r="G1409" s="137">
        <f>SUM(G1411:G1469)</f>
        <v>89542795</v>
      </c>
      <c r="H1409" s="137">
        <f>SUM(H1411:H1469)</f>
        <v>46050270</v>
      </c>
      <c r="I1409" s="137">
        <f>SUM(I1411:I1469)</f>
        <v>948805</v>
      </c>
      <c r="J1409" s="137"/>
      <c r="K1409" s="137">
        <f>SUM(K1411:K1469)</f>
        <v>655012</v>
      </c>
      <c r="L1409" s="137">
        <f>SUM(L1411:L1469)</f>
        <v>582185</v>
      </c>
      <c r="M1409" s="137">
        <f>SUM(M1411:M1469)</f>
        <v>72827</v>
      </c>
      <c r="N1409" s="137">
        <f>SUM(N1411:N1469)</f>
        <v>447448</v>
      </c>
      <c r="O1409" s="163"/>
      <c r="P1409" s="164"/>
      <c r="Q1409" s="165"/>
      <c r="R1409" s="164"/>
      <c r="S1409" s="164"/>
      <c r="T1409" s="164"/>
      <c r="U1409" s="164"/>
      <c r="V1409" s="164"/>
      <c r="W1409" s="164"/>
      <c r="X1409" s="164"/>
      <c r="Y1409" s="164"/>
      <c r="Z1409" s="164"/>
      <c r="AA1409" s="164"/>
      <c r="AB1409" s="164"/>
    </row>
    <row r="1410" spans="3:28" s="153" customFormat="1" ht="3.95" customHeight="1" x14ac:dyDescent="0.2">
      <c r="C1410" s="162"/>
      <c r="D1410" s="147"/>
      <c r="E1410" s="136"/>
      <c r="F1410" s="137"/>
      <c r="G1410" s="137"/>
      <c r="H1410" s="137"/>
      <c r="I1410" s="137"/>
      <c r="J1410" s="137"/>
      <c r="K1410" s="137"/>
      <c r="L1410" s="137"/>
      <c r="M1410" s="137"/>
      <c r="N1410" s="137"/>
      <c r="O1410" s="163"/>
      <c r="P1410" s="164"/>
      <c r="Q1410" s="165"/>
      <c r="R1410" s="164"/>
      <c r="S1410" s="164"/>
      <c r="T1410" s="164"/>
      <c r="U1410" s="164"/>
      <c r="V1410" s="164"/>
      <c r="W1410" s="164"/>
      <c r="X1410" s="164"/>
      <c r="Y1410" s="164"/>
      <c r="Z1410" s="164"/>
      <c r="AA1410" s="164"/>
      <c r="AB1410" s="164"/>
    </row>
    <row r="1411" spans="3:28" s="153" customFormat="1" ht="9" customHeight="1" x14ac:dyDescent="0.2">
      <c r="C1411" s="138" t="s">
        <v>14</v>
      </c>
      <c r="D1411" s="138" t="s">
        <v>14</v>
      </c>
      <c r="E1411" s="138"/>
      <c r="F1411" s="134">
        <f>SUM(G1411:H1411)</f>
        <v>740558</v>
      </c>
      <c r="G1411" s="134">
        <v>564956</v>
      </c>
      <c r="H1411" s="134">
        <v>175602</v>
      </c>
      <c r="I1411" s="134">
        <v>1474</v>
      </c>
      <c r="J1411" s="134"/>
      <c r="K1411" s="134">
        <f>+L1411+M1411</f>
        <v>5516</v>
      </c>
      <c r="L1411" s="134">
        <v>5379</v>
      </c>
      <c r="M1411" s="134">
        <v>137</v>
      </c>
      <c r="N1411" s="134">
        <v>6593</v>
      </c>
      <c r="O1411" s="166"/>
      <c r="P1411" s="138"/>
      <c r="Q1411" s="138"/>
      <c r="R1411" s="138"/>
      <c r="S1411" s="138"/>
      <c r="T1411" s="138"/>
      <c r="U1411" s="138"/>
      <c r="V1411" s="138"/>
      <c r="W1411" s="138"/>
      <c r="X1411" s="138"/>
      <c r="Y1411" s="138"/>
      <c r="Z1411" s="138"/>
      <c r="AA1411" s="138"/>
      <c r="AB1411" s="138"/>
    </row>
    <row r="1412" spans="3:28" s="153" customFormat="1" ht="9" customHeight="1" x14ac:dyDescent="0.2">
      <c r="C1412" s="133" t="s">
        <v>15</v>
      </c>
      <c r="D1412" s="141" t="s">
        <v>16</v>
      </c>
      <c r="E1412" s="133"/>
      <c r="F1412" s="134">
        <f>SUM(G1412:H1412)</f>
        <v>794152</v>
      </c>
      <c r="G1412" s="134">
        <v>790004</v>
      </c>
      <c r="H1412" s="134">
        <v>4148</v>
      </c>
      <c r="I1412" s="134">
        <v>777</v>
      </c>
      <c r="J1412" s="134"/>
      <c r="K1412" s="134">
        <f>+L1412+M1412</f>
        <v>989</v>
      </c>
      <c r="L1412" s="134">
        <v>914</v>
      </c>
      <c r="M1412" s="134">
        <v>75</v>
      </c>
      <c r="N1412" s="134">
        <v>8113</v>
      </c>
      <c r="P1412" s="138"/>
      <c r="Q1412" s="138"/>
      <c r="R1412" s="138"/>
      <c r="S1412" s="138"/>
      <c r="T1412" s="138"/>
      <c r="U1412" s="138"/>
      <c r="V1412" s="138"/>
      <c r="W1412" s="138"/>
      <c r="X1412" s="138"/>
      <c r="Y1412" s="138"/>
      <c r="Z1412" s="138"/>
      <c r="AA1412" s="138"/>
      <c r="AB1412" s="138"/>
    </row>
    <row r="1413" spans="3:28" s="153" customFormat="1" ht="9" customHeight="1" x14ac:dyDescent="0.2">
      <c r="C1413" s="133"/>
      <c r="D1413" s="141" t="s">
        <v>17</v>
      </c>
      <c r="E1413" s="133"/>
      <c r="F1413" s="134">
        <f>SUM(G1413:H1413)</f>
        <v>7089219</v>
      </c>
      <c r="G1413" s="134">
        <v>7046468</v>
      </c>
      <c r="H1413" s="134">
        <v>42751</v>
      </c>
      <c r="I1413" s="134">
        <v>418</v>
      </c>
      <c r="J1413" s="134"/>
      <c r="K1413" s="134">
        <f>+L1413+M1413</f>
        <v>4971</v>
      </c>
      <c r="L1413" s="134">
        <v>4834</v>
      </c>
      <c r="M1413" s="134">
        <v>137</v>
      </c>
      <c r="N1413" s="134">
        <v>8641</v>
      </c>
      <c r="P1413" s="138"/>
      <c r="Q1413" s="138"/>
      <c r="R1413" s="138"/>
      <c r="S1413" s="138"/>
      <c r="T1413" s="138"/>
      <c r="U1413" s="138"/>
      <c r="V1413" s="138"/>
      <c r="W1413" s="138"/>
      <c r="X1413" s="138"/>
      <c r="Y1413" s="138"/>
      <c r="Z1413" s="138"/>
      <c r="AA1413" s="138"/>
      <c r="AB1413" s="138"/>
    </row>
    <row r="1414" spans="3:28" s="153" customFormat="1" ht="9" customHeight="1" x14ac:dyDescent="0.2">
      <c r="C1414" s="139" t="s">
        <v>112</v>
      </c>
      <c r="D1414" s="167" t="s">
        <v>18</v>
      </c>
      <c r="E1414" s="167"/>
      <c r="F1414" s="140">
        <f t="shared" ref="F1414:F1469" si="61">SUM(G1414:H1414)</f>
        <v>837162</v>
      </c>
      <c r="G1414" s="140">
        <v>828769</v>
      </c>
      <c r="H1414" s="140">
        <v>8393</v>
      </c>
      <c r="I1414" s="140">
        <v>583</v>
      </c>
      <c r="J1414" s="140"/>
      <c r="K1414" s="140">
        <f t="shared" ref="K1414:K1469" si="62">+L1414+M1414</f>
        <v>4010</v>
      </c>
      <c r="L1414" s="140">
        <v>3759</v>
      </c>
      <c r="M1414" s="140">
        <v>251</v>
      </c>
      <c r="N1414" s="140">
        <v>6738</v>
      </c>
      <c r="P1414" s="138"/>
      <c r="Q1414" s="138"/>
      <c r="R1414" s="138"/>
      <c r="S1414" s="138"/>
      <c r="T1414" s="138"/>
      <c r="U1414" s="138"/>
      <c r="V1414" s="138"/>
      <c r="W1414" s="138"/>
      <c r="X1414" s="138"/>
      <c r="Y1414" s="138"/>
      <c r="Z1414" s="138"/>
      <c r="AA1414" s="138"/>
      <c r="AB1414" s="138"/>
    </row>
    <row r="1415" spans="3:28" s="153" customFormat="1" ht="9" customHeight="1" x14ac:dyDescent="0.2">
      <c r="C1415" s="133"/>
      <c r="D1415" s="141" t="s">
        <v>19</v>
      </c>
      <c r="E1415" s="133"/>
      <c r="F1415" s="134">
        <f t="shared" si="61"/>
        <v>76728</v>
      </c>
      <c r="G1415" s="134">
        <v>16053</v>
      </c>
      <c r="H1415" s="134">
        <v>60675</v>
      </c>
      <c r="I1415" s="134">
        <v>0</v>
      </c>
      <c r="J1415" s="134"/>
      <c r="K1415" s="134">
        <f t="shared" si="62"/>
        <v>4334</v>
      </c>
      <c r="L1415" s="134">
        <v>4194</v>
      </c>
      <c r="M1415" s="134">
        <v>140</v>
      </c>
      <c r="N1415" s="134">
        <v>4313</v>
      </c>
      <c r="P1415" s="138"/>
      <c r="Q1415" s="138"/>
      <c r="R1415" s="138"/>
      <c r="S1415" s="138"/>
      <c r="T1415" s="138"/>
      <c r="U1415" s="138"/>
      <c r="V1415" s="138"/>
      <c r="W1415" s="138"/>
      <c r="X1415" s="138"/>
      <c r="Y1415" s="138"/>
      <c r="Z1415" s="138"/>
      <c r="AA1415" s="138"/>
      <c r="AB1415" s="138"/>
    </row>
    <row r="1416" spans="3:28" s="153" customFormat="1" ht="9" customHeight="1" x14ac:dyDescent="0.2">
      <c r="C1416" s="133"/>
      <c r="D1416" s="133" t="s">
        <v>20</v>
      </c>
      <c r="E1416" s="133"/>
      <c r="F1416" s="134">
        <f t="shared" si="61"/>
        <v>4701560</v>
      </c>
      <c r="G1416" s="134">
        <v>1461553</v>
      </c>
      <c r="H1416" s="134">
        <v>3240007</v>
      </c>
      <c r="I1416" s="134">
        <v>175484</v>
      </c>
      <c r="J1416" s="134"/>
      <c r="K1416" s="134">
        <f t="shared" si="62"/>
        <v>31736</v>
      </c>
      <c r="L1416" s="134">
        <v>6544</v>
      </c>
      <c r="M1416" s="134">
        <v>25192</v>
      </c>
      <c r="N1416" s="134">
        <v>966</v>
      </c>
      <c r="P1416" s="138"/>
      <c r="Q1416" s="138"/>
      <c r="R1416" s="138"/>
      <c r="S1416" s="138"/>
      <c r="T1416" s="138"/>
      <c r="U1416" s="138"/>
      <c r="V1416" s="138"/>
      <c r="W1416" s="138"/>
      <c r="X1416" s="138"/>
      <c r="Y1416" s="138"/>
      <c r="Z1416" s="138"/>
      <c r="AA1416" s="138"/>
      <c r="AB1416" s="138"/>
    </row>
    <row r="1417" spans="3:28" s="153" customFormat="1" ht="9" customHeight="1" x14ac:dyDescent="0.2">
      <c r="C1417" s="133" t="s">
        <v>21</v>
      </c>
      <c r="D1417" s="133" t="s">
        <v>21</v>
      </c>
      <c r="E1417" s="133"/>
      <c r="F1417" s="134">
        <f t="shared" si="61"/>
        <v>171335</v>
      </c>
      <c r="G1417" s="134">
        <v>169355</v>
      </c>
      <c r="H1417" s="134">
        <v>1980</v>
      </c>
      <c r="I1417" s="134">
        <v>483</v>
      </c>
      <c r="J1417" s="134"/>
      <c r="K1417" s="134">
        <f t="shared" si="62"/>
        <v>1378</v>
      </c>
      <c r="L1417" s="134">
        <v>1307</v>
      </c>
      <c r="M1417" s="134">
        <v>71</v>
      </c>
      <c r="N1417" s="134">
        <v>5479</v>
      </c>
      <c r="P1417" s="138"/>
      <c r="Q1417" s="138"/>
      <c r="R1417" s="138"/>
      <c r="S1417" s="138"/>
      <c r="T1417" s="138"/>
      <c r="U1417" s="138"/>
      <c r="V1417" s="138"/>
      <c r="W1417" s="138"/>
      <c r="X1417" s="138"/>
      <c r="Y1417" s="138"/>
      <c r="Z1417" s="138"/>
      <c r="AA1417" s="138"/>
      <c r="AB1417" s="138"/>
    </row>
    <row r="1418" spans="3:28" s="153" customFormat="1" ht="9" customHeight="1" x14ac:dyDescent="0.2">
      <c r="C1418" s="139"/>
      <c r="D1418" s="139" t="s">
        <v>22</v>
      </c>
      <c r="E1418" s="139"/>
      <c r="F1418" s="140">
        <f t="shared" si="61"/>
        <v>259189</v>
      </c>
      <c r="G1418" s="140">
        <v>252474</v>
      </c>
      <c r="H1418" s="140">
        <v>6715</v>
      </c>
      <c r="I1418" s="140">
        <v>281</v>
      </c>
      <c r="J1418" s="140"/>
      <c r="K1418" s="140">
        <f t="shared" si="62"/>
        <v>101180</v>
      </c>
      <c r="L1418" s="140">
        <v>101168</v>
      </c>
      <c r="M1418" s="140">
        <v>12</v>
      </c>
      <c r="N1418" s="140">
        <v>2105</v>
      </c>
      <c r="P1418" s="138"/>
      <c r="Q1418" s="138"/>
      <c r="R1418" s="138"/>
      <c r="S1418" s="138"/>
      <c r="T1418" s="138"/>
      <c r="U1418" s="138"/>
      <c r="V1418" s="138"/>
      <c r="W1418" s="138"/>
      <c r="X1418" s="138"/>
      <c r="Y1418" s="138"/>
      <c r="Z1418" s="138"/>
      <c r="AA1418" s="138"/>
      <c r="AB1418" s="138"/>
    </row>
    <row r="1419" spans="3:28" s="153" customFormat="1" ht="9" customHeight="1" x14ac:dyDescent="0.2">
      <c r="C1419" s="133" t="s">
        <v>23</v>
      </c>
      <c r="D1419" s="133" t="s">
        <v>24</v>
      </c>
      <c r="E1419" s="133"/>
      <c r="F1419" s="134">
        <f t="shared" si="61"/>
        <v>608961</v>
      </c>
      <c r="G1419" s="134">
        <v>555335</v>
      </c>
      <c r="H1419" s="134">
        <v>53626</v>
      </c>
      <c r="I1419" s="134">
        <v>0</v>
      </c>
      <c r="J1419" s="134"/>
      <c r="K1419" s="134">
        <f t="shared" si="62"/>
        <v>5907</v>
      </c>
      <c r="L1419" s="134">
        <v>5199</v>
      </c>
      <c r="M1419" s="134">
        <v>708</v>
      </c>
      <c r="N1419" s="134">
        <v>4062</v>
      </c>
      <c r="P1419" s="138"/>
      <c r="Q1419" s="138"/>
      <c r="R1419" s="138"/>
      <c r="S1419" s="138"/>
      <c r="T1419" s="138"/>
      <c r="U1419" s="138"/>
      <c r="V1419" s="138"/>
      <c r="W1419" s="138"/>
      <c r="X1419" s="138"/>
      <c r="Y1419" s="138"/>
      <c r="Z1419" s="138"/>
      <c r="AA1419" s="138"/>
      <c r="AB1419" s="138"/>
    </row>
    <row r="1420" spans="3:28" s="153" customFormat="1" ht="9" customHeight="1" x14ac:dyDescent="0.2">
      <c r="C1420" s="133" t="s">
        <v>25</v>
      </c>
      <c r="D1420" s="133" t="s">
        <v>25</v>
      </c>
      <c r="E1420" s="133"/>
      <c r="F1420" s="134">
        <f t="shared" si="61"/>
        <v>133218</v>
      </c>
      <c r="G1420" s="134">
        <v>133080</v>
      </c>
      <c r="H1420" s="134">
        <v>138</v>
      </c>
      <c r="I1420" s="134">
        <v>571</v>
      </c>
      <c r="J1420" s="134"/>
      <c r="K1420" s="134">
        <f t="shared" si="62"/>
        <v>1347</v>
      </c>
      <c r="L1420" s="134">
        <v>1347</v>
      </c>
      <c r="M1420" s="134">
        <v>0</v>
      </c>
      <c r="N1420" s="134">
        <v>3305</v>
      </c>
      <c r="P1420" s="138"/>
      <c r="Q1420" s="138"/>
      <c r="R1420" s="138"/>
      <c r="S1420" s="138"/>
      <c r="T1420" s="138"/>
      <c r="U1420" s="138"/>
      <c r="V1420" s="138"/>
      <c r="W1420" s="138"/>
      <c r="X1420" s="138"/>
      <c r="Y1420" s="138"/>
      <c r="Z1420" s="138"/>
      <c r="AA1420" s="138"/>
      <c r="AB1420" s="138"/>
    </row>
    <row r="1421" spans="3:28" s="153" customFormat="1" ht="9" customHeight="1" x14ac:dyDescent="0.2">
      <c r="C1421" s="133"/>
      <c r="D1421" s="133" t="s">
        <v>26</v>
      </c>
      <c r="E1421" s="133"/>
      <c r="F1421" s="134">
        <f t="shared" si="61"/>
        <v>176263</v>
      </c>
      <c r="G1421" s="134">
        <v>96605</v>
      </c>
      <c r="H1421" s="134">
        <v>79658</v>
      </c>
      <c r="I1421" s="134">
        <v>91</v>
      </c>
      <c r="J1421" s="134"/>
      <c r="K1421" s="134">
        <f t="shared" si="62"/>
        <v>1723</v>
      </c>
      <c r="L1421" s="134">
        <v>1447</v>
      </c>
      <c r="M1421" s="134">
        <v>276</v>
      </c>
      <c r="N1421" s="134">
        <v>3910</v>
      </c>
      <c r="P1421" s="138"/>
      <c r="Q1421" s="138"/>
      <c r="R1421" s="138"/>
      <c r="S1421" s="138"/>
      <c r="T1421" s="138"/>
      <c r="U1421" s="138"/>
      <c r="V1421" s="138"/>
      <c r="W1421" s="138"/>
      <c r="X1421" s="138"/>
      <c r="Y1421" s="138"/>
      <c r="Z1421" s="138"/>
      <c r="AA1421" s="138"/>
      <c r="AB1421" s="138"/>
    </row>
    <row r="1422" spans="3:28" s="153" customFormat="1" ht="9" customHeight="1" x14ac:dyDescent="0.2">
      <c r="C1422" s="139" t="s">
        <v>27</v>
      </c>
      <c r="D1422" s="139" t="s">
        <v>109</v>
      </c>
      <c r="E1422" s="139"/>
      <c r="F1422" s="140">
        <f t="shared" si="61"/>
        <v>1323288</v>
      </c>
      <c r="G1422" s="140">
        <v>1308934</v>
      </c>
      <c r="H1422" s="140">
        <v>14354</v>
      </c>
      <c r="I1422" s="140">
        <v>564</v>
      </c>
      <c r="J1422" s="140"/>
      <c r="K1422" s="140">
        <f t="shared" si="62"/>
        <v>3974</v>
      </c>
      <c r="L1422" s="140">
        <v>3952</v>
      </c>
      <c r="M1422" s="140">
        <v>22</v>
      </c>
      <c r="N1422" s="140">
        <v>14519</v>
      </c>
      <c r="P1422" s="138"/>
      <c r="Q1422" s="138"/>
      <c r="R1422" s="138"/>
      <c r="S1422" s="138"/>
      <c r="T1422" s="138"/>
      <c r="U1422" s="138"/>
      <c r="V1422" s="138"/>
      <c r="W1422" s="138"/>
      <c r="X1422" s="138"/>
      <c r="Y1422" s="138"/>
      <c r="Z1422" s="138"/>
      <c r="AA1422" s="138"/>
      <c r="AB1422" s="138"/>
    </row>
    <row r="1423" spans="3:28" s="153" customFormat="1" ht="9" customHeight="1" x14ac:dyDescent="0.2">
      <c r="C1423" s="133"/>
      <c r="D1423" s="133" t="s">
        <v>89</v>
      </c>
      <c r="E1423" s="133"/>
      <c r="F1423" s="134">
        <f t="shared" si="61"/>
        <v>11687</v>
      </c>
      <c r="G1423" s="134">
        <v>11687</v>
      </c>
      <c r="H1423" s="134">
        <v>0</v>
      </c>
      <c r="I1423" s="134">
        <v>17</v>
      </c>
      <c r="J1423" s="134"/>
      <c r="K1423" s="134">
        <f t="shared" si="62"/>
        <v>491</v>
      </c>
      <c r="L1423" s="134">
        <v>487</v>
      </c>
      <c r="M1423" s="134">
        <v>4</v>
      </c>
      <c r="N1423" s="134">
        <v>2232</v>
      </c>
      <c r="P1423" s="138"/>
      <c r="Q1423" s="138"/>
      <c r="R1423" s="138"/>
      <c r="S1423" s="138"/>
      <c r="T1423" s="138"/>
      <c r="U1423" s="138"/>
      <c r="V1423" s="138"/>
      <c r="W1423" s="138"/>
      <c r="X1423" s="138"/>
      <c r="Y1423" s="138"/>
      <c r="Z1423" s="138"/>
      <c r="AA1423" s="138"/>
      <c r="AB1423" s="138"/>
    </row>
    <row r="1424" spans="3:28" s="153" customFormat="1" ht="9" customHeight="1" x14ac:dyDescent="0.2">
      <c r="C1424" s="133"/>
      <c r="D1424" s="133" t="s">
        <v>28</v>
      </c>
      <c r="E1424" s="133"/>
      <c r="F1424" s="134">
        <f t="shared" si="61"/>
        <v>291418</v>
      </c>
      <c r="G1424" s="134">
        <v>276968</v>
      </c>
      <c r="H1424" s="134">
        <v>14450</v>
      </c>
      <c r="I1424" s="134">
        <v>55</v>
      </c>
      <c r="J1424" s="134"/>
      <c r="K1424" s="134">
        <f t="shared" si="62"/>
        <v>1119</v>
      </c>
      <c r="L1424" s="134">
        <v>1095</v>
      </c>
      <c r="M1424" s="134">
        <v>24</v>
      </c>
      <c r="N1424" s="134">
        <v>2173</v>
      </c>
      <c r="P1424" s="138"/>
      <c r="Q1424" s="138"/>
      <c r="R1424" s="138"/>
      <c r="S1424" s="138"/>
      <c r="T1424" s="138"/>
      <c r="U1424" s="138"/>
      <c r="V1424" s="138"/>
      <c r="W1424" s="138"/>
      <c r="X1424" s="138"/>
      <c r="Y1424" s="138"/>
      <c r="Z1424" s="138"/>
      <c r="AA1424" s="138"/>
      <c r="AB1424" s="138"/>
    </row>
    <row r="1425" spans="3:28" s="153" customFormat="1" ht="9" customHeight="1" x14ac:dyDescent="0.2">
      <c r="C1425" s="133" t="s">
        <v>30</v>
      </c>
      <c r="D1425" s="133" t="s">
        <v>31</v>
      </c>
      <c r="E1425" s="133"/>
      <c r="F1425" s="134">
        <f t="shared" si="61"/>
        <v>1156171</v>
      </c>
      <c r="G1425" s="134">
        <v>1154341</v>
      </c>
      <c r="H1425" s="134">
        <v>1830</v>
      </c>
      <c r="I1425" s="134">
        <v>4102</v>
      </c>
      <c r="J1425" s="134"/>
      <c r="K1425" s="134">
        <f t="shared" si="62"/>
        <v>4482</v>
      </c>
      <c r="L1425" s="134">
        <v>4189</v>
      </c>
      <c r="M1425" s="134">
        <v>293</v>
      </c>
      <c r="N1425" s="134">
        <v>8380</v>
      </c>
      <c r="P1425" s="138"/>
      <c r="Q1425" s="138"/>
      <c r="R1425" s="138"/>
      <c r="S1425" s="138"/>
      <c r="T1425" s="138"/>
      <c r="U1425" s="138"/>
      <c r="V1425" s="138"/>
      <c r="W1425" s="138"/>
      <c r="X1425" s="138"/>
      <c r="Y1425" s="138"/>
      <c r="Z1425" s="138"/>
      <c r="AA1425" s="138"/>
      <c r="AB1425" s="138"/>
    </row>
    <row r="1426" spans="3:28" s="153" customFormat="1" ht="9" customHeight="1" x14ac:dyDescent="0.2">
      <c r="C1426" s="139"/>
      <c r="D1426" s="139" t="s">
        <v>30</v>
      </c>
      <c r="E1426" s="139"/>
      <c r="F1426" s="140">
        <f t="shared" si="61"/>
        <v>1387216</v>
      </c>
      <c r="G1426" s="140">
        <v>1278231</v>
      </c>
      <c r="H1426" s="140">
        <v>108985</v>
      </c>
      <c r="I1426" s="140">
        <v>125</v>
      </c>
      <c r="J1426" s="140"/>
      <c r="K1426" s="140">
        <f t="shared" si="62"/>
        <v>14273</v>
      </c>
      <c r="L1426" s="140">
        <v>13347</v>
      </c>
      <c r="M1426" s="140">
        <v>926</v>
      </c>
      <c r="N1426" s="140">
        <v>7965</v>
      </c>
      <c r="P1426" s="138"/>
      <c r="Q1426" s="138"/>
      <c r="R1426" s="138"/>
      <c r="S1426" s="138"/>
      <c r="T1426" s="138"/>
      <c r="U1426" s="138"/>
      <c r="V1426" s="138"/>
      <c r="W1426" s="138"/>
      <c r="X1426" s="138"/>
      <c r="Y1426" s="138"/>
      <c r="Z1426" s="138"/>
      <c r="AA1426" s="138"/>
      <c r="AB1426" s="138"/>
    </row>
    <row r="1427" spans="3:28" s="153" customFormat="1" ht="9" customHeight="1" x14ac:dyDescent="0.2">
      <c r="C1427" s="133" t="s">
        <v>111</v>
      </c>
      <c r="D1427" s="133" t="s">
        <v>32</v>
      </c>
      <c r="E1427" s="133"/>
      <c r="F1427" s="134">
        <f t="shared" si="61"/>
        <v>44728976</v>
      </c>
      <c r="G1427" s="134">
        <v>28978923</v>
      </c>
      <c r="H1427" s="134">
        <v>15750053</v>
      </c>
      <c r="I1427" s="134">
        <v>0</v>
      </c>
      <c r="J1427" s="134"/>
      <c r="K1427" s="134">
        <f t="shared" si="62"/>
        <v>0</v>
      </c>
      <c r="L1427" s="134">
        <v>0</v>
      </c>
      <c r="M1427" s="134">
        <v>0</v>
      </c>
      <c r="N1427" s="134">
        <v>0</v>
      </c>
      <c r="P1427" s="138"/>
      <c r="Q1427" s="138"/>
      <c r="R1427" s="138"/>
      <c r="S1427" s="138"/>
      <c r="T1427" s="138"/>
      <c r="U1427" s="138"/>
      <c r="V1427" s="138"/>
      <c r="W1427" s="138"/>
      <c r="X1427" s="138"/>
      <c r="Y1427" s="138"/>
      <c r="Z1427" s="138"/>
      <c r="AA1427" s="138"/>
      <c r="AB1427" s="138"/>
    </row>
    <row r="1428" spans="3:28" s="153" customFormat="1" ht="9" customHeight="1" x14ac:dyDescent="0.2">
      <c r="C1428" s="133" t="s">
        <v>33</v>
      </c>
      <c r="D1428" s="133" t="s">
        <v>33</v>
      </c>
      <c r="E1428" s="133"/>
      <c r="F1428" s="134">
        <f t="shared" si="61"/>
        <v>363037</v>
      </c>
      <c r="G1428" s="134">
        <v>306138</v>
      </c>
      <c r="H1428" s="134">
        <v>56899</v>
      </c>
      <c r="I1428" s="134">
        <v>0</v>
      </c>
      <c r="J1428" s="134"/>
      <c r="K1428" s="134">
        <f t="shared" si="62"/>
        <v>20054</v>
      </c>
      <c r="L1428" s="134">
        <v>19984</v>
      </c>
      <c r="M1428" s="134">
        <v>70</v>
      </c>
      <c r="N1428" s="134">
        <v>12814</v>
      </c>
      <c r="P1428" s="138"/>
      <c r="Q1428" s="138"/>
      <c r="R1428" s="138"/>
      <c r="S1428" s="138"/>
      <c r="T1428" s="138"/>
      <c r="U1428" s="138"/>
      <c r="V1428" s="138"/>
      <c r="W1428" s="138"/>
      <c r="X1428" s="138"/>
      <c r="Y1428" s="138"/>
      <c r="Z1428" s="138"/>
      <c r="AA1428" s="138"/>
      <c r="AB1428" s="138"/>
    </row>
    <row r="1429" spans="3:28" s="153" customFormat="1" ht="9" customHeight="1" x14ac:dyDescent="0.2">
      <c r="C1429" s="133" t="s">
        <v>34</v>
      </c>
      <c r="D1429" s="133" t="s">
        <v>35</v>
      </c>
      <c r="E1429" s="133"/>
      <c r="F1429" s="134">
        <f t="shared" si="61"/>
        <v>1940411</v>
      </c>
      <c r="G1429" s="134">
        <v>1295237</v>
      </c>
      <c r="H1429" s="134">
        <v>645174</v>
      </c>
      <c r="I1429" s="134">
        <v>0</v>
      </c>
      <c r="J1429" s="134"/>
      <c r="K1429" s="134">
        <f t="shared" si="62"/>
        <v>6785</v>
      </c>
      <c r="L1429" s="134">
        <v>6155</v>
      </c>
      <c r="M1429" s="134">
        <v>630</v>
      </c>
      <c r="N1429" s="134">
        <v>8412</v>
      </c>
      <c r="P1429" s="138"/>
      <c r="Q1429" s="138"/>
      <c r="R1429" s="138"/>
      <c r="S1429" s="138"/>
      <c r="T1429" s="138"/>
      <c r="U1429" s="138"/>
      <c r="V1429" s="138"/>
      <c r="W1429" s="138"/>
      <c r="X1429" s="138"/>
      <c r="Y1429" s="138"/>
      <c r="Z1429" s="138"/>
      <c r="AA1429" s="138"/>
      <c r="AB1429" s="138"/>
    </row>
    <row r="1430" spans="3:28" s="153" customFormat="1" ht="9" customHeight="1" x14ac:dyDescent="0.2">
      <c r="C1430" s="139" t="s">
        <v>36</v>
      </c>
      <c r="D1430" s="139" t="s">
        <v>37</v>
      </c>
      <c r="E1430" s="139"/>
      <c r="F1430" s="140">
        <f t="shared" si="61"/>
        <v>638962</v>
      </c>
      <c r="G1430" s="140">
        <v>594612</v>
      </c>
      <c r="H1430" s="140">
        <v>44350</v>
      </c>
      <c r="I1430" s="140">
        <v>7603</v>
      </c>
      <c r="J1430" s="140"/>
      <c r="K1430" s="140">
        <f t="shared" si="62"/>
        <v>21439</v>
      </c>
      <c r="L1430" s="140">
        <v>20893</v>
      </c>
      <c r="M1430" s="140">
        <v>546</v>
      </c>
      <c r="N1430" s="140">
        <v>17120</v>
      </c>
      <c r="P1430" s="138"/>
      <c r="Q1430" s="138"/>
      <c r="R1430" s="138"/>
      <c r="S1430" s="138"/>
      <c r="T1430" s="138"/>
      <c r="U1430" s="138"/>
      <c r="V1430" s="138"/>
      <c r="W1430" s="138"/>
      <c r="X1430" s="138"/>
      <c r="Y1430" s="138"/>
      <c r="Z1430" s="138"/>
      <c r="AA1430" s="138"/>
      <c r="AB1430" s="138"/>
    </row>
    <row r="1431" spans="3:28" s="153" customFormat="1" ht="9" customHeight="1" x14ac:dyDescent="0.2">
      <c r="C1431" s="133"/>
      <c r="D1431" s="133" t="s">
        <v>38</v>
      </c>
      <c r="E1431" s="133"/>
      <c r="F1431" s="134">
        <f t="shared" si="61"/>
        <v>515109</v>
      </c>
      <c r="G1431" s="134">
        <v>351909</v>
      </c>
      <c r="H1431" s="134">
        <v>163200</v>
      </c>
      <c r="I1431" s="134">
        <v>67700</v>
      </c>
      <c r="J1431" s="134"/>
      <c r="K1431" s="134">
        <f t="shared" si="62"/>
        <v>6954</v>
      </c>
      <c r="L1431" s="134">
        <v>6746</v>
      </c>
      <c r="M1431" s="134">
        <v>208</v>
      </c>
      <c r="N1431" s="134">
        <v>8139</v>
      </c>
      <c r="P1431" s="138"/>
      <c r="Q1431" s="138"/>
      <c r="R1431" s="138"/>
      <c r="S1431" s="138"/>
      <c r="T1431" s="138"/>
      <c r="U1431" s="138"/>
      <c r="V1431" s="138"/>
      <c r="W1431" s="138"/>
      <c r="X1431" s="138"/>
      <c r="Y1431" s="138"/>
      <c r="Z1431" s="138"/>
      <c r="AA1431" s="138"/>
      <c r="AB1431" s="138"/>
    </row>
    <row r="1432" spans="3:28" s="153" customFormat="1" ht="9" customHeight="1" x14ac:dyDescent="0.2">
      <c r="C1432" s="133" t="s">
        <v>39</v>
      </c>
      <c r="D1432" s="133" t="s">
        <v>40</v>
      </c>
      <c r="E1432" s="133"/>
      <c r="F1432" s="134">
        <f t="shared" si="61"/>
        <v>12779874</v>
      </c>
      <c r="G1432" s="134">
        <v>9021626</v>
      </c>
      <c r="H1432" s="134">
        <v>3758248</v>
      </c>
      <c r="I1432" s="134">
        <v>527</v>
      </c>
      <c r="J1432" s="134"/>
      <c r="K1432" s="134">
        <f t="shared" si="62"/>
        <v>13332</v>
      </c>
      <c r="L1432" s="134">
        <v>11718</v>
      </c>
      <c r="M1432" s="134">
        <v>1614</v>
      </c>
      <c r="N1432" s="134">
        <v>14274</v>
      </c>
      <c r="P1432" s="138"/>
      <c r="Q1432" s="138"/>
      <c r="R1432" s="138"/>
      <c r="S1432" s="138"/>
      <c r="T1432" s="138"/>
      <c r="U1432" s="138"/>
      <c r="V1432" s="138"/>
      <c r="W1432" s="138"/>
      <c r="X1432" s="138"/>
      <c r="Y1432" s="138"/>
      <c r="Z1432" s="138"/>
      <c r="AA1432" s="138"/>
      <c r="AB1432" s="138"/>
    </row>
    <row r="1433" spans="3:28" s="153" customFormat="1" ht="9" customHeight="1" x14ac:dyDescent="0.2">
      <c r="C1433" s="133"/>
      <c r="D1433" s="133" t="s">
        <v>41</v>
      </c>
      <c r="E1433" s="133"/>
      <c r="F1433" s="134">
        <f t="shared" si="61"/>
        <v>4433173</v>
      </c>
      <c r="G1433" s="134">
        <v>1389610</v>
      </c>
      <c r="H1433" s="134">
        <v>3043563</v>
      </c>
      <c r="I1433" s="134">
        <v>43700</v>
      </c>
      <c r="J1433" s="134"/>
      <c r="K1433" s="134">
        <f t="shared" si="62"/>
        <v>26745</v>
      </c>
      <c r="L1433" s="134">
        <v>16858</v>
      </c>
      <c r="M1433" s="134">
        <v>9887</v>
      </c>
      <c r="N1433" s="134">
        <v>18953</v>
      </c>
      <c r="P1433" s="138"/>
      <c r="Q1433" s="138"/>
      <c r="R1433" s="138"/>
      <c r="S1433" s="138"/>
      <c r="T1433" s="138"/>
      <c r="U1433" s="138"/>
      <c r="V1433" s="138"/>
      <c r="W1433" s="138"/>
      <c r="X1433" s="138"/>
      <c r="Y1433" s="138"/>
      <c r="Z1433" s="138"/>
      <c r="AA1433" s="138"/>
      <c r="AB1433" s="138"/>
    </row>
    <row r="1434" spans="3:28" s="153" customFormat="1" ht="9" customHeight="1" x14ac:dyDescent="0.2">
      <c r="C1434" s="139" t="s">
        <v>32</v>
      </c>
      <c r="D1434" s="139" t="s">
        <v>42</v>
      </c>
      <c r="E1434" s="139"/>
      <c r="F1434" s="140">
        <f>SUM(G1434:H1434)</f>
        <v>654051</v>
      </c>
      <c r="G1434" s="140">
        <v>649839</v>
      </c>
      <c r="H1434" s="140">
        <v>4212</v>
      </c>
      <c r="I1434" s="140">
        <v>10089</v>
      </c>
      <c r="J1434" s="140"/>
      <c r="K1434" s="140">
        <f>+L1434+M1434</f>
        <v>74897</v>
      </c>
      <c r="L1434" s="140">
        <v>52417</v>
      </c>
      <c r="M1434" s="140">
        <v>22480</v>
      </c>
      <c r="N1434" s="140">
        <v>50044</v>
      </c>
      <c r="P1434" s="138"/>
      <c r="Q1434" s="138"/>
      <c r="R1434" s="138"/>
      <c r="S1434" s="138"/>
      <c r="T1434" s="138"/>
      <c r="U1434" s="138"/>
      <c r="V1434" s="138"/>
      <c r="W1434" s="138"/>
      <c r="X1434" s="138"/>
      <c r="Y1434" s="138"/>
      <c r="Z1434" s="138"/>
      <c r="AA1434" s="138"/>
      <c r="AB1434" s="138"/>
    </row>
    <row r="1435" spans="3:28" s="153" customFormat="1" ht="9" customHeight="1" x14ac:dyDescent="0.2">
      <c r="C1435" s="133" t="s">
        <v>106</v>
      </c>
      <c r="D1435" s="133" t="s">
        <v>44</v>
      </c>
      <c r="E1435" s="133"/>
      <c r="F1435" s="134">
        <f t="shared" si="61"/>
        <v>609138</v>
      </c>
      <c r="G1435" s="134">
        <v>313414</v>
      </c>
      <c r="H1435" s="134">
        <v>295724</v>
      </c>
      <c r="I1435" s="134">
        <v>1014</v>
      </c>
      <c r="J1435" s="134"/>
      <c r="K1435" s="134">
        <f t="shared" si="62"/>
        <v>4074</v>
      </c>
      <c r="L1435" s="134">
        <v>3915</v>
      </c>
      <c r="M1435" s="134">
        <v>159</v>
      </c>
      <c r="N1435" s="134">
        <v>4603</v>
      </c>
      <c r="P1435" s="138"/>
      <c r="Q1435" s="138"/>
      <c r="R1435" s="138"/>
      <c r="S1435" s="138"/>
      <c r="T1435" s="138"/>
      <c r="U1435" s="138"/>
      <c r="V1435" s="138"/>
      <c r="W1435" s="138"/>
      <c r="X1435" s="138"/>
      <c r="Y1435" s="138"/>
      <c r="Z1435" s="138"/>
      <c r="AA1435" s="138"/>
      <c r="AB1435" s="138"/>
    </row>
    <row r="1436" spans="3:28" s="153" customFormat="1" ht="9" customHeight="1" x14ac:dyDescent="0.2">
      <c r="C1436" s="133"/>
      <c r="D1436" s="133" t="s">
        <v>45</v>
      </c>
      <c r="E1436" s="133"/>
      <c r="F1436" s="134">
        <f t="shared" si="61"/>
        <v>141499</v>
      </c>
      <c r="G1436" s="134">
        <v>129148</v>
      </c>
      <c r="H1436" s="134">
        <v>12351</v>
      </c>
      <c r="I1436" s="134">
        <v>0</v>
      </c>
      <c r="J1436" s="134"/>
      <c r="K1436" s="134">
        <f t="shared" si="62"/>
        <v>1788</v>
      </c>
      <c r="L1436" s="134">
        <v>1788</v>
      </c>
      <c r="M1436" s="134">
        <v>0</v>
      </c>
      <c r="N1436" s="134">
        <v>6905</v>
      </c>
      <c r="P1436" s="138"/>
      <c r="Q1436" s="138"/>
      <c r="R1436" s="138"/>
      <c r="S1436" s="138"/>
      <c r="T1436" s="138"/>
      <c r="U1436" s="138"/>
      <c r="V1436" s="138"/>
      <c r="W1436" s="138"/>
      <c r="X1436" s="138"/>
      <c r="Y1436" s="138"/>
      <c r="Z1436" s="138"/>
      <c r="AA1436" s="138"/>
      <c r="AB1436" s="138"/>
    </row>
    <row r="1437" spans="3:28" s="153" customFormat="1" ht="9" customHeight="1" x14ac:dyDescent="0.2">
      <c r="C1437" s="133" t="s">
        <v>46</v>
      </c>
      <c r="D1437" s="133" t="s">
        <v>47</v>
      </c>
      <c r="E1437" s="133"/>
      <c r="F1437" s="134">
        <f t="shared" si="61"/>
        <v>3526</v>
      </c>
      <c r="G1437" s="134">
        <v>3526</v>
      </c>
      <c r="H1437" s="134">
        <v>0</v>
      </c>
      <c r="I1437" s="134">
        <v>0</v>
      </c>
      <c r="J1437" s="134"/>
      <c r="K1437" s="134">
        <f t="shared" si="62"/>
        <v>1245</v>
      </c>
      <c r="L1437" s="134">
        <v>1211</v>
      </c>
      <c r="M1437" s="134">
        <v>34</v>
      </c>
      <c r="N1437" s="134">
        <v>2276</v>
      </c>
      <c r="P1437" s="138"/>
      <c r="Q1437" s="138"/>
      <c r="R1437" s="138"/>
      <c r="S1437" s="138"/>
      <c r="T1437" s="138"/>
      <c r="U1437" s="138"/>
      <c r="V1437" s="138"/>
      <c r="W1437" s="138"/>
      <c r="X1437" s="138"/>
      <c r="Y1437" s="138"/>
      <c r="Z1437" s="138"/>
      <c r="AA1437" s="138"/>
      <c r="AB1437" s="138"/>
    </row>
    <row r="1438" spans="3:28" s="153" customFormat="1" ht="9" customHeight="1" x14ac:dyDescent="0.2">
      <c r="C1438" s="139" t="s">
        <v>48</v>
      </c>
      <c r="D1438" s="139" t="s">
        <v>49</v>
      </c>
      <c r="E1438" s="139"/>
      <c r="F1438" s="140">
        <f t="shared" si="61"/>
        <v>135415</v>
      </c>
      <c r="G1438" s="140">
        <v>135415</v>
      </c>
      <c r="H1438" s="140">
        <v>0</v>
      </c>
      <c r="I1438" s="140">
        <v>0</v>
      </c>
      <c r="J1438" s="140"/>
      <c r="K1438" s="140">
        <f t="shared" si="62"/>
        <v>2007</v>
      </c>
      <c r="L1438" s="140">
        <v>2007</v>
      </c>
      <c r="M1438" s="140">
        <v>0</v>
      </c>
      <c r="N1438" s="140">
        <v>4664</v>
      </c>
      <c r="P1438" s="138"/>
      <c r="Q1438" s="138"/>
      <c r="R1438" s="138"/>
      <c r="S1438" s="138"/>
      <c r="T1438" s="138"/>
      <c r="U1438" s="138"/>
      <c r="V1438" s="138"/>
      <c r="W1438" s="138"/>
      <c r="X1438" s="138"/>
      <c r="Y1438" s="138"/>
      <c r="Z1438" s="138"/>
      <c r="AA1438" s="138"/>
      <c r="AB1438" s="138"/>
    </row>
    <row r="1439" spans="3:28" s="153" customFormat="1" ht="9" customHeight="1" x14ac:dyDescent="0.2">
      <c r="C1439" s="133" t="s">
        <v>50</v>
      </c>
      <c r="D1439" s="133" t="s">
        <v>51</v>
      </c>
      <c r="E1439" s="133"/>
      <c r="F1439" s="134">
        <f t="shared" si="61"/>
        <v>9754554</v>
      </c>
      <c r="G1439" s="134">
        <v>8489498</v>
      </c>
      <c r="H1439" s="134">
        <v>1265056</v>
      </c>
      <c r="I1439" s="134">
        <v>0</v>
      </c>
      <c r="J1439" s="134"/>
      <c r="K1439" s="134">
        <f t="shared" si="62"/>
        <v>8039</v>
      </c>
      <c r="L1439" s="134">
        <v>6751</v>
      </c>
      <c r="M1439" s="134">
        <v>1288</v>
      </c>
      <c r="N1439" s="134">
        <v>9037</v>
      </c>
      <c r="P1439" s="138"/>
      <c r="Q1439" s="138"/>
      <c r="R1439" s="138"/>
      <c r="S1439" s="138"/>
      <c r="T1439" s="138"/>
      <c r="U1439" s="138"/>
      <c r="V1439" s="138"/>
      <c r="W1439" s="138"/>
      <c r="X1439" s="138"/>
      <c r="Y1439" s="138"/>
      <c r="Z1439" s="138"/>
      <c r="AA1439" s="138"/>
      <c r="AB1439" s="138"/>
    </row>
    <row r="1440" spans="3:28" s="153" customFormat="1" ht="9" customHeight="1" x14ac:dyDescent="0.2">
      <c r="C1440" s="133" t="s">
        <v>52</v>
      </c>
      <c r="D1440" s="133" t="s">
        <v>53</v>
      </c>
      <c r="E1440" s="133"/>
      <c r="F1440" s="134">
        <f t="shared" si="61"/>
        <v>775783</v>
      </c>
      <c r="G1440" s="134">
        <v>639396</v>
      </c>
      <c r="H1440" s="134">
        <v>136387</v>
      </c>
      <c r="I1440" s="134">
        <v>0</v>
      </c>
      <c r="J1440" s="134"/>
      <c r="K1440" s="134">
        <f t="shared" si="62"/>
        <v>849</v>
      </c>
      <c r="L1440" s="134">
        <v>811</v>
      </c>
      <c r="M1440" s="134">
        <v>38</v>
      </c>
      <c r="N1440" s="134">
        <v>1168</v>
      </c>
      <c r="P1440" s="138"/>
      <c r="Q1440" s="138"/>
      <c r="R1440" s="138"/>
      <c r="S1440" s="138"/>
      <c r="T1440" s="138"/>
      <c r="U1440" s="138"/>
      <c r="V1440" s="138"/>
      <c r="W1440" s="138"/>
      <c r="X1440" s="138"/>
      <c r="Y1440" s="138"/>
      <c r="Z1440" s="138"/>
      <c r="AA1440" s="138"/>
      <c r="AB1440" s="138"/>
    </row>
    <row r="1441" spans="3:28" s="153" customFormat="1" ht="9" customHeight="1" x14ac:dyDescent="0.2">
      <c r="C1441" s="133"/>
      <c r="D1441" s="133" t="s">
        <v>93</v>
      </c>
      <c r="E1441" s="133"/>
      <c r="F1441" s="134">
        <f t="shared" si="61"/>
        <v>17426</v>
      </c>
      <c r="G1441" s="134">
        <v>17426</v>
      </c>
      <c r="H1441" s="134">
        <v>0</v>
      </c>
      <c r="I1441" s="134">
        <v>0</v>
      </c>
      <c r="J1441" s="134"/>
      <c r="K1441" s="134">
        <f t="shared" si="62"/>
        <v>0</v>
      </c>
      <c r="L1441" s="134">
        <v>0</v>
      </c>
      <c r="M1441" s="134">
        <v>0</v>
      </c>
      <c r="N1441" s="134">
        <v>0</v>
      </c>
      <c r="P1441" s="138"/>
      <c r="Q1441" s="138"/>
      <c r="R1441" s="138"/>
      <c r="S1441" s="138"/>
      <c r="T1441" s="138"/>
      <c r="U1441" s="138"/>
      <c r="V1441" s="138"/>
      <c r="W1441" s="138"/>
      <c r="X1441" s="138"/>
      <c r="Y1441" s="138"/>
      <c r="Z1441" s="138"/>
      <c r="AA1441" s="138"/>
      <c r="AB1441" s="138"/>
    </row>
    <row r="1442" spans="3:28" s="153" customFormat="1" ht="9" customHeight="1" x14ac:dyDescent="0.2">
      <c r="C1442" s="139"/>
      <c r="D1442" s="139" t="s">
        <v>52</v>
      </c>
      <c r="E1442" s="139"/>
      <c r="F1442" s="140">
        <f t="shared" si="61"/>
        <v>857340</v>
      </c>
      <c r="G1442" s="140">
        <v>779876</v>
      </c>
      <c r="H1442" s="140">
        <v>77464</v>
      </c>
      <c r="I1442" s="140">
        <v>124</v>
      </c>
      <c r="J1442" s="140"/>
      <c r="K1442" s="140">
        <f t="shared" si="62"/>
        <v>4822</v>
      </c>
      <c r="L1442" s="140">
        <v>4765</v>
      </c>
      <c r="M1442" s="140">
        <v>57</v>
      </c>
      <c r="N1442" s="140">
        <v>11000</v>
      </c>
      <c r="P1442" s="138"/>
      <c r="Q1442" s="138"/>
      <c r="R1442" s="138"/>
      <c r="S1442" s="138"/>
      <c r="T1442" s="138"/>
      <c r="U1442" s="138"/>
      <c r="V1442" s="138"/>
      <c r="W1442" s="138"/>
      <c r="X1442" s="138"/>
      <c r="Y1442" s="138"/>
      <c r="Z1442" s="138"/>
      <c r="AA1442" s="138"/>
      <c r="AB1442" s="138"/>
    </row>
    <row r="1443" spans="3:28" s="153" customFormat="1" ht="9" customHeight="1" x14ac:dyDescent="0.2">
      <c r="C1443" s="133"/>
      <c r="D1443" s="133" t="s">
        <v>54</v>
      </c>
      <c r="E1443" s="133"/>
      <c r="F1443" s="134">
        <f t="shared" si="61"/>
        <v>232989</v>
      </c>
      <c r="G1443" s="134">
        <v>230267</v>
      </c>
      <c r="H1443" s="134">
        <v>2722</v>
      </c>
      <c r="I1443" s="134">
        <v>133</v>
      </c>
      <c r="J1443" s="134"/>
      <c r="K1443" s="134">
        <f t="shared" si="62"/>
        <v>10028</v>
      </c>
      <c r="L1443" s="134">
        <v>10021</v>
      </c>
      <c r="M1443" s="134">
        <v>7</v>
      </c>
      <c r="N1443" s="134">
        <v>12681</v>
      </c>
      <c r="P1443" s="138"/>
      <c r="Q1443" s="138"/>
      <c r="R1443" s="138"/>
      <c r="S1443" s="138"/>
      <c r="T1443" s="138"/>
      <c r="U1443" s="138"/>
      <c r="V1443" s="138"/>
      <c r="W1443" s="138"/>
      <c r="X1443" s="138"/>
      <c r="Y1443" s="138"/>
      <c r="Z1443" s="138"/>
      <c r="AA1443" s="138"/>
      <c r="AB1443" s="138"/>
    </row>
    <row r="1444" spans="3:28" s="153" customFormat="1" ht="9" customHeight="1" x14ac:dyDescent="0.2">
      <c r="C1444" s="133" t="s">
        <v>55</v>
      </c>
      <c r="D1444" s="133" t="s">
        <v>55</v>
      </c>
      <c r="E1444" s="133"/>
      <c r="F1444" s="134">
        <f t="shared" si="61"/>
        <v>491538</v>
      </c>
      <c r="G1444" s="134">
        <v>439932</v>
      </c>
      <c r="H1444" s="134">
        <v>51606</v>
      </c>
      <c r="I1444" s="134">
        <v>914</v>
      </c>
      <c r="J1444" s="134"/>
      <c r="K1444" s="134">
        <f t="shared" si="62"/>
        <v>7498</v>
      </c>
      <c r="L1444" s="134">
        <v>6610</v>
      </c>
      <c r="M1444" s="134">
        <v>888</v>
      </c>
      <c r="N1444" s="134">
        <v>11883</v>
      </c>
      <c r="P1444" s="138"/>
      <c r="Q1444" s="138"/>
      <c r="R1444" s="138"/>
      <c r="S1444" s="138"/>
      <c r="T1444" s="138"/>
      <c r="U1444" s="138"/>
      <c r="V1444" s="138"/>
      <c r="W1444" s="138"/>
      <c r="X1444" s="138"/>
      <c r="Y1444" s="138"/>
      <c r="Z1444" s="138"/>
      <c r="AA1444" s="138"/>
      <c r="AB1444" s="138"/>
    </row>
    <row r="1445" spans="3:28" s="153" customFormat="1" ht="9" customHeight="1" x14ac:dyDescent="0.2">
      <c r="C1445" s="133"/>
      <c r="D1445" s="133" t="s">
        <v>56</v>
      </c>
      <c r="E1445" s="133"/>
      <c r="F1445" s="134">
        <f t="shared" si="61"/>
        <v>0</v>
      </c>
      <c r="G1445" s="134">
        <v>0</v>
      </c>
      <c r="H1445" s="134">
        <v>0</v>
      </c>
      <c r="I1445" s="134">
        <v>26</v>
      </c>
      <c r="J1445" s="134"/>
      <c r="K1445" s="134">
        <f t="shared" si="62"/>
        <v>377</v>
      </c>
      <c r="L1445" s="134">
        <v>377</v>
      </c>
      <c r="M1445" s="134">
        <v>0</v>
      </c>
      <c r="N1445" s="134">
        <v>3474</v>
      </c>
      <c r="P1445" s="138"/>
      <c r="Q1445" s="138"/>
      <c r="R1445" s="138"/>
      <c r="S1445" s="138"/>
      <c r="T1445" s="138"/>
      <c r="U1445" s="138"/>
      <c r="V1445" s="138"/>
      <c r="W1445" s="138"/>
      <c r="X1445" s="138"/>
      <c r="Y1445" s="138"/>
      <c r="Z1445" s="138"/>
      <c r="AA1445" s="138"/>
      <c r="AB1445" s="138"/>
    </row>
    <row r="1446" spans="3:28" s="153" customFormat="1" ht="9" customHeight="1" x14ac:dyDescent="0.2">
      <c r="C1446" s="139" t="s">
        <v>57</v>
      </c>
      <c r="D1446" s="139" t="s">
        <v>57</v>
      </c>
      <c r="E1446" s="139"/>
      <c r="F1446" s="140">
        <f t="shared" si="61"/>
        <v>796747</v>
      </c>
      <c r="G1446" s="140">
        <v>566003</v>
      </c>
      <c r="H1446" s="140">
        <v>230744</v>
      </c>
      <c r="I1446" s="140">
        <v>491</v>
      </c>
      <c r="J1446" s="140"/>
      <c r="K1446" s="140">
        <f t="shared" si="62"/>
        <v>3363</v>
      </c>
      <c r="L1446" s="140">
        <v>3363</v>
      </c>
      <c r="M1446" s="140">
        <v>0</v>
      </c>
      <c r="N1446" s="140">
        <v>5843</v>
      </c>
      <c r="P1446" s="138"/>
      <c r="Q1446" s="138"/>
      <c r="R1446" s="138"/>
      <c r="S1446" s="138"/>
      <c r="T1446" s="138"/>
      <c r="U1446" s="138"/>
      <c r="V1446" s="138"/>
      <c r="W1446" s="138"/>
      <c r="X1446" s="138"/>
      <c r="Y1446" s="138"/>
      <c r="Z1446" s="138"/>
      <c r="AA1446" s="138"/>
      <c r="AB1446" s="138"/>
    </row>
    <row r="1447" spans="3:28" s="153" customFormat="1" ht="9" customHeight="1" x14ac:dyDescent="0.2">
      <c r="C1447" s="133" t="s">
        <v>59</v>
      </c>
      <c r="D1447" s="133" t="s">
        <v>60</v>
      </c>
      <c r="E1447" s="133"/>
      <c r="F1447" s="134">
        <f t="shared" si="61"/>
        <v>23097091</v>
      </c>
      <c r="G1447" s="134">
        <v>7748153</v>
      </c>
      <c r="H1447" s="134">
        <v>15348938</v>
      </c>
      <c r="I1447" s="134">
        <v>450550</v>
      </c>
      <c r="J1447" s="134"/>
      <c r="K1447" s="134">
        <f t="shared" si="62"/>
        <v>53868</v>
      </c>
      <c r="L1447" s="134">
        <v>52010</v>
      </c>
      <c r="M1447" s="134">
        <v>1858</v>
      </c>
      <c r="N1447" s="134">
        <v>27562</v>
      </c>
      <c r="P1447" s="138"/>
      <c r="Q1447" s="138"/>
      <c r="R1447" s="138"/>
      <c r="S1447" s="138"/>
      <c r="T1447" s="138"/>
      <c r="U1447" s="138"/>
      <c r="V1447" s="138"/>
      <c r="W1447" s="138"/>
      <c r="X1447" s="138"/>
      <c r="Y1447" s="138"/>
      <c r="Z1447" s="138"/>
      <c r="AA1447" s="138"/>
      <c r="AB1447" s="138"/>
    </row>
    <row r="1448" spans="3:28" s="153" customFormat="1" ht="9" customHeight="1" x14ac:dyDescent="0.2">
      <c r="C1448" s="133"/>
      <c r="D1448" s="133" t="s">
        <v>62</v>
      </c>
      <c r="E1448" s="133"/>
      <c r="F1448" s="134">
        <f t="shared" si="61"/>
        <v>487189</v>
      </c>
      <c r="G1448" s="134">
        <v>118679</v>
      </c>
      <c r="H1448" s="134">
        <v>368510</v>
      </c>
      <c r="I1448" s="134">
        <v>50829</v>
      </c>
      <c r="J1448" s="134"/>
      <c r="K1448" s="134">
        <f t="shared" si="62"/>
        <v>3580</v>
      </c>
      <c r="L1448" s="134">
        <v>3514</v>
      </c>
      <c r="M1448" s="134">
        <v>66</v>
      </c>
      <c r="N1448" s="134">
        <v>2346</v>
      </c>
      <c r="P1448" s="138"/>
      <c r="Q1448" s="138"/>
      <c r="R1448" s="138"/>
      <c r="S1448" s="138"/>
      <c r="T1448" s="138"/>
      <c r="U1448" s="138"/>
      <c r="V1448" s="138"/>
      <c r="W1448" s="138"/>
      <c r="X1448" s="138"/>
      <c r="Y1448" s="138"/>
      <c r="Z1448" s="138"/>
      <c r="AA1448" s="138"/>
      <c r="AB1448" s="138"/>
    </row>
    <row r="1449" spans="3:28" s="153" customFormat="1" ht="9" customHeight="1" x14ac:dyDescent="0.2">
      <c r="C1449" s="133"/>
      <c r="D1449" s="133" t="s">
        <v>61</v>
      </c>
      <c r="E1449" s="133"/>
      <c r="F1449" s="134">
        <f t="shared" si="61"/>
        <v>264139</v>
      </c>
      <c r="G1449" s="134">
        <v>264139</v>
      </c>
      <c r="H1449" s="134">
        <v>0</v>
      </c>
      <c r="I1449" s="134">
        <v>1124</v>
      </c>
      <c r="J1449" s="134"/>
      <c r="K1449" s="134">
        <f t="shared" si="62"/>
        <v>6658</v>
      </c>
      <c r="L1449" s="134">
        <v>6620</v>
      </c>
      <c r="M1449" s="134">
        <v>38</v>
      </c>
      <c r="N1449" s="134">
        <v>3689</v>
      </c>
      <c r="P1449" s="138"/>
      <c r="Q1449" s="138"/>
      <c r="R1449" s="138"/>
      <c r="S1449" s="138"/>
      <c r="T1449" s="138"/>
      <c r="U1449" s="138"/>
      <c r="V1449" s="138"/>
      <c r="W1449" s="138"/>
      <c r="X1449" s="138"/>
      <c r="Y1449" s="138"/>
      <c r="Z1449" s="138"/>
      <c r="AA1449" s="138"/>
      <c r="AB1449" s="138"/>
    </row>
    <row r="1450" spans="3:28" s="153" customFormat="1" ht="9" customHeight="1" x14ac:dyDescent="0.2">
      <c r="C1450" s="139" t="s">
        <v>63</v>
      </c>
      <c r="D1450" s="139" t="s">
        <v>63</v>
      </c>
      <c r="E1450" s="139"/>
      <c r="F1450" s="140">
        <f t="shared" si="61"/>
        <v>533517</v>
      </c>
      <c r="G1450" s="140">
        <v>379363</v>
      </c>
      <c r="H1450" s="140">
        <v>154154</v>
      </c>
      <c r="I1450" s="140">
        <v>0</v>
      </c>
      <c r="J1450" s="140"/>
      <c r="K1450" s="140">
        <f t="shared" si="62"/>
        <v>10121</v>
      </c>
      <c r="L1450" s="140">
        <v>9314</v>
      </c>
      <c r="M1450" s="140">
        <v>807</v>
      </c>
      <c r="N1450" s="140">
        <v>9715</v>
      </c>
      <c r="P1450" s="138"/>
      <c r="Q1450" s="138"/>
      <c r="R1450" s="138"/>
      <c r="S1450" s="138"/>
      <c r="T1450" s="138"/>
      <c r="U1450" s="138"/>
      <c r="V1450" s="138"/>
      <c r="W1450" s="138"/>
      <c r="X1450" s="138"/>
      <c r="Y1450" s="138"/>
      <c r="Z1450" s="138"/>
      <c r="AA1450" s="138"/>
      <c r="AB1450" s="138"/>
    </row>
    <row r="1451" spans="3:28" s="153" customFormat="1" ht="9" customHeight="1" x14ac:dyDescent="0.2">
      <c r="C1451" s="133"/>
      <c r="D1451" s="133" t="s">
        <v>64</v>
      </c>
      <c r="E1451" s="133"/>
      <c r="F1451" s="134">
        <f t="shared" si="61"/>
        <v>0</v>
      </c>
      <c r="G1451" s="134">
        <v>0</v>
      </c>
      <c r="H1451" s="134">
        <v>0</v>
      </c>
      <c r="I1451" s="134">
        <v>0</v>
      </c>
      <c r="J1451" s="134"/>
      <c r="K1451" s="134">
        <f t="shared" si="62"/>
        <v>353</v>
      </c>
      <c r="L1451" s="134">
        <v>353</v>
      </c>
      <c r="M1451" s="134">
        <v>0</v>
      </c>
      <c r="N1451" s="134">
        <v>1430</v>
      </c>
      <c r="P1451" s="138"/>
      <c r="Q1451" s="138"/>
      <c r="R1451" s="138"/>
      <c r="S1451" s="138"/>
      <c r="T1451" s="138"/>
      <c r="U1451" s="138"/>
      <c r="V1451" s="138"/>
      <c r="W1451" s="138"/>
      <c r="X1451" s="138"/>
      <c r="Y1451" s="138"/>
      <c r="Z1451" s="138"/>
      <c r="AA1451" s="138"/>
      <c r="AB1451" s="138"/>
    </row>
    <row r="1452" spans="3:28" s="153" customFormat="1" ht="9" customHeight="1" x14ac:dyDescent="0.2">
      <c r="C1452" s="133" t="s">
        <v>65</v>
      </c>
      <c r="D1452" s="133" t="s">
        <v>66</v>
      </c>
      <c r="E1452" s="133"/>
      <c r="F1452" s="134">
        <f t="shared" si="61"/>
        <v>1873976</v>
      </c>
      <c r="G1452" s="134">
        <v>1844827</v>
      </c>
      <c r="H1452" s="134">
        <v>29149</v>
      </c>
      <c r="I1452" s="134">
        <v>639</v>
      </c>
      <c r="J1452" s="134"/>
      <c r="K1452" s="134">
        <f t="shared" si="62"/>
        <v>34903</v>
      </c>
      <c r="L1452" s="134">
        <v>34715</v>
      </c>
      <c r="M1452" s="134">
        <v>188</v>
      </c>
      <c r="N1452" s="134">
        <v>133</v>
      </c>
      <c r="P1452" s="138"/>
      <c r="Q1452" s="138"/>
      <c r="R1452" s="138"/>
      <c r="S1452" s="138"/>
      <c r="T1452" s="138"/>
      <c r="U1452" s="138"/>
      <c r="V1452" s="138"/>
      <c r="W1452" s="138"/>
      <c r="X1452" s="138"/>
      <c r="Y1452" s="138"/>
      <c r="Z1452" s="138"/>
      <c r="AA1452" s="138"/>
      <c r="AB1452" s="138"/>
    </row>
    <row r="1453" spans="3:28" s="153" customFormat="1" ht="9" customHeight="1" x14ac:dyDescent="0.2">
      <c r="C1453" s="133"/>
      <c r="D1453" s="133" t="s">
        <v>67</v>
      </c>
      <c r="E1453" s="133"/>
      <c r="F1453" s="134">
        <f t="shared" si="61"/>
        <v>280166</v>
      </c>
      <c r="G1453" s="134">
        <v>274922</v>
      </c>
      <c r="H1453" s="134">
        <v>5244</v>
      </c>
      <c r="I1453" s="134">
        <v>62284</v>
      </c>
      <c r="J1453" s="134"/>
      <c r="K1453" s="134">
        <f t="shared" si="62"/>
        <v>1778</v>
      </c>
      <c r="L1453" s="134">
        <v>1632</v>
      </c>
      <c r="M1453" s="134">
        <v>146</v>
      </c>
      <c r="N1453" s="134">
        <v>4299</v>
      </c>
      <c r="P1453" s="138"/>
      <c r="Q1453" s="138"/>
      <c r="R1453" s="138"/>
      <c r="S1453" s="138"/>
      <c r="T1453" s="138"/>
      <c r="U1453" s="138"/>
      <c r="V1453" s="138"/>
      <c r="W1453" s="138"/>
      <c r="X1453" s="138"/>
      <c r="Y1453" s="138"/>
      <c r="Z1453" s="138"/>
      <c r="AA1453" s="138"/>
      <c r="AB1453" s="138"/>
    </row>
    <row r="1454" spans="3:28" s="153" customFormat="1" ht="9" customHeight="1" x14ac:dyDescent="0.2">
      <c r="C1454" s="139"/>
      <c r="D1454" s="139" t="s">
        <v>68</v>
      </c>
      <c r="E1454" s="139"/>
      <c r="F1454" s="140">
        <f t="shared" si="61"/>
        <v>894555</v>
      </c>
      <c r="G1454" s="140">
        <v>652053</v>
      </c>
      <c r="H1454" s="140">
        <v>242502</v>
      </c>
      <c r="I1454" s="140">
        <v>57431</v>
      </c>
      <c r="J1454" s="140"/>
      <c r="K1454" s="140">
        <f t="shared" si="62"/>
        <v>39780</v>
      </c>
      <c r="L1454" s="140">
        <v>39737</v>
      </c>
      <c r="M1454" s="140">
        <v>43</v>
      </c>
      <c r="N1454" s="140">
        <v>2517</v>
      </c>
      <c r="P1454" s="138"/>
      <c r="Q1454" s="138"/>
      <c r="R1454" s="138"/>
      <c r="S1454" s="138"/>
      <c r="T1454" s="138"/>
      <c r="U1454" s="138"/>
      <c r="V1454" s="138"/>
      <c r="W1454" s="138"/>
      <c r="X1454" s="138"/>
      <c r="Y1454" s="138"/>
      <c r="Z1454" s="138"/>
      <c r="AA1454" s="138"/>
      <c r="AB1454" s="138"/>
    </row>
    <row r="1455" spans="3:28" s="153" customFormat="1" ht="9" customHeight="1" x14ac:dyDescent="0.2">
      <c r="C1455" s="133" t="s">
        <v>69</v>
      </c>
      <c r="D1455" s="133" t="s">
        <v>70</v>
      </c>
      <c r="E1455" s="133"/>
      <c r="F1455" s="134">
        <f t="shared" si="61"/>
        <v>254600</v>
      </c>
      <c r="G1455" s="134">
        <v>249799</v>
      </c>
      <c r="H1455" s="134">
        <v>4801</v>
      </c>
      <c r="I1455" s="134">
        <v>0</v>
      </c>
      <c r="J1455" s="134"/>
      <c r="K1455" s="134">
        <f t="shared" si="62"/>
        <v>33243</v>
      </c>
      <c r="L1455" s="134">
        <v>33243</v>
      </c>
      <c r="M1455" s="134">
        <v>0</v>
      </c>
      <c r="N1455" s="134">
        <v>15558</v>
      </c>
      <c r="P1455" s="138"/>
      <c r="Q1455" s="138"/>
      <c r="R1455" s="138"/>
      <c r="S1455" s="138"/>
      <c r="T1455" s="138"/>
      <c r="U1455" s="138"/>
      <c r="V1455" s="138"/>
      <c r="W1455" s="138"/>
      <c r="X1455" s="138"/>
      <c r="Y1455" s="138"/>
      <c r="Z1455" s="138"/>
      <c r="AA1455" s="138"/>
      <c r="AB1455" s="138"/>
    </row>
    <row r="1456" spans="3:28" s="153" customFormat="1" ht="9" customHeight="1" x14ac:dyDescent="0.2">
      <c r="C1456" s="133"/>
      <c r="D1456" s="133" t="s">
        <v>71</v>
      </c>
      <c r="E1456" s="133"/>
      <c r="F1456" s="134">
        <f t="shared" si="61"/>
        <v>0</v>
      </c>
      <c r="G1456" s="134">
        <v>0</v>
      </c>
      <c r="H1456" s="134">
        <v>0</v>
      </c>
      <c r="I1456" s="134">
        <v>0</v>
      </c>
      <c r="J1456" s="134"/>
      <c r="K1456" s="134">
        <f t="shared" si="62"/>
        <v>6243</v>
      </c>
      <c r="L1456" s="134">
        <v>6243</v>
      </c>
      <c r="M1456" s="134">
        <v>0</v>
      </c>
      <c r="N1456" s="134">
        <v>7307</v>
      </c>
      <c r="P1456" s="138"/>
      <c r="Q1456" s="138"/>
      <c r="R1456" s="138"/>
      <c r="S1456" s="138"/>
      <c r="T1456" s="138"/>
      <c r="U1456" s="138"/>
      <c r="V1456" s="138"/>
      <c r="W1456" s="138"/>
      <c r="X1456" s="138"/>
      <c r="Y1456" s="138"/>
      <c r="Z1456" s="138"/>
      <c r="AA1456" s="138"/>
      <c r="AB1456" s="138"/>
    </row>
    <row r="1457" spans="3:28" s="153" customFormat="1" ht="9" customHeight="1" x14ac:dyDescent="0.2">
      <c r="C1457" s="133"/>
      <c r="D1457" s="133" t="s">
        <v>72</v>
      </c>
      <c r="E1457" s="133"/>
      <c r="F1457" s="134">
        <f t="shared" si="61"/>
        <v>1593214</v>
      </c>
      <c r="G1457" s="134">
        <v>1532730</v>
      </c>
      <c r="H1457" s="134">
        <v>60484</v>
      </c>
      <c r="I1457" s="134">
        <v>825</v>
      </c>
      <c r="J1457" s="134"/>
      <c r="K1457" s="134">
        <f t="shared" si="62"/>
        <v>14665</v>
      </c>
      <c r="L1457" s="134">
        <v>13200</v>
      </c>
      <c r="M1457" s="134">
        <v>1465</v>
      </c>
      <c r="N1457" s="134">
        <v>19144</v>
      </c>
      <c r="P1457" s="138"/>
      <c r="Q1457" s="138"/>
      <c r="R1457" s="138"/>
      <c r="S1457" s="138"/>
      <c r="T1457" s="138"/>
      <c r="U1457" s="138"/>
      <c r="V1457" s="138"/>
      <c r="W1457" s="138"/>
      <c r="X1457" s="138"/>
      <c r="Y1457" s="138"/>
      <c r="Z1457" s="138"/>
      <c r="AA1457" s="138"/>
      <c r="AB1457" s="138"/>
    </row>
    <row r="1458" spans="3:28" s="153" customFormat="1" ht="9" customHeight="1" x14ac:dyDescent="0.2">
      <c r="C1458" s="139"/>
      <c r="D1458" s="139" t="s">
        <v>73</v>
      </c>
      <c r="E1458" s="139"/>
      <c r="F1458" s="140">
        <f t="shared" si="61"/>
        <v>0</v>
      </c>
      <c r="G1458" s="140">
        <v>0</v>
      </c>
      <c r="H1458" s="140">
        <v>0</v>
      </c>
      <c r="I1458" s="140">
        <v>0</v>
      </c>
      <c r="J1458" s="140"/>
      <c r="K1458" s="140">
        <f t="shared" si="62"/>
        <v>281</v>
      </c>
      <c r="L1458" s="140">
        <v>280</v>
      </c>
      <c r="M1458" s="140">
        <v>1</v>
      </c>
      <c r="N1458" s="140">
        <v>1947</v>
      </c>
      <c r="P1458" s="138"/>
      <c r="Q1458" s="138"/>
      <c r="R1458" s="138"/>
      <c r="S1458" s="138"/>
      <c r="T1458" s="138"/>
      <c r="U1458" s="138"/>
      <c r="V1458" s="138"/>
      <c r="W1458" s="138"/>
      <c r="X1458" s="138"/>
      <c r="Y1458" s="138"/>
      <c r="Z1458" s="138"/>
      <c r="AA1458" s="138"/>
      <c r="AB1458" s="138"/>
    </row>
    <row r="1459" spans="3:28" s="153" customFormat="1" ht="9" customHeight="1" x14ac:dyDescent="0.2">
      <c r="C1459" s="133" t="s">
        <v>74</v>
      </c>
      <c r="D1459" s="133" t="s">
        <v>75</v>
      </c>
      <c r="E1459" s="133"/>
      <c r="F1459" s="134">
        <f t="shared" si="61"/>
        <v>1250767</v>
      </c>
      <c r="G1459" s="134">
        <v>1211689</v>
      </c>
      <c r="H1459" s="134">
        <v>39078</v>
      </c>
      <c r="I1459" s="134">
        <v>1251</v>
      </c>
      <c r="J1459" s="134"/>
      <c r="K1459" s="134">
        <f t="shared" si="62"/>
        <v>8259</v>
      </c>
      <c r="L1459" s="134">
        <v>8219</v>
      </c>
      <c r="M1459" s="134">
        <v>40</v>
      </c>
      <c r="N1459" s="134">
        <v>3836</v>
      </c>
      <c r="P1459" s="138"/>
      <c r="Q1459" s="138"/>
      <c r="R1459" s="138"/>
      <c r="S1459" s="138"/>
      <c r="T1459" s="138"/>
      <c r="U1459" s="138"/>
      <c r="V1459" s="138"/>
      <c r="W1459" s="138"/>
      <c r="X1459" s="138"/>
      <c r="Y1459" s="138"/>
      <c r="Z1459" s="138"/>
      <c r="AA1459" s="138"/>
      <c r="AB1459" s="138"/>
    </row>
    <row r="1460" spans="3:28" s="153" customFormat="1" ht="9" customHeight="1" x14ac:dyDescent="0.2">
      <c r="C1460" s="133" t="s">
        <v>76</v>
      </c>
      <c r="D1460" s="133" t="s">
        <v>77</v>
      </c>
      <c r="E1460" s="133"/>
      <c r="F1460" s="134">
        <f t="shared" si="61"/>
        <v>47173</v>
      </c>
      <c r="G1460" s="134">
        <v>47173</v>
      </c>
      <c r="H1460" s="134">
        <v>0</v>
      </c>
      <c r="I1460" s="134">
        <v>112</v>
      </c>
      <c r="J1460" s="134"/>
      <c r="K1460" s="134">
        <f t="shared" si="62"/>
        <v>965</v>
      </c>
      <c r="L1460" s="134">
        <v>945</v>
      </c>
      <c r="M1460" s="134">
        <v>20</v>
      </c>
      <c r="N1460" s="134">
        <v>14894</v>
      </c>
      <c r="P1460" s="138"/>
      <c r="Q1460" s="138"/>
      <c r="R1460" s="138"/>
      <c r="S1460" s="138"/>
      <c r="T1460" s="138"/>
      <c r="U1460" s="138"/>
      <c r="V1460" s="138"/>
      <c r="W1460" s="138"/>
      <c r="X1460" s="138"/>
      <c r="Y1460" s="138"/>
      <c r="Z1460" s="138"/>
      <c r="AA1460" s="138"/>
      <c r="AB1460" s="138"/>
    </row>
    <row r="1461" spans="3:28" s="153" customFormat="1" ht="9" customHeight="1" x14ac:dyDescent="0.2">
      <c r="C1461" s="133"/>
      <c r="D1461" s="133" t="s">
        <v>78</v>
      </c>
      <c r="E1461" s="133"/>
      <c r="F1461" s="134">
        <f t="shared" si="61"/>
        <v>73074</v>
      </c>
      <c r="G1461" s="134">
        <v>73074</v>
      </c>
      <c r="H1461" s="134">
        <v>0</v>
      </c>
      <c r="I1461" s="134">
        <v>0</v>
      </c>
      <c r="J1461" s="134"/>
      <c r="K1461" s="134">
        <f t="shared" si="62"/>
        <v>14665</v>
      </c>
      <c r="L1461" s="134">
        <v>14643</v>
      </c>
      <c r="M1461" s="134">
        <v>22</v>
      </c>
      <c r="N1461" s="134">
        <v>408</v>
      </c>
      <c r="P1461" s="138"/>
      <c r="Q1461" s="138"/>
      <c r="R1461" s="138"/>
      <c r="S1461" s="138"/>
      <c r="T1461" s="138"/>
      <c r="U1461" s="138"/>
      <c r="V1461" s="138"/>
      <c r="W1461" s="138"/>
      <c r="X1461" s="138"/>
      <c r="Y1461" s="138"/>
      <c r="Z1461" s="138"/>
      <c r="AA1461" s="138"/>
      <c r="AB1461" s="138"/>
    </row>
    <row r="1462" spans="3:28" s="153" customFormat="1" ht="9" customHeight="1" x14ac:dyDescent="0.2">
      <c r="C1462" s="139"/>
      <c r="D1462" s="139" t="s">
        <v>79</v>
      </c>
      <c r="E1462" s="139"/>
      <c r="F1462" s="140">
        <f t="shared" si="61"/>
        <v>71853</v>
      </c>
      <c r="G1462" s="140">
        <v>71853</v>
      </c>
      <c r="H1462" s="140">
        <v>0</v>
      </c>
      <c r="I1462" s="140">
        <v>1694</v>
      </c>
      <c r="J1462" s="140"/>
      <c r="K1462" s="140">
        <f t="shared" si="62"/>
        <v>397</v>
      </c>
      <c r="L1462" s="140">
        <v>335</v>
      </c>
      <c r="M1462" s="140">
        <v>62</v>
      </c>
      <c r="N1462" s="140">
        <v>4394</v>
      </c>
      <c r="P1462" s="138"/>
      <c r="Q1462" s="138"/>
      <c r="R1462" s="138"/>
      <c r="S1462" s="138"/>
      <c r="T1462" s="138"/>
      <c r="U1462" s="138"/>
      <c r="V1462" s="138"/>
      <c r="W1462" s="138"/>
      <c r="X1462" s="138"/>
      <c r="Y1462" s="138"/>
      <c r="Z1462" s="138"/>
      <c r="AA1462" s="138"/>
      <c r="AB1462" s="138"/>
    </row>
    <row r="1463" spans="3:28" s="153" customFormat="1" ht="9" customHeight="1" x14ac:dyDescent="0.2">
      <c r="C1463" s="133"/>
      <c r="D1463" s="133" t="s">
        <v>80</v>
      </c>
      <c r="E1463" s="133"/>
      <c r="F1463" s="134">
        <f t="shared" si="61"/>
        <v>477166</v>
      </c>
      <c r="G1463" s="134">
        <v>474009</v>
      </c>
      <c r="H1463" s="134">
        <v>3157</v>
      </c>
      <c r="I1463" s="134">
        <v>0</v>
      </c>
      <c r="J1463" s="134"/>
      <c r="K1463" s="134">
        <f t="shared" si="62"/>
        <v>461</v>
      </c>
      <c r="L1463" s="134">
        <v>435</v>
      </c>
      <c r="M1463" s="134">
        <v>26</v>
      </c>
      <c r="N1463" s="134">
        <v>8100</v>
      </c>
      <c r="P1463" s="138"/>
      <c r="Q1463" s="138"/>
      <c r="R1463" s="138"/>
      <c r="S1463" s="138"/>
      <c r="T1463" s="138"/>
      <c r="U1463" s="138"/>
      <c r="V1463" s="138"/>
      <c r="W1463" s="138"/>
      <c r="X1463" s="138"/>
      <c r="Y1463" s="138"/>
      <c r="Z1463" s="138"/>
      <c r="AA1463" s="138"/>
      <c r="AB1463" s="138"/>
    </row>
    <row r="1464" spans="3:28" s="153" customFormat="1" ht="9" customHeight="1" x14ac:dyDescent="0.2">
      <c r="C1464" s="133"/>
      <c r="D1464" s="133" t="s">
        <v>81</v>
      </c>
      <c r="E1464" s="133"/>
      <c r="F1464" s="134">
        <f t="shared" si="61"/>
        <v>702157</v>
      </c>
      <c r="G1464" s="134">
        <v>661011</v>
      </c>
      <c r="H1464" s="134">
        <v>41146</v>
      </c>
      <c r="I1464" s="134">
        <v>0</v>
      </c>
      <c r="J1464" s="134"/>
      <c r="K1464" s="134">
        <f t="shared" si="62"/>
        <v>3923</v>
      </c>
      <c r="L1464" s="134">
        <v>3643</v>
      </c>
      <c r="M1464" s="134">
        <v>280</v>
      </c>
      <c r="N1464" s="134">
        <v>11262</v>
      </c>
      <c r="P1464" s="138"/>
      <c r="Q1464" s="138"/>
      <c r="R1464" s="138"/>
      <c r="S1464" s="138"/>
      <c r="T1464" s="138"/>
      <c r="U1464" s="138"/>
      <c r="V1464" s="138"/>
      <c r="W1464" s="138"/>
      <c r="X1464" s="138"/>
      <c r="Y1464" s="138"/>
      <c r="Z1464" s="138"/>
      <c r="AA1464" s="138"/>
      <c r="AB1464" s="138"/>
    </row>
    <row r="1465" spans="3:28" s="153" customFormat="1" ht="9" customHeight="1" x14ac:dyDescent="0.2">
      <c r="C1465" s="133" t="s">
        <v>85</v>
      </c>
      <c r="D1465" s="133" t="s">
        <v>83</v>
      </c>
      <c r="E1465" s="133"/>
      <c r="F1465" s="134">
        <f t="shared" si="61"/>
        <v>199280</v>
      </c>
      <c r="G1465" s="134">
        <v>192509</v>
      </c>
      <c r="H1465" s="134">
        <v>6771</v>
      </c>
      <c r="I1465" s="134">
        <v>67</v>
      </c>
      <c r="J1465" s="134"/>
      <c r="K1465" s="134">
        <f t="shared" si="62"/>
        <v>1872</v>
      </c>
      <c r="L1465" s="134">
        <v>1864</v>
      </c>
      <c r="M1465" s="134">
        <v>8</v>
      </c>
      <c r="N1465" s="134">
        <v>1571</v>
      </c>
      <c r="P1465" s="138"/>
      <c r="Q1465" s="138"/>
      <c r="R1465" s="138"/>
      <c r="S1465" s="138"/>
      <c r="T1465" s="138"/>
      <c r="U1465" s="138"/>
      <c r="V1465" s="138"/>
      <c r="W1465" s="138"/>
      <c r="X1465" s="138"/>
      <c r="Y1465" s="138"/>
      <c r="Z1465" s="138"/>
      <c r="AA1465" s="138"/>
      <c r="AB1465" s="138"/>
    </row>
    <row r="1466" spans="3:28" s="153" customFormat="1" ht="9" customHeight="1" x14ac:dyDescent="0.2">
      <c r="C1466" s="139"/>
      <c r="D1466" s="139" t="s">
        <v>84</v>
      </c>
      <c r="E1466" s="139"/>
      <c r="F1466" s="140">
        <f t="shared" si="61"/>
        <v>21690</v>
      </c>
      <c r="G1466" s="140">
        <v>21690</v>
      </c>
      <c r="H1466" s="140">
        <v>0</v>
      </c>
      <c r="I1466" s="140">
        <v>0</v>
      </c>
      <c r="J1466" s="140"/>
      <c r="K1466" s="140">
        <f t="shared" si="62"/>
        <v>4392</v>
      </c>
      <c r="L1466" s="140">
        <v>4392</v>
      </c>
      <c r="M1466" s="140">
        <v>0</v>
      </c>
      <c r="N1466" s="140">
        <v>1283</v>
      </c>
      <c r="P1466" s="138"/>
      <c r="Q1466" s="138"/>
      <c r="R1466" s="138"/>
      <c r="S1466" s="138"/>
      <c r="T1466" s="138"/>
      <c r="U1466" s="138"/>
      <c r="V1466" s="138"/>
      <c r="W1466" s="138"/>
      <c r="X1466" s="138"/>
      <c r="Y1466" s="138"/>
      <c r="Z1466" s="138"/>
      <c r="AA1466" s="138"/>
      <c r="AB1466" s="138"/>
    </row>
    <row r="1467" spans="3:28" s="153" customFormat="1" ht="9" customHeight="1" x14ac:dyDescent="0.2">
      <c r="C1467" s="133"/>
      <c r="D1467" s="133" t="s">
        <v>85</v>
      </c>
      <c r="E1467" s="133"/>
      <c r="F1467" s="134">
        <f t="shared" si="61"/>
        <v>1360410</v>
      </c>
      <c r="G1467" s="134">
        <v>1293164</v>
      </c>
      <c r="H1467" s="134">
        <v>67246</v>
      </c>
      <c r="I1467" s="134">
        <v>2403</v>
      </c>
      <c r="J1467" s="134"/>
      <c r="K1467" s="134">
        <f t="shared" si="62"/>
        <v>5159</v>
      </c>
      <c r="L1467" s="134">
        <v>4452</v>
      </c>
      <c r="M1467" s="134">
        <v>707</v>
      </c>
      <c r="N1467" s="134">
        <v>3605</v>
      </c>
      <c r="P1467" s="138"/>
      <c r="Q1467" s="138"/>
      <c r="R1467" s="138"/>
      <c r="S1467" s="138"/>
      <c r="T1467" s="138"/>
      <c r="U1467" s="138"/>
      <c r="V1467" s="138"/>
      <c r="W1467" s="138"/>
      <c r="X1467" s="138"/>
      <c r="Y1467" s="138"/>
      <c r="Z1467" s="138"/>
      <c r="AA1467" s="138"/>
      <c r="AB1467" s="138"/>
    </row>
    <row r="1468" spans="3:28" s="153" customFormat="1" ht="9" customHeight="1" x14ac:dyDescent="0.2">
      <c r="C1468" s="133" t="s">
        <v>86</v>
      </c>
      <c r="D1468" s="133" t="s">
        <v>87</v>
      </c>
      <c r="E1468" s="133"/>
      <c r="F1468" s="134">
        <f t="shared" si="61"/>
        <v>2140254</v>
      </c>
      <c r="G1468" s="134">
        <v>1940058</v>
      </c>
      <c r="H1468" s="134">
        <v>200196</v>
      </c>
      <c r="I1468" s="134">
        <v>2250</v>
      </c>
      <c r="J1468" s="134"/>
      <c r="K1468" s="134">
        <f t="shared" si="62"/>
        <v>5980</v>
      </c>
      <c r="L1468" s="134">
        <v>5172</v>
      </c>
      <c r="M1468" s="134">
        <v>808</v>
      </c>
      <c r="N1468" s="134">
        <v>5072</v>
      </c>
      <c r="P1468" s="138"/>
      <c r="Q1468" s="138"/>
      <c r="R1468" s="138"/>
      <c r="S1468" s="138"/>
      <c r="T1468" s="138"/>
      <c r="U1468" s="138"/>
      <c r="V1468" s="138"/>
      <c r="W1468" s="138"/>
      <c r="X1468" s="138"/>
      <c r="Y1468" s="138"/>
      <c r="Z1468" s="138"/>
      <c r="AA1468" s="138"/>
      <c r="AB1468" s="138"/>
    </row>
    <row r="1469" spans="3:28" s="153" customFormat="1" ht="9" customHeight="1" x14ac:dyDescent="0.2">
      <c r="C1469" s="133" t="s">
        <v>88</v>
      </c>
      <c r="D1469" s="133" t="s">
        <v>88</v>
      </c>
      <c r="E1469" s="133"/>
      <c r="F1469" s="134">
        <f t="shared" si="61"/>
        <v>343121</v>
      </c>
      <c r="G1469" s="134">
        <v>215292</v>
      </c>
      <c r="H1469" s="134">
        <v>127829</v>
      </c>
      <c r="I1469" s="134">
        <v>0</v>
      </c>
      <c r="J1469" s="134"/>
      <c r="K1469" s="134">
        <f t="shared" si="62"/>
        <v>1740</v>
      </c>
      <c r="L1469" s="134">
        <v>1672</v>
      </c>
      <c r="M1469" s="134">
        <v>68</v>
      </c>
      <c r="N1469" s="134">
        <v>4592</v>
      </c>
      <c r="P1469" s="138"/>
      <c r="Q1469" s="138"/>
      <c r="R1469" s="138"/>
      <c r="S1469" s="138"/>
      <c r="T1469" s="138"/>
      <c r="U1469" s="138"/>
      <c r="V1469" s="138"/>
      <c r="W1469" s="138"/>
      <c r="X1469" s="138"/>
      <c r="Y1469" s="138"/>
      <c r="Z1469" s="138"/>
      <c r="AA1469" s="138"/>
      <c r="AB1469" s="138"/>
    </row>
    <row r="1470" spans="3:28" ht="3" customHeight="1" x14ac:dyDescent="0.2">
      <c r="C1470" s="168"/>
      <c r="D1470" s="168"/>
      <c r="E1470" s="168"/>
      <c r="F1470" s="169"/>
      <c r="G1470" s="169"/>
      <c r="H1470" s="169"/>
      <c r="I1470" s="169"/>
      <c r="J1470" s="169"/>
      <c r="K1470" s="169"/>
      <c r="L1470" s="169"/>
      <c r="M1470" s="169"/>
      <c r="N1470" s="169"/>
      <c r="O1470" s="46"/>
      <c r="P1470" s="46"/>
    </row>
    <row r="1471" spans="3:28" ht="3" customHeight="1" x14ac:dyDescent="0.2">
      <c r="C1471" s="170"/>
      <c r="D1471" s="170"/>
      <c r="E1471" s="170"/>
      <c r="F1471" s="171"/>
      <c r="G1471" s="171"/>
      <c r="H1471" s="171"/>
      <c r="I1471" s="171"/>
      <c r="J1471" s="171"/>
      <c r="K1471" s="171"/>
      <c r="L1471" s="171"/>
      <c r="M1471" s="171"/>
      <c r="N1471" s="171"/>
      <c r="O1471" s="46"/>
      <c r="P1471" s="46"/>
    </row>
    <row r="1472" spans="3:28" s="121" customFormat="1" ht="9" customHeight="1" x14ac:dyDescent="0.15">
      <c r="C1472" s="172" t="s">
        <v>98</v>
      </c>
      <c r="D1472" s="467"/>
      <c r="E1472" s="467"/>
      <c r="F1472" s="173"/>
      <c r="G1472" s="173"/>
      <c r="H1472" s="173"/>
      <c r="I1472" s="173"/>
      <c r="J1472" s="173"/>
      <c r="K1472" s="173"/>
      <c r="L1472" s="173"/>
      <c r="M1472" s="173"/>
      <c r="N1472" s="173"/>
      <c r="O1472" s="467"/>
      <c r="P1472" s="467"/>
    </row>
    <row r="1473" spans="3:16" s="121" customFormat="1" ht="9.6" customHeight="1" x14ac:dyDescent="0.15">
      <c r="C1473" s="174" t="s">
        <v>99</v>
      </c>
      <c r="D1473" s="467"/>
      <c r="E1473" s="467"/>
      <c r="F1473" s="173"/>
      <c r="G1473" s="173"/>
      <c r="H1473" s="173"/>
      <c r="I1473" s="173"/>
      <c r="J1473" s="173"/>
      <c r="K1473" s="173"/>
      <c r="L1473" s="173"/>
      <c r="M1473" s="173"/>
      <c r="N1473" s="173"/>
      <c r="O1473" s="467"/>
      <c r="P1473" s="467"/>
    </row>
    <row r="1474" spans="3:16" s="121" customFormat="1" ht="9" customHeight="1" x14ac:dyDescent="0.25">
      <c r="C1474" s="173" t="s">
        <v>113</v>
      </c>
      <c r="D1474" s="467"/>
      <c r="E1474" s="467"/>
      <c r="F1474" s="173"/>
      <c r="G1474" s="173"/>
      <c r="H1474" s="173"/>
      <c r="I1474" s="173"/>
      <c r="J1474" s="173"/>
      <c r="K1474" s="173"/>
      <c r="L1474" s="173"/>
      <c r="M1474" s="173"/>
      <c r="N1474" s="173"/>
      <c r="O1474" s="467"/>
      <c r="P1474" s="467"/>
    </row>
    <row r="1475" spans="3:16" ht="12.75" hidden="1" x14ac:dyDescent="0.2">
      <c r="C1475" s="62"/>
      <c r="D1475" s="62"/>
      <c r="E1475" s="62"/>
      <c r="F1475" s="82"/>
      <c r="G1475" s="82"/>
      <c r="H1475" s="82"/>
      <c r="I1475" s="82"/>
      <c r="J1475" s="82"/>
      <c r="K1475" s="82"/>
      <c r="L1475" s="82"/>
      <c r="M1475" s="82"/>
      <c r="N1475" s="82"/>
      <c r="O1475" s="467" t="s">
        <v>100</v>
      </c>
    </row>
    <row r="1476" spans="3:16" ht="12.75" hidden="1" x14ac:dyDescent="0.2">
      <c r="C1476" s="62"/>
      <c r="D1476" s="62"/>
      <c r="E1476" s="62"/>
      <c r="F1476" s="82"/>
      <c r="G1476" s="82"/>
      <c r="H1476" s="82"/>
      <c r="I1476" s="82"/>
      <c r="J1476" s="82"/>
      <c r="K1476" s="82"/>
      <c r="L1476" s="82"/>
      <c r="M1476" s="82"/>
      <c r="N1476" s="82"/>
      <c r="O1476" s="46"/>
    </row>
    <row r="1477" spans="3:16" ht="12.75" hidden="1" x14ac:dyDescent="0.2">
      <c r="C1477" s="62"/>
      <c r="D1477" s="62"/>
      <c r="E1477" s="62"/>
      <c r="F1477" s="82"/>
      <c r="G1477" s="82"/>
      <c r="H1477" s="82"/>
      <c r="I1477" s="82"/>
      <c r="J1477" s="82"/>
      <c r="K1477" s="82"/>
      <c r="L1477" s="82"/>
      <c r="M1477" s="82"/>
      <c r="N1477" s="82"/>
      <c r="O1477" s="46"/>
    </row>
    <row r="1478" spans="3:16" ht="12.75" hidden="1" x14ac:dyDescent="0.2">
      <c r="C1478" s="62"/>
      <c r="D1478" s="62"/>
      <c r="E1478" s="62"/>
      <c r="F1478" s="82"/>
      <c r="G1478" s="82"/>
      <c r="H1478" s="82"/>
      <c r="I1478" s="82"/>
      <c r="J1478" s="82"/>
      <c r="K1478" s="82"/>
      <c r="L1478" s="82"/>
      <c r="M1478" s="82"/>
      <c r="N1478" s="82"/>
    </row>
    <row r="1479" spans="3:16" ht="12.75" hidden="1" x14ac:dyDescent="0.2">
      <c r="C1479" s="62"/>
      <c r="D1479" s="62"/>
      <c r="E1479" s="62"/>
      <c r="F1479" s="82"/>
      <c r="G1479" s="82"/>
      <c r="H1479" s="82"/>
      <c r="I1479" s="82"/>
      <c r="J1479" s="82"/>
      <c r="K1479" s="82"/>
      <c r="L1479" s="82"/>
      <c r="M1479" s="82"/>
      <c r="N1479" s="82"/>
    </row>
    <row r="1480" spans="3:16" ht="12.75" hidden="1" x14ac:dyDescent="0.2">
      <c r="C1480" s="62"/>
      <c r="D1480" s="62"/>
      <c r="E1480" s="62"/>
      <c r="F1480" s="82"/>
      <c r="G1480" s="82"/>
      <c r="H1480" s="82"/>
      <c r="I1480" s="82"/>
      <c r="J1480" s="82"/>
      <c r="K1480" s="82"/>
      <c r="L1480" s="82"/>
      <c r="M1480" s="82"/>
      <c r="N1480" s="82"/>
    </row>
    <row r="1481" spans="3:16" ht="13.7" hidden="1" customHeight="1" x14ac:dyDescent="0.2"/>
    <row r="1482" spans="3:16" ht="13.7" hidden="1" customHeight="1" x14ac:dyDescent="0.2">
      <c r="C1482" s="172"/>
    </row>
    <row r="1483" spans="3:16" ht="13.7" hidden="1" customHeight="1" x14ac:dyDescent="0.2">
      <c r="C1483" s="174"/>
    </row>
    <row r="1484" spans="3:16" ht="13.7" hidden="1" customHeight="1" x14ac:dyDescent="0.2">
      <c r="C1484" s="173"/>
    </row>
    <row r="1485" spans="3:16" ht="13.7" hidden="1" customHeight="1" x14ac:dyDescent="0.2"/>
    <row r="1486" spans="3:16" ht="13.7" hidden="1" customHeight="1" x14ac:dyDescent="0.2"/>
    <row r="1487" spans="3:16" ht="13.7" hidden="1" customHeight="1" x14ac:dyDescent="0.2"/>
    <row r="1488" spans="3:16" ht="13.7" hidden="1" customHeight="1" x14ac:dyDescent="0.2"/>
    <row r="1489" ht="13.7" hidden="1" customHeight="1" x14ac:dyDescent="0.2"/>
    <row r="1490" ht="13.7" hidden="1" customHeight="1" x14ac:dyDescent="0.2"/>
    <row r="1491" ht="13.7" hidden="1" customHeight="1" x14ac:dyDescent="0.2"/>
    <row r="1492" ht="13.7" hidden="1" customHeight="1" x14ac:dyDescent="0.2"/>
    <row r="1493" ht="13.7" hidden="1" customHeight="1" x14ac:dyDescent="0.2"/>
  </sheetData>
  <sheetProtection sheet="1" objects="1" scenarios="1"/>
  <mergeCells count="7">
    <mergeCell ref="D210:E210"/>
    <mergeCell ref="M1:N1"/>
    <mergeCell ref="C6:C9"/>
    <mergeCell ref="F6:H6"/>
    <mergeCell ref="N6:N9"/>
    <mergeCell ref="H8:H9"/>
    <mergeCell ref="M8:M9"/>
  </mergeCells>
  <hyperlinks>
    <hyperlink ref="M1:N1" location="Índice!A1" display="Índice!A1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>&amp;L&amp;"Arial,Normal"&amp;10&amp;K000080INEGI. Anuario estadístico y geográfico por entidad federativa 2016. 2016.</oddHeader>
  </headerFooter>
  <rowBreaks count="22" manualBreakCount="22">
    <brk id="72" min="2" max="13" man="1"/>
    <brk id="133" min="2" max="13" man="1"/>
    <brk id="194" min="2" max="13" man="1"/>
    <brk id="257" min="2" max="13" man="1"/>
    <brk id="320" min="2" max="13" man="1"/>
    <brk id="383" min="2" max="13" man="1"/>
    <brk id="450" min="2" max="13" man="1"/>
    <brk id="517" min="2" max="13" man="1"/>
    <brk id="583" min="2" max="13" man="1"/>
    <brk id="649" min="2" max="13" man="1"/>
    <brk id="715" min="2" max="13" man="1"/>
    <brk id="780" min="2" max="13" man="1"/>
    <brk id="843" min="2" max="13" man="1"/>
    <brk id="906" min="2" max="13" man="1"/>
    <brk id="969" min="2" max="13" man="1"/>
    <brk id="1032" max="16383" man="1"/>
    <brk id="1095" min="2" max="13" man="1"/>
    <brk id="1158" max="16383" man="1"/>
    <brk id="1221" min="2" max="13" man="1"/>
    <brk id="1283" min="2" max="13" man="1"/>
    <brk id="1345" min="2" max="13" man="1"/>
    <brk id="1407" min="2" max="1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09"/>
  <sheetViews>
    <sheetView showGridLines="0" showRowColHeaders="0" zoomScale="130" zoomScaleNormal="130" workbookViewId="0">
      <pane xSplit="1" ySplit="10" topLeftCell="B11" activePane="bottomRight" state="frozen"/>
      <selection activeCell="A1346" sqref="A1346"/>
      <selection pane="topRight" activeCell="A1346" sqref="A1346"/>
      <selection pane="bottomLeft" activeCell="A1346" sqref="A1346"/>
      <selection pane="bottomRight"/>
    </sheetView>
  </sheetViews>
  <sheetFormatPr baseColWidth="10" defaultColWidth="0" defaultRowHeight="13.7" customHeight="1" zeroHeight="1" x14ac:dyDescent="0.2"/>
  <cols>
    <col min="1" max="1" width="18.5703125" style="8" customWidth="1"/>
    <col min="2" max="2" width="13.42578125" style="8" customWidth="1"/>
    <col min="3" max="3" width="1.28515625" style="8" customWidth="1"/>
    <col min="4" max="4" width="6.140625" style="109" customWidth="1"/>
    <col min="5" max="5" width="7.140625" style="109" customWidth="1"/>
    <col min="6" max="6" width="6.85546875" style="109" customWidth="1"/>
    <col min="7" max="7" width="7.42578125" style="109" customWidth="1"/>
    <col min="8" max="8" width="2.140625" style="109" customWidth="1"/>
    <col min="9" max="9" width="6.42578125" style="109" customWidth="1"/>
    <col min="10" max="10" width="7.42578125" style="109" customWidth="1"/>
    <col min="11" max="11" width="6.85546875" style="109" customWidth="1"/>
    <col min="12" max="12" width="7.42578125" style="109" customWidth="1"/>
    <col min="13" max="13" width="6.42578125" style="109" customWidth="1"/>
    <col min="14" max="14" width="0.85546875" style="8" customWidth="1"/>
    <col min="15" max="30" width="0" style="8" hidden="1" customWidth="1"/>
    <col min="31" max="16384" width="11.42578125" style="8" hidden="1"/>
  </cols>
  <sheetData>
    <row r="1" spans="1:14" s="3" customFormat="1" ht="12" customHeight="1" x14ac:dyDescent="0.2">
      <c r="A1" s="175" t="s">
        <v>101</v>
      </c>
      <c r="B1" s="2"/>
      <c r="C1" s="2"/>
      <c r="D1" s="176"/>
      <c r="E1" s="176"/>
      <c r="F1" s="176"/>
      <c r="G1" s="176"/>
      <c r="H1" s="176"/>
      <c r="I1" s="176"/>
      <c r="J1" s="176"/>
      <c r="K1" s="176"/>
      <c r="L1" s="176"/>
      <c r="M1" s="470" t="s">
        <v>102</v>
      </c>
      <c r="N1" s="175"/>
    </row>
    <row r="2" spans="1:14" s="3" customFormat="1" ht="12" customHeight="1" x14ac:dyDescent="0.2">
      <c r="A2" s="1" t="s">
        <v>2</v>
      </c>
      <c r="B2" s="2"/>
      <c r="C2" s="2"/>
      <c r="D2" s="176"/>
      <c r="E2" s="176"/>
      <c r="F2" s="176"/>
      <c r="G2" s="176"/>
      <c r="H2" s="176"/>
      <c r="I2" s="176"/>
      <c r="J2" s="176"/>
      <c r="K2" s="176"/>
      <c r="L2" s="176"/>
      <c r="M2" s="177"/>
      <c r="N2" s="1"/>
    </row>
    <row r="3" spans="1:14" s="3" customFormat="1" ht="12" customHeight="1" x14ac:dyDescent="0.2">
      <c r="A3" s="6" t="s">
        <v>110</v>
      </c>
      <c r="B3" s="2"/>
      <c r="C3" s="2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"/>
    </row>
    <row r="4" spans="1:14" ht="3" customHeight="1" x14ac:dyDescent="0.2">
      <c r="A4" s="19"/>
      <c r="B4" s="19"/>
      <c r="C4" s="19"/>
      <c r="D4" s="178"/>
      <c r="E4" s="178"/>
      <c r="F4" s="178"/>
      <c r="G4" s="178"/>
      <c r="H4" s="178"/>
      <c r="I4" s="178"/>
      <c r="J4" s="178"/>
      <c r="K4" s="178"/>
      <c r="L4" s="178"/>
      <c r="M4" s="178"/>
    </row>
    <row r="5" spans="1:14" ht="3" customHeight="1" x14ac:dyDescent="0.2">
      <c r="A5" s="23"/>
      <c r="B5" s="23"/>
      <c r="C5" s="23"/>
      <c r="D5" s="179"/>
      <c r="E5" s="179"/>
      <c r="F5" s="179"/>
      <c r="G5" s="179"/>
      <c r="H5" s="179"/>
      <c r="I5" s="179"/>
      <c r="J5" s="179"/>
      <c r="K5" s="179"/>
      <c r="L5" s="179"/>
      <c r="M5" s="179"/>
    </row>
    <row r="6" spans="1:14" s="15" customFormat="1" ht="9.6" customHeight="1" x14ac:dyDescent="0.15">
      <c r="A6" s="603" t="s">
        <v>3</v>
      </c>
      <c r="B6" s="467" t="s">
        <v>4</v>
      </c>
      <c r="C6" s="467"/>
      <c r="D6" s="620" t="s">
        <v>5</v>
      </c>
      <c r="E6" s="620"/>
      <c r="F6" s="620"/>
      <c r="G6" s="474" t="s">
        <v>103</v>
      </c>
      <c r="H6" s="173"/>
      <c r="I6" s="180" t="s">
        <v>7</v>
      </c>
      <c r="J6" s="180"/>
      <c r="K6" s="180"/>
      <c r="L6" s="621" t="s">
        <v>8</v>
      </c>
      <c r="M6" s="181" t="s">
        <v>104</v>
      </c>
    </row>
    <row r="7" spans="1:14" s="15" customFormat="1" ht="2.1" customHeight="1" x14ac:dyDescent="0.15">
      <c r="A7" s="613"/>
      <c r="B7" s="467"/>
      <c r="C7" s="467"/>
      <c r="D7" s="182"/>
      <c r="E7" s="182"/>
      <c r="F7" s="182"/>
      <c r="G7" s="474"/>
      <c r="H7" s="173"/>
      <c r="I7" s="183"/>
      <c r="J7" s="183"/>
      <c r="K7" s="183"/>
      <c r="L7" s="621"/>
      <c r="M7" s="181"/>
    </row>
    <row r="8" spans="1:14" s="15" customFormat="1" ht="9.6" customHeight="1" x14ac:dyDescent="0.15">
      <c r="A8" s="613"/>
      <c r="B8" s="467"/>
      <c r="C8" s="467"/>
      <c r="D8" s="474" t="s">
        <v>10</v>
      </c>
      <c r="E8" s="474" t="s">
        <v>11</v>
      </c>
      <c r="F8" s="623" t="s">
        <v>12</v>
      </c>
      <c r="G8" s="474"/>
      <c r="H8" s="474"/>
      <c r="I8" s="474" t="s">
        <v>10</v>
      </c>
      <c r="J8" s="474" t="s">
        <v>11</v>
      </c>
      <c r="K8" s="623" t="s">
        <v>12</v>
      </c>
      <c r="L8" s="622"/>
      <c r="M8" s="181"/>
      <c r="N8" s="464"/>
    </row>
    <row r="9" spans="1:14" s="15" customFormat="1" ht="8.25" customHeight="1" x14ac:dyDescent="0.15">
      <c r="A9" s="613"/>
      <c r="B9" s="467"/>
      <c r="C9" s="467"/>
      <c r="D9" s="474"/>
      <c r="E9" s="474"/>
      <c r="F9" s="623"/>
      <c r="G9" s="474"/>
      <c r="H9" s="474"/>
      <c r="I9" s="474"/>
      <c r="J9" s="474"/>
      <c r="K9" s="624"/>
      <c r="L9" s="181"/>
      <c r="M9" s="181"/>
      <c r="N9" s="464"/>
    </row>
    <row r="10" spans="1:14" ht="3" customHeight="1" x14ac:dyDescent="0.2">
      <c r="A10" s="19"/>
      <c r="B10" s="19"/>
      <c r="C10" s="19"/>
      <c r="D10" s="178"/>
      <c r="E10" s="178"/>
      <c r="F10" s="178"/>
      <c r="G10" s="178"/>
      <c r="H10" s="178"/>
      <c r="I10" s="178"/>
      <c r="J10" s="178"/>
      <c r="K10" s="178"/>
      <c r="L10" s="178"/>
      <c r="M10" s="178"/>
    </row>
    <row r="11" spans="1:14" ht="3" customHeight="1" x14ac:dyDescent="0.2">
      <c r="A11" s="23"/>
      <c r="B11" s="23"/>
      <c r="C11" s="23"/>
      <c r="D11" s="179"/>
      <c r="E11" s="179"/>
      <c r="F11" s="179"/>
      <c r="G11" s="179"/>
      <c r="H11" s="179"/>
      <c r="I11" s="179"/>
      <c r="J11" s="179"/>
      <c r="K11" s="179"/>
      <c r="L11" s="179"/>
      <c r="M11" s="179"/>
    </row>
    <row r="12" spans="1:14" s="29" customFormat="1" ht="9" customHeight="1" x14ac:dyDescent="0.25">
      <c r="A12" s="25">
        <v>1995</v>
      </c>
      <c r="B12" s="28"/>
      <c r="C12" s="28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28"/>
    </row>
    <row r="13" spans="1:14" s="29" customFormat="1" ht="9" customHeight="1" x14ac:dyDescent="0.25">
      <c r="A13" s="30" t="s">
        <v>10</v>
      </c>
      <c r="B13" s="475"/>
      <c r="C13" s="625">
        <f>SUM(D15:D72)</f>
        <v>822300</v>
      </c>
      <c r="D13" s="625"/>
      <c r="E13" s="475">
        <f>SUM(E15:E72)</f>
        <v>676492</v>
      </c>
      <c r="F13" s="475">
        <f>SUM(F15:F72)</f>
        <v>145808</v>
      </c>
      <c r="G13" s="475">
        <f>SUM(G15:G72)</f>
        <v>47266</v>
      </c>
      <c r="H13" s="475" t="s">
        <v>9</v>
      </c>
      <c r="I13" s="475">
        <f>SUM(I15:I72)</f>
        <v>191594</v>
      </c>
      <c r="J13" s="475">
        <f>SUM(J15:J72)</f>
        <v>177954</v>
      </c>
      <c r="K13" s="475">
        <f>SUM(K15:K72)</f>
        <v>13640</v>
      </c>
      <c r="L13" s="475">
        <f>SUM(L15:L72)</f>
        <v>284262</v>
      </c>
      <c r="M13" s="184" t="s">
        <v>13</v>
      </c>
      <c r="N13" s="475"/>
    </row>
    <row r="14" spans="1:14" s="29" customFormat="1" ht="9" customHeight="1" x14ac:dyDescent="0.25">
      <c r="A14" s="25"/>
      <c r="B14" s="33"/>
      <c r="C14" s="33"/>
      <c r="D14" s="475"/>
      <c r="E14" s="475"/>
      <c r="F14" s="475"/>
      <c r="G14" s="475"/>
      <c r="H14" s="475"/>
      <c r="I14" s="475"/>
      <c r="J14" s="475"/>
      <c r="K14" s="475"/>
      <c r="L14" s="475"/>
      <c r="M14" s="475"/>
      <c r="N14" s="475"/>
    </row>
    <row r="15" spans="1:14" s="29" customFormat="1" ht="9" customHeight="1" x14ac:dyDescent="0.25">
      <c r="A15" s="26" t="s">
        <v>14</v>
      </c>
      <c r="B15" s="26" t="s">
        <v>14</v>
      </c>
      <c r="C15" s="26"/>
      <c r="D15" s="27">
        <f>SUM(E15:F15)</f>
        <v>7545</v>
      </c>
      <c r="E15" s="27">
        <v>7545</v>
      </c>
      <c r="F15" s="27">
        <v>0</v>
      </c>
      <c r="G15" s="27">
        <v>0</v>
      </c>
      <c r="H15" s="77"/>
      <c r="I15" s="27">
        <f>SUM(J15:K15)</f>
        <v>961</v>
      </c>
      <c r="J15" s="27">
        <v>910</v>
      </c>
      <c r="K15" s="27">
        <v>51</v>
      </c>
      <c r="L15" s="27">
        <v>2136</v>
      </c>
      <c r="M15" s="27" t="s">
        <v>13</v>
      </c>
      <c r="N15" s="77"/>
    </row>
    <row r="16" spans="1:14" s="29" customFormat="1" ht="9" customHeight="1" x14ac:dyDescent="0.25">
      <c r="A16" s="26" t="s">
        <v>15</v>
      </c>
      <c r="B16" s="26" t="s">
        <v>16</v>
      </c>
      <c r="C16" s="26"/>
      <c r="D16" s="27">
        <f t="shared" ref="D16:D71" si="0">SUM(E16:F16)</f>
        <v>3123</v>
      </c>
      <c r="E16" s="27">
        <v>3123</v>
      </c>
      <c r="F16" s="27">
        <v>0</v>
      </c>
      <c r="G16" s="27">
        <v>39</v>
      </c>
      <c r="H16" s="77"/>
      <c r="I16" s="27">
        <f t="shared" ref="I16:I72" si="1">SUM(J16:K16)</f>
        <v>824</v>
      </c>
      <c r="J16" s="27">
        <v>659</v>
      </c>
      <c r="K16" s="27">
        <v>165</v>
      </c>
      <c r="L16" s="27">
        <v>8811</v>
      </c>
      <c r="M16" s="27" t="s">
        <v>13</v>
      </c>
      <c r="N16" s="77"/>
    </row>
    <row r="17" spans="1:14" s="29" customFormat="1" ht="9" customHeight="1" x14ac:dyDescent="0.25">
      <c r="A17" s="26"/>
      <c r="B17" s="26" t="s">
        <v>17</v>
      </c>
      <c r="C17" s="26"/>
      <c r="D17" s="27">
        <f t="shared" si="0"/>
        <v>34234</v>
      </c>
      <c r="E17" s="27">
        <v>33520</v>
      </c>
      <c r="F17" s="27">
        <v>714</v>
      </c>
      <c r="G17" s="27">
        <v>536</v>
      </c>
      <c r="H17" s="77"/>
      <c r="I17" s="27">
        <f t="shared" si="1"/>
        <v>1835</v>
      </c>
      <c r="J17" s="27">
        <v>1062</v>
      </c>
      <c r="K17" s="27">
        <v>773</v>
      </c>
      <c r="L17" s="27">
        <v>4627</v>
      </c>
      <c r="M17" s="27" t="s">
        <v>13</v>
      </c>
      <c r="N17" s="77"/>
    </row>
    <row r="18" spans="1:14" s="29" customFormat="1" ht="9" customHeight="1" x14ac:dyDescent="0.25">
      <c r="A18" s="34" t="s">
        <v>112</v>
      </c>
      <c r="B18" s="34" t="s">
        <v>18</v>
      </c>
      <c r="C18" s="34"/>
      <c r="D18" s="35">
        <f t="shared" si="0"/>
        <v>12383</v>
      </c>
      <c r="E18" s="35">
        <v>11704</v>
      </c>
      <c r="F18" s="35">
        <v>679</v>
      </c>
      <c r="G18" s="35">
        <v>6</v>
      </c>
      <c r="H18" s="185"/>
      <c r="I18" s="35">
        <f t="shared" si="1"/>
        <v>1272</v>
      </c>
      <c r="J18" s="35">
        <v>1154</v>
      </c>
      <c r="K18" s="35">
        <v>118</v>
      </c>
      <c r="L18" s="35">
        <v>8999</v>
      </c>
      <c r="M18" s="35" t="s">
        <v>13</v>
      </c>
      <c r="N18" s="77"/>
    </row>
    <row r="19" spans="1:14" s="29" customFormat="1" ht="9" customHeight="1" x14ac:dyDescent="0.25">
      <c r="A19" s="26"/>
      <c r="B19" s="26" t="s">
        <v>19</v>
      </c>
      <c r="C19" s="26"/>
      <c r="D19" s="27">
        <f t="shared" si="0"/>
        <v>1332</v>
      </c>
      <c r="E19" s="27">
        <v>986</v>
      </c>
      <c r="F19" s="27">
        <v>346</v>
      </c>
      <c r="G19" s="27">
        <v>0</v>
      </c>
      <c r="H19" s="77"/>
      <c r="I19" s="27">
        <f t="shared" si="1"/>
        <v>165</v>
      </c>
      <c r="J19" s="27">
        <v>142</v>
      </c>
      <c r="K19" s="27">
        <v>23</v>
      </c>
      <c r="L19" s="27">
        <v>5801</v>
      </c>
      <c r="M19" s="27" t="s">
        <v>13</v>
      </c>
      <c r="N19" s="77"/>
    </row>
    <row r="20" spans="1:14" s="29" customFormat="1" ht="9" customHeight="1" x14ac:dyDescent="0.25">
      <c r="A20" s="26"/>
      <c r="B20" s="26" t="s">
        <v>20</v>
      </c>
      <c r="C20" s="26"/>
      <c r="D20" s="27">
        <f t="shared" si="0"/>
        <v>8493</v>
      </c>
      <c r="E20" s="27">
        <v>1791</v>
      </c>
      <c r="F20" s="27">
        <v>6702</v>
      </c>
      <c r="G20" s="27">
        <v>2462</v>
      </c>
      <c r="H20" s="77"/>
      <c r="I20" s="27">
        <f t="shared" si="1"/>
        <v>1335</v>
      </c>
      <c r="J20" s="27">
        <v>1258</v>
      </c>
      <c r="K20" s="27">
        <v>77</v>
      </c>
      <c r="L20" s="27">
        <v>3591</v>
      </c>
      <c r="M20" s="27" t="s">
        <v>13</v>
      </c>
      <c r="N20" s="77"/>
    </row>
    <row r="21" spans="1:14" s="29" customFormat="1" ht="9" customHeight="1" x14ac:dyDescent="0.25">
      <c r="A21" s="26" t="s">
        <v>21</v>
      </c>
      <c r="B21" s="26" t="s">
        <v>21</v>
      </c>
      <c r="C21" s="26"/>
      <c r="D21" s="27">
        <f t="shared" si="0"/>
        <v>718</v>
      </c>
      <c r="E21" s="27">
        <v>716</v>
      </c>
      <c r="F21" s="27">
        <v>2</v>
      </c>
      <c r="G21" s="27">
        <v>38</v>
      </c>
      <c r="H21" s="77"/>
      <c r="I21" s="27">
        <f t="shared" si="1"/>
        <v>1126</v>
      </c>
      <c r="J21" s="27">
        <v>1089</v>
      </c>
      <c r="K21" s="27">
        <v>37</v>
      </c>
      <c r="L21" s="27">
        <v>1247</v>
      </c>
      <c r="M21" s="27" t="s">
        <v>13</v>
      </c>
      <c r="N21" s="77"/>
    </row>
    <row r="22" spans="1:14" s="29" customFormat="1" ht="9" customHeight="1" x14ac:dyDescent="0.25">
      <c r="A22" s="34"/>
      <c r="B22" s="36" t="s">
        <v>22</v>
      </c>
      <c r="C22" s="36"/>
      <c r="D22" s="35">
        <f t="shared" si="0"/>
        <v>2350</v>
      </c>
      <c r="E22" s="35">
        <v>2350</v>
      </c>
      <c r="F22" s="35">
        <v>0</v>
      </c>
      <c r="G22" s="35">
        <v>0</v>
      </c>
      <c r="H22" s="185"/>
      <c r="I22" s="35">
        <f t="shared" si="1"/>
        <v>19462</v>
      </c>
      <c r="J22" s="35">
        <v>19388</v>
      </c>
      <c r="K22" s="35">
        <v>74</v>
      </c>
      <c r="L22" s="35">
        <v>1363</v>
      </c>
      <c r="M22" s="35" t="s">
        <v>13</v>
      </c>
      <c r="N22" s="77"/>
    </row>
    <row r="23" spans="1:14" s="29" customFormat="1" ht="9" customHeight="1" x14ac:dyDescent="0.25">
      <c r="A23" s="26" t="s">
        <v>23</v>
      </c>
      <c r="B23" s="26" t="s">
        <v>24</v>
      </c>
      <c r="C23" s="26"/>
      <c r="D23" s="27">
        <f t="shared" si="0"/>
        <v>21207</v>
      </c>
      <c r="E23" s="27">
        <v>20464</v>
      </c>
      <c r="F23" s="27">
        <v>743</v>
      </c>
      <c r="G23" s="27">
        <v>68</v>
      </c>
      <c r="H23" s="77"/>
      <c r="I23" s="27">
        <f t="shared" si="1"/>
        <v>3004</v>
      </c>
      <c r="J23" s="27">
        <v>2794</v>
      </c>
      <c r="K23" s="27">
        <v>210</v>
      </c>
      <c r="L23" s="27">
        <v>5186</v>
      </c>
      <c r="M23" s="27" t="s">
        <v>13</v>
      </c>
      <c r="N23" s="77"/>
    </row>
    <row r="24" spans="1:14" s="29" customFormat="1" ht="9" customHeight="1" x14ac:dyDescent="0.25">
      <c r="A24" s="26" t="s">
        <v>25</v>
      </c>
      <c r="B24" s="26" t="s">
        <v>25</v>
      </c>
      <c r="C24" s="26"/>
      <c r="D24" s="27">
        <f t="shared" si="0"/>
        <v>2736</v>
      </c>
      <c r="E24" s="27">
        <v>2736</v>
      </c>
      <c r="F24" s="27">
        <v>0</v>
      </c>
      <c r="G24" s="27">
        <v>0</v>
      </c>
      <c r="H24" s="77"/>
      <c r="I24" s="27">
        <f t="shared" si="1"/>
        <v>857</v>
      </c>
      <c r="J24" s="27">
        <v>857</v>
      </c>
      <c r="K24" s="27">
        <v>0</v>
      </c>
      <c r="L24" s="27">
        <v>1661</v>
      </c>
      <c r="M24" s="27" t="s">
        <v>13</v>
      </c>
      <c r="N24" s="77"/>
    </row>
    <row r="25" spans="1:14" s="29" customFormat="1" ht="9" customHeight="1" x14ac:dyDescent="0.25">
      <c r="A25" s="26"/>
      <c r="B25" s="26" t="s">
        <v>26</v>
      </c>
      <c r="C25" s="26"/>
      <c r="D25" s="27">
        <f t="shared" si="0"/>
        <v>5306</v>
      </c>
      <c r="E25" s="27">
        <v>4967</v>
      </c>
      <c r="F25" s="27">
        <v>339</v>
      </c>
      <c r="G25" s="27">
        <v>580</v>
      </c>
      <c r="H25" s="77"/>
      <c r="I25" s="27">
        <f t="shared" si="1"/>
        <v>926</v>
      </c>
      <c r="J25" s="27">
        <v>926</v>
      </c>
      <c r="K25" s="27">
        <v>0</v>
      </c>
      <c r="L25" s="27">
        <v>2961</v>
      </c>
      <c r="M25" s="27" t="s">
        <v>13</v>
      </c>
      <c r="N25" s="77"/>
    </row>
    <row r="26" spans="1:14" s="29" customFormat="1" ht="9" customHeight="1" x14ac:dyDescent="0.25">
      <c r="A26" s="34" t="s">
        <v>27</v>
      </c>
      <c r="B26" s="34" t="s">
        <v>28</v>
      </c>
      <c r="C26" s="34"/>
      <c r="D26" s="35">
        <f t="shared" si="0"/>
        <v>3455</v>
      </c>
      <c r="E26" s="35">
        <v>3453</v>
      </c>
      <c r="F26" s="35">
        <v>2</v>
      </c>
      <c r="G26" s="35">
        <v>2</v>
      </c>
      <c r="H26" s="185"/>
      <c r="I26" s="35">
        <f t="shared" si="1"/>
        <v>382</v>
      </c>
      <c r="J26" s="35">
        <v>358</v>
      </c>
      <c r="K26" s="35">
        <v>24</v>
      </c>
      <c r="L26" s="35">
        <v>5174</v>
      </c>
      <c r="M26" s="35" t="s">
        <v>13</v>
      </c>
      <c r="N26" s="77"/>
    </row>
    <row r="27" spans="1:14" s="29" customFormat="1" ht="9" customHeight="1" x14ac:dyDescent="0.25">
      <c r="A27" s="26"/>
      <c r="B27" s="26" t="s">
        <v>29</v>
      </c>
      <c r="C27" s="26"/>
      <c r="D27" s="27">
        <f t="shared" si="0"/>
        <v>218</v>
      </c>
      <c r="E27" s="27">
        <v>218</v>
      </c>
      <c r="F27" s="27">
        <v>0</v>
      </c>
      <c r="G27" s="27">
        <v>0</v>
      </c>
      <c r="H27" s="77"/>
      <c r="I27" s="27">
        <f t="shared" si="1"/>
        <v>1822</v>
      </c>
      <c r="J27" s="27">
        <v>1822</v>
      </c>
      <c r="K27" s="27">
        <v>0</v>
      </c>
      <c r="L27" s="27">
        <v>1826</v>
      </c>
      <c r="M27" s="27" t="s">
        <v>13</v>
      </c>
      <c r="N27" s="77"/>
    </row>
    <row r="28" spans="1:14" s="29" customFormat="1" ht="9" customHeight="1" x14ac:dyDescent="0.25">
      <c r="A28" s="26" t="s">
        <v>30</v>
      </c>
      <c r="B28" s="26" t="s">
        <v>31</v>
      </c>
      <c r="C28" s="26"/>
      <c r="D28" s="27">
        <f t="shared" si="0"/>
        <v>9903</v>
      </c>
      <c r="E28" s="27">
        <v>9903</v>
      </c>
      <c r="F28" s="27">
        <v>0</v>
      </c>
      <c r="G28" s="27">
        <v>63</v>
      </c>
      <c r="H28" s="77"/>
      <c r="I28" s="27">
        <f t="shared" si="1"/>
        <v>730</v>
      </c>
      <c r="J28" s="27">
        <v>596</v>
      </c>
      <c r="K28" s="27">
        <v>134</v>
      </c>
      <c r="L28" s="27">
        <v>3581</v>
      </c>
      <c r="M28" s="27" t="s">
        <v>13</v>
      </c>
      <c r="N28" s="77"/>
    </row>
    <row r="29" spans="1:14" s="29" customFormat="1" ht="9" customHeight="1" x14ac:dyDescent="0.25">
      <c r="A29" s="26"/>
      <c r="B29" s="26" t="s">
        <v>30</v>
      </c>
      <c r="C29" s="26"/>
      <c r="D29" s="27">
        <f t="shared" si="0"/>
        <v>23811</v>
      </c>
      <c r="E29" s="27">
        <v>18107</v>
      </c>
      <c r="F29" s="27">
        <v>5704</v>
      </c>
      <c r="G29" s="27">
        <v>373</v>
      </c>
      <c r="H29" s="77"/>
      <c r="I29" s="27">
        <f t="shared" si="1"/>
        <v>3606</v>
      </c>
      <c r="J29" s="27">
        <v>1380</v>
      </c>
      <c r="K29" s="27">
        <v>2226</v>
      </c>
      <c r="L29" s="27">
        <v>10210</v>
      </c>
      <c r="M29" s="27" t="s">
        <v>13</v>
      </c>
      <c r="N29" s="77"/>
    </row>
    <row r="30" spans="1:14" s="29" customFormat="1" ht="9" customHeight="1" x14ac:dyDescent="0.25">
      <c r="A30" s="34" t="s">
        <v>111</v>
      </c>
      <c r="B30" s="34" t="s">
        <v>32</v>
      </c>
      <c r="C30" s="34"/>
      <c r="D30" s="35">
        <f t="shared" si="0"/>
        <v>226479</v>
      </c>
      <c r="E30" s="35">
        <v>168608</v>
      </c>
      <c r="F30" s="35">
        <v>57871</v>
      </c>
      <c r="G30" s="35">
        <v>1162</v>
      </c>
      <c r="H30" s="185"/>
      <c r="I30" s="35">
        <f t="shared" si="1"/>
        <v>15039</v>
      </c>
      <c r="J30" s="35">
        <v>14882</v>
      </c>
      <c r="K30" s="35">
        <v>157</v>
      </c>
      <c r="L30" s="35">
        <v>9667</v>
      </c>
      <c r="M30" s="35" t="s">
        <v>13</v>
      </c>
      <c r="N30" s="77"/>
    </row>
    <row r="31" spans="1:14" s="29" customFormat="1" ht="9" customHeight="1" x14ac:dyDescent="0.25">
      <c r="A31" s="26" t="s">
        <v>33</v>
      </c>
      <c r="B31" s="26" t="s">
        <v>33</v>
      </c>
      <c r="C31" s="26"/>
      <c r="D31" s="27">
        <f t="shared" si="0"/>
        <v>7019</v>
      </c>
      <c r="E31" s="27">
        <v>6789</v>
      </c>
      <c r="F31" s="27">
        <v>230</v>
      </c>
      <c r="G31" s="27">
        <v>14</v>
      </c>
      <c r="H31" s="77"/>
      <c r="I31" s="27">
        <f t="shared" si="1"/>
        <v>6004</v>
      </c>
      <c r="J31" s="27">
        <v>5973</v>
      </c>
      <c r="K31" s="27">
        <v>31</v>
      </c>
      <c r="L31" s="27">
        <v>2886</v>
      </c>
      <c r="M31" s="27" t="s">
        <v>13</v>
      </c>
      <c r="N31" s="77"/>
    </row>
    <row r="32" spans="1:14" s="29" customFormat="1" ht="9" customHeight="1" x14ac:dyDescent="0.25">
      <c r="A32" s="26" t="s">
        <v>34</v>
      </c>
      <c r="B32" s="26" t="s">
        <v>35</v>
      </c>
      <c r="C32" s="26"/>
      <c r="D32" s="27">
        <f t="shared" si="0"/>
        <v>14371</v>
      </c>
      <c r="E32" s="27">
        <v>11930</v>
      </c>
      <c r="F32" s="27">
        <v>2441</v>
      </c>
      <c r="G32" s="27">
        <v>166</v>
      </c>
      <c r="H32" s="77"/>
      <c r="I32" s="27">
        <f t="shared" si="1"/>
        <v>2202</v>
      </c>
      <c r="J32" s="27">
        <v>2127</v>
      </c>
      <c r="K32" s="27">
        <v>75</v>
      </c>
      <c r="L32" s="27">
        <v>4737</v>
      </c>
      <c r="M32" s="27" t="s">
        <v>13</v>
      </c>
      <c r="N32" s="77"/>
    </row>
    <row r="33" spans="1:14" s="29" customFormat="1" ht="9" customHeight="1" x14ac:dyDescent="0.25">
      <c r="A33" s="26" t="s">
        <v>36</v>
      </c>
      <c r="B33" s="26" t="s">
        <v>37</v>
      </c>
      <c r="C33" s="26"/>
      <c r="D33" s="27">
        <f t="shared" si="0"/>
        <v>16034</v>
      </c>
      <c r="E33" s="27">
        <v>12735</v>
      </c>
      <c r="F33" s="27">
        <v>3299</v>
      </c>
      <c r="G33" s="27">
        <v>1060</v>
      </c>
      <c r="H33" s="77"/>
      <c r="I33" s="27">
        <f t="shared" si="1"/>
        <v>4353</v>
      </c>
      <c r="J33" s="27">
        <v>4287</v>
      </c>
      <c r="K33" s="27">
        <v>66</v>
      </c>
      <c r="L33" s="27">
        <v>7017</v>
      </c>
      <c r="M33" s="27" t="s">
        <v>13</v>
      </c>
      <c r="N33" s="77"/>
    </row>
    <row r="34" spans="1:14" s="29" customFormat="1" ht="9" customHeight="1" x14ac:dyDescent="0.25">
      <c r="A34" s="34"/>
      <c r="B34" s="34" t="s">
        <v>38</v>
      </c>
      <c r="C34" s="34"/>
      <c r="D34" s="35">
        <f t="shared" si="0"/>
        <v>6385</v>
      </c>
      <c r="E34" s="35">
        <v>6289</v>
      </c>
      <c r="F34" s="35">
        <v>96</v>
      </c>
      <c r="G34" s="35">
        <v>1779</v>
      </c>
      <c r="H34" s="185"/>
      <c r="I34" s="35">
        <f t="shared" si="1"/>
        <v>2102</v>
      </c>
      <c r="J34" s="35">
        <v>2096</v>
      </c>
      <c r="K34" s="35">
        <v>6</v>
      </c>
      <c r="L34" s="35">
        <v>3724</v>
      </c>
      <c r="M34" s="35" t="s">
        <v>13</v>
      </c>
      <c r="N34" s="77"/>
    </row>
    <row r="35" spans="1:14" s="29" customFormat="1" ht="9" customHeight="1" x14ac:dyDescent="0.25">
      <c r="A35" s="26" t="s">
        <v>39</v>
      </c>
      <c r="B35" s="26" t="s">
        <v>40</v>
      </c>
      <c r="C35" s="26"/>
      <c r="D35" s="27">
        <f t="shared" si="0"/>
        <v>94652</v>
      </c>
      <c r="E35" s="27">
        <v>80611</v>
      </c>
      <c r="F35" s="27">
        <v>14041</v>
      </c>
      <c r="G35" s="27">
        <v>1689</v>
      </c>
      <c r="H35" s="77"/>
      <c r="I35" s="27">
        <f t="shared" si="1"/>
        <v>14880</v>
      </c>
      <c r="J35" s="27">
        <v>14549</v>
      </c>
      <c r="K35" s="27">
        <v>331</v>
      </c>
      <c r="L35" s="27">
        <v>14663</v>
      </c>
      <c r="M35" s="27" t="s">
        <v>13</v>
      </c>
      <c r="N35" s="77"/>
    </row>
    <row r="36" spans="1:14" s="29" customFormat="1" ht="9" customHeight="1" x14ac:dyDescent="0.25">
      <c r="A36" s="26"/>
      <c r="B36" s="26" t="s">
        <v>41</v>
      </c>
      <c r="C36" s="26"/>
      <c r="D36" s="27">
        <f t="shared" si="0"/>
        <v>17952</v>
      </c>
      <c r="E36" s="27">
        <v>11196</v>
      </c>
      <c r="F36" s="27">
        <v>6756</v>
      </c>
      <c r="G36" s="27">
        <v>4182</v>
      </c>
      <c r="H36" s="77"/>
      <c r="I36" s="27">
        <f t="shared" si="1"/>
        <v>5577</v>
      </c>
      <c r="J36" s="27">
        <v>5577</v>
      </c>
      <c r="K36" s="27">
        <v>0</v>
      </c>
      <c r="L36" s="27">
        <v>4179</v>
      </c>
      <c r="M36" s="27" t="s">
        <v>13</v>
      </c>
      <c r="N36" s="77"/>
    </row>
    <row r="37" spans="1:14" s="29" customFormat="1" ht="9" customHeight="1" x14ac:dyDescent="0.25">
      <c r="A37" s="26" t="s">
        <v>32</v>
      </c>
      <c r="B37" s="26" t="s">
        <v>42</v>
      </c>
      <c r="C37" s="26"/>
      <c r="D37" s="27">
        <f t="shared" si="0"/>
        <v>889</v>
      </c>
      <c r="E37" s="27">
        <v>134</v>
      </c>
      <c r="F37" s="27">
        <v>755</v>
      </c>
      <c r="G37" s="27">
        <v>631</v>
      </c>
      <c r="H37" s="77"/>
      <c r="I37" s="27">
        <f t="shared" si="1"/>
        <v>26817</v>
      </c>
      <c r="J37" s="27">
        <v>23037</v>
      </c>
      <c r="K37" s="27">
        <v>3780</v>
      </c>
      <c r="L37" s="27">
        <v>19952</v>
      </c>
      <c r="M37" s="27" t="s">
        <v>13</v>
      </c>
      <c r="N37" s="77"/>
    </row>
    <row r="38" spans="1:14" s="29" customFormat="1" ht="9" customHeight="1" x14ac:dyDescent="0.25">
      <c r="A38" s="34" t="s">
        <v>43</v>
      </c>
      <c r="B38" s="34" t="s">
        <v>44</v>
      </c>
      <c r="C38" s="34"/>
      <c r="D38" s="35">
        <f t="shared" si="0"/>
        <v>11833</v>
      </c>
      <c r="E38" s="35">
        <v>11174</v>
      </c>
      <c r="F38" s="35">
        <v>659</v>
      </c>
      <c r="G38" s="35">
        <v>0</v>
      </c>
      <c r="H38" s="185"/>
      <c r="I38" s="35">
        <f t="shared" si="1"/>
        <v>1697</v>
      </c>
      <c r="J38" s="35">
        <v>1679</v>
      </c>
      <c r="K38" s="35">
        <v>18</v>
      </c>
      <c r="L38" s="35">
        <v>2346</v>
      </c>
      <c r="M38" s="35" t="s">
        <v>13</v>
      </c>
      <c r="N38" s="77"/>
    </row>
    <row r="39" spans="1:14" s="29" customFormat="1" ht="9" customHeight="1" x14ac:dyDescent="0.25">
      <c r="A39" s="26"/>
      <c r="B39" s="26" t="s">
        <v>45</v>
      </c>
      <c r="C39" s="26"/>
      <c r="D39" s="27">
        <f t="shared" si="0"/>
        <v>724</v>
      </c>
      <c r="E39" s="27">
        <v>724</v>
      </c>
      <c r="F39" s="27">
        <v>0</v>
      </c>
      <c r="G39" s="27">
        <v>0</v>
      </c>
      <c r="H39" s="77"/>
      <c r="I39" s="27">
        <f t="shared" si="1"/>
        <v>5590</v>
      </c>
      <c r="J39" s="27">
        <v>5590</v>
      </c>
      <c r="K39" s="27">
        <v>0</v>
      </c>
      <c r="L39" s="27">
        <v>5478</v>
      </c>
      <c r="M39" s="27" t="s">
        <v>13</v>
      </c>
      <c r="N39" s="77"/>
    </row>
    <row r="40" spans="1:14" s="29" customFormat="1" ht="9" customHeight="1" x14ac:dyDescent="0.25">
      <c r="A40" s="26" t="s">
        <v>46</v>
      </c>
      <c r="B40" s="26" t="s">
        <v>47</v>
      </c>
      <c r="C40" s="26"/>
      <c r="D40" s="27">
        <f t="shared" si="0"/>
        <v>908</v>
      </c>
      <c r="E40" s="27">
        <v>908</v>
      </c>
      <c r="F40" s="27">
        <v>0</v>
      </c>
      <c r="G40" s="27">
        <v>8</v>
      </c>
      <c r="H40" s="77"/>
      <c r="I40" s="27">
        <f t="shared" si="1"/>
        <v>652</v>
      </c>
      <c r="J40" s="27">
        <v>648</v>
      </c>
      <c r="K40" s="27">
        <v>4</v>
      </c>
      <c r="L40" s="27">
        <v>4438</v>
      </c>
      <c r="M40" s="27" t="s">
        <v>13</v>
      </c>
      <c r="N40" s="77"/>
    </row>
    <row r="41" spans="1:14" s="29" customFormat="1" ht="9" customHeight="1" x14ac:dyDescent="0.25">
      <c r="A41" s="26" t="s">
        <v>48</v>
      </c>
      <c r="B41" s="26" t="s">
        <v>49</v>
      </c>
      <c r="C41" s="26"/>
      <c r="D41" s="27">
        <f t="shared" si="0"/>
        <v>3936</v>
      </c>
      <c r="E41" s="27">
        <v>3936</v>
      </c>
      <c r="F41" s="27">
        <v>0</v>
      </c>
      <c r="G41" s="27">
        <v>0</v>
      </c>
      <c r="H41" s="77"/>
      <c r="I41" s="27">
        <f t="shared" si="1"/>
        <v>5573</v>
      </c>
      <c r="J41" s="27">
        <v>5573</v>
      </c>
      <c r="K41" s="27">
        <v>0</v>
      </c>
      <c r="L41" s="27">
        <v>6210</v>
      </c>
      <c r="M41" s="27" t="s">
        <v>13</v>
      </c>
      <c r="N41" s="77"/>
    </row>
    <row r="42" spans="1:14" s="29" customFormat="1" ht="9" customHeight="1" x14ac:dyDescent="0.25">
      <c r="A42" s="34" t="s">
        <v>50</v>
      </c>
      <c r="B42" s="34" t="s">
        <v>51</v>
      </c>
      <c r="C42" s="34"/>
      <c r="D42" s="35">
        <f t="shared" si="0"/>
        <v>60496</v>
      </c>
      <c r="E42" s="35">
        <v>49558</v>
      </c>
      <c r="F42" s="35">
        <v>10938</v>
      </c>
      <c r="G42" s="35">
        <v>5960</v>
      </c>
      <c r="H42" s="185"/>
      <c r="I42" s="35">
        <f t="shared" si="1"/>
        <v>4574</v>
      </c>
      <c r="J42" s="35">
        <v>3514</v>
      </c>
      <c r="K42" s="35">
        <v>1060</v>
      </c>
      <c r="L42" s="35">
        <v>3287</v>
      </c>
      <c r="M42" s="35" t="s">
        <v>13</v>
      </c>
      <c r="N42" s="77"/>
    </row>
    <row r="43" spans="1:14" s="29" customFormat="1" ht="9" customHeight="1" x14ac:dyDescent="0.25">
      <c r="A43" s="26" t="s">
        <v>52</v>
      </c>
      <c r="B43" s="26" t="s">
        <v>53</v>
      </c>
      <c r="C43" s="26"/>
      <c r="D43" s="27">
        <f t="shared" si="0"/>
        <v>3998</v>
      </c>
      <c r="E43" s="27">
        <v>3998</v>
      </c>
      <c r="F43" s="27">
        <v>0</v>
      </c>
      <c r="G43" s="27">
        <v>1017</v>
      </c>
      <c r="H43" s="77"/>
      <c r="I43" s="27">
        <f t="shared" si="1"/>
        <v>950</v>
      </c>
      <c r="J43" s="27">
        <v>922</v>
      </c>
      <c r="K43" s="27">
        <v>28</v>
      </c>
      <c r="L43" s="27">
        <v>954</v>
      </c>
      <c r="M43" s="27" t="s">
        <v>13</v>
      </c>
      <c r="N43" s="77"/>
    </row>
    <row r="44" spans="1:14" s="29" customFormat="1" ht="9" customHeight="1" x14ac:dyDescent="0.25">
      <c r="A44" s="26"/>
      <c r="B44" s="26" t="s">
        <v>52</v>
      </c>
      <c r="C44" s="26"/>
      <c r="D44" s="27">
        <f t="shared" si="0"/>
        <v>8557</v>
      </c>
      <c r="E44" s="27">
        <v>8557</v>
      </c>
      <c r="F44" s="27">
        <v>0</v>
      </c>
      <c r="G44" s="27">
        <v>3</v>
      </c>
      <c r="H44" s="77"/>
      <c r="I44" s="27">
        <f t="shared" si="1"/>
        <v>1801</v>
      </c>
      <c r="J44" s="27">
        <v>1800</v>
      </c>
      <c r="K44" s="27">
        <v>1</v>
      </c>
      <c r="L44" s="27">
        <v>3451</v>
      </c>
      <c r="M44" s="27" t="s">
        <v>13</v>
      </c>
      <c r="N44" s="77"/>
    </row>
    <row r="45" spans="1:14" s="29" customFormat="1" ht="9" customHeight="1" x14ac:dyDescent="0.25">
      <c r="A45" s="26"/>
      <c r="B45" s="26" t="s">
        <v>54</v>
      </c>
      <c r="C45" s="26"/>
      <c r="D45" s="27">
        <f t="shared" si="0"/>
        <v>1734</v>
      </c>
      <c r="E45" s="27">
        <v>1734</v>
      </c>
      <c r="F45" s="27">
        <v>0</v>
      </c>
      <c r="G45" s="27">
        <v>6</v>
      </c>
      <c r="H45" s="77"/>
      <c r="I45" s="27">
        <f t="shared" si="1"/>
        <v>959</v>
      </c>
      <c r="J45" s="27">
        <v>957</v>
      </c>
      <c r="K45" s="27">
        <v>2</v>
      </c>
      <c r="L45" s="27">
        <v>1215</v>
      </c>
      <c r="M45" s="27" t="s">
        <v>13</v>
      </c>
      <c r="N45" s="77"/>
    </row>
    <row r="46" spans="1:14" s="29" customFormat="1" ht="9" customHeight="1" x14ac:dyDescent="0.25">
      <c r="A46" s="34" t="s">
        <v>55</v>
      </c>
      <c r="B46" s="34" t="s">
        <v>55</v>
      </c>
      <c r="C46" s="34"/>
      <c r="D46" s="35">
        <f t="shared" si="0"/>
        <v>2758</v>
      </c>
      <c r="E46" s="35">
        <v>2758</v>
      </c>
      <c r="F46" s="35">
        <v>0</v>
      </c>
      <c r="G46" s="35">
        <v>0</v>
      </c>
      <c r="H46" s="185"/>
      <c r="I46" s="35">
        <f t="shared" si="1"/>
        <v>1183</v>
      </c>
      <c r="J46" s="35">
        <v>1183</v>
      </c>
      <c r="K46" s="35">
        <v>0</v>
      </c>
      <c r="L46" s="35">
        <v>4233</v>
      </c>
      <c r="M46" s="35" t="s">
        <v>13</v>
      </c>
      <c r="N46" s="77"/>
    </row>
    <row r="47" spans="1:14" s="29" customFormat="1" ht="9" customHeight="1" x14ac:dyDescent="0.25">
      <c r="A47" s="26"/>
      <c r="B47" s="26" t="s">
        <v>56</v>
      </c>
      <c r="C47" s="26"/>
      <c r="D47" s="27">
        <f t="shared" si="0"/>
        <v>0</v>
      </c>
      <c r="E47" s="27">
        <v>0</v>
      </c>
      <c r="F47" s="27">
        <v>0</v>
      </c>
      <c r="G47" s="27">
        <v>0</v>
      </c>
      <c r="H47" s="77"/>
      <c r="I47" s="27">
        <f t="shared" si="1"/>
        <v>171</v>
      </c>
      <c r="J47" s="27">
        <v>171</v>
      </c>
      <c r="K47" s="27">
        <v>0</v>
      </c>
      <c r="L47" s="27">
        <v>2122</v>
      </c>
      <c r="M47" s="27" t="s">
        <v>13</v>
      </c>
      <c r="N47" s="77"/>
    </row>
    <row r="48" spans="1:14" s="29" customFormat="1" ht="9" customHeight="1" x14ac:dyDescent="0.25">
      <c r="A48" s="26" t="s">
        <v>57</v>
      </c>
      <c r="B48" s="26" t="s">
        <v>58</v>
      </c>
      <c r="C48" s="26"/>
      <c r="D48" s="27">
        <f t="shared" si="0"/>
        <v>4131</v>
      </c>
      <c r="E48" s="27">
        <v>4131</v>
      </c>
      <c r="F48" s="27">
        <v>0</v>
      </c>
      <c r="G48" s="27">
        <v>0</v>
      </c>
      <c r="H48" s="77"/>
      <c r="I48" s="27">
        <f t="shared" si="1"/>
        <v>2218</v>
      </c>
      <c r="J48" s="27">
        <v>2218</v>
      </c>
      <c r="K48" s="27">
        <v>0</v>
      </c>
      <c r="L48" s="27">
        <v>4533</v>
      </c>
      <c r="M48" s="27" t="s">
        <v>13</v>
      </c>
      <c r="N48" s="77"/>
    </row>
    <row r="49" spans="1:14" s="29" customFormat="1" ht="9" customHeight="1" x14ac:dyDescent="0.25">
      <c r="A49" s="26" t="s">
        <v>59</v>
      </c>
      <c r="B49" s="26" t="s">
        <v>60</v>
      </c>
      <c r="C49" s="26"/>
      <c r="D49" s="27">
        <f t="shared" si="0"/>
        <v>37054</v>
      </c>
      <c r="E49" s="27">
        <v>18880</v>
      </c>
      <c r="F49" s="27">
        <v>18174</v>
      </c>
      <c r="G49" s="27">
        <v>19107</v>
      </c>
      <c r="H49" s="77"/>
      <c r="I49" s="27">
        <f t="shared" si="1"/>
        <v>3934</v>
      </c>
      <c r="J49" s="27">
        <v>2522</v>
      </c>
      <c r="K49" s="27">
        <v>1412</v>
      </c>
      <c r="L49" s="27">
        <v>5519</v>
      </c>
      <c r="M49" s="27" t="s">
        <v>13</v>
      </c>
      <c r="N49" s="77"/>
    </row>
    <row r="50" spans="1:14" s="29" customFormat="1" ht="9" customHeight="1" x14ac:dyDescent="0.25">
      <c r="A50" s="34"/>
      <c r="B50" s="34" t="s">
        <v>61</v>
      </c>
      <c r="C50" s="34"/>
      <c r="D50" s="35">
        <f t="shared" si="0"/>
        <v>754</v>
      </c>
      <c r="E50" s="35">
        <v>698</v>
      </c>
      <c r="F50" s="35">
        <v>56</v>
      </c>
      <c r="G50" s="35">
        <v>16</v>
      </c>
      <c r="H50" s="185"/>
      <c r="I50" s="35">
        <f t="shared" si="1"/>
        <v>2840</v>
      </c>
      <c r="J50" s="35">
        <v>2258</v>
      </c>
      <c r="K50" s="35">
        <v>582</v>
      </c>
      <c r="L50" s="35">
        <v>3798</v>
      </c>
      <c r="M50" s="35" t="s">
        <v>13</v>
      </c>
      <c r="N50" s="77"/>
    </row>
    <row r="51" spans="1:14" s="29" customFormat="1" ht="9" customHeight="1" x14ac:dyDescent="0.25">
      <c r="A51" s="26"/>
      <c r="B51" s="26" t="s">
        <v>62</v>
      </c>
      <c r="C51" s="26"/>
      <c r="D51" s="27">
        <f t="shared" si="0"/>
        <v>9746</v>
      </c>
      <c r="E51" s="27">
        <v>8030</v>
      </c>
      <c r="F51" s="27">
        <v>1716</v>
      </c>
      <c r="G51" s="27">
        <v>1148</v>
      </c>
      <c r="H51" s="77"/>
      <c r="I51" s="27">
        <f t="shared" si="1"/>
        <v>4553</v>
      </c>
      <c r="J51" s="27">
        <v>4553</v>
      </c>
      <c r="K51" s="27">
        <v>0</v>
      </c>
      <c r="L51" s="27">
        <v>1648</v>
      </c>
      <c r="M51" s="27" t="s">
        <v>13</v>
      </c>
      <c r="N51" s="77"/>
    </row>
    <row r="52" spans="1:14" s="29" customFormat="1" ht="9" customHeight="1" x14ac:dyDescent="0.25">
      <c r="A52" s="26" t="s">
        <v>63</v>
      </c>
      <c r="B52" s="26" t="s">
        <v>63</v>
      </c>
      <c r="C52" s="26"/>
      <c r="D52" s="27">
        <f t="shared" si="0"/>
        <v>10578</v>
      </c>
      <c r="E52" s="27">
        <v>10490</v>
      </c>
      <c r="F52" s="27">
        <v>88</v>
      </c>
      <c r="G52" s="27">
        <v>30</v>
      </c>
      <c r="H52" s="77"/>
      <c r="I52" s="27">
        <f t="shared" si="1"/>
        <v>1940</v>
      </c>
      <c r="J52" s="27">
        <v>1848</v>
      </c>
      <c r="K52" s="27">
        <v>92</v>
      </c>
      <c r="L52" s="27">
        <v>1682</v>
      </c>
      <c r="M52" s="27" t="s">
        <v>13</v>
      </c>
      <c r="N52" s="77"/>
    </row>
    <row r="53" spans="1:14" s="29" customFormat="1" ht="9" customHeight="1" x14ac:dyDescent="0.25">
      <c r="A53" s="26"/>
      <c r="B53" s="26" t="s">
        <v>64</v>
      </c>
      <c r="C53" s="26"/>
      <c r="D53" s="27">
        <f t="shared" si="0"/>
        <v>0</v>
      </c>
      <c r="E53" s="27">
        <v>0</v>
      </c>
      <c r="F53" s="27">
        <v>0</v>
      </c>
      <c r="G53" s="27">
        <v>0</v>
      </c>
      <c r="H53" s="77"/>
      <c r="I53" s="27">
        <f t="shared" si="1"/>
        <v>98</v>
      </c>
      <c r="J53" s="27">
        <v>98</v>
      </c>
      <c r="K53" s="27">
        <v>0</v>
      </c>
      <c r="L53" s="27">
        <v>812</v>
      </c>
      <c r="M53" s="27" t="s">
        <v>13</v>
      </c>
      <c r="N53" s="77"/>
    </row>
    <row r="54" spans="1:14" s="29" customFormat="1" ht="9" customHeight="1" x14ac:dyDescent="0.25">
      <c r="A54" s="34" t="s">
        <v>65</v>
      </c>
      <c r="B54" s="34" t="s">
        <v>66</v>
      </c>
      <c r="C54" s="34"/>
      <c r="D54" s="35">
        <f t="shared" si="0"/>
        <v>17094</v>
      </c>
      <c r="E54" s="35">
        <v>16325</v>
      </c>
      <c r="F54" s="35">
        <v>769</v>
      </c>
      <c r="G54" s="35">
        <v>224</v>
      </c>
      <c r="H54" s="185"/>
      <c r="I54" s="35">
        <f t="shared" si="1"/>
        <v>11871</v>
      </c>
      <c r="J54" s="35">
        <v>11762</v>
      </c>
      <c r="K54" s="35">
        <v>109</v>
      </c>
      <c r="L54" s="35">
        <v>16809</v>
      </c>
      <c r="M54" s="35" t="s">
        <v>13</v>
      </c>
      <c r="N54" s="77"/>
    </row>
    <row r="55" spans="1:14" s="29" customFormat="1" ht="9" customHeight="1" x14ac:dyDescent="0.25">
      <c r="A55" s="26"/>
      <c r="B55" s="26" t="s">
        <v>67</v>
      </c>
      <c r="C55" s="26"/>
      <c r="D55" s="27">
        <f t="shared" si="0"/>
        <v>8821</v>
      </c>
      <c r="E55" s="27">
        <v>8821</v>
      </c>
      <c r="F55" s="27">
        <v>0</v>
      </c>
      <c r="G55" s="27">
        <v>0</v>
      </c>
      <c r="H55" s="77"/>
      <c r="I55" s="27">
        <f t="shared" si="1"/>
        <v>1562</v>
      </c>
      <c r="J55" s="27">
        <v>1560</v>
      </c>
      <c r="K55" s="27">
        <v>2</v>
      </c>
      <c r="L55" s="27">
        <v>6059</v>
      </c>
      <c r="M55" s="27" t="s">
        <v>13</v>
      </c>
      <c r="N55" s="77"/>
    </row>
    <row r="56" spans="1:14" s="29" customFormat="1" ht="9" customHeight="1" x14ac:dyDescent="0.25">
      <c r="A56" s="26"/>
      <c r="B56" s="26" t="s">
        <v>68</v>
      </c>
      <c r="C56" s="26"/>
      <c r="D56" s="27">
        <f t="shared" si="0"/>
        <v>16895</v>
      </c>
      <c r="E56" s="27">
        <v>14304</v>
      </c>
      <c r="F56" s="27">
        <v>2591</v>
      </c>
      <c r="G56" s="27">
        <v>2224</v>
      </c>
      <c r="H56" s="77"/>
      <c r="I56" s="27">
        <f t="shared" si="1"/>
        <v>1359</v>
      </c>
      <c r="J56" s="27">
        <v>1335</v>
      </c>
      <c r="K56" s="27">
        <v>24</v>
      </c>
      <c r="L56" s="27">
        <v>4794</v>
      </c>
      <c r="M56" s="27" t="s">
        <v>13</v>
      </c>
      <c r="N56" s="77"/>
    </row>
    <row r="57" spans="1:14" s="29" customFormat="1" ht="9" customHeight="1" x14ac:dyDescent="0.25">
      <c r="A57" s="26" t="s">
        <v>69</v>
      </c>
      <c r="B57" s="26" t="s">
        <v>70</v>
      </c>
      <c r="C57" s="26"/>
      <c r="D57" s="27">
        <f t="shared" si="0"/>
        <v>7860</v>
      </c>
      <c r="E57" s="27">
        <v>7860</v>
      </c>
      <c r="F57" s="27">
        <v>0</v>
      </c>
      <c r="G57" s="27">
        <v>0</v>
      </c>
      <c r="H57" s="77"/>
      <c r="I57" s="27">
        <f t="shared" si="1"/>
        <v>1315</v>
      </c>
      <c r="J57" s="27">
        <v>1315</v>
      </c>
      <c r="K57" s="27">
        <v>0</v>
      </c>
      <c r="L57" s="27">
        <v>4306</v>
      </c>
      <c r="M57" s="27" t="s">
        <v>13</v>
      </c>
      <c r="N57" s="77"/>
    </row>
    <row r="58" spans="1:14" s="29" customFormat="1" ht="9" customHeight="1" x14ac:dyDescent="0.25">
      <c r="A58" s="34"/>
      <c r="B58" s="34" t="s">
        <v>71</v>
      </c>
      <c r="C58" s="34"/>
      <c r="D58" s="35">
        <f t="shared" si="0"/>
        <v>2680</v>
      </c>
      <c r="E58" s="35">
        <v>1790</v>
      </c>
      <c r="F58" s="35">
        <v>890</v>
      </c>
      <c r="G58" s="35">
        <v>130</v>
      </c>
      <c r="H58" s="185"/>
      <c r="I58" s="35">
        <f t="shared" si="1"/>
        <v>348</v>
      </c>
      <c r="J58" s="35">
        <v>312</v>
      </c>
      <c r="K58" s="35">
        <v>36</v>
      </c>
      <c r="L58" s="35">
        <v>4006</v>
      </c>
      <c r="M58" s="35" t="s">
        <v>13</v>
      </c>
      <c r="N58" s="77"/>
    </row>
    <row r="59" spans="1:14" s="29" customFormat="1" ht="9" customHeight="1" x14ac:dyDescent="0.25">
      <c r="A59" s="26"/>
      <c r="B59" s="26" t="s">
        <v>72</v>
      </c>
      <c r="C59" s="26"/>
      <c r="D59" s="27">
        <f t="shared" si="0"/>
        <v>24841</v>
      </c>
      <c r="E59" s="27">
        <v>18735</v>
      </c>
      <c r="F59" s="27">
        <v>6106</v>
      </c>
      <c r="G59" s="27">
        <v>954</v>
      </c>
      <c r="H59" s="77"/>
      <c r="I59" s="27">
        <f t="shared" si="1"/>
        <v>3227</v>
      </c>
      <c r="J59" s="27">
        <v>2507</v>
      </c>
      <c r="K59" s="27">
        <v>720</v>
      </c>
      <c r="L59" s="27">
        <v>14796</v>
      </c>
      <c r="M59" s="27" t="s">
        <v>13</v>
      </c>
      <c r="N59" s="77"/>
    </row>
    <row r="60" spans="1:14" s="29" customFormat="1" ht="9" customHeight="1" x14ac:dyDescent="0.25">
      <c r="A60" s="26"/>
      <c r="B60" s="26" t="s">
        <v>73</v>
      </c>
      <c r="C60" s="26"/>
      <c r="D60" s="27">
        <f t="shared" si="0"/>
        <v>0</v>
      </c>
      <c r="E60" s="27">
        <v>0</v>
      </c>
      <c r="F60" s="27">
        <v>0</v>
      </c>
      <c r="G60" s="27">
        <v>0</v>
      </c>
      <c r="H60" s="77"/>
      <c r="I60" s="27">
        <f t="shared" si="1"/>
        <v>640</v>
      </c>
      <c r="J60" s="27">
        <v>459</v>
      </c>
      <c r="K60" s="27">
        <v>181</v>
      </c>
      <c r="L60" s="27">
        <v>4046</v>
      </c>
      <c r="M60" s="27" t="s">
        <v>13</v>
      </c>
      <c r="N60" s="77"/>
    </row>
    <row r="61" spans="1:14" s="29" customFormat="1" ht="9" customHeight="1" x14ac:dyDescent="0.25">
      <c r="A61" s="26" t="s">
        <v>74</v>
      </c>
      <c r="B61" s="26" t="s">
        <v>75</v>
      </c>
      <c r="C61" s="26"/>
      <c r="D61" s="27">
        <f t="shared" si="0"/>
        <v>10619</v>
      </c>
      <c r="E61" s="27">
        <v>10619</v>
      </c>
      <c r="F61" s="27">
        <v>0</v>
      </c>
      <c r="G61" s="27">
        <v>0</v>
      </c>
      <c r="H61" s="77"/>
      <c r="I61" s="27">
        <f t="shared" si="1"/>
        <v>3398</v>
      </c>
      <c r="J61" s="27">
        <v>3398</v>
      </c>
      <c r="K61" s="27">
        <v>0</v>
      </c>
      <c r="L61" s="27">
        <v>3533</v>
      </c>
      <c r="M61" s="27" t="s">
        <v>13</v>
      </c>
      <c r="N61" s="77"/>
    </row>
    <row r="62" spans="1:14" s="29" customFormat="1" ht="9" customHeight="1" x14ac:dyDescent="0.25">
      <c r="A62" s="34" t="s">
        <v>76</v>
      </c>
      <c r="B62" s="34" t="s">
        <v>77</v>
      </c>
      <c r="C62" s="34"/>
      <c r="D62" s="35">
        <f t="shared" si="0"/>
        <v>2909</v>
      </c>
      <c r="E62" s="35">
        <v>2909</v>
      </c>
      <c r="F62" s="35">
        <v>0</v>
      </c>
      <c r="G62" s="35">
        <v>12</v>
      </c>
      <c r="H62" s="185"/>
      <c r="I62" s="35">
        <f t="shared" si="1"/>
        <v>481</v>
      </c>
      <c r="J62" s="35">
        <v>481</v>
      </c>
      <c r="K62" s="35">
        <v>0</v>
      </c>
      <c r="L62" s="35">
        <v>4225</v>
      </c>
      <c r="M62" s="35" t="s">
        <v>13</v>
      </c>
      <c r="N62" s="77"/>
    </row>
    <row r="63" spans="1:14" s="29" customFormat="1" ht="9" customHeight="1" x14ac:dyDescent="0.25">
      <c r="A63" s="26"/>
      <c r="B63" s="26" t="s">
        <v>78</v>
      </c>
      <c r="C63" s="26"/>
      <c r="D63" s="27">
        <f t="shared" si="0"/>
        <v>1755</v>
      </c>
      <c r="E63" s="27">
        <v>1755</v>
      </c>
      <c r="F63" s="27">
        <v>0</v>
      </c>
      <c r="G63" s="27">
        <v>2</v>
      </c>
      <c r="H63" s="77"/>
      <c r="I63" s="27">
        <f t="shared" si="1"/>
        <v>327</v>
      </c>
      <c r="J63" s="27">
        <v>275</v>
      </c>
      <c r="K63" s="27">
        <v>52</v>
      </c>
      <c r="L63" s="27">
        <v>2633</v>
      </c>
      <c r="M63" s="27" t="s">
        <v>13</v>
      </c>
      <c r="N63" s="77"/>
    </row>
    <row r="64" spans="1:14" s="29" customFormat="1" ht="9" customHeight="1" x14ac:dyDescent="0.25">
      <c r="A64" s="26"/>
      <c r="B64" s="26" t="s">
        <v>79</v>
      </c>
      <c r="C64" s="26"/>
      <c r="D64" s="27">
        <f t="shared" si="0"/>
        <v>1432</v>
      </c>
      <c r="E64" s="27">
        <v>1432</v>
      </c>
      <c r="F64" s="27">
        <v>0</v>
      </c>
      <c r="G64" s="27">
        <v>20</v>
      </c>
      <c r="H64" s="77"/>
      <c r="I64" s="27">
        <f t="shared" si="1"/>
        <v>805</v>
      </c>
      <c r="J64" s="27">
        <v>591</v>
      </c>
      <c r="K64" s="27">
        <v>214</v>
      </c>
      <c r="L64" s="27">
        <v>1345</v>
      </c>
      <c r="M64" s="27" t="s">
        <v>13</v>
      </c>
      <c r="N64" s="77"/>
    </row>
    <row r="65" spans="1:14" s="29" customFormat="1" ht="9" customHeight="1" x14ac:dyDescent="0.25">
      <c r="A65" s="26"/>
      <c r="B65" s="26" t="s">
        <v>80</v>
      </c>
      <c r="C65" s="26"/>
      <c r="D65" s="27">
        <f t="shared" si="0"/>
        <v>810</v>
      </c>
      <c r="E65" s="27">
        <v>810</v>
      </c>
      <c r="F65" s="27">
        <v>0</v>
      </c>
      <c r="G65" s="27">
        <v>0</v>
      </c>
      <c r="H65" s="77"/>
      <c r="I65" s="27">
        <f t="shared" si="1"/>
        <v>1056</v>
      </c>
      <c r="J65" s="27">
        <v>935</v>
      </c>
      <c r="K65" s="27">
        <v>121</v>
      </c>
      <c r="L65" s="27">
        <v>4107</v>
      </c>
      <c r="M65" s="27" t="s">
        <v>13</v>
      </c>
      <c r="N65" s="77"/>
    </row>
    <row r="66" spans="1:14" s="29" customFormat="1" ht="9" customHeight="1" x14ac:dyDescent="0.25">
      <c r="A66" s="34"/>
      <c r="B66" s="34" t="s">
        <v>81</v>
      </c>
      <c r="C66" s="34"/>
      <c r="D66" s="35">
        <f t="shared" si="0"/>
        <v>10991</v>
      </c>
      <c r="E66" s="35">
        <v>10786</v>
      </c>
      <c r="F66" s="35">
        <v>205</v>
      </c>
      <c r="G66" s="35">
        <v>4</v>
      </c>
      <c r="H66" s="185"/>
      <c r="I66" s="35">
        <f t="shared" si="1"/>
        <v>2358</v>
      </c>
      <c r="J66" s="35">
        <v>2006</v>
      </c>
      <c r="K66" s="35">
        <v>352</v>
      </c>
      <c r="L66" s="35">
        <v>8920</v>
      </c>
      <c r="M66" s="35" t="s">
        <v>13</v>
      </c>
      <c r="N66" s="77"/>
    </row>
    <row r="67" spans="1:14" s="29" customFormat="1" ht="9" customHeight="1" x14ac:dyDescent="0.25">
      <c r="A67" s="26" t="s">
        <v>105</v>
      </c>
      <c r="B67" s="26" t="s">
        <v>105</v>
      </c>
      <c r="C67" s="26"/>
      <c r="D67" s="27">
        <f t="shared" si="0"/>
        <v>0</v>
      </c>
      <c r="E67" s="27">
        <v>0</v>
      </c>
      <c r="F67" s="27">
        <v>0</v>
      </c>
      <c r="G67" s="27">
        <v>0</v>
      </c>
      <c r="H67" s="77"/>
      <c r="I67" s="27">
        <f t="shared" si="1"/>
        <v>0</v>
      </c>
      <c r="J67" s="27">
        <v>0</v>
      </c>
      <c r="K67" s="27">
        <v>0</v>
      </c>
      <c r="L67" s="27">
        <v>3520</v>
      </c>
      <c r="M67" s="27" t="s">
        <v>13</v>
      </c>
      <c r="N67" s="77"/>
    </row>
    <row r="68" spans="1:14" s="29" customFormat="1" ht="9" customHeight="1" x14ac:dyDescent="0.25">
      <c r="A68" s="26" t="s">
        <v>82</v>
      </c>
      <c r="B68" s="26" t="s">
        <v>83</v>
      </c>
      <c r="C68" s="26"/>
      <c r="D68" s="27">
        <f t="shared" si="0"/>
        <v>4270</v>
      </c>
      <c r="E68" s="27">
        <v>4270</v>
      </c>
      <c r="F68" s="27">
        <v>0</v>
      </c>
      <c r="G68" s="27">
        <v>0</v>
      </c>
      <c r="H68" s="77"/>
      <c r="I68" s="27">
        <f t="shared" si="1"/>
        <v>1893</v>
      </c>
      <c r="J68" s="27">
        <v>1893</v>
      </c>
      <c r="K68" s="27">
        <v>0</v>
      </c>
      <c r="L68" s="27">
        <v>1803</v>
      </c>
      <c r="M68" s="27" t="s">
        <v>13</v>
      </c>
      <c r="N68" s="77"/>
    </row>
    <row r="69" spans="1:14" s="29" customFormat="1" ht="9" customHeight="1" x14ac:dyDescent="0.25">
      <c r="A69" s="26"/>
      <c r="B69" s="26" t="s">
        <v>84</v>
      </c>
      <c r="C69" s="26"/>
      <c r="D69" s="27">
        <f t="shared" si="0"/>
        <v>1658</v>
      </c>
      <c r="E69" s="27">
        <v>1658</v>
      </c>
      <c r="F69" s="27">
        <v>0</v>
      </c>
      <c r="G69" s="27">
        <v>0</v>
      </c>
      <c r="H69" s="77"/>
      <c r="I69" s="27">
        <f t="shared" si="1"/>
        <v>1319</v>
      </c>
      <c r="J69" s="27">
        <v>1319</v>
      </c>
      <c r="K69" s="27">
        <v>0</v>
      </c>
      <c r="L69" s="27">
        <v>1482</v>
      </c>
      <c r="M69" s="27" t="s">
        <v>13</v>
      </c>
      <c r="N69" s="77"/>
    </row>
    <row r="70" spans="1:14" s="29" customFormat="1" ht="9" customHeight="1" x14ac:dyDescent="0.25">
      <c r="A70" s="34"/>
      <c r="B70" s="34" t="s">
        <v>85</v>
      </c>
      <c r="C70" s="34"/>
      <c r="D70" s="35">
        <f t="shared" si="0"/>
        <v>9242</v>
      </c>
      <c r="E70" s="35">
        <v>8960</v>
      </c>
      <c r="F70" s="35">
        <v>282</v>
      </c>
      <c r="G70" s="35">
        <v>560</v>
      </c>
      <c r="H70" s="185"/>
      <c r="I70" s="35">
        <f t="shared" si="1"/>
        <v>2156</v>
      </c>
      <c r="J70" s="35">
        <v>2030</v>
      </c>
      <c r="K70" s="35">
        <v>126</v>
      </c>
      <c r="L70" s="35">
        <v>5435</v>
      </c>
      <c r="M70" s="35" t="s">
        <v>13</v>
      </c>
      <c r="N70" s="77"/>
    </row>
    <row r="71" spans="1:14" s="29" customFormat="1" ht="9" customHeight="1" x14ac:dyDescent="0.25">
      <c r="A71" s="26" t="s">
        <v>86</v>
      </c>
      <c r="B71" s="26" t="s">
        <v>87</v>
      </c>
      <c r="C71" s="26"/>
      <c r="D71" s="27">
        <f t="shared" si="0"/>
        <v>15224</v>
      </c>
      <c r="E71" s="27">
        <v>13993</v>
      </c>
      <c r="F71" s="27">
        <v>1231</v>
      </c>
      <c r="G71" s="27">
        <v>989</v>
      </c>
      <c r="H71" s="77"/>
      <c r="I71" s="27">
        <f t="shared" si="1"/>
        <v>3047</v>
      </c>
      <c r="J71" s="27">
        <v>2902</v>
      </c>
      <c r="K71" s="27">
        <v>145</v>
      </c>
      <c r="L71" s="27">
        <v>5077</v>
      </c>
      <c r="M71" s="27" t="s">
        <v>13</v>
      </c>
      <c r="N71" s="77"/>
    </row>
    <row r="72" spans="1:14" s="29" customFormat="1" ht="9" customHeight="1" x14ac:dyDescent="0.25">
      <c r="A72" s="26" t="s">
        <v>88</v>
      </c>
      <c r="B72" s="26" t="s">
        <v>88</v>
      </c>
      <c r="C72" s="26"/>
      <c r="D72" s="27">
        <f>SUM(E72:F72)</f>
        <v>7397</v>
      </c>
      <c r="E72" s="27">
        <v>6014</v>
      </c>
      <c r="F72" s="27">
        <v>1383</v>
      </c>
      <c r="G72" s="27">
        <v>2</v>
      </c>
      <c r="H72" s="77"/>
      <c r="I72" s="27">
        <f t="shared" si="1"/>
        <v>418</v>
      </c>
      <c r="J72" s="27">
        <v>417</v>
      </c>
      <c r="K72" s="27">
        <v>1</v>
      </c>
      <c r="L72" s="27">
        <v>1641</v>
      </c>
      <c r="M72" s="27" t="s">
        <v>13</v>
      </c>
      <c r="N72" s="77"/>
    </row>
    <row r="73" spans="1:14" s="29" customFormat="1" ht="9" customHeight="1" x14ac:dyDescent="0.25">
      <c r="A73" s="26"/>
      <c r="B73" s="26"/>
      <c r="C73" s="26"/>
      <c r="D73" s="27"/>
      <c r="E73" s="27"/>
      <c r="F73" s="27"/>
      <c r="G73" s="27"/>
      <c r="H73" s="77"/>
      <c r="I73" s="27"/>
      <c r="J73" s="27"/>
      <c r="K73" s="27"/>
      <c r="L73" s="27"/>
      <c r="M73" s="27"/>
      <c r="N73" s="77"/>
    </row>
    <row r="74" spans="1:14" ht="9" customHeight="1" x14ac:dyDescent="0.2">
      <c r="A74" s="43">
        <v>1996</v>
      </c>
      <c r="B74" s="186"/>
      <c r="C74" s="186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46"/>
    </row>
    <row r="75" spans="1:14" ht="9" customHeight="1" x14ac:dyDescent="0.2">
      <c r="A75" s="30" t="s">
        <v>10</v>
      </c>
      <c r="B75" s="188"/>
      <c r="C75" s="188"/>
      <c r="D75" s="189">
        <f>SUM(D77:D134)</f>
        <v>814366</v>
      </c>
      <c r="E75" s="189">
        <f>SUM(E77:E134)</f>
        <v>652608</v>
      </c>
      <c r="F75" s="189">
        <f>SUM(F77:F134)</f>
        <v>161758</v>
      </c>
      <c r="G75" s="189">
        <f>SUM(G77:G134)</f>
        <v>54747</v>
      </c>
      <c r="H75" s="189" t="s">
        <v>9</v>
      </c>
      <c r="I75" s="189">
        <f>SUM(I77:I134)</f>
        <v>189857</v>
      </c>
      <c r="J75" s="189">
        <f>SUM(J77:J134)</f>
        <v>174974</v>
      </c>
      <c r="K75" s="189">
        <f>SUM(K77:K134)</f>
        <v>14883</v>
      </c>
      <c r="L75" s="189">
        <f>SUM(L77:L134)</f>
        <v>287411</v>
      </c>
      <c r="M75" s="190" t="s">
        <v>13</v>
      </c>
      <c r="N75" s="191"/>
    </row>
    <row r="76" spans="1:14" ht="9" customHeight="1" x14ac:dyDescent="0.2">
      <c r="A76" s="43"/>
      <c r="B76" s="188"/>
      <c r="C76" s="188"/>
      <c r="D76" s="189"/>
      <c r="E76" s="189"/>
      <c r="F76" s="189"/>
      <c r="G76" s="189"/>
      <c r="H76" s="189"/>
      <c r="I76" s="189"/>
      <c r="J76" s="189"/>
      <c r="K76" s="189"/>
      <c r="L76" s="189"/>
      <c r="M76" s="189"/>
      <c r="N76" s="191"/>
    </row>
    <row r="77" spans="1:14" s="54" customFormat="1" ht="9" customHeight="1" x14ac:dyDescent="0.25">
      <c r="A77" s="469" t="s">
        <v>14</v>
      </c>
      <c r="B77" s="469" t="s">
        <v>14</v>
      </c>
      <c r="C77" s="469"/>
      <c r="D77" s="52">
        <f>SUM(E77:F77)</f>
        <v>8470</v>
      </c>
      <c r="E77" s="52">
        <v>8470</v>
      </c>
      <c r="F77" s="52">
        <v>0</v>
      </c>
      <c r="G77" s="52">
        <v>0</v>
      </c>
      <c r="H77" s="77"/>
      <c r="I77" s="52">
        <f>SUM(J77:K77)</f>
        <v>944</v>
      </c>
      <c r="J77" s="52">
        <v>901</v>
      </c>
      <c r="K77" s="52">
        <v>43</v>
      </c>
      <c r="L77" s="52">
        <v>2354</v>
      </c>
      <c r="M77" s="52" t="s">
        <v>13</v>
      </c>
      <c r="N77" s="71"/>
    </row>
    <row r="78" spans="1:14" s="54" customFormat="1" ht="9" customHeight="1" x14ac:dyDescent="0.25">
      <c r="A78" s="469" t="s">
        <v>15</v>
      </c>
      <c r="B78" s="469" t="s">
        <v>16</v>
      </c>
      <c r="C78" s="469"/>
      <c r="D78" s="52">
        <f>SUM(E78:F78)</f>
        <v>4081</v>
      </c>
      <c r="E78" s="52">
        <v>4081</v>
      </c>
      <c r="F78" s="52">
        <v>0</v>
      </c>
      <c r="G78" s="52">
        <v>2</v>
      </c>
      <c r="H78" s="77"/>
      <c r="I78" s="52">
        <f t="shared" ref="I78:I134" si="2">SUM(J78:K78)</f>
        <v>619</v>
      </c>
      <c r="J78" s="52">
        <v>453</v>
      </c>
      <c r="K78" s="52">
        <v>166</v>
      </c>
      <c r="L78" s="52">
        <v>7444</v>
      </c>
      <c r="M78" s="52" t="s">
        <v>13</v>
      </c>
      <c r="N78" s="71"/>
    </row>
    <row r="79" spans="1:14" s="54" customFormat="1" ht="9" customHeight="1" x14ac:dyDescent="0.25">
      <c r="A79" s="469"/>
      <c r="B79" s="469" t="s">
        <v>17</v>
      </c>
      <c r="C79" s="469"/>
      <c r="D79" s="52">
        <f>SUM(E79:F79)</f>
        <v>33969</v>
      </c>
      <c r="E79" s="52">
        <v>33719</v>
      </c>
      <c r="F79" s="52">
        <v>250</v>
      </c>
      <c r="G79" s="52">
        <v>829</v>
      </c>
      <c r="H79" s="77"/>
      <c r="I79" s="52">
        <f t="shared" si="2"/>
        <v>1500</v>
      </c>
      <c r="J79" s="52">
        <v>930</v>
      </c>
      <c r="K79" s="52">
        <v>570</v>
      </c>
      <c r="L79" s="52">
        <v>4790</v>
      </c>
      <c r="M79" s="52" t="s">
        <v>13</v>
      </c>
      <c r="N79" s="71"/>
    </row>
    <row r="80" spans="1:14" s="54" customFormat="1" ht="9" customHeight="1" x14ac:dyDescent="0.25">
      <c r="A80" s="55" t="s">
        <v>112</v>
      </c>
      <c r="B80" s="55" t="s">
        <v>18</v>
      </c>
      <c r="C80" s="55"/>
      <c r="D80" s="56">
        <f t="shared" ref="D80:D134" si="3">SUM(E80:F80)</f>
        <v>12980</v>
      </c>
      <c r="E80" s="56">
        <v>12359</v>
      </c>
      <c r="F80" s="56">
        <v>621</v>
      </c>
      <c r="G80" s="56">
        <v>134</v>
      </c>
      <c r="H80" s="185"/>
      <c r="I80" s="56">
        <f t="shared" si="2"/>
        <v>930</v>
      </c>
      <c r="J80" s="56">
        <v>840</v>
      </c>
      <c r="K80" s="56">
        <v>90</v>
      </c>
      <c r="L80" s="56">
        <v>7121</v>
      </c>
      <c r="M80" s="56" t="s">
        <v>13</v>
      </c>
      <c r="N80" s="71"/>
    </row>
    <row r="81" spans="1:14" s="54" customFormat="1" ht="9" customHeight="1" x14ac:dyDescent="0.25">
      <c r="A81" s="469"/>
      <c r="B81" s="469" t="s">
        <v>19</v>
      </c>
      <c r="C81" s="469"/>
      <c r="D81" s="52">
        <f t="shared" si="3"/>
        <v>2538</v>
      </c>
      <c r="E81" s="52">
        <v>1425</v>
      </c>
      <c r="F81" s="52">
        <v>1113</v>
      </c>
      <c r="G81" s="52">
        <v>52</v>
      </c>
      <c r="H81" s="80"/>
      <c r="I81" s="52">
        <f t="shared" si="2"/>
        <v>188</v>
      </c>
      <c r="J81" s="52">
        <v>155</v>
      </c>
      <c r="K81" s="52">
        <v>33</v>
      </c>
      <c r="L81" s="52">
        <v>6358</v>
      </c>
      <c r="M81" s="52" t="s">
        <v>13</v>
      </c>
      <c r="N81" s="71"/>
    </row>
    <row r="82" spans="1:14" s="54" customFormat="1" ht="9" customHeight="1" x14ac:dyDescent="0.25">
      <c r="A82" s="469"/>
      <c r="B82" s="469" t="s">
        <v>20</v>
      </c>
      <c r="C82" s="469"/>
      <c r="D82" s="52">
        <f t="shared" si="3"/>
        <v>12482</v>
      </c>
      <c r="E82" s="52">
        <v>3068</v>
      </c>
      <c r="F82" s="52">
        <v>9414</v>
      </c>
      <c r="G82" s="52">
        <v>1744</v>
      </c>
      <c r="H82" s="80"/>
      <c r="I82" s="52">
        <f t="shared" si="2"/>
        <v>1112</v>
      </c>
      <c r="J82" s="52">
        <v>917</v>
      </c>
      <c r="K82" s="52">
        <v>195</v>
      </c>
      <c r="L82" s="52">
        <v>3384</v>
      </c>
      <c r="M82" s="52" t="s">
        <v>13</v>
      </c>
      <c r="N82" s="71"/>
    </row>
    <row r="83" spans="1:14" s="54" customFormat="1" ht="9" customHeight="1" x14ac:dyDescent="0.25">
      <c r="A83" s="469" t="s">
        <v>21</v>
      </c>
      <c r="B83" s="469" t="s">
        <v>21</v>
      </c>
      <c r="C83" s="469"/>
      <c r="D83" s="52">
        <f t="shared" si="3"/>
        <v>736</v>
      </c>
      <c r="E83" s="52">
        <v>732</v>
      </c>
      <c r="F83" s="52">
        <v>4</v>
      </c>
      <c r="G83" s="52">
        <v>0</v>
      </c>
      <c r="H83" s="80"/>
      <c r="I83" s="52">
        <f t="shared" si="2"/>
        <v>617</v>
      </c>
      <c r="J83" s="52">
        <v>608</v>
      </c>
      <c r="K83" s="52">
        <v>9</v>
      </c>
      <c r="L83" s="52">
        <v>1802</v>
      </c>
      <c r="M83" s="52" t="s">
        <v>13</v>
      </c>
      <c r="N83" s="71"/>
    </row>
    <row r="84" spans="1:14" s="54" customFormat="1" ht="9" customHeight="1" x14ac:dyDescent="0.25">
      <c r="A84" s="55"/>
      <c r="B84" s="55" t="s">
        <v>22</v>
      </c>
      <c r="C84" s="55"/>
      <c r="D84" s="56">
        <f t="shared" si="3"/>
        <v>2248</v>
      </c>
      <c r="E84" s="56">
        <v>2198</v>
      </c>
      <c r="F84" s="56">
        <v>50</v>
      </c>
      <c r="G84" s="56">
        <v>0</v>
      </c>
      <c r="H84" s="185"/>
      <c r="I84" s="56">
        <f t="shared" si="2"/>
        <v>30391</v>
      </c>
      <c r="J84" s="56">
        <v>30329</v>
      </c>
      <c r="K84" s="56">
        <v>62</v>
      </c>
      <c r="L84" s="56">
        <v>1020</v>
      </c>
      <c r="M84" s="56" t="s">
        <v>13</v>
      </c>
      <c r="N84" s="71"/>
    </row>
    <row r="85" spans="1:14" s="54" customFormat="1" ht="9" customHeight="1" x14ac:dyDescent="0.25">
      <c r="A85" s="469" t="s">
        <v>27</v>
      </c>
      <c r="B85" s="469" t="s">
        <v>28</v>
      </c>
      <c r="C85" s="469"/>
      <c r="D85" s="52">
        <f t="shared" si="3"/>
        <v>2852</v>
      </c>
      <c r="E85" s="52">
        <v>2849</v>
      </c>
      <c r="F85" s="52">
        <v>3</v>
      </c>
      <c r="G85" s="52">
        <v>14</v>
      </c>
      <c r="H85" s="80"/>
      <c r="I85" s="52">
        <f t="shared" si="2"/>
        <v>444</v>
      </c>
      <c r="J85" s="52">
        <v>330</v>
      </c>
      <c r="K85" s="52">
        <v>114</v>
      </c>
      <c r="L85" s="52">
        <v>3241</v>
      </c>
      <c r="M85" s="52" t="s">
        <v>13</v>
      </c>
      <c r="N85" s="71"/>
    </row>
    <row r="86" spans="1:14" s="54" customFormat="1" ht="9" customHeight="1" x14ac:dyDescent="0.25">
      <c r="A86" s="469"/>
      <c r="B86" s="469" t="s">
        <v>29</v>
      </c>
      <c r="C86" s="469"/>
      <c r="D86" s="52">
        <f t="shared" si="3"/>
        <v>3960</v>
      </c>
      <c r="E86" s="52">
        <v>3960</v>
      </c>
      <c r="F86" s="52">
        <v>0</v>
      </c>
      <c r="G86" s="52">
        <v>0</v>
      </c>
      <c r="H86" s="80"/>
      <c r="I86" s="52">
        <f t="shared" si="2"/>
        <v>519</v>
      </c>
      <c r="J86" s="52">
        <v>517</v>
      </c>
      <c r="K86" s="52">
        <v>2</v>
      </c>
      <c r="L86" s="52">
        <v>2455</v>
      </c>
      <c r="M86" s="52" t="s">
        <v>13</v>
      </c>
      <c r="N86" s="71"/>
    </row>
    <row r="87" spans="1:14" s="54" customFormat="1" ht="9" customHeight="1" x14ac:dyDescent="0.25">
      <c r="A87" s="469" t="s">
        <v>30</v>
      </c>
      <c r="B87" s="469" t="s">
        <v>31</v>
      </c>
      <c r="C87" s="469"/>
      <c r="D87" s="52">
        <f t="shared" si="3"/>
        <v>9586</v>
      </c>
      <c r="E87" s="52">
        <v>9586</v>
      </c>
      <c r="F87" s="52">
        <v>0</v>
      </c>
      <c r="G87" s="52">
        <v>163</v>
      </c>
      <c r="H87" s="80"/>
      <c r="I87" s="52">
        <f t="shared" si="2"/>
        <v>587</v>
      </c>
      <c r="J87" s="52">
        <v>429</v>
      </c>
      <c r="K87" s="52">
        <v>158</v>
      </c>
      <c r="L87" s="52">
        <v>3314</v>
      </c>
      <c r="M87" s="52" t="s">
        <v>13</v>
      </c>
      <c r="N87" s="71"/>
    </row>
    <row r="88" spans="1:14" s="54" customFormat="1" ht="9" customHeight="1" x14ac:dyDescent="0.25">
      <c r="A88" s="55"/>
      <c r="B88" s="55" t="s">
        <v>30</v>
      </c>
      <c r="C88" s="55"/>
      <c r="D88" s="56">
        <f t="shared" si="3"/>
        <v>22154</v>
      </c>
      <c r="E88" s="56">
        <v>17633</v>
      </c>
      <c r="F88" s="56">
        <v>4521</v>
      </c>
      <c r="G88" s="56">
        <v>129</v>
      </c>
      <c r="H88" s="185"/>
      <c r="I88" s="56">
        <f t="shared" si="2"/>
        <v>4232</v>
      </c>
      <c r="J88" s="56">
        <v>1510</v>
      </c>
      <c r="K88" s="56">
        <v>2722</v>
      </c>
      <c r="L88" s="56">
        <v>9647</v>
      </c>
      <c r="M88" s="56" t="s">
        <v>13</v>
      </c>
      <c r="N88" s="71"/>
    </row>
    <row r="89" spans="1:14" s="54" customFormat="1" ht="9" customHeight="1" x14ac:dyDescent="0.25">
      <c r="A89" s="469" t="s">
        <v>23</v>
      </c>
      <c r="B89" s="469" t="s">
        <v>24</v>
      </c>
      <c r="C89" s="469"/>
      <c r="D89" s="52">
        <f t="shared" si="3"/>
        <v>19505</v>
      </c>
      <c r="E89" s="52">
        <v>18840</v>
      </c>
      <c r="F89" s="52">
        <v>665</v>
      </c>
      <c r="G89" s="52">
        <v>0</v>
      </c>
      <c r="H89" s="80"/>
      <c r="I89" s="52">
        <f t="shared" si="2"/>
        <v>3121</v>
      </c>
      <c r="J89" s="52">
        <v>3030</v>
      </c>
      <c r="K89" s="52">
        <v>91</v>
      </c>
      <c r="L89" s="52">
        <v>5228</v>
      </c>
      <c r="M89" s="52" t="s">
        <v>13</v>
      </c>
      <c r="N89" s="71"/>
    </row>
    <row r="90" spans="1:14" s="54" customFormat="1" ht="9" customHeight="1" x14ac:dyDescent="0.25">
      <c r="A90" s="469" t="s">
        <v>25</v>
      </c>
      <c r="B90" s="469" t="s">
        <v>25</v>
      </c>
      <c r="C90" s="469"/>
      <c r="D90" s="52">
        <f t="shared" si="3"/>
        <v>2684</v>
      </c>
      <c r="E90" s="52">
        <v>2684</v>
      </c>
      <c r="F90" s="52">
        <v>0</v>
      </c>
      <c r="G90" s="52">
        <v>2</v>
      </c>
      <c r="H90" s="80"/>
      <c r="I90" s="52">
        <f t="shared" si="2"/>
        <v>617</v>
      </c>
      <c r="J90" s="52">
        <v>617</v>
      </c>
      <c r="K90" s="52">
        <v>0</v>
      </c>
      <c r="L90" s="52">
        <v>2092</v>
      </c>
      <c r="M90" s="52" t="s">
        <v>13</v>
      </c>
      <c r="N90" s="71"/>
    </row>
    <row r="91" spans="1:14" s="54" customFormat="1" ht="9" customHeight="1" x14ac:dyDescent="0.25">
      <c r="A91" s="469"/>
      <c r="B91" s="469" t="s">
        <v>26</v>
      </c>
      <c r="C91" s="469"/>
      <c r="D91" s="52">
        <f t="shared" si="3"/>
        <v>5889</v>
      </c>
      <c r="E91" s="52">
        <v>4943</v>
      </c>
      <c r="F91" s="52">
        <v>946</v>
      </c>
      <c r="G91" s="52">
        <v>547</v>
      </c>
      <c r="H91" s="80"/>
      <c r="I91" s="52">
        <f t="shared" si="2"/>
        <v>882</v>
      </c>
      <c r="J91" s="52">
        <v>882</v>
      </c>
      <c r="K91" s="52">
        <v>0</v>
      </c>
      <c r="L91" s="52">
        <v>2300</v>
      </c>
      <c r="M91" s="52" t="s">
        <v>13</v>
      </c>
      <c r="N91" s="71"/>
    </row>
    <row r="92" spans="1:14" s="54" customFormat="1" ht="9" customHeight="1" x14ac:dyDescent="0.25">
      <c r="A92" s="55" t="s">
        <v>111</v>
      </c>
      <c r="B92" s="55" t="s">
        <v>32</v>
      </c>
      <c r="C92" s="55"/>
      <c r="D92" s="56">
        <f t="shared" si="3"/>
        <v>216981</v>
      </c>
      <c r="E92" s="56">
        <v>157097</v>
      </c>
      <c r="F92" s="56">
        <v>59884</v>
      </c>
      <c r="G92" s="56">
        <v>3316</v>
      </c>
      <c r="H92" s="185"/>
      <c r="I92" s="56">
        <f t="shared" si="2"/>
        <v>6963</v>
      </c>
      <c r="J92" s="56">
        <v>6940</v>
      </c>
      <c r="K92" s="56">
        <v>23</v>
      </c>
      <c r="L92" s="56">
        <v>8876</v>
      </c>
      <c r="M92" s="56" t="s">
        <v>13</v>
      </c>
      <c r="N92" s="71"/>
    </row>
    <row r="93" spans="1:14" s="54" customFormat="1" ht="9" customHeight="1" x14ac:dyDescent="0.25">
      <c r="A93" s="469" t="s">
        <v>33</v>
      </c>
      <c r="B93" s="469" t="s">
        <v>33</v>
      </c>
      <c r="C93" s="469"/>
      <c r="D93" s="52">
        <f t="shared" si="3"/>
        <v>7072</v>
      </c>
      <c r="E93" s="52">
        <v>6762</v>
      </c>
      <c r="F93" s="52">
        <v>310</v>
      </c>
      <c r="G93" s="52">
        <v>0</v>
      </c>
      <c r="H93" s="80"/>
      <c r="I93" s="52">
        <f t="shared" si="2"/>
        <v>6065</v>
      </c>
      <c r="J93" s="52">
        <v>6053</v>
      </c>
      <c r="K93" s="52">
        <v>12</v>
      </c>
      <c r="L93" s="52">
        <v>3138</v>
      </c>
      <c r="M93" s="52" t="s">
        <v>13</v>
      </c>
      <c r="N93" s="71"/>
    </row>
    <row r="94" spans="1:14" s="54" customFormat="1" ht="9" customHeight="1" x14ac:dyDescent="0.25">
      <c r="A94" s="469" t="s">
        <v>34</v>
      </c>
      <c r="B94" s="469" t="s">
        <v>35</v>
      </c>
      <c r="C94" s="469"/>
      <c r="D94" s="52">
        <f t="shared" si="3"/>
        <v>13245</v>
      </c>
      <c r="E94" s="52">
        <v>10460</v>
      </c>
      <c r="F94" s="52">
        <v>2785</v>
      </c>
      <c r="G94" s="52">
        <v>276</v>
      </c>
      <c r="H94" s="80"/>
      <c r="I94" s="52">
        <f t="shared" si="2"/>
        <v>2653</v>
      </c>
      <c r="J94" s="52">
        <v>2545</v>
      </c>
      <c r="K94" s="52">
        <v>108</v>
      </c>
      <c r="L94" s="52">
        <v>5169</v>
      </c>
      <c r="M94" s="52" t="s">
        <v>13</v>
      </c>
      <c r="N94" s="71"/>
    </row>
    <row r="95" spans="1:14" s="54" customFormat="1" ht="9" customHeight="1" x14ac:dyDescent="0.25">
      <c r="A95" s="469" t="s">
        <v>36</v>
      </c>
      <c r="B95" s="469" t="s">
        <v>37</v>
      </c>
      <c r="C95" s="469"/>
      <c r="D95" s="52">
        <f t="shared" si="3"/>
        <v>14323</v>
      </c>
      <c r="E95" s="52">
        <v>11157</v>
      </c>
      <c r="F95" s="52">
        <v>3166</v>
      </c>
      <c r="G95" s="52">
        <v>1355</v>
      </c>
      <c r="H95" s="80"/>
      <c r="I95" s="52">
        <f t="shared" si="2"/>
        <v>4140</v>
      </c>
      <c r="J95" s="52">
        <v>4056</v>
      </c>
      <c r="K95" s="52">
        <v>84</v>
      </c>
      <c r="L95" s="52">
        <v>8516</v>
      </c>
      <c r="M95" s="52" t="s">
        <v>13</v>
      </c>
      <c r="N95" s="71"/>
    </row>
    <row r="96" spans="1:14" s="54" customFormat="1" ht="9" customHeight="1" x14ac:dyDescent="0.25">
      <c r="A96" s="55"/>
      <c r="B96" s="55" t="s">
        <v>38</v>
      </c>
      <c r="C96" s="55"/>
      <c r="D96" s="56">
        <f t="shared" si="3"/>
        <v>6077</v>
      </c>
      <c r="E96" s="56">
        <v>5731</v>
      </c>
      <c r="F96" s="56">
        <v>346</v>
      </c>
      <c r="G96" s="56">
        <v>2250</v>
      </c>
      <c r="H96" s="185"/>
      <c r="I96" s="56">
        <f t="shared" si="2"/>
        <v>2068</v>
      </c>
      <c r="J96" s="56">
        <v>2065</v>
      </c>
      <c r="K96" s="56">
        <v>3</v>
      </c>
      <c r="L96" s="56">
        <v>3785</v>
      </c>
      <c r="M96" s="56" t="s">
        <v>13</v>
      </c>
      <c r="N96" s="71"/>
    </row>
    <row r="97" spans="1:14" s="54" customFormat="1" ht="9" customHeight="1" x14ac:dyDescent="0.25">
      <c r="A97" s="469" t="s">
        <v>39</v>
      </c>
      <c r="B97" s="469" t="s">
        <v>40</v>
      </c>
      <c r="C97" s="469"/>
      <c r="D97" s="52">
        <f t="shared" si="3"/>
        <v>90480</v>
      </c>
      <c r="E97" s="52">
        <v>74404</v>
      </c>
      <c r="F97" s="52">
        <v>16076</v>
      </c>
      <c r="G97" s="52">
        <v>4669</v>
      </c>
      <c r="H97" s="80"/>
      <c r="I97" s="52">
        <f t="shared" si="2"/>
        <v>14516</v>
      </c>
      <c r="J97" s="52">
        <v>14201</v>
      </c>
      <c r="K97" s="52">
        <v>315</v>
      </c>
      <c r="L97" s="52">
        <v>15283</v>
      </c>
      <c r="M97" s="52" t="s">
        <v>13</v>
      </c>
      <c r="N97" s="71"/>
    </row>
    <row r="98" spans="1:14" s="54" customFormat="1" ht="9" customHeight="1" x14ac:dyDescent="0.25">
      <c r="A98" s="469"/>
      <c r="B98" s="469" t="s">
        <v>41</v>
      </c>
      <c r="C98" s="469"/>
      <c r="D98" s="52">
        <f t="shared" si="3"/>
        <v>19129</v>
      </c>
      <c r="E98" s="52">
        <v>11580</v>
      </c>
      <c r="F98" s="52">
        <v>7549</v>
      </c>
      <c r="G98" s="52">
        <v>4955</v>
      </c>
      <c r="H98" s="80"/>
      <c r="I98" s="52">
        <f t="shared" si="2"/>
        <v>6278</v>
      </c>
      <c r="J98" s="52">
        <v>6278</v>
      </c>
      <c r="K98" s="52">
        <v>0</v>
      </c>
      <c r="L98" s="52">
        <v>4321</v>
      </c>
      <c r="M98" s="52" t="s">
        <v>13</v>
      </c>
      <c r="N98" s="71"/>
    </row>
    <row r="99" spans="1:14" s="54" customFormat="1" ht="9" customHeight="1" x14ac:dyDescent="0.25">
      <c r="A99" s="469" t="s">
        <v>32</v>
      </c>
      <c r="B99" s="469" t="s">
        <v>42</v>
      </c>
      <c r="C99" s="469"/>
      <c r="D99" s="52">
        <f>SUM(E99:F99)</f>
        <v>398</v>
      </c>
      <c r="E99" s="52">
        <v>0</v>
      </c>
      <c r="F99" s="52">
        <v>398</v>
      </c>
      <c r="G99" s="52">
        <v>888</v>
      </c>
      <c r="H99" s="80"/>
      <c r="I99" s="52">
        <f t="shared" si="2"/>
        <v>27132</v>
      </c>
      <c r="J99" s="52">
        <v>23079</v>
      </c>
      <c r="K99" s="52">
        <v>4053</v>
      </c>
      <c r="L99" s="52">
        <v>19670</v>
      </c>
      <c r="M99" s="52" t="s">
        <v>13</v>
      </c>
      <c r="N99" s="71"/>
    </row>
    <row r="100" spans="1:14" s="54" customFormat="1" ht="9" customHeight="1" x14ac:dyDescent="0.25">
      <c r="A100" s="55" t="s">
        <v>43</v>
      </c>
      <c r="B100" s="55" t="s">
        <v>44</v>
      </c>
      <c r="C100" s="55"/>
      <c r="D100" s="56">
        <f t="shared" si="3"/>
        <v>12148</v>
      </c>
      <c r="E100" s="56">
        <v>11220</v>
      </c>
      <c r="F100" s="56">
        <v>928</v>
      </c>
      <c r="G100" s="56">
        <v>12</v>
      </c>
      <c r="H100" s="185"/>
      <c r="I100" s="56">
        <f t="shared" si="2"/>
        <v>2387</v>
      </c>
      <c r="J100" s="56">
        <v>2369</v>
      </c>
      <c r="K100" s="56">
        <v>18</v>
      </c>
      <c r="L100" s="56">
        <v>1756</v>
      </c>
      <c r="M100" s="56" t="s">
        <v>13</v>
      </c>
      <c r="N100" s="71"/>
    </row>
    <row r="101" spans="1:14" s="54" customFormat="1" ht="9" customHeight="1" x14ac:dyDescent="0.25">
      <c r="A101" s="469"/>
      <c r="B101" s="469" t="s">
        <v>45</v>
      </c>
      <c r="C101" s="469"/>
      <c r="D101" s="52">
        <f t="shared" si="3"/>
        <v>702</v>
      </c>
      <c r="E101" s="52">
        <v>702</v>
      </c>
      <c r="F101" s="52">
        <v>0</v>
      </c>
      <c r="G101" s="52">
        <v>0</v>
      </c>
      <c r="H101" s="80"/>
      <c r="I101" s="52">
        <f t="shared" si="2"/>
        <v>4423</v>
      </c>
      <c r="J101" s="52">
        <v>4423</v>
      </c>
      <c r="K101" s="52">
        <v>0</v>
      </c>
      <c r="L101" s="52">
        <v>5427</v>
      </c>
      <c r="M101" s="52" t="s">
        <v>13</v>
      </c>
      <c r="N101" s="71"/>
    </row>
    <row r="102" spans="1:14" s="54" customFormat="1" ht="9" customHeight="1" x14ac:dyDescent="0.25">
      <c r="A102" s="469" t="s">
        <v>46</v>
      </c>
      <c r="B102" s="469" t="s">
        <v>47</v>
      </c>
      <c r="C102" s="469"/>
      <c r="D102" s="52">
        <f t="shared" si="3"/>
        <v>915</v>
      </c>
      <c r="E102" s="52">
        <v>915</v>
      </c>
      <c r="F102" s="52">
        <v>0</v>
      </c>
      <c r="G102" s="52">
        <v>19</v>
      </c>
      <c r="H102" s="80"/>
      <c r="I102" s="52">
        <f t="shared" si="2"/>
        <v>577</v>
      </c>
      <c r="J102" s="52">
        <v>577</v>
      </c>
      <c r="K102" s="52">
        <v>0</v>
      </c>
      <c r="L102" s="52">
        <v>6558</v>
      </c>
      <c r="M102" s="52" t="s">
        <v>13</v>
      </c>
      <c r="N102" s="71"/>
    </row>
    <row r="103" spans="1:14" s="54" customFormat="1" ht="9" customHeight="1" x14ac:dyDescent="0.25">
      <c r="A103" s="469" t="s">
        <v>48</v>
      </c>
      <c r="B103" s="469" t="s">
        <v>49</v>
      </c>
      <c r="C103" s="469"/>
      <c r="D103" s="52">
        <f t="shared" si="3"/>
        <v>3966</v>
      </c>
      <c r="E103" s="52">
        <v>3661</v>
      </c>
      <c r="F103" s="52">
        <v>305</v>
      </c>
      <c r="G103" s="52">
        <v>0</v>
      </c>
      <c r="H103" s="80"/>
      <c r="I103" s="52">
        <f t="shared" si="2"/>
        <v>2524</v>
      </c>
      <c r="J103" s="52">
        <v>2524</v>
      </c>
      <c r="K103" s="52">
        <v>0</v>
      </c>
      <c r="L103" s="52">
        <v>5944</v>
      </c>
      <c r="M103" s="52" t="s">
        <v>13</v>
      </c>
      <c r="N103" s="71"/>
    </row>
    <row r="104" spans="1:14" s="54" customFormat="1" ht="9" customHeight="1" x14ac:dyDescent="0.25">
      <c r="A104" s="55" t="s">
        <v>50</v>
      </c>
      <c r="B104" s="55" t="s">
        <v>51</v>
      </c>
      <c r="C104" s="55"/>
      <c r="D104" s="56">
        <f t="shared" si="3"/>
        <v>62010</v>
      </c>
      <c r="E104" s="56">
        <v>48326</v>
      </c>
      <c r="F104" s="56">
        <v>13684</v>
      </c>
      <c r="G104" s="56">
        <v>7132</v>
      </c>
      <c r="H104" s="185"/>
      <c r="I104" s="56">
        <f t="shared" si="2"/>
        <v>3780</v>
      </c>
      <c r="J104" s="56">
        <v>3004</v>
      </c>
      <c r="K104" s="56">
        <v>776</v>
      </c>
      <c r="L104" s="56">
        <v>3082</v>
      </c>
      <c r="M104" s="56" t="s">
        <v>13</v>
      </c>
      <c r="N104" s="71"/>
    </row>
    <row r="105" spans="1:14" s="54" customFormat="1" ht="9" customHeight="1" x14ac:dyDescent="0.25">
      <c r="A105" s="469" t="s">
        <v>52</v>
      </c>
      <c r="B105" s="469" t="s">
        <v>53</v>
      </c>
      <c r="C105" s="469"/>
      <c r="D105" s="52">
        <f t="shared" si="3"/>
        <v>3773</v>
      </c>
      <c r="E105" s="52">
        <v>3539</v>
      </c>
      <c r="F105" s="52">
        <v>234</v>
      </c>
      <c r="G105" s="52">
        <v>1076</v>
      </c>
      <c r="H105" s="80"/>
      <c r="I105" s="52">
        <f t="shared" si="2"/>
        <v>2562</v>
      </c>
      <c r="J105" s="52">
        <v>2562</v>
      </c>
      <c r="K105" s="52">
        <v>0</v>
      </c>
      <c r="L105" s="52">
        <v>1397</v>
      </c>
      <c r="M105" s="52" t="s">
        <v>13</v>
      </c>
      <c r="N105" s="71"/>
    </row>
    <row r="106" spans="1:14" s="54" customFormat="1" ht="9" customHeight="1" x14ac:dyDescent="0.25">
      <c r="A106" s="469"/>
      <c r="B106" s="469" t="s">
        <v>52</v>
      </c>
      <c r="C106" s="469"/>
      <c r="D106" s="52">
        <f t="shared" si="3"/>
        <v>9909</v>
      </c>
      <c r="E106" s="52">
        <v>9909</v>
      </c>
      <c r="F106" s="52">
        <v>0</v>
      </c>
      <c r="G106" s="52">
        <v>0</v>
      </c>
      <c r="H106" s="80"/>
      <c r="I106" s="52">
        <f t="shared" si="2"/>
        <v>1546</v>
      </c>
      <c r="J106" s="52">
        <v>1546</v>
      </c>
      <c r="K106" s="52">
        <v>0</v>
      </c>
      <c r="L106" s="52">
        <v>4379</v>
      </c>
      <c r="M106" s="52" t="s">
        <v>13</v>
      </c>
      <c r="N106" s="71"/>
    </row>
    <row r="107" spans="1:14" s="54" customFormat="1" ht="9" customHeight="1" x14ac:dyDescent="0.25">
      <c r="A107" s="469"/>
      <c r="B107" s="469" t="s">
        <v>54</v>
      </c>
      <c r="C107" s="469"/>
      <c r="D107" s="52">
        <f t="shared" si="3"/>
        <v>1932</v>
      </c>
      <c r="E107" s="52">
        <v>1932</v>
      </c>
      <c r="F107" s="52">
        <v>0</v>
      </c>
      <c r="G107" s="52">
        <v>4</v>
      </c>
      <c r="H107" s="80"/>
      <c r="I107" s="52">
        <f t="shared" si="2"/>
        <v>816</v>
      </c>
      <c r="J107" s="52">
        <v>816</v>
      </c>
      <c r="K107" s="52">
        <v>0</v>
      </c>
      <c r="L107" s="52">
        <v>1461</v>
      </c>
      <c r="M107" s="52" t="s">
        <v>13</v>
      </c>
      <c r="N107" s="71"/>
    </row>
    <row r="108" spans="1:14" s="54" customFormat="1" ht="9" customHeight="1" x14ac:dyDescent="0.25">
      <c r="A108" s="55" t="s">
        <v>55</v>
      </c>
      <c r="B108" s="55" t="s">
        <v>55</v>
      </c>
      <c r="C108" s="55"/>
      <c r="D108" s="56">
        <f t="shared" si="3"/>
        <v>1841</v>
      </c>
      <c r="E108" s="56">
        <v>1841</v>
      </c>
      <c r="F108" s="56">
        <v>0</v>
      </c>
      <c r="G108" s="56">
        <v>17</v>
      </c>
      <c r="H108" s="185"/>
      <c r="I108" s="56">
        <f t="shared" si="2"/>
        <v>1030</v>
      </c>
      <c r="J108" s="56">
        <v>996</v>
      </c>
      <c r="K108" s="56">
        <v>34</v>
      </c>
      <c r="L108" s="56">
        <v>3583</v>
      </c>
      <c r="M108" s="56" t="s">
        <v>13</v>
      </c>
      <c r="N108" s="71"/>
    </row>
    <row r="109" spans="1:14" s="54" customFormat="1" ht="9" customHeight="1" x14ac:dyDescent="0.25">
      <c r="A109" s="469"/>
      <c r="B109" s="469" t="s">
        <v>56</v>
      </c>
      <c r="C109" s="469"/>
      <c r="D109" s="52">
        <f t="shared" si="3"/>
        <v>0</v>
      </c>
      <c r="E109" s="52">
        <v>0</v>
      </c>
      <c r="F109" s="52">
        <v>0</v>
      </c>
      <c r="G109" s="52">
        <v>0</v>
      </c>
      <c r="H109" s="80"/>
      <c r="I109" s="52">
        <f t="shared" si="2"/>
        <v>178</v>
      </c>
      <c r="J109" s="52">
        <v>178</v>
      </c>
      <c r="K109" s="52">
        <v>0</v>
      </c>
      <c r="L109" s="52">
        <v>2024</v>
      </c>
      <c r="M109" s="52" t="s">
        <v>13</v>
      </c>
      <c r="N109" s="71"/>
    </row>
    <row r="110" spans="1:14" s="54" customFormat="1" ht="9" customHeight="1" x14ac:dyDescent="0.25">
      <c r="A110" s="469" t="s">
        <v>57</v>
      </c>
      <c r="B110" s="469" t="s">
        <v>57</v>
      </c>
      <c r="C110" s="469"/>
      <c r="D110" s="52">
        <f t="shared" si="3"/>
        <v>4682</v>
      </c>
      <c r="E110" s="52">
        <v>4682</v>
      </c>
      <c r="F110" s="52">
        <v>0</v>
      </c>
      <c r="G110" s="52">
        <v>0</v>
      </c>
      <c r="H110" s="80"/>
      <c r="I110" s="52">
        <f t="shared" si="2"/>
        <v>1924</v>
      </c>
      <c r="J110" s="52">
        <v>1924</v>
      </c>
      <c r="K110" s="52">
        <v>0</v>
      </c>
      <c r="L110" s="52">
        <v>4685</v>
      </c>
      <c r="M110" s="52" t="s">
        <v>13</v>
      </c>
      <c r="N110" s="71"/>
    </row>
    <row r="111" spans="1:14" s="54" customFormat="1" ht="9" customHeight="1" x14ac:dyDescent="0.25">
      <c r="A111" s="469" t="s">
        <v>59</v>
      </c>
      <c r="B111" s="469" t="s">
        <v>60</v>
      </c>
      <c r="C111" s="469"/>
      <c r="D111" s="52">
        <f t="shared" si="3"/>
        <v>41557</v>
      </c>
      <c r="E111" s="52">
        <v>19911</v>
      </c>
      <c r="F111" s="52">
        <v>21646</v>
      </c>
      <c r="G111" s="52">
        <v>19353</v>
      </c>
      <c r="H111" s="80"/>
      <c r="I111" s="52">
        <f t="shared" si="2"/>
        <v>5998</v>
      </c>
      <c r="J111" s="52">
        <v>3492</v>
      </c>
      <c r="K111" s="52">
        <v>2506</v>
      </c>
      <c r="L111" s="52">
        <v>6400</v>
      </c>
      <c r="M111" s="52" t="s">
        <v>13</v>
      </c>
      <c r="N111" s="71"/>
    </row>
    <row r="112" spans="1:14" s="54" customFormat="1" ht="9" customHeight="1" x14ac:dyDescent="0.25">
      <c r="A112" s="55"/>
      <c r="B112" s="55" t="s">
        <v>61</v>
      </c>
      <c r="C112" s="55"/>
      <c r="D112" s="56">
        <f t="shared" si="3"/>
        <v>638</v>
      </c>
      <c r="E112" s="56">
        <v>638</v>
      </c>
      <c r="F112" s="56">
        <v>0</v>
      </c>
      <c r="G112" s="56">
        <v>0</v>
      </c>
      <c r="H112" s="185"/>
      <c r="I112" s="56">
        <f t="shared" si="2"/>
        <v>2891</v>
      </c>
      <c r="J112" s="56">
        <v>2483</v>
      </c>
      <c r="K112" s="56">
        <v>408</v>
      </c>
      <c r="L112" s="56">
        <v>3447</v>
      </c>
      <c r="M112" s="56" t="s">
        <v>13</v>
      </c>
      <c r="N112" s="71"/>
    </row>
    <row r="113" spans="1:14" s="54" customFormat="1" ht="9" customHeight="1" x14ac:dyDescent="0.25">
      <c r="A113" s="469"/>
      <c r="B113" s="469" t="s">
        <v>62</v>
      </c>
      <c r="C113" s="469"/>
      <c r="D113" s="52">
        <f t="shared" si="3"/>
        <v>10617</v>
      </c>
      <c r="E113" s="52">
        <v>8711</v>
      </c>
      <c r="F113" s="52">
        <v>1906</v>
      </c>
      <c r="G113" s="52">
        <v>1088</v>
      </c>
      <c r="H113" s="80"/>
      <c r="I113" s="52">
        <f t="shared" si="2"/>
        <v>4458</v>
      </c>
      <c r="J113" s="52">
        <v>4458</v>
      </c>
      <c r="K113" s="52">
        <v>0</v>
      </c>
      <c r="L113" s="52">
        <v>1517</v>
      </c>
      <c r="M113" s="52" t="s">
        <v>13</v>
      </c>
      <c r="N113" s="71"/>
    </row>
    <row r="114" spans="1:14" s="54" customFormat="1" ht="9" customHeight="1" x14ac:dyDescent="0.25">
      <c r="A114" s="469" t="s">
        <v>63</v>
      </c>
      <c r="B114" s="469" t="s">
        <v>63</v>
      </c>
      <c r="C114" s="469"/>
      <c r="D114" s="52">
        <f t="shared" si="3"/>
        <v>11183</v>
      </c>
      <c r="E114" s="52">
        <v>11087</v>
      </c>
      <c r="F114" s="52">
        <v>96</v>
      </c>
      <c r="G114" s="52">
        <v>0</v>
      </c>
      <c r="H114" s="80"/>
      <c r="I114" s="52">
        <f t="shared" si="2"/>
        <v>2210</v>
      </c>
      <c r="J114" s="52">
        <v>2116</v>
      </c>
      <c r="K114" s="52">
        <v>94</v>
      </c>
      <c r="L114" s="52">
        <v>2740</v>
      </c>
      <c r="M114" s="52" t="s">
        <v>13</v>
      </c>
      <c r="N114" s="71"/>
    </row>
    <row r="115" spans="1:14" s="54" customFormat="1" ht="9" customHeight="1" x14ac:dyDescent="0.25">
      <c r="A115" s="469"/>
      <c r="B115" s="469" t="s">
        <v>64</v>
      </c>
      <c r="C115" s="469"/>
      <c r="D115" s="52">
        <f t="shared" si="3"/>
        <v>0</v>
      </c>
      <c r="E115" s="52">
        <v>0</v>
      </c>
      <c r="F115" s="52">
        <v>0</v>
      </c>
      <c r="G115" s="52">
        <v>0</v>
      </c>
      <c r="H115" s="80"/>
      <c r="I115" s="52">
        <f t="shared" si="2"/>
        <v>92</v>
      </c>
      <c r="J115" s="52">
        <v>92</v>
      </c>
      <c r="K115" s="52">
        <v>0</v>
      </c>
      <c r="L115" s="52">
        <v>792</v>
      </c>
      <c r="M115" s="52" t="s">
        <v>13</v>
      </c>
      <c r="N115" s="71"/>
    </row>
    <row r="116" spans="1:14" s="54" customFormat="1" ht="9" customHeight="1" x14ac:dyDescent="0.25">
      <c r="A116" s="55" t="s">
        <v>65</v>
      </c>
      <c r="B116" s="55" t="s">
        <v>66</v>
      </c>
      <c r="C116" s="55"/>
      <c r="D116" s="56">
        <f t="shared" si="3"/>
        <v>15498</v>
      </c>
      <c r="E116" s="56">
        <v>14775</v>
      </c>
      <c r="F116" s="56">
        <v>723</v>
      </c>
      <c r="G116" s="56">
        <v>641</v>
      </c>
      <c r="H116" s="185"/>
      <c r="I116" s="56">
        <f t="shared" si="2"/>
        <v>10176</v>
      </c>
      <c r="J116" s="56">
        <v>10113</v>
      </c>
      <c r="K116" s="56">
        <v>63</v>
      </c>
      <c r="L116" s="56">
        <v>18246</v>
      </c>
      <c r="M116" s="56" t="s">
        <v>13</v>
      </c>
      <c r="N116" s="71"/>
    </row>
    <row r="117" spans="1:14" s="54" customFormat="1" ht="9" customHeight="1" x14ac:dyDescent="0.25">
      <c r="A117" s="469"/>
      <c r="B117" s="469" t="s">
        <v>67</v>
      </c>
      <c r="C117" s="469"/>
      <c r="D117" s="52">
        <f t="shared" si="3"/>
        <v>10444</v>
      </c>
      <c r="E117" s="52">
        <v>10444</v>
      </c>
      <c r="F117" s="52">
        <v>0</v>
      </c>
      <c r="G117" s="52">
        <v>4</v>
      </c>
      <c r="H117" s="80"/>
      <c r="I117" s="52">
        <f t="shared" si="2"/>
        <v>811</v>
      </c>
      <c r="J117" s="52">
        <v>809</v>
      </c>
      <c r="K117" s="52">
        <v>2</v>
      </c>
      <c r="L117" s="52">
        <v>4909</v>
      </c>
      <c r="M117" s="52" t="s">
        <v>13</v>
      </c>
      <c r="N117" s="71"/>
    </row>
    <row r="118" spans="1:14" s="54" customFormat="1" ht="9" customHeight="1" x14ac:dyDescent="0.25">
      <c r="A118" s="469"/>
      <c r="B118" s="469" t="s">
        <v>68</v>
      </c>
      <c r="C118" s="469"/>
      <c r="D118" s="52">
        <f t="shared" si="3"/>
        <v>14931</v>
      </c>
      <c r="E118" s="52">
        <v>12394</v>
      </c>
      <c r="F118" s="52">
        <v>2537</v>
      </c>
      <c r="G118" s="52">
        <v>2349</v>
      </c>
      <c r="H118" s="80"/>
      <c r="I118" s="52">
        <f t="shared" si="2"/>
        <v>1267</v>
      </c>
      <c r="J118" s="52">
        <v>1234</v>
      </c>
      <c r="K118" s="52">
        <v>33</v>
      </c>
      <c r="L118" s="52">
        <v>5900</v>
      </c>
      <c r="M118" s="52" t="s">
        <v>13</v>
      </c>
      <c r="N118" s="71"/>
    </row>
    <row r="119" spans="1:14" s="54" customFormat="1" ht="9" customHeight="1" x14ac:dyDescent="0.25">
      <c r="A119" s="469" t="s">
        <v>69</v>
      </c>
      <c r="B119" s="469" t="s">
        <v>70</v>
      </c>
      <c r="C119" s="469"/>
      <c r="D119" s="52">
        <f t="shared" si="3"/>
        <v>8035</v>
      </c>
      <c r="E119" s="52">
        <v>7648</v>
      </c>
      <c r="F119" s="52">
        <v>387</v>
      </c>
      <c r="G119" s="52">
        <v>0</v>
      </c>
      <c r="H119" s="80"/>
      <c r="I119" s="52">
        <f t="shared" si="2"/>
        <v>872</v>
      </c>
      <c r="J119" s="52">
        <v>872</v>
      </c>
      <c r="K119" s="52">
        <v>0</v>
      </c>
      <c r="L119" s="52">
        <v>3963</v>
      </c>
      <c r="M119" s="52" t="s">
        <v>13</v>
      </c>
      <c r="N119" s="71"/>
    </row>
    <row r="120" spans="1:14" s="54" customFormat="1" ht="9" customHeight="1" x14ac:dyDescent="0.25">
      <c r="A120" s="55"/>
      <c r="B120" s="55" t="s">
        <v>71</v>
      </c>
      <c r="C120" s="55"/>
      <c r="D120" s="56">
        <f t="shared" si="3"/>
        <v>2186</v>
      </c>
      <c r="E120" s="56">
        <v>1141</v>
      </c>
      <c r="F120" s="56">
        <v>1045</v>
      </c>
      <c r="G120" s="56">
        <v>148</v>
      </c>
      <c r="H120" s="185"/>
      <c r="I120" s="56">
        <f t="shared" si="2"/>
        <v>516</v>
      </c>
      <c r="J120" s="56">
        <v>472</v>
      </c>
      <c r="K120" s="56">
        <v>44</v>
      </c>
      <c r="L120" s="56">
        <v>3973</v>
      </c>
      <c r="M120" s="56" t="s">
        <v>13</v>
      </c>
      <c r="N120" s="71"/>
    </row>
    <row r="121" spans="1:14" s="54" customFormat="1" ht="9" customHeight="1" x14ac:dyDescent="0.25">
      <c r="A121" s="469"/>
      <c r="B121" s="469" t="s">
        <v>72</v>
      </c>
      <c r="C121" s="469"/>
      <c r="D121" s="52">
        <f t="shared" si="3"/>
        <v>27628</v>
      </c>
      <c r="E121" s="52">
        <v>20054</v>
      </c>
      <c r="F121" s="52">
        <v>7574</v>
      </c>
      <c r="G121" s="52">
        <v>64</v>
      </c>
      <c r="H121" s="80"/>
      <c r="I121" s="52">
        <f t="shared" si="2"/>
        <v>4326</v>
      </c>
      <c r="J121" s="52">
        <v>3434</v>
      </c>
      <c r="K121" s="52">
        <v>892</v>
      </c>
      <c r="L121" s="52">
        <v>14677</v>
      </c>
      <c r="M121" s="52" t="s">
        <v>13</v>
      </c>
      <c r="N121" s="71"/>
    </row>
    <row r="122" spans="1:14" s="54" customFormat="1" ht="9" customHeight="1" x14ac:dyDescent="0.25">
      <c r="A122" s="469"/>
      <c r="B122" s="469" t="s">
        <v>73</v>
      </c>
      <c r="C122" s="469"/>
      <c r="D122" s="52">
        <f t="shared" si="3"/>
        <v>0</v>
      </c>
      <c r="E122" s="52">
        <v>0</v>
      </c>
      <c r="F122" s="52">
        <v>0</v>
      </c>
      <c r="G122" s="52">
        <v>0</v>
      </c>
      <c r="H122" s="80"/>
      <c r="I122" s="52">
        <f t="shared" si="2"/>
        <v>435</v>
      </c>
      <c r="J122" s="52">
        <v>335</v>
      </c>
      <c r="K122" s="52">
        <v>100</v>
      </c>
      <c r="L122" s="52">
        <v>4223</v>
      </c>
      <c r="M122" s="52" t="s">
        <v>13</v>
      </c>
      <c r="N122" s="71"/>
    </row>
    <row r="123" spans="1:14" s="54" customFormat="1" ht="9" customHeight="1" x14ac:dyDescent="0.25">
      <c r="A123" s="469" t="s">
        <v>74</v>
      </c>
      <c r="B123" s="469" t="s">
        <v>75</v>
      </c>
      <c r="C123" s="469"/>
      <c r="D123" s="52">
        <f t="shared" si="3"/>
        <v>11064</v>
      </c>
      <c r="E123" s="52">
        <v>11064</v>
      </c>
      <c r="F123" s="52">
        <v>0</v>
      </c>
      <c r="G123" s="52">
        <v>6</v>
      </c>
      <c r="H123" s="80"/>
      <c r="I123" s="52">
        <f t="shared" si="2"/>
        <v>3488</v>
      </c>
      <c r="J123" s="52">
        <v>3488</v>
      </c>
      <c r="K123" s="52">
        <v>0</v>
      </c>
      <c r="L123" s="52">
        <v>4042</v>
      </c>
      <c r="M123" s="52" t="s">
        <v>13</v>
      </c>
      <c r="N123" s="71"/>
    </row>
    <row r="124" spans="1:14" s="54" customFormat="1" ht="9" customHeight="1" x14ac:dyDescent="0.25">
      <c r="A124" s="55" t="s">
        <v>76</v>
      </c>
      <c r="B124" s="55" t="s">
        <v>77</v>
      </c>
      <c r="C124" s="55"/>
      <c r="D124" s="56">
        <f t="shared" si="3"/>
        <v>2196</v>
      </c>
      <c r="E124" s="56">
        <v>2196</v>
      </c>
      <c r="F124" s="56">
        <v>0</v>
      </c>
      <c r="G124" s="56">
        <v>28</v>
      </c>
      <c r="H124" s="185"/>
      <c r="I124" s="56">
        <f t="shared" si="2"/>
        <v>503</v>
      </c>
      <c r="J124" s="56">
        <v>503</v>
      </c>
      <c r="K124" s="56">
        <v>0</v>
      </c>
      <c r="L124" s="56">
        <v>4729</v>
      </c>
      <c r="M124" s="56" t="s">
        <v>13</v>
      </c>
      <c r="N124" s="71"/>
    </row>
    <row r="125" spans="1:14" s="54" customFormat="1" ht="9" customHeight="1" x14ac:dyDescent="0.25">
      <c r="A125" s="469"/>
      <c r="B125" s="469" t="s">
        <v>78</v>
      </c>
      <c r="C125" s="469"/>
      <c r="D125" s="52">
        <f t="shared" si="3"/>
        <v>1560</v>
      </c>
      <c r="E125" s="52">
        <v>1560</v>
      </c>
      <c r="F125" s="52">
        <v>0</v>
      </c>
      <c r="G125" s="52">
        <v>0</v>
      </c>
      <c r="H125" s="80"/>
      <c r="I125" s="52">
        <f t="shared" si="2"/>
        <v>253</v>
      </c>
      <c r="J125" s="52">
        <v>226</v>
      </c>
      <c r="K125" s="52">
        <v>27</v>
      </c>
      <c r="L125" s="52">
        <v>2860</v>
      </c>
      <c r="M125" s="52" t="s">
        <v>13</v>
      </c>
      <c r="N125" s="71"/>
    </row>
    <row r="126" spans="1:14" s="54" customFormat="1" ht="9" customHeight="1" x14ac:dyDescent="0.25">
      <c r="A126" s="469"/>
      <c r="B126" s="469" t="s">
        <v>79</v>
      </c>
      <c r="C126" s="469"/>
      <c r="D126" s="52">
        <f t="shared" si="3"/>
        <v>1434</v>
      </c>
      <c r="E126" s="52">
        <v>1434</v>
      </c>
      <c r="F126" s="52">
        <v>0</v>
      </c>
      <c r="G126" s="52">
        <v>42</v>
      </c>
      <c r="H126" s="80"/>
      <c r="I126" s="52">
        <f t="shared" si="2"/>
        <v>803</v>
      </c>
      <c r="J126" s="52">
        <v>600</v>
      </c>
      <c r="K126" s="52">
        <v>203</v>
      </c>
      <c r="L126" s="52">
        <v>1315</v>
      </c>
      <c r="M126" s="52" t="s">
        <v>13</v>
      </c>
      <c r="N126" s="71"/>
    </row>
    <row r="127" spans="1:14" s="54" customFormat="1" ht="9" customHeight="1" x14ac:dyDescent="0.25">
      <c r="A127" s="469"/>
      <c r="B127" s="469" t="s">
        <v>80</v>
      </c>
      <c r="C127" s="469"/>
      <c r="D127" s="52">
        <f t="shared" si="3"/>
        <v>678</v>
      </c>
      <c r="E127" s="52">
        <v>678</v>
      </c>
      <c r="F127" s="52">
        <v>0</v>
      </c>
      <c r="G127" s="52">
        <v>0</v>
      </c>
      <c r="H127" s="80"/>
      <c r="I127" s="52">
        <f t="shared" si="2"/>
        <v>1493</v>
      </c>
      <c r="J127" s="52">
        <v>1246</v>
      </c>
      <c r="K127" s="52">
        <v>247</v>
      </c>
      <c r="L127" s="52">
        <v>4586</v>
      </c>
      <c r="M127" s="52" t="s">
        <v>13</v>
      </c>
      <c r="N127" s="71"/>
    </row>
    <row r="128" spans="1:14" s="54" customFormat="1" ht="9" customHeight="1" x14ac:dyDescent="0.25">
      <c r="A128" s="55"/>
      <c r="B128" s="55" t="s">
        <v>81</v>
      </c>
      <c r="C128" s="55"/>
      <c r="D128" s="56">
        <f t="shared" si="3"/>
        <v>8625</v>
      </c>
      <c r="E128" s="56">
        <v>8624</v>
      </c>
      <c r="F128" s="56">
        <v>1</v>
      </c>
      <c r="G128" s="56">
        <v>18</v>
      </c>
      <c r="H128" s="185"/>
      <c r="I128" s="56">
        <f t="shared" si="2"/>
        <v>3221</v>
      </c>
      <c r="J128" s="56">
        <v>2889</v>
      </c>
      <c r="K128" s="56">
        <v>332</v>
      </c>
      <c r="L128" s="56">
        <v>8519</v>
      </c>
      <c r="M128" s="56" t="s">
        <v>13</v>
      </c>
      <c r="N128" s="71"/>
    </row>
    <row r="129" spans="1:14" s="54" customFormat="1" ht="9" customHeight="1" x14ac:dyDescent="0.25">
      <c r="A129" s="469" t="s">
        <v>105</v>
      </c>
      <c r="B129" s="469" t="s">
        <v>105</v>
      </c>
      <c r="C129" s="469"/>
      <c r="D129" s="52">
        <f t="shared" si="3"/>
        <v>0</v>
      </c>
      <c r="E129" s="52">
        <v>0</v>
      </c>
      <c r="F129" s="52">
        <v>0</v>
      </c>
      <c r="G129" s="52">
        <v>0</v>
      </c>
      <c r="H129" s="80"/>
      <c r="I129" s="52">
        <f t="shared" si="2"/>
        <v>0</v>
      </c>
      <c r="J129" s="52">
        <v>0</v>
      </c>
      <c r="K129" s="52">
        <v>0</v>
      </c>
      <c r="L129" s="52">
        <v>3436</v>
      </c>
      <c r="M129" s="52" t="s">
        <v>13</v>
      </c>
      <c r="N129" s="71"/>
    </row>
    <row r="130" spans="1:14" s="54" customFormat="1" ht="9" customHeight="1" x14ac:dyDescent="0.25">
      <c r="A130" s="469" t="s">
        <v>82</v>
      </c>
      <c r="B130" s="469" t="s">
        <v>83</v>
      </c>
      <c r="C130" s="469"/>
      <c r="D130" s="52">
        <f t="shared" si="3"/>
        <v>2594</v>
      </c>
      <c r="E130" s="52">
        <v>2594</v>
      </c>
      <c r="F130" s="52">
        <v>0</v>
      </c>
      <c r="G130" s="52">
        <v>4</v>
      </c>
      <c r="H130" s="80"/>
      <c r="I130" s="52">
        <f t="shared" si="2"/>
        <v>659</v>
      </c>
      <c r="J130" s="52">
        <v>657</v>
      </c>
      <c r="K130" s="52">
        <v>2</v>
      </c>
      <c r="L130" s="52">
        <v>1987</v>
      </c>
      <c r="M130" s="52" t="s">
        <v>13</v>
      </c>
      <c r="N130" s="71"/>
    </row>
    <row r="131" spans="1:14" s="54" customFormat="1" ht="9" customHeight="1" x14ac:dyDescent="0.25">
      <c r="A131" s="469"/>
      <c r="B131" s="469" t="s">
        <v>84</v>
      </c>
      <c r="C131" s="469"/>
      <c r="D131" s="52">
        <f t="shared" si="3"/>
        <v>1324</v>
      </c>
      <c r="E131" s="52">
        <v>1324</v>
      </c>
      <c r="F131" s="52">
        <v>0</v>
      </c>
      <c r="G131" s="52">
        <v>4</v>
      </c>
      <c r="H131" s="80"/>
      <c r="I131" s="52">
        <f t="shared" si="2"/>
        <v>1629</v>
      </c>
      <c r="J131" s="52">
        <v>1629</v>
      </c>
      <c r="K131" s="52">
        <v>0</v>
      </c>
      <c r="L131" s="52">
        <v>1621</v>
      </c>
      <c r="M131" s="52" t="s">
        <v>13</v>
      </c>
      <c r="N131" s="71"/>
    </row>
    <row r="132" spans="1:14" s="54" customFormat="1" ht="9" customHeight="1" x14ac:dyDescent="0.25">
      <c r="A132" s="55"/>
      <c r="B132" s="55" t="s">
        <v>85</v>
      </c>
      <c r="C132" s="55"/>
      <c r="D132" s="56">
        <f t="shared" si="3"/>
        <v>7486</v>
      </c>
      <c r="E132" s="56">
        <v>7484</v>
      </c>
      <c r="F132" s="56">
        <v>2</v>
      </c>
      <c r="G132" s="56">
        <v>276</v>
      </c>
      <c r="H132" s="185"/>
      <c r="I132" s="56">
        <f t="shared" si="2"/>
        <v>1885</v>
      </c>
      <c r="J132" s="56">
        <v>1798</v>
      </c>
      <c r="K132" s="56">
        <v>87</v>
      </c>
      <c r="L132" s="56">
        <v>5578</v>
      </c>
      <c r="M132" s="56" t="s">
        <v>13</v>
      </c>
      <c r="N132" s="71"/>
    </row>
    <row r="133" spans="1:14" s="54" customFormat="1" ht="9" customHeight="1" x14ac:dyDescent="0.25">
      <c r="A133" s="469" t="s">
        <v>86</v>
      </c>
      <c r="B133" s="469" t="s">
        <v>87</v>
      </c>
      <c r="C133" s="469"/>
      <c r="D133" s="52">
        <f t="shared" si="3"/>
        <v>14178</v>
      </c>
      <c r="E133" s="52">
        <v>13347</v>
      </c>
      <c r="F133" s="52">
        <v>831</v>
      </c>
      <c r="G133" s="52">
        <v>1137</v>
      </c>
      <c r="H133" s="80"/>
      <c r="I133" s="52">
        <f t="shared" si="2"/>
        <v>3085</v>
      </c>
      <c r="J133" s="52">
        <v>2941</v>
      </c>
      <c r="K133" s="52">
        <v>144</v>
      </c>
      <c r="L133" s="52">
        <v>4495</v>
      </c>
      <c r="M133" s="52" t="s">
        <v>13</v>
      </c>
      <c r="N133" s="71"/>
    </row>
    <row r="134" spans="1:14" s="54" customFormat="1" ht="9" customHeight="1" x14ac:dyDescent="0.25">
      <c r="A134" s="469" t="s">
        <v>88</v>
      </c>
      <c r="B134" s="469" t="s">
        <v>88</v>
      </c>
      <c r="C134" s="469"/>
      <c r="D134" s="52">
        <f t="shared" si="3"/>
        <v>6793</v>
      </c>
      <c r="E134" s="52">
        <v>5035</v>
      </c>
      <c r="F134" s="52">
        <v>1758</v>
      </c>
      <c r="G134" s="52">
        <v>0</v>
      </c>
      <c r="H134" s="80"/>
      <c r="I134" s="52">
        <f t="shared" si="2"/>
        <v>521</v>
      </c>
      <c r="J134" s="52">
        <v>503</v>
      </c>
      <c r="K134" s="52">
        <v>18</v>
      </c>
      <c r="L134" s="52">
        <v>1852</v>
      </c>
      <c r="M134" s="52" t="s">
        <v>13</v>
      </c>
      <c r="N134" s="71"/>
    </row>
    <row r="135" spans="1:14" ht="9" customHeight="1" x14ac:dyDescent="0.2">
      <c r="A135" s="44"/>
      <c r="B135" s="44"/>
      <c r="C135" s="44"/>
      <c r="D135" s="45"/>
      <c r="E135" s="45"/>
      <c r="F135" s="45"/>
      <c r="G135" s="45"/>
      <c r="H135" s="187"/>
      <c r="I135" s="45"/>
      <c r="J135" s="45"/>
      <c r="K135" s="45"/>
      <c r="L135" s="45"/>
      <c r="M135" s="45"/>
      <c r="N135" s="73"/>
    </row>
    <row r="136" spans="1:14" ht="9" customHeight="1" x14ac:dyDescent="0.2">
      <c r="A136" s="43">
        <v>1997</v>
      </c>
      <c r="B136" s="186"/>
      <c r="C136" s="186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73"/>
    </row>
    <row r="137" spans="1:14" ht="9" customHeight="1" x14ac:dyDescent="0.2">
      <c r="A137" s="30" t="s">
        <v>10</v>
      </c>
      <c r="B137" s="189"/>
      <c r="C137" s="189"/>
      <c r="D137" s="189">
        <f>SUM(D139:D196)</f>
        <v>846363</v>
      </c>
      <c r="E137" s="189">
        <f>SUM(E139:E196)</f>
        <v>674684</v>
      </c>
      <c r="F137" s="189">
        <f>SUM(F139:F196)</f>
        <v>171679</v>
      </c>
      <c r="G137" s="189">
        <f>SUM(G139:G196)</f>
        <v>51382</v>
      </c>
      <c r="H137" s="189"/>
      <c r="I137" s="189">
        <f>SUM(I139:I196)</f>
        <v>189751</v>
      </c>
      <c r="J137" s="189">
        <f>SUM(J139:J196)</f>
        <v>176208</v>
      </c>
      <c r="K137" s="189">
        <f>SUM(K139:K196)</f>
        <v>13543</v>
      </c>
      <c r="L137" s="190">
        <f>SUM(L139:L196)</f>
        <v>292824</v>
      </c>
      <c r="M137" s="190" t="s">
        <v>13</v>
      </c>
      <c r="N137" s="73"/>
    </row>
    <row r="138" spans="1:14" ht="9" customHeight="1" x14ac:dyDescent="0.2">
      <c r="A138" s="30"/>
      <c r="B138" s="189"/>
      <c r="C138" s="189"/>
      <c r="D138" s="189"/>
      <c r="E138" s="189"/>
      <c r="F138" s="189"/>
      <c r="G138" s="189"/>
      <c r="H138" s="189"/>
      <c r="I138" s="189"/>
      <c r="J138" s="189"/>
      <c r="K138" s="189"/>
      <c r="L138" s="189"/>
      <c r="M138" s="189"/>
      <c r="N138" s="73"/>
    </row>
    <row r="139" spans="1:14" s="54" customFormat="1" ht="9" customHeight="1" x14ac:dyDescent="0.25">
      <c r="A139" s="469" t="s">
        <v>14</v>
      </c>
      <c r="B139" s="469" t="s">
        <v>14</v>
      </c>
      <c r="C139" s="65"/>
      <c r="D139" s="52">
        <f>SUM(E139:F139)</f>
        <v>8674</v>
      </c>
      <c r="E139" s="52">
        <v>8674</v>
      </c>
      <c r="F139" s="52">
        <v>0</v>
      </c>
      <c r="G139" s="52">
        <v>6</v>
      </c>
      <c r="H139" s="52"/>
      <c r="I139" s="52">
        <f>SUM(J139:K139)</f>
        <v>887</v>
      </c>
      <c r="J139" s="52">
        <v>823</v>
      </c>
      <c r="K139" s="52">
        <v>64</v>
      </c>
      <c r="L139" s="52">
        <v>1953</v>
      </c>
      <c r="M139" s="52" t="s">
        <v>13</v>
      </c>
      <c r="N139" s="71"/>
    </row>
    <row r="140" spans="1:14" s="54" customFormat="1" ht="9" customHeight="1" x14ac:dyDescent="0.25">
      <c r="A140" s="469" t="s">
        <v>15</v>
      </c>
      <c r="B140" s="469" t="s">
        <v>16</v>
      </c>
      <c r="C140" s="65"/>
      <c r="D140" s="52">
        <f>SUM(E140:F140)</f>
        <v>4967</v>
      </c>
      <c r="E140" s="52">
        <v>4967</v>
      </c>
      <c r="F140" s="52">
        <v>0</v>
      </c>
      <c r="G140" s="52">
        <v>12</v>
      </c>
      <c r="H140" s="52"/>
      <c r="I140" s="52">
        <f t="shared" ref="I140:I196" si="4">SUM(J140:K140)</f>
        <v>641</v>
      </c>
      <c r="J140" s="52">
        <v>515</v>
      </c>
      <c r="K140" s="52">
        <v>126</v>
      </c>
      <c r="L140" s="52">
        <v>7728</v>
      </c>
      <c r="M140" s="52" t="s">
        <v>13</v>
      </c>
      <c r="N140" s="71"/>
    </row>
    <row r="141" spans="1:14" s="54" customFormat="1" ht="9" customHeight="1" x14ac:dyDescent="0.25">
      <c r="A141" s="469"/>
      <c r="B141" s="469" t="s">
        <v>17</v>
      </c>
      <c r="C141" s="65"/>
      <c r="D141" s="52">
        <f>SUM(E141:F141)</f>
        <v>34196</v>
      </c>
      <c r="E141" s="52">
        <v>33589</v>
      </c>
      <c r="F141" s="52">
        <v>607</v>
      </c>
      <c r="G141" s="52">
        <v>1303</v>
      </c>
      <c r="H141" s="52"/>
      <c r="I141" s="52">
        <f t="shared" si="4"/>
        <v>912</v>
      </c>
      <c r="J141" s="52">
        <v>593</v>
      </c>
      <c r="K141" s="52">
        <v>319</v>
      </c>
      <c r="L141" s="52">
        <v>5171</v>
      </c>
      <c r="M141" s="52" t="s">
        <v>13</v>
      </c>
      <c r="N141" s="71"/>
    </row>
    <row r="142" spans="1:14" s="58" customFormat="1" ht="9" customHeight="1" x14ac:dyDescent="0.25">
      <c r="A142" s="55" t="s">
        <v>112</v>
      </c>
      <c r="B142" s="55" t="s">
        <v>18</v>
      </c>
      <c r="C142" s="66"/>
      <c r="D142" s="56">
        <f t="shared" ref="D142:D196" si="5">SUM(E142:F142)</f>
        <v>13833</v>
      </c>
      <c r="E142" s="56">
        <v>13273</v>
      </c>
      <c r="F142" s="56">
        <v>560</v>
      </c>
      <c r="G142" s="56">
        <v>175</v>
      </c>
      <c r="H142" s="56"/>
      <c r="I142" s="56">
        <f t="shared" si="4"/>
        <v>1043</v>
      </c>
      <c r="J142" s="56">
        <v>992</v>
      </c>
      <c r="K142" s="56">
        <v>51</v>
      </c>
      <c r="L142" s="56">
        <v>6508</v>
      </c>
      <c r="M142" s="56" t="s">
        <v>13</v>
      </c>
      <c r="N142" s="192"/>
    </row>
    <row r="143" spans="1:14" s="54" customFormat="1" ht="9" customHeight="1" x14ac:dyDescent="0.25">
      <c r="A143" s="469"/>
      <c r="B143" s="469" t="s">
        <v>19</v>
      </c>
      <c r="C143" s="65"/>
      <c r="D143" s="52">
        <f t="shared" si="5"/>
        <v>2280</v>
      </c>
      <c r="E143" s="52">
        <v>1470</v>
      </c>
      <c r="F143" s="52">
        <v>810</v>
      </c>
      <c r="G143" s="52">
        <v>226</v>
      </c>
      <c r="H143" s="52"/>
      <c r="I143" s="52">
        <f t="shared" si="4"/>
        <v>178</v>
      </c>
      <c r="J143" s="52">
        <v>155</v>
      </c>
      <c r="K143" s="52">
        <v>23</v>
      </c>
      <c r="L143" s="52">
        <v>5893</v>
      </c>
      <c r="M143" s="52" t="s">
        <v>13</v>
      </c>
      <c r="N143" s="71"/>
    </row>
    <row r="144" spans="1:14" s="60" customFormat="1" ht="9" customHeight="1" x14ac:dyDescent="0.25">
      <c r="A144" s="469"/>
      <c r="B144" s="469" t="s">
        <v>20</v>
      </c>
      <c r="C144" s="65"/>
      <c r="D144" s="52">
        <f t="shared" si="5"/>
        <v>13463</v>
      </c>
      <c r="E144" s="52">
        <v>3398</v>
      </c>
      <c r="F144" s="52">
        <v>10065</v>
      </c>
      <c r="G144" s="52">
        <v>1502</v>
      </c>
      <c r="H144" s="52"/>
      <c r="I144" s="52">
        <f t="shared" si="4"/>
        <v>1192</v>
      </c>
      <c r="J144" s="52">
        <v>904</v>
      </c>
      <c r="K144" s="52">
        <v>288</v>
      </c>
      <c r="L144" s="52">
        <v>3402</v>
      </c>
      <c r="M144" s="52" t="s">
        <v>13</v>
      </c>
      <c r="N144" s="108"/>
    </row>
    <row r="145" spans="1:14" s="54" customFormat="1" ht="9" customHeight="1" x14ac:dyDescent="0.25">
      <c r="A145" s="469" t="s">
        <v>21</v>
      </c>
      <c r="B145" s="469" t="s">
        <v>21</v>
      </c>
      <c r="C145" s="65"/>
      <c r="D145" s="52">
        <f t="shared" si="5"/>
        <v>748</v>
      </c>
      <c r="E145" s="52">
        <v>748</v>
      </c>
      <c r="F145" s="52">
        <v>0</v>
      </c>
      <c r="G145" s="52">
        <v>0</v>
      </c>
      <c r="H145" s="52"/>
      <c r="I145" s="52">
        <f t="shared" si="4"/>
        <v>346</v>
      </c>
      <c r="J145" s="52">
        <v>346</v>
      </c>
      <c r="K145" s="52">
        <v>0</v>
      </c>
      <c r="L145" s="52">
        <v>1570</v>
      </c>
      <c r="M145" s="52" t="s">
        <v>13</v>
      </c>
      <c r="N145" s="71"/>
    </row>
    <row r="146" spans="1:14" s="54" customFormat="1" ht="9" customHeight="1" x14ac:dyDescent="0.25">
      <c r="A146" s="477"/>
      <c r="B146" s="477" t="s">
        <v>22</v>
      </c>
      <c r="C146" s="67"/>
      <c r="D146" s="61">
        <f t="shared" si="5"/>
        <v>2016</v>
      </c>
      <c r="E146" s="61">
        <v>2016</v>
      </c>
      <c r="F146" s="61">
        <v>0</v>
      </c>
      <c r="G146" s="61">
        <v>0</v>
      </c>
      <c r="H146" s="61"/>
      <c r="I146" s="61">
        <f t="shared" si="4"/>
        <v>32393</v>
      </c>
      <c r="J146" s="61">
        <v>32177</v>
      </c>
      <c r="K146" s="61">
        <v>216</v>
      </c>
      <c r="L146" s="61">
        <v>880</v>
      </c>
      <c r="M146" s="61" t="s">
        <v>13</v>
      </c>
      <c r="N146" s="71"/>
    </row>
    <row r="147" spans="1:14" s="54" customFormat="1" ht="9" customHeight="1" x14ac:dyDescent="0.25">
      <c r="A147" s="469" t="s">
        <v>27</v>
      </c>
      <c r="B147" s="469" t="s">
        <v>28</v>
      </c>
      <c r="C147" s="65"/>
      <c r="D147" s="52">
        <f t="shared" si="5"/>
        <v>2950</v>
      </c>
      <c r="E147" s="52">
        <v>2950</v>
      </c>
      <c r="F147" s="52">
        <v>0</v>
      </c>
      <c r="G147" s="52">
        <v>0</v>
      </c>
      <c r="H147" s="52"/>
      <c r="I147" s="52">
        <f t="shared" si="4"/>
        <v>220</v>
      </c>
      <c r="J147" s="52">
        <v>154</v>
      </c>
      <c r="K147" s="52">
        <v>66</v>
      </c>
      <c r="L147" s="52">
        <v>2603</v>
      </c>
      <c r="M147" s="52" t="s">
        <v>13</v>
      </c>
      <c r="N147" s="71"/>
    </row>
    <row r="148" spans="1:14" s="54" customFormat="1" ht="9" customHeight="1" x14ac:dyDescent="0.25">
      <c r="A148" s="469"/>
      <c r="B148" s="469" t="s">
        <v>29</v>
      </c>
      <c r="C148" s="65"/>
      <c r="D148" s="52">
        <f t="shared" si="5"/>
        <v>3966</v>
      </c>
      <c r="E148" s="52">
        <v>3966</v>
      </c>
      <c r="F148" s="52">
        <v>0</v>
      </c>
      <c r="G148" s="52">
        <v>0</v>
      </c>
      <c r="H148" s="52"/>
      <c r="I148" s="52">
        <f t="shared" si="4"/>
        <v>654</v>
      </c>
      <c r="J148" s="52">
        <v>654</v>
      </c>
      <c r="K148" s="52">
        <v>0</v>
      </c>
      <c r="L148" s="52">
        <v>1993</v>
      </c>
      <c r="M148" s="52" t="s">
        <v>13</v>
      </c>
      <c r="N148" s="71"/>
    </row>
    <row r="149" spans="1:14" s="54" customFormat="1" ht="9" customHeight="1" x14ac:dyDescent="0.25">
      <c r="A149" s="469" t="s">
        <v>30</v>
      </c>
      <c r="B149" s="469" t="s">
        <v>31</v>
      </c>
      <c r="C149" s="65"/>
      <c r="D149" s="52">
        <f t="shared" si="5"/>
        <v>9696</v>
      </c>
      <c r="E149" s="52">
        <v>9696</v>
      </c>
      <c r="F149" s="52">
        <v>0</v>
      </c>
      <c r="G149" s="52">
        <v>370</v>
      </c>
      <c r="H149" s="52"/>
      <c r="I149" s="52">
        <f t="shared" si="4"/>
        <v>559</v>
      </c>
      <c r="J149" s="52">
        <v>406</v>
      </c>
      <c r="K149" s="52">
        <v>153</v>
      </c>
      <c r="L149" s="52">
        <v>3738</v>
      </c>
      <c r="M149" s="52" t="s">
        <v>13</v>
      </c>
      <c r="N149" s="71"/>
    </row>
    <row r="150" spans="1:14" s="54" customFormat="1" ht="9" customHeight="1" x14ac:dyDescent="0.25">
      <c r="A150" s="477"/>
      <c r="B150" s="477" t="s">
        <v>30</v>
      </c>
      <c r="C150" s="67"/>
      <c r="D150" s="61">
        <f t="shared" si="5"/>
        <v>22380</v>
      </c>
      <c r="E150" s="61">
        <v>17945</v>
      </c>
      <c r="F150" s="61">
        <v>4435</v>
      </c>
      <c r="G150" s="61">
        <v>182</v>
      </c>
      <c r="H150" s="61"/>
      <c r="I150" s="61">
        <f t="shared" si="4"/>
        <v>5482</v>
      </c>
      <c r="J150" s="61">
        <v>2614</v>
      </c>
      <c r="K150" s="61">
        <v>2868</v>
      </c>
      <c r="L150" s="61">
        <v>9702</v>
      </c>
      <c r="M150" s="61" t="s">
        <v>13</v>
      </c>
      <c r="N150" s="71"/>
    </row>
    <row r="151" spans="1:14" s="54" customFormat="1" ht="9" customHeight="1" x14ac:dyDescent="0.25">
      <c r="A151" s="469" t="s">
        <v>23</v>
      </c>
      <c r="B151" s="469" t="s">
        <v>24</v>
      </c>
      <c r="C151" s="65"/>
      <c r="D151" s="52">
        <f t="shared" si="5"/>
        <v>19529</v>
      </c>
      <c r="E151" s="52">
        <v>18282</v>
      </c>
      <c r="F151" s="52">
        <v>1247</v>
      </c>
      <c r="G151" s="52">
        <v>112</v>
      </c>
      <c r="H151" s="52"/>
      <c r="I151" s="52">
        <f t="shared" si="4"/>
        <v>2389</v>
      </c>
      <c r="J151" s="52">
        <v>2153</v>
      </c>
      <c r="K151" s="52">
        <v>236</v>
      </c>
      <c r="L151" s="52">
        <v>4842</v>
      </c>
      <c r="M151" s="52" t="s">
        <v>13</v>
      </c>
      <c r="N151" s="71"/>
    </row>
    <row r="152" spans="1:14" s="54" customFormat="1" ht="9" customHeight="1" x14ac:dyDescent="0.25">
      <c r="A152" s="469" t="s">
        <v>25</v>
      </c>
      <c r="B152" s="469" t="s">
        <v>25</v>
      </c>
      <c r="C152" s="65"/>
      <c r="D152" s="52">
        <f t="shared" si="5"/>
        <v>2598</v>
      </c>
      <c r="E152" s="52">
        <v>2598</v>
      </c>
      <c r="F152" s="52">
        <v>0</v>
      </c>
      <c r="G152" s="52">
        <v>4</v>
      </c>
      <c r="H152" s="52"/>
      <c r="I152" s="52">
        <f t="shared" si="4"/>
        <v>280</v>
      </c>
      <c r="J152" s="52">
        <v>280</v>
      </c>
      <c r="K152" s="52">
        <v>0</v>
      </c>
      <c r="L152" s="52">
        <v>2188</v>
      </c>
      <c r="M152" s="52" t="s">
        <v>13</v>
      </c>
      <c r="N152" s="71"/>
    </row>
    <row r="153" spans="1:14" s="54" customFormat="1" ht="9" customHeight="1" x14ac:dyDescent="0.25">
      <c r="A153" s="469"/>
      <c r="B153" s="469" t="s">
        <v>26</v>
      </c>
      <c r="C153" s="65"/>
      <c r="D153" s="52">
        <f t="shared" si="5"/>
        <v>5014</v>
      </c>
      <c r="E153" s="52">
        <v>4082</v>
      </c>
      <c r="F153" s="52">
        <v>932</v>
      </c>
      <c r="G153" s="52">
        <v>514</v>
      </c>
      <c r="H153" s="52"/>
      <c r="I153" s="52">
        <f t="shared" si="4"/>
        <v>804</v>
      </c>
      <c r="J153" s="52">
        <v>804</v>
      </c>
      <c r="K153" s="52">
        <v>0</v>
      </c>
      <c r="L153" s="52">
        <v>1809</v>
      </c>
      <c r="M153" s="52" t="s">
        <v>13</v>
      </c>
      <c r="N153" s="71"/>
    </row>
    <row r="154" spans="1:14" s="54" customFormat="1" ht="9" customHeight="1" x14ac:dyDescent="0.25">
      <c r="A154" s="477" t="s">
        <v>111</v>
      </c>
      <c r="B154" s="477" t="s">
        <v>32</v>
      </c>
      <c r="C154" s="67"/>
      <c r="D154" s="61">
        <f t="shared" si="5"/>
        <v>228161</v>
      </c>
      <c r="E154" s="61">
        <v>164761</v>
      </c>
      <c r="F154" s="61">
        <v>63400</v>
      </c>
      <c r="G154" s="61">
        <v>0</v>
      </c>
      <c r="H154" s="61"/>
      <c r="I154" s="61">
        <f t="shared" si="4"/>
        <v>9819</v>
      </c>
      <c r="J154" s="61">
        <v>9756</v>
      </c>
      <c r="K154" s="61">
        <v>63</v>
      </c>
      <c r="L154" s="61">
        <v>10903</v>
      </c>
      <c r="M154" s="61" t="s">
        <v>13</v>
      </c>
      <c r="N154" s="71"/>
    </row>
    <row r="155" spans="1:14" s="54" customFormat="1" ht="9" customHeight="1" x14ac:dyDescent="0.25">
      <c r="A155" s="469" t="s">
        <v>33</v>
      </c>
      <c r="B155" s="469" t="s">
        <v>33</v>
      </c>
      <c r="C155" s="65"/>
      <c r="D155" s="52">
        <f t="shared" si="5"/>
        <v>7233</v>
      </c>
      <c r="E155" s="52">
        <v>6787</v>
      </c>
      <c r="F155" s="52">
        <v>446</v>
      </c>
      <c r="G155" s="52">
        <v>26</v>
      </c>
      <c r="H155" s="52"/>
      <c r="I155" s="52">
        <f t="shared" si="4"/>
        <v>5885</v>
      </c>
      <c r="J155" s="52">
        <v>5856</v>
      </c>
      <c r="K155" s="52">
        <v>29</v>
      </c>
      <c r="L155" s="52">
        <v>2644</v>
      </c>
      <c r="M155" s="52" t="s">
        <v>13</v>
      </c>
      <c r="N155" s="71"/>
    </row>
    <row r="156" spans="1:14" s="54" customFormat="1" ht="9" customHeight="1" x14ac:dyDescent="0.25">
      <c r="A156" s="469" t="s">
        <v>34</v>
      </c>
      <c r="B156" s="469" t="s">
        <v>35</v>
      </c>
      <c r="C156" s="65"/>
      <c r="D156" s="52">
        <f t="shared" si="5"/>
        <v>13660</v>
      </c>
      <c r="E156" s="52">
        <v>10373</v>
      </c>
      <c r="F156" s="52">
        <v>3287</v>
      </c>
      <c r="G156" s="52">
        <v>399</v>
      </c>
      <c r="H156" s="52"/>
      <c r="I156" s="52">
        <f t="shared" si="4"/>
        <v>3208</v>
      </c>
      <c r="J156" s="52">
        <v>3103</v>
      </c>
      <c r="K156" s="52">
        <v>105</v>
      </c>
      <c r="L156" s="52">
        <v>4762</v>
      </c>
      <c r="M156" s="52" t="s">
        <v>13</v>
      </c>
      <c r="N156" s="71"/>
    </row>
    <row r="157" spans="1:14" s="60" customFormat="1" ht="9" customHeight="1" x14ac:dyDescent="0.25">
      <c r="A157" s="469" t="s">
        <v>36</v>
      </c>
      <c r="B157" s="469" t="s">
        <v>37</v>
      </c>
      <c r="C157" s="65"/>
      <c r="D157" s="52">
        <f t="shared" si="5"/>
        <v>13546</v>
      </c>
      <c r="E157" s="52">
        <v>10686</v>
      </c>
      <c r="F157" s="52">
        <v>2860</v>
      </c>
      <c r="G157" s="52">
        <v>1444</v>
      </c>
      <c r="H157" s="52"/>
      <c r="I157" s="52">
        <f t="shared" si="4"/>
        <v>3346</v>
      </c>
      <c r="J157" s="52">
        <v>3256</v>
      </c>
      <c r="K157" s="52">
        <v>90</v>
      </c>
      <c r="L157" s="52">
        <v>8624</v>
      </c>
      <c r="M157" s="52" t="s">
        <v>13</v>
      </c>
      <c r="N157" s="108"/>
    </row>
    <row r="158" spans="1:14" s="58" customFormat="1" ht="9" customHeight="1" x14ac:dyDescent="0.25">
      <c r="A158" s="55"/>
      <c r="B158" s="55" t="s">
        <v>38</v>
      </c>
      <c r="C158" s="66"/>
      <c r="D158" s="56">
        <f t="shared" si="5"/>
        <v>6112</v>
      </c>
      <c r="E158" s="56">
        <v>5457</v>
      </c>
      <c r="F158" s="56">
        <v>655</v>
      </c>
      <c r="G158" s="56">
        <v>2275</v>
      </c>
      <c r="H158" s="56"/>
      <c r="I158" s="56">
        <f t="shared" si="4"/>
        <v>1735</v>
      </c>
      <c r="J158" s="56">
        <v>1721</v>
      </c>
      <c r="K158" s="56">
        <v>14</v>
      </c>
      <c r="L158" s="56">
        <v>3717</v>
      </c>
      <c r="M158" s="56" t="s">
        <v>13</v>
      </c>
      <c r="N158" s="192"/>
    </row>
    <row r="159" spans="1:14" s="54" customFormat="1" ht="9" customHeight="1" x14ac:dyDescent="0.25">
      <c r="A159" s="469" t="s">
        <v>39</v>
      </c>
      <c r="B159" s="469" t="s">
        <v>40</v>
      </c>
      <c r="C159" s="65"/>
      <c r="D159" s="52">
        <f t="shared" si="5"/>
        <v>90923</v>
      </c>
      <c r="E159" s="52">
        <v>74885</v>
      </c>
      <c r="F159" s="52">
        <v>16038</v>
      </c>
      <c r="G159" s="52">
        <v>4924</v>
      </c>
      <c r="H159" s="52"/>
      <c r="I159" s="52">
        <f t="shared" si="4"/>
        <v>14872</v>
      </c>
      <c r="J159" s="52">
        <v>14582</v>
      </c>
      <c r="K159" s="52">
        <v>290</v>
      </c>
      <c r="L159" s="52">
        <v>18224</v>
      </c>
      <c r="M159" s="52" t="s">
        <v>13</v>
      </c>
      <c r="N159" s="71"/>
    </row>
    <row r="160" spans="1:14" s="54" customFormat="1" ht="9" customHeight="1" x14ac:dyDescent="0.25">
      <c r="A160" s="469"/>
      <c r="B160" s="469" t="s">
        <v>41</v>
      </c>
      <c r="C160" s="65"/>
      <c r="D160" s="52">
        <f t="shared" si="5"/>
        <v>19223</v>
      </c>
      <c r="E160" s="52">
        <v>12033</v>
      </c>
      <c r="F160" s="52">
        <v>7190</v>
      </c>
      <c r="G160" s="52">
        <v>5183</v>
      </c>
      <c r="H160" s="52"/>
      <c r="I160" s="52">
        <f t="shared" si="4"/>
        <v>4927</v>
      </c>
      <c r="J160" s="52">
        <v>4925</v>
      </c>
      <c r="K160" s="52">
        <v>2</v>
      </c>
      <c r="L160" s="52">
        <v>3695</v>
      </c>
      <c r="M160" s="52" t="s">
        <v>13</v>
      </c>
      <c r="N160" s="71"/>
    </row>
    <row r="161" spans="1:14" s="54" customFormat="1" ht="9" customHeight="1" x14ac:dyDescent="0.25">
      <c r="A161" s="469" t="s">
        <v>32</v>
      </c>
      <c r="B161" s="469" t="s">
        <v>42</v>
      </c>
      <c r="C161" s="65"/>
      <c r="D161" s="52">
        <f>SUM(E161:F161)</f>
        <v>0</v>
      </c>
      <c r="E161" s="52">
        <v>0</v>
      </c>
      <c r="F161" s="52">
        <v>0</v>
      </c>
      <c r="G161" s="52">
        <v>1400</v>
      </c>
      <c r="H161" s="52"/>
      <c r="I161" s="52">
        <f t="shared" si="4"/>
        <v>26216</v>
      </c>
      <c r="J161" s="52">
        <v>21969</v>
      </c>
      <c r="K161" s="52">
        <v>4247</v>
      </c>
      <c r="L161" s="52">
        <v>19016</v>
      </c>
      <c r="M161" s="52" t="s">
        <v>13</v>
      </c>
      <c r="N161" s="71"/>
    </row>
    <row r="162" spans="1:14" s="54" customFormat="1" ht="9" customHeight="1" x14ac:dyDescent="0.25">
      <c r="A162" s="477" t="s">
        <v>43</v>
      </c>
      <c r="B162" s="477" t="s">
        <v>44</v>
      </c>
      <c r="C162" s="67"/>
      <c r="D162" s="61">
        <f t="shared" si="5"/>
        <v>11914</v>
      </c>
      <c r="E162" s="61">
        <v>10687</v>
      </c>
      <c r="F162" s="61">
        <v>1227</v>
      </c>
      <c r="G162" s="61">
        <v>6</v>
      </c>
      <c r="H162" s="61"/>
      <c r="I162" s="61">
        <f t="shared" si="4"/>
        <v>2426</v>
      </c>
      <c r="J162" s="61">
        <v>2409</v>
      </c>
      <c r="K162" s="61">
        <v>17</v>
      </c>
      <c r="L162" s="61">
        <v>1995</v>
      </c>
      <c r="M162" s="61" t="s">
        <v>13</v>
      </c>
      <c r="N162" s="71"/>
    </row>
    <row r="163" spans="1:14" s="54" customFormat="1" ht="9" customHeight="1" x14ac:dyDescent="0.25">
      <c r="A163" s="469"/>
      <c r="B163" s="469" t="s">
        <v>45</v>
      </c>
      <c r="C163" s="65"/>
      <c r="D163" s="52">
        <f t="shared" si="5"/>
        <v>1126</v>
      </c>
      <c r="E163" s="52">
        <v>1126</v>
      </c>
      <c r="F163" s="52">
        <v>0</v>
      </c>
      <c r="G163" s="52">
        <v>0</v>
      </c>
      <c r="H163" s="52"/>
      <c r="I163" s="52">
        <f t="shared" si="4"/>
        <v>2362</v>
      </c>
      <c r="J163" s="52">
        <v>2362</v>
      </c>
      <c r="K163" s="52">
        <v>0</v>
      </c>
      <c r="L163" s="52">
        <v>4840</v>
      </c>
      <c r="M163" s="52" t="s">
        <v>13</v>
      </c>
      <c r="N163" s="71"/>
    </row>
    <row r="164" spans="1:14" s="54" customFormat="1" ht="9" customHeight="1" x14ac:dyDescent="0.25">
      <c r="A164" s="469" t="s">
        <v>46</v>
      </c>
      <c r="B164" s="469" t="s">
        <v>47</v>
      </c>
      <c r="C164" s="65"/>
      <c r="D164" s="52">
        <f t="shared" si="5"/>
        <v>1826</v>
      </c>
      <c r="E164" s="52">
        <v>1826</v>
      </c>
      <c r="F164" s="52">
        <v>0</v>
      </c>
      <c r="G164" s="52">
        <v>0</v>
      </c>
      <c r="H164" s="52"/>
      <c r="I164" s="52">
        <f t="shared" si="4"/>
        <v>483</v>
      </c>
      <c r="J164" s="52">
        <v>483</v>
      </c>
      <c r="K164" s="52">
        <v>0</v>
      </c>
      <c r="L164" s="52">
        <v>11034</v>
      </c>
      <c r="M164" s="52" t="s">
        <v>13</v>
      </c>
      <c r="N164" s="71"/>
    </row>
    <row r="165" spans="1:14" s="54" customFormat="1" ht="9" customHeight="1" x14ac:dyDescent="0.25">
      <c r="A165" s="469" t="s">
        <v>48</v>
      </c>
      <c r="B165" s="469" t="s">
        <v>49</v>
      </c>
      <c r="C165" s="65"/>
      <c r="D165" s="52">
        <f t="shared" si="5"/>
        <v>4720</v>
      </c>
      <c r="E165" s="52">
        <v>4720</v>
      </c>
      <c r="F165" s="52">
        <v>0</v>
      </c>
      <c r="G165" s="52">
        <v>0</v>
      </c>
      <c r="H165" s="52"/>
      <c r="I165" s="52">
        <f t="shared" si="4"/>
        <v>2256</v>
      </c>
      <c r="J165" s="52">
        <v>2256</v>
      </c>
      <c r="K165" s="52">
        <v>0</v>
      </c>
      <c r="L165" s="52">
        <v>5610</v>
      </c>
      <c r="M165" s="52" t="s">
        <v>13</v>
      </c>
      <c r="N165" s="71"/>
    </row>
    <row r="166" spans="1:14" s="54" customFormat="1" ht="9" customHeight="1" x14ac:dyDescent="0.25">
      <c r="A166" s="477" t="s">
        <v>50</v>
      </c>
      <c r="B166" s="477" t="s">
        <v>51</v>
      </c>
      <c r="C166" s="67"/>
      <c r="D166" s="61">
        <f t="shared" si="5"/>
        <v>66363</v>
      </c>
      <c r="E166" s="61">
        <v>54521</v>
      </c>
      <c r="F166" s="61">
        <v>11842</v>
      </c>
      <c r="G166" s="61">
        <v>7561</v>
      </c>
      <c r="H166" s="61"/>
      <c r="I166" s="61">
        <f t="shared" si="4"/>
        <v>3217</v>
      </c>
      <c r="J166" s="61">
        <v>2650</v>
      </c>
      <c r="K166" s="61">
        <v>567</v>
      </c>
      <c r="L166" s="61">
        <v>3207</v>
      </c>
      <c r="M166" s="61" t="s">
        <v>13</v>
      </c>
      <c r="N166" s="71"/>
    </row>
    <row r="167" spans="1:14" s="54" customFormat="1" ht="9" customHeight="1" x14ac:dyDescent="0.25">
      <c r="A167" s="469" t="s">
        <v>52</v>
      </c>
      <c r="B167" s="469" t="s">
        <v>53</v>
      </c>
      <c r="C167" s="65"/>
      <c r="D167" s="52">
        <f t="shared" si="5"/>
        <v>3497</v>
      </c>
      <c r="E167" s="52">
        <v>3409</v>
      </c>
      <c r="F167" s="52">
        <v>88</v>
      </c>
      <c r="G167" s="52">
        <v>1203</v>
      </c>
      <c r="H167" s="52"/>
      <c r="I167" s="52">
        <f t="shared" si="4"/>
        <v>1930</v>
      </c>
      <c r="J167" s="52">
        <v>1930</v>
      </c>
      <c r="K167" s="52">
        <v>0</v>
      </c>
      <c r="L167" s="52">
        <v>2884</v>
      </c>
      <c r="M167" s="52" t="s">
        <v>13</v>
      </c>
      <c r="N167" s="71"/>
    </row>
    <row r="168" spans="1:14" s="54" customFormat="1" ht="9" customHeight="1" x14ac:dyDescent="0.25">
      <c r="A168" s="469"/>
      <c r="B168" s="469" t="s">
        <v>52</v>
      </c>
      <c r="C168" s="65"/>
      <c r="D168" s="52">
        <f t="shared" si="5"/>
        <v>9923</v>
      </c>
      <c r="E168" s="52">
        <v>9923</v>
      </c>
      <c r="F168" s="52">
        <v>0</v>
      </c>
      <c r="G168" s="52">
        <v>2</v>
      </c>
      <c r="H168" s="52"/>
      <c r="I168" s="52">
        <f t="shared" si="4"/>
        <v>2143</v>
      </c>
      <c r="J168" s="52">
        <v>2143</v>
      </c>
      <c r="K168" s="52">
        <v>0</v>
      </c>
      <c r="L168" s="52">
        <v>4906</v>
      </c>
      <c r="M168" s="52" t="s">
        <v>13</v>
      </c>
      <c r="N168" s="71"/>
    </row>
    <row r="169" spans="1:14" s="54" customFormat="1" ht="9" customHeight="1" x14ac:dyDescent="0.25">
      <c r="A169" s="469"/>
      <c r="B169" s="469" t="s">
        <v>54</v>
      </c>
      <c r="C169" s="65"/>
      <c r="D169" s="52">
        <f t="shared" si="5"/>
        <v>1288</v>
      </c>
      <c r="E169" s="52">
        <v>1288</v>
      </c>
      <c r="F169" s="52">
        <v>0</v>
      </c>
      <c r="G169" s="52">
        <v>4</v>
      </c>
      <c r="H169" s="52"/>
      <c r="I169" s="52">
        <f t="shared" si="4"/>
        <v>1613</v>
      </c>
      <c r="J169" s="52">
        <v>1613</v>
      </c>
      <c r="K169" s="52">
        <v>0</v>
      </c>
      <c r="L169" s="52">
        <v>6312</v>
      </c>
      <c r="M169" s="52" t="s">
        <v>13</v>
      </c>
      <c r="N169" s="71"/>
    </row>
    <row r="170" spans="1:14" s="54" customFormat="1" ht="9" customHeight="1" x14ac:dyDescent="0.25">
      <c r="A170" s="477" t="s">
        <v>55</v>
      </c>
      <c r="B170" s="477" t="s">
        <v>55</v>
      </c>
      <c r="C170" s="67"/>
      <c r="D170" s="61">
        <f t="shared" si="5"/>
        <v>2448</v>
      </c>
      <c r="E170" s="61">
        <v>2389</v>
      </c>
      <c r="F170" s="61">
        <v>59</v>
      </c>
      <c r="G170" s="61">
        <v>10</v>
      </c>
      <c r="H170" s="61"/>
      <c r="I170" s="61">
        <f t="shared" si="4"/>
        <v>890</v>
      </c>
      <c r="J170" s="61">
        <v>871</v>
      </c>
      <c r="K170" s="61">
        <v>19</v>
      </c>
      <c r="L170" s="61">
        <v>6495</v>
      </c>
      <c r="M170" s="61" t="s">
        <v>13</v>
      </c>
      <c r="N170" s="71"/>
    </row>
    <row r="171" spans="1:14" s="54" customFormat="1" ht="9" customHeight="1" x14ac:dyDescent="0.25">
      <c r="A171" s="469"/>
      <c r="B171" s="469" t="s">
        <v>56</v>
      </c>
      <c r="C171" s="65"/>
      <c r="D171" s="52">
        <f t="shared" si="5"/>
        <v>0</v>
      </c>
      <c r="E171" s="52">
        <v>0</v>
      </c>
      <c r="F171" s="52">
        <v>0</v>
      </c>
      <c r="G171" s="52">
        <v>0</v>
      </c>
      <c r="H171" s="52"/>
      <c r="I171" s="52">
        <f t="shared" si="4"/>
        <v>193</v>
      </c>
      <c r="J171" s="52">
        <v>193</v>
      </c>
      <c r="K171" s="52">
        <v>0</v>
      </c>
      <c r="L171" s="52">
        <v>1985</v>
      </c>
      <c r="M171" s="52" t="s">
        <v>13</v>
      </c>
      <c r="N171" s="71"/>
    </row>
    <row r="172" spans="1:14" s="54" customFormat="1" ht="9" customHeight="1" x14ac:dyDescent="0.25">
      <c r="A172" s="469" t="s">
        <v>57</v>
      </c>
      <c r="B172" s="469" t="s">
        <v>57</v>
      </c>
      <c r="C172" s="65"/>
      <c r="D172" s="52">
        <f t="shared" si="5"/>
        <v>4058</v>
      </c>
      <c r="E172" s="52">
        <v>4058</v>
      </c>
      <c r="F172" s="52">
        <v>0</v>
      </c>
      <c r="G172" s="52">
        <v>0</v>
      </c>
      <c r="H172" s="52"/>
      <c r="I172" s="52">
        <f t="shared" si="4"/>
        <v>1918</v>
      </c>
      <c r="J172" s="52">
        <v>1918</v>
      </c>
      <c r="K172" s="52">
        <v>0</v>
      </c>
      <c r="L172" s="52">
        <v>4340</v>
      </c>
      <c r="M172" s="52" t="s">
        <v>13</v>
      </c>
      <c r="N172" s="71"/>
    </row>
    <row r="173" spans="1:14" s="54" customFormat="1" ht="9" customHeight="1" x14ac:dyDescent="0.25">
      <c r="A173" s="469" t="s">
        <v>59</v>
      </c>
      <c r="B173" s="469" t="s">
        <v>60</v>
      </c>
      <c r="C173" s="65"/>
      <c r="D173" s="52">
        <f t="shared" si="5"/>
        <v>50711</v>
      </c>
      <c r="E173" s="52">
        <v>22294</v>
      </c>
      <c r="F173" s="52">
        <v>28417</v>
      </c>
      <c r="G173" s="52">
        <v>16661</v>
      </c>
      <c r="H173" s="52"/>
      <c r="I173" s="52">
        <f t="shared" si="4"/>
        <v>5259</v>
      </c>
      <c r="J173" s="52">
        <v>4454</v>
      </c>
      <c r="K173" s="52">
        <v>805</v>
      </c>
      <c r="L173" s="52">
        <v>5951</v>
      </c>
      <c r="M173" s="52" t="s">
        <v>13</v>
      </c>
      <c r="N173" s="71"/>
    </row>
    <row r="174" spans="1:14" s="54" customFormat="1" ht="9" customHeight="1" x14ac:dyDescent="0.25">
      <c r="A174" s="477"/>
      <c r="B174" s="477" t="s">
        <v>61</v>
      </c>
      <c r="C174" s="67"/>
      <c r="D174" s="61">
        <f t="shared" si="5"/>
        <v>1326</v>
      </c>
      <c r="E174" s="61">
        <v>1151</v>
      </c>
      <c r="F174" s="61">
        <v>175</v>
      </c>
      <c r="G174" s="61">
        <v>0</v>
      </c>
      <c r="H174" s="61"/>
      <c r="I174" s="61">
        <f t="shared" si="4"/>
        <v>2592</v>
      </c>
      <c r="J174" s="61">
        <v>2011</v>
      </c>
      <c r="K174" s="61">
        <v>581</v>
      </c>
      <c r="L174" s="61">
        <v>3023</v>
      </c>
      <c r="M174" s="61" t="s">
        <v>13</v>
      </c>
      <c r="N174" s="71"/>
    </row>
    <row r="175" spans="1:14" s="54" customFormat="1" ht="9" customHeight="1" x14ac:dyDescent="0.25">
      <c r="A175" s="469"/>
      <c r="B175" s="469" t="s">
        <v>62</v>
      </c>
      <c r="C175" s="65"/>
      <c r="D175" s="52">
        <f t="shared" si="5"/>
        <v>10463</v>
      </c>
      <c r="E175" s="52">
        <v>8715</v>
      </c>
      <c r="F175" s="52">
        <v>1748</v>
      </c>
      <c r="G175" s="52">
        <v>1324</v>
      </c>
      <c r="H175" s="52"/>
      <c r="I175" s="52">
        <f t="shared" si="4"/>
        <v>6568</v>
      </c>
      <c r="J175" s="52">
        <v>6561</v>
      </c>
      <c r="K175" s="52">
        <v>7</v>
      </c>
      <c r="L175" s="52">
        <v>1770</v>
      </c>
      <c r="M175" s="52" t="s">
        <v>13</v>
      </c>
      <c r="N175" s="71"/>
    </row>
    <row r="176" spans="1:14" s="54" customFormat="1" ht="9" customHeight="1" x14ac:dyDescent="0.25">
      <c r="A176" s="469" t="s">
        <v>63</v>
      </c>
      <c r="B176" s="469" t="s">
        <v>63</v>
      </c>
      <c r="C176" s="65"/>
      <c r="D176" s="52">
        <f t="shared" si="5"/>
        <v>11371</v>
      </c>
      <c r="E176" s="52">
        <v>11265</v>
      </c>
      <c r="F176" s="52">
        <v>106</v>
      </c>
      <c r="G176" s="52">
        <v>0</v>
      </c>
      <c r="H176" s="52"/>
      <c r="I176" s="52">
        <f t="shared" si="4"/>
        <v>2603</v>
      </c>
      <c r="J176" s="52">
        <v>2499</v>
      </c>
      <c r="K176" s="52">
        <v>104</v>
      </c>
      <c r="L176" s="52">
        <v>2589</v>
      </c>
      <c r="M176" s="52" t="s">
        <v>13</v>
      </c>
      <c r="N176" s="71"/>
    </row>
    <row r="177" spans="1:14" s="54" customFormat="1" ht="9" customHeight="1" x14ac:dyDescent="0.25">
      <c r="A177" s="469"/>
      <c r="B177" s="469" t="s">
        <v>64</v>
      </c>
      <c r="C177" s="65"/>
      <c r="D177" s="52">
        <f t="shared" si="5"/>
        <v>0</v>
      </c>
      <c r="E177" s="52">
        <v>0</v>
      </c>
      <c r="F177" s="52">
        <v>0</v>
      </c>
      <c r="G177" s="52">
        <v>0</v>
      </c>
      <c r="H177" s="52"/>
      <c r="I177" s="52">
        <f t="shared" si="4"/>
        <v>114</v>
      </c>
      <c r="J177" s="52">
        <v>114</v>
      </c>
      <c r="K177" s="52">
        <v>0</v>
      </c>
      <c r="L177" s="52">
        <v>734</v>
      </c>
      <c r="M177" s="52" t="s">
        <v>13</v>
      </c>
      <c r="N177" s="71"/>
    </row>
    <row r="178" spans="1:14" s="54" customFormat="1" ht="9" customHeight="1" x14ac:dyDescent="0.25">
      <c r="A178" s="477" t="s">
        <v>65</v>
      </c>
      <c r="B178" s="477" t="s">
        <v>66</v>
      </c>
      <c r="C178" s="67"/>
      <c r="D178" s="61">
        <f t="shared" si="5"/>
        <v>18077</v>
      </c>
      <c r="E178" s="61">
        <v>17277</v>
      </c>
      <c r="F178" s="61">
        <v>800</v>
      </c>
      <c r="G178" s="61">
        <v>6</v>
      </c>
      <c r="H178" s="61"/>
      <c r="I178" s="61">
        <f t="shared" si="4"/>
        <v>8993</v>
      </c>
      <c r="J178" s="61">
        <v>8909</v>
      </c>
      <c r="K178" s="61">
        <v>84</v>
      </c>
      <c r="L178" s="61">
        <v>20736</v>
      </c>
      <c r="M178" s="61" t="s">
        <v>13</v>
      </c>
      <c r="N178" s="71"/>
    </row>
    <row r="179" spans="1:14" s="54" customFormat="1" ht="9" customHeight="1" x14ac:dyDescent="0.25">
      <c r="A179" s="469"/>
      <c r="B179" s="469" t="s">
        <v>67</v>
      </c>
      <c r="C179" s="65"/>
      <c r="D179" s="52">
        <f t="shared" si="5"/>
        <v>10286</v>
      </c>
      <c r="E179" s="52">
        <v>10286</v>
      </c>
      <c r="F179" s="52">
        <v>0</v>
      </c>
      <c r="G179" s="52">
        <v>10</v>
      </c>
      <c r="H179" s="52"/>
      <c r="I179" s="52">
        <f t="shared" si="4"/>
        <v>940</v>
      </c>
      <c r="J179" s="52">
        <v>938</v>
      </c>
      <c r="K179" s="52">
        <v>2</v>
      </c>
      <c r="L179" s="52">
        <v>4517</v>
      </c>
      <c r="M179" s="52" t="s">
        <v>13</v>
      </c>
      <c r="N179" s="71"/>
    </row>
    <row r="180" spans="1:14" s="54" customFormat="1" ht="9" customHeight="1" x14ac:dyDescent="0.25">
      <c r="A180" s="469"/>
      <c r="B180" s="469" t="s">
        <v>68</v>
      </c>
      <c r="C180" s="65"/>
      <c r="D180" s="52">
        <f t="shared" si="5"/>
        <v>14841</v>
      </c>
      <c r="E180" s="52">
        <v>12282</v>
      </c>
      <c r="F180" s="52">
        <v>2559</v>
      </c>
      <c r="G180" s="52">
        <v>2331</v>
      </c>
      <c r="H180" s="52"/>
      <c r="I180" s="52">
        <f t="shared" si="4"/>
        <v>1981</v>
      </c>
      <c r="J180" s="52">
        <v>1924</v>
      </c>
      <c r="K180" s="52">
        <v>57</v>
      </c>
      <c r="L180" s="52">
        <v>5777</v>
      </c>
      <c r="M180" s="52" t="s">
        <v>13</v>
      </c>
      <c r="N180" s="71"/>
    </row>
    <row r="181" spans="1:14" s="54" customFormat="1" ht="9" customHeight="1" x14ac:dyDescent="0.25">
      <c r="A181" s="469" t="s">
        <v>69</v>
      </c>
      <c r="B181" s="469" t="s">
        <v>70</v>
      </c>
      <c r="C181" s="65"/>
      <c r="D181" s="52">
        <f t="shared" si="5"/>
        <v>6298</v>
      </c>
      <c r="E181" s="52">
        <v>5861</v>
      </c>
      <c r="F181" s="52">
        <v>437</v>
      </c>
      <c r="G181" s="52">
        <v>0</v>
      </c>
      <c r="H181" s="52"/>
      <c r="I181" s="52">
        <f t="shared" si="4"/>
        <v>980</v>
      </c>
      <c r="J181" s="52">
        <v>936</v>
      </c>
      <c r="K181" s="52">
        <v>44</v>
      </c>
      <c r="L181" s="52">
        <v>3837</v>
      </c>
      <c r="M181" s="52" t="s">
        <v>13</v>
      </c>
      <c r="N181" s="71"/>
    </row>
    <row r="182" spans="1:14" s="54" customFormat="1" ht="9" customHeight="1" x14ac:dyDescent="0.25">
      <c r="A182" s="477"/>
      <c r="B182" s="477" t="s">
        <v>71</v>
      </c>
      <c r="C182" s="67"/>
      <c r="D182" s="61">
        <f t="shared" si="5"/>
        <v>2856</v>
      </c>
      <c r="E182" s="61">
        <v>1508</v>
      </c>
      <c r="F182" s="61">
        <v>1348</v>
      </c>
      <c r="G182" s="61">
        <v>112</v>
      </c>
      <c r="H182" s="61"/>
      <c r="I182" s="61">
        <f t="shared" si="4"/>
        <v>241</v>
      </c>
      <c r="J182" s="61">
        <v>201</v>
      </c>
      <c r="K182" s="61">
        <v>40</v>
      </c>
      <c r="L182" s="61">
        <v>3637</v>
      </c>
      <c r="M182" s="61" t="s">
        <v>13</v>
      </c>
      <c r="N182" s="71"/>
    </row>
    <row r="183" spans="1:14" s="54" customFormat="1" ht="9" customHeight="1" x14ac:dyDescent="0.25">
      <c r="A183" s="469"/>
      <c r="B183" s="469" t="s">
        <v>72</v>
      </c>
      <c r="C183" s="65"/>
      <c r="D183" s="52">
        <f t="shared" si="5"/>
        <v>26509</v>
      </c>
      <c r="E183" s="52">
        <v>19375</v>
      </c>
      <c r="F183" s="52">
        <v>7134</v>
      </c>
      <c r="G183" s="52">
        <v>8</v>
      </c>
      <c r="H183" s="52"/>
      <c r="I183" s="52">
        <f t="shared" si="4"/>
        <v>4934</v>
      </c>
      <c r="J183" s="52">
        <v>4306</v>
      </c>
      <c r="K183" s="52">
        <v>628</v>
      </c>
      <c r="L183" s="52">
        <v>14643</v>
      </c>
      <c r="M183" s="52" t="s">
        <v>13</v>
      </c>
      <c r="N183" s="71"/>
    </row>
    <row r="184" spans="1:14" s="54" customFormat="1" ht="9" customHeight="1" x14ac:dyDescent="0.25">
      <c r="A184" s="469"/>
      <c r="B184" s="469" t="s">
        <v>73</v>
      </c>
      <c r="C184" s="65"/>
      <c r="D184" s="52">
        <f t="shared" si="5"/>
        <v>0</v>
      </c>
      <c r="E184" s="52">
        <v>0</v>
      </c>
      <c r="F184" s="52">
        <v>0</v>
      </c>
      <c r="G184" s="52">
        <v>0</v>
      </c>
      <c r="H184" s="52"/>
      <c r="I184" s="52">
        <f t="shared" si="4"/>
        <v>411</v>
      </c>
      <c r="J184" s="52">
        <v>299</v>
      </c>
      <c r="K184" s="52">
        <v>112</v>
      </c>
      <c r="L184" s="52">
        <v>3686</v>
      </c>
      <c r="M184" s="52" t="s">
        <v>13</v>
      </c>
      <c r="N184" s="71"/>
    </row>
    <row r="185" spans="1:14" s="54" customFormat="1" ht="9" customHeight="1" x14ac:dyDescent="0.25">
      <c r="A185" s="469" t="s">
        <v>74</v>
      </c>
      <c r="B185" s="469" t="s">
        <v>75</v>
      </c>
      <c r="C185" s="65"/>
      <c r="D185" s="52">
        <f t="shared" si="5"/>
        <v>11709</v>
      </c>
      <c r="E185" s="52">
        <v>11709</v>
      </c>
      <c r="F185" s="52">
        <v>0</v>
      </c>
      <c r="G185" s="52">
        <v>14</v>
      </c>
      <c r="H185" s="52"/>
      <c r="I185" s="52">
        <f t="shared" si="4"/>
        <v>3734</v>
      </c>
      <c r="J185" s="52">
        <v>3703</v>
      </c>
      <c r="K185" s="52">
        <v>31</v>
      </c>
      <c r="L185" s="52">
        <v>3443</v>
      </c>
      <c r="M185" s="52" t="s">
        <v>13</v>
      </c>
      <c r="N185" s="71"/>
    </row>
    <row r="186" spans="1:14" s="54" customFormat="1" ht="9" customHeight="1" x14ac:dyDescent="0.25">
      <c r="A186" s="477" t="s">
        <v>76</v>
      </c>
      <c r="B186" s="477" t="s">
        <v>77</v>
      </c>
      <c r="C186" s="67"/>
      <c r="D186" s="61">
        <f t="shared" si="5"/>
        <v>2194</v>
      </c>
      <c r="E186" s="61">
        <v>2194</v>
      </c>
      <c r="F186" s="61">
        <v>0</v>
      </c>
      <c r="G186" s="61">
        <v>8</v>
      </c>
      <c r="H186" s="61"/>
      <c r="I186" s="61">
        <f t="shared" si="4"/>
        <v>464</v>
      </c>
      <c r="J186" s="61">
        <v>464</v>
      </c>
      <c r="K186" s="61">
        <v>0</v>
      </c>
      <c r="L186" s="61">
        <v>4835</v>
      </c>
      <c r="M186" s="61" t="s">
        <v>13</v>
      </c>
      <c r="N186" s="71"/>
    </row>
    <row r="187" spans="1:14" s="54" customFormat="1" ht="9" customHeight="1" x14ac:dyDescent="0.25">
      <c r="A187" s="469"/>
      <c r="B187" s="469" t="s">
        <v>78</v>
      </c>
      <c r="C187" s="65"/>
      <c r="D187" s="52">
        <f t="shared" si="5"/>
        <v>2166</v>
      </c>
      <c r="E187" s="52">
        <v>2166</v>
      </c>
      <c r="F187" s="52">
        <v>0</v>
      </c>
      <c r="G187" s="52">
        <v>0</v>
      </c>
      <c r="H187" s="52"/>
      <c r="I187" s="52">
        <f t="shared" si="4"/>
        <v>216</v>
      </c>
      <c r="J187" s="52">
        <v>183</v>
      </c>
      <c r="K187" s="52">
        <v>33</v>
      </c>
      <c r="L187" s="52">
        <v>2597</v>
      </c>
      <c r="M187" s="52" t="s">
        <v>13</v>
      </c>
      <c r="N187" s="71"/>
    </row>
    <row r="188" spans="1:14" s="54" customFormat="1" ht="9" customHeight="1" x14ac:dyDescent="0.25">
      <c r="A188" s="469"/>
      <c r="B188" s="469" t="s">
        <v>79</v>
      </c>
      <c r="C188" s="65"/>
      <c r="D188" s="52">
        <f t="shared" si="5"/>
        <v>1374</v>
      </c>
      <c r="E188" s="52">
        <v>1358</v>
      </c>
      <c r="F188" s="52">
        <v>16</v>
      </c>
      <c r="G188" s="52">
        <v>28</v>
      </c>
      <c r="H188" s="52"/>
      <c r="I188" s="52">
        <f t="shared" si="4"/>
        <v>789</v>
      </c>
      <c r="J188" s="52">
        <v>612</v>
      </c>
      <c r="K188" s="52">
        <v>177</v>
      </c>
      <c r="L188" s="52">
        <v>1203</v>
      </c>
      <c r="M188" s="52" t="s">
        <v>13</v>
      </c>
      <c r="N188" s="71"/>
    </row>
    <row r="189" spans="1:14" s="54" customFormat="1" ht="9" customHeight="1" x14ac:dyDescent="0.25">
      <c r="A189" s="469"/>
      <c r="B189" s="469" t="s">
        <v>80</v>
      </c>
      <c r="C189" s="65"/>
      <c r="D189" s="52">
        <f t="shared" si="5"/>
        <v>1420</v>
      </c>
      <c r="E189" s="52">
        <v>1420</v>
      </c>
      <c r="F189" s="52">
        <v>0</v>
      </c>
      <c r="G189" s="52">
        <v>0</v>
      </c>
      <c r="H189" s="52"/>
      <c r="I189" s="52">
        <f t="shared" si="4"/>
        <v>1807</v>
      </c>
      <c r="J189" s="52">
        <v>1502</v>
      </c>
      <c r="K189" s="52">
        <v>305</v>
      </c>
      <c r="L189" s="52">
        <v>4679</v>
      </c>
      <c r="M189" s="52" t="s">
        <v>13</v>
      </c>
      <c r="N189" s="71"/>
    </row>
    <row r="190" spans="1:14" s="54" customFormat="1" ht="9" customHeight="1" x14ac:dyDescent="0.25">
      <c r="A190" s="477"/>
      <c r="B190" s="477" t="s">
        <v>81</v>
      </c>
      <c r="C190" s="67"/>
      <c r="D190" s="61">
        <f t="shared" si="5"/>
        <v>9137</v>
      </c>
      <c r="E190" s="61">
        <v>9129</v>
      </c>
      <c r="F190" s="61">
        <v>8</v>
      </c>
      <c r="G190" s="61">
        <v>20</v>
      </c>
      <c r="H190" s="61"/>
      <c r="I190" s="61">
        <f t="shared" si="4"/>
        <v>1931</v>
      </c>
      <c r="J190" s="61">
        <v>1552</v>
      </c>
      <c r="K190" s="61">
        <v>379</v>
      </c>
      <c r="L190" s="61">
        <v>6868</v>
      </c>
      <c r="M190" s="61" t="s">
        <v>13</v>
      </c>
      <c r="N190" s="71"/>
    </row>
    <row r="191" spans="1:14" s="54" customFormat="1" ht="9" customHeight="1" x14ac:dyDescent="0.25">
      <c r="A191" s="469" t="s">
        <v>105</v>
      </c>
      <c r="B191" s="469" t="s">
        <v>105</v>
      </c>
      <c r="C191" s="65"/>
      <c r="D191" s="52">
        <f t="shared" si="5"/>
        <v>0</v>
      </c>
      <c r="E191" s="52">
        <v>0</v>
      </c>
      <c r="F191" s="52">
        <v>0</v>
      </c>
      <c r="G191" s="52">
        <v>0</v>
      </c>
      <c r="H191" s="52"/>
      <c r="I191" s="52">
        <f t="shared" si="4"/>
        <v>0</v>
      </c>
      <c r="J191" s="52">
        <v>0</v>
      </c>
      <c r="K191" s="52">
        <v>0</v>
      </c>
      <c r="L191" s="52">
        <v>208</v>
      </c>
      <c r="M191" s="52" t="s">
        <v>13</v>
      </c>
      <c r="N191" s="71"/>
    </row>
    <row r="192" spans="1:14" s="54" customFormat="1" ht="9" customHeight="1" x14ac:dyDescent="0.25">
      <c r="A192" s="469" t="s">
        <v>82</v>
      </c>
      <c r="B192" s="469" t="s">
        <v>83</v>
      </c>
      <c r="C192" s="65"/>
      <c r="D192" s="52">
        <f t="shared" si="5"/>
        <v>2151</v>
      </c>
      <c r="E192" s="52">
        <v>2151</v>
      </c>
      <c r="F192" s="52">
        <v>0</v>
      </c>
      <c r="G192" s="52">
        <v>5</v>
      </c>
      <c r="H192" s="52"/>
      <c r="I192" s="52">
        <f t="shared" si="4"/>
        <v>920</v>
      </c>
      <c r="J192" s="52">
        <v>920</v>
      </c>
      <c r="K192" s="52">
        <v>0</v>
      </c>
      <c r="L192" s="52">
        <v>1680</v>
      </c>
      <c r="M192" s="52" t="s">
        <v>13</v>
      </c>
      <c r="N192" s="71"/>
    </row>
    <row r="193" spans="1:15" s="54" customFormat="1" ht="9" customHeight="1" x14ac:dyDescent="0.25">
      <c r="A193" s="469"/>
      <c r="B193" s="469" t="s">
        <v>84</v>
      </c>
      <c r="C193" s="65"/>
      <c r="D193" s="52">
        <f t="shared" si="5"/>
        <v>1560</v>
      </c>
      <c r="E193" s="52">
        <v>1560</v>
      </c>
      <c r="F193" s="52">
        <v>0</v>
      </c>
      <c r="G193" s="52">
        <v>8</v>
      </c>
      <c r="H193" s="52"/>
      <c r="I193" s="52">
        <f t="shared" si="4"/>
        <v>1512</v>
      </c>
      <c r="J193" s="52">
        <v>1512</v>
      </c>
      <c r="K193" s="52">
        <v>0</v>
      </c>
      <c r="L193" s="52">
        <v>997</v>
      </c>
      <c r="M193" s="52" t="s">
        <v>13</v>
      </c>
      <c r="N193" s="71"/>
    </row>
    <row r="194" spans="1:15" s="54" customFormat="1" ht="9" customHeight="1" x14ac:dyDescent="0.25">
      <c r="A194" s="477"/>
      <c r="B194" s="477" t="s">
        <v>85</v>
      </c>
      <c r="C194" s="67"/>
      <c r="D194" s="61">
        <f t="shared" si="5"/>
        <v>8079</v>
      </c>
      <c r="E194" s="61">
        <v>8079</v>
      </c>
      <c r="F194" s="61">
        <v>0</v>
      </c>
      <c r="G194" s="61">
        <v>157</v>
      </c>
      <c r="H194" s="61"/>
      <c r="I194" s="61">
        <f t="shared" si="4"/>
        <v>1675</v>
      </c>
      <c r="J194" s="61">
        <v>1595</v>
      </c>
      <c r="K194" s="61">
        <v>80</v>
      </c>
      <c r="L194" s="61">
        <v>4968</v>
      </c>
      <c r="M194" s="61" t="s">
        <v>13</v>
      </c>
      <c r="N194" s="71"/>
    </row>
    <row r="195" spans="1:15" s="54" customFormat="1" ht="9" customHeight="1" x14ac:dyDescent="0.25">
      <c r="A195" s="469" t="s">
        <v>86</v>
      </c>
      <c r="B195" s="469" t="s">
        <v>87</v>
      </c>
      <c r="C195" s="65"/>
      <c r="D195" s="52">
        <f t="shared" si="5"/>
        <v>14370</v>
      </c>
      <c r="E195" s="52">
        <v>13082</v>
      </c>
      <c r="F195" s="52">
        <v>1288</v>
      </c>
      <c r="G195" s="52">
        <v>1815</v>
      </c>
      <c r="H195" s="52"/>
      <c r="I195" s="52">
        <f t="shared" si="4"/>
        <v>2684</v>
      </c>
      <c r="J195" s="52">
        <v>2478</v>
      </c>
      <c r="K195" s="52">
        <v>206</v>
      </c>
      <c r="L195" s="52">
        <v>3984</v>
      </c>
      <c r="M195" s="52" t="s">
        <v>13</v>
      </c>
      <c r="N195" s="71"/>
    </row>
    <row r="196" spans="1:15" s="54" customFormat="1" ht="9" customHeight="1" x14ac:dyDescent="0.25">
      <c r="A196" s="469" t="s">
        <v>88</v>
      </c>
      <c r="B196" s="469" t="s">
        <v>88</v>
      </c>
      <c r="C196" s="65"/>
      <c r="D196" s="52">
        <f t="shared" si="5"/>
        <v>7134</v>
      </c>
      <c r="E196" s="52">
        <v>5239</v>
      </c>
      <c r="F196" s="52">
        <v>1895</v>
      </c>
      <c r="G196" s="52">
        <v>32</v>
      </c>
      <c r="H196" s="52"/>
      <c r="I196" s="52">
        <f t="shared" si="4"/>
        <v>984</v>
      </c>
      <c r="J196" s="52">
        <v>969</v>
      </c>
      <c r="K196" s="52">
        <v>15</v>
      </c>
      <c r="L196" s="52">
        <v>1289</v>
      </c>
      <c r="M196" s="52" t="s">
        <v>13</v>
      </c>
      <c r="N196" s="71"/>
    </row>
    <row r="197" spans="1:15" ht="9" customHeight="1" x14ac:dyDescent="0.2">
      <c r="A197" s="44"/>
      <c r="B197" s="44"/>
      <c r="C197" s="68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73"/>
    </row>
    <row r="198" spans="1:15" ht="9" customHeight="1" x14ac:dyDescent="0.2">
      <c r="A198" s="43">
        <v>1998</v>
      </c>
      <c r="B198" s="186"/>
      <c r="C198" s="186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46"/>
    </row>
    <row r="199" spans="1:15" s="50" customFormat="1" ht="9" customHeight="1" x14ac:dyDescent="0.2">
      <c r="A199" s="30" t="s">
        <v>10</v>
      </c>
      <c r="B199" s="189"/>
      <c r="C199" s="189"/>
      <c r="D199" s="189">
        <f>SUM(D201:D259)</f>
        <v>892235</v>
      </c>
      <c r="E199" s="189">
        <f>SUM(E201:E259)</f>
        <v>710313</v>
      </c>
      <c r="F199" s="189">
        <f>SUM(F201:F259)</f>
        <v>181922</v>
      </c>
      <c r="G199" s="189">
        <f>SUM(G201:G259)</f>
        <v>59711</v>
      </c>
      <c r="H199" s="189"/>
      <c r="I199" s="189">
        <f>SUM(I201:I259)</f>
        <v>181264</v>
      </c>
      <c r="J199" s="189">
        <f>SUM(J201:J259)</f>
        <v>167708</v>
      </c>
      <c r="K199" s="189">
        <f>SUM(K201:K259)</f>
        <v>13556</v>
      </c>
      <c r="L199" s="189">
        <f>SUM(L201:L259)</f>
        <v>286782</v>
      </c>
      <c r="M199" s="190" t="s">
        <v>13</v>
      </c>
      <c r="N199" s="191"/>
      <c r="O199" s="191"/>
    </row>
    <row r="200" spans="1:15" s="50" customFormat="1" ht="9" customHeight="1" x14ac:dyDescent="0.2">
      <c r="A200" s="30"/>
      <c r="B200" s="189"/>
      <c r="C200" s="189"/>
      <c r="D200" s="189"/>
      <c r="E200" s="189"/>
      <c r="F200" s="189"/>
      <c r="G200" s="189"/>
      <c r="H200" s="189"/>
      <c r="I200" s="189"/>
      <c r="J200" s="189"/>
      <c r="K200" s="189"/>
      <c r="L200" s="189"/>
      <c r="M200" s="189"/>
      <c r="N200" s="191"/>
      <c r="O200" s="191"/>
    </row>
    <row r="201" spans="1:15" s="54" customFormat="1" ht="9" customHeight="1" x14ac:dyDescent="0.25">
      <c r="A201" s="469" t="s">
        <v>14</v>
      </c>
      <c r="B201" s="469" t="s">
        <v>14</v>
      </c>
      <c r="C201" s="65"/>
      <c r="D201" s="52">
        <f>SUM(E201:F201)</f>
        <v>8515</v>
      </c>
      <c r="E201" s="52">
        <v>8515</v>
      </c>
      <c r="F201" s="52">
        <v>0</v>
      </c>
      <c r="G201" s="52">
        <v>0</v>
      </c>
      <c r="H201" s="52"/>
      <c r="I201" s="52">
        <f>SUM(J201:K201)</f>
        <v>912</v>
      </c>
      <c r="J201" s="52">
        <v>820</v>
      </c>
      <c r="K201" s="52">
        <v>92</v>
      </c>
      <c r="L201" s="52">
        <v>2107</v>
      </c>
      <c r="M201" s="52" t="s">
        <v>13</v>
      </c>
      <c r="N201" s="70"/>
      <c r="O201" s="70"/>
    </row>
    <row r="202" spans="1:15" s="54" customFormat="1" ht="9" customHeight="1" x14ac:dyDescent="0.25">
      <c r="A202" s="469" t="s">
        <v>15</v>
      </c>
      <c r="B202" s="469" t="s">
        <v>16</v>
      </c>
      <c r="C202" s="65"/>
      <c r="D202" s="52">
        <f t="shared" ref="D202:D259" si="6">SUM(E202:F202)</f>
        <v>5316</v>
      </c>
      <c r="E202" s="52">
        <v>5316</v>
      </c>
      <c r="F202" s="52">
        <v>0</v>
      </c>
      <c r="G202" s="52">
        <v>0</v>
      </c>
      <c r="H202" s="52"/>
      <c r="I202" s="52">
        <f t="shared" ref="I202:I259" si="7">SUM(J202:K202)</f>
        <v>541</v>
      </c>
      <c r="J202" s="52">
        <v>541</v>
      </c>
      <c r="K202" s="52">
        <v>0</v>
      </c>
      <c r="L202" s="52">
        <v>6575</v>
      </c>
      <c r="M202" s="52" t="s">
        <v>13</v>
      </c>
      <c r="N202" s="70"/>
      <c r="O202" s="70"/>
    </row>
    <row r="203" spans="1:15" s="54" customFormat="1" ht="9" customHeight="1" x14ac:dyDescent="0.25">
      <c r="A203" s="469"/>
      <c r="B203" s="469" t="s">
        <v>17</v>
      </c>
      <c r="C203" s="65"/>
      <c r="D203" s="52">
        <f t="shared" si="6"/>
        <v>36390</v>
      </c>
      <c r="E203" s="52">
        <v>34967</v>
      </c>
      <c r="F203" s="52">
        <v>1423</v>
      </c>
      <c r="G203" s="52">
        <v>846</v>
      </c>
      <c r="H203" s="52"/>
      <c r="I203" s="52">
        <f t="shared" si="7"/>
        <v>927</v>
      </c>
      <c r="J203" s="52">
        <v>543</v>
      </c>
      <c r="K203" s="52">
        <v>384</v>
      </c>
      <c r="L203" s="52">
        <v>4089</v>
      </c>
      <c r="M203" s="52" t="s">
        <v>13</v>
      </c>
      <c r="N203" s="70"/>
      <c r="O203" s="70"/>
    </row>
    <row r="204" spans="1:15" s="54" customFormat="1" ht="9" customHeight="1" x14ac:dyDescent="0.25">
      <c r="A204" s="477" t="s">
        <v>112</v>
      </c>
      <c r="B204" s="477" t="s">
        <v>18</v>
      </c>
      <c r="C204" s="67"/>
      <c r="D204" s="61">
        <f t="shared" si="6"/>
        <v>13474</v>
      </c>
      <c r="E204" s="61">
        <v>12889</v>
      </c>
      <c r="F204" s="61">
        <v>585</v>
      </c>
      <c r="G204" s="61">
        <v>502</v>
      </c>
      <c r="H204" s="61"/>
      <c r="I204" s="61">
        <f t="shared" si="7"/>
        <v>619</v>
      </c>
      <c r="J204" s="61">
        <v>552</v>
      </c>
      <c r="K204" s="61">
        <v>67</v>
      </c>
      <c r="L204" s="61">
        <v>7372</v>
      </c>
      <c r="M204" s="61" t="s">
        <v>13</v>
      </c>
      <c r="N204" s="70"/>
      <c r="O204" s="70"/>
    </row>
    <row r="205" spans="1:15" s="54" customFormat="1" ht="9" customHeight="1" x14ac:dyDescent="0.25">
      <c r="A205" s="469"/>
      <c r="B205" s="469" t="s">
        <v>19</v>
      </c>
      <c r="C205" s="65"/>
      <c r="D205" s="52">
        <f t="shared" si="6"/>
        <v>2244</v>
      </c>
      <c r="E205" s="52">
        <v>1466</v>
      </c>
      <c r="F205" s="52">
        <v>778</v>
      </c>
      <c r="G205" s="52">
        <v>316</v>
      </c>
      <c r="H205" s="52"/>
      <c r="I205" s="52">
        <f t="shared" si="7"/>
        <v>194</v>
      </c>
      <c r="J205" s="52">
        <v>148</v>
      </c>
      <c r="K205" s="52">
        <v>46</v>
      </c>
      <c r="L205" s="52">
        <v>5269</v>
      </c>
      <c r="M205" s="52" t="s">
        <v>13</v>
      </c>
      <c r="N205" s="70"/>
      <c r="O205" s="70"/>
    </row>
    <row r="206" spans="1:15" s="54" customFormat="1" ht="9" customHeight="1" x14ac:dyDescent="0.25">
      <c r="A206" s="469"/>
      <c r="B206" s="469" t="s">
        <v>20</v>
      </c>
      <c r="C206" s="65"/>
      <c r="D206" s="52">
        <f t="shared" si="6"/>
        <v>13868</v>
      </c>
      <c r="E206" s="52">
        <v>3837</v>
      </c>
      <c r="F206" s="52">
        <v>10031</v>
      </c>
      <c r="G206" s="52">
        <v>1382</v>
      </c>
      <c r="H206" s="52"/>
      <c r="I206" s="52">
        <f t="shared" si="7"/>
        <v>1258</v>
      </c>
      <c r="J206" s="52">
        <v>902</v>
      </c>
      <c r="K206" s="52">
        <v>356</v>
      </c>
      <c r="L206" s="52">
        <v>3610</v>
      </c>
      <c r="M206" s="52" t="s">
        <v>13</v>
      </c>
      <c r="N206" s="70"/>
      <c r="O206" s="70"/>
    </row>
    <row r="207" spans="1:15" s="54" customFormat="1" ht="9" customHeight="1" x14ac:dyDescent="0.25">
      <c r="A207" s="469" t="s">
        <v>21</v>
      </c>
      <c r="B207" s="469" t="s">
        <v>21</v>
      </c>
      <c r="C207" s="65"/>
      <c r="D207" s="52">
        <f t="shared" si="6"/>
        <v>1042</v>
      </c>
      <c r="E207" s="52">
        <v>1042</v>
      </c>
      <c r="F207" s="52">
        <v>0</v>
      </c>
      <c r="G207" s="52">
        <v>0</v>
      </c>
      <c r="H207" s="52"/>
      <c r="I207" s="52">
        <f t="shared" si="7"/>
        <v>240</v>
      </c>
      <c r="J207" s="52">
        <v>240</v>
      </c>
      <c r="K207" s="52">
        <v>0</v>
      </c>
      <c r="L207" s="52">
        <v>1360</v>
      </c>
      <c r="M207" s="52" t="s">
        <v>13</v>
      </c>
      <c r="N207" s="70"/>
      <c r="O207" s="70"/>
    </row>
    <row r="208" spans="1:15" s="54" customFormat="1" ht="9" customHeight="1" x14ac:dyDescent="0.25">
      <c r="A208" s="477"/>
      <c r="B208" s="626" t="s">
        <v>22</v>
      </c>
      <c r="C208" s="626"/>
      <c r="D208" s="61">
        <f t="shared" si="6"/>
        <v>1954</v>
      </c>
      <c r="E208" s="61">
        <v>1954</v>
      </c>
      <c r="F208" s="61">
        <v>0</v>
      </c>
      <c r="G208" s="61">
        <v>552</v>
      </c>
      <c r="H208" s="61"/>
      <c r="I208" s="61">
        <f t="shared" si="7"/>
        <v>32793</v>
      </c>
      <c r="J208" s="61">
        <v>32661</v>
      </c>
      <c r="K208" s="61">
        <v>132</v>
      </c>
      <c r="L208" s="61">
        <v>760</v>
      </c>
      <c r="M208" s="61" t="s">
        <v>13</v>
      </c>
      <c r="N208" s="70"/>
      <c r="O208" s="70"/>
    </row>
    <row r="209" spans="1:15" s="54" customFormat="1" ht="9" customHeight="1" x14ac:dyDescent="0.25">
      <c r="A209" s="469" t="s">
        <v>23</v>
      </c>
      <c r="B209" s="469" t="s">
        <v>24</v>
      </c>
      <c r="C209" s="65"/>
      <c r="D209" s="52">
        <f t="shared" si="6"/>
        <v>20537</v>
      </c>
      <c r="E209" s="52">
        <v>19316</v>
      </c>
      <c r="F209" s="52">
        <v>1221</v>
      </c>
      <c r="G209" s="52">
        <v>80</v>
      </c>
      <c r="H209" s="52"/>
      <c r="I209" s="52">
        <f t="shared" si="7"/>
        <v>2593</v>
      </c>
      <c r="J209" s="52">
        <v>2262</v>
      </c>
      <c r="K209" s="52">
        <v>331</v>
      </c>
      <c r="L209" s="52">
        <v>4076</v>
      </c>
      <c r="M209" s="52" t="s">
        <v>13</v>
      </c>
      <c r="N209" s="70"/>
      <c r="O209" s="70"/>
    </row>
    <row r="210" spans="1:15" s="54" customFormat="1" ht="9" customHeight="1" x14ac:dyDescent="0.25">
      <c r="A210" s="469" t="s">
        <v>25</v>
      </c>
      <c r="B210" s="469" t="s">
        <v>25</v>
      </c>
      <c r="C210" s="65"/>
      <c r="D210" s="52">
        <f t="shared" si="6"/>
        <v>2690</v>
      </c>
      <c r="E210" s="52">
        <v>2690</v>
      </c>
      <c r="F210" s="52">
        <v>0</v>
      </c>
      <c r="G210" s="52">
        <v>0</v>
      </c>
      <c r="H210" s="52"/>
      <c r="I210" s="52">
        <f t="shared" si="7"/>
        <v>276</v>
      </c>
      <c r="J210" s="52">
        <v>276</v>
      </c>
      <c r="K210" s="52">
        <v>0</v>
      </c>
      <c r="L210" s="52">
        <v>1959</v>
      </c>
      <c r="M210" s="52" t="s">
        <v>13</v>
      </c>
      <c r="N210" s="70"/>
      <c r="O210" s="70"/>
    </row>
    <row r="211" spans="1:15" s="54" customFormat="1" ht="9" customHeight="1" x14ac:dyDescent="0.25">
      <c r="A211" s="469"/>
      <c r="B211" s="469" t="s">
        <v>26</v>
      </c>
      <c r="C211" s="65"/>
      <c r="D211" s="52">
        <f t="shared" si="6"/>
        <v>4638</v>
      </c>
      <c r="E211" s="52">
        <v>3830</v>
      </c>
      <c r="F211" s="52">
        <v>808</v>
      </c>
      <c r="G211" s="52">
        <v>509</v>
      </c>
      <c r="H211" s="52"/>
      <c r="I211" s="52">
        <f t="shared" si="7"/>
        <v>843</v>
      </c>
      <c r="J211" s="52">
        <v>843</v>
      </c>
      <c r="K211" s="52">
        <v>0</v>
      </c>
      <c r="L211" s="52">
        <v>1993</v>
      </c>
      <c r="M211" s="52" t="s">
        <v>13</v>
      </c>
      <c r="N211" s="70"/>
      <c r="O211" s="70"/>
    </row>
    <row r="212" spans="1:15" s="54" customFormat="1" ht="9" customHeight="1" x14ac:dyDescent="0.25">
      <c r="A212" s="477" t="s">
        <v>27</v>
      </c>
      <c r="B212" s="477" t="s">
        <v>89</v>
      </c>
      <c r="C212" s="67"/>
      <c r="D212" s="61">
        <f t="shared" si="6"/>
        <v>0</v>
      </c>
      <c r="E212" s="61">
        <v>0</v>
      </c>
      <c r="F212" s="61">
        <v>0</v>
      </c>
      <c r="G212" s="61">
        <v>0</v>
      </c>
      <c r="H212" s="61"/>
      <c r="I212" s="61">
        <f t="shared" si="7"/>
        <v>0</v>
      </c>
      <c r="J212" s="61">
        <v>0</v>
      </c>
      <c r="K212" s="61">
        <v>0</v>
      </c>
      <c r="L212" s="61">
        <v>0</v>
      </c>
      <c r="M212" s="61" t="s">
        <v>13</v>
      </c>
      <c r="N212" s="70"/>
      <c r="O212" s="70"/>
    </row>
    <row r="213" spans="1:15" s="54" customFormat="1" ht="9" customHeight="1" x14ac:dyDescent="0.25">
      <c r="A213" s="469"/>
      <c r="B213" s="193" t="s">
        <v>90</v>
      </c>
      <c r="C213" s="130"/>
      <c r="D213" s="52">
        <f t="shared" si="6"/>
        <v>0</v>
      </c>
      <c r="E213" s="52">
        <v>0</v>
      </c>
      <c r="F213" s="52">
        <v>0</v>
      </c>
      <c r="G213" s="52">
        <v>0</v>
      </c>
      <c r="H213" s="52"/>
      <c r="I213" s="52">
        <f t="shared" si="7"/>
        <v>0</v>
      </c>
      <c r="J213" s="52">
        <v>0</v>
      </c>
      <c r="K213" s="52">
        <v>0</v>
      </c>
      <c r="L213" s="52">
        <v>0</v>
      </c>
      <c r="M213" s="52" t="s">
        <v>13</v>
      </c>
      <c r="N213" s="70"/>
      <c r="O213" s="70"/>
    </row>
    <row r="214" spans="1:15" s="54" customFormat="1" ht="9" customHeight="1" x14ac:dyDescent="0.25">
      <c r="A214" s="469"/>
      <c r="B214" s="469" t="s">
        <v>28</v>
      </c>
      <c r="C214" s="65"/>
      <c r="D214" s="52">
        <f t="shared" si="6"/>
        <v>3753</v>
      </c>
      <c r="E214" s="52">
        <v>3753</v>
      </c>
      <c r="F214" s="52">
        <v>0</v>
      </c>
      <c r="G214" s="52">
        <v>2</v>
      </c>
      <c r="H214" s="52"/>
      <c r="I214" s="52">
        <f t="shared" si="7"/>
        <v>1286</v>
      </c>
      <c r="J214" s="52">
        <v>1282</v>
      </c>
      <c r="K214" s="52">
        <v>4</v>
      </c>
      <c r="L214" s="52">
        <v>4998</v>
      </c>
      <c r="M214" s="52" t="s">
        <v>13</v>
      </c>
      <c r="N214" s="70"/>
      <c r="O214" s="70"/>
    </row>
    <row r="215" spans="1:15" s="54" customFormat="1" ht="9" customHeight="1" x14ac:dyDescent="0.25">
      <c r="A215" s="469"/>
      <c r="B215" s="469" t="s">
        <v>29</v>
      </c>
      <c r="C215" s="65"/>
      <c r="D215" s="52">
        <f t="shared" si="6"/>
        <v>0</v>
      </c>
      <c r="E215" s="52">
        <v>0</v>
      </c>
      <c r="F215" s="52">
        <v>0</v>
      </c>
      <c r="G215" s="52">
        <v>0</v>
      </c>
      <c r="H215" s="52"/>
      <c r="I215" s="52">
        <f t="shared" si="7"/>
        <v>1719</v>
      </c>
      <c r="J215" s="52">
        <v>1718</v>
      </c>
      <c r="K215" s="52">
        <v>1</v>
      </c>
      <c r="L215" s="52">
        <v>1926</v>
      </c>
      <c r="M215" s="52" t="s">
        <v>13</v>
      </c>
      <c r="N215" s="70"/>
      <c r="O215" s="70"/>
    </row>
    <row r="216" spans="1:15" s="54" customFormat="1" ht="9" customHeight="1" x14ac:dyDescent="0.25">
      <c r="A216" s="477" t="s">
        <v>30</v>
      </c>
      <c r="B216" s="477" t="s">
        <v>31</v>
      </c>
      <c r="C216" s="67"/>
      <c r="D216" s="61">
        <f t="shared" si="6"/>
        <v>10091</v>
      </c>
      <c r="E216" s="61">
        <v>10091</v>
      </c>
      <c r="F216" s="61">
        <v>0</v>
      </c>
      <c r="G216" s="61">
        <v>470</v>
      </c>
      <c r="H216" s="61"/>
      <c r="I216" s="61">
        <f t="shared" si="7"/>
        <v>612</v>
      </c>
      <c r="J216" s="61">
        <v>424</v>
      </c>
      <c r="K216" s="61">
        <v>188</v>
      </c>
      <c r="L216" s="61">
        <v>2909</v>
      </c>
      <c r="M216" s="61" t="s">
        <v>13</v>
      </c>
      <c r="N216" s="70"/>
      <c r="O216" s="70"/>
    </row>
    <row r="217" spans="1:15" s="54" customFormat="1" ht="9" customHeight="1" x14ac:dyDescent="0.25">
      <c r="A217" s="469"/>
      <c r="B217" s="469" t="s">
        <v>30</v>
      </c>
      <c r="C217" s="65"/>
      <c r="D217" s="52">
        <f t="shared" si="6"/>
        <v>22553</v>
      </c>
      <c r="E217" s="52">
        <v>18460</v>
      </c>
      <c r="F217" s="52">
        <v>4093</v>
      </c>
      <c r="G217" s="52">
        <v>398</v>
      </c>
      <c r="H217" s="52"/>
      <c r="I217" s="52">
        <f t="shared" si="7"/>
        <v>4467</v>
      </c>
      <c r="J217" s="52">
        <v>1244</v>
      </c>
      <c r="K217" s="52">
        <v>3223</v>
      </c>
      <c r="L217" s="52">
        <v>9460</v>
      </c>
      <c r="M217" s="52" t="s">
        <v>13</v>
      </c>
      <c r="N217" s="70"/>
      <c r="O217" s="70"/>
    </row>
    <row r="218" spans="1:15" s="54" customFormat="1" ht="9" customHeight="1" x14ac:dyDescent="0.25">
      <c r="A218" s="469" t="s">
        <v>111</v>
      </c>
      <c r="B218" s="469" t="s">
        <v>32</v>
      </c>
      <c r="C218" s="65"/>
      <c r="D218" s="52">
        <f t="shared" si="6"/>
        <v>255603</v>
      </c>
      <c r="E218" s="52">
        <v>184879</v>
      </c>
      <c r="F218" s="52">
        <v>70724</v>
      </c>
      <c r="G218" s="52">
        <v>0</v>
      </c>
      <c r="H218" s="52"/>
      <c r="I218" s="52">
        <f t="shared" si="7"/>
        <v>9796</v>
      </c>
      <c r="J218" s="52">
        <v>9796</v>
      </c>
      <c r="K218" s="52">
        <v>0</v>
      </c>
      <c r="L218" s="52">
        <v>10350</v>
      </c>
      <c r="M218" s="52" t="s">
        <v>13</v>
      </c>
      <c r="N218" s="70"/>
      <c r="O218" s="70"/>
    </row>
    <row r="219" spans="1:15" s="54" customFormat="1" ht="9" customHeight="1" x14ac:dyDescent="0.25">
      <c r="A219" s="469" t="s">
        <v>33</v>
      </c>
      <c r="B219" s="469" t="s">
        <v>33</v>
      </c>
      <c r="C219" s="65"/>
      <c r="D219" s="52">
        <f t="shared" si="6"/>
        <v>8812</v>
      </c>
      <c r="E219" s="52">
        <v>8264</v>
      </c>
      <c r="F219" s="52">
        <v>548</v>
      </c>
      <c r="G219" s="52">
        <v>0</v>
      </c>
      <c r="H219" s="52"/>
      <c r="I219" s="52">
        <f t="shared" si="7"/>
        <v>6034</v>
      </c>
      <c r="J219" s="52">
        <v>6005</v>
      </c>
      <c r="K219" s="52">
        <v>29</v>
      </c>
      <c r="L219" s="52">
        <v>2512</v>
      </c>
      <c r="M219" s="52" t="s">
        <v>13</v>
      </c>
      <c r="N219" s="70"/>
      <c r="O219" s="70"/>
    </row>
    <row r="220" spans="1:15" s="54" customFormat="1" ht="9" customHeight="1" x14ac:dyDescent="0.25">
      <c r="A220" s="477" t="s">
        <v>34</v>
      </c>
      <c r="B220" s="477" t="s">
        <v>35</v>
      </c>
      <c r="C220" s="67"/>
      <c r="D220" s="61">
        <f t="shared" si="6"/>
        <v>15514</v>
      </c>
      <c r="E220" s="61">
        <v>11715</v>
      </c>
      <c r="F220" s="61">
        <v>3799</v>
      </c>
      <c r="G220" s="61">
        <v>358</v>
      </c>
      <c r="H220" s="61"/>
      <c r="I220" s="61">
        <f t="shared" si="7"/>
        <v>2570</v>
      </c>
      <c r="J220" s="61">
        <v>2497</v>
      </c>
      <c r="K220" s="61">
        <v>73</v>
      </c>
      <c r="L220" s="61">
        <v>5375</v>
      </c>
      <c r="M220" s="61" t="s">
        <v>13</v>
      </c>
      <c r="N220" s="70"/>
      <c r="O220" s="70"/>
    </row>
    <row r="221" spans="1:15" s="54" customFormat="1" ht="9" customHeight="1" x14ac:dyDescent="0.25">
      <c r="A221" s="469" t="s">
        <v>36</v>
      </c>
      <c r="B221" s="469" t="s">
        <v>37</v>
      </c>
      <c r="C221" s="65"/>
      <c r="D221" s="52">
        <f t="shared" si="6"/>
        <v>11816</v>
      </c>
      <c r="E221" s="52">
        <v>9934</v>
      </c>
      <c r="F221" s="52">
        <v>1882</v>
      </c>
      <c r="G221" s="52">
        <v>1842</v>
      </c>
      <c r="H221" s="52"/>
      <c r="I221" s="52">
        <f t="shared" si="7"/>
        <v>2879</v>
      </c>
      <c r="J221" s="52">
        <v>2810</v>
      </c>
      <c r="K221" s="52">
        <v>69</v>
      </c>
      <c r="L221" s="52">
        <v>8152</v>
      </c>
      <c r="M221" s="52" t="s">
        <v>13</v>
      </c>
      <c r="N221" s="70"/>
      <c r="O221" s="70"/>
    </row>
    <row r="222" spans="1:15" s="54" customFormat="1" ht="9" customHeight="1" x14ac:dyDescent="0.25">
      <c r="A222" s="469"/>
      <c r="B222" s="469" t="s">
        <v>38</v>
      </c>
      <c r="C222" s="65"/>
      <c r="D222" s="52">
        <f t="shared" si="6"/>
        <v>6234</v>
      </c>
      <c r="E222" s="52">
        <v>5094</v>
      </c>
      <c r="F222" s="52">
        <v>1140</v>
      </c>
      <c r="G222" s="52">
        <v>2162</v>
      </c>
      <c r="H222" s="52"/>
      <c r="I222" s="52">
        <f t="shared" si="7"/>
        <v>2021</v>
      </c>
      <c r="J222" s="52">
        <v>1987</v>
      </c>
      <c r="K222" s="52">
        <v>34</v>
      </c>
      <c r="L222" s="52">
        <v>3983</v>
      </c>
      <c r="M222" s="52" t="s">
        <v>13</v>
      </c>
      <c r="N222" s="70"/>
      <c r="O222" s="70"/>
    </row>
    <row r="223" spans="1:15" s="54" customFormat="1" ht="9" customHeight="1" x14ac:dyDescent="0.25">
      <c r="A223" s="469" t="s">
        <v>39</v>
      </c>
      <c r="B223" s="469" t="s">
        <v>40</v>
      </c>
      <c r="C223" s="65"/>
      <c r="D223" s="52">
        <f t="shared" si="6"/>
        <v>93004</v>
      </c>
      <c r="E223" s="52">
        <v>77283</v>
      </c>
      <c r="F223" s="52">
        <v>15721</v>
      </c>
      <c r="G223" s="52">
        <v>5369</v>
      </c>
      <c r="H223" s="52"/>
      <c r="I223" s="52">
        <f t="shared" si="7"/>
        <v>10815</v>
      </c>
      <c r="J223" s="52">
        <v>10498</v>
      </c>
      <c r="K223" s="52">
        <v>317</v>
      </c>
      <c r="L223" s="52">
        <v>14989</v>
      </c>
      <c r="M223" s="52" t="s">
        <v>13</v>
      </c>
      <c r="N223" s="70"/>
      <c r="O223" s="70"/>
    </row>
    <row r="224" spans="1:15" s="54" customFormat="1" ht="9" customHeight="1" x14ac:dyDescent="0.25">
      <c r="A224" s="477"/>
      <c r="B224" s="477" t="s">
        <v>41</v>
      </c>
      <c r="C224" s="67"/>
      <c r="D224" s="61">
        <f t="shared" si="6"/>
        <v>18715</v>
      </c>
      <c r="E224" s="61">
        <v>11191</v>
      </c>
      <c r="F224" s="61">
        <v>7524</v>
      </c>
      <c r="G224" s="61">
        <v>5133</v>
      </c>
      <c r="H224" s="61"/>
      <c r="I224" s="61">
        <f t="shared" si="7"/>
        <v>5344</v>
      </c>
      <c r="J224" s="61">
        <v>5344</v>
      </c>
      <c r="K224" s="61">
        <v>0</v>
      </c>
      <c r="L224" s="61">
        <v>3321</v>
      </c>
      <c r="M224" s="61" t="s">
        <v>13</v>
      </c>
      <c r="N224" s="70"/>
      <c r="O224" s="70"/>
    </row>
    <row r="225" spans="1:15" s="54" customFormat="1" ht="9" customHeight="1" x14ac:dyDescent="0.25">
      <c r="A225" s="469" t="s">
        <v>32</v>
      </c>
      <c r="B225" s="469" t="s">
        <v>42</v>
      </c>
      <c r="C225" s="65"/>
      <c r="D225" s="52">
        <f t="shared" si="6"/>
        <v>8</v>
      </c>
      <c r="E225" s="52">
        <v>0</v>
      </c>
      <c r="F225" s="52">
        <v>8</v>
      </c>
      <c r="G225" s="52">
        <v>1677</v>
      </c>
      <c r="H225" s="52"/>
      <c r="I225" s="52">
        <f t="shared" si="7"/>
        <v>25082</v>
      </c>
      <c r="J225" s="52">
        <v>21065</v>
      </c>
      <c r="K225" s="52">
        <v>4017</v>
      </c>
      <c r="L225" s="52">
        <v>20303</v>
      </c>
      <c r="M225" s="52" t="s">
        <v>13</v>
      </c>
      <c r="N225" s="70"/>
      <c r="O225" s="70"/>
    </row>
    <row r="226" spans="1:15" s="54" customFormat="1" ht="9" customHeight="1" x14ac:dyDescent="0.25">
      <c r="A226" s="469" t="s">
        <v>43</v>
      </c>
      <c r="B226" s="469" t="s">
        <v>44</v>
      </c>
      <c r="C226" s="65"/>
      <c r="D226" s="52">
        <f t="shared" si="6"/>
        <v>12295</v>
      </c>
      <c r="E226" s="52">
        <v>10994</v>
      </c>
      <c r="F226" s="52">
        <v>1301</v>
      </c>
      <c r="G226" s="52">
        <v>18</v>
      </c>
      <c r="H226" s="52"/>
      <c r="I226" s="52">
        <f t="shared" si="7"/>
        <v>2067</v>
      </c>
      <c r="J226" s="52">
        <v>2054</v>
      </c>
      <c r="K226" s="52">
        <v>13</v>
      </c>
      <c r="L226" s="52">
        <v>2108</v>
      </c>
      <c r="M226" s="52" t="s">
        <v>13</v>
      </c>
      <c r="N226" s="70"/>
      <c r="O226" s="70"/>
    </row>
    <row r="227" spans="1:15" s="54" customFormat="1" ht="9" customHeight="1" x14ac:dyDescent="0.25">
      <c r="A227" s="469"/>
      <c r="B227" s="469" t="s">
        <v>45</v>
      </c>
      <c r="C227" s="65"/>
      <c r="D227" s="52">
        <f t="shared" si="6"/>
        <v>1860</v>
      </c>
      <c r="E227" s="52">
        <v>1860</v>
      </c>
      <c r="F227" s="52">
        <v>0</v>
      </c>
      <c r="G227" s="52">
        <v>0</v>
      </c>
      <c r="H227" s="52"/>
      <c r="I227" s="52">
        <f t="shared" si="7"/>
        <v>2396</v>
      </c>
      <c r="J227" s="52">
        <v>2396</v>
      </c>
      <c r="K227" s="52">
        <v>0</v>
      </c>
      <c r="L227" s="52">
        <v>4833</v>
      </c>
      <c r="M227" s="52" t="s">
        <v>13</v>
      </c>
      <c r="N227" s="70"/>
      <c r="O227" s="70"/>
    </row>
    <row r="228" spans="1:15" s="54" customFormat="1" ht="9" customHeight="1" x14ac:dyDescent="0.25">
      <c r="A228" s="477" t="s">
        <v>46</v>
      </c>
      <c r="B228" s="477" t="s">
        <v>47</v>
      </c>
      <c r="C228" s="67"/>
      <c r="D228" s="61">
        <f t="shared" si="6"/>
        <v>1677</v>
      </c>
      <c r="E228" s="61">
        <v>1677</v>
      </c>
      <c r="F228" s="61">
        <v>0</v>
      </c>
      <c r="G228" s="61">
        <v>0</v>
      </c>
      <c r="H228" s="61"/>
      <c r="I228" s="61">
        <f t="shared" si="7"/>
        <v>433</v>
      </c>
      <c r="J228" s="61">
        <v>433</v>
      </c>
      <c r="K228" s="61">
        <v>0</v>
      </c>
      <c r="L228" s="61">
        <v>10009</v>
      </c>
      <c r="M228" s="61" t="s">
        <v>13</v>
      </c>
      <c r="N228" s="70"/>
      <c r="O228" s="70"/>
    </row>
    <row r="229" spans="1:15" s="54" customFormat="1" ht="9" customHeight="1" x14ac:dyDescent="0.25">
      <c r="A229" s="469" t="s">
        <v>48</v>
      </c>
      <c r="B229" s="469" t="s">
        <v>49</v>
      </c>
      <c r="C229" s="65"/>
      <c r="D229" s="52">
        <f t="shared" si="6"/>
        <v>3591</v>
      </c>
      <c r="E229" s="52">
        <v>3591</v>
      </c>
      <c r="F229" s="52">
        <v>0</v>
      </c>
      <c r="G229" s="52">
        <v>0</v>
      </c>
      <c r="H229" s="52"/>
      <c r="I229" s="52">
        <f t="shared" si="7"/>
        <v>2102</v>
      </c>
      <c r="J229" s="52">
        <v>2102</v>
      </c>
      <c r="K229" s="52">
        <v>0</v>
      </c>
      <c r="L229" s="52">
        <v>5492</v>
      </c>
      <c r="M229" s="52" t="s">
        <v>13</v>
      </c>
      <c r="N229" s="70"/>
      <c r="O229" s="70"/>
    </row>
    <row r="230" spans="1:15" s="54" customFormat="1" ht="9" customHeight="1" x14ac:dyDescent="0.25">
      <c r="A230" s="469" t="s">
        <v>50</v>
      </c>
      <c r="B230" s="469" t="s">
        <v>51</v>
      </c>
      <c r="C230" s="65"/>
      <c r="D230" s="52">
        <f t="shared" si="6"/>
        <v>71856</v>
      </c>
      <c r="E230" s="52">
        <v>58501</v>
      </c>
      <c r="F230" s="52">
        <v>13355</v>
      </c>
      <c r="G230" s="52">
        <v>6786</v>
      </c>
      <c r="H230" s="52"/>
      <c r="I230" s="52">
        <f t="shared" si="7"/>
        <v>3135</v>
      </c>
      <c r="J230" s="52">
        <v>2557</v>
      </c>
      <c r="K230" s="52">
        <v>578</v>
      </c>
      <c r="L230" s="52">
        <v>3253</v>
      </c>
      <c r="M230" s="52" t="s">
        <v>13</v>
      </c>
      <c r="N230" s="70"/>
      <c r="O230" s="70"/>
    </row>
    <row r="231" spans="1:15" s="54" customFormat="1" ht="9" customHeight="1" x14ac:dyDescent="0.25">
      <c r="A231" s="469" t="s">
        <v>52</v>
      </c>
      <c r="B231" s="616" t="s">
        <v>53</v>
      </c>
      <c r="C231" s="616"/>
      <c r="D231" s="52">
        <f t="shared" si="6"/>
        <v>3236</v>
      </c>
      <c r="E231" s="52">
        <v>3142</v>
      </c>
      <c r="F231" s="52">
        <v>94</v>
      </c>
      <c r="G231" s="52">
        <v>1067</v>
      </c>
      <c r="H231" s="52"/>
      <c r="I231" s="52">
        <f t="shared" si="7"/>
        <v>1326</v>
      </c>
      <c r="J231" s="52">
        <v>1326</v>
      </c>
      <c r="K231" s="52">
        <v>0</v>
      </c>
      <c r="L231" s="52">
        <v>1409</v>
      </c>
      <c r="M231" s="52" t="s">
        <v>13</v>
      </c>
      <c r="N231" s="70"/>
      <c r="O231" s="70"/>
    </row>
    <row r="232" spans="1:15" s="54" customFormat="1" ht="9" customHeight="1" x14ac:dyDescent="0.25">
      <c r="A232" s="477"/>
      <c r="B232" s="477" t="s">
        <v>52</v>
      </c>
      <c r="C232" s="67"/>
      <c r="D232" s="61">
        <f t="shared" si="6"/>
        <v>8584</v>
      </c>
      <c r="E232" s="61">
        <v>8584</v>
      </c>
      <c r="F232" s="61">
        <v>0</v>
      </c>
      <c r="G232" s="61">
        <v>44</v>
      </c>
      <c r="H232" s="61"/>
      <c r="I232" s="61">
        <f t="shared" si="7"/>
        <v>1938</v>
      </c>
      <c r="J232" s="61">
        <v>1938</v>
      </c>
      <c r="K232" s="61">
        <v>0</v>
      </c>
      <c r="L232" s="61">
        <v>5024</v>
      </c>
      <c r="M232" s="61" t="s">
        <v>13</v>
      </c>
      <c r="N232" s="70"/>
      <c r="O232" s="70"/>
    </row>
    <row r="233" spans="1:15" s="54" customFormat="1" ht="9" customHeight="1" x14ac:dyDescent="0.25">
      <c r="A233" s="469"/>
      <c r="B233" s="469" t="s">
        <v>54</v>
      </c>
      <c r="C233" s="65"/>
      <c r="D233" s="52">
        <f t="shared" si="6"/>
        <v>1118</v>
      </c>
      <c r="E233" s="52">
        <v>1118</v>
      </c>
      <c r="F233" s="52">
        <v>0</v>
      </c>
      <c r="G233" s="52">
        <v>0</v>
      </c>
      <c r="H233" s="52"/>
      <c r="I233" s="52">
        <f t="shared" si="7"/>
        <v>1230</v>
      </c>
      <c r="J233" s="52">
        <v>1230</v>
      </c>
      <c r="K233" s="52">
        <v>0</v>
      </c>
      <c r="L233" s="52">
        <v>2014</v>
      </c>
      <c r="M233" s="52" t="s">
        <v>13</v>
      </c>
      <c r="N233" s="70"/>
      <c r="O233" s="70"/>
    </row>
    <row r="234" spans="1:15" s="54" customFormat="1" ht="9" customHeight="1" x14ac:dyDescent="0.25">
      <c r="A234" s="469" t="s">
        <v>55</v>
      </c>
      <c r="B234" s="469" t="s">
        <v>55</v>
      </c>
      <c r="C234" s="65"/>
      <c r="D234" s="52">
        <f t="shared" si="6"/>
        <v>6023</v>
      </c>
      <c r="E234" s="52">
        <v>4859</v>
      </c>
      <c r="F234" s="52">
        <v>1164</v>
      </c>
      <c r="G234" s="52">
        <v>128</v>
      </c>
      <c r="H234" s="52"/>
      <c r="I234" s="52">
        <f t="shared" si="7"/>
        <v>1126</v>
      </c>
      <c r="J234" s="52">
        <v>1101</v>
      </c>
      <c r="K234" s="52">
        <v>25</v>
      </c>
      <c r="L234" s="52">
        <v>8449</v>
      </c>
      <c r="M234" s="52" t="s">
        <v>13</v>
      </c>
      <c r="N234" s="70"/>
      <c r="O234" s="70"/>
    </row>
    <row r="235" spans="1:15" s="54" customFormat="1" ht="9" customHeight="1" x14ac:dyDescent="0.25">
      <c r="A235" s="469"/>
      <c r="B235" s="469" t="s">
        <v>56</v>
      </c>
      <c r="C235" s="65"/>
      <c r="D235" s="52">
        <f t="shared" si="6"/>
        <v>0</v>
      </c>
      <c r="E235" s="52">
        <v>0</v>
      </c>
      <c r="F235" s="52">
        <v>0</v>
      </c>
      <c r="G235" s="52">
        <v>0</v>
      </c>
      <c r="H235" s="52"/>
      <c r="I235" s="52">
        <f t="shared" si="7"/>
        <v>222</v>
      </c>
      <c r="J235" s="52">
        <v>222</v>
      </c>
      <c r="K235" s="52">
        <v>0</v>
      </c>
      <c r="L235" s="52">
        <v>2242</v>
      </c>
      <c r="M235" s="52" t="s">
        <v>13</v>
      </c>
      <c r="N235" s="70"/>
      <c r="O235" s="70"/>
    </row>
    <row r="236" spans="1:15" s="54" customFormat="1" ht="9" customHeight="1" x14ac:dyDescent="0.25">
      <c r="A236" s="477" t="s">
        <v>57</v>
      </c>
      <c r="B236" s="627" t="s">
        <v>58</v>
      </c>
      <c r="C236" s="627"/>
      <c r="D236" s="61">
        <f t="shared" si="6"/>
        <v>4848</v>
      </c>
      <c r="E236" s="61">
        <v>4848</v>
      </c>
      <c r="F236" s="61">
        <v>0</v>
      </c>
      <c r="G236" s="61">
        <v>2</v>
      </c>
      <c r="H236" s="61"/>
      <c r="I236" s="61">
        <f t="shared" si="7"/>
        <v>2445</v>
      </c>
      <c r="J236" s="61">
        <v>2445</v>
      </c>
      <c r="K236" s="61">
        <v>0</v>
      </c>
      <c r="L236" s="61">
        <v>5821</v>
      </c>
      <c r="M236" s="61" t="s">
        <v>13</v>
      </c>
      <c r="N236" s="70"/>
      <c r="O236" s="70"/>
    </row>
    <row r="237" spans="1:15" s="54" customFormat="1" ht="9" customHeight="1" x14ac:dyDescent="0.25">
      <c r="A237" s="469" t="s">
        <v>59</v>
      </c>
      <c r="B237" s="469" t="s">
        <v>60</v>
      </c>
      <c r="C237" s="65"/>
      <c r="D237" s="52">
        <f t="shared" si="6"/>
        <v>50582</v>
      </c>
      <c r="E237" s="52">
        <v>21893</v>
      </c>
      <c r="F237" s="52">
        <v>28689</v>
      </c>
      <c r="G237" s="52">
        <v>18882</v>
      </c>
      <c r="H237" s="52"/>
      <c r="I237" s="52">
        <f t="shared" si="7"/>
        <v>6480</v>
      </c>
      <c r="J237" s="52">
        <v>5201</v>
      </c>
      <c r="K237" s="52">
        <v>1279</v>
      </c>
      <c r="L237" s="52">
        <v>5309</v>
      </c>
      <c r="M237" s="52" t="s">
        <v>13</v>
      </c>
      <c r="N237" s="70"/>
      <c r="O237" s="70"/>
    </row>
    <row r="238" spans="1:15" s="54" customFormat="1" ht="9" customHeight="1" x14ac:dyDescent="0.25">
      <c r="A238" s="469"/>
      <c r="B238" s="469" t="s">
        <v>61</v>
      </c>
      <c r="C238" s="65"/>
      <c r="D238" s="52">
        <f t="shared" si="6"/>
        <v>2465</v>
      </c>
      <c r="E238" s="52">
        <v>1806</v>
      </c>
      <c r="F238" s="52">
        <v>659</v>
      </c>
      <c r="G238" s="52">
        <v>0</v>
      </c>
      <c r="H238" s="52"/>
      <c r="I238" s="52">
        <f t="shared" si="7"/>
        <v>2003</v>
      </c>
      <c r="J238" s="52">
        <v>1927</v>
      </c>
      <c r="K238" s="52">
        <v>76</v>
      </c>
      <c r="L238" s="52">
        <v>3626</v>
      </c>
      <c r="M238" s="52" t="s">
        <v>13</v>
      </c>
      <c r="N238" s="70"/>
      <c r="O238" s="70"/>
    </row>
    <row r="239" spans="1:15" s="54" customFormat="1" ht="9" customHeight="1" x14ac:dyDescent="0.25">
      <c r="A239" s="469"/>
      <c r="B239" s="469" t="s">
        <v>62</v>
      </c>
      <c r="C239" s="65"/>
      <c r="D239" s="52">
        <f t="shared" si="6"/>
        <v>10297</v>
      </c>
      <c r="E239" s="52">
        <v>8511</v>
      </c>
      <c r="F239" s="52">
        <v>1786</v>
      </c>
      <c r="G239" s="52">
        <v>1558</v>
      </c>
      <c r="H239" s="52"/>
      <c r="I239" s="52">
        <f t="shared" si="7"/>
        <v>6407</v>
      </c>
      <c r="J239" s="52">
        <v>6388</v>
      </c>
      <c r="K239" s="52">
        <v>19</v>
      </c>
      <c r="L239" s="52">
        <v>1853</v>
      </c>
      <c r="M239" s="52" t="s">
        <v>13</v>
      </c>
      <c r="N239" s="70"/>
      <c r="O239" s="70"/>
    </row>
    <row r="240" spans="1:15" s="54" customFormat="1" ht="9" customHeight="1" x14ac:dyDescent="0.25">
      <c r="A240" s="477" t="s">
        <v>63</v>
      </c>
      <c r="B240" s="477" t="s">
        <v>63</v>
      </c>
      <c r="C240" s="67"/>
      <c r="D240" s="61">
        <f t="shared" si="6"/>
        <v>11026</v>
      </c>
      <c r="E240" s="61">
        <v>10852</v>
      </c>
      <c r="F240" s="61">
        <v>174</v>
      </c>
      <c r="G240" s="61">
        <v>3457</v>
      </c>
      <c r="H240" s="61"/>
      <c r="I240" s="61">
        <f t="shared" si="7"/>
        <v>2067</v>
      </c>
      <c r="J240" s="61">
        <v>1890</v>
      </c>
      <c r="K240" s="61">
        <v>177</v>
      </c>
      <c r="L240" s="61">
        <v>4185</v>
      </c>
      <c r="M240" s="61" t="s">
        <v>13</v>
      </c>
      <c r="N240" s="70"/>
      <c r="O240" s="70"/>
    </row>
    <row r="241" spans="1:15" s="54" customFormat="1" ht="9" customHeight="1" x14ac:dyDescent="0.25">
      <c r="A241" s="469"/>
      <c r="B241" s="469" t="s">
        <v>64</v>
      </c>
      <c r="C241" s="65"/>
      <c r="D241" s="52">
        <f t="shared" si="6"/>
        <v>0</v>
      </c>
      <c r="E241" s="52">
        <v>0</v>
      </c>
      <c r="F241" s="52">
        <v>0</v>
      </c>
      <c r="G241" s="52">
        <v>0</v>
      </c>
      <c r="H241" s="52"/>
      <c r="I241" s="52">
        <f t="shared" si="7"/>
        <v>52</v>
      </c>
      <c r="J241" s="52">
        <v>52</v>
      </c>
      <c r="K241" s="52">
        <v>0</v>
      </c>
      <c r="L241" s="52">
        <v>768</v>
      </c>
      <c r="M241" s="52" t="s">
        <v>13</v>
      </c>
      <c r="N241" s="70"/>
      <c r="O241" s="70"/>
    </row>
    <row r="242" spans="1:15" s="54" customFormat="1" ht="9" customHeight="1" x14ac:dyDescent="0.25">
      <c r="A242" s="469" t="s">
        <v>65</v>
      </c>
      <c r="B242" s="469" t="s">
        <v>66</v>
      </c>
      <c r="C242" s="65"/>
      <c r="D242" s="52">
        <f t="shared" si="6"/>
        <v>19911</v>
      </c>
      <c r="E242" s="52">
        <v>19192</v>
      </c>
      <c r="F242" s="52">
        <v>719</v>
      </c>
      <c r="G242" s="52">
        <v>8</v>
      </c>
      <c r="H242" s="52"/>
      <c r="I242" s="52">
        <f t="shared" si="7"/>
        <v>8362</v>
      </c>
      <c r="J242" s="52">
        <v>8358</v>
      </c>
      <c r="K242" s="52">
        <v>4</v>
      </c>
      <c r="L242" s="52">
        <v>20211</v>
      </c>
      <c r="M242" s="52" t="s">
        <v>13</v>
      </c>
      <c r="N242" s="70"/>
      <c r="O242" s="70"/>
    </row>
    <row r="243" spans="1:15" s="54" customFormat="1" ht="9" customHeight="1" x14ac:dyDescent="0.25">
      <c r="A243" s="469"/>
      <c r="B243" s="469" t="s">
        <v>67</v>
      </c>
      <c r="C243" s="65"/>
      <c r="D243" s="52">
        <f t="shared" si="6"/>
        <v>9788</v>
      </c>
      <c r="E243" s="52">
        <v>9788</v>
      </c>
      <c r="F243" s="52">
        <v>0</v>
      </c>
      <c r="G243" s="52">
        <v>0</v>
      </c>
      <c r="H243" s="52"/>
      <c r="I243" s="52">
        <f t="shared" si="7"/>
        <v>1118</v>
      </c>
      <c r="J243" s="52">
        <v>1118</v>
      </c>
      <c r="K243" s="52">
        <v>0</v>
      </c>
      <c r="L243" s="52">
        <v>5911</v>
      </c>
      <c r="M243" s="52" t="s">
        <v>13</v>
      </c>
      <c r="N243" s="70"/>
      <c r="O243" s="70"/>
    </row>
    <row r="244" spans="1:15" s="54" customFormat="1" ht="9" customHeight="1" x14ac:dyDescent="0.25">
      <c r="A244" s="477"/>
      <c r="B244" s="477" t="s">
        <v>68</v>
      </c>
      <c r="C244" s="67"/>
      <c r="D244" s="61">
        <f t="shared" si="6"/>
        <v>14232</v>
      </c>
      <c r="E244" s="61">
        <v>11944</v>
      </c>
      <c r="F244" s="61">
        <v>2288</v>
      </c>
      <c r="G244" s="61">
        <v>3074</v>
      </c>
      <c r="H244" s="61"/>
      <c r="I244" s="61">
        <f t="shared" si="7"/>
        <v>1198</v>
      </c>
      <c r="J244" s="61">
        <v>1114</v>
      </c>
      <c r="K244" s="61">
        <v>84</v>
      </c>
      <c r="L244" s="61">
        <v>5602</v>
      </c>
      <c r="M244" s="61" t="s">
        <v>13</v>
      </c>
      <c r="N244" s="70"/>
      <c r="O244" s="70"/>
    </row>
    <row r="245" spans="1:15" s="54" customFormat="1" ht="9" customHeight="1" x14ac:dyDescent="0.25">
      <c r="A245" s="469"/>
      <c r="B245" s="469" t="s">
        <v>70</v>
      </c>
      <c r="C245" s="65"/>
      <c r="D245" s="52">
        <f t="shared" si="6"/>
        <v>6852</v>
      </c>
      <c r="E245" s="52">
        <v>6852</v>
      </c>
      <c r="F245" s="52">
        <v>0</v>
      </c>
      <c r="G245" s="52">
        <v>4</v>
      </c>
      <c r="H245" s="52"/>
      <c r="I245" s="52">
        <f t="shared" si="7"/>
        <v>835</v>
      </c>
      <c r="J245" s="52">
        <v>657</v>
      </c>
      <c r="K245" s="52">
        <v>178</v>
      </c>
      <c r="L245" s="52">
        <v>4546</v>
      </c>
      <c r="M245" s="52" t="s">
        <v>13</v>
      </c>
      <c r="N245" s="70"/>
      <c r="O245" s="70"/>
    </row>
    <row r="246" spans="1:15" s="54" customFormat="1" ht="9" customHeight="1" x14ac:dyDescent="0.25">
      <c r="A246" s="469" t="s">
        <v>69</v>
      </c>
      <c r="B246" s="469" t="s">
        <v>71</v>
      </c>
      <c r="C246" s="65"/>
      <c r="D246" s="52">
        <f t="shared" si="6"/>
        <v>2874</v>
      </c>
      <c r="E246" s="52">
        <v>1668</v>
      </c>
      <c r="F246" s="52">
        <v>1206</v>
      </c>
      <c r="G246" s="52">
        <v>156</v>
      </c>
      <c r="H246" s="52"/>
      <c r="I246" s="52">
        <f t="shared" si="7"/>
        <v>210</v>
      </c>
      <c r="J246" s="52">
        <v>155</v>
      </c>
      <c r="K246" s="52">
        <v>55</v>
      </c>
      <c r="L246" s="52">
        <v>3658</v>
      </c>
      <c r="M246" s="52" t="s">
        <v>13</v>
      </c>
      <c r="N246" s="70"/>
      <c r="O246" s="70"/>
    </row>
    <row r="247" spans="1:15" s="54" customFormat="1" ht="9" customHeight="1" x14ac:dyDescent="0.25">
      <c r="A247" s="469"/>
      <c r="B247" s="469" t="s">
        <v>72</v>
      </c>
      <c r="C247" s="65"/>
      <c r="D247" s="52">
        <f t="shared" si="6"/>
        <v>26881</v>
      </c>
      <c r="E247" s="52">
        <v>21114</v>
      </c>
      <c r="F247" s="52">
        <v>5767</v>
      </c>
      <c r="G247" s="52">
        <v>0</v>
      </c>
      <c r="H247" s="52"/>
      <c r="I247" s="52">
        <f t="shared" si="7"/>
        <v>3166</v>
      </c>
      <c r="J247" s="52">
        <v>2561</v>
      </c>
      <c r="K247" s="52">
        <v>605</v>
      </c>
      <c r="L247" s="52">
        <v>11587</v>
      </c>
      <c r="M247" s="52" t="s">
        <v>13</v>
      </c>
      <c r="N247" s="70"/>
      <c r="O247" s="70"/>
    </row>
    <row r="248" spans="1:15" s="54" customFormat="1" ht="9" customHeight="1" x14ac:dyDescent="0.25">
      <c r="A248" s="477"/>
      <c r="B248" s="477" t="s">
        <v>73</v>
      </c>
      <c r="C248" s="67"/>
      <c r="D248" s="61">
        <f t="shared" si="6"/>
        <v>0</v>
      </c>
      <c r="E248" s="61">
        <v>0</v>
      </c>
      <c r="F248" s="61">
        <v>0</v>
      </c>
      <c r="G248" s="61">
        <v>0</v>
      </c>
      <c r="H248" s="61"/>
      <c r="I248" s="61">
        <f t="shared" si="7"/>
        <v>440</v>
      </c>
      <c r="J248" s="61">
        <v>330</v>
      </c>
      <c r="K248" s="61">
        <v>110</v>
      </c>
      <c r="L248" s="61">
        <v>3280</v>
      </c>
      <c r="M248" s="61" t="s">
        <v>13</v>
      </c>
      <c r="N248" s="70"/>
      <c r="O248" s="70"/>
    </row>
    <row r="249" spans="1:15" s="54" customFormat="1" ht="9" customHeight="1" x14ac:dyDescent="0.25">
      <c r="A249" s="469" t="s">
        <v>74</v>
      </c>
      <c r="B249" s="469" t="s">
        <v>75</v>
      </c>
      <c r="C249" s="65"/>
      <c r="D249" s="52">
        <f t="shared" si="6"/>
        <v>10645</v>
      </c>
      <c r="E249" s="52">
        <v>10607</v>
      </c>
      <c r="F249" s="52">
        <v>38</v>
      </c>
      <c r="G249" s="52">
        <v>34</v>
      </c>
      <c r="H249" s="52"/>
      <c r="I249" s="52">
        <f t="shared" si="7"/>
        <v>4019</v>
      </c>
      <c r="J249" s="52">
        <v>3968</v>
      </c>
      <c r="K249" s="52">
        <v>51</v>
      </c>
      <c r="L249" s="52">
        <v>2782</v>
      </c>
      <c r="M249" s="52" t="s">
        <v>13</v>
      </c>
      <c r="N249" s="70"/>
      <c r="O249" s="70"/>
    </row>
    <row r="250" spans="1:15" s="54" customFormat="1" ht="9" customHeight="1" x14ac:dyDescent="0.25">
      <c r="A250" s="469" t="s">
        <v>76</v>
      </c>
      <c r="B250" s="469" t="s">
        <v>77</v>
      </c>
      <c r="C250" s="65"/>
      <c r="D250" s="52">
        <f t="shared" si="6"/>
        <v>2190</v>
      </c>
      <c r="E250" s="52">
        <v>2190</v>
      </c>
      <c r="F250" s="52">
        <v>0</v>
      </c>
      <c r="G250" s="52">
        <v>2</v>
      </c>
      <c r="H250" s="52"/>
      <c r="I250" s="52">
        <f t="shared" si="7"/>
        <v>719</v>
      </c>
      <c r="J250" s="52">
        <v>719</v>
      </c>
      <c r="K250" s="52">
        <v>0</v>
      </c>
      <c r="L250" s="52">
        <v>6977</v>
      </c>
      <c r="M250" s="52" t="s">
        <v>13</v>
      </c>
      <c r="N250" s="70"/>
      <c r="O250" s="70"/>
    </row>
    <row r="251" spans="1:15" s="54" customFormat="1" ht="9" customHeight="1" x14ac:dyDescent="0.25">
      <c r="A251" s="469"/>
      <c r="B251" s="469" t="s">
        <v>78</v>
      </c>
      <c r="C251" s="65"/>
      <c r="D251" s="52">
        <f t="shared" si="6"/>
        <v>2115</v>
      </c>
      <c r="E251" s="52">
        <v>2115</v>
      </c>
      <c r="F251" s="52">
        <v>0</v>
      </c>
      <c r="G251" s="52">
        <v>0</v>
      </c>
      <c r="H251" s="52"/>
      <c r="I251" s="52">
        <f t="shared" si="7"/>
        <v>397</v>
      </c>
      <c r="J251" s="52">
        <v>360</v>
      </c>
      <c r="K251" s="52">
        <v>37</v>
      </c>
      <c r="L251" s="52">
        <v>2668</v>
      </c>
      <c r="M251" s="52" t="s">
        <v>13</v>
      </c>
      <c r="N251" s="70"/>
      <c r="O251" s="70"/>
    </row>
    <row r="252" spans="1:15" s="54" customFormat="1" ht="9" customHeight="1" x14ac:dyDescent="0.25">
      <c r="A252" s="477"/>
      <c r="B252" s="477" t="s">
        <v>79</v>
      </c>
      <c r="C252" s="67"/>
      <c r="D252" s="61">
        <f t="shared" si="6"/>
        <v>1344</v>
      </c>
      <c r="E252" s="61">
        <v>1344</v>
      </c>
      <c r="F252" s="61">
        <v>0</v>
      </c>
      <c r="G252" s="61">
        <v>4</v>
      </c>
      <c r="H252" s="61"/>
      <c r="I252" s="61">
        <f t="shared" si="7"/>
        <v>828</v>
      </c>
      <c r="J252" s="61">
        <v>631</v>
      </c>
      <c r="K252" s="61">
        <v>197</v>
      </c>
      <c r="L252" s="61">
        <v>1972</v>
      </c>
      <c r="M252" s="61" t="s">
        <v>13</v>
      </c>
      <c r="N252" s="70"/>
      <c r="O252" s="70"/>
    </row>
    <row r="253" spans="1:15" s="54" customFormat="1" ht="9" customHeight="1" x14ac:dyDescent="0.25">
      <c r="A253" s="469"/>
      <c r="B253" s="469" t="s">
        <v>80</v>
      </c>
      <c r="C253" s="65"/>
      <c r="D253" s="52">
        <f t="shared" si="6"/>
        <v>2108</v>
      </c>
      <c r="E253" s="52">
        <v>2108</v>
      </c>
      <c r="F253" s="52">
        <v>0</v>
      </c>
      <c r="G253" s="52">
        <v>0</v>
      </c>
      <c r="H253" s="52"/>
      <c r="I253" s="52">
        <f t="shared" si="7"/>
        <v>1775</v>
      </c>
      <c r="J253" s="52">
        <v>1596</v>
      </c>
      <c r="K253" s="52">
        <v>179</v>
      </c>
      <c r="L253" s="52">
        <v>3836</v>
      </c>
      <c r="M253" s="52" t="s">
        <v>13</v>
      </c>
      <c r="N253" s="70"/>
      <c r="O253" s="70"/>
    </row>
    <row r="254" spans="1:15" s="54" customFormat="1" ht="9" customHeight="1" x14ac:dyDescent="0.25">
      <c r="A254" s="469"/>
      <c r="B254" s="469" t="s">
        <v>81</v>
      </c>
      <c r="C254" s="65"/>
      <c r="D254" s="52">
        <f t="shared" si="6"/>
        <v>10214</v>
      </c>
      <c r="E254" s="52">
        <v>9628</v>
      </c>
      <c r="F254" s="52">
        <v>586</v>
      </c>
      <c r="G254" s="52">
        <v>38</v>
      </c>
      <c r="H254" s="52"/>
      <c r="I254" s="52">
        <f t="shared" si="7"/>
        <v>1484</v>
      </c>
      <c r="J254" s="52">
        <v>1227</v>
      </c>
      <c r="K254" s="52">
        <v>257</v>
      </c>
      <c r="L254" s="52">
        <v>6663</v>
      </c>
      <c r="M254" s="52" t="s">
        <v>13</v>
      </c>
      <c r="N254" s="70"/>
      <c r="O254" s="70"/>
    </row>
    <row r="255" spans="1:15" s="54" customFormat="1" ht="9" customHeight="1" x14ac:dyDescent="0.25">
      <c r="A255" s="469" t="s">
        <v>82</v>
      </c>
      <c r="B255" s="469" t="s">
        <v>83</v>
      </c>
      <c r="C255" s="65"/>
      <c r="D255" s="52">
        <f t="shared" si="6"/>
        <v>2114</v>
      </c>
      <c r="E255" s="52">
        <v>2114</v>
      </c>
      <c r="F255" s="52">
        <v>0</v>
      </c>
      <c r="G255" s="52">
        <v>2</v>
      </c>
      <c r="H255" s="52"/>
      <c r="I255" s="52">
        <f t="shared" si="7"/>
        <v>694</v>
      </c>
      <c r="J255" s="52">
        <v>694</v>
      </c>
      <c r="K255" s="52">
        <v>0</v>
      </c>
      <c r="L255" s="52">
        <v>1963</v>
      </c>
      <c r="M255" s="52" t="s">
        <v>13</v>
      </c>
      <c r="N255" s="70"/>
      <c r="O255" s="70"/>
    </row>
    <row r="256" spans="1:15" s="54" customFormat="1" ht="9" customHeight="1" x14ac:dyDescent="0.25">
      <c r="A256" s="477"/>
      <c r="B256" s="477" t="s">
        <v>84</v>
      </c>
      <c r="C256" s="67"/>
      <c r="D256" s="61">
        <f t="shared" si="6"/>
        <v>1518</v>
      </c>
      <c r="E256" s="61">
        <v>1518</v>
      </c>
      <c r="F256" s="61">
        <v>0</v>
      </c>
      <c r="G256" s="61">
        <v>0</v>
      </c>
      <c r="H256" s="61"/>
      <c r="I256" s="61">
        <f t="shared" si="7"/>
        <v>2142</v>
      </c>
      <c r="J256" s="61">
        <v>2142</v>
      </c>
      <c r="K256" s="61">
        <v>0</v>
      </c>
      <c r="L256" s="61">
        <v>1142</v>
      </c>
      <c r="M256" s="61" t="s">
        <v>13</v>
      </c>
      <c r="N256" s="70"/>
      <c r="O256" s="70"/>
    </row>
    <row r="257" spans="1:15" s="54" customFormat="1" ht="9" customHeight="1" x14ac:dyDescent="0.25">
      <c r="A257" s="469"/>
      <c r="B257" s="469" t="s">
        <v>85</v>
      </c>
      <c r="C257" s="65"/>
      <c r="D257" s="52">
        <f t="shared" si="6"/>
        <v>9373</v>
      </c>
      <c r="E257" s="52">
        <v>9063</v>
      </c>
      <c r="F257" s="52">
        <v>310</v>
      </c>
      <c r="G257" s="52">
        <v>98</v>
      </c>
      <c r="H257" s="52"/>
      <c r="I257" s="52">
        <f t="shared" si="7"/>
        <v>2086</v>
      </c>
      <c r="J257" s="52">
        <v>1977</v>
      </c>
      <c r="K257" s="52">
        <v>109</v>
      </c>
      <c r="L257" s="52">
        <v>4500</v>
      </c>
      <c r="M257" s="52" t="s">
        <v>13</v>
      </c>
      <c r="N257" s="70"/>
      <c r="O257" s="70"/>
    </row>
    <row r="258" spans="1:15" s="54" customFormat="1" ht="9" customHeight="1" x14ac:dyDescent="0.25">
      <c r="A258" s="469" t="s">
        <v>86</v>
      </c>
      <c r="B258" s="469" t="s">
        <v>87</v>
      </c>
      <c r="C258" s="65"/>
      <c r="D258" s="52">
        <f t="shared" si="6"/>
        <v>16462</v>
      </c>
      <c r="E258" s="52">
        <v>14885</v>
      </c>
      <c r="F258" s="52">
        <v>1577</v>
      </c>
      <c r="G258" s="52">
        <v>2751</v>
      </c>
      <c r="H258" s="52"/>
      <c r="I258" s="52">
        <f t="shared" si="7"/>
        <v>2029</v>
      </c>
      <c r="J258" s="52">
        <v>1889</v>
      </c>
      <c r="K258" s="52">
        <v>140</v>
      </c>
      <c r="L258" s="52">
        <v>4469</v>
      </c>
      <c r="M258" s="52" t="s">
        <v>13</v>
      </c>
      <c r="N258" s="70"/>
      <c r="O258" s="70"/>
    </row>
    <row r="259" spans="1:15" s="54" customFormat="1" ht="9" customHeight="1" x14ac:dyDescent="0.25">
      <c r="A259" s="469" t="s">
        <v>88</v>
      </c>
      <c r="B259" s="469" t="s">
        <v>88</v>
      </c>
      <c r="C259" s="65"/>
      <c r="D259" s="52">
        <f t="shared" si="6"/>
        <v>7385</v>
      </c>
      <c r="E259" s="52">
        <v>5461</v>
      </c>
      <c r="F259" s="52">
        <v>1924</v>
      </c>
      <c r="G259" s="52">
        <v>0</v>
      </c>
      <c r="H259" s="52"/>
      <c r="I259" s="52">
        <f t="shared" si="7"/>
        <v>512</v>
      </c>
      <c r="J259" s="52">
        <v>492</v>
      </c>
      <c r="K259" s="52">
        <v>20</v>
      </c>
      <c r="L259" s="52">
        <v>1172</v>
      </c>
      <c r="M259" s="52" t="s">
        <v>13</v>
      </c>
      <c r="N259" s="70"/>
      <c r="O259" s="70"/>
    </row>
    <row r="260" spans="1:15" ht="9" customHeight="1" x14ac:dyDescent="0.2">
      <c r="A260" s="44"/>
      <c r="B260" s="44"/>
      <c r="C260" s="68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72"/>
      <c r="O260" s="72"/>
    </row>
    <row r="261" spans="1:15" s="29" customFormat="1" ht="9" customHeight="1" x14ac:dyDescent="0.25">
      <c r="A261" s="25">
        <v>1999</v>
      </c>
      <c r="B261" s="28"/>
      <c r="C261" s="28"/>
      <c r="D261" s="77"/>
      <c r="E261" s="77"/>
      <c r="F261" s="77"/>
      <c r="G261" s="77"/>
      <c r="H261" s="77"/>
      <c r="I261" s="475"/>
      <c r="J261" s="77"/>
      <c r="K261" s="77"/>
      <c r="L261" s="77"/>
      <c r="M261" s="77"/>
      <c r="N261" s="28"/>
    </row>
    <row r="262" spans="1:15" s="30" customFormat="1" ht="9" customHeight="1" x14ac:dyDescent="0.15">
      <c r="A262" s="30" t="s">
        <v>10</v>
      </c>
      <c r="B262" s="475"/>
      <c r="C262" s="475"/>
      <c r="D262" s="475">
        <f>SUM(D264:D322)</f>
        <v>914767</v>
      </c>
      <c r="E262" s="475">
        <f>SUM(E264:E322)</f>
        <v>740196</v>
      </c>
      <c r="F262" s="475">
        <f>SUM(F264:F322)</f>
        <v>174571</v>
      </c>
      <c r="G262" s="475">
        <f>SUM(G264:G322)</f>
        <v>62491</v>
      </c>
      <c r="H262" s="475"/>
      <c r="I262" s="475">
        <f>SUM(I264:I322)</f>
        <v>183379</v>
      </c>
      <c r="J262" s="475">
        <f>SUM(J264:J322)</f>
        <v>166618</v>
      </c>
      <c r="K262" s="475">
        <f>SUM(K264:K322)</f>
        <v>16761</v>
      </c>
      <c r="L262" s="475">
        <f>SUM(L264:L322)</f>
        <v>300096</v>
      </c>
      <c r="M262" s="190" t="s">
        <v>13</v>
      </c>
      <c r="N262" s="475"/>
      <c r="O262" s="475"/>
    </row>
    <row r="263" spans="1:15" s="30" customFormat="1" ht="9" customHeight="1" x14ac:dyDescent="0.15">
      <c r="A263" s="194"/>
      <c r="B263" s="475"/>
      <c r="C263" s="475"/>
      <c r="D263" s="475"/>
      <c r="E263" s="475"/>
      <c r="F263" s="475"/>
      <c r="G263" s="475"/>
      <c r="H263" s="475"/>
      <c r="I263" s="475"/>
      <c r="J263" s="475"/>
      <c r="K263" s="475"/>
      <c r="L263" s="475"/>
      <c r="M263" s="189"/>
      <c r="N263" s="475"/>
      <c r="O263" s="475"/>
    </row>
    <row r="264" spans="1:15" s="29" customFormat="1" ht="9" customHeight="1" x14ac:dyDescent="0.25">
      <c r="A264" s="76" t="s">
        <v>14</v>
      </c>
      <c r="B264" s="76" t="s">
        <v>14</v>
      </c>
      <c r="C264" s="76"/>
      <c r="D264" s="27">
        <f>SUM(E264:F264)</f>
        <v>8619</v>
      </c>
      <c r="E264" s="27">
        <v>8461</v>
      </c>
      <c r="F264" s="27">
        <v>158</v>
      </c>
      <c r="G264" s="27">
        <v>24</v>
      </c>
      <c r="H264" s="27"/>
      <c r="I264" s="27">
        <f>SUM(J264:K264)</f>
        <v>894</v>
      </c>
      <c r="J264" s="27">
        <v>844</v>
      </c>
      <c r="K264" s="27">
        <v>50</v>
      </c>
      <c r="L264" s="27">
        <v>1729</v>
      </c>
      <c r="M264" s="52" t="s">
        <v>13</v>
      </c>
      <c r="N264" s="27"/>
      <c r="O264" s="27"/>
    </row>
    <row r="265" spans="1:15" s="29" customFormat="1" ht="9" customHeight="1" x14ac:dyDescent="0.25">
      <c r="A265" s="76" t="s">
        <v>15</v>
      </c>
      <c r="B265" s="76" t="s">
        <v>16</v>
      </c>
      <c r="C265" s="76"/>
      <c r="D265" s="27">
        <f t="shared" ref="D265:D322" si="8">SUM(E265:F265)</f>
        <v>5579</v>
      </c>
      <c r="E265" s="27">
        <v>5579</v>
      </c>
      <c r="F265" s="27">
        <v>0</v>
      </c>
      <c r="G265" s="27">
        <v>0</v>
      </c>
      <c r="H265" s="27"/>
      <c r="I265" s="27">
        <f t="shared" ref="I265:I322" si="9">SUM(J265:K265)</f>
        <v>430</v>
      </c>
      <c r="J265" s="27">
        <v>430</v>
      </c>
      <c r="K265" s="27">
        <v>0</v>
      </c>
      <c r="L265" s="27">
        <v>5401</v>
      </c>
      <c r="M265" s="52" t="s">
        <v>13</v>
      </c>
      <c r="N265" s="27"/>
      <c r="O265" s="27"/>
    </row>
    <row r="266" spans="1:15" s="29" customFormat="1" ht="9" customHeight="1" x14ac:dyDescent="0.25">
      <c r="A266" s="76"/>
      <c r="B266" s="76" t="s">
        <v>17</v>
      </c>
      <c r="C266" s="76"/>
      <c r="D266" s="27">
        <f t="shared" si="8"/>
        <v>39955</v>
      </c>
      <c r="E266" s="27">
        <v>38410</v>
      </c>
      <c r="F266" s="27">
        <v>1545</v>
      </c>
      <c r="G266" s="27">
        <v>225</v>
      </c>
      <c r="H266" s="27"/>
      <c r="I266" s="27">
        <f t="shared" si="9"/>
        <v>1466</v>
      </c>
      <c r="J266" s="27">
        <v>1171</v>
      </c>
      <c r="K266" s="27">
        <v>295</v>
      </c>
      <c r="L266" s="27">
        <v>3013</v>
      </c>
      <c r="M266" s="52" t="s">
        <v>13</v>
      </c>
      <c r="N266" s="27"/>
      <c r="O266" s="27"/>
    </row>
    <row r="267" spans="1:15" s="29" customFormat="1" ht="9" customHeight="1" x14ac:dyDescent="0.25">
      <c r="A267" s="78" t="s">
        <v>112</v>
      </c>
      <c r="B267" s="78" t="s">
        <v>18</v>
      </c>
      <c r="C267" s="78"/>
      <c r="D267" s="35">
        <f t="shared" si="8"/>
        <v>13333</v>
      </c>
      <c r="E267" s="35">
        <v>12538</v>
      </c>
      <c r="F267" s="35">
        <v>795</v>
      </c>
      <c r="G267" s="35">
        <v>2</v>
      </c>
      <c r="H267" s="35"/>
      <c r="I267" s="35">
        <f t="shared" si="9"/>
        <v>547</v>
      </c>
      <c r="J267" s="35">
        <v>500</v>
      </c>
      <c r="K267" s="35">
        <v>47</v>
      </c>
      <c r="L267" s="35">
        <v>6008</v>
      </c>
      <c r="M267" s="61" t="s">
        <v>13</v>
      </c>
      <c r="N267" s="27"/>
      <c r="O267" s="27"/>
    </row>
    <row r="268" spans="1:15" s="29" customFormat="1" ht="9" customHeight="1" x14ac:dyDescent="0.25">
      <c r="A268" s="76"/>
      <c r="B268" s="76" t="s">
        <v>19</v>
      </c>
      <c r="C268" s="76"/>
      <c r="D268" s="27">
        <f t="shared" si="8"/>
        <v>2162</v>
      </c>
      <c r="E268" s="27">
        <v>1440</v>
      </c>
      <c r="F268" s="27">
        <v>722</v>
      </c>
      <c r="G268" s="27">
        <v>188</v>
      </c>
      <c r="H268" s="27"/>
      <c r="I268" s="27">
        <f t="shared" si="9"/>
        <v>130</v>
      </c>
      <c r="J268" s="27">
        <v>98</v>
      </c>
      <c r="K268" s="27">
        <v>32</v>
      </c>
      <c r="L268" s="27">
        <v>4361</v>
      </c>
      <c r="M268" s="52" t="s">
        <v>13</v>
      </c>
      <c r="N268" s="27"/>
      <c r="O268" s="27"/>
    </row>
    <row r="269" spans="1:15" s="29" customFormat="1" ht="9" customHeight="1" x14ac:dyDescent="0.25">
      <c r="A269" s="76"/>
      <c r="B269" s="76" t="s">
        <v>20</v>
      </c>
      <c r="C269" s="76"/>
      <c r="D269" s="27">
        <f t="shared" si="8"/>
        <v>13680</v>
      </c>
      <c r="E269" s="27">
        <v>3708</v>
      </c>
      <c r="F269" s="27">
        <v>9972</v>
      </c>
      <c r="G269" s="27">
        <v>947</v>
      </c>
      <c r="H269" s="27"/>
      <c r="I269" s="27">
        <f t="shared" si="9"/>
        <v>1037</v>
      </c>
      <c r="J269" s="27">
        <v>702</v>
      </c>
      <c r="K269" s="27">
        <v>335</v>
      </c>
      <c r="L269" s="27">
        <v>3925</v>
      </c>
      <c r="M269" s="52" t="s">
        <v>13</v>
      </c>
      <c r="N269" s="27"/>
      <c r="O269" s="27"/>
    </row>
    <row r="270" spans="1:15" s="29" customFormat="1" ht="9" customHeight="1" x14ac:dyDescent="0.25">
      <c r="A270" s="76" t="s">
        <v>21</v>
      </c>
      <c r="B270" s="76" t="s">
        <v>21</v>
      </c>
      <c r="C270" s="76"/>
      <c r="D270" s="27">
        <f t="shared" si="8"/>
        <v>1474</v>
      </c>
      <c r="E270" s="27">
        <v>1474</v>
      </c>
      <c r="F270" s="27">
        <v>0</v>
      </c>
      <c r="G270" s="27">
        <v>7</v>
      </c>
      <c r="H270" s="27"/>
      <c r="I270" s="27">
        <f t="shared" si="9"/>
        <v>231</v>
      </c>
      <c r="J270" s="27">
        <v>231</v>
      </c>
      <c r="K270" s="27">
        <v>0</v>
      </c>
      <c r="L270" s="27">
        <v>1920</v>
      </c>
      <c r="M270" s="52" t="s">
        <v>13</v>
      </c>
      <c r="N270" s="27"/>
      <c r="O270" s="27"/>
    </row>
    <row r="271" spans="1:15" s="29" customFormat="1" ht="9" customHeight="1" x14ac:dyDescent="0.25">
      <c r="A271" s="78"/>
      <c r="B271" s="195" t="s">
        <v>22</v>
      </c>
      <c r="C271" s="78"/>
      <c r="D271" s="35">
        <f t="shared" si="8"/>
        <v>4097</v>
      </c>
      <c r="E271" s="35">
        <v>4097</v>
      </c>
      <c r="F271" s="35">
        <v>0</v>
      </c>
      <c r="G271" s="35">
        <v>694</v>
      </c>
      <c r="H271" s="35"/>
      <c r="I271" s="35">
        <f t="shared" si="9"/>
        <v>24835</v>
      </c>
      <c r="J271" s="35">
        <v>24743</v>
      </c>
      <c r="K271" s="35">
        <v>92</v>
      </c>
      <c r="L271" s="35">
        <v>690</v>
      </c>
      <c r="M271" s="61" t="s">
        <v>13</v>
      </c>
      <c r="N271" s="27"/>
      <c r="O271" s="27"/>
    </row>
    <row r="272" spans="1:15" s="29" customFormat="1" ht="9" customHeight="1" x14ac:dyDescent="0.25">
      <c r="A272" s="76" t="s">
        <v>23</v>
      </c>
      <c r="B272" s="76" t="s">
        <v>24</v>
      </c>
      <c r="C272" s="76"/>
      <c r="D272" s="27">
        <f t="shared" si="8"/>
        <v>18801</v>
      </c>
      <c r="E272" s="27">
        <v>18371</v>
      </c>
      <c r="F272" s="27">
        <v>430</v>
      </c>
      <c r="G272" s="27">
        <v>108</v>
      </c>
      <c r="H272" s="27"/>
      <c r="I272" s="27">
        <f t="shared" si="9"/>
        <v>2857</v>
      </c>
      <c r="J272" s="27">
        <v>2287</v>
      </c>
      <c r="K272" s="27">
        <v>570</v>
      </c>
      <c r="L272" s="27">
        <v>4432</v>
      </c>
      <c r="M272" s="52" t="s">
        <v>13</v>
      </c>
      <c r="N272" s="27"/>
      <c r="O272" s="27"/>
    </row>
    <row r="273" spans="1:15" s="29" customFormat="1" ht="9" customHeight="1" x14ac:dyDescent="0.25">
      <c r="A273" s="76" t="s">
        <v>25</v>
      </c>
      <c r="B273" s="76" t="s">
        <v>25</v>
      </c>
      <c r="C273" s="76"/>
      <c r="D273" s="27">
        <f t="shared" si="8"/>
        <v>2649</v>
      </c>
      <c r="E273" s="27">
        <v>2649</v>
      </c>
      <c r="F273" s="27">
        <v>0</v>
      </c>
      <c r="G273" s="27">
        <v>0</v>
      </c>
      <c r="H273" s="27"/>
      <c r="I273" s="27">
        <f t="shared" si="9"/>
        <v>342</v>
      </c>
      <c r="J273" s="27">
        <v>342</v>
      </c>
      <c r="K273" s="27">
        <v>0</v>
      </c>
      <c r="L273" s="27">
        <v>1531</v>
      </c>
      <c r="M273" s="52" t="s">
        <v>13</v>
      </c>
      <c r="N273" s="27"/>
      <c r="O273" s="27"/>
    </row>
    <row r="274" spans="1:15" s="29" customFormat="1" ht="9" customHeight="1" x14ac:dyDescent="0.25">
      <c r="A274" s="76"/>
      <c r="B274" s="76" t="s">
        <v>26</v>
      </c>
      <c r="C274" s="76"/>
      <c r="D274" s="27">
        <f t="shared" si="8"/>
        <v>3850</v>
      </c>
      <c r="E274" s="27">
        <v>2981</v>
      </c>
      <c r="F274" s="27">
        <v>869</v>
      </c>
      <c r="G274" s="27">
        <v>472</v>
      </c>
      <c r="H274" s="27"/>
      <c r="I274" s="27">
        <f t="shared" si="9"/>
        <v>954</v>
      </c>
      <c r="J274" s="27">
        <v>954</v>
      </c>
      <c r="K274" s="27">
        <v>0</v>
      </c>
      <c r="L274" s="27">
        <v>1997</v>
      </c>
      <c r="M274" s="52" t="s">
        <v>13</v>
      </c>
      <c r="N274" s="27"/>
      <c r="O274" s="27"/>
    </row>
    <row r="275" spans="1:15" s="29" customFormat="1" ht="9" customHeight="1" x14ac:dyDescent="0.25">
      <c r="A275" s="78" t="s">
        <v>27</v>
      </c>
      <c r="B275" s="78" t="s">
        <v>89</v>
      </c>
      <c r="C275" s="78"/>
      <c r="D275" s="35">
        <f t="shared" si="8"/>
        <v>1436</v>
      </c>
      <c r="E275" s="35">
        <v>1175</v>
      </c>
      <c r="F275" s="35">
        <v>261</v>
      </c>
      <c r="G275" s="35">
        <v>0</v>
      </c>
      <c r="H275" s="35"/>
      <c r="I275" s="35">
        <f t="shared" si="9"/>
        <v>667</v>
      </c>
      <c r="J275" s="35">
        <v>659</v>
      </c>
      <c r="K275" s="35">
        <v>8</v>
      </c>
      <c r="L275" s="35">
        <v>1689</v>
      </c>
      <c r="M275" s="61" t="s">
        <v>13</v>
      </c>
      <c r="N275" s="27"/>
      <c r="O275" s="27"/>
    </row>
    <row r="276" spans="1:15" s="29" customFormat="1" ht="9" customHeight="1" x14ac:dyDescent="0.25">
      <c r="A276" s="76"/>
      <c r="B276" s="196" t="s">
        <v>90</v>
      </c>
      <c r="C276" s="76"/>
      <c r="D276" s="27">
        <f t="shared" si="8"/>
        <v>390</v>
      </c>
      <c r="E276" s="27">
        <v>390</v>
      </c>
      <c r="F276" s="27">
        <v>0</v>
      </c>
      <c r="G276" s="27">
        <v>0</v>
      </c>
      <c r="H276" s="27"/>
      <c r="I276" s="27">
        <f t="shared" si="9"/>
        <v>84</v>
      </c>
      <c r="J276" s="27">
        <v>72</v>
      </c>
      <c r="K276" s="27">
        <v>12</v>
      </c>
      <c r="L276" s="27">
        <v>220</v>
      </c>
      <c r="M276" s="52" t="s">
        <v>13</v>
      </c>
      <c r="N276" s="27"/>
      <c r="O276" s="27"/>
    </row>
    <row r="277" spans="1:15" s="29" customFormat="1" ht="9" customHeight="1" x14ac:dyDescent="0.25">
      <c r="A277" s="76"/>
      <c r="B277" s="76" t="s">
        <v>28</v>
      </c>
      <c r="C277" s="76"/>
      <c r="D277" s="27">
        <f t="shared" si="8"/>
        <v>5656</v>
      </c>
      <c r="E277" s="27">
        <v>5656</v>
      </c>
      <c r="F277" s="27">
        <v>0</v>
      </c>
      <c r="G277" s="27">
        <v>0</v>
      </c>
      <c r="H277" s="27"/>
      <c r="I277" s="27">
        <f t="shared" si="9"/>
        <v>286</v>
      </c>
      <c r="J277" s="27">
        <v>260</v>
      </c>
      <c r="K277" s="27">
        <v>26</v>
      </c>
      <c r="L277" s="27">
        <v>6354</v>
      </c>
      <c r="M277" s="52" t="s">
        <v>13</v>
      </c>
      <c r="N277" s="27"/>
      <c r="O277" s="27"/>
    </row>
    <row r="278" spans="1:15" s="29" customFormat="1" ht="9" customHeight="1" x14ac:dyDescent="0.25">
      <c r="A278" s="76"/>
      <c r="B278" s="76" t="s">
        <v>29</v>
      </c>
      <c r="C278" s="76"/>
      <c r="D278" s="27">
        <f t="shared" si="8"/>
        <v>0</v>
      </c>
      <c r="E278" s="27">
        <v>0</v>
      </c>
      <c r="F278" s="27">
        <v>0</v>
      </c>
      <c r="G278" s="27">
        <v>0</v>
      </c>
      <c r="H278" s="27"/>
      <c r="I278" s="27">
        <f t="shared" si="9"/>
        <v>480</v>
      </c>
      <c r="J278" s="27">
        <v>480</v>
      </c>
      <c r="K278" s="27">
        <v>0</v>
      </c>
      <c r="L278" s="27">
        <v>1563</v>
      </c>
      <c r="M278" s="52" t="s">
        <v>13</v>
      </c>
      <c r="N278" s="27"/>
      <c r="O278" s="27"/>
    </row>
    <row r="279" spans="1:15" s="29" customFormat="1" ht="9" customHeight="1" x14ac:dyDescent="0.25">
      <c r="A279" s="78" t="s">
        <v>30</v>
      </c>
      <c r="B279" s="78" t="s">
        <v>31</v>
      </c>
      <c r="C279" s="78"/>
      <c r="D279" s="35">
        <f t="shared" si="8"/>
        <v>10997</v>
      </c>
      <c r="E279" s="35">
        <v>10997</v>
      </c>
      <c r="F279" s="35">
        <v>0</v>
      </c>
      <c r="G279" s="35">
        <v>548</v>
      </c>
      <c r="H279" s="35"/>
      <c r="I279" s="35">
        <f t="shared" si="9"/>
        <v>938</v>
      </c>
      <c r="J279" s="35">
        <v>708</v>
      </c>
      <c r="K279" s="35">
        <v>230</v>
      </c>
      <c r="L279" s="35">
        <v>2660</v>
      </c>
      <c r="M279" s="61" t="s">
        <v>13</v>
      </c>
      <c r="N279" s="27"/>
      <c r="O279" s="27"/>
    </row>
    <row r="280" spans="1:15" s="29" customFormat="1" ht="9" customHeight="1" x14ac:dyDescent="0.25">
      <c r="A280" s="76"/>
      <c r="B280" s="76" t="s">
        <v>30</v>
      </c>
      <c r="C280" s="76"/>
      <c r="D280" s="27">
        <f t="shared" si="8"/>
        <v>21126</v>
      </c>
      <c r="E280" s="27">
        <v>17870</v>
      </c>
      <c r="F280" s="27">
        <v>3256</v>
      </c>
      <c r="G280" s="27">
        <v>650</v>
      </c>
      <c r="H280" s="27"/>
      <c r="I280" s="27">
        <f t="shared" si="9"/>
        <v>7526</v>
      </c>
      <c r="J280" s="27">
        <v>1538</v>
      </c>
      <c r="K280" s="27">
        <v>5988</v>
      </c>
      <c r="L280" s="27">
        <v>9654</v>
      </c>
      <c r="M280" s="52" t="s">
        <v>13</v>
      </c>
      <c r="N280" s="27"/>
      <c r="O280" s="27"/>
    </row>
    <row r="281" spans="1:15" s="29" customFormat="1" ht="9" customHeight="1" x14ac:dyDescent="0.25">
      <c r="A281" s="76" t="s">
        <v>111</v>
      </c>
      <c r="B281" s="76" t="s">
        <v>32</v>
      </c>
      <c r="C281" s="76"/>
      <c r="D281" s="27">
        <f t="shared" si="8"/>
        <v>263822</v>
      </c>
      <c r="E281" s="27">
        <v>193702</v>
      </c>
      <c r="F281" s="27">
        <v>70120</v>
      </c>
      <c r="G281" s="27">
        <v>0</v>
      </c>
      <c r="H281" s="27"/>
      <c r="I281" s="27">
        <f t="shared" si="9"/>
        <v>12128</v>
      </c>
      <c r="J281" s="27">
        <v>12128</v>
      </c>
      <c r="K281" s="27">
        <v>0</v>
      </c>
      <c r="L281" s="27">
        <v>11222</v>
      </c>
      <c r="M281" s="52" t="s">
        <v>13</v>
      </c>
      <c r="N281" s="27"/>
      <c r="O281" s="27"/>
    </row>
    <row r="282" spans="1:15" s="29" customFormat="1" ht="9" customHeight="1" x14ac:dyDescent="0.25">
      <c r="A282" s="76" t="s">
        <v>33</v>
      </c>
      <c r="B282" s="76" t="s">
        <v>33</v>
      </c>
      <c r="C282" s="76"/>
      <c r="D282" s="27">
        <f t="shared" si="8"/>
        <v>8772</v>
      </c>
      <c r="E282" s="27">
        <v>8266</v>
      </c>
      <c r="F282" s="27">
        <v>506</v>
      </c>
      <c r="G282" s="27">
        <v>2</v>
      </c>
      <c r="H282" s="27"/>
      <c r="I282" s="27">
        <f t="shared" si="9"/>
        <v>5431</v>
      </c>
      <c r="J282" s="27">
        <v>5405</v>
      </c>
      <c r="K282" s="27">
        <v>26</v>
      </c>
      <c r="L282" s="27">
        <v>2906</v>
      </c>
      <c r="M282" s="52" t="s">
        <v>13</v>
      </c>
      <c r="N282" s="27"/>
      <c r="O282" s="27"/>
    </row>
    <row r="283" spans="1:15" s="29" customFormat="1" ht="9" customHeight="1" x14ac:dyDescent="0.25">
      <c r="A283" s="78" t="s">
        <v>34</v>
      </c>
      <c r="B283" s="78" t="s">
        <v>35</v>
      </c>
      <c r="C283" s="78"/>
      <c r="D283" s="35">
        <f t="shared" si="8"/>
        <v>17652</v>
      </c>
      <c r="E283" s="35">
        <v>13571</v>
      </c>
      <c r="F283" s="35">
        <v>4081</v>
      </c>
      <c r="G283" s="35">
        <v>497</v>
      </c>
      <c r="H283" s="35"/>
      <c r="I283" s="35">
        <f t="shared" si="9"/>
        <v>3240</v>
      </c>
      <c r="J283" s="35">
        <v>3149</v>
      </c>
      <c r="K283" s="35">
        <v>91</v>
      </c>
      <c r="L283" s="35">
        <v>7580</v>
      </c>
      <c r="M283" s="61" t="s">
        <v>13</v>
      </c>
      <c r="N283" s="27"/>
      <c r="O283" s="27"/>
    </row>
    <row r="284" spans="1:15" s="29" customFormat="1" ht="9" customHeight="1" x14ac:dyDescent="0.25">
      <c r="A284" s="76" t="s">
        <v>36</v>
      </c>
      <c r="B284" s="76" t="s">
        <v>37</v>
      </c>
      <c r="C284" s="76"/>
      <c r="D284" s="27">
        <f t="shared" si="8"/>
        <v>11443</v>
      </c>
      <c r="E284" s="27">
        <v>9467</v>
      </c>
      <c r="F284" s="27">
        <v>1976</v>
      </c>
      <c r="G284" s="27">
        <v>1957</v>
      </c>
      <c r="H284" s="27"/>
      <c r="I284" s="27">
        <f t="shared" si="9"/>
        <v>3526</v>
      </c>
      <c r="J284" s="27">
        <v>3370</v>
      </c>
      <c r="K284" s="27">
        <v>156</v>
      </c>
      <c r="L284" s="27">
        <v>8424</v>
      </c>
      <c r="M284" s="52" t="s">
        <v>13</v>
      </c>
      <c r="N284" s="27"/>
      <c r="O284" s="27"/>
    </row>
    <row r="285" spans="1:15" s="29" customFormat="1" ht="9" customHeight="1" x14ac:dyDescent="0.25">
      <c r="A285" s="76"/>
      <c r="B285" s="76" t="s">
        <v>38</v>
      </c>
      <c r="C285" s="76"/>
      <c r="D285" s="27">
        <f t="shared" si="8"/>
        <v>5688</v>
      </c>
      <c r="E285" s="27">
        <v>4680</v>
      </c>
      <c r="F285" s="27">
        <v>1008</v>
      </c>
      <c r="G285" s="27">
        <v>2646</v>
      </c>
      <c r="H285" s="27"/>
      <c r="I285" s="27">
        <f t="shared" si="9"/>
        <v>1897</v>
      </c>
      <c r="J285" s="27">
        <v>1858</v>
      </c>
      <c r="K285" s="27">
        <v>39</v>
      </c>
      <c r="L285" s="27">
        <v>3869</v>
      </c>
      <c r="M285" s="52" t="s">
        <v>13</v>
      </c>
      <c r="N285" s="27"/>
      <c r="O285" s="27"/>
    </row>
    <row r="286" spans="1:15" s="29" customFormat="1" ht="9" customHeight="1" x14ac:dyDescent="0.25">
      <c r="A286" s="76" t="s">
        <v>39</v>
      </c>
      <c r="B286" s="76" t="s">
        <v>40</v>
      </c>
      <c r="C286" s="76"/>
      <c r="D286" s="27">
        <f t="shared" si="8"/>
        <v>92889</v>
      </c>
      <c r="E286" s="27">
        <v>77460</v>
      </c>
      <c r="F286" s="27">
        <v>15429</v>
      </c>
      <c r="G286" s="27">
        <v>6066</v>
      </c>
      <c r="H286" s="27"/>
      <c r="I286" s="27">
        <f t="shared" si="9"/>
        <v>10666</v>
      </c>
      <c r="J286" s="27">
        <v>10388</v>
      </c>
      <c r="K286" s="27">
        <v>278</v>
      </c>
      <c r="L286" s="27">
        <v>15545</v>
      </c>
      <c r="M286" s="52" t="s">
        <v>13</v>
      </c>
      <c r="N286" s="27"/>
      <c r="O286" s="27"/>
    </row>
    <row r="287" spans="1:15" s="29" customFormat="1" ht="9" customHeight="1" x14ac:dyDescent="0.25">
      <c r="A287" s="78"/>
      <c r="B287" s="78" t="s">
        <v>41</v>
      </c>
      <c r="C287" s="78"/>
      <c r="D287" s="35">
        <f t="shared" si="8"/>
        <v>18683</v>
      </c>
      <c r="E287" s="35">
        <v>11627</v>
      </c>
      <c r="F287" s="35">
        <v>7056</v>
      </c>
      <c r="G287" s="35">
        <v>5301</v>
      </c>
      <c r="H287" s="35"/>
      <c r="I287" s="35">
        <f t="shared" si="9"/>
        <v>7524</v>
      </c>
      <c r="J287" s="35">
        <v>7524</v>
      </c>
      <c r="K287" s="35">
        <v>0</v>
      </c>
      <c r="L287" s="35">
        <v>3491</v>
      </c>
      <c r="M287" s="61" t="s">
        <v>13</v>
      </c>
      <c r="N287" s="27"/>
      <c r="O287" s="27"/>
    </row>
    <row r="288" spans="1:15" s="29" customFormat="1" ht="9" customHeight="1" x14ac:dyDescent="0.25">
      <c r="A288" s="76" t="s">
        <v>32</v>
      </c>
      <c r="B288" s="76" t="s">
        <v>42</v>
      </c>
      <c r="C288" s="76"/>
      <c r="D288" s="27">
        <f t="shared" si="8"/>
        <v>0</v>
      </c>
      <c r="E288" s="27">
        <v>0</v>
      </c>
      <c r="F288" s="27">
        <v>0</v>
      </c>
      <c r="G288" s="27">
        <v>2305</v>
      </c>
      <c r="H288" s="27"/>
      <c r="I288" s="27">
        <f t="shared" si="9"/>
        <v>25185</v>
      </c>
      <c r="J288" s="27">
        <v>21252</v>
      </c>
      <c r="K288" s="27">
        <v>3933</v>
      </c>
      <c r="L288" s="27">
        <v>19318</v>
      </c>
      <c r="M288" s="52" t="s">
        <v>13</v>
      </c>
      <c r="N288" s="27"/>
      <c r="O288" s="27"/>
    </row>
    <row r="289" spans="1:15" s="29" customFormat="1" ht="9" customHeight="1" x14ac:dyDescent="0.25">
      <c r="A289" s="76" t="s">
        <v>43</v>
      </c>
      <c r="B289" s="76" t="s">
        <v>44</v>
      </c>
      <c r="C289" s="76"/>
      <c r="D289" s="27">
        <f t="shared" si="8"/>
        <v>11143</v>
      </c>
      <c r="E289" s="27">
        <v>9765</v>
      </c>
      <c r="F289" s="27">
        <v>1378</v>
      </c>
      <c r="G289" s="27">
        <v>24</v>
      </c>
      <c r="H289" s="27"/>
      <c r="I289" s="27">
        <f t="shared" si="9"/>
        <v>2681</v>
      </c>
      <c r="J289" s="27">
        <v>2666</v>
      </c>
      <c r="K289" s="27">
        <v>15</v>
      </c>
      <c r="L289" s="27">
        <v>2406</v>
      </c>
      <c r="M289" s="52" t="s">
        <v>13</v>
      </c>
      <c r="N289" s="27"/>
      <c r="O289" s="27"/>
    </row>
    <row r="290" spans="1:15" s="29" customFormat="1" ht="9" customHeight="1" x14ac:dyDescent="0.25">
      <c r="A290" s="76"/>
      <c r="B290" s="76" t="s">
        <v>45</v>
      </c>
      <c r="C290" s="76"/>
      <c r="D290" s="27">
        <f t="shared" si="8"/>
        <v>2336</v>
      </c>
      <c r="E290" s="27">
        <v>2336</v>
      </c>
      <c r="F290" s="27">
        <v>0</v>
      </c>
      <c r="G290" s="27">
        <v>0</v>
      </c>
      <c r="H290" s="27"/>
      <c r="I290" s="27">
        <f t="shared" si="9"/>
        <v>2156</v>
      </c>
      <c r="J290" s="27">
        <v>2156</v>
      </c>
      <c r="K290" s="27">
        <v>0</v>
      </c>
      <c r="L290" s="27">
        <v>5211</v>
      </c>
      <c r="M290" s="52" t="s">
        <v>13</v>
      </c>
      <c r="N290" s="27"/>
      <c r="O290" s="27"/>
    </row>
    <row r="291" spans="1:15" s="29" customFormat="1" ht="9" customHeight="1" x14ac:dyDescent="0.25">
      <c r="A291" s="78" t="s">
        <v>46</v>
      </c>
      <c r="B291" s="78" t="s">
        <v>47</v>
      </c>
      <c r="C291" s="78"/>
      <c r="D291" s="35">
        <f t="shared" si="8"/>
        <v>1875</v>
      </c>
      <c r="E291" s="35">
        <v>1875</v>
      </c>
      <c r="F291" s="35">
        <v>0</v>
      </c>
      <c r="G291" s="35">
        <v>0</v>
      </c>
      <c r="H291" s="35"/>
      <c r="I291" s="35">
        <f t="shared" si="9"/>
        <v>636</v>
      </c>
      <c r="J291" s="35">
        <v>636</v>
      </c>
      <c r="K291" s="35">
        <v>0</v>
      </c>
      <c r="L291" s="35">
        <v>9204</v>
      </c>
      <c r="M291" s="61" t="s">
        <v>13</v>
      </c>
      <c r="N291" s="27"/>
      <c r="O291" s="27"/>
    </row>
    <row r="292" spans="1:15" s="29" customFormat="1" ht="9" customHeight="1" x14ac:dyDescent="0.25">
      <c r="A292" s="76" t="s">
        <v>48</v>
      </c>
      <c r="B292" s="76" t="s">
        <v>49</v>
      </c>
      <c r="C292" s="76"/>
      <c r="D292" s="27">
        <f t="shared" si="8"/>
        <v>2908</v>
      </c>
      <c r="E292" s="27">
        <v>2908</v>
      </c>
      <c r="F292" s="27">
        <v>0</v>
      </c>
      <c r="G292" s="27">
        <v>0</v>
      </c>
      <c r="H292" s="27"/>
      <c r="I292" s="27">
        <f t="shared" si="9"/>
        <v>3393</v>
      </c>
      <c r="J292" s="27">
        <v>3393</v>
      </c>
      <c r="K292" s="27">
        <v>0</v>
      </c>
      <c r="L292" s="27">
        <v>4902</v>
      </c>
      <c r="M292" s="52" t="s">
        <v>13</v>
      </c>
      <c r="N292" s="27"/>
      <c r="O292" s="27"/>
    </row>
    <row r="293" spans="1:15" s="29" customFormat="1" ht="9" customHeight="1" x14ac:dyDescent="0.25">
      <c r="A293" s="76" t="s">
        <v>50</v>
      </c>
      <c r="B293" s="76" t="s">
        <v>51</v>
      </c>
      <c r="C293" s="76"/>
      <c r="D293" s="27">
        <f t="shared" si="8"/>
        <v>74303</v>
      </c>
      <c r="E293" s="27">
        <v>60356</v>
      </c>
      <c r="F293" s="27">
        <v>13947</v>
      </c>
      <c r="G293" s="27">
        <v>8959</v>
      </c>
      <c r="H293" s="27"/>
      <c r="I293" s="27">
        <f t="shared" si="9"/>
        <v>3547</v>
      </c>
      <c r="J293" s="27">
        <v>2936</v>
      </c>
      <c r="K293" s="27">
        <v>611</v>
      </c>
      <c r="L293" s="27">
        <v>3205</v>
      </c>
      <c r="M293" s="52" t="s">
        <v>13</v>
      </c>
      <c r="N293" s="27"/>
      <c r="O293" s="27"/>
    </row>
    <row r="294" spans="1:15" s="29" customFormat="1" ht="9" customHeight="1" x14ac:dyDescent="0.25">
      <c r="A294" s="76" t="s">
        <v>52</v>
      </c>
      <c r="B294" s="76" t="s">
        <v>53</v>
      </c>
      <c r="C294" s="76"/>
      <c r="D294" s="27">
        <f t="shared" si="8"/>
        <v>2982</v>
      </c>
      <c r="E294" s="27">
        <v>2834</v>
      </c>
      <c r="F294" s="27">
        <v>148</v>
      </c>
      <c r="G294" s="27">
        <v>1056</v>
      </c>
      <c r="H294" s="27"/>
      <c r="I294" s="27">
        <f t="shared" si="9"/>
        <v>1369</v>
      </c>
      <c r="J294" s="27">
        <v>1367</v>
      </c>
      <c r="K294" s="27">
        <v>2</v>
      </c>
      <c r="L294" s="27">
        <v>1064</v>
      </c>
      <c r="M294" s="52" t="s">
        <v>13</v>
      </c>
      <c r="N294" s="27"/>
      <c r="O294" s="27"/>
    </row>
    <row r="295" spans="1:15" s="29" customFormat="1" ht="9" customHeight="1" x14ac:dyDescent="0.25">
      <c r="A295" s="78"/>
      <c r="B295" s="78" t="s">
        <v>52</v>
      </c>
      <c r="C295" s="78"/>
      <c r="D295" s="35">
        <f t="shared" si="8"/>
        <v>10164</v>
      </c>
      <c r="E295" s="35">
        <v>10164</v>
      </c>
      <c r="F295" s="35">
        <v>0</v>
      </c>
      <c r="G295" s="35">
        <v>12</v>
      </c>
      <c r="H295" s="35"/>
      <c r="I295" s="35">
        <f t="shared" si="9"/>
        <v>2154</v>
      </c>
      <c r="J295" s="35">
        <v>2153</v>
      </c>
      <c r="K295" s="35">
        <v>1</v>
      </c>
      <c r="L295" s="35">
        <v>6641</v>
      </c>
      <c r="M295" s="61" t="s">
        <v>13</v>
      </c>
      <c r="N295" s="27"/>
      <c r="O295" s="27"/>
    </row>
    <row r="296" spans="1:15" s="29" customFormat="1" ht="9" customHeight="1" x14ac:dyDescent="0.25">
      <c r="A296" s="76"/>
      <c r="B296" s="76" t="s">
        <v>54</v>
      </c>
      <c r="C296" s="76"/>
      <c r="D296" s="27">
        <f t="shared" si="8"/>
        <v>2020</v>
      </c>
      <c r="E296" s="27">
        <v>2020</v>
      </c>
      <c r="F296" s="27">
        <v>0</v>
      </c>
      <c r="G296" s="27">
        <v>2</v>
      </c>
      <c r="H296" s="27"/>
      <c r="I296" s="27">
        <f t="shared" si="9"/>
        <v>1053</v>
      </c>
      <c r="J296" s="27">
        <v>1053</v>
      </c>
      <c r="K296" s="27">
        <v>0</v>
      </c>
      <c r="L296" s="27">
        <v>2963</v>
      </c>
      <c r="M296" s="52" t="s">
        <v>13</v>
      </c>
      <c r="N296" s="27"/>
      <c r="O296" s="27"/>
    </row>
    <row r="297" spans="1:15" s="29" customFormat="1" ht="9" customHeight="1" x14ac:dyDescent="0.25">
      <c r="A297" s="76" t="s">
        <v>55</v>
      </c>
      <c r="B297" s="76" t="s">
        <v>55</v>
      </c>
      <c r="C297" s="76"/>
      <c r="D297" s="27">
        <f t="shared" si="8"/>
        <v>6313</v>
      </c>
      <c r="E297" s="27">
        <v>6304</v>
      </c>
      <c r="F297" s="27">
        <v>9</v>
      </c>
      <c r="G297" s="27">
        <v>394</v>
      </c>
      <c r="H297" s="27"/>
      <c r="I297" s="27">
        <f t="shared" si="9"/>
        <v>1449</v>
      </c>
      <c r="J297" s="27">
        <v>1386</v>
      </c>
      <c r="K297" s="27">
        <v>63</v>
      </c>
      <c r="L297" s="27">
        <v>7719</v>
      </c>
      <c r="M297" s="52" t="s">
        <v>13</v>
      </c>
      <c r="N297" s="27"/>
      <c r="O297" s="27"/>
    </row>
    <row r="298" spans="1:15" s="29" customFormat="1" ht="9" customHeight="1" x14ac:dyDescent="0.25">
      <c r="A298" s="76"/>
      <c r="B298" s="76" t="s">
        <v>56</v>
      </c>
      <c r="C298" s="76"/>
      <c r="D298" s="27">
        <f t="shared" si="8"/>
        <v>0</v>
      </c>
      <c r="E298" s="27">
        <v>0</v>
      </c>
      <c r="F298" s="27">
        <v>0</v>
      </c>
      <c r="G298" s="27">
        <v>0</v>
      </c>
      <c r="H298" s="27"/>
      <c r="I298" s="27">
        <f t="shared" si="9"/>
        <v>519</v>
      </c>
      <c r="J298" s="27">
        <v>519</v>
      </c>
      <c r="K298" s="27">
        <v>0</v>
      </c>
      <c r="L298" s="27">
        <v>2421</v>
      </c>
      <c r="M298" s="52" t="s">
        <v>13</v>
      </c>
      <c r="N298" s="27"/>
      <c r="O298" s="27"/>
    </row>
    <row r="299" spans="1:15" s="29" customFormat="1" ht="9" customHeight="1" x14ac:dyDescent="0.25">
      <c r="A299" s="78" t="s">
        <v>57</v>
      </c>
      <c r="B299" s="78" t="s">
        <v>58</v>
      </c>
      <c r="C299" s="78"/>
      <c r="D299" s="35">
        <f t="shared" si="8"/>
        <v>4798</v>
      </c>
      <c r="E299" s="35">
        <v>4798</v>
      </c>
      <c r="F299" s="35">
        <v>0</v>
      </c>
      <c r="G299" s="35">
        <v>0</v>
      </c>
      <c r="H299" s="35"/>
      <c r="I299" s="35">
        <f t="shared" si="9"/>
        <v>2819</v>
      </c>
      <c r="J299" s="35">
        <v>2819</v>
      </c>
      <c r="K299" s="35">
        <v>0</v>
      </c>
      <c r="L299" s="35">
        <v>5765</v>
      </c>
      <c r="M299" s="61" t="s">
        <v>13</v>
      </c>
      <c r="N299" s="27"/>
      <c r="O299" s="27"/>
    </row>
    <row r="300" spans="1:15" s="29" customFormat="1" ht="9" customHeight="1" x14ac:dyDescent="0.25">
      <c r="A300" s="76" t="s">
        <v>59</v>
      </c>
      <c r="B300" s="76" t="s">
        <v>60</v>
      </c>
      <c r="C300" s="76"/>
      <c r="D300" s="27">
        <f t="shared" si="8"/>
        <v>48009</v>
      </c>
      <c r="E300" s="27">
        <v>23639</v>
      </c>
      <c r="F300" s="27">
        <v>24370</v>
      </c>
      <c r="G300" s="27">
        <v>20895</v>
      </c>
      <c r="H300" s="27"/>
      <c r="I300" s="27">
        <f t="shared" si="9"/>
        <v>5117</v>
      </c>
      <c r="J300" s="27">
        <v>3945</v>
      </c>
      <c r="K300" s="27">
        <v>1172</v>
      </c>
      <c r="L300" s="27">
        <v>5856</v>
      </c>
      <c r="M300" s="52" t="s">
        <v>13</v>
      </c>
      <c r="N300" s="27"/>
      <c r="O300" s="27"/>
    </row>
    <row r="301" spans="1:15" s="29" customFormat="1" ht="9" customHeight="1" x14ac:dyDescent="0.25">
      <c r="A301" s="76"/>
      <c r="B301" s="76" t="s">
        <v>61</v>
      </c>
      <c r="C301" s="76"/>
      <c r="D301" s="27">
        <f t="shared" si="8"/>
        <v>2414</v>
      </c>
      <c r="E301" s="27">
        <v>1930</v>
      </c>
      <c r="F301" s="27">
        <v>484</v>
      </c>
      <c r="G301" s="27">
        <v>14</v>
      </c>
      <c r="H301" s="27"/>
      <c r="I301" s="27">
        <f t="shared" si="9"/>
        <v>1620</v>
      </c>
      <c r="J301" s="27">
        <v>1588</v>
      </c>
      <c r="K301" s="27">
        <v>32</v>
      </c>
      <c r="L301" s="27">
        <v>2846</v>
      </c>
      <c r="M301" s="52" t="s">
        <v>13</v>
      </c>
      <c r="N301" s="27"/>
      <c r="O301" s="27"/>
    </row>
    <row r="302" spans="1:15" s="29" customFormat="1" ht="9" customHeight="1" x14ac:dyDescent="0.25">
      <c r="A302" s="76"/>
      <c r="B302" s="76" t="s">
        <v>62</v>
      </c>
      <c r="C302" s="76"/>
      <c r="D302" s="27">
        <f t="shared" si="8"/>
        <v>7293</v>
      </c>
      <c r="E302" s="27">
        <v>6464</v>
      </c>
      <c r="F302" s="27">
        <v>829</v>
      </c>
      <c r="G302" s="27">
        <v>1144</v>
      </c>
      <c r="H302" s="27"/>
      <c r="I302" s="27">
        <f t="shared" si="9"/>
        <v>4813</v>
      </c>
      <c r="J302" s="27">
        <v>4744</v>
      </c>
      <c r="K302" s="27">
        <v>69</v>
      </c>
      <c r="L302" s="27">
        <v>2580</v>
      </c>
      <c r="M302" s="52" t="s">
        <v>13</v>
      </c>
      <c r="N302" s="27"/>
      <c r="O302" s="27"/>
    </row>
    <row r="303" spans="1:15" s="29" customFormat="1" ht="9" customHeight="1" x14ac:dyDescent="0.25">
      <c r="A303" s="78" t="s">
        <v>63</v>
      </c>
      <c r="B303" s="78" t="s">
        <v>63</v>
      </c>
      <c r="C303" s="78"/>
      <c r="D303" s="35">
        <f t="shared" si="8"/>
        <v>10316</v>
      </c>
      <c r="E303" s="35">
        <v>10141</v>
      </c>
      <c r="F303" s="35">
        <v>175</v>
      </c>
      <c r="G303" s="35">
        <v>3064</v>
      </c>
      <c r="H303" s="35"/>
      <c r="I303" s="35">
        <f t="shared" si="9"/>
        <v>1963</v>
      </c>
      <c r="J303" s="35">
        <v>1797</v>
      </c>
      <c r="K303" s="35">
        <v>166</v>
      </c>
      <c r="L303" s="35">
        <v>4970</v>
      </c>
      <c r="M303" s="61" t="s">
        <v>13</v>
      </c>
      <c r="N303" s="27"/>
      <c r="O303" s="27"/>
    </row>
    <row r="304" spans="1:15" s="29" customFormat="1" ht="9" customHeight="1" x14ac:dyDescent="0.25">
      <c r="A304" s="76"/>
      <c r="B304" s="76" t="s">
        <v>64</v>
      </c>
      <c r="C304" s="76"/>
      <c r="D304" s="27">
        <f t="shared" si="8"/>
        <v>0</v>
      </c>
      <c r="E304" s="27">
        <v>0</v>
      </c>
      <c r="F304" s="27">
        <v>0</v>
      </c>
      <c r="G304" s="27">
        <v>0</v>
      </c>
      <c r="H304" s="27"/>
      <c r="I304" s="27">
        <f t="shared" si="9"/>
        <v>72</v>
      </c>
      <c r="J304" s="27">
        <v>72</v>
      </c>
      <c r="K304" s="27">
        <v>0</v>
      </c>
      <c r="L304" s="27">
        <v>559</v>
      </c>
      <c r="M304" s="52" t="s">
        <v>13</v>
      </c>
      <c r="N304" s="27"/>
      <c r="O304" s="27"/>
    </row>
    <row r="305" spans="1:15" s="29" customFormat="1" ht="9" customHeight="1" x14ac:dyDescent="0.25">
      <c r="A305" s="76" t="s">
        <v>65</v>
      </c>
      <c r="B305" s="76" t="s">
        <v>66</v>
      </c>
      <c r="C305" s="76"/>
      <c r="D305" s="27">
        <f t="shared" si="8"/>
        <v>19485</v>
      </c>
      <c r="E305" s="27">
        <v>18773</v>
      </c>
      <c r="F305" s="27">
        <v>712</v>
      </c>
      <c r="G305" s="27">
        <v>0</v>
      </c>
      <c r="H305" s="27"/>
      <c r="I305" s="27">
        <f t="shared" si="9"/>
        <v>8347</v>
      </c>
      <c r="J305" s="27">
        <v>8258</v>
      </c>
      <c r="K305" s="27">
        <v>89</v>
      </c>
      <c r="L305" s="27">
        <v>24216</v>
      </c>
      <c r="M305" s="52" t="s">
        <v>13</v>
      </c>
      <c r="N305" s="27"/>
      <c r="O305" s="27"/>
    </row>
    <row r="306" spans="1:15" s="29" customFormat="1" ht="9" customHeight="1" x14ac:dyDescent="0.25">
      <c r="A306" s="76"/>
      <c r="B306" s="76" t="s">
        <v>67</v>
      </c>
      <c r="C306" s="76"/>
      <c r="D306" s="27">
        <f t="shared" si="8"/>
        <v>9578</v>
      </c>
      <c r="E306" s="27">
        <v>9578</v>
      </c>
      <c r="F306" s="27">
        <v>0</v>
      </c>
      <c r="G306" s="27">
        <v>0</v>
      </c>
      <c r="H306" s="27"/>
      <c r="I306" s="27">
        <f t="shared" si="9"/>
        <v>1660</v>
      </c>
      <c r="J306" s="27">
        <v>1656</v>
      </c>
      <c r="K306" s="27">
        <v>4</v>
      </c>
      <c r="L306" s="27">
        <v>6921</v>
      </c>
      <c r="M306" s="52" t="s">
        <v>13</v>
      </c>
      <c r="N306" s="27"/>
      <c r="O306" s="27"/>
    </row>
    <row r="307" spans="1:15" s="29" customFormat="1" ht="9" customHeight="1" x14ac:dyDescent="0.25">
      <c r="A307" s="78"/>
      <c r="B307" s="78" t="s">
        <v>68</v>
      </c>
      <c r="C307" s="78"/>
      <c r="D307" s="35">
        <f t="shared" si="8"/>
        <v>13929</v>
      </c>
      <c r="E307" s="35">
        <v>11798</v>
      </c>
      <c r="F307" s="35">
        <v>2131</v>
      </c>
      <c r="G307" s="35">
        <v>1589</v>
      </c>
      <c r="H307" s="35"/>
      <c r="I307" s="35">
        <f t="shared" si="9"/>
        <v>1032</v>
      </c>
      <c r="J307" s="35">
        <v>919</v>
      </c>
      <c r="K307" s="35">
        <v>113</v>
      </c>
      <c r="L307" s="35">
        <v>4724</v>
      </c>
      <c r="M307" s="61" t="s">
        <v>13</v>
      </c>
      <c r="N307" s="27"/>
      <c r="O307" s="27"/>
    </row>
    <row r="308" spans="1:15" s="29" customFormat="1" ht="9" customHeight="1" x14ac:dyDescent="0.25">
      <c r="A308" s="76" t="s">
        <v>69</v>
      </c>
      <c r="B308" s="76" t="s">
        <v>70</v>
      </c>
      <c r="C308" s="76"/>
      <c r="D308" s="27">
        <f t="shared" si="8"/>
        <v>6989</v>
      </c>
      <c r="E308" s="27">
        <v>6989</v>
      </c>
      <c r="F308" s="27">
        <v>0</v>
      </c>
      <c r="G308" s="27">
        <v>2</v>
      </c>
      <c r="H308" s="27"/>
      <c r="I308" s="27">
        <f t="shared" si="9"/>
        <v>916</v>
      </c>
      <c r="J308" s="27">
        <v>709</v>
      </c>
      <c r="K308" s="27">
        <v>207</v>
      </c>
      <c r="L308" s="27">
        <v>4216</v>
      </c>
      <c r="M308" s="52" t="s">
        <v>13</v>
      </c>
      <c r="N308" s="27"/>
      <c r="O308" s="27"/>
    </row>
    <row r="309" spans="1:15" s="29" customFormat="1" ht="9" customHeight="1" x14ac:dyDescent="0.25">
      <c r="A309" s="76"/>
      <c r="B309" s="76" t="s">
        <v>71</v>
      </c>
      <c r="C309" s="76"/>
      <c r="D309" s="27">
        <f t="shared" si="8"/>
        <v>2851</v>
      </c>
      <c r="E309" s="27">
        <v>732</v>
      </c>
      <c r="F309" s="27">
        <v>2119</v>
      </c>
      <c r="G309" s="27">
        <v>80</v>
      </c>
      <c r="H309" s="27"/>
      <c r="I309" s="27">
        <f t="shared" si="9"/>
        <v>145</v>
      </c>
      <c r="J309" s="27">
        <v>98</v>
      </c>
      <c r="K309" s="27">
        <v>47</v>
      </c>
      <c r="L309" s="27">
        <v>3612</v>
      </c>
      <c r="M309" s="52" t="s">
        <v>13</v>
      </c>
      <c r="N309" s="27"/>
      <c r="O309" s="27"/>
    </row>
    <row r="310" spans="1:15" s="29" customFormat="1" ht="9" customHeight="1" x14ac:dyDescent="0.25">
      <c r="A310" s="76"/>
      <c r="B310" s="76" t="s">
        <v>72</v>
      </c>
      <c r="C310" s="76"/>
      <c r="D310" s="27">
        <f t="shared" si="8"/>
        <v>26575</v>
      </c>
      <c r="E310" s="27">
        <v>20486</v>
      </c>
      <c r="F310" s="27">
        <v>6089</v>
      </c>
      <c r="G310" s="27">
        <v>16</v>
      </c>
      <c r="H310" s="27"/>
      <c r="I310" s="27">
        <f t="shared" si="9"/>
        <v>3507</v>
      </c>
      <c r="J310" s="27">
        <v>2421</v>
      </c>
      <c r="K310" s="27">
        <v>1086</v>
      </c>
      <c r="L310" s="27">
        <v>11297</v>
      </c>
      <c r="M310" s="52" t="s">
        <v>13</v>
      </c>
      <c r="N310" s="27"/>
      <c r="O310" s="27"/>
    </row>
    <row r="311" spans="1:15" s="29" customFormat="1" ht="9" customHeight="1" x14ac:dyDescent="0.25">
      <c r="A311" s="78"/>
      <c r="B311" s="78" t="s">
        <v>73</v>
      </c>
      <c r="C311" s="78"/>
      <c r="D311" s="35">
        <f t="shared" si="8"/>
        <v>0</v>
      </c>
      <c r="E311" s="35">
        <v>0</v>
      </c>
      <c r="F311" s="35">
        <v>0</v>
      </c>
      <c r="G311" s="35">
        <v>0</v>
      </c>
      <c r="H311" s="35"/>
      <c r="I311" s="35">
        <f t="shared" si="9"/>
        <v>288</v>
      </c>
      <c r="J311" s="35">
        <v>260</v>
      </c>
      <c r="K311" s="35">
        <v>28</v>
      </c>
      <c r="L311" s="35">
        <v>2925</v>
      </c>
      <c r="M311" s="61" t="s">
        <v>13</v>
      </c>
      <c r="N311" s="27"/>
      <c r="O311" s="27"/>
    </row>
    <row r="312" spans="1:15" s="29" customFormat="1" ht="9" customHeight="1" x14ac:dyDescent="0.25">
      <c r="A312" s="76" t="s">
        <v>74</v>
      </c>
      <c r="B312" s="76" t="s">
        <v>75</v>
      </c>
      <c r="C312" s="76"/>
      <c r="D312" s="27">
        <f t="shared" si="8"/>
        <v>13006</v>
      </c>
      <c r="E312" s="27">
        <v>12827</v>
      </c>
      <c r="F312" s="27">
        <v>179</v>
      </c>
      <c r="G312" s="27">
        <v>354</v>
      </c>
      <c r="H312" s="27"/>
      <c r="I312" s="27">
        <f t="shared" si="9"/>
        <v>4170</v>
      </c>
      <c r="J312" s="27">
        <v>4144</v>
      </c>
      <c r="K312" s="27">
        <v>26</v>
      </c>
      <c r="L312" s="27">
        <v>3391</v>
      </c>
      <c r="M312" s="52" t="s">
        <v>13</v>
      </c>
      <c r="N312" s="27"/>
      <c r="O312" s="27"/>
    </row>
    <row r="313" spans="1:15" s="29" customFormat="1" ht="9" customHeight="1" x14ac:dyDescent="0.25">
      <c r="A313" s="76" t="s">
        <v>76</v>
      </c>
      <c r="B313" s="76" t="s">
        <v>77</v>
      </c>
      <c r="C313" s="76"/>
      <c r="D313" s="27">
        <f t="shared" si="8"/>
        <v>2550</v>
      </c>
      <c r="E313" s="27">
        <v>2550</v>
      </c>
      <c r="F313" s="27">
        <v>0</v>
      </c>
      <c r="G313" s="27">
        <v>0</v>
      </c>
      <c r="H313" s="27"/>
      <c r="I313" s="27">
        <f t="shared" si="9"/>
        <v>628</v>
      </c>
      <c r="J313" s="27">
        <v>628</v>
      </c>
      <c r="K313" s="27">
        <v>0</v>
      </c>
      <c r="L313" s="27">
        <v>5961</v>
      </c>
      <c r="M313" s="52" t="s">
        <v>13</v>
      </c>
      <c r="N313" s="27"/>
      <c r="O313" s="27"/>
    </row>
    <row r="314" spans="1:15" s="29" customFormat="1" ht="9" customHeight="1" x14ac:dyDescent="0.25">
      <c r="A314" s="76"/>
      <c r="B314" s="76" t="s">
        <v>78</v>
      </c>
      <c r="C314" s="76"/>
      <c r="D314" s="27">
        <f t="shared" si="8"/>
        <v>2127</v>
      </c>
      <c r="E314" s="27">
        <v>2127</v>
      </c>
      <c r="F314" s="27">
        <v>0</v>
      </c>
      <c r="G314" s="27">
        <v>2</v>
      </c>
      <c r="H314" s="27"/>
      <c r="I314" s="27">
        <f t="shared" si="9"/>
        <v>346</v>
      </c>
      <c r="J314" s="27">
        <v>321</v>
      </c>
      <c r="K314" s="27">
        <v>25</v>
      </c>
      <c r="L314" s="27">
        <v>2756</v>
      </c>
      <c r="M314" s="52" t="s">
        <v>13</v>
      </c>
      <c r="N314" s="27"/>
      <c r="O314" s="27"/>
    </row>
    <row r="315" spans="1:15" s="29" customFormat="1" ht="9" customHeight="1" x14ac:dyDescent="0.25">
      <c r="A315" s="78"/>
      <c r="B315" s="78" t="s">
        <v>79</v>
      </c>
      <c r="C315" s="78"/>
      <c r="D315" s="35">
        <f t="shared" si="8"/>
        <v>1333</v>
      </c>
      <c r="E315" s="35">
        <v>1333</v>
      </c>
      <c r="F315" s="35">
        <v>0</v>
      </c>
      <c r="G315" s="35">
        <v>11</v>
      </c>
      <c r="H315" s="35"/>
      <c r="I315" s="35">
        <f t="shared" si="9"/>
        <v>896</v>
      </c>
      <c r="J315" s="35">
        <v>745</v>
      </c>
      <c r="K315" s="35">
        <v>151</v>
      </c>
      <c r="L315" s="35">
        <v>2133</v>
      </c>
      <c r="M315" s="61" t="s">
        <v>13</v>
      </c>
      <c r="N315" s="27"/>
      <c r="O315" s="27"/>
    </row>
    <row r="316" spans="1:15" s="29" customFormat="1" ht="9" customHeight="1" x14ac:dyDescent="0.25">
      <c r="A316" s="76"/>
      <c r="B316" s="76" t="s">
        <v>80</v>
      </c>
      <c r="C316" s="76"/>
      <c r="D316" s="27">
        <f t="shared" si="8"/>
        <v>2190</v>
      </c>
      <c r="E316" s="27">
        <v>2190</v>
      </c>
      <c r="F316" s="27">
        <v>0</v>
      </c>
      <c r="G316" s="27">
        <v>0</v>
      </c>
      <c r="H316" s="27"/>
      <c r="I316" s="27">
        <f t="shared" si="9"/>
        <v>1512</v>
      </c>
      <c r="J316" s="27">
        <v>1451</v>
      </c>
      <c r="K316" s="27">
        <v>61</v>
      </c>
      <c r="L316" s="27">
        <v>4227</v>
      </c>
      <c r="M316" s="52" t="s">
        <v>13</v>
      </c>
      <c r="N316" s="27"/>
      <c r="O316" s="27"/>
    </row>
    <row r="317" spans="1:15" s="29" customFormat="1" ht="9" customHeight="1" x14ac:dyDescent="0.25">
      <c r="A317" s="76"/>
      <c r="B317" s="76" t="s">
        <v>81</v>
      </c>
      <c r="C317" s="76"/>
      <c r="D317" s="27">
        <f t="shared" si="8"/>
        <v>11659</v>
      </c>
      <c r="E317" s="27">
        <v>10829</v>
      </c>
      <c r="F317" s="27">
        <v>830</v>
      </c>
      <c r="G317" s="27">
        <v>10</v>
      </c>
      <c r="H317" s="27"/>
      <c r="I317" s="27">
        <f t="shared" si="9"/>
        <v>1672</v>
      </c>
      <c r="J317" s="27">
        <v>1354</v>
      </c>
      <c r="K317" s="27">
        <v>318</v>
      </c>
      <c r="L317" s="27">
        <v>7182</v>
      </c>
      <c r="M317" s="52" t="s">
        <v>13</v>
      </c>
      <c r="N317" s="27"/>
      <c r="O317" s="27"/>
    </row>
    <row r="318" spans="1:15" s="29" customFormat="1" ht="9" customHeight="1" x14ac:dyDescent="0.25">
      <c r="A318" s="76" t="s">
        <v>82</v>
      </c>
      <c r="B318" s="76" t="s">
        <v>83</v>
      </c>
      <c r="C318" s="76"/>
      <c r="D318" s="27">
        <f t="shared" si="8"/>
        <v>2833</v>
      </c>
      <c r="E318" s="27">
        <v>2833</v>
      </c>
      <c r="F318" s="27">
        <v>0</v>
      </c>
      <c r="G318" s="27">
        <v>0</v>
      </c>
      <c r="H318" s="27"/>
      <c r="I318" s="27">
        <f t="shared" si="9"/>
        <v>644</v>
      </c>
      <c r="J318" s="27">
        <v>644</v>
      </c>
      <c r="K318" s="27">
        <v>0</v>
      </c>
      <c r="L318" s="27">
        <v>1905</v>
      </c>
      <c r="M318" s="52" t="s">
        <v>13</v>
      </c>
      <c r="N318" s="27"/>
      <c r="O318" s="27"/>
    </row>
    <row r="319" spans="1:15" s="29" customFormat="1" ht="9" customHeight="1" x14ac:dyDescent="0.25">
      <c r="A319" s="78"/>
      <c r="B319" s="78" t="s">
        <v>84</v>
      </c>
      <c r="C319" s="78"/>
      <c r="D319" s="35">
        <f t="shared" si="8"/>
        <v>2644</v>
      </c>
      <c r="E319" s="35">
        <v>2644</v>
      </c>
      <c r="F319" s="35">
        <v>0</v>
      </c>
      <c r="G319" s="35">
        <v>104</v>
      </c>
      <c r="H319" s="35"/>
      <c r="I319" s="35">
        <f t="shared" si="9"/>
        <v>4169</v>
      </c>
      <c r="J319" s="35">
        <v>4169</v>
      </c>
      <c r="K319" s="35">
        <v>0</v>
      </c>
      <c r="L319" s="35">
        <v>5238</v>
      </c>
      <c r="M319" s="61" t="s">
        <v>13</v>
      </c>
      <c r="N319" s="27"/>
      <c r="O319" s="27"/>
    </row>
    <row r="320" spans="1:15" s="29" customFormat="1" ht="9" customHeight="1" x14ac:dyDescent="0.25">
      <c r="A320" s="76"/>
      <c r="B320" s="76" t="s">
        <v>85</v>
      </c>
      <c r="C320" s="76"/>
      <c r="D320" s="27">
        <f t="shared" si="8"/>
        <v>12225</v>
      </c>
      <c r="E320" s="27">
        <v>11743</v>
      </c>
      <c r="F320" s="27">
        <v>482</v>
      </c>
      <c r="G320" s="27">
        <v>68</v>
      </c>
      <c r="H320" s="27"/>
      <c r="I320" s="27">
        <f t="shared" si="9"/>
        <v>2207</v>
      </c>
      <c r="J320" s="27">
        <v>2079</v>
      </c>
      <c r="K320" s="27">
        <v>128</v>
      </c>
      <c r="L320" s="27">
        <v>4564</v>
      </c>
      <c r="M320" s="52" t="s">
        <v>13</v>
      </c>
      <c r="N320" s="27"/>
      <c r="O320" s="27"/>
    </row>
    <row r="321" spans="1:15" s="29" customFormat="1" ht="9" customHeight="1" x14ac:dyDescent="0.25">
      <c r="A321" s="76" t="s">
        <v>86</v>
      </c>
      <c r="B321" s="76" t="s">
        <v>87</v>
      </c>
      <c r="C321" s="76"/>
      <c r="D321" s="27">
        <f t="shared" si="8"/>
        <v>18250</v>
      </c>
      <c r="E321" s="27">
        <v>16910</v>
      </c>
      <c r="F321" s="27">
        <v>1340</v>
      </c>
      <c r="G321" s="27">
        <v>2052</v>
      </c>
      <c r="H321" s="27"/>
      <c r="I321" s="27">
        <f t="shared" si="9"/>
        <v>1942</v>
      </c>
      <c r="J321" s="27">
        <v>1820</v>
      </c>
      <c r="K321" s="27">
        <v>122</v>
      </c>
      <c r="L321" s="27">
        <v>5411</v>
      </c>
      <c r="M321" s="52" t="s">
        <v>13</v>
      </c>
      <c r="N321" s="27"/>
      <c r="O321" s="27"/>
    </row>
    <row r="322" spans="1:15" s="29" customFormat="1" ht="9" customHeight="1" x14ac:dyDescent="0.25">
      <c r="A322" s="28" t="s">
        <v>88</v>
      </c>
      <c r="B322" s="28" t="s">
        <v>88</v>
      </c>
      <c r="C322" s="76"/>
      <c r="D322" s="77">
        <f t="shared" si="8"/>
        <v>6916</v>
      </c>
      <c r="E322" s="77">
        <v>5751</v>
      </c>
      <c r="F322" s="77">
        <v>1165</v>
      </c>
      <c r="G322" s="77">
        <v>0</v>
      </c>
      <c r="H322" s="27"/>
      <c r="I322" s="77">
        <f t="shared" si="9"/>
        <v>636</v>
      </c>
      <c r="J322" s="77">
        <v>619</v>
      </c>
      <c r="K322" s="77">
        <v>17</v>
      </c>
      <c r="L322" s="77">
        <v>1603</v>
      </c>
      <c r="M322" s="52" t="s">
        <v>13</v>
      </c>
      <c r="N322" s="27"/>
      <c r="O322" s="27"/>
    </row>
    <row r="323" spans="1:15" s="29" customFormat="1" ht="9" customHeight="1" x14ac:dyDescent="0.25">
      <c r="A323" s="28"/>
      <c r="B323" s="28"/>
      <c r="C323" s="76"/>
      <c r="D323" s="77"/>
      <c r="E323" s="77"/>
      <c r="F323" s="77"/>
      <c r="G323" s="77"/>
      <c r="H323" s="27"/>
      <c r="I323" s="77"/>
      <c r="J323" s="77"/>
      <c r="K323" s="77"/>
      <c r="L323" s="77"/>
      <c r="M323" s="77"/>
      <c r="N323" s="27"/>
      <c r="O323" s="27"/>
    </row>
    <row r="324" spans="1:15" s="29" customFormat="1" ht="9" customHeight="1" x14ac:dyDescent="0.25">
      <c r="A324" s="25">
        <v>2000</v>
      </c>
      <c r="B324" s="28"/>
      <c r="C324" s="28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28"/>
    </row>
    <row r="325" spans="1:15" s="30" customFormat="1" ht="9" customHeight="1" x14ac:dyDescent="0.25">
      <c r="A325" s="30" t="s">
        <v>10</v>
      </c>
      <c r="B325" s="475"/>
      <c r="C325" s="625">
        <f>SUM(D327:D385)</f>
        <v>934023</v>
      </c>
      <c r="D325" s="625"/>
      <c r="E325" s="475">
        <f>SUM(E327:E385)</f>
        <v>746519</v>
      </c>
      <c r="F325" s="475">
        <f>SUM(F327:F385)</f>
        <v>187504</v>
      </c>
      <c r="G325" s="475">
        <f>SUM(G327:G385)</f>
        <v>75768</v>
      </c>
      <c r="H325" s="475"/>
      <c r="I325" s="475">
        <f>SUM(I327:I385)</f>
        <v>160812</v>
      </c>
      <c r="J325" s="475">
        <f>SUM(J327:J385)</f>
        <v>147324</v>
      </c>
      <c r="K325" s="475">
        <f>SUM(K327:K385)</f>
        <v>13488</v>
      </c>
      <c r="L325" s="475">
        <f>SUM(L327:L385)</f>
        <v>300310</v>
      </c>
      <c r="M325" s="184" t="s">
        <v>13</v>
      </c>
      <c r="N325" s="475"/>
      <c r="O325" s="475"/>
    </row>
    <row r="326" spans="1:15" s="30" customFormat="1" ht="9" customHeight="1" x14ac:dyDescent="0.25">
      <c r="A326" s="194"/>
      <c r="B326" s="475"/>
      <c r="C326" s="475"/>
      <c r="D326" s="475"/>
      <c r="E326" s="475"/>
      <c r="F326" s="475"/>
      <c r="G326" s="475"/>
      <c r="H326" s="475"/>
      <c r="I326" s="475"/>
      <c r="J326" s="475"/>
      <c r="K326" s="475"/>
      <c r="L326" s="475"/>
      <c r="M326" s="475"/>
      <c r="N326" s="475"/>
      <c r="O326" s="475"/>
    </row>
    <row r="327" spans="1:15" s="29" customFormat="1" ht="9" customHeight="1" x14ac:dyDescent="0.25">
      <c r="A327" s="76" t="s">
        <v>14</v>
      </c>
      <c r="B327" s="76" t="s">
        <v>14</v>
      </c>
      <c r="C327" s="76"/>
      <c r="D327" s="27">
        <f>SUM(E327:F327)</f>
        <v>8299</v>
      </c>
      <c r="E327" s="27">
        <v>7545</v>
      </c>
      <c r="F327" s="27">
        <v>754</v>
      </c>
      <c r="G327" s="27">
        <v>17</v>
      </c>
      <c r="H327" s="27"/>
      <c r="I327" s="27">
        <f>SUM(J327:K327)</f>
        <v>912</v>
      </c>
      <c r="J327" s="27">
        <v>865</v>
      </c>
      <c r="K327" s="27">
        <v>47</v>
      </c>
      <c r="L327" s="27">
        <v>1978</v>
      </c>
      <c r="M327" s="27" t="s">
        <v>13</v>
      </c>
      <c r="N327" s="27"/>
      <c r="O327" s="27"/>
    </row>
    <row r="328" spans="1:15" s="29" customFormat="1" ht="9" customHeight="1" x14ac:dyDescent="0.25">
      <c r="A328" s="76" t="s">
        <v>15</v>
      </c>
      <c r="B328" s="76" t="s">
        <v>16</v>
      </c>
      <c r="C328" s="76"/>
      <c r="D328" s="27">
        <f t="shared" ref="D328:D385" si="10">SUM(E328:F328)</f>
        <v>6665</v>
      </c>
      <c r="E328" s="27">
        <v>6456</v>
      </c>
      <c r="F328" s="27">
        <v>209</v>
      </c>
      <c r="G328" s="27">
        <v>0</v>
      </c>
      <c r="H328" s="27"/>
      <c r="I328" s="27">
        <f t="shared" ref="I328:I385" si="11">SUM(J328:K328)</f>
        <v>486</v>
      </c>
      <c r="J328" s="27">
        <v>450</v>
      </c>
      <c r="K328" s="27">
        <v>36</v>
      </c>
      <c r="L328" s="27">
        <v>5015</v>
      </c>
      <c r="M328" s="27" t="s">
        <v>13</v>
      </c>
      <c r="N328" s="27"/>
      <c r="O328" s="27"/>
    </row>
    <row r="329" spans="1:15" s="29" customFormat="1" ht="9" customHeight="1" x14ac:dyDescent="0.25">
      <c r="A329" s="76"/>
      <c r="B329" s="76" t="s">
        <v>17</v>
      </c>
      <c r="C329" s="76"/>
      <c r="D329" s="27">
        <f t="shared" si="10"/>
        <v>37118</v>
      </c>
      <c r="E329" s="27">
        <v>36127</v>
      </c>
      <c r="F329" s="27">
        <v>991</v>
      </c>
      <c r="G329" s="27">
        <v>1442</v>
      </c>
      <c r="H329" s="27"/>
      <c r="I329" s="27">
        <f t="shared" si="11"/>
        <v>816</v>
      </c>
      <c r="J329" s="27">
        <v>436</v>
      </c>
      <c r="K329" s="27">
        <v>380</v>
      </c>
      <c r="L329" s="27">
        <v>2601</v>
      </c>
      <c r="M329" s="27" t="s">
        <v>13</v>
      </c>
      <c r="N329" s="27"/>
      <c r="O329" s="27"/>
    </row>
    <row r="330" spans="1:15" s="29" customFormat="1" ht="9" customHeight="1" x14ac:dyDescent="0.25">
      <c r="A330" s="78" t="s">
        <v>112</v>
      </c>
      <c r="B330" s="78" t="s">
        <v>18</v>
      </c>
      <c r="C330" s="78"/>
      <c r="D330" s="35">
        <f t="shared" si="10"/>
        <v>13439</v>
      </c>
      <c r="E330" s="35">
        <v>12722</v>
      </c>
      <c r="F330" s="35">
        <v>717</v>
      </c>
      <c r="G330" s="35">
        <v>243</v>
      </c>
      <c r="H330" s="35"/>
      <c r="I330" s="35">
        <f t="shared" si="11"/>
        <v>675</v>
      </c>
      <c r="J330" s="35">
        <v>627</v>
      </c>
      <c r="K330" s="35">
        <v>48</v>
      </c>
      <c r="L330" s="35">
        <v>3699</v>
      </c>
      <c r="M330" s="35" t="s">
        <v>13</v>
      </c>
      <c r="N330" s="27"/>
      <c r="O330" s="27"/>
    </row>
    <row r="331" spans="1:15" s="29" customFormat="1" ht="9" customHeight="1" x14ac:dyDescent="0.25">
      <c r="A331" s="76"/>
      <c r="B331" s="76" t="s">
        <v>19</v>
      </c>
      <c r="C331" s="76"/>
      <c r="D331" s="27">
        <f t="shared" si="10"/>
        <v>2166</v>
      </c>
      <c r="E331" s="27">
        <v>1442</v>
      </c>
      <c r="F331" s="27">
        <v>724</v>
      </c>
      <c r="G331" s="27">
        <v>100</v>
      </c>
      <c r="H331" s="27"/>
      <c r="I331" s="27">
        <f t="shared" si="11"/>
        <v>182</v>
      </c>
      <c r="J331" s="27">
        <v>130</v>
      </c>
      <c r="K331" s="27">
        <v>52</v>
      </c>
      <c r="L331" s="27">
        <v>3865</v>
      </c>
      <c r="M331" s="27" t="s">
        <v>13</v>
      </c>
      <c r="N331" s="27"/>
      <c r="O331" s="27"/>
    </row>
    <row r="332" spans="1:15" s="29" customFormat="1" ht="9" customHeight="1" x14ac:dyDescent="0.25">
      <c r="A332" s="76"/>
      <c r="B332" s="76" t="s">
        <v>20</v>
      </c>
      <c r="C332" s="76"/>
      <c r="D332" s="27">
        <f t="shared" si="10"/>
        <v>14250</v>
      </c>
      <c r="E332" s="27">
        <v>3292</v>
      </c>
      <c r="F332" s="27">
        <v>10958</v>
      </c>
      <c r="G332" s="27">
        <v>1114</v>
      </c>
      <c r="H332" s="27"/>
      <c r="I332" s="27">
        <f t="shared" si="11"/>
        <v>1538</v>
      </c>
      <c r="J332" s="27">
        <v>1118</v>
      </c>
      <c r="K332" s="27">
        <v>420</v>
      </c>
      <c r="L332" s="27">
        <v>5176</v>
      </c>
      <c r="M332" s="27" t="s">
        <v>13</v>
      </c>
      <c r="N332" s="27"/>
      <c r="O332" s="27"/>
    </row>
    <row r="333" spans="1:15" s="29" customFormat="1" ht="9" customHeight="1" x14ac:dyDescent="0.25">
      <c r="A333" s="76" t="s">
        <v>21</v>
      </c>
      <c r="B333" s="76" t="s">
        <v>21</v>
      </c>
      <c r="C333" s="76"/>
      <c r="D333" s="27">
        <f t="shared" si="10"/>
        <v>1738</v>
      </c>
      <c r="E333" s="27">
        <v>1738</v>
      </c>
      <c r="F333" s="27">
        <v>0</v>
      </c>
      <c r="G333" s="27">
        <v>16</v>
      </c>
      <c r="H333" s="27"/>
      <c r="I333" s="27">
        <f t="shared" si="11"/>
        <v>379</v>
      </c>
      <c r="J333" s="27">
        <v>379</v>
      </c>
      <c r="K333" s="27">
        <v>0</v>
      </c>
      <c r="L333" s="27">
        <v>1816</v>
      </c>
      <c r="M333" s="27" t="s">
        <v>13</v>
      </c>
      <c r="N333" s="27"/>
      <c r="O333" s="27"/>
    </row>
    <row r="334" spans="1:15" s="29" customFormat="1" ht="9" customHeight="1" x14ac:dyDescent="0.25">
      <c r="A334" s="78"/>
      <c r="B334" s="195" t="s">
        <v>22</v>
      </c>
      <c r="C334" s="78"/>
      <c r="D334" s="35">
        <f t="shared" si="10"/>
        <v>4762</v>
      </c>
      <c r="E334" s="35">
        <v>4762</v>
      </c>
      <c r="F334" s="35">
        <v>0</v>
      </c>
      <c r="G334" s="35">
        <v>596</v>
      </c>
      <c r="H334" s="35"/>
      <c r="I334" s="35">
        <f t="shared" si="11"/>
        <v>21514</v>
      </c>
      <c r="J334" s="35">
        <v>21514</v>
      </c>
      <c r="K334" s="35">
        <v>0</v>
      </c>
      <c r="L334" s="35">
        <v>748</v>
      </c>
      <c r="M334" s="35" t="s">
        <v>13</v>
      </c>
      <c r="N334" s="27"/>
      <c r="O334" s="27"/>
    </row>
    <row r="335" spans="1:15" s="29" customFormat="1" ht="9" customHeight="1" x14ac:dyDescent="0.25">
      <c r="A335" s="76" t="s">
        <v>23</v>
      </c>
      <c r="B335" s="76" t="s">
        <v>24</v>
      </c>
      <c r="C335" s="76"/>
      <c r="D335" s="27">
        <f t="shared" si="10"/>
        <v>17473</v>
      </c>
      <c r="E335" s="27">
        <v>16395</v>
      </c>
      <c r="F335" s="27">
        <v>1078</v>
      </c>
      <c r="G335" s="27">
        <v>162</v>
      </c>
      <c r="H335" s="27"/>
      <c r="I335" s="27">
        <f t="shared" si="11"/>
        <v>2519</v>
      </c>
      <c r="J335" s="27">
        <v>2225</v>
      </c>
      <c r="K335" s="27">
        <v>294</v>
      </c>
      <c r="L335" s="27">
        <v>3975</v>
      </c>
      <c r="M335" s="27" t="s">
        <v>13</v>
      </c>
      <c r="N335" s="27"/>
      <c r="O335" s="27"/>
    </row>
    <row r="336" spans="1:15" s="29" customFormat="1" ht="9" customHeight="1" x14ac:dyDescent="0.25">
      <c r="A336" s="76" t="s">
        <v>25</v>
      </c>
      <c r="B336" s="76" t="s">
        <v>25</v>
      </c>
      <c r="C336" s="76"/>
      <c r="D336" s="27">
        <f t="shared" si="10"/>
        <v>2682</v>
      </c>
      <c r="E336" s="27">
        <v>2682</v>
      </c>
      <c r="F336" s="27">
        <v>0</v>
      </c>
      <c r="G336" s="27">
        <v>4</v>
      </c>
      <c r="H336" s="27"/>
      <c r="I336" s="27">
        <f t="shared" si="11"/>
        <v>693</v>
      </c>
      <c r="J336" s="27">
        <v>693</v>
      </c>
      <c r="K336" s="27">
        <v>0</v>
      </c>
      <c r="L336" s="27">
        <v>1328</v>
      </c>
      <c r="M336" s="27" t="s">
        <v>13</v>
      </c>
      <c r="N336" s="27"/>
      <c r="O336" s="27"/>
    </row>
    <row r="337" spans="1:15" s="29" customFormat="1" ht="9" customHeight="1" x14ac:dyDescent="0.25">
      <c r="A337" s="76"/>
      <c r="B337" s="76" t="s">
        <v>26</v>
      </c>
      <c r="C337" s="76"/>
      <c r="D337" s="27">
        <f t="shared" si="10"/>
        <v>4810</v>
      </c>
      <c r="E337" s="27">
        <v>3821</v>
      </c>
      <c r="F337" s="27">
        <v>989</v>
      </c>
      <c r="G337" s="27">
        <v>550</v>
      </c>
      <c r="H337" s="27"/>
      <c r="I337" s="27">
        <f t="shared" si="11"/>
        <v>999</v>
      </c>
      <c r="J337" s="27">
        <v>983</v>
      </c>
      <c r="K337" s="27">
        <v>16</v>
      </c>
      <c r="L337" s="27">
        <v>2027</v>
      </c>
      <c r="M337" s="27" t="s">
        <v>13</v>
      </c>
      <c r="N337" s="27"/>
      <c r="O337" s="27"/>
    </row>
    <row r="338" spans="1:15" s="29" customFormat="1" ht="9" customHeight="1" x14ac:dyDescent="0.25">
      <c r="A338" s="78" t="s">
        <v>27</v>
      </c>
      <c r="B338" s="78" t="s">
        <v>89</v>
      </c>
      <c r="C338" s="78"/>
      <c r="D338" s="35">
        <f t="shared" si="10"/>
        <v>1458</v>
      </c>
      <c r="E338" s="35">
        <v>1258</v>
      </c>
      <c r="F338" s="35">
        <v>200</v>
      </c>
      <c r="G338" s="35">
        <v>10</v>
      </c>
      <c r="H338" s="35"/>
      <c r="I338" s="35">
        <f t="shared" si="11"/>
        <v>542</v>
      </c>
      <c r="J338" s="35">
        <v>526</v>
      </c>
      <c r="K338" s="35">
        <v>16</v>
      </c>
      <c r="L338" s="35">
        <v>1369</v>
      </c>
      <c r="M338" s="35" t="s">
        <v>13</v>
      </c>
      <c r="N338" s="27"/>
      <c r="O338" s="27"/>
    </row>
    <row r="339" spans="1:15" s="29" customFormat="1" ht="9" customHeight="1" x14ac:dyDescent="0.25">
      <c r="A339" s="76"/>
      <c r="B339" s="196" t="s">
        <v>90</v>
      </c>
      <c r="C339" s="76"/>
      <c r="D339" s="27">
        <f t="shared" si="10"/>
        <v>726</v>
      </c>
      <c r="E339" s="27">
        <v>726</v>
      </c>
      <c r="F339" s="27">
        <v>0</v>
      </c>
      <c r="G339" s="27">
        <v>0</v>
      </c>
      <c r="H339" s="27"/>
      <c r="I339" s="27">
        <f t="shared" si="11"/>
        <v>140</v>
      </c>
      <c r="J339" s="27">
        <v>140</v>
      </c>
      <c r="K339" s="27">
        <v>0</v>
      </c>
      <c r="L339" s="27">
        <v>620</v>
      </c>
      <c r="M339" s="27" t="s">
        <v>13</v>
      </c>
      <c r="N339" s="27"/>
      <c r="O339" s="27"/>
    </row>
    <row r="340" spans="1:15" s="29" customFormat="1" ht="9" customHeight="1" x14ac:dyDescent="0.25">
      <c r="A340" s="76"/>
      <c r="B340" s="76" t="s">
        <v>28</v>
      </c>
      <c r="C340" s="76"/>
      <c r="D340" s="27">
        <f t="shared" si="10"/>
        <v>4832</v>
      </c>
      <c r="E340" s="27">
        <v>4679</v>
      </c>
      <c r="F340" s="27">
        <v>153</v>
      </c>
      <c r="G340" s="27">
        <v>4</v>
      </c>
      <c r="H340" s="27"/>
      <c r="I340" s="27">
        <f t="shared" si="11"/>
        <v>260</v>
      </c>
      <c r="J340" s="27">
        <v>244</v>
      </c>
      <c r="K340" s="27">
        <v>16</v>
      </c>
      <c r="L340" s="27">
        <v>8123</v>
      </c>
      <c r="M340" s="27" t="s">
        <v>13</v>
      </c>
      <c r="N340" s="27"/>
      <c r="O340" s="27"/>
    </row>
    <row r="341" spans="1:15" s="29" customFormat="1" ht="9" customHeight="1" x14ac:dyDescent="0.25">
      <c r="A341" s="76"/>
      <c r="B341" s="76" t="s">
        <v>29</v>
      </c>
      <c r="C341" s="76"/>
      <c r="D341" s="27">
        <f t="shared" si="10"/>
        <v>9582</v>
      </c>
      <c r="E341" s="27">
        <v>9582</v>
      </c>
      <c r="F341" s="27">
        <v>0</v>
      </c>
      <c r="G341" s="27">
        <v>0</v>
      </c>
      <c r="H341" s="27"/>
      <c r="I341" s="27">
        <f t="shared" si="11"/>
        <v>334</v>
      </c>
      <c r="J341" s="27">
        <v>334</v>
      </c>
      <c r="K341" s="27">
        <v>0</v>
      </c>
      <c r="L341" s="27">
        <v>1706</v>
      </c>
      <c r="M341" s="27" t="s">
        <v>13</v>
      </c>
      <c r="N341" s="27"/>
      <c r="O341" s="27"/>
    </row>
    <row r="342" spans="1:15" s="29" customFormat="1" ht="9" customHeight="1" x14ac:dyDescent="0.25">
      <c r="A342" s="78" t="s">
        <v>30</v>
      </c>
      <c r="B342" s="78" t="s">
        <v>31</v>
      </c>
      <c r="C342" s="78"/>
      <c r="D342" s="35">
        <f t="shared" si="10"/>
        <v>10521</v>
      </c>
      <c r="E342" s="35">
        <v>10521</v>
      </c>
      <c r="F342" s="35">
        <v>0</v>
      </c>
      <c r="G342" s="35">
        <v>1118</v>
      </c>
      <c r="H342" s="35"/>
      <c r="I342" s="35">
        <f t="shared" si="11"/>
        <v>1073</v>
      </c>
      <c r="J342" s="35">
        <v>827</v>
      </c>
      <c r="K342" s="35">
        <v>246</v>
      </c>
      <c r="L342" s="35">
        <v>4091</v>
      </c>
      <c r="M342" s="35" t="s">
        <v>13</v>
      </c>
      <c r="N342" s="27"/>
      <c r="O342" s="27"/>
    </row>
    <row r="343" spans="1:15" s="29" customFormat="1" ht="9" customHeight="1" x14ac:dyDescent="0.25">
      <c r="A343" s="76"/>
      <c r="B343" s="76" t="s">
        <v>30</v>
      </c>
      <c r="C343" s="76"/>
      <c r="D343" s="27">
        <f t="shared" si="10"/>
        <v>20152</v>
      </c>
      <c r="E343" s="27">
        <v>17265</v>
      </c>
      <c r="F343" s="27">
        <v>2887</v>
      </c>
      <c r="G343" s="27">
        <v>1580</v>
      </c>
      <c r="H343" s="27"/>
      <c r="I343" s="27">
        <f t="shared" si="11"/>
        <v>6671</v>
      </c>
      <c r="J343" s="27">
        <v>2454</v>
      </c>
      <c r="K343" s="27">
        <v>4217</v>
      </c>
      <c r="L343" s="27">
        <v>9272</v>
      </c>
      <c r="M343" s="27" t="s">
        <v>13</v>
      </c>
      <c r="N343" s="27"/>
      <c r="O343" s="27"/>
    </row>
    <row r="344" spans="1:15" s="29" customFormat="1" ht="9" customHeight="1" x14ac:dyDescent="0.25">
      <c r="A344" s="76" t="s">
        <v>111</v>
      </c>
      <c r="B344" s="76" t="s">
        <v>32</v>
      </c>
      <c r="C344" s="76"/>
      <c r="D344" s="27">
        <f t="shared" si="10"/>
        <v>272654</v>
      </c>
      <c r="E344" s="27">
        <v>199633</v>
      </c>
      <c r="F344" s="27">
        <v>73021</v>
      </c>
      <c r="G344" s="27">
        <v>0</v>
      </c>
      <c r="H344" s="27"/>
      <c r="I344" s="27">
        <f t="shared" si="11"/>
        <v>0</v>
      </c>
      <c r="J344" s="27">
        <v>0</v>
      </c>
      <c r="K344" s="27">
        <v>0</v>
      </c>
      <c r="L344" s="27">
        <v>24702</v>
      </c>
      <c r="M344" s="27" t="s">
        <v>13</v>
      </c>
      <c r="N344" s="27"/>
      <c r="O344" s="27"/>
    </row>
    <row r="345" spans="1:15" s="29" customFormat="1" ht="9" customHeight="1" x14ac:dyDescent="0.25">
      <c r="A345" s="76" t="s">
        <v>33</v>
      </c>
      <c r="B345" s="76" t="s">
        <v>33</v>
      </c>
      <c r="C345" s="76"/>
      <c r="D345" s="27">
        <f t="shared" si="10"/>
        <v>9715</v>
      </c>
      <c r="E345" s="27">
        <v>9083</v>
      </c>
      <c r="F345" s="27">
        <v>632</v>
      </c>
      <c r="G345" s="27">
        <v>4</v>
      </c>
      <c r="H345" s="27"/>
      <c r="I345" s="27">
        <f t="shared" si="11"/>
        <v>4932</v>
      </c>
      <c r="J345" s="27">
        <v>4897</v>
      </c>
      <c r="K345" s="27">
        <v>35</v>
      </c>
      <c r="L345" s="27">
        <v>3773</v>
      </c>
      <c r="M345" s="27" t="s">
        <v>13</v>
      </c>
      <c r="N345" s="27"/>
      <c r="O345" s="27"/>
    </row>
    <row r="346" spans="1:15" s="29" customFormat="1" ht="9" customHeight="1" x14ac:dyDescent="0.25">
      <c r="A346" s="78" t="s">
        <v>34</v>
      </c>
      <c r="B346" s="78" t="s">
        <v>35</v>
      </c>
      <c r="C346" s="78"/>
      <c r="D346" s="35">
        <f t="shared" si="10"/>
        <v>18458</v>
      </c>
      <c r="E346" s="35">
        <v>14093</v>
      </c>
      <c r="F346" s="35">
        <v>4365</v>
      </c>
      <c r="G346" s="35">
        <v>31</v>
      </c>
      <c r="H346" s="35"/>
      <c r="I346" s="35">
        <f t="shared" si="11"/>
        <v>2780</v>
      </c>
      <c r="J346" s="35">
        <v>2702</v>
      </c>
      <c r="K346" s="35">
        <v>78</v>
      </c>
      <c r="L346" s="35">
        <v>7389</v>
      </c>
      <c r="M346" s="35" t="s">
        <v>13</v>
      </c>
      <c r="N346" s="27"/>
      <c r="O346" s="27"/>
    </row>
    <row r="347" spans="1:15" s="29" customFormat="1" ht="9" customHeight="1" x14ac:dyDescent="0.25">
      <c r="A347" s="76" t="s">
        <v>36</v>
      </c>
      <c r="B347" s="76" t="s">
        <v>37</v>
      </c>
      <c r="C347" s="76"/>
      <c r="D347" s="27">
        <f t="shared" si="10"/>
        <v>9395</v>
      </c>
      <c r="E347" s="27">
        <v>7459</v>
      </c>
      <c r="F347" s="27">
        <v>1936</v>
      </c>
      <c r="G347" s="27">
        <v>1654</v>
      </c>
      <c r="H347" s="27"/>
      <c r="I347" s="27">
        <f t="shared" si="11"/>
        <v>3621</v>
      </c>
      <c r="J347" s="27">
        <v>3588</v>
      </c>
      <c r="K347" s="27">
        <v>33</v>
      </c>
      <c r="L347" s="27">
        <v>7877</v>
      </c>
      <c r="M347" s="27" t="s">
        <v>13</v>
      </c>
      <c r="N347" s="27"/>
      <c r="O347" s="27"/>
    </row>
    <row r="348" spans="1:15" s="29" customFormat="1" ht="9" customHeight="1" x14ac:dyDescent="0.25">
      <c r="A348" s="76"/>
      <c r="B348" s="76" t="s">
        <v>38</v>
      </c>
      <c r="C348" s="76"/>
      <c r="D348" s="27">
        <f t="shared" si="10"/>
        <v>6006</v>
      </c>
      <c r="E348" s="27">
        <v>4830</v>
      </c>
      <c r="F348" s="27">
        <v>1176</v>
      </c>
      <c r="G348" s="27">
        <v>2378</v>
      </c>
      <c r="H348" s="27"/>
      <c r="I348" s="27">
        <f t="shared" si="11"/>
        <v>1857</v>
      </c>
      <c r="J348" s="27">
        <v>1842</v>
      </c>
      <c r="K348" s="27">
        <v>15</v>
      </c>
      <c r="L348" s="27">
        <v>4435</v>
      </c>
      <c r="M348" s="27" t="s">
        <v>13</v>
      </c>
      <c r="N348" s="27"/>
      <c r="O348" s="27"/>
    </row>
    <row r="349" spans="1:15" s="29" customFormat="1" ht="9" customHeight="1" x14ac:dyDescent="0.25">
      <c r="A349" s="76" t="s">
        <v>39</v>
      </c>
      <c r="B349" s="76" t="s">
        <v>40</v>
      </c>
      <c r="C349" s="76"/>
      <c r="D349" s="27">
        <f t="shared" si="10"/>
        <v>89287</v>
      </c>
      <c r="E349" s="27">
        <v>72195</v>
      </c>
      <c r="F349" s="27">
        <v>17092</v>
      </c>
      <c r="G349" s="27">
        <v>6537</v>
      </c>
      <c r="H349" s="27"/>
      <c r="I349" s="27">
        <f t="shared" si="11"/>
        <v>10674</v>
      </c>
      <c r="J349" s="27">
        <v>10284</v>
      </c>
      <c r="K349" s="27">
        <v>390</v>
      </c>
      <c r="L349" s="27">
        <v>14856</v>
      </c>
      <c r="M349" s="27" t="s">
        <v>13</v>
      </c>
      <c r="N349" s="27"/>
      <c r="O349" s="27"/>
    </row>
    <row r="350" spans="1:15" s="29" customFormat="1" ht="9" customHeight="1" x14ac:dyDescent="0.25">
      <c r="A350" s="78"/>
      <c r="B350" s="78" t="s">
        <v>41</v>
      </c>
      <c r="C350" s="78"/>
      <c r="D350" s="35">
        <f t="shared" si="10"/>
        <v>18481</v>
      </c>
      <c r="E350" s="35">
        <v>11645</v>
      </c>
      <c r="F350" s="35">
        <v>6836</v>
      </c>
      <c r="G350" s="35">
        <v>5408</v>
      </c>
      <c r="H350" s="35"/>
      <c r="I350" s="35">
        <f t="shared" si="11"/>
        <v>6245</v>
      </c>
      <c r="J350" s="35">
        <v>6244</v>
      </c>
      <c r="K350" s="35">
        <v>1</v>
      </c>
      <c r="L350" s="35">
        <v>3674</v>
      </c>
      <c r="M350" s="35" t="s">
        <v>13</v>
      </c>
      <c r="N350" s="27"/>
      <c r="O350" s="27"/>
    </row>
    <row r="351" spans="1:15" s="29" customFormat="1" ht="9" customHeight="1" x14ac:dyDescent="0.25">
      <c r="A351" s="76" t="s">
        <v>32</v>
      </c>
      <c r="B351" s="76" t="s">
        <v>42</v>
      </c>
      <c r="C351" s="76"/>
      <c r="D351" s="27">
        <f t="shared" si="10"/>
        <v>0</v>
      </c>
      <c r="E351" s="27">
        <v>0</v>
      </c>
      <c r="F351" s="27">
        <v>0</v>
      </c>
      <c r="G351" s="27">
        <v>3511</v>
      </c>
      <c r="H351" s="27"/>
      <c r="I351" s="27">
        <f t="shared" si="11"/>
        <v>24337</v>
      </c>
      <c r="J351" s="27">
        <v>20490</v>
      </c>
      <c r="K351" s="27">
        <v>3847</v>
      </c>
      <c r="L351" s="27">
        <v>20059</v>
      </c>
      <c r="M351" s="27" t="s">
        <v>13</v>
      </c>
      <c r="N351" s="27"/>
      <c r="O351" s="27"/>
    </row>
    <row r="352" spans="1:15" s="29" customFormat="1" ht="9" customHeight="1" x14ac:dyDescent="0.25">
      <c r="A352" s="76" t="s">
        <v>43</v>
      </c>
      <c r="B352" s="76" t="s">
        <v>44</v>
      </c>
      <c r="C352" s="76"/>
      <c r="D352" s="27">
        <f t="shared" si="10"/>
        <v>11962</v>
      </c>
      <c r="E352" s="27">
        <v>10350</v>
      </c>
      <c r="F352" s="27">
        <v>1612</v>
      </c>
      <c r="G352" s="27">
        <v>45</v>
      </c>
      <c r="H352" s="27"/>
      <c r="I352" s="27">
        <f t="shared" si="11"/>
        <v>2575</v>
      </c>
      <c r="J352" s="27">
        <v>2545</v>
      </c>
      <c r="K352" s="27">
        <v>30</v>
      </c>
      <c r="L352" s="27">
        <v>3232</v>
      </c>
      <c r="M352" s="27" t="s">
        <v>13</v>
      </c>
      <c r="N352" s="27"/>
      <c r="O352" s="27"/>
    </row>
    <row r="353" spans="1:15" s="29" customFormat="1" ht="9" customHeight="1" x14ac:dyDescent="0.25">
      <c r="A353" s="76"/>
      <c r="B353" s="76" t="s">
        <v>45</v>
      </c>
      <c r="C353" s="76"/>
      <c r="D353" s="27">
        <f t="shared" si="10"/>
        <v>730</v>
      </c>
      <c r="E353" s="27">
        <v>730</v>
      </c>
      <c r="F353" s="27">
        <v>0</v>
      </c>
      <c r="G353" s="27">
        <v>0</v>
      </c>
      <c r="H353" s="27"/>
      <c r="I353" s="27">
        <f t="shared" si="11"/>
        <v>2083</v>
      </c>
      <c r="J353" s="27">
        <v>2083</v>
      </c>
      <c r="K353" s="27">
        <v>0</v>
      </c>
      <c r="L353" s="27">
        <v>4011</v>
      </c>
      <c r="M353" s="27" t="s">
        <v>13</v>
      </c>
      <c r="N353" s="27"/>
      <c r="O353" s="27"/>
    </row>
    <row r="354" spans="1:15" s="29" customFormat="1" ht="9" customHeight="1" x14ac:dyDescent="0.25">
      <c r="A354" s="78" t="s">
        <v>46</v>
      </c>
      <c r="B354" s="78" t="s">
        <v>47</v>
      </c>
      <c r="C354" s="78"/>
      <c r="D354" s="35">
        <f t="shared" si="10"/>
        <v>2666</v>
      </c>
      <c r="E354" s="35">
        <v>2666</v>
      </c>
      <c r="F354" s="35">
        <v>0</v>
      </c>
      <c r="G354" s="35">
        <v>0</v>
      </c>
      <c r="H354" s="35"/>
      <c r="I354" s="35">
        <f t="shared" si="11"/>
        <v>856</v>
      </c>
      <c r="J354" s="35">
        <v>856</v>
      </c>
      <c r="K354" s="35">
        <v>0</v>
      </c>
      <c r="L354" s="35">
        <v>7284</v>
      </c>
      <c r="M354" s="35" t="s">
        <v>13</v>
      </c>
      <c r="N354" s="27"/>
      <c r="O354" s="27"/>
    </row>
    <row r="355" spans="1:15" s="29" customFormat="1" ht="9" customHeight="1" x14ac:dyDescent="0.25">
      <c r="A355" s="76" t="s">
        <v>48</v>
      </c>
      <c r="B355" s="76" t="s">
        <v>49</v>
      </c>
      <c r="C355" s="76"/>
      <c r="D355" s="27">
        <f t="shared" si="10"/>
        <v>2708</v>
      </c>
      <c r="E355" s="27">
        <v>2708</v>
      </c>
      <c r="F355" s="27">
        <v>0</v>
      </c>
      <c r="G355" s="27">
        <v>0</v>
      </c>
      <c r="H355" s="27"/>
      <c r="I355" s="27">
        <f t="shared" si="11"/>
        <v>2574</v>
      </c>
      <c r="J355" s="27">
        <v>2574</v>
      </c>
      <c r="K355" s="27">
        <v>0</v>
      </c>
      <c r="L355" s="27">
        <v>5067</v>
      </c>
      <c r="M355" s="27" t="s">
        <v>13</v>
      </c>
      <c r="N355" s="27"/>
      <c r="O355" s="27"/>
    </row>
    <row r="356" spans="1:15" s="29" customFormat="1" ht="9" customHeight="1" x14ac:dyDescent="0.25">
      <c r="A356" s="76" t="s">
        <v>50</v>
      </c>
      <c r="B356" s="76" t="s">
        <v>51</v>
      </c>
      <c r="C356" s="76"/>
      <c r="D356" s="27">
        <f t="shared" si="10"/>
        <v>76881</v>
      </c>
      <c r="E356" s="27">
        <v>61549</v>
      </c>
      <c r="F356" s="27">
        <v>15332</v>
      </c>
      <c r="G356" s="27">
        <v>9552</v>
      </c>
      <c r="H356" s="27"/>
      <c r="I356" s="27">
        <f t="shared" si="11"/>
        <v>3393</v>
      </c>
      <c r="J356" s="27">
        <v>2867</v>
      </c>
      <c r="K356" s="27">
        <v>526</v>
      </c>
      <c r="L356" s="27">
        <v>2692</v>
      </c>
      <c r="M356" s="27" t="s">
        <v>13</v>
      </c>
      <c r="N356" s="27"/>
      <c r="O356" s="27"/>
    </row>
    <row r="357" spans="1:15" s="29" customFormat="1" ht="9" customHeight="1" x14ac:dyDescent="0.25">
      <c r="A357" s="76" t="s">
        <v>52</v>
      </c>
      <c r="B357" s="76" t="s">
        <v>53</v>
      </c>
      <c r="C357" s="76"/>
      <c r="D357" s="27">
        <f t="shared" si="10"/>
        <v>3204</v>
      </c>
      <c r="E357" s="27">
        <v>3195</v>
      </c>
      <c r="F357" s="27">
        <v>9</v>
      </c>
      <c r="G357" s="27">
        <v>1561</v>
      </c>
      <c r="H357" s="27"/>
      <c r="I357" s="27">
        <f t="shared" si="11"/>
        <v>312</v>
      </c>
      <c r="J357" s="27">
        <v>303</v>
      </c>
      <c r="K357" s="27">
        <v>9</v>
      </c>
      <c r="L357" s="27">
        <v>911</v>
      </c>
      <c r="M357" s="27" t="s">
        <v>13</v>
      </c>
      <c r="N357" s="27"/>
      <c r="O357" s="27"/>
    </row>
    <row r="358" spans="1:15" s="29" customFormat="1" ht="9" customHeight="1" x14ac:dyDescent="0.25">
      <c r="A358" s="78"/>
      <c r="B358" s="78" t="s">
        <v>52</v>
      </c>
      <c r="C358" s="78"/>
      <c r="D358" s="35">
        <f t="shared" si="10"/>
        <v>8971</v>
      </c>
      <c r="E358" s="35">
        <v>8971</v>
      </c>
      <c r="F358" s="35">
        <v>0</v>
      </c>
      <c r="G358" s="35">
        <v>2</v>
      </c>
      <c r="H358" s="35"/>
      <c r="I358" s="35">
        <f t="shared" si="11"/>
        <v>1690</v>
      </c>
      <c r="J358" s="35">
        <v>1678</v>
      </c>
      <c r="K358" s="35">
        <v>12</v>
      </c>
      <c r="L358" s="35">
        <v>5389</v>
      </c>
      <c r="M358" s="35" t="s">
        <v>13</v>
      </c>
      <c r="N358" s="27"/>
      <c r="O358" s="27"/>
    </row>
    <row r="359" spans="1:15" s="29" customFormat="1" ht="9" customHeight="1" x14ac:dyDescent="0.25">
      <c r="A359" s="76"/>
      <c r="B359" s="76" t="s">
        <v>54</v>
      </c>
      <c r="C359" s="76"/>
      <c r="D359" s="27">
        <f t="shared" si="10"/>
        <v>1668</v>
      </c>
      <c r="E359" s="27">
        <v>1668</v>
      </c>
      <c r="F359" s="27">
        <v>0</v>
      </c>
      <c r="G359" s="27">
        <v>0</v>
      </c>
      <c r="H359" s="27"/>
      <c r="I359" s="27">
        <f t="shared" si="11"/>
        <v>763</v>
      </c>
      <c r="J359" s="27">
        <v>763</v>
      </c>
      <c r="K359" s="27">
        <v>0</v>
      </c>
      <c r="L359" s="27">
        <v>1932</v>
      </c>
      <c r="M359" s="27" t="s">
        <v>13</v>
      </c>
      <c r="N359" s="27"/>
      <c r="O359" s="27"/>
    </row>
    <row r="360" spans="1:15" s="29" customFormat="1" ht="9" customHeight="1" x14ac:dyDescent="0.25">
      <c r="A360" s="76" t="s">
        <v>55</v>
      </c>
      <c r="B360" s="76" t="s">
        <v>55</v>
      </c>
      <c r="C360" s="76"/>
      <c r="D360" s="27">
        <f t="shared" si="10"/>
        <v>6202</v>
      </c>
      <c r="E360" s="27">
        <v>5523</v>
      </c>
      <c r="F360" s="27">
        <v>679</v>
      </c>
      <c r="G360" s="27">
        <v>596</v>
      </c>
      <c r="H360" s="27"/>
      <c r="I360" s="27">
        <f t="shared" si="11"/>
        <v>1443</v>
      </c>
      <c r="J360" s="27">
        <v>1397</v>
      </c>
      <c r="K360" s="27">
        <v>46</v>
      </c>
      <c r="L360" s="27">
        <v>7576</v>
      </c>
      <c r="M360" s="27" t="s">
        <v>13</v>
      </c>
      <c r="N360" s="27"/>
      <c r="O360" s="27"/>
    </row>
    <row r="361" spans="1:15" s="29" customFormat="1" ht="9" customHeight="1" x14ac:dyDescent="0.25">
      <c r="A361" s="76"/>
      <c r="B361" s="76" t="s">
        <v>56</v>
      </c>
      <c r="C361" s="76"/>
      <c r="D361" s="27">
        <f t="shared" si="10"/>
        <v>0</v>
      </c>
      <c r="E361" s="27">
        <v>0</v>
      </c>
      <c r="F361" s="27">
        <v>0</v>
      </c>
      <c r="G361" s="27">
        <v>0</v>
      </c>
      <c r="H361" s="27"/>
      <c r="I361" s="27">
        <f t="shared" si="11"/>
        <v>262</v>
      </c>
      <c r="J361" s="27">
        <v>262</v>
      </c>
      <c r="K361" s="27">
        <v>0</v>
      </c>
      <c r="L361" s="27">
        <v>2061</v>
      </c>
      <c r="M361" s="27" t="s">
        <v>13</v>
      </c>
      <c r="N361" s="27"/>
      <c r="O361" s="27"/>
    </row>
    <row r="362" spans="1:15" s="29" customFormat="1" ht="9" customHeight="1" x14ac:dyDescent="0.25">
      <c r="A362" s="78" t="s">
        <v>57</v>
      </c>
      <c r="B362" s="78" t="s">
        <v>58</v>
      </c>
      <c r="C362" s="78"/>
      <c r="D362" s="35">
        <f t="shared" si="10"/>
        <v>5081</v>
      </c>
      <c r="E362" s="35">
        <v>5081</v>
      </c>
      <c r="F362" s="35">
        <v>0</v>
      </c>
      <c r="G362" s="35">
        <v>0</v>
      </c>
      <c r="H362" s="35"/>
      <c r="I362" s="35">
        <f t="shared" si="11"/>
        <v>2577</v>
      </c>
      <c r="J362" s="35">
        <v>2577</v>
      </c>
      <c r="K362" s="35">
        <v>0</v>
      </c>
      <c r="L362" s="35">
        <v>5763</v>
      </c>
      <c r="M362" s="35" t="s">
        <v>13</v>
      </c>
      <c r="N362" s="27"/>
      <c r="O362" s="27"/>
    </row>
    <row r="363" spans="1:15" s="29" customFormat="1" ht="9" customHeight="1" x14ac:dyDescent="0.25">
      <c r="A363" s="76" t="s">
        <v>59</v>
      </c>
      <c r="B363" s="76" t="s">
        <v>60</v>
      </c>
      <c r="C363" s="76"/>
      <c r="D363" s="27">
        <f t="shared" si="10"/>
        <v>50062</v>
      </c>
      <c r="E363" s="27">
        <v>22441</v>
      </c>
      <c r="F363" s="27">
        <v>27621</v>
      </c>
      <c r="G363" s="27">
        <v>23589</v>
      </c>
      <c r="H363" s="27"/>
      <c r="I363" s="27">
        <f t="shared" si="11"/>
        <v>3974</v>
      </c>
      <c r="J363" s="27">
        <v>3364</v>
      </c>
      <c r="K363" s="27">
        <v>610</v>
      </c>
      <c r="L363" s="27">
        <v>5962</v>
      </c>
      <c r="M363" s="27" t="s">
        <v>13</v>
      </c>
      <c r="N363" s="27"/>
      <c r="O363" s="27"/>
    </row>
    <row r="364" spans="1:15" s="29" customFormat="1" ht="9" customHeight="1" x14ac:dyDescent="0.25">
      <c r="A364" s="76"/>
      <c r="B364" s="76" t="s">
        <v>61</v>
      </c>
      <c r="C364" s="76"/>
      <c r="D364" s="27">
        <f t="shared" si="10"/>
        <v>1840</v>
      </c>
      <c r="E364" s="27">
        <v>1797</v>
      </c>
      <c r="F364" s="27">
        <v>43</v>
      </c>
      <c r="G364" s="27">
        <v>18</v>
      </c>
      <c r="H364" s="27"/>
      <c r="I364" s="27">
        <f t="shared" si="11"/>
        <v>1346</v>
      </c>
      <c r="J364" s="27">
        <v>1325</v>
      </c>
      <c r="K364" s="27">
        <v>21</v>
      </c>
      <c r="L364" s="27">
        <v>3403</v>
      </c>
      <c r="M364" s="27" t="s">
        <v>13</v>
      </c>
      <c r="N364" s="27"/>
      <c r="O364" s="27"/>
    </row>
    <row r="365" spans="1:15" s="29" customFormat="1" ht="9" customHeight="1" x14ac:dyDescent="0.25">
      <c r="A365" s="76"/>
      <c r="B365" s="76" t="s">
        <v>62</v>
      </c>
      <c r="C365" s="76"/>
      <c r="D365" s="27">
        <f t="shared" si="10"/>
        <v>7350</v>
      </c>
      <c r="E365" s="27">
        <v>6099</v>
      </c>
      <c r="F365" s="27">
        <v>1251</v>
      </c>
      <c r="G365" s="27">
        <v>2006</v>
      </c>
      <c r="H365" s="27"/>
      <c r="I365" s="27">
        <f t="shared" si="11"/>
        <v>5338</v>
      </c>
      <c r="J365" s="27">
        <v>5104</v>
      </c>
      <c r="K365" s="27">
        <v>234</v>
      </c>
      <c r="L365" s="27">
        <v>2976</v>
      </c>
      <c r="M365" s="27" t="s">
        <v>13</v>
      </c>
      <c r="N365" s="27"/>
      <c r="O365" s="27"/>
    </row>
    <row r="366" spans="1:15" s="29" customFormat="1" ht="9" customHeight="1" x14ac:dyDescent="0.25">
      <c r="A366" s="78" t="s">
        <v>63</v>
      </c>
      <c r="B366" s="78" t="s">
        <v>63</v>
      </c>
      <c r="C366" s="78"/>
      <c r="D366" s="35">
        <f t="shared" si="10"/>
        <v>9773</v>
      </c>
      <c r="E366" s="35">
        <v>9061</v>
      </c>
      <c r="F366" s="35">
        <v>712</v>
      </c>
      <c r="G366" s="35">
        <v>3838</v>
      </c>
      <c r="H366" s="35"/>
      <c r="I366" s="35">
        <f t="shared" si="11"/>
        <v>2281</v>
      </c>
      <c r="J366" s="35">
        <v>2104</v>
      </c>
      <c r="K366" s="35">
        <v>177</v>
      </c>
      <c r="L366" s="35">
        <v>5235</v>
      </c>
      <c r="M366" s="35" t="s">
        <v>13</v>
      </c>
      <c r="N366" s="27"/>
      <c r="O366" s="27"/>
    </row>
    <row r="367" spans="1:15" s="29" customFormat="1" ht="9" customHeight="1" x14ac:dyDescent="0.25">
      <c r="A367" s="76"/>
      <c r="B367" s="76" t="s">
        <v>64</v>
      </c>
      <c r="C367" s="76"/>
      <c r="D367" s="27">
        <f t="shared" si="10"/>
        <v>0</v>
      </c>
      <c r="E367" s="27">
        <v>0</v>
      </c>
      <c r="F367" s="27">
        <v>0</v>
      </c>
      <c r="G367" s="27">
        <v>0</v>
      </c>
      <c r="H367" s="27"/>
      <c r="I367" s="27">
        <f t="shared" si="11"/>
        <v>160</v>
      </c>
      <c r="J367" s="27">
        <v>160</v>
      </c>
      <c r="K367" s="27">
        <v>0</v>
      </c>
      <c r="L367" s="27">
        <v>750</v>
      </c>
      <c r="M367" s="27" t="s">
        <v>13</v>
      </c>
      <c r="N367" s="27"/>
      <c r="O367" s="27"/>
    </row>
    <row r="368" spans="1:15" s="29" customFormat="1" ht="9" customHeight="1" x14ac:dyDescent="0.25">
      <c r="A368" s="76" t="s">
        <v>65</v>
      </c>
      <c r="B368" s="76" t="s">
        <v>66</v>
      </c>
      <c r="C368" s="76"/>
      <c r="D368" s="27">
        <f t="shared" si="10"/>
        <v>17500</v>
      </c>
      <c r="E368" s="27">
        <v>16825</v>
      </c>
      <c r="F368" s="27">
        <v>675</v>
      </c>
      <c r="G368" s="27">
        <v>16</v>
      </c>
      <c r="H368" s="27"/>
      <c r="I368" s="27">
        <f t="shared" si="11"/>
        <v>8347</v>
      </c>
      <c r="J368" s="27">
        <v>8299</v>
      </c>
      <c r="K368" s="27">
        <v>48</v>
      </c>
      <c r="L368" s="27">
        <v>21328</v>
      </c>
      <c r="M368" s="27" t="s">
        <v>13</v>
      </c>
      <c r="N368" s="27"/>
      <c r="O368" s="27"/>
    </row>
    <row r="369" spans="1:15" s="29" customFormat="1" ht="9" customHeight="1" x14ac:dyDescent="0.25">
      <c r="A369" s="76"/>
      <c r="B369" s="76" t="s">
        <v>67</v>
      </c>
      <c r="C369" s="76"/>
      <c r="D369" s="27">
        <f t="shared" si="10"/>
        <v>10183</v>
      </c>
      <c r="E369" s="27">
        <v>10183</v>
      </c>
      <c r="F369" s="27">
        <v>0</v>
      </c>
      <c r="G369" s="27">
        <v>10</v>
      </c>
      <c r="H369" s="27"/>
      <c r="I369" s="27">
        <f t="shared" si="11"/>
        <v>1251</v>
      </c>
      <c r="J369" s="27">
        <v>1249</v>
      </c>
      <c r="K369" s="27">
        <v>2</v>
      </c>
      <c r="L369" s="27">
        <v>7832</v>
      </c>
      <c r="M369" s="27" t="s">
        <v>13</v>
      </c>
      <c r="N369" s="27"/>
      <c r="O369" s="27"/>
    </row>
    <row r="370" spans="1:15" s="29" customFormat="1" ht="9" customHeight="1" x14ac:dyDescent="0.25">
      <c r="A370" s="78"/>
      <c r="B370" s="78" t="s">
        <v>68</v>
      </c>
      <c r="C370" s="78"/>
      <c r="D370" s="35">
        <f t="shared" si="10"/>
        <v>14680</v>
      </c>
      <c r="E370" s="35">
        <v>11862</v>
      </c>
      <c r="F370" s="35">
        <v>2818</v>
      </c>
      <c r="G370" s="35">
        <v>1579</v>
      </c>
      <c r="H370" s="35"/>
      <c r="I370" s="35">
        <f t="shared" si="11"/>
        <v>1762</v>
      </c>
      <c r="J370" s="35">
        <v>1676</v>
      </c>
      <c r="K370" s="35">
        <v>86</v>
      </c>
      <c r="L370" s="35">
        <v>4352</v>
      </c>
      <c r="M370" s="35" t="s">
        <v>13</v>
      </c>
      <c r="N370" s="27"/>
      <c r="O370" s="27"/>
    </row>
    <row r="371" spans="1:15" s="29" customFormat="1" ht="9" customHeight="1" x14ac:dyDescent="0.25">
      <c r="A371" s="76" t="s">
        <v>69</v>
      </c>
      <c r="B371" s="76" t="s">
        <v>70</v>
      </c>
      <c r="C371" s="76"/>
      <c r="D371" s="27">
        <f t="shared" si="10"/>
        <v>7640</v>
      </c>
      <c r="E371" s="27">
        <v>7640</v>
      </c>
      <c r="F371" s="27">
        <v>0</v>
      </c>
      <c r="G371" s="27">
        <v>314</v>
      </c>
      <c r="H371" s="27"/>
      <c r="I371" s="27">
        <f t="shared" si="11"/>
        <v>1054</v>
      </c>
      <c r="J371" s="27">
        <v>886</v>
      </c>
      <c r="K371" s="27">
        <v>168</v>
      </c>
      <c r="L371" s="27">
        <v>4668</v>
      </c>
      <c r="M371" s="27" t="s">
        <v>13</v>
      </c>
      <c r="N371" s="27"/>
      <c r="O371" s="27"/>
    </row>
    <row r="372" spans="1:15" s="29" customFormat="1" ht="9" customHeight="1" x14ac:dyDescent="0.25">
      <c r="A372" s="76"/>
      <c r="B372" s="76" t="s">
        <v>71</v>
      </c>
      <c r="C372" s="76"/>
      <c r="D372" s="27">
        <f t="shared" si="10"/>
        <v>2841</v>
      </c>
      <c r="E372" s="27">
        <v>891</v>
      </c>
      <c r="F372" s="27">
        <v>1950</v>
      </c>
      <c r="G372" s="27">
        <v>261</v>
      </c>
      <c r="H372" s="27"/>
      <c r="I372" s="27">
        <f t="shared" si="11"/>
        <v>157</v>
      </c>
      <c r="J372" s="27">
        <v>121</v>
      </c>
      <c r="K372" s="27">
        <v>36</v>
      </c>
      <c r="L372" s="27">
        <v>2851</v>
      </c>
      <c r="M372" s="27" t="s">
        <v>13</v>
      </c>
      <c r="N372" s="27"/>
      <c r="O372" s="27"/>
    </row>
    <row r="373" spans="1:15" s="29" customFormat="1" ht="9" customHeight="1" x14ac:dyDescent="0.25">
      <c r="A373" s="76"/>
      <c r="B373" s="76" t="s">
        <v>72</v>
      </c>
      <c r="C373" s="76"/>
      <c r="D373" s="27">
        <f t="shared" si="10"/>
        <v>31455</v>
      </c>
      <c r="E373" s="27">
        <v>25184</v>
      </c>
      <c r="F373" s="27">
        <v>6271</v>
      </c>
      <c r="G373" s="27">
        <v>2412</v>
      </c>
      <c r="H373" s="27"/>
      <c r="I373" s="27">
        <f t="shared" si="11"/>
        <v>1791</v>
      </c>
      <c r="J373" s="27">
        <v>1423</v>
      </c>
      <c r="K373" s="27">
        <v>368</v>
      </c>
      <c r="L373" s="27">
        <v>12632</v>
      </c>
      <c r="M373" s="27" t="s">
        <v>13</v>
      </c>
      <c r="N373" s="27"/>
      <c r="O373" s="27"/>
    </row>
    <row r="374" spans="1:15" s="29" customFormat="1" ht="9" customHeight="1" x14ac:dyDescent="0.25">
      <c r="A374" s="78"/>
      <c r="B374" s="78" t="s">
        <v>73</v>
      </c>
      <c r="C374" s="78"/>
      <c r="D374" s="35">
        <f t="shared" si="10"/>
        <v>0</v>
      </c>
      <c r="E374" s="35">
        <v>0</v>
      </c>
      <c r="F374" s="35">
        <v>0</v>
      </c>
      <c r="G374" s="35">
        <v>0</v>
      </c>
      <c r="H374" s="35"/>
      <c r="I374" s="35">
        <f t="shared" si="11"/>
        <v>169</v>
      </c>
      <c r="J374" s="35">
        <v>153</v>
      </c>
      <c r="K374" s="35">
        <v>16</v>
      </c>
      <c r="L374" s="35">
        <v>2440</v>
      </c>
      <c r="M374" s="35" t="s">
        <v>13</v>
      </c>
      <c r="N374" s="27"/>
      <c r="O374" s="27"/>
    </row>
    <row r="375" spans="1:15" s="29" customFormat="1" ht="9" customHeight="1" x14ac:dyDescent="0.25">
      <c r="A375" s="76" t="s">
        <v>74</v>
      </c>
      <c r="B375" s="76" t="s">
        <v>75</v>
      </c>
      <c r="C375" s="76"/>
      <c r="D375" s="27">
        <f t="shared" si="10"/>
        <v>13148</v>
      </c>
      <c r="E375" s="27">
        <v>13105</v>
      </c>
      <c r="F375" s="27">
        <v>43</v>
      </c>
      <c r="G375" s="27">
        <v>829</v>
      </c>
      <c r="H375" s="27"/>
      <c r="I375" s="27">
        <f t="shared" si="11"/>
        <v>4375</v>
      </c>
      <c r="J375" s="27">
        <v>4327</v>
      </c>
      <c r="K375" s="27">
        <v>48</v>
      </c>
      <c r="L375" s="27">
        <v>2790</v>
      </c>
      <c r="M375" s="27" t="s">
        <v>13</v>
      </c>
      <c r="N375" s="27"/>
      <c r="O375" s="27"/>
    </row>
    <row r="376" spans="1:15" s="29" customFormat="1" ht="9" customHeight="1" x14ac:dyDescent="0.25">
      <c r="A376" s="76" t="s">
        <v>76</v>
      </c>
      <c r="B376" s="76" t="s">
        <v>77</v>
      </c>
      <c r="C376" s="76"/>
      <c r="D376" s="27">
        <f t="shared" si="10"/>
        <v>2977</v>
      </c>
      <c r="E376" s="27">
        <v>2977</v>
      </c>
      <c r="F376" s="27">
        <v>0</v>
      </c>
      <c r="G376" s="27">
        <v>0</v>
      </c>
      <c r="H376" s="27"/>
      <c r="I376" s="27">
        <f t="shared" si="11"/>
        <v>1069</v>
      </c>
      <c r="J376" s="27">
        <v>1069</v>
      </c>
      <c r="K376" s="27">
        <v>0</v>
      </c>
      <c r="L376" s="27">
        <v>4568</v>
      </c>
      <c r="M376" s="27" t="s">
        <v>13</v>
      </c>
      <c r="N376" s="27"/>
      <c r="O376" s="27"/>
    </row>
    <row r="377" spans="1:15" s="29" customFormat="1" ht="9" customHeight="1" x14ac:dyDescent="0.25">
      <c r="A377" s="76"/>
      <c r="B377" s="76" t="s">
        <v>78</v>
      </c>
      <c r="C377" s="76"/>
      <c r="D377" s="27">
        <f t="shared" si="10"/>
        <v>2803</v>
      </c>
      <c r="E377" s="27">
        <v>2803</v>
      </c>
      <c r="F377" s="27">
        <v>0</v>
      </c>
      <c r="G377" s="27">
        <v>0</v>
      </c>
      <c r="H377" s="27"/>
      <c r="I377" s="27">
        <f t="shared" si="11"/>
        <v>491</v>
      </c>
      <c r="J377" s="27">
        <v>451</v>
      </c>
      <c r="K377" s="27">
        <v>40</v>
      </c>
      <c r="L377" s="27">
        <v>2685</v>
      </c>
      <c r="M377" s="27" t="s">
        <v>13</v>
      </c>
      <c r="N377" s="27"/>
      <c r="O377" s="27"/>
    </row>
    <row r="378" spans="1:15" s="29" customFormat="1" ht="9" customHeight="1" x14ac:dyDescent="0.25">
      <c r="A378" s="78"/>
      <c r="B378" s="78" t="s">
        <v>79</v>
      </c>
      <c r="C378" s="78"/>
      <c r="D378" s="35">
        <f t="shared" si="10"/>
        <v>1327</v>
      </c>
      <c r="E378" s="35">
        <v>1327</v>
      </c>
      <c r="F378" s="35">
        <v>0</v>
      </c>
      <c r="G378" s="35">
        <v>7</v>
      </c>
      <c r="H378" s="35"/>
      <c r="I378" s="35">
        <f t="shared" si="11"/>
        <v>953</v>
      </c>
      <c r="J378" s="35">
        <v>860</v>
      </c>
      <c r="K378" s="35">
        <v>93</v>
      </c>
      <c r="L378" s="35">
        <v>2032</v>
      </c>
      <c r="M378" s="35" t="s">
        <v>13</v>
      </c>
      <c r="N378" s="27"/>
      <c r="O378" s="27"/>
    </row>
    <row r="379" spans="1:15" s="29" customFormat="1" ht="9" customHeight="1" x14ac:dyDescent="0.25">
      <c r="A379" s="76"/>
      <c r="B379" s="76" t="s">
        <v>80</v>
      </c>
      <c r="C379" s="76"/>
      <c r="D379" s="27">
        <f t="shared" si="10"/>
        <v>3456</v>
      </c>
      <c r="E379" s="27">
        <v>3456</v>
      </c>
      <c r="F379" s="27">
        <v>0</v>
      </c>
      <c r="G379" s="27">
        <v>0</v>
      </c>
      <c r="H379" s="27"/>
      <c r="I379" s="27">
        <f t="shared" si="11"/>
        <v>1598</v>
      </c>
      <c r="J379" s="27">
        <v>1539</v>
      </c>
      <c r="K379" s="27">
        <v>59</v>
      </c>
      <c r="L379" s="27">
        <v>3240</v>
      </c>
      <c r="M379" s="27" t="s">
        <v>13</v>
      </c>
      <c r="N379" s="27"/>
      <c r="O379" s="27"/>
    </row>
    <row r="380" spans="1:15" s="29" customFormat="1" ht="9" customHeight="1" x14ac:dyDescent="0.25">
      <c r="A380" s="76"/>
      <c r="B380" s="76" t="s">
        <v>81</v>
      </c>
      <c r="C380" s="76"/>
      <c r="D380" s="27">
        <f t="shared" si="10"/>
        <v>12955</v>
      </c>
      <c r="E380" s="27">
        <v>11789</v>
      </c>
      <c r="F380" s="27">
        <v>1166</v>
      </c>
      <c r="G380" s="27">
        <v>49</v>
      </c>
      <c r="H380" s="27"/>
      <c r="I380" s="27">
        <f t="shared" si="11"/>
        <v>2714</v>
      </c>
      <c r="J380" s="27">
        <v>2413</v>
      </c>
      <c r="K380" s="27">
        <v>301</v>
      </c>
      <c r="L380" s="27">
        <v>7075</v>
      </c>
      <c r="M380" s="27" t="s">
        <v>13</v>
      </c>
      <c r="N380" s="27"/>
      <c r="O380" s="27"/>
    </row>
    <row r="381" spans="1:15" s="29" customFormat="1" ht="9" customHeight="1" x14ac:dyDescent="0.25">
      <c r="A381" s="76" t="s">
        <v>82</v>
      </c>
      <c r="B381" s="76" t="s">
        <v>83</v>
      </c>
      <c r="C381" s="76"/>
      <c r="D381" s="27">
        <f t="shared" si="10"/>
        <v>2551</v>
      </c>
      <c r="E381" s="27">
        <v>2550</v>
      </c>
      <c r="F381" s="27">
        <v>1</v>
      </c>
      <c r="G381" s="27">
        <v>0</v>
      </c>
      <c r="H381" s="27"/>
      <c r="I381" s="27">
        <f t="shared" si="11"/>
        <v>1246</v>
      </c>
      <c r="J381" s="27">
        <v>1234</v>
      </c>
      <c r="K381" s="27">
        <v>12</v>
      </c>
      <c r="L381" s="27">
        <v>1403</v>
      </c>
      <c r="M381" s="27" t="s">
        <v>13</v>
      </c>
      <c r="N381" s="27"/>
      <c r="O381" s="27"/>
    </row>
    <row r="382" spans="1:15" s="29" customFormat="1" ht="9" customHeight="1" x14ac:dyDescent="0.25">
      <c r="A382" s="78"/>
      <c r="B382" s="78" t="s">
        <v>84</v>
      </c>
      <c r="C382" s="78"/>
      <c r="D382" s="35">
        <f t="shared" si="10"/>
        <v>3175</v>
      </c>
      <c r="E382" s="35">
        <v>3175</v>
      </c>
      <c r="F382" s="35">
        <v>0</v>
      </c>
      <c r="G382" s="35">
        <v>44</v>
      </c>
      <c r="H382" s="35"/>
      <c r="I382" s="35">
        <f t="shared" si="11"/>
        <v>2704</v>
      </c>
      <c r="J382" s="35">
        <v>2704</v>
      </c>
      <c r="K382" s="35">
        <v>0</v>
      </c>
      <c r="L382" s="35">
        <v>1107</v>
      </c>
      <c r="M382" s="35" t="s">
        <v>13</v>
      </c>
      <c r="N382" s="27"/>
      <c r="O382" s="27"/>
    </row>
    <row r="383" spans="1:15" s="29" customFormat="1" ht="9" customHeight="1" x14ac:dyDescent="0.25">
      <c r="A383" s="76"/>
      <c r="B383" s="76" t="s">
        <v>85</v>
      </c>
      <c r="C383" s="76"/>
      <c r="D383" s="27">
        <f t="shared" si="10"/>
        <v>12514</v>
      </c>
      <c r="E383" s="27">
        <v>12008</v>
      </c>
      <c r="F383" s="27">
        <v>506</v>
      </c>
      <c r="G383" s="27">
        <v>106</v>
      </c>
      <c r="H383" s="27"/>
      <c r="I383" s="27">
        <f t="shared" si="11"/>
        <v>2393</v>
      </c>
      <c r="J383" s="27">
        <v>2242</v>
      </c>
      <c r="K383" s="27">
        <v>151</v>
      </c>
      <c r="L383" s="27">
        <v>4090</v>
      </c>
      <c r="M383" s="27" t="s">
        <v>13</v>
      </c>
      <c r="N383" s="27"/>
      <c r="O383" s="27"/>
    </row>
    <row r="384" spans="1:15" s="29" customFormat="1" ht="9" customHeight="1" x14ac:dyDescent="0.25">
      <c r="A384" s="76" t="s">
        <v>86</v>
      </c>
      <c r="B384" s="76" t="s">
        <v>87</v>
      </c>
      <c r="C384" s="76"/>
      <c r="D384" s="27">
        <f t="shared" si="10"/>
        <v>16129</v>
      </c>
      <c r="E384" s="27">
        <v>14778</v>
      </c>
      <c r="F384" s="27">
        <v>1351</v>
      </c>
      <c r="G384" s="77">
        <v>2447</v>
      </c>
      <c r="H384" s="27"/>
      <c r="I384" s="27">
        <f t="shared" si="11"/>
        <v>2049</v>
      </c>
      <c r="J384" s="27">
        <v>1859</v>
      </c>
      <c r="K384" s="27">
        <v>190</v>
      </c>
      <c r="L384" s="27">
        <v>5055</v>
      </c>
      <c r="M384" s="27" t="s">
        <v>13</v>
      </c>
      <c r="N384" s="27"/>
      <c r="O384" s="27"/>
    </row>
    <row r="385" spans="1:15" s="29" customFormat="1" ht="9" customHeight="1" x14ac:dyDescent="0.25">
      <c r="A385" s="28" t="s">
        <v>88</v>
      </c>
      <c r="B385" s="28" t="s">
        <v>88</v>
      </c>
      <c r="C385" s="76"/>
      <c r="D385" s="77">
        <f t="shared" si="10"/>
        <v>4922</v>
      </c>
      <c r="E385" s="77">
        <v>4176</v>
      </c>
      <c r="F385" s="77">
        <v>746</v>
      </c>
      <c r="G385" s="197">
        <v>8</v>
      </c>
      <c r="H385" s="27"/>
      <c r="I385" s="27">
        <f t="shared" si="11"/>
        <v>883</v>
      </c>
      <c r="J385" s="77">
        <v>865</v>
      </c>
      <c r="K385" s="77">
        <v>18</v>
      </c>
      <c r="L385" s="77">
        <v>1744</v>
      </c>
      <c r="M385" s="27" t="s">
        <v>13</v>
      </c>
      <c r="N385" s="27"/>
      <c r="O385" s="27"/>
    </row>
    <row r="386" spans="1:15" s="29" customFormat="1" ht="9" customHeight="1" x14ac:dyDescent="0.25">
      <c r="A386" s="28"/>
      <c r="B386" s="28"/>
      <c r="C386" s="76"/>
      <c r="D386" s="77"/>
      <c r="E386" s="77"/>
      <c r="F386" s="77"/>
      <c r="G386" s="197"/>
      <c r="H386" s="27"/>
      <c r="I386" s="27"/>
      <c r="J386" s="77"/>
      <c r="K386" s="77"/>
      <c r="L386" s="77"/>
      <c r="M386" s="27"/>
      <c r="N386" s="27"/>
      <c r="O386" s="27"/>
    </row>
    <row r="387" spans="1:15" s="29" customFormat="1" ht="9" customHeight="1" x14ac:dyDescent="0.25">
      <c r="A387" s="25">
        <v>2001</v>
      </c>
      <c r="B387" s="28"/>
      <c r="C387" s="28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28"/>
    </row>
    <row r="388" spans="1:15" s="30" customFormat="1" ht="9" customHeight="1" x14ac:dyDescent="0.25">
      <c r="A388" s="30" t="s">
        <v>10</v>
      </c>
      <c r="B388" s="475"/>
      <c r="C388" s="625">
        <f>SUM(D390:D452)</f>
        <v>946247</v>
      </c>
      <c r="D388" s="625"/>
      <c r="E388" s="475">
        <f>SUM(E390:E452)</f>
        <v>761095</v>
      </c>
      <c r="F388" s="475">
        <f>SUM(F390:F452)</f>
        <v>185152</v>
      </c>
      <c r="G388" s="475">
        <f>SUM(G390:G452)</f>
        <v>36858</v>
      </c>
      <c r="H388" s="475"/>
      <c r="I388" s="475">
        <f>SUM(I390:I452)</f>
        <v>161439</v>
      </c>
      <c r="J388" s="475">
        <f>SUM(J390:J452)</f>
        <v>150164</v>
      </c>
      <c r="K388" s="475">
        <f>SUM(K390:K452)</f>
        <v>11275</v>
      </c>
      <c r="L388" s="475">
        <f>SUM(L390:L452)</f>
        <v>302148</v>
      </c>
      <c r="M388" s="475">
        <f>SUM(M390:M452)</f>
        <v>19022</v>
      </c>
      <c r="N388" s="475"/>
      <c r="O388" s="475"/>
    </row>
    <row r="389" spans="1:15" s="30" customFormat="1" ht="9" customHeight="1" x14ac:dyDescent="0.25">
      <c r="A389" s="194"/>
      <c r="B389" s="475"/>
      <c r="C389" s="475"/>
      <c r="D389" s="77"/>
      <c r="E389" s="475"/>
      <c r="F389" s="475"/>
      <c r="G389" s="475"/>
      <c r="H389" s="475"/>
      <c r="I389" s="475"/>
      <c r="J389" s="475"/>
      <c r="K389" s="475"/>
      <c r="L389" s="475"/>
      <c r="M389" s="475"/>
      <c r="N389" s="475"/>
      <c r="O389" s="475"/>
    </row>
    <row r="390" spans="1:15" s="29" customFormat="1" ht="9" customHeight="1" x14ac:dyDescent="0.25">
      <c r="A390" s="76" t="s">
        <v>14</v>
      </c>
      <c r="B390" s="76" t="s">
        <v>14</v>
      </c>
      <c r="C390" s="76"/>
      <c r="D390" s="27">
        <f>SUM(E390:F390)</f>
        <v>8410</v>
      </c>
      <c r="E390" s="27">
        <v>6951</v>
      </c>
      <c r="F390" s="27">
        <v>1459</v>
      </c>
      <c r="G390" s="27">
        <v>12</v>
      </c>
      <c r="H390" s="27"/>
      <c r="I390" s="27">
        <f>SUM(J390:K390)</f>
        <v>748</v>
      </c>
      <c r="J390" s="27">
        <v>713</v>
      </c>
      <c r="K390" s="27">
        <v>35</v>
      </c>
      <c r="L390" s="27">
        <v>1882</v>
      </c>
      <c r="M390" s="27">
        <v>78</v>
      </c>
      <c r="N390" s="27"/>
      <c r="O390" s="27"/>
    </row>
    <row r="391" spans="1:15" s="29" customFormat="1" ht="9" customHeight="1" x14ac:dyDescent="0.25">
      <c r="A391" s="76" t="s">
        <v>15</v>
      </c>
      <c r="B391" s="76" t="s">
        <v>16</v>
      </c>
      <c r="C391" s="76"/>
      <c r="D391" s="27">
        <f t="shared" ref="D391:D452" si="12">SUM(E391:F391)</f>
        <v>5780</v>
      </c>
      <c r="E391" s="27">
        <v>5506</v>
      </c>
      <c r="F391" s="27">
        <v>274</v>
      </c>
      <c r="G391" s="27">
        <v>0</v>
      </c>
      <c r="H391" s="27"/>
      <c r="I391" s="27">
        <f t="shared" ref="I391:I452" si="13">SUM(J391:K391)</f>
        <v>355</v>
      </c>
      <c r="J391" s="27">
        <v>342</v>
      </c>
      <c r="K391" s="27">
        <v>13</v>
      </c>
      <c r="L391" s="27">
        <v>4626</v>
      </c>
      <c r="M391" s="27">
        <v>0</v>
      </c>
      <c r="N391" s="27"/>
      <c r="O391" s="27"/>
    </row>
    <row r="392" spans="1:15" s="29" customFormat="1" ht="9" customHeight="1" x14ac:dyDescent="0.25">
      <c r="A392" s="76"/>
      <c r="B392" s="76" t="s">
        <v>17</v>
      </c>
      <c r="C392" s="76"/>
      <c r="D392" s="27">
        <f t="shared" si="12"/>
        <v>38203</v>
      </c>
      <c r="E392" s="27">
        <v>37484</v>
      </c>
      <c r="F392" s="27">
        <v>719</v>
      </c>
      <c r="G392" s="27">
        <v>11</v>
      </c>
      <c r="H392" s="27"/>
      <c r="I392" s="27">
        <f t="shared" si="13"/>
        <v>816</v>
      </c>
      <c r="J392" s="27">
        <v>652</v>
      </c>
      <c r="K392" s="27">
        <v>164</v>
      </c>
      <c r="L392" s="27">
        <v>2777</v>
      </c>
      <c r="M392" s="27">
        <v>1056</v>
      </c>
      <c r="N392" s="27"/>
      <c r="O392" s="27"/>
    </row>
    <row r="393" spans="1:15" s="29" customFormat="1" ht="9" customHeight="1" x14ac:dyDescent="0.25">
      <c r="A393" s="81" t="s">
        <v>112</v>
      </c>
      <c r="B393" s="81" t="s">
        <v>18</v>
      </c>
      <c r="C393" s="81"/>
      <c r="D393" s="40">
        <f t="shared" si="12"/>
        <v>13149</v>
      </c>
      <c r="E393" s="40">
        <v>12616</v>
      </c>
      <c r="F393" s="40">
        <v>533</v>
      </c>
      <c r="G393" s="40">
        <v>2</v>
      </c>
      <c r="H393" s="40"/>
      <c r="I393" s="40">
        <f t="shared" si="13"/>
        <v>974</v>
      </c>
      <c r="J393" s="40">
        <v>939</v>
      </c>
      <c r="K393" s="40">
        <v>35</v>
      </c>
      <c r="L393" s="40">
        <v>6480</v>
      </c>
      <c r="M393" s="40">
        <v>428</v>
      </c>
      <c r="N393" s="27"/>
      <c r="O393" s="27"/>
    </row>
    <row r="394" spans="1:15" s="29" customFormat="1" ht="9" customHeight="1" x14ac:dyDescent="0.25">
      <c r="A394" s="76"/>
      <c r="B394" s="76" t="s">
        <v>19</v>
      </c>
      <c r="C394" s="76"/>
      <c r="D394" s="27">
        <f t="shared" si="12"/>
        <v>2128</v>
      </c>
      <c r="E394" s="27">
        <v>1501</v>
      </c>
      <c r="F394" s="27">
        <v>627</v>
      </c>
      <c r="G394" s="27">
        <v>118</v>
      </c>
      <c r="H394" s="27"/>
      <c r="I394" s="27">
        <f t="shared" si="13"/>
        <v>230</v>
      </c>
      <c r="J394" s="27">
        <v>180</v>
      </c>
      <c r="K394" s="27">
        <v>50</v>
      </c>
      <c r="L394" s="27">
        <v>3528</v>
      </c>
      <c r="M394" s="27">
        <v>0</v>
      </c>
      <c r="N394" s="27"/>
      <c r="O394" s="27"/>
    </row>
    <row r="395" spans="1:15" s="29" customFormat="1" ht="9" customHeight="1" x14ac:dyDescent="0.25">
      <c r="A395" s="76"/>
      <c r="B395" s="76" t="s">
        <v>20</v>
      </c>
      <c r="C395" s="76"/>
      <c r="D395" s="27">
        <f t="shared" si="12"/>
        <v>15096</v>
      </c>
      <c r="E395" s="27">
        <v>3344</v>
      </c>
      <c r="F395" s="27">
        <v>11752</v>
      </c>
      <c r="G395" s="27">
        <v>762</v>
      </c>
      <c r="H395" s="27"/>
      <c r="I395" s="27">
        <f t="shared" si="13"/>
        <v>1270</v>
      </c>
      <c r="J395" s="27">
        <v>1093</v>
      </c>
      <c r="K395" s="27">
        <v>177</v>
      </c>
      <c r="L395" s="27">
        <v>4612</v>
      </c>
      <c r="M395" s="27">
        <v>216</v>
      </c>
      <c r="N395" s="27"/>
      <c r="O395" s="27"/>
    </row>
    <row r="396" spans="1:15" s="29" customFormat="1" ht="9" customHeight="1" x14ac:dyDescent="0.25">
      <c r="A396" s="76" t="s">
        <v>21</v>
      </c>
      <c r="B396" s="76" t="s">
        <v>21</v>
      </c>
      <c r="C396" s="76"/>
      <c r="D396" s="27">
        <f t="shared" si="12"/>
        <v>1668</v>
      </c>
      <c r="E396" s="27">
        <v>1658</v>
      </c>
      <c r="F396" s="27">
        <v>10</v>
      </c>
      <c r="G396" s="27">
        <v>2</v>
      </c>
      <c r="H396" s="27"/>
      <c r="I396" s="27">
        <f t="shared" si="13"/>
        <v>285</v>
      </c>
      <c r="J396" s="27">
        <v>283</v>
      </c>
      <c r="K396" s="27">
        <v>2</v>
      </c>
      <c r="L396" s="27">
        <v>1809</v>
      </c>
      <c r="M396" s="27">
        <v>8</v>
      </c>
      <c r="N396" s="27"/>
      <c r="O396" s="27"/>
    </row>
    <row r="397" spans="1:15" s="29" customFormat="1" ht="9" customHeight="1" x14ac:dyDescent="0.25">
      <c r="A397" s="81"/>
      <c r="B397" s="198" t="s">
        <v>22</v>
      </c>
      <c r="C397" s="81"/>
      <c r="D397" s="40">
        <f t="shared" si="12"/>
        <v>4441</v>
      </c>
      <c r="E397" s="40">
        <v>4441</v>
      </c>
      <c r="F397" s="40">
        <v>0</v>
      </c>
      <c r="G397" s="40">
        <v>596</v>
      </c>
      <c r="H397" s="40"/>
      <c r="I397" s="40">
        <f t="shared" si="13"/>
        <v>26248</v>
      </c>
      <c r="J397" s="40">
        <v>26248</v>
      </c>
      <c r="K397" s="40">
        <v>0</v>
      </c>
      <c r="L397" s="40">
        <v>833</v>
      </c>
      <c r="M397" s="40">
        <v>174</v>
      </c>
      <c r="N397" s="27"/>
      <c r="O397" s="27"/>
    </row>
    <row r="398" spans="1:15" s="29" customFormat="1" ht="9" customHeight="1" x14ac:dyDescent="0.25">
      <c r="A398" s="76" t="s">
        <v>23</v>
      </c>
      <c r="B398" s="76" t="s">
        <v>24</v>
      </c>
      <c r="C398" s="76"/>
      <c r="D398" s="27">
        <f t="shared" si="12"/>
        <v>16917</v>
      </c>
      <c r="E398" s="27">
        <v>15904</v>
      </c>
      <c r="F398" s="27">
        <v>1013</v>
      </c>
      <c r="G398" s="27">
        <v>207</v>
      </c>
      <c r="H398" s="27"/>
      <c r="I398" s="27">
        <f t="shared" si="13"/>
        <v>2467</v>
      </c>
      <c r="J398" s="27">
        <v>1960</v>
      </c>
      <c r="K398" s="27">
        <v>507</v>
      </c>
      <c r="L398" s="27">
        <v>4066</v>
      </c>
      <c r="M398" s="27">
        <v>2088</v>
      </c>
      <c r="N398" s="27"/>
      <c r="O398" s="27"/>
    </row>
    <row r="399" spans="1:15" s="29" customFormat="1" ht="9" customHeight="1" x14ac:dyDescent="0.25">
      <c r="A399" s="76" t="s">
        <v>25</v>
      </c>
      <c r="B399" s="76" t="s">
        <v>25</v>
      </c>
      <c r="C399" s="76"/>
      <c r="D399" s="27">
        <f t="shared" si="12"/>
        <v>2448</v>
      </c>
      <c r="E399" s="27">
        <v>2448</v>
      </c>
      <c r="F399" s="27">
        <v>0</v>
      </c>
      <c r="G399" s="27">
        <v>4</v>
      </c>
      <c r="H399" s="27"/>
      <c r="I399" s="27">
        <f t="shared" si="13"/>
        <v>274</v>
      </c>
      <c r="J399" s="27">
        <v>274</v>
      </c>
      <c r="K399" s="27">
        <v>0</v>
      </c>
      <c r="L399" s="27">
        <v>1386</v>
      </c>
      <c r="M399" s="27">
        <v>0</v>
      </c>
      <c r="N399" s="27"/>
      <c r="O399" s="27"/>
    </row>
    <row r="400" spans="1:15" s="29" customFormat="1" ht="9" customHeight="1" x14ac:dyDescent="0.25">
      <c r="A400" s="76"/>
      <c r="B400" s="76" t="s">
        <v>26</v>
      </c>
      <c r="C400" s="76"/>
      <c r="D400" s="27">
        <f t="shared" si="12"/>
        <v>4338</v>
      </c>
      <c r="E400" s="27">
        <v>3329</v>
      </c>
      <c r="F400" s="27">
        <v>1009</v>
      </c>
      <c r="G400" s="27">
        <v>570</v>
      </c>
      <c r="H400" s="27"/>
      <c r="I400" s="27">
        <f t="shared" si="13"/>
        <v>1086</v>
      </c>
      <c r="J400" s="27">
        <v>1076</v>
      </c>
      <c r="K400" s="27">
        <v>10</v>
      </c>
      <c r="L400" s="27">
        <v>1420</v>
      </c>
      <c r="M400" s="27">
        <v>0</v>
      </c>
      <c r="N400" s="27"/>
      <c r="O400" s="27"/>
    </row>
    <row r="401" spans="1:15" s="38" customFormat="1" ht="9" customHeight="1" x14ac:dyDescent="0.25">
      <c r="A401" s="81" t="s">
        <v>27</v>
      </c>
      <c r="B401" s="81" t="s">
        <v>91</v>
      </c>
      <c r="C401" s="81"/>
      <c r="D401" s="40">
        <f t="shared" si="12"/>
        <v>720</v>
      </c>
      <c r="E401" s="40">
        <v>720</v>
      </c>
      <c r="F401" s="40">
        <v>0</v>
      </c>
      <c r="G401" s="40">
        <v>0</v>
      </c>
      <c r="H401" s="40"/>
      <c r="I401" s="40">
        <f t="shared" si="13"/>
        <v>44</v>
      </c>
      <c r="J401" s="40">
        <v>42</v>
      </c>
      <c r="K401" s="40">
        <v>2</v>
      </c>
      <c r="L401" s="40">
        <v>682</v>
      </c>
      <c r="M401" s="40">
        <v>0</v>
      </c>
      <c r="N401" s="27"/>
      <c r="O401" s="27"/>
    </row>
    <row r="402" spans="1:15" s="38" customFormat="1" ht="9" customHeight="1" x14ac:dyDescent="0.25">
      <c r="A402" s="76"/>
      <c r="B402" s="76" t="s">
        <v>89</v>
      </c>
      <c r="C402" s="76"/>
      <c r="D402" s="27">
        <f t="shared" si="12"/>
        <v>874</v>
      </c>
      <c r="E402" s="27">
        <v>792</v>
      </c>
      <c r="F402" s="27">
        <v>82</v>
      </c>
      <c r="G402" s="27">
        <v>8</v>
      </c>
      <c r="H402" s="27"/>
      <c r="I402" s="27">
        <f t="shared" si="13"/>
        <v>252</v>
      </c>
      <c r="J402" s="27">
        <v>241</v>
      </c>
      <c r="K402" s="27">
        <v>11</v>
      </c>
      <c r="L402" s="27">
        <v>1072</v>
      </c>
      <c r="M402" s="27">
        <v>0</v>
      </c>
      <c r="N402" s="27"/>
      <c r="O402" s="27"/>
    </row>
    <row r="403" spans="1:15" s="38" customFormat="1" ht="9" customHeight="1" x14ac:dyDescent="0.25">
      <c r="A403" s="76"/>
      <c r="B403" s="196" t="s">
        <v>90</v>
      </c>
      <c r="C403" s="76"/>
      <c r="D403" s="27">
        <f t="shared" si="12"/>
        <v>834</v>
      </c>
      <c r="E403" s="27">
        <v>834</v>
      </c>
      <c r="F403" s="27">
        <v>0</v>
      </c>
      <c r="G403" s="27">
        <v>0</v>
      </c>
      <c r="H403" s="27"/>
      <c r="I403" s="27">
        <f t="shared" si="13"/>
        <v>90</v>
      </c>
      <c r="J403" s="27">
        <v>90</v>
      </c>
      <c r="K403" s="27">
        <v>0</v>
      </c>
      <c r="L403" s="27">
        <v>512</v>
      </c>
      <c r="M403" s="27">
        <v>2</v>
      </c>
      <c r="N403" s="27"/>
      <c r="O403" s="27"/>
    </row>
    <row r="404" spans="1:15" s="38" customFormat="1" ht="9" customHeight="1" x14ac:dyDescent="0.25">
      <c r="A404" s="76"/>
      <c r="B404" s="76" t="s">
        <v>28</v>
      </c>
      <c r="C404" s="76"/>
      <c r="D404" s="27">
        <f t="shared" si="12"/>
        <v>4183</v>
      </c>
      <c r="E404" s="27">
        <v>4182</v>
      </c>
      <c r="F404" s="27">
        <v>1</v>
      </c>
      <c r="G404" s="27">
        <v>6</v>
      </c>
      <c r="H404" s="27"/>
      <c r="I404" s="27">
        <f t="shared" si="13"/>
        <v>375</v>
      </c>
      <c r="J404" s="27">
        <v>310</v>
      </c>
      <c r="K404" s="27">
        <v>65</v>
      </c>
      <c r="L404" s="27">
        <v>7751</v>
      </c>
      <c r="M404" s="27">
        <v>32</v>
      </c>
      <c r="N404" s="27"/>
      <c r="O404" s="27"/>
    </row>
    <row r="405" spans="1:15" s="38" customFormat="1" ht="9" customHeight="1" x14ac:dyDescent="0.25">
      <c r="A405" s="81"/>
      <c r="B405" s="81" t="s">
        <v>29</v>
      </c>
      <c r="C405" s="81"/>
      <c r="D405" s="40">
        <f t="shared" si="12"/>
        <v>10370</v>
      </c>
      <c r="E405" s="40">
        <v>10370</v>
      </c>
      <c r="F405" s="40">
        <v>0</v>
      </c>
      <c r="G405" s="40">
        <v>0</v>
      </c>
      <c r="H405" s="40"/>
      <c r="I405" s="40">
        <f t="shared" si="13"/>
        <v>0</v>
      </c>
      <c r="J405" s="40">
        <v>0</v>
      </c>
      <c r="K405" s="40">
        <v>0</v>
      </c>
      <c r="L405" s="40">
        <v>0</v>
      </c>
      <c r="M405" s="40">
        <v>0</v>
      </c>
      <c r="N405" s="27"/>
      <c r="O405" s="27"/>
    </row>
    <row r="406" spans="1:15" s="38" customFormat="1" ht="9" customHeight="1" x14ac:dyDescent="0.25">
      <c r="A406" s="76"/>
      <c r="B406" s="76" t="s">
        <v>92</v>
      </c>
      <c r="C406" s="76"/>
      <c r="D406" s="27">
        <f t="shared" si="12"/>
        <v>0</v>
      </c>
      <c r="E406" s="27">
        <v>0</v>
      </c>
      <c r="F406" s="27">
        <v>0</v>
      </c>
      <c r="G406" s="27">
        <v>0</v>
      </c>
      <c r="H406" s="27"/>
      <c r="I406" s="27">
        <f t="shared" si="13"/>
        <v>676</v>
      </c>
      <c r="J406" s="27">
        <v>675</v>
      </c>
      <c r="K406" s="27">
        <v>1</v>
      </c>
      <c r="L406" s="27">
        <v>1283</v>
      </c>
      <c r="M406" s="27">
        <v>70</v>
      </c>
      <c r="N406" s="27"/>
      <c r="O406" s="27"/>
    </row>
    <row r="407" spans="1:15" s="38" customFormat="1" ht="9" customHeight="1" x14ac:dyDescent="0.25">
      <c r="A407" s="76" t="s">
        <v>30</v>
      </c>
      <c r="B407" s="76" t="s">
        <v>31</v>
      </c>
      <c r="C407" s="76"/>
      <c r="D407" s="27">
        <f t="shared" si="12"/>
        <v>12209</v>
      </c>
      <c r="E407" s="27">
        <v>12209</v>
      </c>
      <c r="F407" s="27">
        <v>0</v>
      </c>
      <c r="G407" s="27">
        <v>91</v>
      </c>
      <c r="H407" s="27"/>
      <c r="I407" s="27">
        <f t="shared" si="13"/>
        <v>1162</v>
      </c>
      <c r="J407" s="27">
        <v>958</v>
      </c>
      <c r="K407" s="27">
        <v>204</v>
      </c>
      <c r="L407" s="27">
        <v>3692</v>
      </c>
      <c r="M407" s="27">
        <v>79</v>
      </c>
      <c r="N407" s="27"/>
      <c r="O407" s="27"/>
    </row>
    <row r="408" spans="1:15" s="38" customFormat="1" ht="9" customHeight="1" x14ac:dyDescent="0.25">
      <c r="A408" s="76"/>
      <c r="B408" s="76" t="s">
        <v>30</v>
      </c>
      <c r="C408" s="76"/>
      <c r="D408" s="27">
        <f t="shared" si="12"/>
        <v>20670</v>
      </c>
      <c r="E408" s="27">
        <v>17378</v>
      </c>
      <c r="F408" s="27">
        <v>3292</v>
      </c>
      <c r="G408" s="27">
        <v>181</v>
      </c>
      <c r="H408" s="27"/>
      <c r="I408" s="27">
        <f t="shared" si="13"/>
        <v>5824</v>
      </c>
      <c r="J408" s="27">
        <v>3289</v>
      </c>
      <c r="K408" s="27">
        <v>2535</v>
      </c>
      <c r="L408" s="27">
        <v>9115</v>
      </c>
      <c r="M408" s="27">
        <v>0</v>
      </c>
      <c r="N408" s="27"/>
      <c r="O408" s="27"/>
    </row>
    <row r="409" spans="1:15" s="38" customFormat="1" ht="9" customHeight="1" x14ac:dyDescent="0.25">
      <c r="A409" s="81" t="s">
        <v>111</v>
      </c>
      <c r="B409" s="81" t="s">
        <v>32</v>
      </c>
      <c r="C409" s="81"/>
      <c r="D409" s="40">
        <f t="shared" si="12"/>
        <v>272966</v>
      </c>
      <c r="E409" s="40">
        <v>205659</v>
      </c>
      <c r="F409" s="40">
        <v>67307</v>
      </c>
      <c r="G409" s="40">
        <v>0</v>
      </c>
      <c r="H409" s="40"/>
      <c r="I409" s="40">
        <f t="shared" si="13"/>
        <v>0</v>
      </c>
      <c r="J409" s="40">
        <v>0</v>
      </c>
      <c r="K409" s="40">
        <v>0</v>
      </c>
      <c r="L409" s="40">
        <v>20847</v>
      </c>
      <c r="M409" s="40">
        <v>0</v>
      </c>
      <c r="N409" s="27"/>
      <c r="O409" s="27"/>
    </row>
    <row r="410" spans="1:15" s="38" customFormat="1" ht="9" customHeight="1" x14ac:dyDescent="0.25">
      <c r="A410" s="76" t="s">
        <v>33</v>
      </c>
      <c r="B410" s="76" t="s">
        <v>33</v>
      </c>
      <c r="C410" s="76"/>
      <c r="D410" s="27">
        <f t="shared" si="12"/>
        <v>8467</v>
      </c>
      <c r="E410" s="27">
        <v>7969</v>
      </c>
      <c r="F410" s="27">
        <v>498</v>
      </c>
      <c r="G410" s="27">
        <v>14</v>
      </c>
      <c r="H410" s="27"/>
      <c r="I410" s="27">
        <f t="shared" si="13"/>
        <v>4545</v>
      </c>
      <c r="J410" s="27">
        <v>4516</v>
      </c>
      <c r="K410" s="27">
        <v>29</v>
      </c>
      <c r="L410" s="27">
        <v>3888</v>
      </c>
      <c r="M410" s="27">
        <v>0</v>
      </c>
      <c r="N410" s="27"/>
      <c r="O410" s="27"/>
    </row>
    <row r="411" spans="1:15" s="38" customFormat="1" ht="9" customHeight="1" x14ac:dyDescent="0.25">
      <c r="A411" s="76" t="s">
        <v>34</v>
      </c>
      <c r="B411" s="76" t="s">
        <v>35</v>
      </c>
      <c r="C411" s="76"/>
      <c r="D411" s="27">
        <f t="shared" si="12"/>
        <v>17756</v>
      </c>
      <c r="E411" s="27">
        <v>13271</v>
      </c>
      <c r="F411" s="27">
        <v>4485</v>
      </c>
      <c r="G411" s="27">
        <v>0</v>
      </c>
      <c r="H411" s="27"/>
      <c r="I411" s="27">
        <f t="shared" si="13"/>
        <v>2596</v>
      </c>
      <c r="J411" s="27">
        <v>2512</v>
      </c>
      <c r="K411" s="27">
        <v>84</v>
      </c>
      <c r="L411" s="27">
        <v>5487</v>
      </c>
      <c r="M411" s="27">
        <v>20</v>
      </c>
      <c r="N411" s="27"/>
      <c r="O411" s="27"/>
    </row>
    <row r="412" spans="1:15" s="38" customFormat="1" ht="9" customHeight="1" x14ac:dyDescent="0.25">
      <c r="A412" s="76" t="s">
        <v>36</v>
      </c>
      <c r="B412" s="76" t="s">
        <v>37</v>
      </c>
      <c r="C412" s="76"/>
      <c r="D412" s="27">
        <f t="shared" si="12"/>
        <v>11849</v>
      </c>
      <c r="E412" s="27">
        <v>9902</v>
      </c>
      <c r="F412" s="27">
        <v>1947</v>
      </c>
      <c r="G412" s="27">
        <v>1058</v>
      </c>
      <c r="H412" s="27"/>
      <c r="I412" s="27">
        <f t="shared" si="13"/>
        <v>4015</v>
      </c>
      <c r="J412" s="27">
        <v>3939</v>
      </c>
      <c r="K412" s="27">
        <v>76</v>
      </c>
      <c r="L412" s="27">
        <v>9462</v>
      </c>
      <c r="M412" s="27">
        <v>0</v>
      </c>
      <c r="N412" s="27"/>
      <c r="O412" s="27"/>
    </row>
    <row r="413" spans="1:15" s="38" customFormat="1" ht="9" customHeight="1" x14ac:dyDescent="0.25">
      <c r="A413" s="81"/>
      <c r="B413" s="81" t="s">
        <v>38</v>
      </c>
      <c r="C413" s="81"/>
      <c r="D413" s="40">
        <f t="shared" si="12"/>
        <v>7312</v>
      </c>
      <c r="E413" s="40">
        <v>5909</v>
      </c>
      <c r="F413" s="40">
        <v>1403</v>
      </c>
      <c r="G413" s="40">
        <v>1026</v>
      </c>
      <c r="H413" s="40"/>
      <c r="I413" s="40">
        <f t="shared" si="13"/>
        <v>1973</v>
      </c>
      <c r="J413" s="40">
        <v>1945</v>
      </c>
      <c r="K413" s="40">
        <v>28</v>
      </c>
      <c r="L413" s="40">
        <v>5187</v>
      </c>
      <c r="M413" s="40">
        <v>6204</v>
      </c>
      <c r="N413" s="27"/>
      <c r="O413" s="27"/>
    </row>
    <row r="414" spans="1:15" s="38" customFormat="1" ht="9" customHeight="1" x14ac:dyDescent="0.25">
      <c r="A414" s="76" t="s">
        <v>39</v>
      </c>
      <c r="B414" s="76" t="s">
        <v>40</v>
      </c>
      <c r="C414" s="76"/>
      <c r="D414" s="27">
        <f t="shared" si="12"/>
        <v>94383</v>
      </c>
      <c r="E414" s="27">
        <v>76323</v>
      </c>
      <c r="F414" s="27">
        <v>18060</v>
      </c>
      <c r="G414" s="27">
        <v>29</v>
      </c>
      <c r="H414" s="27"/>
      <c r="I414" s="27">
        <f t="shared" si="13"/>
        <v>9486</v>
      </c>
      <c r="J414" s="27">
        <v>9049</v>
      </c>
      <c r="K414" s="27">
        <v>437</v>
      </c>
      <c r="L414" s="27">
        <v>14715</v>
      </c>
      <c r="M414" s="27">
        <v>0</v>
      </c>
      <c r="N414" s="27"/>
      <c r="O414" s="27"/>
    </row>
    <row r="415" spans="1:15" s="38" customFormat="1" ht="9" customHeight="1" x14ac:dyDescent="0.25">
      <c r="A415" s="76"/>
      <c r="B415" s="76" t="s">
        <v>41</v>
      </c>
      <c r="C415" s="76"/>
      <c r="D415" s="27">
        <f t="shared" si="12"/>
        <v>18064</v>
      </c>
      <c r="E415" s="27">
        <v>10727</v>
      </c>
      <c r="F415" s="27">
        <v>7337</v>
      </c>
      <c r="G415" s="27">
        <v>5188</v>
      </c>
      <c r="H415" s="27"/>
      <c r="I415" s="27">
        <f t="shared" si="13"/>
        <v>5464</v>
      </c>
      <c r="J415" s="27">
        <v>5449</v>
      </c>
      <c r="K415" s="27">
        <v>15</v>
      </c>
      <c r="L415" s="27">
        <v>4518</v>
      </c>
      <c r="M415" s="27">
        <v>1702</v>
      </c>
      <c r="N415" s="27"/>
      <c r="O415" s="27"/>
    </row>
    <row r="416" spans="1:15" s="38" customFormat="1" ht="9" customHeight="1" x14ac:dyDescent="0.25">
      <c r="A416" s="76" t="s">
        <v>32</v>
      </c>
      <c r="B416" s="76" t="s">
        <v>42</v>
      </c>
      <c r="C416" s="76"/>
      <c r="D416" s="27">
        <f t="shared" si="12"/>
        <v>1164</v>
      </c>
      <c r="E416" s="27">
        <v>1164</v>
      </c>
      <c r="F416" s="27">
        <v>0</v>
      </c>
      <c r="G416" s="27">
        <v>11</v>
      </c>
      <c r="H416" s="27"/>
      <c r="I416" s="27">
        <f t="shared" si="13"/>
        <v>24202</v>
      </c>
      <c r="J416" s="27">
        <v>20676</v>
      </c>
      <c r="K416" s="27">
        <v>3526</v>
      </c>
      <c r="L416" s="27">
        <v>21270</v>
      </c>
      <c r="M416" s="27">
        <v>0</v>
      </c>
      <c r="N416" s="27"/>
      <c r="O416" s="27"/>
    </row>
    <row r="417" spans="1:15" s="38" customFormat="1" ht="9" customHeight="1" x14ac:dyDescent="0.25">
      <c r="A417" s="81" t="s">
        <v>43</v>
      </c>
      <c r="B417" s="81" t="s">
        <v>44</v>
      </c>
      <c r="C417" s="81"/>
      <c r="D417" s="40">
        <f t="shared" si="12"/>
        <v>11927</v>
      </c>
      <c r="E417" s="40">
        <v>10401</v>
      </c>
      <c r="F417" s="40">
        <v>1526</v>
      </c>
      <c r="G417" s="40">
        <v>24</v>
      </c>
      <c r="H417" s="40"/>
      <c r="I417" s="40">
        <f t="shared" si="13"/>
        <v>3001</v>
      </c>
      <c r="J417" s="40">
        <v>2982</v>
      </c>
      <c r="K417" s="40">
        <v>19</v>
      </c>
      <c r="L417" s="40">
        <v>3941</v>
      </c>
      <c r="M417" s="40">
        <v>0</v>
      </c>
      <c r="N417" s="27"/>
      <c r="O417" s="27"/>
    </row>
    <row r="418" spans="1:15" s="38" customFormat="1" ht="9" customHeight="1" x14ac:dyDescent="0.25">
      <c r="A418" s="76"/>
      <c r="B418" s="76" t="s">
        <v>45</v>
      </c>
      <c r="C418" s="76"/>
      <c r="D418" s="27">
        <f t="shared" si="12"/>
        <v>906</v>
      </c>
      <c r="E418" s="27">
        <v>906</v>
      </c>
      <c r="F418" s="27">
        <v>0</v>
      </c>
      <c r="G418" s="27">
        <v>0</v>
      </c>
      <c r="H418" s="27"/>
      <c r="I418" s="27">
        <f t="shared" si="13"/>
        <v>2267</v>
      </c>
      <c r="J418" s="27">
        <v>2267</v>
      </c>
      <c r="K418" s="27">
        <v>0</v>
      </c>
      <c r="L418" s="27">
        <v>4146</v>
      </c>
      <c r="M418" s="27">
        <v>0</v>
      </c>
      <c r="N418" s="27"/>
      <c r="O418" s="27"/>
    </row>
    <row r="419" spans="1:15" s="38" customFormat="1" ht="9" customHeight="1" x14ac:dyDescent="0.25">
      <c r="A419" s="76" t="s">
        <v>46</v>
      </c>
      <c r="B419" s="76" t="s">
        <v>47</v>
      </c>
      <c r="C419" s="76"/>
      <c r="D419" s="27">
        <f t="shared" si="12"/>
        <v>2927</v>
      </c>
      <c r="E419" s="27">
        <v>2927</v>
      </c>
      <c r="F419" s="27">
        <v>0</v>
      </c>
      <c r="G419" s="27">
        <v>0</v>
      </c>
      <c r="H419" s="27"/>
      <c r="I419" s="27">
        <f t="shared" si="13"/>
        <v>1732</v>
      </c>
      <c r="J419" s="27">
        <v>1732</v>
      </c>
      <c r="K419" s="27">
        <v>0</v>
      </c>
      <c r="L419" s="27">
        <v>7924</v>
      </c>
      <c r="M419" s="27">
        <v>0</v>
      </c>
      <c r="N419" s="27"/>
      <c r="O419" s="27"/>
    </row>
    <row r="420" spans="1:15" s="38" customFormat="1" ht="9" customHeight="1" x14ac:dyDescent="0.25">
      <c r="A420" s="76" t="s">
        <v>48</v>
      </c>
      <c r="B420" s="76" t="s">
        <v>49</v>
      </c>
      <c r="C420" s="76"/>
      <c r="D420" s="27">
        <f t="shared" si="12"/>
        <v>2204</v>
      </c>
      <c r="E420" s="27">
        <v>2204</v>
      </c>
      <c r="F420" s="27">
        <v>0</v>
      </c>
      <c r="G420" s="27">
        <v>0</v>
      </c>
      <c r="H420" s="27"/>
      <c r="I420" s="27">
        <f t="shared" si="13"/>
        <v>3200</v>
      </c>
      <c r="J420" s="27">
        <v>3200</v>
      </c>
      <c r="K420" s="27">
        <v>0</v>
      </c>
      <c r="L420" s="27">
        <v>5770</v>
      </c>
      <c r="M420" s="27">
        <v>497</v>
      </c>
      <c r="N420" s="27"/>
      <c r="O420" s="27"/>
    </row>
    <row r="421" spans="1:15" s="38" customFormat="1" ht="9" customHeight="1" x14ac:dyDescent="0.25">
      <c r="A421" s="81" t="s">
        <v>50</v>
      </c>
      <c r="B421" s="81" t="s">
        <v>51</v>
      </c>
      <c r="C421" s="81"/>
      <c r="D421" s="40">
        <f t="shared" si="12"/>
        <v>83687</v>
      </c>
      <c r="E421" s="40">
        <v>66310</v>
      </c>
      <c r="F421" s="40">
        <v>17377</v>
      </c>
      <c r="G421" s="40">
        <v>712</v>
      </c>
      <c r="H421" s="40"/>
      <c r="I421" s="40">
        <f t="shared" si="13"/>
        <v>2226</v>
      </c>
      <c r="J421" s="40">
        <v>1829</v>
      </c>
      <c r="K421" s="40">
        <v>397</v>
      </c>
      <c r="L421" s="40">
        <v>2884</v>
      </c>
      <c r="M421" s="40">
        <v>0</v>
      </c>
      <c r="N421" s="27"/>
      <c r="O421" s="27"/>
    </row>
    <row r="422" spans="1:15" s="38" customFormat="1" ht="9" customHeight="1" x14ac:dyDescent="0.25">
      <c r="A422" s="76" t="s">
        <v>52</v>
      </c>
      <c r="B422" s="76" t="s">
        <v>53</v>
      </c>
      <c r="C422" s="76"/>
      <c r="D422" s="27">
        <f t="shared" si="12"/>
        <v>3968</v>
      </c>
      <c r="E422" s="27">
        <v>3966</v>
      </c>
      <c r="F422" s="27">
        <v>2</v>
      </c>
      <c r="G422" s="27">
        <v>708</v>
      </c>
      <c r="H422" s="27"/>
      <c r="I422" s="27">
        <f t="shared" si="13"/>
        <v>870</v>
      </c>
      <c r="J422" s="27">
        <v>849</v>
      </c>
      <c r="K422" s="27">
        <v>21</v>
      </c>
      <c r="L422" s="27">
        <v>667</v>
      </c>
      <c r="M422" s="27">
        <v>0</v>
      </c>
      <c r="N422" s="27"/>
      <c r="O422" s="27"/>
    </row>
    <row r="423" spans="1:15" s="38" customFormat="1" ht="9" customHeight="1" x14ac:dyDescent="0.25">
      <c r="A423" s="76"/>
      <c r="B423" s="76" t="s">
        <v>93</v>
      </c>
      <c r="C423" s="76"/>
      <c r="D423" s="27">
        <f t="shared" si="12"/>
        <v>1224</v>
      </c>
      <c r="E423" s="27">
        <v>1224</v>
      </c>
      <c r="F423" s="27">
        <v>0</v>
      </c>
      <c r="G423" s="27">
        <v>2</v>
      </c>
      <c r="H423" s="27"/>
      <c r="I423" s="27">
        <f t="shared" si="13"/>
        <v>102</v>
      </c>
      <c r="J423" s="27">
        <v>102</v>
      </c>
      <c r="K423" s="27">
        <v>0</v>
      </c>
      <c r="L423" s="27">
        <v>238</v>
      </c>
      <c r="M423" s="27">
        <v>2</v>
      </c>
      <c r="N423" s="27"/>
      <c r="O423" s="27"/>
    </row>
    <row r="424" spans="1:15" s="38" customFormat="1" ht="9" customHeight="1" x14ac:dyDescent="0.25">
      <c r="A424" s="76"/>
      <c r="B424" s="76" t="s">
        <v>94</v>
      </c>
      <c r="C424" s="76"/>
      <c r="D424" s="27">
        <f t="shared" si="12"/>
        <v>0</v>
      </c>
      <c r="E424" s="27">
        <v>0</v>
      </c>
      <c r="F424" s="27">
        <v>0</v>
      </c>
      <c r="G424" s="27">
        <v>0</v>
      </c>
      <c r="H424" s="27"/>
      <c r="I424" s="27">
        <f t="shared" si="13"/>
        <v>0</v>
      </c>
      <c r="J424" s="27">
        <v>0</v>
      </c>
      <c r="K424" s="27">
        <v>0</v>
      </c>
      <c r="L424" s="27">
        <v>124</v>
      </c>
      <c r="M424" s="27">
        <v>0</v>
      </c>
      <c r="N424" s="27"/>
      <c r="O424" s="27"/>
    </row>
    <row r="425" spans="1:15" s="38" customFormat="1" ht="9" customHeight="1" x14ac:dyDescent="0.25">
      <c r="A425" s="81"/>
      <c r="B425" s="81" t="s">
        <v>52</v>
      </c>
      <c r="C425" s="81"/>
      <c r="D425" s="40">
        <f t="shared" si="12"/>
        <v>8965</v>
      </c>
      <c r="E425" s="40">
        <v>8962</v>
      </c>
      <c r="F425" s="40">
        <v>3</v>
      </c>
      <c r="G425" s="40">
        <v>4</v>
      </c>
      <c r="H425" s="40"/>
      <c r="I425" s="40">
        <f t="shared" si="13"/>
        <v>2674</v>
      </c>
      <c r="J425" s="40">
        <v>2667</v>
      </c>
      <c r="K425" s="40">
        <v>7</v>
      </c>
      <c r="L425" s="40">
        <v>2785</v>
      </c>
      <c r="M425" s="40">
        <v>0</v>
      </c>
      <c r="N425" s="27"/>
      <c r="O425" s="27"/>
    </row>
    <row r="426" spans="1:15" s="38" customFormat="1" ht="9" customHeight="1" x14ac:dyDescent="0.25">
      <c r="A426" s="76"/>
      <c r="B426" s="76" t="s">
        <v>54</v>
      </c>
      <c r="C426" s="76"/>
      <c r="D426" s="27">
        <f t="shared" si="12"/>
        <v>1512</v>
      </c>
      <c r="E426" s="27">
        <v>1512</v>
      </c>
      <c r="F426" s="27">
        <v>0</v>
      </c>
      <c r="G426" s="27">
        <v>0</v>
      </c>
      <c r="H426" s="27"/>
      <c r="I426" s="27">
        <f t="shared" si="13"/>
        <v>1551</v>
      </c>
      <c r="J426" s="27">
        <v>1551</v>
      </c>
      <c r="K426" s="27">
        <v>0</v>
      </c>
      <c r="L426" s="27">
        <v>1884</v>
      </c>
      <c r="M426" s="27">
        <v>0</v>
      </c>
      <c r="N426" s="27"/>
      <c r="O426" s="27"/>
    </row>
    <row r="427" spans="1:15" s="38" customFormat="1" ht="9" customHeight="1" x14ac:dyDescent="0.25">
      <c r="A427" s="76" t="s">
        <v>55</v>
      </c>
      <c r="B427" s="76" t="s">
        <v>55</v>
      </c>
      <c r="C427" s="76"/>
      <c r="D427" s="27">
        <f t="shared" si="12"/>
        <v>4816</v>
      </c>
      <c r="E427" s="27">
        <v>4024</v>
      </c>
      <c r="F427" s="27">
        <v>792</v>
      </c>
      <c r="G427" s="27">
        <v>41</v>
      </c>
      <c r="H427" s="27"/>
      <c r="I427" s="27">
        <f t="shared" si="13"/>
        <v>1820</v>
      </c>
      <c r="J427" s="27">
        <v>1769</v>
      </c>
      <c r="K427" s="27">
        <v>51</v>
      </c>
      <c r="L427" s="27">
        <v>7987</v>
      </c>
      <c r="M427" s="27">
        <v>121</v>
      </c>
      <c r="N427" s="27"/>
      <c r="O427" s="27"/>
    </row>
    <row r="428" spans="1:15" s="38" customFormat="1" ht="9" customHeight="1" x14ac:dyDescent="0.25">
      <c r="A428" s="76"/>
      <c r="B428" s="76" t="s">
        <v>56</v>
      </c>
      <c r="C428" s="76"/>
      <c r="D428" s="27">
        <f t="shared" si="12"/>
        <v>0</v>
      </c>
      <c r="E428" s="27">
        <v>0</v>
      </c>
      <c r="F428" s="27">
        <v>0</v>
      </c>
      <c r="G428" s="27">
        <v>0</v>
      </c>
      <c r="H428" s="27"/>
      <c r="I428" s="27">
        <f t="shared" si="13"/>
        <v>495</v>
      </c>
      <c r="J428" s="27">
        <v>495</v>
      </c>
      <c r="K428" s="27">
        <v>0</v>
      </c>
      <c r="L428" s="27">
        <v>1678</v>
      </c>
      <c r="M428" s="27">
        <v>0</v>
      </c>
      <c r="N428" s="27"/>
      <c r="O428" s="27"/>
    </row>
    <row r="429" spans="1:15" s="38" customFormat="1" ht="9" customHeight="1" x14ac:dyDescent="0.25">
      <c r="A429" s="81" t="s">
        <v>57</v>
      </c>
      <c r="B429" s="81" t="s">
        <v>58</v>
      </c>
      <c r="C429" s="81"/>
      <c r="D429" s="40">
        <f t="shared" si="12"/>
        <v>4896</v>
      </c>
      <c r="E429" s="40">
        <v>4896</v>
      </c>
      <c r="F429" s="40">
        <v>0</v>
      </c>
      <c r="G429" s="40">
        <v>0</v>
      </c>
      <c r="H429" s="40"/>
      <c r="I429" s="40">
        <f t="shared" si="13"/>
        <v>2510</v>
      </c>
      <c r="J429" s="40">
        <v>2506</v>
      </c>
      <c r="K429" s="40">
        <v>4</v>
      </c>
      <c r="L429" s="40">
        <v>6244</v>
      </c>
      <c r="M429" s="40">
        <v>384</v>
      </c>
      <c r="N429" s="27"/>
      <c r="O429" s="27"/>
    </row>
    <row r="430" spans="1:15" s="38" customFormat="1" ht="9" customHeight="1" x14ac:dyDescent="0.25">
      <c r="A430" s="76" t="s">
        <v>59</v>
      </c>
      <c r="B430" s="76" t="s">
        <v>60</v>
      </c>
      <c r="C430" s="76"/>
      <c r="D430" s="27">
        <f t="shared" si="12"/>
        <v>48684</v>
      </c>
      <c r="E430" s="27">
        <v>21201</v>
      </c>
      <c r="F430" s="27">
        <v>27483</v>
      </c>
      <c r="G430" s="27">
        <v>20948</v>
      </c>
      <c r="H430" s="27"/>
      <c r="I430" s="27">
        <f t="shared" si="13"/>
        <v>4242</v>
      </c>
      <c r="J430" s="27">
        <v>3463</v>
      </c>
      <c r="K430" s="27">
        <v>779</v>
      </c>
      <c r="L430" s="27">
        <v>6824</v>
      </c>
      <c r="M430" s="27">
        <v>202</v>
      </c>
      <c r="N430" s="27"/>
      <c r="O430" s="27"/>
    </row>
    <row r="431" spans="1:15" s="38" customFormat="1" ht="9" customHeight="1" x14ac:dyDescent="0.25">
      <c r="A431" s="76"/>
      <c r="B431" s="76" t="s">
        <v>61</v>
      </c>
      <c r="C431" s="76"/>
      <c r="D431" s="27">
        <f t="shared" si="12"/>
        <v>1410</v>
      </c>
      <c r="E431" s="27">
        <v>1378</v>
      </c>
      <c r="F431" s="27">
        <v>32</v>
      </c>
      <c r="G431" s="27">
        <v>12</v>
      </c>
      <c r="H431" s="27"/>
      <c r="I431" s="27">
        <f t="shared" si="13"/>
        <v>1032</v>
      </c>
      <c r="J431" s="27">
        <v>1004</v>
      </c>
      <c r="K431" s="27">
        <v>28</v>
      </c>
      <c r="L431" s="27">
        <v>3757</v>
      </c>
      <c r="M431" s="27">
        <v>0</v>
      </c>
      <c r="N431" s="27"/>
      <c r="O431" s="27"/>
    </row>
    <row r="432" spans="1:15" s="38" customFormat="1" ht="9" customHeight="1" x14ac:dyDescent="0.25">
      <c r="A432" s="76"/>
      <c r="B432" s="76" t="s">
        <v>62</v>
      </c>
      <c r="C432" s="76"/>
      <c r="D432" s="27">
        <f t="shared" si="12"/>
        <v>6616</v>
      </c>
      <c r="E432" s="27">
        <v>5197</v>
      </c>
      <c r="F432" s="27">
        <v>1419</v>
      </c>
      <c r="G432" s="27">
        <v>1846</v>
      </c>
      <c r="H432" s="27"/>
      <c r="I432" s="27">
        <f t="shared" si="13"/>
        <v>4066</v>
      </c>
      <c r="J432" s="27">
        <v>3890</v>
      </c>
      <c r="K432" s="27">
        <v>176</v>
      </c>
      <c r="L432" s="27">
        <v>2697</v>
      </c>
      <c r="M432" s="27">
        <v>0</v>
      </c>
      <c r="N432" s="27"/>
      <c r="O432" s="27"/>
    </row>
    <row r="433" spans="1:15" s="38" customFormat="1" ht="9" customHeight="1" x14ac:dyDescent="0.25">
      <c r="A433" s="81" t="s">
        <v>63</v>
      </c>
      <c r="B433" s="81" t="s">
        <v>63</v>
      </c>
      <c r="C433" s="81"/>
      <c r="D433" s="40">
        <f t="shared" si="12"/>
        <v>12496</v>
      </c>
      <c r="E433" s="40">
        <v>11598</v>
      </c>
      <c r="F433" s="40">
        <v>898</v>
      </c>
      <c r="G433" s="40">
        <v>65</v>
      </c>
      <c r="H433" s="40"/>
      <c r="I433" s="40">
        <f t="shared" si="13"/>
        <v>2134</v>
      </c>
      <c r="J433" s="40">
        <v>1968</v>
      </c>
      <c r="K433" s="40">
        <v>166</v>
      </c>
      <c r="L433" s="40">
        <v>4826</v>
      </c>
      <c r="M433" s="40">
        <v>250</v>
      </c>
      <c r="N433" s="27"/>
      <c r="O433" s="27"/>
    </row>
    <row r="434" spans="1:15" s="38" customFormat="1" ht="9" customHeight="1" x14ac:dyDescent="0.25">
      <c r="A434" s="76"/>
      <c r="B434" s="76" t="s">
        <v>64</v>
      </c>
      <c r="C434" s="76"/>
      <c r="D434" s="27">
        <f t="shared" si="12"/>
        <v>0</v>
      </c>
      <c r="E434" s="27">
        <v>0</v>
      </c>
      <c r="F434" s="27">
        <v>0</v>
      </c>
      <c r="G434" s="27">
        <v>0</v>
      </c>
      <c r="H434" s="27"/>
      <c r="I434" s="27">
        <f t="shared" si="13"/>
        <v>128</v>
      </c>
      <c r="J434" s="27">
        <v>128</v>
      </c>
      <c r="K434" s="27">
        <v>0</v>
      </c>
      <c r="L434" s="27">
        <v>650</v>
      </c>
      <c r="M434" s="27">
        <v>0</v>
      </c>
      <c r="N434" s="27"/>
      <c r="O434" s="27"/>
    </row>
    <row r="435" spans="1:15" s="38" customFormat="1" ht="9" customHeight="1" x14ac:dyDescent="0.25">
      <c r="A435" s="76" t="s">
        <v>65</v>
      </c>
      <c r="B435" s="76" t="s">
        <v>66</v>
      </c>
      <c r="C435" s="76"/>
      <c r="D435" s="27">
        <f t="shared" si="12"/>
        <v>17149</v>
      </c>
      <c r="E435" s="27">
        <v>16537</v>
      </c>
      <c r="F435" s="27">
        <v>612</v>
      </c>
      <c r="G435" s="27">
        <v>38</v>
      </c>
      <c r="H435" s="27"/>
      <c r="I435" s="27">
        <f t="shared" si="13"/>
        <v>7443</v>
      </c>
      <c r="J435" s="27">
        <v>7408</v>
      </c>
      <c r="K435" s="27">
        <v>35</v>
      </c>
      <c r="L435" s="27">
        <v>22123</v>
      </c>
      <c r="M435" s="27">
        <v>0</v>
      </c>
      <c r="N435" s="27"/>
      <c r="O435" s="27"/>
    </row>
    <row r="436" spans="1:15" s="38" customFormat="1" ht="9" customHeight="1" x14ac:dyDescent="0.25">
      <c r="A436" s="76"/>
      <c r="B436" s="76" t="s">
        <v>67</v>
      </c>
      <c r="C436" s="76"/>
      <c r="D436" s="27">
        <f t="shared" si="12"/>
        <v>9583</v>
      </c>
      <c r="E436" s="27">
        <v>9583</v>
      </c>
      <c r="F436" s="27">
        <v>0</v>
      </c>
      <c r="G436" s="27">
        <v>2</v>
      </c>
      <c r="H436" s="27"/>
      <c r="I436" s="27">
        <f t="shared" si="13"/>
        <v>1393</v>
      </c>
      <c r="J436" s="27">
        <v>1389</v>
      </c>
      <c r="K436" s="27">
        <v>4</v>
      </c>
      <c r="L436" s="27">
        <v>9936</v>
      </c>
      <c r="M436" s="27">
        <v>74</v>
      </c>
      <c r="N436" s="27"/>
      <c r="O436" s="27"/>
    </row>
    <row r="437" spans="1:15" s="38" customFormat="1" ht="9" customHeight="1" x14ac:dyDescent="0.25">
      <c r="A437" s="81"/>
      <c r="B437" s="81" t="s">
        <v>68</v>
      </c>
      <c r="C437" s="81"/>
      <c r="D437" s="40">
        <f t="shared" si="12"/>
        <v>14994</v>
      </c>
      <c r="E437" s="40">
        <v>12051</v>
      </c>
      <c r="F437" s="40">
        <v>2943</v>
      </c>
      <c r="G437" s="40">
        <v>1300</v>
      </c>
      <c r="H437" s="40"/>
      <c r="I437" s="40">
        <f t="shared" si="13"/>
        <v>1841</v>
      </c>
      <c r="J437" s="40">
        <v>1725</v>
      </c>
      <c r="K437" s="40">
        <v>116</v>
      </c>
      <c r="L437" s="40">
        <v>4798</v>
      </c>
      <c r="M437" s="40">
        <v>2</v>
      </c>
      <c r="N437" s="27"/>
      <c r="O437" s="27"/>
    </row>
    <row r="438" spans="1:15" s="38" customFormat="1" ht="9" customHeight="1" x14ac:dyDescent="0.25">
      <c r="A438" s="76" t="s">
        <v>69</v>
      </c>
      <c r="B438" s="76" t="s">
        <v>70</v>
      </c>
      <c r="C438" s="76"/>
      <c r="D438" s="27">
        <f t="shared" si="12"/>
        <v>7464</v>
      </c>
      <c r="E438" s="27">
        <v>7464</v>
      </c>
      <c r="F438" s="27">
        <v>0</v>
      </c>
      <c r="G438" s="27">
        <v>2</v>
      </c>
      <c r="H438" s="27"/>
      <c r="I438" s="27">
        <f t="shared" si="13"/>
        <v>968</v>
      </c>
      <c r="J438" s="27">
        <v>789</v>
      </c>
      <c r="K438" s="27">
        <v>179</v>
      </c>
      <c r="L438" s="27">
        <v>5488</v>
      </c>
      <c r="M438" s="27">
        <v>370</v>
      </c>
      <c r="N438" s="27"/>
      <c r="O438" s="27"/>
    </row>
    <row r="439" spans="1:15" s="38" customFormat="1" ht="9" customHeight="1" x14ac:dyDescent="0.25">
      <c r="A439" s="76"/>
      <c r="B439" s="76" t="s">
        <v>71</v>
      </c>
      <c r="C439" s="76"/>
      <c r="D439" s="27">
        <f t="shared" si="12"/>
        <v>2014</v>
      </c>
      <c r="E439" s="27">
        <v>1085</v>
      </c>
      <c r="F439" s="27">
        <v>929</v>
      </c>
      <c r="G439" s="27">
        <v>81</v>
      </c>
      <c r="H439" s="27"/>
      <c r="I439" s="27">
        <f t="shared" si="13"/>
        <v>218</v>
      </c>
      <c r="J439" s="27">
        <v>194</v>
      </c>
      <c r="K439" s="27">
        <v>24</v>
      </c>
      <c r="L439" s="27">
        <v>2950</v>
      </c>
      <c r="M439" s="27">
        <v>201</v>
      </c>
      <c r="N439" s="27"/>
      <c r="O439" s="27"/>
    </row>
    <row r="440" spans="1:15" s="38" customFormat="1" ht="9" customHeight="1" x14ac:dyDescent="0.25">
      <c r="A440" s="76"/>
      <c r="B440" s="76" t="s">
        <v>72</v>
      </c>
      <c r="C440" s="76"/>
      <c r="D440" s="27">
        <f t="shared" si="12"/>
        <v>32341</v>
      </c>
      <c r="E440" s="27">
        <v>26898</v>
      </c>
      <c r="F440" s="27">
        <v>5443</v>
      </c>
      <c r="G440" s="27">
        <v>0</v>
      </c>
      <c r="H440" s="27"/>
      <c r="I440" s="27">
        <f t="shared" si="13"/>
        <v>1652</v>
      </c>
      <c r="J440" s="27">
        <v>1314</v>
      </c>
      <c r="K440" s="27">
        <v>338</v>
      </c>
      <c r="L440" s="27">
        <v>12431</v>
      </c>
      <c r="M440" s="27">
        <v>1804</v>
      </c>
      <c r="N440" s="27"/>
      <c r="O440" s="27"/>
    </row>
    <row r="441" spans="1:15" s="38" customFormat="1" ht="9" customHeight="1" x14ac:dyDescent="0.25">
      <c r="A441" s="81"/>
      <c r="B441" s="81" t="s">
        <v>73</v>
      </c>
      <c r="C441" s="81"/>
      <c r="D441" s="40">
        <f t="shared" si="12"/>
        <v>4</v>
      </c>
      <c r="E441" s="40">
        <v>4</v>
      </c>
      <c r="F441" s="40">
        <v>0</v>
      </c>
      <c r="G441" s="40">
        <v>0</v>
      </c>
      <c r="H441" s="40"/>
      <c r="I441" s="40">
        <f t="shared" si="13"/>
        <v>248</v>
      </c>
      <c r="J441" s="40">
        <v>232</v>
      </c>
      <c r="K441" s="40">
        <v>16</v>
      </c>
      <c r="L441" s="40">
        <v>2392</v>
      </c>
      <c r="M441" s="40">
        <v>40</v>
      </c>
      <c r="N441" s="27"/>
      <c r="O441" s="27"/>
    </row>
    <row r="442" spans="1:15" s="38" customFormat="1" ht="9" customHeight="1" x14ac:dyDescent="0.25">
      <c r="A442" s="76" t="s">
        <v>74</v>
      </c>
      <c r="B442" s="76" t="s">
        <v>75</v>
      </c>
      <c r="C442" s="76"/>
      <c r="D442" s="27">
        <f t="shared" si="12"/>
        <v>12880</v>
      </c>
      <c r="E442" s="27">
        <v>12875</v>
      </c>
      <c r="F442" s="27">
        <v>5</v>
      </c>
      <c r="G442" s="27">
        <v>16</v>
      </c>
      <c r="H442" s="27"/>
      <c r="I442" s="27">
        <f t="shared" si="13"/>
        <v>2552</v>
      </c>
      <c r="J442" s="27">
        <v>2546</v>
      </c>
      <c r="K442" s="27">
        <v>6</v>
      </c>
      <c r="L442" s="27">
        <v>3192</v>
      </c>
      <c r="M442" s="27">
        <v>418</v>
      </c>
      <c r="N442" s="27"/>
      <c r="O442" s="27"/>
    </row>
    <row r="443" spans="1:15" s="38" customFormat="1" ht="9" customHeight="1" x14ac:dyDescent="0.25">
      <c r="A443" s="76" t="s">
        <v>76</v>
      </c>
      <c r="B443" s="76" t="s">
        <v>77</v>
      </c>
      <c r="C443" s="76"/>
      <c r="D443" s="27">
        <f t="shared" si="12"/>
        <v>2761</v>
      </c>
      <c r="E443" s="27">
        <v>2761</v>
      </c>
      <c r="F443" s="27">
        <v>0</v>
      </c>
      <c r="G443" s="27">
        <v>0</v>
      </c>
      <c r="H443" s="27"/>
      <c r="I443" s="27">
        <f t="shared" si="13"/>
        <v>583</v>
      </c>
      <c r="J443" s="27">
        <v>583</v>
      </c>
      <c r="K443" s="27">
        <v>0</v>
      </c>
      <c r="L443" s="27">
        <v>4320</v>
      </c>
      <c r="M443" s="27">
        <v>0</v>
      </c>
      <c r="N443" s="27"/>
      <c r="O443" s="27"/>
    </row>
    <row r="444" spans="1:15" s="38" customFormat="1" ht="9" customHeight="1" x14ac:dyDescent="0.25">
      <c r="A444" s="76"/>
      <c r="B444" s="76" t="s">
        <v>78</v>
      </c>
      <c r="C444" s="76"/>
      <c r="D444" s="27">
        <f t="shared" si="12"/>
        <v>2087</v>
      </c>
      <c r="E444" s="27">
        <v>2087</v>
      </c>
      <c r="F444" s="27">
        <v>0</v>
      </c>
      <c r="G444" s="27">
        <v>4</v>
      </c>
      <c r="H444" s="27"/>
      <c r="I444" s="27">
        <f t="shared" si="13"/>
        <v>351</v>
      </c>
      <c r="J444" s="27">
        <v>304</v>
      </c>
      <c r="K444" s="27">
        <v>47</v>
      </c>
      <c r="L444" s="27">
        <v>2280</v>
      </c>
      <c r="M444" s="27">
        <v>0</v>
      </c>
      <c r="N444" s="27"/>
      <c r="O444" s="27"/>
    </row>
    <row r="445" spans="1:15" s="38" customFormat="1" ht="9" customHeight="1" x14ac:dyDescent="0.25">
      <c r="A445" s="81"/>
      <c r="B445" s="81" t="s">
        <v>79</v>
      </c>
      <c r="C445" s="81"/>
      <c r="D445" s="40">
        <f t="shared" si="12"/>
        <v>1302</v>
      </c>
      <c r="E445" s="40">
        <v>1302</v>
      </c>
      <c r="F445" s="40">
        <v>0</v>
      </c>
      <c r="G445" s="40">
        <v>67</v>
      </c>
      <c r="H445" s="40"/>
      <c r="I445" s="40">
        <f t="shared" si="13"/>
        <v>582</v>
      </c>
      <c r="J445" s="40">
        <v>524</v>
      </c>
      <c r="K445" s="40">
        <v>58</v>
      </c>
      <c r="L445" s="40">
        <v>1853</v>
      </c>
      <c r="M445" s="40">
        <v>320</v>
      </c>
      <c r="N445" s="27"/>
      <c r="O445" s="27"/>
    </row>
    <row r="446" spans="1:15" s="38" customFormat="1" ht="9" customHeight="1" x14ac:dyDescent="0.25">
      <c r="A446" s="76"/>
      <c r="B446" s="76" t="s">
        <v>80</v>
      </c>
      <c r="C446" s="76"/>
      <c r="D446" s="27">
        <f t="shared" si="12"/>
        <v>3752</v>
      </c>
      <c r="E446" s="27">
        <v>3752</v>
      </c>
      <c r="F446" s="27">
        <v>0</v>
      </c>
      <c r="G446" s="27">
        <v>0</v>
      </c>
      <c r="H446" s="27"/>
      <c r="I446" s="27">
        <f t="shared" si="13"/>
        <v>1501</v>
      </c>
      <c r="J446" s="27">
        <v>1435</v>
      </c>
      <c r="K446" s="27">
        <v>66</v>
      </c>
      <c r="L446" s="27">
        <v>3975</v>
      </c>
      <c r="M446" s="27">
        <v>0</v>
      </c>
      <c r="N446" s="27"/>
      <c r="O446" s="27"/>
    </row>
    <row r="447" spans="1:15" s="38" customFormat="1" ht="9" customHeight="1" x14ac:dyDescent="0.25">
      <c r="A447" s="76"/>
      <c r="B447" s="76" t="s">
        <v>81</v>
      </c>
      <c r="C447" s="76"/>
      <c r="D447" s="27">
        <f t="shared" si="12"/>
        <v>11835</v>
      </c>
      <c r="E447" s="27">
        <v>11049</v>
      </c>
      <c r="F447" s="27">
        <v>786</v>
      </c>
      <c r="G447" s="27">
        <v>43</v>
      </c>
      <c r="H447" s="27"/>
      <c r="I447" s="27">
        <f t="shared" si="13"/>
        <v>2851</v>
      </c>
      <c r="J447" s="27">
        <v>2471</v>
      </c>
      <c r="K447" s="27">
        <v>380</v>
      </c>
      <c r="L447" s="27">
        <v>6826</v>
      </c>
      <c r="M447" s="27">
        <v>0</v>
      </c>
      <c r="N447" s="27"/>
      <c r="O447" s="27"/>
    </row>
    <row r="448" spans="1:15" s="38" customFormat="1" ht="9" customHeight="1" x14ac:dyDescent="0.25">
      <c r="A448" s="76" t="s">
        <v>82</v>
      </c>
      <c r="B448" s="76" t="s">
        <v>83</v>
      </c>
      <c r="C448" s="76"/>
      <c r="D448" s="27">
        <f t="shared" si="12"/>
        <v>1932</v>
      </c>
      <c r="E448" s="27">
        <v>1932</v>
      </c>
      <c r="F448" s="27">
        <v>0</v>
      </c>
      <c r="G448" s="27">
        <v>4</v>
      </c>
      <c r="H448" s="27"/>
      <c r="I448" s="27">
        <f t="shared" si="13"/>
        <v>1396</v>
      </c>
      <c r="J448" s="27">
        <v>1383</v>
      </c>
      <c r="K448" s="27">
        <v>13</v>
      </c>
      <c r="L448" s="27">
        <v>1099</v>
      </c>
      <c r="M448" s="27">
        <v>0</v>
      </c>
      <c r="N448" s="27"/>
      <c r="O448" s="27"/>
    </row>
    <row r="449" spans="1:26" s="38" customFormat="1" ht="9" customHeight="1" x14ac:dyDescent="0.25">
      <c r="A449" s="81"/>
      <c r="B449" s="81" t="s">
        <v>84</v>
      </c>
      <c r="C449" s="81"/>
      <c r="D449" s="40">
        <f t="shared" si="12"/>
        <v>3226</v>
      </c>
      <c r="E449" s="40">
        <v>3226</v>
      </c>
      <c r="F449" s="40">
        <v>0</v>
      </c>
      <c r="G449" s="40">
        <v>10</v>
      </c>
      <c r="H449" s="40"/>
      <c r="I449" s="40">
        <f t="shared" si="13"/>
        <v>3002</v>
      </c>
      <c r="J449" s="40">
        <v>3002</v>
      </c>
      <c r="K449" s="40">
        <v>0</v>
      </c>
      <c r="L449" s="40">
        <v>921</v>
      </c>
      <c r="M449" s="40">
        <v>0</v>
      </c>
      <c r="N449" s="27"/>
      <c r="O449" s="27"/>
    </row>
    <row r="450" spans="1:26" s="38" customFormat="1" ht="9" customHeight="1" x14ac:dyDescent="0.25">
      <c r="A450" s="76"/>
      <c r="B450" s="76" t="s">
        <v>85</v>
      </c>
      <c r="C450" s="76"/>
      <c r="D450" s="27">
        <f t="shared" si="12"/>
        <v>12248</v>
      </c>
      <c r="E450" s="27">
        <v>11761</v>
      </c>
      <c r="F450" s="27">
        <v>487</v>
      </c>
      <c r="G450" s="27">
        <v>40</v>
      </c>
      <c r="H450" s="27"/>
      <c r="I450" s="27">
        <f t="shared" si="13"/>
        <v>2323</v>
      </c>
      <c r="J450" s="27">
        <v>2220</v>
      </c>
      <c r="K450" s="27">
        <v>103</v>
      </c>
      <c r="L450" s="27">
        <v>4062</v>
      </c>
      <c r="M450" s="27">
        <v>32</v>
      </c>
      <c r="N450" s="27"/>
      <c r="O450" s="27"/>
    </row>
    <row r="451" spans="1:26" s="38" customFormat="1" ht="9" customHeight="1" x14ac:dyDescent="0.25">
      <c r="A451" s="76" t="s">
        <v>86</v>
      </c>
      <c r="B451" s="76" t="s">
        <v>87</v>
      </c>
      <c r="C451" s="76"/>
      <c r="D451" s="27">
        <f t="shared" si="12"/>
        <v>14200</v>
      </c>
      <c r="E451" s="27">
        <v>12770</v>
      </c>
      <c r="F451" s="27">
        <v>1430</v>
      </c>
      <c r="G451" s="80">
        <v>993</v>
      </c>
      <c r="H451" s="27"/>
      <c r="I451" s="27">
        <f t="shared" si="13"/>
        <v>2043</v>
      </c>
      <c r="J451" s="27">
        <v>1864</v>
      </c>
      <c r="K451" s="27">
        <v>179</v>
      </c>
      <c r="L451" s="27">
        <v>4243</v>
      </c>
      <c r="M451" s="27">
        <v>2148</v>
      </c>
      <c r="N451" s="27"/>
      <c r="O451" s="27"/>
    </row>
    <row r="452" spans="1:26" s="38" customFormat="1" ht="9" customHeight="1" x14ac:dyDescent="0.25">
      <c r="A452" s="37" t="s">
        <v>88</v>
      </c>
      <c r="B452" s="37" t="s">
        <v>88</v>
      </c>
      <c r="C452" s="76"/>
      <c r="D452" s="27">
        <f t="shared" si="12"/>
        <v>5838</v>
      </c>
      <c r="E452" s="80">
        <v>4661</v>
      </c>
      <c r="F452" s="80">
        <v>1177</v>
      </c>
      <c r="G452" s="199">
        <v>0</v>
      </c>
      <c r="H452" s="27"/>
      <c r="I452" s="27">
        <f t="shared" si="13"/>
        <v>985</v>
      </c>
      <c r="J452" s="80">
        <v>928</v>
      </c>
      <c r="K452" s="80">
        <v>57</v>
      </c>
      <c r="L452" s="80">
        <v>1333</v>
      </c>
      <c r="M452" s="80">
        <v>0</v>
      </c>
      <c r="N452" s="27"/>
      <c r="O452" s="27"/>
    </row>
    <row r="453" spans="1:26" ht="9" customHeight="1" x14ac:dyDescent="0.2">
      <c r="A453" s="26"/>
      <c r="B453" s="62"/>
      <c r="C453" s="62"/>
      <c r="D453" s="82"/>
      <c r="E453" s="82"/>
      <c r="F453" s="82"/>
      <c r="G453" s="82"/>
      <c r="H453" s="82"/>
      <c r="I453" s="82"/>
      <c r="J453" s="82"/>
      <c r="K453" s="82"/>
      <c r="L453" s="82"/>
      <c r="M453" s="82"/>
    </row>
    <row r="454" spans="1:26" s="29" customFormat="1" ht="9" customHeight="1" x14ac:dyDescent="0.25">
      <c r="A454" s="25">
        <v>2002</v>
      </c>
      <c r="B454" s="28"/>
      <c r="C454" s="28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28"/>
    </row>
    <row r="455" spans="1:26" ht="9" customHeight="1" x14ac:dyDescent="0.2">
      <c r="A455" s="30" t="s">
        <v>10</v>
      </c>
      <c r="B455" s="475"/>
      <c r="C455" s="170"/>
      <c r="D455" s="475">
        <f>SUM(D457:D519)</f>
        <v>933195</v>
      </c>
      <c r="E455" s="475">
        <f>SUM(E457:E519)</f>
        <v>743958</v>
      </c>
      <c r="F455" s="475">
        <f>SUM(F457:F519)</f>
        <v>189237</v>
      </c>
      <c r="G455" s="475">
        <f>SUM(G457:G519)</f>
        <v>32109</v>
      </c>
      <c r="H455" s="475"/>
      <c r="I455" s="475">
        <f>SUM(I457:I519)</f>
        <v>169022</v>
      </c>
      <c r="J455" s="475">
        <f>SUM(J457:J519)</f>
        <v>156383</v>
      </c>
      <c r="K455" s="475">
        <f>SUM(K457:K519)</f>
        <v>12639</v>
      </c>
      <c r="L455" s="475">
        <f>SUM(L457:L519)</f>
        <v>303842</v>
      </c>
      <c r="M455" s="475">
        <f>SUM(M457:M519)</f>
        <v>18847</v>
      </c>
      <c r="O455" s="200"/>
      <c r="P455" s="200"/>
      <c r="Q455" s="200"/>
      <c r="R455" s="200"/>
      <c r="S455" s="200"/>
      <c r="T455" s="200"/>
      <c r="U455" s="200"/>
      <c r="V455" s="200"/>
      <c r="W455" s="200"/>
      <c r="X455" s="200"/>
      <c r="Y455" s="200"/>
      <c r="Z455" s="200"/>
    </row>
    <row r="456" spans="1:26" ht="9" customHeight="1" x14ac:dyDescent="0.2">
      <c r="A456" s="194"/>
      <c r="B456" s="475"/>
      <c r="C456" s="170"/>
      <c r="D456" s="171"/>
      <c r="E456" s="171"/>
      <c r="F456" s="171"/>
      <c r="G456" s="171"/>
      <c r="H456" s="171"/>
      <c r="I456" s="171"/>
      <c r="J456" s="171"/>
      <c r="K456" s="171"/>
      <c r="L456" s="171"/>
      <c r="M456" s="171"/>
      <c r="O456" s="200"/>
      <c r="P456" s="200"/>
      <c r="Q456" s="200"/>
      <c r="R456" s="200"/>
      <c r="S456" s="200"/>
      <c r="T456" s="200"/>
      <c r="U456" s="200"/>
      <c r="V456" s="200"/>
      <c r="W456" s="200"/>
      <c r="X456" s="200"/>
      <c r="Y456" s="200"/>
      <c r="Z456" s="200"/>
    </row>
    <row r="457" spans="1:26" ht="9" customHeight="1" x14ac:dyDescent="0.2">
      <c r="A457" s="76" t="s">
        <v>14</v>
      </c>
      <c r="B457" s="76" t="s">
        <v>14</v>
      </c>
      <c r="C457" s="62"/>
      <c r="D457" s="27">
        <f>SUM(E457:F457)</f>
        <v>8592</v>
      </c>
      <c r="E457" s="27">
        <v>6830</v>
      </c>
      <c r="F457" s="27">
        <v>1762</v>
      </c>
      <c r="G457" s="27">
        <v>14</v>
      </c>
      <c r="H457" s="27"/>
      <c r="I457" s="27">
        <f>SUM(J457:K457)</f>
        <v>854</v>
      </c>
      <c r="J457" s="27">
        <v>800</v>
      </c>
      <c r="K457" s="27">
        <v>54</v>
      </c>
      <c r="L457" s="27">
        <v>1566</v>
      </c>
      <c r="M457" s="27">
        <v>120</v>
      </c>
      <c r="O457" s="200"/>
      <c r="P457" s="200"/>
      <c r="Q457" s="200"/>
      <c r="R457" s="200"/>
      <c r="S457" s="200"/>
      <c r="T457" s="200"/>
      <c r="U457" s="200"/>
      <c r="V457" s="200"/>
      <c r="W457" s="200"/>
      <c r="X457" s="200"/>
      <c r="Y457" s="200"/>
      <c r="Z457" s="200"/>
    </row>
    <row r="458" spans="1:26" ht="9" customHeight="1" x14ac:dyDescent="0.2">
      <c r="A458" s="76" t="s">
        <v>15</v>
      </c>
      <c r="B458" s="76" t="s">
        <v>16</v>
      </c>
      <c r="C458" s="62"/>
      <c r="D458" s="27">
        <f>SUM(E458:F458)</f>
        <v>5261</v>
      </c>
      <c r="E458" s="27">
        <v>5261</v>
      </c>
      <c r="F458" s="27">
        <v>0</v>
      </c>
      <c r="G458" s="27">
        <v>0</v>
      </c>
      <c r="H458" s="82"/>
      <c r="I458" s="27">
        <f t="shared" ref="I458:I519" si="14">SUM(J458:K458)</f>
        <v>637</v>
      </c>
      <c r="J458" s="27">
        <v>637</v>
      </c>
      <c r="K458" s="27">
        <v>0</v>
      </c>
      <c r="L458" s="27">
        <v>3817</v>
      </c>
      <c r="M458" s="27">
        <v>0</v>
      </c>
      <c r="O458" s="200"/>
      <c r="P458" s="200"/>
      <c r="Q458" s="200"/>
      <c r="R458" s="200"/>
      <c r="S458" s="200"/>
      <c r="T458" s="200"/>
      <c r="U458" s="200"/>
      <c r="V458" s="200"/>
      <c r="W458" s="200"/>
      <c r="X458" s="200"/>
      <c r="Y458" s="200"/>
      <c r="Z458" s="200"/>
    </row>
    <row r="459" spans="1:26" ht="9" customHeight="1" x14ac:dyDescent="0.2">
      <c r="A459" s="76"/>
      <c r="B459" s="76" t="s">
        <v>17</v>
      </c>
      <c r="C459" s="62"/>
      <c r="D459" s="27">
        <f>SUM(E459:F459)</f>
        <v>37959</v>
      </c>
      <c r="E459" s="27">
        <v>36747</v>
      </c>
      <c r="F459" s="27">
        <v>1212</v>
      </c>
      <c r="G459" s="27">
        <v>0</v>
      </c>
      <c r="H459" s="82"/>
      <c r="I459" s="27">
        <f t="shared" si="14"/>
        <v>683</v>
      </c>
      <c r="J459" s="27">
        <v>641</v>
      </c>
      <c r="K459" s="27">
        <v>42</v>
      </c>
      <c r="L459" s="27">
        <v>2618</v>
      </c>
      <c r="M459" s="27">
        <v>1110</v>
      </c>
      <c r="O459" s="200"/>
      <c r="P459" s="200"/>
      <c r="Q459" s="200"/>
      <c r="R459" s="200"/>
      <c r="S459" s="200"/>
      <c r="T459" s="200"/>
      <c r="U459" s="200"/>
      <c r="V459" s="200"/>
      <c r="W459" s="200"/>
      <c r="X459" s="200"/>
      <c r="Y459" s="200"/>
      <c r="Z459" s="200"/>
    </row>
    <row r="460" spans="1:26" ht="9" customHeight="1" x14ac:dyDescent="0.2">
      <c r="A460" s="78" t="s">
        <v>112</v>
      </c>
      <c r="B460" s="78" t="s">
        <v>18</v>
      </c>
      <c r="C460" s="92"/>
      <c r="D460" s="35">
        <f t="shared" ref="D460:D519" si="15">SUM(E460:F460)</f>
        <v>13002</v>
      </c>
      <c r="E460" s="35">
        <v>12589</v>
      </c>
      <c r="F460" s="35">
        <v>413</v>
      </c>
      <c r="G460" s="35">
        <v>10</v>
      </c>
      <c r="H460" s="35"/>
      <c r="I460" s="35">
        <f t="shared" si="14"/>
        <v>1185</v>
      </c>
      <c r="J460" s="35">
        <v>1106</v>
      </c>
      <c r="K460" s="35">
        <v>79</v>
      </c>
      <c r="L460" s="35">
        <v>8173</v>
      </c>
      <c r="M460" s="35">
        <v>999</v>
      </c>
      <c r="O460" s="200"/>
      <c r="P460" s="200"/>
      <c r="Q460" s="200"/>
      <c r="R460" s="200"/>
      <c r="S460" s="200"/>
      <c r="T460" s="200"/>
      <c r="U460" s="200"/>
      <c r="V460" s="200"/>
      <c r="W460" s="200"/>
      <c r="X460" s="200"/>
      <c r="Y460" s="200"/>
      <c r="Z460" s="200"/>
    </row>
    <row r="461" spans="1:26" ht="9" customHeight="1" x14ac:dyDescent="0.2">
      <c r="A461" s="76"/>
      <c r="B461" s="76" t="s">
        <v>19</v>
      </c>
      <c r="C461" s="62"/>
      <c r="D461" s="27">
        <f t="shared" si="15"/>
        <v>2863</v>
      </c>
      <c r="E461" s="27">
        <v>2468</v>
      </c>
      <c r="F461" s="27">
        <v>395</v>
      </c>
      <c r="G461" s="27">
        <v>6</v>
      </c>
      <c r="H461" s="82"/>
      <c r="I461" s="27">
        <f t="shared" si="14"/>
        <v>314</v>
      </c>
      <c r="J461" s="27">
        <v>246</v>
      </c>
      <c r="K461" s="27">
        <v>68</v>
      </c>
      <c r="L461" s="27">
        <v>3959</v>
      </c>
      <c r="M461" s="27">
        <v>0</v>
      </c>
      <c r="O461" s="200"/>
      <c r="P461" s="200"/>
      <c r="Q461" s="200"/>
      <c r="R461" s="200"/>
      <c r="S461" s="200"/>
      <c r="T461" s="200"/>
      <c r="U461" s="200"/>
      <c r="V461" s="200"/>
      <c r="W461" s="200"/>
      <c r="X461" s="200"/>
      <c r="Y461" s="200"/>
      <c r="Z461" s="200"/>
    </row>
    <row r="462" spans="1:26" s="94" customFormat="1" ht="9" customHeight="1" x14ac:dyDescent="0.2">
      <c r="A462" s="76"/>
      <c r="B462" s="76" t="s">
        <v>20</v>
      </c>
      <c r="C462" s="93"/>
      <c r="D462" s="27">
        <f t="shared" si="15"/>
        <v>16159</v>
      </c>
      <c r="E462" s="27">
        <v>3892</v>
      </c>
      <c r="F462" s="27">
        <v>12267</v>
      </c>
      <c r="G462" s="27">
        <v>1091</v>
      </c>
      <c r="H462" s="201"/>
      <c r="I462" s="27">
        <f t="shared" si="14"/>
        <v>1414</v>
      </c>
      <c r="J462" s="27">
        <v>1127</v>
      </c>
      <c r="K462" s="27">
        <v>287</v>
      </c>
      <c r="L462" s="27">
        <v>6310</v>
      </c>
      <c r="M462" s="27">
        <v>80</v>
      </c>
      <c r="O462" s="202"/>
      <c r="P462" s="202"/>
      <c r="Q462" s="202"/>
      <c r="R462" s="202"/>
      <c r="S462" s="202"/>
      <c r="T462" s="202"/>
      <c r="U462" s="202"/>
      <c r="V462" s="202"/>
      <c r="W462" s="202"/>
      <c r="X462" s="202"/>
      <c r="Y462" s="202"/>
      <c r="Z462" s="202"/>
    </row>
    <row r="463" spans="1:26" ht="9" customHeight="1" x14ac:dyDescent="0.2">
      <c r="A463" s="76" t="s">
        <v>21</v>
      </c>
      <c r="B463" s="76" t="s">
        <v>21</v>
      </c>
      <c r="C463" s="62"/>
      <c r="D463" s="27">
        <f t="shared" si="15"/>
        <v>1378</v>
      </c>
      <c r="E463" s="27">
        <v>1378</v>
      </c>
      <c r="F463" s="27">
        <v>0</v>
      </c>
      <c r="G463" s="27">
        <v>4</v>
      </c>
      <c r="H463" s="82"/>
      <c r="I463" s="27">
        <f t="shared" si="14"/>
        <v>407</v>
      </c>
      <c r="J463" s="27">
        <v>407</v>
      </c>
      <c r="K463" s="27">
        <v>0</v>
      </c>
      <c r="L463" s="27">
        <v>1940</v>
      </c>
      <c r="M463" s="27">
        <v>6</v>
      </c>
      <c r="O463" s="200"/>
      <c r="P463" s="200"/>
      <c r="Q463" s="200"/>
      <c r="R463" s="200"/>
      <c r="S463" s="200"/>
      <c r="T463" s="200"/>
      <c r="U463" s="200"/>
      <c r="V463" s="200"/>
      <c r="W463" s="200"/>
      <c r="X463" s="200"/>
      <c r="Y463" s="200"/>
      <c r="Z463" s="200"/>
    </row>
    <row r="464" spans="1:26" ht="9" customHeight="1" x14ac:dyDescent="0.2">
      <c r="A464" s="81"/>
      <c r="B464" s="81" t="s">
        <v>22</v>
      </c>
      <c r="C464" s="92"/>
      <c r="D464" s="35">
        <f t="shared" si="15"/>
        <v>4316</v>
      </c>
      <c r="E464" s="35">
        <v>4316</v>
      </c>
      <c r="F464" s="35">
        <v>0</v>
      </c>
      <c r="G464" s="35">
        <v>621</v>
      </c>
      <c r="H464" s="203"/>
      <c r="I464" s="35">
        <f t="shared" si="14"/>
        <v>25243</v>
      </c>
      <c r="J464" s="35">
        <v>25243</v>
      </c>
      <c r="K464" s="35">
        <v>0</v>
      </c>
      <c r="L464" s="35">
        <v>1105</v>
      </c>
      <c r="M464" s="35">
        <v>220</v>
      </c>
      <c r="O464" s="200"/>
      <c r="P464" s="200"/>
      <c r="Q464" s="200"/>
      <c r="R464" s="200"/>
      <c r="S464" s="200"/>
      <c r="T464" s="200"/>
      <c r="U464" s="200"/>
      <c r="V464" s="200"/>
      <c r="W464" s="200"/>
      <c r="X464" s="200"/>
      <c r="Y464" s="200"/>
      <c r="Z464" s="200"/>
    </row>
    <row r="465" spans="1:26" ht="9" customHeight="1" x14ac:dyDescent="0.2">
      <c r="A465" s="76" t="s">
        <v>23</v>
      </c>
      <c r="B465" s="76" t="s">
        <v>24</v>
      </c>
      <c r="C465" s="62"/>
      <c r="D465" s="27">
        <f t="shared" si="15"/>
        <v>16125</v>
      </c>
      <c r="E465" s="27">
        <v>15075</v>
      </c>
      <c r="F465" s="27">
        <v>1050</v>
      </c>
      <c r="G465" s="27">
        <v>192</v>
      </c>
      <c r="H465" s="82"/>
      <c r="I465" s="27">
        <f t="shared" si="14"/>
        <v>2516</v>
      </c>
      <c r="J465" s="27">
        <v>2175</v>
      </c>
      <c r="K465" s="27">
        <v>341</v>
      </c>
      <c r="L465" s="27">
        <v>4313</v>
      </c>
      <c r="M465" s="27">
        <v>1797</v>
      </c>
      <c r="O465" s="200"/>
      <c r="P465" s="200"/>
      <c r="Q465" s="200"/>
      <c r="R465" s="200"/>
      <c r="S465" s="200"/>
      <c r="T465" s="200"/>
      <c r="U465" s="200"/>
      <c r="V465" s="200"/>
      <c r="W465" s="200"/>
      <c r="X465" s="200"/>
      <c r="Y465" s="200"/>
      <c r="Z465" s="200"/>
    </row>
    <row r="466" spans="1:26" ht="9" customHeight="1" x14ac:dyDescent="0.2">
      <c r="A466" s="76" t="s">
        <v>25</v>
      </c>
      <c r="B466" s="76" t="s">
        <v>25</v>
      </c>
      <c r="C466" s="62"/>
      <c r="D466" s="27">
        <f t="shared" si="15"/>
        <v>2425</v>
      </c>
      <c r="E466" s="27">
        <v>2425</v>
      </c>
      <c r="F466" s="27">
        <v>0</v>
      </c>
      <c r="G466" s="27">
        <v>0</v>
      </c>
      <c r="H466" s="82"/>
      <c r="I466" s="27">
        <f t="shared" si="14"/>
        <v>578</v>
      </c>
      <c r="J466" s="27">
        <v>578</v>
      </c>
      <c r="K466" s="27">
        <v>0</v>
      </c>
      <c r="L466" s="27">
        <v>1622</v>
      </c>
      <c r="M466" s="27">
        <v>0</v>
      </c>
      <c r="O466" s="200"/>
      <c r="P466" s="200"/>
      <c r="Q466" s="200"/>
      <c r="R466" s="200"/>
      <c r="S466" s="200"/>
      <c r="T466" s="200"/>
      <c r="U466" s="200"/>
      <c r="V466" s="200"/>
      <c r="W466" s="200"/>
      <c r="X466" s="200"/>
      <c r="Y466" s="200"/>
      <c r="Z466" s="200"/>
    </row>
    <row r="467" spans="1:26" ht="9" customHeight="1" x14ac:dyDescent="0.2">
      <c r="A467" s="76"/>
      <c r="B467" s="76" t="s">
        <v>26</v>
      </c>
      <c r="C467" s="62"/>
      <c r="D467" s="27">
        <f t="shared" si="15"/>
        <v>3570</v>
      </c>
      <c r="E467" s="27">
        <v>2930</v>
      </c>
      <c r="F467" s="27">
        <v>640</v>
      </c>
      <c r="G467" s="27">
        <v>290</v>
      </c>
      <c r="H467" s="82"/>
      <c r="I467" s="27">
        <f t="shared" si="14"/>
        <v>1131</v>
      </c>
      <c r="J467" s="27">
        <v>1110</v>
      </c>
      <c r="K467" s="27">
        <v>21</v>
      </c>
      <c r="L467" s="27">
        <v>1585</v>
      </c>
      <c r="M467" s="27">
        <v>0</v>
      </c>
      <c r="O467" s="200"/>
      <c r="P467" s="200"/>
      <c r="Q467" s="200"/>
      <c r="R467" s="200"/>
      <c r="S467" s="200"/>
      <c r="T467" s="200"/>
      <c r="U467" s="200"/>
      <c r="V467" s="200"/>
      <c r="W467" s="200"/>
      <c r="X467" s="200"/>
      <c r="Y467" s="200"/>
      <c r="Z467" s="200"/>
    </row>
    <row r="468" spans="1:26" ht="9" customHeight="1" x14ac:dyDescent="0.2">
      <c r="A468" s="81" t="s">
        <v>27</v>
      </c>
      <c r="B468" s="81" t="s">
        <v>91</v>
      </c>
      <c r="C468" s="92"/>
      <c r="D468" s="35">
        <f t="shared" si="15"/>
        <v>728</v>
      </c>
      <c r="E468" s="35">
        <v>728</v>
      </c>
      <c r="F468" s="35">
        <v>0</v>
      </c>
      <c r="G468" s="35">
        <v>0</v>
      </c>
      <c r="H468" s="203"/>
      <c r="I468" s="35">
        <f t="shared" si="14"/>
        <v>93</v>
      </c>
      <c r="J468" s="35">
        <v>93</v>
      </c>
      <c r="K468" s="35">
        <v>0</v>
      </c>
      <c r="L468" s="35">
        <v>1271</v>
      </c>
      <c r="M468" s="35">
        <v>0</v>
      </c>
      <c r="O468" s="200"/>
      <c r="P468" s="200"/>
      <c r="Q468" s="200"/>
      <c r="R468" s="200"/>
      <c r="S468" s="200"/>
      <c r="T468" s="200"/>
      <c r="U468" s="200"/>
      <c r="V468" s="200"/>
      <c r="W468" s="200"/>
      <c r="X468" s="200"/>
      <c r="Y468" s="200"/>
      <c r="Z468" s="200"/>
    </row>
    <row r="469" spans="1:26" ht="9" customHeight="1" x14ac:dyDescent="0.2">
      <c r="A469" s="76"/>
      <c r="B469" s="76" t="s">
        <v>89</v>
      </c>
      <c r="C469" s="62"/>
      <c r="D469" s="27">
        <f t="shared" si="15"/>
        <v>0</v>
      </c>
      <c r="E469" s="27">
        <v>0</v>
      </c>
      <c r="F469" s="27">
        <v>0</v>
      </c>
      <c r="G469" s="27">
        <v>2</v>
      </c>
      <c r="H469" s="82"/>
      <c r="I469" s="27">
        <f t="shared" si="14"/>
        <v>239</v>
      </c>
      <c r="J469" s="27">
        <v>227</v>
      </c>
      <c r="K469" s="27">
        <v>12</v>
      </c>
      <c r="L469" s="27">
        <v>879</v>
      </c>
      <c r="M469" s="27">
        <v>0</v>
      </c>
      <c r="O469" s="200"/>
      <c r="P469" s="200"/>
      <c r="Q469" s="200"/>
      <c r="R469" s="200"/>
      <c r="S469" s="200"/>
      <c r="T469" s="200"/>
      <c r="U469" s="200"/>
      <c r="V469" s="200"/>
      <c r="W469" s="200"/>
      <c r="X469" s="200"/>
      <c r="Y469" s="200"/>
      <c r="Z469" s="200"/>
    </row>
    <row r="470" spans="1:26" ht="9" customHeight="1" x14ac:dyDescent="0.2">
      <c r="A470" s="76"/>
      <c r="B470" s="196" t="s">
        <v>90</v>
      </c>
      <c r="C470" s="62"/>
      <c r="D470" s="27">
        <f t="shared" si="15"/>
        <v>1272</v>
      </c>
      <c r="E470" s="27">
        <v>1272</v>
      </c>
      <c r="F470" s="27">
        <v>0</v>
      </c>
      <c r="G470" s="27">
        <v>6</v>
      </c>
      <c r="H470" s="82"/>
      <c r="I470" s="27">
        <f t="shared" si="14"/>
        <v>88</v>
      </c>
      <c r="J470" s="27">
        <v>88</v>
      </c>
      <c r="K470" s="27">
        <v>0</v>
      </c>
      <c r="L470" s="27">
        <v>402</v>
      </c>
      <c r="M470" s="27">
        <v>0</v>
      </c>
      <c r="O470" s="200"/>
      <c r="P470" s="200"/>
      <c r="Q470" s="200"/>
      <c r="R470" s="200"/>
      <c r="S470" s="200"/>
      <c r="T470" s="200"/>
      <c r="U470" s="200"/>
      <c r="V470" s="200"/>
      <c r="W470" s="200"/>
      <c r="X470" s="200"/>
      <c r="Y470" s="200"/>
      <c r="Z470" s="200"/>
    </row>
    <row r="471" spans="1:26" ht="9" customHeight="1" x14ac:dyDescent="0.2">
      <c r="A471" s="76"/>
      <c r="B471" s="76" t="s">
        <v>28</v>
      </c>
      <c r="C471" s="62"/>
      <c r="D471" s="27">
        <f t="shared" si="15"/>
        <v>3046</v>
      </c>
      <c r="E471" s="27">
        <v>3046</v>
      </c>
      <c r="F471" s="27">
        <v>0</v>
      </c>
      <c r="G471" s="27">
        <v>18</v>
      </c>
      <c r="H471" s="82"/>
      <c r="I471" s="27">
        <f t="shared" si="14"/>
        <v>319</v>
      </c>
      <c r="J471" s="27">
        <v>297</v>
      </c>
      <c r="K471" s="27">
        <v>22</v>
      </c>
      <c r="L471" s="27">
        <v>8613</v>
      </c>
      <c r="M471" s="27">
        <v>36</v>
      </c>
      <c r="O471" s="200"/>
      <c r="P471" s="200"/>
      <c r="Q471" s="200"/>
      <c r="R471" s="200"/>
      <c r="S471" s="200"/>
      <c r="T471" s="200"/>
      <c r="U471" s="200"/>
      <c r="V471" s="200"/>
      <c r="W471" s="200"/>
      <c r="X471" s="200"/>
      <c r="Y471" s="200"/>
      <c r="Z471" s="200"/>
    </row>
    <row r="472" spans="1:26" ht="9" customHeight="1" x14ac:dyDescent="0.2">
      <c r="A472" s="81"/>
      <c r="B472" s="81" t="s">
        <v>92</v>
      </c>
      <c r="C472" s="92"/>
      <c r="D472" s="35">
        <f t="shared" si="15"/>
        <v>9021</v>
      </c>
      <c r="E472" s="35">
        <v>9021</v>
      </c>
      <c r="F472" s="35">
        <v>0</v>
      </c>
      <c r="G472" s="35">
        <v>4</v>
      </c>
      <c r="H472" s="203"/>
      <c r="I472" s="35">
        <f t="shared" si="14"/>
        <v>0</v>
      </c>
      <c r="J472" s="35">
        <v>0</v>
      </c>
      <c r="K472" s="35">
        <v>0</v>
      </c>
      <c r="L472" s="35">
        <v>0</v>
      </c>
      <c r="M472" s="35">
        <v>0</v>
      </c>
      <c r="O472" s="200"/>
      <c r="P472" s="200"/>
      <c r="Q472" s="200"/>
      <c r="R472" s="200"/>
      <c r="S472" s="200"/>
      <c r="T472" s="200"/>
      <c r="U472" s="200"/>
      <c r="V472" s="200"/>
      <c r="W472" s="200"/>
      <c r="X472" s="200"/>
      <c r="Y472" s="200"/>
      <c r="Z472" s="200"/>
    </row>
    <row r="473" spans="1:26" ht="9" customHeight="1" x14ac:dyDescent="0.2">
      <c r="A473" s="76"/>
      <c r="B473" s="76" t="s">
        <v>29</v>
      </c>
      <c r="C473" s="62"/>
      <c r="D473" s="27">
        <f t="shared" si="15"/>
        <v>48</v>
      </c>
      <c r="E473" s="27">
        <v>48</v>
      </c>
      <c r="F473" s="27">
        <v>0</v>
      </c>
      <c r="G473" s="27">
        <v>2</v>
      </c>
      <c r="H473" s="82"/>
      <c r="I473" s="27">
        <f t="shared" si="14"/>
        <v>556</v>
      </c>
      <c r="J473" s="27">
        <v>556</v>
      </c>
      <c r="K473" s="27">
        <v>0</v>
      </c>
      <c r="L473" s="27">
        <v>967</v>
      </c>
      <c r="M473" s="27">
        <v>46</v>
      </c>
      <c r="O473" s="200"/>
      <c r="P473" s="200"/>
      <c r="Q473" s="200"/>
      <c r="R473" s="200"/>
      <c r="S473" s="200"/>
      <c r="T473" s="200"/>
      <c r="U473" s="200"/>
      <c r="V473" s="200"/>
      <c r="W473" s="200"/>
      <c r="X473" s="200"/>
      <c r="Y473" s="200"/>
      <c r="Z473" s="200"/>
    </row>
    <row r="474" spans="1:26" ht="9" customHeight="1" x14ac:dyDescent="0.2">
      <c r="A474" s="76" t="s">
        <v>30</v>
      </c>
      <c r="B474" s="76" t="s">
        <v>31</v>
      </c>
      <c r="C474" s="62"/>
      <c r="D474" s="27">
        <f t="shared" si="15"/>
        <v>12575</v>
      </c>
      <c r="E474" s="27">
        <v>12574</v>
      </c>
      <c r="F474" s="27">
        <v>1</v>
      </c>
      <c r="G474" s="27">
        <v>104</v>
      </c>
      <c r="H474" s="82"/>
      <c r="I474" s="27">
        <f t="shared" si="14"/>
        <v>893</v>
      </c>
      <c r="J474" s="27">
        <v>636</v>
      </c>
      <c r="K474" s="27">
        <v>257</v>
      </c>
      <c r="L474" s="27">
        <v>3207</v>
      </c>
      <c r="M474" s="27">
        <v>0</v>
      </c>
      <c r="O474" s="200"/>
      <c r="P474" s="200"/>
      <c r="Q474" s="200"/>
      <c r="R474" s="200"/>
      <c r="S474" s="200"/>
      <c r="T474" s="200"/>
      <c r="U474" s="200"/>
      <c r="V474" s="200"/>
      <c r="W474" s="200"/>
      <c r="X474" s="200"/>
      <c r="Y474" s="200"/>
      <c r="Z474" s="200"/>
    </row>
    <row r="475" spans="1:26" ht="9" customHeight="1" x14ac:dyDescent="0.2">
      <c r="A475" s="76"/>
      <c r="B475" s="76" t="s">
        <v>30</v>
      </c>
      <c r="C475" s="62"/>
      <c r="D475" s="27">
        <f t="shared" si="15"/>
        <v>21948</v>
      </c>
      <c r="E475" s="27">
        <v>19262</v>
      </c>
      <c r="F475" s="27">
        <v>2686</v>
      </c>
      <c r="G475" s="27">
        <v>491</v>
      </c>
      <c r="H475" s="82"/>
      <c r="I475" s="27">
        <f t="shared" si="14"/>
        <v>5920</v>
      </c>
      <c r="J475" s="27">
        <v>2698</v>
      </c>
      <c r="K475" s="27">
        <v>3222</v>
      </c>
      <c r="L475" s="27">
        <v>11230</v>
      </c>
      <c r="M475" s="27">
        <v>0</v>
      </c>
      <c r="O475" s="200"/>
      <c r="P475" s="200"/>
      <c r="Q475" s="200"/>
      <c r="R475" s="200"/>
      <c r="S475" s="200"/>
      <c r="T475" s="200"/>
      <c r="U475" s="200"/>
      <c r="V475" s="200"/>
      <c r="W475" s="200"/>
      <c r="X475" s="200"/>
      <c r="Y475" s="200"/>
      <c r="Z475" s="200"/>
    </row>
    <row r="476" spans="1:26" ht="9" customHeight="1" x14ac:dyDescent="0.2">
      <c r="A476" s="81" t="s">
        <v>111</v>
      </c>
      <c r="B476" s="81" t="s">
        <v>32</v>
      </c>
      <c r="C476" s="92"/>
      <c r="D476" s="35">
        <f t="shared" si="15"/>
        <v>286829</v>
      </c>
      <c r="E476" s="35">
        <v>216169</v>
      </c>
      <c r="F476" s="35">
        <v>70660</v>
      </c>
      <c r="G476" s="35">
        <v>0</v>
      </c>
      <c r="H476" s="203"/>
      <c r="I476" s="35">
        <f t="shared" si="14"/>
        <v>0</v>
      </c>
      <c r="J476" s="35">
        <v>0</v>
      </c>
      <c r="K476" s="35">
        <v>0</v>
      </c>
      <c r="L476" s="35">
        <v>24786</v>
      </c>
      <c r="M476" s="35">
        <v>0</v>
      </c>
      <c r="O476" s="200"/>
      <c r="P476" s="200"/>
      <c r="Q476" s="200"/>
      <c r="R476" s="200"/>
      <c r="S476" s="200"/>
      <c r="T476" s="200"/>
      <c r="U476" s="200"/>
      <c r="V476" s="200"/>
      <c r="W476" s="200"/>
      <c r="X476" s="200"/>
      <c r="Y476" s="200"/>
      <c r="Z476" s="200"/>
    </row>
    <row r="477" spans="1:26" ht="9" customHeight="1" x14ac:dyDescent="0.2">
      <c r="A477" s="76" t="s">
        <v>33</v>
      </c>
      <c r="B477" s="76" t="s">
        <v>33</v>
      </c>
      <c r="C477" s="62"/>
      <c r="D477" s="27">
        <f t="shared" si="15"/>
        <v>7692</v>
      </c>
      <c r="E477" s="27">
        <v>7325</v>
      </c>
      <c r="F477" s="27">
        <v>367</v>
      </c>
      <c r="G477" s="27">
        <v>2</v>
      </c>
      <c r="H477" s="82"/>
      <c r="I477" s="27">
        <f t="shared" si="14"/>
        <v>3994</v>
      </c>
      <c r="J477" s="27">
        <v>3930</v>
      </c>
      <c r="K477" s="27">
        <v>64</v>
      </c>
      <c r="L477" s="27">
        <v>3105</v>
      </c>
      <c r="M477" s="27">
        <v>0</v>
      </c>
      <c r="O477" s="200"/>
      <c r="P477" s="200"/>
      <c r="Q477" s="200"/>
      <c r="R477" s="200"/>
      <c r="S477" s="200"/>
      <c r="T477" s="200"/>
      <c r="U477" s="200"/>
      <c r="V477" s="200"/>
      <c r="W477" s="200"/>
      <c r="X477" s="200"/>
      <c r="Y477" s="200"/>
      <c r="Z477" s="200"/>
    </row>
    <row r="478" spans="1:26" ht="9" customHeight="1" x14ac:dyDescent="0.2">
      <c r="A478" s="76" t="s">
        <v>34</v>
      </c>
      <c r="B478" s="76" t="s">
        <v>35</v>
      </c>
      <c r="C478" s="62"/>
      <c r="D478" s="27">
        <f t="shared" si="15"/>
        <v>16589</v>
      </c>
      <c r="E478" s="27">
        <v>13116</v>
      </c>
      <c r="F478" s="27">
        <v>3473</v>
      </c>
      <c r="G478" s="27">
        <v>12</v>
      </c>
      <c r="H478" s="82"/>
      <c r="I478" s="27">
        <f t="shared" si="14"/>
        <v>2643</v>
      </c>
      <c r="J478" s="27">
        <v>2534</v>
      </c>
      <c r="K478" s="27">
        <v>109</v>
      </c>
      <c r="L478" s="27">
        <v>5873</v>
      </c>
      <c r="M478" s="27">
        <v>0</v>
      </c>
      <c r="O478" s="200"/>
      <c r="P478" s="200"/>
      <c r="Q478" s="200"/>
      <c r="R478" s="200"/>
      <c r="S478" s="200"/>
      <c r="T478" s="200"/>
      <c r="U478" s="200"/>
      <c r="V478" s="200"/>
      <c r="W478" s="200"/>
      <c r="X478" s="200"/>
      <c r="Y478" s="200"/>
      <c r="Z478" s="200"/>
    </row>
    <row r="479" spans="1:26" ht="9" customHeight="1" x14ac:dyDescent="0.2">
      <c r="A479" s="76" t="s">
        <v>36</v>
      </c>
      <c r="B479" s="76" t="s">
        <v>37</v>
      </c>
      <c r="C479" s="93"/>
      <c r="D479" s="27">
        <f t="shared" si="15"/>
        <v>10994</v>
      </c>
      <c r="E479" s="27">
        <v>9365</v>
      </c>
      <c r="F479" s="27">
        <v>1629</v>
      </c>
      <c r="G479" s="27">
        <v>796</v>
      </c>
      <c r="H479" s="201"/>
      <c r="I479" s="27">
        <f t="shared" si="14"/>
        <v>4228</v>
      </c>
      <c r="J479" s="27">
        <v>4169</v>
      </c>
      <c r="K479" s="27">
        <v>59</v>
      </c>
      <c r="L479" s="27">
        <v>7889</v>
      </c>
      <c r="M479" s="27">
        <v>0</v>
      </c>
      <c r="O479" s="200"/>
      <c r="P479" s="200"/>
      <c r="Q479" s="200"/>
      <c r="R479" s="200"/>
      <c r="S479" s="200"/>
      <c r="T479" s="200"/>
      <c r="U479" s="200"/>
      <c r="V479" s="200"/>
      <c r="W479" s="200"/>
      <c r="X479" s="200"/>
      <c r="Y479" s="200"/>
      <c r="Z479" s="200"/>
    </row>
    <row r="480" spans="1:26" ht="9" customHeight="1" x14ac:dyDescent="0.2">
      <c r="A480" s="81"/>
      <c r="B480" s="81" t="s">
        <v>38</v>
      </c>
      <c r="C480" s="92"/>
      <c r="D480" s="35">
        <f t="shared" si="15"/>
        <v>7732</v>
      </c>
      <c r="E480" s="35">
        <v>6310</v>
      </c>
      <c r="F480" s="35">
        <v>1422</v>
      </c>
      <c r="G480" s="35">
        <v>670</v>
      </c>
      <c r="H480" s="203"/>
      <c r="I480" s="35">
        <f t="shared" si="14"/>
        <v>2126</v>
      </c>
      <c r="J480" s="35">
        <v>2074</v>
      </c>
      <c r="K480" s="35">
        <v>52</v>
      </c>
      <c r="L480" s="35">
        <v>4639</v>
      </c>
      <c r="M480" s="35">
        <v>0</v>
      </c>
      <c r="O480" s="200"/>
      <c r="P480" s="200"/>
      <c r="Q480" s="200"/>
      <c r="R480" s="200"/>
      <c r="S480" s="200"/>
      <c r="T480" s="200"/>
      <c r="U480" s="200"/>
      <c r="V480" s="200"/>
      <c r="W480" s="200"/>
      <c r="X480" s="200"/>
      <c r="Y480" s="200"/>
      <c r="Z480" s="200"/>
    </row>
    <row r="481" spans="1:26" ht="9" customHeight="1" x14ac:dyDescent="0.2">
      <c r="A481" s="76" t="s">
        <v>39</v>
      </c>
      <c r="B481" s="76" t="s">
        <v>40</v>
      </c>
      <c r="C481" s="62"/>
      <c r="D481" s="27">
        <f t="shared" si="15"/>
        <v>86371</v>
      </c>
      <c r="E481" s="27">
        <v>65687</v>
      </c>
      <c r="F481" s="27">
        <v>20684</v>
      </c>
      <c r="G481" s="27">
        <v>104</v>
      </c>
      <c r="H481" s="82"/>
      <c r="I481" s="27">
        <f t="shared" si="14"/>
        <v>10118</v>
      </c>
      <c r="J481" s="27">
        <v>9436</v>
      </c>
      <c r="K481" s="27">
        <v>682</v>
      </c>
      <c r="L481" s="27">
        <v>15479</v>
      </c>
      <c r="M481" s="27">
        <v>6975</v>
      </c>
      <c r="O481" s="200"/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</row>
    <row r="482" spans="1:26" ht="9" customHeight="1" x14ac:dyDescent="0.2">
      <c r="A482" s="76"/>
      <c r="B482" s="76" t="s">
        <v>41</v>
      </c>
      <c r="C482" s="62"/>
      <c r="D482" s="27">
        <f t="shared" si="15"/>
        <v>18224</v>
      </c>
      <c r="E482" s="27">
        <v>10451</v>
      </c>
      <c r="F482" s="27">
        <v>7773</v>
      </c>
      <c r="G482" s="27">
        <v>4342</v>
      </c>
      <c r="H482" s="82"/>
      <c r="I482" s="27">
        <f t="shared" si="14"/>
        <v>5520</v>
      </c>
      <c r="J482" s="27">
        <v>5441</v>
      </c>
      <c r="K482" s="27">
        <v>79</v>
      </c>
      <c r="L482" s="27">
        <v>4239</v>
      </c>
      <c r="M482" s="27">
        <v>22</v>
      </c>
      <c r="O482" s="200"/>
      <c r="P482" s="200"/>
      <c r="Q482" s="200"/>
      <c r="R482" s="200"/>
      <c r="S482" s="200"/>
      <c r="T482" s="200"/>
      <c r="U482" s="200"/>
      <c r="V482" s="200"/>
      <c r="W482" s="200"/>
      <c r="X482" s="200"/>
      <c r="Y482" s="200"/>
      <c r="Z482" s="200"/>
    </row>
    <row r="483" spans="1:26" ht="9" customHeight="1" x14ac:dyDescent="0.2">
      <c r="A483" s="76" t="s">
        <v>32</v>
      </c>
      <c r="B483" s="76" t="s">
        <v>42</v>
      </c>
      <c r="C483" s="62"/>
      <c r="D483" s="27">
        <f>SUM(E483:F483)</f>
        <v>676</v>
      </c>
      <c r="E483" s="27">
        <v>676</v>
      </c>
      <c r="F483" s="27">
        <v>0</v>
      </c>
      <c r="G483" s="27">
        <v>28</v>
      </c>
      <c r="H483" s="82"/>
      <c r="I483" s="27">
        <f t="shared" si="14"/>
        <v>26823</v>
      </c>
      <c r="J483" s="27">
        <v>22797</v>
      </c>
      <c r="K483" s="27">
        <v>4026</v>
      </c>
      <c r="L483" s="27">
        <v>21438</v>
      </c>
      <c r="M483" s="27">
        <v>1702</v>
      </c>
      <c r="O483" s="200"/>
      <c r="P483" s="200"/>
      <c r="Q483" s="200"/>
      <c r="R483" s="200"/>
      <c r="S483" s="200"/>
      <c r="T483" s="200"/>
      <c r="U483" s="200"/>
      <c r="V483" s="200"/>
      <c r="W483" s="200"/>
      <c r="X483" s="200"/>
      <c r="Y483" s="200"/>
      <c r="Z483" s="200"/>
    </row>
    <row r="484" spans="1:26" ht="9" customHeight="1" x14ac:dyDescent="0.2">
      <c r="A484" s="81" t="s">
        <v>43</v>
      </c>
      <c r="B484" s="81" t="s">
        <v>44</v>
      </c>
      <c r="C484" s="92"/>
      <c r="D484" s="35">
        <f t="shared" si="15"/>
        <v>10571</v>
      </c>
      <c r="E484" s="35">
        <v>9126</v>
      </c>
      <c r="F484" s="35">
        <v>1445</v>
      </c>
      <c r="G484" s="35">
        <v>23</v>
      </c>
      <c r="H484" s="203"/>
      <c r="I484" s="35">
        <f t="shared" si="14"/>
        <v>2585</v>
      </c>
      <c r="J484" s="35">
        <v>2551</v>
      </c>
      <c r="K484" s="35">
        <v>34</v>
      </c>
      <c r="L484" s="35">
        <v>3801</v>
      </c>
      <c r="M484" s="35">
        <v>2</v>
      </c>
      <c r="O484" s="200"/>
      <c r="P484" s="200"/>
      <c r="Q484" s="200"/>
      <c r="R484" s="200"/>
      <c r="S484" s="200"/>
      <c r="T484" s="200"/>
      <c r="U484" s="200"/>
      <c r="V484" s="200"/>
      <c r="W484" s="200"/>
      <c r="X484" s="200"/>
      <c r="Y484" s="200"/>
      <c r="Z484" s="200"/>
    </row>
    <row r="485" spans="1:26" ht="9" customHeight="1" x14ac:dyDescent="0.2">
      <c r="A485" s="76"/>
      <c r="B485" s="76" t="s">
        <v>45</v>
      </c>
      <c r="C485" s="62"/>
      <c r="D485" s="27">
        <f t="shared" si="15"/>
        <v>1364</v>
      </c>
      <c r="E485" s="27">
        <v>1364</v>
      </c>
      <c r="F485" s="27">
        <v>0</v>
      </c>
      <c r="G485" s="27">
        <v>0</v>
      </c>
      <c r="H485" s="82"/>
      <c r="I485" s="27">
        <f t="shared" si="14"/>
        <v>1329</v>
      </c>
      <c r="J485" s="27">
        <v>1329</v>
      </c>
      <c r="K485" s="27">
        <v>0</v>
      </c>
      <c r="L485" s="27">
        <v>3409</v>
      </c>
      <c r="M485" s="27">
        <v>0</v>
      </c>
      <c r="O485" s="200"/>
      <c r="P485" s="200"/>
      <c r="Q485" s="200"/>
      <c r="R485" s="200"/>
      <c r="S485" s="200"/>
      <c r="T485" s="200"/>
      <c r="U485" s="200"/>
      <c r="V485" s="200"/>
      <c r="W485" s="200"/>
      <c r="X485" s="200"/>
      <c r="Y485" s="200"/>
      <c r="Z485" s="200"/>
    </row>
    <row r="486" spans="1:26" ht="9" customHeight="1" x14ac:dyDescent="0.2">
      <c r="A486" s="76" t="s">
        <v>46</v>
      </c>
      <c r="B486" s="76" t="s">
        <v>47</v>
      </c>
      <c r="C486" s="62"/>
      <c r="D486" s="27">
        <f t="shared" si="15"/>
        <v>2762</v>
      </c>
      <c r="E486" s="27">
        <v>2762</v>
      </c>
      <c r="F486" s="27">
        <v>0</v>
      </c>
      <c r="G486" s="27">
        <v>0</v>
      </c>
      <c r="H486" s="82"/>
      <c r="I486" s="27">
        <f t="shared" si="14"/>
        <v>1421</v>
      </c>
      <c r="J486" s="27">
        <v>1421</v>
      </c>
      <c r="K486" s="27">
        <v>0</v>
      </c>
      <c r="L486" s="27">
        <v>9196</v>
      </c>
      <c r="M486" s="27">
        <v>0</v>
      </c>
      <c r="O486" s="200"/>
      <c r="P486" s="200"/>
      <c r="Q486" s="200"/>
      <c r="R486" s="200"/>
      <c r="S486" s="200"/>
      <c r="T486" s="200"/>
      <c r="U486" s="200"/>
      <c r="V486" s="200"/>
      <c r="W486" s="200"/>
      <c r="X486" s="200"/>
      <c r="Y486" s="200"/>
      <c r="Z486" s="200"/>
    </row>
    <row r="487" spans="1:26" ht="9" customHeight="1" x14ac:dyDescent="0.2">
      <c r="A487" s="76" t="s">
        <v>48</v>
      </c>
      <c r="B487" s="76" t="s">
        <v>49</v>
      </c>
      <c r="C487" s="62"/>
      <c r="D487" s="27">
        <f t="shared" si="15"/>
        <v>2957</v>
      </c>
      <c r="E487" s="27">
        <v>2957</v>
      </c>
      <c r="F487" s="27">
        <v>0</v>
      </c>
      <c r="G487" s="27">
        <v>0</v>
      </c>
      <c r="H487" s="82"/>
      <c r="I487" s="27">
        <f t="shared" si="14"/>
        <v>3287</v>
      </c>
      <c r="J487" s="27">
        <v>3287</v>
      </c>
      <c r="K487" s="27">
        <v>0</v>
      </c>
      <c r="L487" s="27">
        <v>4663</v>
      </c>
      <c r="M487" s="27">
        <v>0</v>
      </c>
      <c r="O487" s="200"/>
      <c r="P487" s="200"/>
      <c r="Q487" s="200"/>
      <c r="R487" s="200"/>
      <c r="S487" s="200"/>
      <c r="T487" s="200"/>
      <c r="U487" s="200"/>
      <c r="V487" s="200"/>
      <c r="W487" s="200"/>
      <c r="X487" s="200"/>
      <c r="Y487" s="200"/>
      <c r="Z487" s="200"/>
    </row>
    <row r="488" spans="1:26" ht="9" customHeight="1" x14ac:dyDescent="0.2">
      <c r="A488" s="81" t="s">
        <v>50</v>
      </c>
      <c r="B488" s="81" t="s">
        <v>51</v>
      </c>
      <c r="C488" s="92"/>
      <c r="D488" s="35">
        <f t="shared" si="15"/>
        <v>76851</v>
      </c>
      <c r="E488" s="35">
        <v>60819</v>
      </c>
      <c r="F488" s="35">
        <v>16032</v>
      </c>
      <c r="G488" s="35">
        <v>2237</v>
      </c>
      <c r="H488" s="203"/>
      <c r="I488" s="35">
        <f t="shared" si="14"/>
        <v>1922</v>
      </c>
      <c r="J488" s="35">
        <v>1667</v>
      </c>
      <c r="K488" s="35">
        <v>255</v>
      </c>
      <c r="L488" s="35">
        <v>1864</v>
      </c>
      <c r="M488" s="35">
        <v>0</v>
      </c>
      <c r="O488" s="200"/>
      <c r="P488" s="200"/>
      <c r="Q488" s="200"/>
      <c r="R488" s="200"/>
      <c r="S488" s="200"/>
      <c r="T488" s="200"/>
      <c r="U488" s="200"/>
      <c r="V488" s="200"/>
      <c r="W488" s="200"/>
      <c r="X488" s="200"/>
      <c r="Y488" s="200"/>
      <c r="Z488" s="200"/>
    </row>
    <row r="489" spans="1:26" ht="9" customHeight="1" x14ac:dyDescent="0.2">
      <c r="A489" s="76" t="s">
        <v>52</v>
      </c>
      <c r="B489" s="76" t="s">
        <v>53</v>
      </c>
      <c r="C489" s="62"/>
      <c r="D489" s="27">
        <f t="shared" si="15"/>
        <v>3710</v>
      </c>
      <c r="E489" s="27">
        <v>3706</v>
      </c>
      <c r="F489" s="27">
        <v>4</v>
      </c>
      <c r="G489" s="27">
        <v>539</v>
      </c>
      <c r="H489" s="82"/>
      <c r="I489" s="27">
        <f t="shared" si="14"/>
        <v>1095</v>
      </c>
      <c r="J489" s="27">
        <v>1066</v>
      </c>
      <c r="K489" s="27">
        <v>29</v>
      </c>
      <c r="L489" s="27">
        <v>578</v>
      </c>
      <c r="M489" s="27">
        <v>0</v>
      </c>
      <c r="O489" s="200"/>
      <c r="P489" s="200"/>
      <c r="Q489" s="200"/>
      <c r="R489" s="200"/>
      <c r="S489" s="200"/>
      <c r="T489" s="200"/>
      <c r="U489" s="200"/>
      <c r="V489" s="200"/>
      <c r="W489" s="200"/>
      <c r="X489" s="200"/>
      <c r="Y489" s="200"/>
      <c r="Z489" s="200"/>
    </row>
    <row r="490" spans="1:26" ht="9" customHeight="1" x14ac:dyDescent="0.2">
      <c r="A490" s="76"/>
      <c r="B490" s="76" t="s">
        <v>93</v>
      </c>
      <c r="C490" s="62"/>
      <c r="D490" s="27">
        <f t="shared" si="15"/>
        <v>240</v>
      </c>
      <c r="E490" s="27">
        <v>240</v>
      </c>
      <c r="F490" s="27">
        <v>0</v>
      </c>
      <c r="G490" s="27">
        <v>0</v>
      </c>
      <c r="H490" s="82"/>
      <c r="I490" s="27">
        <f t="shared" si="14"/>
        <v>77</v>
      </c>
      <c r="J490" s="27">
        <v>77</v>
      </c>
      <c r="K490" s="27">
        <v>0</v>
      </c>
      <c r="L490" s="27">
        <v>78</v>
      </c>
      <c r="M490" s="27">
        <v>0</v>
      </c>
      <c r="O490" s="200"/>
      <c r="P490" s="200"/>
      <c r="Q490" s="200"/>
      <c r="R490" s="200"/>
      <c r="S490" s="200"/>
      <c r="T490" s="200"/>
      <c r="U490" s="200"/>
      <c r="V490" s="200"/>
      <c r="W490" s="200"/>
      <c r="X490" s="200"/>
      <c r="Y490" s="200"/>
      <c r="Z490" s="200"/>
    </row>
    <row r="491" spans="1:26" ht="9" customHeight="1" x14ac:dyDescent="0.2">
      <c r="A491" s="76"/>
      <c r="B491" s="76" t="s">
        <v>94</v>
      </c>
      <c r="C491" s="62"/>
      <c r="D491" s="27">
        <f t="shared" si="15"/>
        <v>0</v>
      </c>
      <c r="E491" s="27">
        <v>0</v>
      </c>
      <c r="F491" s="27">
        <v>0</v>
      </c>
      <c r="G491" s="27">
        <v>0</v>
      </c>
      <c r="H491" s="82"/>
      <c r="I491" s="27">
        <f t="shared" si="14"/>
        <v>74</v>
      </c>
      <c r="J491" s="27">
        <v>74</v>
      </c>
      <c r="K491" s="27">
        <v>0</v>
      </c>
      <c r="L491" s="27">
        <v>164</v>
      </c>
      <c r="M491" s="27">
        <v>0</v>
      </c>
      <c r="O491" s="200"/>
      <c r="P491" s="200"/>
      <c r="Q491" s="200"/>
      <c r="R491" s="200"/>
      <c r="S491" s="200"/>
      <c r="T491" s="200"/>
      <c r="U491" s="200"/>
      <c r="V491" s="200"/>
      <c r="W491" s="200"/>
      <c r="X491" s="200"/>
      <c r="Y491" s="200"/>
      <c r="Z491" s="200"/>
    </row>
    <row r="492" spans="1:26" ht="9" customHeight="1" x14ac:dyDescent="0.2">
      <c r="A492" s="81"/>
      <c r="B492" s="81" t="s">
        <v>52</v>
      </c>
      <c r="C492" s="92"/>
      <c r="D492" s="35">
        <f t="shared" si="15"/>
        <v>8887</v>
      </c>
      <c r="E492" s="35">
        <v>8887</v>
      </c>
      <c r="F492" s="35">
        <v>0</v>
      </c>
      <c r="G492" s="35">
        <v>0</v>
      </c>
      <c r="H492" s="203"/>
      <c r="I492" s="35">
        <f t="shared" si="14"/>
        <v>3199</v>
      </c>
      <c r="J492" s="35">
        <v>3189</v>
      </c>
      <c r="K492" s="35">
        <v>10</v>
      </c>
      <c r="L492" s="35">
        <v>3393</v>
      </c>
      <c r="M492" s="35">
        <v>0</v>
      </c>
      <c r="O492" s="200"/>
      <c r="P492" s="200"/>
      <c r="Q492" s="200"/>
      <c r="R492" s="200"/>
      <c r="S492" s="200"/>
      <c r="T492" s="200"/>
      <c r="U492" s="200"/>
      <c r="V492" s="200"/>
      <c r="W492" s="200"/>
      <c r="X492" s="200"/>
      <c r="Y492" s="200"/>
      <c r="Z492" s="200"/>
    </row>
    <row r="493" spans="1:26" ht="9" customHeight="1" x14ac:dyDescent="0.2">
      <c r="A493" s="76"/>
      <c r="B493" s="76" t="s">
        <v>54</v>
      </c>
      <c r="C493" s="62"/>
      <c r="D493" s="27">
        <f t="shared" si="15"/>
        <v>1830</v>
      </c>
      <c r="E493" s="27">
        <v>1830</v>
      </c>
      <c r="F493" s="27">
        <v>0</v>
      </c>
      <c r="G493" s="27">
        <v>0</v>
      </c>
      <c r="H493" s="82"/>
      <c r="I493" s="27">
        <f t="shared" si="14"/>
        <v>1515</v>
      </c>
      <c r="J493" s="27">
        <v>1515</v>
      </c>
      <c r="K493" s="27">
        <v>0</v>
      </c>
      <c r="L493" s="27">
        <v>1625</v>
      </c>
      <c r="M493" s="27">
        <v>0</v>
      </c>
      <c r="O493" s="200"/>
      <c r="P493" s="200"/>
      <c r="Q493" s="200"/>
      <c r="R493" s="200"/>
      <c r="S493" s="200"/>
      <c r="T493" s="200"/>
      <c r="U493" s="200"/>
      <c r="V493" s="200"/>
      <c r="W493" s="200"/>
      <c r="X493" s="200"/>
      <c r="Y493" s="200"/>
      <c r="Z493" s="200"/>
    </row>
    <row r="494" spans="1:26" ht="9" customHeight="1" x14ac:dyDescent="0.2">
      <c r="A494" s="76" t="s">
        <v>55</v>
      </c>
      <c r="B494" s="76" t="s">
        <v>55</v>
      </c>
      <c r="C494" s="62"/>
      <c r="D494" s="27">
        <f t="shared" si="15"/>
        <v>3974</v>
      </c>
      <c r="E494" s="27">
        <v>3956</v>
      </c>
      <c r="F494" s="27">
        <v>18</v>
      </c>
      <c r="G494" s="27">
        <v>20</v>
      </c>
      <c r="H494" s="82"/>
      <c r="I494" s="27">
        <f t="shared" si="14"/>
        <v>2090</v>
      </c>
      <c r="J494" s="27">
        <v>2001</v>
      </c>
      <c r="K494" s="27">
        <v>89</v>
      </c>
      <c r="L494" s="27">
        <v>5866</v>
      </c>
      <c r="M494" s="27">
        <v>173</v>
      </c>
      <c r="O494" s="200"/>
      <c r="P494" s="200"/>
      <c r="Q494" s="200"/>
      <c r="R494" s="200"/>
      <c r="S494" s="200"/>
      <c r="T494" s="200"/>
      <c r="U494" s="200"/>
      <c r="V494" s="200"/>
      <c r="W494" s="200"/>
      <c r="X494" s="200"/>
      <c r="Y494" s="200"/>
      <c r="Z494" s="200"/>
    </row>
    <row r="495" spans="1:26" ht="9" customHeight="1" x14ac:dyDescent="0.2">
      <c r="A495" s="76"/>
      <c r="B495" s="76" t="s">
        <v>56</v>
      </c>
      <c r="C495" s="62"/>
      <c r="D495" s="27">
        <f t="shared" si="15"/>
        <v>0</v>
      </c>
      <c r="E495" s="27">
        <v>0</v>
      </c>
      <c r="F495" s="27">
        <v>0</v>
      </c>
      <c r="G495" s="27">
        <v>0</v>
      </c>
      <c r="H495" s="82"/>
      <c r="I495" s="27">
        <f t="shared" si="14"/>
        <v>496</v>
      </c>
      <c r="J495" s="27">
        <v>496</v>
      </c>
      <c r="K495" s="27">
        <v>0</v>
      </c>
      <c r="L495" s="27">
        <v>1585</v>
      </c>
      <c r="M495" s="27">
        <v>0</v>
      </c>
      <c r="O495" s="200"/>
      <c r="P495" s="200"/>
      <c r="Q495" s="200"/>
      <c r="R495" s="200"/>
      <c r="S495" s="200"/>
      <c r="T495" s="200"/>
      <c r="U495" s="200"/>
      <c r="V495" s="200"/>
      <c r="W495" s="200"/>
      <c r="X495" s="200"/>
      <c r="Y495" s="200"/>
      <c r="Z495" s="200"/>
    </row>
    <row r="496" spans="1:26" ht="9" customHeight="1" x14ac:dyDescent="0.2">
      <c r="A496" s="81" t="s">
        <v>57</v>
      </c>
      <c r="B496" s="81" t="s">
        <v>57</v>
      </c>
      <c r="C496" s="92"/>
      <c r="D496" s="35">
        <f t="shared" si="15"/>
        <v>4293</v>
      </c>
      <c r="E496" s="35">
        <v>4293</v>
      </c>
      <c r="F496" s="35">
        <v>0</v>
      </c>
      <c r="G496" s="35">
        <v>2</v>
      </c>
      <c r="H496" s="203"/>
      <c r="I496" s="35">
        <f t="shared" si="14"/>
        <v>2798</v>
      </c>
      <c r="J496" s="35">
        <v>2795</v>
      </c>
      <c r="K496" s="35">
        <v>3</v>
      </c>
      <c r="L496" s="35">
        <v>5500</v>
      </c>
      <c r="M496" s="35">
        <v>32</v>
      </c>
      <c r="O496" s="200"/>
      <c r="P496" s="200"/>
      <c r="Q496" s="200"/>
      <c r="R496" s="200"/>
      <c r="S496" s="200"/>
      <c r="T496" s="200"/>
      <c r="U496" s="200"/>
      <c r="V496" s="200"/>
      <c r="W496" s="200"/>
      <c r="X496" s="200"/>
      <c r="Y496" s="200"/>
      <c r="Z496" s="200"/>
    </row>
    <row r="497" spans="1:26" ht="9" customHeight="1" x14ac:dyDescent="0.2">
      <c r="A497" s="76" t="s">
        <v>59</v>
      </c>
      <c r="B497" s="76" t="s">
        <v>60</v>
      </c>
      <c r="C497" s="62"/>
      <c r="D497" s="27">
        <f t="shared" si="15"/>
        <v>55154</v>
      </c>
      <c r="E497" s="27">
        <v>25680</v>
      </c>
      <c r="F497" s="27">
        <v>29474</v>
      </c>
      <c r="G497" s="27">
        <v>16296</v>
      </c>
      <c r="H497" s="82"/>
      <c r="I497" s="27">
        <f t="shared" si="14"/>
        <v>4806</v>
      </c>
      <c r="J497" s="27">
        <v>4106</v>
      </c>
      <c r="K497" s="27">
        <v>700</v>
      </c>
      <c r="L497" s="27">
        <v>6276</v>
      </c>
      <c r="M497" s="27">
        <v>198</v>
      </c>
      <c r="O497" s="200"/>
      <c r="P497" s="200"/>
      <c r="Q497" s="200"/>
      <c r="R497" s="200"/>
      <c r="S497" s="200"/>
      <c r="T497" s="200"/>
      <c r="U497" s="200"/>
      <c r="V497" s="200"/>
      <c r="W497" s="200"/>
      <c r="X497" s="200"/>
      <c r="Y497" s="200"/>
      <c r="Z497" s="200"/>
    </row>
    <row r="498" spans="1:26" ht="9" customHeight="1" x14ac:dyDescent="0.2">
      <c r="A498" s="76"/>
      <c r="B498" s="76" t="s">
        <v>62</v>
      </c>
      <c r="C498" s="62"/>
      <c r="D498" s="27">
        <f t="shared" si="15"/>
        <v>6430</v>
      </c>
      <c r="E498" s="27">
        <v>4977</v>
      </c>
      <c r="F498" s="27">
        <v>1453</v>
      </c>
      <c r="G498" s="27">
        <v>1346</v>
      </c>
      <c r="H498" s="82"/>
      <c r="I498" s="27">
        <f t="shared" si="14"/>
        <v>4107</v>
      </c>
      <c r="J498" s="27">
        <v>4085</v>
      </c>
      <c r="K498" s="27">
        <v>22</v>
      </c>
      <c r="L498" s="27">
        <v>2132</v>
      </c>
      <c r="M498" s="27">
        <v>0</v>
      </c>
      <c r="O498" s="200"/>
      <c r="P498" s="200"/>
      <c r="Q498" s="200"/>
      <c r="R498" s="200"/>
      <c r="S498" s="200"/>
      <c r="T498" s="200"/>
      <c r="U498" s="200"/>
      <c r="V498" s="200"/>
      <c r="W498" s="200"/>
      <c r="X498" s="200"/>
      <c r="Y498" s="200"/>
      <c r="Z498" s="200"/>
    </row>
    <row r="499" spans="1:26" ht="9" customHeight="1" x14ac:dyDescent="0.2">
      <c r="A499" s="76"/>
      <c r="B499" s="76" t="s">
        <v>61</v>
      </c>
      <c r="C499" s="62"/>
      <c r="D499" s="27">
        <f t="shared" si="15"/>
        <v>750</v>
      </c>
      <c r="E499" s="27">
        <v>750</v>
      </c>
      <c r="F499" s="27">
        <v>0</v>
      </c>
      <c r="G499" s="27">
        <v>2</v>
      </c>
      <c r="H499" s="82"/>
      <c r="I499" s="27">
        <f t="shared" si="14"/>
        <v>1243</v>
      </c>
      <c r="J499" s="27">
        <v>1232</v>
      </c>
      <c r="K499" s="27">
        <v>11</v>
      </c>
      <c r="L499" s="27">
        <v>3948</v>
      </c>
      <c r="M499" s="27">
        <v>0</v>
      </c>
      <c r="O499" s="200"/>
      <c r="P499" s="200"/>
      <c r="Q499" s="200"/>
      <c r="R499" s="200"/>
      <c r="S499" s="200"/>
      <c r="T499" s="200"/>
      <c r="U499" s="200"/>
      <c r="V499" s="200"/>
      <c r="W499" s="200"/>
      <c r="X499" s="200"/>
      <c r="Y499" s="200"/>
      <c r="Z499" s="200"/>
    </row>
    <row r="500" spans="1:26" ht="9" customHeight="1" x14ac:dyDescent="0.2">
      <c r="A500" s="81" t="s">
        <v>63</v>
      </c>
      <c r="B500" s="81" t="s">
        <v>63</v>
      </c>
      <c r="C500" s="92"/>
      <c r="D500" s="35">
        <f t="shared" si="15"/>
        <v>12209</v>
      </c>
      <c r="E500" s="35">
        <v>11162</v>
      </c>
      <c r="F500" s="35">
        <v>1047</v>
      </c>
      <c r="G500" s="35">
        <v>9</v>
      </c>
      <c r="H500" s="203"/>
      <c r="I500" s="35">
        <f t="shared" si="14"/>
        <v>2785</v>
      </c>
      <c r="J500" s="35">
        <v>2664</v>
      </c>
      <c r="K500" s="35">
        <v>121</v>
      </c>
      <c r="L500" s="35">
        <v>5341</v>
      </c>
      <c r="M500" s="35">
        <v>0</v>
      </c>
      <c r="O500" s="200"/>
      <c r="P500" s="200"/>
      <c r="Q500" s="200"/>
      <c r="R500" s="200"/>
      <c r="S500" s="200"/>
      <c r="T500" s="200"/>
      <c r="U500" s="200"/>
      <c r="V500" s="200"/>
      <c r="W500" s="200"/>
      <c r="X500" s="200"/>
      <c r="Y500" s="200"/>
      <c r="Z500" s="200"/>
    </row>
    <row r="501" spans="1:26" ht="9" customHeight="1" x14ac:dyDescent="0.2">
      <c r="A501" s="76"/>
      <c r="B501" s="76" t="s">
        <v>64</v>
      </c>
      <c r="C501" s="62"/>
      <c r="D501" s="27">
        <f t="shared" si="15"/>
        <v>0</v>
      </c>
      <c r="E501" s="27">
        <v>0</v>
      </c>
      <c r="F501" s="27">
        <v>0</v>
      </c>
      <c r="G501" s="27">
        <v>0</v>
      </c>
      <c r="H501" s="82"/>
      <c r="I501" s="27">
        <f t="shared" si="14"/>
        <v>570</v>
      </c>
      <c r="J501" s="27">
        <v>570</v>
      </c>
      <c r="K501" s="27">
        <v>0</v>
      </c>
      <c r="L501" s="27">
        <v>1306</v>
      </c>
      <c r="M501" s="27">
        <v>0</v>
      </c>
      <c r="O501" s="200"/>
      <c r="P501" s="200"/>
      <c r="Q501" s="200"/>
      <c r="R501" s="200"/>
      <c r="S501" s="200"/>
      <c r="T501" s="200"/>
      <c r="U501" s="200"/>
      <c r="V501" s="200"/>
      <c r="W501" s="200"/>
      <c r="X501" s="200"/>
      <c r="Y501" s="200"/>
      <c r="Z501" s="200"/>
    </row>
    <row r="502" spans="1:26" ht="9" customHeight="1" x14ac:dyDescent="0.2">
      <c r="A502" s="76" t="s">
        <v>65</v>
      </c>
      <c r="B502" s="76" t="s">
        <v>66</v>
      </c>
      <c r="C502" s="62"/>
      <c r="D502" s="27">
        <f t="shared" si="15"/>
        <v>16679</v>
      </c>
      <c r="E502" s="27">
        <v>16286</v>
      </c>
      <c r="F502" s="27">
        <v>393</v>
      </c>
      <c r="G502" s="27">
        <v>0</v>
      </c>
      <c r="H502" s="82"/>
      <c r="I502" s="27">
        <f t="shared" si="14"/>
        <v>6983</v>
      </c>
      <c r="J502" s="27">
        <v>6951</v>
      </c>
      <c r="K502" s="27">
        <v>32</v>
      </c>
      <c r="L502" s="27">
        <v>23180</v>
      </c>
      <c r="M502" s="27">
        <v>0</v>
      </c>
      <c r="O502" s="200"/>
      <c r="P502" s="200"/>
      <c r="Q502" s="200"/>
      <c r="R502" s="200"/>
      <c r="S502" s="200"/>
      <c r="T502" s="200"/>
      <c r="U502" s="200"/>
      <c r="V502" s="200"/>
      <c r="W502" s="200"/>
      <c r="X502" s="200"/>
      <c r="Y502" s="200"/>
      <c r="Z502" s="200"/>
    </row>
    <row r="503" spans="1:26" ht="9" customHeight="1" x14ac:dyDescent="0.2">
      <c r="A503" s="76"/>
      <c r="B503" s="76" t="s">
        <v>67</v>
      </c>
      <c r="C503" s="62"/>
      <c r="D503" s="27">
        <f t="shared" si="15"/>
        <v>9440</v>
      </c>
      <c r="E503" s="27">
        <v>9440</v>
      </c>
      <c r="F503" s="27">
        <v>0</v>
      </c>
      <c r="G503" s="27">
        <v>2</v>
      </c>
      <c r="H503" s="82"/>
      <c r="I503" s="27">
        <f t="shared" si="14"/>
        <v>1539</v>
      </c>
      <c r="J503" s="27">
        <v>1537</v>
      </c>
      <c r="K503" s="27">
        <v>2</v>
      </c>
      <c r="L503" s="27">
        <v>9055</v>
      </c>
      <c r="M503" s="27">
        <v>22</v>
      </c>
      <c r="O503" s="200"/>
      <c r="P503" s="200"/>
      <c r="Q503" s="200"/>
      <c r="R503" s="200"/>
      <c r="S503" s="200"/>
      <c r="T503" s="200"/>
      <c r="U503" s="200"/>
      <c r="V503" s="200"/>
      <c r="W503" s="200"/>
      <c r="X503" s="200"/>
      <c r="Y503" s="200"/>
      <c r="Z503" s="200"/>
    </row>
    <row r="504" spans="1:26" ht="9" customHeight="1" x14ac:dyDescent="0.2">
      <c r="A504" s="81"/>
      <c r="B504" s="81" t="s">
        <v>68</v>
      </c>
      <c r="C504" s="92"/>
      <c r="D504" s="35">
        <f t="shared" si="15"/>
        <v>13576</v>
      </c>
      <c r="E504" s="35">
        <v>10828</v>
      </c>
      <c r="F504" s="35">
        <v>2748</v>
      </c>
      <c r="G504" s="35">
        <v>1689</v>
      </c>
      <c r="H504" s="203"/>
      <c r="I504" s="35">
        <f t="shared" si="14"/>
        <v>1930</v>
      </c>
      <c r="J504" s="35">
        <v>1831</v>
      </c>
      <c r="K504" s="35">
        <v>99</v>
      </c>
      <c r="L504" s="35">
        <v>4443</v>
      </c>
      <c r="M504" s="35">
        <v>0</v>
      </c>
      <c r="O504" s="200"/>
      <c r="P504" s="200"/>
      <c r="Q504" s="200"/>
      <c r="R504" s="200"/>
      <c r="S504" s="200"/>
      <c r="T504" s="200"/>
      <c r="U504" s="200"/>
      <c r="V504" s="200"/>
      <c r="W504" s="200"/>
      <c r="X504" s="200"/>
      <c r="Y504" s="200"/>
      <c r="Z504" s="200"/>
    </row>
    <row r="505" spans="1:26" ht="9" customHeight="1" x14ac:dyDescent="0.2">
      <c r="A505" s="76" t="s">
        <v>69</v>
      </c>
      <c r="B505" s="76" t="s">
        <v>70</v>
      </c>
      <c r="C505" s="62"/>
      <c r="D505" s="27">
        <f t="shared" si="15"/>
        <v>6730</v>
      </c>
      <c r="E505" s="27">
        <v>6730</v>
      </c>
      <c r="F505" s="27">
        <v>0</v>
      </c>
      <c r="G505" s="27">
        <v>0</v>
      </c>
      <c r="H505" s="82"/>
      <c r="I505" s="27">
        <f t="shared" si="14"/>
        <v>1489</v>
      </c>
      <c r="J505" s="27">
        <v>1304</v>
      </c>
      <c r="K505" s="27">
        <v>185</v>
      </c>
      <c r="L505" s="27">
        <v>5555</v>
      </c>
      <c r="M505" s="27">
        <v>491</v>
      </c>
      <c r="O505" s="200"/>
      <c r="P505" s="200"/>
      <c r="Q505" s="200"/>
      <c r="R505" s="200"/>
      <c r="S505" s="200"/>
      <c r="T505" s="200"/>
      <c r="U505" s="200"/>
      <c r="V505" s="200"/>
      <c r="W505" s="200"/>
      <c r="X505" s="200"/>
      <c r="Y505" s="200"/>
      <c r="Z505" s="200"/>
    </row>
    <row r="506" spans="1:26" ht="9" customHeight="1" x14ac:dyDescent="0.2">
      <c r="A506" s="76"/>
      <c r="B506" s="76" t="s">
        <v>71</v>
      </c>
      <c r="C506" s="62"/>
      <c r="D506" s="27">
        <f t="shared" si="15"/>
        <v>1392</v>
      </c>
      <c r="E506" s="27">
        <v>588</v>
      </c>
      <c r="F506" s="27">
        <v>804</v>
      </c>
      <c r="G506" s="27">
        <v>4</v>
      </c>
      <c r="H506" s="82"/>
      <c r="I506" s="27">
        <f t="shared" si="14"/>
        <v>402</v>
      </c>
      <c r="J506" s="27">
        <v>370</v>
      </c>
      <c r="K506" s="27">
        <v>32</v>
      </c>
      <c r="L506" s="27">
        <v>3290</v>
      </c>
      <c r="M506" s="27">
        <v>296</v>
      </c>
      <c r="O506" s="200"/>
      <c r="P506" s="200"/>
      <c r="Q506" s="200"/>
      <c r="R506" s="200"/>
      <c r="S506" s="200"/>
      <c r="T506" s="200"/>
      <c r="U506" s="200"/>
      <c r="V506" s="200"/>
      <c r="W506" s="200"/>
      <c r="X506" s="200"/>
      <c r="Y506" s="200"/>
      <c r="Z506" s="200"/>
    </row>
    <row r="507" spans="1:26" ht="9" customHeight="1" x14ac:dyDescent="0.2">
      <c r="A507" s="76"/>
      <c r="B507" s="76" t="s">
        <v>72</v>
      </c>
      <c r="C507" s="62"/>
      <c r="D507" s="27">
        <f t="shared" si="15"/>
        <v>31254</v>
      </c>
      <c r="E507" s="27">
        <v>25578</v>
      </c>
      <c r="F507" s="27">
        <v>5676</v>
      </c>
      <c r="G507" s="27">
        <v>104</v>
      </c>
      <c r="H507" s="82"/>
      <c r="I507" s="27">
        <f t="shared" si="14"/>
        <v>1924</v>
      </c>
      <c r="J507" s="27">
        <v>1605</v>
      </c>
      <c r="K507" s="27">
        <v>319</v>
      </c>
      <c r="L507" s="27">
        <v>12487</v>
      </c>
      <c r="M507" s="27">
        <v>1883</v>
      </c>
      <c r="O507" s="200"/>
      <c r="P507" s="200"/>
      <c r="Q507" s="200"/>
      <c r="R507" s="200"/>
      <c r="S507" s="200"/>
      <c r="T507" s="200"/>
      <c r="U507" s="200"/>
      <c r="V507" s="200"/>
      <c r="W507" s="200"/>
      <c r="X507" s="200"/>
      <c r="Y507" s="200"/>
      <c r="Z507" s="200"/>
    </row>
    <row r="508" spans="1:26" ht="9" customHeight="1" x14ac:dyDescent="0.2">
      <c r="A508" s="81"/>
      <c r="B508" s="81" t="s">
        <v>73</v>
      </c>
      <c r="C508" s="92"/>
      <c r="D508" s="35">
        <f t="shared" si="15"/>
        <v>39</v>
      </c>
      <c r="E508" s="35">
        <v>39</v>
      </c>
      <c r="F508" s="35">
        <v>0</v>
      </c>
      <c r="G508" s="35">
        <v>0</v>
      </c>
      <c r="H508" s="203"/>
      <c r="I508" s="35">
        <f t="shared" si="14"/>
        <v>157</v>
      </c>
      <c r="J508" s="35">
        <v>142</v>
      </c>
      <c r="K508" s="35">
        <v>15</v>
      </c>
      <c r="L508" s="35">
        <v>2070</v>
      </c>
      <c r="M508" s="35">
        <v>0</v>
      </c>
      <c r="O508" s="200"/>
      <c r="P508" s="200"/>
      <c r="Q508" s="200"/>
      <c r="R508" s="200"/>
      <c r="S508" s="200"/>
      <c r="T508" s="200"/>
      <c r="U508" s="200"/>
      <c r="V508" s="200"/>
      <c r="W508" s="200"/>
      <c r="X508" s="200"/>
      <c r="Y508" s="200"/>
      <c r="Z508" s="200"/>
    </row>
    <row r="509" spans="1:26" ht="9" customHeight="1" x14ac:dyDescent="0.2">
      <c r="A509" s="76" t="s">
        <v>74</v>
      </c>
      <c r="B509" s="76" t="s">
        <v>75</v>
      </c>
      <c r="C509" s="62"/>
      <c r="D509" s="27">
        <f t="shared" si="15"/>
        <v>12297</v>
      </c>
      <c r="E509" s="27">
        <v>12252</v>
      </c>
      <c r="F509" s="27">
        <v>45</v>
      </c>
      <c r="G509" s="27">
        <v>23</v>
      </c>
      <c r="H509" s="82"/>
      <c r="I509" s="27">
        <f t="shared" si="14"/>
        <v>3548</v>
      </c>
      <c r="J509" s="27">
        <v>3526</v>
      </c>
      <c r="K509" s="27">
        <v>22</v>
      </c>
      <c r="L509" s="27">
        <v>2259</v>
      </c>
      <c r="M509" s="27">
        <v>117</v>
      </c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</row>
    <row r="510" spans="1:26" ht="9" customHeight="1" x14ac:dyDescent="0.2">
      <c r="A510" s="76" t="s">
        <v>76</v>
      </c>
      <c r="B510" s="76" t="s">
        <v>77</v>
      </c>
      <c r="C510" s="62"/>
      <c r="D510" s="27">
        <f t="shared" si="15"/>
        <v>2921</v>
      </c>
      <c r="E510" s="27">
        <v>2921</v>
      </c>
      <c r="F510" s="27">
        <v>0</v>
      </c>
      <c r="G510" s="27">
        <v>0</v>
      </c>
      <c r="H510" s="82"/>
      <c r="I510" s="27">
        <f t="shared" si="14"/>
        <v>519</v>
      </c>
      <c r="J510" s="27">
        <v>519</v>
      </c>
      <c r="K510" s="27">
        <v>0</v>
      </c>
      <c r="L510" s="27">
        <v>3739</v>
      </c>
      <c r="M510" s="27">
        <v>0</v>
      </c>
      <c r="O510" s="200"/>
      <c r="P510" s="200"/>
      <c r="Q510" s="200"/>
      <c r="R510" s="200"/>
      <c r="S510" s="200"/>
      <c r="T510" s="200"/>
      <c r="U510" s="200"/>
      <c r="V510" s="200"/>
      <c r="W510" s="200"/>
      <c r="X510" s="200"/>
      <c r="Y510" s="200"/>
      <c r="Z510" s="200"/>
    </row>
    <row r="511" spans="1:26" ht="9" customHeight="1" x14ac:dyDescent="0.2">
      <c r="A511" s="76"/>
      <c r="B511" s="76" t="s">
        <v>78</v>
      </c>
      <c r="C511" s="62"/>
      <c r="D511" s="27">
        <f t="shared" si="15"/>
        <v>2035</v>
      </c>
      <c r="E511" s="27">
        <v>2035</v>
      </c>
      <c r="F511" s="27">
        <v>0</v>
      </c>
      <c r="G511" s="27">
        <v>4</v>
      </c>
      <c r="H511" s="82"/>
      <c r="I511" s="27">
        <f t="shared" si="14"/>
        <v>569</v>
      </c>
      <c r="J511" s="27">
        <v>527</v>
      </c>
      <c r="K511" s="27">
        <v>42</v>
      </c>
      <c r="L511" s="27">
        <v>2083</v>
      </c>
      <c r="M511" s="27">
        <v>0</v>
      </c>
      <c r="O511" s="200"/>
      <c r="P511" s="200"/>
      <c r="Q511" s="200"/>
      <c r="R511" s="200"/>
      <c r="S511" s="200"/>
      <c r="T511" s="200"/>
      <c r="U511" s="200"/>
      <c r="V511" s="200"/>
      <c r="W511" s="200"/>
      <c r="X511" s="200"/>
      <c r="Y511" s="200"/>
      <c r="Z511" s="200"/>
    </row>
    <row r="512" spans="1:26" ht="9" customHeight="1" x14ac:dyDescent="0.2">
      <c r="A512" s="81"/>
      <c r="B512" s="81" t="s">
        <v>79</v>
      </c>
      <c r="C512" s="92"/>
      <c r="D512" s="35">
        <f t="shared" si="15"/>
        <v>1284</v>
      </c>
      <c r="E512" s="35">
        <v>1280</v>
      </c>
      <c r="F512" s="35">
        <v>4</v>
      </c>
      <c r="G512" s="35">
        <v>2</v>
      </c>
      <c r="H512" s="203"/>
      <c r="I512" s="35">
        <f t="shared" si="14"/>
        <v>651</v>
      </c>
      <c r="J512" s="35">
        <v>576</v>
      </c>
      <c r="K512" s="35">
        <v>75</v>
      </c>
      <c r="L512" s="35">
        <v>1902</v>
      </c>
      <c r="M512" s="35">
        <v>131</v>
      </c>
      <c r="O512" s="200"/>
      <c r="P512" s="200"/>
      <c r="Q512" s="200"/>
      <c r="R512" s="200"/>
      <c r="S512" s="200"/>
      <c r="T512" s="200"/>
      <c r="U512" s="200"/>
      <c r="V512" s="200"/>
      <c r="W512" s="200"/>
      <c r="X512" s="200"/>
      <c r="Y512" s="200"/>
      <c r="Z512" s="200"/>
    </row>
    <row r="513" spans="1:26" ht="9" customHeight="1" x14ac:dyDescent="0.2">
      <c r="A513" s="76"/>
      <c r="B513" s="76" t="s">
        <v>80</v>
      </c>
      <c r="C513" s="62"/>
      <c r="D513" s="27">
        <f t="shared" si="15"/>
        <v>2167</v>
      </c>
      <c r="E513" s="27">
        <v>2167</v>
      </c>
      <c r="F513" s="27">
        <v>0</v>
      </c>
      <c r="G513" s="27">
        <v>7</v>
      </c>
      <c r="H513" s="82"/>
      <c r="I513" s="27">
        <f t="shared" si="14"/>
        <v>1454</v>
      </c>
      <c r="J513" s="27">
        <v>1398</v>
      </c>
      <c r="K513" s="27">
        <v>56</v>
      </c>
      <c r="L513" s="27">
        <v>3073</v>
      </c>
      <c r="M513" s="27">
        <v>0</v>
      </c>
      <c r="O513" s="200"/>
      <c r="P513" s="200"/>
      <c r="Q513" s="200"/>
      <c r="R513" s="200"/>
      <c r="S513" s="200"/>
      <c r="T513" s="200"/>
      <c r="U513" s="200"/>
      <c r="V513" s="200"/>
      <c r="W513" s="200"/>
      <c r="X513" s="200"/>
      <c r="Y513" s="200"/>
      <c r="Z513" s="200"/>
    </row>
    <row r="514" spans="1:26" ht="9" customHeight="1" x14ac:dyDescent="0.2">
      <c r="A514" s="76"/>
      <c r="B514" s="76" t="s">
        <v>81</v>
      </c>
      <c r="C514" s="62"/>
      <c r="D514" s="27">
        <f t="shared" si="15"/>
        <v>10208</v>
      </c>
      <c r="E514" s="27">
        <v>9357</v>
      </c>
      <c r="F514" s="27">
        <v>851</v>
      </c>
      <c r="G514" s="27">
        <v>10</v>
      </c>
      <c r="H514" s="82"/>
      <c r="I514" s="27">
        <f t="shared" si="14"/>
        <v>3890</v>
      </c>
      <c r="J514" s="27">
        <v>3515</v>
      </c>
      <c r="K514" s="27">
        <v>375</v>
      </c>
      <c r="L514" s="27">
        <v>6404</v>
      </c>
      <c r="M514" s="27">
        <v>0</v>
      </c>
      <c r="O514" s="200"/>
      <c r="P514" s="200"/>
      <c r="Q514" s="200"/>
      <c r="R514" s="200"/>
      <c r="S514" s="200"/>
      <c r="T514" s="200"/>
      <c r="U514" s="200"/>
      <c r="V514" s="200"/>
      <c r="W514" s="200"/>
      <c r="X514" s="200"/>
      <c r="Y514" s="200"/>
      <c r="Z514" s="200"/>
    </row>
    <row r="515" spans="1:26" s="94" customFormat="1" ht="9" customHeight="1" x14ac:dyDescent="0.2">
      <c r="A515" s="76" t="s">
        <v>82</v>
      </c>
      <c r="B515" s="76" t="s">
        <v>83</v>
      </c>
      <c r="C515" s="93"/>
      <c r="D515" s="27">
        <f>SUM(E515:F515)</f>
        <v>1968</v>
      </c>
      <c r="E515" s="27">
        <v>1967</v>
      </c>
      <c r="F515" s="27">
        <v>1</v>
      </c>
      <c r="G515" s="27">
        <v>16</v>
      </c>
      <c r="H515" s="201"/>
      <c r="I515" s="27">
        <f t="shared" si="14"/>
        <v>1321</v>
      </c>
      <c r="J515" s="27">
        <v>1230</v>
      </c>
      <c r="K515" s="27">
        <v>91</v>
      </c>
      <c r="L515" s="27">
        <v>1297</v>
      </c>
      <c r="M515" s="27">
        <v>0</v>
      </c>
      <c r="O515" s="202"/>
      <c r="P515" s="202"/>
      <c r="Q515" s="202"/>
      <c r="R515" s="202"/>
      <c r="S515" s="202"/>
      <c r="T515" s="202"/>
      <c r="U515" s="202"/>
      <c r="V515" s="202"/>
      <c r="W515" s="202"/>
      <c r="X515" s="202"/>
      <c r="Y515" s="202"/>
      <c r="Z515" s="202"/>
    </row>
    <row r="516" spans="1:26" s="94" customFormat="1" ht="9" customHeight="1" x14ac:dyDescent="0.2">
      <c r="A516" s="81"/>
      <c r="B516" s="81" t="s">
        <v>84</v>
      </c>
      <c r="C516" s="92"/>
      <c r="D516" s="40">
        <f t="shared" si="15"/>
        <v>3306</v>
      </c>
      <c r="E516" s="40">
        <v>3306</v>
      </c>
      <c r="F516" s="40">
        <v>0</v>
      </c>
      <c r="G516" s="40">
        <v>16</v>
      </c>
      <c r="H516" s="203"/>
      <c r="I516" s="40">
        <f t="shared" si="14"/>
        <v>2813</v>
      </c>
      <c r="J516" s="40">
        <v>2813</v>
      </c>
      <c r="K516" s="40">
        <v>0</v>
      </c>
      <c r="L516" s="40">
        <v>1434</v>
      </c>
      <c r="M516" s="40">
        <v>0</v>
      </c>
      <c r="O516" s="202"/>
      <c r="P516" s="202"/>
      <c r="Q516" s="202"/>
      <c r="R516" s="202"/>
      <c r="S516" s="202"/>
      <c r="T516" s="202"/>
      <c r="U516" s="202"/>
      <c r="V516" s="202"/>
      <c r="W516" s="202"/>
      <c r="X516" s="202"/>
      <c r="Y516" s="202"/>
      <c r="Z516" s="202"/>
    </row>
    <row r="517" spans="1:26" s="94" customFormat="1" ht="9" customHeight="1" x14ac:dyDescent="0.2">
      <c r="A517" s="76"/>
      <c r="B517" s="76" t="s">
        <v>85</v>
      </c>
      <c r="C517" s="93"/>
      <c r="D517" s="27">
        <f t="shared" si="15"/>
        <v>11796</v>
      </c>
      <c r="E517" s="27">
        <v>11060</v>
      </c>
      <c r="F517" s="27">
        <v>736</v>
      </c>
      <c r="G517" s="27">
        <v>88</v>
      </c>
      <c r="H517" s="204"/>
      <c r="I517" s="27">
        <f t="shared" si="14"/>
        <v>2673</v>
      </c>
      <c r="J517" s="27">
        <v>2576</v>
      </c>
      <c r="K517" s="27">
        <v>97</v>
      </c>
      <c r="L517" s="27">
        <v>4477</v>
      </c>
      <c r="M517" s="27">
        <v>0</v>
      </c>
      <c r="O517" s="202"/>
      <c r="P517" s="202"/>
      <c r="Q517" s="202"/>
      <c r="R517" s="202"/>
      <c r="S517" s="202"/>
      <c r="T517" s="202"/>
      <c r="U517" s="202"/>
      <c r="V517" s="202"/>
      <c r="W517" s="202"/>
      <c r="X517" s="202"/>
      <c r="Y517" s="202"/>
      <c r="Z517" s="202"/>
    </row>
    <row r="518" spans="1:26" s="94" customFormat="1" ht="9" customHeight="1" x14ac:dyDescent="0.2">
      <c r="A518" s="76" t="s">
        <v>86</v>
      </c>
      <c r="B518" s="76" t="s">
        <v>87</v>
      </c>
      <c r="C518" s="93"/>
      <c r="D518" s="27">
        <f t="shared" si="15"/>
        <v>13586</v>
      </c>
      <c r="E518" s="27">
        <v>12611</v>
      </c>
      <c r="F518" s="27">
        <v>975</v>
      </c>
      <c r="G518" s="27">
        <v>857</v>
      </c>
      <c r="H518" s="204"/>
      <c r="I518" s="27">
        <f t="shared" si="14"/>
        <v>2195</v>
      </c>
      <c r="J518" s="27">
        <v>1972</v>
      </c>
      <c r="K518" s="27">
        <v>223</v>
      </c>
      <c r="L518" s="27">
        <v>3800</v>
      </c>
      <c r="M518" s="27">
        <v>2389</v>
      </c>
      <c r="O518" s="202"/>
      <c r="P518" s="202"/>
      <c r="Q518" s="202"/>
      <c r="R518" s="202"/>
      <c r="S518" s="202"/>
      <c r="T518" s="202"/>
      <c r="U518" s="202"/>
      <c r="V518" s="202"/>
      <c r="W518" s="202"/>
      <c r="X518" s="202"/>
      <c r="Y518" s="202"/>
      <c r="Z518" s="202"/>
    </row>
    <row r="519" spans="1:26" s="94" customFormat="1" ht="9" customHeight="1" x14ac:dyDescent="0.2">
      <c r="A519" s="37" t="s">
        <v>88</v>
      </c>
      <c r="B519" s="37" t="s">
        <v>88</v>
      </c>
      <c r="C519" s="93"/>
      <c r="D519" s="27">
        <f t="shared" si="15"/>
        <v>5140</v>
      </c>
      <c r="E519" s="27">
        <v>4043</v>
      </c>
      <c r="F519" s="27">
        <v>1097</v>
      </c>
      <c r="G519" s="27">
        <v>4</v>
      </c>
      <c r="H519" s="201"/>
      <c r="I519" s="27">
        <f t="shared" si="14"/>
        <v>1044</v>
      </c>
      <c r="J519" s="27">
        <v>820</v>
      </c>
      <c r="K519" s="27">
        <v>224</v>
      </c>
      <c r="L519" s="27">
        <v>1544</v>
      </c>
      <c r="M519" s="27">
        <v>0</v>
      </c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</row>
    <row r="520" spans="1:26" ht="9" customHeight="1" x14ac:dyDescent="0.2">
      <c r="A520" s="26"/>
      <c r="B520" s="62"/>
      <c r="C520" s="62"/>
      <c r="D520" s="82"/>
      <c r="E520" s="82"/>
      <c r="F520" s="82"/>
      <c r="G520" s="82"/>
      <c r="H520" s="82"/>
      <c r="I520" s="82"/>
      <c r="J520" s="82"/>
      <c r="K520" s="82"/>
      <c r="L520" s="82"/>
      <c r="M520" s="82"/>
    </row>
    <row r="521" spans="1:26" s="29" customFormat="1" ht="9" customHeight="1" x14ac:dyDescent="0.25">
      <c r="A521" s="95">
        <v>2003</v>
      </c>
      <c r="B521" s="28"/>
      <c r="C521" s="28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28"/>
    </row>
    <row r="522" spans="1:26" ht="9" customHeight="1" x14ac:dyDescent="0.2">
      <c r="A522" s="30" t="s">
        <v>10</v>
      </c>
      <c r="B522" s="475"/>
      <c r="C522" s="170"/>
      <c r="D522" s="475">
        <f>SUM(D524:D585)</f>
        <v>922074</v>
      </c>
      <c r="E522" s="475">
        <f>SUM(E524:E585)</f>
        <v>731626</v>
      </c>
      <c r="F522" s="475">
        <f>SUM(F524:F585)</f>
        <v>190448</v>
      </c>
      <c r="G522" s="475">
        <f>SUM(G524:G585)</f>
        <v>34685</v>
      </c>
      <c r="H522" s="475"/>
      <c r="I522" s="475">
        <f>SUM(I524:I585)</f>
        <v>181218</v>
      </c>
      <c r="J522" s="475">
        <f>SUM(J524:J585)</f>
        <v>168838</v>
      </c>
      <c r="K522" s="475">
        <f>SUM(K524:K585)</f>
        <v>12380</v>
      </c>
      <c r="L522" s="475">
        <f>SUM(L524:L585)</f>
        <v>302565</v>
      </c>
      <c r="M522" s="475">
        <f>SUM(M524:M585)</f>
        <v>18284</v>
      </c>
      <c r="O522" s="200"/>
      <c r="P522" s="200"/>
      <c r="Q522" s="200"/>
      <c r="R522" s="200"/>
      <c r="S522" s="200"/>
      <c r="T522" s="200"/>
      <c r="U522" s="200"/>
      <c r="V522" s="200"/>
      <c r="W522" s="200"/>
      <c r="X522" s="200"/>
      <c r="Y522" s="200"/>
      <c r="Z522" s="200"/>
    </row>
    <row r="523" spans="1:26" ht="9" customHeight="1" x14ac:dyDescent="0.2">
      <c r="A523" s="194"/>
      <c r="B523" s="475"/>
      <c r="C523" s="170"/>
      <c r="D523" s="171"/>
      <c r="E523" s="171"/>
      <c r="F523" s="171"/>
      <c r="G523" s="171"/>
      <c r="H523" s="171"/>
      <c r="I523" s="171"/>
      <c r="J523" s="171"/>
      <c r="K523" s="171"/>
      <c r="L523" s="171"/>
      <c r="M523" s="171"/>
      <c r="O523" s="200"/>
      <c r="P523" s="200"/>
      <c r="Q523" s="200"/>
      <c r="R523" s="200"/>
      <c r="S523" s="200"/>
      <c r="T523" s="200"/>
      <c r="U523" s="200"/>
      <c r="V523" s="200"/>
      <c r="W523" s="200"/>
      <c r="X523" s="200"/>
      <c r="Y523" s="200"/>
      <c r="Z523" s="200"/>
    </row>
    <row r="524" spans="1:26" s="54" customFormat="1" ht="9" customHeight="1" x14ac:dyDescent="0.25">
      <c r="A524" s="76" t="s">
        <v>14</v>
      </c>
      <c r="B524" s="76" t="s">
        <v>14</v>
      </c>
      <c r="C524" s="96"/>
      <c r="D524" s="27">
        <f t="shared" ref="D524:D580" si="16">SUM(E524:F524)</f>
        <v>7508</v>
      </c>
      <c r="E524" s="27">
        <v>5764</v>
      </c>
      <c r="F524" s="27">
        <v>1744</v>
      </c>
      <c r="G524" s="27">
        <v>62</v>
      </c>
      <c r="H524" s="27"/>
      <c r="I524" s="27">
        <f>SUM(J524:K524)</f>
        <v>979</v>
      </c>
      <c r="J524" s="27">
        <v>940</v>
      </c>
      <c r="K524" s="27">
        <v>39</v>
      </c>
      <c r="L524" s="27">
        <v>1778</v>
      </c>
      <c r="M524" s="27">
        <v>148</v>
      </c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spans="1:26" s="54" customFormat="1" ht="9" customHeight="1" x14ac:dyDescent="0.25">
      <c r="A525" s="76" t="s">
        <v>15</v>
      </c>
      <c r="B525" s="76" t="s">
        <v>16</v>
      </c>
      <c r="C525" s="96"/>
      <c r="D525" s="27">
        <f t="shared" si="16"/>
        <v>7313</v>
      </c>
      <c r="E525" s="27">
        <v>7312</v>
      </c>
      <c r="F525" s="27">
        <v>1</v>
      </c>
      <c r="G525" s="27">
        <v>0</v>
      </c>
      <c r="H525" s="97"/>
      <c r="I525" s="27">
        <f t="shared" ref="I525:I585" si="17">SUM(J525:K525)</f>
        <v>392</v>
      </c>
      <c r="J525" s="27">
        <v>379</v>
      </c>
      <c r="K525" s="27">
        <v>13</v>
      </c>
      <c r="L525" s="27">
        <v>3213</v>
      </c>
      <c r="M525" s="27">
        <v>0</v>
      </c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spans="1:26" s="54" customFormat="1" ht="9" customHeight="1" x14ac:dyDescent="0.25">
      <c r="A526" s="76"/>
      <c r="B526" s="76" t="s">
        <v>17</v>
      </c>
      <c r="C526" s="96"/>
      <c r="D526" s="27">
        <f t="shared" si="16"/>
        <v>38848</v>
      </c>
      <c r="E526" s="27">
        <v>37735</v>
      </c>
      <c r="F526" s="27">
        <v>1113</v>
      </c>
      <c r="G526" s="27">
        <v>82</v>
      </c>
      <c r="H526" s="97"/>
      <c r="I526" s="27">
        <f t="shared" si="17"/>
        <v>453</v>
      </c>
      <c r="J526" s="27">
        <v>388</v>
      </c>
      <c r="K526" s="27">
        <v>65</v>
      </c>
      <c r="L526" s="27">
        <v>2701</v>
      </c>
      <c r="M526" s="27">
        <v>1439</v>
      </c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spans="1:26" s="54" customFormat="1" ht="9" customHeight="1" x14ac:dyDescent="0.25">
      <c r="A527" s="78" t="s">
        <v>112</v>
      </c>
      <c r="B527" s="78" t="s">
        <v>18</v>
      </c>
      <c r="C527" s="206"/>
      <c r="D527" s="35">
        <f t="shared" si="16"/>
        <v>10887</v>
      </c>
      <c r="E527" s="35">
        <v>10535</v>
      </c>
      <c r="F527" s="35">
        <v>352</v>
      </c>
      <c r="G527" s="35">
        <v>0</v>
      </c>
      <c r="H527" s="35"/>
      <c r="I527" s="35">
        <f t="shared" si="17"/>
        <v>1182</v>
      </c>
      <c r="J527" s="35">
        <v>1110</v>
      </c>
      <c r="K527" s="35">
        <v>72</v>
      </c>
      <c r="L527" s="35">
        <v>7102</v>
      </c>
      <c r="M527" s="35">
        <v>1223</v>
      </c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spans="1:26" s="54" customFormat="1" ht="9" customHeight="1" x14ac:dyDescent="0.25">
      <c r="A528" s="76"/>
      <c r="B528" s="76" t="s">
        <v>19</v>
      </c>
      <c r="C528" s="96"/>
      <c r="D528" s="27">
        <f t="shared" si="16"/>
        <v>2328</v>
      </c>
      <c r="E528" s="27">
        <v>1792</v>
      </c>
      <c r="F528" s="27">
        <v>536</v>
      </c>
      <c r="G528" s="27">
        <v>12</v>
      </c>
      <c r="H528" s="97"/>
      <c r="I528" s="27">
        <f t="shared" si="17"/>
        <v>346</v>
      </c>
      <c r="J528" s="27">
        <v>302</v>
      </c>
      <c r="K528" s="27">
        <v>44</v>
      </c>
      <c r="L528" s="27">
        <v>3652</v>
      </c>
      <c r="M528" s="27">
        <v>0</v>
      </c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spans="1:26" s="60" customFormat="1" ht="9" customHeight="1" x14ac:dyDescent="0.25">
      <c r="A529" s="76"/>
      <c r="B529" s="76" t="s">
        <v>20</v>
      </c>
      <c r="C529" s="207"/>
      <c r="D529" s="27">
        <f t="shared" si="16"/>
        <v>16891</v>
      </c>
      <c r="E529" s="27">
        <v>4858</v>
      </c>
      <c r="F529" s="27">
        <v>12033</v>
      </c>
      <c r="G529" s="27">
        <v>1351</v>
      </c>
      <c r="H529" s="208"/>
      <c r="I529" s="27">
        <f t="shared" si="17"/>
        <v>1305</v>
      </c>
      <c r="J529" s="27">
        <v>1035</v>
      </c>
      <c r="K529" s="27">
        <v>270</v>
      </c>
      <c r="L529" s="27">
        <v>6758</v>
      </c>
      <c r="M529" s="27">
        <v>20</v>
      </c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</row>
    <row r="530" spans="1:26" s="54" customFormat="1" ht="9" customHeight="1" x14ac:dyDescent="0.25">
      <c r="A530" s="76" t="s">
        <v>21</v>
      </c>
      <c r="B530" s="76" t="s">
        <v>21</v>
      </c>
      <c r="C530" s="96"/>
      <c r="D530" s="27">
        <f t="shared" si="16"/>
        <v>1466</v>
      </c>
      <c r="E530" s="27">
        <v>1466</v>
      </c>
      <c r="F530" s="27">
        <v>0</v>
      </c>
      <c r="G530" s="27">
        <v>2</v>
      </c>
      <c r="H530" s="97"/>
      <c r="I530" s="27">
        <f t="shared" si="17"/>
        <v>406</v>
      </c>
      <c r="J530" s="27">
        <v>401</v>
      </c>
      <c r="K530" s="27">
        <v>5</v>
      </c>
      <c r="L530" s="27">
        <v>1799</v>
      </c>
      <c r="M530" s="27">
        <v>4</v>
      </c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spans="1:26" s="54" customFormat="1" ht="9" customHeight="1" x14ac:dyDescent="0.25">
      <c r="A531" s="81"/>
      <c r="B531" s="81" t="s">
        <v>22</v>
      </c>
      <c r="C531" s="206"/>
      <c r="D531" s="35">
        <f t="shared" si="16"/>
        <v>4531</v>
      </c>
      <c r="E531" s="35">
        <v>4531</v>
      </c>
      <c r="F531" s="35">
        <v>0</v>
      </c>
      <c r="G531" s="35">
        <v>780</v>
      </c>
      <c r="H531" s="210"/>
      <c r="I531" s="35">
        <f t="shared" si="17"/>
        <v>28796</v>
      </c>
      <c r="J531" s="35">
        <v>28795</v>
      </c>
      <c r="K531" s="35">
        <v>1</v>
      </c>
      <c r="L531" s="35">
        <v>1393</v>
      </c>
      <c r="M531" s="35">
        <v>218</v>
      </c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spans="1:26" s="54" customFormat="1" ht="9" customHeight="1" x14ac:dyDescent="0.25">
      <c r="A532" s="76" t="s">
        <v>23</v>
      </c>
      <c r="B532" s="76" t="s">
        <v>24</v>
      </c>
      <c r="C532" s="96"/>
      <c r="D532" s="27">
        <f t="shared" si="16"/>
        <v>14334</v>
      </c>
      <c r="E532" s="27">
        <v>13397</v>
      </c>
      <c r="F532" s="27">
        <v>937</v>
      </c>
      <c r="G532" s="27">
        <v>143</v>
      </c>
      <c r="H532" s="97"/>
      <c r="I532" s="27">
        <f t="shared" si="17"/>
        <v>2360</v>
      </c>
      <c r="J532" s="27">
        <v>1990</v>
      </c>
      <c r="K532" s="27">
        <v>370</v>
      </c>
      <c r="L532" s="27">
        <v>3836</v>
      </c>
      <c r="M532" s="27">
        <v>0</v>
      </c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spans="1:26" s="54" customFormat="1" ht="9" customHeight="1" x14ac:dyDescent="0.25">
      <c r="A533" s="76" t="s">
        <v>25</v>
      </c>
      <c r="B533" s="76" t="s">
        <v>25</v>
      </c>
      <c r="C533" s="96"/>
      <c r="D533" s="27">
        <f t="shared" si="16"/>
        <v>2232</v>
      </c>
      <c r="E533" s="27">
        <v>2232</v>
      </c>
      <c r="F533" s="27">
        <v>0</v>
      </c>
      <c r="G533" s="27">
        <v>3</v>
      </c>
      <c r="H533" s="97"/>
      <c r="I533" s="27">
        <f t="shared" si="17"/>
        <v>593</v>
      </c>
      <c r="J533" s="27">
        <v>593</v>
      </c>
      <c r="K533" s="27">
        <v>0</v>
      </c>
      <c r="L533" s="27">
        <v>1343</v>
      </c>
      <c r="M533" s="27">
        <v>0</v>
      </c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spans="1:26" s="54" customFormat="1" ht="9" customHeight="1" x14ac:dyDescent="0.25">
      <c r="A534" s="76"/>
      <c r="B534" s="76" t="s">
        <v>26</v>
      </c>
      <c r="C534" s="96"/>
      <c r="D534" s="27">
        <f t="shared" si="16"/>
        <v>3931</v>
      </c>
      <c r="E534" s="27">
        <v>2971</v>
      </c>
      <c r="F534" s="27">
        <v>960</v>
      </c>
      <c r="G534" s="27">
        <v>335</v>
      </c>
      <c r="H534" s="97"/>
      <c r="I534" s="27">
        <f t="shared" si="17"/>
        <v>1332</v>
      </c>
      <c r="J534" s="27">
        <v>1266</v>
      </c>
      <c r="K534" s="27">
        <v>66</v>
      </c>
      <c r="L534" s="27">
        <v>1448</v>
      </c>
      <c r="M534" s="27">
        <v>0</v>
      </c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spans="1:26" s="54" customFormat="1" ht="9" customHeight="1" x14ac:dyDescent="0.25">
      <c r="A535" s="81" t="s">
        <v>27</v>
      </c>
      <c r="B535" s="81" t="s">
        <v>91</v>
      </c>
      <c r="C535" s="206"/>
      <c r="D535" s="35">
        <f t="shared" si="16"/>
        <v>450</v>
      </c>
      <c r="E535" s="35">
        <v>450</v>
      </c>
      <c r="F535" s="35">
        <v>0</v>
      </c>
      <c r="G535" s="35">
        <v>8</v>
      </c>
      <c r="H535" s="210"/>
      <c r="I535" s="35">
        <f t="shared" si="17"/>
        <v>106</v>
      </c>
      <c r="J535" s="35">
        <v>106</v>
      </c>
      <c r="K535" s="35">
        <v>0</v>
      </c>
      <c r="L535" s="35">
        <v>840</v>
      </c>
      <c r="M535" s="35">
        <v>0</v>
      </c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spans="1:26" s="54" customFormat="1" ht="9" customHeight="1" x14ac:dyDescent="0.25">
      <c r="A536" s="76"/>
      <c r="B536" s="76" t="s">
        <v>89</v>
      </c>
      <c r="C536" s="96"/>
      <c r="D536" s="27">
        <f t="shared" si="16"/>
        <v>0</v>
      </c>
      <c r="E536" s="27">
        <v>0</v>
      </c>
      <c r="F536" s="27">
        <v>0</v>
      </c>
      <c r="G536" s="27">
        <v>0</v>
      </c>
      <c r="H536" s="97"/>
      <c r="I536" s="27">
        <f t="shared" si="17"/>
        <v>192</v>
      </c>
      <c r="J536" s="27">
        <v>187</v>
      </c>
      <c r="K536" s="27">
        <v>5</v>
      </c>
      <c r="L536" s="27">
        <v>561</v>
      </c>
      <c r="M536" s="27">
        <v>0</v>
      </c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spans="1:26" s="54" customFormat="1" ht="9" customHeight="1" x14ac:dyDescent="0.25">
      <c r="A537" s="76"/>
      <c r="B537" s="196" t="s">
        <v>90</v>
      </c>
      <c r="C537" s="96"/>
      <c r="D537" s="27">
        <f t="shared" si="16"/>
        <v>1058</v>
      </c>
      <c r="E537" s="27">
        <v>1058</v>
      </c>
      <c r="F537" s="27">
        <v>0</v>
      </c>
      <c r="G537" s="27">
        <v>0</v>
      </c>
      <c r="H537" s="97"/>
      <c r="I537" s="27">
        <f t="shared" si="17"/>
        <v>74</v>
      </c>
      <c r="J537" s="27">
        <v>74</v>
      </c>
      <c r="K537" s="27">
        <v>0</v>
      </c>
      <c r="L537" s="27">
        <v>136</v>
      </c>
      <c r="M537" s="27">
        <v>0</v>
      </c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spans="1:26" s="54" customFormat="1" ht="9" customHeight="1" x14ac:dyDescent="0.25">
      <c r="A538" s="76"/>
      <c r="B538" s="76" t="s">
        <v>28</v>
      </c>
      <c r="C538" s="96"/>
      <c r="D538" s="27">
        <f t="shared" si="16"/>
        <v>2953</v>
      </c>
      <c r="E538" s="27">
        <v>2953</v>
      </c>
      <c r="F538" s="27">
        <v>0</v>
      </c>
      <c r="G538" s="27">
        <v>0</v>
      </c>
      <c r="H538" s="97"/>
      <c r="I538" s="27">
        <f t="shared" si="17"/>
        <v>469</v>
      </c>
      <c r="J538" s="27">
        <v>381</v>
      </c>
      <c r="K538" s="27">
        <v>88</v>
      </c>
      <c r="L538" s="27">
        <v>4234</v>
      </c>
      <c r="M538" s="27">
        <v>2</v>
      </c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spans="1:26" s="54" customFormat="1" ht="9" customHeight="1" x14ac:dyDescent="0.25">
      <c r="A539" s="81"/>
      <c r="B539" s="81" t="s">
        <v>92</v>
      </c>
      <c r="C539" s="206"/>
      <c r="D539" s="35">
        <f t="shared" si="16"/>
        <v>8490</v>
      </c>
      <c r="E539" s="35">
        <v>8490</v>
      </c>
      <c r="F539" s="35">
        <v>0</v>
      </c>
      <c r="G539" s="35">
        <v>20</v>
      </c>
      <c r="H539" s="210"/>
      <c r="I539" s="35">
        <f t="shared" si="17"/>
        <v>0</v>
      </c>
      <c r="J539" s="35">
        <v>0</v>
      </c>
      <c r="K539" s="35">
        <v>0</v>
      </c>
      <c r="L539" s="35">
        <v>0</v>
      </c>
      <c r="M539" s="35">
        <v>0</v>
      </c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spans="1:26" s="54" customFormat="1" ht="9" customHeight="1" x14ac:dyDescent="0.25">
      <c r="A540" s="76"/>
      <c r="B540" s="76" t="s">
        <v>29</v>
      </c>
      <c r="C540" s="96"/>
      <c r="D540" s="27">
        <f t="shared" si="16"/>
        <v>638</v>
      </c>
      <c r="E540" s="27">
        <v>638</v>
      </c>
      <c r="F540" s="27">
        <v>0</v>
      </c>
      <c r="G540" s="27">
        <v>54</v>
      </c>
      <c r="H540" s="97"/>
      <c r="I540" s="27">
        <f t="shared" si="17"/>
        <v>321</v>
      </c>
      <c r="J540" s="27">
        <v>319</v>
      </c>
      <c r="K540" s="27">
        <v>2</v>
      </c>
      <c r="L540" s="27">
        <v>1325</v>
      </c>
      <c r="M540" s="27">
        <v>28</v>
      </c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spans="1:26" s="54" customFormat="1" ht="9" customHeight="1" x14ac:dyDescent="0.25">
      <c r="A541" s="76" t="s">
        <v>30</v>
      </c>
      <c r="B541" s="76" t="s">
        <v>31</v>
      </c>
      <c r="C541" s="96"/>
      <c r="D541" s="27">
        <f t="shared" si="16"/>
        <v>11895</v>
      </c>
      <c r="E541" s="27">
        <v>11883</v>
      </c>
      <c r="F541" s="27">
        <v>12</v>
      </c>
      <c r="G541" s="27">
        <v>82</v>
      </c>
      <c r="H541" s="97"/>
      <c r="I541" s="27">
        <f t="shared" si="17"/>
        <v>853</v>
      </c>
      <c r="J541" s="27">
        <v>579</v>
      </c>
      <c r="K541" s="27">
        <v>274</v>
      </c>
      <c r="L541" s="27">
        <v>3239</v>
      </c>
      <c r="M541" s="27">
        <v>0</v>
      </c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spans="1:26" s="54" customFormat="1" ht="9" customHeight="1" x14ac:dyDescent="0.25">
      <c r="A542" s="76"/>
      <c r="B542" s="76" t="s">
        <v>30</v>
      </c>
      <c r="C542" s="96"/>
      <c r="D542" s="27">
        <f t="shared" si="16"/>
        <v>21360</v>
      </c>
      <c r="E542" s="27">
        <v>19143</v>
      </c>
      <c r="F542" s="27">
        <v>2217</v>
      </c>
      <c r="G542" s="27">
        <v>190</v>
      </c>
      <c r="H542" s="97"/>
      <c r="I542" s="27">
        <f t="shared" si="17"/>
        <v>4444</v>
      </c>
      <c r="J542" s="27">
        <v>1998</v>
      </c>
      <c r="K542" s="27">
        <v>2446</v>
      </c>
      <c r="L542" s="27">
        <v>10211</v>
      </c>
      <c r="M542" s="27">
        <v>0</v>
      </c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spans="1:26" s="54" customFormat="1" ht="9" customHeight="1" x14ac:dyDescent="0.25">
      <c r="A543" s="81" t="s">
        <v>111</v>
      </c>
      <c r="B543" s="81" t="s">
        <v>32</v>
      </c>
      <c r="C543" s="206"/>
      <c r="D543" s="35">
        <f t="shared" si="16"/>
        <v>288436</v>
      </c>
      <c r="E543" s="35">
        <v>216233</v>
      </c>
      <c r="F543" s="35">
        <v>72203</v>
      </c>
      <c r="G543" s="35">
        <v>0</v>
      </c>
      <c r="H543" s="210"/>
      <c r="I543" s="35">
        <f t="shared" si="17"/>
        <v>0</v>
      </c>
      <c r="J543" s="35">
        <v>0</v>
      </c>
      <c r="K543" s="35">
        <v>0</v>
      </c>
      <c r="L543" s="35">
        <v>22746</v>
      </c>
      <c r="M543" s="35">
        <v>0</v>
      </c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spans="1:26" s="54" customFormat="1" ht="9" customHeight="1" x14ac:dyDescent="0.25">
      <c r="A544" s="76" t="s">
        <v>33</v>
      </c>
      <c r="B544" s="76" t="s">
        <v>33</v>
      </c>
      <c r="C544" s="96"/>
      <c r="D544" s="27">
        <f t="shared" si="16"/>
        <v>6685</v>
      </c>
      <c r="E544" s="27">
        <v>6290</v>
      </c>
      <c r="F544" s="27">
        <v>395</v>
      </c>
      <c r="G544" s="27">
        <v>6</v>
      </c>
      <c r="H544" s="97"/>
      <c r="I544" s="27">
        <f t="shared" si="17"/>
        <v>4092</v>
      </c>
      <c r="J544" s="27">
        <v>4039</v>
      </c>
      <c r="K544" s="27">
        <v>53</v>
      </c>
      <c r="L544" s="27">
        <v>3238</v>
      </c>
      <c r="M544" s="27">
        <v>0</v>
      </c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spans="1:26" s="54" customFormat="1" ht="9" customHeight="1" x14ac:dyDescent="0.25">
      <c r="A545" s="76" t="s">
        <v>34</v>
      </c>
      <c r="B545" s="76" t="s">
        <v>35</v>
      </c>
      <c r="C545" s="96"/>
      <c r="D545" s="27">
        <f t="shared" si="16"/>
        <v>17350</v>
      </c>
      <c r="E545" s="27">
        <v>13445</v>
      </c>
      <c r="F545" s="27">
        <v>3905</v>
      </c>
      <c r="G545" s="27">
        <v>0</v>
      </c>
      <c r="H545" s="97"/>
      <c r="I545" s="27">
        <f t="shared" si="17"/>
        <v>3327</v>
      </c>
      <c r="J545" s="27">
        <v>3013</v>
      </c>
      <c r="K545" s="27">
        <v>314</v>
      </c>
      <c r="L545" s="27">
        <v>5152</v>
      </c>
      <c r="M545" s="27">
        <v>320</v>
      </c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spans="1:26" s="54" customFormat="1" ht="9" customHeight="1" x14ac:dyDescent="0.25">
      <c r="A546" s="76" t="s">
        <v>36</v>
      </c>
      <c r="B546" s="76" t="s">
        <v>37</v>
      </c>
      <c r="C546" s="207"/>
      <c r="D546" s="27">
        <f t="shared" si="16"/>
        <v>10205</v>
      </c>
      <c r="E546" s="27">
        <v>8839</v>
      </c>
      <c r="F546" s="27">
        <v>1366</v>
      </c>
      <c r="G546" s="27">
        <v>880</v>
      </c>
      <c r="H546" s="208"/>
      <c r="I546" s="27">
        <f t="shared" si="17"/>
        <v>4909</v>
      </c>
      <c r="J546" s="27">
        <v>4810</v>
      </c>
      <c r="K546" s="27">
        <v>99</v>
      </c>
      <c r="L546" s="27">
        <v>10116</v>
      </c>
      <c r="M546" s="27">
        <v>0</v>
      </c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spans="1:26" s="54" customFormat="1" ht="9" customHeight="1" x14ac:dyDescent="0.25">
      <c r="A547" s="81"/>
      <c r="B547" s="81" t="s">
        <v>38</v>
      </c>
      <c r="C547" s="206"/>
      <c r="D547" s="35">
        <f t="shared" si="16"/>
        <v>7026</v>
      </c>
      <c r="E547" s="35">
        <v>5506</v>
      </c>
      <c r="F547" s="35">
        <v>1520</v>
      </c>
      <c r="G547" s="35">
        <v>618</v>
      </c>
      <c r="H547" s="210"/>
      <c r="I547" s="35">
        <f t="shared" si="17"/>
        <v>2547</v>
      </c>
      <c r="J547" s="35">
        <v>2459</v>
      </c>
      <c r="K547" s="35">
        <v>88</v>
      </c>
      <c r="L547" s="35">
        <v>4895</v>
      </c>
      <c r="M547" s="35">
        <v>0</v>
      </c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spans="1:26" s="54" customFormat="1" ht="9" customHeight="1" x14ac:dyDescent="0.25">
      <c r="A548" s="76" t="s">
        <v>39</v>
      </c>
      <c r="B548" s="76" t="s">
        <v>40</v>
      </c>
      <c r="C548" s="96"/>
      <c r="D548" s="27">
        <f t="shared" si="16"/>
        <v>90356</v>
      </c>
      <c r="E548" s="27">
        <v>73717</v>
      </c>
      <c r="F548" s="27">
        <v>16639</v>
      </c>
      <c r="G548" s="27">
        <v>236</v>
      </c>
      <c r="H548" s="97"/>
      <c r="I548" s="27">
        <f t="shared" si="17"/>
        <v>10147</v>
      </c>
      <c r="J548" s="27">
        <v>9120</v>
      </c>
      <c r="K548" s="27">
        <v>1027</v>
      </c>
      <c r="L548" s="27">
        <v>16316</v>
      </c>
      <c r="M548" s="27">
        <v>7008</v>
      </c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spans="1:26" s="54" customFormat="1" ht="9" customHeight="1" x14ac:dyDescent="0.25">
      <c r="A549" s="76"/>
      <c r="B549" s="76" t="s">
        <v>41</v>
      </c>
      <c r="C549" s="96"/>
      <c r="D549" s="27">
        <f t="shared" si="16"/>
        <v>18382</v>
      </c>
      <c r="E549" s="27">
        <v>10274</v>
      </c>
      <c r="F549" s="27">
        <v>8108</v>
      </c>
      <c r="G549" s="27">
        <v>3911</v>
      </c>
      <c r="H549" s="97"/>
      <c r="I549" s="27">
        <f t="shared" si="17"/>
        <v>4962</v>
      </c>
      <c r="J549" s="27">
        <v>4855</v>
      </c>
      <c r="K549" s="27">
        <v>107</v>
      </c>
      <c r="L549" s="27">
        <v>5262</v>
      </c>
      <c r="M549" s="27">
        <v>0</v>
      </c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spans="1:26" s="54" customFormat="1" ht="9" customHeight="1" x14ac:dyDescent="0.25">
      <c r="A550" s="76" t="s">
        <v>32</v>
      </c>
      <c r="B550" s="76" t="s">
        <v>42</v>
      </c>
      <c r="C550" s="96"/>
      <c r="D550" s="27">
        <f t="shared" si="16"/>
        <v>589</v>
      </c>
      <c r="E550" s="27">
        <v>589</v>
      </c>
      <c r="F550" s="27">
        <v>0</v>
      </c>
      <c r="G550" s="27">
        <v>0</v>
      </c>
      <c r="H550" s="97"/>
      <c r="I550" s="27">
        <f t="shared" si="17"/>
        <v>31432</v>
      </c>
      <c r="J550" s="27">
        <v>27108</v>
      </c>
      <c r="K550" s="27">
        <v>4324</v>
      </c>
      <c r="L550" s="27">
        <v>23005</v>
      </c>
      <c r="M550" s="27">
        <v>1714</v>
      </c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spans="1:26" s="54" customFormat="1" ht="9" customHeight="1" x14ac:dyDescent="0.25">
      <c r="A551" s="81" t="s">
        <v>43</v>
      </c>
      <c r="B551" s="81" t="s">
        <v>44</v>
      </c>
      <c r="C551" s="206"/>
      <c r="D551" s="35">
        <f t="shared" si="16"/>
        <v>9628</v>
      </c>
      <c r="E551" s="35">
        <v>7838</v>
      </c>
      <c r="F551" s="35">
        <v>1790</v>
      </c>
      <c r="G551" s="35">
        <v>88</v>
      </c>
      <c r="H551" s="210"/>
      <c r="I551" s="35">
        <f t="shared" si="17"/>
        <v>2120</v>
      </c>
      <c r="J551" s="35">
        <v>2075</v>
      </c>
      <c r="K551" s="35">
        <v>45</v>
      </c>
      <c r="L551" s="35">
        <v>4179</v>
      </c>
      <c r="M551" s="35">
        <v>0</v>
      </c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spans="1:26" s="54" customFormat="1" ht="9" customHeight="1" x14ac:dyDescent="0.25">
      <c r="A552" s="76"/>
      <c r="B552" s="76" t="s">
        <v>45</v>
      </c>
      <c r="C552" s="96"/>
      <c r="D552" s="27">
        <f t="shared" si="16"/>
        <v>1364</v>
      </c>
      <c r="E552" s="27">
        <v>1364</v>
      </c>
      <c r="F552" s="27">
        <v>0</v>
      </c>
      <c r="G552" s="27">
        <v>0</v>
      </c>
      <c r="H552" s="97"/>
      <c r="I552" s="27">
        <f t="shared" si="17"/>
        <v>962</v>
      </c>
      <c r="J552" s="27">
        <v>962</v>
      </c>
      <c r="K552" s="27">
        <v>0</v>
      </c>
      <c r="L552" s="27">
        <v>3163</v>
      </c>
      <c r="M552" s="27">
        <v>0</v>
      </c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spans="1:26" s="54" customFormat="1" ht="9" customHeight="1" x14ac:dyDescent="0.25">
      <c r="A553" s="76" t="s">
        <v>46</v>
      </c>
      <c r="B553" s="76" t="s">
        <v>47</v>
      </c>
      <c r="C553" s="96"/>
      <c r="D553" s="27">
        <f t="shared" si="16"/>
        <v>1707</v>
      </c>
      <c r="E553" s="27">
        <v>1707</v>
      </c>
      <c r="F553" s="27">
        <v>0</v>
      </c>
      <c r="G553" s="27">
        <v>0</v>
      </c>
      <c r="H553" s="97"/>
      <c r="I553" s="27">
        <f t="shared" si="17"/>
        <v>1271</v>
      </c>
      <c r="J553" s="27">
        <v>1271</v>
      </c>
      <c r="K553" s="27">
        <v>0</v>
      </c>
      <c r="L553" s="27">
        <v>7749</v>
      </c>
      <c r="M553" s="27">
        <v>0</v>
      </c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spans="1:26" s="54" customFormat="1" ht="9" customHeight="1" x14ac:dyDescent="0.25">
      <c r="A554" s="76" t="s">
        <v>48</v>
      </c>
      <c r="B554" s="76" t="s">
        <v>49</v>
      </c>
      <c r="C554" s="96"/>
      <c r="D554" s="27">
        <f t="shared" si="16"/>
        <v>2683</v>
      </c>
      <c r="E554" s="27">
        <v>2683</v>
      </c>
      <c r="F554" s="27">
        <v>0</v>
      </c>
      <c r="G554" s="27">
        <v>0</v>
      </c>
      <c r="H554" s="97"/>
      <c r="I554" s="27">
        <f t="shared" si="17"/>
        <v>2404</v>
      </c>
      <c r="J554" s="27">
        <v>2404</v>
      </c>
      <c r="K554" s="27">
        <v>0</v>
      </c>
      <c r="L554" s="27">
        <v>5930</v>
      </c>
      <c r="M554" s="27">
        <v>0</v>
      </c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spans="1:26" s="54" customFormat="1" ht="9" customHeight="1" x14ac:dyDescent="0.25">
      <c r="A555" s="81" t="s">
        <v>50</v>
      </c>
      <c r="B555" s="81" t="s">
        <v>51</v>
      </c>
      <c r="C555" s="206"/>
      <c r="D555" s="35">
        <f t="shared" si="16"/>
        <v>79564</v>
      </c>
      <c r="E555" s="35">
        <v>61295</v>
      </c>
      <c r="F555" s="35">
        <v>18269</v>
      </c>
      <c r="G555" s="35">
        <v>891</v>
      </c>
      <c r="H555" s="210"/>
      <c r="I555" s="35">
        <f t="shared" si="17"/>
        <v>1831</v>
      </c>
      <c r="J555" s="35">
        <v>1597</v>
      </c>
      <c r="K555" s="35">
        <v>234</v>
      </c>
      <c r="L555" s="35">
        <v>1803</v>
      </c>
      <c r="M555" s="35">
        <v>0</v>
      </c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spans="1:26" s="54" customFormat="1" ht="9" customHeight="1" x14ac:dyDescent="0.25">
      <c r="A556" s="76" t="s">
        <v>52</v>
      </c>
      <c r="B556" s="76" t="s">
        <v>53</v>
      </c>
      <c r="C556" s="96"/>
      <c r="D556" s="27">
        <f t="shared" si="16"/>
        <v>2076</v>
      </c>
      <c r="E556" s="27">
        <v>2071</v>
      </c>
      <c r="F556" s="27">
        <v>5</v>
      </c>
      <c r="G556" s="27">
        <v>824</v>
      </c>
      <c r="H556" s="97"/>
      <c r="I556" s="27">
        <f t="shared" si="17"/>
        <v>1743</v>
      </c>
      <c r="J556" s="27">
        <v>1711</v>
      </c>
      <c r="K556" s="27">
        <v>32</v>
      </c>
      <c r="L556" s="27">
        <v>818</v>
      </c>
      <c r="M556" s="27">
        <v>0</v>
      </c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spans="1:26" s="54" customFormat="1" ht="9" customHeight="1" x14ac:dyDescent="0.25">
      <c r="A557" s="76"/>
      <c r="B557" s="76" t="s">
        <v>94</v>
      </c>
      <c r="C557" s="96"/>
      <c r="D557" s="27">
        <f t="shared" si="16"/>
        <v>0</v>
      </c>
      <c r="E557" s="27">
        <v>0</v>
      </c>
      <c r="F557" s="27">
        <v>0</v>
      </c>
      <c r="G557" s="27">
        <v>8</v>
      </c>
      <c r="H557" s="97"/>
      <c r="I557" s="27">
        <f t="shared" si="17"/>
        <v>130</v>
      </c>
      <c r="J557" s="27">
        <v>130</v>
      </c>
      <c r="K557" s="27">
        <v>0</v>
      </c>
      <c r="L557" s="27">
        <v>111</v>
      </c>
      <c r="M557" s="27">
        <v>0</v>
      </c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spans="1:26" s="60" customFormat="1" ht="9" customHeight="1" x14ac:dyDescent="0.25">
      <c r="A558" s="76"/>
      <c r="B558" s="76" t="s">
        <v>52</v>
      </c>
      <c r="C558" s="207"/>
      <c r="D558" s="27">
        <f t="shared" si="16"/>
        <v>7579</v>
      </c>
      <c r="E558" s="27">
        <v>7571</v>
      </c>
      <c r="F558" s="27">
        <v>8</v>
      </c>
      <c r="G558" s="27">
        <v>4</v>
      </c>
      <c r="H558" s="208"/>
      <c r="I558" s="27">
        <f t="shared" si="17"/>
        <v>4437</v>
      </c>
      <c r="J558" s="27">
        <v>4420</v>
      </c>
      <c r="K558" s="27">
        <v>17</v>
      </c>
      <c r="L558" s="27">
        <v>3091</v>
      </c>
      <c r="M558" s="27">
        <v>0</v>
      </c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</row>
    <row r="559" spans="1:26" s="58" customFormat="1" ht="9" customHeight="1" x14ac:dyDescent="0.25">
      <c r="A559" s="81"/>
      <c r="B559" s="81" t="s">
        <v>54</v>
      </c>
      <c r="C559" s="206"/>
      <c r="D559" s="40">
        <f t="shared" si="16"/>
        <v>578</v>
      </c>
      <c r="E559" s="40">
        <v>578</v>
      </c>
      <c r="F559" s="40">
        <v>0</v>
      </c>
      <c r="G559" s="40">
        <v>0</v>
      </c>
      <c r="H559" s="210"/>
      <c r="I559" s="40">
        <f t="shared" si="17"/>
        <v>2070</v>
      </c>
      <c r="J559" s="40">
        <v>2070</v>
      </c>
      <c r="K559" s="40">
        <v>0</v>
      </c>
      <c r="L559" s="40">
        <v>1704</v>
      </c>
      <c r="M559" s="40">
        <v>0</v>
      </c>
      <c r="O559" s="211"/>
      <c r="P559" s="211"/>
      <c r="Q559" s="211"/>
      <c r="R559" s="211"/>
      <c r="S559" s="211"/>
      <c r="T559" s="211"/>
      <c r="U559" s="211"/>
      <c r="V559" s="211"/>
      <c r="W559" s="211"/>
      <c r="X559" s="211"/>
      <c r="Y559" s="211"/>
      <c r="Z559" s="211"/>
    </row>
    <row r="560" spans="1:26" s="54" customFormat="1" ht="9" customHeight="1" x14ac:dyDescent="0.25">
      <c r="A560" s="76" t="s">
        <v>55</v>
      </c>
      <c r="B560" s="76" t="s">
        <v>55</v>
      </c>
      <c r="C560" s="96"/>
      <c r="D560" s="27">
        <f t="shared" si="16"/>
        <v>2019</v>
      </c>
      <c r="E560" s="27">
        <v>2019</v>
      </c>
      <c r="F560" s="27">
        <v>0</v>
      </c>
      <c r="G560" s="27">
        <v>46</v>
      </c>
      <c r="H560" s="97"/>
      <c r="I560" s="27">
        <f t="shared" si="17"/>
        <v>2079</v>
      </c>
      <c r="J560" s="27">
        <v>1996</v>
      </c>
      <c r="K560" s="27">
        <v>83</v>
      </c>
      <c r="L560" s="27">
        <v>6708</v>
      </c>
      <c r="M560" s="27">
        <v>154</v>
      </c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spans="1:26" s="54" customFormat="1" ht="9" customHeight="1" x14ac:dyDescent="0.25">
      <c r="A561" s="76"/>
      <c r="B561" s="76" t="s">
        <v>56</v>
      </c>
      <c r="C561" s="96"/>
      <c r="D561" s="27">
        <f t="shared" si="16"/>
        <v>0</v>
      </c>
      <c r="E561" s="27">
        <v>0</v>
      </c>
      <c r="F561" s="27">
        <v>0</v>
      </c>
      <c r="G561" s="27">
        <v>0</v>
      </c>
      <c r="H561" s="97"/>
      <c r="I561" s="27">
        <f t="shared" si="17"/>
        <v>627</v>
      </c>
      <c r="J561" s="27">
        <v>627</v>
      </c>
      <c r="K561" s="27">
        <v>0</v>
      </c>
      <c r="L561" s="27">
        <v>1369</v>
      </c>
      <c r="M561" s="27">
        <v>0</v>
      </c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spans="1:26" s="60" customFormat="1" ht="9" customHeight="1" x14ac:dyDescent="0.25">
      <c r="A562" s="76" t="s">
        <v>57</v>
      </c>
      <c r="B562" s="76" t="s">
        <v>57</v>
      </c>
      <c r="C562" s="207"/>
      <c r="D562" s="27">
        <f t="shared" si="16"/>
        <v>3899</v>
      </c>
      <c r="E562" s="27">
        <v>3899</v>
      </c>
      <c r="F562" s="27">
        <v>0</v>
      </c>
      <c r="G562" s="27">
        <v>0</v>
      </c>
      <c r="H562" s="208"/>
      <c r="I562" s="27">
        <f t="shared" si="17"/>
        <v>2602</v>
      </c>
      <c r="J562" s="27">
        <v>2602</v>
      </c>
      <c r="K562" s="27">
        <v>0</v>
      </c>
      <c r="L562" s="27">
        <v>4853</v>
      </c>
      <c r="M562" s="27">
        <v>89</v>
      </c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</row>
    <row r="563" spans="1:26" s="58" customFormat="1" ht="9" customHeight="1" x14ac:dyDescent="0.25">
      <c r="A563" s="81" t="s">
        <v>59</v>
      </c>
      <c r="B563" s="81" t="s">
        <v>60</v>
      </c>
      <c r="C563" s="206"/>
      <c r="D563" s="40">
        <f t="shared" si="16"/>
        <v>56220</v>
      </c>
      <c r="E563" s="40">
        <v>25375</v>
      </c>
      <c r="F563" s="40">
        <v>30845</v>
      </c>
      <c r="G563" s="40">
        <v>19132</v>
      </c>
      <c r="H563" s="210"/>
      <c r="I563" s="40">
        <f t="shared" si="17"/>
        <v>5260</v>
      </c>
      <c r="J563" s="40">
        <v>4911</v>
      </c>
      <c r="K563" s="40">
        <v>349</v>
      </c>
      <c r="L563" s="40">
        <v>6515</v>
      </c>
      <c r="M563" s="40">
        <v>220</v>
      </c>
      <c r="O563" s="211"/>
      <c r="P563" s="211"/>
      <c r="Q563" s="211"/>
      <c r="R563" s="211"/>
      <c r="S563" s="211"/>
      <c r="T563" s="211"/>
      <c r="U563" s="211"/>
      <c r="V563" s="211"/>
      <c r="W563" s="211"/>
      <c r="X563" s="211"/>
      <c r="Y563" s="211"/>
      <c r="Z563" s="211"/>
    </row>
    <row r="564" spans="1:26" s="54" customFormat="1" ht="9" customHeight="1" x14ac:dyDescent="0.25">
      <c r="A564" s="76"/>
      <c r="B564" s="76" t="s">
        <v>62</v>
      </c>
      <c r="C564" s="96"/>
      <c r="D564" s="27">
        <f t="shared" si="16"/>
        <v>4573</v>
      </c>
      <c r="E564" s="27">
        <v>2993</v>
      </c>
      <c r="F564" s="27">
        <v>1580</v>
      </c>
      <c r="G564" s="27">
        <v>1740</v>
      </c>
      <c r="H564" s="97"/>
      <c r="I564" s="27">
        <f t="shared" si="17"/>
        <v>3516</v>
      </c>
      <c r="J564" s="27">
        <v>3486</v>
      </c>
      <c r="K564" s="27">
        <v>30</v>
      </c>
      <c r="L564" s="27">
        <v>2984</v>
      </c>
      <c r="M564" s="27">
        <v>0</v>
      </c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spans="1:26" s="54" customFormat="1" ht="9" customHeight="1" x14ac:dyDescent="0.25">
      <c r="A565" s="76"/>
      <c r="B565" s="76" t="s">
        <v>61</v>
      </c>
      <c r="C565" s="96"/>
      <c r="D565" s="27">
        <f t="shared" si="16"/>
        <v>1070</v>
      </c>
      <c r="E565" s="27">
        <v>1070</v>
      </c>
      <c r="F565" s="27">
        <v>0</v>
      </c>
      <c r="G565" s="27">
        <v>8</v>
      </c>
      <c r="H565" s="97"/>
      <c r="I565" s="27">
        <f t="shared" si="17"/>
        <v>2621</v>
      </c>
      <c r="J565" s="27">
        <v>2598</v>
      </c>
      <c r="K565" s="27">
        <v>23</v>
      </c>
      <c r="L565" s="27">
        <v>4276</v>
      </c>
      <c r="M565" s="27">
        <v>0</v>
      </c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spans="1:26" s="60" customFormat="1" ht="9" customHeight="1" x14ac:dyDescent="0.25">
      <c r="A566" s="76" t="s">
        <v>63</v>
      </c>
      <c r="B566" s="76" t="s">
        <v>63</v>
      </c>
      <c r="C566" s="207"/>
      <c r="D566" s="27">
        <f t="shared" si="16"/>
        <v>11564</v>
      </c>
      <c r="E566" s="27">
        <v>10512</v>
      </c>
      <c r="F566" s="27">
        <v>1052</v>
      </c>
      <c r="G566" s="27">
        <v>19</v>
      </c>
      <c r="H566" s="208"/>
      <c r="I566" s="27">
        <f t="shared" si="17"/>
        <v>2626</v>
      </c>
      <c r="J566" s="27">
        <v>2433</v>
      </c>
      <c r="K566" s="27">
        <v>193</v>
      </c>
      <c r="L566" s="27">
        <v>5013</v>
      </c>
      <c r="M566" s="27">
        <v>0</v>
      </c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</row>
    <row r="567" spans="1:26" s="58" customFormat="1" ht="9" customHeight="1" x14ac:dyDescent="0.25">
      <c r="A567" s="81"/>
      <c r="B567" s="81" t="s">
        <v>64</v>
      </c>
      <c r="C567" s="206"/>
      <c r="D567" s="40">
        <f t="shared" si="16"/>
        <v>0</v>
      </c>
      <c r="E567" s="40">
        <v>0</v>
      </c>
      <c r="F567" s="40">
        <v>0</v>
      </c>
      <c r="G567" s="40">
        <v>4</v>
      </c>
      <c r="H567" s="210"/>
      <c r="I567" s="40">
        <f t="shared" si="17"/>
        <v>158</v>
      </c>
      <c r="J567" s="40">
        <v>158</v>
      </c>
      <c r="K567" s="40">
        <v>0</v>
      </c>
      <c r="L567" s="40">
        <v>1283</v>
      </c>
      <c r="M567" s="40">
        <v>0</v>
      </c>
      <c r="O567" s="211"/>
      <c r="P567" s="211"/>
      <c r="Q567" s="211"/>
      <c r="R567" s="211"/>
      <c r="S567" s="211"/>
      <c r="T567" s="211"/>
      <c r="U567" s="211"/>
      <c r="V567" s="211"/>
      <c r="W567" s="211"/>
      <c r="X567" s="211"/>
      <c r="Y567" s="211"/>
      <c r="Z567" s="211"/>
    </row>
    <row r="568" spans="1:26" s="54" customFormat="1" ht="9" customHeight="1" x14ac:dyDescent="0.25">
      <c r="A568" s="76" t="s">
        <v>65</v>
      </c>
      <c r="B568" s="76" t="s">
        <v>66</v>
      </c>
      <c r="C568" s="96"/>
      <c r="D568" s="27">
        <f t="shared" si="16"/>
        <v>17640</v>
      </c>
      <c r="E568" s="27">
        <v>17281</v>
      </c>
      <c r="F568" s="27">
        <v>359</v>
      </c>
      <c r="G568" s="27">
        <v>0</v>
      </c>
      <c r="H568" s="97"/>
      <c r="I568" s="27">
        <f t="shared" si="17"/>
        <v>6948</v>
      </c>
      <c r="J568" s="27">
        <v>6873</v>
      </c>
      <c r="K568" s="27">
        <v>75</v>
      </c>
      <c r="L568" s="27">
        <v>23460</v>
      </c>
      <c r="M568" s="27">
        <v>0</v>
      </c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spans="1:26" s="54" customFormat="1" ht="9" customHeight="1" x14ac:dyDescent="0.25">
      <c r="A569" s="76"/>
      <c r="B569" s="76" t="s">
        <v>67</v>
      </c>
      <c r="C569" s="96"/>
      <c r="D569" s="27">
        <f t="shared" si="16"/>
        <v>9621</v>
      </c>
      <c r="E569" s="27">
        <v>9621</v>
      </c>
      <c r="F569" s="27">
        <v>0</v>
      </c>
      <c r="G569" s="27">
        <v>0</v>
      </c>
      <c r="H569" s="97"/>
      <c r="I569" s="27">
        <f t="shared" si="17"/>
        <v>1623</v>
      </c>
      <c r="J569" s="27">
        <v>1609</v>
      </c>
      <c r="K569" s="27">
        <v>14</v>
      </c>
      <c r="L569" s="27">
        <v>8975</v>
      </c>
      <c r="M569" s="27">
        <v>25</v>
      </c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spans="1:26" s="60" customFormat="1" ht="9" customHeight="1" x14ac:dyDescent="0.25">
      <c r="A570" s="76"/>
      <c r="B570" s="76" t="s">
        <v>68</v>
      </c>
      <c r="C570" s="207"/>
      <c r="D570" s="27">
        <f t="shared" si="16"/>
        <v>12665</v>
      </c>
      <c r="E570" s="27">
        <v>9686</v>
      </c>
      <c r="F570" s="27">
        <v>2979</v>
      </c>
      <c r="G570" s="27">
        <v>2206</v>
      </c>
      <c r="H570" s="208"/>
      <c r="I570" s="27">
        <f t="shared" si="17"/>
        <v>1069</v>
      </c>
      <c r="J570" s="27">
        <v>999</v>
      </c>
      <c r="K570" s="27">
        <v>70</v>
      </c>
      <c r="L570" s="27">
        <v>4592</v>
      </c>
      <c r="M570" s="27">
        <v>0</v>
      </c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</row>
    <row r="571" spans="1:26" s="58" customFormat="1" ht="9" customHeight="1" x14ac:dyDescent="0.25">
      <c r="A571" s="81" t="s">
        <v>69</v>
      </c>
      <c r="B571" s="81" t="s">
        <v>70</v>
      </c>
      <c r="C571" s="206"/>
      <c r="D571" s="40">
        <f t="shared" si="16"/>
        <v>5078</v>
      </c>
      <c r="E571" s="40">
        <v>5078</v>
      </c>
      <c r="F571" s="40">
        <v>0</v>
      </c>
      <c r="G571" s="40">
        <v>16</v>
      </c>
      <c r="H571" s="210"/>
      <c r="I571" s="40">
        <f t="shared" si="17"/>
        <v>1658</v>
      </c>
      <c r="J571" s="40">
        <v>1494</v>
      </c>
      <c r="K571" s="40">
        <v>164</v>
      </c>
      <c r="L571" s="40">
        <v>6101</v>
      </c>
      <c r="M571" s="40">
        <v>409</v>
      </c>
      <c r="O571" s="211"/>
      <c r="P571" s="211"/>
      <c r="Q571" s="211"/>
      <c r="R571" s="211"/>
      <c r="S571" s="211"/>
      <c r="T571" s="211"/>
      <c r="U571" s="211"/>
      <c r="V571" s="211"/>
      <c r="W571" s="211"/>
      <c r="X571" s="211"/>
      <c r="Y571" s="211"/>
      <c r="Z571" s="211"/>
    </row>
    <row r="572" spans="1:26" s="54" customFormat="1" ht="9" customHeight="1" x14ac:dyDescent="0.25">
      <c r="A572" s="76"/>
      <c r="B572" s="76" t="s">
        <v>71</v>
      </c>
      <c r="C572" s="96"/>
      <c r="D572" s="27">
        <f t="shared" si="16"/>
        <v>758</v>
      </c>
      <c r="E572" s="27">
        <v>50</v>
      </c>
      <c r="F572" s="27">
        <v>708</v>
      </c>
      <c r="G572" s="27">
        <v>26</v>
      </c>
      <c r="H572" s="97"/>
      <c r="I572" s="27">
        <f t="shared" si="17"/>
        <v>1051</v>
      </c>
      <c r="J572" s="27">
        <v>1041</v>
      </c>
      <c r="K572" s="27">
        <v>10</v>
      </c>
      <c r="L572" s="27">
        <v>3996</v>
      </c>
      <c r="M572" s="27">
        <v>56</v>
      </c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spans="1:26" s="54" customFormat="1" ht="9" customHeight="1" x14ac:dyDescent="0.25">
      <c r="A573" s="76"/>
      <c r="B573" s="76" t="s">
        <v>72</v>
      </c>
      <c r="C573" s="96"/>
      <c r="D573" s="27">
        <f t="shared" si="16"/>
        <v>28518</v>
      </c>
      <c r="E573" s="27">
        <v>23818</v>
      </c>
      <c r="F573" s="27">
        <v>4700</v>
      </c>
      <c r="G573" s="27">
        <v>12</v>
      </c>
      <c r="H573" s="97"/>
      <c r="I573" s="27">
        <f t="shared" si="17"/>
        <v>2052</v>
      </c>
      <c r="J573" s="27">
        <v>1747</v>
      </c>
      <c r="K573" s="27">
        <v>305</v>
      </c>
      <c r="L573" s="27">
        <v>11683</v>
      </c>
      <c r="M573" s="27">
        <v>2117</v>
      </c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spans="1:26" s="60" customFormat="1" ht="9" customHeight="1" x14ac:dyDescent="0.25">
      <c r="A574" s="76"/>
      <c r="B574" s="76" t="s">
        <v>73</v>
      </c>
      <c r="C574" s="207"/>
      <c r="D574" s="27">
        <f t="shared" si="16"/>
        <v>0</v>
      </c>
      <c r="E574" s="27">
        <v>0</v>
      </c>
      <c r="F574" s="27">
        <v>0</v>
      </c>
      <c r="G574" s="27">
        <v>0</v>
      </c>
      <c r="H574" s="208"/>
      <c r="I574" s="27">
        <f t="shared" si="17"/>
        <v>205</v>
      </c>
      <c r="J574" s="27">
        <v>198</v>
      </c>
      <c r="K574" s="27">
        <v>7</v>
      </c>
      <c r="L574" s="27">
        <v>1723</v>
      </c>
      <c r="M574" s="27">
        <v>0</v>
      </c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</row>
    <row r="575" spans="1:26" s="58" customFormat="1" ht="9" customHeight="1" x14ac:dyDescent="0.25">
      <c r="A575" s="81" t="s">
        <v>74</v>
      </c>
      <c r="B575" s="81" t="s">
        <v>75</v>
      </c>
      <c r="C575" s="206"/>
      <c r="D575" s="40">
        <f t="shared" si="16"/>
        <v>14054</v>
      </c>
      <c r="E575" s="40">
        <v>13328</v>
      </c>
      <c r="F575" s="40">
        <v>726</v>
      </c>
      <c r="G575" s="40">
        <v>25</v>
      </c>
      <c r="H575" s="210"/>
      <c r="I575" s="40">
        <f t="shared" si="17"/>
        <v>3841</v>
      </c>
      <c r="J575" s="40">
        <v>3818</v>
      </c>
      <c r="K575" s="40">
        <v>23</v>
      </c>
      <c r="L575" s="40">
        <v>1982</v>
      </c>
      <c r="M575" s="40">
        <v>397</v>
      </c>
      <c r="O575" s="211"/>
      <c r="P575" s="211"/>
      <c r="Q575" s="211"/>
      <c r="R575" s="211"/>
      <c r="S575" s="211"/>
      <c r="T575" s="211"/>
      <c r="U575" s="211"/>
      <c r="V575" s="211"/>
      <c r="W575" s="211"/>
      <c r="X575" s="211"/>
      <c r="Y575" s="211"/>
      <c r="Z575" s="211"/>
    </row>
    <row r="576" spans="1:26" s="54" customFormat="1" ht="9" customHeight="1" x14ac:dyDescent="0.25">
      <c r="A576" s="76" t="s">
        <v>76</v>
      </c>
      <c r="B576" s="76" t="s">
        <v>77</v>
      </c>
      <c r="C576" s="96"/>
      <c r="D576" s="27">
        <f t="shared" si="16"/>
        <v>2641</v>
      </c>
      <c r="E576" s="27">
        <v>2641</v>
      </c>
      <c r="F576" s="27">
        <v>0</v>
      </c>
      <c r="G576" s="27">
        <v>4</v>
      </c>
      <c r="H576" s="97"/>
      <c r="I576" s="27">
        <f t="shared" si="17"/>
        <v>555</v>
      </c>
      <c r="J576" s="27">
        <v>555</v>
      </c>
      <c r="K576" s="27">
        <v>0</v>
      </c>
      <c r="L576" s="27">
        <v>4020</v>
      </c>
      <c r="M576" s="27">
        <v>0</v>
      </c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spans="1:26" s="54" customFormat="1" ht="9" customHeight="1" x14ac:dyDescent="0.25">
      <c r="A577" s="76"/>
      <c r="B577" s="76" t="s">
        <v>78</v>
      </c>
      <c r="C577" s="96"/>
      <c r="D577" s="27">
        <f t="shared" si="16"/>
        <v>1974</v>
      </c>
      <c r="E577" s="27">
        <v>1974</v>
      </c>
      <c r="F577" s="27">
        <v>0</v>
      </c>
      <c r="G577" s="27">
        <v>0</v>
      </c>
      <c r="H577" s="97"/>
      <c r="I577" s="27">
        <f t="shared" si="17"/>
        <v>403</v>
      </c>
      <c r="J577" s="27">
        <v>364</v>
      </c>
      <c r="K577" s="27">
        <v>39</v>
      </c>
      <c r="L577" s="27">
        <v>1837</v>
      </c>
      <c r="M577" s="27">
        <v>0</v>
      </c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spans="1:26" s="60" customFormat="1" ht="9" customHeight="1" x14ac:dyDescent="0.25">
      <c r="A578" s="76"/>
      <c r="B578" s="76" t="s">
        <v>79</v>
      </c>
      <c r="C578" s="207"/>
      <c r="D578" s="27">
        <f t="shared" si="16"/>
        <v>1232</v>
      </c>
      <c r="E578" s="27">
        <v>1230</v>
      </c>
      <c r="F578" s="27">
        <v>2</v>
      </c>
      <c r="G578" s="27">
        <v>6</v>
      </c>
      <c r="H578" s="208"/>
      <c r="I578" s="27">
        <f t="shared" si="17"/>
        <v>1072</v>
      </c>
      <c r="J578" s="27">
        <v>1020</v>
      </c>
      <c r="K578" s="27">
        <v>52</v>
      </c>
      <c r="L578" s="27">
        <v>1562</v>
      </c>
      <c r="M578" s="27">
        <v>90</v>
      </c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</row>
    <row r="579" spans="1:26" s="58" customFormat="1" ht="9" customHeight="1" x14ac:dyDescent="0.25">
      <c r="A579" s="81"/>
      <c r="B579" s="81" t="s">
        <v>80</v>
      </c>
      <c r="C579" s="206"/>
      <c r="D579" s="40">
        <f t="shared" si="16"/>
        <v>2023</v>
      </c>
      <c r="E579" s="40">
        <v>2023</v>
      </c>
      <c r="F579" s="40">
        <v>0</v>
      </c>
      <c r="G579" s="40">
        <v>4</v>
      </c>
      <c r="H579" s="210"/>
      <c r="I579" s="40">
        <f t="shared" si="17"/>
        <v>1563</v>
      </c>
      <c r="J579" s="40">
        <v>1520</v>
      </c>
      <c r="K579" s="40">
        <v>43</v>
      </c>
      <c r="L579" s="40">
        <v>3013</v>
      </c>
      <c r="M579" s="40">
        <v>0</v>
      </c>
      <c r="O579" s="211"/>
      <c r="P579" s="211"/>
      <c r="Q579" s="211"/>
      <c r="R579" s="211"/>
      <c r="S579" s="211"/>
      <c r="T579" s="211"/>
      <c r="U579" s="211"/>
      <c r="V579" s="211"/>
      <c r="W579" s="211"/>
      <c r="X579" s="211"/>
      <c r="Y579" s="211"/>
      <c r="Z579" s="211"/>
    </row>
    <row r="580" spans="1:26" s="54" customFormat="1" ht="9" customHeight="1" x14ac:dyDescent="0.25">
      <c r="A580" s="76"/>
      <c r="B580" s="76" t="s">
        <v>81</v>
      </c>
      <c r="C580" s="96"/>
      <c r="D580" s="27">
        <f t="shared" si="16"/>
        <v>9828</v>
      </c>
      <c r="E580" s="27">
        <v>8995</v>
      </c>
      <c r="F580" s="27">
        <v>833</v>
      </c>
      <c r="G580" s="27">
        <v>29</v>
      </c>
      <c r="H580" s="97"/>
      <c r="I580" s="27">
        <f t="shared" si="17"/>
        <v>4545</v>
      </c>
      <c r="J580" s="27">
        <v>4128</v>
      </c>
      <c r="K580" s="27">
        <v>417</v>
      </c>
      <c r="L580" s="27">
        <v>6809</v>
      </c>
      <c r="M580" s="27">
        <v>0</v>
      </c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spans="1:26" s="60" customFormat="1" ht="9" customHeight="1" x14ac:dyDescent="0.25">
      <c r="A581" s="76" t="s">
        <v>82</v>
      </c>
      <c r="B581" s="76" t="s">
        <v>83</v>
      </c>
      <c r="C581" s="207"/>
      <c r="D581" s="27">
        <f>SUM(E581:F581)</f>
        <v>2038</v>
      </c>
      <c r="E581" s="27">
        <v>2038</v>
      </c>
      <c r="F581" s="27">
        <v>0</v>
      </c>
      <c r="G581" s="27">
        <v>8</v>
      </c>
      <c r="H581" s="208"/>
      <c r="I581" s="27">
        <f t="shared" si="17"/>
        <v>1789</v>
      </c>
      <c r="J581" s="27">
        <v>1775</v>
      </c>
      <c r="K581" s="27">
        <v>14</v>
      </c>
      <c r="L581" s="27">
        <v>1527</v>
      </c>
      <c r="M581" s="27">
        <v>0</v>
      </c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</row>
    <row r="582" spans="1:26" s="60" customFormat="1" ht="9" customHeight="1" x14ac:dyDescent="0.25">
      <c r="A582" s="76"/>
      <c r="B582" s="76" t="s">
        <v>84</v>
      </c>
      <c r="C582" s="207"/>
      <c r="D582" s="27">
        <f>SUM(E582:F582)</f>
        <v>4092</v>
      </c>
      <c r="E582" s="27">
        <v>4092</v>
      </c>
      <c r="F582" s="27">
        <v>0</v>
      </c>
      <c r="G582" s="27">
        <v>0</v>
      </c>
      <c r="H582" s="208"/>
      <c r="I582" s="27">
        <f t="shared" si="17"/>
        <v>3388</v>
      </c>
      <c r="J582" s="27">
        <v>3388</v>
      </c>
      <c r="K582" s="27">
        <v>0</v>
      </c>
      <c r="L582" s="27">
        <v>1492</v>
      </c>
      <c r="M582" s="27">
        <v>0</v>
      </c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</row>
    <row r="583" spans="1:26" s="58" customFormat="1" ht="9" customHeight="1" x14ac:dyDescent="0.25">
      <c r="A583" s="81"/>
      <c r="B583" s="81" t="s">
        <v>85</v>
      </c>
      <c r="C583" s="206"/>
      <c r="D583" s="40">
        <f>SUM(E583:F583)</f>
        <v>11203</v>
      </c>
      <c r="E583" s="40">
        <v>10472</v>
      </c>
      <c r="F583" s="40">
        <v>731</v>
      </c>
      <c r="G583" s="40">
        <v>110</v>
      </c>
      <c r="H583" s="212"/>
      <c r="I583" s="40">
        <f t="shared" si="17"/>
        <v>3292</v>
      </c>
      <c r="J583" s="40">
        <v>3150</v>
      </c>
      <c r="K583" s="40">
        <v>142</v>
      </c>
      <c r="L583" s="40">
        <v>5130</v>
      </c>
      <c r="M583" s="40">
        <v>2</v>
      </c>
      <c r="O583" s="211"/>
      <c r="P583" s="211"/>
      <c r="Q583" s="211"/>
      <c r="R583" s="211"/>
      <c r="S583" s="211"/>
      <c r="T583" s="211"/>
      <c r="U583" s="211"/>
      <c r="V583" s="211"/>
      <c r="W583" s="211"/>
      <c r="X583" s="211"/>
      <c r="Y583" s="211"/>
      <c r="Z583" s="211"/>
    </row>
    <row r="584" spans="1:26" s="60" customFormat="1" ht="9" customHeight="1" x14ac:dyDescent="0.25">
      <c r="A584" s="76" t="s">
        <v>86</v>
      </c>
      <c r="B584" s="76" t="s">
        <v>87</v>
      </c>
      <c r="C584" s="207"/>
      <c r="D584" s="27">
        <f>SUM(E584:F584)</f>
        <v>13123</v>
      </c>
      <c r="E584" s="27">
        <v>12342</v>
      </c>
      <c r="F584" s="27">
        <v>781</v>
      </c>
      <c r="G584" s="27">
        <v>692</v>
      </c>
      <c r="H584" s="204"/>
      <c r="I584" s="27">
        <f t="shared" si="17"/>
        <v>2395</v>
      </c>
      <c r="J584" s="27">
        <v>2241</v>
      </c>
      <c r="K584" s="27">
        <v>154</v>
      </c>
      <c r="L584" s="27">
        <v>5402</v>
      </c>
      <c r="M584" s="27">
        <v>2601</v>
      </c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</row>
    <row r="585" spans="1:26" s="60" customFormat="1" ht="9" customHeight="1" x14ac:dyDescent="0.25">
      <c r="A585" s="37" t="s">
        <v>88</v>
      </c>
      <c r="B585" s="37" t="s">
        <v>88</v>
      </c>
      <c r="C585" s="207"/>
      <c r="D585" s="27">
        <f>SUM(E585:F585)</f>
        <v>4920</v>
      </c>
      <c r="E585" s="27">
        <v>3881</v>
      </c>
      <c r="F585" s="27">
        <v>1039</v>
      </c>
      <c r="G585" s="27">
        <v>8</v>
      </c>
      <c r="H585" s="208"/>
      <c r="I585" s="27">
        <f t="shared" si="17"/>
        <v>1293</v>
      </c>
      <c r="J585" s="27">
        <v>1220</v>
      </c>
      <c r="K585" s="27">
        <v>73</v>
      </c>
      <c r="L585" s="27">
        <v>1413</v>
      </c>
      <c r="M585" s="27">
        <v>0</v>
      </c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</row>
    <row r="586" spans="1:26" ht="9" customHeight="1" x14ac:dyDescent="0.2">
      <c r="A586" s="26"/>
    </row>
    <row r="587" spans="1:26" s="29" customFormat="1" ht="9" customHeight="1" x14ac:dyDescent="0.25">
      <c r="A587" s="95">
        <v>2004</v>
      </c>
      <c r="B587" s="28"/>
      <c r="C587" s="28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28"/>
    </row>
    <row r="588" spans="1:26" ht="9" customHeight="1" x14ac:dyDescent="0.2">
      <c r="A588" s="30" t="s">
        <v>10</v>
      </c>
      <c r="B588" s="475"/>
      <c r="C588" s="46"/>
      <c r="D588" s="475">
        <f>SUM(D590:D651)</f>
        <v>961691</v>
      </c>
      <c r="E588" s="475">
        <f>SUM(E590:E651)</f>
        <v>744028</v>
      </c>
      <c r="F588" s="475">
        <f>SUM(F590:F651)</f>
        <v>217663</v>
      </c>
      <c r="G588" s="475">
        <f>SUM(G590:G651)</f>
        <v>33774</v>
      </c>
      <c r="H588" s="475"/>
      <c r="I588" s="475">
        <f>SUM(I590:I651)</f>
        <v>204801</v>
      </c>
      <c r="J588" s="475">
        <f>SUM(J590:J651)</f>
        <v>182689</v>
      </c>
      <c r="K588" s="475">
        <f>SUM(K590:K651)</f>
        <v>22112</v>
      </c>
      <c r="L588" s="475">
        <f>SUM(L590:L651)</f>
        <v>301291</v>
      </c>
      <c r="M588" s="475">
        <f>SUM(M590:M651)</f>
        <v>24688</v>
      </c>
      <c r="O588" s="200"/>
      <c r="P588" s="200"/>
      <c r="Q588" s="200"/>
      <c r="R588" s="200"/>
      <c r="S588" s="200"/>
      <c r="T588" s="200"/>
      <c r="U588" s="200"/>
      <c r="V588" s="200"/>
      <c r="W588" s="200"/>
      <c r="X588" s="200"/>
      <c r="Y588" s="200"/>
      <c r="Z588" s="200"/>
    </row>
    <row r="589" spans="1:26" ht="9" customHeight="1" x14ac:dyDescent="0.2">
      <c r="A589" s="194"/>
      <c r="B589" s="475"/>
      <c r="C589" s="4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O589" s="200"/>
      <c r="P589" s="200"/>
      <c r="Q589" s="200"/>
      <c r="R589" s="200"/>
      <c r="S589" s="200"/>
      <c r="T589" s="200"/>
      <c r="U589" s="200"/>
      <c r="V589" s="200"/>
      <c r="W589" s="200"/>
      <c r="X589" s="200"/>
      <c r="Y589" s="200"/>
      <c r="Z589" s="200"/>
    </row>
    <row r="590" spans="1:26" s="54" customFormat="1" ht="9" customHeight="1" x14ac:dyDescent="0.25">
      <c r="A590" s="76" t="s">
        <v>14</v>
      </c>
      <c r="B590" s="76" t="s">
        <v>14</v>
      </c>
      <c r="D590" s="27">
        <f t="shared" ref="D590:D651" si="18">SUM(E590:F590)</f>
        <v>7701</v>
      </c>
      <c r="E590" s="27">
        <v>5283</v>
      </c>
      <c r="F590" s="27">
        <v>2418</v>
      </c>
      <c r="G590" s="27">
        <v>116</v>
      </c>
      <c r="H590" s="27"/>
      <c r="I590" s="27">
        <f t="shared" ref="I590:I651" si="19">SUM(J590:K590)</f>
        <v>1047</v>
      </c>
      <c r="J590" s="27">
        <v>1015</v>
      </c>
      <c r="K590" s="27">
        <v>32</v>
      </c>
      <c r="L590" s="27">
        <v>2416</v>
      </c>
      <c r="M590" s="27">
        <v>404</v>
      </c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spans="1:26" s="54" customFormat="1" ht="9" customHeight="1" x14ac:dyDescent="0.25">
      <c r="A591" s="76" t="s">
        <v>15</v>
      </c>
      <c r="B591" s="76" t="s">
        <v>16</v>
      </c>
      <c r="D591" s="27">
        <f t="shared" si="18"/>
        <v>8017</v>
      </c>
      <c r="E591" s="27">
        <v>7508</v>
      </c>
      <c r="F591" s="27">
        <v>509</v>
      </c>
      <c r="G591" s="27">
        <v>8</v>
      </c>
      <c r="H591" s="80"/>
      <c r="I591" s="27">
        <f t="shared" si="19"/>
        <v>493</v>
      </c>
      <c r="J591" s="27">
        <v>392</v>
      </c>
      <c r="K591" s="27">
        <v>101</v>
      </c>
      <c r="L591" s="27">
        <v>3068</v>
      </c>
      <c r="M591" s="27">
        <v>54</v>
      </c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spans="1:26" s="54" customFormat="1" ht="9" customHeight="1" x14ac:dyDescent="0.25">
      <c r="A592" s="76"/>
      <c r="B592" s="76" t="s">
        <v>17</v>
      </c>
      <c r="D592" s="27">
        <f t="shared" si="18"/>
        <v>36635</v>
      </c>
      <c r="E592" s="27">
        <v>36450</v>
      </c>
      <c r="F592" s="27">
        <v>185</v>
      </c>
      <c r="G592" s="27">
        <v>8</v>
      </c>
      <c r="H592" s="213"/>
      <c r="I592" s="27">
        <f t="shared" si="19"/>
        <v>733</v>
      </c>
      <c r="J592" s="27">
        <v>653</v>
      </c>
      <c r="K592" s="27">
        <v>80</v>
      </c>
      <c r="L592" s="27">
        <v>4650</v>
      </c>
      <c r="M592" s="27">
        <v>1558</v>
      </c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spans="1:26" s="54" customFormat="1" ht="9" customHeight="1" x14ac:dyDescent="0.25">
      <c r="A593" s="78" t="s">
        <v>112</v>
      </c>
      <c r="B593" s="78" t="s">
        <v>18</v>
      </c>
      <c r="C593" s="58"/>
      <c r="D593" s="35">
        <f t="shared" si="18"/>
        <v>12121</v>
      </c>
      <c r="E593" s="35">
        <v>11647</v>
      </c>
      <c r="F593" s="35">
        <v>474</v>
      </c>
      <c r="G593" s="35">
        <v>26</v>
      </c>
      <c r="H593" s="185"/>
      <c r="I593" s="35">
        <f t="shared" si="19"/>
        <v>1205</v>
      </c>
      <c r="J593" s="35">
        <v>1110</v>
      </c>
      <c r="K593" s="35">
        <v>95</v>
      </c>
      <c r="L593" s="35">
        <v>5099</v>
      </c>
      <c r="M593" s="35">
        <v>1147</v>
      </c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spans="1:26" s="54" customFormat="1" ht="9" customHeight="1" x14ac:dyDescent="0.25">
      <c r="A594" s="76"/>
      <c r="B594" s="76" t="s">
        <v>19</v>
      </c>
      <c r="D594" s="27">
        <f t="shared" si="18"/>
        <v>2096</v>
      </c>
      <c r="E594" s="27">
        <v>1525</v>
      </c>
      <c r="F594" s="27">
        <v>571</v>
      </c>
      <c r="G594" s="27">
        <v>70</v>
      </c>
      <c r="H594" s="213"/>
      <c r="I594" s="27">
        <f t="shared" si="19"/>
        <v>687</v>
      </c>
      <c r="J594" s="27">
        <v>680</v>
      </c>
      <c r="K594" s="27">
        <v>7</v>
      </c>
      <c r="L594" s="27">
        <v>4232</v>
      </c>
      <c r="M594" s="27">
        <v>0</v>
      </c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spans="1:26" s="60" customFormat="1" ht="9" customHeight="1" x14ac:dyDescent="0.25">
      <c r="A595" s="76"/>
      <c r="B595" s="76" t="s">
        <v>20</v>
      </c>
      <c r="D595" s="27">
        <f t="shared" si="18"/>
        <v>20087</v>
      </c>
      <c r="E595" s="27">
        <v>5716</v>
      </c>
      <c r="F595" s="27">
        <v>14371</v>
      </c>
      <c r="G595" s="27">
        <v>754</v>
      </c>
      <c r="H595" s="27"/>
      <c r="I595" s="27">
        <f t="shared" si="19"/>
        <v>9454</v>
      </c>
      <c r="J595" s="27">
        <v>1977</v>
      </c>
      <c r="K595" s="27">
        <v>7477</v>
      </c>
      <c r="L595" s="27">
        <v>452</v>
      </c>
      <c r="M595" s="27">
        <v>3</v>
      </c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</row>
    <row r="596" spans="1:26" s="54" customFormat="1" ht="9" customHeight="1" x14ac:dyDescent="0.25">
      <c r="A596" s="76" t="s">
        <v>21</v>
      </c>
      <c r="B596" s="76" t="s">
        <v>21</v>
      </c>
      <c r="D596" s="27">
        <f t="shared" si="18"/>
        <v>2040</v>
      </c>
      <c r="E596" s="27">
        <v>2040</v>
      </c>
      <c r="F596" s="27">
        <v>0</v>
      </c>
      <c r="G596" s="27">
        <v>17</v>
      </c>
      <c r="H596" s="80"/>
      <c r="I596" s="27">
        <f t="shared" si="19"/>
        <v>292</v>
      </c>
      <c r="J596" s="27">
        <v>284</v>
      </c>
      <c r="K596" s="27">
        <v>8</v>
      </c>
      <c r="L596" s="27">
        <v>1759</v>
      </c>
      <c r="M596" s="27">
        <v>6</v>
      </c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spans="1:26" s="54" customFormat="1" ht="9" customHeight="1" x14ac:dyDescent="0.25">
      <c r="A597" s="81"/>
      <c r="B597" s="81" t="s">
        <v>22</v>
      </c>
      <c r="C597" s="58"/>
      <c r="D597" s="40">
        <f t="shared" si="18"/>
        <v>6134</v>
      </c>
      <c r="E597" s="40">
        <v>5404</v>
      </c>
      <c r="F597" s="40">
        <v>730</v>
      </c>
      <c r="G597" s="40">
        <v>469</v>
      </c>
      <c r="H597" s="214"/>
      <c r="I597" s="40">
        <f t="shared" si="19"/>
        <v>35095</v>
      </c>
      <c r="J597" s="40">
        <v>35095</v>
      </c>
      <c r="K597" s="40">
        <v>0</v>
      </c>
      <c r="L597" s="40">
        <v>1200</v>
      </c>
      <c r="M597" s="40">
        <v>86</v>
      </c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spans="1:26" s="54" customFormat="1" ht="9" customHeight="1" x14ac:dyDescent="0.25">
      <c r="A598" s="76" t="s">
        <v>23</v>
      </c>
      <c r="B598" s="76" t="s">
        <v>24</v>
      </c>
      <c r="D598" s="27">
        <f t="shared" si="18"/>
        <v>14868</v>
      </c>
      <c r="E598" s="27">
        <v>13266</v>
      </c>
      <c r="F598" s="27">
        <v>1602</v>
      </c>
      <c r="G598" s="27">
        <v>126</v>
      </c>
      <c r="H598" s="213"/>
      <c r="I598" s="27">
        <f t="shared" si="19"/>
        <v>2764</v>
      </c>
      <c r="J598" s="27">
        <v>2484</v>
      </c>
      <c r="K598" s="27">
        <v>280</v>
      </c>
      <c r="L598" s="27">
        <v>4586</v>
      </c>
      <c r="M598" s="27">
        <v>0</v>
      </c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spans="1:26" s="54" customFormat="1" ht="9" customHeight="1" x14ac:dyDescent="0.25">
      <c r="A599" s="76" t="s">
        <v>25</v>
      </c>
      <c r="B599" s="76" t="s">
        <v>25</v>
      </c>
      <c r="D599" s="27">
        <f t="shared" si="18"/>
        <v>2191</v>
      </c>
      <c r="E599" s="27">
        <v>2191</v>
      </c>
      <c r="F599" s="27">
        <v>0</v>
      </c>
      <c r="G599" s="27">
        <v>4</v>
      </c>
      <c r="H599" s="80"/>
      <c r="I599" s="27">
        <f t="shared" si="19"/>
        <v>420</v>
      </c>
      <c r="J599" s="27">
        <v>420</v>
      </c>
      <c r="K599" s="27">
        <v>0</v>
      </c>
      <c r="L599" s="27">
        <v>1829</v>
      </c>
      <c r="M599" s="27">
        <v>0</v>
      </c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spans="1:26" s="54" customFormat="1" ht="9" customHeight="1" x14ac:dyDescent="0.25">
      <c r="A600" s="76"/>
      <c r="B600" s="76" t="s">
        <v>26</v>
      </c>
      <c r="D600" s="27">
        <f t="shared" si="18"/>
        <v>4020</v>
      </c>
      <c r="E600" s="27">
        <v>2812</v>
      </c>
      <c r="F600" s="27">
        <v>1208</v>
      </c>
      <c r="G600" s="27">
        <v>336</v>
      </c>
      <c r="H600" s="213"/>
      <c r="I600" s="27">
        <f t="shared" si="19"/>
        <v>2033</v>
      </c>
      <c r="J600" s="27">
        <v>1596</v>
      </c>
      <c r="K600" s="27">
        <v>437</v>
      </c>
      <c r="L600" s="27">
        <v>1391</v>
      </c>
      <c r="M600" s="27">
        <v>0</v>
      </c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spans="1:26" s="54" customFormat="1" ht="9" customHeight="1" x14ac:dyDescent="0.25">
      <c r="A601" s="81" t="s">
        <v>27</v>
      </c>
      <c r="B601" s="81" t="s">
        <v>91</v>
      </c>
      <c r="C601" s="58"/>
      <c r="D601" s="35">
        <f t="shared" si="18"/>
        <v>0</v>
      </c>
      <c r="E601" s="35">
        <v>0</v>
      </c>
      <c r="F601" s="35">
        <v>0</v>
      </c>
      <c r="G601" s="35">
        <v>10</v>
      </c>
      <c r="H601" s="185"/>
      <c r="I601" s="35">
        <f t="shared" si="19"/>
        <v>108</v>
      </c>
      <c r="J601" s="35">
        <v>108</v>
      </c>
      <c r="K601" s="35">
        <v>0</v>
      </c>
      <c r="L601" s="35">
        <v>1251</v>
      </c>
      <c r="M601" s="35">
        <v>0</v>
      </c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spans="1:26" s="54" customFormat="1" ht="9" customHeight="1" x14ac:dyDescent="0.25">
      <c r="A602" s="76"/>
      <c r="B602" s="76" t="s">
        <v>89</v>
      </c>
      <c r="D602" s="27">
        <f t="shared" si="18"/>
        <v>0</v>
      </c>
      <c r="E602" s="27">
        <v>0</v>
      </c>
      <c r="F602" s="27">
        <v>0</v>
      </c>
      <c r="G602" s="27">
        <v>32</v>
      </c>
      <c r="H602" s="213"/>
      <c r="I602" s="27">
        <f t="shared" si="19"/>
        <v>338</v>
      </c>
      <c r="J602" s="27">
        <v>338</v>
      </c>
      <c r="K602" s="27">
        <v>0</v>
      </c>
      <c r="L602" s="27">
        <v>435</v>
      </c>
      <c r="M602" s="27">
        <v>0</v>
      </c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spans="1:26" s="54" customFormat="1" ht="9" customHeight="1" x14ac:dyDescent="0.25">
      <c r="A603" s="76"/>
      <c r="B603" s="196" t="s">
        <v>90</v>
      </c>
      <c r="D603" s="27">
        <f t="shared" si="18"/>
        <v>226</v>
      </c>
      <c r="E603" s="27">
        <v>226</v>
      </c>
      <c r="F603" s="27">
        <v>0</v>
      </c>
      <c r="G603" s="27">
        <v>18</v>
      </c>
      <c r="H603" s="213"/>
      <c r="I603" s="27">
        <f t="shared" si="19"/>
        <v>100</v>
      </c>
      <c r="J603" s="27">
        <v>100</v>
      </c>
      <c r="K603" s="27">
        <v>0</v>
      </c>
      <c r="L603" s="27">
        <v>198</v>
      </c>
      <c r="M603" s="27">
        <v>0</v>
      </c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spans="1:26" s="54" customFormat="1" ht="9" customHeight="1" x14ac:dyDescent="0.25">
      <c r="A604" s="76"/>
      <c r="B604" s="76" t="s">
        <v>28</v>
      </c>
      <c r="D604" s="27">
        <f t="shared" si="18"/>
        <v>2891</v>
      </c>
      <c r="E604" s="27">
        <v>2891</v>
      </c>
      <c r="F604" s="27">
        <v>0</v>
      </c>
      <c r="G604" s="27">
        <v>0</v>
      </c>
      <c r="H604" s="213"/>
      <c r="I604" s="27">
        <f t="shared" si="19"/>
        <v>640</v>
      </c>
      <c r="J604" s="27">
        <v>601</v>
      </c>
      <c r="K604" s="27">
        <v>39</v>
      </c>
      <c r="L604" s="27">
        <v>4155</v>
      </c>
      <c r="M604" s="27">
        <v>0</v>
      </c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spans="1:26" s="54" customFormat="1" ht="9" customHeight="1" x14ac:dyDescent="0.25">
      <c r="A605" s="81"/>
      <c r="B605" s="81" t="s">
        <v>92</v>
      </c>
      <c r="C605" s="58"/>
      <c r="D605" s="40">
        <f t="shared" si="18"/>
        <v>9167</v>
      </c>
      <c r="E605" s="40">
        <v>9167</v>
      </c>
      <c r="F605" s="40">
        <v>0</v>
      </c>
      <c r="G605" s="40">
        <v>6</v>
      </c>
      <c r="H605" s="214"/>
      <c r="I605" s="40">
        <f t="shared" si="19"/>
        <v>2</v>
      </c>
      <c r="J605" s="40">
        <v>2</v>
      </c>
      <c r="K605" s="40">
        <v>0</v>
      </c>
      <c r="L605" s="40">
        <v>0</v>
      </c>
      <c r="M605" s="40">
        <v>0</v>
      </c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spans="1:26" s="54" customFormat="1" ht="9" customHeight="1" x14ac:dyDescent="0.25">
      <c r="A606" s="76"/>
      <c r="B606" s="76" t="s">
        <v>29</v>
      </c>
      <c r="D606" s="27">
        <f t="shared" si="18"/>
        <v>176</v>
      </c>
      <c r="E606" s="27">
        <v>176</v>
      </c>
      <c r="F606" s="27">
        <v>0</v>
      </c>
      <c r="G606" s="27">
        <v>96</v>
      </c>
      <c r="H606" s="213"/>
      <c r="I606" s="27">
        <f t="shared" si="19"/>
        <v>422</v>
      </c>
      <c r="J606" s="27">
        <v>422</v>
      </c>
      <c r="K606" s="27">
        <v>0</v>
      </c>
      <c r="L606" s="27">
        <v>867</v>
      </c>
      <c r="M606" s="27">
        <v>20</v>
      </c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spans="1:26" s="54" customFormat="1" ht="9" customHeight="1" x14ac:dyDescent="0.25">
      <c r="A607" s="76" t="s">
        <v>30</v>
      </c>
      <c r="B607" s="76" t="s">
        <v>31</v>
      </c>
      <c r="D607" s="27">
        <f t="shared" si="18"/>
        <v>12693</v>
      </c>
      <c r="E607" s="27">
        <v>12692</v>
      </c>
      <c r="F607" s="27">
        <v>1</v>
      </c>
      <c r="G607" s="27">
        <v>32</v>
      </c>
      <c r="H607" s="80"/>
      <c r="I607" s="27">
        <f t="shared" si="19"/>
        <v>830</v>
      </c>
      <c r="J607" s="27">
        <v>580</v>
      </c>
      <c r="K607" s="27">
        <v>250</v>
      </c>
      <c r="L607" s="27">
        <v>4010</v>
      </c>
      <c r="M607" s="27">
        <v>0</v>
      </c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spans="1:26" s="54" customFormat="1" ht="9" customHeight="1" x14ac:dyDescent="0.25">
      <c r="A608" s="76"/>
      <c r="B608" s="76" t="s">
        <v>30</v>
      </c>
      <c r="D608" s="27">
        <f t="shared" si="18"/>
        <v>21193</v>
      </c>
      <c r="E608" s="27">
        <v>19397</v>
      </c>
      <c r="F608" s="27">
        <v>1796</v>
      </c>
      <c r="G608" s="27">
        <v>197</v>
      </c>
      <c r="H608" s="213"/>
      <c r="I608" s="27">
        <f t="shared" si="19"/>
        <v>3886</v>
      </c>
      <c r="J608" s="27">
        <v>1556</v>
      </c>
      <c r="K608" s="27">
        <v>2330</v>
      </c>
      <c r="L608" s="27">
        <v>9929</v>
      </c>
      <c r="M608" s="27">
        <v>0</v>
      </c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spans="1:26" s="54" customFormat="1" ht="9" customHeight="1" x14ac:dyDescent="0.25">
      <c r="A609" s="81" t="s">
        <v>111</v>
      </c>
      <c r="B609" s="81" t="s">
        <v>32</v>
      </c>
      <c r="C609" s="58"/>
      <c r="D609" s="40">
        <f t="shared" si="18"/>
        <v>291605</v>
      </c>
      <c r="E609" s="40">
        <v>218367</v>
      </c>
      <c r="F609" s="40">
        <v>73238</v>
      </c>
      <c r="G609" s="40">
        <v>0</v>
      </c>
      <c r="H609" s="214"/>
      <c r="I609" s="40">
        <f t="shared" si="19"/>
        <v>0</v>
      </c>
      <c r="J609" s="40">
        <v>0</v>
      </c>
      <c r="K609" s="40">
        <v>0</v>
      </c>
      <c r="L609" s="40">
        <v>26692</v>
      </c>
      <c r="M609" s="40">
        <v>3854</v>
      </c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spans="1:26" s="54" customFormat="1" ht="9" customHeight="1" x14ac:dyDescent="0.25">
      <c r="A610" s="76" t="s">
        <v>33</v>
      </c>
      <c r="B610" s="76" t="s">
        <v>33</v>
      </c>
      <c r="D610" s="27">
        <f t="shared" si="18"/>
        <v>7485</v>
      </c>
      <c r="E610" s="27">
        <v>6736</v>
      </c>
      <c r="F610" s="27">
        <v>749</v>
      </c>
      <c r="G610" s="27">
        <v>18</v>
      </c>
      <c r="H610" s="213"/>
      <c r="I610" s="27">
        <f t="shared" si="19"/>
        <v>4162</v>
      </c>
      <c r="J610" s="27">
        <v>4106</v>
      </c>
      <c r="K610" s="27">
        <v>56</v>
      </c>
      <c r="L610" s="27">
        <v>3410</v>
      </c>
      <c r="M610" s="27">
        <v>0</v>
      </c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spans="1:26" s="54" customFormat="1" ht="9" customHeight="1" x14ac:dyDescent="0.25">
      <c r="A611" s="76" t="s">
        <v>34</v>
      </c>
      <c r="B611" s="76" t="s">
        <v>35</v>
      </c>
      <c r="D611" s="27">
        <f t="shared" si="18"/>
        <v>16761</v>
      </c>
      <c r="E611" s="27">
        <v>12382</v>
      </c>
      <c r="F611" s="27">
        <v>4379</v>
      </c>
      <c r="G611" s="27">
        <v>16</v>
      </c>
      <c r="H611" s="213"/>
      <c r="I611" s="27">
        <f t="shared" si="19"/>
        <v>2587</v>
      </c>
      <c r="J611" s="27">
        <v>2404</v>
      </c>
      <c r="K611" s="27">
        <v>183</v>
      </c>
      <c r="L611" s="27">
        <v>6298</v>
      </c>
      <c r="M611" s="27">
        <v>518</v>
      </c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spans="1:26" s="54" customFormat="1" ht="9" customHeight="1" x14ac:dyDescent="0.25">
      <c r="A612" s="76" t="s">
        <v>36</v>
      </c>
      <c r="B612" s="76" t="s">
        <v>37</v>
      </c>
      <c r="C612" s="60"/>
      <c r="D612" s="27">
        <f t="shared" si="18"/>
        <v>10063</v>
      </c>
      <c r="E612" s="27">
        <v>8482</v>
      </c>
      <c r="F612" s="27">
        <v>1581</v>
      </c>
      <c r="G612" s="27">
        <v>883</v>
      </c>
      <c r="H612" s="80"/>
      <c r="I612" s="27">
        <f t="shared" si="19"/>
        <v>6049</v>
      </c>
      <c r="J612" s="27">
        <v>5926</v>
      </c>
      <c r="K612" s="27">
        <v>123</v>
      </c>
      <c r="L612" s="27">
        <v>6293</v>
      </c>
      <c r="M612" s="27">
        <v>0</v>
      </c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spans="1:26" s="54" customFormat="1" ht="9" customHeight="1" x14ac:dyDescent="0.25">
      <c r="A613" s="81"/>
      <c r="B613" s="81" t="s">
        <v>38</v>
      </c>
      <c r="C613" s="58"/>
      <c r="D613" s="40">
        <f t="shared" si="18"/>
        <v>6724</v>
      </c>
      <c r="E613" s="40">
        <v>4815</v>
      </c>
      <c r="F613" s="40">
        <v>1909</v>
      </c>
      <c r="G613" s="40">
        <v>800</v>
      </c>
      <c r="H613" s="214"/>
      <c r="I613" s="40">
        <f t="shared" si="19"/>
        <v>2658</v>
      </c>
      <c r="J613" s="40">
        <v>2597</v>
      </c>
      <c r="K613" s="40">
        <v>61</v>
      </c>
      <c r="L613" s="40">
        <v>4741</v>
      </c>
      <c r="M613" s="40">
        <v>0</v>
      </c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spans="1:26" s="54" customFormat="1" ht="9" customHeight="1" x14ac:dyDescent="0.25">
      <c r="A614" s="76" t="s">
        <v>39</v>
      </c>
      <c r="B614" s="76" t="s">
        <v>40</v>
      </c>
      <c r="D614" s="27">
        <f t="shared" si="18"/>
        <v>89010</v>
      </c>
      <c r="E614" s="27">
        <v>67849</v>
      </c>
      <c r="F614" s="27">
        <v>21161</v>
      </c>
      <c r="G614" s="27">
        <v>2</v>
      </c>
      <c r="H614" s="80"/>
      <c r="I614" s="27">
        <f t="shared" si="19"/>
        <v>10361</v>
      </c>
      <c r="J614" s="27">
        <v>9321</v>
      </c>
      <c r="K614" s="27">
        <v>1040</v>
      </c>
      <c r="L614" s="27">
        <v>15323</v>
      </c>
      <c r="M614" s="27">
        <v>7632</v>
      </c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spans="1:26" s="54" customFormat="1" ht="9" customHeight="1" x14ac:dyDescent="0.25">
      <c r="A615" s="76"/>
      <c r="B615" s="76" t="s">
        <v>41</v>
      </c>
      <c r="D615" s="27">
        <f t="shared" si="18"/>
        <v>21011</v>
      </c>
      <c r="E615" s="27">
        <v>10976</v>
      </c>
      <c r="F615" s="27">
        <v>10035</v>
      </c>
      <c r="G615" s="27">
        <v>3896</v>
      </c>
      <c r="H615" s="213"/>
      <c r="I615" s="27">
        <f t="shared" si="19"/>
        <v>7694</v>
      </c>
      <c r="J615" s="27">
        <v>5781</v>
      </c>
      <c r="K615" s="27">
        <v>1913</v>
      </c>
      <c r="L615" s="27">
        <v>4489</v>
      </c>
      <c r="M615" s="27">
        <v>26</v>
      </c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spans="1:26" s="54" customFormat="1" ht="9" customHeight="1" x14ac:dyDescent="0.25">
      <c r="A616" s="76" t="s">
        <v>32</v>
      </c>
      <c r="B616" s="76" t="s">
        <v>42</v>
      </c>
      <c r="D616" s="27">
        <f t="shared" si="18"/>
        <v>442</v>
      </c>
      <c r="E616" s="27">
        <v>54</v>
      </c>
      <c r="F616" s="27">
        <v>388</v>
      </c>
      <c r="G616" s="27">
        <v>82</v>
      </c>
      <c r="H616" s="213"/>
      <c r="I616" s="27">
        <f t="shared" si="19"/>
        <v>33974</v>
      </c>
      <c r="J616" s="27">
        <v>29466</v>
      </c>
      <c r="K616" s="27">
        <v>4508</v>
      </c>
      <c r="L616" s="27">
        <v>24744</v>
      </c>
      <c r="M616" s="27">
        <v>1644</v>
      </c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spans="1:26" s="54" customFormat="1" ht="9" customHeight="1" x14ac:dyDescent="0.25">
      <c r="A617" s="81" t="s">
        <v>43</v>
      </c>
      <c r="B617" s="81" t="s">
        <v>44</v>
      </c>
      <c r="C617" s="58"/>
      <c r="D617" s="35">
        <f t="shared" si="18"/>
        <v>10234</v>
      </c>
      <c r="E617" s="35">
        <v>7918</v>
      </c>
      <c r="F617" s="35">
        <v>2316</v>
      </c>
      <c r="G617" s="35">
        <v>80</v>
      </c>
      <c r="H617" s="185"/>
      <c r="I617" s="35">
        <f t="shared" si="19"/>
        <v>2599</v>
      </c>
      <c r="J617" s="35">
        <v>2531</v>
      </c>
      <c r="K617" s="35">
        <v>68</v>
      </c>
      <c r="L617" s="35">
        <v>3451</v>
      </c>
      <c r="M617" s="35">
        <v>26</v>
      </c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spans="1:26" s="54" customFormat="1" ht="9" customHeight="1" x14ac:dyDescent="0.25">
      <c r="A618" s="76"/>
      <c r="B618" s="76" t="s">
        <v>45</v>
      </c>
      <c r="D618" s="27">
        <f t="shared" si="18"/>
        <v>1426</v>
      </c>
      <c r="E618" s="27">
        <v>1426</v>
      </c>
      <c r="F618" s="27">
        <v>0</v>
      </c>
      <c r="G618" s="27">
        <v>0</v>
      </c>
      <c r="H618" s="213"/>
      <c r="I618" s="27">
        <f t="shared" si="19"/>
        <v>857</v>
      </c>
      <c r="J618" s="27">
        <v>857</v>
      </c>
      <c r="K618" s="27">
        <v>0</v>
      </c>
      <c r="L618" s="27">
        <v>5025</v>
      </c>
      <c r="M618" s="27">
        <v>0</v>
      </c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spans="1:26" s="54" customFormat="1" ht="9" customHeight="1" x14ac:dyDescent="0.25">
      <c r="A619" s="76" t="s">
        <v>46</v>
      </c>
      <c r="B619" s="76" t="s">
        <v>47</v>
      </c>
      <c r="D619" s="27">
        <f t="shared" si="18"/>
        <v>636</v>
      </c>
      <c r="E619" s="27">
        <v>636</v>
      </c>
      <c r="F619" s="27">
        <v>0</v>
      </c>
      <c r="G619" s="27">
        <v>0</v>
      </c>
      <c r="H619" s="213"/>
      <c r="I619" s="27">
        <f t="shared" si="19"/>
        <v>1462</v>
      </c>
      <c r="J619" s="27">
        <v>1462</v>
      </c>
      <c r="K619" s="27">
        <v>0</v>
      </c>
      <c r="L619" s="27">
        <v>6621</v>
      </c>
      <c r="M619" s="27">
        <v>0</v>
      </c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spans="1:26" s="54" customFormat="1" ht="9" customHeight="1" x14ac:dyDescent="0.25">
      <c r="A620" s="76" t="s">
        <v>48</v>
      </c>
      <c r="B620" s="76" t="s">
        <v>49</v>
      </c>
      <c r="D620" s="27">
        <f t="shared" si="18"/>
        <v>2658</v>
      </c>
      <c r="E620" s="27">
        <v>2658</v>
      </c>
      <c r="F620" s="27">
        <v>0</v>
      </c>
      <c r="G620" s="27">
        <v>52</v>
      </c>
      <c r="H620" s="213"/>
      <c r="I620" s="27">
        <f t="shared" si="19"/>
        <v>2819</v>
      </c>
      <c r="J620" s="27">
        <v>2819</v>
      </c>
      <c r="K620" s="27">
        <v>0</v>
      </c>
      <c r="L620" s="27">
        <v>4834</v>
      </c>
      <c r="M620" s="27">
        <v>0</v>
      </c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spans="1:26" s="54" customFormat="1" ht="9" customHeight="1" x14ac:dyDescent="0.25">
      <c r="A621" s="81" t="s">
        <v>50</v>
      </c>
      <c r="B621" s="81" t="s">
        <v>51</v>
      </c>
      <c r="C621" s="58"/>
      <c r="D621" s="40">
        <f t="shared" si="18"/>
        <v>90857</v>
      </c>
      <c r="E621" s="40">
        <v>69040</v>
      </c>
      <c r="F621" s="40">
        <v>21817</v>
      </c>
      <c r="G621" s="40">
        <v>64</v>
      </c>
      <c r="H621" s="214"/>
      <c r="I621" s="40">
        <f t="shared" si="19"/>
        <v>2160</v>
      </c>
      <c r="J621" s="40">
        <v>1832</v>
      </c>
      <c r="K621" s="40">
        <v>328</v>
      </c>
      <c r="L621" s="40">
        <v>1946</v>
      </c>
      <c r="M621" s="40">
        <v>0</v>
      </c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spans="1:26" s="54" customFormat="1" ht="9" customHeight="1" x14ac:dyDescent="0.25">
      <c r="A622" s="76" t="s">
        <v>52</v>
      </c>
      <c r="B622" s="76" t="s">
        <v>53</v>
      </c>
      <c r="D622" s="27">
        <f t="shared" si="18"/>
        <v>1974</v>
      </c>
      <c r="E622" s="27">
        <v>1974</v>
      </c>
      <c r="F622" s="27">
        <v>0</v>
      </c>
      <c r="G622" s="27">
        <v>1218</v>
      </c>
      <c r="H622" s="80"/>
      <c r="I622" s="27">
        <f t="shared" si="19"/>
        <v>2040</v>
      </c>
      <c r="J622" s="27">
        <v>2027</v>
      </c>
      <c r="K622" s="27">
        <v>13</v>
      </c>
      <c r="L622" s="27">
        <v>918</v>
      </c>
      <c r="M622" s="27">
        <v>2</v>
      </c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spans="1:26" s="54" customFormat="1" ht="9" customHeight="1" x14ac:dyDescent="0.25">
      <c r="A623" s="76"/>
      <c r="B623" s="76" t="s">
        <v>94</v>
      </c>
      <c r="D623" s="27">
        <f t="shared" si="18"/>
        <v>0</v>
      </c>
      <c r="E623" s="27">
        <v>0</v>
      </c>
      <c r="F623" s="27">
        <v>0</v>
      </c>
      <c r="G623" s="27">
        <v>0</v>
      </c>
      <c r="H623" s="213"/>
      <c r="I623" s="27">
        <f t="shared" si="19"/>
        <v>174</v>
      </c>
      <c r="J623" s="27">
        <v>174</v>
      </c>
      <c r="K623" s="27">
        <v>0</v>
      </c>
      <c r="L623" s="27">
        <v>183</v>
      </c>
      <c r="M623" s="27">
        <v>0</v>
      </c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spans="1:26" s="60" customFormat="1" ht="9" customHeight="1" x14ac:dyDescent="0.25">
      <c r="A624" s="76"/>
      <c r="B624" s="76" t="s">
        <v>52</v>
      </c>
      <c r="D624" s="27">
        <f t="shared" si="18"/>
        <v>8743</v>
      </c>
      <c r="E624" s="27">
        <v>8372</v>
      </c>
      <c r="F624" s="27">
        <v>371</v>
      </c>
      <c r="G624" s="27">
        <v>14</v>
      </c>
      <c r="H624" s="213"/>
      <c r="I624" s="27">
        <f t="shared" si="19"/>
        <v>5523</v>
      </c>
      <c r="J624" s="27">
        <v>5445</v>
      </c>
      <c r="K624" s="27">
        <v>78</v>
      </c>
      <c r="L624" s="27">
        <v>3222</v>
      </c>
      <c r="M624" s="27">
        <v>0</v>
      </c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</row>
    <row r="625" spans="1:26" s="58" customFormat="1" ht="9" customHeight="1" x14ac:dyDescent="0.25">
      <c r="A625" s="81"/>
      <c r="B625" s="81" t="s">
        <v>54</v>
      </c>
      <c r="D625" s="40">
        <f t="shared" si="18"/>
        <v>746</v>
      </c>
      <c r="E625" s="40">
        <v>746</v>
      </c>
      <c r="F625" s="40">
        <v>0</v>
      </c>
      <c r="G625" s="40">
        <v>0</v>
      </c>
      <c r="H625" s="214"/>
      <c r="I625" s="40">
        <f t="shared" si="19"/>
        <v>2471</v>
      </c>
      <c r="J625" s="40">
        <v>2471</v>
      </c>
      <c r="K625" s="40">
        <v>0</v>
      </c>
      <c r="L625" s="40">
        <v>1990</v>
      </c>
      <c r="M625" s="40">
        <v>0</v>
      </c>
      <c r="O625" s="211"/>
      <c r="P625" s="211"/>
      <c r="Q625" s="211"/>
      <c r="R625" s="211"/>
      <c r="S625" s="211"/>
      <c r="T625" s="211"/>
      <c r="U625" s="211"/>
      <c r="V625" s="211"/>
      <c r="W625" s="211"/>
      <c r="X625" s="211"/>
      <c r="Y625" s="211"/>
      <c r="Z625" s="211"/>
    </row>
    <row r="626" spans="1:26" s="54" customFormat="1" ht="9" customHeight="1" x14ac:dyDescent="0.25">
      <c r="A626" s="76" t="s">
        <v>55</v>
      </c>
      <c r="B626" s="76" t="s">
        <v>55</v>
      </c>
      <c r="D626" s="27">
        <f t="shared" si="18"/>
        <v>2431</v>
      </c>
      <c r="E626" s="27">
        <v>1947</v>
      </c>
      <c r="F626" s="27">
        <v>484</v>
      </c>
      <c r="G626" s="27">
        <v>80</v>
      </c>
      <c r="H626" s="80"/>
      <c r="I626" s="27">
        <f t="shared" si="19"/>
        <v>2470</v>
      </c>
      <c r="J626" s="27">
        <v>2365</v>
      </c>
      <c r="K626" s="27">
        <v>105</v>
      </c>
      <c r="L626" s="27">
        <v>7470</v>
      </c>
      <c r="M626" s="27">
        <v>280</v>
      </c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spans="1:26" s="54" customFormat="1" ht="9" customHeight="1" x14ac:dyDescent="0.25">
      <c r="A627" s="76"/>
      <c r="B627" s="76" t="s">
        <v>56</v>
      </c>
      <c r="D627" s="27">
        <f t="shared" si="18"/>
        <v>0</v>
      </c>
      <c r="E627" s="27">
        <v>0</v>
      </c>
      <c r="F627" s="27">
        <v>0</v>
      </c>
      <c r="G627" s="27">
        <v>0</v>
      </c>
      <c r="H627" s="213"/>
      <c r="I627" s="27">
        <f t="shared" si="19"/>
        <v>638</v>
      </c>
      <c r="J627" s="27">
        <v>638</v>
      </c>
      <c r="K627" s="27">
        <v>0</v>
      </c>
      <c r="L627" s="27">
        <v>1659</v>
      </c>
      <c r="M627" s="27">
        <v>0</v>
      </c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spans="1:26" s="60" customFormat="1" ht="9" customHeight="1" x14ac:dyDescent="0.25">
      <c r="A628" s="76" t="s">
        <v>57</v>
      </c>
      <c r="B628" s="76" t="s">
        <v>57</v>
      </c>
      <c r="D628" s="27">
        <f t="shared" si="18"/>
        <v>3565</v>
      </c>
      <c r="E628" s="27">
        <v>3565</v>
      </c>
      <c r="F628" s="27">
        <v>0</v>
      </c>
      <c r="G628" s="27">
        <v>212</v>
      </c>
      <c r="H628" s="213"/>
      <c r="I628" s="27">
        <f t="shared" si="19"/>
        <v>2434</v>
      </c>
      <c r="J628" s="27">
        <v>2434</v>
      </c>
      <c r="K628" s="27">
        <v>0</v>
      </c>
      <c r="L628" s="27">
        <v>4294</v>
      </c>
      <c r="M628" s="27">
        <v>84</v>
      </c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</row>
    <row r="629" spans="1:26" s="58" customFormat="1" ht="9" customHeight="1" x14ac:dyDescent="0.25">
      <c r="A629" s="81" t="s">
        <v>59</v>
      </c>
      <c r="B629" s="81" t="s">
        <v>60</v>
      </c>
      <c r="D629" s="40">
        <f t="shared" si="18"/>
        <v>64909</v>
      </c>
      <c r="E629" s="40">
        <v>27163</v>
      </c>
      <c r="F629" s="40">
        <v>37746</v>
      </c>
      <c r="G629" s="40">
        <v>19383</v>
      </c>
      <c r="H629" s="185"/>
      <c r="I629" s="40">
        <f t="shared" si="19"/>
        <v>5597</v>
      </c>
      <c r="J629" s="40">
        <v>5125</v>
      </c>
      <c r="K629" s="40">
        <v>472</v>
      </c>
      <c r="L629" s="40">
        <v>7468</v>
      </c>
      <c r="M629" s="40">
        <v>218</v>
      </c>
      <c r="O629" s="211"/>
      <c r="P629" s="211"/>
      <c r="Q629" s="211"/>
      <c r="R629" s="211"/>
      <c r="S629" s="211"/>
      <c r="T629" s="211"/>
      <c r="U629" s="211"/>
      <c r="V629" s="211"/>
      <c r="W629" s="211"/>
      <c r="X629" s="211"/>
      <c r="Y629" s="211"/>
      <c r="Z629" s="211"/>
    </row>
    <row r="630" spans="1:26" s="54" customFormat="1" ht="9" customHeight="1" x14ac:dyDescent="0.25">
      <c r="B630" s="76" t="s">
        <v>61</v>
      </c>
      <c r="D630" s="27">
        <f t="shared" si="18"/>
        <v>1368</v>
      </c>
      <c r="E630" s="27">
        <v>1368</v>
      </c>
      <c r="F630" s="27">
        <v>0</v>
      </c>
      <c r="G630" s="27">
        <v>4</v>
      </c>
      <c r="H630" s="213"/>
      <c r="I630" s="27">
        <f t="shared" si="19"/>
        <v>1635</v>
      </c>
      <c r="J630" s="27">
        <v>1620</v>
      </c>
      <c r="K630" s="27">
        <v>15</v>
      </c>
      <c r="L630" s="27">
        <v>3929</v>
      </c>
      <c r="M630" s="27">
        <v>0</v>
      </c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spans="1:26" s="54" customFormat="1" ht="9" customHeight="1" x14ac:dyDescent="0.25">
      <c r="A631" s="76"/>
      <c r="B631" s="76" t="s">
        <v>62</v>
      </c>
      <c r="D631" s="27">
        <f t="shared" si="18"/>
        <v>6025</v>
      </c>
      <c r="E631" s="27">
        <v>3496</v>
      </c>
      <c r="F631" s="27">
        <v>2529</v>
      </c>
      <c r="G631" s="27">
        <v>1702</v>
      </c>
      <c r="H631" s="213"/>
      <c r="I631" s="27">
        <f t="shared" si="19"/>
        <v>3038</v>
      </c>
      <c r="J631" s="27">
        <v>2994</v>
      </c>
      <c r="K631" s="27">
        <v>44</v>
      </c>
      <c r="L631" s="27">
        <v>3590</v>
      </c>
      <c r="M631" s="27">
        <v>0</v>
      </c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spans="1:26" s="60" customFormat="1" ht="9" customHeight="1" x14ac:dyDescent="0.25">
      <c r="A632" s="76" t="s">
        <v>63</v>
      </c>
      <c r="B632" s="76" t="s">
        <v>63</v>
      </c>
      <c r="D632" s="27">
        <f t="shared" si="18"/>
        <v>11739</v>
      </c>
      <c r="E632" s="27">
        <v>10643</v>
      </c>
      <c r="F632" s="27">
        <v>1096</v>
      </c>
      <c r="G632" s="27">
        <v>2</v>
      </c>
      <c r="H632" s="80"/>
      <c r="I632" s="27">
        <f t="shared" si="19"/>
        <v>3763</v>
      </c>
      <c r="J632" s="27">
        <v>3497</v>
      </c>
      <c r="K632" s="27">
        <v>266</v>
      </c>
      <c r="L632" s="27">
        <v>4857</v>
      </c>
      <c r="M632" s="27">
        <v>0</v>
      </c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</row>
    <row r="633" spans="1:26" s="58" customFormat="1" ht="9" customHeight="1" x14ac:dyDescent="0.25">
      <c r="A633" s="81"/>
      <c r="B633" s="81" t="s">
        <v>64</v>
      </c>
      <c r="D633" s="40">
        <f t="shared" si="18"/>
        <v>0</v>
      </c>
      <c r="E633" s="40">
        <v>0</v>
      </c>
      <c r="F633" s="40">
        <v>0</v>
      </c>
      <c r="G633" s="40">
        <v>0</v>
      </c>
      <c r="H633" s="214"/>
      <c r="I633" s="40">
        <f t="shared" si="19"/>
        <v>174</v>
      </c>
      <c r="J633" s="40">
        <v>174</v>
      </c>
      <c r="K633" s="40">
        <v>0</v>
      </c>
      <c r="L633" s="40">
        <v>883</v>
      </c>
      <c r="M633" s="40">
        <v>0</v>
      </c>
      <c r="O633" s="211"/>
      <c r="P633" s="211"/>
      <c r="Q633" s="211"/>
      <c r="R633" s="211"/>
      <c r="S633" s="211"/>
      <c r="T633" s="211"/>
      <c r="U633" s="211"/>
      <c r="V633" s="211"/>
      <c r="W633" s="211"/>
      <c r="X633" s="211"/>
      <c r="Y633" s="211"/>
      <c r="Z633" s="211"/>
    </row>
    <row r="634" spans="1:26" s="54" customFormat="1" ht="9" customHeight="1" x14ac:dyDescent="0.25">
      <c r="A634" s="76" t="s">
        <v>65</v>
      </c>
      <c r="B634" s="76" t="s">
        <v>66</v>
      </c>
      <c r="D634" s="27">
        <f t="shared" si="18"/>
        <v>18035</v>
      </c>
      <c r="E634" s="27">
        <v>17577</v>
      </c>
      <c r="F634" s="27">
        <v>458</v>
      </c>
      <c r="G634" s="27">
        <v>24</v>
      </c>
      <c r="H634" s="80"/>
      <c r="I634" s="27">
        <f t="shared" si="19"/>
        <v>5640</v>
      </c>
      <c r="J634" s="27">
        <v>5573</v>
      </c>
      <c r="K634" s="27">
        <v>67</v>
      </c>
      <c r="L634" s="27">
        <v>22705</v>
      </c>
      <c r="M634" s="27">
        <v>0</v>
      </c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spans="1:26" s="54" customFormat="1" ht="9" customHeight="1" x14ac:dyDescent="0.25">
      <c r="A635" s="76"/>
      <c r="B635" s="76" t="s">
        <v>67</v>
      </c>
      <c r="D635" s="27">
        <f t="shared" si="18"/>
        <v>9423</v>
      </c>
      <c r="E635" s="27">
        <v>9423</v>
      </c>
      <c r="F635" s="27">
        <v>0</v>
      </c>
      <c r="G635" s="27">
        <v>14</v>
      </c>
      <c r="H635" s="213"/>
      <c r="I635" s="27">
        <f t="shared" si="19"/>
        <v>1708</v>
      </c>
      <c r="J635" s="27">
        <v>1665</v>
      </c>
      <c r="K635" s="27">
        <v>43</v>
      </c>
      <c r="L635" s="27">
        <v>7957</v>
      </c>
      <c r="M635" s="27">
        <v>14</v>
      </c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spans="1:26" s="60" customFormat="1" ht="9" customHeight="1" x14ac:dyDescent="0.25">
      <c r="A636" s="76"/>
      <c r="B636" s="76" t="s">
        <v>68</v>
      </c>
      <c r="D636" s="27">
        <f t="shared" si="18"/>
        <v>14056</v>
      </c>
      <c r="E636" s="27">
        <v>10296</v>
      </c>
      <c r="F636" s="27">
        <v>3760</v>
      </c>
      <c r="G636" s="27">
        <v>2026</v>
      </c>
      <c r="H636" s="213"/>
      <c r="I636" s="27">
        <f t="shared" si="19"/>
        <v>1943</v>
      </c>
      <c r="J636" s="27">
        <v>1834</v>
      </c>
      <c r="K636" s="27">
        <v>109</v>
      </c>
      <c r="L636" s="27">
        <v>3959</v>
      </c>
      <c r="M636" s="27">
        <v>0</v>
      </c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</row>
    <row r="637" spans="1:26" s="58" customFormat="1" ht="9" customHeight="1" x14ac:dyDescent="0.25">
      <c r="A637" s="81" t="s">
        <v>69</v>
      </c>
      <c r="B637" s="81" t="s">
        <v>70</v>
      </c>
      <c r="D637" s="40">
        <f t="shared" si="18"/>
        <v>5148</v>
      </c>
      <c r="E637" s="40">
        <v>5148</v>
      </c>
      <c r="F637" s="40">
        <v>0</v>
      </c>
      <c r="G637" s="40">
        <v>50</v>
      </c>
      <c r="H637" s="185"/>
      <c r="I637" s="40">
        <f t="shared" si="19"/>
        <v>1113</v>
      </c>
      <c r="J637" s="40">
        <v>969</v>
      </c>
      <c r="K637" s="40">
        <v>144</v>
      </c>
      <c r="L637" s="40">
        <v>6832</v>
      </c>
      <c r="M637" s="40">
        <v>789</v>
      </c>
      <c r="O637" s="211"/>
      <c r="P637" s="211"/>
      <c r="Q637" s="211"/>
      <c r="R637" s="211"/>
      <c r="S637" s="211"/>
      <c r="T637" s="211"/>
      <c r="U637" s="211"/>
      <c r="V637" s="211"/>
      <c r="W637" s="211"/>
      <c r="X637" s="211"/>
      <c r="Y637" s="211"/>
      <c r="Z637" s="211"/>
    </row>
    <row r="638" spans="1:26" s="54" customFormat="1" ht="9" customHeight="1" x14ac:dyDescent="0.25">
      <c r="A638" s="76"/>
      <c r="B638" s="76" t="s">
        <v>71</v>
      </c>
      <c r="D638" s="27">
        <f t="shared" si="18"/>
        <v>612</v>
      </c>
      <c r="E638" s="27">
        <v>0</v>
      </c>
      <c r="F638" s="27">
        <v>612</v>
      </c>
      <c r="G638" s="27">
        <v>2</v>
      </c>
      <c r="H638" s="213"/>
      <c r="I638" s="27">
        <f t="shared" si="19"/>
        <v>1105</v>
      </c>
      <c r="J638" s="27">
        <v>1097</v>
      </c>
      <c r="K638" s="27">
        <v>8</v>
      </c>
      <c r="L638" s="27">
        <v>4424</v>
      </c>
      <c r="M638" s="27">
        <v>37</v>
      </c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spans="1:26" s="54" customFormat="1" ht="9" customHeight="1" x14ac:dyDescent="0.25">
      <c r="A639" s="76"/>
      <c r="B639" s="76" t="s">
        <v>72</v>
      </c>
      <c r="D639" s="27">
        <f t="shared" si="18"/>
        <v>28972</v>
      </c>
      <c r="E639" s="27">
        <v>24169</v>
      </c>
      <c r="F639" s="27">
        <v>4803</v>
      </c>
      <c r="G639" s="27">
        <v>30</v>
      </c>
      <c r="H639" s="213"/>
      <c r="I639" s="27">
        <f t="shared" si="19"/>
        <v>2252</v>
      </c>
      <c r="J639" s="27">
        <v>1844</v>
      </c>
      <c r="K639" s="27">
        <v>408</v>
      </c>
      <c r="L639" s="27">
        <v>10626</v>
      </c>
      <c r="M639" s="27">
        <v>2320</v>
      </c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spans="1:26" s="60" customFormat="1" ht="9" customHeight="1" x14ac:dyDescent="0.25">
      <c r="A640" s="76"/>
      <c r="B640" s="76" t="s">
        <v>73</v>
      </c>
      <c r="D640" s="27">
        <f t="shared" si="18"/>
        <v>0</v>
      </c>
      <c r="E640" s="27">
        <v>0</v>
      </c>
      <c r="F640" s="27">
        <v>0</v>
      </c>
      <c r="G640" s="27">
        <v>0</v>
      </c>
      <c r="H640" s="213"/>
      <c r="I640" s="27">
        <f t="shared" si="19"/>
        <v>190</v>
      </c>
      <c r="J640" s="27">
        <v>177</v>
      </c>
      <c r="K640" s="27">
        <v>13</v>
      </c>
      <c r="L640" s="27">
        <v>2046</v>
      </c>
      <c r="M640" s="27">
        <v>2</v>
      </c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</row>
    <row r="641" spans="1:26" s="58" customFormat="1" ht="9" customHeight="1" x14ac:dyDescent="0.25">
      <c r="A641" s="81" t="s">
        <v>74</v>
      </c>
      <c r="B641" s="81" t="s">
        <v>75</v>
      </c>
      <c r="D641" s="40">
        <f t="shared" si="18"/>
        <v>16154</v>
      </c>
      <c r="E641" s="40">
        <v>15418</v>
      </c>
      <c r="F641" s="40">
        <v>736</v>
      </c>
      <c r="G641" s="40">
        <v>35</v>
      </c>
      <c r="H641" s="214"/>
      <c r="I641" s="40">
        <f t="shared" si="19"/>
        <v>3664</v>
      </c>
      <c r="J641" s="40">
        <v>3633</v>
      </c>
      <c r="K641" s="40">
        <v>31</v>
      </c>
      <c r="L641" s="40">
        <v>1987</v>
      </c>
      <c r="M641" s="40">
        <v>427</v>
      </c>
      <c r="O641" s="211"/>
      <c r="P641" s="211"/>
      <c r="Q641" s="211"/>
      <c r="R641" s="211"/>
      <c r="S641" s="211"/>
      <c r="T641" s="211"/>
      <c r="U641" s="211"/>
      <c r="V641" s="211"/>
      <c r="W641" s="211"/>
      <c r="X641" s="211"/>
      <c r="Y641" s="211"/>
      <c r="Z641" s="211"/>
    </row>
    <row r="642" spans="1:26" s="54" customFormat="1" ht="9" customHeight="1" x14ac:dyDescent="0.25">
      <c r="A642" s="76" t="s">
        <v>76</v>
      </c>
      <c r="B642" s="76" t="s">
        <v>77</v>
      </c>
      <c r="D642" s="27">
        <f t="shared" si="18"/>
        <v>2651</v>
      </c>
      <c r="E642" s="27">
        <v>2651</v>
      </c>
      <c r="F642" s="27">
        <v>0</v>
      </c>
      <c r="G642" s="27">
        <v>0</v>
      </c>
      <c r="H642" s="80"/>
      <c r="I642" s="27">
        <f t="shared" si="19"/>
        <v>1032</v>
      </c>
      <c r="J642" s="27">
        <v>1002</v>
      </c>
      <c r="K642" s="27">
        <v>30</v>
      </c>
      <c r="L642" s="27">
        <v>4900</v>
      </c>
      <c r="M642" s="27">
        <v>0</v>
      </c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spans="1:26" s="54" customFormat="1" ht="9" customHeight="1" x14ac:dyDescent="0.25">
      <c r="A643" s="76"/>
      <c r="B643" s="76" t="s">
        <v>78</v>
      </c>
      <c r="D643" s="27">
        <f t="shared" si="18"/>
        <v>1708</v>
      </c>
      <c r="E643" s="27">
        <v>1708</v>
      </c>
      <c r="F643" s="27">
        <v>0</v>
      </c>
      <c r="G643" s="27">
        <v>0</v>
      </c>
      <c r="H643" s="213"/>
      <c r="I643" s="27">
        <f t="shared" si="19"/>
        <v>434</v>
      </c>
      <c r="J643" s="27">
        <v>397</v>
      </c>
      <c r="K643" s="27">
        <v>37</v>
      </c>
      <c r="L643" s="27">
        <v>2124</v>
      </c>
      <c r="M643" s="27">
        <v>6</v>
      </c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spans="1:26" s="60" customFormat="1" ht="9" customHeight="1" x14ac:dyDescent="0.25">
      <c r="A644" s="76"/>
      <c r="B644" s="76" t="s">
        <v>79</v>
      </c>
      <c r="D644" s="27">
        <f t="shared" si="18"/>
        <v>1686</v>
      </c>
      <c r="E644" s="27">
        <v>1684</v>
      </c>
      <c r="F644" s="27">
        <v>2</v>
      </c>
      <c r="G644" s="27">
        <v>0</v>
      </c>
      <c r="H644" s="213"/>
      <c r="I644" s="27">
        <f t="shared" si="19"/>
        <v>1160</v>
      </c>
      <c r="J644" s="27">
        <v>1081</v>
      </c>
      <c r="K644" s="27">
        <v>79</v>
      </c>
      <c r="L644" s="27">
        <v>1736</v>
      </c>
      <c r="M644" s="27">
        <v>131</v>
      </c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</row>
    <row r="645" spans="1:26" s="58" customFormat="1" ht="9" customHeight="1" x14ac:dyDescent="0.25">
      <c r="A645" s="81"/>
      <c r="B645" s="81" t="s">
        <v>80</v>
      </c>
      <c r="D645" s="40">
        <f t="shared" si="18"/>
        <v>2071</v>
      </c>
      <c r="E645" s="40">
        <v>2071</v>
      </c>
      <c r="F645" s="40">
        <v>0</v>
      </c>
      <c r="G645" s="40">
        <v>0</v>
      </c>
      <c r="H645" s="214"/>
      <c r="I645" s="40">
        <f t="shared" si="19"/>
        <v>1031</v>
      </c>
      <c r="J645" s="40">
        <v>989</v>
      </c>
      <c r="K645" s="40">
        <v>42</v>
      </c>
      <c r="L645" s="40">
        <v>3284</v>
      </c>
      <c r="M645" s="40">
        <v>0</v>
      </c>
      <c r="O645" s="211"/>
      <c r="P645" s="211"/>
      <c r="Q645" s="211"/>
      <c r="R645" s="211"/>
      <c r="S645" s="211"/>
      <c r="T645" s="211"/>
      <c r="U645" s="211"/>
      <c r="V645" s="211"/>
      <c r="W645" s="211"/>
      <c r="X645" s="211"/>
      <c r="Y645" s="211"/>
      <c r="Z645" s="211"/>
    </row>
    <row r="646" spans="1:26" s="54" customFormat="1" ht="9" customHeight="1" x14ac:dyDescent="0.25">
      <c r="A646" s="76"/>
      <c r="B646" s="76" t="s">
        <v>81</v>
      </c>
      <c r="D646" s="27">
        <f t="shared" si="18"/>
        <v>9594</v>
      </c>
      <c r="E646" s="27">
        <v>8862</v>
      </c>
      <c r="F646" s="27">
        <v>732</v>
      </c>
      <c r="G646" s="27">
        <v>49</v>
      </c>
      <c r="H646" s="213"/>
      <c r="I646" s="27">
        <f t="shared" si="19"/>
        <v>3155</v>
      </c>
      <c r="J646" s="27">
        <v>2860</v>
      </c>
      <c r="K646" s="27">
        <v>295</v>
      </c>
      <c r="L646" s="27">
        <v>6714</v>
      </c>
      <c r="M646" s="27">
        <v>0</v>
      </c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spans="1:26" s="60" customFormat="1" ht="9" customHeight="1" x14ac:dyDescent="0.25">
      <c r="A647" s="76" t="s">
        <v>82</v>
      </c>
      <c r="B647" s="76" t="s">
        <v>83</v>
      </c>
      <c r="D647" s="27">
        <f t="shared" si="18"/>
        <v>2006</v>
      </c>
      <c r="E647" s="27">
        <v>2006</v>
      </c>
      <c r="F647" s="27">
        <v>0</v>
      </c>
      <c r="G647" s="27">
        <v>30</v>
      </c>
      <c r="H647" s="80"/>
      <c r="I647" s="27">
        <f t="shared" si="19"/>
        <v>2105</v>
      </c>
      <c r="J647" s="27">
        <v>2100</v>
      </c>
      <c r="K647" s="27">
        <v>5</v>
      </c>
      <c r="L647" s="27">
        <v>1457</v>
      </c>
      <c r="M647" s="27">
        <v>0</v>
      </c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</row>
    <row r="648" spans="1:26" s="60" customFormat="1" ht="9" customHeight="1" x14ac:dyDescent="0.25">
      <c r="A648" s="76"/>
      <c r="B648" s="76" t="s">
        <v>84</v>
      </c>
      <c r="D648" s="27">
        <f t="shared" si="18"/>
        <v>4672</v>
      </c>
      <c r="E648" s="27">
        <v>4672</v>
      </c>
      <c r="F648" s="27">
        <v>0</v>
      </c>
      <c r="G648" s="27">
        <v>2</v>
      </c>
      <c r="H648" s="213"/>
      <c r="I648" s="27">
        <f t="shared" si="19"/>
        <v>3223</v>
      </c>
      <c r="J648" s="27">
        <v>3223</v>
      </c>
      <c r="K648" s="27">
        <v>0</v>
      </c>
      <c r="L648" s="27">
        <v>1451</v>
      </c>
      <c r="M648" s="27">
        <v>0</v>
      </c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</row>
    <row r="649" spans="1:26" s="58" customFormat="1" ht="9" customHeight="1" x14ac:dyDescent="0.25">
      <c r="A649" s="81"/>
      <c r="B649" s="81" t="s">
        <v>85</v>
      </c>
      <c r="D649" s="40">
        <f t="shared" si="18"/>
        <v>12718</v>
      </c>
      <c r="E649" s="40">
        <v>11973</v>
      </c>
      <c r="F649" s="40">
        <v>745</v>
      </c>
      <c r="G649" s="40">
        <v>100</v>
      </c>
      <c r="H649" s="214"/>
      <c r="I649" s="40">
        <f t="shared" si="19"/>
        <v>3776</v>
      </c>
      <c r="J649" s="40">
        <v>3637</v>
      </c>
      <c r="K649" s="40">
        <v>139</v>
      </c>
      <c r="L649" s="40">
        <v>5634</v>
      </c>
      <c r="M649" s="40">
        <v>0</v>
      </c>
      <c r="O649" s="211"/>
      <c r="P649" s="211"/>
      <c r="Q649" s="211"/>
      <c r="R649" s="211"/>
      <c r="S649" s="211"/>
      <c r="T649" s="211"/>
      <c r="U649" s="211"/>
      <c r="V649" s="211"/>
      <c r="W649" s="211"/>
      <c r="X649" s="211"/>
      <c r="Y649" s="211"/>
      <c r="Z649" s="211"/>
    </row>
    <row r="650" spans="1:26" s="60" customFormat="1" ht="9" customHeight="1" x14ac:dyDescent="0.25">
      <c r="A650" s="76" t="s">
        <v>86</v>
      </c>
      <c r="B650" s="76" t="s">
        <v>87</v>
      </c>
      <c r="D650" s="27">
        <f t="shared" si="18"/>
        <v>14611</v>
      </c>
      <c r="E650" s="27">
        <v>13657</v>
      </c>
      <c r="F650" s="27">
        <v>954</v>
      </c>
      <c r="G650" s="27">
        <v>579</v>
      </c>
      <c r="H650" s="204"/>
      <c r="I650" s="27">
        <f t="shared" si="19"/>
        <v>2137</v>
      </c>
      <c r="J650" s="27">
        <v>1933</v>
      </c>
      <c r="K650" s="27">
        <v>204</v>
      </c>
      <c r="L650" s="27">
        <v>5807</v>
      </c>
      <c r="M650" s="27">
        <v>3400</v>
      </c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</row>
    <row r="651" spans="1:26" s="60" customFormat="1" ht="9" customHeight="1" x14ac:dyDescent="0.25">
      <c r="A651" s="37" t="s">
        <v>88</v>
      </c>
      <c r="B651" s="37" t="s">
        <v>88</v>
      </c>
      <c r="D651" s="27">
        <f t="shared" si="18"/>
        <v>4906</v>
      </c>
      <c r="E651" s="27">
        <v>3709</v>
      </c>
      <c r="F651" s="27">
        <v>1197</v>
      </c>
      <c r="G651" s="27">
        <v>0</v>
      </c>
      <c r="H651" s="204"/>
      <c r="I651" s="27">
        <f t="shared" si="19"/>
        <v>1245</v>
      </c>
      <c r="J651" s="27">
        <v>1196</v>
      </c>
      <c r="K651" s="27">
        <v>49</v>
      </c>
      <c r="L651" s="27">
        <v>1791</v>
      </c>
      <c r="M651" s="27">
        <v>0</v>
      </c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</row>
    <row r="652" spans="1:26" ht="9" customHeight="1" x14ac:dyDescent="0.2">
      <c r="A652" s="26"/>
    </row>
    <row r="653" spans="1:26" s="29" customFormat="1" ht="9" customHeight="1" x14ac:dyDescent="0.25">
      <c r="A653" s="95">
        <v>2005</v>
      </c>
      <c r="B653" s="28"/>
      <c r="C653" s="28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28"/>
    </row>
    <row r="654" spans="1:26" ht="9" customHeight="1" x14ac:dyDescent="0.2">
      <c r="A654" s="30" t="s">
        <v>10</v>
      </c>
      <c r="B654" s="475"/>
      <c r="C654" s="46"/>
      <c r="D654" s="475">
        <f>SUM(D656:D717)</f>
        <v>975632</v>
      </c>
      <c r="E654" s="475">
        <f>SUM(E656:E717)</f>
        <v>733390</v>
      </c>
      <c r="F654" s="475">
        <f>SUM(F656:F717)</f>
        <v>242242</v>
      </c>
      <c r="G654" s="475">
        <f>SUM(G656:G717)</f>
        <v>31446</v>
      </c>
      <c r="H654" s="475"/>
      <c r="I654" s="475">
        <f>SUM(I656:I717)</f>
        <v>215240</v>
      </c>
      <c r="J654" s="475">
        <f>SUM(J656:J717)</f>
        <v>189677</v>
      </c>
      <c r="K654" s="475">
        <f>SUM(K656:K717)</f>
        <v>25563</v>
      </c>
      <c r="L654" s="475">
        <f>SUM(L656:L717)</f>
        <v>310786</v>
      </c>
      <c r="M654" s="475">
        <f>SUM(M656:M717)</f>
        <v>36093</v>
      </c>
      <c r="O654" s="200"/>
      <c r="P654" s="200"/>
      <c r="Q654" s="200"/>
      <c r="R654" s="200"/>
      <c r="S654" s="200"/>
      <c r="T654" s="200"/>
      <c r="U654" s="200"/>
      <c r="V654" s="200"/>
      <c r="W654" s="200"/>
      <c r="X654" s="200"/>
      <c r="Y654" s="200"/>
      <c r="Z654" s="200"/>
    </row>
    <row r="655" spans="1:26" ht="9" customHeight="1" x14ac:dyDescent="0.2">
      <c r="A655" s="194"/>
      <c r="B655" s="475"/>
      <c r="C655" s="46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O655" s="200"/>
      <c r="P655" s="200"/>
      <c r="Q655" s="200"/>
      <c r="R655" s="200"/>
      <c r="S655" s="200"/>
      <c r="T655" s="200"/>
      <c r="U655" s="200"/>
      <c r="V655" s="200"/>
      <c r="W655" s="200"/>
      <c r="X655" s="200"/>
      <c r="Y655" s="200"/>
      <c r="Z655" s="200"/>
    </row>
    <row r="656" spans="1:26" s="54" customFormat="1" ht="9" customHeight="1" x14ac:dyDescent="0.25">
      <c r="A656" s="76" t="s">
        <v>14</v>
      </c>
      <c r="B656" s="76" t="s">
        <v>14</v>
      </c>
      <c r="D656" s="27">
        <f t="shared" ref="D656:D717" si="20">SUM(E656:F656)</f>
        <v>7160</v>
      </c>
      <c r="E656" s="27">
        <v>4241</v>
      </c>
      <c r="F656" s="27">
        <v>2919</v>
      </c>
      <c r="G656" s="27">
        <v>124</v>
      </c>
      <c r="H656" s="27"/>
      <c r="I656" s="27">
        <f t="shared" ref="I656:I717" si="21">SUM(J656:K656)</f>
        <v>1086</v>
      </c>
      <c r="J656" s="27">
        <v>1056</v>
      </c>
      <c r="K656" s="27">
        <v>30</v>
      </c>
      <c r="L656" s="27">
        <v>2553</v>
      </c>
      <c r="M656" s="27">
        <v>153</v>
      </c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spans="1:26" s="54" customFormat="1" ht="9" customHeight="1" x14ac:dyDescent="0.25">
      <c r="A657" s="76" t="s">
        <v>15</v>
      </c>
      <c r="B657" s="76" t="s">
        <v>16</v>
      </c>
      <c r="D657" s="27">
        <f t="shared" si="20"/>
        <v>7572</v>
      </c>
      <c r="E657" s="27">
        <v>7115</v>
      </c>
      <c r="F657" s="27">
        <v>457</v>
      </c>
      <c r="G657" s="27">
        <v>0</v>
      </c>
      <c r="H657" s="213"/>
      <c r="I657" s="27">
        <f t="shared" si="21"/>
        <v>490</v>
      </c>
      <c r="J657" s="27">
        <v>381</v>
      </c>
      <c r="K657" s="27">
        <v>109</v>
      </c>
      <c r="L657" s="27">
        <v>3779</v>
      </c>
      <c r="M657" s="27">
        <v>2</v>
      </c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spans="1:26" s="60" customFormat="1" ht="9" customHeight="1" x14ac:dyDescent="0.25">
      <c r="A658" s="76"/>
      <c r="B658" s="76" t="s">
        <v>17</v>
      </c>
      <c r="D658" s="27">
        <f t="shared" si="20"/>
        <v>38371</v>
      </c>
      <c r="E658" s="27">
        <v>38266</v>
      </c>
      <c r="F658" s="27">
        <v>105</v>
      </c>
      <c r="G658" s="27">
        <v>35</v>
      </c>
      <c r="H658" s="27"/>
      <c r="I658" s="27">
        <f t="shared" si="21"/>
        <v>902</v>
      </c>
      <c r="J658" s="27">
        <v>808</v>
      </c>
      <c r="K658" s="27">
        <v>94</v>
      </c>
      <c r="L658" s="27">
        <v>6473</v>
      </c>
      <c r="M658" s="27">
        <v>1478</v>
      </c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</row>
    <row r="659" spans="1:26" s="54" customFormat="1" ht="9" customHeight="1" x14ac:dyDescent="0.25">
      <c r="A659" s="78" t="s">
        <v>112</v>
      </c>
      <c r="B659" s="78" t="s">
        <v>18</v>
      </c>
      <c r="C659" s="58"/>
      <c r="D659" s="35">
        <f t="shared" si="20"/>
        <v>11901</v>
      </c>
      <c r="E659" s="35">
        <v>11434</v>
      </c>
      <c r="F659" s="35">
        <v>467</v>
      </c>
      <c r="G659" s="35">
        <v>0</v>
      </c>
      <c r="H659" s="185"/>
      <c r="I659" s="35">
        <f t="shared" si="21"/>
        <v>1431</v>
      </c>
      <c r="J659" s="35">
        <v>1282</v>
      </c>
      <c r="K659" s="35">
        <v>149</v>
      </c>
      <c r="L659" s="35">
        <v>3995</v>
      </c>
      <c r="M659" s="35">
        <v>1242</v>
      </c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spans="1:26" s="54" customFormat="1" ht="9" customHeight="1" x14ac:dyDescent="0.25">
      <c r="A660" s="76"/>
      <c r="B660" s="76" t="s">
        <v>19</v>
      </c>
      <c r="D660" s="27">
        <f t="shared" si="20"/>
        <v>2485</v>
      </c>
      <c r="E660" s="27">
        <v>1760</v>
      </c>
      <c r="F660" s="27">
        <v>725</v>
      </c>
      <c r="G660" s="27">
        <v>4</v>
      </c>
      <c r="H660" s="213"/>
      <c r="I660" s="27">
        <f t="shared" si="21"/>
        <v>1005</v>
      </c>
      <c r="J660" s="27">
        <v>994</v>
      </c>
      <c r="K660" s="27">
        <v>11</v>
      </c>
      <c r="L660" s="27">
        <v>4030</v>
      </c>
      <c r="M660" s="27">
        <v>0</v>
      </c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spans="1:26" s="60" customFormat="1" ht="9" customHeight="1" x14ac:dyDescent="0.25">
      <c r="A661" s="76"/>
      <c r="B661" s="76" t="s">
        <v>20</v>
      </c>
      <c r="D661" s="27">
        <f t="shared" si="20"/>
        <v>25394</v>
      </c>
      <c r="E661" s="27">
        <v>6213</v>
      </c>
      <c r="F661" s="27">
        <v>19181</v>
      </c>
      <c r="G661" s="27">
        <v>1610</v>
      </c>
      <c r="H661" s="80"/>
      <c r="I661" s="27">
        <f t="shared" si="21"/>
        <v>11337</v>
      </c>
      <c r="J661" s="27">
        <v>2349</v>
      </c>
      <c r="K661" s="27">
        <v>8988</v>
      </c>
      <c r="L661" s="27">
        <v>598</v>
      </c>
      <c r="M661" s="27">
        <v>0</v>
      </c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</row>
    <row r="662" spans="1:26" s="54" customFormat="1" ht="9" customHeight="1" x14ac:dyDescent="0.25">
      <c r="A662" s="76" t="s">
        <v>21</v>
      </c>
      <c r="B662" s="76" t="s">
        <v>21</v>
      </c>
      <c r="D662" s="27">
        <f t="shared" si="20"/>
        <v>2431</v>
      </c>
      <c r="E662" s="27">
        <v>2431</v>
      </c>
      <c r="F662" s="27">
        <v>0</v>
      </c>
      <c r="G662" s="27">
        <v>74</v>
      </c>
      <c r="H662" s="80"/>
      <c r="I662" s="27">
        <f t="shared" si="21"/>
        <v>360</v>
      </c>
      <c r="J662" s="27">
        <v>348</v>
      </c>
      <c r="K662" s="27">
        <v>12</v>
      </c>
      <c r="L662" s="27">
        <v>1736</v>
      </c>
      <c r="M662" s="27">
        <v>6</v>
      </c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spans="1:26" s="54" customFormat="1" ht="9" customHeight="1" x14ac:dyDescent="0.25">
      <c r="A663" s="81"/>
      <c r="B663" s="81" t="s">
        <v>22</v>
      </c>
      <c r="C663" s="58"/>
      <c r="D663" s="40">
        <f t="shared" si="20"/>
        <v>6280</v>
      </c>
      <c r="E663" s="40">
        <v>5120</v>
      </c>
      <c r="F663" s="40">
        <v>1160</v>
      </c>
      <c r="G663" s="40">
        <v>315</v>
      </c>
      <c r="H663" s="214"/>
      <c r="I663" s="40">
        <f t="shared" si="21"/>
        <v>36432</v>
      </c>
      <c r="J663" s="40">
        <v>36415</v>
      </c>
      <c r="K663" s="40">
        <v>17</v>
      </c>
      <c r="L663" s="40">
        <v>881</v>
      </c>
      <c r="M663" s="40">
        <v>40</v>
      </c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spans="1:26" s="54" customFormat="1" ht="9" customHeight="1" x14ac:dyDescent="0.25">
      <c r="A664" s="76" t="s">
        <v>23</v>
      </c>
      <c r="B664" s="76" t="s">
        <v>24</v>
      </c>
      <c r="D664" s="27">
        <f t="shared" si="20"/>
        <v>14087</v>
      </c>
      <c r="E664" s="27">
        <v>11526</v>
      </c>
      <c r="F664" s="27">
        <v>2561</v>
      </c>
      <c r="G664" s="27">
        <v>131</v>
      </c>
      <c r="H664" s="213"/>
      <c r="I664" s="27">
        <f t="shared" si="21"/>
        <v>2998</v>
      </c>
      <c r="J664" s="27">
        <v>2673</v>
      </c>
      <c r="K664" s="27">
        <v>325</v>
      </c>
      <c r="L664" s="27">
        <v>4307</v>
      </c>
      <c r="M664" s="27">
        <v>0</v>
      </c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spans="1:26" s="54" customFormat="1" ht="9" customHeight="1" x14ac:dyDescent="0.25">
      <c r="A665" s="76" t="s">
        <v>25</v>
      </c>
      <c r="B665" s="76" t="s">
        <v>25</v>
      </c>
      <c r="D665" s="27">
        <f t="shared" si="20"/>
        <v>2308</v>
      </c>
      <c r="E665" s="27">
        <v>2308</v>
      </c>
      <c r="F665" s="27">
        <v>0</v>
      </c>
      <c r="G665" s="27">
        <v>8</v>
      </c>
      <c r="H665" s="80"/>
      <c r="I665" s="27">
        <f t="shared" si="21"/>
        <v>707</v>
      </c>
      <c r="J665" s="27">
        <v>705</v>
      </c>
      <c r="K665" s="27">
        <v>2</v>
      </c>
      <c r="L665" s="27">
        <v>2007</v>
      </c>
      <c r="M665" s="27">
        <v>0</v>
      </c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spans="1:26" s="54" customFormat="1" ht="9" customHeight="1" x14ac:dyDescent="0.25">
      <c r="A666" s="76"/>
      <c r="B666" s="76" t="s">
        <v>26</v>
      </c>
      <c r="D666" s="27">
        <f t="shared" si="20"/>
        <v>4207</v>
      </c>
      <c r="E666" s="27">
        <v>3175</v>
      </c>
      <c r="F666" s="27">
        <v>1032</v>
      </c>
      <c r="G666" s="27">
        <v>535</v>
      </c>
      <c r="H666" s="213"/>
      <c r="I666" s="27">
        <f t="shared" si="21"/>
        <v>2111</v>
      </c>
      <c r="J666" s="27">
        <v>1684</v>
      </c>
      <c r="K666" s="27">
        <v>427</v>
      </c>
      <c r="L666" s="27">
        <v>1364</v>
      </c>
      <c r="M666" s="27">
        <v>0</v>
      </c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spans="1:26" s="54" customFormat="1" ht="9" customHeight="1" x14ac:dyDescent="0.25">
      <c r="A667" s="81" t="s">
        <v>27</v>
      </c>
      <c r="B667" s="81" t="s">
        <v>91</v>
      </c>
      <c r="C667" s="58"/>
      <c r="D667" s="35">
        <f t="shared" si="20"/>
        <v>0</v>
      </c>
      <c r="E667" s="35">
        <v>0</v>
      </c>
      <c r="F667" s="35">
        <v>0</v>
      </c>
      <c r="G667" s="35">
        <v>4</v>
      </c>
      <c r="H667" s="185"/>
      <c r="I667" s="35">
        <f t="shared" si="21"/>
        <v>102</v>
      </c>
      <c r="J667" s="35">
        <v>102</v>
      </c>
      <c r="K667" s="35">
        <v>0</v>
      </c>
      <c r="L667" s="35">
        <v>406</v>
      </c>
      <c r="M667" s="35">
        <v>0</v>
      </c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spans="1:26" s="54" customFormat="1" ht="9" customHeight="1" x14ac:dyDescent="0.25">
      <c r="A668" s="76"/>
      <c r="B668" s="76" t="s">
        <v>89</v>
      </c>
      <c r="D668" s="27">
        <f t="shared" si="20"/>
        <v>0</v>
      </c>
      <c r="E668" s="27">
        <v>0</v>
      </c>
      <c r="F668" s="27">
        <v>0</v>
      </c>
      <c r="G668" s="27">
        <v>2</v>
      </c>
      <c r="H668" s="80"/>
      <c r="I668" s="27">
        <f t="shared" si="21"/>
        <v>170</v>
      </c>
      <c r="J668" s="27">
        <v>170</v>
      </c>
      <c r="K668" s="27">
        <v>0</v>
      </c>
      <c r="L668" s="27">
        <v>445</v>
      </c>
      <c r="M668" s="27">
        <v>0</v>
      </c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spans="1:26" s="54" customFormat="1" ht="9" customHeight="1" x14ac:dyDescent="0.25">
      <c r="A669" s="76"/>
      <c r="B669" s="76" t="s">
        <v>90</v>
      </c>
      <c r="D669" s="27">
        <f t="shared" si="20"/>
        <v>0</v>
      </c>
      <c r="E669" s="27">
        <v>0</v>
      </c>
      <c r="F669" s="27">
        <v>0</v>
      </c>
      <c r="G669" s="27">
        <v>0</v>
      </c>
      <c r="H669" s="213"/>
      <c r="I669" s="27">
        <f t="shared" si="21"/>
        <v>89</v>
      </c>
      <c r="J669" s="27">
        <v>89</v>
      </c>
      <c r="K669" s="27">
        <v>0</v>
      </c>
      <c r="L669" s="27">
        <v>226</v>
      </c>
      <c r="M669" s="27">
        <v>0</v>
      </c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spans="1:26" s="60" customFormat="1" ht="9" customHeight="1" x14ac:dyDescent="0.25">
      <c r="A670" s="76"/>
      <c r="B670" s="76" t="s">
        <v>28</v>
      </c>
      <c r="D670" s="27">
        <f t="shared" si="20"/>
        <v>2314</v>
      </c>
      <c r="E670" s="27">
        <v>2314</v>
      </c>
      <c r="F670" s="27">
        <v>0</v>
      </c>
      <c r="G670" s="27">
        <v>22</v>
      </c>
      <c r="H670" s="80"/>
      <c r="I670" s="27">
        <f t="shared" si="21"/>
        <v>1026</v>
      </c>
      <c r="J670" s="27">
        <v>995</v>
      </c>
      <c r="K670" s="27">
        <v>31</v>
      </c>
      <c r="L670" s="27">
        <v>2768</v>
      </c>
      <c r="M670" s="27">
        <v>39</v>
      </c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</row>
    <row r="671" spans="1:26" s="54" customFormat="1" ht="9" customHeight="1" x14ac:dyDescent="0.25">
      <c r="A671" s="81"/>
      <c r="B671" s="81" t="s">
        <v>92</v>
      </c>
      <c r="C671" s="58"/>
      <c r="D671" s="35">
        <f t="shared" si="20"/>
        <v>8543</v>
      </c>
      <c r="E671" s="35">
        <v>8543</v>
      </c>
      <c r="F671" s="35">
        <v>0</v>
      </c>
      <c r="G671" s="35">
        <v>0</v>
      </c>
      <c r="H671" s="185"/>
      <c r="I671" s="35">
        <f t="shared" si="21"/>
        <v>314</v>
      </c>
      <c r="J671" s="35">
        <v>314</v>
      </c>
      <c r="K671" s="35">
        <v>0</v>
      </c>
      <c r="L671" s="35">
        <v>4</v>
      </c>
      <c r="M671" s="35">
        <v>0</v>
      </c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spans="1:26" s="54" customFormat="1" ht="9" customHeight="1" x14ac:dyDescent="0.25">
      <c r="A672" s="76"/>
      <c r="B672" s="196" t="s">
        <v>29</v>
      </c>
      <c r="D672" s="27">
        <f t="shared" si="20"/>
        <v>428</v>
      </c>
      <c r="E672" s="27">
        <v>428</v>
      </c>
      <c r="F672" s="27">
        <v>0</v>
      </c>
      <c r="G672" s="27">
        <v>88</v>
      </c>
      <c r="H672" s="213"/>
      <c r="I672" s="27">
        <f t="shared" si="21"/>
        <v>794</v>
      </c>
      <c r="J672" s="27">
        <v>794</v>
      </c>
      <c r="K672" s="27">
        <v>0</v>
      </c>
      <c r="L672" s="27">
        <v>1075</v>
      </c>
      <c r="M672" s="27">
        <v>26</v>
      </c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spans="1:26" s="54" customFormat="1" ht="9" customHeight="1" x14ac:dyDescent="0.25">
      <c r="A673" s="76" t="s">
        <v>30</v>
      </c>
      <c r="B673" s="76" t="s">
        <v>31</v>
      </c>
      <c r="D673" s="27">
        <f t="shared" si="20"/>
        <v>14040</v>
      </c>
      <c r="E673" s="27">
        <v>14037</v>
      </c>
      <c r="F673" s="27">
        <v>3</v>
      </c>
      <c r="G673" s="27">
        <v>127</v>
      </c>
      <c r="H673" s="213"/>
      <c r="I673" s="27">
        <f t="shared" si="21"/>
        <v>1029</v>
      </c>
      <c r="J673" s="27">
        <v>835</v>
      </c>
      <c r="K673" s="27">
        <v>194</v>
      </c>
      <c r="L673" s="27">
        <v>5228</v>
      </c>
      <c r="M673" s="27">
        <v>0</v>
      </c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spans="1:26" s="60" customFormat="1" ht="9" customHeight="1" x14ac:dyDescent="0.25">
      <c r="A674" s="76"/>
      <c r="B674" s="76" t="s">
        <v>30</v>
      </c>
      <c r="D674" s="27">
        <f t="shared" si="20"/>
        <v>21209</v>
      </c>
      <c r="E674" s="27">
        <v>18662</v>
      </c>
      <c r="F674" s="27">
        <v>2547</v>
      </c>
      <c r="G674" s="27">
        <v>208</v>
      </c>
      <c r="H674" s="213"/>
      <c r="I674" s="27">
        <f t="shared" si="21"/>
        <v>4546</v>
      </c>
      <c r="J674" s="27">
        <v>1920</v>
      </c>
      <c r="K674" s="27">
        <v>2626</v>
      </c>
      <c r="L674" s="27">
        <v>10651</v>
      </c>
      <c r="M674" s="27">
        <v>0</v>
      </c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</row>
    <row r="675" spans="1:26" s="54" customFormat="1" ht="9" customHeight="1" x14ac:dyDescent="0.25">
      <c r="A675" s="81" t="s">
        <v>111</v>
      </c>
      <c r="B675" s="81" t="s">
        <v>32</v>
      </c>
      <c r="C675" s="58"/>
      <c r="D675" s="40">
        <f t="shared" si="20"/>
        <v>293337</v>
      </c>
      <c r="E675" s="40">
        <v>218585</v>
      </c>
      <c r="F675" s="40">
        <v>74752</v>
      </c>
      <c r="G675" s="40">
        <v>0</v>
      </c>
      <c r="H675" s="214"/>
      <c r="I675" s="40">
        <f t="shared" si="21"/>
        <v>0</v>
      </c>
      <c r="J675" s="40">
        <v>0</v>
      </c>
      <c r="K675" s="40">
        <v>0</v>
      </c>
      <c r="L675" s="40">
        <v>26691</v>
      </c>
      <c r="M675" s="40">
        <v>12595</v>
      </c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spans="1:26" s="54" customFormat="1" ht="9" customHeight="1" x14ac:dyDescent="0.25">
      <c r="A676" s="76" t="s">
        <v>33</v>
      </c>
      <c r="B676" s="76" t="s">
        <v>33</v>
      </c>
      <c r="D676" s="27">
        <f t="shared" si="20"/>
        <v>7141</v>
      </c>
      <c r="E676" s="27">
        <v>6282</v>
      </c>
      <c r="F676" s="27">
        <v>859</v>
      </c>
      <c r="G676" s="27">
        <v>10</v>
      </c>
      <c r="H676" s="213"/>
      <c r="I676" s="27">
        <f t="shared" si="21"/>
        <v>4927</v>
      </c>
      <c r="J676" s="27">
        <v>4881</v>
      </c>
      <c r="K676" s="27">
        <v>46</v>
      </c>
      <c r="L676" s="27">
        <v>3521</v>
      </c>
      <c r="M676" s="27">
        <v>0</v>
      </c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spans="1:26" s="54" customFormat="1" ht="9" customHeight="1" x14ac:dyDescent="0.25">
      <c r="A677" s="76" t="s">
        <v>34</v>
      </c>
      <c r="B677" s="76" t="s">
        <v>35</v>
      </c>
      <c r="C677" s="60"/>
      <c r="D677" s="27">
        <f t="shared" si="20"/>
        <v>18939</v>
      </c>
      <c r="E677" s="27">
        <v>12577</v>
      </c>
      <c r="F677" s="27">
        <v>6362</v>
      </c>
      <c r="G677" s="27">
        <v>1</v>
      </c>
      <c r="H677" s="80"/>
      <c r="I677" s="27">
        <f t="shared" si="21"/>
        <v>2473</v>
      </c>
      <c r="J677" s="27">
        <v>2348</v>
      </c>
      <c r="K677" s="27">
        <v>125</v>
      </c>
      <c r="L677" s="27">
        <v>6573</v>
      </c>
      <c r="M677" s="27">
        <v>1110</v>
      </c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spans="1:26" s="60" customFormat="1" ht="9" customHeight="1" x14ac:dyDescent="0.25">
      <c r="A678" s="76" t="s">
        <v>36</v>
      </c>
      <c r="B678" s="76" t="s">
        <v>37</v>
      </c>
      <c r="D678" s="27">
        <f t="shared" si="20"/>
        <v>11227</v>
      </c>
      <c r="E678" s="27">
        <v>9195</v>
      </c>
      <c r="F678" s="27">
        <v>2032</v>
      </c>
      <c r="G678" s="27">
        <v>1060</v>
      </c>
      <c r="H678" s="213"/>
      <c r="I678" s="27">
        <f t="shared" si="21"/>
        <v>5891</v>
      </c>
      <c r="J678" s="27">
        <v>5770</v>
      </c>
      <c r="K678" s="27">
        <v>121</v>
      </c>
      <c r="L678" s="27">
        <v>8158</v>
      </c>
      <c r="M678" s="27">
        <v>0</v>
      </c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</row>
    <row r="679" spans="1:26" s="54" customFormat="1" ht="9" customHeight="1" x14ac:dyDescent="0.25">
      <c r="A679" s="81"/>
      <c r="B679" s="81" t="s">
        <v>38</v>
      </c>
      <c r="C679" s="58"/>
      <c r="D679" s="40">
        <f t="shared" si="20"/>
        <v>7028</v>
      </c>
      <c r="E679" s="40">
        <v>4863</v>
      </c>
      <c r="F679" s="40">
        <v>2165</v>
      </c>
      <c r="G679" s="40">
        <v>885</v>
      </c>
      <c r="H679" s="214"/>
      <c r="I679" s="40">
        <f t="shared" si="21"/>
        <v>2377</v>
      </c>
      <c r="J679" s="40">
        <v>2314</v>
      </c>
      <c r="K679" s="40">
        <v>63</v>
      </c>
      <c r="L679" s="40">
        <v>3609</v>
      </c>
      <c r="M679" s="40">
        <v>0</v>
      </c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spans="1:26" s="54" customFormat="1" ht="9" customHeight="1" x14ac:dyDescent="0.25">
      <c r="A680" s="76" t="s">
        <v>39</v>
      </c>
      <c r="B680" s="76" t="s">
        <v>40</v>
      </c>
      <c r="D680" s="27">
        <f t="shared" si="20"/>
        <v>89593</v>
      </c>
      <c r="E680" s="27">
        <v>66106</v>
      </c>
      <c r="F680" s="27">
        <v>23487</v>
      </c>
      <c r="G680" s="27">
        <v>0</v>
      </c>
      <c r="H680" s="213"/>
      <c r="I680" s="27">
        <f t="shared" si="21"/>
        <v>11051</v>
      </c>
      <c r="J680" s="27">
        <v>9930</v>
      </c>
      <c r="K680" s="27">
        <v>1121</v>
      </c>
      <c r="L680" s="27">
        <v>16320</v>
      </c>
      <c r="M680" s="27">
        <v>7713</v>
      </c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spans="1:26" s="54" customFormat="1" ht="9" customHeight="1" x14ac:dyDescent="0.25">
      <c r="A681" s="76"/>
      <c r="B681" s="76" t="s">
        <v>41</v>
      </c>
      <c r="D681" s="27">
        <f t="shared" si="20"/>
        <v>27421</v>
      </c>
      <c r="E681" s="27">
        <v>11341</v>
      </c>
      <c r="F681" s="27">
        <v>16080</v>
      </c>
      <c r="G681" s="27">
        <v>3020</v>
      </c>
      <c r="H681" s="213"/>
      <c r="I681" s="27">
        <f t="shared" si="21"/>
        <v>7590</v>
      </c>
      <c r="J681" s="27">
        <v>5625</v>
      </c>
      <c r="K681" s="27">
        <v>1965</v>
      </c>
      <c r="L681" s="27">
        <v>5452</v>
      </c>
      <c r="M681" s="27">
        <v>12</v>
      </c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spans="1:26" s="54" customFormat="1" ht="9" customHeight="1" x14ac:dyDescent="0.25">
      <c r="A682" s="76" t="s">
        <v>32</v>
      </c>
      <c r="B682" s="76" t="s">
        <v>42</v>
      </c>
      <c r="D682" s="27">
        <f t="shared" si="20"/>
        <v>1598</v>
      </c>
      <c r="E682" s="27">
        <v>794</v>
      </c>
      <c r="F682" s="27">
        <v>804</v>
      </c>
      <c r="G682" s="27">
        <v>81</v>
      </c>
      <c r="H682" s="213"/>
      <c r="I682" s="27">
        <f t="shared" si="21"/>
        <v>35070</v>
      </c>
      <c r="J682" s="27">
        <v>30070</v>
      </c>
      <c r="K682" s="27">
        <v>5000</v>
      </c>
      <c r="L682" s="27">
        <v>24883</v>
      </c>
      <c r="M682" s="27">
        <v>1517</v>
      </c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spans="1:26" s="54" customFormat="1" ht="9" customHeight="1" x14ac:dyDescent="0.25">
      <c r="A683" s="81" t="s">
        <v>106</v>
      </c>
      <c r="B683" s="81" t="s">
        <v>44</v>
      </c>
      <c r="C683" s="58"/>
      <c r="D683" s="35">
        <f t="shared" si="20"/>
        <v>12454</v>
      </c>
      <c r="E683" s="35">
        <v>8960</v>
      </c>
      <c r="F683" s="35">
        <v>3494</v>
      </c>
      <c r="G683" s="35">
        <v>72</v>
      </c>
      <c r="H683" s="185"/>
      <c r="I683" s="35">
        <f t="shared" si="21"/>
        <v>2732</v>
      </c>
      <c r="J683" s="35">
        <v>2685</v>
      </c>
      <c r="K683" s="35">
        <v>47</v>
      </c>
      <c r="L683" s="35">
        <v>2908</v>
      </c>
      <c r="M683" s="35">
        <v>0</v>
      </c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spans="1:26" s="54" customFormat="1" ht="9" customHeight="1" x14ac:dyDescent="0.25">
      <c r="A684" s="76"/>
      <c r="B684" s="76" t="s">
        <v>45</v>
      </c>
      <c r="D684" s="27">
        <f t="shared" si="20"/>
        <v>1925</v>
      </c>
      <c r="E684" s="27">
        <v>1925</v>
      </c>
      <c r="F684" s="27">
        <v>0</v>
      </c>
      <c r="G684" s="27">
        <v>0</v>
      </c>
      <c r="H684" s="213"/>
      <c r="I684" s="27">
        <f t="shared" si="21"/>
        <v>582</v>
      </c>
      <c r="J684" s="27">
        <v>582</v>
      </c>
      <c r="K684" s="27">
        <v>0</v>
      </c>
      <c r="L684" s="27">
        <v>4851</v>
      </c>
      <c r="M684" s="27">
        <v>0</v>
      </c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spans="1:26" s="54" customFormat="1" ht="9" customHeight="1" x14ac:dyDescent="0.25">
      <c r="A685" s="76" t="s">
        <v>46</v>
      </c>
      <c r="B685" s="76" t="s">
        <v>47</v>
      </c>
      <c r="D685" s="27">
        <f t="shared" si="20"/>
        <v>52</v>
      </c>
      <c r="E685" s="27">
        <v>52</v>
      </c>
      <c r="F685" s="27">
        <v>0</v>
      </c>
      <c r="G685" s="27">
        <v>8</v>
      </c>
      <c r="H685" s="213"/>
      <c r="I685" s="27">
        <f t="shared" si="21"/>
        <v>979</v>
      </c>
      <c r="J685" s="27">
        <v>979</v>
      </c>
      <c r="K685" s="27">
        <v>0</v>
      </c>
      <c r="L685" s="27">
        <v>6610</v>
      </c>
      <c r="M685" s="27">
        <v>0</v>
      </c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spans="1:26" s="54" customFormat="1" ht="9" customHeight="1" x14ac:dyDescent="0.25">
      <c r="A686" s="76" t="s">
        <v>48</v>
      </c>
      <c r="B686" s="76" t="s">
        <v>49</v>
      </c>
      <c r="D686" s="27">
        <f t="shared" si="20"/>
        <v>2585</v>
      </c>
      <c r="E686" s="27">
        <v>2585</v>
      </c>
      <c r="F686" s="27">
        <v>0</v>
      </c>
      <c r="G686" s="27">
        <v>6</v>
      </c>
      <c r="H686" s="213"/>
      <c r="I686" s="27">
        <f t="shared" si="21"/>
        <v>2195</v>
      </c>
      <c r="J686" s="27">
        <v>2195</v>
      </c>
      <c r="K686" s="27">
        <v>0</v>
      </c>
      <c r="L686" s="27">
        <v>5090</v>
      </c>
      <c r="M686" s="27">
        <v>0</v>
      </c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spans="1:26" s="54" customFormat="1" ht="9" customHeight="1" x14ac:dyDescent="0.25">
      <c r="A687" s="81" t="s">
        <v>50</v>
      </c>
      <c r="B687" s="81" t="s">
        <v>51</v>
      </c>
      <c r="C687" s="58"/>
      <c r="D687" s="40">
        <f t="shared" si="20"/>
        <v>87238</v>
      </c>
      <c r="E687" s="40">
        <v>67182</v>
      </c>
      <c r="F687" s="40">
        <v>20056</v>
      </c>
      <c r="G687" s="40">
        <v>206</v>
      </c>
      <c r="H687" s="214"/>
      <c r="I687" s="40">
        <f t="shared" si="21"/>
        <v>4784</v>
      </c>
      <c r="J687" s="40">
        <v>3427</v>
      </c>
      <c r="K687" s="40">
        <v>1357</v>
      </c>
      <c r="L687" s="40">
        <v>2064</v>
      </c>
      <c r="M687" s="40">
        <v>0</v>
      </c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spans="1:26" s="54" customFormat="1" ht="9" customHeight="1" x14ac:dyDescent="0.25">
      <c r="A688" s="76" t="s">
        <v>52</v>
      </c>
      <c r="B688" s="76" t="s">
        <v>53</v>
      </c>
      <c r="D688" s="27">
        <f t="shared" si="20"/>
        <v>3120</v>
      </c>
      <c r="E688" s="27">
        <v>2909</v>
      </c>
      <c r="F688" s="27">
        <v>211</v>
      </c>
      <c r="G688" s="27">
        <v>830</v>
      </c>
      <c r="H688" s="80"/>
      <c r="I688" s="27">
        <f t="shared" si="21"/>
        <v>1890</v>
      </c>
      <c r="J688" s="27">
        <v>1885</v>
      </c>
      <c r="K688" s="27">
        <v>5</v>
      </c>
      <c r="L688" s="27">
        <v>1156</v>
      </c>
      <c r="M688" s="27">
        <v>0</v>
      </c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spans="1:26" s="54" customFormat="1" ht="9" customHeight="1" x14ac:dyDescent="0.25">
      <c r="A689" s="76"/>
      <c r="B689" s="76" t="s">
        <v>94</v>
      </c>
      <c r="D689" s="27">
        <f t="shared" si="20"/>
        <v>0</v>
      </c>
      <c r="E689" s="27">
        <v>0</v>
      </c>
      <c r="F689" s="27">
        <v>0</v>
      </c>
      <c r="G689" s="27">
        <v>0</v>
      </c>
      <c r="H689" s="213"/>
      <c r="I689" s="27">
        <f t="shared" si="21"/>
        <v>108</v>
      </c>
      <c r="J689" s="27">
        <v>108</v>
      </c>
      <c r="K689" s="27">
        <v>0</v>
      </c>
      <c r="L689" s="27">
        <v>25</v>
      </c>
      <c r="M689" s="27">
        <v>0</v>
      </c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spans="1:26" s="60" customFormat="1" ht="9" customHeight="1" x14ac:dyDescent="0.25">
      <c r="A690" s="76"/>
      <c r="B690" s="76" t="s">
        <v>52</v>
      </c>
      <c r="D690" s="27">
        <f t="shared" si="20"/>
        <v>8294</v>
      </c>
      <c r="E690" s="27">
        <v>7404</v>
      </c>
      <c r="F690" s="27">
        <v>890</v>
      </c>
      <c r="G690" s="27">
        <v>43</v>
      </c>
      <c r="H690" s="213"/>
      <c r="I690" s="27">
        <f t="shared" si="21"/>
        <v>5958</v>
      </c>
      <c r="J690" s="27">
        <v>5891</v>
      </c>
      <c r="K690" s="27">
        <v>67</v>
      </c>
      <c r="L690" s="27">
        <v>3425</v>
      </c>
      <c r="M690" s="27">
        <v>76</v>
      </c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</row>
    <row r="691" spans="1:26" s="54" customFormat="1" ht="9" customHeight="1" x14ac:dyDescent="0.25">
      <c r="A691" s="81"/>
      <c r="B691" s="81" t="s">
        <v>54</v>
      </c>
      <c r="C691" s="58"/>
      <c r="D691" s="40">
        <f t="shared" si="20"/>
        <v>720</v>
      </c>
      <c r="E691" s="40">
        <v>720</v>
      </c>
      <c r="F691" s="40">
        <v>0</v>
      </c>
      <c r="G691" s="40">
        <v>12</v>
      </c>
      <c r="H691" s="214"/>
      <c r="I691" s="40">
        <f t="shared" si="21"/>
        <v>2438</v>
      </c>
      <c r="J691" s="40">
        <v>2437</v>
      </c>
      <c r="K691" s="40">
        <v>1</v>
      </c>
      <c r="L691" s="40">
        <v>2085</v>
      </c>
      <c r="M691" s="40">
        <v>0</v>
      </c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spans="1:26" s="54" customFormat="1" ht="9" customHeight="1" x14ac:dyDescent="0.25">
      <c r="A692" s="76" t="s">
        <v>55</v>
      </c>
      <c r="B692" s="76" t="s">
        <v>55</v>
      </c>
      <c r="D692" s="27">
        <f t="shared" si="20"/>
        <v>2933</v>
      </c>
      <c r="E692" s="27">
        <v>2195</v>
      </c>
      <c r="F692" s="27">
        <v>738</v>
      </c>
      <c r="G692" s="27">
        <v>76</v>
      </c>
      <c r="H692" s="80"/>
      <c r="I692" s="27">
        <f t="shared" si="21"/>
        <v>2696</v>
      </c>
      <c r="J692" s="27">
        <v>2542</v>
      </c>
      <c r="K692" s="27">
        <v>154</v>
      </c>
      <c r="L692" s="27">
        <v>6631</v>
      </c>
      <c r="M692" s="27">
        <v>446</v>
      </c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spans="1:26" s="54" customFormat="1" ht="9" customHeight="1" x14ac:dyDescent="0.25">
      <c r="A693" s="76"/>
      <c r="B693" s="76" t="s">
        <v>56</v>
      </c>
      <c r="D693" s="27">
        <f t="shared" si="20"/>
        <v>0</v>
      </c>
      <c r="E693" s="27">
        <v>0</v>
      </c>
      <c r="F693" s="27">
        <v>0</v>
      </c>
      <c r="G693" s="27">
        <v>0</v>
      </c>
      <c r="H693" s="213"/>
      <c r="I693" s="27">
        <f t="shared" si="21"/>
        <v>522</v>
      </c>
      <c r="J693" s="27">
        <v>522</v>
      </c>
      <c r="K693" s="27">
        <v>0</v>
      </c>
      <c r="L693" s="27">
        <v>1674</v>
      </c>
      <c r="M693" s="27">
        <v>0</v>
      </c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spans="1:26" s="60" customFormat="1" ht="9" customHeight="1" x14ac:dyDescent="0.25">
      <c r="A694" s="76" t="s">
        <v>57</v>
      </c>
      <c r="B694" s="76" t="s">
        <v>57</v>
      </c>
      <c r="D694" s="27">
        <f t="shared" si="20"/>
        <v>3677</v>
      </c>
      <c r="E694" s="27">
        <v>2852</v>
      </c>
      <c r="F694" s="27">
        <v>825</v>
      </c>
      <c r="G694" s="27">
        <v>0</v>
      </c>
      <c r="H694" s="213"/>
      <c r="I694" s="27">
        <f t="shared" si="21"/>
        <v>2852</v>
      </c>
      <c r="J694" s="27">
        <v>2852</v>
      </c>
      <c r="K694" s="27">
        <v>0</v>
      </c>
      <c r="L694" s="27">
        <v>5073</v>
      </c>
      <c r="M694" s="27">
        <v>268</v>
      </c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</row>
    <row r="695" spans="1:26" s="54" customFormat="1" ht="9" customHeight="1" x14ac:dyDescent="0.25">
      <c r="A695" s="81" t="s">
        <v>59</v>
      </c>
      <c r="B695" s="81" t="s">
        <v>60</v>
      </c>
      <c r="C695" s="58"/>
      <c r="D695" s="40">
        <f t="shared" si="20"/>
        <v>61421</v>
      </c>
      <c r="E695" s="40">
        <v>21901</v>
      </c>
      <c r="F695" s="40">
        <v>39520</v>
      </c>
      <c r="G695" s="40">
        <v>17069</v>
      </c>
      <c r="H695" s="214"/>
      <c r="I695" s="40">
        <f t="shared" si="21"/>
        <v>6970</v>
      </c>
      <c r="J695" s="40">
        <v>6599</v>
      </c>
      <c r="K695" s="40">
        <v>371</v>
      </c>
      <c r="L695" s="40">
        <v>7175</v>
      </c>
      <c r="M695" s="40">
        <v>1126</v>
      </c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spans="1:26" s="54" customFormat="1" ht="9" customHeight="1" x14ac:dyDescent="0.25">
      <c r="A696" s="76"/>
      <c r="B696" s="76" t="s">
        <v>61</v>
      </c>
      <c r="D696" s="27">
        <f t="shared" si="20"/>
        <v>1499</v>
      </c>
      <c r="E696" s="27">
        <v>1499</v>
      </c>
      <c r="F696" s="27">
        <v>0</v>
      </c>
      <c r="G696" s="27">
        <v>55</v>
      </c>
      <c r="H696" s="213"/>
      <c r="I696" s="27">
        <f t="shared" si="21"/>
        <v>1730</v>
      </c>
      <c r="J696" s="27">
        <v>1710</v>
      </c>
      <c r="K696" s="27">
        <v>20</v>
      </c>
      <c r="L696" s="27">
        <v>3310</v>
      </c>
      <c r="M696" s="27">
        <v>0</v>
      </c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spans="1:26" s="54" customFormat="1" ht="9" customHeight="1" x14ac:dyDescent="0.25">
      <c r="A697" s="76"/>
      <c r="B697" s="76" t="s">
        <v>62</v>
      </c>
      <c r="D697" s="27">
        <f t="shared" si="20"/>
        <v>4843</v>
      </c>
      <c r="E697" s="27">
        <v>2113</v>
      </c>
      <c r="F697" s="27">
        <v>2730</v>
      </c>
      <c r="G697" s="27">
        <v>1242</v>
      </c>
      <c r="H697" s="213"/>
      <c r="I697" s="27">
        <f t="shared" si="21"/>
        <v>3014</v>
      </c>
      <c r="J697" s="27">
        <v>2981</v>
      </c>
      <c r="K697" s="27">
        <v>33</v>
      </c>
      <c r="L697" s="27">
        <v>4282</v>
      </c>
      <c r="M697" s="27">
        <v>0</v>
      </c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spans="1:26" s="60" customFormat="1" ht="9" customHeight="1" x14ac:dyDescent="0.25">
      <c r="A698" s="76" t="s">
        <v>63</v>
      </c>
      <c r="B698" s="76" t="s">
        <v>63</v>
      </c>
      <c r="D698" s="27">
        <f t="shared" si="20"/>
        <v>12424</v>
      </c>
      <c r="E698" s="27">
        <v>10193</v>
      </c>
      <c r="F698" s="27">
        <v>2231</v>
      </c>
      <c r="G698" s="27">
        <v>0</v>
      </c>
      <c r="H698" s="80"/>
      <c r="I698" s="27">
        <f t="shared" si="21"/>
        <v>4210</v>
      </c>
      <c r="J698" s="27">
        <v>4070</v>
      </c>
      <c r="K698" s="27">
        <v>140</v>
      </c>
      <c r="L698" s="27">
        <v>5468</v>
      </c>
      <c r="M698" s="27">
        <v>0</v>
      </c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</row>
    <row r="699" spans="1:26" s="54" customFormat="1" ht="9" customHeight="1" x14ac:dyDescent="0.25">
      <c r="A699" s="81"/>
      <c r="B699" s="81" t="s">
        <v>64</v>
      </c>
      <c r="C699" s="58"/>
      <c r="D699" s="40">
        <f t="shared" si="20"/>
        <v>0</v>
      </c>
      <c r="E699" s="40">
        <v>0</v>
      </c>
      <c r="F699" s="40">
        <v>0</v>
      </c>
      <c r="G699" s="40">
        <v>0</v>
      </c>
      <c r="H699" s="214"/>
      <c r="I699" s="40">
        <f t="shared" si="21"/>
        <v>236</v>
      </c>
      <c r="J699" s="40">
        <v>236</v>
      </c>
      <c r="K699" s="40">
        <v>0</v>
      </c>
      <c r="L699" s="40">
        <v>1079</v>
      </c>
      <c r="M699" s="40">
        <v>0</v>
      </c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spans="1:26" s="54" customFormat="1" ht="9" customHeight="1" x14ac:dyDescent="0.25">
      <c r="A700" s="76" t="s">
        <v>65</v>
      </c>
      <c r="B700" s="76" t="s">
        <v>66</v>
      </c>
      <c r="D700" s="27">
        <f t="shared" si="20"/>
        <v>18387</v>
      </c>
      <c r="E700" s="27">
        <v>17673</v>
      </c>
      <c r="F700" s="27">
        <v>714</v>
      </c>
      <c r="G700" s="27">
        <v>0</v>
      </c>
      <c r="H700" s="80"/>
      <c r="I700" s="27">
        <f t="shared" si="21"/>
        <v>5921</v>
      </c>
      <c r="J700" s="27">
        <v>5852</v>
      </c>
      <c r="K700" s="27">
        <v>69</v>
      </c>
      <c r="L700" s="27">
        <v>26340</v>
      </c>
      <c r="M700" s="27">
        <v>0</v>
      </c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spans="1:26" s="54" customFormat="1" ht="9" customHeight="1" x14ac:dyDescent="0.25">
      <c r="A701" s="76"/>
      <c r="B701" s="76" t="s">
        <v>67</v>
      </c>
      <c r="D701" s="27">
        <f t="shared" si="20"/>
        <v>8522</v>
      </c>
      <c r="E701" s="27">
        <v>8522</v>
      </c>
      <c r="F701" s="27">
        <v>0</v>
      </c>
      <c r="G701" s="27">
        <v>35</v>
      </c>
      <c r="H701" s="213"/>
      <c r="I701" s="27">
        <f t="shared" si="21"/>
        <v>1778</v>
      </c>
      <c r="J701" s="27">
        <v>1743</v>
      </c>
      <c r="K701" s="27">
        <v>35</v>
      </c>
      <c r="L701" s="27">
        <v>8370</v>
      </c>
      <c r="M701" s="27">
        <v>0</v>
      </c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spans="1:26" s="60" customFormat="1" ht="9" customHeight="1" x14ac:dyDescent="0.25">
      <c r="A702" s="76"/>
      <c r="B702" s="76" t="s">
        <v>68</v>
      </c>
      <c r="D702" s="27">
        <f t="shared" si="20"/>
        <v>14830</v>
      </c>
      <c r="E702" s="27">
        <v>10621</v>
      </c>
      <c r="F702" s="27">
        <v>4209</v>
      </c>
      <c r="G702" s="27">
        <v>2449</v>
      </c>
      <c r="H702" s="213"/>
      <c r="I702" s="27">
        <f t="shared" si="21"/>
        <v>2473</v>
      </c>
      <c r="J702" s="27">
        <v>2376</v>
      </c>
      <c r="K702" s="27">
        <v>97</v>
      </c>
      <c r="L702" s="27">
        <v>4213</v>
      </c>
      <c r="M702" s="27">
        <v>0</v>
      </c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</row>
    <row r="703" spans="1:26" s="54" customFormat="1" ht="9" customHeight="1" x14ac:dyDescent="0.25">
      <c r="A703" s="81" t="s">
        <v>69</v>
      </c>
      <c r="B703" s="81" t="s">
        <v>70</v>
      </c>
      <c r="C703" s="58"/>
      <c r="D703" s="40">
        <f t="shared" si="20"/>
        <v>5470</v>
      </c>
      <c r="E703" s="40">
        <v>5470</v>
      </c>
      <c r="F703" s="40">
        <v>0</v>
      </c>
      <c r="G703" s="40">
        <v>16</v>
      </c>
      <c r="H703" s="214"/>
      <c r="I703" s="40">
        <f t="shared" si="21"/>
        <v>992</v>
      </c>
      <c r="J703" s="40">
        <v>827</v>
      </c>
      <c r="K703" s="40">
        <v>165</v>
      </c>
      <c r="L703" s="40">
        <v>6773</v>
      </c>
      <c r="M703" s="40">
        <v>780</v>
      </c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spans="1:26" s="54" customFormat="1" ht="9" customHeight="1" x14ac:dyDescent="0.25">
      <c r="A704" s="76"/>
      <c r="B704" s="76" t="s">
        <v>71</v>
      </c>
      <c r="D704" s="27">
        <f t="shared" si="20"/>
        <v>665</v>
      </c>
      <c r="E704" s="27">
        <v>0</v>
      </c>
      <c r="F704" s="27">
        <v>665</v>
      </c>
      <c r="G704" s="27">
        <v>4</v>
      </c>
      <c r="H704" s="213"/>
      <c r="I704" s="27">
        <f t="shared" si="21"/>
        <v>1365</v>
      </c>
      <c r="J704" s="27">
        <v>1359</v>
      </c>
      <c r="K704" s="27">
        <v>6</v>
      </c>
      <c r="L704" s="27">
        <v>4601</v>
      </c>
      <c r="M704" s="27">
        <v>27</v>
      </c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spans="1:30" s="54" customFormat="1" ht="9" customHeight="1" x14ac:dyDescent="0.25">
      <c r="A705" s="76"/>
      <c r="B705" s="76" t="s">
        <v>72</v>
      </c>
      <c r="D705" s="27">
        <f t="shared" si="20"/>
        <v>27682</v>
      </c>
      <c r="E705" s="27">
        <v>23908</v>
      </c>
      <c r="F705" s="27">
        <v>3774</v>
      </c>
      <c r="G705" s="27">
        <v>26</v>
      </c>
      <c r="H705" s="213"/>
      <c r="I705" s="27">
        <f t="shared" si="21"/>
        <v>1810</v>
      </c>
      <c r="J705" s="27">
        <v>1586</v>
      </c>
      <c r="K705" s="27">
        <v>224</v>
      </c>
      <c r="L705" s="27">
        <v>12393</v>
      </c>
      <c r="M705" s="27">
        <v>2769</v>
      </c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spans="1:30" s="60" customFormat="1" ht="9" customHeight="1" x14ac:dyDescent="0.25">
      <c r="A706" s="76"/>
      <c r="B706" s="76" t="s">
        <v>73</v>
      </c>
      <c r="D706" s="27">
        <f t="shared" si="20"/>
        <v>0</v>
      </c>
      <c r="E706" s="27">
        <v>0</v>
      </c>
      <c r="F706" s="27">
        <v>0</v>
      </c>
      <c r="G706" s="27">
        <v>0</v>
      </c>
      <c r="H706" s="213"/>
      <c r="I706" s="27">
        <f t="shared" si="21"/>
        <v>207</v>
      </c>
      <c r="J706" s="27">
        <v>197</v>
      </c>
      <c r="K706" s="27">
        <v>10</v>
      </c>
      <c r="L706" s="27">
        <v>1981</v>
      </c>
      <c r="M706" s="27">
        <v>0</v>
      </c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</row>
    <row r="707" spans="1:30" s="54" customFormat="1" ht="9" customHeight="1" x14ac:dyDescent="0.25">
      <c r="A707" s="81" t="s">
        <v>74</v>
      </c>
      <c r="B707" s="81" t="s">
        <v>75</v>
      </c>
      <c r="C707" s="58"/>
      <c r="D707" s="40">
        <f t="shared" si="20"/>
        <v>14977</v>
      </c>
      <c r="E707" s="40">
        <v>14252</v>
      </c>
      <c r="F707" s="40">
        <v>725</v>
      </c>
      <c r="G707" s="40">
        <v>85</v>
      </c>
      <c r="H707" s="214"/>
      <c r="I707" s="40">
        <f t="shared" si="21"/>
        <v>2764</v>
      </c>
      <c r="J707" s="40">
        <v>2714</v>
      </c>
      <c r="K707" s="40">
        <v>50</v>
      </c>
      <c r="L707" s="40">
        <v>1543</v>
      </c>
      <c r="M707" s="40">
        <v>523</v>
      </c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spans="1:30" s="54" customFormat="1" ht="9" customHeight="1" x14ac:dyDescent="0.25">
      <c r="A708" s="76" t="s">
        <v>76</v>
      </c>
      <c r="B708" s="76" t="s">
        <v>77</v>
      </c>
      <c r="D708" s="27">
        <f t="shared" si="20"/>
        <v>2354</v>
      </c>
      <c r="E708" s="27">
        <v>2354</v>
      </c>
      <c r="F708" s="27">
        <v>0</v>
      </c>
      <c r="G708" s="27">
        <v>38</v>
      </c>
      <c r="H708" s="80"/>
      <c r="I708" s="27">
        <f t="shared" si="21"/>
        <v>978</v>
      </c>
      <c r="J708" s="27">
        <v>829</v>
      </c>
      <c r="K708" s="27">
        <v>149</v>
      </c>
      <c r="L708" s="27">
        <v>3997</v>
      </c>
      <c r="M708" s="27">
        <v>0</v>
      </c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spans="1:30" s="54" customFormat="1" ht="9" customHeight="1" x14ac:dyDescent="0.25">
      <c r="A709" s="76"/>
      <c r="B709" s="76" t="s">
        <v>78</v>
      </c>
      <c r="D709" s="27">
        <f t="shared" si="20"/>
        <v>1266</v>
      </c>
      <c r="E709" s="27">
        <v>1266</v>
      </c>
      <c r="F709" s="27">
        <v>0</v>
      </c>
      <c r="G709" s="27">
        <v>0</v>
      </c>
      <c r="H709" s="213"/>
      <c r="I709" s="27">
        <f t="shared" si="21"/>
        <v>636</v>
      </c>
      <c r="J709" s="27">
        <v>611</v>
      </c>
      <c r="K709" s="27">
        <v>25</v>
      </c>
      <c r="L709" s="27">
        <v>1656</v>
      </c>
      <c r="M709" s="27">
        <v>213</v>
      </c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spans="1:30" s="60" customFormat="1" ht="9" customHeight="1" x14ac:dyDescent="0.25">
      <c r="A710" s="76"/>
      <c r="B710" s="76" t="s">
        <v>79</v>
      </c>
      <c r="D710" s="27">
        <f t="shared" si="20"/>
        <v>1390</v>
      </c>
      <c r="E710" s="27">
        <v>1390</v>
      </c>
      <c r="F710" s="27">
        <v>0</v>
      </c>
      <c r="G710" s="27">
        <v>8</v>
      </c>
      <c r="H710" s="213"/>
      <c r="I710" s="27">
        <f t="shared" si="21"/>
        <v>869</v>
      </c>
      <c r="J710" s="27">
        <v>822</v>
      </c>
      <c r="K710" s="27">
        <v>47</v>
      </c>
      <c r="L710" s="27">
        <v>1881</v>
      </c>
      <c r="M710" s="27">
        <v>208</v>
      </c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</row>
    <row r="711" spans="1:30" s="54" customFormat="1" ht="9" customHeight="1" x14ac:dyDescent="0.25">
      <c r="A711" s="81"/>
      <c r="B711" s="81" t="s">
        <v>80</v>
      </c>
      <c r="C711" s="58"/>
      <c r="D711" s="40">
        <f t="shared" si="20"/>
        <v>1981</v>
      </c>
      <c r="E711" s="40">
        <v>1981</v>
      </c>
      <c r="F711" s="40">
        <v>0</v>
      </c>
      <c r="G711" s="40">
        <v>0</v>
      </c>
      <c r="H711" s="214"/>
      <c r="I711" s="40">
        <f t="shared" si="21"/>
        <v>1612</v>
      </c>
      <c r="J711" s="40">
        <v>1250</v>
      </c>
      <c r="K711" s="40">
        <v>362</v>
      </c>
      <c r="L711" s="40">
        <v>2920</v>
      </c>
      <c r="M711" s="40">
        <v>0</v>
      </c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spans="1:30" s="54" customFormat="1" ht="9" customHeight="1" x14ac:dyDescent="0.25">
      <c r="A712" s="76"/>
      <c r="B712" s="76" t="s">
        <v>81</v>
      </c>
      <c r="D712" s="27">
        <f t="shared" si="20"/>
        <v>10271</v>
      </c>
      <c r="E712" s="27">
        <v>9546</v>
      </c>
      <c r="F712" s="27">
        <v>725</v>
      </c>
      <c r="G712" s="27">
        <v>68</v>
      </c>
      <c r="H712" s="213"/>
      <c r="I712" s="27">
        <f t="shared" si="21"/>
        <v>3257</v>
      </c>
      <c r="J712" s="27">
        <v>2961</v>
      </c>
      <c r="K712" s="27">
        <v>296</v>
      </c>
      <c r="L712" s="27">
        <v>7703</v>
      </c>
      <c r="M712" s="27">
        <v>0</v>
      </c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spans="1:30" s="60" customFormat="1" ht="9" customHeight="1" x14ac:dyDescent="0.25">
      <c r="A713" s="76" t="s">
        <v>82</v>
      </c>
      <c r="B713" s="76" t="s">
        <v>83</v>
      </c>
      <c r="D713" s="27">
        <f t="shared" si="20"/>
        <v>3385</v>
      </c>
      <c r="E713" s="27">
        <v>3385</v>
      </c>
      <c r="F713" s="27">
        <v>0</v>
      </c>
      <c r="G713" s="27">
        <v>16</v>
      </c>
      <c r="H713" s="80"/>
      <c r="I713" s="27">
        <f t="shared" si="21"/>
        <v>1251</v>
      </c>
      <c r="J713" s="27">
        <v>1251</v>
      </c>
      <c r="K713" s="27">
        <v>0</v>
      </c>
      <c r="L713" s="27">
        <v>1285</v>
      </c>
      <c r="M713" s="27">
        <v>0</v>
      </c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</row>
    <row r="714" spans="1:30" s="60" customFormat="1" ht="9" customHeight="1" x14ac:dyDescent="0.25">
      <c r="A714" s="76"/>
      <c r="B714" s="76" t="s">
        <v>84</v>
      </c>
      <c r="D714" s="27">
        <f t="shared" si="20"/>
        <v>4762</v>
      </c>
      <c r="E714" s="27">
        <v>4762</v>
      </c>
      <c r="F714" s="27">
        <v>0</v>
      </c>
      <c r="G714" s="27">
        <v>29</v>
      </c>
      <c r="H714" s="213"/>
      <c r="I714" s="27">
        <f t="shared" si="21"/>
        <v>2650</v>
      </c>
      <c r="J714" s="27">
        <v>2650</v>
      </c>
      <c r="K714" s="27">
        <v>0</v>
      </c>
      <c r="L714" s="27">
        <v>1807</v>
      </c>
      <c r="M714" s="27">
        <v>0</v>
      </c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</row>
    <row r="715" spans="1:30" s="60" customFormat="1" ht="9" customHeight="1" x14ac:dyDescent="0.25">
      <c r="A715" s="81"/>
      <c r="B715" s="81" t="s">
        <v>85</v>
      </c>
      <c r="C715" s="58"/>
      <c r="D715" s="40">
        <f t="shared" si="20"/>
        <v>12359</v>
      </c>
      <c r="E715" s="40">
        <v>11503</v>
      </c>
      <c r="F715" s="40">
        <v>856</v>
      </c>
      <c r="G715" s="40">
        <v>73</v>
      </c>
      <c r="H715" s="214"/>
      <c r="I715" s="40">
        <f t="shared" si="21"/>
        <v>2725</v>
      </c>
      <c r="J715" s="40">
        <v>2589</v>
      </c>
      <c r="K715" s="40">
        <v>136</v>
      </c>
      <c r="L715" s="40">
        <v>5361</v>
      </c>
      <c r="M715" s="40">
        <v>2</v>
      </c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</row>
    <row r="716" spans="1:30" s="60" customFormat="1" ht="9" customHeight="1" x14ac:dyDescent="0.25">
      <c r="A716" s="76" t="s">
        <v>86</v>
      </c>
      <c r="B716" s="76" t="s">
        <v>87</v>
      </c>
      <c r="D716" s="27">
        <f t="shared" si="20"/>
        <v>13456</v>
      </c>
      <c r="E716" s="27">
        <v>12493</v>
      </c>
      <c r="F716" s="27">
        <v>963</v>
      </c>
      <c r="G716" s="27">
        <v>624</v>
      </c>
      <c r="H716" s="204"/>
      <c r="I716" s="27">
        <f t="shared" si="21"/>
        <v>2431</v>
      </c>
      <c r="J716" s="27">
        <v>2231</v>
      </c>
      <c r="K716" s="27">
        <v>200</v>
      </c>
      <c r="L716" s="27">
        <v>5216</v>
      </c>
      <c r="M716" s="27">
        <v>3722</v>
      </c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</row>
    <row r="717" spans="1:30" s="60" customFormat="1" ht="9" customHeight="1" x14ac:dyDescent="0.25">
      <c r="A717" s="37" t="s">
        <v>88</v>
      </c>
      <c r="B717" s="37" t="s">
        <v>88</v>
      </c>
      <c r="D717" s="27">
        <f t="shared" si="20"/>
        <v>5676</v>
      </c>
      <c r="E717" s="27">
        <v>4458</v>
      </c>
      <c r="F717" s="27">
        <v>1218</v>
      </c>
      <c r="G717" s="27">
        <v>12</v>
      </c>
      <c r="H717" s="204"/>
      <c r="I717" s="27">
        <f t="shared" si="21"/>
        <v>1317</v>
      </c>
      <c r="J717" s="27">
        <v>1276</v>
      </c>
      <c r="K717" s="27">
        <v>41</v>
      </c>
      <c r="L717" s="27">
        <v>2107</v>
      </c>
      <c r="M717" s="27">
        <v>0</v>
      </c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</row>
    <row r="718" spans="1:30" s="60" customFormat="1" ht="9" customHeight="1" x14ac:dyDescent="0.25">
      <c r="A718" s="37"/>
      <c r="B718" s="37"/>
      <c r="D718" s="27"/>
      <c r="E718" s="27"/>
      <c r="F718" s="27"/>
      <c r="G718" s="27"/>
      <c r="H718" s="204"/>
      <c r="I718" s="27"/>
      <c r="J718" s="27"/>
      <c r="K718" s="27"/>
      <c r="L718" s="27"/>
      <c r="M718" s="27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</row>
    <row r="719" spans="1:30" s="29" customFormat="1" ht="9" customHeight="1" x14ac:dyDescent="0.25">
      <c r="A719" s="31">
        <v>2006</v>
      </c>
      <c r="B719" s="37"/>
      <c r="C719" s="37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28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</row>
    <row r="720" spans="1:30" s="29" customFormat="1" ht="9" customHeight="1" x14ac:dyDescent="0.25">
      <c r="A720" s="30" t="s">
        <v>10</v>
      </c>
      <c r="B720" s="215"/>
      <c r="C720" s="619">
        <f>SUM(D722:D782)</f>
        <v>1064516</v>
      </c>
      <c r="D720" s="619"/>
      <c r="E720" s="473">
        <f>SUM(E722:E782)</f>
        <v>816832</v>
      </c>
      <c r="F720" s="473">
        <f>SUM(F722:F782)</f>
        <v>247684</v>
      </c>
      <c r="G720" s="473">
        <f>SUM(G722:G782)</f>
        <v>30749</v>
      </c>
      <c r="H720" s="473"/>
      <c r="I720" s="473">
        <f>SUM(I722:I782)</f>
        <v>224480</v>
      </c>
      <c r="J720" s="473">
        <f>SUM(J722:J782)</f>
        <v>197874</v>
      </c>
      <c r="K720" s="473">
        <f>SUM(K722:K782)</f>
        <v>26606</v>
      </c>
      <c r="L720" s="473">
        <f>SUM(L722:L782)</f>
        <v>335972</v>
      </c>
      <c r="M720" s="473">
        <f>SUM(M722:M782)</f>
        <v>40904</v>
      </c>
      <c r="N720" s="197"/>
      <c r="Z720" s="112"/>
      <c r="AA720" s="112"/>
      <c r="AB720" s="112"/>
      <c r="AC720" s="112"/>
      <c r="AD720" s="112"/>
    </row>
    <row r="721" spans="1:25" s="29" customFormat="1" ht="9" customHeight="1" x14ac:dyDescent="0.25">
      <c r="A721" s="31"/>
      <c r="B721" s="215"/>
      <c r="C721" s="215"/>
      <c r="D721" s="473"/>
      <c r="E721" s="473"/>
      <c r="F721" s="473"/>
      <c r="G721" s="473"/>
      <c r="H721" s="473"/>
      <c r="I721" s="473"/>
      <c r="J721" s="473"/>
      <c r="K721" s="473"/>
      <c r="L721" s="473"/>
      <c r="M721" s="473"/>
      <c r="N721" s="475"/>
      <c r="T721" s="112"/>
      <c r="U721" s="112"/>
      <c r="V721" s="112"/>
      <c r="W721" s="112"/>
      <c r="X721" s="112"/>
      <c r="Y721" s="112"/>
    </row>
    <row r="722" spans="1:25" s="29" customFormat="1" ht="9" customHeight="1" x14ac:dyDescent="0.25">
      <c r="A722" s="76" t="s">
        <v>14</v>
      </c>
      <c r="B722" s="26" t="s">
        <v>14</v>
      </c>
      <c r="C722" s="26"/>
      <c r="D722" s="27">
        <f t="shared" ref="D722:D782" si="22">SUM(E722:F722)</f>
        <v>7289</v>
      </c>
      <c r="E722" s="27">
        <v>4240</v>
      </c>
      <c r="F722" s="27">
        <v>3049</v>
      </c>
      <c r="G722" s="27">
        <v>109</v>
      </c>
      <c r="H722" s="80"/>
      <c r="I722" s="27">
        <f t="shared" ref="I722:I782" si="23">SUM(J722:K722)</f>
        <v>969</v>
      </c>
      <c r="J722" s="27">
        <v>940</v>
      </c>
      <c r="K722" s="27">
        <v>29</v>
      </c>
      <c r="L722" s="27">
        <v>2839</v>
      </c>
      <c r="M722" s="27">
        <v>340</v>
      </c>
      <c r="N722" s="475"/>
    </row>
    <row r="723" spans="1:25" s="29" customFormat="1" ht="9" customHeight="1" x14ac:dyDescent="0.25">
      <c r="A723" s="76" t="s">
        <v>15</v>
      </c>
      <c r="B723" s="26" t="s">
        <v>16</v>
      </c>
      <c r="C723" s="26"/>
      <c r="D723" s="27">
        <f t="shared" si="22"/>
        <v>6887</v>
      </c>
      <c r="E723" s="27">
        <v>6845</v>
      </c>
      <c r="F723" s="27">
        <v>42</v>
      </c>
      <c r="G723" s="27">
        <v>5</v>
      </c>
      <c r="H723" s="80"/>
      <c r="I723" s="27">
        <f t="shared" si="23"/>
        <v>448</v>
      </c>
      <c r="J723" s="27">
        <v>350</v>
      </c>
      <c r="K723" s="27">
        <v>98</v>
      </c>
      <c r="L723" s="27">
        <v>4922</v>
      </c>
      <c r="M723" s="27">
        <v>10</v>
      </c>
      <c r="N723" s="77"/>
    </row>
    <row r="724" spans="1:25" s="29" customFormat="1" ht="9" customHeight="1" x14ac:dyDescent="0.25">
      <c r="A724" s="76"/>
      <c r="B724" s="26" t="s">
        <v>17</v>
      </c>
      <c r="C724" s="26"/>
      <c r="D724" s="27">
        <f t="shared" si="22"/>
        <v>42024</v>
      </c>
      <c r="E724" s="27">
        <v>41929</v>
      </c>
      <c r="F724" s="27">
        <v>95</v>
      </c>
      <c r="G724" s="27">
        <v>13</v>
      </c>
      <c r="H724" s="80"/>
      <c r="I724" s="27">
        <f t="shared" si="23"/>
        <v>880</v>
      </c>
      <c r="J724" s="27">
        <v>751</v>
      </c>
      <c r="K724" s="27">
        <v>129</v>
      </c>
      <c r="L724" s="27">
        <v>7237</v>
      </c>
      <c r="M724" s="27">
        <v>1678</v>
      </c>
      <c r="N724" s="77"/>
    </row>
    <row r="725" spans="1:25" s="29" customFormat="1" ht="9" customHeight="1" x14ac:dyDescent="0.25">
      <c r="A725" s="78" t="s">
        <v>112</v>
      </c>
      <c r="B725" s="39" t="s">
        <v>18</v>
      </c>
      <c r="C725" s="39"/>
      <c r="D725" s="40">
        <f t="shared" si="22"/>
        <v>11892</v>
      </c>
      <c r="E725" s="40">
        <v>11572</v>
      </c>
      <c r="F725" s="40">
        <v>320</v>
      </c>
      <c r="G725" s="40">
        <v>0</v>
      </c>
      <c r="H725" s="185"/>
      <c r="I725" s="40">
        <f t="shared" si="23"/>
        <v>2269</v>
      </c>
      <c r="J725" s="40">
        <v>2108</v>
      </c>
      <c r="K725" s="40">
        <v>161</v>
      </c>
      <c r="L725" s="40">
        <v>4946</v>
      </c>
      <c r="M725" s="40">
        <v>1251</v>
      </c>
      <c r="N725" s="77"/>
    </row>
    <row r="726" spans="1:25" s="29" customFormat="1" ht="9" customHeight="1" x14ac:dyDescent="0.25">
      <c r="A726" s="76"/>
      <c r="B726" s="26" t="s">
        <v>19</v>
      </c>
      <c r="C726" s="26"/>
      <c r="D726" s="27">
        <f t="shared" si="22"/>
        <v>2055</v>
      </c>
      <c r="E726" s="27">
        <v>1504</v>
      </c>
      <c r="F726" s="27">
        <v>551</v>
      </c>
      <c r="G726" s="27">
        <v>0</v>
      </c>
      <c r="H726" s="80"/>
      <c r="I726" s="27">
        <f t="shared" si="23"/>
        <v>1286</v>
      </c>
      <c r="J726" s="27">
        <v>1269</v>
      </c>
      <c r="K726" s="27">
        <v>17</v>
      </c>
      <c r="L726" s="27">
        <v>4288</v>
      </c>
      <c r="M726" s="27">
        <v>0</v>
      </c>
      <c r="N726" s="77"/>
    </row>
    <row r="727" spans="1:25" s="29" customFormat="1" ht="9" customHeight="1" x14ac:dyDescent="0.25">
      <c r="A727" s="76"/>
      <c r="B727" s="26" t="s">
        <v>20</v>
      </c>
      <c r="C727" s="26"/>
      <c r="D727" s="27">
        <f t="shared" si="22"/>
        <v>26855</v>
      </c>
      <c r="E727" s="27">
        <v>7116</v>
      </c>
      <c r="F727" s="27">
        <v>19739</v>
      </c>
      <c r="G727" s="27">
        <v>1908</v>
      </c>
      <c r="H727" s="80"/>
      <c r="I727" s="27">
        <f t="shared" si="23"/>
        <v>12327</v>
      </c>
      <c r="J727" s="27">
        <v>2672</v>
      </c>
      <c r="K727" s="27">
        <v>9655</v>
      </c>
      <c r="L727" s="27">
        <v>1045</v>
      </c>
      <c r="M727" s="27">
        <v>0</v>
      </c>
      <c r="N727" s="77"/>
    </row>
    <row r="728" spans="1:25" s="29" customFormat="1" ht="9" customHeight="1" x14ac:dyDescent="0.25">
      <c r="A728" s="76" t="s">
        <v>21</v>
      </c>
      <c r="B728" s="26" t="s">
        <v>21</v>
      </c>
      <c r="C728" s="26"/>
      <c r="D728" s="27">
        <f t="shared" si="22"/>
        <v>2195</v>
      </c>
      <c r="E728" s="27">
        <v>2195</v>
      </c>
      <c r="F728" s="27">
        <v>0</v>
      </c>
      <c r="G728" s="27">
        <v>28</v>
      </c>
      <c r="H728" s="80"/>
      <c r="I728" s="27">
        <f t="shared" si="23"/>
        <v>440</v>
      </c>
      <c r="J728" s="27">
        <v>435</v>
      </c>
      <c r="K728" s="27">
        <v>5</v>
      </c>
      <c r="L728" s="27">
        <v>1968</v>
      </c>
      <c r="M728" s="27">
        <v>16</v>
      </c>
      <c r="N728" s="77"/>
    </row>
    <row r="729" spans="1:25" s="29" customFormat="1" ht="9" customHeight="1" x14ac:dyDescent="0.25">
      <c r="A729" s="81"/>
      <c r="B729" s="116" t="s">
        <v>22</v>
      </c>
      <c r="C729" s="116"/>
      <c r="D729" s="40">
        <f t="shared" si="22"/>
        <v>7523</v>
      </c>
      <c r="E729" s="40">
        <v>6469</v>
      </c>
      <c r="F729" s="40">
        <v>1054</v>
      </c>
      <c r="G729" s="40">
        <v>342</v>
      </c>
      <c r="H729" s="185"/>
      <c r="I729" s="40">
        <f t="shared" si="23"/>
        <v>42819</v>
      </c>
      <c r="J729" s="40">
        <v>42809</v>
      </c>
      <c r="K729" s="40">
        <v>10</v>
      </c>
      <c r="L729" s="40">
        <v>1242</v>
      </c>
      <c r="M729" s="40">
        <v>32</v>
      </c>
      <c r="N729" s="77"/>
    </row>
    <row r="730" spans="1:25" s="29" customFormat="1" ht="9" customHeight="1" x14ac:dyDescent="0.25">
      <c r="A730" s="76" t="s">
        <v>23</v>
      </c>
      <c r="B730" s="26" t="s">
        <v>24</v>
      </c>
      <c r="C730" s="26"/>
      <c r="D730" s="27">
        <f t="shared" si="22"/>
        <v>14315</v>
      </c>
      <c r="E730" s="27">
        <v>11953</v>
      </c>
      <c r="F730" s="27">
        <v>2362</v>
      </c>
      <c r="G730" s="27">
        <v>98</v>
      </c>
      <c r="H730" s="80"/>
      <c r="I730" s="27">
        <f t="shared" si="23"/>
        <v>2989</v>
      </c>
      <c r="J730" s="27">
        <v>2637</v>
      </c>
      <c r="K730" s="27">
        <v>352</v>
      </c>
      <c r="L730" s="27">
        <v>4144</v>
      </c>
      <c r="M730" s="27">
        <v>0</v>
      </c>
      <c r="N730" s="77"/>
    </row>
    <row r="731" spans="1:25" s="29" customFormat="1" ht="9" customHeight="1" x14ac:dyDescent="0.25">
      <c r="A731" s="76" t="s">
        <v>25</v>
      </c>
      <c r="B731" s="26" t="s">
        <v>25</v>
      </c>
      <c r="C731" s="26"/>
      <c r="D731" s="27">
        <f t="shared" si="22"/>
        <v>3085</v>
      </c>
      <c r="E731" s="27">
        <v>3085</v>
      </c>
      <c r="F731" s="27">
        <v>0</v>
      </c>
      <c r="G731" s="27">
        <v>6</v>
      </c>
      <c r="H731" s="80"/>
      <c r="I731" s="27">
        <f t="shared" si="23"/>
        <v>402</v>
      </c>
      <c r="J731" s="27">
        <v>402</v>
      </c>
      <c r="K731" s="27">
        <v>0</v>
      </c>
      <c r="L731" s="27">
        <v>1714</v>
      </c>
      <c r="M731" s="27">
        <v>0</v>
      </c>
      <c r="N731" s="77"/>
    </row>
    <row r="732" spans="1:25" s="29" customFormat="1" ht="9" customHeight="1" x14ac:dyDescent="0.25">
      <c r="A732" s="76"/>
      <c r="B732" s="26" t="s">
        <v>26</v>
      </c>
      <c r="C732" s="26"/>
      <c r="D732" s="27">
        <f t="shared" si="22"/>
        <v>4058</v>
      </c>
      <c r="E732" s="27">
        <v>3059</v>
      </c>
      <c r="F732" s="27">
        <v>999</v>
      </c>
      <c r="G732" s="27">
        <v>478</v>
      </c>
      <c r="H732" s="80"/>
      <c r="I732" s="27">
        <f t="shared" si="23"/>
        <v>2100</v>
      </c>
      <c r="J732" s="27">
        <v>1681</v>
      </c>
      <c r="K732" s="27">
        <v>419</v>
      </c>
      <c r="L732" s="27">
        <v>1368</v>
      </c>
      <c r="M732" s="27">
        <v>0</v>
      </c>
      <c r="N732" s="77"/>
    </row>
    <row r="733" spans="1:25" s="29" customFormat="1" ht="9" customHeight="1" x14ac:dyDescent="0.25">
      <c r="A733" s="81" t="s">
        <v>27</v>
      </c>
      <c r="B733" s="39" t="s">
        <v>96</v>
      </c>
      <c r="C733" s="39"/>
      <c r="D733" s="40">
        <f t="shared" si="22"/>
        <v>5061</v>
      </c>
      <c r="E733" s="40">
        <v>5061</v>
      </c>
      <c r="F733" s="40">
        <v>0</v>
      </c>
      <c r="G733" s="40">
        <v>26</v>
      </c>
      <c r="H733" s="185"/>
      <c r="I733" s="40">
        <f t="shared" si="23"/>
        <v>615</v>
      </c>
      <c r="J733" s="40">
        <v>615</v>
      </c>
      <c r="K733" s="40">
        <v>0</v>
      </c>
      <c r="L733" s="40">
        <v>841</v>
      </c>
      <c r="M733" s="40">
        <v>43</v>
      </c>
      <c r="N733" s="77"/>
    </row>
    <row r="734" spans="1:25" s="29" customFormat="1" ht="9" customHeight="1" x14ac:dyDescent="0.25">
      <c r="A734" s="76"/>
      <c r="B734" s="26" t="s">
        <v>89</v>
      </c>
      <c r="C734" s="26"/>
      <c r="D734" s="27">
        <f t="shared" si="22"/>
        <v>0</v>
      </c>
      <c r="E734" s="27">
        <v>0</v>
      </c>
      <c r="F734" s="27">
        <v>0</v>
      </c>
      <c r="G734" s="27">
        <v>6</v>
      </c>
      <c r="H734" s="80"/>
      <c r="I734" s="27">
        <f t="shared" si="23"/>
        <v>132</v>
      </c>
      <c r="J734" s="27">
        <v>132</v>
      </c>
      <c r="K734" s="27">
        <v>0</v>
      </c>
      <c r="L734" s="27">
        <v>554</v>
      </c>
      <c r="M734" s="27">
        <v>0</v>
      </c>
      <c r="N734" s="77"/>
    </row>
    <row r="735" spans="1:25" s="29" customFormat="1" ht="9" customHeight="1" x14ac:dyDescent="0.25">
      <c r="A735" s="76"/>
      <c r="B735" s="26" t="s">
        <v>90</v>
      </c>
      <c r="C735" s="26"/>
      <c r="D735" s="27">
        <f t="shared" si="22"/>
        <v>0</v>
      </c>
      <c r="E735" s="27">
        <v>0</v>
      </c>
      <c r="F735" s="27">
        <v>0</v>
      </c>
      <c r="G735" s="27">
        <v>2</v>
      </c>
      <c r="H735" s="80"/>
      <c r="I735" s="27">
        <f t="shared" si="23"/>
        <v>89</v>
      </c>
      <c r="J735" s="27">
        <v>89</v>
      </c>
      <c r="K735" s="27">
        <v>0</v>
      </c>
      <c r="L735" s="27">
        <v>274</v>
      </c>
      <c r="M735" s="27">
        <v>0</v>
      </c>
      <c r="N735" s="77"/>
    </row>
    <row r="736" spans="1:25" s="29" customFormat="1" ht="9" customHeight="1" x14ac:dyDescent="0.25">
      <c r="A736" s="76"/>
      <c r="B736" s="26" t="s">
        <v>28</v>
      </c>
      <c r="C736" s="26"/>
      <c r="D736" s="27">
        <f t="shared" si="22"/>
        <v>2578</v>
      </c>
      <c r="E736" s="27">
        <v>2578</v>
      </c>
      <c r="F736" s="27">
        <v>0</v>
      </c>
      <c r="G736" s="27">
        <v>17</v>
      </c>
      <c r="H736" s="80"/>
      <c r="I736" s="27">
        <f t="shared" si="23"/>
        <v>758</v>
      </c>
      <c r="J736" s="27">
        <v>682</v>
      </c>
      <c r="K736" s="27">
        <v>76</v>
      </c>
      <c r="L736" s="27">
        <v>3268</v>
      </c>
      <c r="M736" s="27">
        <v>0</v>
      </c>
      <c r="N736" s="77"/>
    </row>
    <row r="737" spans="1:14" s="29" customFormat="1" ht="9" customHeight="1" x14ac:dyDescent="0.25">
      <c r="A737" s="81"/>
      <c r="B737" s="39" t="s">
        <v>92</v>
      </c>
      <c r="C737" s="39"/>
      <c r="D737" s="40">
        <f t="shared" si="22"/>
        <v>3854</v>
      </c>
      <c r="E737" s="40">
        <v>3854</v>
      </c>
      <c r="F737" s="40">
        <v>0</v>
      </c>
      <c r="G737" s="40">
        <v>6</v>
      </c>
      <c r="H737" s="185"/>
      <c r="I737" s="40">
        <f t="shared" si="23"/>
        <v>73</v>
      </c>
      <c r="J737" s="40">
        <v>73</v>
      </c>
      <c r="K737" s="40">
        <v>0</v>
      </c>
      <c r="L737" s="40">
        <v>40</v>
      </c>
      <c r="M737" s="40">
        <v>0</v>
      </c>
      <c r="N737" s="77"/>
    </row>
    <row r="738" spans="1:14" s="29" customFormat="1" ht="9" customHeight="1" x14ac:dyDescent="0.25">
      <c r="A738" s="76"/>
      <c r="B738" s="26" t="s">
        <v>29</v>
      </c>
      <c r="C738" s="26"/>
      <c r="D738" s="27">
        <f t="shared" si="22"/>
        <v>52</v>
      </c>
      <c r="E738" s="27">
        <v>52</v>
      </c>
      <c r="F738" s="27">
        <v>0</v>
      </c>
      <c r="G738" s="27">
        <v>40</v>
      </c>
      <c r="H738" s="80"/>
      <c r="I738" s="27">
        <f t="shared" si="23"/>
        <v>408</v>
      </c>
      <c r="J738" s="27">
        <v>408</v>
      </c>
      <c r="K738" s="27">
        <v>0</v>
      </c>
      <c r="L738" s="27">
        <v>551</v>
      </c>
      <c r="M738" s="27">
        <v>12</v>
      </c>
      <c r="N738" s="77"/>
    </row>
    <row r="739" spans="1:14" s="29" customFormat="1" ht="9" customHeight="1" x14ac:dyDescent="0.25">
      <c r="A739" s="76" t="s">
        <v>30</v>
      </c>
      <c r="B739" s="26" t="s">
        <v>31</v>
      </c>
      <c r="C739" s="26"/>
      <c r="D739" s="27">
        <f t="shared" si="22"/>
        <v>14078</v>
      </c>
      <c r="E739" s="27">
        <v>13959</v>
      </c>
      <c r="F739" s="27">
        <v>119</v>
      </c>
      <c r="G739" s="27">
        <v>118</v>
      </c>
      <c r="H739" s="80"/>
      <c r="I739" s="27">
        <f t="shared" si="23"/>
        <v>903</v>
      </c>
      <c r="J739" s="27">
        <v>711</v>
      </c>
      <c r="K739" s="27">
        <v>192</v>
      </c>
      <c r="L739" s="27">
        <v>4513</v>
      </c>
      <c r="M739" s="27">
        <v>0</v>
      </c>
      <c r="N739" s="77"/>
    </row>
    <row r="740" spans="1:14" s="29" customFormat="1" ht="9" customHeight="1" x14ac:dyDescent="0.25">
      <c r="A740" s="76"/>
      <c r="B740" s="26" t="s">
        <v>30</v>
      </c>
      <c r="C740" s="26"/>
      <c r="D740" s="27">
        <f t="shared" si="22"/>
        <v>19439</v>
      </c>
      <c r="E740" s="27">
        <v>17258</v>
      </c>
      <c r="F740" s="27">
        <v>2181</v>
      </c>
      <c r="G740" s="27">
        <v>1213</v>
      </c>
      <c r="H740" s="80"/>
      <c r="I740" s="27">
        <f t="shared" si="23"/>
        <v>4926</v>
      </c>
      <c r="J740" s="27">
        <v>3187</v>
      </c>
      <c r="K740" s="27">
        <v>1739</v>
      </c>
      <c r="L740" s="27">
        <v>11103</v>
      </c>
      <c r="M740" s="27">
        <v>0</v>
      </c>
      <c r="N740" s="77"/>
    </row>
    <row r="741" spans="1:14" s="29" customFormat="1" ht="9" customHeight="1" x14ac:dyDescent="0.25">
      <c r="A741" s="81" t="s">
        <v>111</v>
      </c>
      <c r="B741" s="39" t="s">
        <v>32</v>
      </c>
      <c r="C741" s="39"/>
      <c r="D741" s="40">
        <f t="shared" si="22"/>
        <v>315095</v>
      </c>
      <c r="E741" s="40">
        <v>235583</v>
      </c>
      <c r="F741" s="40">
        <v>79512</v>
      </c>
      <c r="G741" s="40">
        <v>0</v>
      </c>
      <c r="H741" s="185"/>
      <c r="I741" s="40">
        <f t="shared" si="23"/>
        <v>0</v>
      </c>
      <c r="J741" s="40">
        <v>0</v>
      </c>
      <c r="K741" s="40">
        <v>0</v>
      </c>
      <c r="L741" s="40">
        <v>26121</v>
      </c>
      <c r="M741" s="40">
        <v>14377</v>
      </c>
      <c r="N741" s="77"/>
    </row>
    <row r="742" spans="1:14" s="29" customFormat="1" ht="9" customHeight="1" x14ac:dyDescent="0.25">
      <c r="A742" s="76" t="s">
        <v>33</v>
      </c>
      <c r="B742" s="26" t="s">
        <v>33</v>
      </c>
      <c r="C742" s="26"/>
      <c r="D742" s="27">
        <f t="shared" si="22"/>
        <v>6597</v>
      </c>
      <c r="E742" s="27">
        <v>5783</v>
      </c>
      <c r="F742" s="27">
        <v>814</v>
      </c>
      <c r="G742" s="27">
        <v>0</v>
      </c>
      <c r="H742" s="80"/>
      <c r="I742" s="27">
        <f t="shared" si="23"/>
        <v>5482</v>
      </c>
      <c r="J742" s="27">
        <v>5442</v>
      </c>
      <c r="K742" s="27">
        <v>40</v>
      </c>
      <c r="L742" s="27">
        <v>3593</v>
      </c>
      <c r="M742" s="27">
        <v>0</v>
      </c>
      <c r="N742" s="77"/>
    </row>
    <row r="743" spans="1:14" s="29" customFormat="1" ht="9" customHeight="1" x14ac:dyDescent="0.25">
      <c r="A743" s="76" t="s">
        <v>34</v>
      </c>
      <c r="B743" s="26" t="s">
        <v>35</v>
      </c>
      <c r="C743" s="26"/>
      <c r="D743" s="27">
        <f t="shared" si="22"/>
        <v>19980</v>
      </c>
      <c r="E743" s="27">
        <v>12671</v>
      </c>
      <c r="F743" s="27">
        <v>7309</v>
      </c>
      <c r="G743" s="27">
        <v>0</v>
      </c>
      <c r="H743" s="80"/>
      <c r="I743" s="27">
        <f t="shared" si="23"/>
        <v>2521</v>
      </c>
      <c r="J743" s="27">
        <v>2371</v>
      </c>
      <c r="K743" s="27">
        <v>150</v>
      </c>
      <c r="L743" s="27">
        <v>6897</v>
      </c>
      <c r="M743" s="27">
        <v>1575</v>
      </c>
      <c r="N743" s="77"/>
    </row>
    <row r="744" spans="1:14" s="29" customFormat="1" ht="9" customHeight="1" x14ac:dyDescent="0.25">
      <c r="A744" s="76" t="s">
        <v>36</v>
      </c>
      <c r="B744" s="26" t="s">
        <v>37</v>
      </c>
      <c r="C744" s="26"/>
      <c r="D744" s="27">
        <f t="shared" si="22"/>
        <v>12691</v>
      </c>
      <c r="E744" s="27">
        <v>10302</v>
      </c>
      <c r="F744" s="27">
        <v>2389</v>
      </c>
      <c r="G744" s="27">
        <v>1120</v>
      </c>
      <c r="H744" s="80"/>
      <c r="I744" s="27">
        <f t="shared" si="23"/>
        <v>5999</v>
      </c>
      <c r="J744" s="27">
        <v>5898</v>
      </c>
      <c r="K744" s="27">
        <v>101</v>
      </c>
      <c r="L744" s="27">
        <v>8205</v>
      </c>
      <c r="M744" s="27">
        <v>0</v>
      </c>
      <c r="N744" s="77"/>
    </row>
    <row r="745" spans="1:14" s="29" customFormat="1" ht="9" customHeight="1" x14ac:dyDescent="0.25">
      <c r="A745" s="81"/>
      <c r="B745" s="39" t="s">
        <v>38</v>
      </c>
      <c r="C745" s="39"/>
      <c r="D745" s="40">
        <f t="shared" si="22"/>
        <v>8342</v>
      </c>
      <c r="E745" s="40">
        <v>5477</v>
      </c>
      <c r="F745" s="40">
        <v>2865</v>
      </c>
      <c r="G745" s="40">
        <v>1004</v>
      </c>
      <c r="H745" s="185"/>
      <c r="I745" s="40">
        <f t="shared" si="23"/>
        <v>2326</v>
      </c>
      <c r="J745" s="40">
        <v>2260</v>
      </c>
      <c r="K745" s="40">
        <v>66</v>
      </c>
      <c r="L745" s="40">
        <v>4802</v>
      </c>
      <c r="M745" s="40">
        <v>0</v>
      </c>
      <c r="N745" s="77"/>
    </row>
    <row r="746" spans="1:14" s="29" customFormat="1" ht="9" customHeight="1" x14ac:dyDescent="0.25">
      <c r="A746" s="76" t="s">
        <v>39</v>
      </c>
      <c r="B746" s="26" t="s">
        <v>40</v>
      </c>
      <c r="C746" s="26"/>
      <c r="D746" s="27">
        <f t="shared" si="22"/>
        <v>102328</v>
      </c>
      <c r="E746" s="27">
        <v>76451</v>
      </c>
      <c r="F746" s="27">
        <v>25877</v>
      </c>
      <c r="G746" s="27">
        <v>2</v>
      </c>
      <c r="H746" s="80"/>
      <c r="I746" s="27">
        <f t="shared" si="23"/>
        <v>11228</v>
      </c>
      <c r="J746" s="27">
        <v>10132</v>
      </c>
      <c r="K746" s="27">
        <v>1096</v>
      </c>
      <c r="L746" s="27">
        <v>16995</v>
      </c>
      <c r="M746" s="27">
        <v>7650</v>
      </c>
      <c r="N746" s="77"/>
    </row>
    <row r="747" spans="1:14" s="29" customFormat="1" ht="9" customHeight="1" x14ac:dyDescent="0.25">
      <c r="A747" s="76"/>
      <c r="B747" s="26" t="s">
        <v>41</v>
      </c>
      <c r="C747" s="26"/>
      <c r="D747" s="27">
        <f t="shared" si="22"/>
        <v>28448</v>
      </c>
      <c r="E747" s="27">
        <v>12280</v>
      </c>
      <c r="F747" s="27">
        <v>16168</v>
      </c>
      <c r="G747" s="27">
        <v>3198</v>
      </c>
      <c r="H747" s="80"/>
      <c r="I747" s="27">
        <f t="shared" si="23"/>
        <v>8277</v>
      </c>
      <c r="J747" s="27">
        <v>5808</v>
      </c>
      <c r="K747" s="27">
        <v>2469</v>
      </c>
      <c r="L747" s="27">
        <v>5610</v>
      </c>
      <c r="M747" s="27">
        <v>24</v>
      </c>
      <c r="N747" s="77"/>
    </row>
    <row r="748" spans="1:14" s="29" customFormat="1" ht="9" customHeight="1" x14ac:dyDescent="0.25">
      <c r="A748" s="76" t="s">
        <v>32</v>
      </c>
      <c r="B748" s="26" t="s">
        <v>42</v>
      </c>
      <c r="C748" s="26"/>
      <c r="D748" s="27">
        <f t="shared" si="22"/>
        <v>25786</v>
      </c>
      <c r="E748" s="27">
        <v>24362</v>
      </c>
      <c r="F748" s="27">
        <v>1424</v>
      </c>
      <c r="G748" s="27">
        <v>75</v>
      </c>
      <c r="H748" s="80"/>
      <c r="I748" s="27">
        <f t="shared" si="23"/>
        <v>31678</v>
      </c>
      <c r="J748" s="27">
        <v>24973</v>
      </c>
      <c r="K748" s="27">
        <v>6705</v>
      </c>
      <c r="L748" s="27">
        <v>25963</v>
      </c>
      <c r="M748" s="27">
        <v>493</v>
      </c>
      <c r="N748" s="77"/>
    </row>
    <row r="749" spans="1:14" s="29" customFormat="1" ht="9" customHeight="1" x14ac:dyDescent="0.25">
      <c r="A749" s="81" t="s">
        <v>43</v>
      </c>
      <c r="B749" s="39" t="s">
        <v>44</v>
      </c>
      <c r="C749" s="39"/>
      <c r="D749" s="40">
        <f t="shared" si="22"/>
        <v>11701</v>
      </c>
      <c r="E749" s="40">
        <v>8477</v>
      </c>
      <c r="F749" s="40">
        <v>3224</v>
      </c>
      <c r="G749" s="40">
        <v>111</v>
      </c>
      <c r="H749" s="185"/>
      <c r="I749" s="40">
        <f t="shared" si="23"/>
        <v>2501</v>
      </c>
      <c r="J749" s="40">
        <v>2467</v>
      </c>
      <c r="K749" s="40">
        <v>34</v>
      </c>
      <c r="L749" s="40">
        <v>3831</v>
      </c>
      <c r="M749" s="40">
        <v>0</v>
      </c>
      <c r="N749" s="77"/>
    </row>
    <row r="750" spans="1:14" s="29" customFormat="1" ht="9" customHeight="1" x14ac:dyDescent="0.25">
      <c r="A750" s="76"/>
      <c r="B750" s="26" t="s">
        <v>45</v>
      </c>
      <c r="C750" s="26"/>
      <c r="D750" s="27">
        <f t="shared" si="22"/>
        <v>2426</v>
      </c>
      <c r="E750" s="27">
        <v>2426</v>
      </c>
      <c r="F750" s="27">
        <v>0</v>
      </c>
      <c r="G750" s="27">
        <v>0</v>
      </c>
      <c r="H750" s="80"/>
      <c r="I750" s="27">
        <f t="shared" si="23"/>
        <v>525</v>
      </c>
      <c r="J750" s="27">
        <v>525</v>
      </c>
      <c r="K750" s="27">
        <v>0</v>
      </c>
      <c r="L750" s="27">
        <v>4618</v>
      </c>
      <c r="M750" s="27">
        <v>0</v>
      </c>
      <c r="N750" s="77"/>
    </row>
    <row r="751" spans="1:14" s="29" customFormat="1" ht="9" customHeight="1" x14ac:dyDescent="0.25">
      <c r="A751" s="76" t="s">
        <v>46</v>
      </c>
      <c r="B751" s="26" t="s">
        <v>47</v>
      </c>
      <c r="C751" s="26"/>
      <c r="D751" s="27">
        <f t="shared" si="22"/>
        <v>460</v>
      </c>
      <c r="E751" s="27">
        <v>460</v>
      </c>
      <c r="F751" s="27">
        <v>0</v>
      </c>
      <c r="G751" s="27">
        <v>8</v>
      </c>
      <c r="H751" s="80"/>
      <c r="I751" s="27">
        <f t="shared" si="23"/>
        <v>990</v>
      </c>
      <c r="J751" s="27">
        <v>990</v>
      </c>
      <c r="K751" s="27">
        <v>0</v>
      </c>
      <c r="L751" s="27">
        <v>8841</v>
      </c>
      <c r="M751" s="27">
        <v>0</v>
      </c>
      <c r="N751" s="77"/>
    </row>
    <row r="752" spans="1:14" s="29" customFormat="1" ht="9" customHeight="1" x14ac:dyDescent="0.25">
      <c r="A752" s="76" t="s">
        <v>48</v>
      </c>
      <c r="B752" s="26" t="s">
        <v>49</v>
      </c>
      <c r="C752" s="26"/>
      <c r="D752" s="27">
        <f t="shared" si="22"/>
        <v>3177</v>
      </c>
      <c r="E752" s="27">
        <v>3177</v>
      </c>
      <c r="F752" s="27">
        <v>0</v>
      </c>
      <c r="G752" s="27">
        <v>28</v>
      </c>
      <c r="H752" s="80"/>
      <c r="I752" s="27">
        <f t="shared" si="23"/>
        <v>2284</v>
      </c>
      <c r="J752" s="27">
        <v>2284</v>
      </c>
      <c r="K752" s="27">
        <v>0</v>
      </c>
      <c r="L752" s="27">
        <v>5405</v>
      </c>
      <c r="M752" s="27">
        <v>0</v>
      </c>
      <c r="N752" s="77"/>
    </row>
    <row r="753" spans="1:14" s="29" customFormat="1" ht="9" customHeight="1" x14ac:dyDescent="0.25">
      <c r="A753" s="81" t="s">
        <v>50</v>
      </c>
      <c r="B753" s="39" t="s">
        <v>51</v>
      </c>
      <c r="C753" s="39"/>
      <c r="D753" s="40">
        <f t="shared" si="22"/>
        <v>96437</v>
      </c>
      <c r="E753" s="40">
        <v>78597</v>
      </c>
      <c r="F753" s="40">
        <v>17840</v>
      </c>
      <c r="G753" s="40">
        <v>309</v>
      </c>
      <c r="H753" s="185"/>
      <c r="I753" s="40">
        <f t="shared" si="23"/>
        <v>2683</v>
      </c>
      <c r="J753" s="40">
        <v>2162</v>
      </c>
      <c r="K753" s="40">
        <v>521</v>
      </c>
      <c r="L753" s="40">
        <v>2307</v>
      </c>
      <c r="M753" s="40">
        <v>0</v>
      </c>
      <c r="N753" s="77"/>
    </row>
    <row r="754" spans="1:14" s="29" customFormat="1" ht="9" customHeight="1" x14ac:dyDescent="0.25">
      <c r="A754" s="76" t="s">
        <v>52</v>
      </c>
      <c r="B754" s="26" t="s">
        <v>53</v>
      </c>
      <c r="C754" s="26"/>
      <c r="D754" s="27">
        <f t="shared" si="22"/>
        <v>3516</v>
      </c>
      <c r="E754" s="27">
        <v>3258</v>
      </c>
      <c r="F754" s="27">
        <v>258</v>
      </c>
      <c r="G754" s="27">
        <v>972</v>
      </c>
      <c r="H754" s="80"/>
      <c r="I754" s="27">
        <f t="shared" si="23"/>
        <v>1653</v>
      </c>
      <c r="J754" s="27">
        <v>1648</v>
      </c>
      <c r="K754" s="27">
        <v>5</v>
      </c>
      <c r="L754" s="27">
        <v>1038</v>
      </c>
      <c r="M754" s="27">
        <v>0</v>
      </c>
      <c r="N754" s="77"/>
    </row>
    <row r="755" spans="1:14" s="29" customFormat="1" ht="9" customHeight="1" x14ac:dyDescent="0.25">
      <c r="A755" s="76"/>
      <c r="B755" s="26" t="s">
        <v>52</v>
      </c>
      <c r="C755" s="26"/>
      <c r="D755" s="27">
        <f t="shared" si="22"/>
        <v>8708</v>
      </c>
      <c r="E755" s="27">
        <v>7643</v>
      </c>
      <c r="F755" s="27">
        <v>1065</v>
      </c>
      <c r="G755" s="27">
        <v>40</v>
      </c>
      <c r="H755" s="80"/>
      <c r="I755" s="27">
        <f t="shared" si="23"/>
        <v>4792</v>
      </c>
      <c r="J755" s="27">
        <v>4752</v>
      </c>
      <c r="K755" s="27">
        <v>40</v>
      </c>
      <c r="L755" s="27">
        <v>2608</v>
      </c>
      <c r="M755" s="27">
        <v>0</v>
      </c>
      <c r="N755" s="77"/>
    </row>
    <row r="756" spans="1:14" s="29" customFormat="1" ht="9" customHeight="1" x14ac:dyDescent="0.25">
      <c r="A756" s="76"/>
      <c r="B756" s="26" t="s">
        <v>54</v>
      </c>
      <c r="C756" s="26"/>
      <c r="D756" s="27">
        <f t="shared" si="22"/>
        <v>726</v>
      </c>
      <c r="E756" s="27">
        <v>726</v>
      </c>
      <c r="F756" s="27">
        <v>0</v>
      </c>
      <c r="G756" s="27">
        <v>22</v>
      </c>
      <c r="H756" s="80"/>
      <c r="I756" s="27">
        <f t="shared" si="23"/>
        <v>2448</v>
      </c>
      <c r="J756" s="27">
        <v>2444</v>
      </c>
      <c r="K756" s="27">
        <v>4</v>
      </c>
      <c r="L756" s="27">
        <v>2184</v>
      </c>
      <c r="M756" s="27">
        <v>0</v>
      </c>
      <c r="N756" s="77"/>
    </row>
    <row r="757" spans="1:14" s="29" customFormat="1" ht="9" customHeight="1" x14ac:dyDescent="0.25">
      <c r="A757" s="81" t="s">
        <v>55</v>
      </c>
      <c r="B757" s="39" t="s">
        <v>55</v>
      </c>
      <c r="C757" s="39"/>
      <c r="D757" s="40">
        <f t="shared" si="22"/>
        <v>5088</v>
      </c>
      <c r="E757" s="40">
        <v>4276</v>
      </c>
      <c r="F757" s="40">
        <v>812</v>
      </c>
      <c r="G757" s="40">
        <v>36</v>
      </c>
      <c r="H757" s="185"/>
      <c r="I757" s="40">
        <f t="shared" si="23"/>
        <v>2566</v>
      </c>
      <c r="J757" s="40">
        <v>2418</v>
      </c>
      <c r="K757" s="40">
        <v>148</v>
      </c>
      <c r="L757" s="40">
        <v>8217</v>
      </c>
      <c r="M757" s="40">
        <v>421</v>
      </c>
      <c r="N757" s="77"/>
    </row>
    <row r="758" spans="1:14" s="29" customFormat="1" ht="9" customHeight="1" x14ac:dyDescent="0.25">
      <c r="A758" s="76"/>
      <c r="B758" s="26" t="s">
        <v>56</v>
      </c>
      <c r="C758" s="26"/>
      <c r="D758" s="27">
        <f t="shared" si="22"/>
        <v>0</v>
      </c>
      <c r="E758" s="27">
        <v>0</v>
      </c>
      <c r="F758" s="27">
        <v>0</v>
      </c>
      <c r="G758" s="27">
        <v>0</v>
      </c>
      <c r="H758" s="80"/>
      <c r="I758" s="27">
        <f t="shared" si="23"/>
        <v>667</v>
      </c>
      <c r="J758" s="27">
        <v>667</v>
      </c>
      <c r="K758" s="27">
        <v>0</v>
      </c>
      <c r="L758" s="27">
        <v>1993</v>
      </c>
      <c r="M758" s="27">
        <v>0</v>
      </c>
      <c r="N758" s="77"/>
    </row>
    <row r="759" spans="1:14" s="29" customFormat="1" ht="9" customHeight="1" x14ac:dyDescent="0.25">
      <c r="A759" s="76" t="s">
        <v>57</v>
      </c>
      <c r="B759" s="26" t="s">
        <v>57</v>
      </c>
      <c r="C759" s="26"/>
      <c r="D759" s="27">
        <f t="shared" si="22"/>
        <v>4043</v>
      </c>
      <c r="E759" s="27">
        <v>3294</v>
      </c>
      <c r="F759" s="27">
        <v>749</v>
      </c>
      <c r="G759" s="27">
        <v>14</v>
      </c>
      <c r="H759" s="80"/>
      <c r="I759" s="27">
        <f t="shared" si="23"/>
        <v>2727</v>
      </c>
      <c r="J759" s="27">
        <v>2727</v>
      </c>
      <c r="K759" s="27">
        <v>0</v>
      </c>
      <c r="L759" s="27">
        <v>5326</v>
      </c>
      <c r="M759" s="27">
        <v>782</v>
      </c>
      <c r="N759" s="77"/>
    </row>
    <row r="760" spans="1:14" s="29" customFormat="1" ht="9" customHeight="1" x14ac:dyDescent="0.25">
      <c r="A760" s="76" t="s">
        <v>59</v>
      </c>
      <c r="B760" s="26" t="s">
        <v>60</v>
      </c>
      <c r="C760" s="26"/>
      <c r="D760" s="27">
        <f t="shared" si="22"/>
        <v>64051</v>
      </c>
      <c r="E760" s="27">
        <v>24723</v>
      </c>
      <c r="F760" s="27">
        <v>39328</v>
      </c>
      <c r="G760" s="27">
        <v>15777</v>
      </c>
      <c r="H760" s="80"/>
      <c r="I760" s="27">
        <f t="shared" si="23"/>
        <v>8565</v>
      </c>
      <c r="J760" s="27">
        <v>8178</v>
      </c>
      <c r="K760" s="27">
        <v>387</v>
      </c>
      <c r="L760" s="27">
        <v>6813</v>
      </c>
      <c r="M760" s="27">
        <v>2022</v>
      </c>
      <c r="N760" s="77"/>
    </row>
    <row r="761" spans="1:14" s="29" customFormat="1" ht="9" customHeight="1" x14ac:dyDescent="0.25">
      <c r="A761" s="81"/>
      <c r="B761" s="39" t="s">
        <v>61</v>
      </c>
      <c r="C761" s="39"/>
      <c r="D761" s="40">
        <f t="shared" si="22"/>
        <v>1324</v>
      </c>
      <c r="E761" s="40">
        <v>1324</v>
      </c>
      <c r="F761" s="40">
        <v>0</v>
      </c>
      <c r="G761" s="40">
        <v>10</v>
      </c>
      <c r="H761" s="185"/>
      <c r="I761" s="40">
        <f t="shared" si="23"/>
        <v>1790</v>
      </c>
      <c r="J761" s="40">
        <v>1773</v>
      </c>
      <c r="K761" s="40">
        <v>17</v>
      </c>
      <c r="L761" s="40">
        <v>3150</v>
      </c>
      <c r="M761" s="40">
        <v>0</v>
      </c>
      <c r="N761" s="77"/>
    </row>
    <row r="762" spans="1:14" s="29" customFormat="1" ht="9" customHeight="1" x14ac:dyDescent="0.25">
      <c r="A762" s="76"/>
      <c r="B762" s="26" t="s">
        <v>62</v>
      </c>
      <c r="C762" s="26"/>
      <c r="D762" s="27">
        <f t="shared" si="22"/>
        <v>3152</v>
      </c>
      <c r="E762" s="27">
        <v>849</v>
      </c>
      <c r="F762" s="27">
        <v>2303</v>
      </c>
      <c r="G762" s="27">
        <v>582</v>
      </c>
      <c r="H762" s="80"/>
      <c r="I762" s="27">
        <f t="shared" si="23"/>
        <v>3994</v>
      </c>
      <c r="J762" s="27">
        <v>3976</v>
      </c>
      <c r="K762" s="27">
        <v>18</v>
      </c>
      <c r="L762" s="27">
        <v>4394</v>
      </c>
      <c r="M762" s="27">
        <v>0</v>
      </c>
      <c r="N762" s="77"/>
    </row>
    <row r="763" spans="1:14" s="29" customFormat="1" ht="9" customHeight="1" x14ac:dyDescent="0.25">
      <c r="A763" s="76" t="s">
        <v>63</v>
      </c>
      <c r="B763" s="26" t="s">
        <v>63</v>
      </c>
      <c r="C763" s="26"/>
      <c r="D763" s="27">
        <f t="shared" si="22"/>
        <v>11870</v>
      </c>
      <c r="E763" s="27">
        <v>9694</v>
      </c>
      <c r="F763" s="27">
        <v>2176</v>
      </c>
      <c r="G763" s="27">
        <v>12</v>
      </c>
      <c r="H763" s="80"/>
      <c r="I763" s="27">
        <f t="shared" si="23"/>
        <v>5112</v>
      </c>
      <c r="J763" s="27">
        <v>4927</v>
      </c>
      <c r="K763" s="27">
        <v>185</v>
      </c>
      <c r="L763" s="27">
        <v>5156</v>
      </c>
      <c r="M763" s="27">
        <v>0</v>
      </c>
      <c r="N763" s="77"/>
    </row>
    <row r="764" spans="1:14" s="29" customFormat="1" ht="9" customHeight="1" x14ac:dyDescent="0.25">
      <c r="A764" s="76"/>
      <c r="B764" s="26" t="s">
        <v>64</v>
      </c>
      <c r="C764" s="26"/>
      <c r="D764" s="27">
        <f t="shared" si="22"/>
        <v>0</v>
      </c>
      <c r="E764" s="27">
        <v>0</v>
      </c>
      <c r="F764" s="27">
        <v>0</v>
      </c>
      <c r="G764" s="27">
        <v>4</v>
      </c>
      <c r="H764" s="80"/>
      <c r="I764" s="27">
        <f t="shared" si="23"/>
        <v>321</v>
      </c>
      <c r="J764" s="27">
        <v>321</v>
      </c>
      <c r="K764" s="27">
        <v>0</v>
      </c>
      <c r="L764" s="27">
        <v>1034</v>
      </c>
      <c r="M764" s="27">
        <v>0</v>
      </c>
      <c r="N764" s="77"/>
    </row>
    <row r="765" spans="1:14" s="29" customFormat="1" ht="9" customHeight="1" x14ac:dyDescent="0.25">
      <c r="A765" s="81" t="s">
        <v>65</v>
      </c>
      <c r="B765" s="39" t="s">
        <v>66</v>
      </c>
      <c r="C765" s="39"/>
      <c r="D765" s="40">
        <f t="shared" si="22"/>
        <v>19224</v>
      </c>
      <c r="E765" s="40">
        <v>19051</v>
      </c>
      <c r="F765" s="40">
        <v>173</v>
      </c>
      <c r="G765" s="40">
        <v>0</v>
      </c>
      <c r="H765" s="185"/>
      <c r="I765" s="40">
        <f t="shared" si="23"/>
        <v>6072</v>
      </c>
      <c r="J765" s="40">
        <v>5948</v>
      </c>
      <c r="K765" s="40">
        <v>124</v>
      </c>
      <c r="L765" s="40">
        <v>30395</v>
      </c>
      <c r="M765" s="40">
        <v>0</v>
      </c>
      <c r="N765" s="77"/>
    </row>
    <row r="766" spans="1:14" s="29" customFormat="1" ht="9" customHeight="1" x14ac:dyDescent="0.25">
      <c r="A766" s="76"/>
      <c r="B766" s="26" t="s">
        <v>67</v>
      </c>
      <c r="C766" s="26"/>
      <c r="D766" s="27">
        <f t="shared" si="22"/>
        <v>8381</v>
      </c>
      <c r="E766" s="27">
        <v>8381</v>
      </c>
      <c r="F766" s="27">
        <v>0</v>
      </c>
      <c r="G766" s="27">
        <v>4</v>
      </c>
      <c r="H766" s="80"/>
      <c r="I766" s="27">
        <f t="shared" si="23"/>
        <v>2579</v>
      </c>
      <c r="J766" s="27">
        <v>2535</v>
      </c>
      <c r="K766" s="27">
        <v>44</v>
      </c>
      <c r="L766" s="27">
        <v>9455</v>
      </c>
      <c r="M766" s="27">
        <v>0</v>
      </c>
      <c r="N766" s="77"/>
    </row>
    <row r="767" spans="1:14" s="29" customFormat="1" ht="9" customHeight="1" x14ac:dyDescent="0.25">
      <c r="A767" s="76"/>
      <c r="B767" s="26" t="s">
        <v>68</v>
      </c>
      <c r="C767" s="26"/>
      <c r="D767" s="27">
        <f t="shared" si="22"/>
        <v>13528</v>
      </c>
      <c r="E767" s="27">
        <v>9083</v>
      </c>
      <c r="F767" s="27">
        <v>4445</v>
      </c>
      <c r="G767" s="27">
        <v>2517</v>
      </c>
      <c r="H767" s="80"/>
      <c r="I767" s="27">
        <f t="shared" si="23"/>
        <v>3325</v>
      </c>
      <c r="J767" s="27">
        <v>3223</v>
      </c>
      <c r="K767" s="27">
        <v>102</v>
      </c>
      <c r="L767" s="27">
        <v>4676</v>
      </c>
      <c r="M767" s="27">
        <v>0</v>
      </c>
      <c r="N767" s="77"/>
    </row>
    <row r="768" spans="1:14" s="29" customFormat="1" ht="9" customHeight="1" x14ac:dyDescent="0.25">
      <c r="A768" s="76" t="s">
        <v>69</v>
      </c>
      <c r="B768" s="26" t="s">
        <v>70</v>
      </c>
      <c r="C768" s="26"/>
      <c r="D768" s="27">
        <f t="shared" si="22"/>
        <v>6755</v>
      </c>
      <c r="E768" s="27">
        <v>6755</v>
      </c>
      <c r="F768" s="27">
        <v>0</v>
      </c>
      <c r="G768" s="27">
        <v>0</v>
      </c>
      <c r="H768" s="80"/>
      <c r="I768" s="27">
        <f t="shared" si="23"/>
        <v>1102</v>
      </c>
      <c r="J768" s="27">
        <v>964</v>
      </c>
      <c r="K768" s="27">
        <v>138</v>
      </c>
      <c r="L768" s="27">
        <v>6597</v>
      </c>
      <c r="M768" s="27">
        <v>677</v>
      </c>
      <c r="N768" s="77"/>
    </row>
    <row r="769" spans="1:14" s="29" customFormat="1" ht="9" customHeight="1" x14ac:dyDescent="0.25">
      <c r="A769" s="81"/>
      <c r="B769" s="39" t="s">
        <v>71</v>
      </c>
      <c r="C769" s="39"/>
      <c r="D769" s="40">
        <f t="shared" si="22"/>
        <v>705</v>
      </c>
      <c r="E769" s="40">
        <v>0</v>
      </c>
      <c r="F769" s="40">
        <v>705</v>
      </c>
      <c r="G769" s="40">
        <v>0</v>
      </c>
      <c r="H769" s="185"/>
      <c r="I769" s="40">
        <f t="shared" si="23"/>
        <v>1640</v>
      </c>
      <c r="J769" s="40">
        <v>1640</v>
      </c>
      <c r="K769" s="40">
        <v>0</v>
      </c>
      <c r="L769" s="40">
        <v>5879</v>
      </c>
      <c r="M769" s="40">
        <v>0</v>
      </c>
      <c r="N769" s="77"/>
    </row>
    <row r="770" spans="1:14" s="29" customFormat="1" ht="9" customHeight="1" x14ac:dyDescent="0.25">
      <c r="A770" s="76"/>
      <c r="B770" s="26" t="s">
        <v>72</v>
      </c>
      <c r="C770" s="26"/>
      <c r="D770" s="27">
        <f t="shared" si="22"/>
        <v>28055</v>
      </c>
      <c r="E770" s="27">
        <v>25042</v>
      </c>
      <c r="F770" s="27">
        <v>3013</v>
      </c>
      <c r="G770" s="27">
        <v>12</v>
      </c>
      <c r="H770" s="80"/>
      <c r="I770" s="27">
        <f t="shared" si="23"/>
        <v>2313</v>
      </c>
      <c r="J770" s="27">
        <v>2004</v>
      </c>
      <c r="K770" s="27">
        <v>309</v>
      </c>
      <c r="L770" s="27">
        <v>12389</v>
      </c>
      <c r="M770" s="27">
        <v>3353</v>
      </c>
      <c r="N770" s="77"/>
    </row>
    <row r="771" spans="1:14" s="29" customFormat="1" ht="9" customHeight="1" x14ac:dyDescent="0.25">
      <c r="A771" s="76"/>
      <c r="B771" s="26" t="s">
        <v>73</v>
      </c>
      <c r="C771" s="26"/>
      <c r="D771" s="27">
        <f t="shared" si="22"/>
        <v>84</v>
      </c>
      <c r="E771" s="27">
        <v>84</v>
      </c>
      <c r="F771" s="27">
        <v>0</v>
      </c>
      <c r="G771" s="27">
        <v>0</v>
      </c>
      <c r="H771" s="80"/>
      <c r="I771" s="27">
        <f t="shared" si="23"/>
        <v>218</v>
      </c>
      <c r="J771" s="27">
        <v>212</v>
      </c>
      <c r="K771" s="27">
        <v>6</v>
      </c>
      <c r="L771" s="27">
        <v>2473</v>
      </c>
      <c r="M771" s="27">
        <v>0</v>
      </c>
      <c r="N771" s="77"/>
    </row>
    <row r="772" spans="1:14" s="29" customFormat="1" ht="9" customHeight="1" x14ac:dyDescent="0.25">
      <c r="A772" s="76" t="s">
        <v>74</v>
      </c>
      <c r="B772" s="26" t="s">
        <v>75</v>
      </c>
      <c r="C772" s="26"/>
      <c r="D772" s="27">
        <f t="shared" si="22"/>
        <v>14739</v>
      </c>
      <c r="E772" s="27">
        <v>14007</v>
      </c>
      <c r="F772" s="27">
        <v>732</v>
      </c>
      <c r="G772" s="27">
        <v>23</v>
      </c>
      <c r="H772" s="80"/>
      <c r="I772" s="27">
        <f t="shared" si="23"/>
        <v>2998</v>
      </c>
      <c r="J772" s="27">
        <v>2937</v>
      </c>
      <c r="K772" s="27">
        <v>61</v>
      </c>
      <c r="L772" s="27">
        <v>1653</v>
      </c>
      <c r="M772" s="27">
        <v>1685</v>
      </c>
      <c r="N772" s="77"/>
    </row>
    <row r="773" spans="1:14" s="29" customFormat="1" ht="9" customHeight="1" x14ac:dyDescent="0.25">
      <c r="A773" s="81" t="s">
        <v>76</v>
      </c>
      <c r="B773" s="39" t="s">
        <v>77</v>
      </c>
      <c r="C773" s="39"/>
      <c r="D773" s="40">
        <f t="shared" si="22"/>
        <v>1785</v>
      </c>
      <c r="E773" s="40">
        <v>1785</v>
      </c>
      <c r="F773" s="40">
        <v>0</v>
      </c>
      <c r="G773" s="40">
        <v>16</v>
      </c>
      <c r="H773" s="185"/>
      <c r="I773" s="40">
        <f t="shared" si="23"/>
        <v>672</v>
      </c>
      <c r="J773" s="40">
        <v>650</v>
      </c>
      <c r="K773" s="40">
        <v>22</v>
      </c>
      <c r="L773" s="40">
        <v>5738</v>
      </c>
      <c r="M773" s="40">
        <v>0</v>
      </c>
      <c r="N773" s="77"/>
    </row>
    <row r="774" spans="1:14" s="29" customFormat="1" ht="9" customHeight="1" x14ac:dyDescent="0.25">
      <c r="A774" s="76"/>
      <c r="B774" s="26" t="s">
        <v>78</v>
      </c>
      <c r="C774" s="26"/>
      <c r="D774" s="27">
        <f t="shared" si="22"/>
        <v>720</v>
      </c>
      <c r="E774" s="27">
        <v>720</v>
      </c>
      <c r="F774" s="27">
        <v>0</v>
      </c>
      <c r="G774" s="27">
        <v>4</v>
      </c>
      <c r="H774" s="80"/>
      <c r="I774" s="27">
        <f t="shared" si="23"/>
        <v>313</v>
      </c>
      <c r="J774" s="27">
        <v>285</v>
      </c>
      <c r="K774" s="27">
        <v>28</v>
      </c>
      <c r="L774" s="27">
        <v>1681</v>
      </c>
      <c r="M774" s="27">
        <v>337</v>
      </c>
      <c r="N774" s="77"/>
    </row>
    <row r="775" spans="1:14" s="29" customFormat="1" ht="9" customHeight="1" x14ac:dyDescent="0.25">
      <c r="A775" s="76"/>
      <c r="B775" s="26" t="s">
        <v>79</v>
      </c>
      <c r="C775" s="26"/>
      <c r="D775" s="27">
        <f t="shared" si="22"/>
        <v>1458</v>
      </c>
      <c r="E775" s="27">
        <v>1458</v>
      </c>
      <c r="F775" s="27">
        <v>0</v>
      </c>
      <c r="G775" s="27">
        <v>16</v>
      </c>
      <c r="H775" s="80"/>
      <c r="I775" s="27">
        <f t="shared" si="23"/>
        <v>998</v>
      </c>
      <c r="J775" s="27">
        <v>920</v>
      </c>
      <c r="K775" s="27">
        <v>78</v>
      </c>
      <c r="L775" s="27">
        <v>2123</v>
      </c>
      <c r="M775" s="27">
        <v>68</v>
      </c>
      <c r="N775" s="77"/>
    </row>
    <row r="776" spans="1:14" s="29" customFormat="1" ht="9" customHeight="1" x14ac:dyDescent="0.25">
      <c r="A776" s="76"/>
      <c r="B776" s="26" t="s">
        <v>80</v>
      </c>
      <c r="C776" s="26"/>
      <c r="D776" s="27">
        <f t="shared" si="22"/>
        <v>2654</v>
      </c>
      <c r="E776" s="27">
        <v>2654</v>
      </c>
      <c r="F776" s="27">
        <v>0</v>
      </c>
      <c r="G776" s="27">
        <v>0</v>
      </c>
      <c r="H776" s="80"/>
      <c r="I776" s="27">
        <f t="shared" si="23"/>
        <v>1114</v>
      </c>
      <c r="J776" s="27">
        <v>1036</v>
      </c>
      <c r="K776" s="27">
        <v>78</v>
      </c>
      <c r="L776" s="27">
        <v>4109</v>
      </c>
      <c r="M776" s="27">
        <v>0</v>
      </c>
      <c r="N776" s="77"/>
    </row>
    <row r="777" spans="1:14" s="29" customFormat="1" ht="9" customHeight="1" x14ac:dyDescent="0.25">
      <c r="A777" s="81"/>
      <c r="B777" s="39" t="s">
        <v>81</v>
      </c>
      <c r="C777" s="39"/>
      <c r="D777" s="40">
        <f t="shared" si="22"/>
        <v>10711</v>
      </c>
      <c r="E777" s="40">
        <v>9984</v>
      </c>
      <c r="F777" s="40">
        <v>727</v>
      </c>
      <c r="G777" s="40">
        <v>78</v>
      </c>
      <c r="H777" s="185"/>
      <c r="I777" s="40">
        <f t="shared" si="23"/>
        <v>3590</v>
      </c>
      <c r="J777" s="40">
        <v>3162</v>
      </c>
      <c r="K777" s="40">
        <v>428</v>
      </c>
      <c r="L777" s="40">
        <v>8351</v>
      </c>
      <c r="M777" s="40">
        <v>0</v>
      </c>
      <c r="N777" s="77"/>
    </row>
    <row r="778" spans="1:14" s="29" customFormat="1" ht="9" customHeight="1" x14ac:dyDescent="0.25">
      <c r="A778" s="76" t="s">
        <v>82</v>
      </c>
      <c r="B778" s="26" t="s">
        <v>83</v>
      </c>
      <c r="C778" s="26"/>
      <c r="D778" s="27">
        <f t="shared" si="22"/>
        <v>3558</v>
      </c>
      <c r="E778" s="27">
        <v>3558</v>
      </c>
      <c r="F778" s="27">
        <v>0</v>
      </c>
      <c r="G778" s="27">
        <v>20</v>
      </c>
      <c r="H778" s="80"/>
      <c r="I778" s="27">
        <f t="shared" si="23"/>
        <v>2315</v>
      </c>
      <c r="J778" s="27">
        <v>2310</v>
      </c>
      <c r="K778" s="27">
        <v>5</v>
      </c>
      <c r="L778" s="27">
        <v>1726</v>
      </c>
      <c r="M778" s="27">
        <v>6</v>
      </c>
      <c r="N778" s="77"/>
    </row>
    <row r="779" spans="1:14" s="29" customFormat="1" ht="9" customHeight="1" x14ac:dyDescent="0.25">
      <c r="A779" s="76"/>
      <c r="B779" s="26" t="s">
        <v>84</v>
      </c>
      <c r="C779" s="26"/>
      <c r="D779" s="27">
        <f t="shared" si="22"/>
        <v>5591</v>
      </c>
      <c r="E779" s="27">
        <v>5591</v>
      </c>
      <c r="F779" s="27">
        <v>0</v>
      </c>
      <c r="G779" s="27">
        <v>2</v>
      </c>
      <c r="H779" s="80"/>
      <c r="I779" s="27">
        <f t="shared" si="23"/>
        <v>2802</v>
      </c>
      <c r="J779" s="27">
        <v>2802</v>
      </c>
      <c r="K779" s="27">
        <v>0</v>
      </c>
      <c r="L779" s="27">
        <v>2092</v>
      </c>
      <c r="M779" s="27">
        <v>0</v>
      </c>
      <c r="N779" s="77"/>
    </row>
    <row r="780" spans="1:14" s="29" customFormat="1" ht="9" customHeight="1" x14ac:dyDescent="0.25">
      <c r="A780" s="76"/>
      <c r="B780" s="26" t="s">
        <v>85</v>
      </c>
      <c r="C780" s="26"/>
      <c r="D780" s="27">
        <f t="shared" si="22"/>
        <v>15466</v>
      </c>
      <c r="E780" s="27">
        <v>14729</v>
      </c>
      <c r="F780" s="27">
        <v>737</v>
      </c>
      <c r="G780" s="27">
        <v>134</v>
      </c>
      <c r="H780" s="80"/>
      <c r="I780" s="27">
        <f t="shared" si="23"/>
        <v>2586</v>
      </c>
      <c r="J780" s="27">
        <v>2477</v>
      </c>
      <c r="K780" s="27">
        <v>109</v>
      </c>
      <c r="L780" s="27">
        <v>6719</v>
      </c>
      <c r="M780" s="27">
        <v>0</v>
      </c>
      <c r="N780" s="77"/>
    </row>
    <row r="781" spans="1:14" s="29" customFormat="1" ht="9" customHeight="1" x14ac:dyDescent="0.25">
      <c r="A781" s="81" t="s">
        <v>86</v>
      </c>
      <c r="B781" s="39" t="s">
        <v>87</v>
      </c>
      <c r="C781" s="39"/>
      <c r="D781" s="40">
        <f t="shared" si="22"/>
        <v>14807</v>
      </c>
      <c r="E781" s="40">
        <v>13398</v>
      </c>
      <c r="F781" s="40">
        <v>1409</v>
      </c>
      <c r="G781" s="40">
        <v>182</v>
      </c>
      <c r="H781" s="185"/>
      <c r="I781" s="40">
        <f t="shared" si="23"/>
        <v>2710</v>
      </c>
      <c r="J781" s="40">
        <v>2536</v>
      </c>
      <c r="K781" s="40">
        <v>174</v>
      </c>
      <c r="L781" s="40">
        <v>5859</v>
      </c>
      <c r="M781" s="40">
        <v>4052</v>
      </c>
      <c r="N781" s="77"/>
    </row>
    <row r="782" spans="1:14" s="29" customFormat="1" ht="9" customHeight="1" x14ac:dyDescent="0.25">
      <c r="A782" s="76" t="s">
        <v>88</v>
      </c>
      <c r="B782" s="26" t="s">
        <v>88</v>
      </c>
      <c r="C782" s="26"/>
      <c r="D782" s="27">
        <f t="shared" si="22"/>
        <v>7109</v>
      </c>
      <c r="E782" s="27">
        <v>5990</v>
      </c>
      <c r="F782" s="27">
        <v>1119</v>
      </c>
      <c r="G782" s="27">
        <v>2</v>
      </c>
      <c r="H782" s="80"/>
      <c r="I782" s="27">
        <f t="shared" si="23"/>
        <v>1171</v>
      </c>
      <c r="J782" s="27">
        <v>1139</v>
      </c>
      <c r="K782" s="27">
        <v>32</v>
      </c>
      <c r="L782" s="27">
        <v>2099</v>
      </c>
      <c r="M782" s="27">
        <v>0</v>
      </c>
      <c r="N782" s="77"/>
    </row>
    <row r="783" spans="1:14" s="29" customFormat="1" ht="9" customHeight="1" x14ac:dyDescent="0.25">
      <c r="A783" s="76"/>
      <c r="B783" s="26"/>
      <c r="C783" s="26"/>
      <c r="D783" s="27"/>
      <c r="E783" s="27"/>
      <c r="F783" s="27"/>
      <c r="G783" s="27"/>
      <c r="H783" s="80"/>
      <c r="I783" s="27"/>
      <c r="J783" s="27"/>
      <c r="K783" s="27"/>
      <c r="L783" s="27"/>
      <c r="M783" s="27"/>
      <c r="N783" s="77"/>
    </row>
    <row r="784" spans="1:14" ht="9" customHeight="1" x14ac:dyDescent="0.2">
      <c r="A784" s="31">
        <v>2007</v>
      </c>
      <c r="B784" s="37"/>
      <c r="C784" s="37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73"/>
    </row>
    <row r="785" spans="1:14" ht="9" customHeight="1" x14ac:dyDescent="0.2">
      <c r="A785" s="30" t="s">
        <v>10</v>
      </c>
      <c r="B785" s="215"/>
      <c r="C785" s="619">
        <f>SUM(D787:D845)</f>
        <v>1232107</v>
      </c>
      <c r="D785" s="619"/>
      <c r="E785" s="473">
        <f>SUM(E787:E845)</f>
        <v>968092</v>
      </c>
      <c r="F785" s="473">
        <f>SUM(F787:F845)</f>
        <v>264015</v>
      </c>
      <c r="G785" s="473">
        <f>SUM(G787:G845)</f>
        <v>31232</v>
      </c>
      <c r="H785" s="473" t="s">
        <v>9</v>
      </c>
      <c r="I785" s="473">
        <f>SUM(I787:I845)</f>
        <v>245267</v>
      </c>
      <c r="J785" s="473">
        <f>SUM(J787:J845)</f>
        <v>218068</v>
      </c>
      <c r="K785" s="473">
        <f>SUM(K787:K845)</f>
        <v>27199</v>
      </c>
      <c r="L785" s="473">
        <f>SUM(L787:L845)</f>
        <v>352871</v>
      </c>
      <c r="M785" s="473">
        <f>SUM(M787:M845)</f>
        <v>37883</v>
      </c>
      <c r="N785" s="73"/>
    </row>
    <row r="786" spans="1:14" ht="9" customHeight="1" x14ac:dyDescent="0.2">
      <c r="A786" s="31"/>
      <c r="B786" s="215"/>
      <c r="C786" s="215"/>
      <c r="D786" s="473"/>
      <c r="E786" s="473"/>
      <c r="F786" s="473"/>
      <c r="G786" s="473"/>
      <c r="H786" s="473"/>
      <c r="I786" s="473"/>
      <c r="J786" s="473"/>
      <c r="K786" s="473"/>
      <c r="L786" s="473"/>
      <c r="M786" s="473"/>
      <c r="N786" s="73"/>
    </row>
    <row r="787" spans="1:14" ht="9" customHeight="1" x14ac:dyDescent="0.2">
      <c r="A787" s="76" t="s">
        <v>14</v>
      </c>
      <c r="B787" s="26" t="s">
        <v>14</v>
      </c>
      <c r="C787" s="26"/>
      <c r="D787" s="27">
        <f>SUM(E787:F787)</f>
        <v>8652</v>
      </c>
      <c r="E787" s="27">
        <v>5778</v>
      </c>
      <c r="F787" s="27">
        <v>2874</v>
      </c>
      <c r="G787" s="27">
        <v>91</v>
      </c>
      <c r="H787" s="80"/>
      <c r="I787" s="27">
        <f>SUM(J787:K787)</f>
        <v>1078</v>
      </c>
      <c r="J787" s="27">
        <v>1051</v>
      </c>
      <c r="K787" s="27">
        <v>27</v>
      </c>
      <c r="L787" s="27">
        <v>2185</v>
      </c>
      <c r="M787" s="27">
        <v>168</v>
      </c>
      <c r="N787" s="73"/>
    </row>
    <row r="788" spans="1:14" ht="9" customHeight="1" x14ac:dyDescent="0.2">
      <c r="A788" s="76" t="s">
        <v>15</v>
      </c>
      <c r="B788" s="26" t="s">
        <v>16</v>
      </c>
      <c r="C788" s="26"/>
      <c r="D788" s="27">
        <f t="shared" ref="D788:D845" si="24">SUM(E788:F788)</f>
        <v>7437</v>
      </c>
      <c r="E788" s="27">
        <v>7431</v>
      </c>
      <c r="F788" s="27">
        <v>6</v>
      </c>
      <c r="G788" s="27">
        <v>0</v>
      </c>
      <c r="H788" s="80"/>
      <c r="I788" s="27">
        <f t="shared" ref="I788:I845" si="25">SUM(J788:K788)</f>
        <v>528</v>
      </c>
      <c r="J788" s="27">
        <v>479</v>
      </c>
      <c r="K788" s="27">
        <v>49</v>
      </c>
      <c r="L788" s="27">
        <v>5910</v>
      </c>
      <c r="M788" s="27">
        <v>2</v>
      </c>
      <c r="N788" s="73"/>
    </row>
    <row r="789" spans="1:14" ht="9" customHeight="1" x14ac:dyDescent="0.2">
      <c r="A789" s="76"/>
      <c r="B789" s="26" t="s">
        <v>17</v>
      </c>
      <c r="C789" s="26"/>
      <c r="D789" s="27">
        <f t="shared" si="24"/>
        <v>55216</v>
      </c>
      <c r="E789" s="27">
        <v>54798</v>
      </c>
      <c r="F789" s="27">
        <v>418</v>
      </c>
      <c r="G789" s="27">
        <v>13</v>
      </c>
      <c r="H789" s="80"/>
      <c r="I789" s="27">
        <f t="shared" si="25"/>
        <v>1046</v>
      </c>
      <c r="J789" s="27">
        <v>918</v>
      </c>
      <c r="K789" s="27">
        <v>128</v>
      </c>
      <c r="L789" s="27">
        <v>8167</v>
      </c>
      <c r="M789" s="27">
        <v>1018</v>
      </c>
      <c r="N789" s="73"/>
    </row>
    <row r="790" spans="1:14" s="94" customFormat="1" ht="9" customHeight="1" x14ac:dyDescent="0.2">
      <c r="A790" s="81" t="s">
        <v>112</v>
      </c>
      <c r="B790" s="39" t="s">
        <v>18</v>
      </c>
      <c r="C790" s="39"/>
      <c r="D790" s="40">
        <f t="shared" si="24"/>
        <v>16817</v>
      </c>
      <c r="E790" s="40">
        <v>15922</v>
      </c>
      <c r="F790" s="40">
        <v>895</v>
      </c>
      <c r="G790" s="40">
        <v>8</v>
      </c>
      <c r="H790" s="185"/>
      <c r="I790" s="40">
        <f t="shared" si="25"/>
        <v>1946</v>
      </c>
      <c r="J790" s="40">
        <v>1861</v>
      </c>
      <c r="K790" s="40">
        <v>85</v>
      </c>
      <c r="L790" s="40">
        <v>4956</v>
      </c>
      <c r="M790" s="40">
        <v>1284</v>
      </c>
      <c r="N790" s="216"/>
    </row>
    <row r="791" spans="1:14" s="94" customFormat="1" ht="9" customHeight="1" x14ac:dyDescent="0.2">
      <c r="A791" s="76"/>
      <c r="B791" s="26" t="s">
        <v>19</v>
      </c>
      <c r="C791" s="26"/>
      <c r="D791" s="27">
        <f t="shared" si="24"/>
        <v>2514</v>
      </c>
      <c r="E791" s="27">
        <v>1428</v>
      </c>
      <c r="F791" s="27">
        <v>1086</v>
      </c>
      <c r="G791" s="27">
        <v>6</v>
      </c>
      <c r="H791" s="80"/>
      <c r="I791" s="27">
        <f t="shared" si="25"/>
        <v>1658</v>
      </c>
      <c r="J791" s="27">
        <v>1637</v>
      </c>
      <c r="K791" s="27">
        <v>21</v>
      </c>
      <c r="L791" s="27">
        <v>3997</v>
      </c>
      <c r="M791" s="27">
        <v>0</v>
      </c>
      <c r="N791" s="216"/>
    </row>
    <row r="792" spans="1:14" s="94" customFormat="1" ht="9" customHeight="1" x14ac:dyDescent="0.2">
      <c r="A792" s="76"/>
      <c r="B792" s="26" t="s">
        <v>20</v>
      </c>
      <c r="C792" s="26"/>
      <c r="D792" s="27">
        <f t="shared" si="24"/>
        <v>29578</v>
      </c>
      <c r="E792" s="27">
        <v>9823</v>
      </c>
      <c r="F792" s="27">
        <v>19755</v>
      </c>
      <c r="G792" s="27">
        <v>1330</v>
      </c>
      <c r="H792" s="80"/>
      <c r="I792" s="27">
        <f t="shared" si="25"/>
        <v>12549</v>
      </c>
      <c r="J792" s="27">
        <v>2805</v>
      </c>
      <c r="K792" s="27">
        <v>9744</v>
      </c>
      <c r="L792" s="27">
        <v>1026</v>
      </c>
      <c r="M792" s="27">
        <v>2</v>
      </c>
      <c r="N792" s="216"/>
    </row>
    <row r="793" spans="1:14" s="94" customFormat="1" ht="9" customHeight="1" x14ac:dyDescent="0.2">
      <c r="A793" s="76" t="s">
        <v>21</v>
      </c>
      <c r="B793" s="26" t="s">
        <v>21</v>
      </c>
      <c r="C793" s="26"/>
      <c r="D793" s="27">
        <f t="shared" si="24"/>
        <v>2651</v>
      </c>
      <c r="E793" s="27">
        <v>2651</v>
      </c>
      <c r="F793" s="27">
        <v>0</v>
      </c>
      <c r="G793" s="27">
        <v>36</v>
      </c>
      <c r="H793" s="80"/>
      <c r="I793" s="27">
        <f t="shared" si="25"/>
        <v>657</v>
      </c>
      <c r="J793" s="27">
        <v>628</v>
      </c>
      <c r="K793" s="27">
        <v>29</v>
      </c>
      <c r="L793" s="27">
        <v>2153</v>
      </c>
      <c r="M793" s="27">
        <v>24</v>
      </c>
      <c r="N793" s="216"/>
    </row>
    <row r="794" spans="1:14" s="94" customFormat="1" ht="9" customHeight="1" x14ac:dyDescent="0.2">
      <c r="A794" s="81"/>
      <c r="B794" s="116" t="s">
        <v>22</v>
      </c>
      <c r="C794" s="116"/>
      <c r="D794" s="40">
        <f t="shared" si="24"/>
        <v>7973</v>
      </c>
      <c r="E794" s="40">
        <v>7257</v>
      </c>
      <c r="F794" s="40">
        <v>716</v>
      </c>
      <c r="G794" s="40">
        <v>459</v>
      </c>
      <c r="H794" s="185"/>
      <c r="I794" s="40">
        <f t="shared" si="25"/>
        <v>47251</v>
      </c>
      <c r="J794" s="40">
        <v>47250</v>
      </c>
      <c r="K794" s="40">
        <v>1</v>
      </c>
      <c r="L794" s="40">
        <v>1715</v>
      </c>
      <c r="M794" s="40">
        <v>52</v>
      </c>
      <c r="N794" s="216"/>
    </row>
    <row r="795" spans="1:14" s="94" customFormat="1" ht="9" customHeight="1" x14ac:dyDescent="0.2">
      <c r="A795" s="76" t="s">
        <v>23</v>
      </c>
      <c r="B795" s="26" t="s">
        <v>24</v>
      </c>
      <c r="C795" s="26"/>
      <c r="D795" s="27">
        <f t="shared" si="24"/>
        <v>17746</v>
      </c>
      <c r="E795" s="27">
        <v>15196</v>
      </c>
      <c r="F795" s="27">
        <v>2550</v>
      </c>
      <c r="G795" s="27">
        <v>116</v>
      </c>
      <c r="H795" s="80"/>
      <c r="I795" s="27">
        <f t="shared" si="25"/>
        <v>3305</v>
      </c>
      <c r="J795" s="27">
        <v>2870</v>
      </c>
      <c r="K795" s="27">
        <v>435</v>
      </c>
      <c r="L795" s="27">
        <v>3934</v>
      </c>
      <c r="M795" s="27">
        <v>0</v>
      </c>
      <c r="N795" s="217"/>
    </row>
    <row r="796" spans="1:14" s="94" customFormat="1" ht="9" customHeight="1" x14ac:dyDescent="0.2">
      <c r="A796" s="76" t="s">
        <v>25</v>
      </c>
      <c r="B796" s="26" t="s">
        <v>25</v>
      </c>
      <c r="C796" s="26"/>
      <c r="D796" s="27">
        <f t="shared" si="24"/>
        <v>4358</v>
      </c>
      <c r="E796" s="27">
        <v>4358</v>
      </c>
      <c r="F796" s="27">
        <v>0</v>
      </c>
      <c r="G796" s="27">
        <v>4</v>
      </c>
      <c r="H796" s="80"/>
      <c r="I796" s="27">
        <f t="shared" si="25"/>
        <v>527</v>
      </c>
      <c r="J796" s="27">
        <v>527</v>
      </c>
      <c r="K796" s="27">
        <v>0</v>
      </c>
      <c r="L796" s="27">
        <v>2543</v>
      </c>
      <c r="M796" s="27">
        <v>0</v>
      </c>
      <c r="N796" s="217"/>
    </row>
    <row r="797" spans="1:14" s="94" customFormat="1" ht="9" customHeight="1" x14ac:dyDescent="0.2">
      <c r="A797" s="76"/>
      <c r="B797" s="26" t="s">
        <v>26</v>
      </c>
      <c r="C797" s="26"/>
      <c r="D797" s="27">
        <f t="shared" si="24"/>
        <v>4507</v>
      </c>
      <c r="E797" s="27">
        <v>3249</v>
      </c>
      <c r="F797" s="27">
        <v>1258</v>
      </c>
      <c r="G797" s="27">
        <v>403</v>
      </c>
      <c r="H797" s="80"/>
      <c r="I797" s="27">
        <f t="shared" si="25"/>
        <v>2124</v>
      </c>
      <c r="J797" s="27">
        <v>1597</v>
      </c>
      <c r="K797" s="27">
        <v>527</v>
      </c>
      <c r="L797" s="27">
        <v>1775</v>
      </c>
      <c r="M797" s="27">
        <v>0</v>
      </c>
      <c r="N797" s="217"/>
    </row>
    <row r="798" spans="1:14" s="94" customFormat="1" ht="9" customHeight="1" x14ac:dyDescent="0.2">
      <c r="A798" s="81" t="s">
        <v>27</v>
      </c>
      <c r="B798" s="39" t="s">
        <v>96</v>
      </c>
      <c r="C798" s="39"/>
      <c r="D798" s="40">
        <f t="shared" si="24"/>
        <v>10158</v>
      </c>
      <c r="E798" s="40">
        <v>10158</v>
      </c>
      <c r="F798" s="40">
        <v>0</v>
      </c>
      <c r="G798" s="40">
        <v>90</v>
      </c>
      <c r="H798" s="185"/>
      <c r="I798" s="40">
        <f t="shared" si="25"/>
        <v>1402</v>
      </c>
      <c r="J798" s="40">
        <v>1402</v>
      </c>
      <c r="K798" s="40">
        <v>0</v>
      </c>
      <c r="L798" s="40">
        <v>2098</v>
      </c>
      <c r="M798" s="40">
        <v>8</v>
      </c>
      <c r="N798" s="217"/>
    </row>
    <row r="799" spans="1:14" s="94" customFormat="1" ht="9" customHeight="1" x14ac:dyDescent="0.2">
      <c r="A799" s="76"/>
      <c r="B799" s="26" t="s">
        <v>89</v>
      </c>
      <c r="C799" s="26"/>
      <c r="D799" s="27">
        <f t="shared" si="24"/>
        <v>0</v>
      </c>
      <c r="E799" s="27">
        <v>0</v>
      </c>
      <c r="F799" s="27">
        <v>0</v>
      </c>
      <c r="G799" s="27">
        <v>6</v>
      </c>
      <c r="H799" s="80"/>
      <c r="I799" s="27">
        <f t="shared" si="25"/>
        <v>152</v>
      </c>
      <c r="J799" s="27">
        <v>152</v>
      </c>
      <c r="K799" s="27">
        <v>0</v>
      </c>
      <c r="L799" s="27">
        <v>793</v>
      </c>
      <c r="M799" s="27">
        <v>0</v>
      </c>
      <c r="N799" s="217"/>
    </row>
    <row r="800" spans="1:14" s="94" customFormat="1" ht="9" customHeight="1" x14ac:dyDescent="0.2">
      <c r="A800" s="76"/>
      <c r="B800" s="26" t="s">
        <v>90</v>
      </c>
      <c r="C800" s="26"/>
      <c r="D800" s="27">
        <f t="shared" si="24"/>
        <v>0</v>
      </c>
      <c r="E800" s="27">
        <v>0</v>
      </c>
      <c r="F800" s="27">
        <v>0</v>
      </c>
      <c r="G800" s="27">
        <v>2</v>
      </c>
      <c r="H800" s="80"/>
      <c r="I800" s="27">
        <f t="shared" si="25"/>
        <v>60</v>
      </c>
      <c r="J800" s="27">
        <v>60</v>
      </c>
      <c r="K800" s="27">
        <v>0</v>
      </c>
      <c r="L800" s="27">
        <v>273</v>
      </c>
      <c r="M800" s="27">
        <v>0</v>
      </c>
      <c r="N800" s="217"/>
    </row>
    <row r="801" spans="1:14" s="94" customFormat="1" ht="9" customHeight="1" x14ac:dyDescent="0.2">
      <c r="A801" s="76"/>
      <c r="B801" s="26" t="s">
        <v>28</v>
      </c>
      <c r="C801" s="26"/>
      <c r="D801" s="27">
        <f t="shared" si="24"/>
        <v>3468</v>
      </c>
      <c r="E801" s="27">
        <v>3468</v>
      </c>
      <c r="F801" s="27">
        <v>0</v>
      </c>
      <c r="G801" s="27">
        <v>16</v>
      </c>
      <c r="H801" s="80"/>
      <c r="I801" s="27">
        <f t="shared" si="25"/>
        <v>418</v>
      </c>
      <c r="J801" s="27">
        <v>353</v>
      </c>
      <c r="K801" s="27">
        <v>65</v>
      </c>
      <c r="L801" s="27">
        <v>3539</v>
      </c>
      <c r="M801" s="27">
        <v>0</v>
      </c>
      <c r="N801" s="217"/>
    </row>
    <row r="802" spans="1:14" s="94" customFormat="1" ht="9" customHeight="1" x14ac:dyDescent="0.2">
      <c r="A802" s="81" t="s">
        <v>30</v>
      </c>
      <c r="B802" s="39" t="s">
        <v>31</v>
      </c>
      <c r="C802" s="39"/>
      <c r="D802" s="40">
        <f t="shared" si="24"/>
        <v>17757</v>
      </c>
      <c r="E802" s="40">
        <v>17753</v>
      </c>
      <c r="F802" s="40">
        <v>4</v>
      </c>
      <c r="G802" s="40">
        <v>0</v>
      </c>
      <c r="H802" s="185"/>
      <c r="I802" s="40">
        <f t="shared" si="25"/>
        <v>1514</v>
      </c>
      <c r="J802" s="40">
        <v>1307</v>
      </c>
      <c r="K802" s="40">
        <v>207</v>
      </c>
      <c r="L802" s="40">
        <v>4296</v>
      </c>
      <c r="M802" s="40">
        <v>0</v>
      </c>
      <c r="N802" s="217"/>
    </row>
    <row r="803" spans="1:14" s="94" customFormat="1" ht="9" customHeight="1" x14ac:dyDescent="0.2">
      <c r="A803" s="76"/>
      <c r="B803" s="26" t="s">
        <v>30</v>
      </c>
      <c r="C803" s="26"/>
      <c r="D803" s="27">
        <f t="shared" si="24"/>
        <v>20749</v>
      </c>
      <c r="E803" s="27">
        <v>17877</v>
      </c>
      <c r="F803" s="27">
        <v>2872</v>
      </c>
      <c r="G803" s="27">
        <v>1313</v>
      </c>
      <c r="H803" s="80"/>
      <c r="I803" s="27">
        <f t="shared" si="25"/>
        <v>4954</v>
      </c>
      <c r="J803" s="27">
        <v>3740</v>
      </c>
      <c r="K803" s="27">
        <v>1214</v>
      </c>
      <c r="L803" s="27">
        <v>10976</v>
      </c>
      <c r="M803" s="27">
        <v>0</v>
      </c>
      <c r="N803" s="217"/>
    </row>
    <row r="804" spans="1:14" s="94" customFormat="1" ht="9" customHeight="1" x14ac:dyDescent="0.2">
      <c r="A804" s="76" t="s">
        <v>111</v>
      </c>
      <c r="B804" s="26" t="s">
        <v>32</v>
      </c>
      <c r="C804" s="26"/>
      <c r="D804" s="27">
        <f t="shared" si="24"/>
        <v>338435</v>
      </c>
      <c r="E804" s="27">
        <v>253635</v>
      </c>
      <c r="F804" s="27">
        <v>84800</v>
      </c>
      <c r="G804" s="27">
        <v>0</v>
      </c>
      <c r="H804" s="80"/>
      <c r="I804" s="27">
        <f t="shared" si="25"/>
        <v>0</v>
      </c>
      <c r="J804" s="27">
        <v>0</v>
      </c>
      <c r="K804" s="27">
        <v>0</v>
      </c>
      <c r="L804" s="27">
        <v>25758</v>
      </c>
      <c r="M804" s="27">
        <v>13968</v>
      </c>
      <c r="N804" s="217"/>
    </row>
    <row r="805" spans="1:14" s="94" customFormat="1" ht="9" customHeight="1" x14ac:dyDescent="0.2">
      <c r="A805" s="76" t="s">
        <v>33</v>
      </c>
      <c r="B805" s="26" t="s">
        <v>33</v>
      </c>
      <c r="C805" s="26"/>
      <c r="D805" s="27">
        <f t="shared" si="24"/>
        <v>6994</v>
      </c>
      <c r="E805" s="27">
        <v>6453</v>
      </c>
      <c r="F805" s="27">
        <v>541</v>
      </c>
      <c r="G805" s="27">
        <v>0</v>
      </c>
      <c r="H805" s="80"/>
      <c r="I805" s="27">
        <f t="shared" si="25"/>
        <v>5480</v>
      </c>
      <c r="J805" s="27">
        <v>5435</v>
      </c>
      <c r="K805" s="27">
        <v>45</v>
      </c>
      <c r="L805" s="27">
        <v>4638</v>
      </c>
      <c r="M805" s="27">
        <v>0</v>
      </c>
    </row>
    <row r="806" spans="1:14" s="94" customFormat="1" ht="9" customHeight="1" x14ac:dyDescent="0.2">
      <c r="A806" s="81" t="s">
        <v>34</v>
      </c>
      <c r="B806" s="39" t="s">
        <v>35</v>
      </c>
      <c r="C806" s="39"/>
      <c r="D806" s="40">
        <f t="shared" si="24"/>
        <v>22617</v>
      </c>
      <c r="E806" s="40">
        <v>14333</v>
      </c>
      <c r="F806" s="40">
        <v>8284</v>
      </c>
      <c r="G806" s="40">
        <v>0</v>
      </c>
      <c r="H806" s="185"/>
      <c r="I806" s="40">
        <f t="shared" si="25"/>
        <v>2496</v>
      </c>
      <c r="J806" s="40">
        <v>2365</v>
      </c>
      <c r="K806" s="40">
        <v>131</v>
      </c>
      <c r="L806" s="40">
        <v>5902</v>
      </c>
      <c r="M806" s="40">
        <v>1248</v>
      </c>
    </row>
    <row r="807" spans="1:14" s="94" customFormat="1" ht="9" customHeight="1" x14ac:dyDescent="0.2">
      <c r="A807" s="76" t="s">
        <v>36</v>
      </c>
      <c r="B807" s="26" t="s">
        <v>37</v>
      </c>
      <c r="C807" s="26"/>
      <c r="D807" s="27">
        <f t="shared" si="24"/>
        <v>13793</v>
      </c>
      <c r="E807" s="27">
        <v>11316</v>
      </c>
      <c r="F807" s="27">
        <v>2477</v>
      </c>
      <c r="G807" s="27">
        <v>848</v>
      </c>
      <c r="H807" s="80"/>
      <c r="I807" s="27">
        <f t="shared" si="25"/>
        <v>6607</v>
      </c>
      <c r="J807" s="27">
        <v>6505</v>
      </c>
      <c r="K807" s="27">
        <v>102</v>
      </c>
      <c r="L807" s="27">
        <v>8768</v>
      </c>
      <c r="M807" s="27">
        <v>0</v>
      </c>
    </row>
    <row r="808" spans="1:14" s="94" customFormat="1" ht="9" customHeight="1" x14ac:dyDescent="0.2">
      <c r="A808" s="76"/>
      <c r="B808" s="26" t="s">
        <v>38</v>
      </c>
      <c r="C808" s="26"/>
      <c r="D808" s="27">
        <f t="shared" si="24"/>
        <v>8845</v>
      </c>
      <c r="E808" s="27">
        <v>5878</v>
      </c>
      <c r="F808" s="27">
        <v>2967</v>
      </c>
      <c r="G808" s="27">
        <v>843</v>
      </c>
      <c r="H808" s="80"/>
      <c r="I808" s="27">
        <f t="shared" si="25"/>
        <v>2410</v>
      </c>
      <c r="J808" s="27">
        <v>2339</v>
      </c>
      <c r="K808" s="27">
        <v>71</v>
      </c>
      <c r="L808" s="27">
        <v>4092</v>
      </c>
      <c r="M808" s="27">
        <v>0</v>
      </c>
    </row>
    <row r="809" spans="1:14" s="94" customFormat="1" ht="9" customHeight="1" x14ac:dyDescent="0.2">
      <c r="A809" s="76" t="s">
        <v>39</v>
      </c>
      <c r="B809" s="26" t="s">
        <v>40</v>
      </c>
      <c r="C809" s="26"/>
      <c r="D809" s="27">
        <f t="shared" si="24"/>
        <v>123329</v>
      </c>
      <c r="E809" s="27">
        <v>97289</v>
      </c>
      <c r="F809" s="27">
        <v>26040</v>
      </c>
      <c r="G809" s="27">
        <v>4</v>
      </c>
      <c r="H809" s="80"/>
      <c r="I809" s="27">
        <f t="shared" si="25"/>
        <v>11880</v>
      </c>
      <c r="J809" s="27">
        <v>10859</v>
      </c>
      <c r="K809" s="27">
        <v>1021</v>
      </c>
      <c r="L809" s="27">
        <v>21440</v>
      </c>
      <c r="M809" s="27">
        <v>7591</v>
      </c>
    </row>
    <row r="810" spans="1:14" s="94" customFormat="1" ht="9" customHeight="1" x14ac:dyDescent="0.2">
      <c r="A810" s="81"/>
      <c r="B810" s="39" t="s">
        <v>41</v>
      </c>
      <c r="C810" s="39"/>
      <c r="D810" s="40">
        <f t="shared" si="24"/>
        <v>32674</v>
      </c>
      <c r="E810" s="40">
        <v>16157</v>
      </c>
      <c r="F810" s="40">
        <v>16517</v>
      </c>
      <c r="G810" s="40">
        <v>2848</v>
      </c>
      <c r="H810" s="185"/>
      <c r="I810" s="40">
        <f t="shared" si="25"/>
        <v>9339</v>
      </c>
      <c r="J810" s="40">
        <v>6576</v>
      </c>
      <c r="K810" s="40">
        <v>2763</v>
      </c>
      <c r="L810" s="40">
        <v>5636</v>
      </c>
      <c r="M810" s="40">
        <v>4</v>
      </c>
    </row>
    <row r="811" spans="1:14" s="94" customFormat="1" ht="9" customHeight="1" x14ac:dyDescent="0.2">
      <c r="A811" s="76" t="s">
        <v>32</v>
      </c>
      <c r="B811" s="26" t="s">
        <v>42</v>
      </c>
      <c r="C811" s="26"/>
      <c r="D811" s="27">
        <f t="shared" si="24"/>
        <v>33824</v>
      </c>
      <c r="E811" s="27">
        <v>32817</v>
      </c>
      <c r="F811" s="27">
        <v>1007</v>
      </c>
      <c r="G811" s="27">
        <v>59</v>
      </c>
      <c r="H811" s="80"/>
      <c r="I811" s="27">
        <f t="shared" si="25"/>
        <v>30980</v>
      </c>
      <c r="J811" s="27">
        <v>24188</v>
      </c>
      <c r="K811" s="27">
        <v>6792</v>
      </c>
      <c r="L811" s="27">
        <v>22887</v>
      </c>
      <c r="M811" s="27">
        <v>62</v>
      </c>
    </row>
    <row r="812" spans="1:14" s="94" customFormat="1" ht="9" customHeight="1" x14ac:dyDescent="0.2">
      <c r="A812" s="76" t="s">
        <v>43</v>
      </c>
      <c r="B812" s="26" t="s">
        <v>44</v>
      </c>
      <c r="C812" s="26"/>
      <c r="D812" s="27">
        <f t="shared" si="24"/>
        <v>10901</v>
      </c>
      <c r="E812" s="27">
        <v>8140</v>
      </c>
      <c r="F812" s="27">
        <v>2761</v>
      </c>
      <c r="G812" s="27">
        <v>112</v>
      </c>
      <c r="H812" s="80"/>
      <c r="I812" s="27">
        <f t="shared" si="25"/>
        <v>2754</v>
      </c>
      <c r="J812" s="27">
        <v>2703</v>
      </c>
      <c r="K812" s="27">
        <v>51</v>
      </c>
      <c r="L812" s="27">
        <v>5626</v>
      </c>
      <c r="M812" s="27">
        <v>2</v>
      </c>
    </row>
    <row r="813" spans="1:14" s="94" customFormat="1" ht="9" customHeight="1" x14ac:dyDescent="0.2">
      <c r="A813" s="76"/>
      <c r="B813" s="26" t="s">
        <v>45</v>
      </c>
      <c r="C813" s="26"/>
      <c r="D813" s="27">
        <f t="shared" si="24"/>
        <v>1772</v>
      </c>
      <c r="E813" s="27">
        <v>1772</v>
      </c>
      <c r="F813" s="27">
        <v>0</v>
      </c>
      <c r="G813" s="27">
        <v>0</v>
      </c>
      <c r="H813" s="80"/>
      <c r="I813" s="27">
        <f t="shared" si="25"/>
        <v>617</v>
      </c>
      <c r="J813" s="27">
        <v>617</v>
      </c>
      <c r="K813" s="27">
        <v>0</v>
      </c>
      <c r="L813" s="27">
        <v>4480</v>
      </c>
      <c r="M813" s="27">
        <v>0</v>
      </c>
    </row>
    <row r="814" spans="1:14" s="94" customFormat="1" ht="9" customHeight="1" x14ac:dyDescent="0.2">
      <c r="A814" s="81" t="s">
        <v>46</v>
      </c>
      <c r="B814" s="39" t="s">
        <v>47</v>
      </c>
      <c r="C814" s="39"/>
      <c r="D814" s="40">
        <f t="shared" si="24"/>
        <v>1590</v>
      </c>
      <c r="E814" s="40">
        <v>1590</v>
      </c>
      <c r="F814" s="40">
        <v>0</v>
      </c>
      <c r="G814" s="40">
        <v>27</v>
      </c>
      <c r="H814" s="185"/>
      <c r="I814" s="40">
        <f t="shared" si="25"/>
        <v>1190</v>
      </c>
      <c r="J814" s="40">
        <v>1190</v>
      </c>
      <c r="K814" s="40">
        <v>0</v>
      </c>
      <c r="L814" s="40">
        <v>11943</v>
      </c>
      <c r="M814" s="40">
        <v>0</v>
      </c>
    </row>
    <row r="815" spans="1:14" s="94" customFormat="1" ht="9" customHeight="1" x14ac:dyDescent="0.2">
      <c r="A815" s="76" t="s">
        <v>48</v>
      </c>
      <c r="B815" s="26" t="s">
        <v>49</v>
      </c>
      <c r="C815" s="26"/>
      <c r="D815" s="27">
        <f t="shared" si="24"/>
        <v>3925</v>
      </c>
      <c r="E815" s="27">
        <v>3925</v>
      </c>
      <c r="F815" s="27">
        <v>0</v>
      </c>
      <c r="G815" s="27">
        <v>46</v>
      </c>
      <c r="H815" s="80"/>
      <c r="I815" s="27">
        <f t="shared" si="25"/>
        <v>1791</v>
      </c>
      <c r="J815" s="27">
        <v>1791</v>
      </c>
      <c r="K815" s="27">
        <v>0</v>
      </c>
      <c r="L815" s="27">
        <v>3690</v>
      </c>
      <c r="M815" s="27">
        <v>0</v>
      </c>
    </row>
    <row r="816" spans="1:14" s="94" customFormat="1" ht="9" customHeight="1" x14ac:dyDescent="0.2">
      <c r="A816" s="76" t="s">
        <v>50</v>
      </c>
      <c r="B816" s="26" t="s">
        <v>51</v>
      </c>
      <c r="C816" s="26"/>
      <c r="D816" s="27">
        <f t="shared" si="24"/>
        <v>110546</v>
      </c>
      <c r="E816" s="27">
        <v>93079</v>
      </c>
      <c r="F816" s="27">
        <v>17467</v>
      </c>
      <c r="G816" s="27">
        <v>111</v>
      </c>
      <c r="H816" s="80"/>
      <c r="I816" s="27">
        <f t="shared" si="25"/>
        <v>3405</v>
      </c>
      <c r="J816" s="27">
        <v>2770</v>
      </c>
      <c r="K816" s="27">
        <v>635</v>
      </c>
      <c r="L816" s="27">
        <v>2764</v>
      </c>
      <c r="M816" s="27">
        <v>0</v>
      </c>
    </row>
    <row r="817" spans="1:13" s="94" customFormat="1" ht="9" customHeight="1" x14ac:dyDescent="0.2">
      <c r="A817" s="76" t="s">
        <v>52</v>
      </c>
      <c r="B817" s="26" t="s">
        <v>53</v>
      </c>
      <c r="C817" s="26"/>
      <c r="D817" s="27">
        <f t="shared" si="24"/>
        <v>3683</v>
      </c>
      <c r="E817" s="27">
        <v>3412</v>
      </c>
      <c r="F817" s="27">
        <v>271</v>
      </c>
      <c r="G817" s="27">
        <v>827</v>
      </c>
      <c r="H817" s="80"/>
      <c r="I817" s="27">
        <f t="shared" si="25"/>
        <v>1585</v>
      </c>
      <c r="J817" s="27">
        <v>1576</v>
      </c>
      <c r="K817" s="27">
        <v>9</v>
      </c>
      <c r="L817" s="27">
        <v>942</v>
      </c>
      <c r="M817" s="27">
        <v>4</v>
      </c>
    </row>
    <row r="818" spans="1:13" s="94" customFormat="1" ht="9" customHeight="1" x14ac:dyDescent="0.2">
      <c r="A818" s="81"/>
      <c r="B818" s="39" t="s">
        <v>52</v>
      </c>
      <c r="C818" s="39"/>
      <c r="D818" s="40">
        <f t="shared" si="24"/>
        <v>7979</v>
      </c>
      <c r="E818" s="40">
        <v>7590</v>
      </c>
      <c r="F818" s="40">
        <v>389</v>
      </c>
      <c r="G818" s="40">
        <v>2</v>
      </c>
      <c r="H818" s="185"/>
      <c r="I818" s="40">
        <f t="shared" si="25"/>
        <v>4574</v>
      </c>
      <c r="J818" s="40">
        <v>4522</v>
      </c>
      <c r="K818" s="40">
        <v>52</v>
      </c>
      <c r="L818" s="40">
        <v>3023</v>
      </c>
      <c r="M818" s="40">
        <v>0</v>
      </c>
    </row>
    <row r="819" spans="1:13" s="94" customFormat="1" ht="9" customHeight="1" x14ac:dyDescent="0.2">
      <c r="A819" s="76"/>
      <c r="B819" s="26" t="s">
        <v>54</v>
      </c>
      <c r="C819" s="26"/>
      <c r="D819" s="27">
        <f t="shared" si="24"/>
        <v>734</v>
      </c>
      <c r="E819" s="27">
        <v>734</v>
      </c>
      <c r="F819" s="27">
        <v>0</v>
      </c>
      <c r="G819" s="27">
        <v>52</v>
      </c>
      <c r="H819" s="80"/>
      <c r="I819" s="27">
        <f t="shared" si="25"/>
        <v>2376</v>
      </c>
      <c r="J819" s="27">
        <v>2375</v>
      </c>
      <c r="K819" s="27">
        <v>1</v>
      </c>
      <c r="L819" s="27">
        <v>2359</v>
      </c>
      <c r="M819" s="27">
        <v>0</v>
      </c>
    </row>
    <row r="820" spans="1:13" s="94" customFormat="1" ht="9" customHeight="1" x14ac:dyDescent="0.2">
      <c r="A820" s="76" t="s">
        <v>55</v>
      </c>
      <c r="B820" s="26" t="s">
        <v>55</v>
      </c>
      <c r="C820" s="26"/>
      <c r="D820" s="27">
        <f t="shared" si="24"/>
        <v>9699</v>
      </c>
      <c r="E820" s="27">
        <v>8593</v>
      </c>
      <c r="F820" s="27">
        <v>1106</v>
      </c>
      <c r="G820" s="27">
        <v>52</v>
      </c>
      <c r="H820" s="80"/>
      <c r="I820" s="27">
        <f t="shared" si="25"/>
        <v>3009</v>
      </c>
      <c r="J820" s="27">
        <v>2876</v>
      </c>
      <c r="K820" s="27">
        <v>133</v>
      </c>
      <c r="L820" s="27">
        <v>9878</v>
      </c>
      <c r="M820" s="27">
        <v>543</v>
      </c>
    </row>
    <row r="821" spans="1:13" s="94" customFormat="1" ht="9" customHeight="1" x14ac:dyDescent="0.2">
      <c r="A821" s="76"/>
      <c r="B821" s="26" t="s">
        <v>56</v>
      </c>
      <c r="C821" s="26"/>
      <c r="D821" s="27">
        <f t="shared" si="24"/>
        <v>0</v>
      </c>
      <c r="E821" s="27">
        <v>0</v>
      </c>
      <c r="F821" s="27">
        <v>0</v>
      </c>
      <c r="G821" s="27">
        <v>0</v>
      </c>
      <c r="H821" s="80"/>
      <c r="I821" s="27">
        <f t="shared" si="25"/>
        <v>488</v>
      </c>
      <c r="J821" s="27">
        <v>488</v>
      </c>
      <c r="K821" s="27">
        <v>0</v>
      </c>
      <c r="L821" s="27">
        <v>2473</v>
      </c>
      <c r="M821" s="27">
        <v>0</v>
      </c>
    </row>
    <row r="822" spans="1:13" s="94" customFormat="1" ht="9" customHeight="1" x14ac:dyDescent="0.2">
      <c r="A822" s="81" t="s">
        <v>57</v>
      </c>
      <c r="B822" s="39" t="s">
        <v>57</v>
      </c>
      <c r="C822" s="39"/>
      <c r="D822" s="40">
        <f t="shared" si="24"/>
        <v>8497</v>
      </c>
      <c r="E822" s="40">
        <v>7771</v>
      </c>
      <c r="F822" s="40">
        <v>726</v>
      </c>
      <c r="G822" s="40">
        <v>50</v>
      </c>
      <c r="H822" s="185"/>
      <c r="I822" s="40">
        <f t="shared" si="25"/>
        <v>2977</v>
      </c>
      <c r="J822" s="40">
        <v>2977</v>
      </c>
      <c r="K822" s="40">
        <v>0</v>
      </c>
      <c r="L822" s="40">
        <v>5615</v>
      </c>
      <c r="M822" s="40">
        <v>400</v>
      </c>
    </row>
    <row r="823" spans="1:13" s="94" customFormat="1" ht="9" customHeight="1" x14ac:dyDescent="0.2">
      <c r="A823" s="76" t="s">
        <v>59</v>
      </c>
      <c r="B823" s="26" t="s">
        <v>60</v>
      </c>
      <c r="C823" s="26"/>
      <c r="D823" s="27">
        <f t="shared" si="24"/>
        <v>75135</v>
      </c>
      <c r="E823" s="27">
        <v>29348</v>
      </c>
      <c r="F823" s="27">
        <v>45787</v>
      </c>
      <c r="G823" s="27">
        <v>17813</v>
      </c>
      <c r="H823" s="80"/>
      <c r="I823" s="27">
        <f t="shared" si="25"/>
        <v>12462</v>
      </c>
      <c r="J823" s="27">
        <v>11963</v>
      </c>
      <c r="K823" s="27">
        <v>499</v>
      </c>
      <c r="L823" s="27">
        <v>6667</v>
      </c>
      <c r="M823" s="27">
        <v>1990</v>
      </c>
    </row>
    <row r="824" spans="1:13" s="94" customFormat="1" ht="9" customHeight="1" x14ac:dyDescent="0.2">
      <c r="A824" s="76"/>
      <c r="B824" s="26" t="s">
        <v>61</v>
      </c>
      <c r="C824" s="26"/>
      <c r="D824" s="27">
        <f t="shared" si="24"/>
        <v>1417</v>
      </c>
      <c r="E824" s="27">
        <v>1417</v>
      </c>
      <c r="F824" s="27">
        <v>0</v>
      </c>
      <c r="G824" s="27">
        <v>0</v>
      </c>
      <c r="H824" s="80"/>
      <c r="I824" s="27">
        <f t="shared" si="25"/>
        <v>2436</v>
      </c>
      <c r="J824" s="27">
        <v>2380</v>
      </c>
      <c r="K824" s="27">
        <v>56</v>
      </c>
      <c r="L824" s="27">
        <v>2567</v>
      </c>
      <c r="M824" s="27">
        <v>0</v>
      </c>
    </row>
    <row r="825" spans="1:13" s="94" customFormat="1" ht="9" customHeight="1" x14ac:dyDescent="0.2">
      <c r="A825" s="76"/>
      <c r="B825" s="26" t="s">
        <v>62</v>
      </c>
      <c r="C825" s="26"/>
      <c r="D825" s="27">
        <f t="shared" si="24"/>
        <v>4771</v>
      </c>
      <c r="E825" s="27">
        <v>806</v>
      </c>
      <c r="F825" s="27">
        <v>3965</v>
      </c>
      <c r="G825" s="27">
        <v>800</v>
      </c>
      <c r="H825" s="80"/>
      <c r="I825" s="27">
        <f t="shared" si="25"/>
        <v>3703</v>
      </c>
      <c r="J825" s="27">
        <v>3675</v>
      </c>
      <c r="K825" s="27">
        <v>28</v>
      </c>
      <c r="L825" s="27">
        <v>4525</v>
      </c>
      <c r="M825" s="27">
        <v>2</v>
      </c>
    </row>
    <row r="826" spans="1:13" s="94" customFormat="1" ht="9" customHeight="1" x14ac:dyDescent="0.2">
      <c r="A826" s="81" t="s">
        <v>63</v>
      </c>
      <c r="B826" s="39" t="s">
        <v>63</v>
      </c>
      <c r="C826" s="39"/>
      <c r="D826" s="40">
        <f t="shared" si="24"/>
        <v>12312</v>
      </c>
      <c r="E826" s="40">
        <v>10029</v>
      </c>
      <c r="F826" s="40">
        <v>2283</v>
      </c>
      <c r="G826" s="40">
        <v>12</v>
      </c>
      <c r="H826" s="185"/>
      <c r="I826" s="40">
        <f t="shared" si="25"/>
        <v>6158</v>
      </c>
      <c r="J826" s="40">
        <v>5788</v>
      </c>
      <c r="K826" s="40">
        <v>370</v>
      </c>
      <c r="L826" s="40">
        <v>5214</v>
      </c>
      <c r="M826" s="40">
        <v>0</v>
      </c>
    </row>
    <row r="827" spans="1:13" s="94" customFormat="1" ht="9" customHeight="1" x14ac:dyDescent="0.2">
      <c r="A827" s="76"/>
      <c r="B827" s="26" t="s">
        <v>64</v>
      </c>
      <c r="C827" s="26"/>
      <c r="D827" s="27">
        <f t="shared" si="24"/>
        <v>0</v>
      </c>
      <c r="E827" s="27">
        <v>0</v>
      </c>
      <c r="F827" s="27">
        <v>0</v>
      </c>
      <c r="G827" s="27">
        <v>0</v>
      </c>
      <c r="H827" s="80"/>
      <c r="I827" s="27">
        <f t="shared" si="25"/>
        <v>341</v>
      </c>
      <c r="J827" s="27">
        <v>341</v>
      </c>
      <c r="K827" s="27">
        <v>0</v>
      </c>
      <c r="L827" s="27">
        <v>1236</v>
      </c>
      <c r="M827" s="27">
        <v>0</v>
      </c>
    </row>
    <row r="828" spans="1:13" s="94" customFormat="1" ht="9" customHeight="1" x14ac:dyDescent="0.2">
      <c r="A828" s="76" t="s">
        <v>65</v>
      </c>
      <c r="B828" s="26" t="s">
        <v>66</v>
      </c>
      <c r="C828" s="26"/>
      <c r="D828" s="27">
        <f t="shared" si="24"/>
        <v>23587</v>
      </c>
      <c r="E828" s="27">
        <v>22895</v>
      </c>
      <c r="F828" s="27">
        <v>692</v>
      </c>
      <c r="G828" s="27">
        <v>0</v>
      </c>
      <c r="H828" s="80"/>
      <c r="I828" s="27">
        <f t="shared" si="25"/>
        <v>9147</v>
      </c>
      <c r="J828" s="27">
        <v>8981</v>
      </c>
      <c r="K828" s="27">
        <v>166</v>
      </c>
      <c r="L828" s="27">
        <v>28941</v>
      </c>
      <c r="M828" s="27">
        <v>0</v>
      </c>
    </row>
    <row r="829" spans="1:13" s="94" customFormat="1" ht="9" customHeight="1" x14ac:dyDescent="0.2">
      <c r="A829" s="76"/>
      <c r="B829" s="26" t="s">
        <v>67</v>
      </c>
      <c r="C829" s="26"/>
      <c r="D829" s="27">
        <f t="shared" si="24"/>
        <v>11599</v>
      </c>
      <c r="E829" s="27">
        <v>11407</v>
      </c>
      <c r="F829" s="27">
        <v>192</v>
      </c>
      <c r="G829" s="27">
        <v>0</v>
      </c>
      <c r="H829" s="80"/>
      <c r="I829" s="27">
        <f t="shared" si="25"/>
        <v>2553</v>
      </c>
      <c r="J829" s="27">
        <v>2510</v>
      </c>
      <c r="K829" s="27">
        <v>43</v>
      </c>
      <c r="L829" s="27">
        <v>10293</v>
      </c>
      <c r="M829" s="27">
        <v>0</v>
      </c>
    </row>
    <row r="830" spans="1:13" s="94" customFormat="1" ht="9" customHeight="1" x14ac:dyDescent="0.2">
      <c r="A830" s="81"/>
      <c r="B830" s="39" t="s">
        <v>68</v>
      </c>
      <c r="C830" s="39"/>
      <c r="D830" s="40">
        <f t="shared" si="24"/>
        <v>15954</v>
      </c>
      <c r="E830" s="40">
        <v>11062</v>
      </c>
      <c r="F830" s="40">
        <v>4892</v>
      </c>
      <c r="G830" s="40">
        <v>1900</v>
      </c>
      <c r="H830" s="185"/>
      <c r="I830" s="40">
        <f t="shared" si="25"/>
        <v>3358</v>
      </c>
      <c r="J830" s="40">
        <v>3285</v>
      </c>
      <c r="K830" s="40">
        <v>73</v>
      </c>
      <c r="L830" s="40">
        <v>4080</v>
      </c>
      <c r="M830" s="40">
        <v>0</v>
      </c>
    </row>
    <row r="831" spans="1:13" s="94" customFormat="1" ht="9" customHeight="1" x14ac:dyDescent="0.2">
      <c r="A831" s="76" t="s">
        <v>69</v>
      </c>
      <c r="B831" s="26" t="s">
        <v>70</v>
      </c>
      <c r="C831" s="26"/>
      <c r="D831" s="27">
        <f t="shared" si="24"/>
        <v>6894</v>
      </c>
      <c r="E831" s="27">
        <v>6894</v>
      </c>
      <c r="F831" s="27">
        <v>0</v>
      </c>
      <c r="G831" s="27">
        <v>210</v>
      </c>
      <c r="H831" s="80"/>
      <c r="I831" s="27">
        <f t="shared" si="25"/>
        <v>1039</v>
      </c>
      <c r="J831" s="27">
        <v>918</v>
      </c>
      <c r="K831" s="27">
        <v>121</v>
      </c>
      <c r="L831" s="27">
        <v>7453</v>
      </c>
      <c r="M831" s="27">
        <v>751</v>
      </c>
    </row>
    <row r="832" spans="1:13" s="94" customFormat="1" ht="9" customHeight="1" x14ac:dyDescent="0.2">
      <c r="A832" s="76"/>
      <c r="B832" s="26" t="s">
        <v>71</v>
      </c>
      <c r="C832" s="26"/>
      <c r="D832" s="27">
        <f t="shared" si="24"/>
        <v>895</v>
      </c>
      <c r="E832" s="27">
        <v>237</v>
      </c>
      <c r="F832" s="27">
        <v>658</v>
      </c>
      <c r="G832" s="27">
        <v>0</v>
      </c>
      <c r="H832" s="80"/>
      <c r="I832" s="27">
        <f t="shared" si="25"/>
        <v>1763</v>
      </c>
      <c r="J832" s="27">
        <v>1760</v>
      </c>
      <c r="K832" s="27">
        <v>3</v>
      </c>
      <c r="L832" s="27">
        <v>5686</v>
      </c>
      <c r="M832" s="27">
        <v>0</v>
      </c>
    </row>
    <row r="833" spans="1:30" s="94" customFormat="1" ht="9" customHeight="1" x14ac:dyDescent="0.2">
      <c r="A833" s="76"/>
      <c r="B833" s="26" t="s">
        <v>72</v>
      </c>
      <c r="C833" s="26"/>
      <c r="D833" s="27">
        <f t="shared" si="24"/>
        <v>29654</v>
      </c>
      <c r="E833" s="27">
        <v>26509</v>
      </c>
      <c r="F833" s="27">
        <v>3145</v>
      </c>
      <c r="G833" s="27">
        <v>2</v>
      </c>
      <c r="H833" s="80"/>
      <c r="I833" s="27">
        <f t="shared" si="25"/>
        <v>2688</v>
      </c>
      <c r="J833" s="27">
        <v>2397</v>
      </c>
      <c r="K833" s="27">
        <v>291</v>
      </c>
      <c r="L833" s="27">
        <v>13297</v>
      </c>
      <c r="M833" s="27">
        <v>2656</v>
      </c>
    </row>
    <row r="834" spans="1:30" s="94" customFormat="1" ht="9" customHeight="1" x14ac:dyDescent="0.2">
      <c r="A834" s="81"/>
      <c r="B834" s="39" t="s">
        <v>73</v>
      </c>
      <c r="C834" s="39"/>
      <c r="D834" s="40">
        <f t="shared" si="24"/>
        <v>306</v>
      </c>
      <c r="E834" s="40">
        <v>306</v>
      </c>
      <c r="F834" s="40">
        <v>0</v>
      </c>
      <c r="G834" s="40">
        <v>0</v>
      </c>
      <c r="H834" s="185"/>
      <c r="I834" s="40">
        <f t="shared" si="25"/>
        <v>228</v>
      </c>
      <c r="J834" s="40">
        <v>218</v>
      </c>
      <c r="K834" s="40">
        <v>10</v>
      </c>
      <c r="L834" s="40">
        <v>2371</v>
      </c>
      <c r="M834" s="40">
        <v>0</v>
      </c>
    </row>
    <row r="835" spans="1:30" s="94" customFormat="1" ht="9" customHeight="1" x14ac:dyDescent="0.2">
      <c r="A835" s="76" t="s">
        <v>74</v>
      </c>
      <c r="B835" s="26" t="s">
        <v>75</v>
      </c>
      <c r="C835" s="26"/>
      <c r="D835" s="27">
        <f t="shared" si="24"/>
        <v>17636</v>
      </c>
      <c r="E835" s="27">
        <v>16912</v>
      </c>
      <c r="F835" s="27">
        <v>724</v>
      </c>
      <c r="G835" s="27">
        <v>207</v>
      </c>
      <c r="H835" s="80"/>
      <c r="I835" s="27">
        <f t="shared" si="25"/>
        <v>4378</v>
      </c>
      <c r="J835" s="27">
        <v>4341</v>
      </c>
      <c r="K835" s="27">
        <v>37</v>
      </c>
      <c r="L835" s="27">
        <v>3360</v>
      </c>
      <c r="M835" s="27">
        <v>1770</v>
      </c>
    </row>
    <row r="836" spans="1:30" s="94" customFormat="1" ht="9" customHeight="1" x14ac:dyDescent="0.2">
      <c r="A836" s="76" t="s">
        <v>76</v>
      </c>
      <c r="B836" s="26" t="s">
        <v>77</v>
      </c>
      <c r="C836" s="26"/>
      <c r="D836" s="27">
        <f t="shared" si="24"/>
        <v>2328</v>
      </c>
      <c r="E836" s="27">
        <v>2328</v>
      </c>
      <c r="F836" s="27">
        <v>0</v>
      </c>
      <c r="G836" s="27">
        <v>35</v>
      </c>
      <c r="H836" s="80"/>
      <c r="I836" s="27">
        <f t="shared" si="25"/>
        <v>807</v>
      </c>
      <c r="J836" s="27">
        <v>745</v>
      </c>
      <c r="K836" s="27">
        <v>62</v>
      </c>
      <c r="L836" s="27">
        <v>5961</v>
      </c>
      <c r="M836" s="27">
        <v>0</v>
      </c>
    </row>
    <row r="837" spans="1:30" s="94" customFormat="1" ht="9" customHeight="1" x14ac:dyDescent="0.2">
      <c r="A837" s="76"/>
      <c r="B837" s="26" t="s">
        <v>78</v>
      </c>
      <c r="C837" s="26"/>
      <c r="D837" s="27">
        <f t="shared" si="24"/>
        <v>1208</v>
      </c>
      <c r="E837" s="27">
        <v>1208</v>
      </c>
      <c r="F837" s="27">
        <v>0</v>
      </c>
      <c r="G837" s="27">
        <v>2</v>
      </c>
      <c r="H837" s="80"/>
      <c r="I837" s="27">
        <f t="shared" si="25"/>
        <v>370</v>
      </c>
      <c r="J837" s="27">
        <v>341</v>
      </c>
      <c r="K837" s="27">
        <v>29</v>
      </c>
      <c r="L837" s="27">
        <v>1704</v>
      </c>
      <c r="M837" s="27">
        <v>282</v>
      </c>
    </row>
    <row r="838" spans="1:30" s="94" customFormat="1" ht="9" customHeight="1" x14ac:dyDescent="0.2">
      <c r="A838" s="81"/>
      <c r="B838" s="39" t="s">
        <v>79</v>
      </c>
      <c r="C838" s="39"/>
      <c r="D838" s="40">
        <f t="shared" si="24"/>
        <v>1322</v>
      </c>
      <c r="E838" s="40">
        <v>1322</v>
      </c>
      <c r="F838" s="40">
        <v>0</v>
      </c>
      <c r="G838" s="40">
        <v>22</v>
      </c>
      <c r="H838" s="185"/>
      <c r="I838" s="40">
        <f t="shared" si="25"/>
        <v>813</v>
      </c>
      <c r="J838" s="40">
        <v>754</v>
      </c>
      <c r="K838" s="40">
        <v>59</v>
      </c>
      <c r="L838" s="40">
        <v>2094</v>
      </c>
      <c r="M838" s="40">
        <v>28</v>
      </c>
    </row>
    <row r="839" spans="1:30" s="94" customFormat="1" ht="9" customHeight="1" x14ac:dyDescent="0.2">
      <c r="A839" s="76"/>
      <c r="B839" s="26" t="s">
        <v>80</v>
      </c>
      <c r="C839" s="26"/>
      <c r="D839" s="27">
        <f t="shared" si="24"/>
        <v>4268</v>
      </c>
      <c r="E839" s="27">
        <v>4265</v>
      </c>
      <c r="F839" s="27">
        <v>3</v>
      </c>
      <c r="G839" s="27">
        <v>0</v>
      </c>
      <c r="H839" s="80"/>
      <c r="I839" s="27">
        <f t="shared" si="25"/>
        <v>893</v>
      </c>
      <c r="J839" s="27">
        <v>859</v>
      </c>
      <c r="K839" s="27">
        <v>34</v>
      </c>
      <c r="L839" s="27">
        <v>4322</v>
      </c>
      <c r="M839" s="27">
        <v>0</v>
      </c>
    </row>
    <row r="840" spans="1:30" s="94" customFormat="1" ht="9" customHeight="1" x14ac:dyDescent="0.2">
      <c r="A840" s="76"/>
      <c r="B840" s="26" t="s">
        <v>81</v>
      </c>
      <c r="C840" s="26"/>
      <c r="D840" s="27">
        <f t="shared" si="24"/>
        <v>14275</v>
      </c>
      <c r="E840" s="27">
        <v>13533</v>
      </c>
      <c r="F840" s="27">
        <v>742</v>
      </c>
      <c r="G840" s="27">
        <v>14</v>
      </c>
      <c r="H840" s="80"/>
      <c r="I840" s="27">
        <f t="shared" si="25"/>
        <v>4279</v>
      </c>
      <c r="J840" s="27">
        <v>3823</v>
      </c>
      <c r="K840" s="27">
        <v>456</v>
      </c>
      <c r="L840" s="27">
        <v>9370</v>
      </c>
      <c r="M840" s="27">
        <v>0</v>
      </c>
    </row>
    <row r="841" spans="1:30" s="94" customFormat="1" ht="9" customHeight="1" x14ac:dyDescent="0.2">
      <c r="A841" s="76" t="s">
        <v>82</v>
      </c>
      <c r="B841" s="26" t="s">
        <v>83</v>
      </c>
      <c r="C841" s="26"/>
      <c r="D841" s="27">
        <f t="shared" si="24"/>
        <v>5643</v>
      </c>
      <c r="E841" s="27">
        <v>5642</v>
      </c>
      <c r="F841" s="27">
        <v>1</v>
      </c>
      <c r="G841" s="27">
        <v>25</v>
      </c>
      <c r="H841" s="80"/>
      <c r="I841" s="27">
        <f t="shared" si="25"/>
        <v>2447</v>
      </c>
      <c r="J841" s="27">
        <v>2445</v>
      </c>
      <c r="K841" s="27">
        <v>2</v>
      </c>
      <c r="L841" s="27">
        <v>1884</v>
      </c>
      <c r="M841" s="27">
        <v>0</v>
      </c>
    </row>
    <row r="842" spans="1:30" s="94" customFormat="1" ht="9" customHeight="1" x14ac:dyDescent="0.2">
      <c r="A842" s="81"/>
      <c r="B842" s="39" t="s">
        <v>84</v>
      </c>
      <c r="C842" s="39"/>
      <c r="D842" s="40">
        <f t="shared" si="24"/>
        <v>6737</v>
      </c>
      <c r="E842" s="40">
        <v>6737</v>
      </c>
      <c r="F842" s="40">
        <v>0</v>
      </c>
      <c r="G842" s="40">
        <v>0</v>
      </c>
      <c r="H842" s="185"/>
      <c r="I842" s="40">
        <f t="shared" si="25"/>
        <v>2469</v>
      </c>
      <c r="J842" s="40">
        <v>2469</v>
      </c>
      <c r="K842" s="40">
        <v>0</v>
      </c>
      <c r="L842" s="40">
        <v>2429</v>
      </c>
      <c r="M842" s="40">
        <v>0</v>
      </c>
    </row>
    <row r="843" spans="1:30" s="94" customFormat="1" ht="9" customHeight="1" x14ac:dyDescent="0.2">
      <c r="A843" s="76"/>
      <c r="B843" s="26" t="s">
        <v>85</v>
      </c>
      <c r="C843" s="26"/>
      <c r="D843" s="27">
        <f t="shared" si="24"/>
        <v>21663</v>
      </c>
      <c r="E843" s="27">
        <v>20926</v>
      </c>
      <c r="F843" s="27">
        <v>737</v>
      </c>
      <c r="G843" s="27">
        <v>164</v>
      </c>
      <c r="H843" s="80"/>
      <c r="I843" s="27">
        <f t="shared" si="25"/>
        <v>2691</v>
      </c>
      <c r="J843" s="27">
        <v>2517</v>
      </c>
      <c r="K843" s="27">
        <v>174</v>
      </c>
      <c r="L843" s="27">
        <v>7790</v>
      </c>
      <c r="M843" s="27">
        <v>0</v>
      </c>
    </row>
    <row r="844" spans="1:30" s="94" customFormat="1" ht="9" customHeight="1" x14ac:dyDescent="0.2">
      <c r="A844" s="76" t="s">
        <v>86</v>
      </c>
      <c r="B844" s="26" t="s">
        <v>87</v>
      </c>
      <c r="C844" s="26"/>
      <c r="D844" s="27">
        <f t="shared" si="24"/>
        <v>19649</v>
      </c>
      <c r="E844" s="27">
        <v>18468</v>
      </c>
      <c r="F844" s="27">
        <v>1181</v>
      </c>
      <c r="G844" s="27">
        <v>250</v>
      </c>
      <c r="H844" s="80"/>
      <c r="I844" s="27">
        <f t="shared" si="25"/>
        <v>3692</v>
      </c>
      <c r="J844" s="27">
        <v>3437</v>
      </c>
      <c r="K844" s="27">
        <v>255</v>
      </c>
      <c r="L844" s="27">
        <v>7071</v>
      </c>
      <c r="M844" s="27">
        <v>4024</v>
      </c>
    </row>
    <row r="845" spans="1:30" s="94" customFormat="1" ht="9" customHeight="1" x14ac:dyDescent="0.2">
      <c r="A845" s="76" t="s">
        <v>88</v>
      </c>
      <c r="B845" s="26" t="s">
        <v>88</v>
      </c>
      <c r="C845" s="26"/>
      <c r="D845" s="27">
        <f t="shared" si="24"/>
        <v>5436</v>
      </c>
      <c r="E845" s="27">
        <v>4210</v>
      </c>
      <c r="F845" s="27">
        <v>1226</v>
      </c>
      <c r="G845" s="27">
        <v>2</v>
      </c>
      <c r="H845" s="80"/>
      <c r="I845" s="27">
        <f t="shared" si="25"/>
        <v>1425</v>
      </c>
      <c r="J845" s="27">
        <v>1332</v>
      </c>
      <c r="K845" s="27">
        <v>93</v>
      </c>
      <c r="L845" s="27">
        <v>2306</v>
      </c>
      <c r="M845" s="27">
        <v>0</v>
      </c>
    </row>
    <row r="846" spans="1:30" s="29" customFormat="1" ht="9" customHeight="1" x14ac:dyDescent="0.25">
      <c r="A846" s="76"/>
      <c r="B846" s="26"/>
      <c r="C846" s="26"/>
      <c r="D846" s="27"/>
      <c r="E846" s="27"/>
      <c r="F846" s="27"/>
      <c r="G846" s="27"/>
      <c r="H846" s="80"/>
      <c r="I846" s="27"/>
      <c r="J846" s="27"/>
      <c r="K846" s="27"/>
      <c r="L846" s="27"/>
      <c r="M846" s="27"/>
      <c r="N846" s="77"/>
    </row>
    <row r="847" spans="1:30" ht="9" customHeight="1" x14ac:dyDescent="0.2">
      <c r="A847" s="31">
        <v>2008</v>
      </c>
      <c r="B847" s="37"/>
      <c r="C847" s="37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73"/>
      <c r="O847" s="200"/>
      <c r="P847" s="200"/>
      <c r="Q847" s="200"/>
      <c r="R847" s="200"/>
      <c r="S847" s="200"/>
      <c r="T847" s="200"/>
      <c r="U847" s="200"/>
      <c r="V847" s="200"/>
      <c r="W847" s="200"/>
      <c r="X847" s="200"/>
      <c r="Y847" s="200"/>
      <c r="Z847" s="200"/>
      <c r="AA847" s="200"/>
      <c r="AB847" s="200"/>
      <c r="AC847" s="200"/>
      <c r="AD847" s="200"/>
    </row>
    <row r="848" spans="1:30" ht="9" customHeight="1" x14ac:dyDescent="0.2">
      <c r="A848" s="30" t="s">
        <v>10</v>
      </c>
      <c r="B848" s="215"/>
      <c r="C848" s="619">
        <f>SUM(D850:D908)</f>
        <v>1164936</v>
      </c>
      <c r="D848" s="619"/>
      <c r="E848" s="473">
        <f>SUM(E850:E908)</f>
        <v>905602</v>
      </c>
      <c r="F848" s="473">
        <f>SUM(F850:F908)</f>
        <v>259334</v>
      </c>
      <c r="G848" s="473">
        <f>SUM(G850:G908)</f>
        <v>27567</v>
      </c>
      <c r="H848" s="473"/>
      <c r="I848" s="473">
        <f>SUM(I850:I908)</f>
        <v>247649</v>
      </c>
      <c r="J848" s="473">
        <f>SUM(J850:J908)</f>
        <v>223677</v>
      </c>
      <c r="K848" s="473">
        <f>SUM(K850:K908)</f>
        <v>23972</v>
      </c>
      <c r="L848" s="473">
        <f>SUM(L850:L908)</f>
        <v>349517</v>
      </c>
      <c r="M848" s="473">
        <f>SUM(M850:M908)</f>
        <v>38850</v>
      </c>
      <c r="N848" s="473"/>
      <c r="O848" s="200"/>
      <c r="P848" s="200"/>
      <c r="Q848" s="200"/>
      <c r="R848" s="200"/>
      <c r="S848" s="200"/>
      <c r="T848" s="200"/>
      <c r="U848" s="200"/>
      <c r="V848" s="200"/>
      <c r="W848" s="200"/>
      <c r="X848" s="200"/>
      <c r="Y848" s="200"/>
      <c r="Z848" s="200"/>
      <c r="AA848" s="200"/>
      <c r="AB848" s="200"/>
      <c r="AC848" s="200"/>
      <c r="AD848" s="200"/>
    </row>
    <row r="849" spans="1:30" ht="9" customHeight="1" x14ac:dyDescent="0.2">
      <c r="A849" s="31"/>
      <c r="B849" s="215"/>
      <c r="C849" s="215"/>
      <c r="D849" s="473"/>
      <c r="E849" s="473"/>
      <c r="F849" s="473"/>
      <c r="G849" s="473"/>
      <c r="H849" s="473"/>
      <c r="I849" s="473"/>
      <c r="J849" s="473"/>
      <c r="K849" s="473"/>
      <c r="L849" s="473"/>
      <c r="M849" s="473"/>
      <c r="N849" s="73"/>
      <c r="O849" s="200"/>
      <c r="P849" s="200"/>
      <c r="Q849" s="200"/>
      <c r="R849" s="200"/>
      <c r="S849" s="200"/>
      <c r="T849" s="200"/>
      <c r="U849" s="200"/>
      <c r="V849" s="200"/>
      <c r="W849" s="200"/>
      <c r="X849" s="200"/>
      <c r="Y849" s="200"/>
      <c r="Z849" s="200"/>
      <c r="AA849" s="200"/>
      <c r="AB849" s="200"/>
      <c r="AC849" s="200"/>
      <c r="AD849" s="200"/>
    </row>
    <row r="850" spans="1:30" ht="9" customHeight="1" x14ac:dyDescent="0.2">
      <c r="A850" s="76" t="s">
        <v>14</v>
      </c>
      <c r="B850" s="26" t="s">
        <v>14</v>
      </c>
      <c r="C850" s="26"/>
      <c r="D850" s="27">
        <f t="shared" ref="D850:D908" si="26">SUM(E850:F850)</f>
        <v>8826</v>
      </c>
      <c r="E850" s="27">
        <v>6496</v>
      </c>
      <c r="F850" s="27">
        <v>2330</v>
      </c>
      <c r="G850" s="27">
        <v>157</v>
      </c>
      <c r="H850" s="80"/>
      <c r="I850" s="27">
        <f t="shared" ref="I850:I908" si="27">SUM(J850:K850)</f>
        <v>1040</v>
      </c>
      <c r="J850" s="27">
        <v>1006</v>
      </c>
      <c r="K850" s="27">
        <v>34</v>
      </c>
      <c r="L850" s="27">
        <v>2711</v>
      </c>
      <c r="M850" s="27">
        <v>48</v>
      </c>
      <c r="N850" s="73"/>
      <c r="O850" s="200"/>
      <c r="P850" s="200"/>
      <c r="Q850" s="200"/>
      <c r="R850" s="200"/>
      <c r="S850" s="200"/>
      <c r="T850" s="200"/>
      <c r="U850" s="200"/>
      <c r="V850" s="200"/>
      <c r="W850" s="200"/>
      <c r="X850" s="200"/>
      <c r="Y850" s="200"/>
      <c r="Z850" s="200"/>
      <c r="AA850" s="200"/>
      <c r="AB850" s="200"/>
      <c r="AC850" s="200"/>
      <c r="AD850" s="200"/>
    </row>
    <row r="851" spans="1:30" ht="9" customHeight="1" x14ac:dyDescent="0.2">
      <c r="A851" s="76" t="s">
        <v>15</v>
      </c>
      <c r="B851" s="26" t="s">
        <v>16</v>
      </c>
      <c r="C851" s="26"/>
      <c r="D851" s="27">
        <f t="shared" si="26"/>
        <v>6210</v>
      </c>
      <c r="E851" s="27">
        <v>6202</v>
      </c>
      <c r="F851" s="27">
        <v>8</v>
      </c>
      <c r="G851" s="27">
        <v>6</v>
      </c>
      <c r="H851" s="80"/>
      <c r="I851" s="27">
        <f t="shared" si="27"/>
        <v>500</v>
      </c>
      <c r="J851" s="27">
        <v>423</v>
      </c>
      <c r="K851" s="27">
        <v>77</v>
      </c>
      <c r="L851" s="27">
        <v>5521</v>
      </c>
      <c r="M851" s="27">
        <v>0</v>
      </c>
      <c r="N851" s="73"/>
      <c r="O851" s="200"/>
      <c r="P851" s="200"/>
      <c r="Q851" s="200"/>
      <c r="R851" s="200"/>
      <c r="S851" s="200"/>
      <c r="T851" s="200"/>
      <c r="U851" s="200"/>
      <c r="V851" s="200"/>
      <c r="W851" s="200"/>
      <c r="X851" s="200"/>
      <c r="Y851" s="200"/>
      <c r="Z851" s="200"/>
      <c r="AA851" s="200"/>
      <c r="AB851" s="200"/>
      <c r="AC851" s="200"/>
      <c r="AD851" s="200"/>
    </row>
    <row r="852" spans="1:30" ht="9" customHeight="1" x14ac:dyDescent="0.2">
      <c r="A852" s="76"/>
      <c r="B852" s="26" t="s">
        <v>17</v>
      </c>
      <c r="C852" s="26"/>
      <c r="D852" s="27">
        <f t="shared" si="26"/>
        <v>43290</v>
      </c>
      <c r="E852" s="27">
        <v>42966</v>
      </c>
      <c r="F852" s="27">
        <v>324</v>
      </c>
      <c r="G852" s="27">
        <v>35</v>
      </c>
      <c r="H852" s="80"/>
      <c r="I852" s="27">
        <f t="shared" si="27"/>
        <v>1044</v>
      </c>
      <c r="J852" s="27">
        <v>895</v>
      </c>
      <c r="K852" s="27">
        <v>149</v>
      </c>
      <c r="L852" s="27">
        <v>9729</v>
      </c>
      <c r="M852" s="27">
        <v>1007</v>
      </c>
      <c r="N852" s="73"/>
      <c r="O852" s="200"/>
      <c r="P852" s="200"/>
      <c r="Q852" s="200"/>
      <c r="R852" s="200"/>
      <c r="S852" s="200"/>
      <c r="T852" s="200"/>
      <c r="U852" s="200"/>
      <c r="V852" s="200"/>
      <c r="W852" s="200"/>
      <c r="X852" s="200"/>
      <c r="Y852" s="200"/>
      <c r="Z852" s="200"/>
      <c r="AA852" s="200"/>
      <c r="AB852" s="200"/>
      <c r="AC852" s="200"/>
      <c r="AD852" s="200"/>
    </row>
    <row r="853" spans="1:30" s="94" customFormat="1" ht="9" customHeight="1" x14ac:dyDescent="0.2">
      <c r="A853" s="81" t="s">
        <v>112</v>
      </c>
      <c r="B853" s="39" t="s">
        <v>18</v>
      </c>
      <c r="C853" s="39"/>
      <c r="D853" s="40">
        <f t="shared" si="26"/>
        <v>13265</v>
      </c>
      <c r="E853" s="40">
        <v>12605</v>
      </c>
      <c r="F853" s="40">
        <v>660</v>
      </c>
      <c r="G853" s="40">
        <v>2</v>
      </c>
      <c r="H853" s="185"/>
      <c r="I853" s="40">
        <f t="shared" si="27"/>
        <v>3157</v>
      </c>
      <c r="J853" s="40">
        <v>3072</v>
      </c>
      <c r="K853" s="40">
        <v>85</v>
      </c>
      <c r="L853" s="40">
        <v>4469</v>
      </c>
      <c r="M853" s="40">
        <v>1103</v>
      </c>
      <c r="N853" s="216"/>
      <c r="O853" s="200"/>
      <c r="P853" s="200"/>
      <c r="Q853" s="200"/>
      <c r="R853" s="200"/>
      <c r="S853" s="200"/>
      <c r="T853" s="200"/>
      <c r="U853" s="200"/>
      <c r="V853" s="200"/>
      <c r="W853" s="200"/>
      <c r="X853" s="200"/>
      <c r="Y853" s="200"/>
      <c r="Z853" s="200"/>
      <c r="AA853" s="200"/>
      <c r="AB853" s="200"/>
      <c r="AC853" s="202"/>
      <c r="AD853" s="202"/>
    </row>
    <row r="854" spans="1:30" s="94" customFormat="1" ht="9" customHeight="1" x14ac:dyDescent="0.2">
      <c r="A854" s="76"/>
      <c r="B854" s="26" t="s">
        <v>19</v>
      </c>
      <c r="C854" s="26"/>
      <c r="D854" s="27">
        <f t="shared" si="26"/>
        <v>1909</v>
      </c>
      <c r="E854" s="27">
        <v>1140</v>
      </c>
      <c r="F854" s="27">
        <v>769</v>
      </c>
      <c r="G854" s="27">
        <v>6</v>
      </c>
      <c r="H854" s="80"/>
      <c r="I854" s="27">
        <f t="shared" si="27"/>
        <v>2090</v>
      </c>
      <c r="J854" s="27">
        <v>2076</v>
      </c>
      <c r="K854" s="27">
        <v>14</v>
      </c>
      <c r="L854" s="27">
        <v>3296</v>
      </c>
      <c r="M854" s="27">
        <v>0</v>
      </c>
      <c r="N854" s="216"/>
      <c r="O854" s="202"/>
      <c r="P854" s="202"/>
      <c r="Q854" s="202"/>
      <c r="R854" s="202"/>
      <c r="S854" s="202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</row>
    <row r="855" spans="1:30" s="94" customFormat="1" ht="9" customHeight="1" x14ac:dyDescent="0.2">
      <c r="A855" s="76"/>
      <c r="B855" s="26" t="s">
        <v>20</v>
      </c>
      <c r="C855" s="26"/>
      <c r="D855" s="27">
        <f t="shared" si="26"/>
        <v>28077</v>
      </c>
      <c r="E855" s="27">
        <v>10253</v>
      </c>
      <c r="F855" s="27">
        <v>17824</v>
      </c>
      <c r="G855" s="27">
        <v>1367</v>
      </c>
      <c r="H855" s="80"/>
      <c r="I855" s="27">
        <f t="shared" si="27"/>
        <v>11302</v>
      </c>
      <c r="J855" s="27">
        <v>2769</v>
      </c>
      <c r="K855" s="27">
        <v>8533</v>
      </c>
      <c r="L855" s="27">
        <v>784</v>
      </c>
      <c r="M855" s="27">
        <v>0</v>
      </c>
      <c r="N855" s="216"/>
      <c r="O855" s="202"/>
      <c r="P855" s="202"/>
      <c r="Q855" s="202"/>
      <c r="R855" s="202"/>
      <c r="S855" s="202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</row>
    <row r="856" spans="1:30" s="94" customFormat="1" ht="9" customHeight="1" x14ac:dyDescent="0.2">
      <c r="A856" s="76" t="s">
        <v>21</v>
      </c>
      <c r="B856" s="26" t="s">
        <v>21</v>
      </c>
      <c r="C856" s="26"/>
      <c r="D856" s="27">
        <f t="shared" si="26"/>
        <v>2623</v>
      </c>
      <c r="E856" s="27">
        <v>2623</v>
      </c>
      <c r="F856" s="27">
        <v>0</v>
      </c>
      <c r="G856" s="27">
        <v>88</v>
      </c>
      <c r="H856" s="80"/>
      <c r="I856" s="27">
        <f t="shared" si="27"/>
        <v>804</v>
      </c>
      <c r="J856" s="27">
        <v>775</v>
      </c>
      <c r="K856" s="27">
        <v>29</v>
      </c>
      <c r="L856" s="27">
        <v>1970</v>
      </c>
      <c r="M856" s="27">
        <v>10</v>
      </c>
      <c r="N856" s="216"/>
      <c r="O856" s="202"/>
      <c r="P856" s="202"/>
      <c r="Q856" s="202"/>
      <c r="R856" s="202"/>
      <c r="S856" s="202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</row>
    <row r="857" spans="1:30" s="94" customFormat="1" ht="9" customHeight="1" x14ac:dyDescent="0.2">
      <c r="A857" s="81"/>
      <c r="B857" s="116" t="s">
        <v>22</v>
      </c>
      <c r="C857" s="116"/>
      <c r="D857" s="40">
        <f t="shared" si="26"/>
        <v>6571</v>
      </c>
      <c r="E857" s="40">
        <v>5847</v>
      </c>
      <c r="F857" s="40">
        <v>724</v>
      </c>
      <c r="G857" s="40">
        <v>374</v>
      </c>
      <c r="H857" s="185"/>
      <c r="I857" s="40">
        <f t="shared" si="27"/>
        <v>47673</v>
      </c>
      <c r="J857" s="40">
        <v>47668</v>
      </c>
      <c r="K857" s="40">
        <v>5</v>
      </c>
      <c r="L857" s="40">
        <v>1385</v>
      </c>
      <c r="M857" s="40">
        <v>34</v>
      </c>
      <c r="N857" s="216"/>
      <c r="O857" s="202"/>
      <c r="P857" s="202"/>
      <c r="Q857" s="202"/>
      <c r="R857" s="202"/>
      <c r="S857" s="202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</row>
    <row r="858" spans="1:30" s="94" customFormat="1" ht="9" customHeight="1" x14ac:dyDescent="0.2">
      <c r="A858" s="76" t="s">
        <v>23</v>
      </c>
      <c r="B858" s="26" t="s">
        <v>24</v>
      </c>
      <c r="C858" s="26"/>
      <c r="D858" s="27">
        <f t="shared" si="26"/>
        <v>15277</v>
      </c>
      <c r="E858" s="27">
        <v>12904</v>
      </c>
      <c r="F858" s="27">
        <v>2373</v>
      </c>
      <c r="G858" s="27">
        <v>68</v>
      </c>
      <c r="H858" s="80"/>
      <c r="I858" s="27">
        <f t="shared" si="27"/>
        <v>3064</v>
      </c>
      <c r="J858" s="27">
        <v>2688</v>
      </c>
      <c r="K858" s="27">
        <v>376</v>
      </c>
      <c r="L858" s="27">
        <v>4514</v>
      </c>
      <c r="M858" s="27">
        <v>0</v>
      </c>
      <c r="N858" s="217"/>
      <c r="O858" s="202"/>
      <c r="P858" s="202"/>
      <c r="Q858" s="202"/>
      <c r="R858" s="202"/>
      <c r="S858" s="202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</row>
    <row r="859" spans="1:30" s="94" customFormat="1" ht="9" customHeight="1" x14ac:dyDescent="0.2">
      <c r="A859" s="76" t="s">
        <v>25</v>
      </c>
      <c r="B859" s="26" t="s">
        <v>25</v>
      </c>
      <c r="C859" s="26"/>
      <c r="D859" s="27">
        <f t="shared" si="26"/>
        <v>3496</v>
      </c>
      <c r="E859" s="27">
        <v>3496</v>
      </c>
      <c r="F859" s="27">
        <v>0</v>
      </c>
      <c r="G859" s="27">
        <v>8</v>
      </c>
      <c r="H859" s="80"/>
      <c r="I859" s="27">
        <f t="shared" si="27"/>
        <v>532</v>
      </c>
      <c r="J859" s="27">
        <v>532</v>
      </c>
      <c r="K859" s="27">
        <v>0</v>
      </c>
      <c r="L859" s="27">
        <v>3275</v>
      </c>
      <c r="M859" s="27">
        <v>0</v>
      </c>
      <c r="N859" s="217"/>
      <c r="O859" s="202"/>
      <c r="P859" s="202"/>
      <c r="Q859" s="202"/>
      <c r="R859" s="202"/>
      <c r="S859" s="202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</row>
    <row r="860" spans="1:30" s="94" customFormat="1" ht="9" customHeight="1" x14ac:dyDescent="0.2">
      <c r="A860" s="76"/>
      <c r="B860" s="26" t="s">
        <v>26</v>
      </c>
      <c r="C860" s="26"/>
      <c r="D860" s="27">
        <f t="shared" si="26"/>
        <v>3731</v>
      </c>
      <c r="E860" s="27">
        <v>2818</v>
      </c>
      <c r="F860" s="27">
        <v>913</v>
      </c>
      <c r="G860" s="27">
        <v>413</v>
      </c>
      <c r="H860" s="80"/>
      <c r="I860" s="27">
        <f t="shared" si="27"/>
        <v>1845</v>
      </c>
      <c r="J860" s="27">
        <v>1411</v>
      </c>
      <c r="K860" s="27">
        <v>434</v>
      </c>
      <c r="L860" s="27">
        <v>1823</v>
      </c>
      <c r="M860" s="27">
        <v>2</v>
      </c>
      <c r="N860" s="217"/>
      <c r="O860" s="202"/>
      <c r="P860" s="202"/>
      <c r="Q860" s="202"/>
      <c r="R860" s="202"/>
      <c r="S860" s="202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</row>
    <row r="861" spans="1:30" s="94" customFormat="1" ht="9" customHeight="1" x14ac:dyDescent="0.2">
      <c r="A861" s="81" t="s">
        <v>27</v>
      </c>
      <c r="B861" s="39" t="s">
        <v>96</v>
      </c>
      <c r="C861" s="39"/>
      <c r="D861" s="40">
        <f t="shared" si="26"/>
        <v>11452</v>
      </c>
      <c r="E861" s="40">
        <v>11452</v>
      </c>
      <c r="F861" s="40">
        <v>0</v>
      </c>
      <c r="G861" s="40">
        <v>82</v>
      </c>
      <c r="H861" s="185"/>
      <c r="I861" s="40">
        <f t="shared" si="27"/>
        <v>1658</v>
      </c>
      <c r="J861" s="40">
        <v>1657</v>
      </c>
      <c r="K861" s="40">
        <v>1</v>
      </c>
      <c r="L861" s="40">
        <v>2656</v>
      </c>
      <c r="M861" s="40">
        <v>14</v>
      </c>
      <c r="N861" s="217"/>
      <c r="O861" s="202"/>
      <c r="P861" s="202"/>
      <c r="Q861" s="202"/>
      <c r="R861" s="202"/>
      <c r="S861" s="202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</row>
    <row r="862" spans="1:30" s="94" customFormat="1" ht="9" customHeight="1" x14ac:dyDescent="0.2">
      <c r="A862" s="76"/>
      <c r="B862" s="26" t="s">
        <v>89</v>
      </c>
      <c r="C862" s="26"/>
      <c r="D862" s="27">
        <f t="shared" si="26"/>
        <v>0</v>
      </c>
      <c r="E862" s="27">
        <v>0</v>
      </c>
      <c r="F862" s="27">
        <v>0</v>
      </c>
      <c r="G862" s="27">
        <v>4</v>
      </c>
      <c r="H862" s="80"/>
      <c r="I862" s="27">
        <f t="shared" si="27"/>
        <v>161</v>
      </c>
      <c r="J862" s="27">
        <v>161</v>
      </c>
      <c r="K862" s="27">
        <v>0</v>
      </c>
      <c r="L862" s="27">
        <v>660</v>
      </c>
      <c r="M862" s="27">
        <v>0</v>
      </c>
      <c r="N862" s="217"/>
      <c r="O862" s="202"/>
      <c r="P862" s="202"/>
      <c r="Q862" s="202"/>
      <c r="R862" s="202"/>
      <c r="S862" s="202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</row>
    <row r="863" spans="1:30" s="94" customFormat="1" ht="9" customHeight="1" x14ac:dyDescent="0.2">
      <c r="A863" s="76"/>
      <c r="B863" s="26" t="s">
        <v>90</v>
      </c>
      <c r="C863" s="26"/>
      <c r="D863" s="27">
        <f t="shared" si="26"/>
        <v>0</v>
      </c>
      <c r="E863" s="27">
        <v>0</v>
      </c>
      <c r="F863" s="27">
        <v>0</v>
      </c>
      <c r="G863" s="27">
        <v>4</v>
      </c>
      <c r="H863" s="80"/>
      <c r="I863" s="27">
        <f t="shared" si="27"/>
        <v>70</v>
      </c>
      <c r="J863" s="27">
        <v>70</v>
      </c>
      <c r="K863" s="27">
        <v>0</v>
      </c>
      <c r="L863" s="27">
        <v>472</v>
      </c>
      <c r="M863" s="27">
        <v>0</v>
      </c>
      <c r="N863" s="217"/>
      <c r="O863" s="202"/>
      <c r="P863" s="202"/>
      <c r="Q863" s="202"/>
      <c r="R863" s="202"/>
      <c r="S863" s="202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</row>
    <row r="864" spans="1:30" s="94" customFormat="1" ht="9" customHeight="1" x14ac:dyDescent="0.2">
      <c r="A864" s="76"/>
      <c r="B864" s="26" t="s">
        <v>28</v>
      </c>
      <c r="C864" s="26"/>
      <c r="D864" s="27">
        <f t="shared" si="26"/>
        <v>4175</v>
      </c>
      <c r="E864" s="27">
        <v>4175</v>
      </c>
      <c r="F864" s="27">
        <v>0</v>
      </c>
      <c r="G864" s="27">
        <v>15</v>
      </c>
      <c r="H864" s="80"/>
      <c r="I864" s="27">
        <f t="shared" si="27"/>
        <v>1142</v>
      </c>
      <c r="J864" s="27">
        <v>821</v>
      </c>
      <c r="K864" s="27">
        <v>321</v>
      </c>
      <c r="L864" s="27">
        <v>4431</v>
      </c>
      <c r="M864" s="27">
        <v>2</v>
      </c>
      <c r="N864" s="217"/>
      <c r="O864" s="202"/>
      <c r="P864" s="202"/>
      <c r="Q864" s="202"/>
      <c r="R864" s="202"/>
      <c r="S864" s="202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</row>
    <row r="865" spans="1:30" s="94" customFormat="1" ht="9" customHeight="1" x14ac:dyDescent="0.2">
      <c r="A865" s="81" t="s">
        <v>30</v>
      </c>
      <c r="B865" s="39" t="s">
        <v>31</v>
      </c>
      <c r="C865" s="39"/>
      <c r="D865" s="40">
        <f t="shared" si="26"/>
        <v>16619</v>
      </c>
      <c r="E865" s="40">
        <v>16618</v>
      </c>
      <c r="F865" s="40">
        <v>1</v>
      </c>
      <c r="G865" s="40">
        <v>0</v>
      </c>
      <c r="H865" s="185"/>
      <c r="I865" s="40">
        <f t="shared" si="27"/>
        <v>1386</v>
      </c>
      <c r="J865" s="40">
        <v>1179</v>
      </c>
      <c r="K865" s="40">
        <v>207</v>
      </c>
      <c r="L865" s="40">
        <v>3054</v>
      </c>
      <c r="M865" s="40">
        <v>0</v>
      </c>
      <c r="N865" s="217"/>
      <c r="O865" s="202"/>
      <c r="P865" s="202"/>
      <c r="Q865" s="202"/>
      <c r="R865" s="202"/>
      <c r="S865" s="202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</row>
    <row r="866" spans="1:30" s="94" customFormat="1" ht="9" customHeight="1" x14ac:dyDescent="0.2">
      <c r="A866" s="76"/>
      <c r="B866" s="26" t="s">
        <v>30</v>
      </c>
      <c r="C866" s="26"/>
      <c r="D866" s="27">
        <f t="shared" si="26"/>
        <v>19130</v>
      </c>
      <c r="E866" s="27">
        <v>16107</v>
      </c>
      <c r="F866" s="27">
        <v>3023</v>
      </c>
      <c r="G866" s="27">
        <v>567</v>
      </c>
      <c r="H866" s="80"/>
      <c r="I866" s="27">
        <f t="shared" si="27"/>
        <v>4568</v>
      </c>
      <c r="J866" s="27">
        <v>3633</v>
      </c>
      <c r="K866" s="27">
        <v>935</v>
      </c>
      <c r="L866" s="27">
        <v>11724</v>
      </c>
      <c r="M866" s="27">
        <v>0</v>
      </c>
      <c r="N866" s="217"/>
      <c r="O866" s="202"/>
      <c r="P866" s="202"/>
      <c r="Q866" s="202"/>
      <c r="R866" s="202"/>
      <c r="S866" s="202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</row>
    <row r="867" spans="1:30" s="94" customFormat="1" ht="9" customHeight="1" x14ac:dyDescent="0.2">
      <c r="A867" s="76" t="s">
        <v>111</v>
      </c>
      <c r="B867" s="26" t="s">
        <v>32</v>
      </c>
      <c r="C867" s="26"/>
      <c r="D867" s="27">
        <f t="shared" si="26"/>
        <v>330046</v>
      </c>
      <c r="E867" s="27">
        <v>246850</v>
      </c>
      <c r="F867" s="27">
        <v>83196</v>
      </c>
      <c r="G867" s="27">
        <v>0</v>
      </c>
      <c r="H867" s="80"/>
      <c r="I867" s="27">
        <f t="shared" si="27"/>
        <v>0</v>
      </c>
      <c r="J867" s="27">
        <v>0</v>
      </c>
      <c r="K867" s="27">
        <v>0</v>
      </c>
      <c r="L867" s="27">
        <v>23322</v>
      </c>
      <c r="M867" s="27">
        <v>13193</v>
      </c>
      <c r="N867" s="217"/>
      <c r="O867" s="202"/>
      <c r="P867" s="202"/>
      <c r="Q867" s="202"/>
      <c r="R867" s="202"/>
      <c r="S867" s="202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</row>
    <row r="868" spans="1:30" s="94" customFormat="1" ht="9" customHeight="1" x14ac:dyDescent="0.2">
      <c r="A868" s="76" t="s">
        <v>33</v>
      </c>
      <c r="B868" s="26" t="s">
        <v>33</v>
      </c>
      <c r="C868" s="26"/>
      <c r="D868" s="27">
        <f t="shared" si="26"/>
        <v>5028</v>
      </c>
      <c r="E868" s="27">
        <v>4692</v>
      </c>
      <c r="F868" s="27">
        <v>336</v>
      </c>
      <c r="G868" s="27">
        <v>0</v>
      </c>
      <c r="H868" s="80"/>
      <c r="I868" s="27">
        <f t="shared" si="27"/>
        <v>4934</v>
      </c>
      <c r="J868" s="27">
        <v>4899</v>
      </c>
      <c r="K868" s="27">
        <v>35</v>
      </c>
      <c r="L868" s="27">
        <v>6293</v>
      </c>
      <c r="M868" s="27">
        <v>0</v>
      </c>
      <c r="O868" s="202"/>
      <c r="P868" s="202"/>
      <c r="Q868" s="202"/>
      <c r="R868" s="202"/>
      <c r="S868" s="202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</row>
    <row r="869" spans="1:30" s="94" customFormat="1" ht="9" customHeight="1" x14ac:dyDescent="0.2">
      <c r="A869" s="81" t="s">
        <v>34</v>
      </c>
      <c r="B869" s="39" t="s">
        <v>35</v>
      </c>
      <c r="C869" s="39"/>
      <c r="D869" s="40">
        <f t="shared" si="26"/>
        <v>18852</v>
      </c>
      <c r="E869" s="40">
        <v>11452</v>
      </c>
      <c r="F869" s="40">
        <v>7400</v>
      </c>
      <c r="G869" s="40">
        <v>28</v>
      </c>
      <c r="H869" s="185"/>
      <c r="I869" s="40">
        <f t="shared" si="27"/>
        <v>2700</v>
      </c>
      <c r="J869" s="40">
        <v>2544</v>
      </c>
      <c r="K869" s="40">
        <v>156</v>
      </c>
      <c r="L869" s="40">
        <v>6936</v>
      </c>
      <c r="M869" s="40">
        <v>225</v>
      </c>
      <c r="O869" s="202"/>
      <c r="P869" s="202"/>
      <c r="Q869" s="202"/>
      <c r="R869" s="202"/>
      <c r="S869" s="202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</row>
    <row r="870" spans="1:30" s="94" customFormat="1" ht="9" customHeight="1" x14ac:dyDescent="0.2">
      <c r="A870" s="76" t="s">
        <v>36</v>
      </c>
      <c r="B870" s="26" t="s">
        <v>37</v>
      </c>
      <c r="C870" s="26"/>
      <c r="D870" s="27">
        <f t="shared" si="26"/>
        <v>14278</v>
      </c>
      <c r="E870" s="27">
        <v>12366</v>
      </c>
      <c r="F870" s="27">
        <v>1912</v>
      </c>
      <c r="G870" s="27">
        <v>692</v>
      </c>
      <c r="H870" s="80"/>
      <c r="I870" s="27">
        <f t="shared" si="27"/>
        <v>6913</v>
      </c>
      <c r="J870" s="27">
        <v>6799</v>
      </c>
      <c r="K870" s="27">
        <v>114</v>
      </c>
      <c r="L870" s="27">
        <v>8365</v>
      </c>
      <c r="M870" s="27">
        <v>0</v>
      </c>
      <c r="O870" s="202"/>
      <c r="P870" s="202"/>
      <c r="Q870" s="202"/>
      <c r="R870" s="202"/>
      <c r="S870" s="202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</row>
    <row r="871" spans="1:30" s="94" customFormat="1" ht="9" customHeight="1" x14ac:dyDescent="0.2">
      <c r="A871" s="76"/>
      <c r="B871" s="26" t="s">
        <v>38</v>
      </c>
      <c r="C871" s="26"/>
      <c r="D871" s="27">
        <f t="shared" si="26"/>
        <v>8016</v>
      </c>
      <c r="E871" s="27">
        <v>5678</v>
      </c>
      <c r="F871" s="27">
        <v>2338</v>
      </c>
      <c r="G871" s="27">
        <v>610</v>
      </c>
      <c r="H871" s="80"/>
      <c r="I871" s="27">
        <f t="shared" si="27"/>
        <v>2451</v>
      </c>
      <c r="J871" s="27">
        <v>2377</v>
      </c>
      <c r="K871" s="27">
        <v>74</v>
      </c>
      <c r="L871" s="27">
        <v>3779</v>
      </c>
      <c r="M871" s="27">
        <v>0</v>
      </c>
      <c r="O871" s="202"/>
      <c r="P871" s="202"/>
      <c r="Q871" s="202"/>
      <c r="R871" s="202"/>
      <c r="S871" s="202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</row>
    <row r="872" spans="1:30" s="94" customFormat="1" ht="9" customHeight="1" x14ac:dyDescent="0.2">
      <c r="A872" s="76" t="s">
        <v>39</v>
      </c>
      <c r="B872" s="26" t="s">
        <v>40</v>
      </c>
      <c r="C872" s="26"/>
      <c r="D872" s="27">
        <f t="shared" si="26"/>
        <v>107713</v>
      </c>
      <c r="E872" s="27">
        <v>84802</v>
      </c>
      <c r="F872" s="27">
        <v>22911</v>
      </c>
      <c r="G872" s="27">
        <v>0</v>
      </c>
      <c r="H872" s="80"/>
      <c r="I872" s="27">
        <f t="shared" si="27"/>
        <v>9570</v>
      </c>
      <c r="J872" s="27">
        <v>8639</v>
      </c>
      <c r="K872" s="27">
        <v>931</v>
      </c>
      <c r="L872" s="27">
        <v>25891</v>
      </c>
      <c r="M872" s="27">
        <v>9179</v>
      </c>
      <c r="O872" s="202"/>
      <c r="P872" s="202"/>
      <c r="Q872" s="202"/>
      <c r="R872" s="202"/>
      <c r="S872" s="202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</row>
    <row r="873" spans="1:30" s="94" customFormat="1" ht="9" customHeight="1" x14ac:dyDescent="0.2">
      <c r="A873" s="81"/>
      <c r="B873" s="39" t="s">
        <v>41</v>
      </c>
      <c r="C873" s="39"/>
      <c r="D873" s="40">
        <f t="shared" si="26"/>
        <v>33199</v>
      </c>
      <c r="E873" s="40">
        <v>16573</v>
      </c>
      <c r="F873" s="40">
        <v>16626</v>
      </c>
      <c r="G873" s="40">
        <v>2281</v>
      </c>
      <c r="H873" s="185"/>
      <c r="I873" s="40">
        <f t="shared" si="27"/>
        <v>8475</v>
      </c>
      <c r="J873" s="40">
        <v>5740</v>
      </c>
      <c r="K873" s="40">
        <v>2735</v>
      </c>
      <c r="L873" s="40">
        <v>5936</v>
      </c>
      <c r="M873" s="40">
        <v>8</v>
      </c>
      <c r="O873" s="202"/>
      <c r="P873" s="202"/>
      <c r="Q873" s="202"/>
      <c r="R873" s="202"/>
      <c r="S873" s="202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</row>
    <row r="874" spans="1:30" s="94" customFormat="1" ht="9" customHeight="1" x14ac:dyDescent="0.2">
      <c r="A874" s="76" t="s">
        <v>32</v>
      </c>
      <c r="B874" s="26" t="s">
        <v>42</v>
      </c>
      <c r="C874" s="26"/>
      <c r="D874" s="27">
        <f t="shared" si="26"/>
        <v>41041</v>
      </c>
      <c r="E874" s="27">
        <v>39904</v>
      </c>
      <c r="F874" s="27">
        <v>1137</v>
      </c>
      <c r="G874" s="27">
        <v>71</v>
      </c>
      <c r="H874" s="80"/>
      <c r="I874" s="27">
        <f t="shared" si="27"/>
        <v>32542</v>
      </c>
      <c r="J874" s="27">
        <v>27693</v>
      </c>
      <c r="K874" s="27">
        <v>4849</v>
      </c>
      <c r="L874" s="27">
        <v>23147</v>
      </c>
      <c r="M874" s="27">
        <v>0</v>
      </c>
      <c r="O874" s="202"/>
      <c r="P874" s="202"/>
      <c r="Q874" s="202"/>
      <c r="R874" s="202"/>
      <c r="S874" s="202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</row>
    <row r="875" spans="1:30" s="94" customFormat="1" ht="9" customHeight="1" x14ac:dyDescent="0.2">
      <c r="A875" s="76" t="s">
        <v>43</v>
      </c>
      <c r="B875" s="26" t="s">
        <v>44</v>
      </c>
      <c r="C875" s="26"/>
      <c r="D875" s="27">
        <f t="shared" si="26"/>
        <v>10110</v>
      </c>
      <c r="E875" s="27">
        <v>7420</v>
      </c>
      <c r="F875" s="27">
        <v>2690</v>
      </c>
      <c r="G875" s="27">
        <v>70</v>
      </c>
      <c r="H875" s="80"/>
      <c r="I875" s="27">
        <f t="shared" si="27"/>
        <v>2464</v>
      </c>
      <c r="J875" s="27">
        <v>2391</v>
      </c>
      <c r="K875" s="27">
        <v>73</v>
      </c>
      <c r="L875" s="27">
        <v>5068</v>
      </c>
      <c r="M875" s="27">
        <v>4</v>
      </c>
      <c r="O875" s="202"/>
      <c r="P875" s="202"/>
      <c r="Q875" s="202"/>
      <c r="R875" s="202"/>
      <c r="S875" s="202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</row>
    <row r="876" spans="1:30" s="94" customFormat="1" ht="9" customHeight="1" x14ac:dyDescent="0.2">
      <c r="A876" s="76"/>
      <c r="B876" s="26" t="s">
        <v>45</v>
      </c>
      <c r="C876" s="26"/>
      <c r="D876" s="27">
        <f t="shared" si="26"/>
        <v>1496</v>
      </c>
      <c r="E876" s="27">
        <v>1496</v>
      </c>
      <c r="F876" s="27">
        <v>0</v>
      </c>
      <c r="G876" s="27">
        <v>0</v>
      </c>
      <c r="H876" s="80"/>
      <c r="I876" s="27">
        <f t="shared" si="27"/>
        <v>517</v>
      </c>
      <c r="J876" s="27">
        <v>517</v>
      </c>
      <c r="K876" s="27">
        <v>0</v>
      </c>
      <c r="L876" s="27">
        <v>5404</v>
      </c>
      <c r="M876" s="27">
        <v>0</v>
      </c>
      <c r="O876" s="202"/>
      <c r="P876" s="202"/>
      <c r="Q876" s="202"/>
      <c r="R876" s="202"/>
      <c r="S876" s="202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</row>
    <row r="877" spans="1:30" s="94" customFormat="1" ht="9" customHeight="1" x14ac:dyDescent="0.2">
      <c r="A877" s="81" t="s">
        <v>46</v>
      </c>
      <c r="B877" s="39" t="s">
        <v>47</v>
      </c>
      <c r="C877" s="39"/>
      <c r="D877" s="40">
        <f t="shared" si="26"/>
        <v>1543</v>
      </c>
      <c r="E877" s="40">
        <v>1543</v>
      </c>
      <c r="F877" s="40">
        <v>0</v>
      </c>
      <c r="G877" s="40">
        <v>0</v>
      </c>
      <c r="H877" s="185"/>
      <c r="I877" s="40">
        <f t="shared" si="27"/>
        <v>1307</v>
      </c>
      <c r="J877" s="40">
        <v>1307</v>
      </c>
      <c r="K877" s="40">
        <v>0</v>
      </c>
      <c r="L877" s="40">
        <v>13812</v>
      </c>
      <c r="M877" s="40">
        <v>0</v>
      </c>
      <c r="O877" s="202"/>
      <c r="P877" s="202"/>
      <c r="Q877" s="202"/>
      <c r="R877" s="202"/>
      <c r="S877" s="202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</row>
    <row r="878" spans="1:30" s="94" customFormat="1" ht="9" customHeight="1" x14ac:dyDescent="0.2">
      <c r="A878" s="76" t="s">
        <v>48</v>
      </c>
      <c r="B878" s="26" t="s">
        <v>49</v>
      </c>
      <c r="C878" s="26"/>
      <c r="D878" s="27">
        <f t="shared" si="26"/>
        <v>2877</v>
      </c>
      <c r="E878" s="27">
        <v>2877</v>
      </c>
      <c r="F878" s="27">
        <v>0</v>
      </c>
      <c r="G878" s="27">
        <v>4</v>
      </c>
      <c r="H878" s="80"/>
      <c r="I878" s="27">
        <f t="shared" si="27"/>
        <v>2194</v>
      </c>
      <c r="J878" s="27">
        <v>2194</v>
      </c>
      <c r="K878" s="27">
        <v>0</v>
      </c>
      <c r="L878" s="27">
        <v>5217</v>
      </c>
      <c r="M878" s="27">
        <v>0</v>
      </c>
      <c r="O878" s="202"/>
      <c r="P878" s="202"/>
      <c r="Q878" s="202"/>
      <c r="R878" s="202"/>
      <c r="S878" s="202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</row>
    <row r="879" spans="1:30" s="94" customFormat="1" ht="9" customHeight="1" x14ac:dyDescent="0.2">
      <c r="A879" s="76" t="s">
        <v>50</v>
      </c>
      <c r="B879" s="26" t="s">
        <v>51</v>
      </c>
      <c r="C879" s="26"/>
      <c r="D879" s="27">
        <f t="shared" si="26"/>
        <v>103146</v>
      </c>
      <c r="E879" s="27">
        <v>84969</v>
      </c>
      <c r="F879" s="27">
        <v>18177</v>
      </c>
      <c r="G879" s="27">
        <v>492</v>
      </c>
      <c r="H879" s="80"/>
      <c r="I879" s="27">
        <f t="shared" si="27"/>
        <v>4254</v>
      </c>
      <c r="J879" s="27">
        <v>3725</v>
      </c>
      <c r="K879" s="27">
        <v>529</v>
      </c>
      <c r="L879" s="27">
        <v>2258</v>
      </c>
      <c r="M879" s="27">
        <v>0</v>
      </c>
      <c r="O879" s="202"/>
      <c r="P879" s="202"/>
      <c r="Q879" s="202"/>
      <c r="R879" s="202"/>
      <c r="S879" s="202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</row>
    <row r="880" spans="1:30" s="94" customFormat="1" ht="9" customHeight="1" x14ac:dyDescent="0.2">
      <c r="A880" s="76" t="s">
        <v>52</v>
      </c>
      <c r="B880" s="26" t="s">
        <v>53</v>
      </c>
      <c r="C880" s="26"/>
      <c r="D880" s="27">
        <f t="shared" si="26"/>
        <v>3470</v>
      </c>
      <c r="E880" s="27">
        <v>3200</v>
      </c>
      <c r="F880" s="27">
        <v>270</v>
      </c>
      <c r="G880" s="27">
        <v>964</v>
      </c>
      <c r="H880" s="80"/>
      <c r="I880" s="27">
        <f t="shared" si="27"/>
        <v>1600</v>
      </c>
      <c r="J880" s="27">
        <v>1599</v>
      </c>
      <c r="K880" s="27">
        <v>1</v>
      </c>
      <c r="L880" s="27">
        <v>944</v>
      </c>
      <c r="M880" s="27">
        <v>0</v>
      </c>
      <c r="O880" s="202"/>
      <c r="P880" s="202"/>
      <c r="Q880" s="202"/>
      <c r="R880" s="202"/>
      <c r="S880" s="202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</row>
    <row r="881" spans="1:30" s="94" customFormat="1" ht="9" customHeight="1" x14ac:dyDescent="0.2">
      <c r="A881" s="81"/>
      <c r="B881" s="39" t="s">
        <v>52</v>
      </c>
      <c r="C881" s="39"/>
      <c r="D881" s="40">
        <f t="shared" si="26"/>
        <v>9898</v>
      </c>
      <c r="E881" s="40">
        <v>9465</v>
      </c>
      <c r="F881" s="40">
        <v>433</v>
      </c>
      <c r="G881" s="40">
        <v>8</v>
      </c>
      <c r="H881" s="185"/>
      <c r="I881" s="40">
        <f t="shared" si="27"/>
        <v>4572</v>
      </c>
      <c r="J881" s="40">
        <v>4539</v>
      </c>
      <c r="K881" s="40">
        <v>33</v>
      </c>
      <c r="L881" s="40">
        <v>3388</v>
      </c>
      <c r="M881" s="40">
        <v>0</v>
      </c>
      <c r="O881" s="202"/>
      <c r="P881" s="202"/>
      <c r="Q881" s="202"/>
      <c r="R881" s="202"/>
      <c r="S881" s="202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</row>
    <row r="882" spans="1:30" s="94" customFormat="1" ht="9" customHeight="1" x14ac:dyDescent="0.2">
      <c r="A882" s="76"/>
      <c r="B882" s="26" t="s">
        <v>54</v>
      </c>
      <c r="C882" s="26"/>
      <c r="D882" s="27">
        <f t="shared" si="26"/>
        <v>732</v>
      </c>
      <c r="E882" s="27">
        <v>732</v>
      </c>
      <c r="F882" s="27">
        <v>0</v>
      </c>
      <c r="G882" s="27">
        <v>40</v>
      </c>
      <c r="H882" s="80"/>
      <c r="I882" s="27">
        <f t="shared" si="27"/>
        <v>2392</v>
      </c>
      <c r="J882" s="27">
        <v>2392</v>
      </c>
      <c r="K882" s="27">
        <v>0</v>
      </c>
      <c r="L882" s="27">
        <v>2638</v>
      </c>
      <c r="M882" s="27">
        <v>0</v>
      </c>
      <c r="O882" s="202"/>
      <c r="P882" s="202"/>
      <c r="Q882" s="202"/>
      <c r="R882" s="202"/>
      <c r="S882" s="202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</row>
    <row r="883" spans="1:30" s="94" customFormat="1" ht="9" customHeight="1" x14ac:dyDescent="0.2">
      <c r="A883" s="76" t="s">
        <v>55</v>
      </c>
      <c r="B883" s="26" t="s">
        <v>55</v>
      </c>
      <c r="C883" s="26"/>
      <c r="D883" s="27">
        <f t="shared" si="26"/>
        <v>10264</v>
      </c>
      <c r="E883" s="27">
        <v>9482</v>
      </c>
      <c r="F883" s="27">
        <v>782</v>
      </c>
      <c r="G883" s="27">
        <v>52</v>
      </c>
      <c r="H883" s="80"/>
      <c r="I883" s="27">
        <f t="shared" si="27"/>
        <v>3918</v>
      </c>
      <c r="J883" s="27">
        <v>3725</v>
      </c>
      <c r="K883" s="27">
        <v>193</v>
      </c>
      <c r="L883" s="27">
        <v>10061</v>
      </c>
      <c r="M883" s="27">
        <v>458</v>
      </c>
      <c r="O883" s="202"/>
      <c r="P883" s="202"/>
      <c r="Q883" s="202"/>
      <c r="R883" s="202"/>
      <c r="S883" s="202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</row>
    <row r="884" spans="1:30" s="94" customFormat="1" ht="9" customHeight="1" x14ac:dyDescent="0.2">
      <c r="A884" s="76"/>
      <c r="B884" s="26" t="s">
        <v>56</v>
      </c>
      <c r="C884" s="26"/>
      <c r="D884" s="27">
        <f t="shared" si="26"/>
        <v>0</v>
      </c>
      <c r="E884" s="27">
        <v>0</v>
      </c>
      <c r="F884" s="27">
        <v>0</v>
      </c>
      <c r="G884" s="27">
        <v>0</v>
      </c>
      <c r="H884" s="80"/>
      <c r="I884" s="27">
        <f t="shared" si="27"/>
        <v>441</v>
      </c>
      <c r="J884" s="27">
        <v>441</v>
      </c>
      <c r="K884" s="27">
        <v>0</v>
      </c>
      <c r="L884" s="27">
        <v>2116</v>
      </c>
      <c r="M884" s="27">
        <v>0</v>
      </c>
      <c r="O884" s="202"/>
      <c r="P884" s="202"/>
      <c r="Q884" s="202"/>
      <c r="R884" s="202"/>
      <c r="S884" s="202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</row>
    <row r="885" spans="1:30" s="94" customFormat="1" ht="9" customHeight="1" x14ac:dyDescent="0.2">
      <c r="A885" s="81" t="s">
        <v>57</v>
      </c>
      <c r="B885" s="39" t="s">
        <v>57</v>
      </c>
      <c r="C885" s="39"/>
      <c r="D885" s="40">
        <f t="shared" si="26"/>
        <v>8012</v>
      </c>
      <c r="E885" s="40">
        <v>7058</v>
      </c>
      <c r="F885" s="40">
        <v>954</v>
      </c>
      <c r="G885" s="40">
        <v>42</v>
      </c>
      <c r="H885" s="185"/>
      <c r="I885" s="40">
        <f t="shared" si="27"/>
        <v>3199</v>
      </c>
      <c r="J885" s="40">
        <v>3199</v>
      </c>
      <c r="K885" s="40">
        <v>0</v>
      </c>
      <c r="L885" s="40">
        <v>5405</v>
      </c>
      <c r="M885" s="40">
        <v>851</v>
      </c>
      <c r="O885" s="202"/>
      <c r="P885" s="202"/>
      <c r="Q885" s="202"/>
      <c r="R885" s="202"/>
      <c r="S885" s="202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</row>
    <row r="886" spans="1:30" s="94" customFormat="1" ht="9" customHeight="1" x14ac:dyDescent="0.2">
      <c r="A886" s="76" t="s">
        <v>59</v>
      </c>
      <c r="B886" s="26" t="s">
        <v>60</v>
      </c>
      <c r="C886" s="26"/>
      <c r="D886" s="27">
        <f t="shared" si="26"/>
        <v>84004</v>
      </c>
      <c r="E886" s="27">
        <v>32040</v>
      </c>
      <c r="F886" s="27">
        <v>51964</v>
      </c>
      <c r="G886" s="27">
        <v>15331</v>
      </c>
      <c r="H886" s="80"/>
      <c r="I886" s="27">
        <f t="shared" si="27"/>
        <v>12300</v>
      </c>
      <c r="J886" s="27">
        <v>12109</v>
      </c>
      <c r="K886" s="27">
        <v>191</v>
      </c>
      <c r="L886" s="27">
        <v>7635</v>
      </c>
      <c r="M886" s="27">
        <v>2127</v>
      </c>
      <c r="O886" s="202"/>
      <c r="P886" s="202"/>
      <c r="Q886" s="202"/>
      <c r="R886" s="202"/>
      <c r="S886" s="202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</row>
    <row r="887" spans="1:30" s="94" customFormat="1" ht="9" customHeight="1" x14ac:dyDescent="0.2">
      <c r="A887" s="76"/>
      <c r="B887" s="26" t="s">
        <v>61</v>
      </c>
      <c r="C887" s="26"/>
      <c r="D887" s="27">
        <f t="shared" si="26"/>
        <v>1565</v>
      </c>
      <c r="E887" s="27">
        <v>1565</v>
      </c>
      <c r="F887" s="27">
        <v>0</v>
      </c>
      <c r="G887" s="27">
        <v>4</v>
      </c>
      <c r="H887" s="80"/>
      <c r="I887" s="27">
        <f t="shared" si="27"/>
        <v>2432</v>
      </c>
      <c r="J887" s="27">
        <v>2408</v>
      </c>
      <c r="K887" s="27">
        <v>24</v>
      </c>
      <c r="L887" s="27">
        <v>2622</v>
      </c>
      <c r="M887" s="27">
        <v>0</v>
      </c>
      <c r="O887" s="202"/>
      <c r="P887" s="202"/>
      <c r="Q887" s="202"/>
      <c r="R887" s="202"/>
      <c r="S887" s="202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</row>
    <row r="888" spans="1:30" s="94" customFormat="1" ht="9" customHeight="1" x14ac:dyDescent="0.2">
      <c r="A888" s="76"/>
      <c r="B888" s="26" t="s">
        <v>62</v>
      </c>
      <c r="C888" s="26"/>
      <c r="D888" s="27">
        <f t="shared" si="26"/>
        <v>4952</v>
      </c>
      <c r="E888" s="27">
        <v>1070</v>
      </c>
      <c r="F888" s="27">
        <v>3882</v>
      </c>
      <c r="G888" s="27">
        <v>658</v>
      </c>
      <c r="H888" s="80"/>
      <c r="I888" s="27">
        <f t="shared" si="27"/>
        <v>5290</v>
      </c>
      <c r="J888" s="27">
        <v>4976</v>
      </c>
      <c r="K888" s="27">
        <v>314</v>
      </c>
      <c r="L888" s="27">
        <v>5381</v>
      </c>
      <c r="M888" s="27">
        <v>2</v>
      </c>
      <c r="O888" s="202"/>
      <c r="P888" s="202"/>
      <c r="Q888" s="202"/>
      <c r="R888" s="202"/>
      <c r="S888" s="202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</row>
    <row r="889" spans="1:30" s="94" customFormat="1" ht="9" customHeight="1" x14ac:dyDescent="0.2">
      <c r="A889" s="81" t="s">
        <v>63</v>
      </c>
      <c r="B889" s="39" t="s">
        <v>63</v>
      </c>
      <c r="C889" s="39"/>
      <c r="D889" s="40">
        <f t="shared" si="26"/>
        <v>11811</v>
      </c>
      <c r="E889" s="40">
        <v>9558</v>
      </c>
      <c r="F889" s="40">
        <v>2253</v>
      </c>
      <c r="G889" s="40">
        <v>24</v>
      </c>
      <c r="H889" s="185"/>
      <c r="I889" s="40">
        <f t="shared" si="27"/>
        <v>4885</v>
      </c>
      <c r="J889" s="40">
        <v>4501</v>
      </c>
      <c r="K889" s="40">
        <v>384</v>
      </c>
      <c r="L889" s="40">
        <v>5464</v>
      </c>
      <c r="M889" s="40">
        <v>0</v>
      </c>
      <c r="O889" s="202"/>
      <c r="P889" s="202"/>
      <c r="Q889" s="202"/>
      <c r="R889" s="202"/>
      <c r="S889" s="202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</row>
    <row r="890" spans="1:30" s="94" customFormat="1" ht="9" customHeight="1" x14ac:dyDescent="0.2">
      <c r="A890" s="76"/>
      <c r="B890" s="26" t="s">
        <v>64</v>
      </c>
      <c r="C890" s="26"/>
      <c r="D890" s="27">
        <f t="shared" si="26"/>
        <v>90</v>
      </c>
      <c r="E890" s="27">
        <v>90</v>
      </c>
      <c r="F890" s="27">
        <v>0</v>
      </c>
      <c r="G890" s="27">
        <v>6</v>
      </c>
      <c r="H890" s="80"/>
      <c r="I890" s="27">
        <f t="shared" si="27"/>
        <v>349</v>
      </c>
      <c r="J890" s="27">
        <v>349</v>
      </c>
      <c r="K890" s="27">
        <v>0</v>
      </c>
      <c r="L890" s="27">
        <v>1396</v>
      </c>
      <c r="M890" s="27">
        <v>0</v>
      </c>
      <c r="O890" s="202"/>
      <c r="P890" s="202"/>
      <c r="Q890" s="202"/>
      <c r="R890" s="202"/>
      <c r="S890" s="202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</row>
    <row r="891" spans="1:30" s="94" customFormat="1" ht="9" customHeight="1" x14ac:dyDescent="0.2">
      <c r="A891" s="76" t="s">
        <v>65</v>
      </c>
      <c r="B891" s="26" t="s">
        <v>66</v>
      </c>
      <c r="C891" s="26"/>
      <c r="D891" s="27">
        <f t="shared" si="26"/>
        <v>21063</v>
      </c>
      <c r="E891" s="27">
        <v>20731</v>
      </c>
      <c r="F891" s="27">
        <v>332</v>
      </c>
      <c r="G891" s="27">
        <v>0</v>
      </c>
      <c r="H891" s="80"/>
      <c r="I891" s="27">
        <f t="shared" si="27"/>
        <v>8268</v>
      </c>
      <c r="J891" s="27">
        <v>7719</v>
      </c>
      <c r="K891" s="27">
        <v>549</v>
      </c>
      <c r="L891" s="27">
        <v>14440</v>
      </c>
      <c r="M891" s="27">
        <v>0</v>
      </c>
      <c r="O891" s="202"/>
      <c r="P891" s="202"/>
      <c r="Q891" s="202"/>
      <c r="R891" s="202"/>
      <c r="S891" s="202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</row>
    <row r="892" spans="1:30" s="94" customFormat="1" ht="9" customHeight="1" x14ac:dyDescent="0.2">
      <c r="A892" s="76"/>
      <c r="B892" s="26" t="s">
        <v>67</v>
      </c>
      <c r="C892" s="26"/>
      <c r="D892" s="27">
        <f t="shared" si="26"/>
        <v>7483</v>
      </c>
      <c r="E892" s="27">
        <v>7385</v>
      </c>
      <c r="F892" s="27">
        <v>98</v>
      </c>
      <c r="G892" s="27">
        <v>0</v>
      </c>
      <c r="H892" s="80"/>
      <c r="I892" s="27">
        <f t="shared" si="27"/>
        <v>4913</v>
      </c>
      <c r="J892" s="27">
        <v>4892</v>
      </c>
      <c r="K892" s="27">
        <v>21</v>
      </c>
      <c r="L892" s="27">
        <v>6577</v>
      </c>
      <c r="M892" s="27">
        <v>0</v>
      </c>
      <c r="O892" s="202"/>
      <c r="P892" s="202"/>
      <c r="Q892" s="202"/>
      <c r="R892" s="202"/>
      <c r="S892" s="202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</row>
    <row r="893" spans="1:30" s="94" customFormat="1" ht="9" customHeight="1" x14ac:dyDescent="0.2">
      <c r="A893" s="81"/>
      <c r="B893" s="39" t="s">
        <v>68</v>
      </c>
      <c r="C893" s="39"/>
      <c r="D893" s="40">
        <f t="shared" si="26"/>
        <v>15078</v>
      </c>
      <c r="E893" s="40">
        <v>10903</v>
      </c>
      <c r="F893" s="40">
        <v>4175</v>
      </c>
      <c r="G893" s="40">
        <v>1875</v>
      </c>
      <c r="H893" s="185"/>
      <c r="I893" s="40">
        <f t="shared" si="27"/>
        <v>3747</v>
      </c>
      <c r="J893" s="40">
        <v>3665</v>
      </c>
      <c r="K893" s="40">
        <v>82</v>
      </c>
      <c r="L893" s="40">
        <v>5242</v>
      </c>
      <c r="M893" s="40">
        <v>0</v>
      </c>
      <c r="O893" s="202"/>
      <c r="P893" s="202"/>
      <c r="Q893" s="202"/>
      <c r="R893" s="202"/>
      <c r="S893" s="202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</row>
    <row r="894" spans="1:30" s="94" customFormat="1" ht="9" customHeight="1" x14ac:dyDescent="0.2">
      <c r="A894" s="76" t="s">
        <v>69</v>
      </c>
      <c r="B894" s="26" t="s">
        <v>70</v>
      </c>
      <c r="C894" s="26"/>
      <c r="D894" s="27">
        <f t="shared" si="26"/>
        <v>5008</v>
      </c>
      <c r="E894" s="27">
        <v>5008</v>
      </c>
      <c r="F894" s="27">
        <v>0</v>
      </c>
      <c r="G894" s="27">
        <v>618</v>
      </c>
      <c r="H894" s="80"/>
      <c r="I894" s="27">
        <f t="shared" si="27"/>
        <v>2390</v>
      </c>
      <c r="J894" s="27">
        <v>2239</v>
      </c>
      <c r="K894" s="27">
        <v>151</v>
      </c>
      <c r="L894" s="27">
        <v>7719</v>
      </c>
      <c r="M894" s="27">
        <v>756</v>
      </c>
      <c r="O894" s="202"/>
      <c r="P894" s="202"/>
      <c r="Q894" s="202"/>
      <c r="R894" s="202"/>
      <c r="S894" s="202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</row>
    <row r="895" spans="1:30" s="94" customFormat="1" ht="9" customHeight="1" x14ac:dyDescent="0.2">
      <c r="A895" s="76"/>
      <c r="B895" s="26" t="s">
        <v>71</v>
      </c>
      <c r="C895" s="26"/>
      <c r="D895" s="27">
        <f t="shared" si="26"/>
        <v>1563</v>
      </c>
      <c r="E895" s="27">
        <v>903</v>
      </c>
      <c r="F895" s="27">
        <v>660</v>
      </c>
      <c r="G895" s="27">
        <v>0</v>
      </c>
      <c r="H895" s="80"/>
      <c r="I895" s="27">
        <f t="shared" si="27"/>
        <v>1633</v>
      </c>
      <c r="J895" s="27">
        <v>1633</v>
      </c>
      <c r="K895" s="27">
        <v>0</v>
      </c>
      <c r="L895" s="27">
        <v>5614</v>
      </c>
      <c r="M895" s="27">
        <v>2</v>
      </c>
      <c r="O895" s="202"/>
      <c r="P895" s="202"/>
      <c r="Q895" s="202"/>
      <c r="R895" s="202"/>
      <c r="S895" s="202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</row>
    <row r="896" spans="1:30" s="94" customFormat="1" ht="9" customHeight="1" x14ac:dyDescent="0.2">
      <c r="A896" s="76"/>
      <c r="B896" s="26" t="s">
        <v>72</v>
      </c>
      <c r="C896" s="26"/>
      <c r="D896" s="27">
        <f t="shared" si="26"/>
        <v>25262</v>
      </c>
      <c r="E896" s="27">
        <v>22260</v>
      </c>
      <c r="F896" s="27">
        <v>3002</v>
      </c>
      <c r="G896" s="27">
        <v>14</v>
      </c>
      <c r="H896" s="80"/>
      <c r="I896" s="27">
        <f t="shared" si="27"/>
        <v>2975</v>
      </c>
      <c r="J896" s="27">
        <v>2687</v>
      </c>
      <c r="K896" s="27">
        <v>288</v>
      </c>
      <c r="L896" s="27">
        <v>14020</v>
      </c>
      <c r="M896" s="27">
        <v>3673</v>
      </c>
      <c r="O896" s="202"/>
      <c r="P896" s="202"/>
      <c r="Q896" s="202"/>
      <c r="R896" s="202"/>
      <c r="S896" s="202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</row>
    <row r="897" spans="1:30" s="94" customFormat="1" ht="9" customHeight="1" x14ac:dyDescent="0.2">
      <c r="A897" s="81"/>
      <c r="B897" s="39" t="s">
        <v>73</v>
      </c>
      <c r="C897" s="39"/>
      <c r="D897" s="40">
        <f t="shared" si="26"/>
        <v>0</v>
      </c>
      <c r="E897" s="40">
        <v>0</v>
      </c>
      <c r="F897" s="40">
        <v>0</v>
      </c>
      <c r="G897" s="40">
        <v>0</v>
      </c>
      <c r="H897" s="185"/>
      <c r="I897" s="40">
        <f t="shared" si="27"/>
        <v>151</v>
      </c>
      <c r="J897" s="40">
        <v>146</v>
      </c>
      <c r="K897" s="40">
        <v>5</v>
      </c>
      <c r="L897" s="40">
        <v>2109</v>
      </c>
      <c r="M897" s="40">
        <v>0</v>
      </c>
      <c r="O897" s="202"/>
      <c r="P897" s="202"/>
      <c r="Q897" s="202"/>
      <c r="R897" s="202"/>
      <c r="S897" s="202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</row>
    <row r="898" spans="1:30" s="94" customFormat="1" ht="9" customHeight="1" x14ac:dyDescent="0.2">
      <c r="A898" s="76" t="s">
        <v>74</v>
      </c>
      <c r="B898" s="26" t="s">
        <v>75</v>
      </c>
      <c r="C898" s="26"/>
      <c r="D898" s="27">
        <f t="shared" si="26"/>
        <v>16944</v>
      </c>
      <c r="E898" s="27">
        <v>16219</v>
      </c>
      <c r="F898" s="27">
        <v>725</v>
      </c>
      <c r="G898" s="27">
        <v>42</v>
      </c>
      <c r="H898" s="80"/>
      <c r="I898" s="27">
        <f t="shared" si="27"/>
        <v>4154</v>
      </c>
      <c r="J898" s="27">
        <v>4107</v>
      </c>
      <c r="K898" s="27">
        <v>47</v>
      </c>
      <c r="L898" s="27">
        <v>2371</v>
      </c>
      <c r="M898" s="27">
        <v>1784</v>
      </c>
      <c r="O898" s="202"/>
      <c r="P898" s="202"/>
      <c r="Q898" s="202"/>
      <c r="R898" s="202"/>
      <c r="S898" s="202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</row>
    <row r="899" spans="1:30" s="94" customFormat="1" ht="9" customHeight="1" x14ac:dyDescent="0.2">
      <c r="A899" s="76" t="s">
        <v>76</v>
      </c>
      <c r="B899" s="26" t="s">
        <v>77</v>
      </c>
      <c r="C899" s="26"/>
      <c r="D899" s="27">
        <f t="shared" si="26"/>
        <v>2233</v>
      </c>
      <c r="E899" s="27">
        <v>2233</v>
      </c>
      <c r="F899" s="27">
        <v>0</v>
      </c>
      <c r="G899" s="27">
        <v>82</v>
      </c>
      <c r="H899" s="80"/>
      <c r="I899" s="27">
        <f t="shared" si="27"/>
        <v>609</v>
      </c>
      <c r="J899" s="27">
        <v>588</v>
      </c>
      <c r="K899" s="27">
        <v>21</v>
      </c>
      <c r="L899" s="27">
        <v>6440</v>
      </c>
      <c r="M899" s="27">
        <v>0</v>
      </c>
      <c r="O899" s="202"/>
      <c r="P899" s="202"/>
      <c r="Q899" s="202"/>
      <c r="R899" s="202"/>
      <c r="S899" s="202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</row>
    <row r="900" spans="1:30" s="94" customFormat="1" ht="9" customHeight="1" x14ac:dyDescent="0.2">
      <c r="A900" s="76"/>
      <c r="B900" s="26" t="s">
        <v>78</v>
      </c>
      <c r="C900" s="26"/>
      <c r="D900" s="27">
        <f t="shared" si="26"/>
        <v>1372</v>
      </c>
      <c r="E900" s="27">
        <v>1372</v>
      </c>
      <c r="F900" s="27">
        <v>0</v>
      </c>
      <c r="G900" s="27">
        <v>0</v>
      </c>
      <c r="H900" s="80"/>
      <c r="I900" s="27">
        <f t="shared" si="27"/>
        <v>344</v>
      </c>
      <c r="J900" s="27">
        <v>319</v>
      </c>
      <c r="K900" s="27">
        <v>25</v>
      </c>
      <c r="L900" s="27">
        <v>1934</v>
      </c>
      <c r="M900" s="27">
        <v>81</v>
      </c>
      <c r="O900" s="202"/>
      <c r="P900" s="202"/>
      <c r="Q900" s="202"/>
      <c r="R900" s="202"/>
      <c r="S900" s="202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</row>
    <row r="901" spans="1:30" s="94" customFormat="1" ht="9" customHeight="1" x14ac:dyDescent="0.2">
      <c r="A901" s="81"/>
      <c r="B901" s="39" t="s">
        <v>79</v>
      </c>
      <c r="C901" s="39"/>
      <c r="D901" s="40">
        <f t="shared" si="26"/>
        <v>1326</v>
      </c>
      <c r="E901" s="40">
        <v>1325</v>
      </c>
      <c r="F901" s="40">
        <v>1</v>
      </c>
      <c r="G901" s="40">
        <v>10</v>
      </c>
      <c r="H901" s="185"/>
      <c r="I901" s="40">
        <f t="shared" si="27"/>
        <v>451</v>
      </c>
      <c r="J901" s="40">
        <v>403</v>
      </c>
      <c r="K901" s="40">
        <v>48</v>
      </c>
      <c r="L901" s="40">
        <v>2037</v>
      </c>
      <c r="M901" s="40">
        <v>2</v>
      </c>
      <c r="O901" s="202"/>
      <c r="P901" s="202"/>
      <c r="Q901" s="202"/>
      <c r="R901" s="202"/>
      <c r="S901" s="202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</row>
    <row r="902" spans="1:30" s="94" customFormat="1" ht="9" customHeight="1" x14ac:dyDescent="0.2">
      <c r="A902" s="76"/>
      <c r="B902" s="26" t="s">
        <v>80</v>
      </c>
      <c r="C902" s="26"/>
      <c r="D902" s="27">
        <f t="shared" si="26"/>
        <v>5371</v>
      </c>
      <c r="E902" s="27">
        <v>5371</v>
      </c>
      <c r="F902" s="27">
        <v>0</v>
      </c>
      <c r="G902" s="27">
        <v>0</v>
      </c>
      <c r="H902" s="80"/>
      <c r="I902" s="27">
        <f t="shared" si="27"/>
        <v>993</v>
      </c>
      <c r="J902" s="27">
        <v>945</v>
      </c>
      <c r="K902" s="27">
        <v>48</v>
      </c>
      <c r="L902" s="27">
        <v>4039</v>
      </c>
      <c r="M902" s="27">
        <v>0</v>
      </c>
      <c r="O902" s="202"/>
      <c r="P902" s="202"/>
      <c r="Q902" s="202"/>
      <c r="R902" s="202"/>
      <c r="S902" s="202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</row>
    <row r="903" spans="1:30" s="94" customFormat="1" ht="9" customHeight="1" x14ac:dyDescent="0.2">
      <c r="A903" s="76"/>
      <c r="B903" s="26" t="s">
        <v>81</v>
      </c>
      <c r="C903" s="26"/>
      <c r="D903" s="27">
        <f t="shared" si="26"/>
        <v>12147</v>
      </c>
      <c r="E903" s="27">
        <v>10882</v>
      </c>
      <c r="F903" s="27">
        <v>1265</v>
      </c>
      <c r="G903" s="27">
        <v>28</v>
      </c>
      <c r="H903" s="80"/>
      <c r="I903" s="27">
        <f t="shared" si="27"/>
        <v>3583</v>
      </c>
      <c r="J903" s="27">
        <v>3160</v>
      </c>
      <c r="K903" s="27">
        <v>423</v>
      </c>
      <c r="L903" s="27">
        <v>8695</v>
      </c>
      <c r="M903" s="27">
        <v>0</v>
      </c>
      <c r="O903" s="202"/>
      <c r="P903" s="202"/>
      <c r="Q903" s="202"/>
      <c r="R903" s="202"/>
      <c r="S903" s="202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</row>
    <row r="904" spans="1:30" s="94" customFormat="1" ht="9" customHeight="1" x14ac:dyDescent="0.2">
      <c r="A904" s="76" t="s">
        <v>82</v>
      </c>
      <c r="B904" s="26" t="s">
        <v>83</v>
      </c>
      <c r="C904" s="26"/>
      <c r="D904" s="27">
        <f t="shared" si="26"/>
        <v>4326</v>
      </c>
      <c r="E904" s="27">
        <v>4326</v>
      </c>
      <c r="F904" s="27">
        <v>0</v>
      </c>
      <c r="G904" s="27">
        <v>31</v>
      </c>
      <c r="H904" s="80"/>
      <c r="I904" s="27">
        <f t="shared" si="27"/>
        <v>1539</v>
      </c>
      <c r="J904" s="27">
        <v>1533</v>
      </c>
      <c r="K904" s="27">
        <v>6</v>
      </c>
      <c r="L904" s="27">
        <v>2154</v>
      </c>
      <c r="M904" s="27">
        <v>0</v>
      </c>
      <c r="O904" s="202"/>
      <c r="P904" s="202"/>
      <c r="Q904" s="202"/>
      <c r="R904" s="202"/>
      <c r="S904" s="202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</row>
    <row r="905" spans="1:30" s="94" customFormat="1" ht="9" customHeight="1" x14ac:dyDescent="0.2">
      <c r="A905" s="81"/>
      <c r="B905" s="39" t="s">
        <v>84</v>
      </c>
      <c r="C905" s="39"/>
      <c r="D905" s="40">
        <f t="shared" si="26"/>
        <v>6784</v>
      </c>
      <c r="E905" s="40">
        <v>6784</v>
      </c>
      <c r="F905" s="40">
        <v>0</v>
      </c>
      <c r="G905" s="40">
        <v>2</v>
      </c>
      <c r="H905" s="185"/>
      <c r="I905" s="40">
        <f t="shared" si="27"/>
        <v>2515</v>
      </c>
      <c r="J905" s="40">
        <v>2515</v>
      </c>
      <c r="K905" s="40">
        <v>0</v>
      </c>
      <c r="L905" s="40">
        <v>2131</v>
      </c>
      <c r="M905" s="40">
        <v>0</v>
      </c>
      <c r="O905" s="202"/>
      <c r="P905" s="202"/>
      <c r="Q905" s="202"/>
      <c r="R905" s="202"/>
      <c r="S905" s="202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</row>
    <row r="906" spans="1:30" s="94" customFormat="1" ht="9" customHeight="1" x14ac:dyDescent="0.2">
      <c r="A906" s="76"/>
      <c r="B906" s="26" t="s">
        <v>85</v>
      </c>
      <c r="C906" s="26"/>
      <c r="D906" s="27">
        <f t="shared" si="26"/>
        <v>19472</v>
      </c>
      <c r="E906" s="27">
        <v>18740</v>
      </c>
      <c r="F906" s="27">
        <v>732</v>
      </c>
      <c r="G906" s="27">
        <v>114</v>
      </c>
      <c r="H906" s="80"/>
      <c r="I906" s="27">
        <f t="shared" si="27"/>
        <v>3074</v>
      </c>
      <c r="J906" s="27">
        <v>2896</v>
      </c>
      <c r="K906" s="27">
        <v>178</v>
      </c>
      <c r="L906" s="27">
        <v>8583</v>
      </c>
      <c r="M906" s="27">
        <v>0</v>
      </c>
      <c r="O906" s="202"/>
      <c r="P906" s="202"/>
      <c r="Q906" s="202"/>
      <c r="R906" s="202"/>
      <c r="S906" s="202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</row>
    <row r="907" spans="1:30" s="94" customFormat="1" ht="9" customHeight="1" x14ac:dyDescent="0.2">
      <c r="A907" s="76" t="s">
        <v>86</v>
      </c>
      <c r="B907" s="26" t="s">
        <v>87</v>
      </c>
      <c r="C907" s="26"/>
      <c r="D907" s="27">
        <f t="shared" si="26"/>
        <v>17441</v>
      </c>
      <c r="E907" s="27">
        <v>16444</v>
      </c>
      <c r="F907" s="27">
        <v>997</v>
      </c>
      <c r="G907" s="27">
        <v>178</v>
      </c>
      <c r="H907" s="80"/>
      <c r="I907" s="27">
        <f t="shared" si="27"/>
        <v>3695</v>
      </c>
      <c r="J907" s="27">
        <v>3490</v>
      </c>
      <c r="K907" s="27">
        <v>205</v>
      </c>
      <c r="L907" s="27">
        <v>7608</v>
      </c>
      <c r="M907" s="27">
        <v>4285</v>
      </c>
      <c r="O907" s="202"/>
      <c r="P907" s="202"/>
      <c r="Q907" s="202"/>
      <c r="R907" s="202"/>
      <c r="S907" s="202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</row>
    <row r="908" spans="1:30" s="94" customFormat="1" ht="9" customHeight="1" x14ac:dyDescent="0.2">
      <c r="A908" s="76" t="s">
        <v>88</v>
      </c>
      <c r="B908" s="26" t="s">
        <v>88</v>
      </c>
      <c r="C908" s="26"/>
      <c r="D908" s="27">
        <f t="shared" si="26"/>
        <v>5269</v>
      </c>
      <c r="E908" s="27">
        <v>4132</v>
      </c>
      <c r="F908" s="27">
        <v>1137</v>
      </c>
      <c r="G908" s="27">
        <v>0</v>
      </c>
      <c r="H908" s="80"/>
      <c r="I908" s="27">
        <f t="shared" si="27"/>
        <v>880</v>
      </c>
      <c r="J908" s="27">
        <v>841</v>
      </c>
      <c r="K908" s="27">
        <v>39</v>
      </c>
      <c r="L908" s="27">
        <v>2852</v>
      </c>
      <c r="M908" s="27">
        <v>0</v>
      </c>
      <c r="O908" s="202"/>
      <c r="P908" s="202"/>
      <c r="Q908" s="202"/>
      <c r="R908" s="202"/>
      <c r="S908" s="202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</row>
    <row r="909" spans="1:30" s="94" customFormat="1" ht="9" customHeight="1" x14ac:dyDescent="0.2">
      <c r="A909" s="76"/>
      <c r="B909" s="26"/>
      <c r="C909" s="26"/>
      <c r="D909" s="27"/>
      <c r="E909" s="27"/>
      <c r="F909" s="27"/>
      <c r="G909" s="27"/>
      <c r="H909" s="80"/>
      <c r="I909" s="27"/>
      <c r="J909" s="27"/>
      <c r="K909" s="27"/>
      <c r="L909" s="27"/>
      <c r="M909" s="27"/>
      <c r="O909" s="202"/>
      <c r="P909" s="202"/>
      <c r="Q909" s="202"/>
      <c r="R909" s="202"/>
      <c r="S909" s="202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</row>
    <row r="910" spans="1:30" ht="9" customHeight="1" x14ac:dyDescent="0.2">
      <c r="A910" s="31">
        <v>2009</v>
      </c>
      <c r="B910" s="37"/>
      <c r="C910" s="37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73"/>
      <c r="O910" s="200"/>
      <c r="P910" s="200"/>
      <c r="Q910" s="200"/>
      <c r="R910" s="200"/>
      <c r="S910" s="200"/>
      <c r="T910" s="200"/>
      <c r="U910" s="200"/>
      <c r="V910" s="200"/>
      <c r="W910" s="200"/>
      <c r="X910" s="200"/>
      <c r="Y910" s="200"/>
      <c r="Z910" s="200"/>
      <c r="AA910" s="200"/>
      <c r="AB910" s="200"/>
      <c r="AC910" s="200"/>
      <c r="AD910" s="200"/>
    </row>
    <row r="911" spans="1:30" ht="9" customHeight="1" x14ac:dyDescent="0.2">
      <c r="A911" s="218" t="s">
        <v>10</v>
      </c>
      <c r="B911" s="215"/>
      <c r="C911" s="619">
        <f>SUM(D913:D971)</f>
        <v>988548</v>
      </c>
      <c r="D911" s="619"/>
      <c r="E911" s="473">
        <f>SUM(E913:E971)</f>
        <v>757917</v>
      </c>
      <c r="F911" s="473">
        <f>SUM(F913:F971)</f>
        <v>230631</v>
      </c>
      <c r="G911" s="473">
        <f>SUM(G913:G971)</f>
        <v>20252</v>
      </c>
      <c r="H911" s="473"/>
      <c r="I911" s="473">
        <f>SUM(I913:I971)</f>
        <v>246497</v>
      </c>
      <c r="J911" s="473">
        <f>SUM(J913:J971)</f>
        <v>226117</v>
      </c>
      <c r="K911" s="473">
        <f>SUM(K913:K971)</f>
        <v>20380</v>
      </c>
      <c r="L911" s="473">
        <f>SUM(L913:L971)</f>
        <v>335683</v>
      </c>
      <c r="M911" s="473">
        <f>SUM(M913:M971)</f>
        <v>35639</v>
      </c>
      <c r="N911" s="473"/>
      <c r="O911" s="200"/>
      <c r="P911" s="200"/>
      <c r="Q911" s="200"/>
      <c r="R911" s="200"/>
      <c r="S911" s="200"/>
      <c r="T911" s="200"/>
      <c r="U911" s="200"/>
      <c r="V911" s="200"/>
      <c r="W911" s="200"/>
      <c r="X911" s="200"/>
      <c r="Y911" s="200"/>
      <c r="Z911" s="200"/>
      <c r="AA911" s="200"/>
      <c r="AB911" s="200"/>
      <c r="AC911" s="200"/>
      <c r="AD911" s="200"/>
    </row>
    <row r="912" spans="1:30" ht="9" customHeight="1" x14ac:dyDescent="0.2">
      <c r="A912" s="31"/>
      <c r="B912" s="215"/>
      <c r="C912" s="215"/>
      <c r="D912" s="473"/>
      <c r="E912" s="473"/>
      <c r="F912" s="473"/>
      <c r="G912" s="473"/>
      <c r="H912" s="473"/>
      <c r="I912" s="473"/>
      <c r="J912" s="473"/>
      <c r="K912" s="473"/>
      <c r="L912" s="473"/>
      <c r="M912" s="473"/>
      <c r="N912" s="73"/>
      <c r="O912" s="200"/>
      <c r="P912" s="200"/>
      <c r="Q912" s="200"/>
      <c r="R912" s="200"/>
      <c r="S912" s="200"/>
      <c r="T912" s="200"/>
      <c r="U912" s="200"/>
      <c r="V912" s="200"/>
      <c r="W912" s="200"/>
      <c r="X912" s="200"/>
      <c r="Y912" s="200"/>
      <c r="Z912" s="200"/>
      <c r="AA912" s="200"/>
      <c r="AB912" s="200"/>
      <c r="AC912" s="200"/>
      <c r="AD912" s="200"/>
    </row>
    <row r="913" spans="1:30" ht="9" customHeight="1" x14ac:dyDescent="0.2">
      <c r="A913" s="76" t="s">
        <v>14</v>
      </c>
      <c r="B913" s="26" t="s">
        <v>14</v>
      </c>
      <c r="C913" s="26"/>
      <c r="D913" s="27">
        <f t="shared" ref="D913:D971" si="28">SUM(E913:F913)</f>
        <v>6433</v>
      </c>
      <c r="E913" s="27">
        <v>4911</v>
      </c>
      <c r="F913" s="27">
        <v>1522</v>
      </c>
      <c r="G913" s="27">
        <v>57</v>
      </c>
      <c r="H913" s="80"/>
      <c r="I913" s="27">
        <f t="shared" ref="I913:I971" si="29">SUM(J913:K913)</f>
        <v>836</v>
      </c>
      <c r="J913" s="27">
        <v>805</v>
      </c>
      <c r="K913" s="27">
        <v>31</v>
      </c>
      <c r="L913" s="27">
        <v>3496</v>
      </c>
      <c r="M913" s="27">
        <v>56</v>
      </c>
      <c r="N913" s="73"/>
      <c r="O913" s="200"/>
      <c r="P913" s="200"/>
      <c r="Q913" s="200"/>
      <c r="R913" s="200"/>
      <c r="S913" s="200"/>
      <c r="T913" s="200"/>
      <c r="U913" s="200"/>
      <c r="V913" s="200"/>
      <c r="W913" s="200"/>
      <c r="X913" s="200"/>
      <c r="Y913" s="200"/>
      <c r="Z913" s="200"/>
      <c r="AA913" s="200"/>
      <c r="AB913" s="200"/>
      <c r="AC913" s="200"/>
      <c r="AD913" s="200"/>
    </row>
    <row r="914" spans="1:30" s="94" customFormat="1" ht="9" customHeight="1" x14ac:dyDescent="0.2">
      <c r="A914" s="76" t="s">
        <v>15</v>
      </c>
      <c r="B914" s="26" t="s">
        <v>16</v>
      </c>
      <c r="C914" s="26"/>
      <c r="D914" s="27">
        <f>SUM(E914:F914)</f>
        <v>5750</v>
      </c>
      <c r="E914" s="27">
        <v>5740</v>
      </c>
      <c r="F914" s="27">
        <v>10</v>
      </c>
      <c r="G914" s="27">
        <v>4</v>
      </c>
      <c r="H914" s="80"/>
      <c r="I914" s="27">
        <f>SUM(J914:K914)</f>
        <v>532</v>
      </c>
      <c r="J914" s="27">
        <v>483</v>
      </c>
      <c r="K914" s="27">
        <v>49</v>
      </c>
      <c r="L914" s="27">
        <v>4891</v>
      </c>
      <c r="M914" s="27">
        <v>0</v>
      </c>
      <c r="N914" s="216"/>
      <c r="O914" s="202"/>
      <c r="P914" s="202"/>
      <c r="Q914" s="202"/>
      <c r="R914" s="202"/>
      <c r="S914" s="202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</row>
    <row r="915" spans="1:30" s="94" customFormat="1" ht="9" customHeight="1" x14ac:dyDescent="0.2">
      <c r="A915" s="76"/>
      <c r="B915" s="26" t="s">
        <v>17</v>
      </c>
      <c r="C915" s="26"/>
      <c r="D915" s="27">
        <f>SUM(E915:F915)</f>
        <v>35458</v>
      </c>
      <c r="E915" s="27">
        <v>35034</v>
      </c>
      <c r="F915" s="27">
        <v>424</v>
      </c>
      <c r="G915" s="27">
        <v>32</v>
      </c>
      <c r="H915" s="80"/>
      <c r="I915" s="27">
        <f>SUM(J915:K915)</f>
        <v>866</v>
      </c>
      <c r="J915" s="27">
        <v>716</v>
      </c>
      <c r="K915" s="27">
        <v>150</v>
      </c>
      <c r="L915" s="27">
        <v>7848</v>
      </c>
      <c r="M915" s="27">
        <v>1014</v>
      </c>
      <c r="N915" s="216"/>
      <c r="O915" s="202"/>
      <c r="P915" s="202"/>
      <c r="Q915" s="202"/>
      <c r="R915" s="202"/>
      <c r="S915" s="202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</row>
    <row r="916" spans="1:30" s="94" customFormat="1" ht="9" customHeight="1" x14ac:dyDescent="0.2">
      <c r="A916" s="81" t="s">
        <v>112</v>
      </c>
      <c r="B916" s="39" t="s">
        <v>18</v>
      </c>
      <c r="C916" s="39"/>
      <c r="D916" s="40">
        <f t="shared" si="28"/>
        <v>8061</v>
      </c>
      <c r="E916" s="40">
        <v>7543</v>
      </c>
      <c r="F916" s="40">
        <v>518</v>
      </c>
      <c r="G916" s="40">
        <v>2</v>
      </c>
      <c r="H916" s="185"/>
      <c r="I916" s="40">
        <f t="shared" si="29"/>
        <v>6813</v>
      </c>
      <c r="J916" s="40">
        <v>6769</v>
      </c>
      <c r="K916" s="40">
        <v>44</v>
      </c>
      <c r="L916" s="40">
        <v>3223</v>
      </c>
      <c r="M916" s="40">
        <v>1063</v>
      </c>
      <c r="N916" s="216"/>
      <c r="O916" s="200"/>
      <c r="P916" s="200"/>
      <c r="Q916" s="200"/>
      <c r="R916" s="200"/>
      <c r="S916" s="200"/>
      <c r="T916" s="200"/>
      <c r="U916" s="200"/>
      <c r="V916" s="200"/>
      <c r="W916" s="200"/>
      <c r="X916" s="200"/>
      <c r="Y916" s="200"/>
      <c r="Z916" s="200"/>
      <c r="AA916" s="200"/>
      <c r="AB916" s="200"/>
      <c r="AC916" s="202"/>
      <c r="AD916" s="202"/>
    </row>
    <row r="917" spans="1:30" ht="9" customHeight="1" x14ac:dyDescent="0.2">
      <c r="A917" s="76"/>
      <c r="B917" s="26" t="s">
        <v>19</v>
      </c>
      <c r="C917" s="26"/>
      <c r="D917" s="27">
        <f t="shared" si="28"/>
        <v>416</v>
      </c>
      <c r="E917" s="27">
        <v>0</v>
      </c>
      <c r="F917" s="27">
        <v>416</v>
      </c>
      <c r="G917" s="27">
        <v>108</v>
      </c>
      <c r="H917" s="80"/>
      <c r="I917" s="27">
        <f t="shared" si="29"/>
        <v>1607</v>
      </c>
      <c r="J917" s="27">
        <v>1603</v>
      </c>
      <c r="K917" s="27">
        <v>4</v>
      </c>
      <c r="L917" s="27">
        <v>2435</v>
      </c>
      <c r="M917" s="27">
        <v>0</v>
      </c>
      <c r="N917" s="73"/>
      <c r="O917" s="200"/>
      <c r="P917" s="200"/>
      <c r="Q917" s="200"/>
      <c r="R917" s="200"/>
      <c r="S917" s="200"/>
      <c r="T917" s="200"/>
      <c r="U917" s="200"/>
      <c r="V917" s="200"/>
      <c r="W917" s="200"/>
      <c r="X917" s="200"/>
      <c r="Y917" s="200"/>
      <c r="Z917" s="200"/>
      <c r="AA917" s="200"/>
      <c r="AB917" s="200"/>
      <c r="AC917" s="200"/>
      <c r="AD917" s="200"/>
    </row>
    <row r="918" spans="1:30" s="94" customFormat="1" ht="9" customHeight="1" x14ac:dyDescent="0.2">
      <c r="A918" s="76"/>
      <c r="B918" s="26" t="s">
        <v>20</v>
      </c>
      <c r="C918" s="26"/>
      <c r="D918" s="27">
        <f t="shared" si="28"/>
        <v>26890</v>
      </c>
      <c r="E918" s="27">
        <v>10189</v>
      </c>
      <c r="F918" s="27">
        <v>16701</v>
      </c>
      <c r="G918" s="27">
        <v>899</v>
      </c>
      <c r="H918" s="80"/>
      <c r="I918" s="27">
        <f t="shared" si="29"/>
        <v>7964</v>
      </c>
      <c r="J918" s="27">
        <v>1810</v>
      </c>
      <c r="K918" s="27">
        <v>6154</v>
      </c>
      <c r="L918" s="27">
        <v>670</v>
      </c>
      <c r="M918" s="27">
        <v>0</v>
      </c>
      <c r="N918" s="216"/>
      <c r="O918" s="202"/>
      <c r="P918" s="202"/>
      <c r="Q918" s="202"/>
      <c r="R918" s="202"/>
      <c r="S918" s="202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</row>
    <row r="919" spans="1:30" s="94" customFormat="1" ht="9" customHeight="1" x14ac:dyDescent="0.2">
      <c r="A919" s="76" t="s">
        <v>21</v>
      </c>
      <c r="B919" s="26" t="s">
        <v>21</v>
      </c>
      <c r="C919" s="26"/>
      <c r="D919" s="27">
        <f t="shared" si="28"/>
        <v>2149</v>
      </c>
      <c r="E919" s="27">
        <v>2149</v>
      </c>
      <c r="F919" s="27">
        <v>0</v>
      </c>
      <c r="G919" s="27">
        <v>12</v>
      </c>
      <c r="H919" s="80"/>
      <c r="I919" s="27">
        <f t="shared" si="29"/>
        <v>880</v>
      </c>
      <c r="J919" s="27">
        <v>858</v>
      </c>
      <c r="K919" s="27">
        <v>22</v>
      </c>
      <c r="L919" s="27">
        <v>2126</v>
      </c>
      <c r="M919" s="27">
        <v>4</v>
      </c>
      <c r="N919" s="216"/>
      <c r="O919" s="202"/>
      <c r="P919" s="202"/>
      <c r="Q919" s="202"/>
      <c r="R919" s="202"/>
      <c r="S919" s="202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</row>
    <row r="920" spans="1:30" s="94" customFormat="1" ht="9" customHeight="1" x14ac:dyDescent="0.2">
      <c r="A920" s="81"/>
      <c r="B920" s="39" t="s">
        <v>22</v>
      </c>
      <c r="C920" s="116"/>
      <c r="D920" s="40">
        <f t="shared" si="28"/>
        <v>5001</v>
      </c>
      <c r="E920" s="40">
        <v>4275</v>
      </c>
      <c r="F920" s="40">
        <v>726</v>
      </c>
      <c r="G920" s="40">
        <v>395</v>
      </c>
      <c r="H920" s="185"/>
      <c r="I920" s="40">
        <f t="shared" si="29"/>
        <v>49788</v>
      </c>
      <c r="J920" s="40">
        <v>49780</v>
      </c>
      <c r="K920" s="40">
        <v>8</v>
      </c>
      <c r="L920" s="40">
        <v>1426</v>
      </c>
      <c r="M920" s="40">
        <v>24</v>
      </c>
      <c r="N920" s="216"/>
      <c r="O920" s="202"/>
      <c r="P920" s="202"/>
      <c r="Q920" s="202"/>
      <c r="R920" s="202"/>
      <c r="S920" s="202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</row>
    <row r="921" spans="1:30" s="94" customFormat="1" ht="9" customHeight="1" x14ac:dyDescent="0.2">
      <c r="A921" s="76" t="s">
        <v>23</v>
      </c>
      <c r="B921" s="26" t="s">
        <v>24</v>
      </c>
      <c r="C921" s="26"/>
      <c r="D921" s="27">
        <f>SUM(E921:F921)</f>
        <v>8881</v>
      </c>
      <c r="E921" s="27">
        <v>7420</v>
      </c>
      <c r="F921" s="27">
        <v>1461</v>
      </c>
      <c r="G921" s="27">
        <v>65</v>
      </c>
      <c r="H921" s="80"/>
      <c r="I921" s="27">
        <f>SUM(J921:K921)</f>
        <v>2952</v>
      </c>
      <c r="J921" s="27">
        <v>2541</v>
      </c>
      <c r="K921" s="27">
        <v>411</v>
      </c>
      <c r="L921" s="27">
        <v>3963</v>
      </c>
      <c r="M921" s="27">
        <v>0</v>
      </c>
      <c r="N921" s="217"/>
      <c r="O921" s="202"/>
      <c r="P921" s="202"/>
      <c r="Q921" s="202"/>
      <c r="R921" s="202"/>
      <c r="S921" s="202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</row>
    <row r="922" spans="1:30" s="94" customFormat="1" ht="9" customHeight="1" x14ac:dyDescent="0.2">
      <c r="A922" s="76" t="s">
        <v>25</v>
      </c>
      <c r="B922" s="26" t="s">
        <v>25</v>
      </c>
      <c r="C922" s="26"/>
      <c r="D922" s="27">
        <f>SUM(E922:F922)</f>
        <v>2269</v>
      </c>
      <c r="E922" s="27">
        <v>2269</v>
      </c>
      <c r="F922" s="27">
        <v>0</v>
      </c>
      <c r="G922" s="27">
        <v>24</v>
      </c>
      <c r="H922" s="80"/>
      <c r="I922" s="27">
        <f>SUM(J922:K922)</f>
        <v>650</v>
      </c>
      <c r="J922" s="27">
        <v>650</v>
      </c>
      <c r="K922" s="27">
        <v>0</v>
      </c>
      <c r="L922" s="27">
        <v>2290</v>
      </c>
      <c r="M922" s="27">
        <v>0</v>
      </c>
      <c r="N922" s="217"/>
      <c r="O922" s="202"/>
      <c r="P922" s="202"/>
      <c r="Q922" s="202"/>
      <c r="R922" s="202"/>
      <c r="S922" s="202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</row>
    <row r="923" spans="1:30" s="94" customFormat="1" ht="9" customHeight="1" x14ac:dyDescent="0.2">
      <c r="A923" s="76"/>
      <c r="B923" s="26" t="s">
        <v>26</v>
      </c>
      <c r="C923" s="26"/>
      <c r="D923" s="27">
        <f>SUM(E923:F923)</f>
        <v>3111</v>
      </c>
      <c r="E923" s="27">
        <v>2375</v>
      </c>
      <c r="F923" s="27">
        <v>736</v>
      </c>
      <c r="G923" s="27">
        <v>207</v>
      </c>
      <c r="H923" s="80"/>
      <c r="I923" s="27">
        <f>SUM(J923:K923)</f>
        <v>1302</v>
      </c>
      <c r="J923" s="27">
        <v>1074</v>
      </c>
      <c r="K923" s="27">
        <v>228</v>
      </c>
      <c r="L923" s="27">
        <v>1841</v>
      </c>
      <c r="M923" s="27">
        <v>0</v>
      </c>
      <c r="N923" s="217"/>
      <c r="O923" s="202"/>
      <c r="P923" s="202"/>
      <c r="Q923" s="202"/>
      <c r="R923" s="202"/>
      <c r="S923" s="202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</row>
    <row r="924" spans="1:30" s="94" customFormat="1" ht="9" customHeight="1" x14ac:dyDescent="0.2">
      <c r="A924" s="81" t="s">
        <v>27</v>
      </c>
      <c r="B924" s="39" t="s">
        <v>96</v>
      </c>
      <c r="C924" s="116"/>
      <c r="D924" s="40">
        <f t="shared" si="28"/>
        <v>8218</v>
      </c>
      <c r="E924" s="40">
        <v>8218</v>
      </c>
      <c r="F924" s="40">
        <v>0</v>
      </c>
      <c r="G924" s="40">
        <v>76</v>
      </c>
      <c r="H924" s="185"/>
      <c r="I924" s="40">
        <f t="shared" si="29"/>
        <v>2016</v>
      </c>
      <c r="J924" s="40">
        <v>2013</v>
      </c>
      <c r="K924" s="40">
        <v>3</v>
      </c>
      <c r="L924" s="40">
        <v>2496</v>
      </c>
      <c r="M924" s="40">
        <v>26</v>
      </c>
      <c r="N924" s="216"/>
      <c r="O924" s="202"/>
      <c r="P924" s="202"/>
      <c r="Q924" s="202"/>
      <c r="R924" s="202"/>
      <c r="S924" s="202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</row>
    <row r="925" spans="1:30" s="94" customFormat="1" ht="9" customHeight="1" x14ac:dyDescent="0.2">
      <c r="A925" s="76"/>
      <c r="B925" s="26" t="s">
        <v>89</v>
      </c>
      <c r="C925" s="26"/>
      <c r="D925" s="27">
        <f t="shared" si="28"/>
        <v>0</v>
      </c>
      <c r="E925" s="27">
        <v>0</v>
      </c>
      <c r="F925" s="27">
        <v>0</v>
      </c>
      <c r="G925" s="27">
        <v>0</v>
      </c>
      <c r="H925" s="80"/>
      <c r="I925" s="27">
        <f t="shared" si="29"/>
        <v>110</v>
      </c>
      <c r="J925" s="27">
        <v>110</v>
      </c>
      <c r="K925" s="27">
        <v>0</v>
      </c>
      <c r="L925" s="27">
        <v>602</v>
      </c>
      <c r="M925" s="27">
        <v>0</v>
      </c>
      <c r="N925" s="217"/>
      <c r="O925" s="202"/>
      <c r="P925" s="202"/>
      <c r="Q925" s="202"/>
      <c r="R925" s="202"/>
      <c r="S925" s="202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</row>
    <row r="926" spans="1:30" s="94" customFormat="1" ht="9" customHeight="1" x14ac:dyDescent="0.2">
      <c r="A926" s="76"/>
      <c r="B926" s="26" t="s">
        <v>90</v>
      </c>
      <c r="C926" s="26"/>
      <c r="D926" s="27">
        <f t="shared" si="28"/>
        <v>0</v>
      </c>
      <c r="E926" s="27">
        <v>0</v>
      </c>
      <c r="F926" s="27">
        <v>0</v>
      </c>
      <c r="G926" s="27">
        <v>0</v>
      </c>
      <c r="H926" s="80"/>
      <c r="I926" s="27">
        <f t="shared" si="29"/>
        <v>76</v>
      </c>
      <c r="J926" s="27">
        <v>76</v>
      </c>
      <c r="K926" s="27">
        <v>0</v>
      </c>
      <c r="L926" s="27">
        <v>381</v>
      </c>
      <c r="M926" s="27">
        <v>0</v>
      </c>
      <c r="N926" s="217"/>
      <c r="O926" s="202"/>
      <c r="P926" s="202"/>
      <c r="Q926" s="202"/>
      <c r="R926" s="202"/>
      <c r="S926" s="202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</row>
    <row r="927" spans="1:30" s="94" customFormat="1" ht="9" customHeight="1" x14ac:dyDescent="0.2">
      <c r="A927" s="76"/>
      <c r="B927" s="26" t="s">
        <v>28</v>
      </c>
      <c r="C927" s="26"/>
      <c r="D927" s="27">
        <f t="shared" si="28"/>
        <v>2692</v>
      </c>
      <c r="E927" s="27">
        <v>2691</v>
      </c>
      <c r="F927" s="27">
        <v>1</v>
      </c>
      <c r="G927" s="27">
        <v>20</v>
      </c>
      <c r="H927" s="80"/>
      <c r="I927" s="27">
        <f t="shared" si="29"/>
        <v>1507</v>
      </c>
      <c r="J927" s="27">
        <v>1141</v>
      </c>
      <c r="K927" s="27">
        <v>366</v>
      </c>
      <c r="L927" s="27">
        <v>4210</v>
      </c>
      <c r="M927" s="27">
        <v>2</v>
      </c>
      <c r="N927" s="217"/>
      <c r="O927" s="202"/>
      <c r="P927" s="202"/>
      <c r="Q927" s="202"/>
      <c r="R927" s="202"/>
      <c r="S927" s="202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</row>
    <row r="928" spans="1:30" s="94" customFormat="1" ht="9" customHeight="1" x14ac:dyDescent="0.2">
      <c r="A928" s="81" t="s">
        <v>30</v>
      </c>
      <c r="B928" s="39" t="s">
        <v>31</v>
      </c>
      <c r="C928" s="116"/>
      <c r="D928" s="40">
        <f t="shared" si="28"/>
        <v>10606</v>
      </c>
      <c r="E928" s="40">
        <v>10604</v>
      </c>
      <c r="F928" s="40">
        <v>2</v>
      </c>
      <c r="G928" s="40">
        <v>0</v>
      </c>
      <c r="H928" s="185"/>
      <c r="I928" s="40">
        <f t="shared" si="29"/>
        <v>1024</v>
      </c>
      <c r="J928" s="40">
        <v>890</v>
      </c>
      <c r="K928" s="40">
        <v>134</v>
      </c>
      <c r="L928" s="40">
        <v>3484</v>
      </c>
      <c r="M928" s="40">
        <v>0</v>
      </c>
      <c r="N928" s="216"/>
      <c r="O928" s="202"/>
      <c r="P928" s="202"/>
      <c r="Q928" s="202"/>
      <c r="R928" s="202"/>
      <c r="S928" s="202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</row>
    <row r="929" spans="1:30" s="94" customFormat="1" ht="9" customHeight="1" x14ac:dyDescent="0.2">
      <c r="A929" s="76"/>
      <c r="B929" s="26" t="s">
        <v>30</v>
      </c>
      <c r="C929" s="26"/>
      <c r="D929" s="27">
        <f t="shared" si="28"/>
        <v>15612</v>
      </c>
      <c r="E929" s="27">
        <v>13279</v>
      </c>
      <c r="F929" s="27">
        <v>2333</v>
      </c>
      <c r="G929" s="27">
        <v>894</v>
      </c>
      <c r="H929" s="80"/>
      <c r="I929" s="27">
        <f t="shared" si="29"/>
        <v>5204</v>
      </c>
      <c r="J929" s="27">
        <v>3909</v>
      </c>
      <c r="K929" s="27">
        <v>1295</v>
      </c>
      <c r="L929" s="27">
        <v>11925</v>
      </c>
      <c r="M929" s="27">
        <v>0</v>
      </c>
      <c r="N929" s="217"/>
      <c r="O929" s="202"/>
      <c r="P929" s="202"/>
      <c r="Q929" s="202"/>
      <c r="R929" s="202"/>
      <c r="S929" s="202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</row>
    <row r="930" spans="1:30" s="94" customFormat="1" ht="9" customHeight="1" x14ac:dyDescent="0.2">
      <c r="A930" s="76" t="s">
        <v>111</v>
      </c>
      <c r="B930" s="26" t="s">
        <v>32</v>
      </c>
      <c r="C930" s="26"/>
      <c r="D930" s="27">
        <f t="shared" si="28"/>
        <v>312949</v>
      </c>
      <c r="E930" s="27">
        <v>238228</v>
      </c>
      <c r="F930" s="27">
        <v>74721</v>
      </c>
      <c r="G930" s="27">
        <v>0</v>
      </c>
      <c r="H930" s="80"/>
      <c r="I930" s="27">
        <f t="shared" si="29"/>
        <v>0</v>
      </c>
      <c r="J930" s="27">
        <v>0</v>
      </c>
      <c r="K930" s="27">
        <v>0</v>
      </c>
      <c r="L930" s="27">
        <v>23419</v>
      </c>
      <c r="M930" s="27">
        <v>11938</v>
      </c>
      <c r="N930" s="217"/>
      <c r="O930" s="202"/>
      <c r="P930" s="202"/>
      <c r="Q930" s="202"/>
      <c r="R930" s="202"/>
      <c r="S930" s="202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</row>
    <row r="931" spans="1:30" s="94" customFormat="1" ht="9" customHeight="1" x14ac:dyDescent="0.2">
      <c r="A931" s="76" t="s">
        <v>33</v>
      </c>
      <c r="B931" s="26" t="s">
        <v>33</v>
      </c>
      <c r="C931" s="26"/>
      <c r="D931" s="27">
        <f t="shared" si="28"/>
        <v>2868</v>
      </c>
      <c r="E931" s="27">
        <v>2599</v>
      </c>
      <c r="F931" s="27">
        <v>269</v>
      </c>
      <c r="G931" s="27">
        <v>4</v>
      </c>
      <c r="H931" s="80"/>
      <c r="I931" s="27">
        <f t="shared" si="29"/>
        <v>5051</v>
      </c>
      <c r="J931" s="27">
        <v>5031</v>
      </c>
      <c r="K931" s="27">
        <v>20</v>
      </c>
      <c r="L931" s="27">
        <v>8058</v>
      </c>
      <c r="M931" s="27">
        <v>0</v>
      </c>
      <c r="O931" s="202"/>
      <c r="P931" s="202"/>
      <c r="Q931" s="202"/>
      <c r="R931" s="202"/>
      <c r="S931" s="202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</row>
    <row r="932" spans="1:30" s="94" customFormat="1" ht="9" customHeight="1" x14ac:dyDescent="0.2">
      <c r="A932" s="81" t="s">
        <v>34</v>
      </c>
      <c r="B932" s="39" t="s">
        <v>35</v>
      </c>
      <c r="C932" s="116"/>
      <c r="D932" s="40">
        <f t="shared" si="28"/>
        <v>17071</v>
      </c>
      <c r="E932" s="40">
        <v>10533</v>
      </c>
      <c r="F932" s="40">
        <v>6538</v>
      </c>
      <c r="G932" s="40">
        <v>2</v>
      </c>
      <c r="H932" s="185"/>
      <c r="I932" s="40">
        <f t="shared" si="29"/>
        <v>2451</v>
      </c>
      <c r="J932" s="40">
        <v>2249</v>
      </c>
      <c r="K932" s="40">
        <v>202</v>
      </c>
      <c r="L932" s="40">
        <v>6532</v>
      </c>
      <c r="M932" s="40">
        <v>127</v>
      </c>
      <c r="N932" s="216"/>
      <c r="O932" s="202"/>
      <c r="P932" s="202"/>
      <c r="Q932" s="202"/>
      <c r="R932" s="202"/>
      <c r="S932" s="202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</row>
    <row r="933" spans="1:30" s="94" customFormat="1" ht="9" customHeight="1" x14ac:dyDescent="0.2">
      <c r="A933" s="76" t="s">
        <v>36</v>
      </c>
      <c r="B933" s="26" t="s">
        <v>37</v>
      </c>
      <c r="C933" s="26"/>
      <c r="D933" s="27">
        <f t="shared" si="28"/>
        <v>11949</v>
      </c>
      <c r="E933" s="27">
        <v>10297</v>
      </c>
      <c r="F933" s="27">
        <v>1652</v>
      </c>
      <c r="G933" s="27">
        <v>517</v>
      </c>
      <c r="H933" s="80"/>
      <c r="I933" s="27">
        <f t="shared" si="29"/>
        <v>6414</v>
      </c>
      <c r="J933" s="27">
        <v>6301</v>
      </c>
      <c r="K933" s="27">
        <v>113</v>
      </c>
      <c r="L933" s="27">
        <v>7791</v>
      </c>
      <c r="M933" s="27">
        <v>0</v>
      </c>
      <c r="O933" s="202"/>
      <c r="P933" s="202"/>
      <c r="Q933" s="202"/>
      <c r="R933" s="202"/>
      <c r="S933" s="202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</row>
    <row r="934" spans="1:30" s="94" customFormat="1" ht="9" customHeight="1" x14ac:dyDescent="0.2">
      <c r="A934" s="76"/>
      <c r="B934" s="26" t="s">
        <v>38</v>
      </c>
      <c r="C934" s="26"/>
      <c r="D934" s="27">
        <f t="shared" si="28"/>
        <v>7831</v>
      </c>
      <c r="E934" s="27">
        <v>5626</v>
      </c>
      <c r="F934" s="27">
        <v>2205</v>
      </c>
      <c r="G934" s="27">
        <v>298</v>
      </c>
      <c r="H934" s="80"/>
      <c r="I934" s="27">
        <f t="shared" si="29"/>
        <v>2367</v>
      </c>
      <c r="J934" s="27">
        <v>2318</v>
      </c>
      <c r="K934" s="27">
        <v>49</v>
      </c>
      <c r="L934" s="27">
        <v>3214</v>
      </c>
      <c r="M934" s="27">
        <v>0</v>
      </c>
      <c r="O934" s="202"/>
      <c r="P934" s="202"/>
      <c r="Q934" s="202"/>
      <c r="R934" s="202"/>
      <c r="S934" s="202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</row>
    <row r="935" spans="1:30" s="94" customFormat="1" ht="9" customHeight="1" x14ac:dyDescent="0.2">
      <c r="A935" s="76" t="s">
        <v>39</v>
      </c>
      <c r="B935" s="26" t="s">
        <v>40</v>
      </c>
      <c r="C935" s="26"/>
      <c r="D935" s="27">
        <f t="shared" si="28"/>
        <v>88063</v>
      </c>
      <c r="E935" s="27">
        <v>66844</v>
      </c>
      <c r="F935" s="27">
        <v>21219</v>
      </c>
      <c r="G935" s="27">
        <v>4</v>
      </c>
      <c r="H935" s="80"/>
      <c r="I935" s="27">
        <f t="shared" si="29"/>
        <v>8618</v>
      </c>
      <c r="J935" s="27">
        <v>7787</v>
      </c>
      <c r="K935" s="27">
        <v>831</v>
      </c>
      <c r="L935" s="27">
        <v>27126</v>
      </c>
      <c r="M935" s="27">
        <v>7910</v>
      </c>
      <c r="O935" s="202"/>
      <c r="P935" s="202"/>
      <c r="Q935" s="202"/>
      <c r="R935" s="202"/>
      <c r="S935" s="202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</row>
    <row r="936" spans="1:30" s="94" customFormat="1" ht="9" customHeight="1" x14ac:dyDescent="0.2">
      <c r="A936" s="81"/>
      <c r="B936" s="39" t="s">
        <v>41</v>
      </c>
      <c r="C936" s="116"/>
      <c r="D936" s="40">
        <f t="shared" si="28"/>
        <v>27260</v>
      </c>
      <c r="E936" s="40">
        <v>12913</v>
      </c>
      <c r="F936" s="40">
        <v>14347</v>
      </c>
      <c r="G936" s="40">
        <v>1594</v>
      </c>
      <c r="H936" s="185"/>
      <c r="I936" s="40">
        <f t="shared" si="29"/>
        <v>6584</v>
      </c>
      <c r="J936" s="40">
        <v>4477</v>
      </c>
      <c r="K936" s="40">
        <v>2107</v>
      </c>
      <c r="L936" s="40">
        <v>6185</v>
      </c>
      <c r="M936" s="40">
        <v>10</v>
      </c>
      <c r="N936" s="216"/>
      <c r="O936" s="202"/>
      <c r="P936" s="202"/>
      <c r="Q936" s="202"/>
      <c r="R936" s="202"/>
      <c r="S936" s="202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</row>
    <row r="937" spans="1:30" s="94" customFormat="1" ht="9" customHeight="1" x14ac:dyDescent="0.2">
      <c r="A937" s="76" t="s">
        <v>32</v>
      </c>
      <c r="B937" s="26" t="s">
        <v>42</v>
      </c>
      <c r="C937" s="26"/>
      <c r="D937" s="27">
        <f>SUM(E937:F937)</f>
        <v>27242</v>
      </c>
      <c r="E937" s="27">
        <v>25869</v>
      </c>
      <c r="F937" s="27">
        <v>1373</v>
      </c>
      <c r="G937" s="27">
        <v>49</v>
      </c>
      <c r="H937" s="80"/>
      <c r="I937" s="27">
        <f>SUM(J937:K937)</f>
        <v>31439</v>
      </c>
      <c r="J937" s="27">
        <v>26684</v>
      </c>
      <c r="K937" s="27">
        <v>4755</v>
      </c>
      <c r="L937" s="27">
        <v>21100</v>
      </c>
      <c r="M937" s="27">
        <v>0</v>
      </c>
      <c r="O937" s="202"/>
      <c r="P937" s="202"/>
      <c r="Q937" s="202"/>
      <c r="R937" s="202"/>
      <c r="S937" s="202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</row>
    <row r="938" spans="1:30" s="94" customFormat="1" ht="9" customHeight="1" x14ac:dyDescent="0.2">
      <c r="A938" s="76" t="s">
        <v>43</v>
      </c>
      <c r="B938" s="26" t="s">
        <v>44</v>
      </c>
      <c r="C938" s="26"/>
      <c r="D938" s="27">
        <f t="shared" si="28"/>
        <v>8280</v>
      </c>
      <c r="E938" s="27">
        <v>5650</v>
      </c>
      <c r="F938" s="27">
        <v>2630</v>
      </c>
      <c r="G938" s="27">
        <v>90</v>
      </c>
      <c r="H938" s="80"/>
      <c r="I938" s="27">
        <f t="shared" si="29"/>
        <v>2515</v>
      </c>
      <c r="J938" s="27">
        <v>2455</v>
      </c>
      <c r="K938" s="27">
        <v>60</v>
      </c>
      <c r="L938" s="27">
        <v>4175</v>
      </c>
      <c r="M938" s="27">
        <v>0</v>
      </c>
      <c r="O938" s="202"/>
      <c r="P938" s="202"/>
      <c r="Q938" s="202"/>
      <c r="R938" s="202"/>
      <c r="S938" s="202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</row>
    <row r="939" spans="1:30" s="94" customFormat="1" ht="9" customHeight="1" x14ac:dyDescent="0.2">
      <c r="A939" s="76"/>
      <c r="B939" s="26" t="s">
        <v>45</v>
      </c>
      <c r="C939" s="26"/>
      <c r="D939" s="27">
        <f t="shared" si="28"/>
        <v>832</v>
      </c>
      <c r="E939" s="27">
        <v>832</v>
      </c>
      <c r="F939" s="27">
        <v>0</v>
      </c>
      <c r="G939" s="27">
        <v>0</v>
      </c>
      <c r="H939" s="80"/>
      <c r="I939" s="27">
        <f t="shared" si="29"/>
        <v>401</v>
      </c>
      <c r="J939" s="27">
        <v>401</v>
      </c>
      <c r="K939" s="27">
        <v>0</v>
      </c>
      <c r="L939" s="27">
        <v>5926</v>
      </c>
      <c r="M939" s="27">
        <v>0</v>
      </c>
      <c r="O939" s="202"/>
      <c r="P939" s="202"/>
      <c r="Q939" s="202"/>
      <c r="R939" s="202"/>
      <c r="S939" s="202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</row>
    <row r="940" spans="1:30" s="94" customFormat="1" ht="9" customHeight="1" x14ac:dyDescent="0.2">
      <c r="A940" s="81" t="s">
        <v>46</v>
      </c>
      <c r="B940" s="39" t="s">
        <v>47</v>
      </c>
      <c r="C940" s="39"/>
      <c r="D940" s="40">
        <f t="shared" si="28"/>
        <v>0</v>
      </c>
      <c r="E940" s="40">
        <v>0</v>
      </c>
      <c r="F940" s="40">
        <v>0</v>
      </c>
      <c r="G940" s="40">
        <v>0</v>
      </c>
      <c r="H940" s="185"/>
      <c r="I940" s="40">
        <f t="shared" si="29"/>
        <v>1040</v>
      </c>
      <c r="J940" s="40">
        <v>1021</v>
      </c>
      <c r="K940" s="40">
        <v>19</v>
      </c>
      <c r="L940" s="40">
        <v>12826</v>
      </c>
      <c r="M940" s="40">
        <v>0</v>
      </c>
      <c r="O940" s="202"/>
      <c r="P940" s="202"/>
      <c r="Q940" s="202"/>
      <c r="R940" s="202"/>
      <c r="S940" s="202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</row>
    <row r="941" spans="1:30" s="94" customFormat="1" ht="9" customHeight="1" x14ac:dyDescent="0.2">
      <c r="A941" s="76" t="s">
        <v>48</v>
      </c>
      <c r="B941" s="26" t="s">
        <v>49</v>
      </c>
      <c r="C941" s="26"/>
      <c r="D941" s="27">
        <f t="shared" si="28"/>
        <v>1544</v>
      </c>
      <c r="E941" s="27">
        <v>1544</v>
      </c>
      <c r="F941" s="27">
        <v>0</v>
      </c>
      <c r="G941" s="27">
        <v>0</v>
      </c>
      <c r="H941" s="80"/>
      <c r="I941" s="27">
        <f t="shared" si="29"/>
        <v>1835</v>
      </c>
      <c r="J941" s="27">
        <v>1835</v>
      </c>
      <c r="K941" s="27">
        <v>0</v>
      </c>
      <c r="L941" s="27">
        <v>4701</v>
      </c>
      <c r="M941" s="27">
        <v>0</v>
      </c>
      <c r="O941" s="202"/>
      <c r="P941" s="202"/>
      <c r="Q941" s="202"/>
      <c r="R941" s="202"/>
      <c r="S941" s="202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</row>
    <row r="942" spans="1:30" s="94" customFormat="1" ht="9" customHeight="1" x14ac:dyDescent="0.2">
      <c r="A942" s="76" t="s">
        <v>50</v>
      </c>
      <c r="B942" s="26" t="s">
        <v>51</v>
      </c>
      <c r="C942" s="26"/>
      <c r="D942" s="27">
        <f t="shared" si="28"/>
        <v>78037</v>
      </c>
      <c r="E942" s="27">
        <v>65713</v>
      </c>
      <c r="F942" s="27">
        <v>12324</v>
      </c>
      <c r="G942" s="27">
        <v>97</v>
      </c>
      <c r="H942" s="80"/>
      <c r="I942" s="27">
        <f t="shared" si="29"/>
        <v>4885</v>
      </c>
      <c r="J942" s="27">
        <v>4320</v>
      </c>
      <c r="K942" s="27">
        <v>565</v>
      </c>
      <c r="L942" s="27">
        <v>2241</v>
      </c>
      <c r="M942" s="27">
        <v>0</v>
      </c>
      <c r="O942" s="202"/>
      <c r="P942" s="202"/>
      <c r="Q942" s="202"/>
      <c r="R942" s="202"/>
      <c r="S942" s="202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</row>
    <row r="943" spans="1:30" s="94" customFormat="1" ht="9" customHeight="1" x14ac:dyDescent="0.2">
      <c r="A943" s="76" t="s">
        <v>52</v>
      </c>
      <c r="B943" s="26" t="s">
        <v>53</v>
      </c>
      <c r="C943" s="26"/>
      <c r="D943" s="27">
        <f t="shared" si="28"/>
        <v>3922</v>
      </c>
      <c r="E943" s="27">
        <v>3651</v>
      </c>
      <c r="F943" s="27">
        <v>271</v>
      </c>
      <c r="G943" s="27">
        <v>478</v>
      </c>
      <c r="H943" s="80"/>
      <c r="I943" s="27">
        <f t="shared" si="29"/>
        <v>1667</v>
      </c>
      <c r="J943" s="27">
        <v>1659</v>
      </c>
      <c r="K943" s="27">
        <v>8</v>
      </c>
      <c r="L943" s="27">
        <v>849</v>
      </c>
      <c r="M943" s="27">
        <v>38</v>
      </c>
      <c r="O943" s="202"/>
      <c r="P943" s="202"/>
      <c r="Q943" s="202"/>
      <c r="R943" s="202"/>
      <c r="S943" s="202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</row>
    <row r="944" spans="1:30" s="94" customFormat="1" ht="9" customHeight="1" x14ac:dyDescent="0.2">
      <c r="A944" s="81"/>
      <c r="B944" s="39" t="s">
        <v>52</v>
      </c>
      <c r="C944" s="39"/>
      <c r="D944" s="40">
        <f t="shared" si="28"/>
        <v>8968</v>
      </c>
      <c r="E944" s="40">
        <v>8304</v>
      </c>
      <c r="F944" s="40">
        <v>664</v>
      </c>
      <c r="G944" s="40">
        <v>10</v>
      </c>
      <c r="H944" s="185"/>
      <c r="I944" s="40">
        <f t="shared" si="29"/>
        <v>4583</v>
      </c>
      <c r="J944" s="40">
        <v>4569</v>
      </c>
      <c r="K944" s="40">
        <v>14</v>
      </c>
      <c r="L944" s="40">
        <v>3627</v>
      </c>
      <c r="M944" s="40">
        <v>0</v>
      </c>
      <c r="O944" s="202"/>
      <c r="P944" s="202"/>
      <c r="Q944" s="202"/>
      <c r="R944" s="202"/>
      <c r="S944" s="202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</row>
    <row r="945" spans="1:30" s="94" customFormat="1" ht="9" customHeight="1" x14ac:dyDescent="0.2">
      <c r="A945" s="76"/>
      <c r="B945" s="26" t="s">
        <v>54</v>
      </c>
      <c r="C945" s="26"/>
      <c r="D945" s="27">
        <f t="shared" si="28"/>
        <v>780</v>
      </c>
      <c r="E945" s="27">
        <v>780</v>
      </c>
      <c r="F945" s="27">
        <v>0</v>
      </c>
      <c r="G945" s="27">
        <v>0</v>
      </c>
      <c r="H945" s="80"/>
      <c r="I945" s="27">
        <f t="shared" si="29"/>
        <v>2171</v>
      </c>
      <c r="J945" s="27">
        <v>2170</v>
      </c>
      <c r="K945" s="27">
        <v>1</v>
      </c>
      <c r="L945" s="27">
        <v>3242</v>
      </c>
      <c r="M945" s="27">
        <v>0</v>
      </c>
      <c r="O945" s="202"/>
      <c r="P945" s="202"/>
      <c r="Q945" s="202"/>
      <c r="R945" s="202"/>
      <c r="S945" s="202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</row>
    <row r="946" spans="1:30" s="94" customFormat="1" ht="9" customHeight="1" x14ac:dyDescent="0.2">
      <c r="A946" s="76" t="s">
        <v>55</v>
      </c>
      <c r="B946" s="26" t="s">
        <v>55</v>
      </c>
      <c r="C946" s="26"/>
      <c r="D946" s="27">
        <f t="shared" si="28"/>
        <v>6971</v>
      </c>
      <c r="E946" s="27">
        <v>6227</v>
      </c>
      <c r="F946" s="27">
        <v>744</v>
      </c>
      <c r="G946" s="27">
        <v>62</v>
      </c>
      <c r="H946" s="80"/>
      <c r="I946" s="27">
        <f t="shared" si="29"/>
        <v>3744</v>
      </c>
      <c r="J946" s="27">
        <v>3567</v>
      </c>
      <c r="K946" s="27">
        <v>177</v>
      </c>
      <c r="L946" s="27">
        <v>8684</v>
      </c>
      <c r="M946" s="27">
        <v>384</v>
      </c>
      <c r="O946" s="202"/>
      <c r="P946" s="202"/>
      <c r="Q946" s="202"/>
      <c r="R946" s="202"/>
      <c r="S946" s="202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</row>
    <row r="947" spans="1:30" s="94" customFormat="1" ht="9" customHeight="1" x14ac:dyDescent="0.2">
      <c r="A947" s="76"/>
      <c r="B947" s="26" t="s">
        <v>56</v>
      </c>
      <c r="C947" s="26"/>
      <c r="D947" s="27">
        <f t="shared" si="28"/>
        <v>0</v>
      </c>
      <c r="E947" s="27">
        <v>0</v>
      </c>
      <c r="F947" s="27">
        <v>0</v>
      </c>
      <c r="G947" s="27">
        <v>0</v>
      </c>
      <c r="H947" s="80"/>
      <c r="I947" s="27">
        <f t="shared" si="29"/>
        <v>359</v>
      </c>
      <c r="J947" s="27">
        <v>359</v>
      </c>
      <c r="K947" s="27">
        <v>0</v>
      </c>
      <c r="L947" s="27">
        <v>1813</v>
      </c>
      <c r="M947" s="27">
        <v>0</v>
      </c>
      <c r="O947" s="202"/>
      <c r="P947" s="202"/>
      <c r="Q947" s="202"/>
      <c r="R947" s="202"/>
      <c r="S947" s="202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</row>
    <row r="948" spans="1:30" s="94" customFormat="1" ht="9" customHeight="1" x14ac:dyDescent="0.2">
      <c r="A948" s="81" t="s">
        <v>57</v>
      </c>
      <c r="B948" s="39" t="s">
        <v>57</v>
      </c>
      <c r="C948" s="39"/>
      <c r="D948" s="40">
        <f t="shared" si="28"/>
        <v>4097</v>
      </c>
      <c r="E948" s="40">
        <v>3298</v>
      </c>
      <c r="F948" s="40">
        <v>799</v>
      </c>
      <c r="G948" s="40">
        <v>0</v>
      </c>
      <c r="H948" s="185"/>
      <c r="I948" s="40">
        <f t="shared" si="29"/>
        <v>3180</v>
      </c>
      <c r="J948" s="40">
        <v>3180</v>
      </c>
      <c r="K948" s="40">
        <v>0</v>
      </c>
      <c r="L948" s="40">
        <v>5110</v>
      </c>
      <c r="M948" s="40">
        <v>943</v>
      </c>
      <c r="O948" s="202"/>
      <c r="P948" s="202"/>
      <c r="Q948" s="202"/>
      <c r="R948" s="202"/>
      <c r="S948" s="202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</row>
    <row r="949" spans="1:30" s="94" customFormat="1" ht="9" customHeight="1" x14ac:dyDescent="0.2">
      <c r="A949" s="76" t="s">
        <v>59</v>
      </c>
      <c r="B949" s="26" t="s">
        <v>60</v>
      </c>
      <c r="C949" s="26"/>
      <c r="D949" s="27">
        <f t="shared" si="28"/>
        <v>78707</v>
      </c>
      <c r="E949" s="27">
        <v>27691</v>
      </c>
      <c r="F949" s="27">
        <v>51016</v>
      </c>
      <c r="G949" s="27">
        <v>12224</v>
      </c>
      <c r="H949" s="80"/>
      <c r="I949" s="27">
        <f t="shared" si="29"/>
        <v>10601</v>
      </c>
      <c r="J949" s="27">
        <v>10360</v>
      </c>
      <c r="K949" s="27">
        <v>241</v>
      </c>
      <c r="L949" s="27">
        <v>7099</v>
      </c>
      <c r="M949" s="27">
        <v>2305</v>
      </c>
      <c r="O949" s="202"/>
      <c r="P949" s="202"/>
      <c r="Q949" s="202"/>
      <c r="R949" s="202"/>
      <c r="S949" s="202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</row>
    <row r="950" spans="1:30" s="94" customFormat="1" ht="9" customHeight="1" x14ac:dyDescent="0.2">
      <c r="A950" s="76"/>
      <c r="B950" s="26" t="s">
        <v>61</v>
      </c>
      <c r="C950" s="26"/>
      <c r="D950" s="27">
        <f t="shared" si="28"/>
        <v>1311</v>
      </c>
      <c r="E950" s="27">
        <v>1311</v>
      </c>
      <c r="F950" s="27">
        <v>0</v>
      </c>
      <c r="G950" s="27">
        <v>0</v>
      </c>
      <c r="H950" s="80"/>
      <c r="I950" s="27">
        <f t="shared" si="29"/>
        <v>2117</v>
      </c>
      <c r="J950" s="27">
        <v>2098</v>
      </c>
      <c r="K950" s="27">
        <v>19</v>
      </c>
      <c r="L950" s="27">
        <v>2786</v>
      </c>
      <c r="M950" s="27">
        <v>0</v>
      </c>
      <c r="O950" s="202"/>
      <c r="P950" s="202"/>
      <c r="Q950" s="202"/>
      <c r="R950" s="202"/>
      <c r="S950" s="202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</row>
    <row r="951" spans="1:30" s="94" customFormat="1" ht="9" customHeight="1" x14ac:dyDescent="0.2">
      <c r="A951" s="76"/>
      <c r="B951" s="26" t="s">
        <v>62</v>
      </c>
      <c r="C951" s="26"/>
      <c r="D951" s="27">
        <f t="shared" si="28"/>
        <v>3412</v>
      </c>
      <c r="E951" s="27">
        <v>556</v>
      </c>
      <c r="F951" s="27">
        <v>2856</v>
      </c>
      <c r="G951" s="27">
        <v>440</v>
      </c>
      <c r="H951" s="80"/>
      <c r="I951" s="27">
        <f t="shared" si="29"/>
        <v>7146</v>
      </c>
      <c r="J951" s="27">
        <v>6887</v>
      </c>
      <c r="K951" s="27">
        <v>259</v>
      </c>
      <c r="L951" s="27">
        <v>5271</v>
      </c>
      <c r="M951" s="27">
        <v>0</v>
      </c>
      <c r="O951" s="202"/>
      <c r="P951" s="202"/>
      <c r="Q951" s="202"/>
      <c r="R951" s="202"/>
      <c r="S951" s="202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</row>
    <row r="952" spans="1:30" s="94" customFormat="1" ht="9" customHeight="1" x14ac:dyDescent="0.2">
      <c r="A952" s="81" t="s">
        <v>63</v>
      </c>
      <c r="B952" s="39" t="s">
        <v>63</v>
      </c>
      <c r="C952" s="39"/>
      <c r="D952" s="40">
        <f t="shared" si="28"/>
        <v>10732</v>
      </c>
      <c r="E952" s="40">
        <v>9125</v>
      </c>
      <c r="F952" s="40">
        <v>1607</v>
      </c>
      <c r="G952" s="40">
        <v>56</v>
      </c>
      <c r="H952" s="185"/>
      <c r="I952" s="40">
        <f t="shared" si="29"/>
        <v>3573</v>
      </c>
      <c r="J952" s="40">
        <v>3213</v>
      </c>
      <c r="K952" s="40">
        <v>360</v>
      </c>
      <c r="L952" s="40">
        <v>5875</v>
      </c>
      <c r="M952" s="40">
        <v>0</v>
      </c>
      <c r="O952" s="202"/>
      <c r="P952" s="202"/>
      <c r="Q952" s="202"/>
      <c r="R952" s="202"/>
      <c r="S952" s="202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</row>
    <row r="953" spans="1:30" s="94" customFormat="1" ht="9" customHeight="1" x14ac:dyDescent="0.2">
      <c r="A953" s="76"/>
      <c r="B953" s="26" t="s">
        <v>64</v>
      </c>
      <c r="C953" s="26"/>
      <c r="D953" s="27">
        <f t="shared" si="28"/>
        <v>0</v>
      </c>
      <c r="E953" s="27">
        <v>0</v>
      </c>
      <c r="F953" s="27">
        <v>0</v>
      </c>
      <c r="G953" s="27">
        <v>4</v>
      </c>
      <c r="H953" s="80"/>
      <c r="I953" s="27">
        <f t="shared" si="29"/>
        <v>294</v>
      </c>
      <c r="J953" s="27">
        <v>294</v>
      </c>
      <c r="K953" s="27">
        <v>0</v>
      </c>
      <c r="L953" s="27">
        <v>1230</v>
      </c>
      <c r="M953" s="27">
        <v>0</v>
      </c>
      <c r="O953" s="202"/>
      <c r="P953" s="202"/>
      <c r="Q953" s="202"/>
      <c r="R953" s="202"/>
      <c r="S953" s="202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</row>
    <row r="954" spans="1:30" s="94" customFormat="1" ht="9" customHeight="1" x14ac:dyDescent="0.2">
      <c r="A954" s="76" t="s">
        <v>65</v>
      </c>
      <c r="B954" s="26" t="s">
        <v>66</v>
      </c>
      <c r="C954" s="26"/>
      <c r="D954" s="27">
        <f t="shared" si="28"/>
        <v>18830</v>
      </c>
      <c r="E954" s="27">
        <v>18767</v>
      </c>
      <c r="F954" s="27">
        <v>63</v>
      </c>
      <c r="G954" s="27">
        <v>0</v>
      </c>
      <c r="H954" s="80"/>
      <c r="I954" s="27">
        <f t="shared" si="29"/>
        <v>7823</v>
      </c>
      <c r="J954" s="27">
        <v>7567</v>
      </c>
      <c r="K954" s="27">
        <v>256</v>
      </c>
      <c r="L954" s="27">
        <v>12391</v>
      </c>
      <c r="M954" s="27">
        <v>0</v>
      </c>
      <c r="O954" s="202"/>
      <c r="P954" s="202"/>
      <c r="Q954" s="202"/>
      <c r="R954" s="202"/>
      <c r="S954" s="202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</row>
    <row r="955" spans="1:30" s="94" customFormat="1" ht="9" customHeight="1" x14ac:dyDescent="0.2">
      <c r="A955" s="76"/>
      <c r="B955" s="26" t="s">
        <v>67</v>
      </c>
      <c r="C955" s="26"/>
      <c r="D955" s="27">
        <f t="shared" si="28"/>
        <v>6015</v>
      </c>
      <c r="E955" s="27">
        <v>6015</v>
      </c>
      <c r="F955" s="27">
        <v>0</v>
      </c>
      <c r="G955" s="27">
        <v>0</v>
      </c>
      <c r="H955" s="80"/>
      <c r="I955" s="27">
        <f t="shared" si="29"/>
        <v>5067</v>
      </c>
      <c r="J955" s="27">
        <v>5058</v>
      </c>
      <c r="K955" s="27">
        <v>9</v>
      </c>
      <c r="L955" s="27">
        <v>6495</v>
      </c>
      <c r="M955" s="27">
        <v>0</v>
      </c>
      <c r="O955" s="202"/>
      <c r="P955" s="202"/>
      <c r="Q955" s="202"/>
      <c r="R955" s="202"/>
      <c r="S955" s="202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</row>
    <row r="956" spans="1:30" s="94" customFormat="1" ht="9" customHeight="1" x14ac:dyDescent="0.2">
      <c r="A956" s="81"/>
      <c r="B956" s="39" t="s">
        <v>68</v>
      </c>
      <c r="C956" s="39"/>
      <c r="D956" s="40">
        <f t="shared" si="28"/>
        <v>11467</v>
      </c>
      <c r="E956" s="40">
        <v>8099</v>
      </c>
      <c r="F956" s="40">
        <v>3368</v>
      </c>
      <c r="G956" s="40">
        <v>1166</v>
      </c>
      <c r="H956" s="185"/>
      <c r="I956" s="40">
        <f t="shared" si="29"/>
        <v>4654</v>
      </c>
      <c r="J956" s="40">
        <v>4596</v>
      </c>
      <c r="K956" s="40">
        <v>58</v>
      </c>
      <c r="L956" s="40">
        <v>6227</v>
      </c>
      <c r="M956" s="40">
        <v>0</v>
      </c>
      <c r="O956" s="202"/>
      <c r="P956" s="202"/>
      <c r="Q956" s="202"/>
      <c r="R956" s="202"/>
      <c r="S956" s="202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</row>
    <row r="957" spans="1:30" s="94" customFormat="1" ht="9" customHeight="1" x14ac:dyDescent="0.2">
      <c r="A957" s="76" t="s">
        <v>69</v>
      </c>
      <c r="B957" s="26" t="s">
        <v>70</v>
      </c>
      <c r="C957" s="26"/>
      <c r="D957" s="27">
        <f t="shared" si="28"/>
        <v>3924</v>
      </c>
      <c r="E957" s="27">
        <v>3924</v>
      </c>
      <c r="F957" s="27">
        <v>0</v>
      </c>
      <c r="G957" s="27">
        <v>14</v>
      </c>
      <c r="H957" s="80"/>
      <c r="I957" s="27">
        <f t="shared" si="29"/>
        <v>3199</v>
      </c>
      <c r="J957" s="27">
        <v>3078</v>
      </c>
      <c r="K957" s="27">
        <v>121</v>
      </c>
      <c r="L957" s="27">
        <v>8635</v>
      </c>
      <c r="M957" s="27">
        <v>846</v>
      </c>
      <c r="O957" s="202"/>
      <c r="P957" s="202"/>
      <c r="Q957" s="202"/>
      <c r="R957" s="202"/>
      <c r="S957" s="202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</row>
    <row r="958" spans="1:30" s="94" customFormat="1" ht="9" customHeight="1" x14ac:dyDescent="0.2">
      <c r="A958" s="76"/>
      <c r="B958" s="26" t="s">
        <v>71</v>
      </c>
      <c r="C958" s="26"/>
      <c r="D958" s="27">
        <f t="shared" si="28"/>
        <v>2744</v>
      </c>
      <c r="E958" s="27">
        <v>2093</v>
      </c>
      <c r="F958" s="27">
        <v>651</v>
      </c>
      <c r="G958" s="27">
        <v>0</v>
      </c>
      <c r="H958" s="80"/>
      <c r="I958" s="27">
        <f t="shared" si="29"/>
        <v>1248</v>
      </c>
      <c r="J958" s="27">
        <v>1248</v>
      </c>
      <c r="K958" s="27">
        <v>0</v>
      </c>
      <c r="L958" s="27">
        <v>4711</v>
      </c>
      <c r="M958" s="27">
        <v>0</v>
      </c>
      <c r="O958" s="202"/>
      <c r="P958" s="202"/>
      <c r="Q958" s="202"/>
      <c r="R958" s="202"/>
      <c r="S958" s="202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</row>
    <row r="959" spans="1:30" s="94" customFormat="1" ht="9" customHeight="1" x14ac:dyDescent="0.2">
      <c r="A959" s="76"/>
      <c r="B959" s="26" t="s">
        <v>72</v>
      </c>
      <c r="C959" s="26"/>
      <c r="D959" s="27">
        <f t="shared" si="28"/>
        <v>20847</v>
      </c>
      <c r="E959" s="27">
        <v>18464</v>
      </c>
      <c r="F959" s="27">
        <v>2383</v>
      </c>
      <c r="G959" s="27">
        <v>4</v>
      </c>
      <c r="H959" s="80"/>
      <c r="I959" s="27">
        <f t="shared" si="29"/>
        <v>4397</v>
      </c>
      <c r="J959" s="27">
        <v>4140</v>
      </c>
      <c r="K959" s="27">
        <v>257</v>
      </c>
      <c r="L959" s="27">
        <v>14777</v>
      </c>
      <c r="M959" s="27">
        <v>3489</v>
      </c>
      <c r="O959" s="202"/>
      <c r="P959" s="202"/>
      <c r="Q959" s="202"/>
      <c r="R959" s="202"/>
      <c r="S959" s="202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</row>
    <row r="960" spans="1:30" s="94" customFormat="1" ht="9" customHeight="1" x14ac:dyDescent="0.2">
      <c r="A960" s="81"/>
      <c r="B960" s="39" t="s">
        <v>73</v>
      </c>
      <c r="C960" s="39"/>
      <c r="D960" s="40">
        <f t="shared" si="28"/>
        <v>0</v>
      </c>
      <c r="E960" s="40">
        <v>0</v>
      </c>
      <c r="F960" s="40">
        <v>0</v>
      </c>
      <c r="G960" s="40">
        <v>0</v>
      </c>
      <c r="H960" s="185"/>
      <c r="I960" s="40">
        <f t="shared" si="29"/>
        <v>128</v>
      </c>
      <c r="J960" s="40">
        <v>128</v>
      </c>
      <c r="K960" s="40">
        <v>0</v>
      </c>
      <c r="L960" s="40">
        <v>1938</v>
      </c>
      <c r="M960" s="40">
        <v>0</v>
      </c>
      <c r="O960" s="202"/>
      <c r="P960" s="202"/>
      <c r="Q960" s="202"/>
      <c r="R960" s="202"/>
      <c r="S960" s="202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</row>
    <row r="961" spans="1:30" s="94" customFormat="1" ht="9" customHeight="1" x14ac:dyDescent="0.2">
      <c r="A961" s="76" t="s">
        <v>74</v>
      </c>
      <c r="B961" s="26" t="s">
        <v>75</v>
      </c>
      <c r="C961" s="26"/>
      <c r="D961" s="27">
        <f t="shared" si="28"/>
        <v>13437</v>
      </c>
      <c r="E961" s="27">
        <v>12691</v>
      </c>
      <c r="F961" s="27">
        <v>746</v>
      </c>
      <c r="G961" s="27">
        <v>43</v>
      </c>
      <c r="H961" s="80"/>
      <c r="I961" s="27">
        <f t="shared" si="29"/>
        <v>3441</v>
      </c>
      <c r="J961" s="27">
        <v>3396</v>
      </c>
      <c r="K961" s="27">
        <v>45</v>
      </c>
      <c r="L961" s="27">
        <v>1814</v>
      </c>
      <c r="M961" s="27">
        <v>1806</v>
      </c>
      <c r="O961" s="202"/>
      <c r="P961" s="202"/>
      <c r="Q961" s="202"/>
      <c r="R961" s="202"/>
      <c r="S961" s="202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</row>
    <row r="962" spans="1:30" s="94" customFormat="1" ht="9" customHeight="1" x14ac:dyDescent="0.2">
      <c r="A962" s="76" t="s">
        <v>76</v>
      </c>
      <c r="B962" s="26" t="s">
        <v>77</v>
      </c>
      <c r="C962" s="26"/>
      <c r="D962" s="27">
        <f t="shared" si="28"/>
        <v>2771</v>
      </c>
      <c r="E962" s="27">
        <v>2771</v>
      </c>
      <c r="F962" s="27">
        <v>0</v>
      </c>
      <c r="G962" s="27">
        <v>25</v>
      </c>
      <c r="H962" s="80"/>
      <c r="I962" s="27">
        <f t="shared" si="29"/>
        <v>724</v>
      </c>
      <c r="J962" s="27">
        <v>674</v>
      </c>
      <c r="K962" s="27">
        <v>50</v>
      </c>
      <c r="L962" s="27">
        <v>6395</v>
      </c>
      <c r="M962" s="27">
        <v>0</v>
      </c>
      <c r="O962" s="202"/>
      <c r="P962" s="202"/>
      <c r="Q962" s="202"/>
      <c r="R962" s="202"/>
      <c r="S962" s="202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</row>
    <row r="963" spans="1:30" s="94" customFormat="1" ht="9" customHeight="1" x14ac:dyDescent="0.2">
      <c r="A963" s="76"/>
      <c r="B963" s="26" t="s">
        <v>78</v>
      </c>
      <c r="C963" s="26"/>
      <c r="D963" s="27">
        <f t="shared" si="28"/>
        <v>1267</v>
      </c>
      <c r="E963" s="27">
        <v>1267</v>
      </c>
      <c r="F963" s="27">
        <v>0</v>
      </c>
      <c r="G963" s="27">
        <v>0</v>
      </c>
      <c r="H963" s="80"/>
      <c r="I963" s="27">
        <f t="shared" si="29"/>
        <v>384</v>
      </c>
      <c r="J963" s="27">
        <v>365</v>
      </c>
      <c r="K963" s="27">
        <v>19</v>
      </c>
      <c r="L963" s="27">
        <v>1434</v>
      </c>
      <c r="M963" s="27">
        <v>4</v>
      </c>
      <c r="O963" s="202"/>
      <c r="P963" s="202"/>
      <c r="Q963" s="202"/>
      <c r="R963" s="202"/>
      <c r="S963" s="202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</row>
    <row r="964" spans="1:30" s="94" customFormat="1" ht="9" customHeight="1" x14ac:dyDescent="0.2">
      <c r="A964" s="81"/>
      <c r="B964" s="39" t="s">
        <v>79</v>
      </c>
      <c r="C964" s="39"/>
      <c r="D964" s="40">
        <f t="shared" si="28"/>
        <v>2094</v>
      </c>
      <c r="E964" s="40">
        <v>2094</v>
      </c>
      <c r="F964" s="40">
        <v>0</v>
      </c>
      <c r="G964" s="40">
        <v>26</v>
      </c>
      <c r="H964" s="185"/>
      <c r="I964" s="40">
        <f t="shared" si="29"/>
        <v>460</v>
      </c>
      <c r="J964" s="40">
        <v>418</v>
      </c>
      <c r="K964" s="40">
        <v>42</v>
      </c>
      <c r="L964" s="40">
        <v>1979</v>
      </c>
      <c r="M964" s="40">
        <v>12</v>
      </c>
      <c r="O964" s="202"/>
      <c r="P964" s="202"/>
      <c r="Q964" s="202"/>
      <c r="R964" s="202"/>
      <c r="S964" s="202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</row>
    <row r="965" spans="1:30" s="94" customFormat="1" ht="9" customHeight="1" x14ac:dyDescent="0.2">
      <c r="A965" s="76"/>
      <c r="B965" s="26" t="s">
        <v>80</v>
      </c>
      <c r="C965" s="26"/>
      <c r="D965" s="27">
        <f t="shared" si="28"/>
        <v>4802</v>
      </c>
      <c r="E965" s="27">
        <v>4801</v>
      </c>
      <c r="F965" s="27">
        <v>1</v>
      </c>
      <c r="G965" s="27">
        <v>0</v>
      </c>
      <c r="H965" s="80"/>
      <c r="I965" s="27">
        <f t="shared" si="29"/>
        <v>944</v>
      </c>
      <c r="J965" s="27">
        <v>863</v>
      </c>
      <c r="K965" s="27">
        <v>81</v>
      </c>
      <c r="L965" s="27">
        <v>2642</v>
      </c>
      <c r="M965" s="27">
        <v>0</v>
      </c>
      <c r="O965" s="202"/>
      <c r="P965" s="202"/>
      <c r="Q965" s="202"/>
      <c r="R965" s="202"/>
      <c r="S965" s="202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</row>
    <row r="966" spans="1:30" s="94" customFormat="1" ht="9" customHeight="1" x14ac:dyDescent="0.2">
      <c r="A966" s="76"/>
      <c r="B966" s="26" t="s">
        <v>81</v>
      </c>
      <c r="C966" s="26"/>
      <c r="D966" s="27">
        <f t="shared" si="28"/>
        <v>8986</v>
      </c>
      <c r="E966" s="27">
        <v>8253</v>
      </c>
      <c r="F966" s="27">
        <v>733</v>
      </c>
      <c r="G966" s="27">
        <v>30</v>
      </c>
      <c r="H966" s="80"/>
      <c r="I966" s="27">
        <f t="shared" si="29"/>
        <v>3562</v>
      </c>
      <c r="J966" s="27">
        <v>3142</v>
      </c>
      <c r="K966" s="27">
        <v>420</v>
      </c>
      <c r="L966" s="27">
        <v>7997</v>
      </c>
      <c r="M966" s="27">
        <v>0</v>
      </c>
      <c r="O966" s="202"/>
      <c r="P966" s="202"/>
      <c r="Q966" s="202"/>
      <c r="R966" s="202"/>
      <c r="S966" s="202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</row>
    <row r="967" spans="1:30" s="94" customFormat="1" ht="9" customHeight="1" x14ac:dyDescent="0.2">
      <c r="A967" s="76" t="s">
        <v>82</v>
      </c>
      <c r="B967" s="26" t="s">
        <v>83</v>
      </c>
      <c r="C967" s="26"/>
      <c r="D967" s="27">
        <f t="shared" si="28"/>
        <v>2946</v>
      </c>
      <c r="E967" s="27">
        <v>2946</v>
      </c>
      <c r="F967" s="27">
        <v>0</v>
      </c>
      <c r="G967" s="27">
        <v>14</v>
      </c>
      <c r="H967" s="80"/>
      <c r="I967" s="27">
        <f t="shared" si="29"/>
        <v>2135</v>
      </c>
      <c r="J967" s="27">
        <v>2130</v>
      </c>
      <c r="K967" s="27">
        <v>5</v>
      </c>
      <c r="L967" s="27">
        <v>1815</v>
      </c>
      <c r="M967" s="27">
        <v>0</v>
      </c>
      <c r="O967" s="202"/>
      <c r="P967" s="202"/>
      <c r="Q967" s="202"/>
      <c r="R967" s="202"/>
      <c r="S967" s="202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</row>
    <row r="968" spans="1:30" s="94" customFormat="1" ht="9" customHeight="1" x14ac:dyDescent="0.2">
      <c r="A968" s="81"/>
      <c r="B968" s="39" t="s">
        <v>84</v>
      </c>
      <c r="C968" s="39"/>
      <c r="D968" s="40">
        <f t="shared" si="28"/>
        <v>5360</v>
      </c>
      <c r="E968" s="40">
        <v>5360</v>
      </c>
      <c r="F968" s="40">
        <v>0</v>
      </c>
      <c r="G968" s="40">
        <v>8</v>
      </c>
      <c r="H968" s="185"/>
      <c r="I968" s="40">
        <f t="shared" si="29"/>
        <v>3659</v>
      </c>
      <c r="J968" s="40">
        <v>3659</v>
      </c>
      <c r="K968" s="40">
        <v>0</v>
      </c>
      <c r="L968" s="40">
        <v>2276</v>
      </c>
      <c r="M968" s="40">
        <v>0</v>
      </c>
      <c r="O968" s="202"/>
      <c r="P968" s="202"/>
      <c r="Q968" s="202"/>
      <c r="R968" s="202"/>
      <c r="S968" s="202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</row>
    <row r="969" spans="1:30" s="94" customFormat="1" ht="9" customHeight="1" x14ac:dyDescent="0.2">
      <c r="A969" s="76"/>
      <c r="B969" s="26" t="s">
        <v>85</v>
      </c>
      <c r="C969" s="26"/>
      <c r="D969" s="27">
        <f t="shared" si="28"/>
        <v>18486</v>
      </c>
      <c r="E969" s="27">
        <v>17712</v>
      </c>
      <c r="F969" s="27">
        <v>774</v>
      </c>
      <c r="G969" s="27">
        <v>35</v>
      </c>
      <c r="H969" s="80"/>
      <c r="I969" s="27">
        <f t="shared" si="29"/>
        <v>3573</v>
      </c>
      <c r="J969" s="27">
        <v>3430</v>
      </c>
      <c r="K969" s="27">
        <v>143</v>
      </c>
      <c r="L969" s="27">
        <v>8606</v>
      </c>
      <c r="M969" s="27">
        <v>8</v>
      </c>
      <c r="O969" s="202"/>
      <c r="P969" s="202"/>
      <c r="Q969" s="202"/>
      <c r="R969" s="202"/>
      <c r="S969" s="202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</row>
    <row r="970" spans="1:30" s="94" customFormat="1" ht="9" customHeight="1" x14ac:dyDescent="0.2">
      <c r="A970" s="76" t="s">
        <v>86</v>
      </c>
      <c r="B970" s="26" t="s">
        <v>87</v>
      </c>
      <c r="C970" s="26"/>
      <c r="D970" s="27">
        <f t="shared" si="28"/>
        <v>14838</v>
      </c>
      <c r="E970" s="27">
        <v>13855</v>
      </c>
      <c r="F970" s="27">
        <v>983</v>
      </c>
      <c r="G970" s="27">
        <v>159</v>
      </c>
      <c r="H970" s="80"/>
      <c r="I970" s="27">
        <f t="shared" si="29"/>
        <v>3361</v>
      </c>
      <c r="J970" s="27">
        <v>3197</v>
      </c>
      <c r="K970" s="27">
        <v>164</v>
      </c>
      <c r="L970" s="27">
        <v>6563</v>
      </c>
      <c r="M970" s="27">
        <v>3630</v>
      </c>
      <c r="O970" s="202"/>
      <c r="P970" s="202"/>
      <c r="Q970" s="202"/>
      <c r="R970" s="202"/>
      <c r="S970" s="202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</row>
    <row r="971" spans="1:30" s="94" customFormat="1" ht="9" customHeight="1" x14ac:dyDescent="0.2">
      <c r="A971" s="76" t="s">
        <v>88</v>
      </c>
      <c r="B971" s="26" t="s">
        <v>88</v>
      </c>
      <c r="C971" s="26"/>
      <c r="D971" s="27">
        <f t="shared" si="28"/>
        <v>5361</v>
      </c>
      <c r="E971" s="27">
        <v>4517</v>
      </c>
      <c r="F971" s="27">
        <v>844</v>
      </c>
      <c r="G971" s="27">
        <v>4</v>
      </c>
      <c r="H971" s="80"/>
      <c r="I971" s="27">
        <f t="shared" si="29"/>
        <v>576</v>
      </c>
      <c r="J971" s="27">
        <v>565</v>
      </c>
      <c r="K971" s="27">
        <v>11</v>
      </c>
      <c r="L971" s="27">
        <v>2801</v>
      </c>
      <c r="M971" s="27">
        <v>0</v>
      </c>
      <c r="O971" s="202"/>
      <c r="P971" s="202"/>
      <c r="Q971" s="202"/>
      <c r="R971" s="202"/>
      <c r="S971" s="202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</row>
    <row r="972" spans="1:30" s="151" customFormat="1" ht="9" customHeight="1" x14ac:dyDescent="0.2">
      <c r="A972" s="219"/>
      <c r="B972" s="219"/>
      <c r="C972" s="219"/>
      <c r="D972" s="220"/>
      <c r="E972" s="220"/>
      <c r="F972" s="220"/>
      <c r="G972" s="220"/>
      <c r="H972" s="220"/>
      <c r="I972" s="220"/>
      <c r="J972" s="220"/>
      <c r="K972" s="220"/>
      <c r="L972" s="220"/>
      <c r="M972" s="220"/>
      <c r="N972" s="221"/>
      <c r="O972" s="222"/>
      <c r="P972" s="222"/>
      <c r="Q972" s="222"/>
      <c r="R972" s="222"/>
      <c r="S972" s="222"/>
      <c r="T972" s="222"/>
      <c r="U972" s="222"/>
      <c r="V972" s="222"/>
      <c r="W972" s="222"/>
      <c r="X972" s="222"/>
      <c r="Y972" s="222"/>
      <c r="Z972" s="222"/>
      <c r="AA972" s="222"/>
      <c r="AB972" s="222"/>
      <c r="AC972" s="222"/>
      <c r="AD972" s="222"/>
    </row>
    <row r="973" spans="1:30" s="151" customFormat="1" ht="9" customHeight="1" x14ac:dyDescent="0.2">
      <c r="A973" s="136">
        <v>2010</v>
      </c>
      <c r="B973" s="223"/>
      <c r="C973" s="223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1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</row>
    <row r="974" spans="1:30" s="151" customFormat="1" ht="9" customHeight="1" x14ac:dyDescent="0.2">
      <c r="A974" s="162" t="s">
        <v>10</v>
      </c>
      <c r="B974" s="225"/>
      <c r="C974" s="628">
        <f>SUM(D976:D1034)</f>
        <v>960591</v>
      </c>
      <c r="D974" s="628"/>
      <c r="E974" s="472">
        <f>SUM(E976:E1034)</f>
        <v>722879</v>
      </c>
      <c r="F974" s="472">
        <f>SUM(F976:F1034)</f>
        <v>237712</v>
      </c>
      <c r="G974" s="472">
        <f>SUM(G976:G1034)</f>
        <v>16599</v>
      </c>
      <c r="H974" s="472"/>
      <c r="I974" s="472">
        <f>SUM(I976:I1034)</f>
        <v>267804</v>
      </c>
      <c r="J974" s="472">
        <f>SUM(J976:J1034)</f>
        <v>243636</v>
      </c>
      <c r="K974" s="472">
        <f>SUM(K976:K1034)</f>
        <v>24168</v>
      </c>
      <c r="L974" s="472">
        <f>SUM(L976:L1034)</f>
        <v>362377</v>
      </c>
      <c r="M974" s="472">
        <f>SUM(M976:M1034)</f>
        <v>42921</v>
      </c>
      <c r="N974" s="472"/>
      <c r="O974" s="222"/>
      <c r="P974" s="222"/>
      <c r="Q974" s="222"/>
      <c r="R974" s="222"/>
      <c r="S974" s="222"/>
      <c r="T974" s="222"/>
      <c r="U974" s="222"/>
      <c r="V974" s="222"/>
      <c r="W974" s="222"/>
      <c r="X974" s="222"/>
      <c r="Y974" s="222"/>
      <c r="Z974" s="222"/>
      <c r="AA974" s="222"/>
      <c r="AB974" s="222"/>
      <c r="AC974" s="222"/>
      <c r="AD974" s="222"/>
    </row>
    <row r="975" spans="1:30" s="151" customFormat="1" ht="9" customHeight="1" x14ac:dyDescent="0.2">
      <c r="A975" s="136"/>
      <c r="B975" s="225"/>
      <c r="C975" s="225"/>
      <c r="D975" s="472"/>
      <c r="E975" s="472"/>
      <c r="F975" s="472"/>
      <c r="G975" s="472"/>
      <c r="H975" s="472"/>
      <c r="I975" s="472"/>
      <c r="J975" s="472"/>
      <c r="K975" s="472"/>
      <c r="L975" s="472"/>
      <c r="M975" s="472"/>
      <c r="N975" s="221"/>
      <c r="O975" s="222"/>
      <c r="P975" s="222"/>
      <c r="Q975" s="222"/>
      <c r="R975" s="222"/>
      <c r="S975" s="222"/>
      <c r="T975" s="222"/>
      <c r="U975" s="222"/>
      <c r="V975" s="222"/>
      <c r="W975" s="222"/>
      <c r="X975" s="222"/>
      <c r="Y975" s="222"/>
      <c r="Z975" s="222"/>
      <c r="AA975" s="222"/>
      <c r="AB975" s="222"/>
      <c r="AC975" s="222"/>
      <c r="AD975" s="222"/>
    </row>
    <row r="976" spans="1:30" s="151" customFormat="1" ht="9" customHeight="1" x14ac:dyDescent="0.2">
      <c r="A976" s="226" t="s">
        <v>14</v>
      </c>
      <c r="B976" s="133" t="s">
        <v>14</v>
      </c>
      <c r="C976" s="133"/>
      <c r="D976" s="134">
        <f t="shared" ref="D976:D1034" si="30">SUM(E976:F976)</f>
        <v>6744</v>
      </c>
      <c r="E976" s="134">
        <v>5153</v>
      </c>
      <c r="F976" s="134">
        <v>1591</v>
      </c>
      <c r="G976" s="134">
        <v>64</v>
      </c>
      <c r="H976" s="224"/>
      <c r="I976" s="134">
        <f t="shared" ref="I976:I1034" si="31">SUM(J976:K976)</f>
        <v>1305</v>
      </c>
      <c r="J976" s="134">
        <v>1241</v>
      </c>
      <c r="K976" s="134">
        <v>64</v>
      </c>
      <c r="L976" s="134">
        <v>3811</v>
      </c>
      <c r="M976" s="134">
        <v>338</v>
      </c>
      <c r="N976" s="221"/>
      <c r="O976" s="222"/>
      <c r="P976" s="222"/>
      <c r="Q976" s="222"/>
      <c r="R976" s="222"/>
      <c r="S976" s="222"/>
      <c r="T976" s="222"/>
      <c r="U976" s="222"/>
      <c r="V976" s="222"/>
      <c r="W976" s="222"/>
      <c r="X976" s="222"/>
      <c r="Y976" s="222"/>
      <c r="Z976" s="222"/>
      <c r="AA976" s="222"/>
      <c r="AB976" s="222"/>
      <c r="AC976" s="222"/>
      <c r="AD976" s="222"/>
    </row>
    <row r="977" spans="1:30" s="153" customFormat="1" ht="9" customHeight="1" x14ac:dyDescent="0.2">
      <c r="A977" s="226" t="s">
        <v>15</v>
      </c>
      <c r="B977" s="133" t="s">
        <v>16</v>
      </c>
      <c r="C977" s="133"/>
      <c r="D977" s="134">
        <f>SUM(E977:F977)</f>
        <v>5895</v>
      </c>
      <c r="E977" s="134">
        <v>5829</v>
      </c>
      <c r="F977" s="134">
        <v>66</v>
      </c>
      <c r="G977" s="134">
        <v>2</v>
      </c>
      <c r="H977" s="224"/>
      <c r="I977" s="134">
        <f>SUM(J977:K977)</f>
        <v>667</v>
      </c>
      <c r="J977" s="134">
        <v>613</v>
      </c>
      <c r="K977" s="134">
        <v>54</v>
      </c>
      <c r="L977" s="134">
        <v>5234</v>
      </c>
      <c r="M977" s="134">
        <v>0</v>
      </c>
      <c r="N977" s="227"/>
      <c r="O977" s="228"/>
      <c r="P977" s="228"/>
      <c r="Q977" s="228"/>
      <c r="R977" s="228"/>
      <c r="S977" s="228"/>
      <c r="T977" s="228"/>
      <c r="U977" s="228"/>
      <c r="V977" s="228"/>
      <c r="W977" s="228"/>
      <c r="X977" s="228"/>
      <c r="Y977" s="228"/>
      <c r="Z977" s="228"/>
      <c r="AA977" s="228"/>
      <c r="AB977" s="228"/>
      <c r="AC977" s="228"/>
      <c r="AD977" s="228"/>
    </row>
    <row r="978" spans="1:30" s="153" customFormat="1" ht="9" customHeight="1" x14ac:dyDescent="0.2">
      <c r="A978" s="226"/>
      <c r="B978" s="133" t="s">
        <v>17</v>
      </c>
      <c r="C978" s="133"/>
      <c r="D978" s="134">
        <f>SUM(E978:F978)</f>
        <v>35971</v>
      </c>
      <c r="E978" s="134">
        <v>35530</v>
      </c>
      <c r="F978" s="134">
        <v>441</v>
      </c>
      <c r="G978" s="134">
        <v>113</v>
      </c>
      <c r="H978" s="224"/>
      <c r="I978" s="134">
        <f>SUM(J978:K978)</f>
        <v>1064</v>
      </c>
      <c r="J978" s="134">
        <v>904</v>
      </c>
      <c r="K978" s="134">
        <v>160</v>
      </c>
      <c r="L978" s="134">
        <v>8119</v>
      </c>
      <c r="M978" s="134">
        <v>1016</v>
      </c>
      <c r="N978" s="227"/>
      <c r="O978" s="228"/>
      <c r="P978" s="228"/>
      <c r="Q978" s="228"/>
      <c r="R978" s="228"/>
      <c r="S978" s="228"/>
      <c r="T978" s="228"/>
      <c r="U978" s="228"/>
      <c r="V978" s="228"/>
      <c r="W978" s="228"/>
      <c r="X978" s="228"/>
      <c r="Y978" s="228"/>
      <c r="Z978" s="228"/>
      <c r="AA978" s="228"/>
      <c r="AB978" s="228"/>
      <c r="AC978" s="228"/>
      <c r="AD978" s="228"/>
    </row>
    <row r="979" spans="1:30" s="151" customFormat="1" ht="9" customHeight="1" x14ac:dyDescent="0.2">
      <c r="A979" s="229" t="s">
        <v>112</v>
      </c>
      <c r="B979" s="139" t="s">
        <v>18</v>
      </c>
      <c r="C979" s="139"/>
      <c r="D979" s="140">
        <f t="shared" si="30"/>
        <v>8630</v>
      </c>
      <c r="E979" s="140">
        <v>8286</v>
      </c>
      <c r="F979" s="140">
        <v>344</v>
      </c>
      <c r="G979" s="140">
        <v>0</v>
      </c>
      <c r="H979" s="230"/>
      <c r="I979" s="140">
        <f t="shared" si="31"/>
        <v>7766</v>
      </c>
      <c r="J979" s="140">
        <v>7701</v>
      </c>
      <c r="K979" s="140">
        <v>65</v>
      </c>
      <c r="L979" s="140">
        <v>3170</v>
      </c>
      <c r="M979" s="140">
        <v>944</v>
      </c>
      <c r="N979" s="221"/>
      <c r="O979" s="222"/>
      <c r="P979" s="222"/>
      <c r="Q979" s="222"/>
      <c r="R979" s="222"/>
      <c r="S979" s="222"/>
      <c r="T979" s="222"/>
      <c r="U979" s="222"/>
      <c r="V979" s="222"/>
      <c r="W979" s="222"/>
      <c r="X979" s="222"/>
      <c r="Y979" s="222"/>
      <c r="Z979" s="222"/>
      <c r="AA979" s="222"/>
      <c r="AB979" s="222"/>
      <c r="AC979" s="222"/>
      <c r="AD979" s="222"/>
    </row>
    <row r="980" spans="1:30" s="151" customFormat="1" ht="9" customHeight="1" x14ac:dyDescent="0.2">
      <c r="A980" s="226"/>
      <c r="B980" s="133" t="s">
        <v>19</v>
      </c>
      <c r="C980" s="133"/>
      <c r="D980" s="134">
        <f t="shared" si="30"/>
        <v>454</v>
      </c>
      <c r="E980" s="134">
        <v>0</v>
      </c>
      <c r="F980" s="134">
        <v>454</v>
      </c>
      <c r="G980" s="134">
        <v>253</v>
      </c>
      <c r="H980" s="224"/>
      <c r="I980" s="134">
        <f t="shared" si="31"/>
        <v>1339</v>
      </c>
      <c r="J980" s="134">
        <v>1322</v>
      </c>
      <c r="K980" s="134">
        <v>17</v>
      </c>
      <c r="L980" s="134">
        <v>2740</v>
      </c>
      <c r="M980" s="134">
        <v>0</v>
      </c>
      <c r="N980" s="221"/>
      <c r="O980" s="222"/>
      <c r="P980" s="222"/>
      <c r="Q980" s="222"/>
      <c r="R980" s="222"/>
      <c r="S980" s="222"/>
      <c r="T980" s="222"/>
      <c r="U980" s="222"/>
      <c r="V980" s="222"/>
      <c r="W980" s="222"/>
      <c r="X980" s="222"/>
      <c r="Y980" s="222"/>
      <c r="Z980" s="222"/>
      <c r="AA980" s="222"/>
      <c r="AB980" s="222"/>
      <c r="AC980" s="222"/>
      <c r="AD980" s="222"/>
    </row>
    <row r="981" spans="1:30" s="153" customFormat="1" ht="9" customHeight="1" x14ac:dyDescent="0.2">
      <c r="A981" s="226"/>
      <c r="B981" s="133" t="s">
        <v>20</v>
      </c>
      <c r="C981" s="133"/>
      <c r="D981" s="134">
        <f t="shared" si="30"/>
        <v>25956</v>
      </c>
      <c r="E981" s="134">
        <v>9184</v>
      </c>
      <c r="F981" s="134">
        <v>16772</v>
      </c>
      <c r="G981" s="134">
        <v>827</v>
      </c>
      <c r="H981" s="224"/>
      <c r="I981" s="134">
        <f t="shared" si="31"/>
        <v>8787</v>
      </c>
      <c r="J981" s="134">
        <v>1781</v>
      </c>
      <c r="K981" s="134">
        <v>7006</v>
      </c>
      <c r="L981" s="134">
        <v>607</v>
      </c>
      <c r="M981" s="134">
        <v>0</v>
      </c>
      <c r="N981" s="227"/>
      <c r="O981" s="222"/>
      <c r="P981" s="222"/>
      <c r="Q981" s="222"/>
      <c r="R981" s="222"/>
      <c r="S981" s="222"/>
      <c r="T981" s="222"/>
      <c r="U981" s="222"/>
      <c r="V981" s="222"/>
      <c r="W981" s="222"/>
      <c r="X981" s="222"/>
      <c r="Y981" s="222"/>
      <c r="Z981" s="222"/>
      <c r="AA981" s="222"/>
      <c r="AB981" s="222"/>
      <c r="AC981" s="228"/>
      <c r="AD981" s="228"/>
    </row>
    <row r="982" spans="1:30" s="153" customFormat="1" ht="9" customHeight="1" x14ac:dyDescent="0.2">
      <c r="A982" s="226" t="s">
        <v>21</v>
      </c>
      <c r="B982" s="133" t="s">
        <v>21</v>
      </c>
      <c r="C982" s="133"/>
      <c r="D982" s="134">
        <f t="shared" si="30"/>
        <v>2447</v>
      </c>
      <c r="E982" s="134">
        <v>2447</v>
      </c>
      <c r="F982" s="134">
        <v>0</v>
      </c>
      <c r="G982" s="134">
        <v>0</v>
      </c>
      <c r="H982" s="224"/>
      <c r="I982" s="134">
        <f t="shared" si="31"/>
        <v>949</v>
      </c>
      <c r="J982" s="134">
        <v>921</v>
      </c>
      <c r="K982" s="134">
        <v>28</v>
      </c>
      <c r="L982" s="134">
        <v>1919</v>
      </c>
      <c r="M982" s="134">
        <v>0</v>
      </c>
      <c r="N982" s="227"/>
      <c r="O982" s="228"/>
      <c r="P982" s="228"/>
      <c r="Q982" s="228"/>
      <c r="R982" s="228"/>
      <c r="S982" s="228"/>
      <c r="T982" s="228"/>
      <c r="U982" s="228"/>
      <c r="V982" s="228"/>
      <c r="W982" s="228"/>
      <c r="X982" s="228"/>
      <c r="Y982" s="228"/>
      <c r="Z982" s="228"/>
      <c r="AA982" s="228"/>
      <c r="AB982" s="228"/>
      <c r="AC982" s="228"/>
      <c r="AD982" s="228"/>
    </row>
    <row r="983" spans="1:30" s="153" customFormat="1" ht="9" customHeight="1" x14ac:dyDescent="0.2">
      <c r="A983" s="229"/>
      <c r="B983" s="139" t="s">
        <v>22</v>
      </c>
      <c r="C983" s="139"/>
      <c r="D983" s="140">
        <f t="shared" si="30"/>
        <v>4460</v>
      </c>
      <c r="E983" s="140">
        <v>3737</v>
      </c>
      <c r="F983" s="140">
        <v>723</v>
      </c>
      <c r="G983" s="140">
        <v>108</v>
      </c>
      <c r="H983" s="230"/>
      <c r="I983" s="140">
        <f t="shared" si="31"/>
        <v>44048</v>
      </c>
      <c r="J983" s="140">
        <v>43995</v>
      </c>
      <c r="K983" s="140">
        <v>53</v>
      </c>
      <c r="L983" s="140">
        <v>1255</v>
      </c>
      <c r="M983" s="140">
        <v>28</v>
      </c>
      <c r="N983" s="227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  <c r="AA983" s="228"/>
      <c r="AB983" s="228"/>
      <c r="AC983" s="228"/>
      <c r="AD983" s="228"/>
    </row>
    <row r="984" spans="1:30" s="153" customFormat="1" ht="9" customHeight="1" x14ac:dyDescent="0.2">
      <c r="A984" s="226" t="s">
        <v>23</v>
      </c>
      <c r="B984" s="133" t="s">
        <v>24</v>
      </c>
      <c r="C984" s="133"/>
      <c r="D984" s="134">
        <f>SUM(E984:F984)</f>
        <v>7090</v>
      </c>
      <c r="E984" s="134">
        <v>5637</v>
      </c>
      <c r="F984" s="134">
        <v>1453</v>
      </c>
      <c r="G984" s="134">
        <v>162</v>
      </c>
      <c r="H984" s="224"/>
      <c r="I984" s="134">
        <f>SUM(J984:K984)</f>
        <v>3819</v>
      </c>
      <c r="J984" s="134">
        <v>3453</v>
      </c>
      <c r="K984" s="134">
        <v>366</v>
      </c>
      <c r="L984" s="134">
        <v>4365</v>
      </c>
      <c r="M984" s="134">
        <v>0</v>
      </c>
      <c r="N984" s="231"/>
      <c r="O984" s="228"/>
      <c r="P984" s="228"/>
      <c r="Q984" s="228"/>
      <c r="R984" s="228"/>
      <c r="S984" s="228"/>
      <c r="T984" s="228"/>
      <c r="U984" s="228"/>
      <c r="V984" s="228"/>
      <c r="W984" s="228"/>
      <c r="X984" s="228"/>
      <c r="Y984" s="228"/>
      <c r="Z984" s="228"/>
      <c r="AA984" s="228"/>
      <c r="AB984" s="228"/>
      <c r="AC984" s="228"/>
      <c r="AD984" s="228"/>
    </row>
    <row r="985" spans="1:30" s="153" customFormat="1" ht="9" customHeight="1" x14ac:dyDescent="0.2">
      <c r="A985" s="226" t="s">
        <v>25</v>
      </c>
      <c r="B985" s="133" t="s">
        <v>25</v>
      </c>
      <c r="C985" s="133"/>
      <c r="D985" s="134">
        <f>SUM(E985:F985)</f>
        <v>1865</v>
      </c>
      <c r="E985" s="134">
        <v>1865</v>
      </c>
      <c r="F985" s="134">
        <v>0</v>
      </c>
      <c r="G985" s="134">
        <v>20</v>
      </c>
      <c r="H985" s="224"/>
      <c r="I985" s="134">
        <f>SUM(J985:K985)</f>
        <v>559</v>
      </c>
      <c r="J985" s="134">
        <v>559</v>
      </c>
      <c r="K985" s="134">
        <v>0</v>
      </c>
      <c r="L985" s="134">
        <v>1731</v>
      </c>
      <c r="M985" s="134">
        <v>245</v>
      </c>
      <c r="N985" s="231"/>
      <c r="O985" s="228"/>
      <c r="P985" s="228"/>
      <c r="Q985" s="228"/>
      <c r="R985" s="228"/>
      <c r="S985" s="228"/>
      <c r="T985" s="228"/>
      <c r="U985" s="228"/>
      <c r="V985" s="228"/>
      <c r="W985" s="228"/>
      <c r="X985" s="228"/>
      <c r="Y985" s="228"/>
      <c r="Z985" s="228"/>
      <c r="AA985" s="228"/>
      <c r="AB985" s="228"/>
      <c r="AC985" s="228"/>
      <c r="AD985" s="228"/>
    </row>
    <row r="986" spans="1:30" s="153" customFormat="1" ht="9" customHeight="1" x14ac:dyDescent="0.2">
      <c r="A986" s="226" t="s">
        <v>27</v>
      </c>
      <c r="B986" s="133" t="s">
        <v>26</v>
      </c>
      <c r="C986" s="133"/>
      <c r="D986" s="134">
        <f>SUM(E986:F986)</f>
        <v>3202</v>
      </c>
      <c r="E986" s="134">
        <v>2424</v>
      </c>
      <c r="F986" s="134">
        <v>778</v>
      </c>
      <c r="G986" s="134">
        <v>214</v>
      </c>
      <c r="H986" s="224"/>
      <c r="I986" s="134">
        <f>SUM(J986:K986)</f>
        <v>1451</v>
      </c>
      <c r="J986" s="134">
        <v>1220</v>
      </c>
      <c r="K986" s="134">
        <v>231</v>
      </c>
      <c r="L986" s="134">
        <v>2371</v>
      </c>
      <c r="M986" s="134">
        <v>0</v>
      </c>
      <c r="N986" s="231"/>
      <c r="O986" s="228"/>
      <c r="P986" s="228"/>
      <c r="Q986" s="228"/>
      <c r="R986" s="228"/>
      <c r="S986" s="228"/>
      <c r="T986" s="228"/>
      <c r="U986" s="228"/>
      <c r="V986" s="228"/>
      <c r="W986" s="228"/>
      <c r="X986" s="228"/>
      <c r="Y986" s="228"/>
      <c r="Z986" s="228"/>
      <c r="AA986" s="228"/>
      <c r="AB986" s="228"/>
      <c r="AC986" s="228"/>
      <c r="AD986" s="228"/>
    </row>
    <row r="987" spans="1:30" s="153" customFormat="1" ht="9" customHeight="1" x14ac:dyDescent="0.2">
      <c r="A987" s="229"/>
      <c r="B987" s="139" t="s">
        <v>96</v>
      </c>
      <c r="C987" s="139"/>
      <c r="D987" s="140">
        <f t="shared" si="30"/>
        <v>7204</v>
      </c>
      <c r="E987" s="140">
        <v>7084</v>
      </c>
      <c r="F987" s="140">
        <v>120</v>
      </c>
      <c r="G987" s="140">
        <v>64</v>
      </c>
      <c r="H987" s="230"/>
      <c r="I987" s="140">
        <f t="shared" si="31"/>
        <v>1812</v>
      </c>
      <c r="J987" s="140">
        <v>1785</v>
      </c>
      <c r="K987" s="140">
        <v>27</v>
      </c>
      <c r="L987" s="140">
        <v>3192</v>
      </c>
      <c r="M987" s="140">
        <v>95</v>
      </c>
      <c r="N987" s="231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  <c r="AA987" s="228"/>
      <c r="AB987" s="228"/>
      <c r="AC987" s="228"/>
      <c r="AD987" s="228"/>
    </row>
    <row r="988" spans="1:30" s="153" customFormat="1" ht="9" customHeight="1" x14ac:dyDescent="0.2">
      <c r="A988" s="226"/>
      <c r="B988" s="133" t="s">
        <v>89</v>
      </c>
      <c r="C988" s="133"/>
      <c r="D988" s="134">
        <f t="shared" si="30"/>
        <v>0</v>
      </c>
      <c r="E988" s="134">
        <v>0</v>
      </c>
      <c r="F988" s="134">
        <v>0</v>
      </c>
      <c r="G988" s="134">
        <v>0</v>
      </c>
      <c r="H988" s="224"/>
      <c r="I988" s="134">
        <f t="shared" si="31"/>
        <v>136</v>
      </c>
      <c r="J988" s="134">
        <v>136</v>
      </c>
      <c r="K988" s="134">
        <v>0</v>
      </c>
      <c r="L988" s="134">
        <v>457</v>
      </c>
      <c r="M988" s="134">
        <v>0</v>
      </c>
      <c r="N988" s="231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  <c r="AA988" s="228"/>
      <c r="AB988" s="228"/>
      <c r="AC988" s="228"/>
      <c r="AD988" s="228"/>
    </row>
    <row r="989" spans="1:30" s="153" customFormat="1" ht="9" customHeight="1" x14ac:dyDescent="0.2">
      <c r="A989" s="226"/>
      <c r="B989" s="133" t="s">
        <v>90</v>
      </c>
      <c r="C989" s="133"/>
      <c r="D989" s="134">
        <f t="shared" si="30"/>
        <v>0</v>
      </c>
      <c r="E989" s="134">
        <v>0</v>
      </c>
      <c r="F989" s="134">
        <v>0</v>
      </c>
      <c r="G989" s="134">
        <v>0</v>
      </c>
      <c r="H989" s="224"/>
      <c r="I989" s="134">
        <f t="shared" si="31"/>
        <v>34</v>
      </c>
      <c r="J989" s="134">
        <v>34</v>
      </c>
      <c r="K989" s="134">
        <v>0</v>
      </c>
      <c r="L989" s="134">
        <v>122</v>
      </c>
      <c r="M989" s="134">
        <v>0</v>
      </c>
      <c r="N989" s="231"/>
      <c r="O989" s="228"/>
      <c r="P989" s="228"/>
      <c r="Q989" s="228"/>
      <c r="R989" s="228"/>
      <c r="S989" s="228"/>
      <c r="T989" s="228"/>
      <c r="U989" s="228"/>
      <c r="V989" s="228"/>
      <c r="W989" s="228"/>
      <c r="X989" s="228"/>
      <c r="Y989" s="228"/>
      <c r="Z989" s="228"/>
      <c r="AA989" s="228"/>
      <c r="AB989" s="228"/>
      <c r="AC989" s="228"/>
      <c r="AD989" s="228"/>
    </row>
    <row r="990" spans="1:30" s="153" customFormat="1" ht="9" customHeight="1" x14ac:dyDescent="0.2">
      <c r="A990" s="226" t="s">
        <v>30</v>
      </c>
      <c r="B990" s="133" t="s">
        <v>28</v>
      </c>
      <c r="C990" s="133"/>
      <c r="D990" s="134">
        <f t="shared" si="30"/>
        <v>2676</v>
      </c>
      <c r="E990" s="134">
        <v>2675</v>
      </c>
      <c r="F990" s="134">
        <v>1</v>
      </c>
      <c r="G990" s="134">
        <v>2</v>
      </c>
      <c r="H990" s="224"/>
      <c r="I990" s="134">
        <f t="shared" si="31"/>
        <v>1566</v>
      </c>
      <c r="J990" s="134">
        <v>1015</v>
      </c>
      <c r="K990" s="134">
        <v>551</v>
      </c>
      <c r="L990" s="134">
        <v>3748</v>
      </c>
      <c r="M990" s="134">
        <v>1</v>
      </c>
      <c r="N990" s="231"/>
      <c r="O990" s="228"/>
      <c r="P990" s="228"/>
      <c r="Q990" s="228"/>
      <c r="R990" s="228"/>
      <c r="S990" s="228"/>
      <c r="T990" s="228"/>
      <c r="U990" s="228"/>
      <c r="V990" s="228"/>
      <c r="W990" s="228"/>
      <c r="X990" s="228"/>
      <c r="Y990" s="228"/>
      <c r="Z990" s="228"/>
      <c r="AA990" s="228"/>
      <c r="AB990" s="228"/>
      <c r="AC990" s="228"/>
      <c r="AD990" s="228"/>
    </row>
    <row r="991" spans="1:30" s="153" customFormat="1" ht="9" customHeight="1" x14ac:dyDescent="0.2">
      <c r="A991" s="229"/>
      <c r="B991" s="139" t="s">
        <v>31</v>
      </c>
      <c r="C991" s="139"/>
      <c r="D991" s="140">
        <f t="shared" si="30"/>
        <v>10111</v>
      </c>
      <c r="E991" s="140">
        <v>10108</v>
      </c>
      <c r="F991" s="140">
        <v>3</v>
      </c>
      <c r="G991" s="140">
        <v>260</v>
      </c>
      <c r="H991" s="230"/>
      <c r="I991" s="140">
        <f t="shared" si="31"/>
        <v>1126</v>
      </c>
      <c r="J991" s="140">
        <v>1033</v>
      </c>
      <c r="K991" s="140">
        <v>93</v>
      </c>
      <c r="L991" s="140">
        <v>4259</v>
      </c>
      <c r="M991" s="140">
        <v>0</v>
      </c>
      <c r="N991" s="231"/>
      <c r="O991" s="228"/>
      <c r="P991" s="228"/>
      <c r="Q991" s="228"/>
      <c r="R991" s="228"/>
      <c r="S991" s="228"/>
      <c r="T991" s="228"/>
      <c r="U991" s="228"/>
      <c r="V991" s="228"/>
      <c r="W991" s="228"/>
      <c r="X991" s="228"/>
      <c r="Y991" s="228"/>
      <c r="Z991" s="228"/>
      <c r="AA991" s="228"/>
      <c r="AB991" s="228"/>
      <c r="AC991" s="228"/>
      <c r="AD991" s="228"/>
    </row>
    <row r="992" spans="1:30" s="153" customFormat="1" ht="9" customHeight="1" x14ac:dyDescent="0.2">
      <c r="A992" s="226"/>
      <c r="B992" s="133" t="s">
        <v>30</v>
      </c>
      <c r="C992" s="133"/>
      <c r="D992" s="134">
        <f t="shared" si="30"/>
        <v>16527</v>
      </c>
      <c r="E992" s="134">
        <v>14354</v>
      </c>
      <c r="F992" s="134">
        <v>2173</v>
      </c>
      <c r="G992" s="134">
        <v>303</v>
      </c>
      <c r="H992" s="224"/>
      <c r="I992" s="134">
        <f t="shared" si="31"/>
        <v>6887</v>
      </c>
      <c r="J992" s="134">
        <v>5210</v>
      </c>
      <c r="K992" s="134">
        <v>1677</v>
      </c>
      <c r="L992" s="134">
        <v>12112</v>
      </c>
      <c r="M992" s="134">
        <v>0</v>
      </c>
      <c r="N992" s="231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  <c r="AA992" s="228"/>
      <c r="AB992" s="228"/>
      <c r="AC992" s="228"/>
      <c r="AD992" s="228"/>
    </row>
    <row r="993" spans="1:30" s="153" customFormat="1" ht="9" customHeight="1" x14ac:dyDescent="0.2">
      <c r="A993" s="226" t="s">
        <v>111</v>
      </c>
      <c r="B993" s="133" t="s">
        <v>32</v>
      </c>
      <c r="C993" s="133"/>
      <c r="D993" s="134">
        <f t="shared" si="30"/>
        <v>301535</v>
      </c>
      <c r="E993" s="134">
        <v>227477</v>
      </c>
      <c r="F993" s="134">
        <v>74058</v>
      </c>
      <c r="G993" s="134">
        <v>0</v>
      </c>
      <c r="H993" s="224"/>
      <c r="I993" s="134">
        <f t="shared" si="31"/>
        <v>0</v>
      </c>
      <c r="J993" s="134">
        <v>0</v>
      </c>
      <c r="K993" s="134">
        <v>0</v>
      </c>
      <c r="L993" s="134">
        <v>25975</v>
      </c>
      <c r="M993" s="134">
        <v>12388</v>
      </c>
      <c r="N993" s="231"/>
      <c r="O993" s="228"/>
      <c r="P993" s="228"/>
      <c r="Q993" s="228"/>
      <c r="R993" s="228"/>
      <c r="S993" s="228"/>
      <c r="T993" s="228"/>
      <c r="U993" s="228"/>
      <c r="V993" s="228"/>
      <c r="W993" s="228"/>
      <c r="X993" s="228"/>
      <c r="Y993" s="228"/>
      <c r="Z993" s="228"/>
      <c r="AA993" s="228"/>
      <c r="AB993" s="228"/>
      <c r="AC993" s="228"/>
      <c r="AD993" s="228"/>
    </row>
    <row r="994" spans="1:30" s="153" customFormat="1" ht="9" customHeight="1" x14ac:dyDescent="0.2">
      <c r="A994" s="226" t="s">
        <v>33</v>
      </c>
      <c r="B994" s="133" t="s">
        <v>33</v>
      </c>
      <c r="C994" s="133"/>
      <c r="D994" s="134">
        <f t="shared" si="30"/>
        <v>2655</v>
      </c>
      <c r="E994" s="134">
        <v>2354</v>
      </c>
      <c r="F994" s="134">
        <v>301</v>
      </c>
      <c r="G994" s="134">
        <v>8</v>
      </c>
      <c r="H994" s="224"/>
      <c r="I994" s="134">
        <f t="shared" si="31"/>
        <v>7912</v>
      </c>
      <c r="J994" s="134">
        <v>7871</v>
      </c>
      <c r="K994" s="134">
        <v>41</v>
      </c>
      <c r="L994" s="134">
        <v>8880</v>
      </c>
      <c r="M994" s="134">
        <v>0</v>
      </c>
      <c r="O994" s="228"/>
      <c r="P994" s="228"/>
      <c r="Q994" s="228"/>
      <c r="R994" s="228"/>
      <c r="S994" s="228"/>
      <c r="T994" s="228"/>
      <c r="U994" s="228"/>
      <c r="V994" s="228"/>
      <c r="W994" s="228"/>
      <c r="X994" s="228"/>
      <c r="Y994" s="228"/>
      <c r="Z994" s="228"/>
      <c r="AA994" s="228"/>
      <c r="AB994" s="228"/>
      <c r="AC994" s="228"/>
      <c r="AD994" s="228"/>
    </row>
    <row r="995" spans="1:30" s="153" customFormat="1" ht="9" customHeight="1" x14ac:dyDescent="0.2">
      <c r="A995" s="229" t="s">
        <v>34</v>
      </c>
      <c r="B995" s="139" t="s">
        <v>35</v>
      </c>
      <c r="C995" s="139"/>
      <c r="D995" s="140">
        <f t="shared" si="30"/>
        <v>16615</v>
      </c>
      <c r="E995" s="140">
        <v>10247</v>
      </c>
      <c r="F995" s="140">
        <v>6368</v>
      </c>
      <c r="G995" s="140">
        <v>4</v>
      </c>
      <c r="H995" s="230"/>
      <c r="I995" s="140">
        <f t="shared" si="31"/>
        <v>2760</v>
      </c>
      <c r="J995" s="140">
        <v>2585</v>
      </c>
      <c r="K995" s="140">
        <v>175</v>
      </c>
      <c r="L995" s="140">
        <v>6898</v>
      </c>
      <c r="M995" s="140">
        <v>260</v>
      </c>
      <c r="O995" s="228"/>
      <c r="P995" s="228"/>
      <c r="Q995" s="228"/>
      <c r="R995" s="228"/>
      <c r="S995" s="228"/>
      <c r="T995" s="228"/>
      <c r="U995" s="228"/>
      <c r="V995" s="228"/>
      <c r="W995" s="228"/>
      <c r="X995" s="228"/>
      <c r="Y995" s="228"/>
      <c r="Z995" s="228"/>
      <c r="AA995" s="228"/>
      <c r="AB995" s="228"/>
      <c r="AC995" s="228"/>
      <c r="AD995" s="228"/>
    </row>
    <row r="996" spans="1:30" s="153" customFormat="1" ht="9" customHeight="1" x14ac:dyDescent="0.2">
      <c r="A996" s="226" t="s">
        <v>36</v>
      </c>
      <c r="B996" s="133" t="s">
        <v>37</v>
      </c>
      <c r="C996" s="133"/>
      <c r="D996" s="134">
        <f t="shared" si="30"/>
        <v>10742</v>
      </c>
      <c r="E996" s="134">
        <v>9348</v>
      </c>
      <c r="F996" s="134">
        <v>1394</v>
      </c>
      <c r="G996" s="134">
        <v>427</v>
      </c>
      <c r="H996" s="224"/>
      <c r="I996" s="134">
        <f t="shared" si="31"/>
        <v>6882</v>
      </c>
      <c r="J996" s="134">
        <v>6798</v>
      </c>
      <c r="K996" s="134">
        <v>84</v>
      </c>
      <c r="L996" s="134">
        <v>7792</v>
      </c>
      <c r="M996" s="134">
        <v>0</v>
      </c>
      <c r="O996" s="228"/>
      <c r="P996" s="228"/>
      <c r="Q996" s="228"/>
      <c r="R996" s="228"/>
      <c r="S996" s="228"/>
      <c r="T996" s="228"/>
      <c r="U996" s="228"/>
      <c r="V996" s="228"/>
      <c r="W996" s="228"/>
      <c r="X996" s="228"/>
      <c r="Y996" s="228"/>
      <c r="Z996" s="228"/>
      <c r="AA996" s="228"/>
      <c r="AB996" s="228"/>
      <c r="AC996" s="228"/>
      <c r="AD996" s="228"/>
    </row>
    <row r="997" spans="1:30" s="153" customFormat="1" ht="9" customHeight="1" x14ac:dyDescent="0.2">
      <c r="A997" s="226"/>
      <c r="B997" s="133" t="s">
        <v>38</v>
      </c>
      <c r="C997" s="133"/>
      <c r="D997" s="134">
        <f t="shared" si="30"/>
        <v>6899</v>
      </c>
      <c r="E997" s="134">
        <v>4917</v>
      </c>
      <c r="F997" s="134">
        <v>1982</v>
      </c>
      <c r="G997" s="134">
        <v>156</v>
      </c>
      <c r="H997" s="224"/>
      <c r="I997" s="134">
        <f t="shared" si="31"/>
        <v>2319</v>
      </c>
      <c r="J997" s="134">
        <v>2271</v>
      </c>
      <c r="K997" s="134">
        <v>48</v>
      </c>
      <c r="L997" s="134">
        <v>3242</v>
      </c>
      <c r="M997" s="134">
        <v>0</v>
      </c>
      <c r="O997" s="228"/>
      <c r="P997" s="228"/>
      <c r="Q997" s="228"/>
      <c r="R997" s="228"/>
      <c r="S997" s="228"/>
      <c r="T997" s="228"/>
      <c r="U997" s="228"/>
      <c r="V997" s="228"/>
      <c r="W997" s="228"/>
      <c r="X997" s="228"/>
      <c r="Y997" s="228"/>
      <c r="Z997" s="228"/>
      <c r="AA997" s="228"/>
      <c r="AB997" s="228"/>
      <c r="AC997" s="228"/>
      <c r="AD997" s="228"/>
    </row>
    <row r="998" spans="1:30" s="153" customFormat="1" ht="9" customHeight="1" x14ac:dyDescent="0.2">
      <c r="A998" s="226" t="s">
        <v>39</v>
      </c>
      <c r="B998" s="133" t="s">
        <v>40</v>
      </c>
      <c r="C998" s="133"/>
      <c r="D998" s="134">
        <f t="shared" si="30"/>
        <v>86712</v>
      </c>
      <c r="E998" s="134">
        <v>64861</v>
      </c>
      <c r="F998" s="134">
        <v>21851</v>
      </c>
      <c r="G998" s="134">
        <v>4</v>
      </c>
      <c r="H998" s="224"/>
      <c r="I998" s="134">
        <f t="shared" si="31"/>
        <v>9767</v>
      </c>
      <c r="J998" s="134">
        <v>8897</v>
      </c>
      <c r="K998" s="134">
        <v>870</v>
      </c>
      <c r="L998" s="134">
        <v>28310</v>
      </c>
      <c r="M998" s="134">
        <v>8530</v>
      </c>
      <c r="O998" s="228"/>
      <c r="P998" s="228"/>
      <c r="Q998" s="228"/>
      <c r="R998" s="228"/>
      <c r="S998" s="228"/>
      <c r="T998" s="228"/>
      <c r="U998" s="228"/>
      <c r="V998" s="228"/>
      <c r="W998" s="228"/>
      <c r="X998" s="228"/>
      <c r="Y998" s="228"/>
      <c r="Z998" s="228"/>
      <c r="AA998" s="228"/>
      <c r="AB998" s="228"/>
      <c r="AC998" s="228"/>
      <c r="AD998" s="228"/>
    </row>
    <row r="999" spans="1:30" s="153" customFormat="1" ht="9" customHeight="1" x14ac:dyDescent="0.2">
      <c r="A999" s="229"/>
      <c r="B999" s="139" t="s">
        <v>41</v>
      </c>
      <c r="C999" s="139"/>
      <c r="D999" s="140">
        <f t="shared" si="30"/>
        <v>26808</v>
      </c>
      <c r="E999" s="140">
        <v>12119</v>
      </c>
      <c r="F999" s="140">
        <v>14689</v>
      </c>
      <c r="G999" s="140">
        <v>1505</v>
      </c>
      <c r="H999" s="230"/>
      <c r="I999" s="140">
        <f t="shared" si="31"/>
        <v>7637</v>
      </c>
      <c r="J999" s="140">
        <v>5500</v>
      </c>
      <c r="K999" s="140">
        <v>2137</v>
      </c>
      <c r="L999" s="140">
        <v>6737</v>
      </c>
      <c r="M999" s="140">
        <v>18</v>
      </c>
      <c r="O999" s="228"/>
      <c r="P999" s="228"/>
      <c r="Q999" s="228"/>
      <c r="R999" s="228"/>
      <c r="S999" s="228"/>
      <c r="T999" s="228"/>
      <c r="U999" s="228"/>
      <c r="V999" s="228"/>
      <c r="W999" s="228"/>
      <c r="X999" s="228"/>
      <c r="Y999" s="228"/>
      <c r="Z999" s="228"/>
      <c r="AA999" s="228"/>
      <c r="AB999" s="228"/>
      <c r="AC999" s="228"/>
      <c r="AD999" s="228"/>
    </row>
    <row r="1000" spans="1:30" s="153" customFormat="1" ht="9" customHeight="1" x14ac:dyDescent="0.2">
      <c r="A1000" s="226" t="s">
        <v>32</v>
      </c>
      <c r="B1000" s="133" t="s">
        <v>42</v>
      </c>
      <c r="C1000" s="133"/>
      <c r="D1000" s="134">
        <f>SUM(E1000:F1000)</f>
        <v>21032</v>
      </c>
      <c r="E1000" s="134">
        <v>19589</v>
      </c>
      <c r="F1000" s="134">
        <v>1443</v>
      </c>
      <c r="G1000" s="134">
        <v>12</v>
      </c>
      <c r="H1000" s="224"/>
      <c r="I1000" s="134">
        <f>SUM(J1000:K1000)</f>
        <v>35010</v>
      </c>
      <c r="J1000" s="134">
        <v>29184</v>
      </c>
      <c r="K1000" s="134">
        <v>5826</v>
      </c>
      <c r="L1000" s="134">
        <v>24011</v>
      </c>
      <c r="M1000" s="134">
        <v>0</v>
      </c>
      <c r="O1000" s="228"/>
      <c r="P1000" s="228"/>
      <c r="Q1000" s="228"/>
      <c r="R1000" s="228"/>
      <c r="S1000" s="228"/>
      <c r="T1000" s="228"/>
      <c r="U1000" s="228"/>
      <c r="V1000" s="228"/>
      <c r="W1000" s="228"/>
      <c r="X1000" s="228"/>
      <c r="Y1000" s="228"/>
      <c r="Z1000" s="228"/>
      <c r="AA1000" s="228"/>
      <c r="AB1000" s="228"/>
      <c r="AC1000" s="228"/>
      <c r="AD1000" s="228"/>
    </row>
    <row r="1001" spans="1:30" s="153" customFormat="1" ht="9" customHeight="1" x14ac:dyDescent="0.2">
      <c r="A1001" s="226" t="s">
        <v>43</v>
      </c>
      <c r="B1001" s="133" t="s">
        <v>44</v>
      </c>
      <c r="C1001" s="133"/>
      <c r="D1001" s="134">
        <f t="shared" si="30"/>
        <v>7311</v>
      </c>
      <c r="E1001" s="134">
        <v>5013</v>
      </c>
      <c r="F1001" s="134">
        <v>2298</v>
      </c>
      <c r="G1001" s="134">
        <v>112</v>
      </c>
      <c r="H1001" s="224"/>
      <c r="I1001" s="134">
        <f t="shared" si="31"/>
        <v>2369</v>
      </c>
      <c r="J1001" s="134">
        <v>2285</v>
      </c>
      <c r="K1001" s="134">
        <v>84</v>
      </c>
      <c r="L1001" s="134">
        <v>5122</v>
      </c>
      <c r="M1001" s="134">
        <v>0</v>
      </c>
      <c r="O1001" s="228"/>
      <c r="P1001" s="228"/>
      <c r="Q1001" s="228"/>
      <c r="R1001" s="228"/>
      <c r="S1001" s="228"/>
      <c r="T1001" s="228"/>
      <c r="U1001" s="228"/>
      <c r="V1001" s="228"/>
      <c r="W1001" s="228"/>
      <c r="X1001" s="228"/>
      <c r="Y1001" s="228"/>
      <c r="Z1001" s="228"/>
      <c r="AA1001" s="228"/>
      <c r="AB1001" s="228"/>
      <c r="AC1001" s="228"/>
      <c r="AD1001" s="228"/>
    </row>
    <row r="1002" spans="1:30" s="153" customFormat="1" ht="9" customHeight="1" x14ac:dyDescent="0.2">
      <c r="A1002" s="226"/>
      <c r="B1002" s="133" t="s">
        <v>45</v>
      </c>
      <c r="C1002" s="133"/>
      <c r="D1002" s="134">
        <f t="shared" si="30"/>
        <v>824</v>
      </c>
      <c r="E1002" s="134">
        <v>824</v>
      </c>
      <c r="F1002" s="134">
        <v>0</v>
      </c>
      <c r="G1002" s="134">
        <v>0</v>
      </c>
      <c r="H1002" s="224"/>
      <c r="I1002" s="134">
        <f t="shared" si="31"/>
        <v>368</v>
      </c>
      <c r="J1002" s="134">
        <v>368</v>
      </c>
      <c r="K1002" s="134">
        <v>0</v>
      </c>
      <c r="L1002" s="134">
        <v>5289</v>
      </c>
      <c r="M1002" s="134">
        <v>0</v>
      </c>
      <c r="O1002" s="228"/>
      <c r="P1002" s="228"/>
      <c r="Q1002" s="228"/>
      <c r="R1002" s="228"/>
      <c r="S1002" s="228"/>
      <c r="T1002" s="228"/>
      <c r="U1002" s="228"/>
      <c r="V1002" s="228"/>
      <c r="W1002" s="228"/>
      <c r="X1002" s="228"/>
      <c r="Y1002" s="228"/>
      <c r="Z1002" s="228"/>
      <c r="AA1002" s="228"/>
      <c r="AB1002" s="228"/>
      <c r="AC1002" s="228"/>
      <c r="AD1002" s="228"/>
    </row>
    <row r="1003" spans="1:30" s="153" customFormat="1" ht="9" customHeight="1" x14ac:dyDescent="0.2">
      <c r="A1003" s="229" t="s">
        <v>46</v>
      </c>
      <c r="B1003" s="139" t="s">
        <v>47</v>
      </c>
      <c r="C1003" s="139"/>
      <c r="D1003" s="140">
        <f t="shared" si="30"/>
        <v>80</v>
      </c>
      <c r="E1003" s="140">
        <v>80</v>
      </c>
      <c r="F1003" s="140">
        <v>0</v>
      </c>
      <c r="G1003" s="140">
        <v>3</v>
      </c>
      <c r="H1003" s="230"/>
      <c r="I1003" s="140">
        <f t="shared" si="31"/>
        <v>1683</v>
      </c>
      <c r="J1003" s="140">
        <v>1657</v>
      </c>
      <c r="K1003" s="140">
        <v>26</v>
      </c>
      <c r="L1003" s="140">
        <v>12019</v>
      </c>
      <c r="M1003" s="140">
        <v>0</v>
      </c>
      <c r="O1003" s="228"/>
      <c r="P1003" s="228"/>
      <c r="Q1003" s="228"/>
      <c r="R1003" s="228"/>
      <c r="S1003" s="228"/>
      <c r="T1003" s="228"/>
      <c r="U1003" s="228"/>
      <c r="V1003" s="228"/>
      <c r="W1003" s="228"/>
      <c r="X1003" s="228"/>
      <c r="Y1003" s="228"/>
      <c r="Z1003" s="228"/>
      <c r="AA1003" s="228"/>
      <c r="AB1003" s="228"/>
      <c r="AC1003" s="228"/>
      <c r="AD1003" s="228"/>
    </row>
    <row r="1004" spans="1:30" s="153" customFormat="1" ht="9" customHeight="1" x14ac:dyDescent="0.2">
      <c r="A1004" s="226" t="s">
        <v>48</v>
      </c>
      <c r="B1004" s="133" t="s">
        <v>49</v>
      </c>
      <c r="C1004" s="133"/>
      <c r="D1004" s="134">
        <f t="shared" si="30"/>
        <v>1226</v>
      </c>
      <c r="E1004" s="134">
        <v>1226</v>
      </c>
      <c r="F1004" s="134">
        <v>0</v>
      </c>
      <c r="G1004" s="134">
        <v>0</v>
      </c>
      <c r="H1004" s="224"/>
      <c r="I1004" s="134">
        <f t="shared" si="31"/>
        <v>1610</v>
      </c>
      <c r="J1004" s="134">
        <v>1610</v>
      </c>
      <c r="K1004" s="134">
        <v>0</v>
      </c>
      <c r="L1004" s="134">
        <v>4035</v>
      </c>
      <c r="M1004" s="134">
        <v>0</v>
      </c>
      <c r="O1004" s="228"/>
      <c r="P1004" s="228"/>
      <c r="Q1004" s="228"/>
      <c r="R1004" s="228"/>
      <c r="S1004" s="228"/>
      <c r="T1004" s="228"/>
      <c r="U1004" s="228"/>
      <c r="V1004" s="228"/>
      <c r="W1004" s="228"/>
      <c r="X1004" s="228"/>
      <c r="Y1004" s="228"/>
      <c r="Z1004" s="228"/>
      <c r="AA1004" s="228"/>
      <c r="AB1004" s="228"/>
      <c r="AC1004" s="228"/>
      <c r="AD1004" s="228"/>
    </row>
    <row r="1005" spans="1:30" s="153" customFormat="1" ht="9" customHeight="1" x14ac:dyDescent="0.2">
      <c r="A1005" s="226" t="s">
        <v>50</v>
      </c>
      <c r="B1005" s="133" t="s">
        <v>51</v>
      </c>
      <c r="C1005" s="133"/>
      <c r="D1005" s="134">
        <f t="shared" si="30"/>
        <v>79428</v>
      </c>
      <c r="E1005" s="134">
        <v>64565</v>
      </c>
      <c r="F1005" s="134">
        <v>14863</v>
      </c>
      <c r="G1005" s="134">
        <v>125</v>
      </c>
      <c r="H1005" s="224"/>
      <c r="I1005" s="134">
        <f t="shared" si="31"/>
        <v>6488</v>
      </c>
      <c r="J1005" s="134">
        <v>5911</v>
      </c>
      <c r="K1005" s="134">
        <v>577</v>
      </c>
      <c r="L1005" s="134">
        <v>4175</v>
      </c>
      <c r="M1005" s="134">
        <v>0</v>
      </c>
      <c r="O1005" s="228"/>
      <c r="P1005" s="228"/>
      <c r="Q1005" s="228"/>
      <c r="R1005" s="228"/>
      <c r="S1005" s="228"/>
      <c r="T1005" s="228"/>
      <c r="U1005" s="228"/>
      <c r="V1005" s="228"/>
      <c r="W1005" s="228"/>
      <c r="X1005" s="228"/>
      <c r="Y1005" s="228"/>
      <c r="Z1005" s="228"/>
      <c r="AA1005" s="228"/>
      <c r="AB1005" s="228"/>
      <c r="AC1005" s="228"/>
      <c r="AD1005" s="228"/>
    </row>
    <row r="1006" spans="1:30" s="153" customFormat="1" ht="9" customHeight="1" x14ac:dyDescent="0.2">
      <c r="A1006" s="226" t="s">
        <v>52</v>
      </c>
      <c r="B1006" s="133" t="s">
        <v>53</v>
      </c>
      <c r="C1006" s="133"/>
      <c r="D1006" s="134">
        <f t="shared" si="30"/>
        <v>3941</v>
      </c>
      <c r="E1006" s="134">
        <v>3650</v>
      </c>
      <c r="F1006" s="134">
        <v>291</v>
      </c>
      <c r="G1006" s="134">
        <v>379</v>
      </c>
      <c r="H1006" s="224"/>
      <c r="I1006" s="134">
        <f t="shared" si="31"/>
        <v>1466</v>
      </c>
      <c r="J1006" s="134">
        <v>1448</v>
      </c>
      <c r="K1006" s="134">
        <v>18</v>
      </c>
      <c r="L1006" s="134">
        <v>886</v>
      </c>
      <c r="M1006" s="134">
        <v>126</v>
      </c>
      <c r="O1006" s="228"/>
      <c r="P1006" s="228"/>
      <c r="Q1006" s="228"/>
      <c r="R1006" s="228"/>
      <c r="S1006" s="228"/>
      <c r="T1006" s="228"/>
      <c r="U1006" s="228"/>
      <c r="V1006" s="228"/>
      <c r="W1006" s="228"/>
      <c r="X1006" s="228"/>
      <c r="Y1006" s="228"/>
      <c r="Z1006" s="228"/>
      <c r="AA1006" s="228"/>
      <c r="AB1006" s="228"/>
      <c r="AC1006" s="228"/>
      <c r="AD1006" s="228"/>
    </row>
    <row r="1007" spans="1:30" s="153" customFormat="1" ht="9" customHeight="1" x14ac:dyDescent="0.2">
      <c r="A1007" s="229"/>
      <c r="B1007" s="139" t="s">
        <v>52</v>
      </c>
      <c r="C1007" s="139"/>
      <c r="D1007" s="140">
        <f t="shared" si="30"/>
        <v>7233</v>
      </c>
      <c r="E1007" s="140">
        <v>6773</v>
      </c>
      <c r="F1007" s="140">
        <v>460</v>
      </c>
      <c r="G1007" s="140">
        <v>41</v>
      </c>
      <c r="H1007" s="230"/>
      <c r="I1007" s="140">
        <f t="shared" si="31"/>
        <v>4826</v>
      </c>
      <c r="J1007" s="140">
        <v>4803</v>
      </c>
      <c r="K1007" s="140">
        <v>23</v>
      </c>
      <c r="L1007" s="140">
        <v>3662</v>
      </c>
      <c r="M1007" s="140">
        <v>0</v>
      </c>
      <c r="O1007" s="228"/>
      <c r="P1007" s="228"/>
      <c r="Q1007" s="228"/>
      <c r="R1007" s="228"/>
      <c r="S1007" s="228"/>
      <c r="T1007" s="228"/>
      <c r="U1007" s="228"/>
      <c r="V1007" s="228"/>
      <c r="W1007" s="228"/>
      <c r="X1007" s="228"/>
      <c r="Y1007" s="228"/>
      <c r="Z1007" s="228"/>
      <c r="AA1007" s="228"/>
      <c r="AB1007" s="228"/>
      <c r="AC1007" s="228"/>
      <c r="AD1007" s="228"/>
    </row>
    <row r="1008" spans="1:30" s="153" customFormat="1" ht="9" customHeight="1" x14ac:dyDescent="0.2">
      <c r="A1008" s="226"/>
      <c r="B1008" s="133" t="s">
        <v>54</v>
      </c>
      <c r="C1008" s="133"/>
      <c r="D1008" s="134">
        <f t="shared" si="30"/>
        <v>942</v>
      </c>
      <c r="E1008" s="134">
        <v>942</v>
      </c>
      <c r="F1008" s="134">
        <v>0</v>
      </c>
      <c r="G1008" s="134">
        <v>0</v>
      </c>
      <c r="H1008" s="224"/>
      <c r="I1008" s="134">
        <f t="shared" si="31"/>
        <v>1694</v>
      </c>
      <c r="J1008" s="134">
        <v>1693</v>
      </c>
      <c r="K1008" s="134">
        <v>1</v>
      </c>
      <c r="L1008" s="134">
        <v>3166</v>
      </c>
      <c r="M1008" s="134">
        <v>0</v>
      </c>
      <c r="O1008" s="228"/>
      <c r="P1008" s="228"/>
      <c r="Q1008" s="228"/>
      <c r="R1008" s="228"/>
      <c r="S1008" s="228"/>
      <c r="T1008" s="228"/>
      <c r="U1008" s="228"/>
      <c r="V1008" s="228"/>
      <c r="W1008" s="228"/>
      <c r="X1008" s="228"/>
      <c r="Y1008" s="228"/>
      <c r="Z1008" s="228"/>
      <c r="AA1008" s="228"/>
      <c r="AB1008" s="228"/>
      <c r="AC1008" s="228"/>
      <c r="AD1008" s="228"/>
    </row>
    <row r="1009" spans="1:30" s="153" customFormat="1" ht="9" customHeight="1" x14ac:dyDescent="0.2">
      <c r="A1009" s="226" t="s">
        <v>55</v>
      </c>
      <c r="B1009" s="133" t="s">
        <v>55</v>
      </c>
      <c r="C1009" s="133"/>
      <c r="D1009" s="134">
        <f t="shared" si="30"/>
        <v>5787</v>
      </c>
      <c r="E1009" s="134">
        <v>5043</v>
      </c>
      <c r="F1009" s="134">
        <v>744</v>
      </c>
      <c r="G1009" s="134">
        <v>32</v>
      </c>
      <c r="H1009" s="224"/>
      <c r="I1009" s="134">
        <f t="shared" si="31"/>
        <v>4588</v>
      </c>
      <c r="J1009" s="134">
        <v>4348</v>
      </c>
      <c r="K1009" s="134">
        <v>240</v>
      </c>
      <c r="L1009" s="134">
        <v>8166</v>
      </c>
      <c r="M1009" s="134">
        <v>1300</v>
      </c>
      <c r="O1009" s="228"/>
      <c r="P1009" s="228"/>
      <c r="Q1009" s="228"/>
      <c r="R1009" s="228"/>
      <c r="S1009" s="228"/>
      <c r="T1009" s="228"/>
      <c r="U1009" s="228"/>
      <c r="V1009" s="228"/>
      <c r="W1009" s="228"/>
      <c r="X1009" s="228"/>
      <c r="Y1009" s="228"/>
      <c r="Z1009" s="228"/>
      <c r="AA1009" s="228"/>
      <c r="AB1009" s="228"/>
      <c r="AC1009" s="228"/>
      <c r="AD1009" s="228"/>
    </row>
    <row r="1010" spans="1:30" s="153" customFormat="1" ht="9" customHeight="1" x14ac:dyDescent="0.2">
      <c r="A1010" s="226"/>
      <c r="B1010" s="133" t="s">
        <v>56</v>
      </c>
      <c r="C1010" s="133"/>
      <c r="D1010" s="134">
        <f t="shared" si="30"/>
        <v>0</v>
      </c>
      <c r="E1010" s="134">
        <v>0</v>
      </c>
      <c r="F1010" s="134">
        <v>0</v>
      </c>
      <c r="G1010" s="134">
        <v>0</v>
      </c>
      <c r="H1010" s="224"/>
      <c r="I1010" s="134">
        <f t="shared" si="31"/>
        <v>288</v>
      </c>
      <c r="J1010" s="134">
        <v>288</v>
      </c>
      <c r="K1010" s="134">
        <v>0</v>
      </c>
      <c r="L1010" s="134">
        <v>1934</v>
      </c>
      <c r="M1010" s="134">
        <v>0</v>
      </c>
      <c r="O1010" s="228"/>
      <c r="P1010" s="228"/>
      <c r="Q1010" s="228"/>
      <c r="R1010" s="228"/>
      <c r="S1010" s="228"/>
      <c r="T1010" s="228"/>
      <c r="U1010" s="228"/>
      <c r="V1010" s="228"/>
      <c r="W1010" s="228"/>
      <c r="X1010" s="228"/>
      <c r="Y1010" s="228"/>
      <c r="Z1010" s="228"/>
      <c r="AA1010" s="228"/>
      <c r="AB1010" s="228"/>
      <c r="AC1010" s="228"/>
      <c r="AD1010" s="228"/>
    </row>
    <row r="1011" spans="1:30" s="153" customFormat="1" ht="9" customHeight="1" x14ac:dyDescent="0.2">
      <c r="A1011" s="229" t="s">
        <v>57</v>
      </c>
      <c r="B1011" s="139" t="s">
        <v>57</v>
      </c>
      <c r="C1011" s="139"/>
      <c r="D1011" s="140">
        <f t="shared" si="30"/>
        <v>2514</v>
      </c>
      <c r="E1011" s="140">
        <v>1636</v>
      </c>
      <c r="F1011" s="140">
        <v>878</v>
      </c>
      <c r="G1011" s="140">
        <v>49</v>
      </c>
      <c r="H1011" s="230"/>
      <c r="I1011" s="140">
        <f t="shared" si="31"/>
        <v>2900</v>
      </c>
      <c r="J1011" s="140">
        <v>2900</v>
      </c>
      <c r="K1011" s="140">
        <v>0</v>
      </c>
      <c r="L1011" s="140">
        <v>5335</v>
      </c>
      <c r="M1011" s="140">
        <v>5205</v>
      </c>
      <c r="O1011" s="228"/>
      <c r="P1011" s="228"/>
      <c r="Q1011" s="228"/>
      <c r="R1011" s="228"/>
      <c r="S1011" s="228"/>
      <c r="T1011" s="228"/>
      <c r="U1011" s="228"/>
      <c r="V1011" s="228"/>
      <c r="W1011" s="228"/>
      <c r="X1011" s="228"/>
      <c r="Y1011" s="228"/>
      <c r="Z1011" s="228"/>
      <c r="AA1011" s="228"/>
      <c r="AB1011" s="228"/>
      <c r="AC1011" s="228"/>
      <c r="AD1011" s="228"/>
    </row>
    <row r="1012" spans="1:30" s="153" customFormat="1" ht="9" customHeight="1" x14ac:dyDescent="0.2">
      <c r="A1012" s="226" t="s">
        <v>59</v>
      </c>
      <c r="B1012" s="133" t="s">
        <v>60</v>
      </c>
      <c r="C1012" s="133"/>
      <c r="D1012" s="134">
        <f t="shared" si="30"/>
        <v>87019</v>
      </c>
      <c r="E1012" s="134">
        <v>31279</v>
      </c>
      <c r="F1012" s="134">
        <v>55740</v>
      </c>
      <c r="G1012" s="134">
        <v>9414</v>
      </c>
      <c r="H1012" s="224"/>
      <c r="I1012" s="134">
        <f t="shared" si="31"/>
        <v>13426</v>
      </c>
      <c r="J1012" s="134">
        <v>12978</v>
      </c>
      <c r="K1012" s="134">
        <v>448</v>
      </c>
      <c r="L1012" s="134">
        <v>7379</v>
      </c>
      <c r="M1012" s="134">
        <v>2588</v>
      </c>
      <c r="O1012" s="228"/>
      <c r="P1012" s="228"/>
      <c r="Q1012" s="228"/>
      <c r="R1012" s="228"/>
      <c r="S1012" s="228"/>
      <c r="T1012" s="228"/>
      <c r="U1012" s="228"/>
      <c r="V1012" s="228"/>
      <c r="W1012" s="228"/>
      <c r="X1012" s="228"/>
      <c r="Y1012" s="228"/>
      <c r="Z1012" s="228"/>
      <c r="AA1012" s="228"/>
      <c r="AB1012" s="228"/>
      <c r="AC1012" s="228"/>
      <c r="AD1012" s="228"/>
    </row>
    <row r="1013" spans="1:30" s="153" customFormat="1" ht="9" customHeight="1" x14ac:dyDescent="0.2">
      <c r="A1013" s="226"/>
      <c r="B1013" s="133" t="s">
        <v>61</v>
      </c>
      <c r="C1013" s="133"/>
      <c r="D1013" s="134">
        <f t="shared" si="30"/>
        <v>1029</v>
      </c>
      <c r="E1013" s="134">
        <v>1029</v>
      </c>
      <c r="F1013" s="134">
        <v>0</v>
      </c>
      <c r="G1013" s="134">
        <v>2</v>
      </c>
      <c r="H1013" s="224"/>
      <c r="I1013" s="134">
        <f t="shared" si="31"/>
        <v>2278</v>
      </c>
      <c r="J1013" s="134">
        <v>2264</v>
      </c>
      <c r="K1013" s="134">
        <v>14</v>
      </c>
      <c r="L1013" s="134">
        <v>1987</v>
      </c>
      <c r="M1013" s="134">
        <v>0</v>
      </c>
      <c r="O1013" s="228"/>
      <c r="P1013" s="228"/>
      <c r="Q1013" s="228"/>
      <c r="R1013" s="228"/>
      <c r="S1013" s="228"/>
      <c r="T1013" s="228"/>
      <c r="U1013" s="228"/>
      <c r="V1013" s="228"/>
      <c r="W1013" s="228"/>
      <c r="X1013" s="228"/>
      <c r="Y1013" s="228"/>
      <c r="Z1013" s="228"/>
      <c r="AA1013" s="228"/>
      <c r="AB1013" s="228"/>
      <c r="AC1013" s="228"/>
      <c r="AD1013" s="228"/>
    </row>
    <row r="1014" spans="1:30" s="153" customFormat="1" ht="9" customHeight="1" x14ac:dyDescent="0.2">
      <c r="A1014" s="226"/>
      <c r="B1014" s="133" t="s">
        <v>62</v>
      </c>
      <c r="C1014" s="133"/>
      <c r="D1014" s="134">
        <f t="shared" si="30"/>
        <v>3118</v>
      </c>
      <c r="E1014" s="134">
        <v>89</v>
      </c>
      <c r="F1014" s="134">
        <v>3029</v>
      </c>
      <c r="G1014" s="134">
        <v>336</v>
      </c>
      <c r="H1014" s="224"/>
      <c r="I1014" s="134">
        <f t="shared" si="31"/>
        <v>7583</v>
      </c>
      <c r="J1014" s="134">
        <v>7357</v>
      </c>
      <c r="K1014" s="134">
        <v>226</v>
      </c>
      <c r="L1014" s="134">
        <v>4299</v>
      </c>
      <c r="M1014" s="134">
        <v>3</v>
      </c>
      <c r="O1014" s="228"/>
      <c r="P1014" s="228"/>
      <c r="Q1014" s="228"/>
      <c r="R1014" s="228"/>
      <c r="S1014" s="228"/>
      <c r="T1014" s="228"/>
      <c r="U1014" s="228"/>
      <c r="V1014" s="228"/>
      <c r="W1014" s="228"/>
      <c r="X1014" s="228"/>
      <c r="Y1014" s="228"/>
      <c r="Z1014" s="228"/>
      <c r="AA1014" s="228"/>
      <c r="AB1014" s="228"/>
      <c r="AC1014" s="228"/>
      <c r="AD1014" s="228"/>
    </row>
    <row r="1015" spans="1:30" s="153" customFormat="1" ht="9" customHeight="1" x14ac:dyDescent="0.2">
      <c r="A1015" s="229" t="s">
        <v>63</v>
      </c>
      <c r="B1015" s="139" t="s">
        <v>63</v>
      </c>
      <c r="C1015" s="139"/>
      <c r="D1015" s="140">
        <f t="shared" si="30"/>
        <v>11376</v>
      </c>
      <c r="E1015" s="140">
        <v>9324</v>
      </c>
      <c r="F1015" s="140">
        <v>2052</v>
      </c>
      <c r="G1015" s="140">
        <v>407</v>
      </c>
      <c r="H1015" s="230"/>
      <c r="I1015" s="140">
        <f t="shared" si="31"/>
        <v>3287</v>
      </c>
      <c r="J1015" s="140">
        <v>2787</v>
      </c>
      <c r="K1015" s="140">
        <v>500</v>
      </c>
      <c r="L1015" s="140">
        <v>6142</v>
      </c>
      <c r="M1015" s="140">
        <v>0</v>
      </c>
      <c r="O1015" s="228"/>
      <c r="P1015" s="228"/>
      <c r="Q1015" s="228"/>
      <c r="R1015" s="228"/>
      <c r="S1015" s="228"/>
      <c r="T1015" s="228"/>
      <c r="U1015" s="228"/>
      <c r="V1015" s="228"/>
      <c r="W1015" s="228"/>
      <c r="X1015" s="228"/>
      <c r="Y1015" s="228"/>
      <c r="Z1015" s="228"/>
      <c r="AA1015" s="228"/>
      <c r="AB1015" s="228"/>
      <c r="AC1015" s="228"/>
      <c r="AD1015" s="228"/>
    </row>
    <row r="1016" spans="1:30" s="153" customFormat="1" ht="9" customHeight="1" x14ac:dyDescent="0.2">
      <c r="A1016" s="226"/>
      <c r="B1016" s="133" t="s">
        <v>64</v>
      </c>
      <c r="C1016" s="133"/>
      <c r="D1016" s="134">
        <f t="shared" si="30"/>
        <v>0</v>
      </c>
      <c r="E1016" s="134">
        <v>0</v>
      </c>
      <c r="F1016" s="134">
        <v>0</v>
      </c>
      <c r="G1016" s="134">
        <v>0</v>
      </c>
      <c r="H1016" s="224"/>
      <c r="I1016" s="134">
        <f t="shared" si="31"/>
        <v>150</v>
      </c>
      <c r="J1016" s="134">
        <v>150</v>
      </c>
      <c r="K1016" s="134">
        <v>0</v>
      </c>
      <c r="L1016" s="134">
        <v>796</v>
      </c>
      <c r="M1016" s="134">
        <v>0</v>
      </c>
      <c r="O1016" s="228"/>
      <c r="P1016" s="228"/>
      <c r="Q1016" s="228"/>
      <c r="R1016" s="228"/>
      <c r="S1016" s="228"/>
      <c r="T1016" s="228"/>
      <c r="U1016" s="228"/>
      <c r="V1016" s="228"/>
      <c r="W1016" s="228"/>
      <c r="X1016" s="228"/>
      <c r="Y1016" s="228"/>
      <c r="Z1016" s="228"/>
      <c r="AA1016" s="228"/>
      <c r="AB1016" s="228"/>
      <c r="AC1016" s="228"/>
      <c r="AD1016" s="228"/>
    </row>
    <row r="1017" spans="1:30" s="153" customFormat="1" ht="9" customHeight="1" x14ac:dyDescent="0.2">
      <c r="A1017" s="226" t="s">
        <v>65</v>
      </c>
      <c r="B1017" s="133" t="s">
        <v>66</v>
      </c>
      <c r="C1017" s="133"/>
      <c r="D1017" s="134">
        <f t="shared" si="30"/>
        <v>17917</v>
      </c>
      <c r="E1017" s="134">
        <v>17906</v>
      </c>
      <c r="F1017" s="134">
        <v>11</v>
      </c>
      <c r="G1017" s="134">
        <v>0</v>
      </c>
      <c r="H1017" s="224"/>
      <c r="I1017" s="134">
        <f t="shared" si="31"/>
        <v>11723</v>
      </c>
      <c r="J1017" s="134">
        <v>11516</v>
      </c>
      <c r="K1017" s="134">
        <v>207</v>
      </c>
      <c r="L1017" s="134">
        <v>16586</v>
      </c>
      <c r="M1017" s="134">
        <v>0</v>
      </c>
      <c r="O1017" s="228"/>
      <c r="P1017" s="228"/>
      <c r="Q1017" s="228"/>
      <c r="R1017" s="228"/>
      <c r="S1017" s="228"/>
      <c r="T1017" s="228"/>
      <c r="U1017" s="228"/>
      <c r="V1017" s="228"/>
      <c r="W1017" s="228"/>
      <c r="X1017" s="228"/>
      <c r="Y1017" s="228"/>
      <c r="Z1017" s="228"/>
      <c r="AA1017" s="228"/>
      <c r="AB1017" s="228"/>
      <c r="AC1017" s="228"/>
      <c r="AD1017" s="228"/>
    </row>
    <row r="1018" spans="1:30" s="153" customFormat="1" ht="9" customHeight="1" x14ac:dyDescent="0.2">
      <c r="A1018" s="226"/>
      <c r="B1018" s="133" t="s">
        <v>67</v>
      </c>
      <c r="C1018" s="133"/>
      <c r="D1018" s="134">
        <f t="shared" si="30"/>
        <v>6058</v>
      </c>
      <c r="E1018" s="134">
        <v>6058</v>
      </c>
      <c r="F1018" s="134">
        <v>0</v>
      </c>
      <c r="G1018" s="134">
        <v>0</v>
      </c>
      <c r="H1018" s="224"/>
      <c r="I1018" s="134">
        <f t="shared" si="31"/>
        <v>4063</v>
      </c>
      <c r="J1018" s="134">
        <v>4046</v>
      </c>
      <c r="K1018" s="134">
        <v>17</v>
      </c>
      <c r="L1018" s="134">
        <v>7225</v>
      </c>
      <c r="M1018" s="134">
        <v>0</v>
      </c>
      <c r="O1018" s="228"/>
      <c r="P1018" s="228"/>
      <c r="Q1018" s="228"/>
      <c r="R1018" s="228"/>
      <c r="S1018" s="228"/>
      <c r="T1018" s="228"/>
      <c r="U1018" s="228"/>
      <c r="V1018" s="228"/>
      <c r="W1018" s="228"/>
      <c r="X1018" s="228"/>
      <c r="Y1018" s="228"/>
      <c r="Z1018" s="228"/>
      <c r="AA1018" s="228"/>
      <c r="AB1018" s="228"/>
      <c r="AC1018" s="228"/>
      <c r="AD1018" s="228"/>
    </row>
    <row r="1019" spans="1:30" s="153" customFormat="1" ht="9" customHeight="1" x14ac:dyDescent="0.2">
      <c r="A1019" s="229"/>
      <c r="B1019" s="139" t="s">
        <v>68</v>
      </c>
      <c r="C1019" s="139"/>
      <c r="D1019" s="140">
        <f t="shared" si="30"/>
        <v>10289</v>
      </c>
      <c r="E1019" s="140">
        <v>6994</v>
      </c>
      <c r="F1019" s="140">
        <v>3295</v>
      </c>
      <c r="G1019" s="140">
        <v>730</v>
      </c>
      <c r="H1019" s="230"/>
      <c r="I1019" s="140">
        <f t="shared" si="31"/>
        <v>5726</v>
      </c>
      <c r="J1019" s="140">
        <v>5664</v>
      </c>
      <c r="K1019" s="140">
        <v>62</v>
      </c>
      <c r="L1019" s="140">
        <v>5942</v>
      </c>
      <c r="M1019" s="140">
        <v>0</v>
      </c>
      <c r="O1019" s="228"/>
      <c r="P1019" s="228"/>
      <c r="Q1019" s="228"/>
      <c r="R1019" s="228"/>
      <c r="S1019" s="228"/>
      <c r="T1019" s="228"/>
      <c r="U1019" s="228"/>
      <c r="V1019" s="228"/>
      <c r="W1019" s="228"/>
      <c r="X1019" s="228"/>
      <c r="Y1019" s="228"/>
      <c r="Z1019" s="228"/>
      <c r="AA1019" s="228"/>
      <c r="AB1019" s="228"/>
      <c r="AC1019" s="228"/>
      <c r="AD1019" s="228"/>
    </row>
    <row r="1020" spans="1:30" s="153" customFormat="1" ht="9" customHeight="1" x14ac:dyDescent="0.2">
      <c r="A1020" s="226" t="s">
        <v>69</v>
      </c>
      <c r="B1020" s="133" t="s">
        <v>70</v>
      </c>
      <c r="C1020" s="133"/>
      <c r="D1020" s="134">
        <f t="shared" si="30"/>
        <v>4006</v>
      </c>
      <c r="E1020" s="134">
        <v>4006</v>
      </c>
      <c r="F1020" s="134">
        <v>0</v>
      </c>
      <c r="G1020" s="134">
        <v>10</v>
      </c>
      <c r="H1020" s="224"/>
      <c r="I1020" s="134">
        <f t="shared" si="31"/>
        <v>2983</v>
      </c>
      <c r="J1020" s="134">
        <v>2981</v>
      </c>
      <c r="K1020" s="134">
        <v>2</v>
      </c>
      <c r="L1020" s="134">
        <v>10925</v>
      </c>
      <c r="M1020" s="134">
        <v>240</v>
      </c>
      <c r="O1020" s="228"/>
      <c r="P1020" s="228"/>
      <c r="Q1020" s="228"/>
      <c r="R1020" s="228"/>
      <c r="S1020" s="228"/>
      <c r="T1020" s="228"/>
      <c r="U1020" s="228"/>
      <c r="V1020" s="228"/>
      <c r="W1020" s="228"/>
      <c r="X1020" s="228"/>
      <c r="Y1020" s="228"/>
      <c r="Z1020" s="228"/>
      <c r="AA1020" s="228"/>
      <c r="AB1020" s="228"/>
      <c r="AC1020" s="228"/>
      <c r="AD1020" s="228"/>
    </row>
    <row r="1021" spans="1:30" s="153" customFormat="1" ht="9" customHeight="1" x14ac:dyDescent="0.2">
      <c r="A1021" s="226"/>
      <c r="B1021" s="133" t="s">
        <v>71</v>
      </c>
      <c r="C1021" s="133"/>
      <c r="D1021" s="134">
        <f t="shared" si="30"/>
        <v>2817</v>
      </c>
      <c r="E1021" s="134">
        <v>2182</v>
      </c>
      <c r="F1021" s="134">
        <v>635</v>
      </c>
      <c r="G1021" s="134">
        <v>0</v>
      </c>
      <c r="H1021" s="224"/>
      <c r="I1021" s="134">
        <f t="shared" si="31"/>
        <v>1091</v>
      </c>
      <c r="J1021" s="134">
        <v>1091</v>
      </c>
      <c r="K1021" s="134">
        <v>0</v>
      </c>
      <c r="L1021" s="134">
        <v>4610</v>
      </c>
      <c r="M1021" s="134">
        <v>0</v>
      </c>
      <c r="O1021" s="228"/>
      <c r="P1021" s="228"/>
      <c r="Q1021" s="228"/>
      <c r="R1021" s="228"/>
      <c r="S1021" s="228"/>
      <c r="T1021" s="228"/>
      <c r="U1021" s="228"/>
      <c r="V1021" s="228"/>
      <c r="W1021" s="228"/>
      <c r="X1021" s="228"/>
      <c r="Y1021" s="228"/>
      <c r="Z1021" s="228"/>
      <c r="AA1021" s="228"/>
      <c r="AB1021" s="228"/>
      <c r="AC1021" s="228"/>
      <c r="AD1021" s="228"/>
    </row>
    <row r="1022" spans="1:30" s="153" customFormat="1" ht="9" customHeight="1" x14ac:dyDescent="0.2">
      <c r="A1022" s="226"/>
      <c r="B1022" s="133" t="s">
        <v>72</v>
      </c>
      <c r="C1022" s="133"/>
      <c r="D1022" s="134">
        <f t="shared" si="30"/>
        <v>19128</v>
      </c>
      <c r="E1022" s="134">
        <v>16852</v>
      </c>
      <c r="F1022" s="134">
        <v>2276</v>
      </c>
      <c r="G1022" s="134">
        <v>14</v>
      </c>
      <c r="H1022" s="224"/>
      <c r="I1022" s="134">
        <f t="shared" si="31"/>
        <v>4758</v>
      </c>
      <c r="J1022" s="134">
        <v>4256</v>
      </c>
      <c r="K1022" s="134">
        <v>502</v>
      </c>
      <c r="L1022" s="134">
        <v>14896</v>
      </c>
      <c r="M1022" s="134">
        <v>3788</v>
      </c>
      <c r="O1022" s="228"/>
      <c r="P1022" s="228"/>
      <c r="Q1022" s="228"/>
      <c r="R1022" s="228"/>
      <c r="S1022" s="228"/>
      <c r="T1022" s="228"/>
      <c r="U1022" s="228"/>
      <c r="V1022" s="228"/>
      <c r="W1022" s="228"/>
      <c r="X1022" s="228"/>
      <c r="Y1022" s="228"/>
      <c r="Z1022" s="228"/>
      <c r="AA1022" s="228"/>
      <c r="AB1022" s="228"/>
      <c r="AC1022" s="228"/>
      <c r="AD1022" s="228"/>
    </row>
    <row r="1023" spans="1:30" s="153" customFormat="1" ht="9" customHeight="1" x14ac:dyDescent="0.2">
      <c r="A1023" s="229"/>
      <c r="B1023" s="139" t="s">
        <v>73</v>
      </c>
      <c r="C1023" s="139"/>
      <c r="D1023" s="140">
        <f t="shared" si="30"/>
        <v>0</v>
      </c>
      <c r="E1023" s="140">
        <v>0</v>
      </c>
      <c r="F1023" s="140">
        <v>0</v>
      </c>
      <c r="G1023" s="140">
        <v>0</v>
      </c>
      <c r="H1023" s="230"/>
      <c r="I1023" s="140">
        <f t="shared" si="31"/>
        <v>121</v>
      </c>
      <c r="J1023" s="140">
        <v>119</v>
      </c>
      <c r="K1023" s="140">
        <v>2</v>
      </c>
      <c r="L1023" s="140">
        <v>1937</v>
      </c>
      <c r="M1023" s="140">
        <v>0</v>
      </c>
      <c r="O1023" s="228"/>
      <c r="P1023" s="228"/>
      <c r="Q1023" s="228"/>
      <c r="R1023" s="228"/>
      <c r="S1023" s="228"/>
      <c r="T1023" s="228"/>
      <c r="U1023" s="228"/>
      <c r="V1023" s="228"/>
      <c r="W1023" s="228"/>
      <c r="X1023" s="228"/>
      <c r="Y1023" s="228"/>
      <c r="Z1023" s="228"/>
      <c r="AA1023" s="228"/>
      <c r="AB1023" s="228"/>
      <c r="AC1023" s="228"/>
      <c r="AD1023" s="228"/>
    </row>
    <row r="1024" spans="1:30" s="153" customFormat="1" ht="9" customHeight="1" x14ac:dyDescent="0.2">
      <c r="A1024" s="226" t="s">
        <v>74</v>
      </c>
      <c r="B1024" s="133" t="s">
        <v>75</v>
      </c>
      <c r="C1024" s="133"/>
      <c r="D1024" s="134">
        <f t="shared" si="30"/>
        <v>12362</v>
      </c>
      <c r="E1024" s="134">
        <v>11619</v>
      </c>
      <c r="F1024" s="134">
        <v>743</v>
      </c>
      <c r="G1024" s="134">
        <v>106</v>
      </c>
      <c r="H1024" s="224"/>
      <c r="I1024" s="134">
        <f t="shared" si="31"/>
        <v>3577</v>
      </c>
      <c r="J1024" s="134">
        <v>3520</v>
      </c>
      <c r="K1024" s="134">
        <v>57</v>
      </c>
      <c r="L1024" s="134">
        <v>1873</v>
      </c>
      <c r="M1024" s="134">
        <v>1805</v>
      </c>
      <c r="O1024" s="228"/>
      <c r="P1024" s="228"/>
      <c r="Q1024" s="228"/>
      <c r="R1024" s="228"/>
      <c r="S1024" s="228"/>
      <c r="T1024" s="228"/>
      <c r="U1024" s="228"/>
      <c r="V1024" s="228"/>
      <c r="W1024" s="228"/>
      <c r="X1024" s="228"/>
      <c r="Y1024" s="228"/>
      <c r="Z1024" s="228"/>
      <c r="AA1024" s="228"/>
      <c r="AB1024" s="228"/>
      <c r="AC1024" s="228"/>
      <c r="AD1024" s="228"/>
    </row>
    <row r="1025" spans="1:30" s="153" customFormat="1" ht="9" customHeight="1" x14ac:dyDescent="0.2">
      <c r="A1025" s="226" t="s">
        <v>76</v>
      </c>
      <c r="B1025" s="133" t="s">
        <v>77</v>
      </c>
      <c r="C1025" s="133"/>
      <c r="D1025" s="134">
        <f t="shared" si="30"/>
        <v>2214</v>
      </c>
      <c r="E1025" s="134">
        <v>2214</v>
      </c>
      <c r="F1025" s="134">
        <v>0</v>
      </c>
      <c r="G1025" s="134">
        <v>42</v>
      </c>
      <c r="H1025" s="224"/>
      <c r="I1025" s="134">
        <f t="shared" si="31"/>
        <v>1296</v>
      </c>
      <c r="J1025" s="134">
        <v>1012</v>
      </c>
      <c r="K1025" s="134">
        <v>284</v>
      </c>
      <c r="L1025" s="134">
        <v>9789</v>
      </c>
      <c r="M1025" s="134">
        <v>0</v>
      </c>
      <c r="O1025" s="228"/>
      <c r="P1025" s="228"/>
      <c r="Q1025" s="228"/>
      <c r="R1025" s="228"/>
      <c r="S1025" s="228"/>
      <c r="T1025" s="228"/>
      <c r="U1025" s="228"/>
      <c r="V1025" s="228"/>
      <c r="W1025" s="228"/>
      <c r="X1025" s="228"/>
      <c r="Y1025" s="228"/>
      <c r="Z1025" s="228"/>
      <c r="AA1025" s="228"/>
      <c r="AB1025" s="228"/>
      <c r="AC1025" s="228"/>
      <c r="AD1025" s="228"/>
    </row>
    <row r="1026" spans="1:30" s="153" customFormat="1" ht="9" customHeight="1" x14ac:dyDescent="0.2">
      <c r="A1026" s="226"/>
      <c r="B1026" s="133" t="s">
        <v>78</v>
      </c>
      <c r="C1026" s="133"/>
      <c r="D1026" s="134">
        <f t="shared" si="30"/>
        <v>1296</v>
      </c>
      <c r="E1026" s="134">
        <v>1296</v>
      </c>
      <c r="F1026" s="134">
        <v>0</v>
      </c>
      <c r="G1026" s="134">
        <v>0</v>
      </c>
      <c r="H1026" s="224"/>
      <c r="I1026" s="134">
        <f t="shared" si="31"/>
        <v>460</v>
      </c>
      <c r="J1026" s="134">
        <v>428</v>
      </c>
      <c r="K1026" s="134">
        <v>32</v>
      </c>
      <c r="L1026" s="134">
        <v>3209</v>
      </c>
      <c r="M1026" s="134">
        <v>8</v>
      </c>
      <c r="O1026" s="228"/>
      <c r="P1026" s="228"/>
      <c r="Q1026" s="228"/>
      <c r="R1026" s="228"/>
      <c r="S1026" s="228"/>
      <c r="T1026" s="228"/>
      <c r="U1026" s="228"/>
      <c r="V1026" s="228"/>
      <c r="W1026" s="228"/>
      <c r="X1026" s="228"/>
      <c r="Y1026" s="228"/>
      <c r="Z1026" s="228"/>
      <c r="AA1026" s="228"/>
      <c r="AB1026" s="228"/>
      <c r="AC1026" s="228"/>
      <c r="AD1026" s="228"/>
    </row>
    <row r="1027" spans="1:30" s="153" customFormat="1" ht="9" customHeight="1" x14ac:dyDescent="0.2">
      <c r="A1027" s="229"/>
      <c r="B1027" s="139" t="s">
        <v>79</v>
      </c>
      <c r="C1027" s="139"/>
      <c r="D1027" s="140">
        <f t="shared" si="30"/>
        <v>2060</v>
      </c>
      <c r="E1027" s="140">
        <v>2060</v>
      </c>
      <c r="F1027" s="140">
        <v>0</v>
      </c>
      <c r="G1027" s="140">
        <v>4</v>
      </c>
      <c r="H1027" s="230"/>
      <c r="I1027" s="140">
        <f t="shared" si="31"/>
        <v>599</v>
      </c>
      <c r="J1027" s="140">
        <v>561</v>
      </c>
      <c r="K1027" s="140">
        <v>38</v>
      </c>
      <c r="L1027" s="140">
        <v>1869</v>
      </c>
      <c r="M1027" s="140">
        <v>256</v>
      </c>
      <c r="O1027" s="228"/>
      <c r="P1027" s="228"/>
      <c r="Q1027" s="228"/>
      <c r="R1027" s="228"/>
      <c r="S1027" s="228"/>
      <c r="T1027" s="228"/>
      <c r="U1027" s="228"/>
      <c r="V1027" s="228"/>
      <c r="W1027" s="228"/>
      <c r="X1027" s="228"/>
      <c r="Y1027" s="228"/>
      <c r="Z1027" s="228"/>
      <c r="AA1027" s="228"/>
      <c r="AB1027" s="228"/>
      <c r="AC1027" s="228"/>
      <c r="AD1027" s="228"/>
    </row>
    <row r="1028" spans="1:30" s="153" customFormat="1" ht="9" customHeight="1" x14ac:dyDescent="0.2">
      <c r="A1028" s="226"/>
      <c r="B1028" s="133" t="s">
        <v>80</v>
      </c>
      <c r="C1028" s="133"/>
      <c r="D1028" s="134">
        <f t="shared" si="30"/>
        <v>4523</v>
      </c>
      <c r="E1028" s="134">
        <v>4522</v>
      </c>
      <c r="F1028" s="134">
        <v>1</v>
      </c>
      <c r="G1028" s="134">
        <v>0</v>
      </c>
      <c r="H1028" s="224"/>
      <c r="I1028" s="134">
        <f t="shared" si="31"/>
        <v>1031</v>
      </c>
      <c r="J1028" s="134">
        <v>964</v>
      </c>
      <c r="K1028" s="134">
        <v>67</v>
      </c>
      <c r="L1028" s="134">
        <v>2713</v>
      </c>
      <c r="M1028" s="134">
        <v>0</v>
      </c>
      <c r="O1028" s="228"/>
      <c r="P1028" s="228"/>
      <c r="Q1028" s="228"/>
      <c r="R1028" s="228"/>
      <c r="S1028" s="228"/>
      <c r="T1028" s="228"/>
      <c r="U1028" s="228"/>
      <c r="V1028" s="228"/>
      <c r="W1028" s="228"/>
      <c r="X1028" s="228"/>
      <c r="Y1028" s="228"/>
      <c r="Z1028" s="228"/>
      <c r="AA1028" s="228"/>
      <c r="AB1028" s="228"/>
      <c r="AC1028" s="228"/>
      <c r="AD1028" s="228"/>
    </row>
    <row r="1029" spans="1:30" s="153" customFormat="1" ht="9" customHeight="1" x14ac:dyDescent="0.2">
      <c r="A1029" s="226"/>
      <c r="B1029" s="133" t="s">
        <v>81</v>
      </c>
      <c r="C1029" s="133"/>
      <c r="D1029" s="134">
        <f t="shared" si="30"/>
        <v>8314</v>
      </c>
      <c r="E1029" s="134">
        <v>7556</v>
      </c>
      <c r="F1029" s="134">
        <v>758</v>
      </c>
      <c r="G1029" s="134">
        <v>16</v>
      </c>
      <c r="H1029" s="224"/>
      <c r="I1029" s="134">
        <f t="shared" si="31"/>
        <v>3704</v>
      </c>
      <c r="J1029" s="134">
        <v>2936</v>
      </c>
      <c r="K1029" s="134">
        <v>768</v>
      </c>
      <c r="L1029" s="134">
        <v>9314</v>
      </c>
      <c r="M1029" s="134">
        <v>0</v>
      </c>
      <c r="O1029" s="228"/>
      <c r="P1029" s="228"/>
      <c r="Q1029" s="228"/>
      <c r="R1029" s="228"/>
      <c r="S1029" s="228"/>
      <c r="T1029" s="228"/>
      <c r="U1029" s="228"/>
      <c r="V1029" s="228"/>
      <c r="W1029" s="228"/>
      <c r="X1029" s="228"/>
      <c r="Y1029" s="228"/>
      <c r="Z1029" s="228"/>
      <c r="AA1029" s="228"/>
      <c r="AB1029" s="228"/>
      <c r="AC1029" s="228"/>
      <c r="AD1029" s="228"/>
    </row>
    <row r="1030" spans="1:30" s="153" customFormat="1" ht="9" customHeight="1" x14ac:dyDescent="0.2">
      <c r="A1030" s="226" t="s">
        <v>82</v>
      </c>
      <c r="B1030" s="133" t="s">
        <v>83</v>
      </c>
      <c r="C1030" s="133"/>
      <c r="D1030" s="134">
        <f t="shared" si="30"/>
        <v>1999</v>
      </c>
      <c r="E1030" s="134">
        <v>1999</v>
      </c>
      <c r="F1030" s="134">
        <v>0</v>
      </c>
      <c r="G1030" s="134">
        <v>8</v>
      </c>
      <c r="H1030" s="224"/>
      <c r="I1030" s="134">
        <f t="shared" si="31"/>
        <v>2360</v>
      </c>
      <c r="J1030" s="134">
        <v>2357</v>
      </c>
      <c r="K1030" s="134">
        <v>3</v>
      </c>
      <c r="L1030" s="134">
        <v>2565</v>
      </c>
      <c r="M1030" s="134">
        <v>62</v>
      </c>
      <c r="O1030" s="228"/>
      <c r="P1030" s="228"/>
      <c r="Q1030" s="228"/>
      <c r="R1030" s="228"/>
      <c r="S1030" s="228"/>
      <c r="T1030" s="228"/>
      <c r="U1030" s="228"/>
      <c r="V1030" s="228"/>
      <c r="W1030" s="228"/>
      <c r="X1030" s="228"/>
      <c r="Y1030" s="228"/>
      <c r="Z1030" s="228"/>
      <c r="AA1030" s="228"/>
      <c r="AB1030" s="228"/>
      <c r="AC1030" s="228"/>
      <c r="AD1030" s="228"/>
    </row>
    <row r="1031" spans="1:30" s="153" customFormat="1" ht="9" customHeight="1" x14ac:dyDescent="0.2">
      <c r="A1031" s="229"/>
      <c r="B1031" s="139" t="s">
        <v>84</v>
      </c>
      <c r="C1031" s="139"/>
      <c r="D1031" s="140">
        <f t="shared" si="30"/>
        <v>5660</v>
      </c>
      <c r="E1031" s="140">
        <v>5660</v>
      </c>
      <c r="F1031" s="140">
        <v>0</v>
      </c>
      <c r="G1031" s="140">
        <v>0</v>
      </c>
      <c r="H1031" s="230"/>
      <c r="I1031" s="140">
        <f t="shared" si="31"/>
        <v>3428</v>
      </c>
      <c r="J1031" s="140">
        <v>3428</v>
      </c>
      <c r="K1031" s="140">
        <v>0</v>
      </c>
      <c r="L1031" s="140">
        <v>1958</v>
      </c>
      <c r="M1031" s="140">
        <v>0</v>
      </c>
      <c r="O1031" s="228"/>
      <c r="P1031" s="228"/>
      <c r="Q1031" s="228"/>
      <c r="R1031" s="228"/>
      <c r="S1031" s="228"/>
      <c r="T1031" s="228"/>
      <c r="U1031" s="228"/>
      <c r="V1031" s="228"/>
      <c r="W1031" s="228"/>
      <c r="X1031" s="228"/>
      <c r="Y1031" s="228"/>
      <c r="Z1031" s="228"/>
      <c r="AA1031" s="228"/>
      <c r="AB1031" s="228"/>
      <c r="AC1031" s="228"/>
      <c r="AD1031" s="228"/>
    </row>
    <row r="1032" spans="1:30" s="153" customFormat="1" ht="9" customHeight="1" x14ac:dyDescent="0.2">
      <c r="A1032" s="226"/>
      <c r="B1032" s="133" t="s">
        <v>85</v>
      </c>
      <c r="C1032" s="133"/>
      <c r="D1032" s="134">
        <f t="shared" si="30"/>
        <v>17891</v>
      </c>
      <c r="E1032" s="134">
        <v>17068</v>
      </c>
      <c r="F1032" s="134">
        <v>823</v>
      </c>
      <c r="G1032" s="134">
        <v>103</v>
      </c>
      <c r="H1032" s="224"/>
      <c r="I1032" s="134">
        <f t="shared" si="31"/>
        <v>4737</v>
      </c>
      <c r="J1032" s="134">
        <v>4595</v>
      </c>
      <c r="K1032" s="134">
        <v>142</v>
      </c>
      <c r="L1032" s="134">
        <v>10117</v>
      </c>
      <c r="M1032" s="134">
        <v>1</v>
      </c>
      <c r="O1032" s="228"/>
      <c r="P1032" s="228"/>
      <c r="Q1032" s="228"/>
      <c r="R1032" s="228"/>
      <c r="S1032" s="228"/>
      <c r="T1032" s="228"/>
      <c r="U1032" s="228"/>
      <c r="V1032" s="228"/>
      <c r="W1032" s="228"/>
      <c r="X1032" s="228"/>
      <c r="Y1032" s="228"/>
      <c r="Z1032" s="228"/>
      <c r="AA1032" s="228"/>
      <c r="AB1032" s="228"/>
      <c r="AC1032" s="228"/>
      <c r="AD1032" s="228"/>
    </row>
    <row r="1033" spans="1:30" s="153" customFormat="1" ht="9" customHeight="1" x14ac:dyDescent="0.2">
      <c r="A1033" s="226" t="s">
        <v>86</v>
      </c>
      <c r="B1033" s="133" t="s">
        <v>87</v>
      </c>
      <c r="C1033" s="133"/>
      <c r="D1033" s="134">
        <f t="shared" si="30"/>
        <v>14549</v>
      </c>
      <c r="E1033" s="134">
        <v>13514</v>
      </c>
      <c r="F1033" s="134">
        <v>1035</v>
      </c>
      <c r="G1033" s="134">
        <v>128</v>
      </c>
      <c r="H1033" s="224"/>
      <c r="I1033" s="134">
        <f t="shared" si="31"/>
        <v>4576</v>
      </c>
      <c r="J1033" s="134">
        <v>4351</v>
      </c>
      <c r="K1033" s="134">
        <v>225</v>
      </c>
      <c r="L1033" s="134">
        <v>7909</v>
      </c>
      <c r="M1033" s="134">
        <v>3676</v>
      </c>
      <c r="O1033" s="228"/>
      <c r="P1033" s="228"/>
      <c r="Q1033" s="228"/>
      <c r="R1033" s="228"/>
      <c r="S1033" s="228"/>
      <c r="T1033" s="228"/>
      <c r="U1033" s="228"/>
      <c r="V1033" s="228"/>
      <c r="W1033" s="228"/>
      <c r="X1033" s="228"/>
      <c r="Y1033" s="228"/>
      <c r="Z1033" s="228"/>
      <c r="AA1033" s="228"/>
      <c r="AB1033" s="228"/>
      <c r="AC1033" s="228"/>
      <c r="AD1033" s="228"/>
    </row>
    <row r="1034" spans="1:30" s="153" customFormat="1" ht="9" customHeight="1" x14ac:dyDescent="0.2">
      <c r="A1034" s="226" t="s">
        <v>88</v>
      </c>
      <c r="B1034" s="133" t="s">
        <v>88</v>
      </c>
      <c r="C1034" s="133"/>
      <c r="D1034" s="134">
        <f t="shared" si="30"/>
        <v>5450</v>
      </c>
      <c r="E1034" s="134">
        <v>4675</v>
      </c>
      <c r="F1034" s="134">
        <v>775</v>
      </c>
      <c r="G1034" s="134">
        <v>30</v>
      </c>
      <c r="H1034" s="224"/>
      <c r="I1034" s="134">
        <f t="shared" si="31"/>
        <v>965</v>
      </c>
      <c r="J1034" s="134">
        <v>935</v>
      </c>
      <c r="K1034" s="134">
        <v>30</v>
      </c>
      <c r="L1034" s="134">
        <v>3491</v>
      </c>
      <c r="M1034" s="134">
        <v>0</v>
      </c>
      <c r="O1034" s="228"/>
      <c r="P1034" s="228"/>
      <c r="Q1034" s="228"/>
      <c r="R1034" s="228"/>
      <c r="S1034" s="228"/>
      <c r="T1034" s="228"/>
      <c r="U1034" s="228"/>
      <c r="V1034" s="228"/>
      <c r="W1034" s="228"/>
      <c r="X1034" s="228"/>
      <c r="Y1034" s="228"/>
      <c r="Z1034" s="228"/>
      <c r="AA1034" s="228"/>
      <c r="AB1034" s="228"/>
      <c r="AC1034" s="228"/>
      <c r="AD1034" s="228"/>
    </row>
    <row r="1035" spans="1:30" s="153" customFormat="1" ht="9" customHeight="1" x14ac:dyDescent="0.2">
      <c r="A1035" s="226"/>
      <c r="B1035" s="133"/>
      <c r="C1035" s="133"/>
      <c r="D1035" s="134"/>
      <c r="E1035" s="134"/>
      <c r="F1035" s="134"/>
      <c r="G1035" s="134"/>
      <c r="H1035" s="224"/>
      <c r="I1035" s="134"/>
      <c r="J1035" s="134"/>
      <c r="K1035" s="134"/>
      <c r="L1035" s="134"/>
      <c r="M1035" s="134"/>
      <c r="O1035" s="228"/>
      <c r="P1035" s="228"/>
      <c r="Q1035" s="228"/>
      <c r="R1035" s="228"/>
      <c r="S1035" s="228"/>
      <c r="T1035" s="228"/>
      <c r="U1035" s="228"/>
      <c r="V1035" s="228"/>
      <c r="W1035" s="228"/>
      <c r="X1035" s="228"/>
      <c r="Y1035" s="228"/>
      <c r="Z1035" s="228"/>
      <c r="AA1035" s="228"/>
      <c r="AB1035" s="228"/>
      <c r="AC1035" s="228"/>
      <c r="AD1035" s="228"/>
    </row>
    <row r="1036" spans="1:30" s="153" customFormat="1" ht="9" customHeight="1" x14ac:dyDescent="0.2">
      <c r="A1036" s="136">
        <v>2011</v>
      </c>
      <c r="B1036" s="223"/>
      <c r="C1036" s="223"/>
      <c r="D1036" s="224"/>
      <c r="E1036" s="224"/>
      <c r="F1036" s="224"/>
      <c r="G1036" s="224"/>
      <c r="H1036" s="224"/>
      <c r="I1036" s="224"/>
      <c r="J1036" s="224"/>
      <c r="K1036" s="224"/>
      <c r="L1036" s="224"/>
      <c r="M1036" s="224"/>
      <c r="O1036" s="228"/>
      <c r="P1036" s="228"/>
      <c r="Q1036" s="228"/>
      <c r="R1036" s="228"/>
      <c r="S1036" s="228"/>
      <c r="T1036" s="228"/>
      <c r="U1036" s="228"/>
      <c r="V1036" s="228"/>
      <c r="W1036" s="228"/>
      <c r="X1036" s="228"/>
      <c r="Y1036" s="228"/>
      <c r="Z1036" s="228"/>
      <c r="AA1036" s="228"/>
      <c r="AB1036" s="228"/>
      <c r="AC1036" s="228"/>
      <c r="AD1036" s="228"/>
    </row>
    <row r="1037" spans="1:30" s="153" customFormat="1" ht="9" customHeight="1" x14ac:dyDescent="0.2">
      <c r="A1037" s="162" t="s">
        <v>10</v>
      </c>
      <c r="B1037" s="225"/>
      <c r="C1037" s="628">
        <f>SUM(D1039:D1097)</f>
        <v>922703</v>
      </c>
      <c r="D1037" s="628"/>
      <c r="E1037" s="472">
        <f>SUM(E1039:E1097)</f>
        <v>676807</v>
      </c>
      <c r="F1037" s="472">
        <f>SUM(F1039:F1097)</f>
        <v>245896</v>
      </c>
      <c r="G1037" s="472">
        <f>SUM(G1039:G1097)</f>
        <v>16964</v>
      </c>
      <c r="H1037" s="472"/>
      <c r="I1037" s="472">
        <f>SUM(I1039:I1097)</f>
        <v>262881</v>
      </c>
      <c r="J1037" s="472">
        <f>SUM(J1039:J1097)</f>
        <v>240654</v>
      </c>
      <c r="K1037" s="472">
        <f>SUM(K1039:K1097)</f>
        <v>22227</v>
      </c>
      <c r="L1037" s="472">
        <f>SUM(L1039:L1097)</f>
        <v>385497</v>
      </c>
      <c r="M1037" s="472">
        <f>SUM(M1039:M1097)</f>
        <v>45449</v>
      </c>
      <c r="O1037" s="228"/>
      <c r="P1037" s="228"/>
      <c r="Q1037" s="228"/>
      <c r="R1037" s="228"/>
      <c r="S1037" s="228"/>
      <c r="T1037" s="228"/>
      <c r="U1037" s="228"/>
      <c r="V1037" s="228"/>
      <c r="W1037" s="228"/>
      <c r="X1037" s="228"/>
      <c r="Y1037" s="228"/>
      <c r="Z1037" s="228"/>
      <c r="AA1037" s="228"/>
      <c r="AB1037" s="228"/>
      <c r="AC1037" s="228"/>
      <c r="AD1037" s="228"/>
    </row>
    <row r="1038" spans="1:30" s="153" customFormat="1" ht="3.95" customHeight="1" x14ac:dyDescent="0.2">
      <c r="A1038" s="136"/>
      <c r="B1038" s="225"/>
      <c r="C1038" s="225"/>
      <c r="D1038" s="472"/>
      <c r="E1038" s="472"/>
      <c r="F1038" s="472"/>
      <c r="G1038" s="472"/>
      <c r="H1038" s="472"/>
      <c r="I1038" s="472"/>
      <c r="J1038" s="472"/>
      <c r="K1038" s="472"/>
      <c r="L1038" s="472"/>
      <c r="M1038" s="472"/>
      <c r="O1038" s="228"/>
      <c r="P1038" s="228"/>
      <c r="Q1038" s="228"/>
      <c r="R1038" s="228"/>
      <c r="S1038" s="228"/>
      <c r="T1038" s="228"/>
      <c r="U1038" s="228"/>
      <c r="V1038" s="228"/>
      <c r="W1038" s="228"/>
      <c r="X1038" s="228"/>
      <c r="Y1038" s="228"/>
      <c r="Z1038" s="228"/>
      <c r="AA1038" s="228"/>
      <c r="AB1038" s="228"/>
      <c r="AC1038" s="228"/>
      <c r="AD1038" s="228"/>
    </row>
    <row r="1039" spans="1:30" s="153" customFormat="1" ht="9" customHeight="1" x14ac:dyDescent="0.2">
      <c r="A1039" s="226" t="s">
        <v>14</v>
      </c>
      <c r="B1039" s="119" t="s">
        <v>14</v>
      </c>
      <c r="C1039" s="133"/>
      <c r="D1039" s="134">
        <f t="shared" ref="D1039:D1062" si="32">SUM(E1039:F1039)</f>
        <v>7303</v>
      </c>
      <c r="E1039" s="134">
        <v>5032</v>
      </c>
      <c r="F1039" s="134">
        <v>2271</v>
      </c>
      <c r="G1039" s="134">
        <v>55</v>
      </c>
      <c r="H1039" s="224"/>
      <c r="I1039" s="134">
        <f t="shared" ref="I1039:I1062" si="33">SUM(J1039:K1039)</f>
        <v>1069</v>
      </c>
      <c r="J1039" s="134">
        <v>1035</v>
      </c>
      <c r="K1039" s="134">
        <v>34</v>
      </c>
      <c r="L1039" s="134">
        <v>4201</v>
      </c>
      <c r="M1039" s="134">
        <v>337</v>
      </c>
      <c r="O1039" s="228"/>
      <c r="P1039" s="228"/>
      <c r="Q1039" s="228"/>
      <c r="R1039" s="228"/>
      <c r="S1039" s="228"/>
      <c r="T1039" s="228"/>
      <c r="U1039" s="228"/>
      <c r="V1039" s="228"/>
      <c r="W1039" s="228"/>
      <c r="X1039" s="228"/>
      <c r="Y1039" s="228"/>
      <c r="Z1039" s="228"/>
      <c r="AA1039" s="228"/>
      <c r="AB1039" s="228"/>
      <c r="AC1039" s="228"/>
      <c r="AD1039" s="228"/>
    </row>
    <row r="1040" spans="1:30" s="153" customFormat="1" ht="9" customHeight="1" x14ac:dyDescent="0.2">
      <c r="A1040" s="226" t="s">
        <v>15</v>
      </c>
      <c r="B1040" s="119" t="s">
        <v>16</v>
      </c>
      <c r="C1040" s="133"/>
      <c r="D1040" s="134">
        <f t="shared" si="32"/>
        <v>5930</v>
      </c>
      <c r="E1040" s="134">
        <v>5927</v>
      </c>
      <c r="F1040" s="134">
        <v>3</v>
      </c>
      <c r="G1040" s="134">
        <v>0</v>
      </c>
      <c r="H1040" s="224"/>
      <c r="I1040" s="134">
        <f t="shared" si="33"/>
        <v>438</v>
      </c>
      <c r="J1040" s="134">
        <v>380</v>
      </c>
      <c r="K1040" s="134">
        <v>58</v>
      </c>
      <c r="L1040" s="134">
        <v>5205</v>
      </c>
      <c r="M1040" s="134">
        <v>0</v>
      </c>
      <c r="O1040" s="228"/>
      <c r="P1040" s="228"/>
      <c r="Q1040" s="228"/>
      <c r="R1040" s="228"/>
      <c r="S1040" s="228"/>
      <c r="T1040" s="228"/>
      <c r="U1040" s="228"/>
      <c r="V1040" s="228"/>
      <c r="W1040" s="228"/>
      <c r="X1040" s="228"/>
      <c r="Y1040" s="228"/>
      <c r="Z1040" s="228"/>
      <c r="AA1040" s="228"/>
      <c r="AB1040" s="228"/>
      <c r="AC1040" s="228"/>
      <c r="AD1040" s="228"/>
    </row>
    <row r="1041" spans="1:30" s="153" customFormat="1" ht="9" customHeight="1" x14ac:dyDescent="0.2">
      <c r="A1041" s="226"/>
      <c r="B1041" s="119" t="s">
        <v>17</v>
      </c>
      <c r="C1041" s="133"/>
      <c r="D1041" s="134">
        <f t="shared" si="32"/>
        <v>32089</v>
      </c>
      <c r="E1041" s="134">
        <v>31767</v>
      </c>
      <c r="F1041" s="134">
        <v>322</v>
      </c>
      <c r="G1041" s="134">
        <v>49</v>
      </c>
      <c r="H1041" s="224"/>
      <c r="I1041" s="134">
        <f t="shared" si="33"/>
        <v>785</v>
      </c>
      <c r="J1041" s="134">
        <v>694</v>
      </c>
      <c r="K1041" s="134">
        <v>91</v>
      </c>
      <c r="L1041" s="134">
        <v>8168</v>
      </c>
      <c r="M1041" s="134">
        <v>1302</v>
      </c>
      <c r="O1041" s="228"/>
      <c r="P1041" s="228"/>
      <c r="Q1041" s="228"/>
      <c r="R1041" s="228"/>
      <c r="S1041" s="228"/>
      <c r="T1041" s="228"/>
      <c r="U1041" s="228"/>
      <c r="V1041" s="228"/>
      <c r="W1041" s="228"/>
      <c r="X1041" s="228"/>
      <c r="Y1041" s="228"/>
      <c r="Z1041" s="228"/>
      <c r="AA1041" s="228"/>
      <c r="AB1041" s="228"/>
      <c r="AC1041" s="228"/>
      <c r="AD1041" s="228"/>
    </row>
    <row r="1042" spans="1:30" s="153" customFormat="1" ht="9" customHeight="1" x14ac:dyDescent="0.2">
      <c r="A1042" s="229" t="s">
        <v>112</v>
      </c>
      <c r="B1042" s="232" t="s">
        <v>18</v>
      </c>
      <c r="C1042" s="139"/>
      <c r="D1042" s="140">
        <f t="shared" si="32"/>
        <v>6818</v>
      </c>
      <c r="E1042" s="140">
        <v>6446</v>
      </c>
      <c r="F1042" s="140">
        <v>372</v>
      </c>
      <c r="G1042" s="140">
        <v>0</v>
      </c>
      <c r="H1042" s="230"/>
      <c r="I1042" s="140">
        <f t="shared" si="33"/>
        <v>7893</v>
      </c>
      <c r="J1042" s="140">
        <v>7786</v>
      </c>
      <c r="K1042" s="140">
        <v>107</v>
      </c>
      <c r="L1042" s="140">
        <v>3311</v>
      </c>
      <c r="M1042" s="140">
        <v>935</v>
      </c>
      <c r="O1042" s="228"/>
      <c r="P1042" s="228"/>
      <c r="Q1042" s="228"/>
      <c r="R1042" s="228"/>
      <c r="S1042" s="228"/>
      <c r="T1042" s="228"/>
      <c r="U1042" s="228"/>
      <c r="V1042" s="228"/>
      <c r="W1042" s="228"/>
      <c r="X1042" s="228"/>
      <c r="Y1042" s="228"/>
      <c r="Z1042" s="228"/>
      <c r="AA1042" s="228"/>
      <c r="AB1042" s="228"/>
      <c r="AC1042" s="228"/>
      <c r="AD1042" s="228"/>
    </row>
    <row r="1043" spans="1:30" s="153" customFormat="1" ht="9" customHeight="1" x14ac:dyDescent="0.2">
      <c r="A1043" s="226"/>
      <c r="B1043" s="119" t="s">
        <v>19</v>
      </c>
      <c r="C1043" s="133"/>
      <c r="D1043" s="134">
        <f t="shared" si="32"/>
        <v>504</v>
      </c>
      <c r="E1043" s="134">
        <v>0</v>
      </c>
      <c r="F1043" s="134">
        <v>504</v>
      </c>
      <c r="G1043" s="134">
        <v>435</v>
      </c>
      <c r="H1043" s="224"/>
      <c r="I1043" s="134">
        <f t="shared" si="33"/>
        <v>1128</v>
      </c>
      <c r="J1043" s="134">
        <v>1128</v>
      </c>
      <c r="K1043" s="134">
        <v>0</v>
      </c>
      <c r="L1043" s="134">
        <v>2401</v>
      </c>
      <c r="M1043" s="134">
        <v>0</v>
      </c>
      <c r="O1043" s="228"/>
      <c r="P1043" s="228"/>
      <c r="Q1043" s="228"/>
      <c r="R1043" s="228"/>
      <c r="S1043" s="228"/>
      <c r="T1043" s="228"/>
      <c r="U1043" s="228"/>
      <c r="V1043" s="228"/>
      <c r="W1043" s="228"/>
      <c r="X1043" s="228"/>
      <c r="Y1043" s="228"/>
      <c r="Z1043" s="228"/>
      <c r="AA1043" s="228"/>
      <c r="AB1043" s="228"/>
      <c r="AC1043" s="228"/>
      <c r="AD1043" s="228"/>
    </row>
    <row r="1044" spans="1:30" s="153" customFormat="1" ht="9" customHeight="1" x14ac:dyDescent="0.2">
      <c r="A1044" s="226"/>
      <c r="B1044" s="119" t="s">
        <v>20</v>
      </c>
      <c r="C1044" s="133"/>
      <c r="D1044" s="134">
        <f t="shared" si="32"/>
        <v>24240</v>
      </c>
      <c r="E1044" s="134">
        <v>7962</v>
      </c>
      <c r="F1044" s="134">
        <v>16278</v>
      </c>
      <c r="G1044" s="134">
        <v>1060</v>
      </c>
      <c r="H1044" s="224"/>
      <c r="I1044" s="134">
        <f t="shared" si="33"/>
        <v>8323</v>
      </c>
      <c r="J1044" s="134">
        <v>1944</v>
      </c>
      <c r="K1044" s="134">
        <v>6379</v>
      </c>
      <c r="L1044" s="134">
        <v>665</v>
      </c>
      <c r="M1044" s="134">
        <v>0</v>
      </c>
      <c r="O1044" s="228"/>
      <c r="P1044" s="228"/>
      <c r="Q1044" s="228"/>
      <c r="R1044" s="228"/>
      <c r="S1044" s="228"/>
      <c r="T1044" s="228"/>
      <c r="U1044" s="228"/>
      <c r="V1044" s="228"/>
      <c r="W1044" s="228"/>
      <c r="X1044" s="228"/>
      <c r="Y1044" s="228"/>
      <c r="Z1044" s="228"/>
      <c r="AA1044" s="228"/>
      <c r="AB1044" s="228"/>
      <c r="AC1044" s="228"/>
      <c r="AD1044" s="228"/>
    </row>
    <row r="1045" spans="1:30" s="153" customFormat="1" ht="9" customHeight="1" x14ac:dyDescent="0.2">
      <c r="A1045" s="226" t="s">
        <v>21</v>
      </c>
      <c r="B1045" s="119" t="s">
        <v>21</v>
      </c>
      <c r="C1045" s="133"/>
      <c r="D1045" s="134">
        <f t="shared" si="32"/>
        <v>2345</v>
      </c>
      <c r="E1045" s="134">
        <v>2344</v>
      </c>
      <c r="F1045" s="134">
        <v>1</v>
      </c>
      <c r="G1045" s="134">
        <v>0</v>
      </c>
      <c r="H1045" s="224"/>
      <c r="I1045" s="134">
        <f t="shared" si="33"/>
        <v>943</v>
      </c>
      <c r="J1045" s="134">
        <v>903</v>
      </c>
      <c r="K1045" s="134">
        <v>40</v>
      </c>
      <c r="L1045" s="134">
        <v>1801</v>
      </c>
      <c r="M1045" s="134">
        <v>0</v>
      </c>
      <c r="O1045" s="228"/>
      <c r="P1045" s="228"/>
      <c r="Q1045" s="228"/>
      <c r="R1045" s="228"/>
      <c r="S1045" s="228"/>
      <c r="T1045" s="228"/>
      <c r="U1045" s="228"/>
      <c r="V1045" s="228"/>
      <c r="W1045" s="228"/>
      <c r="X1045" s="228"/>
      <c r="Y1045" s="228"/>
      <c r="Z1045" s="228"/>
      <c r="AA1045" s="228"/>
      <c r="AB1045" s="228"/>
      <c r="AC1045" s="228"/>
      <c r="AD1045" s="228"/>
    </row>
    <row r="1046" spans="1:30" s="153" customFormat="1" ht="9" customHeight="1" x14ac:dyDescent="0.2">
      <c r="A1046" s="229"/>
      <c r="B1046" s="232" t="s">
        <v>22</v>
      </c>
      <c r="C1046" s="139"/>
      <c r="D1046" s="140">
        <f t="shared" si="32"/>
        <v>3895</v>
      </c>
      <c r="E1046" s="140">
        <v>3159</v>
      </c>
      <c r="F1046" s="140">
        <v>736</v>
      </c>
      <c r="G1046" s="140">
        <v>73</v>
      </c>
      <c r="H1046" s="230"/>
      <c r="I1046" s="140">
        <f t="shared" si="33"/>
        <v>45265</v>
      </c>
      <c r="J1046" s="140">
        <v>45197</v>
      </c>
      <c r="K1046" s="140">
        <v>68</v>
      </c>
      <c r="L1046" s="140">
        <v>1783</v>
      </c>
      <c r="M1046" s="140">
        <v>30</v>
      </c>
      <c r="O1046" s="228"/>
      <c r="P1046" s="228"/>
      <c r="Q1046" s="228"/>
      <c r="R1046" s="228"/>
      <c r="S1046" s="228"/>
      <c r="T1046" s="228"/>
      <c r="U1046" s="228"/>
      <c r="V1046" s="228"/>
      <c r="W1046" s="228"/>
      <c r="X1046" s="228"/>
      <c r="Y1046" s="228"/>
      <c r="Z1046" s="228"/>
      <c r="AA1046" s="228"/>
      <c r="AB1046" s="228"/>
      <c r="AC1046" s="228"/>
      <c r="AD1046" s="228"/>
    </row>
    <row r="1047" spans="1:30" s="153" customFormat="1" ht="9" customHeight="1" x14ac:dyDescent="0.2">
      <c r="A1047" s="226" t="s">
        <v>23</v>
      </c>
      <c r="B1047" s="119" t="s">
        <v>24</v>
      </c>
      <c r="C1047" s="133"/>
      <c r="D1047" s="134">
        <f t="shared" si="32"/>
        <v>6413</v>
      </c>
      <c r="E1047" s="134">
        <v>4704</v>
      </c>
      <c r="F1047" s="134">
        <v>1709</v>
      </c>
      <c r="G1047" s="134">
        <v>154</v>
      </c>
      <c r="H1047" s="224"/>
      <c r="I1047" s="134">
        <f t="shared" si="33"/>
        <v>4127</v>
      </c>
      <c r="J1047" s="134">
        <v>3750</v>
      </c>
      <c r="K1047" s="134">
        <v>377</v>
      </c>
      <c r="L1047" s="134">
        <v>5304</v>
      </c>
      <c r="M1047" s="134">
        <v>0</v>
      </c>
      <c r="O1047" s="228"/>
      <c r="P1047" s="228"/>
      <c r="Q1047" s="228"/>
      <c r="R1047" s="228"/>
      <c r="S1047" s="228"/>
      <c r="T1047" s="228"/>
      <c r="U1047" s="228"/>
      <c r="V1047" s="228"/>
      <c r="W1047" s="228"/>
      <c r="X1047" s="228"/>
      <c r="Y1047" s="228"/>
      <c r="Z1047" s="228"/>
      <c r="AA1047" s="228"/>
      <c r="AB1047" s="228"/>
      <c r="AC1047" s="228"/>
      <c r="AD1047" s="228"/>
    </row>
    <row r="1048" spans="1:30" s="153" customFormat="1" ht="9" customHeight="1" x14ac:dyDescent="0.2">
      <c r="A1048" s="226" t="s">
        <v>25</v>
      </c>
      <c r="B1048" s="119" t="s">
        <v>25</v>
      </c>
      <c r="C1048" s="133"/>
      <c r="D1048" s="134">
        <f t="shared" si="32"/>
        <v>2220</v>
      </c>
      <c r="E1048" s="134">
        <v>2220</v>
      </c>
      <c r="F1048" s="134">
        <v>0</v>
      </c>
      <c r="G1048" s="134">
        <v>9</v>
      </c>
      <c r="H1048" s="224"/>
      <c r="I1048" s="134">
        <f t="shared" si="33"/>
        <v>630</v>
      </c>
      <c r="J1048" s="134">
        <v>630</v>
      </c>
      <c r="K1048" s="134">
        <v>0</v>
      </c>
      <c r="L1048" s="134">
        <v>2263</v>
      </c>
      <c r="M1048" s="134">
        <v>0</v>
      </c>
      <c r="O1048" s="228"/>
      <c r="P1048" s="228"/>
      <c r="Q1048" s="228"/>
      <c r="R1048" s="228"/>
      <c r="S1048" s="228"/>
      <c r="T1048" s="228"/>
      <c r="U1048" s="228"/>
      <c r="V1048" s="228"/>
      <c r="W1048" s="228"/>
      <c r="X1048" s="228"/>
      <c r="Y1048" s="228"/>
      <c r="Z1048" s="228"/>
      <c r="AA1048" s="228"/>
      <c r="AB1048" s="228"/>
      <c r="AC1048" s="228"/>
      <c r="AD1048" s="228"/>
    </row>
    <row r="1049" spans="1:30" s="153" customFormat="1" ht="9" customHeight="1" x14ac:dyDescent="0.2">
      <c r="A1049" s="226" t="s">
        <v>27</v>
      </c>
      <c r="B1049" s="119" t="s">
        <v>26</v>
      </c>
      <c r="C1049" s="133"/>
      <c r="D1049" s="134">
        <f t="shared" si="32"/>
        <v>3497</v>
      </c>
      <c r="E1049" s="134">
        <v>2812</v>
      </c>
      <c r="F1049" s="134">
        <v>685</v>
      </c>
      <c r="G1049" s="134">
        <v>258</v>
      </c>
      <c r="H1049" s="224"/>
      <c r="I1049" s="134">
        <f t="shared" si="33"/>
        <v>1331</v>
      </c>
      <c r="J1049" s="134">
        <v>1101</v>
      </c>
      <c r="K1049" s="134">
        <v>230</v>
      </c>
      <c r="L1049" s="134">
        <v>2255</v>
      </c>
      <c r="M1049" s="134">
        <v>0</v>
      </c>
      <c r="O1049" s="228"/>
      <c r="P1049" s="228"/>
      <c r="Q1049" s="228"/>
      <c r="R1049" s="228"/>
      <c r="S1049" s="228"/>
      <c r="T1049" s="228"/>
      <c r="U1049" s="228"/>
      <c r="V1049" s="228"/>
      <c r="W1049" s="228"/>
      <c r="X1049" s="228"/>
      <c r="Y1049" s="228"/>
      <c r="Z1049" s="228"/>
      <c r="AA1049" s="228"/>
      <c r="AB1049" s="228"/>
      <c r="AC1049" s="228"/>
      <c r="AD1049" s="228"/>
    </row>
    <row r="1050" spans="1:30" s="153" customFormat="1" ht="9" customHeight="1" x14ac:dyDescent="0.2">
      <c r="A1050" s="229"/>
      <c r="B1050" s="232" t="s">
        <v>96</v>
      </c>
      <c r="C1050" s="139"/>
      <c r="D1050" s="140">
        <f t="shared" si="32"/>
        <v>7921</v>
      </c>
      <c r="E1050" s="140">
        <v>7714</v>
      </c>
      <c r="F1050" s="140">
        <v>207</v>
      </c>
      <c r="G1050" s="140">
        <v>67</v>
      </c>
      <c r="H1050" s="230"/>
      <c r="I1050" s="140">
        <f t="shared" si="33"/>
        <v>1772</v>
      </c>
      <c r="J1050" s="140">
        <v>1742</v>
      </c>
      <c r="K1050" s="140">
        <v>30</v>
      </c>
      <c r="L1050" s="140">
        <v>4294</v>
      </c>
      <c r="M1050" s="140">
        <v>128</v>
      </c>
      <c r="O1050" s="228"/>
      <c r="P1050" s="228"/>
      <c r="Q1050" s="228"/>
      <c r="R1050" s="228"/>
      <c r="S1050" s="228"/>
      <c r="T1050" s="228"/>
      <c r="U1050" s="228"/>
      <c r="V1050" s="228"/>
      <c r="W1050" s="228"/>
      <c r="X1050" s="228"/>
      <c r="Y1050" s="228"/>
      <c r="Z1050" s="228"/>
      <c r="AA1050" s="228"/>
      <c r="AB1050" s="228"/>
      <c r="AC1050" s="228"/>
      <c r="AD1050" s="228"/>
    </row>
    <row r="1051" spans="1:30" s="153" customFormat="1" ht="9" customHeight="1" x14ac:dyDescent="0.2">
      <c r="A1051" s="226"/>
      <c r="B1051" s="124" t="s">
        <v>89</v>
      </c>
      <c r="C1051" s="133"/>
      <c r="D1051" s="134">
        <f t="shared" si="32"/>
        <v>0</v>
      </c>
      <c r="E1051" s="134">
        <v>0</v>
      </c>
      <c r="F1051" s="134">
        <v>0</v>
      </c>
      <c r="G1051" s="134">
        <v>0</v>
      </c>
      <c r="H1051" s="224"/>
      <c r="I1051" s="134">
        <f t="shared" si="33"/>
        <v>103</v>
      </c>
      <c r="J1051" s="134">
        <v>103</v>
      </c>
      <c r="K1051" s="134">
        <v>0</v>
      </c>
      <c r="L1051" s="134">
        <v>650</v>
      </c>
      <c r="M1051" s="134">
        <v>0</v>
      </c>
      <c r="O1051" s="228"/>
      <c r="P1051" s="228"/>
      <c r="Q1051" s="228"/>
      <c r="R1051" s="228"/>
      <c r="S1051" s="228"/>
      <c r="T1051" s="228"/>
      <c r="U1051" s="228"/>
      <c r="V1051" s="228"/>
      <c r="W1051" s="228"/>
      <c r="X1051" s="228"/>
      <c r="Y1051" s="228"/>
      <c r="Z1051" s="228"/>
      <c r="AA1051" s="228"/>
      <c r="AB1051" s="228"/>
      <c r="AC1051" s="228"/>
      <c r="AD1051" s="228"/>
    </row>
    <row r="1052" spans="1:30" s="153" customFormat="1" ht="9" customHeight="1" x14ac:dyDescent="0.2">
      <c r="A1052" s="226"/>
      <c r="B1052" s="119" t="s">
        <v>90</v>
      </c>
      <c r="C1052" s="133"/>
      <c r="D1052" s="134">
        <f t="shared" si="32"/>
        <v>0</v>
      </c>
      <c r="E1052" s="134">
        <v>0</v>
      </c>
      <c r="F1052" s="134">
        <v>0</v>
      </c>
      <c r="G1052" s="134">
        <v>0</v>
      </c>
      <c r="H1052" s="224"/>
      <c r="I1052" s="134">
        <f t="shared" si="33"/>
        <v>0</v>
      </c>
      <c r="J1052" s="134">
        <v>0</v>
      </c>
      <c r="K1052" s="134">
        <v>0</v>
      </c>
      <c r="L1052" s="134">
        <v>0</v>
      </c>
      <c r="M1052" s="134">
        <v>0</v>
      </c>
      <c r="O1052" s="228"/>
      <c r="P1052" s="228"/>
      <c r="Q1052" s="228"/>
      <c r="R1052" s="228"/>
      <c r="S1052" s="228"/>
      <c r="T1052" s="228"/>
      <c r="U1052" s="228"/>
      <c r="V1052" s="228"/>
      <c r="W1052" s="228"/>
      <c r="X1052" s="228"/>
      <c r="Y1052" s="228"/>
      <c r="Z1052" s="228"/>
      <c r="AA1052" s="228"/>
      <c r="AB1052" s="228"/>
      <c r="AC1052" s="228"/>
      <c r="AD1052" s="228"/>
    </row>
    <row r="1053" spans="1:30" s="153" customFormat="1" ht="9" customHeight="1" x14ac:dyDescent="0.2">
      <c r="A1053" s="226"/>
      <c r="B1053" s="119" t="s">
        <v>28</v>
      </c>
      <c r="C1053" s="133"/>
      <c r="D1053" s="134">
        <f t="shared" si="32"/>
        <v>2274</v>
      </c>
      <c r="E1053" s="134">
        <v>2269</v>
      </c>
      <c r="F1053" s="134">
        <v>5</v>
      </c>
      <c r="G1053" s="134">
        <v>20</v>
      </c>
      <c r="H1053" s="224"/>
      <c r="I1053" s="134">
        <f t="shared" si="33"/>
        <v>1005</v>
      </c>
      <c r="J1053" s="134">
        <v>620</v>
      </c>
      <c r="K1053" s="134">
        <v>385</v>
      </c>
      <c r="L1053" s="134">
        <v>4045</v>
      </c>
      <c r="M1053" s="134">
        <v>0</v>
      </c>
      <c r="O1053" s="228"/>
      <c r="P1053" s="228"/>
      <c r="Q1053" s="228"/>
      <c r="R1053" s="228"/>
      <c r="S1053" s="228"/>
      <c r="T1053" s="228"/>
      <c r="U1053" s="228"/>
      <c r="V1053" s="228"/>
      <c r="W1053" s="228"/>
      <c r="X1053" s="228"/>
      <c r="Y1053" s="228"/>
      <c r="Z1053" s="228"/>
      <c r="AA1053" s="228"/>
      <c r="AB1053" s="228"/>
      <c r="AC1053" s="228"/>
      <c r="AD1053" s="228"/>
    </row>
    <row r="1054" spans="1:30" s="153" customFormat="1" ht="9" customHeight="1" x14ac:dyDescent="0.2">
      <c r="A1054" s="229" t="s">
        <v>30</v>
      </c>
      <c r="B1054" s="232" t="s">
        <v>31</v>
      </c>
      <c r="C1054" s="139"/>
      <c r="D1054" s="140">
        <f t="shared" si="32"/>
        <v>9872</v>
      </c>
      <c r="E1054" s="140">
        <v>9870</v>
      </c>
      <c r="F1054" s="140">
        <v>2</v>
      </c>
      <c r="G1054" s="140">
        <v>2</v>
      </c>
      <c r="H1054" s="230"/>
      <c r="I1054" s="140">
        <f t="shared" si="33"/>
        <v>1032</v>
      </c>
      <c r="J1054" s="140">
        <v>924</v>
      </c>
      <c r="K1054" s="140">
        <v>108</v>
      </c>
      <c r="L1054" s="140">
        <v>3015</v>
      </c>
      <c r="M1054" s="140">
        <v>0</v>
      </c>
      <c r="O1054" s="228"/>
      <c r="P1054" s="228"/>
      <c r="Q1054" s="228"/>
      <c r="R1054" s="228"/>
      <c r="S1054" s="228"/>
      <c r="T1054" s="228"/>
      <c r="U1054" s="228"/>
      <c r="V1054" s="228"/>
      <c r="W1054" s="228"/>
      <c r="X1054" s="228"/>
      <c r="Y1054" s="228"/>
      <c r="Z1054" s="228"/>
      <c r="AA1054" s="228"/>
      <c r="AB1054" s="228"/>
      <c r="AC1054" s="228"/>
      <c r="AD1054" s="228"/>
    </row>
    <row r="1055" spans="1:30" s="153" customFormat="1" ht="9" customHeight="1" x14ac:dyDescent="0.2">
      <c r="A1055" s="226"/>
      <c r="B1055" s="124" t="s">
        <v>30</v>
      </c>
      <c r="C1055" s="133"/>
      <c r="D1055" s="134">
        <f t="shared" si="32"/>
        <v>13447</v>
      </c>
      <c r="E1055" s="134">
        <v>11334</v>
      </c>
      <c r="F1055" s="134">
        <v>2113</v>
      </c>
      <c r="G1055" s="134">
        <v>430</v>
      </c>
      <c r="H1055" s="224"/>
      <c r="I1055" s="134">
        <f t="shared" si="33"/>
        <v>6801</v>
      </c>
      <c r="J1055" s="134">
        <v>5327</v>
      </c>
      <c r="K1055" s="134">
        <v>1474</v>
      </c>
      <c r="L1055" s="134">
        <v>13178</v>
      </c>
      <c r="M1055" s="134">
        <v>0</v>
      </c>
      <c r="O1055" s="228"/>
      <c r="P1055" s="228"/>
      <c r="Q1055" s="228"/>
      <c r="R1055" s="228"/>
      <c r="S1055" s="228"/>
      <c r="T1055" s="228"/>
      <c r="U1055" s="228"/>
      <c r="V1055" s="228"/>
      <c r="W1055" s="228"/>
      <c r="X1055" s="228"/>
      <c r="Y1055" s="228"/>
      <c r="Z1055" s="228"/>
      <c r="AA1055" s="228"/>
      <c r="AB1055" s="228"/>
      <c r="AC1055" s="228"/>
      <c r="AD1055" s="228"/>
    </row>
    <row r="1056" spans="1:30" s="153" customFormat="1" ht="9" customHeight="1" x14ac:dyDescent="0.2">
      <c r="A1056" s="226" t="s">
        <v>111</v>
      </c>
      <c r="B1056" s="119" t="s">
        <v>32</v>
      </c>
      <c r="C1056" s="133"/>
      <c r="D1056" s="134">
        <f t="shared" si="32"/>
        <v>307652</v>
      </c>
      <c r="E1056" s="134">
        <v>230820</v>
      </c>
      <c r="F1056" s="134">
        <v>76832</v>
      </c>
      <c r="G1056" s="134">
        <v>0</v>
      </c>
      <c r="H1056" s="224"/>
      <c r="I1056" s="134">
        <f t="shared" si="33"/>
        <v>0</v>
      </c>
      <c r="J1056" s="134">
        <v>0</v>
      </c>
      <c r="K1056" s="134">
        <v>0</v>
      </c>
      <c r="L1056" s="134">
        <v>28885</v>
      </c>
      <c r="M1056" s="134">
        <v>13495</v>
      </c>
      <c r="O1056" s="228"/>
      <c r="P1056" s="228"/>
      <c r="Q1056" s="228"/>
      <c r="R1056" s="228"/>
      <c r="S1056" s="228"/>
      <c r="T1056" s="228"/>
      <c r="U1056" s="228"/>
      <c r="V1056" s="228"/>
      <c r="W1056" s="228"/>
      <c r="X1056" s="228"/>
      <c r="Y1056" s="228"/>
      <c r="Z1056" s="228"/>
      <c r="AA1056" s="228"/>
      <c r="AB1056" s="228"/>
      <c r="AC1056" s="228"/>
      <c r="AD1056" s="228"/>
    </row>
    <row r="1057" spans="1:30" s="153" customFormat="1" ht="9" customHeight="1" x14ac:dyDescent="0.2">
      <c r="A1057" s="226" t="s">
        <v>33</v>
      </c>
      <c r="B1057" s="119" t="s">
        <v>33</v>
      </c>
      <c r="C1057" s="133"/>
      <c r="D1057" s="134">
        <f t="shared" si="32"/>
        <v>3474</v>
      </c>
      <c r="E1057" s="134">
        <v>3152</v>
      </c>
      <c r="F1057" s="134">
        <v>322</v>
      </c>
      <c r="G1057" s="134">
        <v>16</v>
      </c>
      <c r="H1057" s="224"/>
      <c r="I1057" s="134">
        <f t="shared" si="33"/>
        <v>7338</v>
      </c>
      <c r="J1057" s="134">
        <v>7319</v>
      </c>
      <c r="K1057" s="134">
        <v>19</v>
      </c>
      <c r="L1057" s="134">
        <v>8680</v>
      </c>
      <c r="M1057" s="134">
        <v>0</v>
      </c>
      <c r="O1057" s="228"/>
      <c r="P1057" s="228"/>
      <c r="Q1057" s="228"/>
      <c r="R1057" s="228"/>
      <c r="S1057" s="228"/>
      <c r="T1057" s="228"/>
      <c r="U1057" s="228"/>
      <c r="V1057" s="228"/>
      <c r="W1057" s="228"/>
      <c r="X1057" s="228"/>
      <c r="Y1057" s="228"/>
      <c r="Z1057" s="228"/>
      <c r="AA1057" s="228"/>
      <c r="AB1057" s="228"/>
      <c r="AC1057" s="228"/>
      <c r="AD1057" s="228"/>
    </row>
    <row r="1058" spans="1:30" s="153" customFormat="1" ht="9" customHeight="1" x14ac:dyDescent="0.2">
      <c r="A1058" s="229" t="s">
        <v>34</v>
      </c>
      <c r="B1058" s="232" t="s">
        <v>35</v>
      </c>
      <c r="C1058" s="139"/>
      <c r="D1058" s="140">
        <f t="shared" si="32"/>
        <v>14957</v>
      </c>
      <c r="E1058" s="140">
        <v>7695</v>
      </c>
      <c r="F1058" s="140">
        <v>7262</v>
      </c>
      <c r="G1058" s="140">
        <v>0</v>
      </c>
      <c r="H1058" s="230"/>
      <c r="I1058" s="140">
        <f t="shared" si="33"/>
        <v>2695</v>
      </c>
      <c r="J1058" s="140">
        <v>2517</v>
      </c>
      <c r="K1058" s="140">
        <v>178</v>
      </c>
      <c r="L1058" s="140">
        <v>7122</v>
      </c>
      <c r="M1058" s="140">
        <v>146</v>
      </c>
      <c r="O1058" s="228"/>
      <c r="P1058" s="228"/>
      <c r="Q1058" s="228"/>
      <c r="R1058" s="228"/>
      <c r="S1058" s="228"/>
      <c r="T1058" s="228"/>
      <c r="U1058" s="228"/>
      <c r="V1058" s="228"/>
      <c r="W1058" s="228"/>
      <c r="X1058" s="228"/>
      <c r="Y1058" s="228"/>
      <c r="Z1058" s="228"/>
      <c r="AA1058" s="228"/>
      <c r="AB1058" s="228"/>
      <c r="AC1058" s="228"/>
      <c r="AD1058" s="228"/>
    </row>
    <row r="1059" spans="1:30" s="153" customFormat="1" ht="9" customHeight="1" x14ac:dyDescent="0.2">
      <c r="A1059" s="226" t="s">
        <v>36</v>
      </c>
      <c r="B1059" s="119" t="s">
        <v>37</v>
      </c>
      <c r="C1059" s="133"/>
      <c r="D1059" s="134">
        <f t="shared" si="32"/>
        <v>9004</v>
      </c>
      <c r="E1059" s="134">
        <v>8067</v>
      </c>
      <c r="F1059" s="134">
        <v>937</v>
      </c>
      <c r="G1059" s="134">
        <v>299</v>
      </c>
      <c r="H1059" s="224"/>
      <c r="I1059" s="134">
        <f t="shared" si="33"/>
        <v>5981</v>
      </c>
      <c r="J1059" s="134">
        <v>5867</v>
      </c>
      <c r="K1059" s="134">
        <v>114</v>
      </c>
      <c r="L1059" s="134">
        <v>8126</v>
      </c>
      <c r="M1059" s="134">
        <v>0</v>
      </c>
      <c r="O1059" s="228"/>
      <c r="P1059" s="228"/>
      <c r="Q1059" s="228"/>
      <c r="R1059" s="228"/>
      <c r="S1059" s="228"/>
      <c r="T1059" s="228"/>
      <c r="U1059" s="228"/>
      <c r="V1059" s="228"/>
      <c r="W1059" s="228"/>
      <c r="X1059" s="228"/>
      <c r="Y1059" s="228"/>
      <c r="Z1059" s="228"/>
      <c r="AA1059" s="228"/>
      <c r="AB1059" s="228"/>
      <c r="AC1059" s="228"/>
      <c r="AD1059" s="228"/>
    </row>
    <row r="1060" spans="1:30" s="153" customFormat="1" ht="9" customHeight="1" x14ac:dyDescent="0.2">
      <c r="A1060" s="226"/>
      <c r="B1060" s="119" t="s">
        <v>38</v>
      </c>
      <c r="C1060" s="133"/>
      <c r="D1060" s="134">
        <f t="shared" si="32"/>
        <v>6644</v>
      </c>
      <c r="E1060" s="134">
        <v>5127</v>
      </c>
      <c r="F1060" s="134">
        <v>1517</v>
      </c>
      <c r="G1060" s="134">
        <v>231</v>
      </c>
      <c r="H1060" s="224"/>
      <c r="I1060" s="134">
        <f t="shared" si="33"/>
        <v>2116</v>
      </c>
      <c r="J1060" s="134">
        <v>2056</v>
      </c>
      <c r="K1060" s="134">
        <v>60</v>
      </c>
      <c r="L1060" s="134">
        <v>3394</v>
      </c>
      <c r="M1060" s="134">
        <v>0</v>
      </c>
      <c r="O1060" s="228"/>
      <c r="P1060" s="228"/>
      <c r="Q1060" s="228"/>
      <c r="R1060" s="228"/>
      <c r="S1060" s="228"/>
      <c r="T1060" s="228"/>
      <c r="U1060" s="228"/>
      <c r="V1060" s="228"/>
      <c r="W1060" s="228"/>
      <c r="X1060" s="228"/>
      <c r="Y1060" s="228"/>
      <c r="Z1060" s="228"/>
      <c r="AA1060" s="228"/>
      <c r="AB1060" s="228"/>
      <c r="AC1060" s="228"/>
      <c r="AD1060" s="228"/>
    </row>
    <row r="1061" spans="1:30" s="153" customFormat="1" ht="9" customHeight="1" x14ac:dyDescent="0.2">
      <c r="A1061" s="226" t="s">
        <v>39</v>
      </c>
      <c r="B1061" s="119" t="s">
        <v>40</v>
      </c>
      <c r="C1061" s="133"/>
      <c r="D1061" s="134">
        <f t="shared" si="32"/>
        <v>80680</v>
      </c>
      <c r="E1061" s="134">
        <v>56534</v>
      </c>
      <c r="F1061" s="134">
        <v>24146</v>
      </c>
      <c r="G1061" s="134">
        <v>2</v>
      </c>
      <c r="H1061" s="224"/>
      <c r="I1061" s="134">
        <f t="shared" si="33"/>
        <v>9962</v>
      </c>
      <c r="J1061" s="134">
        <v>9156</v>
      </c>
      <c r="K1061" s="134">
        <v>806</v>
      </c>
      <c r="L1061" s="134">
        <v>31902</v>
      </c>
      <c r="M1061" s="134">
        <v>7433</v>
      </c>
      <c r="O1061" s="228"/>
      <c r="P1061" s="228"/>
      <c r="Q1061" s="228"/>
      <c r="R1061" s="228"/>
      <c r="S1061" s="228"/>
      <c r="T1061" s="228"/>
      <c r="U1061" s="228"/>
      <c r="V1061" s="228"/>
      <c r="W1061" s="228"/>
      <c r="X1061" s="228"/>
      <c r="Y1061" s="228"/>
      <c r="Z1061" s="228"/>
      <c r="AA1061" s="228"/>
      <c r="AB1061" s="228"/>
      <c r="AC1061" s="228"/>
      <c r="AD1061" s="228"/>
    </row>
    <row r="1062" spans="1:30" s="153" customFormat="1" ht="9" customHeight="1" x14ac:dyDescent="0.2">
      <c r="A1062" s="229"/>
      <c r="B1062" s="232" t="s">
        <v>41</v>
      </c>
      <c r="C1062" s="139"/>
      <c r="D1062" s="140">
        <f t="shared" si="32"/>
        <v>24474</v>
      </c>
      <c r="E1062" s="140">
        <v>10652</v>
      </c>
      <c r="F1062" s="140">
        <v>13822</v>
      </c>
      <c r="G1062" s="140">
        <v>593</v>
      </c>
      <c r="H1062" s="230"/>
      <c r="I1062" s="140">
        <f t="shared" si="33"/>
        <v>8155</v>
      </c>
      <c r="J1062" s="140">
        <v>6316</v>
      </c>
      <c r="K1062" s="140">
        <v>1839</v>
      </c>
      <c r="L1062" s="140">
        <v>6457</v>
      </c>
      <c r="M1062" s="140">
        <v>10</v>
      </c>
      <c r="O1062" s="228"/>
      <c r="P1062" s="228"/>
      <c r="Q1062" s="228"/>
      <c r="R1062" s="228"/>
      <c r="S1062" s="228"/>
      <c r="T1062" s="228"/>
      <c r="U1062" s="228"/>
      <c r="V1062" s="228"/>
      <c r="W1062" s="228"/>
      <c r="X1062" s="228"/>
      <c r="Y1062" s="228"/>
      <c r="Z1062" s="228"/>
      <c r="AA1062" s="228"/>
      <c r="AB1062" s="228"/>
      <c r="AC1062" s="228"/>
      <c r="AD1062" s="228"/>
    </row>
    <row r="1063" spans="1:30" s="153" customFormat="1" ht="9" customHeight="1" x14ac:dyDescent="0.2">
      <c r="A1063" s="226" t="s">
        <v>32</v>
      </c>
      <c r="B1063" s="119" t="s">
        <v>42</v>
      </c>
      <c r="C1063" s="133"/>
      <c r="D1063" s="134">
        <f>SUM(E1063:F1063)</f>
        <v>15501</v>
      </c>
      <c r="E1063" s="134">
        <v>14301</v>
      </c>
      <c r="F1063" s="134">
        <v>1200</v>
      </c>
      <c r="G1063" s="134">
        <v>101</v>
      </c>
      <c r="H1063" s="224"/>
      <c r="I1063" s="134">
        <f>SUM(J1063:K1063)</f>
        <v>36496</v>
      </c>
      <c r="J1063" s="134">
        <v>30961</v>
      </c>
      <c r="K1063" s="134">
        <v>5535</v>
      </c>
      <c r="L1063" s="134">
        <v>26948</v>
      </c>
      <c r="M1063" s="134">
        <v>286</v>
      </c>
      <c r="O1063" s="228"/>
      <c r="P1063" s="228"/>
      <c r="Q1063" s="228"/>
      <c r="R1063" s="228"/>
      <c r="S1063" s="228"/>
      <c r="T1063" s="228"/>
      <c r="U1063" s="228"/>
      <c r="V1063" s="228"/>
      <c r="W1063" s="228"/>
      <c r="X1063" s="228"/>
      <c r="Y1063" s="228"/>
      <c r="Z1063" s="228"/>
      <c r="AA1063" s="228"/>
      <c r="AB1063" s="228"/>
      <c r="AC1063" s="228"/>
      <c r="AD1063" s="228"/>
    </row>
    <row r="1064" spans="1:30" s="153" customFormat="1" ht="9" customHeight="1" x14ac:dyDescent="0.2">
      <c r="A1064" s="226" t="s">
        <v>43</v>
      </c>
      <c r="B1064" s="119" t="s">
        <v>44</v>
      </c>
      <c r="C1064" s="133"/>
      <c r="D1064" s="134">
        <f t="shared" ref="D1064:D1097" si="34">SUM(E1064:F1064)</f>
        <v>6618</v>
      </c>
      <c r="E1064" s="134">
        <v>4128</v>
      </c>
      <c r="F1064" s="134">
        <v>2490</v>
      </c>
      <c r="G1064" s="134">
        <v>139</v>
      </c>
      <c r="H1064" s="224"/>
      <c r="I1064" s="134">
        <f t="shared" ref="I1064:I1097" si="35">SUM(J1064:K1064)</f>
        <v>2412</v>
      </c>
      <c r="J1064" s="134">
        <v>2339</v>
      </c>
      <c r="K1064" s="134">
        <v>73</v>
      </c>
      <c r="L1064" s="134">
        <v>5737</v>
      </c>
      <c r="M1064" s="134">
        <v>0</v>
      </c>
      <c r="O1064" s="228"/>
      <c r="P1064" s="228"/>
      <c r="Q1064" s="228"/>
      <c r="R1064" s="228"/>
      <c r="S1064" s="228"/>
      <c r="T1064" s="228"/>
      <c r="U1064" s="228"/>
      <c r="V1064" s="228"/>
      <c r="W1064" s="228"/>
      <c r="X1064" s="228"/>
      <c r="Y1064" s="228"/>
      <c r="Z1064" s="228"/>
      <c r="AA1064" s="228"/>
      <c r="AB1064" s="228"/>
      <c r="AC1064" s="228"/>
      <c r="AD1064" s="228"/>
    </row>
    <row r="1065" spans="1:30" s="153" customFormat="1" ht="9" customHeight="1" x14ac:dyDescent="0.2">
      <c r="A1065" s="226"/>
      <c r="B1065" s="119" t="s">
        <v>45</v>
      </c>
      <c r="C1065" s="133"/>
      <c r="D1065" s="134">
        <f t="shared" si="34"/>
        <v>758</v>
      </c>
      <c r="E1065" s="134">
        <v>758</v>
      </c>
      <c r="F1065" s="134">
        <v>0</v>
      </c>
      <c r="G1065" s="134">
        <v>0</v>
      </c>
      <c r="H1065" s="224"/>
      <c r="I1065" s="134">
        <f t="shared" si="35"/>
        <v>323</v>
      </c>
      <c r="J1065" s="134">
        <v>323</v>
      </c>
      <c r="K1065" s="134">
        <v>0</v>
      </c>
      <c r="L1065" s="134">
        <v>5231</v>
      </c>
      <c r="M1065" s="134">
        <v>0</v>
      </c>
      <c r="O1065" s="228"/>
      <c r="P1065" s="228"/>
      <c r="Q1065" s="228"/>
      <c r="R1065" s="228"/>
      <c r="S1065" s="228"/>
      <c r="T1065" s="228"/>
      <c r="U1065" s="228"/>
      <c r="V1065" s="228"/>
      <c r="W1065" s="228"/>
      <c r="X1065" s="228"/>
      <c r="Y1065" s="228"/>
      <c r="Z1065" s="228"/>
      <c r="AA1065" s="228"/>
      <c r="AB1065" s="228"/>
      <c r="AC1065" s="228"/>
      <c r="AD1065" s="228"/>
    </row>
    <row r="1066" spans="1:30" s="153" customFormat="1" ht="9" customHeight="1" x14ac:dyDescent="0.2">
      <c r="A1066" s="229" t="s">
        <v>46</v>
      </c>
      <c r="B1066" s="232" t="s">
        <v>47</v>
      </c>
      <c r="C1066" s="139"/>
      <c r="D1066" s="140">
        <f t="shared" si="34"/>
        <v>302</v>
      </c>
      <c r="E1066" s="140">
        <v>302</v>
      </c>
      <c r="F1066" s="140">
        <v>0</v>
      </c>
      <c r="G1066" s="140">
        <v>2</v>
      </c>
      <c r="H1066" s="230"/>
      <c r="I1066" s="140">
        <f t="shared" si="35"/>
        <v>1158</v>
      </c>
      <c r="J1066" s="140">
        <v>1134</v>
      </c>
      <c r="K1066" s="140">
        <v>24</v>
      </c>
      <c r="L1066" s="140">
        <v>12234</v>
      </c>
      <c r="M1066" s="140">
        <v>0</v>
      </c>
      <c r="O1066" s="228"/>
      <c r="P1066" s="228"/>
      <c r="Q1066" s="228"/>
      <c r="R1066" s="228"/>
      <c r="S1066" s="228"/>
      <c r="T1066" s="228"/>
      <c r="U1066" s="228"/>
      <c r="V1066" s="228"/>
      <c r="W1066" s="228"/>
      <c r="X1066" s="228"/>
      <c r="Y1066" s="228"/>
      <c r="Z1066" s="228"/>
      <c r="AA1066" s="228"/>
      <c r="AB1066" s="228"/>
      <c r="AC1066" s="228"/>
      <c r="AD1066" s="228"/>
    </row>
    <row r="1067" spans="1:30" s="153" customFormat="1" ht="9" customHeight="1" x14ac:dyDescent="0.2">
      <c r="A1067" s="226" t="s">
        <v>48</v>
      </c>
      <c r="B1067" s="119" t="s">
        <v>49</v>
      </c>
      <c r="C1067" s="133"/>
      <c r="D1067" s="134">
        <f t="shared" si="34"/>
        <v>1257</v>
      </c>
      <c r="E1067" s="134">
        <v>1257</v>
      </c>
      <c r="F1067" s="134">
        <v>0</v>
      </c>
      <c r="G1067" s="134">
        <v>0</v>
      </c>
      <c r="H1067" s="224"/>
      <c r="I1067" s="134">
        <f t="shared" si="35"/>
        <v>1921</v>
      </c>
      <c r="J1067" s="134">
        <v>1921</v>
      </c>
      <c r="K1067" s="134">
        <v>0</v>
      </c>
      <c r="L1067" s="134">
        <v>4608</v>
      </c>
      <c r="M1067" s="134">
        <v>0</v>
      </c>
      <c r="O1067" s="228"/>
      <c r="P1067" s="228"/>
      <c r="Q1067" s="228"/>
      <c r="R1067" s="228"/>
      <c r="S1067" s="228"/>
      <c r="T1067" s="228"/>
      <c r="U1067" s="228"/>
      <c r="V1067" s="228"/>
      <c r="W1067" s="228"/>
      <c r="X1067" s="228"/>
      <c r="Y1067" s="228"/>
      <c r="Z1067" s="228"/>
      <c r="AA1067" s="228"/>
      <c r="AB1067" s="228"/>
      <c r="AC1067" s="228"/>
      <c r="AD1067" s="228"/>
    </row>
    <row r="1068" spans="1:30" s="153" customFormat="1" ht="9" customHeight="1" x14ac:dyDescent="0.2">
      <c r="A1068" s="226" t="s">
        <v>50</v>
      </c>
      <c r="B1068" s="119" t="s">
        <v>51</v>
      </c>
      <c r="C1068" s="133"/>
      <c r="D1068" s="134">
        <f t="shared" si="34"/>
        <v>74365</v>
      </c>
      <c r="E1068" s="134">
        <v>59605</v>
      </c>
      <c r="F1068" s="134">
        <v>14760</v>
      </c>
      <c r="G1068" s="134">
        <v>348</v>
      </c>
      <c r="H1068" s="224"/>
      <c r="I1068" s="134">
        <f t="shared" si="35"/>
        <v>5676</v>
      </c>
      <c r="J1068" s="134">
        <v>5263</v>
      </c>
      <c r="K1068" s="134">
        <v>413</v>
      </c>
      <c r="L1068" s="134">
        <v>5682</v>
      </c>
      <c r="M1068" s="134">
        <v>0</v>
      </c>
      <c r="O1068" s="228"/>
      <c r="P1068" s="228"/>
      <c r="Q1068" s="228"/>
      <c r="R1068" s="228"/>
      <c r="S1068" s="228"/>
      <c r="T1068" s="228"/>
      <c r="U1068" s="228"/>
      <c r="V1068" s="228"/>
      <c r="W1068" s="228"/>
      <c r="X1068" s="228"/>
      <c r="Y1068" s="228"/>
      <c r="Z1068" s="228"/>
      <c r="AA1068" s="228"/>
      <c r="AB1068" s="228"/>
      <c r="AC1068" s="228"/>
      <c r="AD1068" s="228"/>
    </row>
    <row r="1069" spans="1:30" s="153" customFormat="1" ht="9" customHeight="1" x14ac:dyDescent="0.2">
      <c r="A1069" s="226" t="s">
        <v>52</v>
      </c>
      <c r="B1069" s="119" t="s">
        <v>53</v>
      </c>
      <c r="C1069" s="133"/>
      <c r="D1069" s="134">
        <f t="shared" si="34"/>
        <v>4861</v>
      </c>
      <c r="E1069" s="134">
        <v>4506</v>
      </c>
      <c r="F1069" s="134">
        <v>355</v>
      </c>
      <c r="G1069" s="134">
        <v>567</v>
      </c>
      <c r="H1069" s="224"/>
      <c r="I1069" s="134">
        <f t="shared" si="35"/>
        <v>1486</v>
      </c>
      <c r="J1069" s="134">
        <v>1478</v>
      </c>
      <c r="K1069" s="134">
        <v>8</v>
      </c>
      <c r="L1069" s="134">
        <v>853</v>
      </c>
      <c r="M1069" s="134">
        <v>125</v>
      </c>
      <c r="O1069" s="228"/>
      <c r="P1069" s="228"/>
      <c r="Q1069" s="228"/>
      <c r="R1069" s="228"/>
      <c r="S1069" s="228"/>
      <c r="T1069" s="228"/>
      <c r="U1069" s="228"/>
      <c r="V1069" s="228"/>
      <c r="W1069" s="228"/>
      <c r="X1069" s="228"/>
      <c r="Y1069" s="228"/>
      <c r="Z1069" s="228"/>
      <c r="AA1069" s="228"/>
      <c r="AB1069" s="228"/>
      <c r="AC1069" s="228"/>
      <c r="AD1069" s="228"/>
    </row>
    <row r="1070" spans="1:30" s="153" customFormat="1" ht="9" customHeight="1" x14ac:dyDescent="0.2">
      <c r="A1070" s="229"/>
      <c r="B1070" s="232" t="s">
        <v>52</v>
      </c>
      <c r="C1070" s="139"/>
      <c r="D1070" s="140">
        <f t="shared" si="34"/>
        <v>6144</v>
      </c>
      <c r="E1070" s="140">
        <v>5462</v>
      </c>
      <c r="F1070" s="140">
        <v>682</v>
      </c>
      <c r="G1070" s="140">
        <v>20</v>
      </c>
      <c r="H1070" s="230"/>
      <c r="I1070" s="140">
        <f t="shared" si="35"/>
        <v>4666</v>
      </c>
      <c r="J1070" s="140">
        <v>4618</v>
      </c>
      <c r="K1070" s="140">
        <v>48</v>
      </c>
      <c r="L1070" s="140">
        <v>4109</v>
      </c>
      <c r="M1070" s="140">
        <v>1</v>
      </c>
      <c r="O1070" s="228"/>
      <c r="P1070" s="228"/>
      <c r="Q1070" s="228"/>
      <c r="R1070" s="228"/>
      <c r="S1070" s="228"/>
      <c r="T1070" s="228"/>
      <c r="U1070" s="228"/>
      <c r="V1070" s="228"/>
      <c r="W1070" s="228"/>
      <c r="X1070" s="228"/>
      <c r="Y1070" s="228"/>
      <c r="Z1070" s="228"/>
      <c r="AA1070" s="228"/>
      <c r="AB1070" s="228"/>
      <c r="AC1070" s="228"/>
      <c r="AD1070" s="228"/>
    </row>
    <row r="1071" spans="1:30" s="153" customFormat="1" ht="9" customHeight="1" x14ac:dyDescent="0.2">
      <c r="A1071" s="226"/>
      <c r="B1071" s="119" t="s">
        <v>54</v>
      </c>
      <c r="C1071" s="133"/>
      <c r="D1071" s="134">
        <f t="shared" si="34"/>
        <v>1062</v>
      </c>
      <c r="E1071" s="134">
        <v>1062</v>
      </c>
      <c r="F1071" s="134">
        <v>0</v>
      </c>
      <c r="G1071" s="134">
        <v>4</v>
      </c>
      <c r="H1071" s="224"/>
      <c r="I1071" s="134">
        <f t="shared" si="35"/>
        <v>1220</v>
      </c>
      <c r="J1071" s="134">
        <v>1220</v>
      </c>
      <c r="K1071" s="134">
        <v>0</v>
      </c>
      <c r="L1071" s="134">
        <v>2582</v>
      </c>
      <c r="M1071" s="134">
        <v>0</v>
      </c>
      <c r="O1071" s="228"/>
      <c r="P1071" s="228"/>
      <c r="Q1071" s="228"/>
      <c r="R1071" s="228"/>
      <c r="S1071" s="228"/>
      <c r="T1071" s="228"/>
      <c r="U1071" s="228"/>
      <c r="V1071" s="228"/>
      <c r="W1071" s="228"/>
      <c r="X1071" s="228"/>
      <c r="Y1071" s="228"/>
      <c r="Z1071" s="228"/>
      <c r="AA1071" s="228"/>
      <c r="AB1071" s="228"/>
      <c r="AC1071" s="228"/>
      <c r="AD1071" s="228"/>
    </row>
    <row r="1072" spans="1:30" s="153" customFormat="1" ht="9" customHeight="1" x14ac:dyDescent="0.2">
      <c r="A1072" s="226" t="s">
        <v>55</v>
      </c>
      <c r="B1072" s="119" t="s">
        <v>55</v>
      </c>
      <c r="C1072" s="133"/>
      <c r="D1072" s="134">
        <f t="shared" si="34"/>
        <v>2213</v>
      </c>
      <c r="E1072" s="134">
        <v>1483</v>
      </c>
      <c r="F1072" s="134">
        <v>730</v>
      </c>
      <c r="G1072" s="134">
        <v>101</v>
      </c>
      <c r="H1072" s="224"/>
      <c r="I1072" s="134">
        <f t="shared" si="35"/>
        <v>4180</v>
      </c>
      <c r="J1072" s="134">
        <v>3906</v>
      </c>
      <c r="K1072" s="134">
        <v>274</v>
      </c>
      <c r="L1072" s="134">
        <v>10215</v>
      </c>
      <c r="M1072" s="134">
        <v>695</v>
      </c>
      <c r="O1072" s="228"/>
      <c r="P1072" s="228"/>
      <c r="Q1072" s="228"/>
      <c r="R1072" s="228"/>
      <c r="S1072" s="228"/>
      <c r="T1072" s="228"/>
      <c r="U1072" s="228"/>
      <c r="V1072" s="228"/>
      <c r="W1072" s="228"/>
      <c r="X1072" s="228"/>
      <c r="Y1072" s="228"/>
      <c r="Z1072" s="228"/>
      <c r="AA1072" s="228"/>
      <c r="AB1072" s="228"/>
      <c r="AC1072" s="228"/>
      <c r="AD1072" s="228"/>
    </row>
    <row r="1073" spans="1:30" s="153" customFormat="1" ht="9" customHeight="1" x14ac:dyDescent="0.2">
      <c r="A1073" s="226"/>
      <c r="B1073" s="119" t="s">
        <v>56</v>
      </c>
      <c r="C1073" s="133"/>
      <c r="D1073" s="134">
        <f t="shared" si="34"/>
        <v>0</v>
      </c>
      <c r="E1073" s="134">
        <v>0</v>
      </c>
      <c r="F1073" s="134">
        <v>0</v>
      </c>
      <c r="G1073" s="134">
        <v>0</v>
      </c>
      <c r="H1073" s="224"/>
      <c r="I1073" s="134">
        <f t="shared" si="35"/>
        <v>290</v>
      </c>
      <c r="J1073" s="134">
        <v>290</v>
      </c>
      <c r="K1073" s="134">
        <v>0</v>
      </c>
      <c r="L1073" s="134">
        <v>2085</v>
      </c>
      <c r="M1073" s="134">
        <v>0</v>
      </c>
      <c r="O1073" s="228"/>
      <c r="P1073" s="228"/>
      <c r="Q1073" s="228"/>
      <c r="R1073" s="228"/>
      <c r="S1073" s="228"/>
      <c r="T1073" s="228"/>
      <c r="U1073" s="228"/>
      <c r="V1073" s="228"/>
      <c r="W1073" s="228"/>
      <c r="X1073" s="228"/>
      <c r="Y1073" s="228"/>
      <c r="Z1073" s="228"/>
      <c r="AA1073" s="228"/>
      <c r="AB1073" s="228"/>
      <c r="AC1073" s="228"/>
      <c r="AD1073" s="228"/>
    </row>
    <row r="1074" spans="1:30" s="153" customFormat="1" ht="9" customHeight="1" x14ac:dyDescent="0.2">
      <c r="A1074" s="229" t="s">
        <v>57</v>
      </c>
      <c r="B1074" s="232" t="s">
        <v>57</v>
      </c>
      <c r="C1074" s="139"/>
      <c r="D1074" s="140">
        <f t="shared" si="34"/>
        <v>3464</v>
      </c>
      <c r="E1074" s="140">
        <v>1358</v>
      </c>
      <c r="F1074" s="140">
        <v>2106</v>
      </c>
      <c r="G1074" s="140">
        <v>55</v>
      </c>
      <c r="H1074" s="230"/>
      <c r="I1074" s="140">
        <f t="shared" si="35"/>
        <v>2870</v>
      </c>
      <c r="J1074" s="140">
        <v>2870</v>
      </c>
      <c r="K1074" s="140">
        <v>0</v>
      </c>
      <c r="L1074" s="140">
        <v>6166</v>
      </c>
      <c r="M1074" s="140">
        <v>6379</v>
      </c>
      <c r="O1074" s="228"/>
      <c r="P1074" s="228"/>
      <c r="Q1074" s="228"/>
      <c r="R1074" s="228"/>
      <c r="S1074" s="228"/>
      <c r="T1074" s="228"/>
      <c r="U1074" s="228"/>
      <c r="V1074" s="228"/>
      <c r="W1074" s="228"/>
      <c r="X1074" s="228"/>
      <c r="Y1074" s="228"/>
      <c r="Z1074" s="228"/>
      <c r="AA1074" s="228"/>
      <c r="AB1074" s="228"/>
      <c r="AC1074" s="228"/>
      <c r="AD1074" s="228"/>
    </row>
    <row r="1075" spans="1:30" s="153" customFormat="1" ht="9" customHeight="1" x14ac:dyDescent="0.2">
      <c r="A1075" s="226" t="s">
        <v>59</v>
      </c>
      <c r="B1075" s="119" t="s">
        <v>60</v>
      </c>
      <c r="C1075" s="133"/>
      <c r="D1075" s="134">
        <f t="shared" si="34"/>
        <v>87175</v>
      </c>
      <c r="E1075" s="134">
        <v>30244</v>
      </c>
      <c r="F1075" s="134">
        <v>56931</v>
      </c>
      <c r="G1075" s="134">
        <v>10065</v>
      </c>
      <c r="H1075" s="224"/>
      <c r="I1075" s="134">
        <f t="shared" si="35"/>
        <v>12588</v>
      </c>
      <c r="J1075" s="134">
        <v>12147</v>
      </c>
      <c r="K1075" s="134">
        <v>441</v>
      </c>
      <c r="L1075" s="134">
        <v>7313</v>
      </c>
      <c r="M1075" s="134">
        <v>3372</v>
      </c>
      <c r="O1075" s="228"/>
      <c r="P1075" s="228"/>
      <c r="Q1075" s="228"/>
      <c r="R1075" s="228"/>
      <c r="S1075" s="228"/>
      <c r="T1075" s="228"/>
      <c r="U1075" s="228"/>
      <c r="V1075" s="228"/>
      <c r="W1075" s="228"/>
      <c r="X1075" s="228"/>
      <c r="Y1075" s="228"/>
      <c r="Z1075" s="228"/>
      <c r="AA1075" s="228"/>
      <c r="AB1075" s="228"/>
      <c r="AC1075" s="228"/>
      <c r="AD1075" s="228"/>
    </row>
    <row r="1076" spans="1:30" s="153" customFormat="1" ht="9" customHeight="1" x14ac:dyDescent="0.2">
      <c r="A1076" s="226"/>
      <c r="B1076" s="119" t="s">
        <v>61</v>
      </c>
      <c r="C1076" s="133"/>
      <c r="D1076" s="134">
        <f t="shared" si="34"/>
        <v>1030</v>
      </c>
      <c r="E1076" s="134">
        <v>1030</v>
      </c>
      <c r="F1076" s="134">
        <v>0</v>
      </c>
      <c r="G1076" s="134">
        <v>0</v>
      </c>
      <c r="H1076" s="224"/>
      <c r="I1076" s="134">
        <f t="shared" si="35"/>
        <v>2347</v>
      </c>
      <c r="J1076" s="134">
        <v>2301</v>
      </c>
      <c r="K1076" s="134">
        <v>46</v>
      </c>
      <c r="L1076" s="134">
        <v>1912</v>
      </c>
      <c r="M1076" s="134">
        <v>0</v>
      </c>
      <c r="O1076" s="228"/>
      <c r="P1076" s="228"/>
      <c r="Q1076" s="228"/>
      <c r="R1076" s="228"/>
      <c r="S1076" s="228"/>
      <c r="T1076" s="228"/>
      <c r="U1076" s="228"/>
      <c r="V1076" s="228"/>
      <c r="W1076" s="228"/>
      <c r="X1076" s="228"/>
      <c r="Y1076" s="228"/>
      <c r="Z1076" s="228"/>
      <c r="AA1076" s="228"/>
      <c r="AB1076" s="228"/>
      <c r="AC1076" s="228"/>
      <c r="AD1076" s="228"/>
    </row>
    <row r="1077" spans="1:30" s="153" customFormat="1" ht="9" customHeight="1" x14ac:dyDescent="0.2">
      <c r="A1077" s="226"/>
      <c r="B1077" s="119" t="s">
        <v>62</v>
      </c>
      <c r="C1077" s="133"/>
      <c r="D1077" s="134">
        <f t="shared" si="34"/>
        <v>3192</v>
      </c>
      <c r="E1077" s="134">
        <v>274</v>
      </c>
      <c r="F1077" s="134">
        <v>2918</v>
      </c>
      <c r="G1077" s="134">
        <v>324</v>
      </c>
      <c r="H1077" s="224"/>
      <c r="I1077" s="134">
        <f t="shared" si="35"/>
        <v>6810</v>
      </c>
      <c r="J1077" s="134">
        <v>6535</v>
      </c>
      <c r="K1077" s="134">
        <v>275</v>
      </c>
      <c r="L1077" s="134">
        <v>4680</v>
      </c>
      <c r="M1077" s="134">
        <v>2</v>
      </c>
      <c r="O1077" s="228"/>
      <c r="P1077" s="228"/>
      <c r="Q1077" s="228"/>
      <c r="R1077" s="228"/>
      <c r="S1077" s="228"/>
      <c r="T1077" s="228"/>
      <c r="U1077" s="228"/>
      <c r="V1077" s="228"/>
      <c r="W1077" s="228"/>
      <c r="X1077" s="228"/>
      <c r="Y1077" s="228"/>
      <c r="Z1077" s="228"/>
      <c r="AA1077" s="228"/>
      <c r="AB1077" s="228"/>
      <c r="AC1077" s="228"/>
      <c r="AD1077" s="228"/>
    </row>
    <row r="1078" spans="1:30" s="153" customFormat="1" ht="9" customHeight="1" x14ac:dyDescent="0.2">
      <c r="A1078" s="229" t="s">
        <v>63</v>
      </c>
      <c r="B1078" s="232" t="s">
        <v>63</v>
      </c>
      <c r="C1078" s="139"/>
      <c r="D1078" s="140">
        <f t="shared" si="34"/>
        <v>10268</v>
      </c>
      <c r="E1078" s="140">
        <v>8009</v>
      </c>
      <c r="F1078" s="140">
        <v>2259</v>
      </c>
      <c r="G1078" s="140">
        <v>435</v>
      </c>
      <c r="H1078" s="230"/>
      <c r="I1078" s="140">
        <f t="shared" si="35"/>
        <v>3095</v>
      </c>
      <c r="J1078" s="140">
        <v>2614</v>
      </c>
      <c r="K1078" s="140">
        <v>481</v>
      </c>
      <c r="L1078" s="140">
        <v>7634</v>
      </c>
      <c r="M1078" s="140">
        <v>0</v>
      </c>
      <c r="O1078" s="228"/>
      <c r="P1078" s="228"/>
      <c r="Q1078" s="228"/>
      <c r="R1078" s="228"/>
      <c r="S1078" s="228"/>
      <c r="T1078" s="228"/>
      <c r="U1078" s="228"/>
      <c r="V1078" s="228"/>
      <c r="W1078" s="228"/>
      <c r="X1078" s="228"/>
      <c r="Y1078" s="228"/>
      <c r="Z1078" s="228"/>
      <c r="AA1078" s="228"/>
      <c r="AB1078" s="228"/>
      <c r="AC1078" s="228"/>
      <c r="AD1078" s="228"/>
    </row>
    <row r="1079" spans="1:30" s="153" customFormat="1" ht="9" customHeight="1" x14ac:dyDescent="0.2">
      <c r="A1079" s="226"/>
      <c r="B1079" s="119" t="s">
        <v>64</v>
      </c>
      <c r="C1079" s="133"/>
      <c r="D1079" s="134">
        <f t="shared" si="34"/>
        <v>0</v>
      </c>
      <c r="E1079" s="134">
        <v>0</v>
      </c>
      <c r="F1079" s="134">
        <v>0</v>
      </c>
      <c r="G1079" s="134">
        <v>0</v>
      </c>
      <c r="H1079" s="224"/>
      <c r="I1079" s="134">
        <f t="shared" si="35"/>
        <v>180</v>
      </c>
      <c r="J1079" s="134">
        <v>180</v>
      </c>
      <c r="K1079" s="134">
        <v>0</v>
      </c>
      <c r="L1079" s="134">
        <v>1071</v>
      </c>
      <c r="M1079" s="134">
        <v>0</v>
      </c>
      <c r="O1079" s="228"/>
      <c r="P1079" s="228"/>
      <c r="Q1079" s="228"/>
      <c r="R1079" s="228"/>
      <c r="S1079" s="228"/>
      <c r="T1079" s="228"/>
      <c r="U1079" s="228"/>
      <c r="V1079" s="228"/>
      <c r="W1079" s="228"/>
      <c r="X1079" s="228"/>
      <c r="Y1079" s="228"/>
      <c r="Z1079" s="228"/>
      <c r="AA1079" s="228"/>
      <c r="AB1079" s="228"/>
      <c r="AC1079" s="228"/>
      <c r="AD1079" s="228"/>
    </row>
    <row r="1080" spans="1:30" s="153" customFormat="1" ht="9" customHeight="1" x14ac:dyDescent="0.2">
      <c r="A1080" s="226" t="s">
        <v>65</v>
      </c>
      <c r="B1080" s="119" t="s">
        <v>66</v>
      </c>
      <c r="C1080" s="133"/>
      <c r="D1080" s="134">
        <f t="shared" si="34"/>
        <v>16793</v>
      </c>
      <c r="E1080" s="134">
        <v>16791</v>
      </c>
      <c r="F1080" s="134">
        <v>2</v>
      </c>
      <c r="G1080" s="134">
        <v>10</v>
      </c>
      <c r="H1080" s="224"/>
      <c r="I1080" s="134">
        <f t="shared" si="35"/>
        <v>10686</v>
      </c>
      <c r="J1080" s="134">
        <v>10440</v>
      </c>
      <c r="K1080" s="134">
        <v>246</v>
      </c>
      <c r="L1080" s="134">
        <v>20556</v>
      </c>
      <c r="M1080" s="134">
        <v>0</v>
      </c>
      <c r="O1080" s="228"/>
      <c r="P1080" s="228"/>
      <c r="Q1080" s="228"/>
      <c r="R1080" s="228"/>
      <c r="S1080" s="228"/>
      <c r="T1080" s="228"/>
      <c r="U1080" s="228"/>
      <c r="V1080" s="228"/>
      <c r="W1080" s="228"/>
      <c r="X1080" s="228"/>
      <c r="Y1080" s="228"/>
      <c r="Z1080" s="228"/>
      <c r="AA1080" s="228"/>
      <c r="AB1080" s="228"/>
      <c r="AC1080" s="228"/>
      <c r="AD1080" s="228"/>
    </row>
    <row r="1081" spans="1:30" s="153" customFormat="1" ht="9" customHeight="1" x14ac:dyDescent="0.2">
      <c r="A1081" s="226"/>
      <c r="B1081" s="119" t="s">
        <v>67</v>
      </c>
      <c r="C1081" s="133"/>
      <c r="D1081" s="134">
        <f t="shared" si="34"/>
        <v>4467</v>
      </c>
      <c r="E1081" s="134">
        <v>4467</v>
      </c>
      <c r="F1081" s="134">
        <v>0</v>
      </c>
      <c r="G1081" s="134">
        <v>0</v>
      </c>
      <c r="H1081" s="224"/>
      <c r="I1081" s="134">
        <f t="shared" si="35"/>
        <v>3584</v>
      </c>
      <c r="J1081" s="134">
        <v>3557</v>
      </c>
      <c r="K1081" s="134">
        <v>27</v>
      </c>
      <c r="L1081" s="134">
        <v>6351</v>
      </c>
      <c r="M1081" s="134">
        <v>0</v>
      </c>
      <c r="O1081" s="228"/>
      <c r="P1081" s="228"/>
      <c r="Q1081" s="228"/>
      <c r="R1081" s="228"/>
      <c r="S1081" s="228"/>
      <c r="T1081" s="228"/>
      <c r="U1081" s="228"/>
      <c r="V1081" s="228"/>
      <c r="W1081" s="228"/>
      <c r="X1081" s="228"/>
      <c r="Y1081" s="228"/>
      <c r="Z1081" s="228"/>
      <c r="AA1081" s="228"/>
      <c r="AB1081" s="228"/>
      <c r="AC1081" s="228"/>
      <c r="AD1081" s="228"/>
    </row>
    <row r="1082" spans="1:30" s="153" customFormat="1" ht="9" customHeight="1" x14ac:dyDescent="0.2">
      <c r="A1082" s="229"/>
      <c r="B1082" s="232" t="s">
        <v>68</v>
      </c>
      <c r="C1082" s="139"/>
      <c r="D1082" s="140">
        <f t="shared" si="34"/>
        <v>9241</v>
      </c>
      <c r="E1082" s="140">
        <v>5739</v>
      </c>
      <c r="F1082" s="140">
        <v>3502</v>
      </c>
      <c r="G1082" s="140">
        <v>644</v>
      </c>
      <c r="H1082" s="230"/>
      <c r="I1082" s="140">
        <f t="shared" si="35"/>
        <v>5830</v>
      </c>
      <c r="J1082" s="140">
        <v>5789</v>
      </c>
      <c r="K1082" s="140">
        <v>41</v>
      </c>
      <c r="L1082" s="140">
        <v>6223</v>
      </c>
      <c r="M1082" s="140">
        <v>0</v>
      </c>
      <c r="O1082" s="228"/>
      <c r="P1082" s="228"/>
      <c r="Q1082" s="228"/>
      <c r="R1082" s="228"/>
      <c r="S1082" s="228"/>
      <c r="T1082" s="228"/>
      <c r="U1082" s="228"/>
      <c r="V1082" s="228"/>
      <c r="W1082" s="228"/>
      <c r="X1082" s="228"/>
      <c r="Y1082" s="228"/>
      <c r="Z1082" s="228"/>
      <c r="AA1082" s="228"/>
      <c r="AB1082" s="228"/>
      <c r="AC1082" s="228"/>
      <c r="AD1082" s="228"/>
    </row>
    <row r="1083" spans="1:30" s="153" customFormat="1" ht="9" customHeight="1" x14ac:dyDescent="0.2">
      <c r="A1083" s="226" t="s">
        <v>69</v>
      </c>
      <c r="B1083" s="119" t="s">
        <v>70</v>
      </c>
      <c r="C1083" s="133"/>
      <c r="D1083" s="134">
        <f t="shared" si="34"/>
        <v>3685</v>
      </c>
      <c r="E1083" s="134">
        <v>3685</v>
      </c>
      <c r="F1083" s="134">
        <v>0</v>
      </c>
      <c r="G1083" s="134">
        <v>0</v>
      </c>
      <c r="H1083" s="224"/>
      <c r="I1083" s="134">
        <f t="shared" si="35"/>
        <v>2874</v>
      </c>
      <c r="J1083" s="134">
        <v>2874</v>
      </c>
      <c r="K1083" s="134">
        <v>0</v>
      </c>
      <c r="L1083" s="134">
        <v>7465</v>
      </c>
      <c r="M1083" s="134">
        <v>240</v>
      </c>
      <c r="O1083" s="228"/>
      <c r="P1083" s="228"/>
      <c r="Q1083" s="228"/>
      <c r="R1083" s="228"/>
      <c r="S1083" s="228"/>
      <c r="T1083" s="228"/>
      <c r="U1083" s="228"/>
      <c r="V1083" s="228"/>
      <c r="W1083" s="228"/>
      <c r="X1083" s="228"/>
      <c r="Y1083" s="228"/>
      <c r="Z1083" s="228"/>
      <c r="AA1083" s="228"/>
      <c r="AB1083" s="228"/>
      <c r="AC1083" s="228"/>
      <c r="AD1083" s="228"/>
    </row>
    <row r="1084" spans="1:30" s="153" customFormat="1" ht="9" customHeight="1" x14ac:dyDescent="0.2">
      <c r="A1084" s="226"/>
      <c r="B1084" s="119" t="s">
        <v>71</v>
      </c>
      <c r="C1084" s="133"/>
      <c r="D1084" s="134">
        <f t="shared" si="34"/>
        <v>2856</v>
      </c>
      <c r="E1084" s="134">
        <v>2209</v>
      </c>
      <c r="F1084" s="134">
        <v>647</v>
      </c>
      <c r="G1084" s="134">
        <v>0</v>
      </c>
      <c r="H1084" s="224"/>
      <c r="I1084" s="134">
        <f t="shared" si="35"/>
        <v>919</v>
      </c>
      <c r="J1084" s="134">
        <v>918</v>
      </c>
      <c r="K1084" s="134">
        <v>1</v>
      </c>
      <c r="L1084" s="134">
        <v>5178</v>
      </c>
      <c r="M1084" s="134">
        <v>0</v>
      </c>
      <c r="O1084" s="228"/>
      <c r="P1084" s="228"/>
      <c r="Q1084" s="228"/>
      <c r="R1084" s="228"/>
      <c r="S1084" s="228"/>
      <c r="T1084" s="228"/>
      <c r="U1084" s="228"/>
      <c r="V1084" s="228"/>
      <c r="W1084" s="228"/>
      <c r="X1084" s="228"/>
      <c r="Y1084" s="228"/>
      <c r="Z1084" s="228"/>
      <c r="AA1084" s="228"/>
      <c r="AB1084" s="228"/>
      <c r="AC1084" s="228"/>
      <c r="AD1084" s="228"/>
    </row>
    <row r="1085" spans="1:30" s="153" customFormat="1" ht="9" customHeight="1" x14ac:dyDescent="0.2">
      <c r="A1085" s="226"/>
      <c r="B1085" s="119" t="s">
        <v>72</v>
      </c>
      <c r="C1085" s="133"/>
      <c r="D1085" s="134">
        <f t="shared" si="34"/>
        <v>19672</v>
      </c>
      <c r="E1085" s="134">
        <v>17501</v>
      </c>
      <c r="F1085" s="134">
        <v>2171</v>
      </c>
      <c r="G1085" s="134">
        <v>7</v>
      </c>
      <c r="H1085" s="224"/>
      <c r="I1085" s="134">
        <f t="shared" si="35"/>
        <v>4318</v>
      </c>
      <c r="J1085" s="134">
        <v>4109</v>
      </c>
      <c r="K1085" s="134">
        <v>209</v>
      </c>
      <c r="L1085" s="134">
        <v>16447</v>
      </c>
      <c r="M1085" s="134">
        <v>3561</v>
      </c>
      <c r="O1085" s="228"/>
      <c r="P1085" s="228"/>
      <c r="Q1085" s="228"/>
      <c r="R1085" s="228"/>
      <c r="S1085" s="228"/>
      <c r="T1085" s="228"/>
      <c r="U1085" s="228"/>
      <c r="V1085" s="228"/>
      <c r="W1085" s="228"/>
      <c r="X1085" s="228"/>
      <c r="Y1085" s="228"/>
      <c r="Z1085" s="228"/>
      <c r="AA1085" s="228"/>
      <c r="AB1085" s="228"/>
      <c r="AC1085" s="228"/>
      <c r="AD1085" s="228"/>
    </row>
    <row r="1086" spans="1:30" s="153" customFormat="1" ht="9" customHeight="1" x14ac:dyDescent="0.2">
      <c r="A1086" s="229"/>
      <c r="B1086" s="232" t="s">
        <v>73</v>
      </c>
      <c r="C1086" s="139"/>
      <c r="D1086" s="140">
        <f t="shared" si="34"/>
        <v>0</v>
      </c>
      <c r="E1086" s="140">
        <v>0</v>
      </c>
      <c r="F1086" s="140">
        <v>0</v>
      </c>
      <c r="G1086" s="140">
        <v>0</v>
      </c>
      <c r="H1086" s="230"/>
      <c r="I1086" s="140">
        <f t="shared" si="35"/>
        <v>107</v>
      </c>
      <c r="J1086" s="140">
        <v>105</v>
      </c>
      <c r="K1086" s="140">
        <v>2</v>
      </c>
      <c r="L1086" s="140">
        <v>2144</v>
      </c>
      <c r="M1086" s="140">
        <v>12</v>
      </c>
      <c r="O1086" s="228"/>
      <c r="P1086" s="228"/>
      <c r="Q1086" s="228"/>
      <c r="R1086" s="228"/>
      <c r="S1086" s="228"/>
      <c r="T1086" s="228"/>
      <c r="U1086" s="228"/>
      <c r="V1086" s="228"/>
      <c r="W1086" s="228"/>
      <c r="X1086" s="228"/>
      <c r="Y1086" s="228"/>
      <c r="Z1086" s="228"/>
      <c r="AA1086" s="228"/>
      <c r="AB1086" s="228"/>
      <c r="AC1086" s="228"/>
      <c r="AD1086" s="228"/>
    </row>
    <row r="1087" spans="1:30" s="153" customFormat="1" ht="9" customHeight="1" x14ac:dyDescent="0.2">
      <c r="A1087" s="226" t="s">
        <v>74</v>
      </c>
      <c r="B1087" s="119" t="s">
        <v>75</v>
      </c>
      <c r="C1087" s="133"/>
      <c r="D1087" s="134">
        <f t="shared" si="34"/>
        <v>12244</v>
      </c>
      <c r="E1087" s="134">
        <v>11452</v>
      </c>
      <c r="F1087" s="134">
        <v>792</v>
      </c>
      <c r="G1087" s="134">
        <v>42</v>
      </c>
      <c r="H1087" s="224"/>
      <c r="I1087" s="134">
        <f t="shared" si="35"/>
        <v>3367</v>
      </c>
      <c r="J1087" s="134">
        <v>3309</v>
      </c>
      <c r="K1087" s="134">
        <v>58</v>
      </c>
      <c r="L1087" s="134">
        <v>2824</v>
      </c>
      <c r="M1087" s="134">
        <v>1874</v>
      </c>
      <c r="O1087" s="228"/>
      <c r="P1087" s="228"/>
      <c r="Q1087" s="228"/>
      <c r="R1087" s="228"/>
      <c r="S1087" s="228"/>
      <c r="T1087" s="228"/>
      <c r="U1087" s="228"/>
      <c r="V1087" s="228"/>
      <c r="W1087" s="228"/>
      <c r="X1087" s="228"/>
      <c r="Y1087" s="228"/>
      <c r="Z1087" s="228"/>
      <c r="AA1087" s="228"/>
      <c r="AB1087" s="228"/>
      <c r="AC1087" s="228"/>
      <c r="AD1087" s="228"/>
    </row>
    <row r="1088" spans="1:30" s="153" customFormat="1" ht="9" customHeight="1" x14ac:dyDescent="0.2">
      <c r="A1088" s="226" t="s">
        <v>76</v>
      </c>
      <c r="B1088" s="119" t="s">
        <v>77</v>
      </c>
      <c r="C1088" s="133"/>
      <c r="D1088" s="134">
        <f t="shared" si="34"/>
        <v>3536</v>
      </c>
      <c r="E1088" s="134">
        <v>3536</v>
      </c>
      <c r="F1088" s="134">
        <v>0</v>
      </c>
      <c r="G1088" s="134">
        <v>41</v>
      </c>
      <c r="H1088" s="224"/>
      <c r="I1088" s="134">
        <f t="shared" si="35"/>
        <v>1296</v>
      </c>
      <c r="J1088" s="134">
        <v>1047</v>
      </c>
      <c r="K1088" s="134">
        <v>249</v>
      </c>
      <c r="L1088" s="134">
        <v>10129</v>
      </c>
      <c r="M1088" s="134">
        <v>0</v>
      </c>
      <c r="O1088" s="228"/>
      <c r="P1088" s="228"/>
      <c r="Q1088" s="228"/>
      <c r="R1088" s="228"/>
      <c r="S1088" s="228"/>
      <c r="T1088" s="228"/>
      <c r="U1088" s="228"/>
      <c r="V1088" s="228"/>
      <c r="W1088" s="228"/>
      <c r="X1088" s="228"/>
      <c r="Y1088" s="228"/>
      <c r="Z1088" s="228"/>
      <c r="AA1088" s="228"/>
      <c r="AB1088" s="228"/>
      <c r="AC1088" s="228"/>
      <c r="AD1088" s="228"/>
    </row>
    <row r="1089" spans="1:30" s="153" customFormat="1" ht="9" customHeight="1" x14ac:dyDescent="0.2">
      <c r="A1089" s="226"/>
      <c r="B1089" s="119" t="s">
        <v>78</v>
      </c>
      <c r="C1089" s="133"/>
      <c r="D1089" s="134">
        <f t="shared" si="34"/>
        <v>1853</v>
      </c>
      <c r="E1089" s="134">
        <v>1853</v>
      </c>
      <c r="F1089" s="134">
        <v>0</v>
      </c>
      <c r="G1089" s="134">
        <v>0</v>
      </c>
      <c r="H1089" s="224"/>
      <c r="I1089" s="134">
        <f t="shared" si="35"/>
        <v>728</v>
      </c>
      <c r="J1089" s="134">
        <v>704</v>
      </c>
      <c r="K1089" s="134">
        <v>24</v>
      </c>
      <c r="L1089" s="134">
        <v>3297</v>
      </c>
      <c r="M1089" s="134">
        <v>6</v>
      </c>
      <c r="O1089" s="228"/>
      <c r="P1089" s="228"/>
      <c r="Q1089" s="228"/>
      <c r="R1089" s="228"/>
      <c r="S1089" s="228"/>
      <c r="T1089" s="228"/>
      <c r="U1089" s="228"/>
      <c r="V1089" s="228"/>
      <c r="W1089" s="228"/>
      <c r="X1089" s="228"/>
      <c r="Y1089" s="228"/>
      <c r="Z1089" s="228"/>
      <c r="AA1089" s="228"/>
      <c r="AB1089" s="228"/>
      <c r="AC1089" s="228"/>
      <c r="AD1089" s="228"/>
    </row>
    <row r="1090" spans="1:30" s="153" customFormat="1" ht="9" customHeight="1" x14ac:dyDescent="0.2">
      <c r="A1090" s="229"/>
      <c r="B1090" s="232" t="s">
        <v>79</v>
      </c>
      <c r="C1090" s="139"/>
      <c r="D1090" s="140">
        <f t="shared" si="34"/>
        <v>1906</v>
      </c>
      <c r="E1090" s="140">
        <v>1906</v>
      </c>
      <c r="F1090" s="140">
        <v>0</v>
      </c>
      <c r="G1090" s="140">
        <v>2</v>
      </c>
      <c r="H1090" s="230"/>
      <c r="I1090" s="140">
        <f t="shared" si="35"/>
        <v>359</v>
      </c>
      <c r="J1090" s="140">
        <v>311</v>
      </c>
      <c r="K1090" s="140">
        <v>48</v>
      </c>
      <c r="L1090" s="140">
        <v>2197</v>
      </c>
      <c r="M1090" s="140">
        <v>368</v>
      </c>
      <c r="O1090" s="228"/>
      <c r="P1090" s="228"/>
      <c r="Q1090" s="228"/>
      <c r="R1090" s="228"/>
      <c r="S1090" s="228"/>
      <c r="T1090" s="228"/>
      <c r="U1090" s="228"/>
      <c r="V1090" s="228"/>
      <c r="W1090" s="228"/>
      <c r="X1090" s="228"/>
      <c r="Y1090" s="228"/>
      <c r="Z1090" s="228"/>
      <c r="AA1090" s="228"/>
      <c r="AB1090" s="228"/>
      <c r="AC1090" s="228"/>
      <c r="AD1090" s="228"/>
    </row>
    <row r="1091" spans="1:30" s="153" customFormat="1" ht="9" customHeight="1" x14ac:dyDescent="0.2">
      <c r="A1091" s="226"/>
      <c r="B1091" s="119" t="s">
        <v>80</v>
      </c>
      <c r="C1091" s="133"/>
      <c r="D1091" s="134">
        <f t="shared" si="34"/>
        <v>4340</v>
      </c>
      <c r="E1091" s="134">
        <v>4340</v>
      </c>
      <c r="F1091" s="134">
        <v>0</v>
      </c>
      <c r="G1091" s="134">
        <v>4</v>
      </c>
      <c r="H1091" s="224"/>
      <c r="I1091" s="134">
        <f t="shared" si="35"/>
        <v>1128</v>
      </c>
      <c r="J1091" s="134">
        <v>1067</v>
      </c>
      <c r="K1091" s="134">
        <v>61</v>
      </c>
      <c r="L1091" s="134">
        <v>3506</v>
      </c>
      <c r="M1091" s="134">
        <v>0</v>
      </c>
      <c r="O1091" s="228"/>
      <c r="P1091" s="228"/>
      <c r="Q1091" s="228"/>
      <c r="R1091" s="228"/>
      <c r="S1091" s="228"/>
      <c r="T1091" s="228"/>
      <c r="U1091" s="228"/>
      <c r="V1091" s="228"/>
      <c r="W1091" s="228"/>
      <c r="X1091" s="228"/>
      <c r="Y1091" s="228"/>
      <c r="Z1091" s="228"/>
      <c r="AA1091" s="228"/>
      <c r="AB1091" s="228"/>
      <c r="AC1091" s="228"/>
      <c r="AD1091" s="228"/>
    </row>
    <row r="1092" spans="1:30" s="153" customFormat="1" ht="9" customHeight="1" x14ac:dyDescent="0.2">
      <c r="A1092" s="226"/>
      <c r="B1092" s="119" t="s">
        <v>81</v>
      </c>
      <c r="C1092" s="133"/>
      <c r="D1092" s="134">
        <f t="shared" si="34"/>
        <v>7964</v>
      </c>
      <c r="E1092" s="134">
        <v>7167</v>
      </c>
      <c r="F1092" s="134">
        <v>797</v>
      </c>
      <c r="G1092" s="134">
        <v>22</v>
      </c>
      <c r="H1092" s="224"/>
      <c r="I1092" s="134">
        <f t="shared" si="35"/>
        <v>4105</v>
      </c>
      <c r="J1092" s="134">
        <v>3328</v>
      </c>
      <c r="K1092" s="134">
        <v>777</v>
      </c>
      <c r="L1092" s="134">
        <v>8854</v>
      </c>
      <c r="M1092" s="134">
        <v>0</v>
      </c>
      <c r="O1092" s="228"/>
      <c r="P1092" s="228"/>
      <c r="Q1092" s="228"/>
      <c r="R1092" s="228"/>
      <c r="S1092" s="228"/>
      <c r="T1092" s="228"/>
      <c r="U1092" s="228"/>
      <c r="V1092" s="228"/>
      <c r="W1092" s="228"/>
      <c r="X1092" s="228"/>
      <c r="Y1092" s="228"/>
      <c r="Z1092" s="228"/>
      <c r="AA1092" s="228"/>
      <c r="AB1092" s="228"/>
      <c r="AC1092" s="228"/>
      <c r="AD1092" s="228"/>
    </row>
    <row r="1093" spans="1:30" s="153" customFormat="1" ht="9" customHeight="1" x14ac:dyDescent="0.2">
      <c r="A1093" s="226" t="s">
        <v>82</v>
      </c>
      <c r="B1093" s="124" t="s">
        <v>83</v>
      </c>
      <c r="C1093" s="133"/>
      <c r="D1093" s="134">
        <f t="shared" si="34"/>
        <v>2464</v>
      </c>
      <c r="E1093" s="134">
        <v>2463</v>
      </c>
      <c r="F1093" s="134">
        <v>1</v>
      </c>
      <c r="G1093" s="134">
        <v>36</v>
      </c>
      <c r="H1093" s="224"/>
      <c r="I1093" s="134">
        <f t="shared" si="35"/>
        <v>1348</v>
      </c>
      <c r="J1093" s="134">
        <v>1346</v>
      </c>
      <c r="K1093" s="134">
        <v>2</v>
      </c>
      <c r="L1093" s="134">
        <v>2028</v>
      </c>
      <c r="M1093" s="134">
        <v>302</v>
      </c>
      <c r="O1093" s="228"/>
      <c r="P1093" s="228"/>
      <c r="Q1093" s="228"/>
      <c r="R1093" s="228"/>
      <c r="S1093" s="228"/>
      <c r="T1093" s="228"/>
      <c r="U1093" s="228"/>
      <c r="V1093" s="228"/>
      <c r="W1093" s="228"/>
      <c r="X1093" s="228"/>
      <c r="Y1093" s="228"/>
      <c r="Z1093" s="228"/>
      <c r="AA1093" s="228"/>
      <c r="AB1093" s="228"/>
      <c r="AC1093" s="228"/>
      <c r="AD1093" s="228"/>
    </row>
    <row r="1094" spans="1:30" s="153" customFormat="1" ht="9" customHeight="1" x14ac:dyDescent="0.2">
      <c r="A1094" s="229"/>
      <c r="B1094" s="232" t="s">
        <v>84</v>
      </c>
      <c r="C1094" s="139"/>
      <c r="D1094" s="140">
        <f t="shared" si="34"/>
        <v>5244</v>
      </c>
      <c r="E1094" s="140">
        <v>5244</v>
      </c>
      <c r="F1094" s="140">
        <v>0</v>
      </c>
      <c r="G1094" s="140">
        <v>0</v>
      </c>
      <c r="H1094" s="230"/>
      <c r="I1094" s="140">
        <f t="shared" si="35"/>
        <v>4453</v>
      </c>
      <c r="J1094" s="140">
        <v>4453</v>
      </c>
      <c r="K1094" s="140">
        <v>0</v>
      </c>
      <c r="L1094" s="140">
        <v>2306</v>
      </c>
      <c r="M1094" s="140">
        <v>0</v>
      </c>
      <c r="O1094" s="228"/>
      <c r="P1094" s="228"/>
      <c r="Q1094" s="228"/>
      <c r="R1094" s="228"/>
      <c r="S1094" s="228"/>
      <c r="T1094" s="228"/>
      <c r="U1094" s="228"/>
      <c r="V1094" s="228"/>
      <c r="W1094" s="228"/>
      <c r="X1094" s="228"/>
      <c r="Y1094" s="228"/>
      <c r="Z1094" s="228"/>
      <c r="AA1094" s="228"/>
      <c r="AB1094" s="228"/>
      <c r="AC1094" s="228"/>
      <c r="AD1094" s="228"/>
    </row>
    <row r="1095" spans="1:30" s="153" customFormat="1" ht="9" customHeight="1" x14ac:dyDescent="0.2">
      <c r="A1095" s="226"/>
      <c r="B1095" s="119" t="s">
        <v>85</v>
      </c>
      <c r="C1095" s="133"/>
      <c r="D1095" s="134">
        <f t="shared" si="34"/>
        <v>16036</v>
      </c>
      <c r="E1095" s="134">
        <v>13948</v>
      </c>
      <c r="F1095" s="134">
        <v>2088</v>
      </c>
      <c r="G1095" s="134">
        <v>115</v>
      </c>
      <c r="H1095" s="224"/>
      <c r="I1095" s="134">
        <f t="shared" si="35"/>
        <v>4677</v>
      </c>
      <c r="J1095" s="134">
        <v>4480</v>
      </c>
      <c r="K1095" s="134">
        <v>197</v>
      </c>
      <c r="L1095" s="134">
        <v>9334</v>
      </c>
      <c r="M1095" s="134">
        <v>1</v>
      </c>
      <c r="O1095" s="228"/>
      <c r="P1095" s="228"/>
      <c r="Q1095" s="228"/>
      <c r="R1095" s="228"/>
      <c r="S1095" s="228"/>
      <c r="T1095" s="228"/>
      <c r="U1095" s="228"/>
      <c r="V1095" s="228"/>
      <c r="W1095" s="228"/>
      <c r="X1095" s="228"/>
      <c r="Y1095" s="228"/>
      <c r="Z1095" s="228"/>
      <c r="AA1095" s="228"/>
      <c r="AB1095" s="228"/>
      <c r="AC1095" s="228"/>
      <c r="AD1095" s="228"/>
    </row>
    <row r="1096" spans="1:30" s="153" customFormat="1" ht="9" customHeight="1" x14ac:dyDescent="0.2">
      <c r="A1096" s="226" t="s">
        <v>86</v>
      </c>
      <c r="B1096" s="119" t="s">
        <v>87</v>
      </c>
      <c r="C1096" s="133"/>
      <c r="D1096" s="134">
        <f t="shared" si="34"/>
        <v>12545</v>
      </c>
      <c r="E1096" s="134">
        <v>11605</v>
      </c>
      <c r="F1096" s="134">
        <v>940</v>
      </c>
      <c r="G1096" s="134">
        <v>113</v>
      </c>
      <c r="H1096" s="224"/>
      <c r="I1096" s="134">
        <f t="shared" si="35"/>
        <v>5124</v>
      </c>
      <c r="J1096" s="134">
        <v>4900</v>
      </c>
      <c r="K1096" s="134">
        <v>224</v>
      </c>
      <c r="L1096" s="134">
        <v>6354</v>
      </c>
      <c r="M1096" s="134">
        <v>4409</v>
      </c>
      <c r="O1096" s="228"/>
      <c r="P1096" s="228"/>
      <c r="Q1096" s="228"/>
      <c r="R1096" s="228"/>
      <c r="S1096" s="228"/>
      <c r="T1096" s="228"/>
      <c r="U1096" s="228"/>
      <c r="V1096" s="228"/>
      <c r="W1096" s="228"/>
      <c r="X1096" s="228"/>
      <c r="Y1096" s="228"/>
      <c r="Z1096" s="228"/>
      <c r="AA1096" s="228"/>
      <c r="AB1096" s="228"/>
      <c r="AC1096" s="228"/>
      <c r="AD1096" s="228"/>
    </row>
    <row r="1097" spans="1:30" s="153" customFormat="1" ht="9" customHeight="1" x14ac:dyDescent="0.2">
      <c r="A1097" s="226" t="s">
        <v>88</v>
      </c>
      <c r="B1097" s="124" t="s">
        <v>88</v>
      </c>
      <c r="C1097" s="133"/>
      <c r="D1097" s="134">
        <f t="shared" si="34"/>
        <v>3994</v>
      </c>
      <c r="E1097" s="134">
        <v>3515</v>
      </c>
      <c r="F1097" s="134">
        <v>479</v>
      </c>
      <c r="G1097" s="134">
        <v>14</v>
      </c>
      <c r="H1097" s="224"/>
      <c r="I1097" s="134">
        <f t="shared" si="35"/>
        <v>1368</v>
      </c>
      <c r="J1097" s="134">
        <v>1322</v>
      </c>
      <c r="K1097" s="134">
        <v>46</v>
      </c>
      <c r="L1097" s="134">
        <v>4139</v>
      </c>
      <c r="M1097" s="134">
        <v>0</v>
      </c>
      <c r="O1097" s="228"/>
      <c r="P1097" s="228"/>
      <c r="Q1097" s="228"/>
      <c r="R1097" s="228"/>
      <c r="S1097" s="228"/>
      <c r="T1097" s="228"/>
      <c r="U1097" s="228"/>
      <c r="V1097" s="228"/>
      <c r="W1097" s="228"/>
      <c r="X1097" s="228"/>
      <c r="Y1097" s="228"/>
      <c r="Z1097" s="228"/>
      <c r="AA1097" s="228"/>
      <c r="AB1097" s="228"/>
      <c r="AC1097" s="228"/>
      <c r="AD1097" s="228"/>
    </row>
    <row r="1098" spans="1:30" s="151" customFormat="1" ht="9" customHeight="1" x14ac:dyDescent="0.2">
      <c r="A1098" s="219"/>
      <c r="B1098" s="219"/>
      <c r="C1098" s="219"/>
      <c r="D1098" s="220"/>
      <c r="E1098" s="220"/>
      <c r="F1098" s="220"/>
      <c r="G1098" s="220"/>
      <c r="H1098" s="220"/>
      <c r="I1098" s="220"/>
      <c r="J1098" s="220"/>
      <c r="K1098" s="220"/>
      <c r="L1098" s="220"/>
      <c r="M1098" s="220"/>
      <c r="N1098" s="221"/>
      <c r="O1098" s="222"/>
      <c r="P1098" s="222"/>
      <c r="Q1098" s="222"/>
      <c r="R1098" s="222"/>
      <c r="S1098" s="222"/>
      <c r="T1098" s="222"/>
      <c r="U1098" s="222"/>
      <c r="V1098" s="222"/>
      <c r="W1098" s="222"/>
      <c r="X1098" s="222"/>
      <c r="Y1098" s="222"/>
      <c r="Z1098" s="222"/>
      <c r="AA1098" s="222"/>
      <c r="AB1098" s="222"/>
      <c r="AC1098" s="222"/>
      <c r="AD1098" s="222"/>
    </row>
    <row r="1099" spans="1:30" s="151" customFormat="1" ht="9" customHeight="1" x14ac:dyDescent="0.2">
      <c r="A1099" s="136">
        <v>2012</v>
      </c>
      <c r="B1099" s="223"/>
      <c r="C1099" s="223"/>
      <c r="D1099" s="224"/>
      <c r="E1099" s="224"/>
      <c r="F1099" s="224"/>
      <c r="G1099" s="224"/>
      <c r="H1099" s="224"/>
      <c r="I1099" s="224"/>
      <c r="J1099" s="224"/>
      <c r="K1099" s="224"/>
      <c r="L1099" s="224"/>
      <c r="M1099" s="224"/>
      <c r="N1099" s="221"/>
      <c r="O1099" s="222"/>
      <c r="P1099" s="222"/>
      <c r="Q1099" s="222"/>
      <c r="R1099" s="222"/>
      <c r="S1099" s="222"/>
      <c r="T1099" s="222"/>
      <c r="U1099" s="222"/>
      <c r="V1099" s="222"/>
      <c r="W1099" s="222"/>
      <c r="X1099" s="222"/>
      <c r="Y1099" s="222"/>
      <c r="Z1099" s="222"/>
      <c r="AA1099" s="222"/>
      <c r="AB1099" s="222"/>
      <c r="AC1099" s="222"/>
      <c r="AD1099" s="222"/>
    </row>
    <row r="1100" spans="1:30" s="151" customFormat="1" ht="9" customHeight="1" x14ac:dyDescent="0.2">
      <c r="A1100" s="162" t="s">
        <v>10</v>
      </c>
      <c r="B1100" s="472"/>
      <c r="C1100" s="628">
        <f>SUM(D1102:D1160)</f>
        <v>979173</v>
      </c>
      <c r="D1100" s="628"/>
      <c r="E1100" s="472">
        <f>SUM(E1102:E1160)</f>
        <v>721334</v>
      </c>
      <c r="F1100" s="472">
        <f>SUM(F1102:F1160)</f>
        <v>257839</v>
      </c>
      <c r="G1100" s="472">
        <f>SUM(G1102:G1160)</f>
        <v>13725</v>
      </c>
      <c r="H1100" s="472"/>
      <c r="I1100" s="472">
        <f>SUM(I1102:I1160)</f>
        <v>268260</v>
      </c>
      <c r="J1100" s="472">
        <f>SUM(J1102:J1160)</f>
        <v>245886</v>
      </c>
      <c r="K1100" s="472">
        <f>SUM(K1102:K1160)</f>
        <v>22374</v>
      </c>
      <c r="L1100" s="472">
        <f>SUM(L1102:L1160)</f>
        <v>374012</v>
      </c>
      <c r="M1100" s="472">
        <f>SUM(M1102:M1160)</f>
        <v>48137</v>
      </c>
      <c r="N1100" s="472"/>
      <c r="O1100" s="222"/>
      <c r="P1100" s="222"/>
      <c r="Q1100" s="222"/>
      <c r="R1100" s="222"/>
      <c r="S1100" s="222"/>
      <c r="T1100" s="222"/>
      <c r="U1100" s="222"/>
      <c r="V1100" s="222"/>
      <c r="W1100" s="222"/>
      <c r="X1100" s="222"/>
      <c r="Y1100" s="222"/>
      <c r="Z1100" s="222"/>
      <c r="AA1100" s="222"/>
      <c r="AB1100" s="222"/>
      <c r="AC1100" s="222"/>
      <c r="AD1100" s="222"/>
    </row>
    <row r="1101" spans="1:30" s="151" customFormat="1" ht="3.95" customHeight="1" x14ac:dyDescent="0.2">
      <c r="A1101" s="136"/>
      <c r="B1101" s="225"/>
      <c r="C1101" s="225"/>
      <c r="D1101" s="472"/>
      <c r="E1101" s="472"/>
      <c r="F1101" s="472"/>
      <c r="G1101" s="472"/>
      <c r="H1101" s="472"/>
      <c r="I1101" s="472"/>
      <c r="J1101" s="472"/>
      <c r="K1101" s="472"/>
      <c r="L1101" s="472"/>
      <c r="M1101" s="472"/>
      <c r="N1101" s="221"/>
      <c r="O1101" s="222"/>
      <c r="P1101" s="222"/>
      <c r="Q1101" s="222"/>
      <c r="R1101" s="222"/>
      <c r="S1101" s="222"/>
      <c r="T1101" s="222"/>
      <c r="U1101" s="222"/>
      <c r="V1101" s="222"/>
      <c r="W1101" s="222"/>
      <c r="X1101" s="222"/>
      <c r="Y1101" s="222"/>
      <c r="Z1101" s="222"/>
      <c r="AA1101" s="222"/>
      <c r="AB1101" s="222"/>
      <c r="AC1101" s="222"/>
      <c r="AD1101" s="222"/>
    </row>
    <row r="1102" spans="1:30" s="151" customFormat="1" ht="9" customHeight="1" x14ac:dyDescent="0.2">
      <c r="A1102" s="226" t="s">
        <v>14</v>
      </c>
      <c r="B1102" s="119" t="s">
        <v>14</v>
      </c>
      <c r="C1102" s="133"/>
      <c r="D1102" s="134">
        <f t="shared" ref="D1102:D1125" si="36">SUM(E1102:F1102)</f>
        <v>8623</v>
      </c>
      <c r="E1102" s="134">
        <v>5937</v>
      </c>
      <c r="F1102" s="134">
        <v>2686</v>
      </c>
      <c r="G1102" s="134">
        <v>42</v>
      </c>
      <c r="H1102" s="224"/>
      <c r="I1102" s="134">
        <f t="shared" ref="I1102:I1125" si="37">SUM(J1102:K1102)</f>
        <v>1508</v>
      </c>
      <c r="J1102" s="134">
        <v>1455</v>
      </c>
      <c r="K1102" s="134">
        <v>53</v>
      </c>
      <c r="L1102" s="134">
        <v>4209</v>
      </c>
      <c r="M1102" s="134">
        <v>347</v>
      </c>
      <c r="N1102" s="221"/>
      <c r="O1102" s="222"/>
      <c r="P1102" s="222"/>
      <c r="Q1102" s="222"/>
      <c r="R1102" s="222"/>
      <c r="S1102" s="222"/>
      <c r="T1102" s="222"/>
      <c r="U1102" s="222"/>
      <c r="V1102" s="222"/>
      <c r="W1102" s="222"/>
      <c r="X1102" s="222"/>
      <c r="Y1102" s="222"/>
      <c r="Z1102" s="222"/>
      <c r="AA1102" s="222"/>
      <c r="AB1102" s="222"/>
      <c r="AC1102" s="222"/>
      <c r="AD1102" s="222"/>
    </row>
    <row r="1103" spans="1:30" s="153" customFormat="1" ht="9" customHeight="1" x14ac:dyDescent="0.2">
      <c r="A1103" s="226" t="s">
        <v>15</v>
      </c>
      <c r="B1103" s="119" t="s">
        <v>16</v>
      </c>
      <c r="C1103" s="133"/>
      <c r="D1103" s="134">
        <f t="shared" si="36"/>
        <v>5434</v>
      </c>
      <c r="E1103" s="134">
        <v>5430</v>
      </c>
      <c r="F1103" s="134">
        <v>4</v>
      </c>
      <c r="G1103" s="134">
        <v>0</v>
      </c>
      <c r="H1103" s="224"/>
      <c r="I1103" s="134">
        <f t="shared" si="37"/>
        <v>376</v>
      </c>
      <c r="J1103" s="134">
        <v>334</v>
      </c>
      <c r="K1103" s="134">
        <v>42</v>
      </c>
      <c r="L1103" s="134">
        <v>4500</v>
      </c>
      <c r="M1103" s="134">
        <v>2</v>
      </c>
      <c r="N1103" s="227"/>
      <c r="O1103" s="228"/>
      <c r="P1103" s="228"/>
      <c r="Q1103" s="228"/>
      <c r="R1103" s="228"/>
      <c r="S1103" s="228"/>
      <c r="T1103" s="228"/>
      <c r="U1103" s="228"/>
      <c r="V1103" s="228"/>
      <c r="W1103" s="228"/>
      <c r="X1103" s="228"/>
      <c r="Y1103" s="228"/>
      <c r="Z1103" s="228"/>
      <c r="AA1103" s="228"/>
      <c r="AB1103" s="228"/>
      <c r="AC1103" s="228"/>
      <c r="AD1103" s="228"/>
    </row>
    <row r="1104" spans="1:30" s="153" customFormat="1" ht="9" customHeight="1" x14ac:dyDescent="0.2">
      <c r="A1104" s="226"/>
      <c r="B1104" s="119" t="s">
        <v>17</v>
      </c>
      <c r="C1104" s="133"/>
      <c r="D1104" s="134">
        <f t="shared" si="36"/>
        <v>33119</v>
      </c>
      <c r="E1104" s="134">
        <v>32743</v>
      </c>
      <c r="F1104" s="134">
        <v>376</v>
      </c>
      <c r="G1104" s="134">
        <v>7</v>
      </c>
      <c r="H1104" s="224"/>
      <c r="I1104" s="134">
        <f t="shared" si="37"/>
        <v>805</v>
      </c>
      <c r="J1104" s="134">
        <v>729</v>
      </c>
      <c r="K1104" s="134">
        <v>76</v>
      </c>
      <c r="L1104" s="134">
        <v>7562</v>
      </c>
      <c r="M1104" s="134">
        <v>1470</v>
      </c>
      <c r="N1104" s="227"/>
      <c r="O1104" s="228"/>
      <c r="P1104" s="228"/>
      <c r="Q1104" s="228"/>
      <c r="R1104" s="228"/>
      <c r="S1104" s="228"/>
      <c r="T1104" s="228"/>
      <c r="U1104" s="228"/>
      <c r="V1104" s="228"/>
      <c r="W1104" s="228"/>
      <c r="X1104" s="228"/>
      <c r="Y1104" s="228"/>
      <c r="Z1104" s="228"/>
      <c r="AA1104" s="228"/>
      <c r="AB1104" s="228"/>
      <c r="AC1104" s="228"/>
      <c r="AD1104" s="228"/>
    </row>
    <row r="1105" spans="1:30" s="151" customFormat="1" ht="9" customHeight="1" x14ac:dyDescent="0.2">
      <c r="A1105" s="229" t="s">
        <v>112</v>
      </c>
      <c r="B1105" s="233" t="s">
        <v>18</v>
      </c>
      <c r="C1105" s="139"/>
      <c r="D1105" s="140">
        <f t="shared" si="36"/>
        <v>6483</v>
      </c>
      <c r="E1105" s="140">
        <v>6165</v>
      </c>
      <c r="F1105" s="140">
        <v>318</v>
      </c>
      <c r="G1105" s="140">
        <v>13</v>
      </c>
      <c r="H1105" s="230"/>
      <c r="I1105" s="140">
        <f t="shared" si="37"/>
        <v>6649</v>
      </c>
      <c r="J1105" s="140">
        <v>6526</v>
      </c>
      <c r="K1105" s="140">
        <v>123</v>
      </c>
      <c r="L1105" s="140">
        <v>3102</v>
      </c>
      <c r="M1105" s="140">
        <v>928</v>
      </c>
      <c r="N1105" s="221"/>
      <c r="O1105" s="222"/>
      <c r="P1105" s="222"/>
      <c r="Q1105" s="222"/>
      <c r="R1105" s="222"/>
      <c r="S1105" s="222"/>
      <c r="T1105" s="222"/>
      <c r="U1105" s="222"/>
      <c r="V1105" s="222"/>
      <c r="W1105" s="222"/>
      <c r="X1105" s="222"/>
      <c r="Y1105" s="222"/>
      <c r="Z1105" s="222"/>
      <c r="AA1105" s="222"/>
      <c r="AB1105" s="222"/>
      <c r="AC1105" s="222"/>
      <c r="AD1105" s="222"/>
    </row>
    <row r="1106" spans="1:30" s="151" customFormat="1" ht="9" customHeight="1" x14ac:dyDescent="0.2">
      <c r="A1106" s="226"/>
      <c r="B1106" s="119" t="s">
        <v>19</v>
      </c>
      <c r="C1106" s="133"/>
      <c r="D1106" s="134">
        <f t="shared" si="36"/>
        <v>439</v>
      </c>
      <c r="E1106" s="134">
        <v>0</v>
      </c>
      <c r="F1106" s="134">
        <v>439</v>
      </c>
      <c r="G1106" s="134">
        <v>268</v>
      </c>
      <c r="H1106" s="224"/>
      <c r="I1106" s="134">
        <f t="shared" si="37"/>
        <v>954</v>
      </c>
      <c r="J1106" s="134">
        <v>954</v>
      </c>
      <c r="K1106" s="134">
        <v>0</v>
      </c>
      <c r="L1106" s="134">
        <v>2674</v>
      </c>
      <c r="M1106" s="134">
        <v>0</v>
      </c>
      <c r="N1106" s="221"/>
      <c r="O1106" s="222"/>
      <c r="P1106" s="222"/>
      <c r="Q1106" s="222"/>
      <c r="R1106" s="222"/>
      <c r="S1106" s="222"/>
      <c r="T1106" s="222"/>
      <c r="U1106" s="222"/>
      <c r="V1106" s="222"/>
      <c r="W1106" s="222"/>
      <c r="X1106" s="222"/>
      <c r="Y1106" s="222"/>
      <c r="Z1106" s="222"/>
      <c r="AA1106" s="222"/>
      <c r="AB1106" s="222"/>
      <c r="AC1106" s="222"/>
      <c r="AD1106" s="222"/>
    </row>
    <row r="1107" spans="1:30" s="153" customFormat="1" ht="9" customHeight="1" x14ac:dyDescent="0.2">
      <c r="A1107" s="226"/>
      <c r="B1107" s="119" t="s">
        <v>20</v>
      </c>
      <c r="C1107" s="133"/>
      <c r="D1107" s="134">
        <f t="shared" si="36"/>
        <v>26482</v>
      </c>
      <c r="E1107" s="134">
        <v>9382</v>
      </c>
      <c r="F1107" s="134">
        <v>17100</v>
      </c>
      <c r="G1107" s="134">
        <v>973</v>
      </c>
      <c r="H1107" s="224"/>
      <c r="I1107" s="134">
        <f t="shared" si="37"/>
        <v>8282</v>
      </c>
      <c r="J1107" s="134">
        <v>1959</v>
      </c>
      <c r="K1107" s="134">
        <v>6323</v>
      </c>
      <c r="L1107" s="134">
        <v>787</v>
      </c>
      <c r="M1107" s="134">
        <v>0</v>
      </c>
      <c r="N1107" s="227"/>
      <c r="O1107" s="222"/>
      <c r="P1107" s="222"/>
      <c r="Q1107" s="222"/>
      <c r="R1107" s="222"/>
      <c r="S1107" s="222"/>
      <c r="T1107" s="222"/>
      <c r="U1107" s="222"/>
      <c r="V1107" s="222"/>
      <c r="W1107" s="222"/>
      <c r="X1107" s="222"/>
      <c r="Y1107" s="222"/>
      <c r="Z1107" s="222"/>
      <c r="AA1107" s="222"/>
      <c r="AB1107" s="222"/>
      <c r="AC1107" s="228"/>
      <c r="AD1107" s="228"/>
    </row>
    <row r="1108" spans="1:30" s="153" customFormat="1" ht="9" customHeight="1" x14ac:dyDescent="0.2">
      <c r="A1108" s="226" t="s">
        <v>21</v>
      </c>
      <c r="B1108" s="119" t="s">
        <v>21</v>
      </c>
      <c r="C1108" s="133"/>
      <c r="D1108" s="134">
        <f t="shared" si="36"/>
        <v>2503</v>
      </c>
      <c r="E1108" s="134">
        <v>2503</v>
      </c>
      <c r="F1108" s="134">
        <v>0</v>
      </c>
      <c r="G1108" s="134">
        <v>16</v>
      </c>
      <c r="H1108" s="224"/>
      <c r="I1108" s="134">
        <f t="shared" si="37"/>
        <v>933</v>
      </c>
      <c r="J1108" s="134">
        <v>907</v>
      </c>
      <c r="K1108" s="134">
        <v>26</v>
      </c>
      <c r="L1108" s="134">
        <v>1680</v>
      </c>
      <c r="M1108" s="134">
        <v>0</v>
      </c>
      <c r="N1108" s="227"/>
      <c r="O1108" s="228"/>
      <c r="P1108" s="228"/>
      <c r="Q1108" s="228"/>
      <c r="R1108" s="228"/>
      <c r="S1108" s="228"/>
      <c r="T1108" s="228"/>
      <c r="U1108" s="228"/>
      <c r="V1108" s="228"/>
      <c r="W1108" s="228"/>
      <c r="X1108" s="228"/>
      <c r="Y1108" s="228"/>
      <c r="Z1108" s="228"/>
      <c r="AA1108" s="228"/>
      <c r="AB1108" s="228"/>
      <c r="AC1108" s="228"/>
      <c r="AD1108" s="228"/>
    </row>
    <row r="1109" spans="1:30" s="153" customFormat="1" ht="9" customHeight="1" x14ac:dyDescent="0.2">
      <c r="A1109" s="229"/>
      <c r="B1109" s="233" t="s">
        <v>22</v>
      </c>
      <c r="C1109" s="139"/>
      <c r="D1109" s="140">
        <f t="shared" si="36"/>
        <v>4479</v>
      </c>
      <c r="E1109" s="140">
        <v>3733</v>
      </c>
      <c r="F1109" s="140">
        <v>746</v>
      </c>
      <c r="G1109" s="140">
        <v>109</v>
      </c>
      <c r="H1109" s="230"/>
      <c r="I1109" s="140">
        <f t="shared" si="37"/>
        <v>51052</v>
      </c>
      <c r="J1109" s="140">
        <v>50943</v>
      </c>
      <c r="K1109" s="140">
        <v>109</v>
      </c>
      <c r="L1109" s="140">
        <v>2319</v>
      </c>
      <c r="M1109" s="140">
        <v>24</v>
      </c>
      <c r="N1109" s="227"/>
      <c r="O1109" s="228"/>
      <c r="P1109" s="228"/>
      <c r="Q1109" s="228"/>
      <c r="R1109" s="228"/>
      <c r="S1109" s="228"/>
      <c r="T1109" s="228"/>
      <c r="U1109" s="228"/>
      <c r="V1109" s="228"/>
      <c r="W1109" s="228"/>
      <c r="X1109" s="228"/>
      <c r="Y1109" s="228"/>
      <c r="Z1109" s="228"/>
      <c r="AA1109" s="228"/>
      <c r="AB1109" s="228"/>
      <c r="AC1109" s="228"/>
      <c r="AD1109" s="228"/>
    </row>
    <row r="1110" spans="1:30" s="153" customFormat="1" ht="9" customHeight="1" x14ac:dyDescent="0.2">
      <c r="A1110" s="226" t="s">
        <v>23</v>
      </c>
      <c r="B1110" s="119" t="s">
        <v>24</v>
      </c>
      <c r="C1110" s="133"/>
      <c r="D1110" s="134">
        <f t="shared" si="36"/>
        <v>7064</v>
      </c>
      <c r="E1110" s="134">
        <v>4953</v>
      </c>
      <c r="F1110" s="134">
        <v>2111</v>
      </c>
      <c r="G1110" s="134">
        <v>12</v>
      </c>
      <c r="H1110" s="224"/>
      <c r="I1110" s="134">
        <f t="shared" si="37"/>
        <v>4035</v>
      </c>
      <c r="J1110" s="134">
        <v>3721</v>
      </c>
      <c r="K1110" s="134">
        <v>314</v>
      </c>
      <c r="L1110" s="134">
        <v>5695</v>
      </c>
      <c r="M1110" s="134">
        <v>0</v>
      </c>
      <c r="N1110" s="231"/>
      <c r="O1110" s="228"/>
      <c r="P1110" s="228"/>
      <c r="Q1110" s="228"/>
      <c r="R1110" s="228"/>
      <c r="S1110" s="228"/>
      <c r="T1110" s="228"/>
      <c r="U1110" s="228"/>
      <c r="V1110" s="228"/>
      <c r="W1110" s="228"/>
      <c r="X1110" s="228"/>
      <c r="Y1110" s="228"/>
      <c r="Z1110" s="228"/>
      <c r="AA1110" s="228"/>
      <c r="AB1110" s="228"/>
      <c r="AC1110" s="228"/>
      <c r="AD1110" s="228"/>
    </row>
    <row r="1111" spans="1:30" s="153" customFormat="1" ht="9" customHeight="1" x14ac:dyDescent="0.2">
      <c r="A1111" s="226" t="s">
        <v>25</v>
      </c>
      <c r="B1111" s="119" t="s">
        <v>25</v>
      </c>
      <c r="C1111" s="133"/>
      <c r="D1111" s="134">
        <f t="shared" si="36"/>
        <v>2774</v>
      </c>
      <c r="E1111" s="134">
        <v>2774</v>
      </c>
      <c r="F1111" s="134">
        <v>0</v>
      </c>
      <c r="G1111" s="134">
        <v>0</v>
      </c>
      <c r="H1111" s="224"/>
      <c r="I1111" s="134">
        <f t="shared" si="37"/>
        <v>645</v>
      </c>
      <c r="J1111" s="134">
        <v>645</v>
      </c>
      <c r="K1111" s="134">
        <v>0</v>
      </c>
      <c r="L1111" s="134">
        <v>3391</v>
      </c>
      <c r="M1111" s="134">
        <v>0</v>
      </c>
      <c r="N1111" s="231"/>
      <c r="O1111" s="228"/>
      <c r="P1111" s="228"/>
      <c r="Q1111" s="228"/>
      <c r="R1111" s="228"/>
      <c r="S1111" s="228"/>
      <c r="T1111" s="228"/>
      <c r="U1111" s="228"/>
      <c r="V1111" s="228"/>
      <c r="W1111" s="228"/>
      <c r="X1111" s="228"/>
      <c r="Y1111" s="228"/>
      <c r="Z1111" s="228"/>
      <c r="AA1111" s="228"/>
      <c r="AB1111" s="228"/>
      <c r="AC1111" s="228"/>
      <c r="AD1111" s="228"/>
    </row>
    <row r="1112" spans="1:30" s="153" customFormat="1" ht="9" customHeight="1" x14ac:dyDescent="0.2">
      <c r="A1112" s="226"/>
      <c r="B1112" s="119" t="s">
        <v>26</v>
      </c>
      <c r="C1112" s="133"/>
      <c r="D1112" s="134">
        <f t="shared" si="36"/>
        <v>4052</v>
      </c>
      <c r="E1112" s="134">
        <v>3438</v>
      </c>
      <c r="F1112" s="134">
        <v>614</v>
      </c>
      <c r="G1112" s="134">
        <v>215</v>
      </c>
      <c r="H1112" s="224"/>
      <c r="I1112" s="134">
        <f t="shared" si="37"/>
        <v>1104</v>
      </c>
      <c r="J1112" s="134">
        <v>945</v>
      </c>
      <c r="K1112" s="134">
        <v>159</v>
      </c>
      <c r="L1112" s="134">
        <v>1883</v>
      </c>
      <c r="M1112" s="134">
        <v>0</v>
      </c>
      <c r="N1112" s="231"/>
      <c r="O1112" s="228"/>
      <c r="P1112" s="228"/>
      <c r="Q1112" s="228"/>
      <c r="R1112" s="228"/>
      <c r="S1112" s="228"/>
      <c r="T1112" s="228"/>
      <c r="U1112" s="228"/>
      <c r="V1112" s="228"/>
      <c r="W1112" s="228"/>
      <c r="X1112" s="228"/>
      <c r="Y1112" s="228"/>
      <c r="Z1112" s="228"/>
      <c r="AA1112" s="228"/>
      <c r="AB1112" s="228"/>
      <c r="AC1112" s="228"/>
      <c r="AD1112" s="228"/>
    </row>
    <row r="1113" spans="1:30" s="153" customFormat="1" ht="9" customHeight="1" x14ac:dyDescent="0.2">
      <c r="A1113" s="229" t="s">
        <v>27</v>
      </c>
      <c r="B1113" s="233" t="s">
        <v>96</v>
      </c>
      <c r="C1113" s="139"/>
      <c r="D1113" s="140">
        <f t="shared" si="36"/>
        <v>8327</v>
      </c>
      <c r="E1113" s="140">
        <v>8117</v>
      </c>
      <c r="F1113" s="140">
        <v>210</v>
      </c>
      <c r="G1113" s="140">
        <v>70</v>
      </c>
      <c r="H1113" s="230"/>
      <c r="I1113" s="140">
        <f t="shared" si="37"/>
        <v>2385</v>
      </c>
      <c r="J1113" s="140">
        <v>2369</v>
      </c>
      <c r="K1113" s="140">
        <v>16</v>
      </c>
      <c r="L1113" s="140">
        <v>4466</v>
      </c>
      <c r="M1113" s="140">
        <v>426</v>
      </c>
      <c r="N1113" s="231"/>
      <c r="O1113" s="228"/>
      <c r="P1113" s="228"/>
      <c r="Q1113" s="228"/>
      <c r="R1113" s="228"/>
      <c r="S1113" s="228"/>
      <c r="T1113" s="228"/>
      <c r="U1113" s="228"/>
      <c r="V1113" s="228"/>
      <c r="W1113" s="228"/>
      <c r="X1113" s="228"/>
      <c r="Y1113" s="228"/>
      <c r="Z1113" s="228"/>
      <c r="AA1113" s="228"/>
      <c r="AB1113" s="228"/>
      <c r="AC1113" s="228"/>
      <c r="AD1113" s="228"/>
    </row>
    <row r="1114" spans="1:30" s="153" customFormat="1" ht="9" customHeight="1" x14ac:dyDescent="0.2">
      <c r="A1114" s="226"/>
      <c r="B1114" s="124" t="s">
        <v>89</v>
      </c>
      <c r="C1114" s="133"/>
      <c r="D1114" s="134">
        <f t="shared" si="36"/>
        <v>0</v>
      </c>
      <c r="E1114" s="134">
        <v>0</v>
      </c>
      <c r="F1114" s="134">
        <v>0</v>
      </c>
      <c r="G1114" s="134">
        <v>0</v>
      </c>
      <c r="H1114" s="224"/>
      <c r="I1114" s="134">
        <f t="shared" si="37"/>
        <v>147</v>
      </c>
      <c r="J1114" s="134">
        <v>145</v>
      </c>
      <c r="K1114" s="134">
        <v>2</v>
      </c>
      <c r="L1114" s="134">
        <v>613</v>
      </c>
      <c r="M1114" s="134">
        <v>0</v>
      </c>
      <c r="N1114" s="231"/>
      <c r="O1114" s="228"/>
      <c r="P1114" s="228"/>
      <c r="Q1114" s="228"/>
      <c r="R1114" s="228"/>
      <c r="S1114" s="228"/>
      <c r="T1114" s="228"/>
      <c r="U1114" s="228"/>
      <c r="V1114" s="228"/>
      <c r="W1114" s="228"/>
      <c r="X1114" s="228"/>
      <c r="Y1114" s="228"/>
      <c r="Z1114" s="228"/>
      <c r="AA1114" s="228"/>
      <c r="AB1114" s="228"/>
      <c r="AC1114" s="228"/>
      <c r="AD1114" s="228"/>
    </row>
    <row r="1115" spans="1:30" s="153" customFormat="1" ht="9" customHeight="1" x14ac:dyDescent="0.2">
      <c r="A1115" s="226"/>
      <c r="B1115" s="119" t="s">
        <v>90</v>
      </c>
      <c r="C1115" s="133"/>
      <c r="D1115" s="134">
        <f t="shared" si="36"/>
        <v>0</v>
      </c>
      <c r="E1115" s="134">
        <v>0</v>
      </c>
      <c r="F1115" s="134">
        <v>0</v>
      </c>
      <c r="G1115" s="134">
        <v>0</v>
      </c>
      <c r="H1115" s="224"/>
      <c r="I1115" s="134">
        <f t="shared" si="37"/>
        <v>0</v>
      </c>
      <c r="J1115" s="134">
        <v>0</v>
      </c>
      <c r="K1115" s="134">
        <v>0</v>
      </c>
      <c r="L1115" s="134">
        <v>0</v>
      </c>
      <c r="M1115" s="134">
        <v>0</v>
      </c>
      <c r="N1115" s="231"/>
      <c r="O1115" s="228"/>
      <c r="P1115" s="228"/>
      <c r="Q1115" s="228"/>
      <c r="R1115" s="228"/>
      <c r="S1115" s="228"/>
      <c r="T1115" s="228"/>
      <c r="U1115" s="228"/>
      <c r="V1115" s="228"/>
      <c r="W1115" s="228"/>
      <c r="X1115" s="228"/>
      <c r="Y1115" s="228"/>
      <c r="Z1115" s="228"/>
      <c r="AA1115" s="228"/>
      <c r="AB1115" s="228"/>
      <c r="AC1115" s="228"/>
      <c r="AD1115" s="228"/>
    </row>
    <row r="1116" spans="1:30" s="153" customFormat="1" ht="9" customHeight="1" x14ac:dyDescent="0.2">
      <c r="A1116" s="226"/>
      <c r="B1116" s="119" t="s">
        <v>28</v>
      </c>
      <c r="C1116" s="133"/>
      <c r="D1116" s="134">
        <f t="shared" si="36"/>
        <v>2178</v>
      </c>
      <c r="E1116" s="134">
        <v>2173</v>
      </c>
      <c r="F1116" s="134">
        <v>5</v>
      </c>
      <c r="G1116" s="134">
        <v>14</v>
      </c>
      <c r="H1116" s="224"/>
      <c r="I1116" s="134">
        <f t="shared" si="37"/>
        <v>1057</v>
      </c>
      <c r="J1116" s="134">
        <v>754</v>
      </c>
      <c r="K1116" s="134">
        <v>303</v>
      </c>
      <c r="L1116" s="134">
        <v>3970</v>
      </c>
      <c r="M1116" s="134">
        <v>8</v>
      </c>
      <c r="N1116" s="231"/>
      <c r="O1116" s="228"/>
      <c r="P1116" s="228"/>
      <c r="Q1116" s="228"/>
      <c r="R1116" s="228"/>
      <c r="S1116" s="228"/>
      <c r="T1116" s="228"/>
      <c r="U1116" s="228"/>
      <c r="V1116" s="228"/>
      <c r="W1116" s="228"/>
      <c r="X1116" s="228"/>
      <c r="Y1116" s="228"/>
      <c r="Z1116" s="228"/>
      <c r="AA1116" s="228"/>
      <c r="AB1116" s="228"/>
      <c r="AC1116" s="228"/>
      <c r="AD1116" s="228"/>
    </row>
    <row r="1117" spans="1:30" s="153" customFormat="1" ht="9" customHeight="1" x14ac:dyDescent="0.2">
      <c r="A1117" s="229" t="s">
        <v>30</v>
      </c>
      <c r="B1117" s="233" t="s">
        <v>31</v>
      </c>
      <c r="C1117" s="139"/>
      <c r="D1117" s="140">
        <f t="shared" si="36"/>
        <v>10271</v>
      </c>
      <c r="E1117" s="140">
        <v>10269</v>
      </c>
      <c r="F1117" s="140">
        <v>2</v>
      </c>
      <c r="G1117" s="140">
        <v>58</v>
      </c>
      <c r="H1117" s="230"/>
      <c r="I1117" s="140">
        <f t="shared" si="37"/>
        <v>1570</v>
      </c>
      <c r="J1117" s="140">
        <v>1413</v>
      </c>
      <c r="K1117" s="140">
        <v>157</v>
      </c>
      <c r="L1117" s="140">
        <v>2867</v>
      </c>
      <c r="M1117" s="140">
        <v>0</v>
      </c>
      <c r="N1117" s="231"/>
      <c r="O1117" s="228"/>
      <c r="P1117" s="228"/>
      <c r="Q1117" s="228"/>
      <c r="R1117" s="228"/>
      <c r="S1117" s="228"/>
      <c r="T1117" s="228"/>
      <c r="U1117" s="228"/>
      <c r="V1117" s="228"/>
      <c r="W1117" s="228"/>
      <c r="X1117" s="228"/>
      <c r="Y1117" s="228"/>
      <c r="Z1117" s="228"/>
      <c r="AA1117" s="228"/>
      <c r="AB1117" s="228"/>
      <c r="AC1117" s="228"/>
      <c r="AD1117" s="228"/>
    </row>
    <row r="1118" spans="1:30" s="153" customFormat="1" ht="9" customHeight="1" x14ac:dyDescent="0.2">
      <c r="A1118" s="226"/>
      <c r="B1118" s="124" t="s">
        <v>30</v>
      </c>
      <c r="C1118" s="133"/>
      <c r="D1118" s="134">
        <f t="shared" si="36"/>
        <v>14897</v>
      </c>
      <c r="E1118" s="134">
        <v>12613</v>
      </c>
      <c r="F1118" s="134">
        <v>2284</v>
      </c>
      <c r="G1118" s="134">
        <v>11</v>
      </c>
      <c r="H1118" s="224"/>
      <c r="I1118" s="134">
        <f t="shared" si="37"/>
        <v>6553</v>
      </c>
      <c r="J1118" s="134">
        <v>5325</v>
      </c>
      <c r="K1118" s="134">
        <v>1228</v>
      </c>
      <c r="L1118" s="134">
        <v>10668</v>
      </c>
      <c r="M1118" s="134">
        <v>0</v>
      </c>
      <c r="N1118" s="231"/>
      <c r="O1118" s="228"/>
      <c r="P1118" s="228"/>
      <c r="Q1118" s="228"/>
      <c r="R1118" s="228"/>
      <c r="S1118" s="228"/>
      <c r="T1118" s="228"/>
      <c r="U1118" s="228"/>
      <c r="V1118" s="228"/>
      <c r="W1118" s="228"/>
      <c r="X1118" s="228"/>
      <c r="Y1118" s="228"/>
      <c r="Z1118" s="228"/>
      <c r="AA1118" s="228"/>
      <c r="AB1118" s="228"/>
      <c r="AC1118" s="228"/>
      <c r="AD1118" s="228"/>
    </row>
    <row r="1119" spans="1:30" s="153" customFormat="1" ht="9" customHeight="1" x14ac:dyDescent="0.2">
      <c r="A1119" s="226" t="s">
        <v>111</v>
      </c>
      <c r="B1119" s="119" t="s">
        <v>32</v>
      </c>
      <c r="C1119" s="133"/>
      <c r="D1119" s="134">
        <f t="shared" si="36"/>
        <v>336665</v>
      </c>
      <c r="E1119" s="134">
        <v>251303</v>
      </c>
      <c r="F1119" s="134">
        <v>85362</v>
      </c>
      <c r="G1119" s="134">
        <v>0</v>
      </c>
      <c r="H1119" s="224"/>
      <c r="I1119" s="134">
        <f t="shared" si="37"/>
        <v>0</v>
      </c>
      <c r="J1119" s="134">
        <v>0</v>
      </c>
      <c r="K1119" s="134">
        <v>0</v>
      </c>
      <c r="L1119" s="134">
        <v>27866</v>
      </c>
      <c r="M1119" s="134">
        <v>13212</v>
      </c>
      <c r="N1119" s="231"/>
      <c r="O1119" s="228"/>
      <c r="P1119" s="228"/>
      <c r="Q1119" s="228"/>
      <c r="R1119" s="228"/>
      <c r="S1119" s="228"/>
      <c r="T1119" s="228"/>
      <c r="U1119" s="228"/>
      <c r="V1119" s="228"/>
      <c r="W1119" s="228"/>
      <c r="X1119" s="228"/>
      <c r="Y1119" s="228"/>
      <c r="Z1119" s="228"/>
      <c r="AA1119" s="228"/>
      <c r="AB1119" s="228"/>
      <c r="AC1119" s="228"/>
      <c r="AD1119" s="228"/>
    </row>
    <row r="1120" spans="1:30" s="153" customFormat="1" ht="9" customHeight="1" x14ac:dyDescent="0.2">
      <c r="A1120" s="226" t="s">
        <v>33</v>
      </c>
      <c r="B1120" s="119" t="s">
        <v>33</v>
      </c>
      <c r="C1120" s="133"/>
      <c r="D1120" s="134">
        <f t="shared" si="36"/>
        <v>3566</v>
      </c>
      <c r="E1120" s="134">
        <v>3129</v>
      </c>
      <c r="F1120" s="134">
        <v>437</v>
      </c>
      <c r="G1120" s="134">
        <v>0</v>
      </c>
      <c r="H1120" s="224"/>
      <c r="I1120" s="134">
        <f t="shared" si="37"/>
        <v>7845</v>
      </c>
      <c r="J1120" s="134">
        <v>7830</v>
      </c>
      <c r="K1120" s="134">
        <v>15</v>
      </c>
      <c r="L1120" s="134">
        <v>7706</v>
      </c>
      <c r="M1120" s="134">
        <v>0</v>
      </c>
      <c r="O1120" s="228"/>
      <c r="P1120" s="228"/>
      <c r="Q1120" s="228"/>
      <c r="R1120" s="228"/>
      <c r="S1120" s="228"/>
      <c r="T1120" s="228"/>
      <c r="U1120" s="228"/>
      <c r="V1120" s="228"/>
      <c r="W1120" s="228"/>
      <c r="X1120" s="228"/>
      <c r="Y1120" s="228"/>
      <c r="Z1120" s="228"/>
      <c r="AA1120" s="228"/>
      <c r="AB1120" s="228"/>
      <c r="AC1120" s="228"/>
      <c r="AD1120" s="228"/>
    </row>
    <row r="1121" spans="1:30" s="153" customFormat="1" ht="9" customHeight="1" x14ac:dyDescent="0.2">
      <c r="A1121" s="229" t="s">
        <v>34</v>
      </c>
      <c r="B1121" s="233" t="s">
        <v>35</v>
      </c>
      <c r="C1121" s="139"/>
      <c r="D1121" s="140">
        <f t="shared" si="36"/>
        <v>15182</v>
      </c>
      <c r="E1121" s="140">
        <v>8586</v>
      </c>
      <c r="F1121" s="140">
        <v>6596</v>
      </c>
      <c r="G1121" s="140">
        <v>21</v>
      </c>
      <c r="H1121" s="230"/>
      <c r="I1121" s="140">
        <f t="shared" si="37"/>
        <v>3096</v>
      </c>
      <c r="J1121" s="140">
        <v>2939</v>
      </c>
      <c r="K1121" s="140">
        <v>157</v>
      </c>
      <c r="L1121" s="140">
        <v>6852</v>
      </c>
      <c r="M1121" s="140">
        <v>447</v>
      </c>
      <c r="O1121" s="228"/>
      <c r="P1121" s="228"/>
      <c r="Q1121" s="228"/>
      <c r="R1121" s="228"/>
      <c r="S1121" s="228"/>
      <c r="T1121" s="228"/>
      <c r="U1121" s="228"/>
      <c r="V1121" s="228"/>
      <c r="W1121" s="228"/>
      <c r="X1121" s="228"/>
      <c r="Y1121" s="228"/>
      <c r="Z1121" s="228"/>
      <c r="AA1121" s="228"/>
      <c r="AB1121" s="228"/>
      <c r="AC1121" s="228"/>
      <c r="AD1121" s="228"/>
    </row>
    <row r="1122" spans="1:30" s="153" customFormat="1" ht="9" customHeight="1" x14ac:dyDescent="0.2">
      <c r="A1122" s="226" t="s">
        <v>36</v>
      </c>
      <c r="B1122" s="119" t="s">
        <v>37</v>
      </c>
      <c r="C1122" s="133"/>
      <c r="D1122" s="134">
        <f t="shared" si="36"/>
        <v>8614</v>
      </c>
      <c r="E1122" s="134">
        <v>7964</v>
      </c>
      <c r="F1122" s="134">
        <v>650</v>
      </c>
      <c r="G1122" s="134">
        <v>86</v>
      </c>
      <c r="H1122" s="224"/>
      <c r="I1122" s="134">
        <f t="shared" si="37"/>
        <v>6075</v>
      </c>
      <c r="J1122" s="134">
        <v>5924</v>
      </c>
      <c r="K1122" s="134">
        <v>151</v>
      </c>
      <c r="L1122" s="134">
        <v>7820</v>
      </c>
      <c r="M1122" s="134">
        <v>0</v>
      </c>
      <c r="O1122" s="228"/>
      <c r="P1122" s="228"/>
      <c r="Q1122" s="228"/>
      <c r="R1122" s="228"/>
      <c r="S1122" s="228"/>
      <c r="T1122" s="228"/>
      <c r="U1122" s="228"/>
      <c r="V1122" s="228"/>
      <c r="W1122" s="228"/>
      <c r="X1122" s="228"/>
      <c r="Y1122" s="228"/>
      <c r="Z1122" s="228"/>
      <c r="AA1122" s="228"/>
      <c r="AB1122" s="228"/>
      <c r="AC1122" s="228"/>
      <c r="AD1122" s="228"/>
    </row>
    <row r="1123" spans="1:30" s="153" customFormat="1" ht="9" customHeight="1" x14ac:dyDescent="0.2">
      <c r="A1123" s="226"/>
      <c r="B1123" s="119" t="s">
        <v>38</v>
      </c>
      <c r="C1123" s="133"/>
      <c r="D1123" s="134">
        <f t="shared" si="36"/>
        <v>6002</v>
      </c>
      <c r="E1123" s="134">
        <v>4686</v>
      </c>
      <c r="F1123" s="134">
        <v>1316</v>
      </c>
      <c r="G1123" s="134">
        <v>296</v>
      </c>
      <c r="H1123" s="224"/>
      <c r="I1123" s="134">
        <f t="shared" si="37"/>
        <v>2069</v>
      </c>
      <c r="J1123" s="134">
        <v>2013</v>
      </c>
      <c r="K1123" s="134">
        <v>56</v>
      </c>
      <c r="L1123" s="134">
        <v>3171</v>
      </c>
      <c r="M1123" s="134">
        <v>0</v>
      </c>
      <c r="O1123" s="228"/>
      <c r="P1123" s="228"/>
      <c r="Q1123" s="228"/>
      <c r="R1123" s="228"/>
      <c r="S1123" s="228"/>
      <c r="T1123" s="228"/>
      <c r="U1123" s="228"/>
      <c r="V1123" s="228"/>
      <c r="W1123" s="228"/>
      <c r="X1123" s="228"/>
      <c r="Y1123" s="228"/>
      <c r="Z1123" s="228"/>
      <c r="AA1123" s="228"/>
      <c r="AB1123" s="228"/>
      <c r="AC1123" s="228"/>
      <c r="AD1123" s="228"/>
    </row>
    <row r="1124" spans="1:30" s="153" customFormat="1" ht="9" customHeight="1" x14ac:dyDescent="0.2">
      <c r="A1124" s="226" t="s">
        <v>39</v>
      </c>
      <c r="B1124" s="119" t="s">
        <v>40</v>
      </c>
      <c r="C1124" s="133"/>
      <c r="D1124" s="134">
        <f t="shared" si="36"/>
        <v>80681</v>
      </c>
      <c r="E1124" s="134">
        <v>57451</v>
      </c>
      <c r="F1124" s="134">
        <v>23230</v>
      </c>
      <c r="G1124" s="134">
        <v>0</v>
      </c>
      <c r="H1124" s="224"/>
      <c r="I1124" s="134">
        <f t="shared" si="37"/>
        <v>8632</v>
      </c>
      <c r="J1124" s="134">
        <v>7916</v>
      </c>
      <c r="K1124" s="134">
        <v>716</v>
      </c>
      <c r="L1124" s="134">
        <v>31274</v>
      </c>
      <c r="M1124" s="134">
        <v>6425</v>
      </c>
      <c r="O1124" s="228"/>
      <c r="P1124" s="228"/>
      <c r="Q1124" s="228"/>
      <c r="R1124" s="228"/>
      <c r="S1124" s="228"/>
      <c r="T1124" s="228"/>
      <c r="U1124" s="228"/>
      <c r="V1124" s="228"/>
      <c r="W1124" s="228"/>
      <c r="X1124" s="228"/>
      <c r="Y1124" s="228"/>
      <c r="Z1124" s="228"/>
      <c r="AA1124" s="228"/>
      <c r="AB1124" s="228"/>
      <c r="AC1124" s="228"/>
      <c r="AD1124" s="228"/>
    </row>
    <row r="1125" spans="1:30" s="153" customFormat="1" ht="9" customHeight="1" x14ac:dyDescent="0.2">
      <c r="A1125" s="229"/>
      <c r="B1125" s="233" t="s">
        <v>41</v>
      </c>
      <c r="C1125" s="139"/>
      <c r="D1125" s="140">
        <f t="shared" si="36"/>
        <v>24545</v>
      </c>
      <c r="E1125" s="140">
        <v>10946</v>
      </c>
      <c r="F1125" s="140">
        <v>13599</v>
      </c>
      <c r="G1125" s="140">
        <v>527</v>
      </c>
      <c r="H1125" s="230"/>
      <c r="I1125" s="140">
        <f t="shared" si="37"/>
        <v>7378</v>
      </c>
      <c r="J1125" s="140">
        <v>5670</v>
      </c>
      <c r="K1125" s="140">
        <v>1708</v>
      </c>
      <c r="L1125" s="140">
        <v>6606</v>
      </c>
      <c r="M1125" s="140">
        <v>0</v>
      </c>
      <c r="O1125" s="228"/>
      <c r="P1125" s="228"/>
      <c r="Q1125" s="228"/>
      <c r="R1125" s="228"/>
      <c r="S1125" s="228"/>
      <c r="T1125" s="228"/>
      <c r="U1125" s="228"/>
      <c r="V1125" s="228"/>
      <c r="W1125" s="228"/>
      <c r="X1125" s="228"/>
      <c r="Y1125" s="228"/>
      <c r="Z1125" s="228"/>
      <c r="AA1125" s="228"/>
      <c r="AB1125" s="228"/>
      <c r="AC1125" s="228"/>
      <c r="AD1125" s="228"/>
    </row>
    <row r="1126" spans="1:30" s="153" customFormat="1" ht="9" customHeight="1" x14ac:dyDescent="0.2">
      <c r="A1126" s="226" t="s">
        <v>32</v>
      </c>
      <c r="B1126" s="119" t="s">
        <v>42</v>
      </c>
      <c r="C1126" s="133"/>
      <c r="D1126" s="134">
        <f>SUM(E1126:F1126)</f>
        <v>9401</v>
      </c>
      <c r="E1126" s="134">
        <v>8005</v>
      </c>
      <c r="F1126" s="134">
        <v>1396</v>
      </c>
      <c r="G1126" s="134">
        <v>228</v>
      </c>
      <c r="H1126" s="224"/>
      <c r="I1126" s="134">
        <f>SUM(J1126:K1126)</f>
        <v>47117</v>
      </c>
      <c r="J1126" s="134">
        <v>40597</v>
      </c>
      <c r="K1126" s="134">
        <v>6520</v>
      </c>
      <c r="L1126" s="134">
        <v>30942</v>
      </c>
      <c r="M1126" s="134">
        <v>588</v>
      </c>
      <c r="O1126" s="228"/>
      <c r="P1126" s="228"/>
      <c r="Q1126" s="228"/>
      <c r="R1126" s="228"/>
      <c r="S1126" s="228"/>
      <c r="T1126" s="228"/>
      <c r="U1126" s="228"/>
      <c r="V1126" s="228"/>
      <c r="W1126" s="228"/>
      <c r="X1126" s="228"/>
      <c r="Y1126" s="228"/>
      <c r="Z1126" s="228"/>
      <c r="AA1126" s="228"/>
      <c r="AB1126" s="228"/>
      <c r="AC1126" s="228"/>
      <c r="AD1126" s="228"/>
    </row>
    <row r="1127" spans="1:30" s="153" customFormat="1" ht="9" customHeight="1" x14ac:dyDescent="0.2">
      <c r="A1127" s="226" t="s">
        <v>43</v>
      </c>
      <c r="B1127" s="119" t="s">
        <v>44</v>
      </c>
      <c r="C1127" s="133"/>
      <c r="D1127" s="134">
        <f t="shared" ref="D1127:D1160" si="38">SUM(E1127:F1127)</f>
        <v>6980</v>
      </c>
      <c r="E1127" s="134">
        <v>4055</v>
      </c>
      <c r="F1127" s="134">
        <v>2925</v>
      </c>
      <c r="G1127" s="134">
        <v>95</v>
      </c>
      <c r="H1127" s="224"/>
      <c r="I1127" s="134">
        <f t="shared" ref="I1127:I1160" si="39">SUM(J1127:K1127)</f>
        <v>1689</v>
      </c>
      <c r="J1127" s="134">
        <v>1623</v>
      </c>
      <c r="K1127" s="134">
        <v>66</v>
      </c>
      <c r="L1127" s="134">
        <v>4983</v>
      </c>
      <c r="M1127" s="134">
        <v>0</v>
      </c>
      <c r="O1127" s="228"/>
      <c r="P1127" s="228"/>
      <c r="Q1127" s="228"/>
      <c r="R1127" s="228"/>
      <c r="S1127" s="228"/>
      <c r="T1127" s="228"/>
      <c r="U1127" s="228"/>
      <c r="V1127" s="228"/>
      <c r="W1127" s="228"/>
      <c r="X1127" s="228"/>
      <c r="Y1127" s="228"/>
      <c r="Z1127" s="228"/>
      <c r="AA1127" s="228"/>
      <c r="AB1127" s="228"/>
      <c r="AC1127" s="228"/>
      <c r="AD1127" s="228"/>
    </row>
    <row r="1128" spans="1:30" s="153" customFormat="1" ht="9" customHeight="1" x14ac:dyDescent="0.2">
      <c r="A1128" s="226"/>
      <c r="B1128" s="119" t="s">
        <v>45</v>
      </c>
      <c r="C1128" s="133"/>
      <c r="D1128" s="134">
        <f t="shared" si="38"/>
        <v>816</v>
      </c>
      <c r="E1128" s="134">
        <v>790</v>
      </c>
      <c r="F1128" s="134">
        <v>26</v>
      </c>
      <c r="G1128" s="134">
        <v>0</v>
      </c>
      <c r="H1128" s="224"/>
      <c r="I1128" s="134">
        <f t="shared" si="39"/>
        <v>305</v>
      </c>
      <c r="J1128" s="134">
        <v>305</v>
      </c>
      <c r="K1128" s="134">
        <v>0</v>
      </c>
      <c r="L1128" s="134">
        <v>4388</v>
      </c>
      <c r="M1128" s="134">
        <v>0</v>
      </c>
      <c r="O1128" s="228"/>
      <c r="P1128" s="228"/>
      <c r="Q1128" s="228"/>
      <c r="R1128" s="228"/>
      <c r="S1128" s="228"/>
      <c r="T1128" s="228"/>
      <c r="U1128" s="228"/>
      <c r="V1128" s="228"/>
      <c r="W1128" s="228"/>
      <c r="X1128" s="228"/>
      <c r="Y1128" s="228"/>
      <c r="Z1128" s="228"/>
      <c r="AA1128" s="228"/>
      <c r="AB1128" s="228"/>
      <c r="AC1128" s="228"/>
      <c r="AD1128" s="228"/>
    </row>
    <row r="1129" spans="1:30" s="153" customFormat="1" ht="9" customHeight="1" x14ac:dyDescent="0.2">
      <c r="A1129" s="229" t="s">
        <v>46</v>
      </c>
      <c r="B1129" s="233" t="s">
        <v>47</v>
      </c>
      <c r="C1129" s="139"/>
      <c r="D1129" s="140">
        <f t="shared" si="38"/>
        <v>397</v>
      </c>
      <c r="E1129" s="140">
        <v>397</v>
      </c>
      <c r="F1129" s="140">
        <v>0</v>
      </c>
      <c r="G1129" s="140">
        <v>0</v>
      </c>
      <c r="H1129" s="230"/>
      <c r="I1129" s="140">
        <f t="shared" si="39"/>
        <v>748</v>
      </c>
      <c r="J1129" s="140">
        <v>733</v>
      </c>
      <c r="K1129" s="140">
        <v>15</v>
      </c>
      <c r="L1129" s="140">
        <v>7260</v>
      </c>
      <c r="M1129" s="140">
        <v>4</v>
      </c>
      <c r="O1129" s="228"/>
      <c r="P1129" s="228"/>
      <c r="Q1129" s="228"/>
      <c r="R1129" s="228"/>
      <c r="S1129" s="228"/>
      <c r="T1129" s="228"/>
      <c r="U1129" s="228"/>
      <c r="V1129" s="228"/>
      <c r="W1129" s="228"/>
      <c r="X1129" s="228"/>
      <c r="Y1129" s="228"/>
      <c r="Z1129" s="228"/>
      <c r="AA1129" s="228"/>
      <c r="AB1129" s="228"/>
      <c r="AC1129" s="228"/>
      <c r="AD1129" s="228"/>
    </row>
    <row r="1130" spans="1:30" s="153" customFormat="1" ht="9" customHeight="1" x14ac:dyDescent="0.2">
      <c r="A1130" s="226" t="s">
        <v>48</v>
      </c>
      <c r="B1130" s="119" t="s">
        <v>49</v>
      </c>
      <c r="C1130" s="133"/>
      <c r="D1130" s="134">
        <f t="shared" si="38"/>
        <v>1312</v>
      </c>
      <c r="E1130" s="134">
        <v>1312</v>
      </c>
      <c r="F1130" s="134">
        <v>0</v>
      </c>
      <c r="G1130" s="134">
        <v>2</v>
      </c>
      <c r="H1130" s="224"/>
      <c r="I1130" s="134">
        <f t="shared" si="39"/>
        <v>1938</v>
      </c>
      <c r="J1130" s="134">
        <v>1938</v>
      </c>
      <c r="K1130" s="134">
        <v>0</v>
      </c>
      <c r="L1130" s="134">
        <v>3578</v>
      </c>
      <c r="M1130" s="134">
        <v>0</v>
      </c>
      <c r="O1130" s="228"/>
      <c r="P1130" s="228"/>
      <c r="Q1130" s="228"/>
      <c r="R1130" s="228"/>
      <c r="S1130" s="228"/>
      <c r="T1130" s="228"/>
      <c r="U1130" s="228"/>
      <c r="V1130" s="228"/>
      <c r="W1130" s="228"/>
      <c r="X1130" s="228"/>
      <c r="Y1130" s="228"/>
      <c r="Z1130" s="228"/>
      <c r="AA1130" s="228"/>
      <c r="AB1130" s="228"/>
      <c r="AC1130" s="228"/>
      <c r="AD1130" s="228"/>
    </row>
    <row r="1131" spans="1:30" s="153" customFormat="1" ht="9" customHeight="1" x14ac:dyDescent="0.2">
      <c r="A1131" s="226" t="s">
        <v>50</v>
      </c>
      <c r="B1131" s="119" t="s">
        <v>51</v>
      </c>
      <c r="C1131" s="133"/>
      <c r="D1131" s="134">
        <f t="shared" si="38"/>
        <v>77862</v>
      </c>
      <c r="E1131" s="134">
        <v>61885</v>
      </c>
      <c r="F1131" s="134">
        <v>15977</v>
      </c>
      <c r="G1131" s="134">
        <v>2</v>
      </c>
      <c r="H1131" s="224"/>
      <c r="I1131" s="134">
        <f t="shared" si="39"/>
        <v>5055</v>
      </c>
      <c r="J1131" s="134">
        <v>4578</v>
      </c>
      <c r="K1131" s="134">
        <v>477</v>
      </c>
      <c r="L1131" s="134">
        <v>5685</v>
      </c>
      <c r="M1131" s="134">
        <v>0</v>
      </c>
      <c r="O1131" s="228"/>
      <c r="P1131" s="228"/>
      <c r="Q1131" s="228"/>
      <c r="R1131" s="228"/>
      <c r="S1131" s="228"/>
      <c r="T1131" s="228"/>
      <c r="U1131" s="228"/>
      <c r="V1131" s="228"/>
      <c r="W1131" s="228"/>
      <c r="X1131" s="228"/>
      <c r="Y1131" s="228"/>
      <c r="Z1131" s="228"/>
      <c r="AA1131" s="228"/>
      <c r="AB1131" s="228"/>
      <c r="AC1131" s="228"/>
      <c r="AD1131" s="228"/>
    </row>
    <row r="1132" spans="1:30" s="153" customFormat="1" ht="9" customHeight="1" x14ac:dyDescent="0.2">
      <c r="A1132" s="226" t="s">
        <v>52</v>
      </c>
      <c r="B1132" s="119" t="s">
        <v>53</v>
      </c>
      <c r="C1132" s="133"/>
      <c r="D1132" s="134">
        <f t="shared" si="38"/>
        <v>4181</v>
      </c>
      <c r="E1132" s="134">
        <v>3937</v>
      </c>
      <c r="F1132" s="134">
        <v>244</v>
      </c>
      <c r="G1132" s="134">
        <v>490</v>
      </c>
      <c r="H1132" s="224"/>
      <c r="I1132" s="134">
        <f t="shared" si="39"/>
        <v>1443</v>
      </c>
      <c r="J1132" s="134">
        <v>1438</v>
      </c>
      <c r="K1132" s="134">
        <v>5</v>
      </c>
      <c r="L1132" s="134">
        <v>980</v>
      </c>
      <c r="M1132" s="134">
        <v>132</v>
      </c>
      <c r="O1132" s="228"/>
      <c r="P1132" s="228"/>
      <c r="Q1132" s="228"/>
      <c r="R1132" s="228"/>
      <c r="S1132" s="228"/>
      <c r="T1132" s="228"/>
      <c r="U1132" s="228"/>
      <c r="V1132" s="228"/>
      <c r="W1132" s="228"/>
      <c r="X1132" s="228"/>
      <c r="Y1132" s="228"/>
      <c r="Z1132" s="228"/>
      <c r="AA1132" s="228"/>
      <c r="AB1132" s="228"/>
      <c r="AC1132" s="228"/>
      <c r="AD1132" s="228"/>
    </row>
    <row r="1133" spans="1:30" s="153" customFormat="1" ht="9" customHeight="1" x14ac:dyDescent="0.2">
      <c r="A1133" s="229"/>
      <c r="B1133" s="233" t="s">
        <v>52</v>
      </c>
      <c r="C1133" s="139"/>
      <c r="D1133" s="140">
        <f t="shared" si="38"/>
        <v>7346</v>
      </c>
      <c r="E1133" s="140">
        <v>6721</v>
      </c>
      <c r="F1133" s="140">
        <v>625</v>
      </c>
      <c r="G1133" s="140">
        <v>4</v>
      </c>
      <c r="H1133" s="230"/>
      <c r="I1133" s="140">
        <f t="shared" si="39"/>
        <v>3805</v>
      </c>
      <c r="J1133" s="140">
        <v>3776</v>
      </c>
      <c r="K1133" s="140">
        <v>29</v>
      </c>
      <c r="L1133" s="140">
        <v>4423</v>
      </c>
      <c r="M1133" s="140">
        <v>273</v>
      </c>
      <c r="O1133" s="228"/>
      <c r="P1133" s="228"/>
      <c r="Q1133" s="228"/>
      <c r="R1133" s="228"/>
      <c r="S1133" s="228"/>
      <c r="T1133" s="228"/>
      <c r="U1133" s="228"/>
      <c r="V1133" s="228"/>
      <c r="W1133" s="228"/>
      <c r="X1133" s="228"/>
      <c r="Y1133" s="228"/>
      <c r="Z1133" s="228"/>
      <c r="AA1133" s="228"/>
      <c r="AB1133" s="228"/>
      <c r="AC1133" s="228"/>
      <c r="AD1133" s="228"/>
    </row>
    <row r="1134" spans="1:30" s="153" customFormat="1" ht="9" customHeight="1" x14ac:dyDescent="0.2">
      <c r="A1134" s="226"/>
      <c r="B1134" s="119" t="s">
        <v>54</v>
      </c>
      <c r="C1134" s="133"/>
      <c r="D1134" s="134">
        <f t="shared" si="38"/>
        <v>1458</v>
      </c>
      <c r="E1134" s="134">
        <v>1458</v>
      </c>
      <c r="F1134" s="134">
        <v>0</v>
      </c>
      <c r="G1134" s="134">
        <v>0</v>
      </c>
      <c r="H1134" s="224"/>
      <c r="I1134" s="134">
        <f t="shared" si="39"/>
        <v>1126</v>
      </c>
      <c r="J1134" s="134">
        <v>1125</v>
      </c>
      <c r="K1134" s="134">
        <v>1</v>
      </c>
      <c r="L1134" s="134">
        <v>3056</v>
      </c>
      <c r="M1134" s="134">
        <v>0</v>
      </c>
      <c r="O1134" s="228"/>
      <c r="P1134" s="228"/>
      <c r="Q1134" s="228"/>
      <c r="R1134" s="228"/>
      <c r="S1134" s="228"/>
      <c r="T1134" s="228"/>
      <c r="U1134" s="228"/>
      <c r="V1134" s="228"/>
      <c r="W1134" s="228"/>
      <c r="X1134" s="228"/>
      <c r="Y1134" s="228"/>
      <c r="Z1134" s="228"/>
      <c r="AA1134" s="228"/>
      <c r="AB1134" s="228"/>
      <c r="AC1134" s="228"/>
      <c r="AD1134" s="228"/>
    </row>
    <row r="1135" spans="1:30" s="153" customFormat="1" ht="9" customHeight="1" x14ac:dyDescent="0.2">
      <c r="A1135" s="226" t="s">
        <v>55</v>
      </c>
      <c r="B1135" s="119" t="s">
        <v>55</v>
      </c>
      <c r="C1135" s="133"/>
      <c r="D1135" s="134">
        <f t="shared" si="38"/>
        <v>2966</v>
      </c>
      <c r="E1135" s="134">
        <v>2096</v>
      </c>
      <c r="F1135" s="134">
        <v>870</v>
      </c>
      <c r="G1135" s="134">
        <v>28</v>
      </c>
      <c r="H1135" s="224"/>
      <c r="I1135" s="134">
        <f t="shared" si="39"/>
        <v>4002</v>
      </c>
      <c r="J1135" s="134">
        <v>3686</v>
      </c>
      <c r="K1135" s="134">
        <v>316</v>
      </c>
      <c r="L1135" s="134">
        <v>10554</v>
      </c>
      <c r="M1135" s="134">
        <v>580</v>
      </c>
      <c r="O1135" s="228"/>
      <c r="P1135" s="228"/>
      <c r="Q1135" s="228"/>
      <c r="R1135" s="228"/>
      <c r="S1135" s="228"/>
      <c r="T1135" s="228"/>
      <c r="U1135" s="228"/>
      <c r="V1135" s="228"/>
      <c r="W1135" s="228"/>
      <c r="X1135" s="228"/>
      <c r="Y1135" s="228"/>
      <c r="Z1135" s="228"/>
      <c r="AA1135" s="228"/>
      <c r="AB1135" s="228"/>
      <c r="AC1135" s="228"/>
      <c r="AD1135" s="228"/>
    </row>
    <row r="1136" spans="1:30" s="153" customFormat="1" ht="9" customHeight="1" x14ac:dyDescent="0.2">
      <c r="A1136" s="226"/>
      <c r="B1136" s="119" t="s">
        <v>56</v>
      </c>
      <c r="C1136" s="133"/>
      <c r="D1136" s="134">
        <f t="shared" si="38"/>
        <v>0</v>
      </c>
      <c r="E1136" s="134">
        <v>0</v>
      </c>
      <c r="F1136" s="134">
        <v>0</v>
      </c>
      <c r="G1136" s="134">
        <v>0</v>
      </c>
      <c r="H1136" s="224"/>
      <c r="I1136" s="134">
        <f t="shared" si="39"/>
        <v>239</v>
      </c>
      <c r="J1136" s="134">
        <v>239</v>
      </c>
      <c r="K1136" s="134">
        <v>0</v>
      </c>
      <c r="L1136" s="134">
        <v>1869</v>
      </c>
      <c r="M1136" s="134">
        <v>0</v>
      </c>
      <c r="O1136" s="228"/>
      <c r="P1136" s="228"/>
      <c r="Q1136" s="228"/>
      <c r="R1136" s="228"/>
      <c r="S1136" s="228"/>
      <c r="T1136" s="228"/>
      <c r="U1136" s="228"/>
      <c r="V1136" s="228"/>
      <c r="W1136" s="228"/>
      <c r="X1136" s="228"/>
      <c r="Y1136" s="228"/>
      <c r="Z1136" s="228"/>
      <c r="AA1136" s="228"/>
      <c r="AB1136" s="228"/>
      <c r="AC1136" s="228"/>
      <c r="AD1136" s="228"/>
    </row>
    <row r="1137" spans="1:30" s="153" customFormat="1" ht="9" customHeight="1" x14ac:dyDescent="0.2">
      <c r="A1137" s="229" t="s">
        <v>57</v>
      </c>
      <c r="B1137" s="233" t="s">
        <v>57</v>
      </c>
      <c r="C1137" s="139"/>
      <c r="D1137" s="140">
        <f t="shared" si="38"/>
        <v>5599</v>
      </c>
      <c r="E1137" s="140">
        <v>2319</v>
      </c>
      <c r="F1137" s="140">
        <v>3280</v>
      </c>
      <c r="G1137" s="140">
        <v>23</v>
      </c>
      <c r="H1137" s="230"/>
      <c r="I1137" s="140">
        <f t="shared" si="39"/>
        <v>2794</v>
      </c>
      <c r="J1137" s="140">
        <v>2794</v>
      </c>
      <c r="K1137" s="140">
        <v>0</v>
      </c>
      <c r="L1137" s="140">
        <v>8614</v>
      </c>
      <c r="M1137" s="140">
        <v>8460</v>
      </c>
      <c r="O1137" s="228"/>
      <c r="P1137" s="228"/>
      <c r="Q1137" s="228"/>
      <c r="R1137" s="228"/>
      <c r="S1137" s="228"/>
      <c r="T1137" s="228"/>
      <c r="U1137" s="228"/>
      <c r="V1137" s="228"/>
      <c r="W1137" s="228"/>
      <c r="X1137" s="228"/>
      <c r="Y1137" s="228"/>
      <c r="Z1137" s="228"/>
      <c r="AA1137" s="228"/>
      <c r="AB1137" s="228"/>
      <c r="AC1137" s="228"/>
      <c r="AD1137" s="228"/>
    </row>
    <row r="1138" spans="1:30" s="153" customFormat="1" ht="9" customHeight="1" x14ac:dyDescent="0.2">
      <c r="A1138" s="226" t="s">
        <v>59</v>
      </c>
      <c r="B1138" s="119" t="s">
        <v>60</v>
      </c>
      <c r="C1138" s="133"/>
      <c r="D1138" s="134">
        <f t="shared" si="38"/>
        <v>95670</v>
      </c>
      <c r="E1138" s="134">
        <v>37765</v>
      </c>
      <c r="F1138" s="134">
        <v>57905</v>
      </c>
      <c r="G1138" s="134">
        <v>9238</v>
      </c>
      <c r="H1138" s="224"/>
      <c r="I1138" s="134">
        <f t="shared" si="39"/>
        <v>11823</v>
      </c>
      <c r="J1138" s="134">
        <v>11301</v>
      </c>
      <c r="K1138" s="134">
        <v>522</v>
      </c>
      <c r="L1138" s="134">
        <v>7805</v>
      </c>
      <c r="M1138" s="134">
        <v>3340</v>
      </c>
      <c r="O1138" s="228"/>
      <c r="P1138" s="228"/>
      <c r="Q1138" s="228"/>
      <c r="R1138" s="228"/>
      <c r="S1138" s="228"/>
      <c r="T1138" s="228"/>
      <c r="U1138" s="228"/>
      <c r="V1138" s="228"/>
      <c r="W1138" s="228"/>
      <c r="X1138" s="228"/>
      <c r="Y1138" s="228"/>
      <c r="Z1138" s="228"/>
      <c r="AA1138" s="228"/>
      <c r="AB1138" s="228"/>
      <c r="AC1138" s="228"/>
      <c r="AD1138" s="228"/>
    </row>
    <row r="1139" spans="1:30" s="153" customFormat="1" ht="9" customHeight="1" x14ac:dyDescent="0.2">
      <c r="A1139" s="226"/>
      <c r="B1139" s="119" t="s">
        <v>61</v>
      </c>
      <c r="C1139" s="133"/>
      <c r="D1139" s="134">
        <f t="shared" si="38"/>
        <v>1659</v>
      </c>
      <c r="E1139" s="134">
        <v>1659</v>
      </c>
      <c r="F1139" s="134">
        <v>0</v>
      </c>
      <c r="G1139" s="134">
        <v>4</v>
      </c>
      <c r="H1139" s="224"/>
      <c r="I1139" s="134">
        <f t="shared" si="39"/>
        <v>1702</v>
      </c>
      <c r="J1139" s="134">
        <v>1667</v>
      </c>
      <c r="K1139" s="134">
        <v>35</v>
      </c>
      <c r="L1139" s="134">
        <v>2188</v>
      </c>
      <c r="M1139" s="134">
        <v>0</v>
      </c>
      <c r="O1139" s="228"/>
      <c r="P1139" s="228"/>
      <c r="Q1139" s="228"/>
      <c r="R1139" s="228"/>
      <c r="S1139" s="228"/>
      <c r="T1139" s="228"/>
      <c r="U1139" s="228"/>
      <c r="V1139" s="228"/>
      <c r="W1139" s="228"/>
      <c r="X1139" s="228"/>
      <c r="Y1139" s="228"/>
      <c r="Z1139" s="228"/>
      <c r="AA1139" s="228"/>
      <c r="AB1139" s="228"/>
      <c r="AC1139" s="228"/>
      <c r="AD1139" s="228"/>
    </row>
    <row r="1140" spans="1:30" s="153" customFormat="1" ht="9" customHeight="1" x14ac:dyDescent="0.2">
      <c r="A1140" s="226"/>
      <c r="B1140" s="119" t="s">
        <v>62</v>
      </c>
      <c r="C1140" s="133"/>
      <c r="D1140" s="134">
        <f t="shared" si="38"/>
        <v>6912</v>
      </c>
      <c r="E1140" s="134">
        <v>4088</v>
      </c>
      <c r="F1140" s="134">
        <v>2824</v>
      </c>
      <c r="G1140" s="134">
        <v>290</v>
      </c>
      <c r="H1140" s="224"/>
      <c r="I1140" s="134">
        <f t="shared" si="39"/>
        <v>2997</v>
      </c>
      <c r="J1140" s="134">
        <v>2753</v>
      </c>
      <c r="K1140" s="134">
        <v>244</v>
      </c>
      <c r="L1140" s="134">
        <v>4717</v>
      </c>
      <c r="M1140" s="134">
        <v>3</v>
      </c>
      <c r="O1140" s="228"/>
      <c r="P1140" s="228"/>
      <c r="Q1140" s="228"/>
      <c r="R1140" s="228"/>
      <c r="S1140" s="228"/>
      <c r="T1140" s="228"/>
      <c r="U1140" s="228"/>
      <c r="V1140" s="228"/>
      <c r="W1140" s="228"/>
      <c r="X1140" s="228"/>
      <c r="Y1140" s="228"/>
      <c r="Z1140" s="228"/>
      <c r="AA1140" s="228"/>
      <c r="AB1140" s="228"/>
      <c r="AC1140" s="228"/>
      <c r="AD1140" s="228"/>
    </row>
    <row r="1141" spans="1:30" s="153" customFormat="1" ht="9" customHeight="1" x14ac:dyDescent="0.2">
      <c r="A1141" s="229" t="s">
        <v>63</v>
      </c>
      <c r="B1141" s="233" t="s">
        <v>63</v>
      </c>
      <c r="C1141" s="139"/>
      <c r="D1141" s="140">
        <f t="shared" si="38"/>
        <v>11253</v>
      </c>
      <c r="E1141" s="140">
        <v>8495</v>
      </c>
      <c r="F1141" s="140">
        <v>2758</v>
      </c>
      <c r="G1141" s="140">
        <v>0</v>
      </c>
      <c r="H1141" s="230"/>
      <c r="I1141" s="140">
        <f t="shared" si="39"/>
        <v>2948</v>
      </c>
      <c r="J1141" s="140">
        <v>2537</v>
      </c>
      <c r="K1141" s="140">
        <v>411</v>
      </c>
      <c r="L1141" s="140">
        <v>7195</v>
      </c>
      <c r="M1141" s="140">
        <v>0</v>
      </c>
      <c r="O1141" s="228"/>
      <c r="P1141" s="228"/>
      <c r="Q1141" s="228"/>
      <c r="R1141" s="228"/>
      <c r="S1141" s="228"/>
      <c r="T1141" s="228"/>
      <c r="U1141" s="228"/>
      <c r="V1141" s="228"/>
      <c r="W1141" s="228"/>
      <c r="X1141" s="228"/>
      <c r="Y1141" s="228"/>
      <c r="Z1141" s="228"/>
      <c r="AA1141" s="228"/>
      <c r="AB1141" s="228"/>
      <c r="AC1141" s="228"/>
      <c r="AD1141" s="228"/>
    </row>
    <row r="1142" spans="1:30" s="153" customFormat="1" ht="9" customHeight="1" x14ac:dyDescent="0.2">
      <c r="A1142" s="226"/>
      <c r="B1142" s="119" t="s">
        <v>64</v>
      </c>
      <c r="C1142" s="133"/>
      <c r="D1142" s="134">
        <f t="shared" si="38"/>
        <v>0</v>
      </c>
      <c r="E1142" s="134">
        <v>0</v>
      </c>
      <c r="F1142" s="134">
        <v>0</v>
      </c>
      <c r="G1142" s="134">
        <v>0</v>
      </c>
      <c r="H1142" s="224"/>
      <c r="I1142" s="134">
        <f t="shared" si="39"/>
        <v>190</v>
      </c>
      <c r="J1142" s="134">
        <v>190</v>
      </c>
      <c r="K1142" s="134">
        <v>0</v>
      </c>
      <c r="L1142" s="134">
        <v>1450</v>
      </c>
      <c r="M1142" s="134">
        <v>0</v>
      </c>
      <c r="O1142" s="228"/>
      <c r="P1142" s="228"/>
      <c r="Q1142" s="228"/>
      <c r="R1142" s="228"/>
      <c r="S1142" s="228"/>
      <c r="T1142" s="228"/>
      <c r="U1142" s="228"/>
      <c r="V1142" s="228"/>
      <c r="W1142" s="228"/>
      <c r="X1142" s="228"/>
      <c r="Y1142" s="228"/>
      <c r="Z1142" s="228"/>
      <c r="AA1142" s="228"/>
      <c r="AB1142" s="228"/>
      <c r="AC1142" s="228"/>
      <c r="AD1142" s="228"/>
    </row>
    <row r="1143" spans="1:30" s="153" customFormat="1" ht="9" customHeight="1" x14ac:dyDescent="0.2">
      <c r="A1143" s="226" t="s">
        <v>65</v>
      </c>
      <c r="B1143" s="119" t="s">
        <v>66</v>
      </c>
      <c r="C1143" s="133"/>
      <c r="D1143" s="134">
        <f t="shared" si="38"/>
        <v>15931</v>
      </c>
      <c r="E1143" s="134">
        <v>15876</v>
      </c>
      <c r="F1143" s="134">
        <v>55</v>
      </c>
      <c r="G1143" s="134">
        <v>14</v>
      </c>
      <c r="H1143" s="224"/>
      <c r="I1143" s="134">
        <f t="shared" si="39"/>
        <v>9612</v>
      </c>
      <c r="J1143" s="134">
        <v>9367</v>
      </c>
      <c r="K1143" s="134">
        <v>245</v>
      </c>
      <c r="L1143" s="134">
        <v>17353</v>
      </c>
      <c r="M1143" s="134">
        <v>0</v>
      </c>
      <c r="O1143" s="228"/>
      <c r="P1143" s="228"/>
      <c r="Q1143" s="228"/>
      <c r="R1143" s="228"/>
      <c r="S1143" s="228"/>
      <c r="T1143" s="228"/>
      <c r="U1143" s="228"/>
      <c r="V1143" s="228"/>
      <c r="W1143" s="228"/>
      <c r="X1143" s="228"/>
      <c r="Y1143" s="228"/>
      <c r="Z1143" s="228"/>
      <c r="AA1143" s="228"/>
      <c r="AB1143" s="228"/>
      <c r="AC1143" s="228"/>
      <c r="AD1143" s="228"/>
    </row>
    <row r="1144" spans="1:30" s="153" customFormat="1" ht="9" customHeight="1" x14ac:dyDescent="0.2">
      <c r="A1144" s="226"/>
      <c r="B1144" s="119" t="s">
        <v>67</v>
      </c>
      <c r="C1144" s="133"/>
      <c r="D1144" s="134">
        <f t="shared" si="38"/>
        <v>4068</v>
      </c>
      <c r="E1144" s="134">
        <v>4067</v>
      </c>
      <c r="F1144" s="134">
        <v>1</v>
      </c>
      <c r="G1144" s="134">
        <v>0</v>
      </c>
      <c r="H1144" s="224"/>
      <c r="I1144" s="134">
        <f t="shared" si="39"/>
        <v>3787</v>
      </c>
      <c r="J1144" s="134">
        <v>3739</v>
      </c>
      <c r="K1144" s="134">
        <v>48</v>
      </c>
      <c r="L1144" s="134">
        <v>5741</v>
      </c>
      <c r="M1144" s="134">
        <v>0</v>
      </c>
      <c r="O1144" s="228"/>
      <c r="P1144" s="228"/>
      <c r="Q1144" s="228"/>
      <c r="R1144" s="228"/>
      <c r="S1144" s="228"/>
      <c r="T1144" s="228"/>
      <c r="U1144" s="228"/>
      <c r="V1144" s="228"/>
      <c r="W1144" s="228"/>
      <c r="X1144" s="228"/>
      <c r="Y1144" s="228"/>
      <c r="Z1144" s="228"/>
      <c r="AA1144" s="228"/>
      <c r="AB1144" s="228"/>
      <c r="AC1144" s="228"/>
      <c r="AD1144" s="228"/>
    </row>
    <row r="1145" spans="1:30" s="153" customFormat="1" ht="9" customHeight="1" x14ac:dyDescent="0.2">
      <c r="A1145" s="229"/>
      <c r="B1145" s="233" t="s">
        <v>68</v>
      </c>
      <c r="C1145" s="139"/>
      <c r="D1145" s="140">
        <f t="shared" si="38"/>
        <v>8323</v>
      </c>
      <c r="E1145" s="140">
        <v>5653</v>
      </c>
      <c r="F1145" s="140">
        <v>2670</v>
      </c>
      <c r="G1145" s="140">
        <v>204</v>
      </c>
      <c r="H1145" s="230"/>
      <c r="I1145" s="140">
        <f t="shared" si="39"/>
        <v>5449</v>
      </c>
      <c r="J1145" s="140">
        <v>5401</v>
      </c>
      <c r="K1145" s="140">
        <v>48</v>
      </c>
      <c r="L1145" s="140">
        <v>4504</v>
      </c>
      <c r="M1145" s="140">
        <v>0</v>
      </c>
      <c r="O1145" s="228"/>
      <c r="P1145" s="228"/>
      <c r="Q1145" s="228"/>
      <c r="R1145" s="228"/>
      <c r="S1145" s="228"/>
      <c r="T1145" s="228"/>
      <c r="U1145" s="228"/>
      <c r="V1145" s="228"/>
      <c r="W1145" s="228"/>
      <c r="X1145" s="228"/>
      <c r="Y1145" s="228"/>
      <c r="Z1145" s="228"/>
      <c r="AA1145" s="228"/>
      <c r="AB1145" s="228"/>
      <c r="AC1145" s="228"/>
      <c r="AD1145" s="228"/>
    </row>
    <row r="1146" spans="1:30" s="153" customFormat="1" ht="9" customHeight="1" x14ac:dyDescent="0.2">
      <c r="A1146" s="226" t="s">
        <v>69</v>
      </c>
      <c r="B1146" s="119" t="s">
        <v>70</v>
      </c>
      <c r="C1146" s="133"/>
      <c r="D1146" s="134">
        <f t="shared" si="38"/>
        <v>3349</v>
      </c>
      <c r="E1146" s="134">
        <v>3349</v>
      </c>
      <c r="F1146" s="134">
        <v>0</v>
      </c>
      <c r="G1146" s="134">
        <v>0</v>
      </c>
      <c r="H1146" s="224"/>
      <c r="I1146" s="134">
        <f t="shared" si="39"/>
        <v>2370</v>
      </c>
      <c r="J1146" s="134">
        <v>2370</v>
      </c>
      <c r="K1146" s="134">
        <v>0</v>
      </c>
      <c r="L1146" s="134">
        <v>5746</v>
      </c>
      <c r="M1146" s="134">
        <v>0</v>
      </c>
      <c r="O1146" s="228"/>
      <c r="P1146" s="228"/>
      <c r="Q1146" s="228"/>
      <c r="R1146" s="228"/>
      <c r="S1146" s="228"/>
      <c r="T1146" s="228"/>
      <c r="U1146" s="228"/>
      <c r="V1146" s="228"/>
      <c r="W1146" s="228"/>
      <c r="X1146" s="228"/>
      <c r="Y1146" s="228"/>
      <c r="Z1146" s="228"/>
      <c r="AA1146" s="228"/>
      <c r="AB1146" s="228"/>
      <c r="AC1146" s="228"/>
      <c r="AD1146" s="228"/>
    </row>
    <row r="1147" spans="1:30" s="153" customFormat="1" ht="9" customHeight="1" x14ac:dyDescent="0.2">
      <c r="A1147" s="226"/>
      <c r="B1147" s="119" t="s">
        <v>71</v>
      </c>
      <c r="C1147" s="133"/>
      <c r="D1147" s="134">
        <f t="shared" si="38"/>
        <v>2692</v>
      </c>
      <c r="E1147" s="134">
        <v>2137</v>
      </c>
      <c r="F1147" s="134">
        <v>555</v>
      </c>
      <c r="G1147" s="134">
        <v>0</v>
      </c>
      <c r="H1147" s="224"/>
      <c r="I1147" s="134">
        <f t="shared" si="39"/>
        <v>826</v>
      </c>
      <c r="J1147" s="134">
        <v>826</v>
      </c>
      <c r="K1147" s="134">
        <v>0</v>
      </c>
      <c r="L1147" s="134">
        <v>3646</v>
      </c>
      <c r="M1147" s="134">
        <v>0</v>
      </c>
      <c r="O1147" s="228"/>
      <c r="P1147" s="228"/>
      <c r="Q1147" s="228"/>
      <c r="R1147" s="228"/>
      <c r="S1147" s="228"/>
      <c r="T1147" s="228"/>
      <c r="U1147" s="228"/>
      <c r="V1147" s="228"/>
      <c r="W1147" s="228"/>
      <c r="X1147" s="228"/>
      <c r="Y1147" s="228"/>
      <c r="Z1147" s="228"/>
      <c r="AA1147" s="228"/>
      <c r="AB1147" s="228"/>
      <c r="AC1147" s="228"/>
      <c r="AD1147" s="228"/>
    </row>
    <row r="1148" spans="1:30" s="153" customFormat="1" ht="9" customHeight="1" x14ac:dyDescent="0.2">
      <c r="A1148" s="226"/>
      <c r="B1148" s="119" t="s">
        <v>72</v>
      </c>
      <c r="C1148" s="133"/>
      <c r="D1148" s="134">
        <f t="shared" si="38"/>
        <v>19944</v>
      </c>
      <c r="E1148" s="134">
        <v>17755</v>
      </c>
      <c r="F1148" s="134">
        <v>2189</v>
      </c>
      <c r="G1148" s="134">
        <v>46</v>
      </c>
      <c r="H1148" s="224"/>
      <c r="I1148" s="134">
        <f t="shared" si="39"/>
        <v>5389</v>
      </c>
      <c r="J1148" s="134">
        <v>4891</v>
      </c>
      <c r="K1148" s="134">
        <v>498</v>
      </c>
      <c r="L1148" s="134">
        <v>16684</v>
      </c>
      <c r="M1148" s="134">
        <v>4895</v>
      </c>
      <c r="O1148" s="228"/>
      <c r="P1148" s="228"/>
      <c r="Q1148" s="228"/>
      <c r="R1148" s="228"/>
      <c r="S1148" s="228"/>
      <c r="T1148" s="228"/>
      <c r="U1148" s="228"/>
      <c r="V1148" s="228"/>
      <c r="W1148" s="228"/>
      <c r="X1148" s="228"/>
      <c r="Y1148" s="228"/>
      <c r="Z1148" s="228"/>
      <c r="AA1148" s="228"/>
      <c r="AB1148" s="228"/>
      <c r="AC1148" s="228"/>
      <c r="AD1148" s="228"/>
    </row>
    <row r="1149" spans="1:30" s="153" customFormat="1" ht="9" customHeight="1" x14ac:dyDescent="0.2">
      <c r="A1149" s="229"/>
      <c r="B1149" s="233" t="s">
        <v>73</v>
      </c>
      <c r="C1149" s="139"/>
      <c r="D1149" s="140">
        <f t="shared" si="38"/>
        <v>0</v>
      </c>
      <c r="E1149" s="140">
        <v>0</v>
      </c>
      <c r="F1149" s="140">
        <v>0</v>
      </c>
      <c r="G1149" s="140">
        <v>0</v>
      </c>
      <c r="H1149" s="230"/>
      <c r="I1149" s="140">
        <f t="shared" si="39"/>
        <v>71</v>
      </c>
      <c r="J1149" s="140">
        <v>71</v>
      </c>
      <c r="K1149" s="140">
        <v>0</v>
      </c>
      <c r="L1149" s="140">
        <v>2204</v>
      </c>
      <c r="M1149" s="140">
        <v>24</v>
      </c>
      <c r="O1149" s="228"/>
      <c r="P1149" s="228"/>
      <c r="Q1149" s="228"/>
      <c r="R1149" s="228"/>
      <c r="S1149" s="228"/>
      <c r="T1149" s="228"/>
      <c r="U1149" s="228"/>
      <c r="V1149" s="228"/>
      <c r="W1149" s="228"/>
      <c r="X1149" s="228"/>
      <c r="Y1149" s="228"/>
      <c r="Z1149" s="228"/>
      <c r="AA1149" s="228"/>
      <c r="AB1149" s="228"/>
      <c r="AC1149" s="228"/>
      <c r="AD1149" s="228"/>
    </row>
    <row r="1150" spans="1:30" s="153" customFormat="1" ht="9" customHeight="1" x14ac:dyDescent="0.2">
      <c r="A1150" s="226" t="s">
        <v>74</v>
      </c>
      <c r="B1150" s="119" t="s">
        <v>75</v>
      </c>
      <c r="C1150" s="133"/>
      <c r="D1150" s="134">
        <f t="shared" si="38"/>
        <v>13787</v>
      </c>
      <c r="E1150" s="134">
        <v>12878</v>
      </c>
      <c r="F1150" s="134">
        <v>909</v>
      </c>
      <c r="G1150" s="134">
        <v>65</v>
      </c>
      <c r="H1150" s="224"/>
      <c r="I1150" s="134">
        <f t="shared" si="39"/>
        <v>3420</v>
      </c>
      <c r="J1150" s="134">
        <v>3357</v>
      </c>
      <c r="K1150" s="134">
        <v>63</v>
      </c>
      <c r="L1150" s="134">
        <v>3088</v>
      </c>
      <c r="M1150" s="134">
        <v>1783</v>
      </c>
      <c r="O1150" s="228"/>
      <c r="P1150" s="228"/>
      <c r="Q1150" s="228"/>
      <c r="R1150" s="228"/>
      <c r="S1150" s="228"/>
      <c r="T1150" s="228"/>
      <c r="U1150" s="228"/>
      <c r="V1150" s="228"/>
      <c r="W1150" s="228"/>
      <c r="X1150" s="228"/>
      <c r="Y1150" s="228"/>
      <c r="Z1150" s="228"/>
      <c r="AA1150" s="228"/>
      <c r="AB1150" s="228"/>
      <c r="AC1150" s="228"/>
      <c r="AD1150" s="228"/>
    </row>
    <row r="1151" spans="1:30" s="153" customFormat="1" ht="9" customHeight="1" x14ac:dyDescent="0.2">
      <c r="A1151" s="226" t="s">
        <v>76</v>
      </c>
      <c r="B1151" s="119" t="s">
        <v>77</v>
      </c>
      <c r="C1151" s="133"/>
      <c r="D1151" s="134">
        <f t="shared" si="38"/>
        <v>4098</v>
      </c>
      <c r="E1151" s="134">
        <v>4098</v>
      </c>
      <c r="F1151" s="134">
        <v>0</v>
      </c>
      <c r="G1151" s="134">
        <v>51</v>
      </c>
      <c r="H1151" s="224"/>
      <c r="I1151" s="134">
        <f t="shared" si="39"/>
        <v>806</v>
      </c>
      <c r="J1151" s="134">
        <v>717</v>
      </c>
      <c r="K1151" s="134">
        <v>89</v>
      </c>
      <c r="L1151" s="134">
        <v>8704</v>
      </c>
      <c r="M1151" s="134">
        <v>0</v>
      </c>
      <c r="O1151" s="228"/>
      <c r="P1151" s="228"/>
      <c r="Q1151" s="228"/>
      <c r="R1151" s="228"/>
      <c r="S1151" s="228"/>
      <c r="T1151" s="228"/>
      <c r="U1151" s="228"/>
      <c r="V1151" s="228"/>
      <c r="W1151" s="228"/>
      <c r="X1151" s="228"/>
      <c r="Y1151" s="228"/>
      <c r="Z1151" s="228"/>
      <c r="AA1151" s="228"/>
      <c r="AB1151" s="228"/>
      <c r="AC1151" s="228"/>
      <c r="AD1151" s="228"/>
    </row>
    <row r="1152" spans="1:30" s="153" customFormat="1" ht="9" customHeight="1" x14ac:dyDescent="0.2">
      <c r="A1152" s="226"/>
      <c r="B1152" s="119" t="s">
        <v>78</v>
      </c>
      <c r="C1152" s="133"/>
      <c r="D1152" s="134">
        <f t="shared" si="38"/>
        <v>2471</v>
      </c>
      <c r="E1152" s="134">
        <v>2471</v>
      </c>
      <c r="F1152" s="134">
        <v>0</v>
      </c>
      <c r="G1152" s="134">
        <v>2</v>
      </c>
      <c r="H1152" s="224"/>
      <c r="I1152" s="134">
        <f t="shared" si="39"/>
        <v>1952</v>
      </c>
      <c r="J1152" s="134">
        <v>1880</v>
      </c>
      <c r="K1152" s="134">
        <v>72</v>
      </c>
      <c r="L1152" s="134">
        <v>2458</v>
      </c>
      <c r="M1152" s="134">
        <v>2</v>
      </c>
      <c r="O1152" s="228"/>
      <c r="P1152" s="228"/>
      <c r="Q1152" s="228"/>
      <c r="R1152" s="228"/>
      <c r="S1152" s="228"/>
      <c r="T1152" s="228"/>
      <c r="U1152" s="228"/>
      <c r="V1152" s="228"/>
      <c r="W1152" s="228"/>
      <c r="X1152" s="228"/>
      <c r="Y1152" s="228"/>
      <c r="Z1152" s="228"/>
      <c r="AA1152" s="228"/>
      <c r="AB1152" s="228"/>
      <c r="AC1152" s="228"/>
      <c r="AD1152" s="228"/>
    </row>
    <row r="1153" spans="1:30" s="153" customFormat="1" ht="9" customHeight="1" x14ac:dyDescent="0.2">
      <c r="A1153" s="229"/>
      <c r="B1153" s="233" t="s">
        <v>79</v>
      </c>
      <c r="C1153" s="139"/>
      <c r="D1153" s="140">
        <f t="shared" si="38"/>
        <v>1910</v>
      </c>
      <c r="E1153" s="140">
        <v>1910</v>
      </c>
      <c r="F1153" s="140">
        <v>0</v>
      </c>
      <c r="G1153" s="140">
        <v>0</v>
      </c>
      <c r="H1153" s="230"/>
      <c r="I1153" s="140">
        <f t="shared" si="39"/>
        <v>374</v>
      </c>
      <c r="J1153" s="140">
        <v>333</v>
      </c>
      <c r="K1153" s="140">
        <v>41</v>
      </c>
      <c r="L1153" s="140">
        <v>2221</v>
      </c>
      <c r="M1153" s="140">
        <v>328</v>
      </c>
      <c r="O1153" s="228"/>
      <c r="P1153" s="228"/>
      <c r="Q1153" s="228"/>
      <c r="R1153" s="228"/>
      <c r="S1153" s="228"/>
      <c r="T1153" s="228"/>
      <c r="U1153" s="228"/>
      <c r="V1153" s="228"/>
      <c r="W1153" s="228"/>
      <c r="X1153" s="228"/>
      <c r="Y1153" s="228"/>
      <c r="Z1153" s="228"/>
      <c r="AA1153" s="228"/>
      <c r="AB1153" s="228"/>
      <c r="AC1153" s="228"/>
      <c r="AD1153" s="228"/>
    </row>
    <row r="1154" spans="1:30" s="153" customFormat="1" ht="9" customHeight="1" x14ac:dyDescent="0.2">
      <c r="A1154" s="226"/>
      <c r="B1154" s="119" t="s">
        <v>80</v>
      </c>
      <c r="C1154" s="133"/>
      <c r="D1154" s="134">
        <f t="shared" si="38"/>
        <v>5554</v>
      </c>
      <c r="E1154" s="134">
        <v>5554</v>
      </c>
      <c r="F1154" s="134">
        <v>0</v>
      </c>
      <c r="G1154" s="134">
        <v>0</v>
      </c>
      <c r="H1154" s="224"/>
      <c r="I1154" s="134">
        <f t="shared" si="39"/>
        <v>1838</v>
      </c>
      <c r="J1154" s="134">
        <v>1774</v>
      </c>
      <c r="K1154" s="134">
        <v>64</v>
      </c>
      <c r="L1154" s="134">
        <v>4211</v>
      </c>
      <c r="M1154" s="134">
        <v>0</v>
      </c>
      <c r="O1154" s="228"/>
      <c r="P1154" s="228"/>
      <c r="Q1154" s="228"/>
      <c r="R1154" s="228"/>
      <c r="S1154" s="228"/>
      <c r="T1154" s="228"/>
      <c r="U1154" s="228"/>
      <c r="V1154" s="228"/>
      <c r="W1154" s="228"/>
      <c r="X1154" s="228"/>
      <c r="Y1154" s="228"/>
      <c r="Z1154" s="228"/>
      <c r="AA1154" s="228"/>
      <c r="AB1154" s="228"/>
      <c r="AC1154" s="228"/>
      <c r="AD1154" s="228"/>
    </row>
    <row r="1155" spans="1:30" s="153" customFormat="1" ht="9" customHeight="1" x14ac:dyDescent="0.2">
      <c r="A1155" s="226"/>
      <c r="B1155" s="119" t="s">
        <v>81</v>
      </c>
      <c r="C1155" s="133"/>
      <c r="D1155" s="134">
        <f t="shared" si="38"/>
        <v>9028</v>
      </c>
      <c r="E1155" s="134">
        <v>8112</v>
      </c>
      <c r="F1155" s="134">
        <v>916</v>
      </c>
      <c r="G1155" s="134">
        <v>14</v>
      </c>
      <c r="H1155" s="224"/>
      <c r="I1155" s="134">
        <f t="shared" si="39"/>
        <v>4120</v>
      </c>
      <c r="J1155" s="134">
        <v>3728</v>
      </c>
      <c r="K1155" s="134">
        <v>392</v>
      </c>
      <c r="L1155" s="134">
        <v>9137</v>
      </c>
      <c r="M1155" s="134">
        <v>0</v>
      </c>
      <c r="O1155" s="228"/>
      <c r="P1155" s="228"/>
      <c r="Q1155" s="228"/>
      <c r="R1155" s="228"/>
      <c r="S1155" s="228"/>
      <c r="T1155" s="228"/>
      <c r="U1155" s="228"/>
      <c r="V1155" s="228"/>
      <c r="W1155" s="228"/>
      <c r="X1155" s="228"/>
      <c r="Y1155" s="228"/>
      <c r="Z1155" s="228"/>
      <c r="AA1155" s="228"/>
      <c r="AB1155" s="228"/>
      <c r="AC1155" s="228"/>
      <c r="AD1155" s="228"/>
    </row>
    <row r="1156" spans="1:30" s="153" customFormat="1" ht="9" customHeight="1" x14ac:dyDescent="0.2">
      <c r="A1156" s="226" t="s">
        <v>82</v>
      </c>
      <c r="B1156" s="124" t="s">
        <v>83</v>
      </c>
      <c r="C1156" s="133"/>
      <c r="D1156" s="134">
        <f t="shared" si="38"/>
        <v>2709</v>
      </c>
      <c r="E1156" s="134">
        <v>2707</v>
      </c>
      <c r="F1156" s="134">
        <v>2</v>
      </c>
      <c r="G1156" s="134">
        <v>14</v>
      </c>
      <c r="H1156" s="224"/>
      <c r="I1156" s="134">
        <f t="shared" si="39"/>
        <v>1123</v>
      </c>
      <c r="J1156" s="134">
        <v>1120</v>
      </c>
      <c r="K1156" s="134">
        <v>3</v>
      </c>
      <c r="L1156" s="134">
        <v>2311</v>
      </c>
      <c r="M1156" s="134">
        <v>2</v>
      </c>
      <c r="O1156" s="228"/>
      <c r="P1156" s="228"/>
      <c r="Q1156" s="228"/>
      <c r="R1156" s="228"/>
      <c r="S1156" s="228"/>
      <c r="T1156" s="228"/>
      <c r="U1156" s="228"/>
      <c r="V1156" s="228"/>
      <c r="W1156" s="228"/>
      <c r="X1156" s="228"/>
      <c r="Y1156" s="228"/>
      <c r="Z1156" s="228"/>
      <c r="AA1156" s="228"/>
      <c r="AB1156" s="228"/>
      <c r="AC1156" s="228"/>
      <c r="AD1156" s="228"/>
    </row>
    <row r="1157" spans="1:30" s="153" customFormat="1" ht="9" customHeight="1" x14ac:dyDescent="0.2">
      <c r="A1157" s="229"/>
      <c r="B1157" s="233" t="s">
        <v>84</v>
      </c>
      <c r="C1157" s="139"/>
      <c r="D1157" s="140">
        <f t="shared" si="38"/>
        <v>5630</v>
      </c>
      <c r="E1157" s="140">
        <v>5630</v>
      </c>
      <c r="F1157" s="140">
        <v>0</v>
      </c>
      <c r="G1157" s="140">
        <v>0</v>
      </c>
      <c r="H1157" s="230"/>
      <c r="I1157" s="140">
        <f t="shared" si="39"/>
        <v>5407</v>
      </c>
      <c r="J1157" s="140">
        <v>5407</v>
      </c>
      <c r="K1157" s="140">
        <v>0</v>
      </c>
      <c r="L1157" s="140">
        <v>2981</v>
      </c>
      <c r="M1157" s="140">
        <v>0</v>
      </c>
      <c r="O1157" s="228"/>
      <c r="P1157" s="228"/>
      <c r="Q1157" s="228"/>
      <c r="R1157" s="228"/>
      <c r="S1157" s="228"/>
      <c r="T1157" s="228"/>
      <c r="U1157" s="228"/>
      <c r="V1157" s="228"/>
      <c r="W1157" s="228"/>
      <c r="X1157" s="228"/>
      <c r="Y1157" s="228"/>
      <c r="Z1157" s="228"/>
      <c r="AA1157" s="228"/>
      <c r="AB1157" s="228"/>
      <c r="AC1157" s="228"/>
      <c r="AD1157" s="228"/>
    </row>
    <row r="1158" spans="1:30" s="153" customFormat="1" ht="9" customHeight="1" x14ac:dyDescent="0.2">
      <c r="A1158" s="226"/>
      <c r="B1158" s="119" t="s">
        <v>85</v>
      </c>
      <c r="C1158" s="133"/>
      <c r="D1158" s="134">
        <f t="shared" si="38"/>
        <v>15794</v>
      </c>
      <c r="E1158" s="134">
        <v>13591</v>
      </c>
      <c r="F1158" s="134">
        <v>2203</v>
      </c>
      <c r="G1158" s="134">
        <v>89</v>
      </c>
      <c r="H1158" s="224"/>
      <c r="I1158" s="134">
        <f t="shared" si="39"/>
        <v>4063</v>
      </c>
      <c r="J1158" s="134">
        <v>3852</v>
      </c>
      <c r="K1158" s="134">
        <v>211</v>
      </c>
      <c r="L1158" s="134">
        <v>10339</v>
      </c>
      <c r="M1158" s="134">
        <v>86</v>
      </c>
      <c r="O1158" s="228"/>
      <c r="P1158" s="228"/>
      <c r="Q1158" s="228"/>
      <c r="R1158" s="228"/>
      <c r="S1158" s="228"/>
      <c r="T1158" s="228"/>
      <c r="U1158" s="228"/>
      <c r="V1158" s="228"/>
      <c r="W1158" s="228"/>
      <c r="X1158" s="228"/>
      <c r="Y1158" s="228"/>
      <c r="Z1158" s="228"/>
      <c r="AA1158" s="228"/>
      <c r="AB1158" s="228"/>
      <c r="AC1158" s="228"/>
      <c r="AD1158" s="228"/>
    </row>
    <row r="1159" spans="1:30" s="153" customFormat="1" ht="9" customHeight="1" x14ac:dyDescent="0.2">
      <c r="A1159" s="226" t="s">
        <v>86</v>
      </c>
      <c r="B1159" s="119" t="s">
        <v>87</v>
      </c>
      <c r="C1159" s="133"/>
      <c r="D1159" s="134">
        <f t="shared" si="38"/>
        <v>13919</v>
      </c>
      <c r="E1159" s="134">
        <v>13046</v>
      </c>
      <c r="F1159" s="134">
        <v>873</v>
      </c>
      <c r="G1159" s="134">
        <v>84</v>
      </c>
      <c r="H1159" s="224"/>
      <c r="I1159" s="134">
        <f t="shared" si="39"/>
        <v>3552</v>
      </c>
      <c r="J1159" s="134">
        <v>3358</v>
      </c>
      <c r="K1159" s="134">
        <v>194</v>
      </c>
      <c r="L1159" s="134">
        <v>6301</v>
      </c>
      <c r="M1159" s="134">
        <v>4348</v>
      </c>
      <c r="O1159" s="228"/>
      <c r="P1159" s="228"/>
      <c r="Q1159" s="228"/>
      <c r="R1159" s="228"/>
      <c r="S1159" s="228"/>
      <c r="T1159" s="228"/>
      <c r="U1159" s="228"/>
      <c r="V1159" s="228"/>
      <c r="W1159" s="228"/>
      <c r="X1159" s="228"/>
      <c r="Y1159" s="228"/>
      <c r="Z1159" s="228"/>
      <c r="AA1159" s="228"/>
      <c r="AB1159" s="228"/>
      <c r="AC1159" s="228"/>
      <c r="AD1159" s="228"/>
    </row>
    <row r="1160" spans="1:30" s="153" customFormat="1" ht="9" customHeight="1" x14ac:dyDescent="0.2">
      <c r="A1160" s="226" t="s">
        <v>88</v>
      </c>
      <c r="B1160" s="124" t="s">
        <v>88</v>
      </c>
      <c r="C1160" s="133"/>
      <c r="D1160" s="134">
        <f t="shared" si="38"/>
        <v>3774</v>
      </c>
      <c r="E1160" s="134">
        <v>3223</v>
      </c>
      <c r="F1160" s="134">
        <v>551</v>
      </c>
      <c r="G1160" s="134">
        <v>0</v>
      </c>
      <c r="H1160" s="224"/>
      <c r="I1160" s="134">
        <f t="shared" si="39"/>
        <v>1030</v>
      </c>
      <c r="J1160" s="134">
        <v>999</v>
      </c>
      <c r="K1160" s="134">
        <v>31</v>
      </c>
      <c r="L1160" s="134">
        <v>5015</v>
      </c>
      <c r="M1160" s="134">
        <v>0</v>
      </c>
      <c r="O1160" s="228"/>
      <c r="P1160" s="228"/>
      <c r="Q1160" s="228"/>
      <c r="R1160" s="228"/>
      <c r="S1160" s="228"/>
      <c r="T1160" s="228"/>
      <c r="U1160" s="228"/>
      <c r="V1160" s="228"/>
      <c r="W1160" s="228"/>
      <c r="X1160" s="228"/>
      <c r="Y1160" s="228"/>
      <c r="Z1160" s="228"/>
      <c r="AA1160" s="228"/>
      <c r="AB1160" s="228"/>
      <c r="AC1160" s="228"/>
      <c r="AD1160" s="228"/>
    </row>
    <row r="1161" spans="1:30" s="151" customFormat="1" ht="9" customHeight="1" x14ac:dyDescent="0.2">
      <c r="A1161" s="219"/>
      <c r="B1161" s="219"/>
      <c r="C1161" s="219"/>
      <c r="D1161" s="220"/>
      <c r="E1161" s="220"/>
      <c r="F1161" s="220"/>
      <c r="G1161" s="220"/>
      <c r="H1161" s="220"/>
      <c r="I1161" s="220"/>
      <c r="J1161" s="220"/>
      <c r="K1161" s="220"/>
      <c r="L1161" s="220"/>
      <c r="M1161" s="220"/>
      <c r="N1161" s="221"/>
      <c r="O1161" s="222"/>
      <c r="P1161" s="222"/>
      <c r="Q1161" s="222"/>
      <c r="R1161" s="222"/>
      <c r="S1161" s="222"/>
      <c r="T1161" s="222"/>
      <c r="U1161" s="222"/>
      <c r="V1161" s="222"/>
      <c r="W1161" s="222"/>
      <c r="X1161" s="222"/>
      <c r="Y1161" s="222"/>
      <c r="Z1161" s="222"/>
      <c r="AA1161" s="222"/>
      <c r="AB1161" s="222"/>
      <c r="AC1161" s="222"/>
      <c r="AD1161" s="222"/>
    </row>
    <row r="1162" spans="1:30" s="151" customFormat="1" ht="9" customHeight="1" x14ac:dyDescent="0.2">
      <c r="A1162" s="136">
        <v>2013</v>
      </c>
      <c r="B1162" s="223"/>
      <c r="C1162" s="223"/>
      <c r="D1162" s="224"/>
      <c r="E1162" s="224"/>
      <c r="F1162" s="224"/>
      <c r="G1162" s="224"/>
      <c r="H1162" s="224"/>
      <c r="I1162" s="224"/>
      <c r="J1162" s="224"/>
      <c r="K1162" s="224"/>
      <c r="L1162" s="224"/>
      <c r="M1162" s="224"/>
      <c r="N1162" s="221"/>
      <c r="O1162" s="222"/>
      <c r="P1162" s="222"/>
      <c r="Q1162" s="222"/>
      <c r="R1162" s="222"/>
      <c r="S1162" s="222"/>
      <c r="T1162" s="222"/>
      <c r="U1162" s="222"/>
      <c r="V1162" s="222"/>
      <c r="W1162" s="222"/>
      <c r="X1162" s="222"/>
      <c r="Y1162" s="222"/>
      <c r="Z1162" s="222"/>
      <c r="AA1162" s="222"/>
      <c r="AB1162" s="222"/>
      <c r="AC1162" s="222"/>
      <c r="AD1162" s="222"/>
    </row>
    <row r="1163" spans="1:30" s="151" customFormat="1" ht="9" customHeight="1" x14ac:dyDescent="0.2">
      <c r="A1163" s="162" t="s">
        <v>10</v>
      </c>
      <c r="B1163" s="472"/>
      <c r="C1163" s="628">
        <f>SUM(D1165:D1223)</f>
        <v>1023188</v>
      </c>
      <c r="D1163" s="628"/>
      <c r="E1163" s="472">
        <f>SUM(E1165:E1223)</f>
        <v>750663</v>
      </c>
      <c r="F1163" s="472">
        <f>SUM(F1165:F1223)</f>
        <v>272525</v>
      </c>
      <c r="G1163" s="472">
        <f>SUM(G1165:G1223)</f>
        <v>12720</v>
      </c>
      <c r="H1163" s="472"/>
      <c r="I1163" s="472">
        <f>SUM(I1165:I1223)</f>
        <v>248824</v>
      </c>
      <c r="J1163" s="472">
        <f>SUM(J1165:J1223)</f>
        <v>226425</v>
      </c>
      <c r="K1163" s="472">
        <f>SUM(K1165:K1223)</f>
        <v>22399</v>
      </c>
      <c r="L1163" s="472">
        <f>SUM(L1165:L1223)</f>
        <v>370083</v>
      </c>
      <c r="M1163" s="472">
        <f>SUM(M1165:M1223)</f>
        <v>45434</v>
      </c>
      <c r="N1163" s="472"/>
      <c r="O1163" s="222"/>
      <c r="P1163" s="222"/>
      <c r="Q1163" s="222"/>
      <c r="R1163" s="222"/>
      <c r="S1163" s="222"/>
      <c r="T1163" s="222"/>
      <c r="U1163" s="222"/>
      <c r="V1163" s="222"/>
      <c r="W1163" s="222"/>
      <c r="X1163" s="222"/>
      <c r="Y1163" s="222"/>
      <c r="Z1163" s="222"/>
      <c r="AA1163" s="222"/>
      <c r="AB1163" s="222"/>
      <c r="AC1163" s="222"/>
      <c r="AD1163" s="222"/>
    </row>
    <row r="1164" spans="1:30" s="151" customFormat="1" ht="3.95" customHeight="1" x14ac:dyDescent="0.2">
      <c r="A1164" s="136"/>
      <c r="B1164" s="225"/>
      <c r="C1164" s="225"/>
      <c r="D1164" s="472"/>
      <c r="E1164" s="472"/>
      <c r="F1164" s="472"/>
      <c r="G1164" s="472"/>
      <c r="H1164" s="472"/>
      <c r="I1164" s="472"/>
      <c r="J1164" s="472"/>
      <c r="K1164" s="472"/>
      <c r="L1164" s="472"/>
      <c r="M1164" s="472"/>
      <c r="N1164" s="221"/>
      <c r="O1164" s="222"/>
      <c r="P1164" s="222"/>
      <c r="Q1164" s="222"/>
      <c r="R1164" s="222"/>
      <c r="S1164" s="222"/>
      <c r="T1164" s="222"/>
      <c r="U1164" s="222"/>
      <c r="V1164" s="222"/>
      <c r="W1164" s="222"/>
      <c r="X1164" s="222"/>
      <c r="Y1164" s="222"/>
      <c r="Z1164" s="222"/>
      <c r="AA1164" s="222"/>
      <c r="AB1164" s="222"/>
      <c r="AC1164" s="222"/>
      <c r="AD1164" s="222"/>
    </row>
    <row r="1165" spans="1:30" s="151" customFormat="1" ht="9" customHeight="1" x14ac:dyDescent="0.2">
      <c r="A1165" s="226" t="s">
        <v>14</v>
      </c>
      <c r="B1165" s="119" t="s">
        <v>14</v>
      </c>
      <c r="C1165" s="133"/>
      <c r="D1165" s="134">
        <f t="shared" ref="D1165:D1188" si="40">SUM(E1165:F1165)</f>
        <v>8788</v>
      </c>
      <c r="E1165" s="134">
        <v>6158</v>
      </c>
      <c r="F1165" s="134">
        <v>2630</v>
      </c>
      <c r="G1165" s="134">
        <v>58</v>
      </c>
      <c r="H1165" s="224"/>
      <c r="I1165" s="134">
        <f t="shared" ref="I1165:I1188" si="41">SUM(J1165:K1165)</f>
        <v>1480</v>
      </c>
      <c r="J1165" s="134">
        <v>1421</v>
      </c>
      <c r="K1165" s="134">
        <v>59</v>
      </c>
      <c r="L1165" s="134">
        <v>4230</v>
      </c>
      <c r="M1165" s="134">
        <v>147</v>
      </c>
      <c r="N1165" s="221"/>
      <c r="O1165" s="222"/>
      <c r="P1165" s="222"/>
      <c r="Q1165" s="222"/>
      <c r="R1165" s="222"/>
      <c r="S1165" s="222"/>
      <c r="T1165" s="222"/>
      <c r="U1165" s="222"/>
      <c r="V1165" s="222"/>
      <c r="W1165" s="222"/>
      <c r="X1165" s="222"/>
      <c r="Y1165" s="222"/>
      <c r="Z1165" s="222"/>
      <c r="AA1165" s="222"/>
      <c r="AB1165" s="222"/>
      <c r="AC1165" s="222"/>
      <c r="AD1165" s="222"/>
    </row>
    <row r="1166" spans="1:30" s="153" customFormat="1" ht="9" customHeight="1" x14ac:dyDescent="0.2">
      <c r="A1166" s="226" t="s">
        <v>15</v>
      </c>
      <c r="B1166" s="119" t="s">
        <v>16</v>
      </c>
      <c r="C1166" s="133"/>
      <c r="D1166" s="134">
        <f t="shared" si="40"/>
        <v>5006</v>
      </c>
      <c r="E1166" s="134">
        <v>5003</v>
      </c>
      <c r="F1166" s="134">
        <v>3</v>
      </c>
      <c r="G1166" s="134">
        <v>0</v>
      </c>
      <c r="H1166" s="224"/>
      <c r="I1166" s="134">
        <f t="shared" si="41"/>
        <v>487</v>
      </c>
      <c r="J1166" s="134">
        <v>441</v>
      </c>
      <c r="K1166" s="134">
        <v>46</v>
      </c>
      <c r="L1166" s="134">
        <v>4311</v>
      </c>
      <c r="M1166" s="134">
        <v>0</v>
      </c>
      <c r="N1166" s="227"/>
      <c r="O1166" s="228"/>
      <c r="P1166" s="228"/>
      <c r="Q1166" s="228"/>
      <c r="R1166" s="228"/>
      <c r="S1166" s="228"/>
      <c r="T1166" s="228"/>
      <c r="U1166" s="228"/>
      <c r="V1166" s="228"/>
      <c r="W1166" s="228"/>
      <c r="X1166" s="228"/>
      <c r="Y1166" s="228"/>
      <c r="Z1166" s="228"/>
      <c r="AA1166" s="228"/>
      <c r="AB1166" s="228"/>
      <c r="AC1166" s="228"/>
      <c r="AD1166" s="228"/>
    </row>
    <row r="1167" spans="1:30" s="153" customFormat="1" ht="9" customHeight="1" x14ac:dyDescent="0.2">
      <c r="A1167" s="226"/>
      <c r="B1167" s="119" t="s">
        <v>17</v>
      </c>
      <c r="C1167" s="133"/>
      <c r="D1167" s="134">
        <f t="shared" si="40"/>
        <v>37850</v>
      </c>
      <c r="E1167" s="134">
        <v>37478</v>
      </c>
      <c r="F1167" s="134">
        <v>372</v>
      </c>
      <c r="G1167" s="134">
        <v>10</v>
      </c>
      <c r="H1167" s="224"/>
      <c r="I1167" s="134">
        <f t="shared" si="41"/>
        <v>931</v>
      </c>
      <c r="J1167" s="134">
        <v>847</v>
      </c>
      <c r="K1167" s="134">
        <v>84</v>
      </c>
      <c r="L1167" s="134">
        <v>8094</v>
      </c>
      <c r="M1167" s="134">
        <v>1450</v>
      </c>
      <c r="N1167" s="227"/>
      <c r="O1167" s="228"/>
      <c r="P1167" s="228"/>
      <c r="Q1167" s="228"/>
      <c r="R1167" s="228"/>
      <c r="S1167" s="228"/>
      <c r="T1167" s="228"/>
      <c r="U1167" s="228"/>
      <c r="V1167" s="228"/>
      <c r="W1167" s="228"/>
      <c r="X1167" s="228"/>
      <c r="Y1167" s="228"/>
      <c r="Z1167" s="228"/>
      <c r="AA1167" s="228"/>
      <c r="AB1167" s="228"/>
      <c r="AC1167" s="228"/>
      <c r="AD1167" s="228"/>
    </row>
    <row r="1168" spans="1:30" s="151" customFormat="1" ht="9" customHeight="1" x14ac:dyDescent="0.2">
      <c r="A1168" s="229" t="s">
        <v>112</v>
      </c>
      <c r="B1168" s="233" t="s">
        <v>18</v>
      </c>
      <c r="C1168" s="139"/>
      <c r="D1168" s="140">
        <f t="shared" si="40"/>
        <v>6830</v>
      </c>
      <c r="E1168" s="140">
        <v>6656</v>
      </c>
      <c r="F1168" s="140">
        <v>174</v>
      </c>
      <c r="G1168" s="140">
        <v>0</v>
      </c>
      <c r="H1168" s="230"/>
      <c r="I1168" s="140">
        <f t="shared" si="41"/>
        <v>6330</v>
      </c>
      <c r="J1168" s="140">
        <v>6216</v>
      </c>
      <c r="K1168" s="140">
        <v>114</v>
      </c>
      <c r="L1168" s="140">
        <v>2498</v>
      </c>
      <c r="M1168" s="140">
        <v>1078</v>
      </c>
      <c r="N1168" s="221"/>
      <c r="O1168" s="222"/>
      <c r="P1168" s="222"/>
      <c r="Q1168" s="222"/>
      <c r="R1168" s="222"/>
      <c r="S1168" s="222"/>
      <c r="T1168" s="222"/>
      <c r="U1168" s="222"/>
      <c r="V1168" s="222"/>
      <c r="W1168" s="222"/>
      <c r="X1168" s="222"/>
      <c r="Y1168" s="222"/>
      <c r="Z1168" s="222"/>
      <c r="AA1168" s="222"/>
      <c r="AB1168" s="222"/>
      <c r="AC1168" s="222"/>
      <c r="AD1168" s="222"/>
    </row>
    <row r="1169" spans="1:30" s="151" customFormat="1" ht="9" customHeight="1" x14ac:dyDescent="0.2">
      <c r="A1169" s="226"/>
      <c r="B1169" s="119" t="s">
        <v>19</v>
      </c>
      <c r="C1169" s="133"/>
      <c r="D1169" s="134">
        <f t="shared" si="40"/>
        <v>866</v>
      </c>
      <c r="E1169" s="134">
        <v>160</v>
      </c>
      <c r="F1169" s="134">
        <v>706</v>
      </c>
      <c r="G1169" s="134">
        <v>290</v>
      </c>
      <c r="H1169" s="224"/>
      <c r="I1169" s="134">
        <f t="shared" si="41"/>
        <v>889</v>
      </c>
      <c r="J1169" s="134">
        <v>889</v>
      </c>
      <c r="K1169" s="134">
        <v>0</v>
      </c>
      <c r="L1169" s="134">
        <v>2497</v>
      </c>
      <c r="M1169" s="134">
        <v>0</v>
      </c>
      <c r="N1169" s="221"/>
      <c r="O1169" s="222"/>
      <c r="P1169" s="222"/>
      <c r="Q1169" s="222"/>
      <c r="R1169" s="222"/>
      <c r="S1169" s="222"/>
      <c r="T1169" s="222"/>
      <c r="U1169" s="222"/>
      <c r="V1169" s="222"/>
      <c r="W1169" s="222"/>
      <c r="X1169" s="222"/>
      <c r="Y1169" s="222"/>
      <c r="Z1169" s="222"/>
      <c r="AA1169" s="222"/>
      <c r="AB1169" s="222"/>
      <c r="AC1169" s="222"/>
      <c r="AD1169" s="222"/>
    </row>
    <row r="1170" spans="1:30" s="153" customFormat="1" ht="9" customHeight="1" x14ac:dyDescent="0.2">
      <c r="A1170" s="226"/>
      <c r="B1170" s="119" t="s">
        <v>20</v>
      </c>
      <c r="C1170" s="133"/>
      <c r="D1170" s="134">
        <f t="shared" si="40"/>
        <v>28498</v>
      </c>
      <c r="E1170" s="134">
        <v>9025</v>
      </c>
      <c r="F1170" s="134">
        <v>19473</v>
      </c>
      <c r="G1170" s="134">
        <v>878</v>
      </c>
      <c r="H1170" s="224"/>
      <c r="I1170" s="134">
        <f t="shared" si="41"/>
        <v>8396</v>
      </c>
      <c r="J1170" s="134">
        <v>1748</v>
      </c>
      <c r="K1170" s="134">
        <v>6648</v>
      </c>
      <c r="L1170" s="134">
        <v>349</v>
      </c>
      <c r="M1170" s="134">
        <v>140</v>
      </c>
      <c r="N1170" s="227"/>
      <c r="O1170" s="222"/>
      <c r="P1170" s="222"/>
      <c r="Q1170" s="222"/>
      <c r="R1170" s="222"/>
      <c r="S1170" s="222"/>
      <c r="T1170" s="222"/>
      <c r="U1170" s="222"/>
      <c r="V1170" s="222"/>
      <c r="W1170" s="222"/>
      <c r="X1170" s="222"/>
      <c r="Y1170" s="222"/>
      <c r="Z1170" s="222"/>
      <c r="AA1170" s="222"/>
      <c r="AB1170" s="222"/>
      <c r="AC1170" s="228"/>
      <c r="AD1170" s="228"/>
    </row>
    <row r="1171" spans="1:30" s="153" customFormat="1" ht="9" customHeight="1" x14ac:dyDescent="0.2">
      <c r="A1171" s="226" t="s">
        <v>21</v>
      </c>
      <c r="B1171" s="119" t="s">
        <v>21</v>
      </c>
      <c r="C1171" s="133"/>
      <c r="D1171" s="134">
        <f t="shared" si="40"/>
        <v>2727</v>
      </c>
      <c r="E1171" s="134">
        <v>2727</v>
      </c>
      <c r="F1171" s="134">
        <v>0</v>
      </c>
      <c r="G1171" s="134">
        <v>4</v>
      </c>
      <c r="H1171" s="224"/>
      <c r="I1171" s="134">
        <f t="shared" si="41"/>
        <v>846</v>
      </c>
      <c r="J1171" s="134">
        <v>829</v>
      </c>
      <c r="K1171" s="134">
        <v>17</v>
      </c>
      <c r="L1171" s="134">
        <v>1355</v>
      </c>
      <c r="M1171" s="134">
        <v>0</v>
      </c>
      <c r="N1171" s="227"/>
      <c r="O1171" s="228"/>
      <c r="P1171" s="228"/>
      <c r="Q1171" s="228"/>
      <c r="R1171" s="228"/>
      <c r="S1171" s="228"/>
      <c r="T1171" s="228"/>
      <c r="U1171" s="228"/>
      <c r="V1171" s="228"/>
      <c r="W1171" s="228"/>
      <c r="X1171" s="228"/>
      <c r="Y1171" s="228"/>
      <c r="Z1171" s="228"/>
      <c r="AA1171" s="228"/>
      <c r="AB1171" s="228"/>
      <c r="AC1171" s="228"/>
      <c r="AD1171" s="228"/>
    </row>
    <row r="1172" spans="1:30" s="153" customFormat="1" ht="9" customHeight="1" x14ac:dyDescent="0.2">
      <c r="A1172" s="229"/>
      <c r="B1172" s="233" t="s">
        <v>22</v>
      </c>
      <c r="C1172" s="139"/>
      <c r="D1172" s="140">
        <f t="shared" si="40"/>
        <v>4704</v>
      </c>
      <c r="E1172" s="140">
        <v>3976</v>
      </c>
      <c r="F1172" s="140">
        <v>728</v>
      </c>
      <c r="G1172" s="140">
        <v>203</v>
      </c>
      <c r="H1172" s="230"/>
      <c r="I1172" s="140">
        <f t="shared" si="41"/>
        <v>47138</v>
      </c>
      <c r="J1172" s="140">
        <v>47103</v>
      </c>
      <c r="K1172" s="140">
        <v>35</v>
      </c>
      <c r="L1172" s="140">
        <v>2059</v>
      </c>
      <c r="M1172" s="140">
        <v>29</v>
      </c>
      <c r="N1172" s="227"/>
      <c r="O1172" s="228"/>
      <c r="P1172" s="228"/>
      <c r="Q1172" s="228"/>
      <c r="R1172" s="228"/>
      <c r="S1172" s="228"/>
      <c r="T1172" s="228"/>
      <c r="U1172" s="228"/>
      <c r="V1172" s="228"/>
      <c r="W1172" s="228"/>
      <c r="X1172" s="228"/>
      <c r="Y1172" s="228"/>
      <c r="Z1172" s="228"/>
      <c r="AA1172" s="228"/>
      <c r="AB1172" s="228"/>
      <c r="AC1172" s="228"/>
      <c r="AD1172" s="228"/>
    </row>
    <row r="1173" spans="1:30" s="153" customFormat="1" ht="9" customHeight="1" x14ac:dyDescent="0.2">
      <c r="A1173" s="226" t="s">
        <v>23</v>
      </c>
      <c r="B1173" s="119" t="s">
        <v>24</v>
      </c>
      <c r="C1173" s="133"/>
      <c r="D1173" s="134">
        <f t="shared" si="40"/>
        <v>7473</v>
      </c>
      <c r="E1173" s="134">
        <v>5760</v>
      </c>
      <c r="F1173" s="134">
        <v>1713</v>
      </c>
      <c r="G1173" s="134">
        <v>4</v>
      </c>
      <c r="H1173" s="224"/>
      <c r="I1173" s="134">
        <f t="shared" si="41"/>
        <v>3861</v>
      </c>
      <c r="J1173" s="134">
        <v>3493</v>
      </c>
      <c r="K1173" s="134">
        <v>368</v>
      </c>
      <c r="L1173" s="134">
        <v>4973</v>
      </c>
      <c r="M1173" s="134">
        <v>0</v>
      </c>
      <c r="N1173" s="231"/>
      <c r="O1173" s="228"/>
      <c r="P1173" s="228"/>
      <c r="Q1173" s="228"/>
      <c r="R1173" s="228"/>
      <c r="S1173" s="228"/>
      <c r="T1173" s="228"/>
      <c r="U1173" s="228"/>
      <c r="V1173" s="228"/>
      <c r="W1173" s="228"/>
      <c r="X1173" s="228"/>
      <c r="Y1173" s="228"/>
      <c r="Z1173" s="228"/>
      <c r="AA1173" s="228"/>
      <c r="AB1173" s="228"/>
      <c r="AC1173" s="228"/>
      <c r="AD1173" s="228"/>
    </row>
    <row r="1174" spans="1:30" s="153" customFormat="1" ht="9" customHeight="1" x14ac:dyDescent="0.2">
      <c r="A1174" s="226" t="s">
        <v>25</v>
      </c>
      <c r="B1174" s="119" t="s">
        <v>25</v>
      </c>
      <c r="C1174" s="133"/>
      <c r="D1174" s="134">
        <f t="shared" si="40"/>
        <v>2765</v>
      </c>
      <c r="E1174" s="134">
        <v>2765</v>
      </c>
      <c r="F1174" s="134">
        <v>0</v>
      </c>
      <c r="G1174" s="134">
        <v>19</v>
      </c>
      <c r="H1174" s="224"/>
      <c r="I1174" s="134">
        <f t="shared" si="41"/>
        <v>400</v>
      </c>
      <c r="J1174" s="134">
        <v>400</v>
      </c>
      <c r="K1174" s="134">
        <v>0</v>
      </c>
      <c r="L1174" s="134">
        <v>2983</v>
      </c>
      <c r="M1174" s="134">
        <v>0</v>
      </c>
      <c r="N1174" s="231"/>
      <c r="O1174" s="228"/>
      <c r="P1174" s="228"/>
      <c r="Q1174" s="228"/>
      <c r="R1174" s="228"/>
      <c r="S1174" s="228"/>
      <c r="T1174" s="228"/>
      <c r="U1174" s="228"/>
      <c r="V1174" s="228"/>
      <c r="W1174" s="228"/>
      <c r="X1174" s="228"/>
      <c r="Y1174" s="228"/>
      <c r="Z1174" s="228"/>
      <c r="AA1174" s="228"/>
      <c r="AB1174" s="228"/>
      <c r="AC1174" s="228"/>
      <c r="AD1174" s="228"/>
    </row>
    <row r="1175" spans="1:30" s="153" customFormat="1" ht="9" customHeight="1" x14ac:dyDescent="0.2">
      <c r="A1175" s="226"/>
      <c r="B1175" s="119" t="s">
        <v>26</v>
      </c>
      <c r="C1175" s="133"/>
      <c r="D1175" s="134">
        <f t="shared" si="40"/>
        <v>4122</v>
      </c>
      <c r="E1175" s="134">
        <v>3467</v>
      </c>
      <c r="F1175" s="134">
        <v>655</v>
      </c>
      <c r="G1175" s="134">
        <v>177</v>
      </c>
      <c r="H1175" s="224"/>
      <c r="I1175" s="134">
        <f t="shared" si="41"/>
        <v>876</v>
      </c>
      <c r="J1175" s="134">
        <v>771</v>
      </c>
      <c r="K1175" s="134">
        <v>105</v>
      </c>
      <c r="L1175" s="134">
        <v>1867</v>
      </c>
      <c r="M1175" s="134">
        <v>0</v>
      </c>
      <c r="N1175" s="231"/>
      <c r="O1175" s="228"/>
      <c r="P1175" s="228"/>
      <c r="Q1175" s="228"/>
      <c r="R1175" s="228"/>
      <c r="S1175" s="228"/>
      <c r="T1175" s="228"/>
      <c r="U1175" s="228"/>
      <c r="V1175" s="228"/>
      <c r="W1175" s="228"/>
      <c r="X1175" s="228"/>
      <c r="Y1175" s="228"/>
      <c r="Z1175" s="228"/>
      <c r="AA1175" s="228"/>
      <c r="AB1175" s="228"/>
      <c r="AC1175" s="228"/>
      <c r="AD1175" s="228"/>
    </row>
    <row r="1176" spans="1:30" s="153" customFormat="1" ht="9" customHeight="1" x14ac:dyDescent="0.2">
      <c r="A1176" s="229" t="s">
        <v>27</v>
      </c>
      <c r="B1176" s="233" t="s">
        <v>96</v>
      </c>
      <c r="C1176" s="139"/>
      <c r="D1176" s="140">
        <f t="shared" si="40"/>
        <v>8795</v>
      </c>
      <c r="E1176" s="140">
        <v>8091</v>
      </c>
      <c r="F1176" s="140">
        <v>704</v>
      </c>
      <c r="G1176" s="140">
        <v>26</v>
      </c>
      <c r="H1176" s="230"/>
      <c r="I1176" s="140">
        <f t="shared" si="41"/>
        <v>1639</v>
      </c>
      <c r="J1176" s="140">
        <v>1612</v>
      </c>
      <c r="K1176" s="140">
        <v>27</v>
      </c>
      <c r="L1176" s="140">
        <v>5000</v>
      </c>
      <c r="M1176" s="140">
        <v>470</v>
      </c>
      <c r="N1176" s="231"/>
      <c r="O1176" s="228"/>
      <c r="P1176" s="228"/>
      <c r="Q1176" s="228"/>
      <c r="R1176" s="228"/>
      <c r="S1176" s="228"/>
      <c r="T1176" s="228"/>
      <c r="U1176" s="228"/>
      <c r="V1176" s="228"/>
      <c r="W1176" s="228"/>
      <c r="X1176" s="228"/>
      <c r="Y1176" s="228"/>
      <c r="Z1176" s="228"/>
      <c r="AA1176" s="228"/>
      <c r="AB1176" s="228"/>
      <c r="AC1176" s="228"/>
      <c r="AD1176" s="228"/>
    </row>
    <row r="1177" spans="1:30" s="153" customFormat="1" ht="9" customHeight="1" x14ac:dyDescent="0.2">
      <c r="A1177" s="226"/>
      <c r="B1177" s="124" t="s">
        <v>89</v>
      </c>
      <c r="C1177" s="133"/>
      <c r="D1177" s="134">
        <f t="shared" si="40"/>
        <v>0</v>
      </c>
      <c r="E1177" s="134">
        <v>0</v>
      </c>
      <c r="F1177" s="134">
        <v>0</v>
      </c>
      <c r="G1177" s="134">
        <v>0</v>
      </c>
      <c r="H1177" s="224"/>
      <c r="I1177" s="134">
        <f t="shared" si="41"/>
        <v>107</v>
      </c>
      <c r="J1177" s="134">
        <v>106</v>
      </c>
      <c r="K1177" s="134">
        <v>1</v>
      </c>
      <c r="L1177" s="134">
        <v>585</v>
      </c>
      <c r="M1177" s="134">
        <v>0</v>
      </c>
      <c r="N1177" s="231"/>
      <c r="O1177" s="228"/>
      <c r="P1177" s="228"/>
      <c r="Q1177" s="228"/>
      <c r="R1177" s="228"/>
      <c r="S1177" s="228"/>
      <c r="T1177" s="228"/>
      <c r="U1177" s="228"/>
      <c r="V1177" s="228"/>
      <c r="W1177" s="228"/>
      <c r="X1177" s="228"/>
      <c r="Y1177" s="228"/>
      <c r="Z1177" s="228"/>
      <c r="AA1177" s="228"/>
      <c r="AB1177" s="228"/>
      <c r="AC1177" s="228"/>
      <c r="AD1177" s="228"/>
    </row>
    <row r="1178" spans="1:30" s="153" customFormat="1" ht="9" customHeight="1" x14ac:dyDescent="0.2">
      <c r="A1178" s="226"/>
      <c r="B1178" s="119" t="s">
        <v>90</v>
      </c>
      <c r="C1178" s="133"/>
      <c r="D1178" s="134">
        <f t="shared" si="40"/>
        <v>0</v>
      </c>
      <c r="E1178" s="134">
        <v>0</v>
      </c>
      <c r="F1178" s="134">
        <v>0</v>
      </c>
      <c r="G1178" s="134">
        <v>0</v>
      </c>
      <c r="H1178" s="224"/>
      <c r="I1178" s="134">
        <f t="shared" si="41"/>
        <v>0</v>
      </c>
      <c r="J1178" s="134">
        <v>0</v>
      </c>
      <c r="K1178" s="134">
        <v>0</v>
      </c>
      <c r="L1178" s="134">
        <v>0</v>
      </c>
      <c r="M1178" s="134">
        <v>0</v>
      </c>
      <c r="N1178" s="231"/>
      <c r="O1178" s="228"/>
      <c r="P1178" s="228"/>
      <c r="Q1178" s="228"/>
      <c r="R1178" s="228"/>
      <c r="S1178" s="228"/>
      <c r="T1178" s="228"/>
      <c r="U1178" s="228"/>
      <c r="V1178" s="228"/>
      <c r="W1178" s="228"/>
      <c r="X1178" s="228"/>
      <c r="Y1178" s="228"/>
      <c r="Z1178" s="228"/>
      <c r="AA1178" s="228"/>
      <c r="AB1178" s="228"/>
      <c r="AC1178" s="228"/>
      <c r="AD1178" s="228"/>
    </row>
    <row r="1179" spans="1:30" s="153" customFormat="1" ht="9" customHeight="1" x14ac:dyDescent="0.2">
      <c r="A1179" s="226"/>
      <c r="B1179" s="119" t="s">
        <v>28</v>
      </c>
      <c r="C1179" s="133"/>
      <c r="D1179" s="134">
        <f t="shared" si="40"/>
        <v>2275</v>
      </c>
      <c r="E1179" s="134">
        <v>2223</v>
      </c>
      <c r="F1179" s="134">
        <v>52</v>
      </c>
      <c r="G1179" s="134">
        <v>18</v>
      </c>
      <c r="H1179" s="224"/>
      <c r="I1179" s="134">
        <f t="shared" si="41"/>
        <v>851</v>
      </c>
      <c r="J1179" s="134">
        <v>560</v>
      </c>
      <c r="K1179" s="134">
        <v>291</v>
      </c>
      <c r="L1179" s="134">
        <v>4424</v>
      </c>
      <c r="M1179" s="134">
        <v>160</v>
      </c>
      <c r="N1179" s="231"/>
      <c r="O1179" s="228"/>
      <c r="P1179" s="228"/>
      <c r="Q1179" s="228"/>
      <c r="R1179" s="228"/>
      <c r="S1179" s="228"/>
      <c r="T1179" s="228"/>
      <c r="U1179" s="228"/>
      <c r="V1179" s="228"/>
      <c r="W1179" s="228"/>
      <c r="X1179" s="228"/>
      <c r="Y1179" s="228"/>
      <c r="Z1179" s="228"/>
      <c r="AA1179" s="228"/>
      <c r="AB1179" s="228"/>
      <c r="AC1179" s="228"/>
      <c r="AD1179" s="228"/>
    </row>
    <row r="1180" spans="1:30" s="153" customFormat="1" ht="9" customHeight="1" x14ac:dyDescent="0.2">
      <c r="A1180" s="229" t="s">
        <v>30</v>
      </c>
      <c r="B1180" s="233" t="s">
        <v>31</v>
      </c>
      <c r="C1180" s="139"/>
      <c r="D1180" s="140">
        <f t="shared" si="40"/>
        <v>10391</v>
      </c>
      <c r="E1180" s="140">
        <v>10387</v>
      </c>
      <c r="F1180" s="140">
        <v>4</v>
      </c>
      <c r="G1180" s="140">
        <v>58</v>
      </c>
      <c r="H1180" s="230"/>
      <c r="I1180" s="140">
        <f t="shared" si="41"/>
        <v>1530</v>
      </c>
      <c r="J1180" s="140">
        <v>1385</v>
      </c>
      <c r="K1180" s="140">
        <v>145</v>
      </c>
      <c r="L1180" s="140">
        <v>1981</v>
      </c>
      <c r="M1180" s="140">
        <v>0</v>
      </c>
      <c r="N1180" s="231"/>
      <c r="O1180" s="228"/>
      <c r="P1180" s="228"/>
      <c r="Q1180" s="228"/>
      <c r="R1180" s="228"/>
      <c r="S1180" s="228"/>
      <c r="T1180" s="228"/>
      <c r="U1180" s="228"/>
      <c r="V1180" s="228"/>
      <c r="W1180" s="228"/>
      <c r="X1180" s="228"/>
      <c r="Y1180" s="228"/>
      <c r="Z1180" s="228"/>
      <c r="AA1180" s="228"/>
      <c r="AB1180" s="228"/>
      <c r="AC1180" s="228"/>
      <c r="AD1180" s="228"/>
    </row>
    <row r="1181" spans="1:30" s="153" customFormat="1" ht="9" customHeight="1" x14ac:dyDescent="0.2">
      <c r="A1181" s="226"/>
      <c r="B1181" s="124" t="s">
        <v>30</v>
      </c>
      <c r="C1181" s="133"/>
      <c r="D1181" s="134">
        <f t="shared" si="40"/>
        <v>14536</v>
      </c>
      <c r="E1181" s="134">
        <v>12410</v>
      </c>
      <c r="F1181" s="134">
        <v>2126</v>
      </c>
      <c r="G1181" s="134">
        <v>18</v>
      </c>
      <c r="H1181" s="224"/>
      <c r="I1181" s="134">
        <f t="shared" si="41"/>
        <v>5934</v>
      </c>
      <c r="J1181" s="134">
        <v>4852</v>
      </c>
      <c r="K1181" s="134">
        <v>1082</v>
      </c>
      <c r="L1181" s="134">
        <v>9902</v>
      </c>
      <c r="M1181" s="134">
        <v>0</v>
      </c>
      <c r="N1181" s="231"/>
      <c r="O1181" s="228"/>
      <c r="P1181" s="228"/>
      <c r="Q1181" s="228"/>
      <c r="R1181" s="228"/>
      <c r="S1181" s="228"/>
      <c r="T1181" s="228"/>
      <c r="U1181" s="228"/>
      <c r="V1181" s="228"/>
      <c r="W1181" s="228"/>
      <c r="X1181" s="228"/>
      <c r="Y1181" s="228"/>
      <c r="Z1181" s="228"/>
      <c r="AA1181" s="228"/>
      <c r="AB1181" s="228"/>
      <c r="AC1181" s="228"/>
      <c r="AD1181" s="228"/>
    </row>
    <row r="1182" spans="1:30" s="153" customFormat="1" ht="9" customHeight="1" x14ac:dyDescent="0.2">
      <c r="A1182" s="226" t="s">
        <v>111</v>
      </c>
      <c r="B1182" s="119" t="s">
        <v>32</v>
      </c>
      <c r="C1182" s="133"/>
      <c r="D1182" s="134">
        <f t="shared" si="40"/>
        <v>345935</v>
      </c>
      <c r="E1182" s="134">
        <v>254757</v>
      </c>
      <c r="F1182" s="134">
        <v>91178</v>
      </c>
      <c r="G1182" s="134">
        <v>0</v>
      </c>
      <c r="H1182" s="224"/>
      <c r="I1182" s="134">
        <f t="shared" si="41"/>
        <v>0</v>
      </c>
      <c r="J1182" s="134">
        <v>0</v>
      </c>
      <c r="K1182" s="134">
        <v>0</v>
      </c>
      <c r="L1182" s="134">
        <v>33671</v>
      </c>
      <c r="M1182" s="134">
        <v>12960</v>
      </c>
      <c r="N1182" s="231"/>
      <c r="O1182" s="228"/>
      <c r="P1182" s="228"/>
      <c r="Q1182" s="228"/>
      <c r="R1182" s="228"/>
      <c r="S1182" s="228"/>
      <c r="T1182" s="228"/>
      <c r="U1182" s="228"/>
      <c r="V1182" s="228"/>
      <c r="W1182" s="228"/>
      <c r="X1182" s="228"/>
      <c r="Y1182" s="228"/>
      <c r="Z1182" s="228"/>
      <c r="AA1182" s="228"/>
      <c r="AB1182" s="228"/>
      <c r="AC1182" s="228"/>
      <c r="AD1182" s="228"/>
    </row>
    <row r="1183" spans="1:30" s="153" customFormat="1" ht="9" customHeight="1" x14ac:dyDescent="0.2">
      <c r="A1183" s="226" t="s">
        <v>33</v>
      </c>
      <c r="B1183" s="119" t="s">
        <v>33</v>
      </c>
      <c r="C1183" s="133"/>
      <c r="D1183" s="134">
        <f t="shared" si="40"/>
        <v>4125</v>
      </c>
      <c r="E1183" s="134">
        <v>3692</v>
      </c>
      <c r="F1183" s="134">
        <v>433</v>
      </c>
      <c r="G1183" s="134">
        <v>2</v>
      </c>
      <c r="H1183" s="224"/>
      <c r="I1183" s="134">
        <f t="shared" si="41"/>
        <v>7604</v>
      </c>
      <c r="J1183" s="134">
        <v>7578</v>
      </c>
      <c r="K1183" s="134">
        <v>26</v>
      </c>
      <c r="L1183" s="134">
        <v>6003</v>
      </c>
      <c r="M1183" s="134">
        <v>0</v>
      </c>
      <c r="O1183" s="228"/>
      <c r="P1183" s="228"/>
      <c r="Q1183" s="228"/>
      <c r="R1183" s="228"/>
      <c r="S1183" s="228"/>
      <c r="T1183" s="228"/>
      <c r="U1183" s="228"/>
      <c r="V1183" s="228"/>
      <c r="W1183" s="228"/>
      <c r="X1183" s="228"/>
      <c r="Y1183" s="228"/>
      <c r="Z1183" s="228"/>
      <c r="AA1183" s="228"/>
      <c r="AB1183" s="228"/>
      <c r="AC1183" s="228"/>
      <c r="AD1183" s="228"/>
    </row>
    <row r="1184" spans="1:30" s="153" customFormat="1" ht="9" customHeight="1" x14ac:dyDescent="0.2">
      <c r="A1184" s="229" t="s">
        <v>34</v>
      </c>
      <c r="B1184" s="233" t="s">
        <v>35</v>
      </c>
      <c r="C1184" s="139"/>
      <c r="D1184" s="140">
        <f t="shared" si="40"/>
        <v>15267</v>
      </c>
      <c r="E1184" s="140">
        <v>8749</v>
      </c>
      <c r="F1184" s="140">
        <v>6518</v>
      </c>
      <c r="G1184" s="140">
        <v>7</v>
      </c>
      <c r="H1184" s="230"/>
      <c r="I1184" s="140">
        <f t="shared" si="41"/>
        <v>2954</v>
      </c>
      <c r="J1184" s="140">
        <v>2772</v>
      </c>
      <c r="K1184" s="140">
        <v>182</v>
      </c>
      <c r="L1184" s="140">
        <v>6396</v>
      </c>
      <c r="M1184" s="140">
        <v>1034</v>
      </c>
      <c r="O1184" s="228"/>
      <c r="P1184" s="228"/>
      <c r="Q1184" s="228"/>
      <c r="R1184" s="228"/>
      <c r="S1184" s="228"/>
      <c r="T1184" s="228"/>
      <c r="U1184" s="228"/>
      <c r="V1184" s="228"/>
      <c r="W1184" s="228"/>
      <c r="X1184" s="228"/>
      <c r="Y1184" s="228"/>
      <c r="Z1184" s="228"/>
      <c r="AA1184" s="228"/>
      <c r="AB1184" s="228"/>
      <c r="AC1184" s="228"/>
      <c r="AD1184" s="228"/>
    </row>
    <row r="1185" spans="1:30" s="153" customFormat="1" ht="9" customHeight="1" x14ac:dyDescent="0.2">
      <c r="A1185" s="226" t="s">
        <v>36</v>
      </c>
      <c r="B1185" s="119" t="s">
        <v>37</v>
      </c>
      <c r="C1185" s="133"/>
      <c r="D1185" s="134">
        <f t="shared" si="40"/>
        <v>9295</v>
      </c>
      <c r="E1185" s="134">
        <v>8696</v>
      </c>
      <c r="F1185" s="134">
        <v>599</v>
      </c>
      <c r="G1185" s="134">
        <v>84</v>
      </c>
      <c r="H1185" s="224"/>
      <c r="I1185" s="134">
        <f t="shared" si="41"/>
        <v>5380</v>
      </c>
      <c r="J1185" s="134">
        <v>5272</v>
      </c>
      <c r="K1185" s="134">
        <v>108</v>
      </c>
      <c r="L1185" s="134">
        <v>6996</v>
      </c>
      <c r="M1185" s="134">
        <v>0</v>
      </c>
      <c r="O1185" s="228"/>
      <c r="P1185" s="228"/>
      <c r="Q1185" s="228"/>
      <c r="R1185" s="228"/>
      <c r="S1185" s="228"/>
      <c r="T1185" s="228"/>
      <c r="U1185" s="228"/>
      <c r="V1185" s="228"/>
      <c r="W1185" s="228"/>
      <c r="X1185" s="228"/>
      <c r="Y1185" s="228"/>
      <c r="Z1185" s="228"/>
      <c r="AA1185" s="228"/>
      <c r="AB1185" s="228"/>
      <c r="AC1185" s="228"/>
      <c r="AD1185" s="228"/>
    </row>
    <row r="1186" spans="1:30" s="153" customFormat="1" ht="9" customHeight="1" x14ac:dyDescent="0.2">
      <c r="A1186" s="226"/>
      <c r="B1186" s="119" t="s">
        <v>38</v>
      </c>
      <c r="C1186" s="133"/>
      <c r="D1186" s="134">
        <f t="shared" si="40"/>
        <v>5301</v>
      </c>
      <c r="E1186" s="134">
        <v>4027</v>
      </c>
      <c r="F1186" s="134">
        <v>1274</v>
      </c>
      <c r="G1186" s="134">
        <v>290</v>
      </c>
      <c r="H1186" s="224"/>
      <c r="I1186" s="134">
        <f t="shared" si="41"/>
        <v>1985</v>
      </c>
      <c r="J1186" s="134">
        <v>1915</v>
      </c>
      <c r="K1186" s="134">
        <v>70</v>
      </c>
      <c r="L1186" s="134">
        <v>3212</v>
      </c>
      <c r="M1186" s="134">
        <v>0</v>
      </c>
      <c r="O1186" s="228"/>
      <c r="P1186" s="228"/>
      <c r="Q1186" s="228"/>
      <c r="R1186" s="228"/>
      <c r="S1186" s="228"/>
      <c r="T1186" s="228"/>
      <c r="U1186" s="228"/>
      <c r="V1186" s="228"/>
      <c r="W1186" s="228"/>
      <c r="X1186" s="228"/>
      <c r="Y1186" s="228"/>
      <c r="Z1186" s="228"/>
      <c r="AA1186" s="228"/>
      <c r="AB1186" s="228"/>
      <c r="AC1186" s="228"/>
      <c r="AD1186" s="228"/>
    </row>
    <row r="1187" spans="1:30" s="153" customFormat="1" ht="9" customHeight="1" x14ac:dyDescent="0.2">
      <c r="A1187" s="226" t="s">
        <v>39</v>
      </c>
      <c r="B1187" s="119" t="s">
        <v>40</v>
      </c>
      <c r="C1187" s="133"/>
      <c r="D1187" s="134">
        <f t="shared" si="40"/>
        <v>85489</v>
      </c>
      <c r="E1187" s="134">
        <v>61524</v>
      </c>
      <c r="F1187" s="134">
        <v>23965</v>
      </c>
      <c r="G1187" s="134">
        <v>0</v>
      </c>
      <c r="H1187" s="224"/>
      <c r="I1187" s="134">
        <f t="shared" si="41"/>
        <v>8411</v>
      </c>
      <c r="J1187" s="134">
        <v>7701</v>
      </c>
      <c r="K1187" s="134">
        <v>710</v>
      </c>
      <c r="L1187" s="134">
        <v>31789</v>
      </c>
      <c r="M1187" s="134">
        <v>6649</v>
      </c>
      <c r="O1187" s="228"/>
      <c r="P1187" s="228"/>
      <c r="Q1187" s="228"/>
      <c r="R1187" s="228"/>
      <c r="S1187" s="228"/>
      <c r="T1187" s="228"/>
      <c r="U1187" s="228"/>
      <c r="V1187" s="228"/>
      <c r="W1187" s="228"/>
      <c r="X1187" s="228"/>
      <c r="Y1187" s="228"/>
      <c r="Z1187" s="228"/>
      <c r="AA1187" s="228"/>
      <c r="AB1187" s="228"/>
      <c r="AC1187" s="228"/>
      <c r="AD1187" s="228"/>
    </row>
    <row r="1188" spans="1:30" s="153" customFormat="1" ht="9" customHeight="1" x14ac:dyDescent="0.2">
      <c r="A1188" s="229"/>
      <c r="B1188" s="233" t="s">
        <v>41</v>
      </c>
      <c r="C1188" s="139"/>
      <c r="D1188" s="140">
        <f t="shared" si="40"/>
        <v>24622</v>
      </c>
      <c r="E1188" s="140">
        <v>11251</v>
      </c>
      <c r="F1188" s="140">
        <v>13371</v>
      </c>
      <c r="G1188" s="140">
        <v>277</v>
      </c>
      <c r="H1188" s="230"/>
      <c r="I1188" s="140">
        <f t="shared" si="41"/>
        <v>7773</v>
      </c>
      <c r="J1188" s="140">
        <v>5942</v>
      </c>
      <c r="K1188" s="140">
        <v>1831</v>
      </c>
      <c r="L1188" s="140">
        <v>7137</v>
      </c>
      <c r="M1188" s="140">
        <v>2</v>
      </c>
      <c r="O1188" s="228"/>
      <c r="P1188" s="228"/>
      <c r="Q1188" s="228"/>
      <c r="R1188" s="228"/>
      <c r="S1188" s="228"/>
      <c r="T1188" s="228"/>
      <c r="U1188" s="228"/>
      <c r="V1188" s="228"/>
      <c r="W1188" s="228"/>
      <c r="X1188" s="228"/>
      <c r="Y1188" s="228"/>
      <c r="Z1188" s="228"/>
      <c r="AA1188" s="228"/>
      <c r="AB1188" s="228"/>
      <c r="AC1188" s="228"/>
      <c r="AD1188" s="228"/>
    </row>
    <row r="1189" spans="1:30" s="153" customFormat="1" ht="9" customHeight="1" x14ac:dyDescent="0.2">
      <c r="A1189" s="226" t="s">
        <v>32</v>
      </c>
      <c r="B1189" s="119" t="s">
        <v>42</v>
      </c>
      <c r="C1189" s="133"/>
      <c r="D1189" s="134">
        <f>SUM(E1189:F1189)</f>
        <v>12881</v>
      </c>
      <c r="E1189" s="134">
        <v>11914</v>
      </c>
      <c r="F1189" s="134">
        <v>967</v>
      </c>
      <c r="G1189" s="134">
        <v>284</v>
      </c>
      <c r="H1189" s="224"/>
      <c r="I1189" s="134">
        <f>SUM(J1189:K1189)</f>
        <v>45111</v>
      </c>
      <c r="J1189" s="134">
        <v>38483</v>
      </c>
      <c r="K1189" s="134">
        <v>6628</v>
      </c>
      <c r="L1189" s="134">
        <v>32977</v>
      </c>
      <c r="M1189" s="134">
        <v>692</v>
      </c>
      <c r="O1189" s="228"/>
      <c r="P1189" s="228"/>
      <c r="Q1189" s="228"/>
      <c r="R1189" s="228"/>
      <c r="S1189" s="228"/>
      <c r="T1189" s="228"/>
      <c r="U1189" s="228"/>
      <c r="V1189" s="228"/>
      <c r="W1189" s="228"/>
      <c r="X1189" s="228"/>
      <c r="Y1189" s="228"/>
      <c r="Z1189" s="228"/>
      <c r="AA1189" s="228"/>
      <c r="AB1189" s="228"/>
      <c r="AC1189" s="228"/>
      <c r="AD1189" s="228"/>
    </row>
    <row r="1190" spans="1:30" s="153" customFormat="1" ht="9" customHeight="1" x14ac:dyDescent="0.2">
      <c r="A1190" s="226" t="s">
        <v>43</v>
      </c>
      <c r="B1190" s="119" t="s">
        <v>44</v>
      </c>
      <c r="C1190" s="133"/>
      <c r="D1190" s="134">
        <f t="shared" ref="D1190:D1223" si="42">SUM(E1190:F1190)</f>
        <v>6665</v>
      </c>
      <c r="E1190" s="134">
        <v>4163</v>
      </c>
      <c r="F1190" s="134">
        <v>2502</v>
      </c>
      <c r="G1190" s="134">
        <v>60</v>
      </c>
      <c r="H1190" s="224"/>
      <c r="I1190" s="134">
        <f t="shared" ref="I1190:I1223" si="43">SUM(J1190:K1190)</f>
        <v>1445</v>
      </c>
      <c r="J1190" s="134">
        <v>1372</v>
      </c>
      <c r="K1190" s="134">
        <v>73</v>
      </c>
      <c r="L1190" s="134">
        <v>4603</v>
      </c>
      <c r="M1190" s="134">
        <v>0</v>
      </c>
      <c r="O1190" s="228"/>
      <c r="P1190" s="228"/>
      <c r="Q1190" s="228"/>
      <c r="R1190" s="228"/>
      <c r="S1190" s="228"/>
      <c r="T1190" s="228"/>
      <c r="U1190" s="228"/>
      <c r="V1190" s="228"/>
      <c r="W1190" s="228"/>
      <c r="X1190" s="228"/>
      <c r="Y1190" s="228"/>
      <c r="Z1190" s="228"/>
      <c r="AA1190" s="228"/>
      <c r="AB1190" s="228"/>
      <c r="AC1190" s="228"/>
      <c r="AD1190" s="228"/>
    </row>
    <row r="1191" spans="1:30" s="153" customFormat="1" ht="9" customHeight="1" x14ac:dyDescent="0.2">
      <c r="A1191" s="226"/>
      <c r="B1191" s="119" t="s">
        <v>45</v>
      </c>
      <c r="C1191" s="133"/>
      <c r="D1191" s="134">
        <f t="shared" si="42"/>
        <v>905</v>
      </c>
      <c r="E1191" s="134">
        <v>770</v>
      </c>
      <c r="F1191" s="134">
        <v>135</v>
      </c>
      <c r="G1191" s="134">
        <v>0</v>
      </c>
      <c r="H1191" s="224"/>
      <c r="I1191" s="134">
        <f t="shared" si="43"/>
        <v>277</v>
      </c>
      <c r="J1191" s="134">
        <v>277</v>
      </c>
      <c r="K1191" s="134">
        <v>0</v>
      </c>
      <c r="L1191" s="134">
        <v>3892</v>
      </c>
      <c r="M1191" s="134">
        <v>0</v>
      </c>
      <c r="O1191" s="228"/>
      <c r="P1191" s="228"/>
      <c r="Q1191" s="228"/>
      <c r="R1191" s="228"/>
      <c r="S1191" s="228"/>
      <c r="T1191" s="228"/>
      <c r="U1191" s="228"/>
      <c r="V1191" s="228"/>
      <c r="W1191" s="228"/>
      <c r="X1191" s="228"/>
      <c r="Y1191" s="228"/>
      <c r="Z1191" s="228"/>
      <c r="AA1191" s="228"/>
      <c r="AB1191" s="228"/>
      <c r="AC1191" s="228"/>
      <c r="AD1191" s="228"/>
    </row>
    <row r="1192" spans="1:30" s="153" customFormat="1" ht="9" customHeight="1" x14ac:dyDescent="0.2">
      <c r="A1192" s="229" t="s">
        <v>46</v>
      </c>
      <c r="B1192" s="233" t="s">
        <v>47</v>
      </c>
      <c r="C1192" s="139"/>
      <c r="D1192" s="140">
        <f t="shared" si="42"/>
        <v>262</v>
      </c>
      <c r="E1192" s="140">
        <v>240</v>
      </c>
      <c r="F1192" s="140">
        <v>22</v>
      </c>
      <c r="G1192" s="140">
        <v>0</v>
      </c>
      <c r="H1192" s="230"/>
      <c r="I1192" s="140">
        <f t="shared" si="43"/>
        <v>1836</v>
      </c>
      <c r="J1192" s="140">
        <v>1757</v>
      </c>
      <c r="K1192" s="140">
        <v>79</v>
      </c>
      <c r="L1192" s="140">
        <v>18554</v>
      </c>
      <c r="M1192" s="140">
        <v>0</v>
      </c>
      <c r="O1192" s="228"/>
      <c r="P1192" s="228"/>
      <c r="Q1192" s="228"/>
      <c r="R1192" s="228"/>
      <c r="S1192" s="228"/>
      <c r="T1192" s="228"/>
      <c r="U1192" s="228"/>
      <c r="V1192" s="228"/>
      <c r="W1192" s="228"/>
      <c r="X1192" s="228"/>
      <c r="Y1192" s="228"/>
      <c r="Z1192" s="228"/>
      <c r="AA1192" s="228"/>
      <c r="AB1192" s="228"/>
      <c r="AC1192" s="228"/>
      <c r="AD1192" s="228"/>
    </row>
    <row r="1193" spans="1:30" s="153" customFormat="1" ht="9" customHeight="1" x14ac:dyDescent="0.2">
      <c r="A1193" s="226" t="s">
        <v>48</v>
      </c>
      <c r="B1193" s="119" t="s">
        <v>49</v>
      </c>
      <c r="C1193" s="133"/>
      <c r="D1193" s="134">
        <f t="shared" si="42"/>
        <v>1710</v>
      </c>
      <c r="E1193" s="134">
        <v>1710</v>
      </c>
      <c r="F1193" s="134">
        <v>0</v>
      </c>
      <c r="G1193" s="134">
        <v>0</v>
      </c>
      <c r="H1193" s="224"/>
      <c r="I1193" s="134">
        <f t="shared" si="43"/>
        <v>1411</v>
      </c>
      <c r="J1193" s="134">
        <v>1411</v>
      </c>
      <c r="K1193" s="134">
        <v>0</v>
      </c>
      <c r="L1193" s="134">
        <v>2692</v>
      </c>
      <c r="M1193" s="134">
        <v>0</v>
      </c>
      <c r="O1193" s="228"/>
      <c r="P1193" s="228"/>
      <c r="Q1193" s="228"/>
      <c r="R1193" s="228"/>
      <c r="S1193" s="228"/>
      <c r="T1193" s="228"/>
      <c r="U1193" s="228"/>
      <c r="V1193" s="228"/>
      <c r="W1193" s="228"/>
      <c r="X1193" s="228"/>
      <c r="Y1193" s="228"/>
      <c r="Z1193" s="228"/>
      <c r="AA1193" s="228"/>
      <c r="AB1193" s="228"/>
      <c r="AC1193" s="228"/>
      <c r="AD1193" s="228"/>
    </row>
    <row r="1194" spans="1:30" s="153" customFormat="1" ht="9" customHeight="1" x14ac:dyDescent="0.2">
      <c r="A1194" s="226" t="s">
        <v>50</v>
      </c>
      <c r="B1194" s="119" t="s">
        <v>51</v>
      </c>
      <c r="C1194" s="133"/>
      <c r="D1194" s="134">
        <f t="shared" si="42"/>
        <v>80612</v>
      </c>
      <c r="E1194" s="134">
        <v>64109</v>
      </c>
      <c r="F1194" s="134">
        <v>16503</v>
      </c>
      <c r="G1194" s="134">
        <v>2</v>
      </c>
      <c r="H1194" s="224"/>
      <c r="I1194" s="134">
        <f t="shared" si="43"/>
        <v>5098</v>
      </c>
      <c r="J1194" s="134">
        <v>4596</v>
      </c>
      <c r="K1194" s="134">
        <v>502</v>
      </c>
      <c r="L1194" s="134">
        <v>4522</v>
      </c>
      <c r="M1194" s="134">
        <v>0</v>
      </c>
      <c r="O1194" s="228"/>
      <c r="P1194" s="228"/>
      <c r="Q1194" s="228"/>
      <c r="R1194" s="228"/>
      <c r="S1194" s="228"/>
      <c r="T1194" s="228"/>
      <c r="U1194" s="228"/>
      <c r="V1194" s="228"/>
      <c r="W1194" s="228"/>
      <c r="X1194" s="228"/>
      <c r="Y1194" s="228"/>
      <c r="Z1194" s="228"/>
      <c r="AA1194" s="228"/>
      <c r="AB1194" s="228"/>
      <c r="AC1194" s="228"/>
      <c r="AD1194" s="228"/>
    </row>
    <row r="1195" spans="1:30" s="153" customFormat="1" ht="9" customHeight="1" x14ac:dyDescent="0.2">
      <c r="A1195" s="226" t="s">
        <v>52</v>
      </c>
      <c r="B1195" s="119" t="s">
        <v>53</v>
      </c>
      <c r="C1195" s="133"/>
      <c r="D1195" s="134">
        <f t="shared" si="42"/>
        <v>4583</v>
      </c>
      <c r="E1195" s="134">
        <v>4234</v>
      </c>
      <c r="F1195" s="134">
        <v>349</v>
      </c>
      <c r="G1195" s="134">
        <v>507</v>
      </c>
      <c r="H1195" s="224"/>
      <c r="I1195" s="134">
        <f t="shared" si="43"/>
        <v>925</v>
      </c>
      <c r="J1195" s="134">
        <v>915</v>
      </c>
      <c r="K1195" s="134">
        <v>10</v>
      </c>
      <c r="L1195" s="134">
        <v>735</v>
      </c>
      <c r="M1195" s="134">
        <v>96</v>
      </c>
      <c r="O1195" s="228"/>
      <c r="P1195" s="228"/>
      <c r="Q1195" s="228"/>
      <c r="R1195" s="228"/>
      <c r="S1195" s="228"/>
      <c r="T1195" s="228"/>
      <c r="U1195" s="228"/>
      <c r="V1195" s="228"/>
      <c r="W1195" s="228"/>
      <c r="X1195" s="228"/>
      <c r="Y1195" s="228"/>
      <c r="Z1195" s="228"/>
      <c r="AA1195" s="228"/>
      <c r="AB1195" s="228"/>
      <c r="AC1195" s="228"/>
      <c r="AD1195" s="228"/>
    </row>
    <row r="1196" spans="1:30" s="153" customFormat="1" ht="9" customHeight="1" x14ac:dyDescent="0.2">
      <c r="A1196" s="229"/>
      <c r="B1196" s="233" t="s">
        <v>52</v>
      </c>
      <c r="C1196" s="139"/>
      <c r="D1196" s="140">
        <f t="shared" si="42"/>
        <v>6673</v>
      </c>
      <c r="E1196" s="140">
        <v>6039</v>
      </c>
      <c r="F1196" s="140">
        <v>634</v>
      </c>
      <c r="G1196" s="140">
        <v>4</v>
      </c>
      <c r="H1196" s="230"/>
      <c r="I1196" s="140">
        <f t="shared" si="43"/>
        <v>3067</v>
      </c>
      <c r="J1196" s="140">
        <v>3037</v>
      </c>
      <c r="K1196" s="140">
        <v>30</v>
      </c>
      <c r="L1196" s="140">
        <v>4152</v>
      </c>
      <c r="M1196" s="140">
        <v>633</v>
      </c>
      <c r="O1196" s="228"/>
      <c r="P1196" s="228"/>
      <c r="Q1196" s="228"/>
      <c r="R1196" s="228"/>
      <c r="S1196" s="228"/>
      <c r="T1196" s="228"/>
      <c r="U1196" s="228"/>
      <c r="V1196" s="228"/>
      <c r="W1196" s="228"/>
      <c r="X1196" s="228"/>
      <c r="Y1196" s="228"/>
      <c r="Z1196" s="228"/>
      <c r="AA1196" s="228"/>
      <c r="AB1196" s="228"/>
      <c r="AC1196" s="228"/>
      <c r="AD1196" s="228"/>
    </row>
    <row r="1197" spans="1:30" s="153" customFormat="1" ht="9" customHeight="1" x14ac:dyDescent="0.2">
      <c r="A1197" s="226"/>
      <c r="B1197" s="119" t="s">
        <v>54</v>
      </c>
      <c r="C1197" s="133"/>
      <c r="D1197" s="134">
        <f t="shared" si="42"/>
        <v>1762</v>
      </c>
      <c r="E1197" s="134">
        <v>1762</v>
      </c>
      <c r="F1197" s="134">
        <v>0</v>
      </c>
      <c r="G1197" s="134">
        <v>0</v>
      </c>
      <c r="H1197" s="224"/>
      <c r="I1197" s="134">
        <f t="shared" si="43"/>
        <v>990</v>
      </c>
      <c r="J1197" s="134">
        <v>988</v>
      </c>
      <c r="K1197" s="134">
        <v>2</v>
      </c>
      <c r="L1197" s="134">
        <v>3221</v>
      </c>
      <c r="M1197" s="134">
        <v>0</v>
      </c>
      <c r="O1197" s="228"/>
      <c r="P1197" s="228"/>
      <c r="Q1197" s="228"/>
      <c r="R1197" s="228"/>
      <c r="S1197" s="228"/>
      <c r="T1197" s="228"/>
      <c r="U1197" s="228"/>
      <c r="V1197" s="228"/>
      <c r="W1197" s="228"/>
      <c r="X1197" s="228"/>
      <c r="Y1197" s="228"/>
      <c r="Z1197" s="228"/>
      <c r="AA1197" s="228"/>
      <c r="AB1197" s="228"/>
      <c r="AC1197" s="228"/>
      <c r="AD1197" s="228"/>
    </row>
    <row r="1198" spans="1:30" s="153" customFormat="1" ht="9" customHeight="1" x14ac:dyDescent="0.2">
      <c r="A1198" s="226" t="s">
        <v>55</v>
      </c>
      <c r="B1198" s="119" t="s">
        <v>55</v>
      </c>
      <c r="C1198" s="133"/>
      <c r="D1198" s="134">
        <f t="shared" si="42"/>
        <v>3738</v>
      </c>
      <c r="E1198" s="134">
        <v>2393</v>
      </c>
      <c r="F1198" s="134">
        <v>1345</v>
      </c>
      <c r="G1198" s="134">
        <v>51</v>
      </c>
      <c r="H1198" s="224"/>
      <c r="I1198" s="134">
        <f t="shared" si="43"/>
        <v>3460</v>
      </c>
      <c r="J1198" s="134">
        <v>3119</v>
      </c>
      <c r="K1198" s="134">
        <v>341</v>
      </c>
      <c r="L1198" s="134">
        <v>8400</v>
      </c>
      <c r="M1198" s="134">
        <v>276</v>
      </c>
      <c r="O1198" s="228"/>
      <c r="P1198" s="228"/>
      <c r="Q1198" s="228"/>
      <c r="R1198" s="228"/>
      <c r="S1198" s="228"/>
      <c r="T1198" s="228"/>
      <c r="U1198" s="228"/>
      <c r="V1198" s="228"/>
      <c r="W1198" s="228"/>
      <c r="X1198" s="228"/>
      <c r="Y1198" s="228"/>
      <c r="Z1198" s="228"/>
      <c r="AA1198" s="228"/>
      <c r="AB1198" s="228"/>
      <c r="AC1198" s="228"/>
      <c r="AD1198" s="228"/>
    </row>
    <row r="1199" spans="1:30" s="153" customFormat="1" ht="9" customHeight="1" x14ac:dyDescent="0.2">
      <c r="A1199" s="226"/>
      <c r="B1199" s="119" t="s">
        <v>56</v>
      </c>
      <c r="C1199" s="133"/>
      <c r="D1199" s="134">
        <f t="shared" si="42"/>
        <v>0</v>
      </c>
      <c r="E1199" s="134">
        <v>0</v>
      </c>
      <c r="F1199" s="134">
        <v>0</v>
      </c>
      <c r="G1199" s="134">
        <v>0</v>
      </c>
      <c r="H1199" s="224"/>
      <c r="I1199" s="134">
        <f t="shared" si="43"/>
        <v>203</v>
      </c>
      <c r="J1199" s="134">
        <v>203</v>
      </c>
      <c r="K1199" s="134">
        <v>0</v>
      </c>
      <c r="L1199" s="134">
        <v>2023</v>
      </c>
      <c r="M1199" s="134">
        <v>0</v>
      </c>
      <c r="O1199" s="228"/>
      <c r="P1199" s="228"/>
      <c r="Q1199" s="228"/>
      <c r="R1199" s="228"/>
      <c r="S1199" s="228"/>
      <c r="T1199" s="228"/>
      <c r="U1199" s="228"/>
      <c r="V1199" s="228"/>
      <c r="W1199" s="228"/>
      <c r="X1199" s="228"/>
      <c r="Y1199" s="228"/>
      <c r="Z1199" s="228"/>
      <c r="AA1199" s="228"/>
      <c r="AB1199" s="228"/>
      <c r="AC1199" s="228"/>
      <c r="AD1199" s="228"/>
    </row>
    <row r="1200" spans="1:30" s="153" customFormat="1" ht="9" customHeight="1" x14ac:dyDescent="0.2">
      <c r="A1200" s="229" t="s">
        <v>57</v>
      </c>
      <c r="B1200" s="233" t="s">
        <v>57</v>
      </c>
      <c r="C1200" s="139"/>
      <c r="D1200" s="140">
        <f t="shared" si="42"/>
        <v>6170</v>
      </c>
      <c r="E1200" s="140">
        <v>2578</v>
      </c>
      <c r="F1200" s="140">
        <v>3592</v>
      </c>
      <c r="G1200" s="140">
        <v>12</v>
      </c>
      <c r="H1200" s="230"/>
      <c r="I1200" s="140">
        <f t="shared" si="43"/>
        <v>3158</v>
      </c>
      <c r="J1200" s="140">
        <v>3158</v>
      </c>
      <c r="K1200" s="140">
        <v>0</v>
      </c>
      <c r="L1200" s="140">
        <v>10320</v>
      </c>
      <c r="M1200" s="140">
        <v>5406</v>
      </c>
      <c r="O1200" s="228"/>
      <c r="P1200" s="228"/>
      <c r="Q1200" s="228"/>
      <c r="R1200" s="228"/>
      <c r="S1200" s="228"/>
      <c r="T1200" s="228"/>
      <c r="U1200" s="228"/>
      <c r="V1200" s="228"/>
      <c r="W1200" s="228"/>
      <c r="X1200" s="228"/>
      <c r="Y1200" s="228"/>
      <c r="Z1200" s="228"/>
      <c r="AA1200" s="228"/>
      <c r="AB1200" s="228"/>
      <c r="AC1200" s="228"/>
      <c r="AD1200" s="228"/>
    </row>
    <row r="1201" spans="1:30" s="153" customFormat="1" ht="9" customHeight="1" x14ac:dyDescent="0.2">
      <c r="A1201" s="226" t="s">
        <v>59</v>
      </c>
      <c r="B1201" s="119" t="s">
        <v>60</v>
      </c>
      <c r="C1201" s="133"/>
      <c r="D1201" s="134">
        <f t="shared" si="42"/>
        <v>105721</v>
      </c>
      <c r="E1201" s="134">
        <v>40915</v>
      </c>
      <c r="F1201" s="134">
        <v>64806</v>
      </c>
      <c r="G1201" s="134">
        <v>8260</v>
      </c>
      <c r="H1201" s="224"/>
      <c r="I1201" s="134">
        <f t="shared" si="43"/>
        <v>10724</v>
      </c>
      <c r="J1201" s="134">
        <v>10330</v>
      </c>
      <c r="K1201" s="134">
        <v>394</v>
      </c>
      <c r="L1201" s="134">
        <v>7794</v>
      </c>
      <c r="M1201" s="134">
        <v>3301</v>
      </c>
      <c r="O1201" s="228"/>
      <c r="P1201" s="228"/>
      <c r="Q1201" s="228"/>
      <c r="R1201" s="228"/>
      <c r="S1201" s="228"/>
      <c r="T1201" s="228"/>
      <c r="U1201" s="228"/>
      <c r="V1201" s="228"/>
      <c r="W1201" s="228"/>
      <c r="X1201" s="228"/>
      <c r="Y1201" s="228"/>
      <c r="Z1201" s="228"/>
      <c r="AA1201" s="228"/>
      <c r="AB1201" s="228"/>
      <c r="AC1201" s="228"/>
      <c r="AD1201" s="228"/>
    </row>
    <row r="1202" spans="1:30" s="153" customFormat="1" ht="9" customHeight="1" x14ac:dyDescent="0.2">
      <c r="A1202" s="226"/>
      <c r="B1202" s="119" t="s">
        <v>61</v>
      </c>
      <c r="C1202" s="133"/>
      <c r="D1202" s="134">
        <f t="shared" si="42"/>
        <v>1309</v>
      </c>
      <c r="E1202" s="134">
        <v>1309</v>
      </c>
      <c r="F1202" s="134">
        <v>0</v>
      </c>
      <c r="G1202" s="134">
        <v>0</v>
      </c>
      <c r="H1202" s="224"/>
      <c r="I1202" s="134">
        <f t="shared" si="43"/>
        <v>1244</v>
      </c>
      <c r="J1202" s="134">
        <v>1158</v>
      </c>
      <c r="K1202" s="134">
        <v>86</v>
      </c>
      <c r="L1202" s="134">
        <v>1901</v>
      </c>
      <c r="M1202" s="134">
        <v>0</v>
      </c>
      <c r="O1202" s="228"/>
      <c r="P1202" s="228"/>
      <c r="Q1202" s="228"/>
      <c r="R1202" s="228"/>
      <c r="S1202" s="228"/>
      <c r="T1202" s="228"/>
      <c r="U1202" s="228"/>
      <c r="V1202" s="228"/>
      <c r="W1202" s="228"/>
      <c r="X1202" s="228"/>
      <c r="Y1202" s="228"/>
      <c r="Z1202" s="228"/>
      <c r="AA1202" s="228"/>
      <c r="AB1202" s="228"/>
      <c r="AC1202" s="228"/>
      <c r="AD1202" s="228"/>
    </row>
    <row r="1203" spans="1:30" s="153" customFormat="1" ht="9" customHeight="1" x14ac:dyDescent="0.2">
      <c r="A1203" s="226"/>
      <c r="B1203" s="119" t="s">
        <v>62</v>
      </c>
      <c r="C1203" s="133"/>
      <c r="D1203" s="134">
        <f t="shared" si="42"/>
        <v>7104</v>
      </c>
      <c r="E1203" s="134">
        <v>4211</v>
      </c>
      <c r="F1203" s="134">
        <v>2893</v>
      </c>
      <c r="G1203" s="134">
        <v>284</v>
      </c>
      <c r="H1203" s="224"/>
      <c r="I1203" s="134">
        <f t="shared" si="43"/>
        <v>2544</v>
      </c>
      <c r="J1203" s="134">
        <v>2301</v>
      </c>
      <c r="K1203" s="134">
        <v>243</v>
      </c>
      <c r="L1203" s="134">
        <v>3933</v>
      </c>
      <c r="M1203" s="134">
        <v>0</v>
      </c>
      <c r="O1203" s="228"/>
      <c r="P1203" s="228"/>
      <c r="Q1203" s="228"/>
      <c r="R1203" s="228"/>
      <c r="S1203" s="228"/>
      <c r="T1203" s="228"/>
      <c r="U1203" s="228"/>
      <c r="V1203" s="228"/>
      <c r="W1203" s="228"/>
      <c r="X1203" s="228"/>
      <c r="Y1203" s="228"/>
      <c r="Z1203" s="228"/>
      <c r="AA1203" s="228"/>
      <c r="AB1203" s="228"/>
      <c r="AC1203" s="228"/>
      <c r="AD1203" s="228"/>
    </row>
    <row r="1204" spans="1:30" s="153" customFormat="1" ht="9" customHeight="1" x14ac:dyDescent="0.2">
      <c r="A1204" s="229" t="s">
        <v>63</v>
      </c>
      <c r="B1204" s="233" t="s">
        <v>63</v>
      </c>
      <c r="C1204" s="139"/>
      <c r="D1204" s="140">
        <f t="shared" si="42"/>
        <v>10062</v>
      </c>
      <c r="E1204" s="140">
        <v>7745</v>
      </c>
      <c r="F1204" s="140">
        <v>2317</v>
      </c>
      <c r="G1204" s="140">
        <v>0</v>
      </c>
      <c r="H1204" s="230"/>
      <c r="I1204" s="140">
        <f t="shared" si="43"/>
        <v>2931</v>
      </c>
      <c r="J1204" s="140">
        <v>2532</v>
      </c>
      <c r="K1204" s="140">
        <v>399</v>
      </c>
      <c r="L1204" s="140">
        <v>6099</v>
      </c>
      <c r="M1204" s="140">
        <v>0</v>
      </c>
      <c r="O1204" s="228"/>
      <c r="P1204" s="228"/>
      <c r="Q1204" s="228"/>
      <c r="R1204" s="228"/>
      <c r="S1204" s="228"/>
      <c r="T1204" s="228"/>
      <c r="U1204" s="228"/>
      <c r="V1204" s="228"/>
      <c r="W1204" s="228"/>
      <c r="X1204" s="228"/>
      <c r="Y1204" s="228"/>
      <c r="Z1204" s="228"/>
      <c r="AA1204" s="228"/>
      <c r="AB1204" s="228"/>
      <c r="AC1204" s="228"/>
      <c r="AD1204" s="228"/>
    </row>
    <row r="1205" spans="1:30" s="153" customFormat="1" ht="9" customHeight="1" x14ac:dyDescent="0.2">
      <c r="A1205" s="226"/>
      <c r="B1205" s="119" t="s">
        <v>64</v>
      </c>
      <c r="C1205" s="133"/>
      <c r="D1205" s="134">
        <f t="shared" si="42"/>
        <v>0</v>
      </c>
      <c r="E1205" s="134">
        <v>0</v>
      </c>
      <c r="F1205" s="134">
        <v>0</v>
      </c>
      <c r="G1205" s="134">
        <v>0</v>
      </c>
      <c r="H1205" s="224"/>
      <c r="I1205" s="134">
        <f t="shared" si="43"/>
        <v>153</v>
      </c>
      <c r="J1205" s="134">
        <v>153</v>
      </c>
      <c r="K1205" s="134">
        <v>0</v>
      </c>
      <c r="L1205" s="134">
        <v>1385</v>
      </c>
      <c r="M1205" s="134">
        <v>0</v>
      </c>
      <c r="O1205" s="228"/>
      <c r="P1205" s="228"/>
      <c r="Q1205" s="228"/>
      <c r="R1205" s="228"/>
      <c r="S1205" s="228"/>
      <c r="T1205" s="228"/>
      <c r="U1205" s="228"/>
      <c r="V1205" s="228"/>
      <c r="W1205" s="228"/>
      <c r="X1205" s="228"/>
      <c r="Y1205" s="228"/>
      <c r="Z1205" s="228"/>
      <c r="AA1205" s="228"/>
      <c r="AB1205" s="228"/>
      <c r="AC1205" s="228"/>
      <c r="AD1205" s="228"/>
    </row>
    <row r="1206" spans="1:30" s="153" customFormat="1" ht="9" customHeight="1" x14ac:dyDescent="0.2">
      <c r="A1206" s="226" t="s">
        <v>65</v>
      </c>
      <c r="B1206" s="119" t="s">
        <v>66</v>
      </c>
      <c r="C1206" s="133"/>
      <c r="D1206" s="134">
        <f t="shared" si="42"/>
        <v>16998</v>
      </c>
      <c r="E1206" s="134">
        <v>16947</v>
      </c>
      <c r="F1206" s="134">
        <v>51</v>
      </c>
      <c r="G1206" s="134">
        <v>2</v>
      </c>
      <c r="H1206" s="224"/>
      <c r="I1206" s="134">
        <f t="shared" si="43"/>
        <v>7745</v>
      </c>
      <c r="J1206" s="134">
        <v>7535</v>
      </c>
      <c r="K1206" s="134">
        <v>210</v>
      </c>
      <c r="L1206" s="134">
        <v>16737</v>
      </c>
      <c r="M1206" s="134">
        <v>0</v>
      </c>
      <c r="O1206" s="228"/>
      <c r="P1206" s="228"/>
      <c r="Q1206" s="228"/>
      <c r="R1206" s="228"/>
      <c r="S1206" s="228"/>
      <c r="T1206" s="228"/>
      <c r="U1206" s="228"/>
      <c r="V1206" s="228"/>
      <c r="W1206" s="228"/>
      <c r="X1206" s="228"/>
      <c r="Y1206" s="228"/>
      <c r="Z1206" s="228"/>
      <c r="AA1206" s="228"/>
      <c r="AB1206" s="228"/>
      <c r="AC1206" s="228"/>
      <c r="AD1206" s="228"/>
    </row>
    <row r="1207" spans="1:30" s="153" customFormat="1" ht="9" customHeight="1" x14ac:dyDescent="0.2">
      <c r="A1207" s="226"/>
      <c r="B1207" s="119" t="s">
        <v>67</v>
      </c>
      <c r="C1207" s="133"/>
      <c r="D1207" s="134">
        <f t="shared" si="42"/>
        <v>4100</v>
      </c>
      <c r="E1207" s="134">
        <v>4100</v>
      </c>
      <c r="F1207" s="134">
        <v>0</v>
      </c>
      <c r="G1207" s="134">
        <v>0</v>
      </c>
      <c r="H1207" s="224"/>
      <c r="I1207" s="134">
        <f t="shared" si="43"/>
        <v>3220</v>
      </c>
      <c r="J1207" s="134">
        <v>3181</v>
      </c>
      <c r="K1207" s="134">
        <v>39</v>
      </c>
      <c r="L1207" s="134">
        <v>4529</v>
      </c>
      <c r="M1207" s="134">
        <v>0</v>
      </c>
      <c r="O1207" s="228"/>
      <c r="P1207" s="228"/>
      <c r="Q1207" s="228"/>
      <c r="R1207" s="228"/>
      <c r="S1207" s="228"/>
      <c r="T1207" s="228"/>
      <c r="U1207" s="228"/>
      <c r="V1207" s="228"/>
      <c r="W1207" s="228"/>
      <c r="X1207" s="228"/>
      <c r="Y1207" s="228"/>
      <c r="Z1207" s="228"/>
      <c r="AA1207" s="228"/>
      <c r="AB1207" s="228"/>
      <c r="AC1207" s="228"/>
      <c r="AD1207" s="228"/>
    </row>
    <row r="1208" spans="1:30" s="153" customFormat="1" ht="9" customHeight="1" x14ac:dyDescent="0.2">
      <c r="A1208" s="229"/>
      <c r="B1208" s="233" t="s">
        <v>68</v>
      </c>
      <c r="C1208" s="139"/>
      <c r="D1208" s="140">
        <f t="shared" si="42"/>
        <v>8483</v>
      </c>
      <c r="E1208" s="140">
        <v>6357</v>
      </c>
      <c r="F1208" s="140">
        <v>2126</v>
      </c>
      <c r="G1208" s="140">
        <v>274</v>
      </c>
      <c r="H1208" s="230"/>
      <c r="I1208" s="140">
        <f t="shared" si="43"/>
        <v>5001</v>
      </c>
      <c r="J1208" s="140">
        <v>4950</v>
      </c>
      <c r="K1208" s="140">
        <v>51</v>
      </c>
      <c r="L1208" s="140">
        <v>4346</v>
      </c>
      <c r="M1208" s="140">
        <v>0</v>
      </c>
      <c r="O1208" s="228"/>
      <c r="P1208" s="228"/>
      <c r="Q1208" s="228"/>
      <c r="R1208" s="228"/>
      <c r="S1208" s="228"/>
      <c r="T1208" s="228"/>
      <c r="U1208" s="228"/>
      <c r="V1208" s="228"/>
      <c r="W1208" s="228"/>
      <c r="X1208" s="228"/>
      <c r="Y1208" s="228"/>
      <c r="Z1208" s="228"/>
      <c r="AA1208" s="228"/>
      <c r="AB1208" s="228"/>
      <c r="AC1208" s="228"/>
      <c r="AD1208" s="228"/>
    </row>
    <row r="1209" spans="1:30" s="153" customFormat="1" ht="9" customHeight="1" x14ac:dyDescent="0.2">
      <c r="A1209" s="226" t="s">
        <v>69</v>
      </c>
      <c r="B1209" s="119" t="s">
        <v>70</v>
      </c>
      <c r="C1209" s="133"/>
      <c r="D1209" s="134">
        <f t="shared" si="42"/>
        <v>3310</v>
      </c>
      <c r="E1209" s="134">
        <v>3310</v>
      </c>
      <c r="F1209" s="134">
        <v>0</v>
      </c>
      <c r="G1209" s="134">
        <v>0</v>
      </c>
      <c r="H1209" s="224"/>
      <c r="I1209" s="134">
        <f t="shared" si="43"/>
        <v>2397</v>
      </c>
      <c r="J1209" s="134">
        <v>2397</v>
      </c>
      <c r="K1209" s="134">
        <v>0</v>
      </c>
      <c r="L1209" s="134">
        <v>5036</v>
      </c>
      <c r="M1209" s="134">
        <v>36</v>
      </c>
      <c r="O1209" s="228"/>
      <c r="P1209" s="228"/>
      <c r="Q1209" s="228"/>
      <c r="R1209" s="228"/>
      <c r="S1209" s="228"/>
      <c r="T1209" s="228"/>
      <c r="U1209" s="228"/>
      <c r="V1209" s="228"/>
      <c r="W1209" s="228"/>
      <c r="X1209" s="228"/>
      <c r="Y1209" s="228"/>
      <c r="Z1209" s="228"/>
      <c r="AA1209" s="228"/>
      <c r="AB1209" s="228"/>
      <c r="AC1209" s="228"/>
      <c r="AD1209" s="228"/>
    </row>
    <row r="1210" spans="1:30" s="153" customFormat="1" ht="9" customHeight="1" x14ac:dyDescent="0.2">
      <c r="A1210" s="226"/>
      <c r="B1210" s="119" t="s">
        <v>71</v>
      </c>
      <c r="C1210" s="133"/>
      <c r="D1210" s="134">
        <f t="shared" si="42"/>
        <v>2141</v>
      </c>
      <c r="E1210" s="134">
        <v>2141</v>
      </c>
      <c r="F1210" s="134">
        <v>0</v>
      </c>
      <c r="G1210" s="134">
        <v>0</v>
      </c>
      <c r="H1210" s="224"/>
      <c r="I1210" s="134">
        <f t="shared" si="43"/>
        <v>531</v>
      </c>
      <c r="J1210" s="134">
        <v>531</v>
      </c>
      <c r="K1210" s="134">
        <v>0</v>
      </c>
      <c r="L1210" s="134">
        <v>3337</v>
      </c>
      <c r="M1210" s="134">
        <v>0</v>
      </c>
      <c r="O1210" s="228"/>
      <c r="P1210" s="228"/>
      <c r="Q1210" s="228"/>
      <c r="R1210" s="228"/>
      <c r="S1210" s="228"/>
      <c r="T1210" s="228"/>
      <c r="U1210" s="228"/>
      <c r="V1210" s="228"/>
      <c r="W1210" s="228"/>
      <c r="X1210" s="228"/>
      <c r="Y1210" s="228"/>
      <c r="Z1210" s="228"/>
      <c r="AA1210" s="228"/>
      <c r="AB1210" s="228"/>
      <c r="AC1210" s="228"/>
      <c r="AD1210" s="228"/>
    </row>
    <row r="1211" spans="1:30" s="153" customFormat="1" ht="9" customHeight="1" x14ac:dyDescent="0.2">
      <c r="A1211" s="226"/>
      <c r="B1211" s="119" t="s">
        <v>72</v>
      </c>
      <c r="C1211" s="133"/>
      <c r="D1211" s="134">
        <f t="shared" si="42"/>
        <v>20582</v>
      </c>
      <c r="E1211" s="134">
        <v>18103</v>
      </c>
      <c r="F1211" s="134">
        <v>2479</v>
      </c>
      <c r="G1211" s="134">
        <v>12</v>
      </c>
      <c r="H1211" s="224"/>
      <c r="I1211" s="134">
        <f t="shared" si="43"/>
        <v>5032</v>
      </c>
      <c r="J1211" s="134">
        <v>4795</v>
      </c>
      <c r="K1211" s="134">
        <v>237</v>
      </c>
      <c r="L1211" s="134">
        <v>16111</v>
      </c>
      <c r="M1211" s="134">
        <v>4917</v>
      </c>
      <c r="O1211" s="228"/>
      <c r="P1211" s="228"/>
      <c r="Q1211" s="228"/>
      <c r="R1211" s="228"/>
      <c r="S1211" s="228"/>
      <c r="T1211" s="228"/>
      <c r="U1211" s="228"/>
      <c r="V1211" s="228"/>
      <c r="W1211" s="228"/>
      <c r="X1211" s="228"/>
      <c r="Y1211" s="228"/>
      <c r="Z1211" s="228"/>
      <c r="AA1211" s="228"/>
      <c r="AB1211" s="228"/>
      <c r="AC1211" s="228"/>
      <c r="AD1211" s="228"/>
    </row>
    <row r="1212" spans="1:30" s="153" customFormat="1" ht="9" customHeight="1" x14ac:dyDescent="0.2">
      <c r="A1212" s="229"/>
      <c r="B1212" s="233" t="s">
        <v>73</v>
      </c>
      <c r="C1212" s="139"/>
      <c r="D1212" s="140">
        <f t="shared" si="42"/>
        <v>0</v>
      </c>
      <c r="E1212" s="140">
        <v>0</v>
      </c>
      <c r="F1212" s="140">
        <v>0</v>
      </c>
      <c r="G1212" s="140">
        <v>0</v>
      </c>
      <c r="H1212" s="230"/>
      <c r="I1212" s="140">
        <f t="shared" si="43"/>
        <v>113</v>
      </c>
      <c r="J1212" s="140">
        <v>112</v>
      </c>
      <c r="K1212" s="140">
        <v>1</v>
      </c>
      <c r="L1212" s="140">
        <v>1862</v>
      </c>
      <c r="M1212" s="140">
        <v>0</v>
      </c>
      <c r="O1212" s="228"/>
      <c r="P1212" s="228"/>
      <c r="Q1212" s="228"/>
      <c r="R1212" s="228"/>
      <c r="S1212" s="228"/>
      <c r="T1212" s="228"/>
      <c r="U1212" s="228"/>
      <c r="V1212" s="228"/>
      <c r="W1212" s="228"/>
      <c r="X1212" s="228"/>
      <c r="Y1212" s="228"/>
      <c r="Z1212" s="228"/>
      <c r="AA1212" s="228"/>
      <c r="AB1212" s="228"/>
      <c r="AC1212" s="228"/>
      <c r="AD1212" s="228"/>
    </row>
    <row r="1213" spans="1:30" s="153" customFormat="1" ht="9" customHeight="1" x14ac:dyDescent="0.2">
      <c r="A1213" s="226" t="s">
        <v>74</v>
      </c>
      <c r="B1213" s="119" t="s">
        <v>75</v>
      </c>
      <c r="C1213" s="133"/>
      <c r="D1213" s="134">
        <f t="shared" si="42"/>
        <v>13942</v>
      </c>
      <c r="E1213" s="134">
        <v>13218</v>
      </c>
      <c r="F1213" s="134">
        <v>724</v>
      </c>
      <c r="G1213" s="134">
        <v>62</v>
      </c>
      <c r="H1213" s="224"/>
      <c r="I1213" s="134">
        <f t="shared" si="43"/>
        <v>3310</v>
      </c>
      <c r="J1213" s="134">
        <v>3267</v>
      </c>
      <c r="K1213" s="134">
        <v>43</v>
      </c>
      <c r="L1213" s="134">
        <v>2851</v>
      </c>
      <c r="M1213" s="134">
        <v>1852</v>
      </c>
      <c r="O1213" s="228"/>
      <c r="P1213" s="228"/>
      <c r="Q1213" s="228"/>
      <c r="R1213" s="228"/>
      <c r="S1213" s="228"/>
      <c r="T1213" s="228"/>
      <c r="U1213" s="228"/>
      <c r="V1213" s="228"/>
      <c r="W1213" s="228"/>
      <c r="X1213" s="228"/>
      <c r="Y1213" s="228"/>
      <c r="Z1213" s="228"/>
      <c r="AA1213" s="228"/>
      <c r="AB1213" s="228"/>
      <c r="AC1213" s="228"/>
      <c r="AD1213" s="228"/>
    </row>
    <row r="1214" spans="1:30" s="153" customFormat="1" ht="9" customHeight="1" x14ac:dyDescent="0.2">
      <c r="A1214" s="226" t="s">
        <v>76</v>
      </c>
      <c r="B1214" s="119" t="s">
        <v>77</v>
      </c>
      <c r="C1214" s="133"/>
      <c r="D1214" s="134">
        <f t="shared" si="42"/>
        <v>3312</v>
      </c>
      <c r="E1214" s="134">
        <v>3312</v>
      </c>
      <c r="F1214" s="134">
        <v>0</v>
      </c>
      <c r="G1214" s="134">
        <v>30</v>
      </c>
      <c r="H1214" s="224"/>
      <c r="I1214" s="134">
        <f t="shared" si="43"/>
        <v>897</v>
      </c>
      <c r="J1214" s="134">
        <v>800</v>
      </c>
      <c r="K1214" s="134">
        <v>97</v>
      </c>
      <c r="L1214" s="134">
        <v>7609</v>
      </c>
      <c r="M1214" s="134">
        <v>0</v>
      </c>
      <c r="O1214" s="228"/>
      <c r="P1214" s="228"/>
      <c r="Q1214" s="228"/>
      <c r="R1214" s="228"/>
      <c r="S1214" s="228"/>
      <c r="T1214" s="228"/>
      <c r="U1214" s="228"/>
      <c r="V1214" s="228"/>
      <c r="W1214" s="228"/>
      <c r="X1214" s="228"/>
      <c r="Y1214" s="228"/>
      <c r="Z1214" s="228"/>
      <c r="AA1214" s="228"/>
      <c r="AB1214" s="228"/>
      <c r="AC1214" s="228"/>
      <c r="AD1214" s="228"/>
    </row>
    <row r="1215" spans="1:30" s="153" customFormat="1" ht="9" customHeight="1" x14ac:dyDescent="0.2">
      <c r="A1215" s="226"/>
      <c r="B1215" s="119" t="s">
        <v>78</v>
      </c>
      <c r="C1215" s="133"/>
      <c r="D1215" s="134">
        <f t="shared" si="42"/>
        <v>2410</v>
      </c>
      <c r="E1215" s="134">
        <v>2410</v>
      </c>
      <c r="F1215" s="134">
        <v>0</v>
      </c>
      <c r="G1215" s="134">
        <v>48</v>
      </c>
      <c r="H1215" s="224"/>
      <c r="I1215" s="134">
        <f t="shared" si="43"/>
        <v>2772</v>
      </c>
      <c r="J1215" s="134">
        <v>2729</v>
      </c>
      <c r="K1215" s="134">
        <v>43</v>
      </c>
      <c r="L1215" s="134">
        <v>1442</v>
      </c>
      <c r="M1215" s="134">
        <v>8</v>
      </c>
      <c r="O1215" s="228"/>
      <c r="P1215" s="228"/>
      <c r="Q1215" s="228"/>
      <c r="R1215" s="228"/>
      <c r="S1215" s="228"/>
      <c r="T1215" s="228"/>
      <c r="U1215" s="228"/>
      <c r="V1215" s="228"/>
      <c r="W1215" s="228"/>
      <c r="X1215" s="228"/>
      <c r="Y1215" s="228"/>
      <c r="Z1215" s="228"/>
      <c r="AA1215" s="228"/>
      <c r="AB1215" s="228"/>
      <c r="AC1215" s="228"/>
      <c r="AD1215" s="228"/>
    </row>
    <row r="1216" spans="1:30" s="153" customFormat="1" ht="9" customHeight="1" x14ac:dyDescent="0.2">
      <c r="A1216" s="229"/>
      <c r="B1216" s="233" t="s">
        <v>79</v>
      </c>
      <c r="C1216" s="139"/>
      <c r="D1216" s="140">
        <f t="shared" si="42"/>
        <v>1464</v>
      </c>
      <c r="E1216" s="140">
        <v>1464</v>
      </c>
      <c r="F1216" s="140">
        <v>0</v>
      </c>
      <c r="G1216" s="140">
        <v>0</v>
      </c>
      <c r="H1216" s="230"/>
      <c r="I1216" s="140">
        <f t="shared" si="43"/>
        <v>205</v>
      </c>
      <c r="J1216" s="140">
        <v>167</v>
      </c>
      <c r="K1216" s="140">
        <v>38</v>
      </c>
      <c r="L1216" s="140">
        <v>1538</v>
      </c>
      <c r="M1216" s="140">
        <v>20</v>
      </c>
      <c r="O1216" s="228"/>
      <c r="P1216" s="228"/>
      <c r="Q1216" s="228"/>
      <c r="R1216" s="228"/>
      <c r="S1216" s="228"/>
      <c r="T1216" s="228"/>
      <c r="U1216" s="228"/>
      <c r="V1216" s="228"/>
      <c r="W1216" s="228"/>
      <c r="X1216" s="228"/>
      <c r="Y1216" s="228"/>
      <c r="Z1216" s="228"/>
      <c r="AA1216" s="228"/>
      <c r="AB1216" s="228"/>
      <c r="AC1216" s="228"/>
      <c r="AD1216" s="228"/>
    </row>
    <row r="1217" spans="1:30" s="153" customFormat="1" ht="9" customHeight="1" x14ac:dyDescent="0.2">
      <c r="A1217" s="226"/>
      <c r="B1217" s="119" t="s">
        <v>80</v>
      </c>
      <c r="C1217" s="133"/>
      <c r="D1217" s="134">
        <f t="shared" si="42"/>
        <v>6043</v>
      </c>
      <c r="E1217" s="134">
        <v>6041</v>
      </c>
      <c r="F1217" s="134">
        <v>2</v>
      </c>
      <c r="G1217" s="134">
        <v>0</v>
      </c>
      <c r="H1217" s="224"/>
      <c r="I1217" s="134">
        <f t="shared" si="43"/>
        <v>1404</v>
      </c>
      <c r="J1217" s="134">
        <v>1346</v>
      </c>
      <c r="K1217" s="134">
        <v>58</v>
      </c>
      <c r="L1217" s="134">
        <v>4551</v>
      </c>
      <c r="M1217" s="134">
        <v>0</v>
      </c>
      <c r="O1217" s="228"/>
      <c r="P1217" s="228"/>
      <c r="Q1217" s="228"/>
      <c r="R1217" s="228"/>
      <c r="S1217" s="228"/>
      <c r="T1217" s="228"/>
      <c r="U1217" s="228"/>
      <c r="V1217" s="228"/>
      <c r="W1217" s="228"/>
      <c r="X1217" s="228"/>
      <c r="Y1217" s="228"/>
      <c r="Z1217" s="228"/>
      <c r="AA1217" s="228"/>
      <c r="AB1217" s="228"/>
      <c r="AC1217" s="228"/>
      <c r="AD1217" s="228"/>
    </row>
    <row r="1218" spans="1:30" s="153" customFormat="1" ht="9" customHeight="1" x14ac:dyDescent="0.2">
      <c r="A1218" s="226"/>
      <c r="B1218" s="119" t="s">
        <v>81</v>
      </c>
      <c r="C1218" s="133"/>
      <c r="D1218" s="134">
        <f t="shared" si="42"/>
        <v>8838</v>
      </c>
      <c r="E1218" s="134">
        <v>8123</v>
      </c>
      <c r="F1218" s="134">
        <v>715</v>
      </c>
      <c r="G1218" s="134">
        <v>0</v>
      </c>
      <c r="H1218" s="224"/>
      <c r="I1218" s="134">
        <f t="shared" si="43"/>
        <v>3761</v>
      </c>
      <c r="J1218" s="134">
        <v>3440</v>
      </c>
      <c r="K1218" s="134">
        <v>321</v>
      </c>
      <c r="L1218" s="134">
        <v>8084</v>
      </c>
      <c r="M1218" s="134">
        <v>0</v>
      </c>
      <c r="O1218" s="228"/>
      <c r="P1218" s="228"/>
      <c r="Q1218" s="228"/>
      <c r="R1218" s="228"/>
      <c r="S1218" s="228"/>
      <c r="T1218" s="228"/>
      <c r="U1218" s="228"/>
      <c r="V1218" s="228"/>
      <c r="W1218" s="228"/>
      <c r="X1218" s="228"/>
      <c r="Y1218" s="228"/>
      <c r="Z1218" s="228"/>
      <c r="AA1218" s="228"/>
      <c r="AB1218" s="228"/>
      <c r="AC1218" s="228"/>
      <c r="AD1218" s="228"/>
    </row>
    <row r="1219" spans="1:30" s="153" customFormat="1" ht="9" customHeight="1" x14ac:dyDescent="0.2">
      <c r="A1219" s="226" t="s">
        <v>82</v>
      </c>
      <c r="B1219" s="124" t="s">
        <v>83</v>
      </c>
      <c r="C1219" s="133"/>
      <c r="D1219" s="134">
        <f t="shared" si="42"/>
        <v>2796</v>
      </c>
      <c r="E1219" s="134">
        <v>2796</v>
      </c>
      <c r="F1219" s="134">
        <v>0</v>
      </c>
      <c r="G1219" s="134">
        <v>15</v>
      </c>
      <c r="H1219" s="224"/>
      <c r="I1219" s="134">
        <f t="shared" si="43"/>
        <v>1243</v>
      </c>
      <c r="J1219" s="134">
        <v>1234</v>
      </c>
      <c r="K1219" s="134">
        <v>9</v>
      </c>
      <c r="L1219" s="134">
        <v>1654</v>
      </c>
      <c r="M1219" s="134">
        <v>392</v>
      </c>
      <c r="O1219" s="228"/>
      <c r="P1219" s="228"/>
      <c r="Q1219" s="228"/>
      <c r="R1219" s="228"/>
      <c r="S1219" s="228"/>
      <c r="T1219" s="228"/>
      <c r="U1219" s="228"/>
      <c r="V1219" s="228"/>
      <c r="W1219" s="228"/>
      <c r="X1219" s="228"/>
      <c r="Y1219" s="228"/>
      <c r="Z1219" s="228"/>
      <c r="AA1219" s="228"/>
      <c r="AB1219" s="228"/>
      <c r="AC1219" s="228"/>
      <c r="AD1219" s="228"/>
    </row>
    <row r="1220" spans="1:30" s="153" customFormat="1" ht="9" customHeight="1" x14ac:dyDescent="0.2">
      <c r="A1220" s="229"/>
      <c r="B1220" s="233" t="s">
        <v>84</v>
      </c>
      <c r="C1220" s="139"/>
      <c r="D1220" s="140">
        <f t="shared" si="42"/>
        <v>6290</v>
      </c>
      <c r="E1220" s="140">
        <v>6290</v>
      </c>
      <c r="F1220" s="140">
        <v>0</v>
      </c>
      <c r="G1220" s="140">
        <v>0</v>
      </c>
      <c r="H1220" s="230"/>
      <c r="I1220" s="140">
        <f t="shared" si="43"/>
        <v>2045</v>
      </c>
      <c r="J1220" s="140">
        <v>2045</v>
      </c>
      <c r="K1220" s="140">
        <v>0</v>
      </c>
      <c r="L1220" s="140">
        <v>1664</v>
      </c>
      <c r="M1220" s="140">
        <v>0</v>
      </c>
      <c r="O1220" s="228"/>
      <c r="P1220" s="228"/>
      <c r="Q1220" s="228"/>
      <c r="R1220" s="228"/>
      <c r="S1220" s="228"/>
      <c r="T1220" s="228"/>
      <c r="U1220" s="228"/>
      <c r="V1220" s="228"/>
      <c r="W1220" s="228"/>
      <c r="X1220" s="228"/>
      <c r="Y1220" s="228"/>
      <c r="Z1220" s="228"/>
      <c r="AA1220" s="228"/>
      <c r="AB1220" s="228"/>
      <c r="AC1220" s="228"/>
      <c r="AD1220" s="228"/>
    </row>
    <row r="1221" spans="1:30" s="153" customFormat="1" ht="9" customHeight="1" x14ac:dyDescent="0.2">
      <c r="A1221" s="226"/>
      <c r="B1221" s="119" t="s">
        <v>85</v>
      </c>
      <c r="C1221" s="133"/>
      <c r="D1221" s="134">
        <f t="shared" si="42"/>
        <v>18709</v>
      </c>
      <c r="E1221" s="134">
        <v>16653</v>
      </c>
      <c r="F1221" s="134">
        <v>2056</v>
      </c>
      <c r="G1221" s="134">
        <v>163</v>
      </c>
      <c r="H1221" s="224"/>
      <c r="I1221" s="134">
        <f t="shared" si="43"/>
        <v>4638</v>
      </c>
      <c r="J1221" s="134">
        <v>4367</v>
      </c>
      <c r="K1221" s="134">
        <v>271</v>
      </c>
      <c r="L1221" s="134">
        <v>8865</v>
      </c>
      <c r="M1221" s="134">
        <v>60</v>
      </c>
      <c r="O1221" s="228"/>
      <c r="P1221" s="228"/>
      <c r="Q1221" s="228"/>
      <c r="R1221" s="228"/>
      <c r="S1221" s="228"/>
      <c r="T1221" s="228"/>
      <c r="U1221" s="228"/>
      <c r="V1221" s="228"/>
      <c r="W1221" s="228"/>
      <c r="X1221" s="228"/>
      <c r="Y1221" s="228"/>
      <c r="Z1221" s="228"/>
      <c r="AA1221" s="228"/>
      <c r="AB1221" s="228"/>
      <c r="AC1221" s="228"/>
      <c r="AD1221" s="228"/>
    </row>
    <row r="1222" spans="1:30" s="153" customFormat="1" ht="9" customHeight="1" x14ac:dyDescent="0.2">
      <c r="A1222" s="226" t="s">
        <v>86</v>
      </c>
      <c r="B1222" s="119" t="s">
        <v>87</v>
      </c>
      <c r="C1222" s="133"/>
      <c r="D1222" s="134">
        <f t="shared" si="42"/>
        <v>14215</v>
      </c>
      <c r="E1222" s="134">
        <v>13331</v>
      </c>
      <c r="F1222" s="134">
        <v>884</v>
      </c>
      <c r="G1222" s="134">
        <v>227</v>
      </c>
      <c r="H1222" s="224"/>
      <c r="I1222" s="134">
        <f t="shared" si="43"/>
        <v>3154</v>
      </c>
      <c r="J1222" s="134">
        <v>2936</v>
      </c>
      <c r="K1222" s="134">
        <v>218</v>
      </c>
      <c r="L1222" s="134">
        <v>6620</v>
      </c>
      <c r="M1222" s="134">
        <v>3626</v>
      </c>
      <c r="O1222" s="228"/>
      <c r="P1222" s="228"/>
      <c r="Q1222" s="228"/>
      <c r="R1222" s="228"/>
      <c r="S1222" s="228"/>
      <c r="T1222" s="228"/>
      <c r="U1222" s="228"/>
      <c r="V1222" s="228"/>
      <c r="W1222" s="228"/>
      <c r="X1222" s="228"/>
      <c r="Y1222" s="228"/>
      <c r="Z1222" s="228"/>
      <c r="AA1222" s="228"/>
      <c r="AB1222" s="228"/>
      <c r="AC1222" s="228"/>
      <c r="AD1222" s="228"/>
    </row>
    <row r="1223" spans="1:30" s="153" customFormat="1" ht="9" customHeight="1" x14ac:dyDescent="0.2">
      <c r="A1223" s="226" t="s">
        <v>88</v>
      </c>
      <c r="B1223" s="124" t="s">
        <v>88</v>
      </c>
      <c r="C1223" s="133"/>
      <c r="D1223" s="134">
        <f t="shared" si="42"/>
        <v>3738</v>
      </c>
      <c r="E1223" s="134">
        <v>2993</v>
      </c>
      <c r="F1223" s="134">
        <v>745</v>
      </c>
      <c r="G1223" s="134">
        <v>0</v>
      </c>
      <c r="H1223" s="224"/>
      <c r="I1223" s="134">
        <f t="shared" si="43"/>
        <v>977</v>
      </c>
      <c r="J1223" s="134">
        <v>950</v>
      </c>
      <c r="K1223" s="134">
        <v>27</v>
      </c>
      <c r="L1223" s="134">
        <v>3732</v>
      </c>
      <c r="M1223" s="134">
        <v>0</v>
      </c>
      <c r="O1223" s="228"/>
      <c r="P1223" s="228"/>
      <c r="Q1223" s="228"/>
      <c r="R1223" s="228"/>
      <c r="S1223" s="228"/>
      <c r="T1223" s="228"/>
      <c r="U1223" s="228"/>
      <c r="V1223" s="228"/>
      <c r="W1223" s="228"/>
      <c r="X1223" s="228"/>
      <c r="Y1223" s="228"/>
      <c r="Z1223" s="228"/>
      <c r="AA1223" s="228"/>
      <c r="AB1223" s="228"/>
      <c r="AC1223" s="228"/>
      <c r="AD1223" s="228"/>
    </row>
    <row r="1224" spans="1:30" s="151" customFormat="1" ht="9" customHeight="1" x14ac:dyDescent="0.2">
      <c r="A1224" s="219"/>
      <c r="B1224" s="219"/>
      <c r="C1224" s="219"/>
      <c r="D1224" s="220"/>
      <c r="E1224" s="220"/>
      <c r="F1224" s="220"/>
      <c r="G1224" s="220"/>
      <c r="H1224" s="220"/>
      <c r="I1224" s="220"/>
      <c r="J1224" s="220"/>
      <c r="K1224" s="220"/>
      <c r="L1224" s="220"/>
      <c r="M1224" s="220"/>
      <c r="N1224" s="221"/>
      <c r="O1224" s="222"/>
      <c r="P1224" s="222"/>
      <c r="Q1224" s="222"/>
      <c r="R1224" s="222"/>
      <c r="S1224" s="222"/>
      <c r="T1224" s="222"/>
      <c r="U1224" s="222"/>
      <c r="V1224" s="222"/>
      <c r="W1224" s="222"/>
      <c r="X1224" s="222"/>
      <c r="Y1224" s="222"/>
      <c r="Z1224" s="222"/>
      <c r="AA1224" s="222"/>
      <c r="AB1224" s="222"/>
      <c r="AC1224" s="222"/>
      <c r="AD1224" s="222"/>
    </row>
    <row r="1225" spans="1:30" s="151" customFormat="1" ht="9" customHeight="1" x14ac:dyDescent="0.2">
      <c r="A1225" s="136">
        <v>2014</v>
      </c>
      <c r="B1225" s="223"/>
      <c r="C1225" s="223"/>
      <c r="D1225" s="224"/>
      <c r="E1225" s="224"/>
      <c r="F1225" s="224"/>
      <c r="G1225" s="224"/>
      <c r="H1225" s="224"/>
      <c r="I1225" s="224"/>
      <c r="J1225" s="224"/>
      <c r="K1225" s="224"/>
      <c r="L1225" s="224"/>
      <c r="M1225" s="224"/>
      <c r="N1225" s="221"/>
      <c r="O1225" s="222"/>
      <c r="P1225" s="222"/>
      <c r="Q1225" s="222"/>
      <c r="R1225" s="222"/>
      <c r="S1225" s="222"/>
      <c r="T1225" s="222"/>
      <c r="U1225" s="222"/>
      <c r="V1225" s="222"/>
      <c r="W1225" s="222"/>
      <c r="X1225" s="222"/>
      <c r="Y1225" s="222"/>
      <c r="Z1225" s="222"/>
      <c r="AA1225" s="222"/>
      <c r="AB1225" s="222"/>
      <c r="AC1225" s="222"/>
      <c r="AD1225" s="222"/>
    </row>
    <row r="1226" spans="1:30" s="151" customFormat="1" ht="9" customHeight="1" x14ac:dyDescent="0.2">
      <c r="A1226" s="162" t="s">
        <v>10</v>
      </c>
      <c r="B1226" s="472"/>
      <c r="C1226" s="628">
        <f>SUM(D1228:D1285)</f>
        <v>1091302</v>
      </c>
      <c r="D1226" s="628"/>
      <c r="E1226" s="472">
        <f>SUM(E1228:E1285)</f>
        <v>801224</v>
      </c>
      <c r="F1226" s="472">
        <f>SUM(F1228:F1285)</f>
        <v>290078</v>
      </c>
      <c r="G1226" s="472">
        <f>SUM(G1228:G1285)</f>
        <v>10239</v>
      </c>
      <c r="H1226" s="472"/>
      <c r="I1226" s="472">
        <f>SUM(I1228:I1285)</f>
        <v>259040</v>
      </c>
      <c r="J1226" s="472">
        <f>SUM(J1228:J1285)</f>
        <v>235940</v>
      </c>
      <c r="K1226" s="472">
        <f>SUM(K1228:K1285)</f>
        <v>23100</v>
      </c>
      <c r="L1226" s="472">
        <f>SUM(L1228:L1285)</f>
        <v>378883</v>
      </c>
      <c r="M1226" s="472">
        <f>SUM(M1228:M1285)</f>
        <v>41172</v>
      </c>
      <c r="N1226" s="472"/>
      <c r="O1226" s="222"/>
      <c r="P1226" s="222"/>
      <c r="Q1226" s="222"/>
      <c r="R1226" s="222"/>
      <c r="S1226" s="222"/>
      <c r="T1226" s="222"/>
      <c r="U1226" s="222"/>
      <c r="V1226" s="222"/>
      <c r="W1226" s="222"/>
      <c r="X1226" s="222"/>
      <c r="Y1226" s="222"/>
      <c r="Z1226" s="222"/>
      <c r="AA1226" s="222"/>
      <c r="AB1226" s="222"/>
      <c r="AC1226" s="222"/>
      <c r="AD1226" s="222"/>
    </row>
    <row r="1227" spans="1:30" s="151" customFormat="1" ht="3.95" customHeight="1" x14ac:dyDescent="0.2">
      <c r="A1227" s="136"/>
      <c r="B1227" s="225"/>
      <c r="C1227" s="225"/>
      <c r="D1227" s="472"/>
      <c r="E1227" s="472"/>
      <c r="F1227" s="472"/>
      <c r="G1227" s="472"/>
      <c r="H1227" s="472"/>
      <c r="I1227" s="472"/>
      <c r="J1227" s="472"/>
      <c r="K1227" s="472"/>
      <c r="L1227" s="472"/>
      <c r="M1227" s="472"/>
      <c r="N1227" s="221"/>
      <c r="O1227" s="222"/>
      <c r="P1227" s="222"/>
      <c r="Q1227" s="222"/>
      <c r="R1227" s="222"/>
      <c r="S1227" s="222"/>
      <c r="T1227" s="222"/>
      <c r="U1227" s="222"/>
      <c r="V1227" s="222"/>
      <c r="W1227" s="222"/>
      <c r="X1227" s="222"/>
      <c r="Y1227" s="222"/>
      <c r="Z1227" s="222"/>
      <c r="AA1227" s="222"/>
      <c r="AB1227" s="222"/>
      <c r="AC1227" s="222"/>
      <c r="AD1227" s="222"/>
    </row>
    <row r="1228" spans="1:30" s="151" customFormat="1" ht="9" customHeight="1" x14ac:dyDescent="0.2">
      <c r="A1228" s="226" t="s">
        <v>14</v>
      </c>
      <c r="B1228" s="119" t="s">
        <v>14</v>
      </c>
      <c r="C1228" s="133"/>
      <c r="D1228" s="134">
        <f t="shared" ref="D1228:D1250" si="44">SUM(E1228:F1228)</f>
        <v>9993</v>
      </c>
      <c r="E1228" s="134">
        <v>7529</v>
      </c>
      <c r="F1228" s="134">
        <v>2464</v>
      </c>
      <c r="G1228" s="134">
        <v>34</v>
      </c>
      <c r="H1228" s="224"/>
      <c r="I1228" s="134">
        <f t="shared" ref="I1228:I1250" si="45">SUM(J1228:K1228)</f>
        <v>1646</v>
      </c>
      <c r="J1228" s="134">
        <v>1548</v>
      </c>
      <c r="K1228" s="134">
        <v>98</v>
      </c>
      <c r="L1228" s="134">
        <v>3479</v>
      </c>
      <c r="M1228" s="134">
        <v>275</v>
      </c>
      <c r="N1228" s="221"/>
      <c r="O1228" s="222"/>
      <c r="P1228" s="222"/>
      <c r="Q1228" s="222"/>
      <c r="R1228" s="222"/>
      <c r="S1228" s="222"/>
      <c r="T1228" s="222"/>
      <c r="U1228" s="222"/>
      <c r="V1228" s="222"/>
      <c r="W1228" s="222"/>
      <c r="X1228" s="222"/>
      <c r="Y1228" s="222"/>
      <c r="Z1228" s="222"/>
      <c r="AA1228" s="222"/>
      <c r="AB1228" s="222"/>
      <c r="AC1228" s="222"/>
      <c r="AD1228" s="222"/>
    </row>
    <row r="1229" spans="1:30" s="151" customFormat="1" ht="9" customHeight="1" x14ac:dyDescent="0.2">
      <c r="A1229" s="226" t="s">
        <v>15</v>
      </c>
      <c r="B1229" s="119" t="s">
        <v>16</v>
      </c>
      <c r="C1229" s="133"/>
      <c r="D1229" s="134">
        <f>SUM(E1229:F1229)</f>
        <v>5276</v>
      </c>
      <c r="E1229" s="134">
        <v>5271</v>
      </c>
      <c r="F1229" s="134">
        <v>5</v>
      </c>
      <c r="G1229" s="134">
        <v>0</v>
      </c>
      <c r="H1229" s="224"/>
      <c r="I1229" s="134">
        <f>SUM(J1229:K1229)</f>
        <v>699</v>
      </c>
      <c r="J1229" s="134">
        <v>646</v>
      </c>
      <c r="K1229" s="134">
        <v>53</v>
      </c>
      <c r="L1229" s="134">
        <v>4217</v>
      </c>
      <c r="M1229" s="134">
        <v>0</v>
      </c>
      <c r="N1229" s="221"/>
      <c r="O1229" s="222"/>
      <c r="P1229" s="222"/>
      <c r="Q1229" s="222"/>
      <c r="R1229" s="222"/>
      <c r="S1229" s="222"/>
      <c r="T1229" s="222"/>
      <c r="U1229" s="222"/>
      <c r="V1229" s="222"/>
      <c r="W1229" s="222"/>
      <c r="X1229" s="222"/>
      <c r="Y1229" s="222"/>
      <c r="Z1229" s="222"/>
      <c r="AA1229" s="222"/>
      <c r="AB1229" s="222"/>
      <c r="AC1229" s="222"/>
      <c r="AD1229" s="222"/>
    </row>
    <row r="1230" spans="1:30" s="153" customFormat="1" ht="9" customHeight="1" x14ac:dyDescent="0.2">
      <c r="A1230" s="226"/>
      <c r="B1230" s="119" t="s">
        <v>17</v>
      </c>
      <c r="C1230" s="133"/>
      <c r="D1230" s="134">
        <f>SUM(E1230:F1230)</f>
        <v>38065</v>
      </c>
      <c r="E1230" s="134">
        <v>37688</v>
      </c>
      <c r="F1230" s="134">
        <v>377</v>
      </c>
      <c r="G1230" s="134">
        <v>8</v>
      </c>
      <c r="H1230" s="224"/>
      <c r="I1230" s="134">
        <f>SUM(J1230:K1230)</f>
        <v>901</v>
      </c>
      <c r="J1230" s="134">
        <v>767</v>
      </c>
      <c r="K1230" s="134">
        <v>134</v>
      </c>
      <c r="L1230" s="134">
        <v>7816</v>
      </c>
      <c r="M1230" s="134">
        <v>1448</v>
      </c>
      <c r="N1230" s="227"/>
      <c r="O1230" s="222"/>
      <c r="P1230" s="222"/>
      <c r="Q1230" s="222"/>
      <c r="R1230" s="222"/>
      <c r="S1230" s="222"/>
      <c r="T1230" s="222"/>
      <c r="U1230" s="222"/>
      <c r="V1230" s="222"/>
      <c r="W1230" s="222"/>
      <c r="X1230" s="222"/>
      <c r="Y1230" s="222"/>
      <c r="Z1230" s="222"/>
      <c r="AA1230" s="222"/>
      <c r="AB1230" s="222"/>
      <c r="AC1230" s="228"/>
      <c r="AD1230" s="228"/>
    </row>
    <row r="1231" spans="1:30" s="153" customFormat="1" ht="9" customHeight="1" x14ac:dyDescent="0.2">
      <c r="A1231" s="229" t="s">
        <v>112</v>
      </c>
      <c r="B1231" s="233" t="s">
        <v>18</v>
      </c>
      <c r="C1231" s="139"/>
      <c r="D1231" s="140">
        <f t="shared" si="44"/>
        <v>6728</v>
      </c>
      <c r="E1231" s="140">
        <v>6672</v>
      </c>
      <c r="F1231" s="140">
        <v>56</v>
      </c>
      <c r="G1231" s="140">
        <v>1</v>
      </c>
      <c r="H1231" s="230"/>
      <c r="I1231" s="140">
        <f t="shared" si="45"/>
        <v>5777</v>
      </c>
      <c r="J1231" s="140">
        <v>5659</v>
      </c>
      <c r="K1231" s="140">
        <v>118</v>
      </c>
      <c r="L1231" s="140">
        <v>3328</v>
      </c>
      <c r="M1231" s="140">
        <v>977</v>
      </c>
      <c r="N1231" s="227"/>
      <c r="O1231" s="228"/>
      <c r="P1231" s="228"/>
      <c r="Q1231" s="228"/>
      <c r="R1231" s="228"/>
      <c r="S1231" s="228"/>
      <c r="T1231" s="228"/>
      <c r="U1231" s="228"/>
      <c r="V1231" s="228"/>
      <c r="W1231" s="228"/>
      <c r="X1231" s="228"/>
      <c r="Y1231" s="228"/>
      <c r="Z1231" s="228"/>
      <c r="AA1231" s="228"/>
      <c r="AB1231" s="228"/>
      <c r="AC1231" s="228"/>
      <c r="AD1231" s="228"/>
    </row>
    <row r="1232" spans="1:30" s="153" customFormat="1" ht="9" customHeight="1" x14ac:dyDescent="0.2">
      <c r="A1232" s="226"/>
      <c r="B1232" s="119" t="s">
        <v>19</v>
      </c>
      <c r="C1232" s="133"/>
      <c r="D1232" s="134">
        <f t="shared" si="44"/>
        <v>686</v>
      </c>
      <c r="E1232" s="134">
        <v>76</v>
      </c>
      <c r="F1232" s="134">
        <v>610</v>
      </c>
      <c r="G1232" s="134">
        <v>367</v>
      </c>
      <c r="H1232" s="224"/>
      <c r="I1232" s="134">
        <f t="shared" si="45"/>
        <v>756</v>
      </c>
      <c r="J1232" s="134">
        <v>756</v>
      </c>
      <c r="K1232" s="134">
        <v>0</v>
      </c>
      <c r="L1232" s="134">
        <v>2594</v>
      </c>
      <c r="M1232" s="134">
        <v>0</v>
      </c>
      <c r="N1232" s="227"/>
      <c r="O1232" s="228"/>
      <c r="P1232" s="228"/>
      <c r="Q1232" s="228"/>
      <c r="R1232" s="228"/>
      <c r="S1232" s="228"/>
      <c r="T1232" s="228"/>
      <c r="U1232" s="228"/>
      <c r="V1232" s="228"/>
      <c r="W1232" s="228"/>
      <c r="X1232" s="228"/>
      <c r="Y1232" s="228"/>
      <c r="Z1232" s="228"/>
      <c r="AA1232" s="228"/>
      <c r="AB1232" s="228"/>
      <c r="AC1232" s="228"/>
      <c r="AD1232" s="228"/>
    </row>
    <row r="1233" spans="1:30" s="151" customFormat="1" ht="9" customHeight="1" x14ac:dyDescent="0.2">
      <c r="A1233" s="226"/>
      <c r="B1233" s="124" t="s">
        <v>97</v>
      </c>
      <c r="C1233" s="133"/>
      <c r="D1233" s="134">
        <f t="shared" si="44"/>
        <v>27324</v>
      </c>
      <c r="E1233" s="134">
        <v>9025</v>
      </c>
      <c r="F1233" s="134">
        <v>18299</v>
      </c>
      <c r="G1233" s="134">
        <v>745</v>
      </c>
      <c r="H1233" s="224"/>
      <c r="I1233" s="134">
        <f t="shared" si="45"/>
        <v>7498</v>
      </c>
      <c r="J1233" s="134">
        <v>1794</v>
      </c>
      <c r="K1233" s="134">
        <v>5704</v>
      </c>
      <c r="L1233" s="134">
        <v>424</v>
      </c>
      <c r="M1233" s="134">
        <v>324</v>
      </c>
      <c r="N1233" s="221"/>
      <c r="O1233" s="222"/>
      <c r="P1233" s="222"/>
      <c r="Q1233" s="222"/>
      <c r="R1233" s="222"/>
      <c r="S1233" s="222"/>
      <c r="T1233" s="222"/>
      <c r="U1233" s="222"/>
      <c r="V1233" s="222"/>
      <c r="W1233" s="222"/>
      <c r="X1233" s="222"/>
      <c r="Y1233" s="222"/>
      <c r="Z1233" s="222"/>
      <c r="AA1233" s="222"/>
      <c r="AB1233" s="222"/>
      <c r="AC1233" s="222"/>
      <c r="AD1233" s="222"/>
    </row>
    <row r="1234" spans="1:30" s="153" customFormat="1" ht="9" customHeight="1" x14ac:dyDescent="0.2">
      <c r="A1234" s="226" t="s">
        <v>21</v>
      </c>
      <c r="B1234" s="119" t="s">
        <v>21</v>
      </c>
      <c r="C1234" s="133"/>
      <c r="D1234" s="134">
        <f t="shared" si="44"/>
        <v>3195</v>
      </c>
      <c r="E1234" s="134">
        <v>3193</v>
      </c>
      <c r="F1234" s="134">
        <v>2</v>
      </c>
      <c r="G1234" s="134">
        <v>8</v>
      </c>
      <c r="H1234" s="224"/>
      <c r="I1234" s="134">
        <f t="shared" si="45"/>
        <v>916</v>
      </c>
      <c r="J1234" s="134">
        <v>902</v>
      </c>
      <c r="K1234" s="134">
        <v>14</v>
      </c>
      <c r="L1234" s="134">
        <v>1610</v>
      </c>
      <c r="M1234" s="134">
        <v>2</v>
      </c>
      <c r="N1234" s="227"/>
      <c r="O1234" s="228"/>
      <c r="P1234" s="228"/>
      <c r="Q1234" s="228"/>
      <c r="R1234" s="228"/>
      <c r="S1234" s="228"/>
      <c r="T1234" s="228"/>
      <c r="U1234" s="228"/>
      <c r="V1234" s="228"/>
      <c r="W1234" s="228"/>
      <c r="X1234" s="228"/>
      <c r="Y1234" s="228"/>
      <c r="Z1234" s="228"/>
      <c r="AA1234" s="228"/>
      <c r="AB1234" s="228"/>
      <c r="AC1234" s="228"/>
      <c r="AD1234" s="228"/>
    </row>
    <row r="1235" spans="1:30" s="153" customFormat="1" ht="9" customHeight="1" x14ac:dyDescent="0.2">
      <c r="A1235" s="229"/>
      <c r="B1235" s="233" t="s">
        <v>22</v>
      </c>
      <c r="C1235" s="139"/>
      <c r="D1235" s="140">
        <f t="shared" si="44"/>
        <v>5009</v>
      </c>
      <c r="E1235" s="140">
        <v>4283</v>
      </c>
      <c r="F1235" s="140">
        <v>726</v>
      </c>
      <c r="G1235" s="140">
        <v>199</v>
      </c>
      <c r="H1235" s="230"/>
      <c r="I1235" s="140">
        <f t="shared" si="45"/>
        <v>52012</v>
      </c>
      <c r="J1235" s="140">
        <v>51995</v>
      </c>
      <c r="K1235" s="140">
        <v>17</v>
      </c>
      <c r="L1235" s="140">
        <v>1867</v>
      </c>
      <c r="M1235" s="140">
        <v>504</v>
      </c>
      <c r="N1235" s="227"/>
      <c r="O1235" s="228"/>
      <c r="P1235" s="228"/>
      <c r="Q1235" s="228"/>
      <c r="R1235" s="228"/>
      <c r="S1235" s="228"/>
      <c r="T1235" s="228"/>
      <c r="U1235" s="228"/>
      <c r="V1235" s="228"/>
      <c r="W1235" s="228"/>
      <c r="X1235" s="228"/>
      <c r="Y1235" s="228"/>
      <c r="Z1235" s="228"/>
      <c r="AA1235" s="228"/>
      <c r="AB1235" s="228"/>
      <c r="AC1235" s="228"/>
      <c r="AD1235" s="228"/>
    </row>
    <row r="1236" spans="1:30" s="153" customFormat="1" ht="9" customHeight="1" x14ac:dyDescent="0.2">
      <c r="A1236" s="226" t="s">
        <v>23</v>
      </c>
      <c r="B1236" s="119" t="s">
        <v>24</v>
      </c>
      <c r="C1236" s="133"/>
      <c r="D1236" s="134">
        <f t="shared" si="44"/>
        <v>8333</v>
      </c>
      <c r="E1236" s="134">
        <v>6760</v>
      </c>
      <c r="F1236" s="134">
        <v>1573</v>
      </c>
      <c r="G1236" s="134">
        <v>4</v>
      </c>
      <c r="H1236" s="224"/>
      <c r="I1236" s="134">
        <f t="shared" si="45"/>
        <v>4128</v>
      </c>
      <c r="J1236" s="134">
        <v>3656</v>
      </c>
      <c r="K1236" s="134">
        <v>472</v>
      </c>
      <c r="L1236" s="134">
        <v>4355</v>
      </c>
      <c r="M1236" s="134">
        <v>0</v>
      </c>
      <c r="N1236" s="231"/>
      <c r="O1236" s="228"/>
      <c r="P1236" s="228"/>
      <c r="Q1236" s="228"/>
      <c r="R1236" s="228"/>
      <c r="S1236" s="228"/>
      <c r="T1236" s="228"/>
      <c r="U1236" s="228"/>
      <c r="V1236" s="228"/>
      <c r="W1236" s="228"/>
      <c r="X1236" s="228"/>
      <c r="Y1236" s="228"/>
      <c r="Z1236" s="228"/>
      <c r="AA1236" s="228"/>
      <c r="AB1236" s="228"/>
      <c r="AC1236" s="228"/>
      <c r="AD1236" s="228"/>
    </row>
    <row r="1237" spans="1:30" s="153" customFormat="1" ht="9" customHeight="1" x14ac:dyDescent="0.2">
      <c r="A1237" s="226" t="s">
        <v>25</v>
      </c>
      <c r="B1237" s="119" t="s">
        <v>25</v>
      </c>
      <c r="C1237" s="133"/>
      <c r="D1237" s="134">
        <f t="shared" si="44"/>
        <v>3351</v>
      </c>
      <c r="E1237" s="134">
        <v>3351</v>
      </c>
      <c r="F1237" s="134">
        <v>0</v>
      </c>
      <c r="G1237" s="134">
        <v>0</v>
      </c>
      <c r="H1237" s="224"/>
      <c r="I1237" s="134">
        <f t="shared" si="45"/>
        <v>518</v>
      </c>
      <c r="J1237" s="134">
        <v>518</v>
      </c>
      <c r="K1237" s="134">
        <v>0</v>
      </c>
      <c r="L1237" s="134">
        <v>2521</v>
      </c>
      <c r="M1237" s="134">
        <v>0</v>
      </c>
      <c r="N1237" s="231"/>
      <c r="O1237" s="228"/>
      <c r="P1237" s="228"/>
      <c r="Q1237" s="228"/>
      <c r="R1237" s="228"/>
      <c r="S1237" s="228"/>
      <c r="T1237" s="228"/>
      <c r="U1237" s="228"/>
      <c r="V1237" s="228"/>
      <c r="W1237" s="228"/>
      <c r="X1237" s="228"/>
      <c r="Y1237" s="228"/>
      <c r="Z1237" s="228"/>
      <c r="AA1237" s="228"/>
      <c r="AB1237" s="228"/>
      <c r="AC1237" s="228"/>
      <c r="AD1237" s="228"/>
    </row>
    <row r="1238" spans="1:30" s="153" customFormat="1" ht="9" customHeight="1" x14ac:dyDescent="0.2">
      <c r="A1238" s="226"/>
      <c r="B1238" s="119" t="s">
        <v>26</v>
      </c>
      <c r="C1238" s="133"/>
      <c r="D1238" s="134">
        <f t="shared" si="44"/>
        <v>4207</v>
      </c>
      <c r="E1238" s="134">
        <v>3463</v>
      </c>
      <c r="F1238" s="134">
        <v>744</v>
      </c>
      <c r="G1238" s="134">
        <v>59</v>
      </c>
      <c r="H1238" s="224"/>
      <c r="I1238" s="134">
        <f t="shared" si="45"/>
        <v>848</v>
      </c>
      <c r="J1238" s="134">
        <v>777</v>
      </c>
      <c r="K1238" s="134">
        <v>71</v>
      </c>
      <c r="L1238" s="134">
        <v>1917</v>
      </c>
      <c r="M1238" s="134">
        <v>0</v>
      </c>
      <c r="N1238" s="231"/>
      <c r="O1238" s="228"/>
      <c r="P1238" s="228"/>
      <c r="Q1238" s="228"/>
      <c r="R1238" s="228"/>
      <c r="S1238" s="228"/>
      <c r="T1238" s="228"/>
      <c r="U1238" s="228"/>
      <c r="V1238" s="228"/>
      <c r="W1238" s="228"/>
      <c r="X1238" s="228"/>
      <c r="Y1238" s="228"/>
      <c r="Z1238" s="228"/>
      <c r="AA1238" s="228"/>
      <c r="AB1238" s="228"/>
      <c r="AC1238" s="228"/>
      <c r="AD1238" s="228"/>
    </row>
    <row r="1239" spans="1:30" s="153" customFormat="1" ht="9" customHeight="1" x14ac:dyDescent="0.2">
      <c r="A1239" s="229" t="s">
        <v>27</v>
      </c>
      <c r="B1239" s="233" t="s">
        <v>96</v>
      </c>
      <c r="C1239" s="139"/>
      <c r="D1239" s="140">
        <f t="shared" si="44"/>
        <v>9419</v>
      </c>
      <c r="E1239" s="140">
        <v>9414</v>
      </c>
      <c r="F1239" s="140">
        <v>5</v>
      </c>
      <c r="G1239" s="140">
        <v>27</v>
      </c>
      <c r="H1239" s="230"/>
      <c r="I1239" s="140">
        <f t="shared" si="45"/>
        <v>2038</v>
      </c>
      <c r="J1239" s="140">
        <v>2027</v>
      </c>
      <c r="K1239" s="140">
        <v>11</v>
      </c>
      <c r="L1239" s="140">
        <v>6063</v>
      </c>
      <c r="M1239" s="140">
        <v>433</v>
      </c>
      <c r="N1239" s="231"/>
      <c r="O1239" s="228"/>
      <c r="P1239" s="228"/>
      <c r="Q1239" s="228"/>
      <c r="R1239" s="228"/>
      <c r="S1239" s="228"/>
      <c r="T1239" s="228"/>
      <c r="U1239" s="228"/>
      <c r="V1239" s="228"/>
      <c r="W1239" s="228"/>
      <c r="X1239" s="228"/>
      <c r="Y1239" s="228"/>
      <c r="Z1239" s="228"/>
      <c r="AA1239" s="228"/>
      <c r="AB1239" s="228"/>
      <c r="AC1239" s="228"/>
      <c r="AD1239" s="228"/>
    </row>
    <row r="1240" spans="1:30" s="153" customFormat="1" ht="9" customHeight="1" x14ac:dyDescent="0.2">
      <c r="A1240" s="226"/>
      <c r="B1240" s="124" t="s">
        <v>89</v>
      </c>
      <c r="C1240" s="133"/>
      <c r="D1240" s="134">
        <f t="shared" si="44"/>
        <v>168</v>
      </c>
      <c r="E1240" s="134">
        <v>168</v>
      </c>
      <c r="F1240" s="134">
        <v>0</v>
      </c>
      <c r="G1240" s="134">
        <v>0</v>
      </c>
      <c r="H1240" s="224"/>
      <c r="I1240" s="134">
        <f t="shared" si="45"/>
        <v>276</v>
      </c>
      <c r="J1240" s="134">
        <v>276</v>
      </c>
      <c r="K1240" s="134">
        <v>0</v>
      </c>
      <c r="L1240" s="134">
        <v>1081</v>
      </c>
      <c r="M1240" s="134">
        <v>0</v>
      </c>
      <c r="N1240" s="231"/>
      <c r="O1240" s="228"/>
      <c r="P1240" s="228"/>
      <c r="Q1240" s="228"/>
      <c r="R1240" s="228"/>
      <c r="S1240" s="228"/>
      <c r="T1240" s="228"/>
      <c r="U1240" s="228"/>
      <c r="V1240" s="228"/>
      <c r="W1240" s="228"/>
      <c r="X1240" s="228"/>
      <c r="Y1240" s="228"/>
      <c r="Z1240" s="228"/>
      <c r="AA1240" s="228"/>
      <c r="AB1240" s="228"/>
      <c r="AC1240" s="228"/>
      <c r="AD1240" s="228"/>
    </row>
    <row r="1241" spans="1:30" s="153" customFormat="1" ht="9" customHeight="1" x14ac:dyDescent="0.2">
      <c r="A1241" s="226"/>
      <c r="B1241" s="119" t="s">
        <v>28</v>
      </c>
      <c r="C1241" s="133"/>
      <c r="D1241" s="134">
        <f t="shared" si="44"/>
        <v>2570</v>
      </c>
      <c r="E1241" s="134">
        <v>2312</v>
      </c>
      <c r="F1241" s="134">
        <v>258</v>
      </c>
      <c r="G1241" s="134">
        <v>16</v>
      </c>
      <c r="H1241" s="224"/>
      <c r="I1241" s="134">
        <f t="shared" si="45"/>
        <v>776</v>
      </c>
      <c r="J1241" s="134">
        <v>538</v>
      </c>
      <c r="K1241" s="134">
        <v>238</v>
      </c>
      <c r="L1241" s="134">
        <v>5057</v>
      </c>
      <c r="M1241" s="134">
        <v>238</v>
      </c>
      <c r="N1241" s="231"/>
      <c r="O1241" s="228"/>
      <c r="P1241" s="228"/>
      <c r="Q1241" s="228"/>
      <c r="R1241" s="228"/>
      <c r="S1241" s="228"/>
      <c r="T1241" s="228"/>
      <c r="U1241" s="228"/>
      <c r="V1241" s="228"/>
      <c r="W1241" s="228"/>
      <c r="X1241" s="228"/>
      <c r="Y1241" s="228"/>
      <c r="Z1241" s="228"/>
      <c r="AA1241" s="228"/>
      <c r="AB1241" s="228"/>
      <c r="AC1241" s="228"/>
      <c r="AD1241" s="228"/>
    </row>
    <row r="1242" spans="1:30" s="153" customFormat="1" ht="9" customHeight="1" x14ac:dyDescent="0.2">
      <c r="A1242" s="226" t="s">
        <v>30</v>
      </c>
      <c r="B1242" s="119" t="s">
        <v>31</v>
      </c>
      <c r="C1242" s="133"/>
      <c r="D1242" s="134">
        <f t="shared" si="44"/>
        <v>10312</v>
      </c>
      <c r="E1242" s="134">
        <v>10311</v>
      </c>
      <c r="F1242" s="134">
        <v>1</v>
      </c>
      <c r="G1242" s="134">
        <v>58</v>
      </c>
      <c r="H1242" s="224"/>
      <c r="I1242" s="134">
        <f t="shared" si="45"/>
        <v>1444</v>
      </c>
      <c r="J1242" s="134">
        <v>1269</v>
      </c>
      <c r="K1242" s="134">
        <v>175</v>
      </c>
      <c r="L1242" s="134">
        <v>1936</v>
      </c>
      <c r="M1242" s="134">
        <v>0</v>
      </c>
      <c r="N1242" s="231"/>
      <c r="O1242" s="228"/>
      <c r="P1242" s="228"/>
      <c r="Q1242" s="228"/>
      <c r="R1242" s="228"/>
      <c r="S1242" s="228"/>
      <c r="T1242" s="228"/>
      <c r="U1242" s="228"/>
      <c r="V1242" s="228"/>
      <c r="W1242" s="228"/>
      <c r="X1242" s="228"/>
      <c r="Y1242" s="228"/>
      <c r="Z1242" s="228"/>
      <c r="AA1242" s="228"/>
      <c r="AB1242" s="228"/>
      <c r="AC1242" s="228"/>
      <c r="AD1242" s="228"/>
    </row>
    <row r="1243" spans="1:30" s="153" customFormat="1" ht="9" customHeight="1" x14ac:dyDescent="0.2">
      <c r="A1243" s="229"/>
      <c r="B1243" s="233" t="s">
        <v>30</v>
      </c>
      <c r="C1243" s="139"/>
      <c r="D1243" s="140">
        <f t="shared" si="44"/>
        <v>15797</v>
      </c>
      <c r="E1243" s="140">
        <v>13641</v>
      </c>
      <c r="F1243" s="140">
        <v>2156</v>
      </c>
      <c r="G1243" s="140">
        <v>0</v>
      </c>
      <c r="H1243" s="230"/>
      <c r="I1243" s="140">
        <f t="shared" si="45"/>
        <v>5513</v>
      </c>
      <c r="J1243" s="140">
        <v>4402</v>
      </c>
      <c r="K1243" s="140">
        <v>1111</v>
      </c>
      <c r="L1243" s="140">
        <v>9152</v>
      </c>
      <c r="M1243" s="140">
        <v>0</v>
      </c>
      <c r="N1243" s="231"/>
      <c r="O1243" s="228"/>
      <c r="P1243" s="228"/>
      <c r="Q1243" s="228"/>
      <c r="R1243" s="228"/>
      <c r="S1243" s="228"/>
      <c r="T1243" s="228"/>
      <c r="U1243" s="228"/>
      <c r="V1243" s="228"/>
      <c r="W1243" s="228"/>
      <c r="X1243" s="228"/>
      <c r="Y1243" s="228"/>
      <c r="Z1243" s="228"/>
      <c r="AA1243" s="228"/>
      <c r="AB1243" s="228"/>
      <c r="AC1243" s="228"/>
      <c r="AD1243" s="228"/>
    </row>
    <row r="1244" spans="1:30" s="153" customFormat="1" ht="9" customHeight="1" x14ac:dyDescent="0.2">
      <c r="A1244" s="226" t="s">
        <v>111</v>
      </c>
      <c r="B1244" s="124" t="s">
        <v>32</v>
      </c>
      <c r="C1244" s="133"/>
      <c r="D1244" s="134">
        <f t="shared" si="44"/>
        <v>363639</v>
      </c>
      <c r="E1244" s="134">
        <v>268038</v>
      </c>
      <c r="F1244" s="134">
        <v>95601</v>
      </c>
      <c r="G1244" s="134">
        <v>0</v>
      </c>
      <c r="H1244" s="224"/>
      <c r="I1244" s="134">
        <f t="shared" si="45"/>
        <v>0</v>
      </c>
      <c r="J1244" s="134">
        <v>0</v>
      </c>
      <c r="K1244" s="134">
        <v>0</v>
      </c>
      <c r="L1244" s="134">
        <v>35063</v>
      </c>
      <c r="M1244" s="134">
        <v>11252</v>
      </c>
      <c r="N1244" s="231"/>
      <c r="O1244" s="228"/>
      <c r="P1244" s="228"/>
      <c r="Q1244" s="228"/>
      <c r="R1244" s="228"/>
      <c r="S1244" s="228"/>
      <c r="T1244" s="228"/>
      <c r="U1244" s="228"/>
      <c r="V1244" s="228"/>
      <c r="W1244" s="228"/>
      <c r="X1244" s="228"/>
      <c r="Y1244" s="228"/>
      <c r="Z1244" s="228"/>
      <c r="AA1244" s="228"/>
      <c r="AB1244" s="228"/>
      <c r="AC1244" s="228"/>
      <c r="AD1244" s="228"/>
    </row>
    <row r="1245" spans="1:30" s="153" customFormat="1" ht="9" customHeight="1" x14ac:dyDescent="0.2">
      <c r="A1245" s="226" t="s">
        <v>33</v>
      </c>
      <c r="B1245" s="119" t="s">
        <v>33</v>
      </c>
      <c r="C1245" s="133"/>
      <c r="D1245" s="134">
        <f t="shared" si="44"/>
        <v>4558</v>
      </c>
      <c r="E1245" s="134">
        <v>4096</v>
      </c>
      <c r="F1245" s="134">
        <v>462</v>
      </c>
      <c r="G1245" s="134">
        <v>0</v>
      </c>
      <c r="H1245" s="224"/>
      <c r="I1245" s="134">
        <f t="shared" si="45"/>
        <v>7349</v>
      </c>
      <c r="J1245" s="134">
        <v>7303</v>
      </c>
      <c r="K1245" s="134">
        <v>46</v>
      </c>
      <c r="L1245" s="134">
        <v>4753</v>
      </c>
      <c r="M1245" s="134">
        <v>0</v>
      </c>
      <c r="N1245" s="231"/>
      <c r="O1245" s="228"/>
      <c r="P1245" s="228"/>
      <c r="Q1245" s="228"/>
      <c r="R1245" s="228"/>
      <c r="S1245" s="228"/>
      <c r="T1245" s="228"/>
      <c r="U1245" s="228"/>
      <c r="V1245" s="228"/>
      <c r="W1245" s="228"/>
      <c r="X1245" s="228"/>
      <c r="Y1245" s="228"/>
      <c r="Z1245" s="228"/>
      <c r="AA1245" s="228"/>
      <c r="AB1245" s="228"/>
      <c r="AC1245" s="228"/>
      <c r="AD1245" s="228"/>
    </row>
    <row r="1246" spans="1:30" s="153" customFormat="1" ht="9" customHeight="1" x14ac:dyDescent="0.2">
      <c r="A1246" s="226" t="s">
        <v>34</v>
      </c>
      <c r="B1246" s="124" t="s">
        <v>35</v>
      </c>
      <c r="C1246" s="133"/>
      <c r="D1246" s="134">
        <f t="shared" si="44"/>
        <v>18346</v>
      </c>
      <c r="E1246" s="134">
        <v>10979</v>
      </c>
      <c r="F1246" s="134">
        <v>7367</v>
      </c>
      <c r="G1246" s="134">
        <v>20</v>
      </c>
      <c r="H1246" s="224"/>
      <c r="I1246" s="134">
        <f t="shared" si="45"/>
        <v>3505</v>
      </c>
      <c r="J1246" s="134">
        <v>3310</v>
      </c>
      <c r="K1246" s="134">
        <v>195</v>
      </c>
      <c r="L1246" s="134">
        <v>5659</v>
      </c>
      <c r="M1246" s="134">
        <v>679</v>
      </c>
      <c r="O1246" s="228"/>
      <c r="P1246" s="228"/>
      <c r="Q1246" s="228"/>
      <c r="R1246" s="228"/>
      <c r="S1246" s="228"/>
      <c r="T1246" s="228"/>
      <c r="U1246" s="228"/>
      <c r="V1246" s="228"/>
      <c r="W1246" s="228"/>
      <c r="X1246" s="228"/>
      <c r="Y1246" s="228"/>
      <c r="Z1246" s="228"/>
      <c r="AA1246" s="228"/>
      <c r="AB1246" s="228"/>
      <c r="AC1246" s="228"/>
      <c r="AD1246" s="228"/>
    </row>
    <row r="1247" spans="1:30" s="153" customFormat="1" ht="9" customHeight="1" x14ac:dyDescent="0.2">
      <c r="A1247" s="229" t="s">
        <v>36</v>
      </c>
      <c r="B1247" s="233" t="s">
        <v>37</v>
      </c>
      <c r="C1247" s="139"/>
      <c r="D1247" s="140">
        <f t="shared" si="44"/>
        <v>9896</v>
      </c>
      <c r="E1247" s="140">
        <v>9370</v>
      </c>
      <c r="F1247" s="140">
        <v>526</v>
      </c>
      <c r="G1247" s="140">
        <v>74</v>
      </c>
      <c r="H1247" s="230"/>
      <c r="I1247" s="140">
        <f t="shared" si="45"/>
        <v>6761</v>
      </c>
      <c r="J1247" s="140">
        <v>6625</v>
      </c>
      <c r="K1247" s="140">
        <v>136</v>
      </c>
      <c r="L1247" s="140">
        <v>7885</v>
      </c>
      <c r="M1247" s="140">
        <v>0</v>
      </c>
      <c r="O1247" s="228"/>
      <c r="P1247" s="228"/>
      <c r="Q1247" s="228"/>
      <c r="R1247" s="228"/>
      <c r="S1247" s="228"/>
      <c r="T1247" s="228"/>
      <c r="U1247" s="228"/>
      <c r="V1247" s="228"/>
      <c r="W1247" s="228"/>
      <c r="X1247" s="228"/>
      <c r="Y1247" s="228"/>
      <c r="Z1247" s="228"/>
      <c r="AA1247" s="228"/>
      <c r="AB1247" s="228"/>
      <c r="AC1247" s="228"/>
      <c r="AD1247" s="228"/>
    </row>
    <row r="1248" spans="1:30" s="153" customFormat="1" ht="9" customHeight="1" x14ac:dyDescent="0.2">
      <c r="A1248" s="226"/>
      <c r="B1248" s="119" t="s">
        <v>38</v>
      </c>
      <c r="C1248" s="133"/>
      <c r="D1248" s="134">
        <f t="shared" si="44"/>
        <v>6135</v>
      </c>
      <c r="E1248" s="134">
        <v>4703</v>
      </c>
      <c r="F1248" s="134">
        <v>1432</v>
      </c>
      <c r="G1248" s="134">
        <v>447</v>
      </c>
      <c r="H1248" s="224"/>
      <c r="I1248" s="134">
        <f t="shared" si="45"/>
        <v>2096</v>
      </c>
      <c r="J1248" s="134">
        <v>2059</v>
      </c>
      <c r="K1248" s="134">
        <v>37</v>
      </c>
      <c r="L1248" s="134">
        <v>3010</v>
      </c>
      <c r="M1248" s="134">
        <v>0</v>
      </c>
      <c r="O1248" s="228"/>
      <c r="P1248" s="228"/>
      <c r="Q1248" s="228"/>
      <c r="R1248" s="228"/>
      <c r="S1248" s="228"/>
      <c r="T1248" s="228"/>
      <c r="U1248" s="228"/>
      <c r="V1248" s="228"/>
      <c r="W1248" s="228"/>
      <c r="X1248" s="228"/>
      <c r="Y1248" s="228"/>
      <c r="Z1248" s="228"/>
      <c r="AA1248" s="228"/>
      <c r="AB1248" s="228"/>
      <c r="AC1248" s="228"/>
      <c r="AD1248" s="228"/>
    </row>
    <row r="1249" spans="1:30" s="153" customFormat="1" ht="9" customHeight="1" x14ac:dyDescent="0.2">
      <c r="A1249" s="226" t="s">
        <v>39</v>
      </c>
      <c r="B1249" s="119" t="s">
        <v>40</v>
      </c>
      <c r="C1249" s="133"/>
      <c r="D1249" s="134">
        <f t="shared" si="44"/>
        <v>87792</v>
      </c>
      <c r="E1249" s="134">
        <v>62855</v>
      </c>
      <c r="F1249" s="134">
        <v>24937</v>
      </c>
      <c r="G1249" s="134">
        <v>1</v>
      </c>
      <c r="H1249" s="224"/>
      <c r="I1249" s="134">
        <f t="shared" si="45"/>
        <v>9314</v>
      </c>
      <c r="J1249" s="134">
        <v>8454</v>
      </c>
      <c r="K1249" s="134">
        <v>860</v>
      </c>
      <c r="L1249" s="134">
        <v>35977</v>
      </c>
      <c r="M1249" s="134">
        <v>6950</v>
      </c>
      <c r="O1249" s="228"/>
      <c r="P1249" s="228"/>
      <c r="Q1249" s="228"/>
      <c r="R1249" s="228"/>
      <c r="S1249" s="228"/>
      <c r="T1249" s="228"/>
      <c r="U1249" s="228"/>
      <c r="V1249" s="228"/>
      <c r="W1249" s="228"/>
      <c r="X1249" s="228"/>
      <c r="Y1249" s="228"/>
      <c r="Z1249" s="228"/>
      <c r="AA1249" s="228"/>
      <c r="AB1249" s="228"/>
      <c r="AC1249" s="228"/>
      <c r="AD1249" s="228"/>
    </row>
    <row r="1250" spans="1:30" s="153" customFormat="1" ht="9" customHeight="1" x14ac:dyDescent="0.2">
      <c r="A1250" s="226"/>
      <c r="B1250" s="124" t="s">
        <v>41</v>
      </c>
      <c r="C1250" s="133"/>
      <c r="D1250" s="134">
        <f t="shared" si="44"/>
        <v>27993</v>
      </c>
      <c r="E1250" s="134">
        <v>12391</v>
      </c>
      <c r="F1250" s="134">
        <v>15602</v>
      </c>
      <c r="G1250" s="134">
        <v>403</v>
      </c>
      <c r="H1250" s="224"/>
      <c r="I1250" s="134">
        <f t="shared" si="45"/>
        <v>7423</v>
      </c>
      <c r="J1250" s="134">
        <v>5341</v>
      </c>
      <c r="K1250" s="134">
        <v>2082</v>
      </c>
      <c r="L1250" s="134">
        <v>8346</v>
      </c>
      <c r="M1250" s="134">
        <v>247</v>
      </c>
      <c r="O1250" s="228"/>
      <c r="P1250" s="228"/>
      <c r="Q1250" s="228"/>
      <c r="R1250" s="228"/>
      <c r="S1250" s="228"/>
      <c r="T1250" s="228"/>
      <c r="U1250" s="228"/>
      <c r="V1250" s="228"/>
      <c r="W1250" s="228"/>
      <c r="X1250" s="228"/>
      <c r="Y1250" s="228"/>
      <c r="Z1250" s="228"/>
      <c r="AA1250" s="228"/>
      <c r="AB1250" s="228"/>
      <c r="AC1250" s="228"/>
      <c r="AD1250" s="228"/>
    </row>
    <row r="1251" spans="1:30" s="153" customFormat="1" ht="9" customHeight="1" x14ac:dyDescent="0.2">
      <c r="A1251" s="229" t="s">
        <v>32</v>
      </c>
      <c r="B1251" s="233" t="s">
        <v>42</v>
      </c>
      <c r="C1251" s="139"/>
      <c r="D1251" s="140">
        <f>SUM(E1251:F1251)</f>
        <v>8744</v>
      </c>
      <c r="E1251" s="140">
        <v>8074</v>
      </c>
      <c r="F1251" s="140">
        <v>670</v>
      </c>
      <c r="G1251" s="140">
        <v>327</v>
      </c>
      <c r="H1251" s="230"/>
      <c r="I1251" s="140">
        <f>SUM(J1251:K1251)</f>
        <v>49179</v>
      </c>
      <c r="J1251" s="140">
        <v>41665</v>
      </c>
      <c r="K1251" s="140">
        <v>7514</v>
      </c>
      <c r="L1251" s="140">
        <v>36495</v>
      </c>
      <c r="M1251" s="140">
        <v>678</v>
      </c>
      <c r="O1251" s="228"/>
      <c r="P1251" s="228"/>
      <c r="Q1251" s="228"/>
      <c r="R1251" s="228"/>
      <c r="S1251" s="228"/>
      <c r="T1251" s="228"/>
      <c r="U1251" s="228"/>
      <c r="V1251" s="228"/>
      <c r="W1251" s="228"/>
      <c r="X1251" s="228"/>
      <c r="Y1251" s="228"/>
      <c r="Z1251" s="228"/>
      <c r="AA1251" s="228"/>
      <c r="AB1251" s="228"/>
      <c r="AC1251" s="228"/>
      <c r="AD1251" s="228"/>
    </row>
    <row r="1252" spans="1:30" s="153" customFormat="1" ht="9" customHeight="1" x14ac:dyDescent="0.2">
      <c r="A1252" s="226" t="s">
        <v>43</v>
      </c>
      <c r="B1252" s="119" t="s">
        <v>44</v>
      </c>
      <c r="C1252" s="133"/>
      <c r="D1252" s="134">
        <f>SUM(E1252:F1252)</f>
        <v>6986</v>
      </c>
      <c r="E1252" s="134">
        <v>4244</v>
      </c>
      <c r="F1252" s="134">
        <v>2742</v>
      </c>
      <c r="G1252" s="134">
        <v>64</v>
      </c>
      <c r="H1252" s="224"/>
      <c r="I1252" s="134">
        <f>SUM(J1252:K1252)</f>
        <v>1904</v>
      </c>
      <c r="J1252" s="134">
        <v>1863</v>
      </c>
      <c r="K1252" s="134">
        <v>41</v>
      </c>
      <c r="L1252" s="134">
        <v>5498</v>
      </c>
      <c r="M1252" s="134">
        <v>1</v>
      </c>
      <c r="O1252" s="228"/>
      <c r="P1252" s="228"/>
      <c r="Q1252" s="228"/>
      <c r="R1252" s="228"/>
      <c r="S1252" s="228"/>
      <c r="T1252" s="228"/>
      <c r="U1252" s="228"/>
      <c r="V1252" s="228"/>
      <c r="W1252" s="228"/>
      <c r="X1252" s="228"/>
      <c r="Y1252" s="228"/>
      <c r="Z1252" s="228"/>
      <c r="AA1252" s="228"/>
      <c r="AB1252" s="228"/>
      <c r="AC1252" s="228"/>
      <c r="AD1252" s="228"/>
    </row>
    <row r="1253" spans="1:30" s="153" customFormat="1" ht="9" customHeight="1" x14ac:dyDescent="0.2">
      <c r="A1253" s="226"/>
      <c r="B1253" s="119" t="s">
        <v>45</v>
      </c>
      <c r="C1253" s="133"/>
      <c r="D1253" s="134">
        <f t="shared" ref="D1253:D1285" si="46">SUM(E1253:F1253)</f>
        <v>746</v>
      </c>
      <c r="E1253" s="134">
        <v>651</v>
      </c>
      <c r="F1253" s="134">
        <v>95</v>
      </c>
      <c r="G1253" s="134">
        <v>0</v>
      </c>
      <c r="H1253" s="224"/>
      <c r="I1253" s="134">
        <f t="shared" ref="I1253:I1285" si="47">SUM(J1253:K1253)</f>
        <v>337</v>
      </c>
      <c r="J1253" s="134">
        <v>337</v>
      </c>
      <c r="K1253" s="134">
        <v>0</v>
      </c>
      <c r="L1253" s="134">
        <v>3783</v>
      </c>
      <c r="M1253" s="134">
        <v>0</v>
      </c>
      <c r="O1253" s="228"/>
      <c r="P1253" s="228"/>
      <c r="Q1253" s="228"/>
      <c r="R1253" s="228"/>
      <c r="S1253" s="228"/>
      <c r="T1253" s="228"/>
      <c r="U1253" s="228"/>
      <c r="V1253" s="228"/>
      <c r="W1253" s="228"/>
      <c r="X1253" s="228"/>
      <c r="Y1253" s="228"/>
      <c r="Z1253" s="228"/>
      <c r="AA1253" s="228"/>
      <c r="AB1253" s="228"/>
      <c r="AC1253" s="228"/>
      <c r="AD1253" s="228"/>
    </row>
    <row r="1254" spans="1:30" s="153" customFormat="1" ht="9" customHeight="1" x14ac:dyDescent="0.2">
      <c r="A1254" s="226" t="s">
        <v>46</v>
      </c>
      <c r="B1254" s="119" t="s">
        <v>47</v>
      </c>
      <c r="C1254" s="133"/>
      <c r="D1254" s="134">
        <f t="shared" si="46"/>
        <v>0</v>
      </c>
      <c r="E1254" s="134">
        <v>0</v>
      </c>
      <c r="F1254" s="134">
        <v>0</v>
      </c>
      <c r="G1254" s="134">
        <v>4</v>
      </c>
      <c r="H1254" s="224"/>
      <c r="I1254" s="134">
        <f t="shared" si="47"/>
        <v>1105</v>
      </c>
      <c r="J1254" s="134">
        <v>1086</v>
      </c>
      <c r="K1254" s="134">
        <v>19</v>
      </c>
      <c r="L1254" s="134">
        <v>14328</v>
      </c>
      <c r="M1254" s="134">
        <v>0</v>
      </c>
      <c r="O1254" s="228"/>
      <c r="P1254" s="228"/>
      <c r="Q1254" s="228"/>
      <c r="R1254" s="228"/>
      <c r="S1254" s="228"/>
      <c r="T1254" s="228"/>
      <c r="U1254" s="228"/>
      <c r="V1254" s="228"/>
      <c r="W1254" s="228"/>
      <c r="X1254" s="228"/>
      <c r="Y1254" s="228"/>
      <c r="Z1254" s="228"/>
      <c r="AA1254" s="228"/>
      <c r="AB1254" s="228"/>
      <c r="AC1254" s="228"/>
      <c r="AD1254" s="228"/>
    </row>
    <row r="1255" spans="1:30" s="153" customFormat="1" ht="9" customHeight="1" x14ac:dyDescent="0.2">
      <c r="A1255" s="229" t="s">
        <v>48</v>
      </c>
      <c r="B1255" s="233" t="s">
        <v>49</v>
      </c>
      <c r="C1255" s="139"/>
      <c r="D1255" s="140">
        <f t="shared" si="46"/>
        <v>2490</v>
      </c>
      <c r="E1255" s="140">
        <v>2490</v>
      </c>
      <c r="F1255" s="140">
        <v>0</v>
      </c>
      <c r="G1255" s="140">
        <v>0</v>
      </c>
      <c r="H1255" s="230"/>
      <c r="I1255" s="140">
        <f t="shared" si="47"/>
        <v>1438</v>
      </c>
      <c r="J1255" s="140">
        <v>1438</v>
      </c>
      <c r="K1255" s="140">
        <v>0</v>
      </c>
      <c r="L1255" s="140">
        <v>2552</v>
      </c>
      <c r="M1255" s="140">
        <v>0</v>
      </c>
      <c r="O1255" s="228"/>
      <c r="P1255" s="228"/>
      <c r="Q1255" s="228"/>
      <c r="R1255" s="228"/>
      <c r="S1255" s="228"/>
      <c r="T1255" s="228"/>
      <c r="U1255" s="228"/>
      <c r="V1255" s="228"/>
      <c r="W1255" s="228"/>
      <c r="X1255" s="228"/>
      <c r="Y1255" s="228"/>
      <c r="Z1255" s="228"/>
      <c r="AA1255" s="228"/>
      <c r="AB1255" s="228"/>
      <c r="AC1255" s="228"/>
      <c r="AD1255" s="228"/>
    </row>
    <row r="1256" spans="1:30" s="153" customFormat="1" ht="9" customHeight="1" x14ac:dyDescent="0.2">
      <c r="A1256" s="226" t="s">
        <v>50</v>
      </c>
      <c r="B1256" s="119" t="s">
        <v>51</v>
      </c>
      <c r="C1256" s="133"/>
      <c r="D1256" s="134">
        <f t="shared" si="46"/>
        <v>93304</v>
      </c>
      <c r="E1256" s="134">
        <v>75618</v>
      </c>
      <c r="F1256" s="134">
        <v>17686</v>
      </c>
      <c r="G1256" s="134">
        <v>0</v>
      </c>
      <c r="H1256" s="224"/>
      <c r="I1256" s="134">
        <f t="shared" si="47"/>
        <v>5082</v>
      </c>
      <c r="J1256" s="134">
        <v>4544</v>
      </c>
      <c r="K1256" s="134">
        <v>538</v>
      </c>
      <c r="L1256" s="134">
        <v>4076</v>
      </c>
      <c r="M1256" s="134">
        <v>0</v>
      </c>
      <c r="O1256" s="228"/>
      <c r="P1256" s="228"/>
      <c r="Q1256" s="228"/>
      <c r="R1256" s="228"/>
      <c r="S1256" s="228"/>
      <c r="T1256" s="228"/>
      <c r="U1256" s="228"/>
      <c r="V1256" s="228"/>
      <c r="W1256" s="228"/>
      <c r="X1256" s="228"/>
      <c r="Y1256" s="228"/>
      <c r="Z1256" s="228"/>
      <c r="AA1256" s="228"/>
      <c r="AB1256" s="228"/>
      <c r="AC1256" s="228"/>
      <c r="AD1256" s="228"/>
    </row>
    <row r="1257" spans="1:30" s="153" customFormat="1" ht="9" customHeight="1" x14ac:dyDescent="0.2">
      <c r="A1257" s="226" t="s">
        <v>52</v>
      </c>
      <c r="B1257" s="119" t="s">
        <v>53</v>
      </c>
      <c r="C1257" s="133"/>
      <c r="D1257" s="134">
        <f t="shared" si="46"/>
        <v>6170</v>
      </c>
      <c r="E1257" s="134">
        <v>5430</v>
      </c>
      <c r="F1257" s="134">
        <v>740</v>
      </c>
      <c r="G1257" s="134">
        <v>124</v>
      </c>
      <c r="H1257" s="224"/>
      <c r="I1257" s="134">
        <f t="shared" si="47"/>
        <v>371</v>
      </c>
      <c r="J1257" s="134">
        <v>362</v>
      </c>
      <c r="K1257" s="134">
        <v>9</v>
      </c>
      <c r="L1257" s="134">
        <v>993</v>
      </c>
      <c r="M1257" s="134">
        <v>116</v>
      </c>
      <c r="O1257" s="228"/>
      <c r="P1257" s="228"/>
      <c r="Q1257" s="228"/>
      <c r="R1257" s="228"/>
      <c r="S1257" s="228"/>
      <c r="T1257" s="228"/>
      <c r="U1257" s="228"/>
      <c r="V1257" s="228"/>
      <c r="W1257" s="228"/>
      <c r="X1257" s="228"/>
      <c r="Y1257" s="228"/>
      <c r="Z1257" s="228"/>
      <c r="AA1257" s="228"/>
      <c r="AB1257" s="228"/>
      <c r="AC1257" s="228"/>
      <c r="AD1257" s="228"/>
    </row>
    <row r="1258" spans="1:30" s="153" customFormat="1" ht="9" customHeight="1" x14ac:dyDescent="0.2">
      <c r="A1258" s="226"/>
      <c r="B1258" s="119" t="s">
        <v>52</v>
      </c>
      <c r="C1258" s="133"/>
      <c r="D1258" s="134">
        <f t="shared" si="46"/>
        <v>7189</v>
      </c>
      <c r="E1258" s="134">
        <v>6585</v>
      </c>
      <c r="F1258" s="134">
        <v>604</v>
      </c>
      <c r="G1258" s="134">
        <v>2</v>
      </c>
      <c r="H1258" s="224"/>
      <c r="I1258" s="134">
        <f t="shared" si="47"/>
        <v>3478</v>
      </c>
      <c r="J1258" s="134">
        <v>3453</v>
      </c>
      <c r="K1258" s="134">
        <v>25</v>
      </c>
      <c r="L1258" s="134">
        <v>4391</v>
      </c>
      <c r="M1258" s="134">
        <v>207</v>
      </c>
      <c r="O1258" s="228"/>
      <c r="P1258" s="228"/>
      <c r="Q1258" s="228"/>
      <c r="R1258" s="228"/>
      <c r="S1258" s="228"/>
      <c r="T1258" s="228"/>
      <c r="U1258" s="228"/>
      <c r="V1258" s="228"/>
      <c r="W1258" s="228"/>
      <c r="X1258" s="228"/>
      <c r="Y1258" s="228"/>
      <c r="Z1258" s="228"/>
      <c r="AA1258" s="228"/>
      <c r="AB1258" s="228"/>
      <c r="AC1258" s="228"/>
      <c r="AD1258" s="228"/>
    </row>
    <row r="1259" spans="1:30" s="153" customFormat="1" ht="9" customHeight="1" x14ac:dyDescent="0.2">
      <c r="A1259" s="229"/>
      <c r="B1259" s="233" t="s">
        <v>54</v>
      </c>
      <c r="C1259" s="139"/>
      <c r="D1259" s="140">
        <f t="shared" si="46"/>
        <v>2430</v>
      </c>
      <c r="E1259" s="140">
        <v>2430</v>
      </c>
      <c r="F1259" s="140">
        <v>0</v>
      </c>
      <c r="G1259" s="140">
        <v>0</v>
      </c>
      <c r="H1259" s="230"/>
      <c r="I1259" s="140">
        <f t="shared" si="47"/>
        <v>1035</v>
      </c>
      <c r="J1259" s="140">
        <v>1033</v>
      </c>
      <c r="K1259" s="140">
        <v>2</v>
      </c>
      <c r="L1259" s="140">
        <v>3247</v>
      </c>
      <c r="M1259" s="140">
        <v>0</v>
      </c>
      <c r="O1259" s="228"/>
      <c r="P1259" s="228"/>
      <c r="Q1259" s="228"/>
      <c r="R1259" s="228"/>
      <c r="S1259" s="228"/>
      <c r="T1259" s="228"/>
      <c r="U1259" s="228"/>
      <c r="V1259" s="228"/>
      <c r="W1259" s="228"/>
      <c r="X1259" s="228"/>
      <c r="Y1259" s="228"/>
      <c r="Z1259" s="228"/>
      <c r="AA1259" s="228"/>
      <c r="AB1259" s="228"/>
      <c r="AC1259" s="228"/>
      <c r="AD1259" s="228"/>
    </row>
    <row r="1260" spans="1:30" s="153" customFormat="1" ht="9" customHeight="1" x14ac:dyDescent="0.2">
      <c r="A1260" s="226" t="s">
        <v>55</v>
      </c>
      <c r="B1260" s="119" t="s">
        <v>55</v>
      </c>
      <c r="C1260" s="133"/>
      <c r="D1260" s="134">
        <f t="shared" si="46"/>
        <v>4021</v>
      </c>
      <c r="E1260" s="134">
        <v>2619</v>
      </c>
      <c r="F1260" s="134">
        <v>1402</v>
      </c>
      <c r="G1260" s="134">
        <v>46</v>
      </c>
      <c r="H1260" s="224"/>
      <c r="I1260" s="134">
        <f t="shared" si="47"/>
        <v>3660</v>
      </c>
      <c r="J1260" s="134">
        <v>3352</v>
      </c>
      <c r="K1260" s="134">
        <v>308</v>
      </c>
      <c r="L1260" s="134">
        <v>9197</v>
      </c>
      <c r="M1260" s="134">
        <v>156</v>
      </c>
      <c r="O1260" s="228"/>
      <c r="P1260" s="228"/>
      <c r="Q1260" s="228"/>
      <c r="R1260" s="228"/>
      <c r="S1260" s="228"/>
      <c r="T1260" s="228"/>
      <c r="U1260" s="228"/>
      <c r="V1260" s="228"/>
      <c r="W1260" s="228"/>
      <c r="X1260" s="228"/>
      <c r="Y1260" s="228"/>
      <c r="Z1260" s="228"/>
      <c r="AA1260" s="228"/>
      <c r="AB1260" s="228"/>
      <c r="AC1260" s="228"/>
      <c r="AD1260" s="228"/>
    </row>
    <row r="1261" spans="1:30" s="153" customFormat="1" ht="9" customHeight="1" x14ac:dyDescent="0.2">
      <c r="A1261" s="226"/>
      <c r="B1261" s="119" t="s">
        <v>56</v>
      </c>
      <c r="C1261" s="133"/>
      <c r="D1261" s="134">
        <f t="shared" si="46"/>
        <v>0</v>
      </c>
      <c r="E1261" s="134">
        <v>0</v>
      </c>
      <c r="F1261" s="134">
        <v>0</v>
      </c>
      <c r="G1261" s="134">
        <v>0</v>
      </c>
      <c r="H1261" s="224"/>
      <c r="I1261" s="134">
        <f t="shared" si="47"/>
        <v>257</v>
      </c>
      <c r="J1261" s="134">
        <v>257</v>
      </c>
      <c r="K1261" s="134">
        <v>0</v>
      </c>
      <c r="L1261" s="134">
        <v>1860</v>
      </c>
      <c r="M1261" s="134">
        <v>0</v>
      </c>
      <c r="O1261" s="228"/>
      <c r="P1261" s="228"/>
      <c r="Q1261" s="228"/>
      <c r="R1261" s="228"/>
      <c r="S1261" s="228"/>
      <c r="T1261" s="228"/>
      <c r="U1261" s="228"/>
      <c r="V1261" s="228"/>
      <c r="W1261" s="228"/>
      <c r="X1261" s="228"/>
      <c r="Y1261" s="228"/>
      <c r="Z1261" s="228"/>
      <c r="AA1261" s="228"/>
      <c r="AB1261" s="228"/>
      <c r="AC1261" s="228"/>
      <c r="AD1261" s="228"/>
    </row>
    <row r="1262" spans="1:30" s="153" customFormat="1" ht="9" customHeight="1" x14ac:dyDescent="0.2">
      <c r="A1262" s="226" t="s">
        <v>57</v>
      </c>
      <c r="B1262" s="119" t="s">
        <v>57</v>
      </c>
      <c r="C1262" s="133"/>
      <c r="D1262" s="134">
        <f t="shared" si="46"/>
        <v>9074</v>
      </c>
      <c r="E1262" s="134">
        <v>4767</v>
      </c>
      <c r="F1262" s="134">
        <v>4307</v>
      </c>
      <c r="G1262" s="134">
        <v>0</v>
      </c>
      <c r="H1262" s="224"/>
      <c r="I1262" s="134">
        <f t="shared" si="47"/>
        <v>3764</v>
      </c>
      <c r="J1262" s="134">
        <v>3764</v>
      </c>
      <c r="K1262" s="134">
        <v>0</v>
      </c>
      <c r="L1262" s="134">
        <v>11905</v>
      </c>
      <c r="M1262" s="134">
        <v>4828</v>
      </c>
      <c r="O1262" s="228"/>
      <c r="P1262" s="228"/>
      <c r="Q1262" s="228"/>
      <c r="R1262" s="228"/>
      <c r="S1262" s="228"/>
      <c r="T1262" s="228"/>
      <c r="U1262" s="228"/>
      <c r="V1262" s="228"/>
      <c r="W1262" s="228"/>
      <c r="X1262" s="228"/>
      <c r="Y1262" s="228"/>
      <c r="Z1262" s="228"/>
      <c r="AA1262" s="228"/>
      <c r="AB1262" s="228"/>
      <c r="AC1262" s="228"/>
      <c r="AD1262" s="228"/>
    </row>
    <row r="1263" spans="1:30" s="153" customFormat="1" ht="9" customHeight="1" x14ac:dyDescent="0.2">
      <c r="A1263" s="229" t="s">
        <v>59</v>
      </c>
      <c r="B1263" s="233" t="s">
        <v>60</v>
      </c>
      <c r="C1263" s="139"/>
      <c r="D1263" s="140">
        <f t="shared" si="46"/>
        <v>117879</v>
      </c>
      <c r="E1263" s="140">
        <v>44976</v>
      </c>
      <c r="F1263" s="140">
        <v>72903</v>
      </c>
      <c r="G1263" s="140">
        <v>5865</v>
      </c>
      <c r="H1263" s="230"/>
      <c r="I1263" s="140">
        <f t="shared" si="47"/>
        <v>10728</v>
      </c>
      <c r="J1263" s="140">
        <v>10195</v>
      </c>
      <c r="K1263" s="140">
        <v>533</v>
      </c>
      <c r="L1263" s="140">
        <v>8677</v>
      </c>
      <c r="M1263" s="140">
        <v>3089</v>
      </c>
      <c r="O1263" s="228"/>
      <c r="P1263" s="228"/>
      <c r="Q1263" s="228"/>
      <c r="R1263" s="228"/>
      <c r="S1263" s="228"/>
      <c r="T1263" s="228"/>
      <c r="U1263" s="228"/>
      <c r="V1263" s="228"/>
      <c r="W1263" s="228"/>
      <c r="X1263" s="228"/>
      <c r="Y1263" s="228"/>
      <c r="Z1263" s="228"/>
      <c r="AA1263" s="228"/>
      <c r="AB1263" s="228"/>
      <c r="AC1263" s="228"/>
      <c r="AD1263" s="228"/>
    </row>
    <row r="1264" spans="1:30" s="153" customFormat="1" ht="9" customHeight="1" x14ac:dyDescent="0.2">
      <c r="A1264" s="226"/>
      <c r="B1264" s="119" t="s">
        <v>62</v>
      </c>
      <c r="C1264" s="133"/>
      <c r="D1264" s="134">
        <f t="shared" si="46"/>
        <v>7722</v>
      </c>
      <c r="E1264" s="134">
        <v>4134</v>
      </c>
      <c r="F1264" s="134">
        <v>3588</v>
      </c>
      <c r="G1264" s="134">
        <v>254</v>
      </c>
      <c r="H1264" s="224"/>
      <c r="I1264" s="134">
        <f t="shared" si="47"/>
        <v>2418</v>
      </c>
      <c r="J1264" s="134">
        <v>2116</v>
      </c>
      <c r="K1264" s="134">
        <v>302</v>
      </c>
      <c r="L1264" s="134">
        <v>4472</v>
      </c>
      <c r="M1264" s="134">
        <v>0</v>
      </c>
      <c r="O1264" s="228"/>
      <c r="P1264" s="228"/>
      <c r="Q1264" s="228"/>
      <c r="R1264" s="228"/>
      <c r="S1264" s="228"/>
      <c r="T1264" s="228"/>
      <c r="U1264" s="228"/>
      <c r="V1264" s="228"/>
      <c r="W1264" s="228"/>
      <c r="X1264" s="228"/>
      <c r="Y1264" s="228"/>
      <c r="Z1264" s="228"/>
      <c r="AA1264" s="228"/>
      <c r="AB1264" s="228"/>
      <c r="AC1264" s="228"/>
      <c r="AD1264" s="228"/>
    </row>
    <row r="1265" spans="1:30" s="153" customFormat="1" ht="9" customHeight="1" x14ac:dyDescent="0.2">
      <c r="A1265" s="226"/>
      <c r="B1265" s="119" t="s">
        <v>61</v>
      </c>
      <c r="C1265" s="133"/>
      <c r="D1265" s="134">
        <f t="shared" si="46"/>
        <v>1218</v>
      </c>
      <c r="E1265" s="134">
        <v>1218</v>
      </c>
      <c r="F1265" s="134">
        <v>0</v>
      </c>
      <c r="G1265" s="134">
        <v>0</v>
      </c>
      <c r="H1265" s="224"/>
      <c r="I1265" s="134">
        <f t="shared" si="47"/>
        <v>1360</v>
      </c>
      <c r="J1265" s="134">
        <v>1336</v>
      </c>
      <c r="K1265" s="134">
        <v>24</v>
      </c>
      <c r="L1265" s="134">
        <v>1962</v>
      </c>
      <c r="M1265" s="134">
        <v>0</v>
      </c>
      <c r="O1265" s="228"/>
      <c r="P1265" s="228"/>
      <c r="Q1265" s="228"/>
      <c r="R1265" s="228"/>
      <c r="S1265" s="228"/>
      <c r="T1265" s="228"/>
      <c r="U1265" s="228"/>
      <c r="V1265" s="228"/>
      <c r="W1265" s="228"/>
      <c r="X1265" s="228"/>
      <c r="Y1265" s="228"/>
      <c r="Z1265" s="228"/>
      <c r="AA1265" s="228"/>
      <c r="AB1265" s="228"/>
      <c r="AC1265" s="228"/>
      <c r="AD1265" s="228"/>
    </row>
    <row r="1266" spans="1:30" s="153" customFormat="1" ht="9" customHeight="1" x14ac:dyDescent="0.2">
      <c r="A1266" s="226" t="s">
        <v>63</v>
      </c>
      <c r="B1266" s="119" t="s">
        <v>63</v>
      </c>
      <c r="C1266" s="133"/>
      <c r="D1266" s="134">
        <f t="shared" si="46"/>
        <v>12810</v>
      </c>
      <c r="E1266" s="134">
        <v>9848</v>
      </c>
      <c r="F1266" s="134">
        <v>2962</v>
      </c>
      <c r="G1266" s="134">
        <v>0</v>
      </c>
      <c r="H1266" s="224"/>
      <c r="I1266" s="134">
        <f t="shared" si="47"/>
        <v>3304</v>
      </c>
      <c r="J1266" s="134">
        <v>2838</v>
      </c>
      <c r="K1266" s="134">
        <v>466</v>
      </c>
      <c r="L1266" s="134">
        <v>5666</v>
      </c>
      <c r="M1266" s="134">
        <v>0</v>
      </c>
      <c r="O1266" s="228"/>
      <c r="P1266" s="228"/>
      <c r="Q1266" s="228"/>
      <c r="R1266" s="228"/>
      <c r="S1266" s="228"/>
      <c r="T1266" s="228"/>
      <c r="U1266" s="228"/>
      <c r="V1266" s="228"/>
      <c r="W1266" s="228"/>
      <c r="X1266" s="228"/>
      <c r="Y1266" s="228"/>
      <c r="Z1266" s="228"/>
      <c r="AA1266" s="228"/>
      <c r="AB1266" s="228"/>
      <c r="AC1266" s="228"/>
      <c r="AD1266" s="228"/>
    </row>
    <row r="1267" spans="1:30" s="153" customFormat="1" ht="9" customHeight="1" x14ac:dyDescent="0.2">
      <c r="A1267" s="229"/>
      <c r="B1267" s="233" t="s">
        <v>64</v>
      </c>
      <c r="C1267" s="139"/>
      <c r="D1267" s="140">
        <f t="shared" si="46"/>
        <v>0</v>
      </c>
      <c r="E1267" s="140">
        <v>0</v>
      </c>
      <c r="F1267" s="140">
        <v>0</v>
      </c>
      <c r="G1267" s="140">
        <v>0</v>
      </c>
      <c r="H1267" s="230"/>
      <c r="I1267" s="140">
        <f t="shared" si="47"/>
        <v>112</v>
      </c>
      <c r="J1267" s="140">
        <v>112</v>
      </c>
      <c r="K1267" s="140">
        <v>0</v>
      </c>
      <c r="L1267" s="140">
        <v>1074</v>
      </c>
      <c r="M1267" s="140">
        <v>0</v>
      </c>
      <c r="O1267" s="228"/>
      <c r="P1267" s="228"/>
      <c r="Q1267" s="228"/>
      <c r="R1267" s="228"/>
      <c r="S1267" s="228"/>
      <c r="T1267" s="228"/>
      <c r="U1267" s="228"/>
      <c r="V1267" s="228"/>
      <c r="W1267" s="228"/>
      <c r="X1267" s="228"/>
      <c r="Y1267" s="228"/>
      <c r="Z1267" s="228"/>
      <c r="AA1267" s="228"/>
      <c r="AB1267" s="228"/>
      <c r="AC1267" s="228"/>
      <c r="AD1267" s="228"/>
    </row>
    <row r="1268" spans="1:30" s="153" customFormat="1" ht="9" customHeight="1" x14ac:dyDescent="0.2">
      <c r="A1268" s="226" t="s">
        <v>65</v>
      </c>
      <c r="B1268" s="119" t="s">
        <v>66</v>
      </c>
      <c r="C1268" s="133"/>
      <c r="D1268" s="134">
        <f t="shared" si="46"/>
        <v>16388</v>
      </c>
      <c r="E1268" s="134">
        <v>16376</v>
      </c>
      <c r="F1268" s="134">
        <v>12</v>
      </c>
      <c r="G1268" s="134">
        <v>4</v>
      </c>
      <c r="H1268" s="224"/>
      <c r="I1268" s="134">
        <f t="shared" si="47"/>
        <v>7418</v>
      </c>
      <c r="J1268" s="134">
        <v>7190</v>
      </c>
      <c r="K1268" s="134">
        <v>228</v>
      </c>
      <c r="L1268" s="134">
        <v>15038</v>
      </c>
      <c r="M1268" s="134">
        <v>0</v>
      </c>
      <c r="O1268" s="228"/>
      <c r="P1268" s="228"/>
      <c r="Q1268" s="228"/>
      <c r="R1268" s="228"/>
      <c r="S1268" s="228"/>
      <c r="T1268" s="228"/>
      <c r="U1268" s="228"/>
      <c r="V1268" s="228"/>
      <c r="W1268" s="228"/>
      <c r="X1268" s="228"/>
      <c r="Y1268" s="228"/>
      <c r="Z1268" s="228"/>
      <c r="AA1268" s="228"/>
      <c r="AB1268" s="228"/>
      <c r="AC1268" s="228"/>
      <c r="AD1268" s="228"/>
    </row>
    <row r="1269" spans="1:30" s="153" customFormat="1" ht="9" customHeight="1" x14ac:dyDescent="0.2">
      <c r="A1269" s="226"/>
      <c r="B1269" s="119" t="s">
        <v>67</v>
      </c>
      <c r="C1269" s="133"/>
      <c r="D1269" s="134">
        <f t="shared" si="46"/>
        <v>3560</v>
      </c>
      <c r="E1269" s="134">
        <v>3560</v>
      </c>
      <c r="F1269" s="134">
        <v>0</v>
      </c>
      <c r="G1269" s="134">
        <v>0</v>
      </c>
      <c r="H1269" s="224"/>
      <c r="I1269" s="134">
        <f t="shared" si="47"/>
        <v>2713</v>
      </c>
      <c r="J1269" s="134">
        <v>2687</v>
      </c>
      <c r="K1269" s="134">
        <v>26</v>
      </c>
      <c r="L1269" s="134">
        <v>4689</v>
      </c>
      <c r="M1269" s="134">
        <v>0</v>
      </c>
      <c r="O1269" s="228"/>
      <c r="P1269" s="228"/>
      <c r="Q1269" s="228"/>
      <c r="R1269" s="228"/>
      <c r="S1269" s="228"/>
      <c r="T1269" s="228"/>
      <c r="U1269" s="228"/>
      <c r="V1269" s="228"/>
      <c r="W1269" s="228"/>
      <c r="X1269" s="228"/>
      <c r="Y1269" s="228"/>
      <c r="Z1269" s="228"/>
      <c r="AA1269" s="228"/>
      <c r="AB1269" s="228"/>
      <c r="AC1269" s="228"/>
      <c r="AD1269" s="228"/>
    </row>
    <row r="1270" spans="1:30" s="153" customFormat="1" ht="9" customHeight="1" x14ac:dyDescent="0.2">
      <c r="A1270" s="226"/>
      <c r="B1270" s="119" t="s">
        <v>68</v>
      </c>
      <c r="C1270" s="133"/>
      <c r="D1270" s="134">
        <f t="shared" si="46"/>
        <v>8960</v>
      </c>
      <c r="E1270" s="134">
        <v>6736</v>
      </c>
      <c r="F1270" s="134">
        <v>2224</v>
      </c>
      <c r="G1270" s="134">
        <v>242</v>
      </c>
      <c r="H1270" s="224"/>
      <c r="I1270" s="134">
        <f t="shared" si="47"/>
        <v>3960</v>
      </c>
      <c r="J1270" s="134">
        <v>3918</v>
      </c>
      <c r="K1270" s="134">
        <v>42</v>
      </c>
      <c r="L1270" s="134">
        <v>3920</v>
      </c>
      <c r="M1270" s="134">
        <v>0</v>
      </c>
      <c r="O1270" s="228"/>
      <c r="P1270" s="228"/>
      <c r="Q1270" s="228"/>
      <c r="R1270" s="228"/>
      <c r="S1270" s="228"/>
      <c r="T1270" s="228"/>
      <c r="U1270" s="228"/>
      <c r="V1270" s="228"/>
      <c r="W1270" s="228"/>
      <c r="X1270" s="228"/>
      <c r="Y1270" s="228"/>
      <c r="Z1270" s="228"/>
      <c r="AA1270" s="228"/>
      <c r="AB1270" s="228"/>
      <c r="AC1270" s="228"/>
      <c r="AD1270" s="228"/>
    </row>
    <row r="1271" spans="1:30" s="153" customFormat="1" ht="9" customHeight="1" x14ac:dyDescent="0.2">
      <c r="A1271" s="229" t="s">
        <v>69</v>
      </c>
      <c r="B1271" s="233" t="s">
        <v>70</v>
      </c>
      <c r="C1271" s="139"/>
      <c r="D1271" s="140">
        <f t="shared" si="46"/>
        <v>3231</v>
      </c>
      <c r="E1271" s="140">
        <v>3231</v>
      </c>
      <c r="F1271" s="140">
        <v>0</v>
      </c>
      <c r="G1271" s="140">
        <v>0</v>
      </c>
      <c r="H1271" s="230"/>
      <c r="I1271" s="140">
        <f t="shared" si="47"/>
        <v>1963</v>
      </c>
      <c r="J1271" s="140">
        <v>1963</v>
      </c>
      <c r="K1271" s="140">
        <v>0</v>
      </c>
      <c r="L1271" s="140">
        <v>5064</v>
      </c>
      <c r="M1271" s="140">
        <v>0</v>
      </c>
      <c r="O1271" s="228"/>
      <c r="P1271" s="228"/>
      <c r="Q1271" s="228"/>
      <c r="R1271" s="228"/>
      <c r="S1271" s="228"/>
      <c r="T1271" s="228"/>
      <c r="U1271" s="228"/>
      <c r="V1271" s="228"/>
      <c r="W1271" s="228"/>
      <c r="X1271" s="228"/>
      <c r="Y1271" s="228"/>
      <c r="Z1271" s="228"/>
      <c r="AA1271" s="228"/>
      <c r="AB1271" s="228"/>
      <c r="AC1271" s="228"/>
      <c r="AD1271" s="228"/>
    </row>
    <row r="1272" spans="1:30" s="153" customFormat="1" ht="9" customHeight="1" x14ac:dyDescent="0.2">
      <c r="A1272" s="226"/>
      <c r="B1272" s="119" t="s">
        <v>71</v>
      </c>
      <c r="C1272" s="133"/>
      <c r="D1272" s="134">
        <f t="shared" si="46"/>
        <v>1506</v>
      </c>
      <c r="E1272" s="134">
        <v>1492</v>
      </c>
      <c r="F1272" s="134">
        <v>14</v>
      </c>
      <c r="G1272" s="134">
        <v>0</v>
      </c>
      <c r="H1272" s="224"/>
      <c r="I1272" s="134">
        <f t="shared" si="47"/>
        <v>404</v>
      </c>
      <c r="J1272" s="134">
        <v>398</v>
      </c>
      <c r="K1272" s="134">
        <v>6</v>
      </c>
      <c r="L1272" s="134">
        <v>3455</v>
      </c>
      <c r="M1272" s="134">
        <v>2</v>
      </c>
      <c r="O1272" s="228"/>
      <c r="P1272" s="228"/>
      <c r="Q1272" s="228"/>
      <c r="R1272" s="228"/>
      <c r="S1272" s="228"/>
      <c r="T1272" s="228"/>
      <c r="U1272" s="228"/>
      <c r="V1272" s="228"/>
      <c r="W1272" s="228"/>
      <c r="X1272" s="228"/>
      <c r="Y1272" s="228"/>
      <c r="Z1272" s="228"/>
      <c r="AA1272" s="228"/>
      <c r="AB1272" s="228"/>
      <c r="AC1272" s="228"/>
      <c r="AD1272" s="228"/>
    </row>
    <row r="1273" spans="1:30" s="153" customFormat="1" ht="9" customHeight="1" x14ac:dyDescent="0.2">
      <c r="A1273" s="226"/>
      <c r="B1273" s="119" t="s">
        <v>72</v>
      </c>
      <c r="C1273" s="133"/>
      <c r="D1273" s="134">
        <f t="shared" si="46"/>
        <v>20341</v>
      </c>
      <c r="E1273" s="134">
        <v>18273</v>
      </c>
      <c r="F1273" s="134">
        <v>2068</v>
      </c>
      <c r="G1273" s="134">
        <v>6</v>
      </c>
      <c r="H1273" s="224"/>
      <c r="I1273" s="134">
        <f t="shared" si="47"/>
        <v>4980</v>
      </c>
      <c r="J1273" s="134">
        <v>4627</v>
      </c>
      <c r="K1273" s="134">
        <v>353</v>
      </c>
      <c r="L1273" s="134">
        <v>15773</v>
      </c>
      <c r="M1273" s="134">
        <v>3535</v>
      </c>
      <c r="O1273" s="228"/>
      <c r="P1273" s="228"/>
      <c r="Q1273" s="228"/>
      <c r="R1273" s="228"/>
      <c r="S1273" s="228"/>
      <c r="T1273" s="228"/>
      <c r="U1273" s="228"/>
      <c r="V1273" s="228"/>
      <c r="W1273" s="228"/>
      <c r="X1273" s="228"/>
      <c r="Y1273" s="228"/>
      <c r="Z1273" s="228"/>
      <c r="AA1273" s="228"/>
      <c r="AB1273" s="228"/>
      <c r="AC1273" s="228"/>
      <c r="AD1273" s="228"/>
    </row>
    <row r="1274" spans="1:30" s="153" customFormat="1" ht="9" customHeight="1" x14ac:dyDescent="0.2">
      <c r="A1274" s="226"/>
      <c r="B1274" s="119" t="s">
        <v>73</v>
      </c>
      <c r="C1274" s="133"/>
      <c r="D1274" s="134">
        <f t="shared" si="46"/>
        <v>0</v>
      </c>
      <c r="E1274" s="134">
        <v>0</v>
      </c>
      <c r="F1274" s="134">
        <v>0</v>
      </c>
      <c r="G1274" s="134">
        <v>0</v>
      </c>
      <c r="H1274" s="224"/>
      <c r="I1274" s="134">
        <f t="shared" si="47"/>
        <v>108</v>
      </c>
      <c r="J1274" s="134">
        <v>107</v>
      </c>
      <c r="K1274" s="134">
        <v>1</v>
      </c>
      <c r="L1274" s="134">
        <v>1875</v>
      </c>
      <c r="M1274" s="134">
        <v>0</v>
      </c>
      <c r="O1274" s="228"/>
      <c r="P1274" s="228"/>
      <c r="Q1274" s="228"/>
      <c r="R1274" s="228"/>
      <c r="S1274" s="228"/>
      <c r="T1274" s="228"/>
      <c r="U1274" s="228"/>
      <c r="V1274" s="228"/>
      <c r="W1274" s="228"/>
      <c r="X1274" s="228"/>
      <c r="Y1274" s="228"/>
      <c r="Z1274" s="228"/>
      <c r="AA1274" s="228"/>
      <c r="AB1274" s="228"/>
      <c r="AC1274" s="228"/>
      <c r="AD1274" s="228"/>
    </row>
    <row r="1275" spans="1:30" s="153" customFormat="1" ht="9" customHeight="1" x14ac:dyDescent="0.2">
      <c r="A1275" s="229" t="s">
        <v>74</v>
      </c>
      <c r="B1275" s="233" t="s">
        <v>75</v>
      </c>
      <c r="C1275" s="139"/>
      <c r="D1275" s="140">
        <f t="shared" si="46"/>
        <v>15909</v>
      </c>
      <c r="E1275" s="140">
        <v>15183</v>
      </c>
      <c r="F1275" s="140">
        <v>726</v>
      </c>
      <c r="G1275" s="140">
        <v>37</v>
      </c>
      <c r="H1275" s="230"/>
      <c r="I1275" s="140">
        <f t="shared" si="47"/>
        <v>4745</v>
      </c>
      <c r="J1275" s="140">
        <v>4732</v>
      </c>
      <c r="K1275" s="140">
        <v>13</v>
      </c>
      <c r="L1275" s="140">
        <v>2705</v>
      </c>
      <c r="M1275" s="140">
        <v>1700</v>
      </c>
      <c r="O1275" s="228"/>
      <c r="P1275" s="228"/>
      <c r="Q1275" s="228"/>
      <c r="R1275" s="228"/>
      <c r="S1275" s="228"/>
      <c r="T1275" s="228"/>
      <c r="U1275" s="228"/>
      <c r="V1275" s="228"/>
      <c r="W1275" s="228"/>
      <c r="X1275" s="228"/>
      <c r="Y1275" s="228"/>
      <c r="Z1275" s="228"/>
      <c r="AA1275" s="228"/>
      <c r="AB1275" s="228"/>
      <c r="AC1275" s="228"/>
      <c r="AD1275" s="228"/>
    </row>
    <row r="1276" spans="1:30" s="153" customFormat="1" ht="9" customHeight="1" x14ac:dyDescent="0.2">
      <c r="A1276" s="226" t="s">
        <v>76</v>
      </c>
      <c r="B1276" s="119" t="s">
        <v>77</v>
      </c>
      <c r="C1276" s="133"/>
      <c r="D1276" s="134">
        <f t="shared" si="46"/>
        <v>3165</v>
      </c>
      <c r="E1276" s="134">
        <v>3165</v>
      </c>
      <c r="F1276" s="134">
        <v>0</v>
      </c>
      <c r="G1276" s="134">
        <v>37</v>
      </c>
      <c r="H1276" s="224"/>
      <c r="I1276" s="134">
        <f t="shared" si="47"/>
        <v>772</v>
      </c>
      <c r="J1276" s="134">
        <v>691</v>
      </c>
      <c r="K1276" s="134">
        <v>81</v>
      </c>
      <c r="L1276" s="134">
        <v>7232</v>
      </c>
      <c r="M1276" s="134">
        <v>0</v>
      </c>
      <c r="O1276" s="228"/>
      <c r="P1276" s="228"/>
      <c r="Q1276" s="228"/>
      <c r="R1276" s="228"/>
      <c r="S1276" s="228"/>
      <c r="T1276" s="228"/>
      <c r="U1276" s="228"/>
      <c r="V1276" s="228"/>
      <c r="W1276" s="228"/>
      <c r="X1276" s="228"/>
      <c r="Y1276" s="228"/>
      <c r="Z1276" s="228"/>
      <c r="AA1276" s="228"/>
      <c r="AB1276" s="228"/>
      <c r="AC1276" s="228"/>
      <c r="AD1276" s="228"/>
    </row>
    <row r="1277" spans="1:30" s="153" customFormat="1" ht="9" customHeight="1" x14ac:dyDescent="0.2">
      <c r="A1277" s="226"/>
      <c r="B1277" s="119" t="s">
        <v>78</v>
      </c>
      <c r="C1277" s="133"/>
      <c r="D1277" s="134">
        <f t="shared" si="46"/>
        <v>2000</v>
      </c>
      <c r="E1277" s="134">
        <v>2000</v>
      </c>
      <c r="F1277" s="134">
        <v>0</v>
      </c>
      <c r="G1277" s="134">
        <v>94</v>
      </c>
      <c r="H1277" s="224"/>
      <c r="I1277" s="134">
        <f t="shared" si="47"/>
        <v>2607</v>
      </c>
      <c r="J1277" s="134">
        <v>2590</v>
      </c>
      <c r="K1277" s="134">
        <v>17</v>
      </c>
      <c r="L1277" s="134">
        <v>1596</v>
      </c>
      <c r="M1277" s="134">
        <v>0</v>
      </c>
      <c r="O1277" s="228"/>
      <c r="P1277" s="228"/>
      <c r="Q1277" s="228"/>
      <c r="R1277" s="228"/>
      <c r="S1277" s="228"/>
      <c r="T1277" s="228"/>
      <c r="U1277" s="228"/>
      <c r="V1277" s="228"/>
      <c r="W1277" s="228"/>
      <c r="X1277" s="228"/>
      <c r="Y1277" s="228"/>
      <c r="Z1277" s="228"/>
      <c r="AA1277" s="228"/>
      <c r="AB1277" s="228"/>
      <c r="AC1277" s="228"/>
      <c r="AD1277" s="228"/>
    </row>
    <row r="1278" spans="1:30" s="153" customFormat="1" ht="9" customHeight="1" x14ac:dyDescent="0.2">
      <c r="A1278" s="226"/>
      <c r="B1278" s="119" t="s">
        <v>79</v>
      </c>
      <c r="C1278" s="133"/>
      <c r="D1278" s="134">
        <f t="shared" si="46"/>
        <v>1234</v>
      </c>
      <c r="E1278" s="134">
        <v>1234</v>
      </c>
      <c r="F1278" s="134">
        <v>0</v>
      </c>
      <c r="G1278" s="134">
        <v>0</v>
      </c>
      <c r="H1278" s="224"/>
      <c r="I1278" s="134">
        <f t="shared" si="47"/>
        <v>193</v>
      </c>
      <c r="J1278" s="134">
        <v>156</v>
      </c>
      <c r="K1278" s="134">
        <v>37</v>
      </c>
      <c r="L1278" s="134">
        <v>1473</v>
      </c>
      <c r="M1278" s="134">
        <v>2</v>
      </c>
      <c r="O1278" s="228"/>
      <c r="P1278" s="228"/>
      <c r="Q1278" s="228"/>
      <c r="R1278" s="228"/>
      <c r="S1278" s="228"/>
      <c r="T1278" s="228"/>
      <c r="U1278" s="228"/>
      <c r="V1278" s="228"/>
      <c r="W1278" s="228"/>
      <c r="X1278" s="228"/>
      <c r="Y1278" s="228"/>
      <c r="Z1278" s="228"/>
      <c r="AA1278" s="228"/>
      <c r="AB1278" s="228"/>
      <c r="AC1278" s="228"/>
      <c r="AD1278" s="228"/>
    </row>
    <row r="1279" spans="1:30" s="153" customFormat="1" ht="9" customHeight="1" x14ac:dyDescent="0.2">
      <c r="A1279" s="229"/>
      <c r="B1279" s="233" t="s">
        <v>80</v>
      </c>
      <c r="C1279" s="139"/>
      <c r="D1279" s="140">
        <f t="shared" si="46"/>
        <v>6540</v>
      </c>
      <c r="E1279" s="140">
        <v>6539</v>
      </c>
      <c r="F1279" s="140">
        <v>1</v>
      </c>
      <c r="G1279" s="140">
        <v>0</v>
      </c>
      <c r="H1279" s="230"/>
      <c r="I1279" s="140">
        <f t="shared" si="47"/>
        <v>981</v>
      </c>
      <c r="J1279" s="140">
        <v>926</v>
      </c>
      <c r="K1279" s="140">
        <v>55</v>
      </c>
      <c r="L1279" s="140">
        <v>5069</v>
      </c>
      <c r="M1279" s="140">
        <v>0</v>
      </c>
      <c r="O1279" s="228"/>
      <c r="P1279" s="228"/>
      <c r="Q1279" s="228"/>
      <c r="R1279" s="228"/>
      <c r="S1279" s="228"/>
      <c r="T1279" s="228"/>
      <c r="U1279" s="228"/>
      <c r="V1279" s="228"/>
      <c r="W1279" s="228"/>
      <c r="X1279" s="228"/>
      <c r="Y1279" s="228"/>
      <c r="Z1279" s="228"/>
      <c r="AA1279" s="228"/>
      <c r="AB1279" s="228"/>
      <c r="AC1279" s="228"/>
      <c r="AD1279" s="228"/>
    </row>
    <row r="1280" spans="1:30" s="153" customFormat="1" ht="9" customHeight="1" x14ac:dyDescent="0.2">
      <c r="A1280" s="226"/>
      <c r="B1280" s="119" t="s">
        <v>81</v>
      </c>
      <c r="C1280" s="133"/>
      <c r="D1280" s="134">
        <f t="shared" si="46"/>
        <v>10812</v>
      </c>
      <c r="E1280" s="134">
        <v>10081</v>
      </c>
      <c r="F1280" s="134">
        <v>731</v>
      </c>
      <c r="G1280" s="134">
        <v>0</v>
      </c>
      <c r="H1280" s="224"/>
      <c r="I1280" s="134">
        <f t="shared" si="47"/>
        <v>2624</v>
      </c>
      <c r="J1280" s="134">
        <v>2353</v>
      </c>
      <c r="K1280" s="134">
        <v>271</v>
      </c>
      <c r="L1280" s="134">
        <v>8042</v>
      </c>
      <c r="M1280" s="134">
        <v>0</v>
      </c>
      <c r="O1280" s="228"/>
      <c r="P1280" s="228"/>
      <c r="Q1280" s="228"/>
      <c r="R1280" s="228"/>
      <c r="S1280" s="228"/>
      <c r="T1280" s="228"/>
      <c r="U1280" s="228"/>
      <c r="V1280" s="228"/>
      <c r="W1280" s="228"/>
      <c r="X1280" s="228"/>
      <c r="Y1280" s="228"/>
      <c r="Z1280" s="228"/>
      <c r="AA1280" s="228"/>
      <c r="AB1280" s="228"/>
      <c r="AC1280" s="228"/>
      <c r="AD1280" s="228"/>
    </row>
    <row r="1281" spans="1:30" s="153" customFormat="1" ht="9" customHeight="1" x14ac:dyDescent="0.2">
      <c r="A1281" s="226" t="s">
        <v>82</v>
      </c>
      <c r="B1281" s="119" t="s">
        <v>83</v>
      </c>
      <c r="C1281" s="133"/>
      <c r="D1281" s="134">
        <f t="shared" si="46"/>
        <v>3677</v>
      </c>
      <c r="E1281" s="134">
        <v>3677</v>
      </c>
      <c r="F1281" s="134">
        <v>0</v>
      </c>
      <c r="G1281" s="134">
        <v>8</v>
      </c>
      <c r="H1281" s="224"/>
      <c r="I1281" s="134">
        <f t="shared" si="47"/>
        <v>1459</v>
      </c>
      <c r="J1281" s="134">
        <v>1444</v>
      </c>
      <c r="K1281" s="134">
        <v>15</v>
      </c>
      <c r="L1281" s="134">
        <v>2122</v>
      </c>
      <c r="M1281" s="134">
        <v>152</v>
      </c>
      <c r="O1281" s="228"/>
      <c r="P1281" s="228"/>
      <c r="Q1281" s="228"/>
      <c r="R1281" s="228"/>
      <c r="S1281" s="228"/>
      <c r="T1281" s="228"/>
      <c r="U1281" s="228"/>
      <c r="V1281" s="228"/>
      <c r="W1281" s="228"/>
      <c r="X1281" s="228"/>
      <c r="Y1281" s="228"/>
      <c r="Z1281" s="228"/>
      <c r="AA1281" s="228"/>
      <c r="AB1281" s="228"/>
      <c r="AC1281" s="228"/>
      <c r="AD1281" s="228"/>
    </row>
    <row r="1282" spans="1:30" s="153" customFormat="1" ht="9" customHeight="1" x14ac:dyDescent="0.2">
      <c r="A1282" s="226"/>
      <c r="B1282" s="124" t="s">
        <v>84</v>
      </c>
      <c r="C1282" s="133"/>
      <c r="D1282" s="134">
        <f t="shared" si="46"/>
        <v>6061</v>
      </c>
      <c r="E1282" s="134">
        <v>6061</v>
      </c>
      <c r="F1282" s="134">
        <v>0</v>
      </c>
      <c r="G1282" s="134">
        <v>0</v>
      </c>
      <c r="H1282" s="224"/>
      <c r="I1282" s="134">
        <f t="shared" si="47"/>
        <v>2161</v>
      </c>
      <c r="J1282" s="134">
        <v>2161</v>
      </c>
      <c r="K1282" s="134">
        <v>0</v>
      </c>
      <c r="L1282" s="134">
        <v>1222</v>
      </c>
      <c r="M1282" s="134">
        <v>0</v>
      </c>
      <c r="O1282" s="228"/>
      <c r="P1282" s="228"/>
      <c r="Q1282" s="228"/>
      <c r="R1282" s="228"/>
      <c r="S1282" s="228"/>
      <c r="T1282" s="228"/>
      <c r="U1282" s="228"/>
      <c r="V1282" s="228"/>
      <c r="W1282" s="228"/>
      <c r="X1282" s="228"/>
      <c r="Y1282" s="228"/>
      <c r="Z1282" s="228"/>
      <c r="AA1282" s="228"/>
      <c r="AB1282" s="228"/>
      <c r="AC1282" s="228"/>
      <c r="AD1282" s="228"/>
    </row>
    <row r="1283" spans="1:30" s="153" customFormat="1" ht="9" customHeight="1" x14ac:dyDescent="0.2">
      <c r="A1283" s="229"/>
      <c r="B1283" s="233" t="s">
        <v>85</v>
      </c>
      <c r="C1283" s="139"/>
      <c r="D1283" s="140">
        <f t="shared" si="46"/>
        <v>18572</v>
      </c>
      <c r="E1283" s="140">
        <v>17117</v>
      </c>
      <c r="F1283" s="140">
        <v>1455</v>
      </c>
      <c r="G1283" s="140">
        <v>346</v>
      </c>
      <c r="H1283" s="230"/>
      <c r="I1283" s="140">
        <f t="shared" si="47"/>
        <v>5508</v>
      </c>
      <c r="J1283" s="140">
        <v>5232</v>
      </c>
      <c r="K1283" s="140">
        <v>276</v>
      </c>
      <c r="L1283" s="140">
        <v>8783</v>
      </c>
      <c r="M1283" s="140">
        <v>24</v>
      </c>
      <c r="O1283" s="228"/>
      <c r="P1283" s="228"/>
      <c r="Q1283" s="228"/>
      <c r="R1283" s="228"/>
      <c r="S1283" s="228"/>
      <c r="T1283" s="228"/>
      <c r="U1283" s="228"/>
      <c r="V1283" s="228"/>
      <c r="W1283" s="228"/>
      <c r="X1283" s="228"/>
      <c r="Y1283" s="228"/>
      <c r="Z1283" s="228"/>
      <c r="AA1283" s="228"/>
      <c r="AB1283" s="228"/>
      <c r="AC1283" s="228"/>
      <c r="AD1283" s="228"/>
    </row>
    <row r="1284" spans="1:30" s="153" customFormat="1" ht="9" customHeight="1" x14ac:dyDescent="0.2">
      <c r="A1284" s="226" t="s">
        <v>86</v>
      </c>
      <c r="B1284" s="119" t="s">
        <v>87</v>
      </c>
      <c r="C1284" s="133"/>
      <c r="D1284" s="134">
        <f t="shared" si="46"/>
        <v>15570</v>
      </c>
      <c r="E1284" s="134">
        <v>14509</v>
      </c>
      <c r="F1284" s="134">
        <v>1061</v>
      </c>
      <c r="G1284" s="134">
        <v>308</v>
      </c>
      <c r="H1284" s="224"/>
      <c r="I1284" s="134">
        <f t="shared" si="47"/>
        <v>3131</v>
      </c>
      <c r="J1284" s="134">
        <v>2833</v>
      </c>
      <c r="K1284" s="134">
        <v>298</v>
      </c>
      <c r="L1284" s="134">
        <v>9369</v>
      </c>
      <c r="M1284" s="134">
        <v>3353</v>
      </c>
      <c r="O1284" s="228"/>
      <c r="P1284" s="228"/>
      <c r="Q1284" s="228"/>
      <c r="R1284" s="228"/>
      <c r="S1284" s="228"/>
      <c r="T1284" s="228"/>
      <c r="U1284" s="228"/>
      <c r="V1284" s="228"/>
      <c r="W1284" s="228"/>
      <c r="X1284" s="228"/>
      <c r="Y1284" s="228"/>
      <c r="Z1284" s="228"/>
      <c r="AA1284" s="228"/>
      <c r="AB1284" s="228"/>
      <c r="AC1284" s="228"/>
      <c r="AD1284" s="228"/>
    </row>
    <row r="1285" spans="1:30" s="153" customFormat="1" ht="9" customHeight="1" x14ac:dyDescent="0.2">
      <c r="A1285" s="226" t="s">
        <v>88</v>
      </c>
      <c r="B1285" s="119" t="s">
        <v>88</v>
      </c>
      <c r="C1285" s="133"/>
      <c r="D1285" s="134">
        <f t="shared" si="46"/>
        <v>4201</v>
      </c>
      <c r="E1285" s="134">
        <v>3317</v>
      </c>
      <c r="F1285" s="134">
        <v>884</v>
      </c>
      <c r="G1285" s="134">
        <v>0</v>
      </c>
      <c r="H1285" s="224"/>
      <c r="I1285" s="134">
        <f t="shared" si="47"/>
        <v>1587</v>
      </c>
      <c r="J1285" s="134">
        <v>1559</v>
      </c>
      <c r="K1285" s="134">
        <v>28</v>
      </c>
      <c r="L1285" s="134">
        <v>3170</v>
      </c>
      <c r="M1285" s="134">
        <v>0</v>
      </c>
      <c r="O1285" s="228"/>
      <c r="P1285" s="228"/>
      <c r="Q1285" s="228"/>
      <c r="R1285" s="228"/>
      <c r="S1285" s="228"/>
      <c r="T1285" s="228"/>
      <c r="U1285" s="228"/>
      <c r="V1285" s="228"/>
      <c r="W1285" s="228"/>
      <c r="X1285" s="228"/>
      <c r="Y1285" s="228"/>
      <c r="Z1285" s="228"/>
      <c r="AA1285" s="228"/>
      <c r="AB1285" s="228"/>
      <c r="AC1285" s="228"/>
      <c r="AD1285" s="228"/>
    </row>
    <row r="1286" spans="1:30" s="151" customFormat="1" ht="9" customHeight="1" x14ac:dyDescent="0.2">
      <c r="A1286" s="219"/>
      <c r="B1286" s="219"/>
      <c r="C1286" s="219"/>
      <c r="D1286" s="220"/>
      <c r="E1286" s="220"/>
      <c r="F1286" s="220"/>
      <c r="G1286" s="220"/>
      <c r="H1286" s="220"/>
      <c r="I1286" s="220"/>
      <c r="J1286" s="220"/>
      <c r="K1286" s="220"/>
      <c r="L1286" s="220"/>
      <c r="M1286" s="220"/>
      <c r="N1286" s="221"/>
      <c r="O1286" s="222"/>
      <c r="P1286" s="222"/>
      <c r="Q1286" s="222"/>
      <c r="R1286" s="222"/>
      <c r="S1286" s="222"/>
      <c r="T1286" s="222"/>
      <c r="U1286" s="222"/>
      <c r="V1286" s="222"/>
      <c r="W1286" s="222"/>
      <c r="X1286" s="222"/>
      <c r="Y1286" s="222"/>
      <c r="Z1286" s="222"/>
      <c r="AA1286" s="222"/>
      <c r="AB1286" s="222"/>
      <c r="AC1286" s="222"/>
      <c r="AD1286" s="222"/>
    </row>
    <row r="1287" spans="1:30" s="153" customFormat="1" ht="9" customHeight="1" x14ac:dyDescent="0.2">
      <c r="A1287" s="136">
        <v>2015</v>
      </c>
      <c r="B1287" s="223"/>
      <c r="C1287" s="223"/>
      <c r="D1287" s="224"/>
      <c r="E1287" s="224"/>
      <c r="F1287" s="224"/>
      <c r="G1287" s="224"/>
      <c r="H1287" s="224"/>
      <c r="I1287" s="224"/>
      <c r="J1287" s="224"/>
      <c r="K1287" s="224"/>
      <c r="L1287" s="224"/>
      <c r="M1287" s="224"/>
      <c r="N1287" s="227"/>
      <c r="O1287" s="228"/>
      <c r="P1287" s="228"/>
      <c r="Q1287" s="228"/>
      <c r="R1287" s="228"/>
      <c r="S1287" s="228"/>
      <c r="T1287" s="228"/>
      <c r="U1287" s="228"/>
      <c r="V1287" s="228"/>
      <c r="W1287" s="228"/>
      <c r="X1287" s="228"/>
      <c r="Y1287" s="228"/>
      <c r="Z1287" s="228"/>
      <c r="AA1287" s="228"/>
      <c r="AB1287" s="228"/>
      <c r="AC1287" s="228"/>
      <c r="AD1287" s="228"/>
    </row>
    <row r="1288" spans="1:30" s="153" customFormat="1" ht="9" customHeight="1" x14ac:dyDescent="0.2">
      <c r="A1288" s="162" t="s">
        <v>10</v>
      </c>
      <c r="B1288" s="472"/>
      <c r="C1288" s="628">
        <f>SUM(D1290:D1347)</f>
        <v>1153899</v>
      </c>
      <c r="D1288" s="628"/>
      <c r="E1288" s="472">
        <f>SUM(E1290:E1347)</f>
        <v>833531</v>
      </c>
      <c r="F1288" s="472">
        <f>SUM(F1290:F1347)</f>
        <v>320368</v>
      </c>
      <c r="G1288" s="472">
        <f>SUM(G1290:G1347)</f>
        <v>11511</v>
      </c>
      <c r="H1288" s="472"/>
      <c r="I1288" s="472">
        <f>SUM(I1290:I1347)</f>
        <v>244870</v>
      </c>
      <c r="J1288" s="472">
        <f>SUM(J1290:J1347)</f>
        <v>221559</v>
      </c>
      <c r="K1288" s="472">
        <f>SUM(K1290:K1347)</f>
        <v>23311</v>
      </c>
      <c r="L1288" s="472">
        <f>SUM(L1290:L1347)</f>
        <v>373137</v>
      </c>
      <c r="M1288" s="472">
        <f>SUM(M1290:M1347)</f>
        <v>38187</v>
      </c>
      <c r="N1288" s="472"/>
      <c r="O1288" s="228"/>
      <c r="P1288" s="228"/>
      <c r="Q1288" s="228"/>
      <c r="R1288" s="228"/>
      <c r="S1288" s="228"/>
      <c r="T1288" s="228"/>
      <c r="U1288" s="228"/>
      <c r="V1288" s="228"/>
      <c r="W1288" s="228"/>
      <c r="X1288" s="228"/>
      <c r="Y1288" s="228"/>
      <c r="Z1288" s="228"/>
      <c r="AA1288" s="228"/>
      <c r="AB1288" s="228"/>
      <c r="AC1288" s="228"/>
      <c r="AD1288" s="228"/>
    </row>
    <row r="1289" spans="1:30" s="153" customFormat="1" ht="3.95" customHeight="1" x14ac:dyDescent="0.2">
      <c r="A1289" s="162"/>
      <c r="B1289" s="472"/>
      <c r="C1289" s="472"/>
      <c r="D1289" s="472"/>
      <c r="E1289" s="472"/>
      <c r="F1289" s="472"/>
      <c r="G1289" s="472"/>
      <c r="H1289" s="472"/>
      <c r="I1289" s="472"/>
      <c r="J1289" s="472"/>
      <c r="K1289" s="472"/>
      <c r="L1289" s="472"/>
      <c r="M1289" s="472"/>
      <c r="N1289" s="472"/>
      <c r="O1289" s="228"/>
      <c r="P1289" s="228"/>
      <c r="Q1289" s="228"/>
      <c r="R1289" s="228"/>
      <c r="S1289" s="228"/>
      <c r="T1289" s="228"/>
      <c r="U1289" s="228"/>
      <c r="V1289" s="228"/>
      <c r="W1289" s="228"/>
      <c r="X1289" s="228"/>
      <c r="Y1289" s="228"/>
      <c r="Z1289" s="228"/>
      <c r="AA1289" s="228"/>
      <c r="AB1289" s="228"/>
      <c r="AC1289" s="228"/>
      <c r="AD1289" s="228"/>
    </row>
    <row r="1290" spans="1:30" s="153" customFormat="1" ht="9" customHeight="1" x14ac:dyDescent="0.2">
      <c r="A1290" s="226" t="s">
        <v>14</v>
      </c>
      <c r="B1290" s="124" t="s">
        <v>14</v>
      </c>
      <c r="C1290" s="133"/>
      <c r="D1290" s="134">
        <f t="shared" ref="D1290" si="48">SUM(E1290:F1290)</f>
        <v>10329</v>
      </c>
      <c r="E1290" s="134">
        <v>7844</v>
      </c>
      <c r="F1290" s="134">
        <v>2485</v>
      </c>
      <c r="G1290" s="134">
        <v>12</v>
      </c>
      <c r="H1290" s="224"/>
      <c r="I1290" s="134">
        <f t="shared" ref="I1290" si="49">SUM(J1290:K1290)</f>
        <v>1698</v>
      </c>
      <c r="J1290" s="134">
        <v>1627</v>
      </c>
      <c r="K1290" s="134">
        <v>71</v>
      </c>
      <c r="L1290" s="134">
        <v>2895</v>
      </c>
      <c r="M1290" s="134">
        <v>205</v>
      </c>
      <c r="N1290" s="227"/>
      <c r="O1290" s="228"/>
      <c r="P1290" s="228"/>
      <c r="Q1290" s="228"/>
      <c r="R1290" s="228"/>
      <c r="S1290" s="228"/>
      <c r="T1290" s="228"/>
      <c r="U1290" s="228"/>
      <c r="V1290" s="228"/>
      <c r="W1290" s="228"/>
      <c r="X1290" s="228"/>
      <c r="Y1290" s="228"/>
      <c r="Z1290" s="228"/>
      <c r="AA1290" s="228"/>
      <c r="AB1290" s="228"/>
      <c r="AC1290" s="228"/>
      <c r="AD1290" s="228"/>
    </row>
    <row r="1291" spans="1:30" s="153" customFormat="1" ht="9" customHeight="1" x14ac:dyDescent="0.2">
      <c r="A1291" s="226" t="s">
        <v>15</v>
      </c>
      <c r="B1291" s="124" t="s">
        <v>16</v>
      </c>
      <c r="C1291" s="133"/>
      <c r="D1291" s="134">
        <f>SUM(E1291:F1291)</f>
        <v>5917</v>
      </c>
      <c r="E1291" s="134">
        <v>5913</v>
      </c>
      <c r="F1291" s="134">
        <v>4</v>
      </c>
      <c r="G1291" s="134">
        <v>0</v>
      </c>
      <c r="H1291" s="224"/>
      <c r="I1291" s="134">
        <f>SUM(J1291:K1291)</f>
        <v>749</v>
      </c>
      <c r="J1291" s="134">
        <v>681</v>
      </c>
      <c r="K1291" s="134">
        <v>68</v>
      </c>
      <c r="L1291" s="134">
        <v>3787</v>
      </c>
      <c r="M1291" s="134">
        <v>0</v>
      </c>
      <c r="N1291" s="227"/>
      <c r="O1291" s="228"/>
      <c r="P1291" s="228"/>
      <c r="Q1291" s="228"/>
      <c r="R1291" s="228"/>
      <c r="S1291" s="228"/>
      <c r="T1291" s="228"/>
      <c r="U1291" s="228"/>
      <c r="V1291" s="228"/>
      <c r="W1291" s="228"/>
      <c r="X1291" s="228"/>
      <c r="Y1291" s="228"/>
      <c r="Z1291" s="228"/>
      <c r="AA1291" s="228"/>
      <c r="AB1291" s="228"/>
      <c r="AC1291" s="228"/>
      <c r="AD1291" s="228"/>
    </row>
    <row r="1292" spans="1:30" s="153" customFormat="1" ht="9" customHeight="1" x14ac:dyDescent="0.2">
      <c r="A1292" s="226"/>
      <c r="B1292" s="124" t="s">
        <v>17</v>
      </c>
      <c r="C1292" s="133"/>
      <c r="D1292" s="134">
        <f>SUM(E1292:F1292)</f>
        <v>41255</v>
      </c>
      <c r="E1292" s="134">
        <v>40779</v>
      </c>
      <c r="F1292" s="134">
        <v>476</v>
      </c>
      <c r="G1292" s="134">
        <v>12</v>
      </c>
      <c r="H1292" s="224"/>
      <c r="I1292" s="134">
        <f>SUM(J1292:K1292)</f>
        <v>1083</v>
      </c>
      <c r="J1292" s="134">
        <v>916</v>
      </c>
      <c r="K1292" s="134">
        <v>167</v>
      </c>
      <c r="L1292" s="134">
        <v>9074</v>
      </c>
      <c r="M1292" s="134">
        <v>1489</v>
      </c>
      <c r="N1292" s="227"/>
      <c r="O1292" s="228"/>
      <c r="P1292" s="228"/>
      <c r="Q1292" s="228"/>
      <c r="R1292" s="228"/>
      <c r="S1292" s="228"/>
      <c r="T1292" s="228"/>
      <c r="U1292" s="228"/>
      <c r="V1292" s="228"/>
      <c r="W1292" s="228"/>
      <c r="X1292" s="228"/>
      <c r="Y1292" s="228"/>
      <c r="Z1292" s="228"/>
      <c r="AA1292" s="228"/>
      <c r="AB1292" s="228"/>
      <c r="AC1292" s="228"/>
      <c r="AD1292" s="228"/>
    </row>
    <row r="1293" spans="1:30" s="153" customFormat="1" ht="9" customHeight="1" x14ac:dyDescent="0.2">
      <c r="A1293" s="229" t="s">
        <v>112</v>
      </c>
      <c r="B1293" s="234" t="s">
        <v>18</v>
      </c>
      <c r="C1293" s="139"/>
      <c r="D1293" s="140">
        <f>SUM(E1293:F1293)</f>
        <v>8651</v>
      </c>
      <c r="E1293" s="140">
        <v>8622</v>
      </c>
      <c r="F1293" s="140">
        <v>29</v>
      </c>
      <c r="G1293" s="140">
        <v>0</v>
      </c>
      <c r="H1293" s="230"/>
      <c r="I1293" s="140">
        <f>SUM(J1293:K1293)</f>
        <v>3124</v>
      </c>
      <c r="J1293" s="140">
        <v>2994</v>
      </c>
      <c r="K1293" s="140">
        <v>130</v>
      </c>
      <c r="L1293" s="140">
        <v>3477</v>
      </c>
      <c r="M1293" s="140">
        <v>907</v>
      </c>
      <c r="N1293" s="227"/>
      <c r="O1293" s="228"/>
      <c r="P1293" s="228"/>
      <c r="Q1293" s="228"/>
      <c r="R1293" s="228"/>
      <c r="S1293" s="228"/>
      <c r="T1293" s="228"/>
      <c r="U1293" s="228"/>
      <c r="V1293" s="228"/>
      <c r="W1293" s="228"/>
      <c r="X1293" s="228"/>
      <c r="Y1293" s="228"/>
      <c r="Z1293" s="228"/>
      <c r="AA1293" s="228"/>
      <c r="AB1293" s="228"/>
      <c r="AC1293" s="228"/>
      <c r="AD1293" s="228"/>
    </row>
    <row r="1294" spans="1:30" s="153" customFormat="1" ht="9" customHeight="1" x14ac:dyDescent="0.2">
      <c r="A1294" s="226"/>
      <c r="B1294" s="124" t="s">
        <v>19</v>
      </c>
      <c r="C1294" s="133"/>
      <c r="D1294" s="134">
        <f>SUM(E1294:F1294)</f>
        <v>916</v>
      </c>
      <c r="E1294" s="134">
        <v>288</v>
      </c>
      <c r="F1294" s="134">
        <v>628</v>
      </c>
      <c r="G1294" s="134">
        <v>241</v>
      </c>
      <c r="H1294" s="224"/>
      <c r="I1294" s="134">
        <f>SUM(J1294:K1294)</f>
        <v>419</v>
      </c>
      <c r="J1294" s="134">
        <v>419</v>
      </c>
      <c r="K1294" s="134">
        <v>0</v>
      </c>
      <c r="L1294" s="134">
        <v>2101</v>
      </c>
      <c r="M1294" s="134">
        <v>0</v>
      </c>
      <c r="N1294" s="227"/>
      <c r="O1294" s="228"/>
      <c r="P1294" s="228"/>
      <c r="Q1294" s="228"/>
      <c r="R1294" s="228"/>
      <c r="S1294" s="228"/>
      <c r="T1294" s="228"/>
      <c r="U1294" s="228"/>
      <c r="V1294" s="228"/>
      <c r="W1294" s="228"/>
      <c r="X1294" s="228"/>
      <c r="Y1294" s="228"/>
      <c r="Z1294" s="228"/>
      <c r="AA1294" s="228"/>
      <c r="AB1294" s="228"/>
      <c r="AC1294" s="228"/>
      <c r="AD1294" s="228"/>
    </row>
    <row r="1295" spans="1:30" s="153" customFormat="1" ht="9" customHeight="1" x14ac:dyDescent="0.2">
      <c r="A1295" s="226"/>
      <c r="B1295" s="124" t="s">
        <v>20</v>
      </c>
      <c r="C1295" s="133"/>
      <c r="D1295" s="134">
        <f t="shared" ref="D1295:D1311" si="50">SUM(E1295:F1295)</f>
        <v>30382</v>
      </c>
      <c r="E1295" s="134">
        <v>9257</v>
      </c>
      <c r="F1295" s="134">
        <v>21125</v>
      </c>
      <c r="G1295" s="134">
        <v>809</v>
      </c>
      <c r="H1295" s="224"/>
      <c r="I1295" s="134">
        <f t="shared" ref="I1295:I1311" si="51">SUM(J1295:K1295)</f>
        <v>7351</v>
      </c>
      <c r="J1295" s="134">
        <v>1940</v>
      </c>
      <c r="K1295" s="134">
        <v>5411</v>
      </c>
      <c r="L1295" s="134">
        <v>402</v>
      </c>
      <c r="M1295" s="134">
        <v>146</v>
      </c>
      <c r="N1295" s="227"/>
      <c r="O1295" s="228"/>
      <c r="P1295" s="228"/>
      <c r="Q1295" s="228"/>
      <c r="R1295" s="228"/>
      <c r="S1295" s="228"/>
      <c r="T1295" s="228"/>
      <c r="U1295" s="228"/>
      <c r="V1295" s="228"/>
      <c r="W1295" s="228"/>
      <c r="X1295" s="228"/>
      <c r="Y1295" s="228"/>
      <c r="Z1295" s="228"/>
      <c r="AA1295" s="228"/>
      <c r="AB1295" s="228"/>
      <c r="AC1295" s="228"/>
      <c r="AD1295" s="228"/>
    </row>
    <row r="1296" spans="1:30" s="153" customFormat="1" ht="9" customHeight="1" x14ac:dyDescent="0.2">
      <c r="A1296" s="226" t="s">
        <v>21</v>
      </c>
      <c r="B1296" s="124" t="s">
        <v>21</v>
      </c>
      <c r="C1296" s="133"/>
      <c r="D1296" s="134">
        <f t="shared" si="50"/>
        <v>2965</v>
      </c>
      <c r="E1296" s="134">
        <v>2965</v>
      </c>
      <c r="F1296" s="134">
        <v>0</v>
      </c>
      <c r="G1296" s="134">
        <v>4</v>
      </c>
      <c r="H1296" s="224"/>
      <c r="I1296" s="134">
        <f t="shared" si="51"/>
        <v>872</v>
      </c>
      <c r="J1296" s="134">
        <v>852</v>
      </c>
      <c r="K1296" s="134">
        <v>20</v>
      </c>
      <c r="L1296" s="134">
        <v>1560</v>
      </c>
      <c r="M1296" s="134">
        <v>0</v>
      </c>
      <c r="N1296" s="227"/>
      <c r="O1296" s="228"/>
      <c r="P1296" s="228"/>
      <c r="Q1296" s="228"/>
      <c r="R1296" s="228"/>
      <c r="S1296" s="228"/>
      <c r="T1296" s="228"/>
      <c r="U1296" s="228"/>
      <c r="V1296" s="228"/>
      <c r="W1296" s="228"/>
      <c r="X1296" s="228"/>
      <c r="Y1296" s="228"/>
      <c r="Z1296" s="228"/>
      <c r="AA1296" s="228"/>
      <c r="AB1296" s="228"/>
      <c r="AC1296" s="228"/>
      <c r="AD1296" s="228"/>
    </row>
    <row r="1297" spans="1:30" s="153" customFormat="1" ht="9" customHeight="1" x14ac:dyDescent="0.2">
      <c r="A1297" s="229"/>
      <c r="B1297" s="234" t="s">
        <v>22</v>
      </c>
      <c r="C1297" s="139"/>
      <c r="D1297" s="140">
        <f t="shared" si="50"/>
        <v>5761</v>
      </c>
      <c r="E1297" s="140">
        <v>5028</v>
      </c>
      <c r="F1297" s="140">
        <v>733</v>
      </c>
      <c r="G1297" s="140">
        <v>154</v>
      </c>
      <c r="H1297" s="230"/>
      <c r="I1297" s="140">
        <f t="shared" si="51"/>
        <v>44540</v>
      </c>
      <c r="J1297" s="140">
        <v>44529</v>
      </c>
      <c r="K1297" s="140">
        <v>11</v>
      </c>
      <c r="L1297" s="140">
        <v>1327</v>
      </c>
      <c r="M1297" s="140">
        <v>14</v>
      </c>
      <c r="N1297" s="227"/>
      <c r="O1297" s="228"/>
      <c r="P1297" s="228"/>
      <c r="Q1297" s="228"/>
      <c r="R1297" s="228"/>
      <c r="S1297" s="228"/>
      <c r="T1297" s="228"/>
      <c r="U1297" s="228"/>
      <c r="V1297" s="228"/>
      <c r="W1297" s="228"/>
      <c r="X1297" s="228"/>
      <c r="Y1297" s="228"/>
      <c r="Z1297" s="228"/>
      <c r="AA1297" s="228"/>
      <c r="AB1297" s="228"/>
      <c r="AC1297" s="228"/>
      <c r="AD1297" s="228"/>
    </row>
    <row r="1298" spans="1:30" s="153" customFormat="1" ht="9" customHeight="1" x14ac:dyDescent="0.2">
      <c r="A1298" s="226" t="s">
        <v>23</v>
      </c>
      <c r="B1298" s="124" t="s">
        <v>24</v>
      </c>
      <c r="C1298" s="133"/>
      <c r="D1298" s="134">
        <f t="shared" si="50"/>
        <v>8631</v>
      </c>
      <c r="E1298" s="134">
        <v>7121</v>
      </c>
      <c r="F1298" s="134">
        <v>1510</v>
      </c>
      <c r="G1298" s="134">
        <v>4</v>
      </c>
      <c r="H1298" s="224"/>
      <c r="I1298" s="134">
        <f t="shared" si="51"/>
        <v>3954</v>
      </c>
      <c r="J1298" s="134">
        <v>3599</v>
      </c>
      <c r="K1298" s="134">
        <v>355</v>
      </c>
      <c r="L1298" s="134">
        <v>3998</v>
      </c>
      <c r="M1298" s="134">
        <v>0</v>
      </c>
      <c r="N1298" s="231"/>
      <c r="O1298" s="228"/>
      <c r="P1298" s="228"/>
      <c r="Q1298" s="228"/>
      <c r="R1298" s="228"/>
      <c r="S1298" s="228"/>
      <c r="T1298" s="228"/>
      <c r="U1298" s="228"/>
      <c r="V1298" s="228"/>
      <c r="W1298" s="228"/>
      <c r="X1298" s="228"/>
      <c r="Y1298" s="228"/>
      <c r="Z1298" s="228"/>
      <c r="AA1298" s="228"/>
      <c r="AB1298" s="228"/>
      <c r="AC1298" s="228"/>
      <c r="AD1298" s="228"/>
    </row>
    <row r="1299" spans="1:30" s="153" customFormat="1" ht="9" customHeight="1" x14ac:dyDescent="0.2">
      <c r="A1299" s="226" t="s">
        <v>25</v>
      </c>
      <c r="B1299" s="124" t="s">
        <v>25</v>
      </c>
      <c r="C1299" s="133"/>
      <c r="D1299" s="134">
        <f t="shared" si="50"/>
        <v>3066</v>
      </c>
      <c r="E1299" s="134">
        <v>3066</v>
      </c>
      <c r="F1299" s="134">
        <v>0</v>
      </c>
      <c r="G1299" s="134">
        <v>0</v>
      </c>
      <c r="H1299" s="224"/>
      <c r="I1299" s="134">
        <f t="shared" si="51"/>
        <v>570</v>
      </c>
      <c r="J1299" s="134">
        <v>570</v>
      </c>
      <c r="K1299" s="134">
        <v>0</v>
      </c>
      <c r="L1299" s="134">
        <v>1999</v>
      </c>
      <c r="M1299" s="134">
        <v>0</v>
      </c>
      <c r="N1299" s="231"/>
      <c r="O1299" s="228"/>
      <c r="P1299" s="228"/>
      <c r="Q1299" s="228"/>
      <c r="R1299" s="228"/>
      <c r="S1299" s="228"/>
      <c r="T1299" s="228"/>
      <c r="U1299" s="228"/>
      <c r="V1299" s="228"/>
      <c r="W1299" s="228"/>
      <c r="X1299" s="228"/>
      <c r="Y1299" s="228"/>
      <c r="Z1299" s="228"/>
      <c r="AA1299" s="228"/>
      <c r="AB1299" s="228"/>
      <c r="AC1299" s="228"/>
      <c r="AD1299" s="228"/>
    </row>
    <row r="1300" spans="1:30" s="153" customFormat="1" ht="9" customHeight="1" x14ac:dyDescent="0.2">
      <c r="A1300" s="226"/>
      <c r="B1300" s="124" t="s">
        <v>26</v>
      </c>
      <c r="C1300" s="133"/>
      <c r="D1300" s="134">
        <f t="shared" si="50"/>
        <v>3741</v>
      </c>
      <c r="E1300" s="134">
        <v>2911</v>
      </c>
      <c r="F1300" s="134">
        <v>830</v>
      </c>
      <c r="G1300" s="134">
        <v>149</v>
      </c>
      <c r="H1300" s="224"/>
      <c r="I1300" s="134">
        <f t="shared" si="51"/>
        <v>820</v>
      </c>
      <c r="J1300" s="134">
        <v>750</v>
      </c>
      <c r="K1300" s="134">
        <v>70</v>
      </c>
      <c r="L1300" s="134">
        <v>1758</v>
      </c>
      <c r="M1300" s="134">
        <v>0</v>
      </c>
      <c r="N1300" s="231"/>
      <c r="O1300" s="228"/>
      <c r="P1300" s="228"/>
      <c r="Q1300" s="228"/>
      <c r="R1300" s="228"/>
      <c r="S1300" s="228"/>
      <c r="T1300" s="228"/>
      <c r="U1300" s="228"/>
      <c r="V1300" s="228"/>
      <c r="W1300" s="228"/>
      <c r="X1300" s="228"/>
      <c r="Y1300" s="228"/>
      <c r="Z1300" s="228"/>
      <c r="AA1300" s="228"/>
      <c r="AB1300" s="228"/>
      <c r="AC1300" s="228"/>
      <c r="AD1300" s="228"/>
    </row>
    <row r="1301" spans="1:30" s="153" customFormat="1" ht="9" customHeight="1" x14ac:dyDescent="0.2">
      <c r="A1301" s="229" t="s">
        <v>27</v>
      </c>
      <c r="B1301" s="234" t="s">
        <v>96</v>
      </c>
      <c r="C1301" s="139"/>
      <c r="D1301" s="140">
        <f t="shared" si="50"/>
        <v>10753</v>
      </c>
      <c r="E1301" s="140">
        <v>10751</v>
      </c>
      <c r="F1301" s="140">
        <v>2</v>
      </c>
      <c r="G1301" s="140">
        <v>28</v>
      </c>
      <c r="H1301" s="230"/>
      <c r="I1301" s="140">
        <f t="shared" si="51"/>
        <v>1689</v>
      </c>
      <c r="J1301" s="140">
        <v>1672</v>
      </c>
      <c r="K1301" s="140">
        <v>17</v>
      </c>
      <c r="L1301" s="140">
        <v>5561</v>
      </c>
      <c r="M1301" s="140">
        <v>36</v>
      </c>
      <c r="N1301" s="231"/>
      <c r="O1301" s="228"/>
      <c r="P1301" s="228"/>
      <c r="Q1301" s="228"/>
      <c r="R1301" s="228"/>
      <c r="S1301" s="228"/>
      <c r="T1301" s="228"/>
      <c r="U1301" s="228"/>
      <c r="V1301" s="228"/>
      <c r="W1301" s="228"/>
      <c r="X1301" s="228"/>
      <c r="Y1301" s="228"/>
      <c r="Z1301" s="228"/>
      <c r="AA1301" s="228"/>
      <c r="AB1301" s="228"/>
      <c r="AC1301" s="228"/>
      <c r="AD1301" s="228"/>
    </row>
    <row r="1302" spans="1:30" s="153" customFormat="1" ht="9" customHeight="1" x14ac:dyDescent="0.2">
      <c r="A1302" s="226"/>
      <c r="B1302" s="124" t="s">
        <v>89</v>
      </c>
      <c r="C1302" s="133"/>
      <c r="D1302" s="134">
        <f t="shared" si="50"/>
        <v>218</v>
      </c>
      <c r="E1302" s="134">
        <v>218</v>
      </c>
      <c r="F1302" s="134">
        <v>0</v>
      </c>
      <c r="G1302" s="134">
        <v>4</v>
      </c>
      <c r="H1302" s="224"/>
      <c r="I1302" s="134">
        <f t="shared" si="51"/>
        <v>134</v>
      </c>
      <c r="J1302" s="134">
        <v>134</v>
      </c>
      <c r="K1302" s="134">
        <v>0</v>
      </c>
      <c r="L1302" s="134">
        <v>690</v>
      </c>
      <c r="M1302" s="134">
        <v>0</v>
      </c>
      <c r="N1302" s="231"/>
      <c r="O1302" s="228"/>
      <c r="P1302" s="228"/>
      <c r="Q1302" s="228"/>
      <c r="R1302" s="228"/>
      <c r="S1302" s="228"/>
      <c r="T1302" s="228"/>
      <c r="U1302" s="228"/>
      <c r="V1302" s="228"/>
      <c r="W1302" s="228"/>
      <c r="X1302" s="228"/>
      <c r="Y1302" s="228"/>
      <c r="Z1302" s="228"/>
      <c r="AA1302" s="228"/>
      <c r="AB1302" s="228"/>
      <c r="AC1302" s="228"/>
      <c r="AD1302" s="228"/>
    </row>
    <row r="1303" spans="1:30" s="153" customFormat="1" ht="9" customHeight="1" x14ac:dyDescent="0.2">
      <c r="A1303" s="226"/>
      <c r="B1303" s="124" t="s">
        <v>28</v>
      </c>
      <c r="C1303" s="133"/>
      <c r="D1303" s="134">
        <f t="shared" si="50"/>
        <v>2876</v>
      </c>
      <c r="E1303" s="134">
        <v>2871</v>
      </c>
      <c r="F1303" s="134">
        <v>5</v>
      </c>
      <c r="G1303" s="134">
        <v>26</v>
      </c>
      <c r="H1303" s="224"/>
      <c r="I1303" s="134">
        <f t="shared" si="51"/>
        <v>719</v>
      </c>
      <c r="J1303" s="134">
        <v>521</v>
      </c>
      <c r="K1303" s="134">
        <v>198</v>
      </c>
      <c r="L1303" s="134">
        <v>5300</v>
      </c>
      <c r="M1303" s="134">
        <v>68</v>
      </c>
      <c r="N1303" s="231"/>
      <c r="O1303" s="228"/>
      <c r="P1303" s="228"/>
      <c r="Q1303" s="228"/>
      <c r="R1303" s="228"/>
      <c r="S1303" s="228"/>
      <c r="T1303" s="228"/>
      <c r="U1303" s="228"/>
      <c r="V1303" s="228"/>
      <c r="W1303" s="228"/>
      <c r="X1303" s="228"/>
      <c r="Y1303" s="228"/>
      <c r="Z1303" s="228"/>
      <c r="AA1303" s="228"/>
      <c r="AB1303" s="228"/>
      <c r="AC1303" s="228"/>
      <c r="AD1303" s="228"/>
    </row>
    <row r="1304" spans="1:30" s="153" customFormat="1" ht="9" customHeight="1" x14ac:dyDescent="0.2">
      <c r="A1304" s="226" t="s">
        <v>30</v>
      </c>
      <c r="B1304" s="124" t="s">
        <v>31</v>
      </c>
      <c r="C1304" s="133"/>
      <c r="D1304" s="134">
        <f t="shared" si="50"/>
        <v>9862</v>
      </c>
      <c r="E1304" s="134">
        <v>9862</v>
      </c>
      <c r="F1304" s="134">
        <v>0</v>
      </c>
      <c r="G1304" s="134">
        <v>58</v>
      </c>
      <c r="H1304" s="224"/>
      <c r="I1304" s="134">
        <f t="shared" si="51"/>
        <v>1619</v>
      </c>
      <c r="J1304" s="134">
        <v>1455</v>
      </c>
      <c r="K1304" s="134">
        <v>164</v>
      </c>
      <c r="L1304" s="134">
        <v>2160</v>
      </c>
      <c r="M1304" s="134">
        <v>0</v>
      </c>
      <c r="N1304" s="231"/>
      <c r="O1304" s="228"/>
      <c r="P1304" s="228"/>
      <c r="Q1304" s="228"/>
      <c r="R1304" s="228"/>
      <c r="S1304" s="228"/>
      <c r="T1304" s="228"/>
      <c r="U1304" s="228"/>
      <c r="V1304" s="228"/>
      <c r="W1304" s="228"/>
      <c r="X1304" s="228"/>
      <c r="Y1304" s="228"/>
      <c r="Z1304" s="228"/>
      <c r="AA1304" s="228"/>
      <c r="AB1304" s="228"/>
      <c r="AC1304" s="228"/>
      <c r="AD1304" s="228"/>
    </row>
    <row r="1305" spans="1:30" s="153" customFormat="1" ht="9" customHeight="1" x14ac:dyDescent="0.2">
      <c r="A1305" s="229"/>
      <c r="B1305" s="234" t="s">
        <v>30</v>
      </c>
      <c r="C1305" s="139"/>
      <c r="D1305" s="140">
        <f t="shared" si="50"/>
        <v>15826</v>
      </c>
      <c r="E1305" s="140">
        <v>13632</v>
      </c>
      <c r="F1305" s="140">
        <v>2194</v>
      </c>
      <c r="G1305" s="140">
        <v>0</v>
      </c>
      <c r="H1305" s="230"/>
      <c r="I1305" s="140">
        <f t="shared" si="51"/>
        <v>5967</v>
      </c>
      <c r="J1305" s="140">
        <v>4919</v>
      </c>
      <c r="K1305" s="140">
        <v>1048</v>
      </c>
      <c r="L1305" s="140">
        <v>9543</v>
      </c>
      <c r="M1305" s="140">
        <v>0</v>
      </c>
      <c r="N1305" s="231"/>
      <c r="O1305" s="228"/>
      <c r="P1305" s="228"/>
      <c r="Q1305" s="228"/>
      <c r="R1305" s="228"/>
      <c r="S1305" s="228"/>
      <c r="T1305" s="228"/>
      <c r="U1305" s="228"/>
      <c r="V1305" s="228"/>
      <c r="W1305" s="228"/>
      <c r="X1305" s="228"/>
      <c r="Y1305" s="228"/>
      <c r="Z1305" s="228"/>
      <c r="AA1305" s="228"/>
      <c r="AB1305" s="228"/>
      <c r="AC1305" s="228"/>
      <c r="AD1305" s="228"/>
    </row>
    <row r="1306" spans="1:30" s="153" customFormat="1" ht="9" customHeight="1" x14ac:dyDescent="0.2">
      <c r="A1306" s="226" t="s">
        <v>111</v>
      </c>
      <c r="B1306" s="124" t="s">
        <v>32</v>
      </c>
      <c r="C1306" s="133"/>
      <c r="D1306" s="134">
        <f t="shared" si="50"/>
        <v>380483</v>
      </c>
      <c r="E1306" s="134">
        <v>275281</v>
      </c>
      <c r="F1306" s="134">
        <v>105202</v>
      </c>
      <c r="G1306" s="134">
        <v>0</v>
      </c>
      <c r="H1306" s="224"/>
      <c r="I1306" s="134">
        <f t="shared" si="51"/>
        <v>0</v>
      </c>
      <c r="J1306" s="134">
        <v>0</v>
      </c>
      <c r="K1306" s="134">
        <v>0</v>
      </c>
      <c r="L1306" s="134">
        <v>35645</v>
      </c>
      <c r="M1306" s="134">
        <v>10633</v>
      </c>
      <c r="N1306" s="231"/>
      <c r="O1306" s="228"/>
      <c r="P1306" s="228"/>
      <c r="Q1306" s="228"/>
      <c r="R1306" s="228"/>
      <c r="S1306" s="228"/>
      <c r="T1306" s="228"/>
      <c r="U1306" s="228"/>
      <c r="V1306" s="228"/>
      <c r="W1306" s="228"/>
      <c r="X1306" s="228"/>
      <c r="Y1306" s="228"/>
      <c r="Z1306" s="228"/>
      <c r="AA1306" s="228"/>
      <c r="AB1306" s="228"/>
      <c r="AC1306" s="228"/>
      <c r="AD1306" s="228"/>
    </row>
    <row r="1307" spans="1:30" s="153" customFormat="1" ht="9" customHeight="1" x14ac:dyDescent="0.2">
      <c r="A1307" s="226" t="s">
        <v>33</v>
      </c>
      <c r="B1307" s="124" t="s">
        <v>33</v>
      </c>
      <c r="C1307" s="133"/>
      <c r="D1307" s="134">
        <f t="shared" si="50"/>
        <v>5032</v>
      </c>
      <c r="E1307" s="134">
        <v>4735</v>
      </c>
      <c r="F1307" s="134">
        <v>297</v>
      </c>
      <c r="G1307" s="134">
        <v>0</v>
      </c>
      <c r="H1307" s="224"/>
      <c r="I1307" s="134">
        <f t="shared" si="51"/>
        <v>7813</v>
      </c>
      <c r="J1307" s="134">
        <v>7782</v>
      </c>
      <c r="K1307" s="134">
        <v>31</v>
      </c>
      <c r="L1307" s="134">
        <v>4711</v>
      </c>
      <c r="M1307" s="134">
        <v>0</v>
      </c>
      <c r="N1307" s="231"/>
      <c r="O1307" s="228"/>
      <c r="P1307" s="228"/>
      <c r="Q1307" s="228"/>
      <c r="R1307" s="228"/>
      <c r="S1307" s="228"/>
      <c r="T1307" s="228"/>
      <c r="U1307" s="228"/>
      <c r="V1307" s="228"/>
      <c r="W1307" s="228"/>
      <c r="X1307" s="228"/>
      <c r="Y1307" s="228"/>
      <c r="Z1307" s="228"/>
      <c r="AA1307" s="228"/>
      <c r="AB1307" s="228"/>
      <c r="AC1307" s="228"/>
      <c r="AD1307" s="228"/>
    </row>
    <row r="1308" spans="1:30" s="153" customFormat="1" ht="9" customHeight="1" x14ac:dyDescent="0.2">
      <c r="A1308" s="226" t="s">
        <v>34</v>
      </c>
      <c r="B1308" s="124" t="s">
        <v>35</v>
      </c>
      <c r="C1308" s="133"/>
      <c r="D1308" s="134">
        <f t="shared" si="50"/>
        <v>22109</v>
      </c>
      <c r="E1308" s="134">
        <v>13755</v>
      </c>
      <c r="F1308" s="134">
        <v>8354</v>
      </c>
      <c r="G1308" s="134">
        <v>13</v>
      </c>
      <c r="H1308" s="224"/>
      <c r="I1308" s="134">
        <f t="shared" si="51"/>
        <v>3399</v>
      </c>
      <c r="J1308" s="134">
        <v>3180</v>
      </c>
      <c r="K1308" s="134">
        <v>219</v>
      </c>
      <c r="L1308" s="134">
        <v>6119</v>
      </c>
      <c r="M1308" s="134">
        <v>1160</v>
      </c>
      <c r="O1308" s="228"/>
      <c r="P1308" s="228"/>
      <c r="Q1308" s="228"/>
      <c r="R1308" s="228"/>
      <c r="S1308" s="228"/>
      <c r="T1308" s="228"/>
      <c r="U1308" s="228"/>
      <c r="V1308" s="228"/>
      <c r="W1308" s="228"/>
      <c r="X1308" s="228"/>
      <c r="Y1308" s="228"/>
      <c r="Z1308" s="228"/>
      <c r="AA1308" s="228"/>
      <c r="AB1308" s="228"/>
      <c r="AC1308" s="228"/>
      <c r="AD1308" s="228"/>
    </row>
    <row r="1309" spans="1:30" s="153" customFormat="1" ht="9" customHeight="1" x14ac:dyDescent="0.2">
      <c r="A1309" s="229" t="s">
        <v>36</v>
      </c>
      <c r="B1309" s="234" t="s">
        <v>37</v>
      </c>
      <c r="C1309" s="139"/>
      <c r="D1309" s="140">
        <f t="shared" si="50"/>
        <v>10703</v>
      </c>
      <c r="E1309" s="140">
        <v>10237</v>
      </c>
      <c r="F1309" s="140">
        <v>466</v>
      </c>
      <c r="G1309" s="140">
        <v>60</v>
      </c>
      <c r="H1309" s="230"/>
      <c r="I1309" s="140">
        <f t="shared" si="51"/>
        <v>6768</v>
      </c>
      <c r="J1309" s="140">
        <v>6629</v>
      </c>
      <c r="K1309" s="140">
        <v>139</v>
      </c>
      <c r="L1309" s="140">
        <v>6921</v>
      </c>
      <c r="M1309" s="140">
        <v>0</v>
      </c>
      <c r="O1309" s="228"/>
      <c r="P1309" s="228"/>
      <c r="Q1309" s="228"/>
      <c r="R1309" s="228"/>
      <c r="S1309" s="228"/>
      <c r="T1309" s="228"/>
      <c r="U1309" s="228"/>
      <c r="V1309" s="228"/>
      <c r="W1309" s="228"/>
      <c r="X1309" s="228"/>
      <c r="Y1309" s="228"/>
      <c r="Z1309" s="228"/>
      <c r="AA1309" s="228"/>
      <c r="AB1309" s="228"/>
      <c r="AC1309" s="228"/>
      <c r="AD1309" s="228"/>
    </row>
    <row r="1310" spans="1:30" s="153" customFormat="1" ht="9" customHeight="1" x14ac:dyDescent="0.2">
      <c r="A1310" s="226"/>
      <c r="B1310" s="124" t="s">
        <v>38</v>
      </c>
      <c r="C1310" s="133"/>
      <c r="D1310" s="134">
        <f t="shared" si="50"/>
        <v>6596</v>
      </c>
      <c r="E1310" s="134">
        <v>5070</v>
      </c>
      <c r="F1310" s="134">
        <v>1526</v>
      </c>
      <c r="G1310" s="134">
        <v>462</v>
      </c>
      <c r="H1310" s="224"/>
      <c r="I1310" s="134">
        <f t="shared" si="51"/>
        <v>1886</v>
      </c>
      <c r="J1310" s="134">
        <v>1828</v>
      </c>
      <c r="K1310" s="134">
        <v>58</v>
      </c>
      <c r="L1310" s="134">
        <v>2741</v>
      </c>
      <c r="M1310" s="134">
        <v>0</v>
      </c>
      <c r="O1310" s="228"/>
      <c r="P1310" s="228"/>
      <c r="Q1310" s="228"/>
      <c r="R1310" s="228"/>
      <c r="S1310" s="228"/>
      <c r="T1310" s="228"/>
      <c r="U1310" s="228"/>
      <c r="V1310" s="228"/>
      <c r="W1310" s="228"/>
      <c r="X1310" s="228"/>
      <c r="Y1310" s="228"/>
      <c r="Z1310" s="228"/>
      <c r="AA1310" s="228"/>
      <c r="AB1310" s="228"/>
      <c r="AC1310" s="228"/>
      <c r="AD1310" s="228"/>
    </row>
    <row r="1311" spans="1:30" s="153" customFormat="1" ht="9" customHeight="1" x14ac:dyDescent="0.2">
      <c r="A1311" s="226" t="s">
        <v>39</v>
      </c>
      <c r="B1311" s="124" t="s">
        <v>40</v>
      </c>
      <c r="C1311" s="133"/>
      <c r="D1311" s="134">
        <f t="shared" si="50"/>
        <v>90689</v>
      </c>
      <c r="E1311" s="134">
        <v>65545</v>
      </c>
      <c r="F1311" s="134">
        <v>25144</v>
      </c>
      <c r="G1311" s="134">
        <v>6</v>
      </c>
      <c r="H1311" s="224"/>
      <c r="I1311" s="134">
        <f t="shared" si="51"/>
        <v>9372</v>
      </c>
      <c r="J1311" s="134">
        <v>8529</v>
      </c>
      <c r="K1311" s="134">
        <v>843</v>
      </c>
      <c r="L1311" s="134">
        <v>38056</v>
      </c>
      <c r="M1311" s="134">
        <v>6995</v>
      </c>
      <c r="O1311" s="228"/>
      <c r="P1311" s="228"/>
      <c r="Q1311" s="228"/>
      <c r="R1311" s="228"/>
      <c r="S1311" s="228"/>
      <c r="T1311" s="228"/>
      <c r="U1311" s="228"/>
      <c r="V1311" s="228"/>
      <c r="W1311" s="228"/>
      <c r="X1311" s="228"/>
      <c r="Y1311" s="228"/>
      <c r="Z1311" s="228"/>
      <c r="AA1311" s="228"/>
      <c r="AB1311" s="228"/>
      <c r="AC1311" s="228"/>
      <c r="AD1311" s="228"/>
    </row>
    <row r="1312" spans="1:30" s="153" customFormat="1" ht="9" customHeight="1" x14ac:dyDescent="0.2">
      <c r="A1312" s="226"/>
      <c r="B1312" s="124" t="s">
        <v>41</v>
      </c>
      <c r="C1312" s="133"/>
      <c r="D1312" s="134">
        <f>SUM(E1312:F1312)</f>
        <v>31166</v>
      </c>
      <c r="E1312" s="134">
        <v>13185</v>
      </c>
      <c r="F1312" s="134">
        <v>17981</v>
      </c>
      <c r="G1312" s="134">
        <v>272</v>
      </c>
      <c r="H1312" s="224"/>
      <c r="I1312" s="134">
        <f>SUM(J1312:K1312)</f>
        <v>7737</v>
      </c>
      <c r="J1312" s="134">
        <v>5481</v>
      </c>
      <c r="K1312" s="134">
        <v>2256</v>
      </c>
      <c r="L1312" s="134">
        <v>7533</v>
      </c>
      <c r="M1312" s="134">
        <v>388</v>
      </c>
      <c r="O1312" s="228"/>
      <c r="P1312" s="228"/>
      <c r="Q1312" s="228"/>
      <c r="R1312" s="228"/>
      <c r="S1312" s="228"/>
      <c r="T1312" s="228"/>
      <c r="U1312" s="228"/>
      <c r="V1312" s="228"/>
      <c r="W1312" s="228"/>
      <c r="X1312" s="228"/>
      <c r="Y1312" s="228"/>
      <c r="Z1312" s="228"/>
      <c r="AA1312" s="228"/>
      <c r="AB1312" s="228"/>
      <c r="AC1312" s="228"/>
      <c r="AD1312" s="228"/>
    </row>
    <row r="1313" spans="1:30" s="153" customFormat="1" ht="9" customHeight="1" x14ac:dyDescent="0.2">
      <c r="A1313" s="229" t="s">
        <v>32</v>
      </c>
      <c r="B1313" s="234" t="s">
        <v>42</v>
      </c>
      <c r="C1313" s="139"/>
      <c r="D1313" s="140">
        <f>SUM(E1313:F1313)</f>
        <v>10729</v>
      </c>
      <c r="E1313" s="140">
        <v>10014</v>
      </c>
      <c r="F1313" s="140">
        <v>715</v>
      </c>
      <c r="G1313" s="140">
        <v>289</v>
      </c>
      <c r="H1313" s="230"/>
      <c r="I1313" s="140">
        <f>SUM(J1313:K1313)</f>
        <v>49218</v>
      </c>
      <c r="J1313" s="140">
        <v>41559</v>
      </c>
      <c r="K1313" s="140">
        <v>7659</v>
      </c>
      <c r="L1313" s="140">
        <v>34200</v>
      </c>
      <c r="M1313" s="140">
        <v>627</v>
      </c>
      <c r="O1313" s="228"/>
      <c r="P1313" s="228"/>
      <c r="Q1313" s="228"/>
      <c r="R1313" s="228"/>
      <c r="S1313" s="228"/>
      <c r="T1313" s="228"/>
      <c r="U1313" s="228"/>
      <c r="V1313" s="228"/>
      <c r="W1313" s="228"/>
      <c r="X1313" s="228"/>
      <c r="Y1313" s="228"/>
      <c r="Z1313" s="228"/>
      <c r="AA1313" s="228"/>
      <c r="AB1313" s="228"/>
      <c r="AC1313" s="228"/>
      <c r="AD1313" s="228"/>
    </row>
    <row r="1314" spans="1:30" s="153" customFormat="1" ht="9" customHeight="1" x14ac:dyDescent="0.2">
      <c r="A1314" s="226" t="s">
        <v>43</v>
      </c>
      <c r="B1314" s="124" t="s">
        <v>44</v>
      </c>
      <c r="C1314" s="133"/>
      <c r="D1314" s="134">
        <f>SUM(E1314:F1314)</f>
        <v>6926</v>
      </c>
      <c r="E1314" s="134">
        <v>4076</v>
      </c>
      <c r="F1314" s="134">
        <v>2850</v>
      </c>
      <c r="G1314" s="134">
        <v>44</v>
      </c>
      <c r="H1314" s="224"/>
      <c r="I1314" s="134">
        <f>SUM(J1314:K1314)</f>
        <v>2643</v>
      </c>
      <c r="J1314" s="134">
        <v>2592</v>
      </c>
      <c r="K1314" s="134">
        <v>51</v>
      </c>
      <c r="L1314" s="134">
        <v>4965</v>
      </c>
      <c r="M1314" s="134">
        <v>0</v>
      </c>
      <c r="O1314" s="228"/>
      <c r="P1314" s="228"/>
      <c r="Q1314" s="228"/>
      <c r="R1314" s="228"/>
      <c r="S1314" s="228"/>
      <c r="T1314" s="228"/>
      <c r="U1314" s="228"/>
      <c r="V1314" s="228"/>
      <c r="W1314" s="228"/>
      <c r="X1314" s="228"/>
      <c r="Y1314" s="228"/>
      <c r="Z1314" s="228"/>
      <c r="AA1314" s="228"/>
      <c r="AB1314" s="228"/>
      <c r="AC1314" s="228"/>
      <c r="AD1314" s="228"/>
    </row>
    <row r="1315" spans="1:30" s="153" customFormat="1" ht="9" customHeight="1" x14ac:dyDescent="0.2">
      <c r="A1315" s="226"/>
      <c r="B1315" s="124" t="s">
        <v>45</v>
      </c>
      <c r="C1315" s="133"/>
      <c r="D1315" s="134">
        <f t="shared" ref="D1315:D1347" si="52">SUM(E1315:F1315)</f>
        <v>838</v>
      </c>
      <c r="E1315" s="134">
        <v>732</v>
      </c>
      <c r="F1315" s="134">
        <v>106</v>
      </c>
      <c r="G1315" s="134">
        <v>0</v>
      </c>
      <c r="H1315" s="224"/>
      <c r="I1315" s="134">
        <f t="shared" ref="I1315:I1347" si="53">SUM(J1315:K1315)</f>
        <v>395</v>
      </c>
      <c r="J1315" s="134">
        <v>395</v>
      </c>
      <c r="K1315" s="134">
        <v>0</v>
      </c>
      <c r="L1315" s="134">
        <v>3583</v>
      </c>
      <c r="M1315" s="134">
        <v>0</v>
      </c>
      <c r="O1315" s="228"/>
      <c r="P1315" s="228"/>
      <c r="Q1315" s="228"/>
      <c r="R1315" s="228"/>
      <c r="S1315" s="228"/>
      <c r="T1315" s="228"/>
      <c r="U1315" s="228"/>
      <c r="V1315" s="228"/>
      <c r="W1315" s="228"/>
      <c r="X1315" s="228"/>
      <c r="Y1315" s="228"/>
      <c r="Z1315" s="228"/>
      <c r="AA1315" s="228"/>
      <c r="AB1315" s="228"/>
      <c r="AC1315" s="228"/>
      <c r="AD1315" s="228"/>
    </row>
    <row r="1316" spans="1:30" s="153" customFormat="1" ht="9" customHeight="1" x14ac:dyDescent="0.2">
      <c r="A1316" s="226" t="s">
        <v>46</v>
      </c>
      <c r="B1316" s="124" t="s">
        <v>47</v>
      </c>
      <c r="C1316" s="133"/>
      <c r="D1316" s="134">
        <f t="shared" si="52"/>
        <v>0</v>
      </c>
      <c r="E1316" s="134">
        <v>0</v>
      </c>
      <c r="F1316" s="134">
        <v>0</v>
      </c>
      <c r="G1316" s="134">
        <v>0</v>
      </c>
      <c r="H1316" s="224"/>
      <c r="I1316" s="134">
        <f t="shared" si="53"/>
        <v>789</v>
      </c>
      <c r="J1316" s="134">
        <v>758</v>
      </c>
      <c r="K1316" s="134">
        <v>31</v>
      </c>
      <c r="L1316" s="134">
        <v>19111</v>
      </c>
      <c r="M1316" s="134">
        <v>0</v>
      </c>
      <c r="O1316" s="228"/>
      <c r="P1316" s="228"/>
      <c r="Q1316" s="228"/>
      <c r="R1316" s="228"/>
      <c r="S1316" s="228"/>
      <c r="T1316" s="228"/>
      <c r="U1316" s="228"/>
      <c r="V1316" s="228"/>
      <c r="W1316" s="228"/>
      <c r="X1316" s="228"/>
      <c r="Y1316" s="228"/>
      <c r="Z1316" s="228"/>
      <c r="AA1316" s="228"/>
      <c r="AB1316" s="228"/>
      <c r="AC1316" s="228"/>
      <c r="AD1316" s="228"/>
    </row>
    <row r="1317" spans="1:30" s="153" customFormat="1" ht="9" customHeight="1" x14ac:dyDescent="0.2">
      <c r="A1317" s="229" t="s">
        <v>48</v>
      </c>
      <c r="B1317" s="234" t="s">
        <v>49</v>
      </c>
      <c r="C1317" s="139"/>
      <c r="D1317" s="140">
        <f t="shared" si="52"/>
        <v>2540</v>
      </c>
      <c r="E1317" s="140">
        <v>2540</v>
      </c>
      <c r="F1317" s="140">
        <v>0</v>
      </c>
      <c r="G1317" s="140">
        <v>0</v>
      </c>
      <c r="H1317" s="230"/>
      <c r="I1317" s="140">
        <f t="shared" si="53"/>
        <v>1331</v>
      </c>
      <c r="J1317" s="140">
        <v>1331</v>
      </c>
      <c r="K1317" s="140">
        <v>0</v>
      </c>
      <c r="L1317" s="140">
        <v>2205</v>
      </c>
      <c r="M1317" s="140">
        <v>0</v>
      </c>
      <c r="O1317" s="228"/>
      <c r="P1317" s="228"/>
      <c r="Q1317" s="228"/>
      <c r="R1317" s="228"/>
      <c r="S1317" s="228"/>
      <c r="T1317" s="228"/>
      <c r="U1317" s="228"/>
      <c r="V1317" s="228"/>
      <c r="W1317" s="228"/>
      <c r="X1317" s="228"/>
      <c r="Y1317" s="228"/>
      <c r="Z1317" s="228"/>
      <c r="AA1317" s="228"/>
      <c r="AB1317" s="228"/>
      <c r="AC1317" s="228"/>
      <c r="AD1317" s="228"/>
    </row>
    <row r="1318" spans="1:30" s="153" customFormat="1" ht="9" customHeight="1" x14ac:dyDescent="0.2">
      <c r="A1318" s="226" t="s">
        <v>50</v>
      </c>
      <c r="B1318" s="124" t="s">
        <v>51</v>
      </c>
      <c r="C1318" s="133"/>
      <c r="D1318" s="134">
        <f t="shared" si="52"/>
        <v>105302</v>
      </c>
      <c r="E1318" s="134">
        <v>82435</v>
      </c>
      <c r="F1318" s="134">
        <v>22867</v>
      </c>
      <c r="G1318" s="134">
        <v>46</v>
      </c>
      <c r="H1318" s="224"/>
      <c r="I1318" s="134">
        <f t="shared" si="53"/>
        <v>5056</v>
      </c>
      <c r="J1318" s="134">
        <v>4497</v>
      </c>
      <c r="K1318" s="134">
        <v>559</v>
      </c>
      <c r="L1318" s="134">
        <v>4024</v>
      </c>
      <c r="M1318" s="134">
        <v>0</v>
      </c>
      <c r="O1318" s="228"/>
      <c r="P1318" s="228"/>
      <c r="Q1318" s="228"/>
      <c r="R1318" s="228"/>
      <c r="S1318" s="228"/>
      <c r="T1318" s="228"/>
      <c r="U1318" s="228"/>
      <c r="V1318" s="228"/>
      <c r="W1318" s="228"/>
      <c r="X1318" s="228"/>
      <c r="Y1318" s="228"/>
      <c r="Z1318" s="228"/>
      <c r="AA1318" s="228"/>
      <c r="AB1318" s="228"/>
      <c r="AC1318" s="228"/>
      <c r="AD1318" s="228"/>
    </row>
    <row r="1319" spans="1:30" s="153" customFormat="1" ht="9" customHeight="1" x14ac:dyDescent="0.2">
      <c r="A1319" s="226" t="s">
        <v>52</v>
      </c>
      <c r="B1319" s="124" t="s">
        <v>53</v>
      </c>
      <c r="C1319" s="133"/>
      <c r="D1319" s="134">
        <f t="shared" si="52"/>
        <v>6928</v>
      </c>
      <c r="E1319" s="134">
        <v>6096</v>
      </c>
      <c r="F1319" s="134">
        <v>832</v>
      </c>
      <c r="G1319" s="134">
        <v>12</v>
      </c>
      <c r="H1319" s="224"/>
      <c r="I1319" s="134">
        <f t="shared" si="53"/>
        <v>382</v>
      </c>
      <c r="J1319" s="134">
        <v>372</v>
      </c>
      <c r="K1319" s="134">
        <v>10</v>
      </c>
      <c r="L1319" s="134">
        <v>836</v>
      </c>
      <c r="M1319" s="134">
        <v>110</v>
      </c>
      <c r="O1319" s="228"/>
      <c r="P1319" s="228"/>
      <c r="Q1319" s="228"/>
      <c r="R1319" s="228"/>
      <c r="S1319" s="228"/>
      <c r="T1319" s="228"/>
      <c r="U1319" s="228"/>
      <c r="V1319" s="228"/>
      <c r="W1319" s="228"/>
      <c r="X1319" s="228"/>
      <c r="Y1319" s="228"/>
      <c r="Z1319" s="228"/>
      <c r="AA1319" s="228"/>
      <c r="AB1319" s="228"/>
      <c r="AC1319" s="228"/>
      <c r="AD1319" s="228"/>
    </row>
    <row r="1320" spans="1:30" s="153" customFormat="1" ht="9" customHeight="1" x14ac:dyDescent="0.2">
      <c r="A1320" s="226"/>
      <c r="B1320" s="124" t="s">
        <v>52</v>
      </c>
      <c r="C1320" s="133"/>
      <c r="D1320" s="134">
        <f t="shared" si="52"/>
        <v>8194</v>
      </c>
      <c r="E1320" s="134">
        <v>7561</v>
      </c>
      <c r="F1320" s="134">
        <v>633</v>
      </c>
      <c r="G1320" s="134">
        <v>4</v>
      </c>
      <c r="H1320" s="224"/>
      <c r="I1320" s="134">
        <f t="shared" si="53"/>
        <v>3174</v>
      </c>
      <c r="J1320" s="134">
        <v>2999</v>
      </c>
      <c r="K1320" s="134">
        <v>175</v>
      </c>
      <c r="L1320" s="134">
        <v>3877</v>
      </c>
      <c r="M1320" s="134">
        <v>0</v>
      </c>
      <c r="O1320" s="228"/>
      <c r="P1320" s="228"/>
      <c r="Q1320" s="228"/>
      <c r="R1320" s="228"/>
      <c r="S1320" s="228"/>
      <c r="T1320" s="228"/>
      <c r="U1320" s="228"/>
      <c r="V1320" s="228"/>
      <c r="W1320" s="228"/>
      <c r="X1320" s="228"/>
      <c r="Y1320" s="228"/>
      <c r="Z1320" s="228"/>
      <c r="AA1320" s="228"/>
      <c r="AB1320" s="228"/>
      <c r="AC1320" s="228"/>
      <c r="AD1320" s="228"/>
    </row>
    <row r="1321" spans="1:30" s="153" customFormat="1" ht="9" customHeight="1" x14ac:dyDescent="0.2">
      <c r="A1321" s="229"/>
      <c r="B1321" s="234" t="s">
        <v>54</v>
      </c>
      <c r="C1321" s="139"/>
      <c r="D1321" s="140">
        <f t="shared" si="52"/>
        <v>2336</v>
      </c>
      <c r="E1321" s="140">
        <v>2336</v>
      </c>
      <c r="F1321" s="140">
        <v>0</v>
      </c>
      <c r="G1321" s="140">
        <v>0</v>
      </c>
      <c r="H1321" s="230"/>
      <c r="I1321" s="140">
        <f t="shared" si="53"/>
        <v>983</v>
      </c>
      <c r="J1321" s="140">
        <v>982</v>
      </c>
      <c r="K1321" s="140">
        <v>1</v>
      </c>
      <c r="L1321" s="140">
        <v>2989</v>
      </c>
      <c r="M1321" s="140">
        <v>0</v>
      </c>
      <c r="O1321" s="228"/>
      <c r="P1321" s="228"/>
      <c r="Q1321" s="228"/>
      <c r="R1321" s="228"/>
      <c r="S1321" s="228"/>
      <c r="T1321" s="228"/>
      <c r="U1321" s="228"/>
      <c r="V1321" s="228"/>
      <c r="W1321" s="228"/>
      <c r="X1321" s="228"/>
      <c r="Y1321" s="228"/>
      <c r="Z1321" s="228"/>
      <c r="AA1321" s="228"/>
      <c r="AB1321" s="228"/>
      <c r="AC1321" s="228"/>
      <c r="AD1321" s="228"/>
    </row>
    <row r="1322" spans="1:30" s="153" customFormat="1" ht="9" customHeight="1" x14ac:dyDescent="0.2">
      <c r="A1322" s="226" t="s">
        <v>55</v>
      </c>
      <c r="B1322" s="124" t="s">
        <v>55</v>
      </c>
      <c r="C1322" s="133"/>
      <c r="D1322" s="134">
        <f t="shared" si="52"/>
        <v>5102</v>
      </c>
      <c r="E1322" s="134">
        <v>3506</v>
      </c>
      <c r="F1322" s="134">
        <v>1596</v>
      </c>
      <c r="G1322" s="134">
        <v>18</v>
      </c>
      <c r="H1322" s="224"/>
      <c r="I1322" s="134">
        <f t="shared" si="53"/>
        <v>3769</v>
      </c>
      <c r="J1322" s="134">
        <v>3477</v>
      </c>
      <c r="K1322" s="134">
        <v>292</v>
      </c>
      <c r="L1322" s="134">
        <v>9632</v>
      </c>
      <c r="M1322" s="134">
        <v>193</v>
      </c>
      <c r="O1322" s="228"/>
      <c r="P1322" s="228"/>
      <c r="Q1322" s="228"/>
      <c r="R1322" s="228"/>
      <c r="S1322" s="228"/>
      <c r="T1322" s="228"/>
      <c r="U1322" s="228"/>
      <c r="V1322" s="228"/>
      <c r="W1322" s="228"/>
      <c r="X1322" s="228"/>
      <c r="Y1322" s="228"/>
      <c r="Z1322" s="228"/>
      <c r="AA1322" s="228"/>
      <c r="AB1322" s="228"/>
      <c r="AC1322" s="228"/>
      <c r="AD1322" s="228"/>
    </row>
    <row r="1323" spans="1:30" s="153" customFormat="1" ht="9" customHeight="1" x14ac:dyDescent="0.2">
      <c r="A1323" s="226"/>
      <c r="B1323" s="124" t="s">
        <v>56</v>
      </c>
      <c r="C1323" s="133"/>
      <c r="D1323" s="134">
        <f t="shared" si="52"/>
        <v>0</v>
      </c>
      <c r="E1323" s="134">
        <v>0</v>
      </c>
      <c r="F1323" s="134">
        <v>0</v>
      </c>
      <c r="G1323" s="134">
        <v>0</v>
      </c>
      <c r="H1323" s="224"/>
      <c r="I1323" s="134">
        <f t="shared" si="53"/>
        <v>224</v>
      </c>
      <c r="J1323" s="134">
        <v>224</v>
      </c>
      <c r="K1323" s="134">
        <v>0</v>
      </c>
      <c r="L1323" s="134">
        <v>1604</v>
      </c>
      <c r="M1323" s="134">
        <v>0</v>
      </c>
      <c r="O1323" s="228"/>
      <c r="P1323" s="228"/>
      <c r="Q1323" s="228"/>
      <c r="R1323" s="228"/>
      <c r="S1323" s="228"/>
      <c r="T1323" s="228"/>
      <c r="U1323" s="228"/>
      <c r="V1323" s="228"/>
      <c r="W1323" s="228"/>
      <c r="X1323" s="228"/>
      <c r="Y1323" s="228"/>
      <c r="Z1323" s="228"/>
      <c r="AA1323" s="228"/>
      <c r="AB1323" s="228"/>
      <c r="AC1323" s="228"/>
      <c r="AD1323" s="228"/>
    </row>
    <row r="1324" spans="1:30" s="153" customFormat="1" ht="9" customHeight="1" x14ac:dyDescent="0.2">
      <c r="A1324" s="226" t="s">
        <v>57</v>
      </c>
      <c r="B1324" s="124" t="s">
        <v>57</v>
      </c>
      <c r="C1324" s="133"/>
      <c r="D1324" s="134">
        <f t="shared" si="52"/>
        <v>10195</v>
      </c>
      <c r="E1324" s="134">
        <v>6457</v>
      </c>
      <c r="F1324" s="134">
        <v>3738</v>
      </c>
      <c r="G1324" s="134">
        <v>0</v>
      </c>
      <c r="H1324" s="224"/>
      <c r="I1324" s="134">
        <f t="shared" si="53"/>
        <v>3381</v>
      </c>
      <c r="J1324" s="134">
        <v>3381</v>
      </c>
      <c r="K1324" s="134">
        <v>0</v>
      </c>
      <c r="L1324" s="134">
        <v>10963</v>
      </c>
      <c r="M1324" s="134">
        <v>4514</v>
      </c>
      <c r="O1324" s="228"/>
      <c r="P1324" s="228"/>
      <c r="Q1324" s="228"/>
      <c r="R1324" s="228"/>
      <c r="S1324" s="228"/>
      <c r="T1324" s="228"/>
      <c r="U1324" s="228"/>
      <c r="V1324" s="228"/>
      <c r="W1324" s="228"/>
      <c r="X1324" s="228"/>
      <c r="Y1324" s="228"/>
      <c r="Z1324" s="228"/>
      <c r="AA1324" s="228"/>
      <c r="AB1324" s="228"/>
      <c r="AC1324" s="228"/>
      <c r="AD1324" s="228"/>
    </row>
    <row r="1325" spans="1:30" s="153" customFormat="1" ht="9" customHeight="1" x14ac:dyDescent="0.2">
      <c r="A1325" s="229" t="s">
        <v>59</v>
      </c>
      <c r="B1325" s="234" t="s">
        <v>60</v>
      </c>
      <c r="C1325" s="139"/>
      <c r="D1325" s="140">
        <f t="shared" si="52"/>
        <v>129514</v>
      </c>
      <c r="E1325" s="140">
        <v>46766</v>
      </c>
      <c r="F1325" s="140">
        <v>82748</v>
      </c>
      <c r="G1325" s="140">
        <v>7366</v>
      </c>
      <c r="H1325" s="230"/>
      <c r="I1325" s="140">
        <f t="shared" si="53"/>
        <v>11946</v>
      </c>
      <c r="J1325" s="140">
        <v>11353</v>
      </c>
      <c r="K1325" s="140">
        <v>593</v>
      </c>
      <c r="L1325" s="140">
        <v>9763</v>
      </c>
      <c r="M1325" s="140">
        <v>2792</v>
      </c>
      <c r="O1325" s="228"/>
      <c r="P1325" s="228"/>
      <c r="Q1325" s="228"/>
      <c r="R1325" s="228"/>
      <c r="S1325" s="228"/>
      <c r="T1325" s="228"/>
      <c r="U1325" s="228"/>
      <c r="V1325" s="228"/>
      <c r="W1325" s="228"/>
      <c r="X1325" s="228"/>
      <c r="Y1325" s="228"/>
      <c r="Z1325" s="228"/>
      <c r="AA1325" s="228"/>
      <c r="AB1325" s="228"/>
      <c r="AC1325" s="228"/>
      <c r="AD1325" s="228"/>
    </row>
    <row r="1326" spans="1:30" s="153" customFormat="1" ht="9" customHeight="1" x14ac:dyDescent="0.2">
      <c r="A1326" s="226"/>
      <c r="B1326" s="124" t="s">
        <v>62</v>
      </c>
      <c r="C1326" s="133"/>
      <c r="D1326" s="134">
        <f t="shared" si="52"/>
        <v>8057</v>
      </c>
      <c r="E1326" s="134">
        <v>4669</v>
      </c>
      <c r="F1326" s="134">
        <v>3388</v>
      </c>
      <c r="G1326" s="134">
        <v>326</v>
      </c>
      <c r="H1326" s="224"/>
      <c r="I1326" s="134">
        <f t="shared" si="53"/>
        <v>2546</v>
      </c>
      <c r="J1326" s="134">
        <v>2152</v>
      </c>
      <c r="K1326" s="134">
        <v>394</v>
      </c>
      <c r="L1326" s="134">
        <v>5392</v>
      </c>
      <c r="M1326" s="134">
        <v>0</v>
      </c>
      <c r="O1326" s="228"/>
      <c r="P1326" s="228"/>
      <c r="Q1326" s="228"/>
      <c r="R1326" s="228"/>
      <c r="S1326" s="228"/>
      <c r="T1326" s="228"/>
      <c r="U1326" s="228"/>
      <c r="V1326" s="228"/>
      <c r="W1326" s="228"/>
      <c r="X1326" s="228"/>
      <c r="Y1326" s="228"/>
      <c r="Z1326" s="228"/>
      <c r="AA1326" s="228"/>
      <c r="AB1326" s="228"/>
      <c r="AC1326" s="228"/>
      <c r="AD1326" s="228"/>
    </row>
    <row r="1327" spans="1:30" s="153" customFormat="1" ht="9" customHeight="1" x14ac:dyDescent="0.2">
      <c r="A1327" s="226"/>
      <c r="B1327" s="124" t="s">
        <v>61</v>
      </c>
      <c r="C1327" s="133"/>
      <c r="D1327" s="134">
        <f t="shared" si="52"/>
        <v>1372</v>
      </c>
      <c r="E1327" s="134">
        <v>1372</v>
      </c>
      <c r="F1327" s="134">
        <v>0</v>
      </c>
      <c r="G1327" s="134">
        <v>0</v>
      </c>
      <c r="H1327" s="224"/>
      <c r="I1327" s="134">
        <f t="shared" si="53"/>
        <v>1446</v>
      </c>
      <c r="J1327" s="134">
        <v>1415</v>
      </c>
      <c r="K1327" s="134">
        <v>31</v>
      </c>
      <c r="L1327" s="134">
        <v>1612</v>
      </c>
      <c r="M1327" s="134">
        <v>0</v>
      </c>
      <c r="O1327" s="228"/>
      <c r="P1327" s="228"/>
      <c r="Q1327" s="228"/>
      <c r="R1327" s="228"/>
      <c r="S1327" s="228"/>
      <c r="T1327" s="228"/>
      <c r="U1327" s="228"/>
      <c r="V1327" s="228"/>
      <c r="W1327" s="228"/>
      <c r="X1327" s="228"/>
      <c r="Y1327" s="228"/>
      <c r="Z1327" s="228"/>
      <c r="AA1327" s="228"/>
      <c r="AB1327" s="228"/>
      <c r="AC1327" s="228"/>
      <c r="AD1327" s="228"/>
    </row>
    <row r="1328" spans="1:30" s="153" customFormat="1" ht="9" customHeight="1" x14ac:dyDescent="0.2">
      <c r="A1328" s="226" t="s">
        <v>63</v>
      </c>
      <c r="B1328" s="124" t="s">
        <v>63</v>
      </c>
      <c r="C1328" s="133"/>
      <c r="D1328" s="134">
        <f t="shared" si="52"/>
        <v>12093</v>
      </c>
      <c r="E1328" s="134">
        <v>9923</v>
      </c>
      <c r="F1328" s="134">
        <v>2170</v>
      </c>
      <c r="G1328" s="134">
        <v>0</v>
      </c>
      <c r="H1328" s="224"/>
      <c r="I1328" s="134">
        <f t="shared" si="53"/>
        <v>3745</v>
      </c>
      <c r="J1328" s="134">
        <v>3304</v>
      </c>
      <c r="K1328" s="134">
        <v>441</v>
      </c>
      <c r="L1328" s="134">
        <v>5053</v>
      </c>
      <c r="M1328" s="134">
        <v>0</v>
      </c>
      <c r="O1328" s="228"/>
      <c r="P1328" s="228"/>
      <c r="Q1328" s="228"/>
      <c r="R1328" s="228"/>
      <c r="S1328" s="228"/>
      <c r="T1328" s="228"/>
      <c r="U1328" s="228"/>
      <c r="V1328" s="228"/>
      <c r="W1328" s="228"/>
      <c r="X1328" s="228"/>
      <c r="Y1328" s="228"/>
      <c r="Z1328" s="228"/>
      <c r="AA1328" s="228"/>
      <c r="AB1328" s="228"/>
      <c r="AC1328" s="228"/>
      <c r="AD1328" s="228"/>
    </row>
    <row r="1329" spans="1:30" s="153" customFormat="1" ht="9" customHeight="1" x14ac:dyDescent="0.2">
      <c r="A1329" s="229"/>
      <c r="B1329" s="234" t="s">
        <v>64</v>
      </c>
      <c r="C1329" s="139"/>
      <c r="D1329" s="140">
        <f t="shared" si="52"/>
        <v>0</v>
      </c>
      <c r="E1329" s="140">
        <v>0</v>
      </c>
      <c r="F1329" s="140">
        <v>0</v>
      </c>
      <c r="G1329" s="140">
        <v>0</v>
      </c>
      <c r="H1329" s="230"/>
      <c r="I1329" s="140">
        <f t="shared" si="53"/>
        <v>168</v>
      </c>
      <c r="J1329" s="140">
        <v>168</v>
      </c>
      <c r="K1329" s="140">
        <v>0</v>
      </c>
      <c r="L1329" s="140">
        <v>1058</v>
      </c>
      <c r="M1329" s="140">
        <v>0</v>
      </c>
      <c r="O1329" s="228"/>
      <c r="P1329" s="228"/>
      <c r="Q1329" s="228"/>
      <c r="R1329" s="228"/>
      <c r="S1329" s="228"/>
      <c r="T1329" s="228"/>
      <c r="U1329" s="228"/>
      <c r="V1329" s="228"/>
      <c r="W1329" s="228"/>
      <c r="X1329" s="228"/>
      <c r="Y1329" s="228"/>
      <c r="Z1329" s="228"/>
      <c r="AA1329" s="228"/>
      <c r="AB1329" s="228"/>
      <c r="AC1329" s="228"/>
      <c r="AD1329" s="228"/>
    </row>
    <row r="1330" spans="1:30" s="153" customFormat="1" ht="9" customHeight="1" x14ac:dyDescent="0.2">
      <c r="A1330" s="226" t="s">
        <v>65</v>
      </c>
      <c r="B1330" s="124" t="s">
        <v>66</v>
      </c>
      <c r="C1330" s="133"/>
      <c r="D1330" s="134">
        <f t="shared" si="52"/>
        <v>15856</v>
      </c>
      <c r="E1330" s="134">
        <v>15851</v>
      </c>
      <c r="F1330" s="134">
        <v>5</v>
      </c>
      <c r="G1330" s="134">
        <v>0</v>
      </c>
      <c r="H1330" s="224"/>
      <c r="I1330" s="134">
        <f t="shared" si="53"/>
        <v>7116</v>
      </c>
      <c r="J1330" s="134">
        <v>6933</v>
      </c>
      <c r="K1330" s="134">
        <v>183</v>
      </c>
      <c r="L1330" s="134">
        <v>13744</v>
      </c>
      <c r="M1330" s="134">
        <v>0</v>
      </c>
      <c r="O1330" s="228"/>
      <c r="P1330" s="228"/>
      <c r="Q1330" s="228"/>
      <c r="R1330" s="228"/>
      <c r="S1330" s="228"/>
      <c r="T1330" s="228"/>
      <c r="U1330" s="228"/>
      <c r="V1330" s="228"/>
      <c r="W1330" s="228"/>
      <c r="X1330" s="228"/>
      <c r="Y1330" s="228"/>
      <c r="Z1330" s="228"/>
      <c r="AA1330" s="228"/>
      <c r="AB1330" s="228"/>
      <c r="AC1330" s="228"/>
      <c r="AD1330" s="228"/>
    </row>
    <row r="1331" spans="1:30" s="153" customFormat="1" ht="9" customHeight="1" x14ac:dyDescent="0.2">
      <c r="A1331" s="226"/>
      <c r="B1331" s="124" t="s">
        <v>67</v>
      </c>
      <c r="C1331" s="133"/>
      <c r="D1331" s="134">
        <f t="shared" si="52"/>
        <v>3024</v>
      </c>
      <c r="E1331" s="134">
        <v>3023</v>
      </c>
      <c r="F1331" s="134">
        <v>1</v>
      </c>
      <c r="G1331" s="134">
        <v>304</v>
      </c>
      <c r="H1331" s="224"/>
      <c r="I1331" s="134">
        <f t="shared" si="53"/>
        <v>2724</v>
      </c>
      <c r="J1331" s="134">
        <v>2686</v>
      </c>
      <c r="K1331" s="134">
        <v>38</v>
      </c>
      <c r="L1331" s="134">
        <v>4807</v>
      </c>
      <c r="M1331" s="134">
        <v>0</v>
      </c>
      <c r="O1331" s="228"/>
      <c r="P1331" s="228"/>
      <c r="Q1331" s="228"/>
      <c r="R1331" s="228"/>
      <c r="S1331" s="228"/>
      <c r="T1331" s="228"/>
      <c r="U1331" s="228"/>
      <c r="V1331" s="228"/>
      <c r="W1331" s="228"/>
      <c r="X1331" s="228"/>
      <c r="Y1331" s="228"/>
      <c r="Z1331" s="228"/>
      <c r="AA1331" s="228"/>
      <c r="AB1331" s="228"/>
      <c r="AC1331" s="228"/>
      <c r="AD1331" s="228"/>
    </row>
    <row r="1332" spans="1:30" s="153" customFormat="1" ht="9" customHeight="1" x14ac:dyDescent="0.2">
      <c r="A1332" s="226"/>
      <c r="B1332" s="124" t="s">
        <v>68</v>
      </c>
      <c r="C1332" s="133"/>
      <c r="D1332" s="134">
        <f t="shared" si="52"/>
        <v>9000</v>
      </c>
      <c r="E1332" s="134">
        <v>6283</v>
      </c>
      <c r="F1332" s="134">
        <v>2717</v>
      </c>
      <c r="G1332" s="134">
        <v>296</v>
      </c>
      <c r="H1332" s="224"/>
      <c r="I1332" s="134">
        <f t="shared" si="53"/>
        <v>3147</v>
      </c>
      <c r="J1332" s="134">
        <v>3107</v>
      </c>
      <c r="K1332" s="134">
        <v>40</v>
      </c>
      <c r="L1332" s="134">
        <v>3847</v>
      </c>
      <c r="M1332" s="134">
        <v>0</v>
      </c>
      <c r="O1332" s="228"/>
      <c r="P1332" s="228"/>
      <c r="Q1332" s="228"/>
      <c r="R1332" s="228"/>
      <c r="S1332" s="228"/>
      <c r="T1332" s="228"/>
      <c r="U1332" s="228"/>
      <c r="V1332" s="228"/>
      <c r="W1332" s="228"/>
      <c r="X1332" s="228"/>
      <c r="Y1332" s="228"/>
      <c r="Z1332" s="228"/>
      <c r="AA1332" s="228"/>
      <c r="AB1332" s="228"/>
      <c r="AC1332" s="228"/>
      <c r="AD1332" s="228"/>
    </row>
    <row r="1333" spans="1:30" s="153" customFormat="1" ht="9" customHeight="1" x14ac:dyDescent="0.2">
      <c r="A1333" s="229" t="s">
        <v>69</v>
      </c>
      <c r="B1333" s="234" t="s">
        <v>70</v>
      </c>
      <c r="C1333" s="139"/>
      <c r="D1333" s="140">
        <f t="shared" si="52"/>
        <v>2752</v>
      </c>
      <c r="E1333" s="140">
        <v>2752</v>
      </c>
      <c r="F1333" s="140">
        <v>0</v>
      </c>
      <c r="G1333" s="140">
        <v>0</v>
      </c>
      <c r="H1333" s="230"/>
      <c r="I1333" s="140">
        <f t="shared" si="53"/>
        <v>1866</v>
      </c>
      <c r="J1333" s="140">
        <v>1866</v>
      </c>
      <c r="K1333" s="140">
        <v>0</v>
      </c>
      <c r="L1333" s="140">
        <v>5489</v>
      </c>
      <c r="M1333" s="140">
        <v>0</v>
      </c>
      <c r="O1333" s="228"/>
      <c r="P1333" s="228"/>
      <c r="Q1333" s="228"/>
      <c r="R1333" s="228"/>
      <c r="S1333" s="228"/>
      <c r="T1333" s="228"/>
      <c r="U1333" s="228"/>
      <c r="V1333" s="228"/>
      <c r="W1333" s="228"/>
      <c r="X1333" s="228"/>
      <c r="Y1333" s="228"/>
      <c r="Z1333" s="228"/>
      <c r="AA1333" s="228"/>
      <c r="AB1333" s="228"/>
      <c r="AC1333" s="228"/>
      <c r="AD1333" s="228"/>
    </row>
    <row r="1334" spans="1:30" s="153" customFormat="1" ht="9" customHeight="1" x14ac:dyDescent="0.2">
      <c r="A1334" s="226"/>
      <c r="B1334" s="124" t="s">
        <v>71</v>
      </c>
      <c r="C1334" s="133"/>
      <c r="D1334" s="134">
        <f t="shared" si="52"/>
        <v>424</v>
      </c>
      <c r="E1334" s="134">
        <v>421</v>
      </c>
      <c r="F1334" s="134">
        <v>3</v>
      </c>
      <c r="G1334" s="134">
        <v>2</v>
      </c>
      <c r="H1334" s="224"/>
      <c r="I1334" s="134">
        <f t="shared" si="53"/>
        <v>596</v>
      </c>
      <c r="J1334" s="134">
        <v>596</v>
      </c>
      <c r="K1334" s="134">
        <v>0</v>
      </c>
      <c r="L1334" s="134">
        <v>3404</v>
      </c>
      <c r="M1334" s="134">
        <v>3</v>
      </c>
      <c r="O1334" s="228"/>
      <c r="P1334" s="228"/>
      <c r="Q1334" s="228"/>
      <c r="R1334" s="228"/>
      <c r="S1334" s="228"/>
      <c r="T1334" s="228"/>
      <c r="U1334" s="228"/>
      <c r="V1334" s="228"/>
      <c r="W1334" s="228"/>
      <c r="X1334" s="228"/>
      <c r="Y1334" s="228"/>
      <c r="Z1334" s="228"/>
      <c r="AA1334" s="228"/>
      <c r="AB1334" s="228"/>
      <c r="AC1334" s="228"/>
      <c r="AD1334" s="228"/>
    </row>
    <row r="1335" spans="1:30" s="153" customFormat="1" ht="9" customHeight="1" x14ac:dyDescent="0.2">
      <c r="A1335" s="226"/>
      <c r="B1335" s="124" t="s">
        <v>72</v>
      </c>
      <c r="C1335" s="133"/>
      <c r="D1335" s="134">
        <f t="shared" si="52"/>
        <v>17987</v>
      </c>
      <c r="E1335" s="134">
        <v>16415</v>
      </c>
      <c r="F1335" s="134">
        <v>1572</v>
      </c>
      <c r="G1335" s="134">
        <v>8</v>
      </c>
      <c r="H1335" s="224"/>
      <c r="I1335" s="134">
        <f t="shared" si="53"/>
        <v>5001</v>
      </c>
      <c r="J1335" s="134">
        <v>4519</v>
      </c>
      <c r="K1335" s="134">
        <v>482</v>
      </c>
      <c r="L1335" s="134">
        <v>15233</v>
      </c>
      <c r="M1335" s="134">
        <v>3412</v>
      </c>
      <c r="O1335" s="228"/>
      <c r="P1335" s="228"/>
      <c r="Q1335" s="228"/>
      <c r="R1335" s="228"/>
      <c r="S1335" s="228"/>
      <c r="T1335" s="228"/>
      <c r="U1335" s="228"/>
      <c r="V1335" s="228"/>
      <c r="W1335" s="228"/>
      <c r="X1335" s="228"/>
      <c r="Y1335" s="228"/>
      <c r="Z1335" s="228"/>
      <c r="AA1335" s="228"/>
      <c r="AB1335" s="228"/>
      <c r="AC1335" s="228"/>
      <c r="AD1335" s="228"/>
    </row>
    <row r="1336" spans="1:30" s="153" customFormat="1" ht="9" customHeight="1" x14ac:dyDescent="0.2">
      <c r="A1336" s="226"/>
      <c r="B1336" s="124" t="s">
        <v>73</v>
      </c>
      <c r="C1336" s="133"/>
      <c r="D1336" s="134">
        <f t="shared" si="52"/>
        <v>0</v>
      </c>
      <c r="E1336" s="134">
        <v>0</v>
      </c>
      <c r="F1336" s="134">
        <v>0</v>
      </c>
      <c r="G1336" s="134">
        <v>0</v>
      </c>
      <c r="H1336" s="224"/>
      <c r="I1336" s="134">
        <f t="shared" si="53"/>
        <v>175</v>
      </c>
      <c r="J1336" s="134">
        <v>174</v>
      </c>
      <c r="K1336" s="134">
        <v>1</v>
      </c>
      <c r="L1336" s="134">
        <v>1467</v>
      </c>
      <c r="M1336" s="134">
        <v>0</v>
      </c>
      <c r="O1336" s="228"/>
      <c r="P1336" s="228"/>
      <c r="Q1336" s="228"/>
      <c r="R1336" s="228"/>
      <c r="S1336" s="228"/>
      <c r="T1336" s="228"/>
      <c r="U1336" s="228"/>
      <c r="V1336" s="228"/>
      <c r="W1336" s="228"/>
      <c r="X1336" s="228"/>
      <c r="Y1336" s="228"/>
      <c r="Z1336" s="228"/>
      <c r="AA1336" s="228"/>
      <c r="AB1336" s="228"/>
      <c r="AC1336" s="228"/>
      <c r="AD1336" s="228"/>
    </row>
    <row r="1337" spans="1:30" s="153" customFormat="1" ht="9" customHeight="1" x14ac:dyDescent="0.2">
      <c r="A1337" s="229" t="s">
        <v>74</v>
      </c>
      <c r="B1337" s="234" t="s">
        <v>75</v>
      </c>
      <c r="C1337" s="139"/>
      <c r="D1337" s="140">
        <f t="shared" si="52"/>
        <v>16731</v>
      </c>
      <c r="E1337" s="140">
        <v>15822</v>
      </c>
      <c r="F1337" s="140">
        <v>909</v>
      </c>
      <c r="G1337" s="140">
        <v>27</v>
      </c>
      <c r="H1337" s="230"/>
      <c r="I1337" s="140">
        <f t="shared" si="53"/>
        <v>2049</v>
      </c>
      <c r="J1337" s="140">
        <v>2034</v>
      </c>
      <c r="K1337" s="140">
        <v>15</v>
      </c>
      <c r="L1337" s="140">
        <v>2459</v>
      </c>
      <c r="M1337" s="140">
        <v>1298</v>
      </c>
      <c r="O1337" s="228"/>
      <c r="P1337" s="228"/>
      <c r="Q1337" s="228"/>
      <c r="R1337" s="228"/>
      <c r="S1337" s="228"/>
      <c r="T1337" s="228"/>
      <c r="U1337" s="228"/>
      <c r="V1337" s="228"/>
      <c r="W1337" s="228"/>
      <c r="X1337" s="228"/>
      <c r="Y1337" s="228"/>
      <c r="Z1337" s="228"/>
      <c r="AA1337" s="228"/>
      <c r="AB1337" s="228"/>
      <c r="AC1337" s="228"/>
      <c r="AD1337" s="228"/>
    </row>
    <row r="1338" spans="1:30" s="153" customFormat="1" ht="9" customHeight="1" x14ac:dyDescent="0.2">
      <c r="A1338" s="226" t="s">
        <v>76</v>
      </c>
      <c r="B1338" s="124" t="s">
        <v>77</v>
      </c>
      <c r="C1338" s="133"/>
      <c r="D1338" s="134">
        <f t="shared" si="52"/>
        <v>2582</v>
      </c>
      <c r="E1338" s="134">
        <v>2582</v>
      </c>
      <c r="F1338" s="134">
        <v>0</v>
      </c>
      <c r="G1338" s="134">
        <v>12</v>
      </c>
      <c r="H1338" s="224"/>
      <c r="I1338" s="134">
        <f t="shared" si="53"/>
        <v>527</v>
      </c>
      <c r="J1338" s="134">
        <v>496</v>
      </c>
      <c r="K1338" s="134">
        <v>31</v>
      </c>
      <c r="L1338" s="134">
        <v>5954</v>
      </c>
      <c r="M1338" s="134">
        <v>0</v>
      </c>
      <c r="O1338" s="228"/>
      <c r="P1338" s="228"/>
      <c r="Q1338" s="228"/>
      <c r="R1338" s="228"/>
      <c r="S1338" s="228"/>
      <c r="T1338" s="228"/>
      <c r="U1338" s="228"/>
      <c r="V1338" s="228"/>
      <c r="W1338" s="228"/>
      <c r="X1338" s="228"/>
      <c r="Y1338" s="228"/>
      <c r="Z1338" s="228"/>
      <c r="AA1338" s="228"/>
      <c r="AB1338" s="228"/>
      <c r="AC1338" s="228"/>
      <c r="AD1338" s="228"/>
    </row>
    <row r="1339" spans="1:30" s="153" customFormat="1" ht="9" customHeight="1" x14ac:dyDescent="0.2">
      <c r="A1339" s="226"/>
      <c r="B1339" s="124" t="s">
        <v>78</v>
      </c>
      <c r="C1339" s="133"/>
      <c r="D1339" s="134">
        <f t="shared" si="52"/>
        <v>2087</v>
      </c>
      <c r="E1339" s="134">
        <v>2087</v>
      </c>
      <c r="F1339" s="134">
        <v>0</v>
      </c>
      <c r="G1339" s="134">
        <v>62</v>
      </c>
      <c r="H1339" s="224"/>
      <c r="I1339" s="134">
        <f t="shared" si="53"/>
        <v>2940</v>
      </c>
      <c r="J1339" s="134">
        <v>2850</v>
      </c>
      <c r="K1339" s="134">
        <v>90</v>
      </c>
      <c r="L1339" s="134">
        <v>1844</v>
      </c>
      <c r="M1339" s="134">
        <v>36</v>
      </c>
      <c r="O1339" s="228"/>
      <c r="P1339" s="228"/>
      <c r="Q1339" s="228"/>
      <c r="R1339" s="228"/>
      <c r="S1339" s="228"/>
      <c r="T1339" s="228"/>
      <c r="U1339" s="228"/>
      <c r="V1339" s="228"/>
      <c r="W1339" s="228"/>
      <c r="X1339" s="228"/>
      <c r="Y1339" s="228"/>
      <c r="Z1339" s="228"/>
      <c r="AA1339" s="228"/>
      <c r="AB1339" s="228"/>
      <c r="AC1339" s="228"/>
      <c r="AD1339" s="228"/>
    </row>
    <row r="1340" spans="1:30" s="153" customFormat="1" ht="9" customHeight="1" x14ac:dyDescent="0.2">
      <c r="A1340" s="226"/>
      <c r="B1340" s="124" t="s">
        <v>79</v>
      </c>
      <c r="C1340" s="133"/>
      <c r="D1340" s="134">
        <f t="shared" si="52"/>
        <v>1320</v>
      </c>
      <c r="E1340" s="134">
        <v>1320</v>
      </c>
      <c r="F1340" s="134">
        <v>0</v>
      </c>
      <c r="G1340" s="134">
        <v>0</v>
      </c>
      <c r="H1340" s="224"/>
      <c r="I1340" s="134">
        <f t="shared" si="53"/>
        <v>182</v>
      </c>
      <c r="J1340" s="134">
        <v>155</v>
      </c>
      <c r="K1340" s="134">
        <v>27</v>
      </c>
      <c r="L1340" s="134">
        <v>1123</v>
      </c>
      <c r="M1340" s="134">
        <v>6</v>
      </c>
      <c r="O1340" s="228"/>
      <c r="P1340" s="228"/>
      <c r="Q1340" s="228"/>
      <c r="R1340" s="228"/>
      <c r="S1340" s="228"/>
      <c r="T1340" s="228"/>
      <c r="U1340" s="228"/>
      <c r="V1340" s="228"/>
      <c r="W1340" s="228"/>
      <c r="X1340" s="228"/>
      <c r="Y1340" s="228"/>
      <c r="Z1340" s="228"/>
      <c r="AA1340" s="228"/>
      <c r="AB1340" s="228"/>
      <c r="AC1340" s="228"/>
      <c r="AD1340" s="228"/>
    </row>
    <row r="1341" spans="1:30" s="153" customFormat="1" ht="9" customHeight="1" x14ac:dyDescent="0.2">
      <c r="A1341" s="229"/>
      <c r="B1341" s="234" t="s">
        <v>80</v>
      </c>
      <c r="C1341" s="139"/>
      <c r="D1341" s="140">
        <f t="shared" si="52"/>
        <v>6392</v>
      </c>
      <c r="E1341" s="140">
        <v>6391</v>
      </c>
      <c r="F1341" s="140">
        <v>1</v>
      </c>
      <c r="G1341" s="140">
        <v>0</v>
      </c>
      <c r="H1341" s="230"/>
      <c r="I1341" s="140">
        <f t="shared" si="53"/>
        <v>729</v>
      </c>
      <c r="J1341" s="140">
        <v>677</v>
      </c>
      <c r="K1341" s="140">
        <v>52</v>
      </c>
      <c r="L1341" s="140">
        <v>4584</v>
      </c>
      <c r="M1341" s="140">
        <v>0</v>
      </c>
      <c r="O1341" s="228"/>
      <c r="P1341" s="228"/>
      <c r="Q1341" s="228"/>
      <c r="R1341" s="228"/>
      <c r="S1341" s="228"/>
      <c r="T1341" s="228"/>
      <c r="U1341" s="228"/>
      <c r="V1341" s="228"/>
      <c r="W1341" s="228"/>
      <c r="X1341" s="228"/>
      <c r="Y1341" s="228"/>
      <c r="Z1341" s="228"/>
      <c r="AA1341" s="228"/>
      <c r="AB1341" s="228"/>
      <c r="AC1341" s="228"/>
      <c r="AD1341" s="228"/>
    </row>
    <row r="1342" spans="1:30" s="153" customFormat="1" ht="9" customHeight="1" x14ac:dyDescent="0.2">
      <c r="A1342" s="226"/>
      <c r="B1342" s="124" t="s">
        <v>81</v>
      </c>
      <c r="C1342" s="133"/>
      <c r="D1342" s="134">
        <f t="shared" si="52"/>
        <v>10547</v>
      </c>
      <c r="E1342" s="134">
        <v>9806</v>
      </c>
      <c r="F1342" s="134">
        <v>741</v>
      </c>
      <c r="G1342" s="134">
        <v>0</v>
      </c>
      <c r="H1342" s="224"/>
      <c r="I1342" s="134">
        <f t="shared" si="53"/>
        <v>2375</v>
      </c>
      <c r="J1342" s="134">
        <v>2129</v>
      </c>
      <c r="K1342" s="134">
        <v>246</v>
      </c>
      <c r="L1342" s="134">
        <v>7802</v>
      </c>
      <c r="M1342" s="134">
        <v>0</v>
      </c>
      <c r="O1342" s="228"/>
      <c r="P1342" s="228"/>
      <c r="Q1342" s="228"/>
      <c r="R1342" s="228"/>
      <c r="S1342" s="228"/>
      <c r="T1342" s="228"/>
      <c r="U1342" s="228"/>
      <c r="V1342" s="228"/>
      <c r="W1342" s="228"/>
      <c r="X1342" s="228"/>
      <c r="Y1342" s="228"/>
      <c r="Z1342" s="228"/>
      <c r="AA1342" s="228"/>
      <c r="AB1342" s="228"/>
      <c r="AC1342" s="228"/>
      <c r="AD1342" s="228"/>
    </row>
    <row r="1343" spans="1:30" s="153" customFormat="1" ht="9" customHeight="1" x14ac:dyDescent="0.2">
      <c r="A1343" s="226" t="s">
        <v>82</v>
      </c>
      <c r="B1343" s="124" t="s">
        <v>83</v>
      </c>
      <c r="C1343" s="133"/>
      <c r="D1343" s="134">
        <f t="shared" si="52"/>
        <v>3754</v>
      </c>
      <c r="E1343" s="134">
        <v>3754</v>
      </c>
      <c r="F1343" s="134">
        <v>0</v>
      </c>
      <c r="G1343" s="134">
        <v>4</v>
      </c>
      <c r="H1343" s="224"/>
      <c r="I1343" s="134">
        <f t="shared" si="53"/>
        <v>1391</v>
      </c>
      <c r="J1343" s="134">
        <v>1376</v>
      </c>
      <c r="K1343" s="134">
        <v>15</v>
      </c>
      <c r="L1343" s="134">
        <v>1466</v>
      </c>
      <c r="M1343" s="134">
        <v>0</v>
      </c>
      <c r="O1343" s="228"/>
      <c r="P1343" s="228"/>
      <c r="Q1343" s="228"/>
      <c r="R1343" s="228"/>
      <c r="S1343" s="228"/>
      <c r="T1343" s="228"/>
      <c r="U1343" s="228"/>
      <c r="V1343" s="228"/>
      <c r="W1343" s="228"/>
      <c r="X1343" s="228"/>
      <c r="Y1343" s="228"/>
      <c r="Z1343" s="228"/>
      <c r="AA1343" s="228"/>
      <c r="AB1343" s="228"/>
      <c r="AC1343" s="228"/>
      <c r="AD1343" s="228"/>
    </row>
    <row r="1344" spans="1:30" s="153" customFormat="1" ht="9" customHeight="1" x14ac:dyDescent="0.2">
      <c r="A1344" s="226"/>
      <c r="B1344" s="124" t="s">
        <v>84</v>
      </c>
      <c r="C1344" s="133"/>
      <c r="D1344" s="134">
        <f t="shared" si="52"/>
        <v>4061</v>
      </c>
      <c r="E1344" s="134">
        <v>4061</v>
      </c>
      <c r="F1344" s="134">
        <v>0</v>
      </c>
      <c r="G1344" s="134">
        <v>0</v>
      </c>
      <c r="H1344" s="224"/>
      <c r="I1344" s="134">
        <f t="shared" si="53"/>
        <v>1734</v>
      </c>
      <c r="J1344" s="134">
        <v>1734</v>
      </c>
      <c r="K1344" s="134">
        <v>0</v>
      </c>
      <c r="L1344" s="134">
        <v>890</v>
      </c>
      <c r="M1344" s="134">
        <v>0</v>
      </c>
      <c r="O1344" s="228"/>
      <c r="P1344" s="228"/>
      <c r="Q1344" s="228"/>
      <c r="R1344" s="228"/>
      <c r="S1344" s="228"/>
      <c r="T1344" s="228"/>
      <c r="U1344" s="228"/>
      <c r="V1344" s="228"/>
      <c r="W1344" s="228"/>
      <c r="X1344" s="228"/>
      <c r="Y1344" s="228"/>
      <c r="Z1344" s="228"/>
      <c r="AA1344" s="228"/>
      <c r="AB1344" s="228"/>
      <c r="AC1344" s="228"/>
      <c r="AD1344" s="228"/>
    </row>
    <row r="1345" spans="1:30" s="153" customFormat="1" ht="9" customHeight="1" x14ac:dyDescent="0.2">
      <c r="A1345" s="229"/>
      <c r="B1345" s="234" t="s">
        <v>85</v>
      </c>
      <c r="C1345" s="139"/>
      <c r="D1345" s="140">
        <f t="shared" si="52"/>
        <v>17567</v>
      </c>
      <c r="E1345" s="140">
        <v>16104</v>
      </c>
      <c r="F1345" s="140">
        <v>1463</v>
      </c>
      <c r="G1345" s="140">
        <v>270</v>
      </c>
      <c r="H1345" s="230"/>
      <c r="I1345" s="140">
        <f t="shared" si="53"/>
        <v>4350</v>
      </c>
      <c r="J1345" s="140">
        <v>4102</v>
      </c>
      <c r="K1345" s="140">
        <v>248</v>
      </c>
      <c r="L1345" s="140">
        <v>7985</v>
      </c>
      <c r="M1345" s="140">
        <v>0</v>
      </c>
      <c r="O1345" s="228"/>
      <c r="P1345" s="228"/>
      <c r="Q1345" s="228"/>
      <c r="R1345" s="228"/>
      <c r="S1345" s="228"/>
      <c r="T1345" s="228"/>
      <c r="U1345" s="228"/>
      <c r="V1345" s="228"/>
      <c r="W1345" s="228"/>
      <c r="X1345" s="228"/>
      <c r="Y1345" s="228"/>
      <c r="Z1345" s="228"/>
      <c r="AA1345" s="228"/>
      <c r="AB1345" s="228"/>
      <c r="AC1345" s="228"/>
      <c r="AD1345" s="228"/>
    </row>
    <row r="1346" spans="1:30" s="153" customFormat="1" ht="9" customHeight="1" x14ac:dyDescent="0.2">
      <c r="A1346" s="226" t="s">
        <v>86</v>
      </c>
      <c r="B1346" s="124" t="s">
        <v>87</v>
      </c>
      <c r="C1346" s="133"/>
      <c r="D1346" s="134">
        <f t="shared" si="52"/>
        <v>17345</v>
      </c>
      <c r="E1346" s="134">
        <v>15973</v>
      </c>
      <c r="F1346" s="134">
        <v>1372</v>
      </c>
      <c r="G1346" s="134">
        <v>107</v>
      </c>
      <c r="H1346" s="224"/>
      <c r="I1346" s="134">
        <f t="shared" si="53"/>
        <v>3267</v>
      </c>
      <c r="J1346" s="134">
        <v>2961</v>
      </c>
      <c r="K1346" s="134">
        <v>306</v>
      </c>
      <c r="L1346" s="134">
        <v>9466</v>
      </c>
      <c r="M1346" s="134">
        <v>3155</v>
      </c>
      <c r="O1346" s="228"/>
      <c r="P1346" s="228"/>
      <c r="Q1346" s="228"/>
      <c r="R1346" s="228"/>
      <c r="S1346" s="228"/>
      <c r="T1346" s="228"/>
      <c r="U1346" s="228"/>
      <c r="V1346" s="228"/>
      <c r="W1346" s="228"/>
      <c r="X1346" s="228"/>
      <c r="Y1346" s="228"/>
      <c r="Z1346" s="228"/>
      <c r="AA1346" s="228"/>
      <c r="AB1346" s="228"/>
      <c r="AC1346" s="228"/>
      <c r="AD1346" s="228"/>
    </row>
    <row r="1347" spans="1:30" s="153" customFormat="1" ht="9" customHeight="1" x14ac:dyDescent="0.2">
      <c r="A1347" s="226" t="s">
        <v>88</v>
      </c>
      <c r="B1347" s="124" t="s">
        <v>88</v>
      </c>
      <c r="C1347" s="133"/>
      <c r="D1347" s="134">
        <f t="shared" si="52"/>
        <v>4417</v>
      </c>
      <c r="E1347" s="134">
        <v>3467</v>
      </c>
      <c r="F1347" s="134">
        <v>950</v>
      </c>
      <c r="G1347" s="134">
        <v>0</v>
      </c>
      <c r="H1347" s="224"/>
      <c r="I1347" s="134">
        <f t="shared" si="53"/>
        <v>1222</v>
      </c>
      <c r="J1347" s="134">
        <v>1198</v>
      </c>
      <c r="K1347" s="134">
        <v>24</v>
      </c>
      <c r="L1347" s="134">
        <v>3348</v>
      </c>
      <c r="M1347" s="134">
        <v>0</v>
      </c>
      <c r="O1347" s="228"/>
      <c r="P1347" s="228"/>
      <c r="Q1347" s="228"/>
      <c r="R1347" s="228"/>
      <c r="S1347" s="228"/>
      <c r="T1347" s="228"/>
      <c r="U1347" s="228"/>
      <c r="V1347" s="228"/>
      <c r="W1347" s="228"/>
      <c r="X1347" s="228"/>
      <c r="Y1347" s="228"/>
      <c r="Z1347" s="228"/>
      <c r="AA1347" s="228"/>
      <c r="AB1347" s="228"/>
      <c r="AC1347" s="228"/>
      <c r="AD1347" s="228"/>
    </row>
    <row r="1348" spans="1:30" s="151" customFormat="1" ht="9" customHeight="1" x14ac:dyDescent="0.2">
      <c r="A1348" s="219"/>
      <c r="B1348" s="219"/>
      <c r="C1348" s="219"/>
      <c r="D1348" s="235"/>
      <c r="E1348" s="220"/>
      <c r="F1348" s="220"/>
      <c r="G1348" s="220"/>
      <c r="H1348" s="220"/>
      <c r="I1348" s="220"/>
      <c r="J1348" s="220"/>
      <c r="K1348" s="220"/>
      <c r="L1348" s="220"/>
      <c r="M1348" s="220"/>
      <c r="N1348" s="221"/>
      <c r="O1348" s="222"/>
      <c r="P1348" s="222"/>
      <c r="Q1348" s="222"/>
      <c r="R1348" s="222"/>
      <c r="S1348" s="222"/>
      <c r="T1348" s="222"/>
      <c r="U1348" s="222"/>
      <c r="V1348" s="222"/>
      <c r="W1348" s="222"/>
      <c r="X1348" s="222"/>
      <c r="Y1348" s="222"/>
      <c r="Z1348" s="222"/>
      <c r="AA1348" s="222"/>
      <c r="AB1348" s="222"/>
      <c r="AC1348" s="222"/>
      <c r="AD1348" s="222"/>
    </row>
    <row r="1349" spans="1:30" s="151" customFormat="1" ht="9" customHeight="1" x14ac:dyDescent="0.2">
      <c r="A1349" s="136">
        <v>2016</v>
      </c>
      <c r="B1349" s="223"/>
      <c r="C1349" s="223"/>
      <c r="D1349" s="224"/>
      <c r="E1349" s="224"/>
      <c r="F1349" s="224"/>
      <c r="G1349" s="224"/>
      <c r="H1349" s="224"/>
      <c r="I1349" s="224"/>
      <c r="J1349" s="224"/>
      <c r="K1349" s="224"/>
      <c r="L1349" s="224"/>
      <c r="M1349" s="224"/>
      <c r="N1349" s="221"/>
      <c r="O1349" s="222"/>
      <c r="P1349" s="222"/>
      <c r="Q1349" s="222"/>
      <c r="R1349" s="222"/>
      <c r="S1349" s="222"/>
      <c r="T1349" s="222"/>
      <c r="U1349" s="222"/>
      <c r="V1349" s="222"/>
      <c r="W1349" s="222"/>
      <c r="X1349" s="222"/>
      <c r="Y1349" s="222"/>
      <c r="Z1349" s="222"/>
      <c r="AA1349" s="222"/>
      <c r="AB1349" s="222"/>
      <c r="AC1349" s="222"/>
      <c r="AD1349" s="222"/>
    </row>
    <row r="1350" spans="1:30" s="151" customFormat="1" ht="9" customHeight="1" x14ac:dyDescent="0.2">
      <c r="A1350" s="162" t="s">
        <v>10</v>
      </c>
      <c r="B1350" s="472"/>
      <c r="C1350" s="628">
        <f>SUM(D1352:D1409)</f>
        <v>1241001</v>
      </c>
      <c r="D1350" s="628"/>
      <c r="E1350" s="472">
        <f>SUM(E1352:E1409)</f>
        <v>901458</v>
      </c>
      <c r="F1350" s="472">
        <f>SUM(F1352:F1409)</f>
        <v>339543</v>
      </c>
      <c r="G1350" s="472">
        <f>SUM(G1352:G1409)</f>
        <v>11488</v>
      </c>
      <c r="H1350" s="472"/>
      <c r="I1350" s="472">
        <f>SUM(I1352:I1409)</f>
        <v>228108</v>
      </c>
      <c r="J1350" s="472">
        <f>SUM(J1352:J1409)</f>
        <v>203621</v>
      </c>
      <c r="K1350" s="472">
        <f>SUM(K1352:K1409)</f>
        <v>24487</v>
      </c>
      <c r="L1350" s="472">
        <f>SUM(L1352:L1409)</f>
        <v>383870</v>
      </c>
      <c r="M1350" s="472">
        <f>SUM(M1352:M1409)</f>
        <v>40925</v>
      </c>
      <c r="N1350" s="221"/>
      <c r="O1350" s="222"/>
      <c r="P1350" s="222"/>
      <c r="Q1350" s="222"/>
      <c r="R1350" s="222"/>
      <c r="S1350" s="222"/>
      <c r="T1350" s="222"/>
      <c r="U1350" s="222"/>
      <c r="V1350" s="222"/>
      <c r="W1350" s="222"/>
      <c r="X1350" s="222"/>
      <c r="Y1350" s="222"/>
      <c r="Z1350" s="222"/>
      <c r="AA1350" s="222"/>
      <c r="AB1350" s="222"/>
      <c r="AC1350" s="222"/>
      <c r="AD1350" s="222"/>
    </row>
    <row r="1351" spans="1:30" s="151" customFormat="1" ht="9" customHeight="1" x14ac:dyDescent="0.2">
      <c r="A1351" s="162"/>
      <c r="B1351" s="472"/>
      <c r="C1351" s="472"/>
      <c r="D1351" s="472"/>
      <c r="E1351" s="472"/>
      <c r="F1351" s="472"/>
      <c r="G1351" s="472"/>
      <c r="H1351" s="472"/>
      <c r="I1351" s="472"/>
      <c r="J1351" s="472"/>
      <c r="K1351" s="472"/>
      <c r="L1351" s="472"/>
      <c r="M1351" s="472"/>
      <c r="N1351" s="221"/>
      <c r="O1351" s="222"/>
      <c r="P1351" s="222"/>
      <c r="Q1351" s="222"/>
      <c r="R1351" s="222"/>
      <c r="S1351" s="222"/>
      <c r="T1351" s="222"/>
      <c r="U1351" s="222"/>
      <c r="V1351" s="222"/>
      <c r="W1351" s="222"/>
      <c r="X1351" s="222"/>
      <c r="Y1351" s="222"/>
      <c r="Z1351" s="222"/>
      <c r="AA1351" s="222"/>
      <c r="AB1351" s="222"/>
      <c r="AC1351" s="222"/>
      <c r="AD1351" s="222"/>
    </row>
    <row r="1352" spans="1:30" s="151" customFormat="1" ht="9" customHeight="1" x14ac:dyDescent="0.2">
      <c r="A1352" s="226" t="s">
        <v>14</v>
      </c>
      <c r="B1352" s="124" t="s">
        <v>14</v>
      </c>
      <c r="C1352" s="133"/>
      <c r="D1352" s="134">
        <f t="shared" ref="D1352" si="54">SUM(E1352:F1352)</f>
        <v>10366</v>
      </c>
      <c r="E1352" s="134">
        <v>7824</v>
      </c>
      <c r="F1352" s="134">
        <v>2542</v>
      </c>
      <c r="G1352" s="134">
        <v>12</v>
      </c>
      <c r="H1352" s="224"/>
      <c r="I1352" s="134">
        <f t="shared" ref="I1352" si="55">SUM(J1352:K1352)</f>
        <v>2200</v>
      </c>
      <c r="J1352" s="134">
        <v>2123</v>
      </c>
      <c r="K1352" s="134">
        <v>77</v>
      </c>
      <c r="L1352" s="134">
        <v>3081</v>
      </c>
      <c r="M1352" s="134">
        <v>177</v>
      </c>
      <c r="N1352" s="221"/>
      <c r="O1352" s="222"/>
      <c r="P1352" s="222"/>
      <c r="Q1352" s="222"/>
      <c r="R1352" s="222"/>
      <c r="S1352" s="222"/>
      <c r="T1352" s="222"/>
      <c r="U1352" s="222"/>
      <c r="V1352" s="222"/>
      <c r="W1352" s="222"/>
      <c r="X1352" s="222"/>
      <c r="Y1352" s="222"/>
      <c r="Z1352" s="222"/>
      <c r="AA1352" s="222"/>
      <c r="AB1352" s="222"/>
      <c r="AC1352" s="222"/>
      <c r="AD1352" s="222"/>
    </row>
    <row r="1353" spans="1:30" s="151" customFormat="1" ht="9" customHeight="1" x14ac:dyDescent="0.2">
      <c r="A1353" s="226" t="s">
        <v>15</v>
      </c>
      <c r="B1353" s="124" t="s">
        <v>16</v>
      </c>
      <c r="C1353" s="133"/>
      <c r="D1353" s="134">
        <f>SUM(E1353:F1353)</f>
        <v>6202</v>
      </c>
      <c r="E1353" s="134">
        <v>6199</v>
      </c>
      <c r="F1353" s="134">
        <v>3</v>
      </c>
      <c r="G1353" s="134">
        <v>0</v>
      </c>
      <c r="H1353" s="224"/>
      <c r="I1353" s="134">
        <f>SUM(J1353:K1353)</f>
        <v>392</v>
      </c>
      <c r="J1353" s="134">
        <v>327</v>
      </c>
      <c r="K1353" s="134">
        <v>65</v>
      </c>
      <c r="L1353" s="134">
        <v>3717</v>
      </c>
      <c r="M1353" s="134">
        <v>0</v>
      </c>
      <c r="N1353" s="221"/>
      <c r="O1353" s="222"/>
      <c r="P1353" s="222"/>
      <c r="Q1353" s="222"/>
      <c r="R1353" s="222"/>
      <c r="S1353" s="222"/>
      <c r="T1353" s="222"/>
      <c r="U1353" s="222"/>
      <c r="V1353" s="222"/>
      <c r="W1353" s="222"/>
      <c r="X1353" s="222"/>
      <c r="Y1353" s="222"/>
      <c r="Z1353" s="222"/>
      <c r="AA1353" s="222"/>
      <c r="AB1353" s="222"/>
      <c r="AC1353" s="222"/>
      <c r="AD1353" s="222"/>
    </row>
    <row r="1354" spans="1:30" s="151" customFormat="1" ht="9" customHeight="1" x14ac:dyDescent="0.2">
      <c r="A1354" s="226"/>
      <c r="B1354" s="124" t="s">
        <v>17</v>
      </c>
      <c r="C1354" s="133"/>
      <c r="D1354" s="134">
        <f>SUM(E1354:F1354)</f>
        <v>49994</v>
      </c>
      <c r="E1354" s="134">
        <v>49459</v>
      </c>
      <c r="F1354" s="134">
        <v>535</v>
      </c>
      <c r="G1354" s="134">
        <v>10</v>
      </c>
      <c r="H1354" s="224"/>
      <c r="I1354" s="134">
        <f>SUM(J1354:K1354)</f>
        <v>1164</v>
      </c>
      <c r="J1354" s="134">
        <v>991</v>
      </c>
      <c r="K1354" s="134">
        <v>173</v>
      </c>
      <c r="L1354" s="134">
        <v>8753</v>
      </c>
      <c r="M1354" s="134">
        <v>1841</v>
      </c>
      <c r="N1354" s="221"/>
      <c r="O1354" s="222"/>
      <c r="P1354" s="222"/>
      <c r="Q1354" s="222"/>
      <c r="R1354" s="222"/>
      <c r="S1354" s="222"/>
      <c r="T1354" s="222"/>
      <c r="U1354" s="222"/>
      <c r="V1354" s="222"/>
      <c r="W1354" s="222"/>
      <c r="X1354" s="222"/>
      <c r="Y1354" s="222"/>
      <c r="Z1354" s="222"/>
      <c r="AA1354" s="222"/>
      <c r="AB1354" s="222"/>
      <c r="AC1354" s="222"/>
      <c r="AD1354" s="222"/>
    </row>
    <row r="1355" spans="1:30" s="151" customFormat="1" ht="9" customHeight="1" x14ac:dyDescent="0.2">
      <c r="A1355" s="229" t="s">
        <v>112</v>
      </c>
      <c r="B1355" s="234" t="s">
        <v>18</v>
      </c>
      <c r="C1355" s="139"/>
      <c r="D1355" s="140">
        <f>SUM(E1355:F1355)</f>
        <v>13452</v>
      </c>
      <c r="E1355" s="140">
        <v>13423</v>
      </c>
      <c r="F1355" s="140">
        <v>29</v>
      </c>
      <c r="G1355" s="140">
        <v>1</v>
      </c>
      <c r="H1355" s="230"/>
      <c r="I1355" s="140">
        <f>SUM(J1355:K1355)</f>
        <v>1103</v>
      </c>
      <c r="J1355" s="140">
        <v>985</v>
      </c>
      <c r="K1355" s="140">
        <v>118</v>
      </c>
      <c r="L1355" s="140">
        <v>3661</v>
      </c>
      <c r="M1355" s="140">
        <v>924</v>
      </c>
      <c r="N1355" s="221"/>
      <c r="O1355" s="222"/>
      <c r="P1355" s="222"/>
      <c r="Q1355" s="222"/>
      <c r="R1355" s="222"/>
      <c r="S1355" s="222"/>
      <c r="T1355" s="222"/>
      <c r="U1355" s="222"/>
      <c r="V1355" s="222"/>
      <c r="W1355" s="222"/>
      <c r="X1355" s="222"/>
      <c r="Y1355" s="222"/>
      <c r="Z1355" s="222"/>
      <c r="AA1355" s="222"/>
      <c r="AB1355" s="222"/>
      <c r="AC1355" s="222"/>
      <c r="AD1355" s="222"/>
    </row>
    <row r="1356" spans="1:30" s="151" customFormat="1" ht="9" customHeight="1" x14ac:dyDescent="0.2">
      <c r="A1356" s="226"/>
      <c r="B1356" s="124" t="s">
        <v>19</v>
      </c>
      <c r="C1356" s="133"/>
      <c r="D1356" s="134">
        <f>SUM(E1356:F1356)</f>
        <v>1136</v>
      </c>
      <c r="E1356" s="134">
        <v>668</v>
      </c>
      <c r="F1356" s="134">
        <v>468</v>
      </c>
      <c r="G1356" s="134">
        <v>0</v>
      </c>
      <c r="H1356" s="224"/>
      <c r="I1356" s="134">
        <f>SUM(J1356:K1356)</f>
        <v>557</v>
      </c>
      <c r="J1356" s="134">
        <v>480</v>
      </c>
      <c r="K1356" s="134">
        <v>77</v>
      </c>
      <c r="L1356" s="134">
        <v>2220</v>
      </c>
      <c r="M1356" s="134">
        <v>0</v>
      </c>
      <c r="N1356" s="221"/>
      <c r="O1356" s="222"/>
      <c r="P1356" s="222"/>
      <c r="Q1356" s="222"/>
      <c r="R1356" s="222"/>
      <c r="S1356" s="222"/>
      <c r="T1356" s="222"/>
      <c r="U1356" s="222"/>
      <c r="V1356" s="222"/>
      <c r="W1356" s="222"/>
      <c r="X1356" s="222"/>
      <c r="Y1356" s="222"/>
      <c r="Z1356" s="222"/>
      <c r="AA1356" s="222"/>
      <c r="AB1356" s="222"/>
      <c r="AC1356" s="222"/>
      <c r="AD1356" s="222"/>
    </row>
    <row r="1357" spans="1:30" s="151" customFormat="1" ht="9" customHeight="1" x14ac:dyDescent="0.2">
      <c r="A1357" s="226"/>
      <c r="B1357" s="124" t="s">
        <v>20</v>
      </c>
      <c r="C1357" s="133"/>
      <c r="D1357" s="134">
        <f t="shared" ref="D1357:D1373" si="56">SUM(E1357:F1357)</f>
        <v>33102</v>
      </c>
      <c r="E1357" s="134">
        <v>11794</v>
      </c>
      <c r="F1357" s="134">
        <v>21308</v>
      </c>
      <c r="G1357" s="134">
        <v>938</v>
      </c>
      <c r="H1357" s="224"/>
      <c r="I1357" s="134">
        <f t="shared" ref="I1357:I1373" si="57">SUM(J1357:K1357)</f>
        <v>9315</v>
      </c>
      <c r="J1357" s="134">
        <v>2575</v>
      </c>
      <c r="K1357" s="134">
        <v>6740</v>
      </c>
      <c r="L1357" s="134">
        <v>433</v>
      </c>
      <c r="M1357" s="134">
        <v>4</v>
      </c>
      <c r="N1357" s="221"/>
      <c r="O1357" s="222"/>
      <c r="P1357" s="222"/>
      <c r="Q1357" s="222"/>
      <c r="R1357" s="222"/>
      <c r="S1357" s="222"/>
      <c r="T1357" s="222"/>
      <c r="U1357" s="222"/>
      <c r="V1357" s="222"/>
      <c r="W1357" s="222"/>
      <c r="X1357" s="222"/>
      <c r="Y1357" s="222"/>
      <c r="Z1357" s="222"/>
      <c r="AA1357" s="222"/>
      <c r="AB1357" s="222"/>
      <c r="AC1357" s="222"/>
      <c r="AD1357" s="222"/>
    </row>
    <row r="1358" spans="1:30" s="151" customFormat="1" ht="9" customHeight="1" x14ac:dyDescent="0.2">
      <c r="A1358" s="226" t="s">
        <v>21</v>
      </c>
      <c r="B1358" s="124" t="s">
        <v>21</v>
      </c>
      <c r="C1358" s="133"/>
      <c r="D1358" s="134">
        <f t="shared" si="56"/>
        <v>2874</v>
      </c>
      <c r="E1358" s="134">
        <v>2874</v>
      </c>
      <c r="F1358" s="134">
        <v>0</v>
      </c>
      <c r="G1358" s="134">
        <v>1</v>
      </c>
      <c r="H1358" s="224"/>
      <c r="I1358" s="134">
        <f t="shared" si="57"/>
        <v>812</v>
      </c>
      <c r="J1358" s="134">
        <v>789</v>
      </c>
      <c r="K1358" s="134">
        <v>23</v>
      </c>
      <c r="L1358" s="134">
        <v>1707</v>
      </c>
      <c r="M1358" s="134">
        <v>4</v>
      </c>
      <c r="N1358" s="221"/>
      <c r="O1358" s="222"/>
      <c r="P1358" s="222"/>
      <c r="Q1358" s="222"/>
      <c r="R1358" s="222"/>
      <c r="S1358" s="222"/>
      <c r="T1358" s="222"/>
      <c r="U1358" s="222"/>
      <c r="V1358" s="222"/>
      <c r="W1358" s="222"/>
      <c r="X1358" s="222"/>
      <c r="Y1358" s="222"/>
      <c r="Z1358" s="222"/>
      <c r="AA1358" s="222"/>
      <c r="AB1358" s="222"/>
      <c r="AC1358" s="222"/>
      <c r="AD1358" s="222"/>
    </row>
    <row r="1359" spans="1:30" s="151" customFormat="1" ht="9" customHeight="1" x14ac:dyDescent="0.2">
      <c r="A1359" s="229"/>
      <c r="B1359" s="234" t="s">
        <v>22</v>
      </c>
      <c r="C1359" s="139"/>
      <c r="D1359" s="140">
        <f t="shared" si="56"/>
        <v>5904</v>
      </c>
      <c r="E1359" s="140">
        <v>5267</v>
      </c>
      <c r="F1359" s="140">
        <v>637</v>
      </c>
      <c r="G1359" s="140">
        <v>26</v>
      </c>
      <c r="H1359" s="230"/>
      <c r="I1359" s="140">
        <f t="shared" si="57"/>
        <v>29696</v>
      </c>
      <c r="J1359" s="140">
        <v>29694</v>
      </c>
      <c r="K1359" s="140">
        <v>2</v>
      </c>
      <c r="L1359" s="140">
        <v>1124</v>
      </c>
      <c r="M1359" s="140">
        <v>0</v>
      </c>
      <c r="N1359" s="221"/>
      <c r="O1359" s="222"/>
      <c r="P1359" s="222"/>
      <c r="Q1359" s="222"/>
      <c r="R1359" s="222"/>
      <c r="S1359" s="222"/>
      <c r="T1359" s="222"/>
      <c r="U1359" s="222"/>
      <c r="V1359" s="222"/>
      <c r="W1359" s="222"/>
      <c r="X1359" s="222"/>
      <c r="Y1359" s="222"/>
      <c r="Z1359" s="222"/>
      <c r="AA1359" s="222"/>
      <c r="AB1359" s="222"/>
      <c r="AC1359" s="222"/>
      <c r="AD1359" s="222"/>
    </row>
    <row r="1360" spans="1:30" s="151" customFormat="1" ht="9" customHeight="1" x14ac:dyDescent="0.2">
      <c r="A1360" s="226" t="s">
        <v>23</v>
      </c>
      <c r="B1360" s="124" t="s">
        <v>24</v>
      </c>
      <c r="C1360" s="133"/>
      <c r="D1360" s="134">
        <f t="shared" si="56"/>
        <v>9703</v>
      </c>
      <c r="E1360" s="134">
        <v>8600</v>
      </c>
      <c r="F1360" s="134">
        <v>1103</v>
      </c>
      <c r="G1360" s="134">
        <v>0</v>
      </c>
      <c r="H1360" s="224"/>
      <c r="I1360" s="134">
        <f t="shared" si="57"/>
        <v>4418</v>
      </c>
      <c r="J1360" s="134">
        <v>3708</v>
      </c>
      <c r="K1360" s="134">
        <v>710</v>
      </c>
      <c r="L1360" s="134">
        <v>3801</v>
      </c>
      <c r="M1360" s="134">
        <v>0</v>
      </c>
      <c r="N1360" s="221"/>
      <c r="O1360" s="222"/>
      <c r="P1360" s="222"/>
      <c r="Q1360" s="222"/>
      <c r="R1360" s="222"/>
      <c r="S1360" s="222"/>
      <c r="T1360" s="222"/>
      <c r="U1360" s="222"/>
      <c r="V1360" s="222"/>
      <c r="W1360" s="222"/>
      <c r="X1360" s="222"/>
      <c r="Y1360" s="222"/>
      <c r="Z1360" s="222"/>
      <c r="AA1360" s="222"/>
      <c r="AB1360" s="222"/>
      <c r="AC1360" s="222"/>
      <c r="AD1360" s="222"/>
    </row>
    <row r="1361" spans="1:30" s="151" customFormat="1" ht="9" customHeight="1" x14ac:dyDescent="0.2">
      <c r="A1361" s="226" t="s">
        <v>25</v>
      </c>
      <c r="B1361" s="124" t="s">
        <v>25</v>
      </c>
      <c r="C1361" s="133"/>
      <c r="D1361" s="134">
        <f t="shared" si="56"/>
        <v>3287</v>
      </c>
      <c r="E1361" s="134">
        <v>3287</v>
      </c>
      <c r="F1361" s="134">
        <v>0</v>
      </c>
      <c r="G1361" s="134">
        <v>4</v>
      </c>
      <c r="H1361" s="224"/>
      <c r="I1361" s="134">
        <f t="shared" si="57"/>
        <v>719</v>
      </c>
      <c r="J1361" s="134">
        <v>719</v>
      </c>
      <c r="K1361" s="134">
        <v>0</v>
      </c>
      <c r="L1361" s="134">
        <v>1989</v>
      </c>
      <c r="M1361" s="134">
        <v>0</v>
      </c>
      <c r="N1361" s="221"/>
      <c r="O1361" s="222"/>
      <c r="P1361" s="222"/>
      <c r="Q1361" s="222"/>
      <c r="R1361" s="222"/>
      <c r="S1361" s="222"/>
      <c r="T1361" s="222"/>
      <c r="U1361" s="222"/>
      <c r="V1361" s="222"/>
      <c r="W1361" s="222"/>
      <c r="X1361" s="222"/>
      <c r="Y1361" s="222"/>
      <c r="Z1361" s="222"/>
      <c r="AA1361" s="222"/>
      <c r="AB1361" s="222"/>
      <c r="AC1361" s="222"/>
      <c r="AD1361" s="222"/>
    </row>
    <row r="1362" spans="1:30" s="151" customFormat="1" ht="9" customHeight="1" x14ac:dyDescent="0.2">
      <c r="A1362" s="226"/>
      <c r="B1362" s="124" t="s">
        <v>26</v>
      </c>
      <c r="C1362" s="133"/>
      <c r="D1362" s="134">
        <f t="shared" si="56"/>
        <v>3462</v>
      </c>
      <c r="E1362" s="134">
        <v>2874</v>
      </c>
      <c r="F1362" s="134">
        <v>588</v>
      </c>
      <c r="G1362" s="134">
        <v>132</v>
      </c>
      <c r="H1362" s="224"/>
      <c r="I1362" s="134">
        <f t="shared" si="57"/>
        <v>807</v>
      </c>
      <c r="J1362" s="134">
        <v>751</v>
      </c>
      <c r="K1362" s="134">
        <v>56</v>
      </c>
      <c r="L1362" s="134">
        <v>1895</v>
      </c>
      <c r="M1362" s="134">
        <v>0</v>
      </c>
      <c r="N1362" s="221"/>
      <c r="O1362" s="222"/>
      <c r="P1362" s="222"/>
      <c r="Q1362" s="222"/>
      <c r="R1362" s="222"/>
      <c r="S1362" s="222"/>
      <c r="T1362" s="222"/>
      <c r="U1362" s="222"/>
      <c r="V1362" s="222"/>
      <c r="W1362" s="222"/>
      <c r="X1362" s="222"/>
      <c r="Y1362" s="222"/>
      <c r="Z1362" s="222"/>
      <c r="AA1362" s="222"/>
      <c r="AB1362" s="222"/>
      <c r="AC1362" s="222"/>
      <c r="AD1362" s="222"/>
    </row>
    <row r="1363" spans="1:30" s="151" customFormat="1" ht="9" customHeight="1" x14ac:dyDescent="0.2">
      <c r="A1363" s="229" t="s">
        <v>27</v>
      </c>
      <c r="B1363" s="234" t="s">
        <v>96</v>
      </c>
      <c r="C1363" s="139"/>
      <c r="D1363" s="140">
        <f t="shared" si="56"/>
        <v>12399</v>
      </c>
      <c r="E1363" s="140">
        <v>12391</v>
      </c>
      <c r="F1363" s="140">
        <v>8</v>
      </c>
      <c r="G1363" s="140">
        <v>27</v>
      </c>
      <c r="H1363" s="230"/>
      <c r="I1363" s="140">
        <f t="shared" si="57"/>
        <v>1429</v>
      </c>
      <c r="J1363" s="140">
        <v>1404</v>
      </c>
      <c r="K1363" s="140">
        <v>25</v>
      </c>
      <c r="L1363" s="140">
        <v>5453</v>
      </c>
      <c r="M1363" s="140">
        <v>15</v>
      </c>
      <c r="N1363" s="221"/>
      <c r="O1363" s="222"/>
      <c r="P1363" s="222"/>
      <c r="Q1363" s="222"/>
      <c r="R1363" s="222"/>
      <c r="S1363" s="222"/>
      <c r="T1363" s="222"/>
      <c r="U1363" s="222"/>
      <c r="V1363" s="222"/>
      <c r="W1363" s="222"/>
      <c r="X1363" s="222"/>
      <c r="Y1363" s="222"/>
      <c r="Z1363" s="222"/>
      <c r="AA1363" s="222"/>
      <c r="AB1363" s="222"/>
      <c r="AC1363" s="222"/>
      <c r="AD1363" s="222"/>
    </row>
    <row r="1364" spans="1:30" s="151" customFormat="1" ht="9" customHeight="1" x14ac:dyDescent="0.2">
      <c r="A1364" s="226"/>
      <c r="B1364" s="124" t="s">
        <v>89</v>
      </c>
      <c r="C1364" s="133"/>
      <c r="D1364" s="134">
        <f t="shared" si="56"/>
        <v>214</v>
      </c>
      <c r="E1364" s="134">
        <v>214</v>
      </c>
      <c r="F1364" s="134">
        <v>0</v>
      </c>
      <c r="G1364" s="134">
        <v>0</v>
      </c>
      <c r="H1364" s="224"/>
      <c r="I1364" s="134">
        <f t="shared" si="57"/>
        <v>180</v>
      </c>
      <c r="J1364" s="134">
        <v>180</v>
      </c>
      <c r="K1364" s="134">
        <v>0</v>
      </c>
      <c r="L1364" s="134">
        <v>502</v>
      </c>
      <c r="M1364" s="134">
        <v>0</v>
      </c>
      <c r="N1364" s="221"/>
      <c r="O1364" s="222"/>
      <c r="P1364" s="222"/>
      <c r="Q1364" s="222"/>
      <c r="R1364" s="222"/>
      <c r="S1364" s="222"/>
      <c r="T1364" s="222"/>
      <c r="U1364" s="222"/>
      <c r="V1364" s="222"/>
      <c r="W1364" s="222"/>
      <c r="X1364" s="222"/>
      <c r="Y1364" s="222"/>
      <c r="Z1364" s="222"/>
      <c r="AA1364" s="222"/>
      <c r="AB1364" s="222"/>
      <c r="AC1364" s="222"/>
      <c r="AD1364" s="222"/>
    </row>
    <row r="1365" spans="1:30" s="151" customFormat="1" ht="9" customHeight="1" x14ac:dyDescent="0.2">
      <c r="A1365" s="226"/>
      <c r="B1365" s="124" t="s">
        <v>28</v>
      </c>
      <c r="C1365" s="133"/>
      <c r="D1365" s="134">
        <f t="shared" si="56"/>
        <v>3051</v>
      </c>
      <c r="E1365" s="134">
        <v>3047</v>
      </c>
      <c r="F1365" s="134">
        <v>4</v>
      </c>
      <c r="G1365" s="134">
        <v>30</v>
      </c>
      <c r="H1365" s="224"/>
      <c r="I1365" s="134">
        <f t="shared" si="57"/>
        <v>777</v>
      </c>
      <c r="J1365" s="134">
        <v>539</v>
      </c>
      <c r="K1365" s="134">
        <v>238</v>
      </c>
      <c r="L1365" s="134">
        <v>5487</v>
      </c>
      <c r="M1365" s="134">
        <v>28</v>
      </c>
      <c r="N1365" s="221"/>
      <c r="O1365" s="222"/>
      <c r="P1365" s="222"/>
      <c r="Q1365" s="222"/>
      <c r="R1365" s="222"/>
      <c r="S1365" s="222"/>
      <c r="T1365" s="222"/>
      <c r="U1365" s="222"/>
      <c r="V1365" s="222"/>
      <c r="W1365" s="222"/>
      <c r="X1365" s="222"/>
      <c r="Y1365" s="222"/>
      <c r="Z1365" s="222"/>
      <c r="AA1365" s="222"/>
      <c r="AB1365" s="222"/>
      <c r="AC1365" s="222"/>
      <c r="AD1365" s="222"/>
    </row>
    <row r="1366" spans="1:30" s="151" customFormat="1" ht="9" customHeight="1" x14ac:dyDescent="0.2">
      <c r="A1366" s="226" t="s">
        <v>30</v>
      </c>
      <c r="B1366" s="124" t="s">
        <v>31</v>
      </c>
      <c r="C1366" s="133"/>
      <c r="D1366" s="134">
        <f t="shared" si="56"/>
        <v>12968</v>
      </c>
      <c r="E1366" s="134">
        <v>12916</v>
      </c>
      <c r="F1366" s="134">
        <v>52</v>
      </c>
      <c r="G1366" s="134">
        <v>54</v>
      </c>
      <c r="H1366" s="224"/>
      <c r="I1366" s="134">
        <f t="shared" si="57"/>
        <v>2379</v>
      </c>
      <c r="J1366" s="134">
        <v>2144</v>
      </c>
      <c r="K1366" s="134">
        <v>235</v>
      </c>
      <c r="L1366" s="134">
        <v>3014</v>
      </c>
      <c r="M1366" s="134">
        <v>0</v>
      </c>
      <c r="N1366" s="221"/>
      <c r="O1366" s="222"/>
      <c r="P1366" s="222"/>
      <c r="Q1366" s="222"/>
      <c r="R1366" s="222"/>
      <c r="S1366" s="222"/>
      <c r="T1366" s="222"/>
      <c r="U1366" s="222"/>
      <c r="V1366" s="222"/>
      <c r="W1366" s="222"/>
      <c r="X1366" s="222"/>
      <c r="Y1366" s="222"/>
      <c r="Z1366" s="222"/>
      <c r="AA1366" s="222"/>
      <c r="AB1366" s="222"/>
      <c r="AC1366" s="222"/>
      <c r="AD1366" s="222"/>
    </row>
    <row r="1367" spans="1:30" s="151" customFormat="1" ht="9" customHeight="1" x14ac:dyDescent="0.2">
      <c r="A1367" s="229"/>
      <c r="B1367" s="234" t="s">
        <v>30</v>
      </c>
      <c r="C1367" s="139"/>
      <c r="D1367" s="140">
        <f t="shared" si="56"/>
        <v>18817</v>
      </c>
      <c r="E1367" s="140">
        <v>16631</v>
      </c>
      <c r="F1367" s="140">
        <v>2186</v>
      </c>
      <c r="G1367" s="140">
        <v>0</v>
      </c>
      <c r="H1367" s="230"/>
      <c r="I1367" s="140">
        <f t="shared" si="57"/>
        <v>6382</v>
      </c>
      <c r="J1367" s="140">
        <v>5412</v>
      </c>
      <c r="K1367" s="140">
        <v>970</v>
      </c>
      <c r="L1367" s="140">
        <v>8670</v>
      </c>
      <c r="M1367" s="140">
        <v>0</v>
      </c>
      <c r="N1367" s="221"/>
      <c r="O1367" s="222"/>
      <c r="P1367" s="222"/>
      <c r="Q1367" s="222"/>
      <c r="R1367" s="222"/>
      <c r="S1367" s="222"/>
      <c r="T1367" s="222"/>
      <c r="U1367" s="222"/>
      <c r="V1367" s="222"/>
      <c r="W1367" s="222"/>
      <c r="X1367" s="222"/>
      <c r="Y1367" s="222"/>
      <c r="Z1367" s="222"/>
      <c r="AA1367" s="222"/>
      <c r="AB1367" s="222"/>
      <c r="AC1367" s="222"/>
      <c r="AD1367" s="222"/>
    </row>
    <row r="1368" spans="1:30" s="151" customFormat="1" ht="9" customHeight="1" x14ac:dyDescent="0.2">
      <c r="A1368" s="226" t="s">
        <v>111</v>
      </c>
      <c r="B1368" s="124" t="s">
        <v>32</v>
      </c>
      <c r="C1368" s="133"/>
      <c r="D1368" s="134">
        <f t="shared" si="56"/>
        <v>398401</v>
      </c>
      <c r="E1368" s="134">
        <v>285412</v>
      </c>
      <c r="F1368" s="134">
        <v>112989</v>
      </c>
      <c r="G1368" s="134">
        <v>0</v>
      </c>
      <c r="H1368" s="224"/>
      <c r="I1368" s="134">
        <f t="shared" si="57"/>
        <v>0</v>
      </c>
      <c r="J1368" s="134">
        <v>0</v>
      </c>
      <c r="K1368" s="134">
        <v>0</v>
      </c>
      <c r="L1368" s="134">
        <v>38091</v>
      </c>
      <c r="M1368" s="134">
        <v>11724</v>
      </c>
      <c r="N1368" s="221"/>
      <c r="O1368" s="222"/>
      <c r="P1368" s="222"/>
      <c r="Q1368" s="222"/>
      <c r="R1368" s="222"/>
      <c r="S1368" s="222"/>
      <c r="T1368" s="222"/>
      <c r="U1368" s="222"/>
      <c r="V1368" s="222"/>
      <c r="W1368" s="222"/>
      <c r="X1368" s="222"/>
      <c r="Y1368" s="222"/>
      <c r="Z1368" s="222"/>
      <c r="AA1368" s="222"/>
      <c r="AB1368" s="222"/>
      <c r="AC1368" s="222"/>
      <c r="AD1368" s="222"/>
    </row>
    <row r="1369" spans="1:30" s="151" customFormat="1" ht="9" customHeight="1" x14ac:dyDescent="0.2">
      <c r="A1369" s="226" t="s">
        <v>33</v>
      </c>
      <c r="B1369" s="124" t="s">
        <v>33</v>
      </c>
      <c r="C1369" s="133"/>
      <c r="D1369" s="134">
        <f t="shared" si="56"/>
        <v>5814</v>
      </c>
      <c r="E1369" s="134">
        <v>5497</v>
      </c>
      <c r="F1369" s="134">
        <v>317</v>
      </c>
      <c r="G1369" s="134">
        <v>2</v>
      </c>
      <c r="H1369" s="224"/>
      <c r="I1369" s="134">
        <f t="shared" si="57"/>
        <v>6936</v>
      </c>
      <c r="J1369" s="134">
        <v>6912</v>
      </c>
      <c r="K1369" s="134">
        <v>24</v>
      </c>
      <c r="L1369" s="134">
        <v>4572</v>
      </c>
      <c r="M1369" s="134">
        <v>0</v>
      </c>
      <c r="N1369" s="221"/>
      <c r="O1369" s="222"/>
      <c r="P1369" s="222"/>
      <c r="Q1369" s="222"/>
      <c r="R1369" s="222"/>
      <c r="S1369" s="222"/>
      <c r="T1369" s="222"/>
      <c r="U1369" s="222"/>
      <c r="V1369" s="222"/>
      <c r="W1369" s="222"/>
      <c r="X1369" s="222"/>
      <c r="Y1369" s="222"/>
      <c r="Z1369" s="222"/>
      <c r="AA1369" s="222"/>
      <c r="AB1369" s="222"/>
      <c r="AC1369" s="222"/>
      <c r="AD1369" s="222"/>
    </row>
    <row r="1370" spans="1:30" s="151" customFormat="1" ht="9" customHeight="1" x14ac:dyDescent="0.2">
      <c r="A1370" s="226" t="s">
        <v>34</v>
      </c>
      <c r="B1370" s="124" t="s">
        <v>35</v>
      </c>
      <c r="C1370" s="133"/>
      <c r="D1370" s="134">
        <f t="shared" si="56"/>
        <v>23456</v>
      </c>
      <c r="E1370" s="134">
        <v>14938</v>
      </c>
      <c r="F1370" s="134">
        <v>8518</v>
      </c>
      <c r="G1370" s="134">
        <v>5</v>
      </c>
      <c r="H1370" s="224"/>
      <c r="I1370" s="134">
        <f t="shared" si="57"/>
        <v>3750</v>
      </c>
      <c r="J1370" s="134">
        <v>3498</v>
      </c>
      <c r="K1370" s="134">
        <v>252</v>
      </c>
      <c r="L1370" s="134">
        <v>6109</v>
      </c>
      <c r="M1370" s="134">
        <v>692</v>
      </c>
      <c r="N1370" s="221"/>
      <c r="O1370" s="222"/>
      <c r="P1370" s="222"/>
      <c r="Q1370" s="222"/>
      <c r="R1370" s="222"/>
      <c r="S1370" s="222"/>
      <c r="T1370" s="222"/>
      <c r="U1370" s="222"/>
      <c r="V1370" s="222"/>
      <c r="W1370" s="222"/>
      <c r="X1370" s="222"/>
      <c r="Y1370" s="222"/>
      <c r="Z1370" s="222"/>
      <c r="AA1370" s="222"/>
      <c r="AB1370" s="222"/>
      <c r="AC1370" s="222"/>
      <c r="AD1370" s="222"/>
    </row>
    <row r="1371" spans="1:30" s="151" customFormat="1" ht="9" customHeight="1" x14ac:dyDescent="0.2">
      <c r="A1371" s="229" t="s">
        <v>36</v>
      </c>
      <c r="B1371" s="234" t="s">
        <v>37</v>
      </c>
      <c r="C1371" s="139"/>
      <c r="D1371" s="140">
        <f t="shared" si="56"/>
        <v>10258</v>
      </c>
      <c r="E1371" s="140">
        <v>9924</v>
      </c>
      <c r="F1371" s="140">
        <v>334</v>
      </c>
      <c r="G1371" s="140">
        <v>60</v>
      </c>
      <c r="H1371" s="230"/>
      <c r="I1371" s="140">
        <f t="shared" si="57"/>
        <v>6486</v>
      </c>
      <c r="J1371" s="140">
        <v>6332</v>
      </c>
      <c r="K1371" s="140">
        <v>154</v>
      </c>
      <c r="L1371" s="140">
        <v>7027</v>
      </c>
      <c r="M1371" s="140">
        <v>0</v>
      </c>
      <c r="N1371" s="221"/>
      <c r="O1371" s="222"/>
      <c r="P1371" s="222"/>
      <c r="Q1371" s="222"/>
      <c r="R1371" s="222"/>
      <c r="S1371" s="222"/>
      <c r="T1371" s="222"/>
      <c r="U1371" s="222"/>
      <c r="V1371" s="222"/>
      <c r="W1371" s="222"/>
      <c r="X1371" s="222"/>
      <c r="Y1371" s="222"/>
      <c r="Z1371" s="222"/>
      <c r="AA1371" s="222"/>
      <c r="AB1371" s="222"/>
      <c r="AC1371" s="222"/>
      <c r="AD1371" s="222"/>
    </row>
    <row r="1372" spans="1:30" s="151" customFormat="1" ht="9" customHeight="1" x14ac:dyDescent="0.2">
      <c r="A1372" s="226"/>
      <c r="B1372" s="124" t="s">
        <v>38</v>
      </c>
      <c r="C1372" s="133"/>
      <c r="D1372" s="134">
        <f t="shared" si="56"/>
        <v>6360</v>
      </c>
      <c r="E1372" s="134">
        <v>5000</v>
      </c>
      <c r="F1372" s="134">
        <v>1360</v>
      </c>
      <c r="G1372" s="134">
        <v>526</v>
      </c>
      <c r="H1372" s="224"/>
      <c r="I1372" s="134">
        <f t="shared" si="57"/>
        <v>1902</v>
      </c>
      <c r="J1372" s="134">
        <v>1859</v>
      </c>
      <c r="K1372" s="134">
        <v>43</v>
      </c>
      <c r="L1372" s="134">
        <v>2796</v>
      </c>
      <c r="M1372" s="134">
        <v>0</v>
      </c>
      <c r="N1372" s="221"/>
      <c r="O1372" s="222"/>
      <c r="P1372" s="222"/>
      <c r="Q1372" s="222"/>
      <c r="R1372" s="222"/>
      <c r="S1372" s="222"/>
      <c r="T1372" s="222"/>
      <c r="U1372" s="222"/>
      <c r="V1372" s="222"/>
      <c r="W1372" s="222"/>
      <c r="X1372" s="222"/>
      <c r="Y1372" s="222"/>
      <c r="Z1372" s="222"/>
      <c r="AA1372" s="222"/>
      <c r="AB1372" s="222"/>
      <c r="AC1372" s="222"/>
      <c r="AD1372" s="222"/>
    </row>
    <row r="1373" spans="1:30" s="151" customFormat="1" ht="9" customHeight="1" x14ac:dyDescent="0.2">
      <c r="A1373" s="226" t="s">
        <v>39</v>
      </c>
      <c r="B1373" s="124" t="s">
        <v>40</v>
      </c>
      <c r="C1373" s="133"/>
      <c r="D1373" s="134">
        <f t="shared" si="56"/>
        <v>101221</v>
      </c>
      <c r="E1373" s="134">
        <v>72429</v>
      </c>
      <c r="F1373" s="134">
        <v>28792</v>
      </c>
      <c r="G1373" s="134">
        <v>6</v>
      </c>
      <c r="H1373" s="224"/>
      <c r="I1373" s="134">
        <f t="shared" si="57"/>
        <v>9805</v>
      </c>
      <c r="J1373" s="134">
        <v>9002</v>
      </c>
      <c r="K1373" s="134">
        <v>803</v>
      </c>
      <c r="L1373" s="134">
        <v>39962</v>
      </c>
      <c r="M1373" s="134">
        <v>7991</v>
      </c>
      <c r="N1373" s="221"/>
      <c r="O1373" s="222"/>
      <c r="P1373" s="222"/>
      <c r="Q1373" s="222"/>
      <c r="R1373" s="222"/>
      <c r="S1373" s="222"/>
      <c r="T1373" s="222"/>
      <c r="U1373" s="222"/>
      <c r="V1373" s="222"/>
      <c r="W1373" s="222"/>
      <c r="X1373" s="222"/>
      <c r="Y1373" s="222"/>
      <c r="Z1373" s="222"/>
      <c r="AA1373" s="222"/>
      <c r="AB1373" s="222"/>
      <c r="AC1373" s="222"/>
      <c r="AD1373" s="222"/>
    </row>
    <row r="1374" spans="1:30" s="151" customFormat="1" ht="9" customHeight="1" x14ac:dyDescent="0.2">
      <c r="A1374" s="226"/>
      <c r="B1374" s="124" t="s">
        <v>41</v>
      </c>
      <c r="C1374" s="133"/>
      <c r="D1374" s="134">
        <f>SUM(E1374:F1374)</f>
        <v>34369</v>
      </c>
      <c r="E1374" s="134">
        <v>14355</v>
      </c>
      <c r="F1374" s="134">
        <v>20014</v>
      </c>
      <c r="G1374" s="134">
        <v>258</v>
      </c>
      <c r="H1374" s="224"/>
      <c r="I1374" s="134">
        <f>SUM(J1374:K1374)</f>
        <v>8280</v>
      </c>
      <c r="J1374" s="134">
        <v>6097</v>
      </c>
      <c r="K1374" s="134">
        <v>2183</v>
      </c>
      <c r="L1374" s="134">
        <v>7360</v>
      </c>
      <c r="M1374" s="134">
        <v>279</v>
      </c>
      <c r="N1374" s="221"/>
      <c r="O1374" s="222"/>
      <c r="P1374" s="222"/>
      <c r="Q1374" s="222"/>
      <c r="R1374" s="222"/>
      <c r="S1374" s="222"/>
      <c r="T1374" s="222"/>
      <c r="U1374" s="222"/>
      <c r="V1374" s="222"/>
      <c r="W1374" s="222"/>
      <c r="X1374" s="222"/>
      <c r="Y1374" s="222"/>
      <c r="Z1374" s="222"/>
      <c r="AA1374" s="222"/>
      <c r="AB1374" s="222"/>
      <c r="AC1374" s="222"/>
      <c r="AD1374" s="222"/>
    </row>
    <row r="1375" spans="1:30" s="151" customFormat="1" ht="9" customHeight="1" x14ac:dyDescent="0.2">
      <c r="A1375" s="229" t="s">
        <v>32</v>
      </c>
      <c r="B1375" s="234" t="s">
        <v>42</v>
      </c>
      <c r="C1375" s="139"/>
      <c r="D1375" s="140">
        <f>SUM(E1375:F1375)</f>
        <v>10489</v>
      </c>
      <c r="E1375" s="140">
        <v>10391</v>
      </c>
      <c r="F1375" s="140">
        <v>98</v>
      </c>
      <c r="G1375" s="140">
        <v>534</v>
      </c>
      <c r="H1375" s="230"/>
      <c r="I1375" s="140">
        <f>SUM(J1375:K1375)</f>
        <v>52739</v>
      </c>
      <c r="J1375" s="140">
        <v>45087</v>
      </c>
      <c r="K1375" s="140">
        <v>7652</v>
      </c>
      <c r="L1375" s="140">
        <v>37316</v>
      </c>
      <c r="M1375" s="140">
        <v>617</v>
      </c>
      <c r="N1375" s="221"/>
      <c r="O1375" s="222"/>
      <c r="P1375" s="222"/>
      <c r="Q1375" s="222"/>
      <c r="R1375" s="222"/>
      <c r="S1375" s="222"/>
      <c r="T1375" s="222"/>
      <c r="U1375" s="222"/>
      <c r="V1375" s="222"/>
      <c r="W1375" s="222"/>
      <c r="X1375" s="222"/>
      <c r="Y1375" s="222"/>
      <c r="Z1375" s="222"/>
      <c r="AA1375" s="222"/>
      <c r="AB1375" s="222"/>
      <c r="AC1375" s="222"/>
      <c r="AD1375" s="222"/>
    </row>
    <row r="1376" spans="1:30" s="151" customFormat="1" ht="9" customHeight="1" x14ac:dyDescent="0.2">
      <c r="A1376" s="226" t="s">
        <v>43</v>
      </c>
      <c r="B1376" s="124" t="s">
        <v>44</v>
      </c>
      <c r="C1376" s="133"/>
      <c r="D1376" s="134">
        <f>SUM(E1376:F1376)</f>
        <v>7191</v>
      </c>
      <c r="E1376" s="134">
        <v>4290</v>
      </c>
      <c r="F1376" s="134">
        <v>2901</v>
      </c>
      <c r="G1376" s="134">
        <v>22</v>
      </c>
      <c r="H1376" s="224"/>
      <c r="I1376" s="134">
        <f>SUM(J1376:K1376)</f>
        <v>2328</v>
      </c>
      <c r="J1376" s="134">
        <v>2278</v>
      </c>
      <c r="K1376" s="134">
        <v>50</v>
      </c>
      <c r="L1376" s="134">
        <v>4907</v>
      </c>
      <c r="M1376" s="134">
        <v>2</v>
      </c>
      <c r="N1376" s="221"/>
      <c r="O1376" s="222"/>
      <c r="P1376" s="222"/>
      <c r="Q1376" s="222"/>
      <c r="R1376" s="222"/>
      <c r="S1376" s="222"/>
      <c r="T1376" s="222"/>
      <c r="U1376" s="222"/>
      <c r="V1376" s="222"/>
      <c r="W1376" s="222"/>
      <c r="X1376" s="222"/>
      <c r="Y1376" s="222"/>
      <c r="Z1376" s="222"/>
      <c r="AA1376" s="222"/>
      <c r="AB1376" s="222"/>
      <c r="AC1376" s="222"/>
      <c r="AD1376" s="222"/>
    </row>
    <row r="1377" spans="1:30" s="151" customFormat="1" ht="9" customHeight="1" x14ac:dyDescent="0.2">
      <c r="A1377" s="226"/>
      <c r="B1377" s="124" t="s">
        <v>45</v>
      </c>
      <c r="C1377" s="133"/>
      <c r="D1377" s="134">
        <f t="shared" ref="D1377:D1409" si="58">SUM(E1377:F1377)</f>
        <v>968</v>
      </c>
      <c r="E1377" s="134">
        <v>858</v>
      </c>
      <c r="F1377" s="134">
        <v>110</v>
      </c>
      <c r="G1377" s="134">
        <v>0</v>
      </c>
      <c r="H1377" s="224"/>
      <c r="I1377" s="134">
        <f t="shared" ref="I1377:I1409" si="59">SUM(J1377:K1377)</f>
        <v>369</v>
      </c>
      <c r="J1377" s="134">
        <v>369</v>
      </c>
      <c r="K1377" s="134">
        <v>0</v>
      </c>
      <c r="L1377" s="134">
        <v>2845</v>
      </c>
      <c r="M1377" s="134">
        <v>0</v>
      </c>
      <c r="N1377" s="221"/>
      <c r="O1377" s="222"/>
      <c r="P1377" s="222"/>
      <c r="Q1377" s="222"/>
      <c r="R1377" s="222"/>
      <c r="S1377" s="222"/>
      <c r="T1377" s="222"/>
      <c r="U1377" s="222"/>
      <c r="V1377" s="222"/>
      <c r="W1377" s="222"/>
      <c r="X1377" s="222"/>
      <c r="Y1377" s="222"/>
      <c r="Z1377" s="222"/>
      <c r="AA1377" s="222"/>
      <c r="AB1377" s="222"/>
      <c r="AC1377" s="222"/>
      <c r="AD1377" s="222"/>
    </row>
    <row r="1378" spans="1:30" s="151" customFormat="1" ht="9" customHeight="1" x14ac:dyDescent="0.2">
      <c r="A1378" s="226" t="s">
        <v>46</v>
      </c>
      <c r="B1378" s="124" t="s">
        <v>47</v>
      </c>
      <c r="C1378" s="133"/>
      <c r="D1378" s="134">
        <f t="shared" si="58"/>
        <v>714</v>
      </c>
      <c r="E1378" s="134">
        <v>714</v>
      </c>
      <c r="F1378" s="134">
        <v>0</v>
      </c>
      <c r="G1378" s="134">
        <v>0</v>
      </c>
      <c r="H1378" s="224"/>
      <c r="I1378" s="134">
        <f t="shared" si="59"/>
        <v>566</v>
      </c>
      <c r="J1378" s="134">
        <v>558</v>
      </c>
      <c r="K1378" s="134">
        <v>8</v>
      </c>
      <c r="L1378" s="134">
        <v>15971</v>
      </c>
      <c r="M1378" s="134">
        <v>0</v>
      </c>
      <c r="N1378" s="221"/>
      <c r="O1378" s="222"/>
      <c r="P1378" s="222"/>
      <c r="Q1378" s="222"/>
      <c r="R1378" s="222"/>
      <c r="S1378" s="222"/>
      <c r="T1378" s="222"/>
      <c r="U1378" s="222"/>
      <c r="V1378" s="222"/>
      <c r="W1378" s="222"/>
      <c r="X1378" s="222"/>
      <c r="Y1378" s="222"/>
      <c r="Z1378" s="222"/>
      <c r="AA1378" s="222"/>
      <c r="AB1378" s="222"/>
      <c r="AC1378" s="222"/>
      <c r="AD1378" s="222"/>
    </row>
    <row r="1379" spans="1:30" s="151" customFormat="1" ht="9" customHeight="1" x14ac:dyDescent="0.2">
      <c r="A1379" s="229" t="s">
        <v>48</v>
      </c>
      <c r="B1379" s="234" t="s">
        <v>49</v>
      </c>
      <c r="C1379" s="139"/>
      <c r="D1379" s="140">
        <f t="shared" si="58"/>
        <v>3314</v>
      </c>
      <c r="E1379" s="140">
        <v>3314</v>
      </c>
      <c r="F1379" s="140">
        <v>0</v>
      </c>
      <c r="G1379" s="140">
        <v>0</v>
      </c>
      <c r="H1379" s="230"/>
      <c r="I1379" s="140">
        <f t="shared" si="59"/>
        <v>943</v>
      </c>
      <c r="J1379" s="140">
        <v>943</v>
      </c>
      <c r="K1379" s="140">
        <v>0</v>
      </c>
      <c r="L1379" s="140">
        <v>3339</v>
      </c>
      <c r="M1379" s="140">
        <v>0</v>
      </c>
      <c r="N1379" s="221"/>
      <c r="O1379" s="222"/>
      <c r="P1379" s="222"/>
      <c r="Q1379" s="222"/>
      <c r="R1379" s="222"/>
      <c r="S1379" s="222"/>
      <c r="T1379" s="222"/>
      <c r="U1379" s="222"/>
      <c r="V1379" s="222"/>
      <c r="W1379" s="222"/>
      <c r="X1379" s="222"/>
      <c r="Y1379" s="222"/>
      <c r="Z1379" s="222"/>
      <c r="AA1379" s="222"/>
      <c r="AB1379" s="222"/>
      <c r="AC1379" s="222"/>
      <c r="AD1379" s="222"/>
    </row>
    <row r="1380" spans="1:30" s="151" customFormat="1" ht="9" customHeight="1" x14ac:dyDescent="0.2">
      <c r="A1380" s="226" t="s">
        <v>50</v>
      </c>
      <c r="B1380" s="124" t="s">
        <v>51</v>
      </c>
      <c r="C1380" s="133"/>
      <c r="D1380" s="134">
        <f t="shared" si="58"/>
        <v>106382</v>
      </c>
      <c r="E1380" s="134">
        <v>84650</v>
      </c>
      <c r="F1380" s="134">
        <v>21732</v>
      </c>
      <c r="G1380" s="134">
        <v>16</v>
      </c>
      <c r="H1380" s="224"/>
      <c r="I1380" s="134">
        <f t="shared" si="59"/>
        <v>5172</v>
      </c>
      <c r="J1380" s="134">
        <v>4606</v>
      </c>
      <c r="K1380" s="134">
        <v>566</v>
      </c>
      <c r="L1380" s="134">
        <v>4023</v>
      </c>
      <c r="M1380" s="134">
        <v>0</v>
      </c>
      <c r="N1380" s="221"/>
      <c r="O1380" s="222"/>
      <c r="P1380" s="222"/>
      <c r="Q1380" s="222"/>
      <c r="R1380" s="222"/>
      <c r="S1380" s="222"/>
      <c r="T1380" s="222"/>
      <c r="U1380" s="222"/>
      <c r="V1380" s="222"/>
      <c r="W1380" s="222"/>
      <c r="X1380" s="222"/>
      <c r="Y1380" s="222"/>
      <c r="Z1380" s="222"/>
      <c r="AA1380" s="222"/>
      <c r="AB1380" s="222"/>
      <c r="AC1380" s="222"/>
      <c r="AD1380" s="222"/>
    </row>
    <row r="1381" spans="1:30" s="151" customFormat="1" ht="9" customHeight="1" x14ac:dyDescent="0.2">
      <c r="A1381" s="226" t="s">
        <v>52</v>
      </c>
      <c r="B1381" s="124" t="s">
        <v>53</v>
      </c>
      <c r="C1381" s="133"/>
      <c r="D1381" s="134">
        <f t="shared" si="58"/>
        <v>7738</v>
      </c>
      <c r="E1381" s="134">
        <v>6823</v>
      </c>
      <c r="F1381" s="134">
        <v>915</v>
      </c>
      <c r="G1381" s="134">
        <v>4</v>
      </c>
      <c r="H1381" s="224"/>
      <c r="I1381" s="134">
        <f t="shared" si="59"/>
        <v>356</v>
      </c>
      <c r="J1381" s="134">
        <v>347</v>
      </c>
      <c r="K1381" s="134">
        <v>9</v>
      </c>
      <c r="L1381" s="134">
        <v>700</v>
      </c>
      <c r="M1381" s="134">
        <v>94</v>
      </c>
      <c r="N1381" s="221"/>
      <c r="O1381" s="222"/>
      <c r="P1381" s="222"/>
      <c r="Q1381" s="222"/>
      <c r="R1381" s="222"/>
      <c r="S1381" s="222"/>
      <c r="T1381" s="222"/>
      <c r="U1381" s="222"/>
      <c r="V1381" s="222"/>
      <c r="W1381" s="222"/>
      <c r="X1381" s="222"/>
      <c r="Y1381" s="222"/>
      <c r="Z1381" s="222"/>
      <c r="AA1381" s="222"/>
      <c r="AB1381" s="222"/>
      <c r="AC1381" s="222"/>
      <c r="AD1381" s="222"/>
    </row>
    <row r="1382" spans="1:30" s="151" customFormat="1" ht="9" customHeight="1" x14ac:dyDescent="0.2">
      <c r="A1382" s="226"/>
      <c r="B1382" s="124" t="s">
        <v>52</v>
      </c>
      <c r="C1382" s="133"/>
      <c r="D1382" s="134">
        <f t="shared" si="58"/>
        <v>11136</v>
      </c>
      <c r="E1382" s="134">
        <v>10666</v>
      </c>
      <c r="F1382" s="134">
        <v>470</v>
      </c>
      <c r="G1382" s="134">
        <v>4</v>
      </c>
      <c r="H1382" s="224"/>
      <c r="I1382" s="134">
        <f t="shared" si="59"/>
        <v>1971</v>
      </c>
      <c r="J1382" s="134">
        <v>1938</v>
      </c>
      <c r="K1382" s="134">
        <v>33</v>
      </c>
      <c r="L1382" s="134">
        <v>4199</v>
      </c>
      <c r="M1382" s="134">
        <v>2</v>
      </c>
      <c r="N1382" s="221"/>
      <c r="O1382" s="222"/>
      <c r="P1382" s="222"/>
      <c r="Q1382" s="222"/>
      <c r="R1382" s="222"/>
      <c r="S1382" s="222"/>
      <c r="T1382" s="222"/>
      <c r="U1382" s="222"/>
      <c r="V1382" s="222"/>
      <c r="W1382" s="222"/>
      <c r="X1382" s="222"/>
      <c r="Y1382" s="222"/>
      <c r="Z1382" s="222"/>
      <c r="AA1382" s="222"/>
      <c r="AB1382" s="222"/>
      <c r="AC1382" s="222"/>
      <c r="AD1382" s="222"/>
    </row>
    <row r="1383" spans="1:30" s="151" customFormat="1" ht="9" customHeight="1" x14ac:dyDescent="0.2">
      <c r="A1383" s="229"/>
      <c r="B1383" s="234" t="s">
        <v>54</v>
      </c>
      <c r="C1383" s="139"/>
      <c r="D1383" s="140">
        <f t="shared" si="58"/>
        <v>2585</v>
      </c>
      <c r="E1383" s="140">
        <v>2585</v>
      </c>
      <c r="F1383" s="140">
        <v>0</v>
      </c>
      <c r="G1383" s="140">
        <v>0</v>
      </c>
      <c r="H1383" s="230"/>
      <c r="I1383" s="140">
        <f t="shared" si="59"/>
        <v>1148</v>
      </c>
      <c r="J1383" s="140">
        <v>1146</v>
      </c>
      <c r="K1383" s="140">
        <v>2</v>
      </c>
      <c r="L1383" s="140">
        <v>3377</v>
      </c>
      <c r="M1383" s="140">
        <v>0</v>
      </c>
      <c r="N1383" s="221"/>
      <c r="O1383" s="222"/>
      <c r="P1383" s="222"/>
      <c r="Q1383" s="222"/>
      <c r="R1383" s="222"/>
      <c r="S1383" s="222"/>
      <c r="T1383" s="222"/>
      <c r="U1383" s="222"/>
      <c r="V1383" s="222"/>
      <c r="W1383" s="222"/>
      <c r="X1383" s="222"/>
      <c r="Y1383" s="222"/>
      <c r="Z1383" s="222"/>
      <c r="AA1383" s="222"/>
      <c r="AB1383" s="222"/>
      <c r="AC1383" s="222"/>
      <c r="AD1383" s="222"/>
    </row>
    <row r="1384" spans="1:30" s="151" customFormat="1" ht="9" customHeight="1" x14ac:dyDescent="0.2">
      <c r="A1384" s="226" t="s">
        <v>55</v>
      </c>
      <c r="B1384" s="124" t="s">
        <v>55</v>
      </c>
      <c r="C1384" s="133"/>
      <c r="D1384" s="134">
        <f t="shared" si="58"/>
        <v>5661</v>
      </c>
      <c r="E1384" s="134">
        <v>4110</v>
      </c>
      <c r="F1384" s="134">
        <v>1551</v>
      </c>
      <c r="G1384" s="134">
        <v>34</v>
      </c>
      <c r="H1384" s="224"/>
      <c r="I1384" s="134">
        <f t="shared" si="59"/>
        <v>3551</v>
      </c>
      <c r="J1384" s="134">
        <v>3305</v>
      </c>
      <c r="K1384" s="134">
        <v>246</v>
      </c>
      <c r="L1384" s="134">
        <v>9647</v>
      </c>
      <c r="M1384" s="134">
        <v>334</v>
      </c>
      <c r="N1384" s="221"/>
      <c r="O1384" s="222"/>
      <c r="P1384" s="222"/>
      <c r="Q1384" s="222"/>
      <c r="R1384" s="222"/>
      <c r="S1384" s="222"/>
      <c r="T1384" s="222"/>
      <c r="U1384" s="222"/>
      <c r="V1384" s="222"/>
      <c r="W1384" s="222"/>
      <c r="X1384" s="222"/>
      <c r="Y1384" s="222"/>
      <c r="Z1384" s="222"/>
      <c r="AA1384" s="222"/>
      <c r="AB1384" s="222"/>
      <c r="AC1384" s="222"/>
      <c r="AD1384" s="222"/>
    </row>
    <row r="1385" spans="1:30" s="151" customFormat="1" ht="9" customHeight="1" x14ac:dyDescent="0.2">
      <c r="A1385" s="226"/>
      <c r="B1385" s="124" t="s">
        <v>56</v>
      </c>
      <c r="C1385" s="133"/>
      <c r="D1385" s="134">
        <f t="shared" si="58"/>
        <v>0</v>
      </c>
      <c r="E1385" s="134">
        <v>0</v>
      </c>
      <c r="F1385" s="134">
        <v>0</v>
      </c>
      <c r="G1385" s="134">
        <v>0</v>
      </c>
      <c r="H1385" s="224"/>
      <c r="I1385" s="134">
        <f t="shared" si="59"/>
        <v>215</v>
      </c>
      <c r="J1385" s="134">
        <v>215</v>
      </c>
      <c r="K1385" s="134">
        <v>0</v>
      </c>
      <c r="L1385" s="134">
        <v>2290</v>
      </c>
      <c r="M1385" s="134">
        <v>0</v>
      </c>
      <c r="N1385" s="221"/>
      <c r="O1385" s="222"/>
      <c r="P1385" s="222"/>
      <c r="Q1385" s="222"/>
      <c r="R1385" s="222"/>
      <c r="S1385" s="222"/>
      <c r="T1385" s="222"/>
      <c r="U1385" s="222"/>
      <c r="V1385" s="222"/>
      <c r="W1385" s="222"/>
      <c r="X1385" s="222"/>
      <c r="Y1385" s="222"/>
      <c r="Z1385" s="222"/>
      <c r="AA1385" s="222"/>
      <c r="AB1385" s="222"/>
      <c r="AC1385" s="222"/>
      <c r="AD1385" s="222"/>
    </row>
    <row r="1386" spans="1:30" s="151" customFormat="1" ht="9" customHeight="1" x14ac:dyDescent="0.2">
      <c r="A1386" s="226" t="s">
        <v>57</v>
      </c>
      <c r="B1386" s="124" t="s">
        <v>57</v>
      </c>
      <c r="C1386" s="133"/>
      <c r="D1386" s="134">
        <f t="shared" si="58"/>
        <v>12209</v>
      </c>
      <c r="E1386" s="134">
        <v>8581</v>
      </c>
      <c r="F1386" s="134">
        <v>3628</v>
      </c>
      <c r="G1386" s="134">
        <v>223</v>
      </c>
      <c r="H1386" s="224"/>
      <c r="I1386" s="134">
        <f t="shared" si="59"/>
        <v>3040</v>
      </c>
      <c r="J1386" s="134">
        <v>3040</v>
      </c>
      <c r="K1386" s="134">
        <v>0</v>
      </c>
      <c r="L1386" s="134">
        <v>13427</v>
      </c>
      <c r="M1386" s="134">
        <v>4279</v>
      </c>
      <c r="N1386" s="221"/>
      <c r="O1386" s="222"/>
      <c r="P1386" s="222"/>
      <c r="Q1386" s="222"/>
      <c r="R1386" s="222"/>
      <c r="S1386" s="222"/>
      <c r="T1386" s="222"/>
      <c r="U1386" s="222"/>
      <c r="V1386" s="222"/>
      <c r="W1386" s="222"/>
      <c r="X1386" s="222"/>
      <c r="Y1386" s="222"/>
      <c r="Z1386" s="222"/>
      <c r="AA1386" s="222"/>
      <c r="AB1386" s="222"/>
      <c r="AC1386" s="222"/>
      <c r="AD1386" s="222"/>
    </row>
    <row r="1387" spans="1:30" s="151" customFormat="1" ht="9" customHeight="1" x14ac:dyDescent="0.2">
      <c r="A1387" s="229" t="s">
        <v>59</v>
      </c>
      <c r="B1387" s="234" t="s">
        <v>60</v>
      </c>
      <c r="C1387" s="139"/>
      <c r="D1387" s="140">
        <f t="shared" si="58"/>
        <v>141684</v>
      </c>
      <c r="E1387" s="140">
        <v>51390</v>
      </c>
      <c r="F1387" s="140">
        <v>90294</v>
      </c>
      <c r="G1387" s="140">
        <v>5206</v>
      </c>
      <c r="H1387" s="230"/>
      <c r="I1387" s="140">
        <f t="shared" si="59"/>
        <v>12210</v>
      </c>
      <c r="J1387" s="140">
        <v>11608</v>
      </c>
      <c r="K1387" s="140">
        <v>602</v>
      </c>
      <c r="L1387" s="140">
        <v>9866</v>
      </c>
      <c r="M1387" s="140">
        <v>3013</v>
      </c>
      <c r="N1387" s="221"/>
      <c r="O1387" s="222"/>
      <c r="P1387" s="222"/>
      <c r="Q1387" s="222"/>
      <c r="R1387" s="222"/>
      <c r="S1387" s="222"/>
      <c r="T1387" s="222"/>
      <c r="U1387" s="222"/>
      <c r="V1387" s="222"/>
      <c r="W1387" s="222"/>
      <c r="X1387" s="222"/>
      <c r="Y1387" s="222"/>
      <c r="Z1387" s="222"/>
      <c r="AA1387" s="222"/>
      <c r="AB1387" s="222"/>
      <c r="AC1387" s="222"/>
      <c r="AD1387" s="222"/>
    </row>
    <row r="1388" spans="1:30" s="151" customFormat="1" ht="9" customHeight="1" x14ac:dyDescent="0.2">
      <c r="A1388" s="226"/>
      <c r="B1388" s="124" t="s">
        <v>62</v>
      </c>
      <c r="C1388" s="133"/>
      <c r="D1388" s="134">
        <f t="shared" si="58"/>
        <v>8610</v>
      </c>
      <c r="E1388" s="134">
        <v>5366</v>
      </c>
      <c r="F1388" s="134">
        <v>3244</v>
      </c>
      <c r="G1388" s="134">
        <v>257</v>
      </c>
      <c r="H1388" s="224"/>
      <c r="I1388" s="134">
        <f t="shared" si="59"/>
        <v>2475</v>
      </c>
      <c r="J1388" s="134">
        <v>2160</v>
      </c>
      <c r="K1388" s="134">
        <v>315</v>
      </c>
      <c r="L1388" s="134">
        <v>4426</v>
      </c>
      <c r="M1388" s="134">
        <v>90</v>
      </c>
      <c r="N1388" s="221"/>
      <c r="O1388" s="222"/>
      <c r="P1388" s="222"/>
      <c r="Q1388" s="222"/>
      <c r="R1388" s="222"/>
      <c r="S1388" s="222"/>
      <c r="T1388" s="222"/>
      <c r="U1388" s="222"/>
      <c r="V1388" s="222"/>
      <c r="W1388" s="222"/>
      <c r="X1388" s="222"/>
      <c r="Y1388" s="222"/>
      <c r="Z1388" s="222"/>
      <c r="AA1388" s="222"/>
      <c r="AB1388" s="222"/>
      <c r="AC1388" s="222"/>
      <c r="AD1388" s="222"/>
    </row>
    <row r="1389" spans="1:30" s="151" customFormat="1" ht="9" customHeight="1" x14ac:dyDescent="0.2">
      <c r="A1389" s="226"/>
      <c r="B1389" s="124" t="s">
        <v>61</v>
      </c>
      <c r="C1389" s="133"/>
      <c r="D1389" s="134">
        <f t="shared" si="58"/>
        <v>1636</v>
      </c>
      <c r="E1389" s="134">
        <v>1636</v>
      </c>
      <c r="F1389" s="134">
        <v>0</v>
      </c>
      <c r="G1389" s="134">
        <v>0</v>
      </c>
      <c r="H1389" s="224"/>
      <c r="I1389" s="134">
        <f t="shared" si="59"/>
        <v>1323</v>
      </c>
      <c r="J1389" s="134">
        <v>1315</v>
      </c>
      <c r="K1389" s="134">
        <v>8</v>
      </c>
      <c r="L1389" s="134">
        <v>2022</v>
      </c>
      <c r="M1389" s="134">
        <v>0</v>
      </c>
      <c r="N1389" s="221"/>
      <c r="O1389" s="222"/>
      <c r="P1389" s="222"/>
      <c r="Q1389" s="222"/>
      <c r="R1389" s="222"/>
      <c r="S1389" s="222"/>
      <c r="T1389" s="222"/>
      <c r="U1389" s="222"/>
      <c r="V1389" s="222"/>
      <c r="W1389" s="222"/>
      <c r="X1389" s="222"/>
      <c r="Y1389" s="222"/>
      <c r="Z1389" s="222"/>
      <c r="AA1389" s="222"/>
      <c r="AB1389" s="222"/>
      <c r="AC1389" s="222"/>
      <c r="AD1389" s="222"/>
    </row>
    <row r="1390" spans="1:30" s="151" customFormat="1" ht="9" customHeight="1" x14ac:dyDescent="0.2">
      <c r="A1390" s="226" t="s">
        <v>63</v>
      </c>
      <c r="B1390" s="124" t="s">
        <v>63</v>
      </c>
      <c r="C1390" s="133"/>
      <c r="D1390" s="134">
        <f t="shared" si="58"/>
        <v>12880</v>
      </c>
      <c r="E1390" s="134">
        <v>10233</v>
      </c>
      <c r="F1390" s="134">
        <v>2647</v>
      </c>
      <c r="G1390" s="134">
        <v>0</v>
      </c>
      <c r="H1390" s="224"/>
      <c r="I1390" s="134">
        <f t="shared" si="59"/>
        <v>3670</v>
      </c>
      <c r="J1390" s="134">
        <v>3181</v>
      </c>
      <c r="K1390" s="134">
        <v>489</v>
      </c>
      <c r="L1390" s="134">
        <v>5169</v>
      </c>
      <c r="M1390" s="134">
        <v>0</v>
      </c>
      <c r="N1390" s="221"/>
      <c r="O1390" s="222"/>
      <c r="P1390" s="222"/>
      <c r="Q1390" s="222"/>
      <c r="R1390" s="222"/>
      <c r="S1390" s="222"/>
      <c r="T1390" s="222"/>
      <c r="U1390" s="222"/>
      <c r="V1390" s="222"/>
      <c r="W1390" s="222"/>
      <c r="X1390" s="222"/>
      <c r="Y1390" s="222"/>
      <c r="Z1390" s="222"/>
      <c r="AA1390" s="222"/>
      <c r="AB1390" s="222"/>
      <c r="AC1390" s="222"/>
      <c r="AD1390" s="222"/>
    </row>
    <row r="1391" spans="1:30" s="151" customFormat="1" ht="9" customHeight="1" x14ac:dyDescent="0.2">
      <c r="A1391" s="229"/>
      <c r="B1391" s="234" t="s">
        <v>64</v>
      </c>
      <c r="C1391" s="139"/>
      <c r="D1391" s="140">
        <f t="shared" si="58"/>
        <v>0</v>
      </c>
      <c r="E1391" s="140">
        <v>0</v>
      </c>
      <c r="F1391" s="140">
        <v>0</v>
      </c>
      <c r="G1391" s="140">
        <v>0</v>
      </c>
      <c r="H1391" s="230"/>
      <c r="I1391" s="140">
        <f t="shared" si="59"/>
        <v>144</v>
      </c>
      <c r="J1391" s="140">
        <v>144</v>
      </c>
      <c r="K1391" s="140">
        <v>0</v>
      </c>
      <c r="L1391" s="140">
        <v>1166</v>
      </c>
      <c r="M1391" s="140">
        <v>0</v>
      </c>
      <c r="N1391" s="221"/>
      <c r="O1391" s="222"/>
      <c r="P1391" s="222"/>
      <c r="Q1391" s="222"/>
      <c r="R1391" s="222"/>
      <c r="S1391" s="222"/>
      <c r="T1391" s="222"/>
      <c r="U1391" s="222"/>
      <c r="V1391" s="222"/>
      <c r="W1391" s="222"/>
      <c r="X1391" s="222"/>
      <c r="Y1391" s="222"/>
      <c r="Z1391" s="222"/>
      <c r="AA1391" s="222"/>
      <c r="AB1391" s="222"/>
      <c r="AC1391" s="222"/>
      <c r="AD1391" s="222"/>
    </row>
    <row r="1392" spans="1:30" s="151" customFormat="1" ht="9" customHeight="1" x14ac:dyDescent="0.2">
      <c r="A1392" s="226" t="s">
        <v>65</v>
      </c>
      <c r="B1392" s="124" t="s">
        <v>66</v>
      </c>
      <c r="C1392" s="133"/>
      <c r="D1392" s="134">
        <f t="shared" si="58"/>
        <v>17019</v>
      </c>
      <c r="E1392" s="134">
        <v>16886</v>
      </c>
      <c r="F1392" s="134">
        <v>133</v>
      </c>
      <c r="G1392" s="134">
        <v>0</v>
      </c>
      <c r="H1392" s="224"/>
      <c r="I1392" s="134">
        <f t="shared" si="59"/>
        <v>7247</v>
      </c>
      <c r="J1392" s="134">
        <v>7104</v>
      </c>
      <c r="K1392" s="134">
        <v>143</v>
      </c>
      <c r="L1392" s="134">
        <v>14345</v>
      </c>
      <c r="M1392" s="134">
        <v>0</v>
      </c>
      <c r="N1392" s="221"/>
      <c r="O1392" s="222"/>
      <c r="P1392" s="222"/>
      <c r="Q1392" s="222"/>
      <c r="R1392" s="222"/>
      <c r="S1392" s="222"/>
      <c r="T1392" s="222"/>
      <c r="U1392" s="222"/>
      <c r="V1392" s="222"/>
      <c r="W1392" s="222"/>
      <c r="X1392" s="222"/>
      <c r="Y1392" s="222"/>
      <c r="Z1392" s="222"/>
      <c r="AA1392" s="222"/>
      <c r="AB1392" s="222"/>
      <c r="AC1392" s="222"/>
      <c r="AD1392" s="222"/>
    </row>
    <row r="1393" spans="1:30" s="151" customFormat="1" ht="9" customHeight="1" x14ac:dyDescent="0.2">
      <c r="A1393" s="226"/>
      <c r="B1393" s="124" t="s">
        <v>67</v>
      </c>
      <c r="C1393" s="133"/>
      <c r="D1393" s="134">
        <f t="shared" si="58"/>
        <v>4268</v>
      </c>
      <c r="E1393" s="134">
        <v>4262</v>
      </c>
      <c r="F1393" s="134">
        <v>6</v>
      </c>
      <c r="G1393" s="134">
        <v>2318</v>
      </c>
      <c r="H1393" s="224"/>
      <c r="I1393" s="134">
        <f t="shared" si="59"/>
        <v>635</v>
      </c>
      <c r="J1393" s="134">
        <v>615</v>
      </c>
      <c r="K1393" s="134">
        <v>20</v>
      </c>
      <c r="L1393" s="134">
        <v>4936</v>
      </c>
      <c r="M1393" s="134">
        <v>0</v>
      </c>
      <c r="N1393" s="221"/>
      <c r="O1393" s="222"/>
      <c r="P1393" s="222"/>
      <c r="Q1393" s="222"/>
      <c r="R1393" s="222"/>
      <c r="S1393" s="222"/>
      <c r="T1393" s="222"/>
      <c r="U1393" s="222"/>
      <c r="V1393" s="222"/>
      <c r="W1393" s="222"/>
      <c r="X1393" s="222"/>
      <c r="Y1393" s="222"/>
      <c r="Z1393" s="222"/>
      <c r="AA1393" s="222"/>
      <c r="AB1393" s="222"/>
      <c r="AC1393" s="222"/>
      <c r="AD1393" s="222"/>
    </row>
    <row r="1394" spans="1:30" s="151" customFormat="1" ht="9" customHeight="1" x14ac:dyDescent="0.2">
      <c r="A1394" s="226"/>
      <c r="B1394" s="124" t="s">
        <v>68</v>
      </c>
      <c r="C1394" s="133"/>
      <c r="D1394" s="134">
        <f t="shared" si="58"/>
        <v>11607</v>
      </c>
      <c r="E1394" s="134">
        <v>8954</v>
      </c>
      <c r="F1394" s="134">
        <v>2653</v>
      </c>
      <c r="G1394" s="134">
        <v>364</v>
      </c>
      <c r="H1394" s="224"/>
      <c r="I1394" s="134">
        <f t="shared" si="59"/>
        <v>2947</v>
      </c>
      <c r="J1394" s="134">
        <v>2892</v>
      </c>
      <c r="K1394" s="134">
        <v>55</v>
      </c>
      <c r="L1394" s="134">
        <v>4767</v>
      </c>
      <c r="M1394" s="134">
        <v>0</v>
      </c>
      <c r="N1394" s="221"/>
      <c r="O1394" s="222"/>
      <c r="P1394" s="222"/>
      <c r="Q1394" s="222"/>
      <c r="R1394" s="222"/>
      <c r="S1394" s="222"/>
      <c r="T1394" s="222"/>
      <c r="U1394" s="222"/>
      <c r="V1394" s="222"/>
      <c r="W1394" s="222"/>
      <c r="X1394" s="222"/>
      <c r="Y1394" s="222"/>
      <c r="Z1394" s="222"/>
      <c r="AA1394" s="222"/>
      <c r="AB1394" s="222"/>
      <c r="AC1394" s="222"/>
      <c r="AD1394" s="222"/>
    </row>
    <row r="1395" spans="1:30" s="151" customFormat="1" ht="9" customHeight="1" x14ac:dyDescent="0.2">
      <c r="A1395" s="229" t="s">
        <v>69</v>
      </c>
      <c r="B1395" s="234" t="s">
        <v>70</v>
      </c>
      <c r="C1395" s="139"/>
      <c r="D1395" s="140">
        <f t="shared" si="58"/>
        <v>2707</v>
      </c>
      <c r="E1395" s="140">
        <v>2707</v>
      </c>
      <c r="F1395" s="140">
        <v>0</v>
      </c>
      <c r="G1395" s="140">
        <v>0</v>
      </c>
      <c r="H1395" s="230"/>
      <c r="I1395" s="140">
        <f t="shared" si="59"/>
        <v>1986</v>
      </c>
      <c r="J1395" s="140">
        <v>1986</v>
      </c>
      <c r="K1395" s="140">
        <v>0</v>
      </c>
      <c r="L1395" s="140">
        <v>5999</v>
      </c>
      <c r="M1395" s="140">
        <v>0</v>
      </c>
      <c r="N1395" s="221"/>
      <c r="O1395" s="222"/>
      <c r="P1395" s="222"/>
      <c r="Q1395" s="222"/>
      <c r="R1395" s="222"/>
      <c r="S1395" s="222"/>
      <c r="T1395" s="222"/>
      <c r="U1395" s="222"/>
      <c r="V1395" s="222"/>
      <c r="W1395" s="222"/>
      <c r="X1395" s="222"/>
      <c r="Y1395" s="222"/>
      <c r="Z1395" s="222"/>
      <c r="AA1395" s="222"/>
      <c r="AB1395" s="222"/>
      <c r="AC1395" s="222"/>
      <c r="AD1395" s="222"/>
    </row>
    <row r="1396" spans="1:30" s="151" customFormat="1" ht="9" customHeight="1" x14ac:dyDescent="0.2">
      <c r="A1396" s="226"/>
      <c r="B1396" s="124" t="s">
        <v>71</v>
      </c>
      <c r="C1396" s="133"/>
      <c r="D1396" s="134">
        <f t="shared" si="58"/>
        <v>18</v>
      </c>
      <c r="E1396" s="134">
        <v>18</v>
      </c>
      <c r="F1396" s="134">
        <v>0</v>
      </c>
      <c r="G1396" s="134">
        <v>0</v>
      </c>
      <c r="H1396" s="224"/>
      <c r="I1396" s="134">
        <f t="shared" si="59"/>
        <v>830</v>
      </c>
      <c r="J1396" s="134">
        <v>830</v>
      </c>
      <c r="K1396" s="134">
        <v>0</v>
      </c>
      <c r="L1396" s="134">
        <v>3499</v>
      </c>
      <c r="M1396" s="134">
        <v>0</v>
      </c>
      <c r="N1396" s="221"/>
      <c r="O1396" s="222"/>
      <c r="P1396" s="222"/>
      <c r="Q1396" s="222"/>
      <c r="R1396" s="222"/>
      <c r="S1396" s="222"/>
      <c r="T1396" s="222"/>
      <c r="U1396" s="222"/>
      <c r="V1396" s="222"/>
      <c r="W1396" s="222"/>
      <c r="X1396" s="222"/>
      <c r="Y1396" s="222"/>
      <c r="Z1396" s="222"/>
      <c r="AA1396" s="222"/>
      <c r="AB1396" s="222"/>
      <c r="AC1396" s="222"/>
      <c r="AD1396" s="222"/>
    </row>
    <row r="1397" spans="1:30" s="151" customFormat="1" ht="9" customHeight="1" x14ac:dyDescent="0.2">
      <c r="A1397" s="226"/>
      <c r="B1397" s="124" t="s">
        <v>72</v>
      </c>
      <c r="C1397" s="133"/>
      <c r="D1397" s="134">
        <f t="shared" si="58"/>
        <v>19180</v>
      </c>
      <c r="E1397" s="134">
        <v>17566</v>
      </c>
      <c r="F1397" s="134">
        <v>1614</v>
      </c>
      <c r="G1397" s="134">
        <v>9</v>
      </c>
      <c r="H1397" s="224"/>
      <c r="I1397" s="134">
        <f t="shared" si="59"/>
        <v>4939</v>
      </c>
      <c r="J1397" s="134">
        <v>4437</v>
      </c>
      <c r="K1397" s="134">
        <v>502</v>
      </c>
      <c r="L1397" s="134">
        <v>16421</v>
      </c>
      <c r="M1397" s="134">
        <v>3978</v>
      </c>
      <c r="N1397" s="221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</row>
    <row r="1398" spans="1:30" s="151" customFormat="1" ht="9" customHeight="1" x14ac:dyDescent="0.2">
      <c r="A1398" s="226"/>
      <c r="B1398" s="124" t="s">
        <v>73</v>
      </c>
      <c r="C1398" s="133"/>
      <c r="D1398" s="134">
        <f t="shared" si="58"/>
        <v>0</v>
      </c>
      <c r="E1398" s="134">
        <v>0</v>
      </c>
      <c r="F1398" s="134">
        <v>0</v>
      </c>
      <c r="G1398" s="134">
        <v>0</v>
      </c>
      <c r="H1398" s="224"/>
      <c r="I1398" s="134">
        <f t="shared" si="59"/>
        <v>151</v>
      </c>
      <c r="J1398" s="134">
        <v>151</v>
      </c>
      <c r="K1398" s="134">
        <v>0</v>
      </c>
      <c r="L1398" s="134">
        <v>1258</v>
      </c>
      <c r="M1398" s="134">
        <v>2</v>
      </c>
      <c r="N1398" s="221"/>
      <c r="O1398" s="222"/>
      <c r="P1398" s="222"/>
      <c r="Q1398" s="222"/>
      <c r="R1398" s="222"/>
      <c r="S1398" s="222"/>
      <c r="T1398" s="222"/>
      <c r="U1398" s="222"/>
      <c r="V1398" s="222"/>
      <c r="W1398" s="222"/>
      <c r="X1398" s="222"/>
      <c r="Y1398" s="222"/>
      <c r="Z1398" s="222"/>
      <c r="AA1398" s="222"/>
      <c r="AB1398" s="222"/>
      <c r="AC1398" s="222"/>
      <c r="AD1398" s="222"/>
    </row>
    <row r="1399" spans="1:30" s="151" customFormat="1" ht="9" customHeight="1" x14ac:dyDescent="0.2">
      <c r="A1399" s="229" t="s">
        <v>74</v>
      </c>
      <c r="B1399" s="234" t="s">
        <v>75</v>
      </c>
      <c r="C1399" s="139"/>
      <c r="D1399" s="140">
        <f t="shared" si="58"/>
        <v>16109</v>
      </c>
      <c r="E1399" s="140">
        <v>15216</v>
      </c>
      <c r="F1399" s="140">
        <v>893</v>
      </c>
      <c r="G1399" s="140">
        <v>66</v>
      </c>
      <c r="H1399" s="230"/>
      <c r="I1399" s="140">
        <f t="shared" si="59"/>
        <v>1603</v>
      </c>
      <c r="J1399" s="140">
        <v>1586</v>
      </c>
      <c r="K1399" s="140">
        <v>17</v>
      </c>
      <c r="L1399" s="140">
        <v>2523</v>
      </c>
      <c r="M1399" s="140">
        <v>1314</v>
      </c>
      <c r="N1399" s="221"/>
      <c r="O1399" s="222"/>
      <c r="P1399" s="222"/>
      <c r="Q1399" s="222"/>
      <c r="R1399" s="222"/>
      <c r="S1399" s="222"/>
      <c r="T1399" s="222"/>
      <c r="U1399" s="222"/>
      <c r="V1399" s="222"/>
      <c r="W1399" s="222"/>
      <c r="X1399" s="222"/>
      <c r="Y1399" s="222"/>
      <c r="Z1399" s="222"/>
      <c r="AA1399" s="222"/>
      <c r="AB1399" s="222"/>
      <c r="AC1399" s="222"/>
      <c r="AD1399" s="222"/>
    </row>
    <row r="1400" spans="1:30" s="151" customFormat="1" ht="9" customHeight="1" x14ac:dyDescent="0.2">
      <c r="A1400" s="226" t="s">
        <v>76</v>
      </c>
      <c r="B1400" s="124" t="s">
        <v>77</v>
      </c>
      <c r="C1400" s="133"/>
      <c r="D1400" s="134">
        <f t="shared" si="58"/>
        <v>2338</v>
      </c>
      <c r="E1400" s="134">
        <v>2338</v>
      </c>
      <c r="F1400" s="134">
        <v>0</v>
      </c>
      <c r="G1400" s="134">
        <v>17</v>
      </c>
      <c r="H1400" s="224"/>
      <c r="I1400" s="134">
        <f t="shared" si="59"/>
        <v>709</v>
      </c>
      <c r="J1400" s="134">
        <v>695</v>
      </c>
      <c r="K1400" s="134">
        <v>14</v>
      </c>
      <c r="L1400" s="134">
        <v>6301</v>
      </c>
      <c r="M1400" s="134">
        <v>0</v>
      </c>
      <c r="N1400" s="221"/>
      <c r="O1400" s="222"/>
      <c r="P1400" s="222"/>
      <c r="Q1400" s="222"/>
      <c r="R1400" s="222"/>
      <c r="S1400" s="222"/>
      <c r="T1400" s="222"/>
      <c r="U1400" s="222"/>
      <c r="V1400" s="222"/>
      <c r="W1400" s="222"/>
      <c r="X1400" s="222"/>
      <c r="Y1400" s="222"/>
      <c r="Z1400" s="222"/>
      <c r="AA1400" s="222"/>
      <c r="AB1400" s="222"/>
      <c r="AC1400" s="222"/>
      <c r="AD1400" s="222"/>
    </row>
    <row r="1401" spans="1:30" s="151" customFormat="1" ht="9" customHeight="1" x14ac:dyDescent="0.2">
      <c r="A1401" s="226"/>
      <c r="B1401" s="124" t="s">
        <v>78</v>
      </c>
      <c r="C1401" s="133"/>
      <c r="D1401" s="134">
        <f t="shared" si="58"/>
        <v>1923</v>
      </c>
      <c r="E1401" s="134">
        <v>1923</v>
      </c>
      <c r="F1401" s="134">
        <v>0</v>
      </c>
      <c r="G1401" s="134">
        <v>22</v>
      </c>
      <c r="H1401" s="224"/>
      <c r="I1401" s="134">
        <f t="shared" si="59"/>
        <v>3128</v>
      </c>
      <c r="J1401" s="134">
        <v>3013</v>
      </c>
      <c r="K1401" s="134">
        <v>115</v>
      </c>
      <c r="L1401" s="134">
        <v>1319</v>
      </c>
      <c r="M1401" s="134">
        <v>28</v>
      </c>
      <c r="N1401" s="221"/>
      <c r="O1401" s="222"/>
      <c r="P1401" s="222"/>
      <c r="Q1401" s="222"/>
      <c r="R1401" s="222"/>
      <c r="S1401" s="222"/>
      <c r="T1401" s="222"/>
      <c r="U1401" s="222"/>
      <c r="V1401" s="222"/>
      <c r="W1401" s="222"/>
      <c r="X1401" s="222"/>
      <c r="Y1401" s="222"/>
      <c r="Z1401" s="222"/>
      <c r="AA1401" s="222"/>
      <c r="AB1401" s="222"/>
      <c r="AC1401" s="222"/>
      <c r="AD1401" s="222"/>
    </row>
    <row r="1402" spans="1:30" s="151" customFormat="1" ht="9" customHeight="1" x14ac:dyDescent="0.2">
      <c r="A1402" s="226"/>
      <c r="B1402" s="124" t="s">
        <v>79</v>
      </c>
      <c r="C1402" s="133"/>
      <c r="D1402" s="134">
        <f t="shared" si="58"/>
        <v>1319</v>
      </c>
      <c r="E1402" s="134">
        <v>1319</v>
      </c>
      <c r="F1402" s="134">
        <v>0</v>
      </c>
      <c r="G1402" s="134">
        <v>60</v>
      </c>
      <c r="H1402" s="224"/>
      <c r="I1402" s="134">
        <f t="shared" si="59"/>
        <v>215</v>
      </c>
      <c r="J1402" s="134">
        <v>198</v>
      </c>
      <c r="K1402" s="134">
        <v>17</v>
      </c>
      <c r="L1402" s="134">
        <v>1594</v>
      </c>
      <c r="M1402" s="134">
        <v>0</v>
      </c>
      <c r="N1402" s="221"/>
      <c r="O1402" s="222"/>
      <c r="P1402" s="222"/>
      <c r="Q1402" s="222"/>
      <c r="R1402" s="222"/>
      <c r="S1402" s="222"/>
      <c r="T1402" s="222"/>
      <c r="U1402" s="222"/>
      <c r="V1402" s="222"/>
      <c r="W1402" s="222"/>
      <c r="X1402" s="222"/>
      <c r="Y1402" s="222"/>
      <c r="Z1402" s="222"/>
      <c r="AA1402" s="222"/>
      <c r="AB1402" s="222"/>
      <c r="AC1402" s="222"/>
      <c r="AD1402" s="222"/>
    </row>
    <row r="1403" spans="1:30" s="151" customFormat="1" ht="9" customHeight="1" x14ac:dyDescent="0.2">
      <c r="A1403" s="229"/>
      <c r="B1403" s="234" t="s">
        <v>80</v>
      </c>
      <c r="C1403" s="139"/>
      <c r="D1403" s="140">
        <f t="shared" si="58"/>
        <v>6148</v>
      </c>
      <c r="E1403" s="140">
        <v>6148</v>
      </c>
      <c r="F1403" s="140">
        <v>0</v>
      </c>
      <c r="G1403" s="140">
        <v>0</v>
      </c>
      <c r="H1403" s="230"/>
      <c r="I1403" s="140">
        <f t="shared" si="59"/>
        <v>508</v>
      </c>
      <c r="J1403" s="140">
        <v>466</v>
      </c>
      <c r="K1403" s="140">
        <v>42</v>
      </c>
      <c r="L1403" s="140">
        <v>4490</v>
      </c>
      <c r="M1403" s="140">
        <v>0</v>
      </c>
      <c r="N1403" s="221"/>
      <c r="O1403" s="222"/>
      <c r="P1403" s="222"/>
      <c r="Q1403" s="222"/>
      <c r="R1403" s="222"/>
      <c r="S1403" s="222"/>
      <c r="T1403" s="222"/>
      <c r="U1403" s="222"/>
      <c r="V1403" s="222"/>
      <c r="W1403" s="222"/>
      <c r="X1403" s="222"/>
      <c r="Y1403" s="222"/>
      <c r="Z1403" s="222"/>
      <c r="AA1403" s="222"/>
      <c r="AB1403" s="222"/>
      <c r="AC1403" s="222"/>
      <c r="AD1403" s="222"/>
    </row>
    <row r="1404" spans="1:30" s="151" customFormat="1" ht="9" customHeight="1" x14ac:dyDescent="0.2">
      <c r="A1404" s="226"/>
      <c r="B1404" s="124" t="s">
        <v>81</v>
      </c>
      <c r="C1404" s="133"/>
      <c r="D1404" s="134">
        <f t="shared" si="58"/>
        <v>10101</v>
      </c>
      <c r="E1404" s="134">
        <v>9378</v>
      </c>
      <c r="F1404" s="134">
        <v>723</v>
      </c>
      <c r="G1404" s="134">
        <v>0</v>
      </c>
      <c r="H1404" s="224"/>
      <c r="I1404" s="134">
        <f t="shared" si="59"/>
        <v>2495</v>
      </c>
      <c r="J1404" s="134">
        <v>2298</v>
      </c>
      <c r="K1404" s="134">
        <v>197</v>
      </c>
      <c r="L1404" s="134">
        <v>7805</v>
      </c>
      <c r="M1404" s="134">
        <v>0</v>
      </c>
      <c r="N1404" s="221"/>
      <c r="O1404" s="222"/>
      <c r="P1404" s="222"/>
      <c r="Q1404" s="222"/>
      <c r="R1404" s="222"/>
      <c r="S1404" s="222"/>
      <c r="T1404" s="222"/>
      <c r="U1404" s="222"/>
      <c r="V1404" s="222"/>
      <c r="W1404" s="222"/>
      <c r="X1404" s="222"/>
      <c r="Y1404" s="222"/>
      <c r="Z1404" s="222"/>
      <c r="AA1404" s="222"/>
      <c r="AB1404" s="222"/>
      <c r="AC1404" s="222"/>
      <c r="AD1404" s="222"/>
    </row>
    <row r="1405" spans="1:30" s="151" customFormat="1" ht="9" customHeight="1" x14ac:dyDescent="0.2">
      <c r="A1405" s="226" t="s">
        <v>82</v>
      </c>
      <c r="B1405" s="124" t="s">
        <v>83</v>
      </c>
      <c r="C1405" s="133"/>
      <c r="D1405" s="134">
        <f t="shared" si="58"/>
        <v>3692</v>
      </c>
      <c r="E1405" s="134">
        <v>3692</v>
      </c>
      <c r="F1405" s="134">
        <v>0</v>
      </c>
      <c r="G1405" s="134">
        <v>46</v>
      </c>
      <c r="H1405" s="224"/>
      <c r="I1405" s="134">
        <f t="shared" si="59"/>
        <v>1353</v>
      </c>
      <c r="J1405" s="134">
        <v>1345</v>
      </c>
      <c r="K1405" s="134">
        <v>8</v>
      </c>
      <c r="L1405" s="134">
        <v>1540</v>
      </c>
      <c r="M1405" s="134">
        <v>0</v>
      </c>
      <c r="N1405" s="221"/>
      <c r="O1405" s="222"/>
      <c r="P1405" s="222"/>
      <c r="Q1405" s="222"/>
      <c r="R1405" s="222"/>
      <c r="S1405" s="222"/>
      <c r="T1405" s="222"/>
      <c r="U1405" s="222"/>
      <c r="V1405" s="222"/>
      <c r="W1405" s="222"/>
      <c r="X1405" s="222"/>
      <c r="Y1405" s="222"/>
      <c r="Z1405" s="222"/>
      <c r="AA1405" s="222"/>
      <c r="AB1405" s="222"/>
      <c r="AC1405" s="222"/>
      <c r="AD1405" s="222"/>
    </row>
    <row r="1406" spans="1:30" s="151" customFormat="1" ht="9" customHeight="1" x14ac:dyDescent="0.2">
      <c r="A1406" s="226"/>
      <c r="B1406" s="124" t="s">
        <v>84</v>
      </c>
      <c r="C1406" s="133"/>
      <c r="D1406" s="134">
        <f t="shared" si="58"/>
        <v>2398</v>
      </c>
      <c r="E1406" s="134">
        <v>2398</v>
      </c>
      <c r="F1406" s="134">
        <v>0</v>
      </c>
      <c r="G1406" s="134">
        <v>0</v>
      </c>
      <c r="H1406" s="224"/>
      <c r="I1406" s="134">
        <f t="shared" si="59"/>
        <v>674</v>
      </c>
      <c r="J1406" s="134">
        <v>674</v>
      </c>
      <c r="K1406" s="134">
        <v>0</v>
      </c>
      <c r="L1406" s="134">
        <v>953</v>
      </c>
      <c r="M1406" s="134">
        <v>0</v>
      </c>
      <c r="N1406" s="221"/>
      <c r="O1406" s="222"/>
      <c r="P1406" s="222"/>
      <c r="Q1406" s="222"/>
      <c r="R1406" s="222"/>
      <c r="S1406" s="222"/>
      <c r="T1406" s="222"/>
      <c r="U1406" s="222"/>
      <c r="V1406" s="222"/>
      <c r="W1406" s="222"/>
      <c r="X1406" s="222"/>
      <c r="Y1406" s="222"/>
      <c r="Z1406" s="222"/>
      <c r="AA1406" s="222"/>
      <c r="AB1406" s="222"/>
      <c r="AC1406" s="222"/>
      <c r="AD1406" s="222"/>
    </row>
    <row r="1407" spans="1:30" s="151" customFormat="1" ht="9" customHeight="1" x14ac:dyDescent="0.2">
      <c r="A1407" s="229"/>
      <c r="B1407" s="234" t="s">
        <v>85</v>
      </c>
      <c r="C1407" s="139"/>
      <c r="D1407" s="140">
        <f t="shared" si="58"/>
        <v>17302</v>
      </c>
      <c r="E1407" s="140">
        <v>16186</v>
      </c>
      <c r="F1407" s="140">
        <v>1116</v>
      </c>
      <c r="G1407" s="140">
        <v>145</v>
      </c>
      <c r="H1407" s="230"/>
      <c r="I1407" s="140">
        <f t="shared" si="59"/>
        <v>3097</v>
      </c>
      <c r="J1407" s="140">
        <v>2923</v>
      </c>
      <c r="K1407" s="140">
        <v>174</v>
      </c>
      <c r="L1407" s="140">
        <v>6982</v>
      </c>
      <c r="M1407" s="140">
        <v>2</v>
      </c>
      <c r="N1407" s="221"/>
      <c r="O1407" s="222"/>
      <c r="P1407" s="222"/>
      <c r="Q1407" s="222"/>
      <c r="R1407" s="222"/>
      <c r="S1407" s="222"/>
      <c r="T1407" s="222"/>
      <c r="U1407" s="222"/>
      <c r="V1407" s="222"/>
      <c r="W1407" s="222"/>
      <c r="X1407" s="222"/>
      <c r="Y1407" s="222"/>
      <c r="Z1407" s="222"/>
      <c r="AA1407" s="222"/>
      <c r="AB1407" s="222"/>
      <c r="AC1407" s="222"/>
      <c r="AD1407" s="222"/>
    </row>
    <row r="1408" spans="1:30" s="151" customFormat="1" ht="9" customHeight="1" x14ac:dyDescent="0.2">
      <c r="A1408" s="226" t="s">
        <v>86</v>
      </c>
      <c r="B1408" s="124" t="s">
        <v>87</v>
      </c>
      <c r="C1408" s="133"/>
      <c r="D1408" s="134">
        <f t="shared" si="58"/>
        <v>20303</v>
      </c>
      <c r="E1408" s="134">
        <v>18328</v>
      </c>
      <c r="F1408" s="134">
        <v>1975</v>
      </c>
      <c r="G1408" s="134">
        <v>49</v>
      </c>
      <c r="H1408" s="224"/>
      <c r="I1408" s="134">
        <f t="shared" si="59"/>
        <v>2880</v>
      </c>
      <c r="J1408" s="134">
        <v>2652</v>
      </c>
      <c r="K1408" s="134">
        <v>228</v>
      </c>
      <c r="L1408" s="134">
        <v>10327</v>
      </c>
      <c r="M1408" s="134">
        <v>3491</v>
      </c>
      <c r="N1408" s="221"/>
      <c r="O1408" s="222"/>
      <c r="P1408" s="222"/>
      <c r="Q1408" s="222"/>
      <c r="R1408" s="222"/>
      <c r="S1408" s="222"/>
      <c r="T1408" s="222"/>
      <c r="U1408" s="222"/>
      <c r="V1408" s="222"/>
      <c r="W1408" s="222"/>
      <c r="X1408" s="222"/>
      <c r="Y1408" s="222"/>
      <c r="Z1408" s="222"/>
      <c r="AA1408" s="222"/>
      <c r="AB1408" s="222"/>
      <c r="AC1408" s="222"/>
      <c r="AD1408" s="222"/>
    </row>
    <row r="1409" spans="1:30" s="151" customFormat="1" ht="9" customHeight="1" x14ac:dyDescent="0.2">
      <c r="A1409" s="226" t="s">
        <v>88</v>
      </c>
      <c r="B1409" s="124" t="s">
        <v>88</v>
      </c>
      <c r="C1409" s="133"/>
      <c r="D1409" s="134">
        <f t="shared" si="58"/>
        <v>4562</v>
      </c>
      <c r="E1409" s="134">
        <v>3509</v>
      </c>
      <c r="F1409" s="134">
        <v>1053</v>
      </c>
      <c r="G1409" s="134">
        <v>0</v>
      </c>
      <c r="H1409" s="224"/>
      <c r="I1409" s="134">
        <f t="shared" si="59"/>
        <v>1002</v>
      </c>
      <c r="J1409" s="134">
        <v>995</v>
      </c>
      <c r="K1409" s="134">
        <v>7</v>
      </c>
      <c r="L1409" s="134">
        <v>2697</v>
      </c>
      <c r="M1409" s="134">
        <v>0</v>
      </c>
      <c r="N1409" s="221"/>
      <c r="O1409" s="222"/>
      <c r="P1409" s="222"/>
      <c r="Q1409" s="222"/>
      <c r="R1409" s="222"/>
      <c r="S1409" s="222"/>
      <c r="T1409" s="222"/>
      <c r="U1409" s="222"/>
      <c r="V1409" s="222"/>
      <c r="W1409" s="222"/>
      <c r="X1409" s="222"/>
      <c r="Y1409" s="222"/>
      <c r="Z1409" s="222"/>
      <c r="AA1409" s="222"/>
      <c r="AB1409" s="222"/>
      <c r="AC1409" s="222"/>
      <c r="AD1409" s="222"/>
    </row>
    <row r="1410" spans="1:30" s="151" customFormat="1" ht="9" customHeight="1" x14ac:dyDescent="0.2">
      <c r="A1410" s="219"/>
      <c r="B1410" s="219"/>
      <c r="C1410" s="219"/>
      <c r="D1410" s="235"/>
      <c r="E1410" s="220"/>
      <c r="F1410" s="220"/>
      <c r="G1410" s="220"/>
      <c r="H1410" s="220"/>
      <c r="I1410" s="220"/>
      <c r="J1410" s="220"/>
      <c r="K1410" s="220"/>
      <c r="L1410" s="220"/>
      <c r="M1410" s="220"/>
      <c r="N1410" s="221"/>
      <c r="O1410" s="222"/>
      <c r="P1410" s="222"/>
      <c r="Q1410" s="222"/>
      <c r="R1410" s="222"/>
      <c r="S1410" s="222"/>
      <c r="T1410" s="222"/>
      <c r="U1410" s="222"/>
      <c r="V1410" s="222"/>
      <c r="W1410" s="222"/>
      <c r="X1410" s="222"/>
      <c r="Y1410" s="222"/>
      <c r="Z1410" s="222"/>
      <c r="AA1410" s="222"/>
      <c r="AB1410" s="222"/>
      <c r="AC1410" s="222"/>
      <c r="AD1410" s="222"/>
    </row>
    <row r="1411" spans="1:30" s="153" customFormat="1" ht="9" customHeight="1" x14ac:dyDescent="0.2">
      <c r="A1411" s="136">
        <v>2017</v>
      </c>
      <c r="B1411" s="223"/>
      <c r="C1411" s="223"/>
      <c r="D1411" s="224"/>
      <c r="E1411" s="224"/>
      <c r="F1411" s="224"/>
      <c r="G1411" s="224"/>
      <c r="H1411" s="224"/>
      <c r="I1411" s="224"/>
      <c r="J1411" s="224"/>
      <c r="K1411" s="224"/>
      <c r="L1411" s="224"/>
      <c r="M1411" s="224"/>
      <c r="N1411" s="227"/>
      <c r="O1411" s="228"/>
      <c r="P1411" s="228"/>
      <c r="Q1411" s="228"/>
      <c r="R1411" s="228"/>
      <c r="S1411" s="228"/>
      <c r="T1411" s="228"/>
      <c r="U1411" s="228"/>
      <c r="V1411" s="228"/>
      <c r="W1411" s="228"/>
      <c r="X1411" s="228"/>
      <c r="Y1411" s="228"/>
      <c r="Z1411" s="228"/>
      <c r="AA1411" s="228"/>
      <c r="AB1411" s="228"/>
      <c r="AC1411" s="228"/>
      <c r="AD1411" s="228"/>
    </row>
    <row r="1412" spans="1:30" s="153" customFormat="1" ht="9" customHeight="1" x14ac:dyDescent="0.2">
      <c r="A1412" s="162" t="s">
        <v>10</v>
      </c>
      <c r="B1412" s="472"/>
      <c r="C1412" s="628">
        <f>SUM(D1414:D1472)</f>
        <v>1257625</v>
      </c>
      <c r="D1412" s="628"/>
      <c r="E1412" s="472">
        <f>SUM(E1414:E1472)</f>
        <v>896236</v>
      </c>
      <c r="F1412" s="472">
        <f>SUM(F1414:F1472)</f>
        <v>361389</v>
      </c>
      <c r="G1412" s="472">
        <f>SUM(G1414:G1472)</f>
        <v>9867</v>
      </c>
      <c r="H1412" s="472"/>
      <c r="I1412" s="472">
        <f>SUM(I1414:I1472)</f>
        <v>212183</v>
      </c>
      <c r="J1412" s="472">
        <f>SUM(J1414:J1472)</f>
        <v>187342</v>
      </c>
      <c r="K1412" s="472">
        <f>SUM(K1414:K1472)</f>
        <v>24841</v>
      </c>
      <c r="L1412" s="472">
        <f>SUM(L1414:L1472)</f>
        <v>386062</v>
      </c>
      <c r="M1412" s="472">
        <f>SUM(M1414:M1472)</f>
        <v>43493</v>
      </c>
      <c r="N1412" s="472"/>
      <c r="O1412" s="228"/>
      <c r="P1412" s="228"/>
      <c r="Q1412" s="228"/>
      <c r="R1412" s="228"/>
      <c r="S1412" s="228"/>
      <c r="T1412" s="228"/>
      <c r="U1412" s="228"/>
      <c r="V1412" s="228"/>
      <c r="W1412" s="228"/>
      <c r="X1412" s="228"/>
      <c r="Y1412" s="228"/>
      <c r="Z1412" s="228"/>
      <c r="AA1412" s="228"/>
      <c r="AB1412" s="228"/>
      <c r="AC1412" s="228"/>
      <c r="AD1412" s="228"/>
    </row>
    <row r="1413" spans="1:30" s="153" customFormat="1" ht="3.95" customHeight="1" x14ac:dyDescent="0.2">
      <c r="A1413" s="162"/>
      <c r="B1413" s="472"/>
      <c r="C1413" s="472"/>
      <c r="D1413" s="472"/>
      <c r="E1413" s="472"/>
      <c r="F1413" s="472"/>
      <c r="G1413" s="472"/>
      <c r="H1413" s="472"/>
      <c r="I1413" s="472"/>
      <c r="J1413" s="472"/>
      <c r="K1413" s="472"/>
      <c r="L1413" s="472"/>
      <c r="M1413" s="472"/>
      <c r="N1413" s="472"/>
      <c r="O1413" s="228"/>
      <c r="P1413" s="228"/>
      <c r="Q1413" s="228"/>
      <c r="R1413" s="228"/>
      <c r="S1413" s="228"/>
      <c r="T1413" s="228"/>
      <c r="U1413" s="228"/>
      <c r="V1413" s="228"/>
      <c r="W1413" s="228"/>
      <c r="X1413" s="228"/>
      <c r="Y1413" s="228"/>
      <c r="Z1413" s="228"/>
      <c r="AA1413" s="228"/>
      <c r="AB1413" s="228"/>
      <c r="AC1413" s="228"/>
      <c r="AD1413" s="228"/>
    </row>
    <row r="1414" spans="1:30" s="153" customFormat="1" ht="9" customHeight="1" x14ac:dyDescent="0.2">
      <c r="A1414" s="226" t="s">
        <v>14</v>
      </c>
      <c r="B1414" s="124" t="s">
        <v>14</v>
      </c>
      <c r="C1414" s="133"/>
      <c r="D1414" s="134">
        <f>SUM(E1414:F1414)</f>
        <v>10800</v>
      </c>
      <c r="E1414" s="134">
        <v>7869</v>
      </c>
      <c r="F1414" s="134">
        <v>2931</v>
      </c>
      <c r="G1414" s="134">
        <v>30</v>
      </c>
      <c r="H1414" s="224"/>
      <c r="I1414" s="134">
        <f>SUM(J1414:K1414)</f>
        <v>1776</v>
      </c>
      <c r="J1414" s="134">
        <v>1716</v>
      </c>
      <c r="K1414" s="134">
        <v>60</v>
      </c>
      <c r="L1414" s="134">
        <v>2893</v>
      </c>
      <c r="M1414" s="134">
        <v>87</v>
      </c>
      <c r="N1414" s="227"/>
      <c r="O1414" s="228"/>
      <c r="P1414" s="228"/>
      <c r="Q1414" s="228"/>
      <c r="R1414" s="228"/>
      <c r="S1414" s="228"/>
      <c r="T1414" s="228"/>
      <c r="U1414" s="228"/>
      <c r="V1414" s="228"/>
      <c r="W1414" s="228"/>
      <c r="X1414" s="228"/>
      <c r="Y1414" s="228"/>
      <c r="Z1414" s="228"/>
      <c r="AA1414" s="228"/>
      <c r="AB1414" s="228"/>
      <c r="AC1414" s="228"/>
      <c r="AD1414" s="228"/>
    </row>
    <row r="1415" spans="1:30" s="153" customFormat="1" ht="9" customHeight="1" x14ac:dyDescent="0.2">
      <c r="A1415" s="226" t="s">
        <v>15</v>
      </c>
      <c r="B1415" s="124" t="s">
        <v>16</v>
      </c>
      <c r="C1415" s="133"/>
      <c r="D1415" s="134">
        <f>SUM(E1415:F1415)</f>
        <v>6020</v>
      </c>
      <c r="E1415" s="134">
        <v>6019</v>
      </c>
      <c r="F1415" s="134">
        <v>1</v>
      </c>
      <c r="G1415" s="134">
        <v>19</v>
      </c>
      <c r="H1415" s="224"/>
      <c r="I1415" s="134">
        <f>SUM(J1415:K1415)</f>
        <v>282</v>
      </c>
      <c r="J1415" s="134">
        <v>237</v>
      </c>
      <c r="K1415" s="134">
        <v>45</v>
      </c>
      <c r="L1415" s="134">
        <v>4136</v>
      </c>
      <c r="M1415" s="134">
        <v>0</v>
      </c>
      <c r="N1415" s="227"/>
      <c r="O1415" s="228"/>
      <c r="P1415" s="228"/>
      <c r="Q1415" s="228"/>
      <c r="R1415" s="228"/>
      <c r="S1415" s="228"/>
      <c r="T1415" s="228"/>
      <c r="U1415" s="228"/>
      <c r="V1415" s="228"/>
      <c r="W1415" s="228"/>
      <c r="X1415" s="228"/>
      <c r="Y1415" s="228"/>
      <c r="Z1415" s="228"/>
      <c r="AA1415" s="228"/>
      <c r="AB1415" s="228"/>
      <c r="AC1415" s="228"/>
      <c r="AD1415" s="228"/>
    </row>
    <row r="1416" spans="1:30" s="153" customFormat="1" ht="9" customHeight="1" x14ac:dyDescent="0.2">
      <c r="A1416" s="226"/>
      <c r="B1416" s="124" t="s">
        <v>17</v>
      </c>
      <c r="C1416" s="133"/>
      <c r="D1416" s="134">
        <f>SUM(E1416:F1416)</f>
        <v>51606</v>
      </c>
      <c r="E1416" s="134">
        <v>51221</v>
      </c>
      <c r="F1416" s="134">
        <v>385</v>
      </c>
      <c r="G1416" s="134">
        <v>5</v>
      </c>
      <c r="H1416" s="224"/>
      <c r="I1416" s="134">
        <f>SUM(J1416:K1416)</f>
        <v>1402</v>
      </c>
      <c r="J1416" s="134">
        <v>1193</v>
      </c>
      <c r="K1416" s="134">
        <v>209</v>
      </c>
      <c r="L1416" s="134">
        <v>8436</v>
      </c>
      <c r="M1416" s="134">
        <v>1843</v>
      </c>
      <c r="N1416" s="227"/>
      <c r="O1416" s="228"/>
      <c r="P1416" s="228"/>
      <c r="Q1416" s="228"/>
      <c r="R1416" s="228"/>
      <c r="S1416" s="228"/>
      <c r="T1416" s="228"/>
      <c r="U1416" s="228"/>
      <c r="V1416" s="228"/>
      <c r="W1416" s="228"/>
      <c r="X1416" s="228"/>
      <c r="Y1416" s="228"/>
      <c r="Z1416" s="228"/>
      <c r="AA1416" s="228"/>
      <c r="AB1416" s="228"/>
      <c r="AC1416" s="228"/>
      <c r="AD1416" s="228"/>
    </row>
    <row r="1417" spans="1:30" s="153" customFormat="1" ht="9" customHeight="1" x14ac:dyDescent="0.2">
      <c r="A1417" s="229" t="s">
        <v>112</v>
      </c>
      <c r="B1417" s="234" t="s">
        <v>18</v>
      </c>
      <c r="C1417" s="139"/>
      <c r="D1417" s="140">
        <f t="shared" ref="D1417:D1472" si="60">SUM(E1417:F1417)</f>
        <v>12010</v>
      </c>
      <c r="E1417" s="140">
        <v>11980</v>
      </c>
      <c r="F1417" s="140">
        <v>30</v>
      </c>
      <c r="G1417" s="140">
        <v>25</v>
      </c>
      <c r="H1417" s="230"/>
      <c r="I1417" s="140">
        <f t="shared" ref="I1417:I1472" si="61">SUM(J1417:K1417)</f>
        <v>1121</v>
      </c>
      <c r="J1417" s="140">
        <v>1042</v>
      </c>
      <c r="K1417" s="140">
        <v>79</v>
      </c>
      <c r="L1417" s="140">
        <v>4181</v>
      </c>
      <c r="M1417" s="140">
        <v>1072</v>
      </c>
      <c r="N1417" s="227"/>
      <c r="O1417" s="228"/>
      <c r="P1417" s="228"/>
      <c r="Q1417" s="228"/>
      <c r="R1417" s="228"/>
      <c r="S1417" s="228"/>
      <c r="T1417" s="228"/>
      <c r="U1417" s="228"/>
      <c r="V1417" s="228"/>
      <c r="W1417" s="228"/>
      <c r="X1417" s="228"/>
      <c r="Y1417" s="228"/>
      <c r="Z1417" s="228"/>
      <c r="AA1417" s="228"/>
      <c r="AB1417" s="228"/>
      <c r="AC1417" s="228"/>
      <c r="AD1417" s="228"/>
    </row>
    <row r="1418" spans="1:30" s="153" customFormat="1" ht="9" customHeight="1" x14ac:dyDescent="0.2">
      <c r="A1418" s="226"/>
      <c r="B1418" s="124" t="s">
        <v>19</v>
      </c>
      <c r="C1418" s="133"/>
      <c r="D1418" s="134">
        <f t="shared" si="60"/>
        <v>1144</v>
      </c>
      <c r="E1418" s="134">
        <v>666</v>
      </c>
      <c r="F1418" s="134">
        <v>478</v>
      </c>
      <c r="G1418" s="134">
        <v>0</v>
      </c>
      <c r="H1418" s="224"/>
      <c r="I1418" s="134">
        <f t="shared" si="61"/>
        <v>677</v>
      </c>
      <c r="J1418" s="134">
        <v>598</v>
      </c>
      <c r="K1418" s="134">
        <v>79</v>
      </c>
      <c r="L1418" s="134">
        <v>2577</v>
      </c>
      <c r="M1418" s="134">
        <v>0</v>
      </c>
      <c r="N1418" s="227"/>
      <c r="O1418" s="228"/>
      <c r="P1418" s="228"/>
      <c r="Q1418" s="228"/>
      <c r="R1418" s="228"/>
      <c r="S1418" s="228"/>
      <c r="T1418" s="228"/>
      <c r="U1418" s="228"/>
      <c r="V1418" s="228"/>
      <c r="W1418" s="228"/>
      <c r="X1418" s="228"/>
      <c r="Y1418" s="228"/>
      <c r="Z1418" s="228"/>
      <c r="AA1418" s="228"/>
      <c r="AB1418" s="228"/>
      <c r="AC1418" s="228"/>
      <c r="AD1418" s="228"/>
    </row>
    <row r="1419" spans="1:30" s="153" customFormat="1" ht="9" customHeight="1" x14ac:dyDescent="0.2">
      <c r="A1419" s="226"/>
      <c r="B1419" s="124" t="s">
        <v>20</v>
      </c>
      <c r="C1419" s="133"/>
      <c r="D1419" s="134">
        <f t="shared" si="60"/>
        <v>38934</v>
      </c>
      <c r="E1419" s="134">
        <v>13379</v>
      </c>
      <c r="F1419" s="134">
        <v>25555</v>
      </c>
      <c r="G1419" s="134">
        <v>1294</v>
      </c>
      <c r="H1419" s="224"/>
      <c r="I1419" s="134">
        <f t="shared" si="61"/>
        <v>9173</v>
      </c>
      <c r="J1419" s="134">
        <v>2234</v>
      </c>
      <c r="K1419" s="134">
        <v>6939</v>
      </c>
      <c r="L1419" s="134">
        <v>372</v>
      </c>
      <c r="M1419" s="134">
        <v>0</v>
      </c>
      <c r="N1419" s="227"/>
      <c r="O1419" s="228"/>
      <c r="P1419" s="228"/>
      <c r="Q1419" s="228"/>
      <c r="R1419" s="228"/>
      <c r="S1419" s="228"/>
      <c r="T1419" s="228"/>
      <c r="U1419" s="228"/>
      <c r="V1419" s="228"/>
      <c r="W1419" s="228"/>
      <c r="X1419" s="228"/>
      <c r="Y1419" s="228"/>
      <c r="Z1419" s="228"/>
      <c r="AA1419" s="228"/>
      <c r="AB1419" s="228"/>
      <c r="AC1419" s="228"/>
      <c r="AD1419" s="228"/>
    </row>
    <row r="1420" spans="1:30" s="153" customFormat="1" ht="9" customHeight="1" x14ac:dyDescent="0.2">
      <c r="A1420" s="226" t="s">
        <v>21</v>
      </c>
      <c r="B1420" s="124" t="s">
        <v>21</v>
      </c>
      <c r="C1420" s="133"/>
      <c r="D1420" s="134">
        <f t="shared" si="60"/>
        <v>2476</v>
      </c>
      <c r="E1420" s="134">
        <v>2476</v>
      </c>
      <c r="F1420" s="134">
        <v>0</v>
      </c>
      <c r="G1420" s="134">
        <v>20</v>
      </c>
      <c r="H1420" s="224"/>
      <c r="I1420" s="134">
        <f t="shared" si="61"/>
        <v>516</v>
      </c>
      <c r="J1420" s="134">
        <v>495</v>
      </c>
      <c r="K1420" s="134">
        <v>21</v>
      </c>
      <c r="L1420" s="134">
        <v>1795</v>
      </c>
      <c r="M1420" s="134">
        <v>2</v>
      </c>
      <c r="N1420" s="227"/>
      <c r="O1420" s="228"/>
      <c r="P1420" s="228"/>
      <c r="Q1420" s="228"/>
      <c r="R1420" s="228"/>
      <c r="S1420" s="228"/>
      <c r="T1420" s="228"/>
      <c r="U1420" s="228"/>
      <c r="V1420" s="228"/>
      <c r="W1420" s="228"/>
      <c r="X1420" s="228"/>
      <c r="Y1420" s="228"/>
      <c r="Z1420" s="228"/>
      <c r="AA1420" s="228"/>
      <c r="AB1420" s="228"/>
      <c r="AC1420" s="228"/>
      <c r="AD1420" s="228"/>
    </row>
    <row r="1421" spans="1:30" s="153" customFormat="1" ht="9" customHeight="1" x14ac:dyDescent="0.2">
      <c r="A1421" s="229"/>
      <c r="B1421" s="234" t="s">
        <v>22</v>
      </c>
      <c r="C1421" s="139"/>
      <c r="D1421" s="140">
        <f t="shared" si="60"/>
        <v>4139</v>
      </c>
      <c r="E1421" s="140">
        <v>3969</v>
      </c>
      <c r="F1421" s="140">
        <v>170</v>
      </c>
      <c r="G1421" s="140">
        <v>30</v>
      </c>
      <c r="H1421" s="230"/>
      <c r="I1421" s="140">
        <f t="shared" si="61"/>
        <v>27161</v>
      </c>
      <c r="J1421" s="140">
        <v>27152</v>
      </c>
      <c r="K1421" s="140">
        <v>9</v>
      </c>
      <c r="L1421" s="140">
        <v>735</v>
      </c>
      <c r="M1421" s="140">
        <v>0</v>
      </c>
      <c r="N1421" s="227"/>
      <c r="O1421" s="228"/>
      <c r="P1421" s="228"/>
      <c r="Q1421" s="228"/>
      <c r="R1421" s="228"/>
      <c r="S1421" s="228"/>
      <c r="T1421" s="228"/>
      <c r="U1421" s="228"/>
      <c r="V1421" s="228"/>
      <c r="W1421" s="228"/>
      <c r="X1421" s="228"/>
      <c r="Y1421" s="228"/>
      <c r="Z1421" s="228"/>
      <c r="AA1421" s="228"/>
      <c r="AB1421" s="228"/>
      <c r="AC1421" s="228"/>
      <c r="AD1421" s="228"/>
    </row>
    <row r="1422" spans="1:30" s="153" customFormat="1" ht="9" customHeight="1" x14ac:dyDescent="0.2">
      <c r="A1422" s="226" t="s">
        <v>23</v>
      </c>
      <c r="B1422" s="124" t="s">
        <v>24</v>
      </c>
      <c r="C1422" s="133"/>
      <c r="D1422" s="134">
        <f t="shared" si="60"/>
        <v>7806</v>
      </c>
      <c r="E1422" s="134">
        <v>7070</v>
      </c>
      <c r="F1422" s="134">
        <v>736</v>
      </c>
      <c r="G1422" s="134">
        <v>0</v>
      </c>
      <c r="H1422" s="224"/>
      <c r="I1422" s="134">
        <f t="shared" si="61"/>
        <v>3828</v>
      </c>
      <c r="J1422" s="134">
        <v>3501</v>
      </c>
      <c r="K1422" s="134">
        <v>327</v>
      </c>
      <c r="L1422" s="134">
        <v>3208</v>
      </c>
      <c r="M1422" s="134">
        <v>0</v>
      </c>
      <c r="N1422" s="227"/>
      <c r="O1422" s="228"/>
      <c r="P1422" s="228"/>
      <c r="Q1422" s="228"/>
      <c r="R1422" s="228"/>
      <c r="S1422" s="228"/>
      <c r="T1422" s="228"/>
      <c r="U1422" s="228"/>
      <c r="V1422" s="228"/>
      <c r="W1422" s="228"/>
      <c r="X1422" s="228"/>
      <c r="Y1422" s="228"/>
      <c r="Z1422" s="228"/>
      <c r="AA1422" s="228"/>
      <c r="AB1422" s="228"/>
      <c r="AC1422" s="228"/>
      <c r="AD1422" s="228"/>
    </row>
    <row r="1423" spans="1:30" s="153" customFormat="1" ht="9" customHeight="1" x14ac:dyDescent="0.2">
      <c r="A1423" s="226" t="s">
        <v>25</v>
      </c>
      <c r="B1423" s="124" t="s">
        <v>25</v>
      </c>
      <c r="C1423" s="133"/>
      <c r="D1423" s="134">
        <f t="shared" si="60"/>
        <v>2648</v>
      </c>
      <c r="E1423" s="134">
        <v>2648</v>
      </c>
      <c r="F1423" s="134">
        <v>0</v>
      </c>
      <c r="G1423" s="134">
        <v>8</v>
      </c>
      <c r="H1423" s="224"/>
      <c r="I1423" s="134">
        <f t="shared" si="61"/>
        <v>534</v>
      </c>
      <c r="J1423" s="134">
        <v>534</v>
      </c>
      <c r="K1423" s="134">
        <v>0</v>
      </c>
      <c r="L1423" s="134">
        <v>2942</v>
      </c>
      <c r="M1423" s="134">
        <v>0</v>
      </c>
      <c r="N1423" s="231"/>
      <c r="O1423" s="228"/>
      <c r="P1423" s="228"/>
      <c r="Q1423" s="228"/>
      <c r="R1423" s="228"/>
      <c r="S1423" s="228"/>
      <c r="T1423" s="228"/>
      <c r="U1423" s="228"/>
      <c r="V1423" s="228"/>
      <c r="W1423" s="228"/>
      <c r="X1423" s="228"/>
      <c r="Y1423" s="228"/>
      <c r="Z1423" s="228"/>
      <c r="AA1423" s="228"/>
      <c r="AB1423" s="228"/>
      <c r="AC1423" s="228"/>
      <c r="AD1423" s="228"/>
    </row>
    <row r="1424" spans="1:30" s="153" customFormat="1" ht="9" customHeight="1" x14ac:dyDescent="0.2">
      <c r="A1424" s="226"/>
      <c r="B1424" s="124" t="s">
        <v>26</v>
      </c>
      <c r="C1424" s="133"/>
      <c r="D1424" s="134">
        <f t="shared" si="60"/>
        <v>2796</v>
      </c>
      <c r="E1424" s="134">
        <v>2177</v>
      </c>
      <c r="F1424" s="134">
        <v>619</v>
      </c>
      <c r="G1424" s="134">
        <v>4</v>
      </c>
      <c r="H1424" s="224"/>
      <c r="I1424" s="134">
        <f t="shared" si="61"/>
        <v>654</v>
      </c>
      <c r="J1424" s="134">
        <v>564</v>
      </c>
      <c r="K1424" s="134">
        <v>90</v>
      </c>
      <c r="L1424" s="134">
        <v>1882</v>
      </c>
      <c r="M1424" s="134">
        <v>0</v>
      </c>
      <c r="N1424" s="231"/>
      <c r="O1424" s="228"/>
      <c r="P1424" s="228"/>
      <c r="Q1424" s="228"/>
      <c r="R1424" s="228"/>
      <c r="S1424" s="228"/>
      <c r="T1424" s="228"/>
      <c r="U1424" s="228"/>
      <c r="V1424" s="228"/>
      <c r="W1424" s="228"/>
      <c r="X1424" s="228"/>
      <c r="Y1424" s="228"/>
      <c r="Z1424" s="228"/>
      <c r="AA1424" s="228"/>
      <c r="AB1424" s="228"/>
      <c r="AC1424" s="228"/>
      <c r="AD1424" s="228"/>
    </row>
    <row r="1425" spans="1:30" s="153" customFormat="1" ht="9" customHeight="1" x14ac:dyDescent="0.2">
      <c r="A1425" s="229" t="s">
        <v>27</v>
      </c>
      <c r="B1425" s="234" t="s">
        <v>109</v>
      </c>
      <c r="C1425" s="139"/>
      <c r="D1425" s="140">
        <f t="shared" si="60"/>
        <v>13256</v>
      </c>
      <c r="E1425" s="140">
        <v>13242</v>
      </c>
      <c r="F1425" s="140">
        <v>14</v>
      </c>
      <c r="G1425" s="140">
        <v>15</v>
      </c>
      <c r="H1425" s="230"/>
      <c r="I1425" s="140">
        <f t="shared" si="61"/>
        <v>1496</v>
      </c>
      <c r="J1425" s="140">
        <v>1477</v>
      </c>
      <c r="K1425" s="140">
        <v>19</v>
      </c>
      <c r="L1425" s="140">
        <v>5353</v>
      </c>
      <c r="M1425" s="140">
        <v>31</v>
      </c>
      <c r="N1425" s="231"/>
      <c r="O1425" s="228"/>
      <c r="P1425" s="228"/>
      <c r="Q1425" s="228"/>
      <c r="R1425" s="228"/>
      <c r="S1425" s="228"/>
      <c r="T1425" s="228"/>
      <c r="U1425" s="228"/>
      <c r="V1425" s="228"/>
      <c r="W1425" s="228"/>
      <c r="X1425" s="228"/>
      <c r="Y1425" s="228"/>
      <c r="Z1425" s="228"/>
      <c r="AA1425" s="228"/>
      <c r="AB1425" s="228"/>
      <c r="AC1425" s="228"/>
      <c r="AD1425" s="228"/>
    </row>
    <row r="1426" spans="1:30" s="153" customFormat="1" ht="9" customHeight="1" x14ac:dyDescent="0.2">
      <c r="A1426" s="226"/>
      <c r="B1426" s="124" t="s">
        <v>89</v>
      </c>
      <c r="C1426" s="133"/>
      <c r="D1426" s="134">
        <f t="shared" si="60"/>
        <v>208</v>
      </c>
      <c r="E1426" s="134">
        <v>208</v>
      </c>
      <c r="F1426" s="134">
        <v>0</v>
      </c>
      <c r="G1426" s="134">
        <v>2</v>
      </c>
      <c r="H1426" s="224"/>
      <c r="I1426" s="134">
        <f t="shared" si="61"/>
        <v>173</v>
      </c>
      <c r="J1426" s="134">
        <v>172</v>
      </c>
      <c r="K1426" s="134">
        <v>1</v>
      </c>
      <c r="L1426" s="134">
        <v>343</v>
      </c>
      <c r="M1426" s="134">
        <v>0</v>
      </c>
      <c r="N1426" s="231"/>
      <c r="O1426" s="228"/>
      <c r="P1426" s="228"/>
      <c r="Q1426" s="228"/>
      <c r="R1426" s="228"/>
      <c r="S1426" s="228"/>
      <c r="T1426" s="228"/>
      <c r="U1426" s="228"/>
      <c r="V1426" s="228"/>
      <c r="W1426" s="228"/>
      <c r="X1426" s="228"/>
      <c r="Y1426" s="228"/>
      <c r="Z1426" s="228"/>
      <c r="AA1426" s="228"/>
      <c r="AB1426" s="228"/>
      <c r="AC1426" s="228"/>
      <c r="AD1426" s="228"/>
    </row>
    <row r="1427" spans="1:30" s="153" customFormat="1" ht="9" customHeight="1" x14ac:dyDescent="0.2">
      <c r="A1427" s="226"/>
      <c r="B1427" s="124" t="s">
        <v>28</v>
      </c>
      <c r="C1427" s="133"/>
      <c r="D1427" s="134">
        <f t="shared" si="60"/>
        <v>2932</v>
      </c>
      <c r="E1427" s="134">
        <v>2922</v>
      </c>
      <c r="F1427" s="134">
        <v>10</v>
      </c>
      <c r="G1427" s="134">
        <v>18</v>
      </c>
      <c r="H1427" s="224"/>
      <c r="I1427" s="134">
        <f t="shared" si="61"/>
        <v>789</v>
      </c>
      <c r="J1427" s="134">
        <v>590</v>
      </c>
      <c r="K1427" s="134">
        <v>199</v>
      </c>
      <c r="L1427" s="134">
        <v>5958</v>
      </c>
      <c r="M1427" s="134">
        <v>52</v>
      </c>
      <c r="N1427" s="231"/>
      <c r="O1427" s="228"/>
      <c r="P1427" s="228"/>
      <c r="Q1427" s="228"/>
      <c r="R1427" s="228"/>
      <c r="S1427" s="228"/>
      <c r="T1427" s="228"/>
      <c r="U1427" s="228"/>
      <c r="V1427" s="228"/>
      <c r="W1427" s="228"/>
      <c r="X1427" s="228"/>
      <c r="Y1427" s="228"/>
      <c r="Z1427" s="228"/>
      <c r="AA1427" s="228"/>
      <c r="AB1427" s="228"/>
      <c r="AC1427" s="228"/>
      <c r="AD1427" s="228"/>
    </row>
    <row r="1428" spans="1:30" s="153" customFormat="1" ht="9" customHeight="1" x14ac:dyDescent="0.2">
      <c r="A1428" s="226" t="s">
        <v>30</v>
      </c>
      <c r="B1428" s="124" t="s">
        <v>31</v>
      </c>
      <c r="C1428" s="133"/>
      <c r="D1428" s="134">
        <f t="shared" si="60"/>
        <v>11745</v>
      </c>
      <c r="E1428" s="134">
        <v>11745</v>
      </c>
      <c r="F1428" s="134">
        <v>0</v>
      </c>
      <c r="G1428" s="134">
        <v>46</v>
      </c>
      <c r="H1428" s="224"/>
      <c r="I1428" s="134">
        <f t="shared" si="61"/>
        <v>2227</v>
      </c>
      <c r="J1428" s="134">
        <v>2004</v>
      </c>
      <c r="K1428" s="134">
        <v>223</v>
      </c>
      <c r="L1428" s="134">
        <v>2197</v>
      </c>
      <c r="M1428" s="134">
        <v>0</v>
      </c>
      <c r="N1428" s="231"/>
      <c r="O1428" s="228"/>
      <c r="P1428" s="228"/>
      <c r="Q1428" s="228"/>
      <c r="R1428" s="228"/>
      <c r="S1428" s="228"/>
      <c r="T1428" s="228"/>
      <c r="U1428" s="228"/>
      <c r="V1428" s="228"/>
      <c r="W1428" s="228"/>
      <c r="X1428" s="228"/>
      <c r="Y1428" s="228"/>
      <c r="Z1428" s="228"/>
      <c r="AA1428" s="228"/>
      <c r="AB1428" s="228"/>
      <c r="AC1428" s="228"/>
      <c r="AD1428" s="228"/>
    </row>
    <row r="1429" spans="1:30" s="153" customFormat="1" ht="9" customHeight="1" x14ac:dyDescent="0.2">
      <c r="A1429" s="229"/>
      <c r="B1429" s="234" t="s">
        <v>30</v>
      </c>
      <c r="C1429" s="139"/>
      <c r="D1429" s="140">
        <f t="shared" si="60"/>
        <v>16981</v>
      </c>
      <c r="E1429" s="140">
        <v>14744</v>
      </c>
      <c r="F1429" s="140">
        <v>2237</v>
      </c>
      <c r="G1429" s="140">
        <v>4</v>
      </c>
      <c r="H1429" s="230"/>
      <c r="I1429" s="140">
        <f t="shared" si="61"/>
        <v>5572</v>
      </c>
      <c r="J1429" s="140">
        <v>4574</v>
      </c>
      <c r="K1429" s="140">
        <v>998</v>
      </c>
      <c r="L1429" s="140">
        <v>6804</v>
      </c>
      <c r="M1429" s="140">
        <v>0</v>
      </c>
      <c r="N1429" s="231"/>
      <c r="O1429" s="228"/>
      <c r="P1429" s="228"/>
      <c r="Q1429" s="228"/>
      <c r="R1429" s="228"/>
      <c r="S1429" s="228"/>
      <c r="T1429" s="228"/>
      <c r="U1429" s="228"/>
      <c r="V1429" s="228"/>
      <c r="W1429" s="228"/>
      <c r="X1429" s="228"/>
      <c r="Y1429" s="228"/>
      <c r="Z1429" s="228"/>
      <c r="AA1429" s="228"/>
      <c r="AB1429" s="228"/>
      <c r="AC1429" s="228"/>
      <c r="AD1429" s="228"/>
    </row>
    <row r="1430" spans="1:30" s="153" customFormat="1" ht="9" customHeight="1" x14ac:dyDescent="0.2">
      <c r="A1430" s="226" t="s">
        <v>111</v>
      </c>
      <c r="B1430" s="124" t="s">
        <v>32</v>
      </c>
      <c r="C1430" s="133"/>
      <c r="D1430" s="134">
        <f t="shared" si="60"/>
        <v>403257</v>
      </c>
      <c r="E1430" s="134">
        <v>277246</v>
      </c>
      <c r="F1430" s="134">
        <v>126011</v>
      </c>
      <c r="G1430" s="134">
        <v>0</v>
      </c>
      <c r="H1430" s="224"/>
      <c r="I1430" s="134">
        <f t="shared" si="61"/>
        <v>0</v>
      </c>
      <c r="J1430" s="134">
        <v>0</v>
      </c>
      <c r="K1430" s="134">
        <v>0</v>
      </c>
      <c r="L1430" s="134">
        <v>35278</v>
      </c>
      <c r="M1430" s="134">
        <v>11129</v>
      </c>
      <c r="N1430" s="231"/>
      <c r="O1430" s="228"/>
      <c r="P1430" s="228"/>
      <c r="Q1430" s="228"/>
      <c r="R1430" s="228"/>
      <c r="S1430" s="228"/>
      <c r="T1430" s="228"/>
      <c r="U1430" s="228"/>
      <c r="V1430" s="228"/>
      <c r="W1430" s="228"/>
      <c r="X1430" s="228"/>
      <c r="Y1430" s="228"/>
      <c r="Z1430" s="228"/>
      <c r="AA1430" s="228"/>
      <c r="AB1430" s="228"/>
      <c r="AC1430" s="228"/>
      <c r="AD1430" s="228"/>
    </row>
    <row r="1431" spans="1:30" s="153" customFormat="1" ht="9" customHeight="1" x14ac:dyDescent="0.2">
      <c r="A1431" s="226" t="s">
        <v>33</v>
      </c>
      <c r="B1431" s="124" t="s">
        <v>33</v>
      </c>
      <c r="C1431" s="133"/>
      <c r="D1431" s="134">
        <f t="shared" si="60"/>
        <v>5573</v>
      </c>
      <c r="E1431" s="134">
        <v>5210</v>
      </c>
      <c r="F1431" s="134">
        <v>363</v>
      </c>
      <c r="G1431" s="134">
        <v>0</v>
      </c>
      <c r="H1431" s="224"/>
      <c r="I1431" s="134">
        <f t="shared" si="61"/>
        <v>4894</v>
      </c>
      <c r="J1431" s="134">
        <v>4870</v>
      </c>
      <c r="K1431" s="134">
        <v>24</v>
      </c>
      <c r="L1431" s="134">
        <v>4092</v>
      </c>
      <c r="M1431" s="134">
        <v>0</v>
      </c>
      <c r="N1431" s="231"/>
      <c r="O1431" s="228"/>
      <c r="P1431" s="228"/>
      <c r="Q1431" s="228"/>
      <c r="R1431" s="228"/>
      <c r="S1431" s="228"/>
      <c r="T1431" s="228"/>
      <c r="U1431" s="228"/>
      <c r="V1431" s="228"/>
      <c r="W1431" s="228"/>
      <c r="X1431" s="228"/>
      <c r="Y1431" s="228"/>
      <c r="Z1431" s="228"/>
      <c r="AA1431" s="228"/>
      <c r="AB1431" s="228"/>
      <c r="AC1431" s="228"/>
      <c r="AD1431" s="228"/>
    </row>
    <row r="1432" spans="1:30" s="153" customFormat="1" ht="9" customHeight="1" x14ac:dyDescent="0.2">
      <c r="A1432" s="226" t="s">
        <v>34</v>
      </c>
      <c r="B1432" s="124" t="s">
        <v>35</v>
      </c>
      <c r="C1432" s="133"/>
      <c r="D1432" s="134">
        <f t="shared" si="60"/>
        <v>23932</v>
      </c>
      <c r="E1432" s="134">
        <v>15734</v>
      </c>
      <c r="F1432" s="134">
        <v>8198</v>
      </c>
      <c r="G1432" s="134">
        <v>3</v>
      </c>
      <c r="H1432" s="224"/>
      <c r="I1432" s="134">
        <f t="shared" si="61"/>
        <v>3663</v>
      </c>
      <c r="J1432" s="134">
        <v>3428</v>
      </c>
      <c r="K1432" s="134">
        <v>235</v>
      </c>
      <c r="L1432" s="134">
        <v>6046</v>
      </c>
      <c r="M1432" s="134">
        <v>453</v>
      </c>
      <c r="O1432" s="228"/>
      <c r="P1432" s="228"/>
      <c r="Q1432" s="228"/>
      <c r="R1432" s="228"/>
      <c r="S1432" s="228"/>
      <c r="T1432" s="228"/>
      <c r="U1432" s="228"/>
      <c r="V1432" s="228"/>
      <c r="W1432" s="228"/>
      <c r="X1432" s="228"/>
      <c r="Y1432" s="228"/>
      <c r="Z1432" s="228"/>
      <c r="AA1432" s="228"/>
      <c r="AB1432" s="228"/>
      <c r="AC1432" s="228"/>
      <c r="AD1432" s="228"/>
    </row>
    <row r="1433" spans="1:30" s="153" customFormat="1" ht="9" customHeight="1" x14ac:dyDescent="0.2">
      <c r="A1433" s="229" t="s">
        <v>36</v>
      </c>
      <c r="B1433" s="234" t="s">
        <v>37</v>
      </c>
      <c r="C1433" s="139"/>
      <c r="D1433" s="140">
        <f t="shared" si="60"/>
        <v>9208</v>
      </c>
      <c r="E1433" s="140">
        <v>8836</v>
      </c>
      <c r="F1433" s="140">
        <v>372</v>
      </c>
      <c r="G1433" s="140">
        <v>56</v>
      </c>
      <c r="H1433" s="230"/>
      <c r="I1433" s="140">
        <f t="shared" si="61"/>
        <v>6621</v>
      </c>
      <c r="J1433" s="140">
        <v>6473</v>
      </c>
      <c r="K1433" s="140">
        <v>148</v>
      </c>
      <c r="L1433" s="140">
        <v>6953</v>
      </c>
      <c r="M1433" s="140">
        <v>0</v>
      </c>
      <c r="O1433" s="228"/>
      <c r="P1433" s="228"/>
      <c r="Q1433" s="228"/>
      <c r="R1433" s="228"/>
      <c r="S1433" s="228"/>
      <c r="T1433" s="228"/>
      <c r="U1433" s="228"/>
      <c r="V1433" s="228"/>
      <c r="W1433" s="228"/>
      <c r="X1433" s="228"/>
      <c r="Y1433" s="228"/>
      <c r="Z1433" s="228"/>
      <c r="AA1433" s="228"/>
      <c r="AB1433" s="228"/>
      <c r="AC1433" s="228"/>
      <c r="AD1433" s="228"/>
    </row>
    <row r="1434" spans="1:30" s="153" customFormat="1" ht="9" customHeight="1" x14ac:dyDescent="0.2">
      <c r="A1434" s="226"/>
      <c r="B1434" s="124" t="s">
        <v>38</v>
      </c>
      <c r="C1434" s="133"/>
      <c r="D1434" s="134">
        <f t="shared" si="60"/>
        <v>6732</v>
      </c>
      <c r="E1434" s="134">
        <v>5408</v>
      </c>
      <c r="F1434" s="134">
        <v>1324</v>
      </c>
      <c r="G1434" s="134">
        <v>500</v>
      </c>
      <c r="H1434" s="224"/>
      <c r="I1434" s="134">
        <f t="shared" si="61"/>
        <v>1944</v>
      </c>
      <c r="J1434" s="134">
        <v>1877</v>
      </c>
      <c r="K1434" s="134">
        <v>67</v>
      </c>
      <c r="L1434" s="134">
        <v>3167</v>
      </c>
      <c r="M1434" s="134">
        <v>0</v>
      </c>
      <c r="O1434" s="228"/>
      <c r="P1434" s="228"/>
      <c r="Q1434" s="228"/>
      <c r="R1434" s="228"/>
      <c r="S1434" s="228"/>
      <c r="T1434" s="228"/>
      <c r="U1434" s="228"/>
      <c r="V1434" s="228"/>
      <c r="W1434" s="228"/>
      <c r="X1434" s="228"/>
      <c r="Y1434" s="228"/>
      <c r="Z1434" s="228"/>
      <c r="AA1434" s="228"/>
      <c r="AB1434" s="228"/>
      <c r="AC1434" s="228"/>
      <c r="AD1434" s="228"/>
    </row>
    <row r="1435" spans="1:30" s="153" customFormat="1" ht="9" customHeight="1" x14ac:dyDescent="0.2">
      <c r="A1435" s="226" t="s">
        <v>39</v>
      </c>
      <c r="B1435" s="124" t="s">
        <v>40</v>
      </c>
      <c r="C1435" s="133"/>
      <c r="D1435" s="134">
        <f t="shared" si="60"/>
        <v>108160</v>
      </c>
      <c r="E1435" s="134">
        <v>80030</v>
      </c>
      <c r="F1435" s="134">
        <v>28130</v>
      </c>
      <c r="G1435" s="134">
        <v>7</v>
      </c>
      <c r="H1435" s="224"/>
      <c r="I1435" s="134">
        <f t="shared" si="61"/>
        <v>9067</v>
      </c>
      <c r="J1435" s="134">
        <v>8181</v>
      </c>
      <c r="K1435" s="134">
        <v>886</v>
      </c>
      <c r="L1435" s="134">
        <v>41813</v>
      </c>
      <c r="M1435" s="134">
        <v>8227</v>
      </c>
      <c r="O1435" s="228"/>
      <c r="P1435" s="228"/>
      <c r="Q1435" s="228"/>
      <c r="R1435" s="228"/>
      <c r="S1435" s="228"/>
      <c r="T1435" s="228"/>
      <c r="U1435" s="228"/>
      <c r="V1435" s="228"/>
      <c r="W1435" s="228"/>
      <c r="X1435" s="228"/>
      <c r="Y1435" s="228"/>
      <c r="Z1435" s="228"/>
      <c r="AA1435" s="228"/>
      <c r="AB1435" s="228"/>
      <c r="AC1435" s="228"/>
      <c r="AD1435" s="228"/>
    </row>
    <row r="1436" spans="1:30" s="153" customFormat="1" ht="9" customHeight="1" x14ac:dyDescent="0.2">
      <c r="A1436" s="226"/>
      <c r="B1436" s="124" t="s">
        <v>41</v>
      </c>
      <c r="C1436" s="133"/>
      <c r="D1436" s="134">
        <f t="shared" si="60"/>
        <v>37959</v>
      </c>
      <c r="E1436" s="134">
        <v>16012</v>
      </c>
      <c r="F1436" s="134">
        <v>21947</v>
      </c>
      <c r="G1436" s="134">
        <v>263</v>
      </c>
      <c r="H1436" s="224"/>
      <c r="I1436" s="134">
        <f t="shared" si="61"/>
        <v>8609</v>
      </c>
      <c r="J1436" s="134">
        <v>6009</v>
      </c>
      <c r="K1436" s="134">
        <v>2600</v>
      </c>
      <c r="L1436" s="134">
        <v>7558</v>
      </c>
      <c r="M1436" s="134">
        <v>0</v>
      </c>
      <c r="O1436" s="228"/>
      <c r="P1436" s="228"/>
      <c r="Q1436" s="228"/>
      <c r="R1436" s="228"/>
      <c r="S1436" s="228"/>
      <c r="T1436" s="228"/>
      <c r="U1436" s="228"/>
      <c r="V1436" s="228"/>
      <c r="W1436" s="228"/>
      <c r="X1436" s="228"/>
      <c r="Y1436" s="228"/>
      <c r="Z1436" s="228"/>
      <c r="AA1436" s="228"/>
      <c r="AB1436" s="228"/>
      <c r="AC1436" s="228"/>
      <c r="AD1436" s="228"/>
    </row>
    <row r="1437" spans="1:30" s="153" customFormat="1" ht="9" customHeight="1" x14ac:dyDescent="0.2">
      <c r="A1437" s="229" t="s">
        <v>32</v>
      </c>
      <c r="B1437" s="234" t="s">
        <v>42</v>
      </c>
      <c r="C1437" s="139"/>
      <c r="D1437" s="140">
        <f>SUM(E1437:F1437)</f>
        <v>10445</v>
      </c>
      <c r="E1437" s="140">
        <v>10434</v>
      </c>
      <c r="F1437" s="140">
        <v>11</v>
      </c>
      <c r="G1437" s="140">
        <v>583</v>
      </c>
      <c r="H1437" s="230"/>
      <c r="I1437" s="140">
        <f>SUM(J1437:K1437)</f>
        <v>48792</v>
      </c>
      <c r="J1437" s="140">
        <v>41396</v>
      </c>
      <c r="K1437" s="140">
        <v>7396</v>
      </c>
      <c r="L1437" s="140">
        <v>39414</v>
      </c>
      <c r="M1437" s="140">
        <v>1952</v>
      </c>
      <c r="N1437" s="231"/>
      <c r="O1437" s="228"/>
      <c r="P1437" s="228"/>
      <c r="Q1437" s="228"/>
      <c r="R1437" s="228"/>
      <c r="S1437" s="228"/>
      <c r="T1437" s="228"/>
      <c r="U1437" s="228"/>
      <c r="V1437" s="228"/>
      <c r="W1437" s="228"/>
      <c r="X1437" s="228"/>
      <c r="Y1437" s="228"/>
      <c r="Z1437" s="228"/>
      <c r="AA1437" s="228"/>
      <c r="AB1437" s="228"/>
      <c r="AC1437" s="228"/>
      <c r="AD1437" s="228"/>
    </row>
    <row r="1438" spans="1:30" s="153" customFormat="1" ht="9" customHeight="1" x14ac:dyDescent="0.2">
      <c r="A1438" s="226" t="s">
        <v>106</v>
      </c>
      <c r="B1438" s="124" t="s">
        <v>44</v>
      </c>
      <c r="C1438" s="133"/>
      <c r="D1438" s="134">
        <f t="shared" si="60"/>
        <v>7590</v>
      </c>
      <c r="E1438" s="134">
        <v>4548</v>
      </c>
      <c r="F1438" s="134">
        <v>3042</v>
      </c>
      <c r="G1438" s="134">
        <v>37</v>
      </c>
      <c r="H1438" s="224"/>
      <c r="I1438" s="134">
        <f t="shared" si="61"/>
        <v>2051</v>
      </c>
      <c r="J1438" s="134">
        <v>1996</v>
      </c>
      <c r="K1438" s="134">
        <v>55</v>
      </c>
      <c r="L1438" s="134">
        <v>5221</v>
      </c>
      <c r="M1438" s="134">
        <v>0</v>
      </c>
      <c r="O1438" s="228"/>
      <c r="P1438" s="228"/>
      <c r="Q1438" s="228"/>
      <c r="R1438" s="228"/>
      <c r="S1438" s="228"/>
      <c r="T1438" s="228"/>
      <c r="U1438" s="228"/>
      <c r="V1438" s="228"/>
      <c r="W1438" s="228"/>
      <c r="X1438" s="228"/>
      <c r="Y1438" s="228"/>
      <c r="Z1438" s="228"/>
      <c r="AA1438" s="228"/>
      <c r="AB1438" s="228"/>
      <c r="AC1438" s="228"/>
      <c r="AD1438" s="228"/>
    </row>
    <row r="1439" spans="1:30" s="153" customFormat="1" ht="9" customHeight="1" x14ac:dyDescent="0.2">
      <c r="A1439" s="226"/>
      <c r="B1439" s="124" t="s">
        <v>45</v>
      </c>
      <c r="C1439" s="133"/>
      <c r="D1439" s="134">
        <f t="shared" si="60"/>
        <v>1072</v>
      </c>
      <c r="E1439" s="134">
        <v>966</v>
      </c>
      <c r="F1439" s="134">
        <v>106</v>
      </c>
      <c r="G1439" s="134">
        <v>0</v>
      </c>
      <c r="H1439" s="224"/>
      <c r="I1439" s="134">
        <f t="shared" si="61"/>
        <v>356</v>
      </c>
      <c r="J1439" s="134">
        <v>356</v>
      </c>
      <c r="K1439" s="134">
        <v>0</v>
      </c>
      <c r="L1439" s="134">
        <v>3057</v>
      </c>
      <c r="M1439" s="134">
        <v>0</v>
      </c>
      <c r="O1439" s="228"/>
      <c r="P1439" s="228"/>
      <c r="Q1439" s="228"/>
      <c r="R1439" s="228"/>
      <c r="S1439" s="228"/>
      <c r="T1439" s="228"/>
      <c r="U1439" s="228"/>
      <c r="V1439" s="228"/>
      <c r="W1439" s="228"/>
      <c r="X1439" s="228"/>
      <c r="Y1439" s="228"/>
      <c r="Z1439" s="228"/>
      <c r="AA1439" s="228"/>
      <c r="AB1439" s="228"/>
      <c r="AC1439" s="228"/>
      <c r="AD1439" s="228"/>
    </row>
    <row r="1440" spans="1:30" s="153" customFormat="1" ht="9" customHeight="1" x14ac:dyDescent="0.2">
      <c r="A1440" s="226" t="s">
        <v>46</v>
      </c>
      <c r="B1440" s="124" t="s">
        <v>47</v>
      </c>
      <c r="C1440" s="133"/>
      <c r="D1440" s="134">
        <f t="shared" si="60"/>
        <v>148</v>
      </c>
      <c r="E1440" s="134">
        <v>148</v>
      </c>
      <c r="F1440" s="134">
        <v>0</v>
      </c>
      <c r="G1440" s="134">
        <v>0</v>
      </c>
      <c r="H1440" s="224"/>
      <c r="I1440" s="134">
        <f t="shared" si="61"/>
        <v>710</v>
      </c>
      <c r="J1440" s="134">
        <v>703</v>
      </c>
      <c r="K1440" s="134">
        <v>7</v>
      </c>
      <c r="L1440" s="134">
        <v>16774</v>
      </c>
      <c r="M1440" s="134">
        <v>4</v>
      </c>
      <c r="O1440" s="228"/>
      <c r="P1440" s="228"/>
      <c r="Q1440" s="228"/>
      <c r="R1440" s="228"/>
      <c r="S1440" s="228"/>
      <c r="T1440" s="228"/>
      <c r="U1440" s="228"/>
      <c r="V1440" s="228"/>
      <c r="W1440" s="228"/>
      <c r="X1440" s="228"/>
      <c r="Y1440" s="228"/>
      <c r="Z1440" s="228"/>
      <c r="AA1440" s="228"/>
      <c r="AB1440" s="228"/>
      <c r="AC1440" s="228"/>
      <c r="AD1440" s="228"/>
    </row>
    <row r="1441" spans="1:30" s="153" customFormat="1" ht="9" customHeight="1" x14ac:dyDescent="0.2">
      <c r="A1441" s="229" t="s">
        <v>48</v>
      </c>
      <c r="B1441" s="234" t="s">
        <v>49</v>
      </c>
      <c r="C1441" s="139"/>
      <c r="D1441" s="140">
        <f t="shared" si="60"/>
        <v>2340</v>
      </c>
      <c r="E1441" s="140">
        <v>2340</v>
      </c>
      <c r="F1441" s="140">
        <v>0</v>
      </c>
      <c r="G1441" s="140">
        <v>0</v>
      </c>
      <c r="H1441" s="230"/>
      <c r="I1441" s="140">
        <f t="shared" si="61"/>
        <v>920</v>
      </c>
      <c r="J1441" s="140">
        <v>920</v>
      </c>
      <c r="K1441" s="140">
        <v>0</v>
      </c>
      <c r="L1441" s="140">
        <v>3798</v>
      </c>
      <c r="M1441" s="140">
        <v>0</v>
      </c>
      <c r="O1441" s="228"/>
      <c r="P1441" s="228"/>
      <c r="Q1441" s="228"/>
      <c r="R1441" s="228"/>
      <c r="S1441" s="228"/>
      <c r="T1441" s="228"/>
      <c r="U1441" s="228"/>
      <c r="V1441" s="228"/>
      <c r="W1441" s="228"/>
      <c r="X1441" s="228"/>
      <c r="Y1441" s="228"/>
      <c r="Z1441" s="228"/>
      <c r="AA1441" s="228"/>
      <c r="AB1441" s="228"/>
      <c r="AC1441" s="228"/>
      <c r="AD1441" s="228"/>
    </row>
    <row r="1442" spans="1:30" s="153" customFormat="1" ht="9" customHeight="1" x14ac:dyDescent="0.2">
      <c r="A1442" s="226" t="s">
        <v>50</v>
      </c>
      <c r="B1442" s="124" t="s">
        <v>51</v>
      </c>
      <c r="C1442" s="133"/>
      <c r="D1442" s="134">
        <f t="shared" si="60"/>
        <v>102860</v>
      </c>
      <c r="E1442" s="134">
        <v>82571</v>
      </c>
      <c r="F1442" s="134">
        <v>20289</v>
      </c>
      <c r="G1442" s="134">
        <v>4</v>
      </c>
      <c r="H1442" s="224"/>
      <c r="I1442" s="134">
        <f t="shared" si="61"/>
        <v>4638</v>
      </c>
      <c r="J1442" s="134">
        <v>4154</v>
      </c>
      <c r="K1442" s="134">
        <v>484</v>
      </c>
      <c r="L1442" s="134">
        <v>3436</v>
      </c>
      <c r="M1442" s="134">
        <v>0</v>
      </c>
      <c r="O1442" s="228"/>
      <c r="P1442" s="228"/>
      <c r="Q1442" s="228"/>
      <c r="R1442" s="228"/>
      <c r="S1442" s="228"/>
      <c r="T1442" s="228"/>
      <c r="U1442" s="228"/>
      <c r="V1442" s="228"/>
      <c r="W1442" s="228"/>
      <c r="X1442" s="228"/>
      <c r="Y1442" s="228"/>
      <c r="Z1442" s="228"/>
      <c r="AA1442" s="228"/>
      <c r="AB1442" s="228"/>
      <c r="AC1442" s="228"/>
      <c r="AD1442" s="228"/>
    </row>
    <row r="1443" spans="1:30" s="153" customFormat="1" ht="9" customHeight="1" x14ac:dyDescent="0.2">
      <c r="A1443" s="226" t="s">
        <v>52</v>
      </c>
      <c r="B1443" s="124" t="s">
        <v>53</v>
      </c>
      <c r="C1443" s="133"/>
      <c r="D1443" s="134">
        <f t="shared" si="60"/>
        <v>8285</v>
      </c>
      <c r="E1443" s="134">
        <v>7254</v>
      </c>
      <c r="F1443" s="134">
        <v>1031</v>
      </c>
      <c r="G1443" s="134">
        <v>0</v>
      </c>
      <c r="H1443" s="224"/>
      <c r="I1443" s="134">
        <f t="shared" si="61"/>
        <v>339</v>
      </c>
      <c r="J1443" s="134">
        <v>325</v>
      </c>
      <c r="K1443" s="134">
        <v>14</v>
      </c>
      <c r="L1443" s="134">
        <v>776</v>
      </c>
      <c r="M1443" s="134">
        <v>86</v>
      </c>
      <c r="O1443" s="228"/>
      <c r="P1443" s="228"/>
      <c r="Q1443" s="228"/>
      <c r="R1443" s="228"/>
      <c r="S1443" s="228"/>
      <c r="T1443" s="228"/>
      <c r="U1443" s="228"/>
      <c r="V1443" s="228"/>
      <c r="W1443" s="228"/>
      <c r="X1443" s="228"/>
      <c r="Y1443" s="228"/>
      <c r="Z1443" s="228"/>
      <c r="AA1443" s="228"/>
      <c r="AB1443" s="228"/>
      <c r="AC1443" s="228"/>
      <c r="AD1443" s="228"/>
    </row>
    <row r="1444" spans="1:30" s="153" customFormat="1" ht="9" customHeight="1" x14ac:dyDescent="0.2">
      <c r="A1444" s="226"/>
      <c r="B1444" s="124" t="s">
        <v>93</v>
      </c>
      <c r="C1444" s="133"/>
      <c r="D1444" s="134">
        <f t="shared" si="60"/>
        <v>398</v>
      </c>
      <c r="E1444" s="134">
        <v>398</v>
      </c>
      <c r="F1444" s="134">
        <v>0</v>
      </c>
      <c r="G1444" s="134">
        <v>0</v>
      </c>
      <c r="H1444" s="224"/>
      <c r="I1444" s="134">
        <f t="shared" si="61"/>
        <v>0</v>
      </c>
      <c r="J1444" s="134">
        <v>0</v>
      </c>
      <c r="K1444" s="134">
        <v>0</v>
      </c>
      <c r="L1444" s="134">
        <v>0</v>
      </c>
      <c r="M1444" s="134">
        <v>0</v>
      </c>
      <c r="O1444" s="228"/>
      <c r="P1444" s="228"/>
      <c r="Q1444" s="228"/>
      <c r="R1444" s="228"/>
      <c r="S1444" s="228"/>
      <c r="T1444" s="228"/>
      <c r="U1444" s="228"/>
      <c r="V1444" s="228"/>
      <c r="W1444" s="228"/>
      <c r="X1444" s="228"/>
      <c r="Y1444" s="228"/>
      <c r="Z1444" s="228"/>
      <c r="AA1444" s="228"/>
      <c r="AB1444" s="228"/>
      <c r="AC1444" s="228"/>
      <c r="AD1444" s="228"/>
    </row>
    <row r="1445" spans="1:30" s="153" customFormat="1" ht="9" customHeight="1" x14ac:dyDescent="0.2">
      <c r="A1445" s="229"/>
      <c r="B1445" s="234" t="s">
        <v>52</v>
      </c>
      <c r="C1445" s="139"/>
      <c r="D1445" s="140">
        <f t="shared" si="60"/>
        <v>12931</v>
      </c>
      <c r="E1445" s="140">
        <v>12304</v>
      </c>
      <c r="F1445" s="140">
        <v>627</v>
      </c>
      <c r="G1445" s="140">
        <v>11</v>
      </c>
      <c r="H1445" s="230"/>
      <c r="I1445" s="140">
        <f t="shared" si="61"/>
        <v>1854</v>
      </c>
      <c r="J1445" s="140">
        <v>1833</v>
      </c>
      <c r="K1445" s="140">
        <v>21</v>
      </c>
      <c r="L1445" s="140">
        <v>4480</v>
      </c>
      <c r="M1445" s="140">
        <v>0</v>
      </c>
      <c r="O1445" s="228"/>
      <c r="P1445" s="228"/>
      <c r="Q1445" s="228"/>
      <c r="R1445" s="228"/>
      <c r="S1445" s="228"/>
      <c r="T1445" s="228"/>
      <c r="U1445" s="228"/>
      <c r="V1445" s="228"/>
      <c r="W1445" s="228"/>
      <c r="X1445" s="228"/>
      <c r="Y1445" s="228"/>
      <c r="Z1445" s="228"/>
      <c r="AA1445" s="228"/>
      <c r="AB1445" s="228"/>
      <c r="AC1445" s="228"/>
      <c r="AD1445" s="228"/>
    </row>
    <row r="1446" spans="1:30" s="153" customFormat="1" ht="9" customHeight="1" x14ac:dyDescent="0.2">
      <c r="A1446" s="226"/>
      <c r="B1446" s="124" t="s">
        <v>54</v>
      </c>
      <c r="C1446" s="133"/>
      <c r="D1446" s="134">
        <f t="shared" si="60"/>
        <v>2762</v>
      </c>
      <c r="E1446" s="134">
        <v>2762</v>
      </c>
      <c r="F1446" s="134">
        <v>0</v>
      </c>
      <c r="G1446" s="134">
        <v>2</v>
      </c>
      <c r="H1446" s="224"/>
      <c r="I1446" s="134">
        <f t="shared" si="61"/>
        <v>1199</v>
      </c>
      <c r="J1446" s="134">
        <v>1197</v>
      </c>
      <c r="K1446" s="134">
        <v>2</v>
      </c>
      <c r="L1446" s="134">
        <v>3396</v>
      </c>
      <c r="M1446" s="134">
        <v>0</v>
      </c>
      <c r="O1446" s="228"/>
      <c r="P1446" s="228"/>
      <c r="Q1446" s="228"/>
      <c r="R1446" s="228"/>
      <c r="S1446" s="228"/>
      <c r="T1446" s="228"/>
      <c r="U1446" s="228"/>
      <c r="V1446" s="228"/>
      <c r="W1446" s="228"/>
      <c r="X1446" s="228"/>
      <c r="Y1446" s="228"/>
      <c r="Z1446" s="228"/>
      <c r="AA1446" s="228"/>
      <c r="AB1446" s="228"/>
      <c r="AC1446" s="228"/>
      <c r="AD1446" s="228"/>
    </row>
    <row r="1447" spans="1:30" s="153" customFormat="1" ht="9" customHeight="1" x14ac:dyDescent="0.2">
      <c r="A1447" s="226" t="s">
        <v>55</v>
      </c>
      <c r="B1447" s="124" t="s">
        <v>55</v>
      </c>
      <c r="C1447" s="133"/>
      <c r="D1447" s="134">
        <f t="shared" si="60"/>
        <v>6218</v>
      </c>
      <c r="E1447" s="134">
        <v>4819</v>
      </c>
      <c r="F1447" s="134">
        <v>1399</v>
      </c>
      <c r="G1447" s="134">
        <v>22</v>
      </c>
      <c r="H1447" s="224"/>
      <c r="I1447" s="134">
        <f t="shared" si="61"/>
        <v>3724</v>
      </c>
      <c r="J1447" s="134">
        <v>3513</v>
      </c>
      <c r="K1447" s="134">
        <v>211</v>
      </c>
      <c r="L1447" s="134">
        <v>9764</v>
      </c>
      <c r="M1447" s="134">
        <v>759</v>
      </c>
      <c r="O1447" s="228"/>
      <c r="P1447" s="228"/>
      <c r="Q1447" s="228"/>
      <c r="R1447" s="228"/>
      <c r="S1447" s="228"/>
      <c r="T1447" s="228"/>
      <c r="U1447" s="228"/>
      <c r="V1447" s="228"/>
      <c r="W1447" s="228"/>
      <c r="X1447" s="228"/>
      <c r="Y1447" s="228"/>
      <c r="Z1447" s="228"/>
      <c r="AA1447" s="228"/>
      <c r="AB1447" s="228"/>
      <c r="AC1447" s="228"/>
      <c r="AD1447" s="228"/>
    </row>
    <row r="1448" spans="1:30" s="153" customFormat="1" ht="9" customHeight="1" x14ac:dyDescent="0.2">
      <c r="A1448" s="226"/>
      <c r="B1448" s="124" t="s">
        <v>56</v>
      </c>
      <c r="C1448" s="133"/>
      <c r="D1448" s="134">
        <f t="shared" si="60"/>
        <v>0</v>
      </c>
      <c r="E1448" s="134">
        <v>0</v>
      </c>
      <c r="F1448" s="134">
        <v>0</v>
      </c>
      <c r="G1448" s="134">
        <v>0</v>
      </c>
      <c r="H1448" s="224"/>
      <c r="I1448" s="134">
        <f t="shared" si="61"/>
        <v>197</v>
      </c>
      <c r="J1448" s="134">
        <v>197</v>
      </c>
      <c r="K1448" s="134">
        <v>0</v>
      </c>
      <c r="L1448" s="134">
        <v>2257</v>
      </c>
      <c r="M1448" s="134">
        <v>0</v>
      </c>
      <c r="O1448" s="228"/>
      <c r="P1448" s="228"/>
      <c r="Q1448" s="228"/>
      <c r="R1448" s="228"/>
      <c r="S1448" s="228"/>
      <c r="T1448" s="228"/>
      <c r="U1448" s="228"/>
      <c r="V1448" s="228"/>
      <c r="W1448" s="228"/>
      <c r="X1448" s="228"/>
      <c r="Y1448" s="228"/>
      <c r="Z1448" s="228"/>
      <c r="AA1448" s="228"/>
      <c r="AB1448" s="228"/>
      <c r="AC1448" s="228"/>
      <c r="AD1448" s="228"/>
    </row>
    <row r="1449" spans="1:30" s="153" customFormat="1" ht="9" customHeight="1" x14ac:dyDescent="0.2">
      <c r="A1449" s="229" t="s">
        <v>57</v>
      </c>
      <c r="B1449" s="234" t="s">
        <v>57</v>
      </c>
      <c r="C1449" s="139"/>
      <c r="D1449" s="140">
        <f t="shared" si="60"/>
        <v>14861</v>
      </c>
      <c r="E1449" s="140">
        <v>10962</v>
      </c>
      <c r="F1449" s="140">
        <v>3899</v>
      </c>
      <c r="G1449" s="140">
        <v>411</v>
      </c>
      <c r="H1449" s="230"/>
      <c r="I1449" s="140">
        <f t="shared" si="61"/>
        <v>2925</v>
      </c>
      <c r="J1449" s="140">
        <v>2925</v>
      </c>
      <c r="K1449" s="140">
        <v>0</v>
      </c>
      <c r="L1449" s="140">
        <v>16659</v>
      </c>
      <c r="M1449" s="140">
        <v>5306</v>
      </c>
      <c r="O1449" s="228"/>
      <c r="P1449" s="228"/>
      <c r="Q1449" s="228"/>
      <c r="R1449" s="228"/>
      <c r="S1449" s="228"/>
      <c r="T1449" s="228"/>
      <c r="U1449" s="228"/>
      <c r="V1449" s="228"/>
      <c r="W1449" s="228"/>
      <c r="X1449" s="228"/>
      <c r="Y1449" s="228"/>
      <c r="Z1449" s="228"/>
      <c r="AA1449" s="228"/>
      <c r="AB1449" s="228"/>
      <c r="AC1449" s="228"/>
      <c r="AD1449" s="228"/>
    </row>
    <row r="1450" spans="1:30" s="153" customFormat="1" ht="9" customHeight="1" x14ac:dyDescent="0.2">
      <c r="A1450" s="226" t="s">
        <v>59</v>
      </c>
      <c r="B1450" s="124" t="s">
        <v>60</v>
      </c>
      <c r="C1450" s="133"/>
      <c r="D1450" s="134">
        <f t="shared" si="60"/>
        <v>152758</v>
      </c>
      <c r="E1450" s="134">
        <v>56816</v>
      </c>
      <c r="F1450" s="134">
        <v>95942</v>
      </c>
      <c r="G1450" s="134">
        <v>2632</v>
      </c>
      <c r="H1450" s="224"/>
      <c r="I1450" s="134">
        <f t="shared" si="61"/>
        <v>12754</v>
      </c>
      <c r="J1450" s="134">
        <v>12100</v>
      </c>
      <c r="K1450" s="134">
        <v>654</v>
      </c>
      <c r="L1450" s="134">
        <v>9803</v>
      </c>
      <c r="M1450" s="134">
        <v>3158</v>
      </c>
      <c r="O1450" s="228"/>
      <c r="P1450" s="228"/>
      <c r="Q1450" s="228"/>
      <c r="R1450" s="228"/>
      <c r="S1450" s="228"/>
      <c r="T1450" s="228"/>
      <c r="U1450" s="228"/>
      <c r="V1450" s="228"/>
      <c r="W1450" s="228"/>
      <c r="X1450" s="228"/>
      <c r="Y1450" s="228"/>
      <c r="Z1450" s="228"/>
      <c r="AA1450" s="228"/>
      <c r="AB1450" s="228"/>
      <c r="AC1450" s="228"/>
      <c r="AD1450" s="228"/>
    </row>
    <row r="1451" spans="1:30" s="153" customFormat="1" ht="9" customHeight="1" x14ac:dyDescent="0.2">
      <c r="A1451" s="226"/>
      <c r="B1451" s="124" t="s">
        <v>62</v>
      </c>
      <c r="C1451" s="133"/>
      <c r="D1451" s="134">
        <f t="shared" si="60"/>
        <v>8216</v>
      </c>
      <c r="E1451" s="134">
        <v>4858</v>
      </c>
      <c r="F1451" s="134">
        <v>3358</v>
      </c>
      <c r="G1451" s="134">
        <v>388</v>
      </c>
      <c r="H1451" s="224"/>
      <c r="I1451" s="134">
        <f t="shared" si="61"/>
        <v>2128</v>
      </c>
      <c r="J1451" s="134">
        <v>1842</v>
      </c>
      <c r="K1451" s="134">
        <v>286</v>
      </c>
      <c r="L1451" s="134">
        <v>4360</v>
      </c>
      <c r="M1451" s="134">
        <v>0</v>
      </c>
      <c r="O1451" s="228"/>
      <c r="P1451" s="228"/>
      <c r="Q1451" s="228"/>
      <c r="R1451" s="228"/>
      <c r="S1451" s="228"/>
      <c r="T1451" s="228"/>
      <c r="U1451" s="228"/>
      <c r="V1451" s="228"/>
      <c r="W1451" s="228"/>
      <c r="X1451" s="228"/>
      <c r="Y1451" s="228"/>
      <c r="Z1451" s="228"/>
      <c r="AA1451" s="228"/>
      <c r="AB1451" s="228"/>
      <c r="AC1451" s="228"/>
      <c r="AD1451" s="228"/>
    </row>
    <row r="1452" spans="1:30" s="153" customFormat="1" ht="9" customHeight="1" x14ac:dyDescent="0.2">
      <c r="A1452" s="226"/>
      <c r="B1452" s="124" t="s">
        <v>61</v>
      </c>
      <c r="C1452" s="133"/>
      <c r="D1452" s="134">
        <f t="shared" si="60"/>
        <v>2226</v>
      </c>
      <c r="E1452" s="134">
        <v>2226</v>
      </c>
      <c r="F1452" s="134">
        <v>0</v>
      </c>
      <c r="G1452" s="134">
        <v>164</v>
      </c>
      <c r="H1452" s="224"/>
      <c r="I1452" s="134">
        <f t="shared" si="61"/>
        <v>1593</v>
      </c>
      <c r="J1452" s="134">
        <v>1591</v>
      </c>
      <c r="K1452" s="134">
        <v>2</v>
      </c>
      <c r="L1452" s="134">
        <v>2314</v>
      </c>
      <c r="M1452" s="134">
        <v>0</v>
      </c>
      <c r="O1452" s="228"/>
      <c r="P1452" s="228"/>
      <c r="Q1452" s="228"/>
      <c r="R1452" s="228"/>
      <c r="S1452" s="228"/>
      <c r="T1452" s="228"/>
      <c r="U1452" s="228"/>
      <c r="V1452" s="228"/>
      <c r="W1452" s="228"/>
      <c r="X1452" s="228"/>
      <c r="Y1452" s="228"/>
      <c r="Z1452" s="228"/>
      <c r="AA1452" s="228"/>
      <c r="AB1452" s="228"/>
      <c r="AC1452" s="228"/>
      <c r="AD1452" s="228"/>
    </row>
    <row r="1453" spans="1:30" s="153" customFormat="1" ht="9" customHeight="1" x14ac:dyDescent="0.2">
      <c r="A1453" s="229" t="s">
        <v>63</v>
      </c>
      <c r="B1453" s="234" t="s">
        <v>63</v>
      </c>
      <c r="C1453" s="139"/>
      <c r="D1453" s="140">
        <f t="shared" si="60"/>
        <v>12666</v>
      </c>
      <c r="E1453" s="140">
        <v>9787</v>
      </c>
      <c r="F1453" s="140">
        <v>2879</v>
      </c>
      <c r="G1453" s="140">
        <v>0</v>
      </c>
      <c r="H1453" s="230"/>
      <c r="I1453" s="140">
        <f t="shared" si="61"/>
        <v>3843</v>
      </c>
      <c r="J1453" s="140">
        <v>3123</v>
      </c>
      <c r="K1453" s="140">
        <v>720</v>
      </c>
      <c r="L1453" s="140">
        <v>5096</v>
      </c>
      <c r="M1453" s="140">
        <v>0</v>
      </c>
      <c r="O1453" s="228"/>
      <c r="P1453" s="228"/>
      <c r="Q1453" s="228"/>
      <c r="R1453" s="228"/>
      <c r="S1453" s="228"/>
      <c r="T1453" s="228"/>
      <c r="U1453" s="228"/>
      <c r="V1453" s="228"/>
      <c r="W1453" s="228"/>
      <c r="X1453" s="228"/>
      <c r="Y1453" s="228"/>
      <c r="Z1453" s="228"/>
      <c r="AA1453" s="228"/>
      <c r="AB1453" s="228"/>
      <c r="AC1453" s="228"/>
      <c r="AD1453" s="228"/>
    </row>
    <row r="1454" spans="1:30" s="153" customFormat="1" ht="9" customHeight="1" x14ac:dyDescent="0.2">
      <c r="A1454" s="226"/>
      <c r="B1454" s="124" t="s">
        <v>64</v>
      </c>
      <c r="C1454" s="133"/>
      <c r="D1454" s="134">
        <f t="shared" si="60"/>
        <v>0</v>
      </c>
      <c r="E1454" s="134">
        <v>0</v>
      </c>
      <c r="F1454" s="134">
        <v>0</v>
      </c>
      <c r="G1454" s="134">
        <v>0</v>
      </c>
      <c r="H1454" s="224"/>
      <c r="I1454" s="134">
        <f t="shared" si="61"/>
        <v>140</v>
      </c>
      <c r="J1454" s="134">
        <v>140</v>
      </c>
      <c r="K1454" s="134">
        <v>0</v>
      </c>
      <c r="L1454" s="134">
        <v>1229</v>
      </c>
      <c r="M1454" s="134">
        <v>0</v>
      </c>
      <c r="O1454" s="228"/>
      <c r="P1454" s="228"/>
      <c r="Q1454" s="228"/>
      <c r="R1454" s="228"/>
      <c r="S1454" s="228"/>
      <c r="T1454" s="228"/>
      <c r="U1454" s="228"/>
      <c r="V1454" s="228"/>
      <c r="W1454" s="228"/>
      <c r="X1454" s="228"/>
      <c r="Y1454" s="228"/>
      <c r="Z1454" s="228"/>
      <c r="AA1454" s="228"/>
      <c r="AB1454" s="228"/>
      <c r="AC1454" s="228"/>
      <c r="AD1454" s="228"/>
    </row>
    <row r="1455" spans="1:30" s="153" customFormat="1" ht="9" customHeight="1" x14ac:dyDescent="0.2">
      <c r="A1455" s="226" t="s">
        <v>65</v>
      </c>
      <c r="B1455" s="124" t="s">
        <v>66</v>
      </c>
      <c r="C1455" s="133"/>
      <c r="D1455" s="134">
        <f t="shared" si="60"/>
        <v>16855</v>
      </c>
      <c r="E1455" s="134">
        <v>16703</v>
      </c>
      <c r="F1455" s="134">
        <v>152</v>
      </c>
      <c r="G1455" s="134">
        <v>20</v>
      </c>
      <c r="H1455" s="224"/>
      <c r="I1455" s="134">
        <f t="shared" si="61"/>
        <v>6005</v>
      </c>
      <c r="J1455" s="134">
        <v>5825</v>
      </c>
      <c r="K1455" s="134">
        <v>180</v>
      </c>
      <c r="L1455" s="134">
        <v>15138</v>
      </c>
      <c r="M1455" s="134">
        <v>0</v>
      </c>
      <c r="O1455" s="228"/>
      <c r="P1455" s="228"/>
      <c r="Q1455" s="228"/>
      <c r="R1455" s="228"/>
      <c r="S1455" s="228"/>
      <c r="T1455" s="228"/>
      <c r="U1455" s="228"/>
      <c r="V1455" s="228"/>
      <c r="W1455" s="228"/>
      <c r="X1455" s="228"/>
      <c r="Y1455" s="228"/>
      <c r="Z1455" s="228"/>
      <c r="AA1455" s="228"/>
      <c r="AB1455" s="228"/>
      <c r="AC1455" s="228"/>
      <c r="AD1455" s="228"/>
    </row>
    <row r="1456" spans="1:30" s="153" customFormat="1" ht="9" customHeight="1" x14ac:dyDescent="0.2">
      <c r="A1456" s="226"/>
      <c r="B1456" s="124" t="s">
        <v>67</v>
      </c>
      <c r="C1456" s="133"/>
      <c r="D1456" s="134">
        <f t="shared" si="60"/>
        <v>3214</v>
      </c>
      <c r="E1456" s="134">
        <v>3172</v>
      </c>
      <c r="F1456" s="134">
        <v>42</v>
      </c>
      <c r="G1456" s="134">
        <v>2487</v>
      </c>
      <c r="H1456" s="224"/>
      <c r="I1456" s="134">
        <f t="shared" si="61"/>
        <v>555</v>
      </c>
      <c r="J1456" s="134">
        <v>522</v>
      </c>
      <c r="K1456" s="134">
        <v>33</v>
      </c>
      <c r="L1456" s="134">
        <v>4565</v>
      </c>
      <c r="M1456" s="134">
        <v>0</v>
      </c>
      <c r="O1456" s="228"/>
      <c r="P1456" s="228"/>
      <c r="Q1456" s="228"/>
      <c r="R1456" s="228"/>
      <c r="S1456" s="228"/>
      <c r="T1456" s="228"/>
      <c r="U1456" s="228"/>
      <c r="V1456" s="228"/>
      <c r="W1456" s="228"/>
      <c r="X1456" s="228"/>
      <c r="Y1456" s="228"/>
      <c r="Z1456" s="228"/>
      <c r="AA1456" s="228"/>
      <c r="AB1456" s="228"/>
      <c r="AC1456" s="228"/>
      <c r="AD1456" s="228"/>
    </row>
    <row r="1457" spans="1:30" s="153" customFormat="1" ht="9" customHeight="1" x14ac:dyDescent="0.2">
      <c r="A1457" s="229"/>
      <c r="B1457" s="234" t="s">
        <v>68</v>
      </c>
      <c r="C1457" s="139"/>
      <c r="D1457" s="140">
        <f t="shared" si="60"/>
        <v>9844</v>
      </c>
      <c r="E1457" s="140">
        <v>7317</v>
      </c>
      <c r="F1457" s="140">
        <v>2527</v>
      </c>
      <c r="G1457" s="140">
        <v>414</v>
      </c>
      <c r="H1457" s="230"/>
      <c r="I1457" s="140">
        <f t="shared" si="61"/>
        <v>2367</v>
      </c>
      <c r="J1457" s="140">
        <v>2331</v>
      </c>
      <c r="K1457" s="140">
        <v>36</v>
      </c>
      <c r="L1457" s="140">
        <v>4799</v>
      </c>
      <c r="M1457" s="140">
        <v>0</v>
      </c>
      <c r="O1457" s="228"/>
      <c r="P1457" s="228"/>
      <c r="Q1457" s="228"/>
      <c r="R1457" s="228"/>
      <c r="S1457" s="228"/>
      <c r="T1457" s="228"/>
      <c r="U1457" s="228"/>
      <c r="V1457" s="228"/>
      <c r="W1457" s="228"/>
      <c r="X1457" s="228"/>
      <c r="Y1457" s="228"/>
      <c r="Z1457" s="228"/>
      <c r="AA1457" s="228"/>
      <c r="AB1457" s="228"/>
      <c r="AC1457" s="228"/>
      <c r="AD1457" s="228"/>
    </row>
    <row r="1458" spans="1:30" s="153" customFormat="1" ht="9" customHeight="1" x14ac:dyDescent="0.2">
      <c r="A1458" s="226" t="s">
        <v>69</v>
      </c>
      <c r="B1458" s="124" t="s">
        <v>70</v>
      </c>
      <c r="C1458" s="133"/>
      <c r="D1458" s="134">
        <f t="shared" si="60"/>
        <v>2733</v>
      </c>
      <c r="E1458" s="134">
        <v>2733</v>
      </c>
      <c r="F1458" s="134">
        <v>0</v>
      </c>
      <c r="G1458" s="134">
        <v>2</v>
      </c>
      <c r="H1458" s="224"/>
      <c r="I1458" s="134">
        <f t="shared" si="61"/>
        <v>1935</v>
      </c>
      <c r="J1458" s="134">
        <v>1935</v>
      </c>
      <c r="K1458" s="134">
        <v>0</v>
      </c>
      <c r="L1458" s="134">
        <v>6304</v>
      </c>
      <c r="M1458" s="134">
        <v>0</v>
      </c>
      <c r="O1458" s="228"/>
      <c r="P1458" s="228"/>
      <c r="Q1458" s="228"/>
      <c r="R1458" s="228"/>
      <c r="S1458" s="228"/>
      <c r="T1458" s="228"/>
      <c r="U1458" s="228"/>
      <c r="V1458" s="228"/>
      <c r="W1458" s="228"/>
      <c r="X1458" s="228"/>
      <c r="Y1458" s="228"/>
      <c r="Z1458" s="228"/>
      <c r="AA1458" s="228"/>
      <c r="AB1458" s="228"/>
      <c r="AC1458" s="228"/>
      <c r="AD1458" s="228"/>
    </row>
    <row r="1459" spans="1:30" s="153" customFormat="1" ht="9" customHeight="1" x14ac:dyDescent="0.2">
      <c r="A1459" s="226"/>
      <c r="B1459" s="124" t="s">
        <v>71</v>
      </c>
      <c r="C1459" s="133"/>
      <c r="D1459" s="134">
        <f t="shared" si="60"/>
        <v>0</v>
      </c>
      <c r="E1459" s="134">
        <v>0</v>
      </c>
      <c r="F1459" s="134">
        <v>0</v>
      </c>
      <c r="G1459" s="134">
        <v>0</v>
      </c>
      <c r="H1459" s="224"/>
      <c r="I1459" s="134">
        <f t="shared" si="61"/>
        <v>899</v>
      </c>
      <c r="J1459" s="134">
        <v>899</v>
      </c>
      <c r="K1459" s="134">
        <v>0</v>
      </c>
      <c r="L1459" s="134">
        <v>3886</v>
      </c>
      <c r="M1459" s="134">
        <v>2</v>
      </c>
      <c r="O1459" s="228"/>
      <c r="P1459" s="228"/>
      <c r="Q1459" s="228"/>
      <c r="R1459" s="228"/>
      <c r="S1459" s="228"/>
      <c r="T1459" s="228"/>
      <c r="U1459" s="228"/>
      <c r="V1459" s="228"/>
      <c r="W1459" s="228"/>
      <c r="X1459" s="228"/>
      <c r="Y1459" s="228"/>
      <c r="Z1459" s="228"/>
      <c r="AA1459" s="228"/>
      <c r="AB1459" s="228"/>
      <c r="AC1459" s="228"/>
      <c r="AD1459" s="228"/>
    </row>
    <row r="1460" spans="1:30" s="153" customFormat="1" ht="9" customHeight="1" x14ac:dyDescent="0.2">
      <c r="A1460" s="226"/>
      <c r="B1460" s="124" t="s">
        <v>72</v>
      </c>
      <c r="C1460" s="133"/>
      <c r="D1460" s="134">
        <f t="shared" si="60"/>
        <v>17040</v>
      </c>
      <c r="E1460" s="134">
        <v>16047</v>
      </c>
      <c r="F1460" s="134">
        <v>993</v>
      </c>
      <c r="G1460" s="134">
        <v>33</v>
      </c>
      <c r="H1460" s="224"/>
      <c r="I1460" s="134">
        <f t="shared" si="61"/>
        <v>4903</v>
      </c>
      <c r="J1460" s="134">
        <v>4340</v>
      </c>
      <c r="K1460" s="134">
        <v>563</v>
      </c>
      <c r="L1460" s="134">
        <v>15512</v>
      </c>
      <c r="M1460" s="134">
        <v>3838</v>
      </c>
      <c r="O1460" s="228"/>
      <c r="P1460" s="228"/>
      <c r="Q1460" s="228"/>
      <c r="R1460" s="228"/>
      <c r="S1460" s="228"/>
      <c r="T1460" s="228"/>
      <c r="U1460" s="228"/>
      <c r="V1460" s="228"/>
      <c r="W1460" s="228"/>
      <c r="X1460" s="228"/>
      <c r="Y1460" s="228"/>
      <c r="Z1460" s="228"/>
      <c r="AA1460" s="228"/>
      <c r="AB1460" s="228"/>
      <c r="AC1460" s="228"/>
      <c r="AD1460" s="228"/>
    </row>
    <row r="1461" spans="1:30" s="153" customFormat="1" ht="9" customHeight="1" x14ac:dyDescent="0.2">
      <c r="A1461" s="229"/>
      <c r="B1461" s="234" t="s">
        <v>73</v>
      </c>
      <c r="C1461" s="139"/>
      <c r="D1461" s="140">
        <f t="shared" si="60"/>
        <v>0</v>
      </c>
      <c r="E1461" s="140">
        <v>0</v>
      </c>
      <c r="F1461" s="140">
        <v>0</v>
      </c>
      <c r="G1461" s="140">
        <v>0</v>
      </c>
      <c r="H1461" s="230"/>
      <c r="I1461" s="140">
        <f t="shared" si="61"/>
        <v>93</v>
      </c>
      <c r="J1461" s="140">
        <v>90</v>
      </c>
      <c r="K1461" s="140">
        <v>3</v>
      </c>
      <c r="L1461" s="140">
        <v>1249</v>
      </c>
      <c r="M1461" s="140">
        <v>0</v>
      </c>
      <c r="O1461" s="228"/>
      <c r="P1461" s="228"/>
      <c r="Q1461" s="228"/>
      <c r="R1461" s="228"/>
      <c r="S1461" s="228"/>
      <c r="T1461" s="228"/>
      <c r="U1461" s="228"/>
      <c r="V1461" s="228"/>
      <c r="W1461" s="228"/>
      <c r="X1461" s="228"/>
      <c r="Y1461" s="228"/>
      <c r="Z1461" s="228"/>
      <c r="AA1461" s="228"/>
      <c r="AB1461" s="228"/>
      <c r="AC1461" s="228"/>
      <c r="AD1461" s="228"/>
    </row>
    <row r="1462" spans="1:30" s="153" customFormat="1" ht="9" customHeight="1" x14ac:dyDescent="0.2">
      <c r="A1462" s="226" t="s">
        <v>74</v>
      </c>
      <c r="B1462" s="124" t="s">
        <v>75</v>
      </c>
      <c r="C1462" s="133"/>
      <c r="D1462" s="134">
        <f t="shared" si="60"/>
        <v>15154</v>
      </c>
      <c r="E1462" s="134">
        <v>14448</v>
      </c>
      <c r="F1462" s="134">
        <v>706</v>
      </c>
      <c r="G1462" s="134">
        <v>90</v>
      </c>
      <c r="H1462" s="224"/>
      <c r="I1462" s="134">
        <f t="shared" si="61"/>
        <v>2269</v>
      </c>
      <c r="J1462" s="134">
        <v>2256</v>
      </c>
      <c r="K1462" s="134">
        <v>13</v>
      </c>
      <c r="L1462" s="134">
        <v>2171</v>
      </c>
      <c r="M1462" s="134">
        <v>1688</v>
      </c>
      <c r="O1462" s="228"/>
      <c r="P1462" s="228"/>
      <c r="Q1462" s="228"/>
      <c r="R1462" s="228"/>
      <c r="S1462" s="228"/>
      <c r="T1462" s="228"/>
      <c r="U1462" s="228"/>
      <c r="V1462" s="228"/>
      <c r="W1462" s="228"/>
      <c r="X1462" s="228"/>
      <c r="Y1462" s="228"/>
      <c r="Z1462" s="228"/>
      <c r="AA1462" s="228"/>
      <c r="AB1462" s="228"/>
      <c r="AC1462" s="228"/>
      <c r="AD1462" s="228"/>
    </row>
    <row r="1463" spans="1:30" s="153" customFormat="1" ht="9" customHeight="1" x14ac:dyDescent="0.2">
      <c r="A1463" s="226" t="s">
        <v>76</v>
      </c>
      <c r="B1463" s="124" t="s">
        <v>77</v>
      </c>
      <c r="C1463" s="133"/>
      <c r="D1463" s="134">
        <f t="shared" si="60"/>
        <v>1748</v>
      </c>
      <c r="E1463" s="134">
        <v>1748</v>
      </c>
      <c r="F1463" s="134">
        <v>0</v>
      </c>
      <c r="G1463" s="134">
        <v>16</v>
      </c>
      <c r="H1463" s="224"/>
      <c r="I1463" s="134">
        <f t="shared" si="61"/>
        <v>394</v>
      </c>
      <c r="J1463" s="134">
        <v>388</v>
      </c>
      <c r="K1463" s="134">
        <v>6</v>
      </c>
      <c r="L1463" s="134">
        <v>5335</v>
      </c>
      <c r="M1463" s="134">
        <v>0</v>
      </c>
      <c r="O1463" s="228"/>
      <c r="P1463" s="228"/>
      <c r="Q1463" s="228"/>
      <c r="R1463" s="228"/>
      <c r="S1463" s="228"/>
      <c r="T1463" s="228"/>
      <c r="U1463" s="228"/>
      <c r="V1463" s="228"/>
      <c r="W1463" s="228"/>
      <c r="X1463" s="228"/>
      <c r="Y1463" s="228"/>
      <c r="Z1463" s="228"/>
      <c r="AA1463" s="228"/>
      <c r="AB1463" s="228"/>
      <c r="AC1463" s="228"/>
      <c r="AD1463" s="228"/>
    </row>
    <row r="1464" spans="1:30" s="153" customFormat="1" ht="9" customHeight="1" x14ac:dyDescent="0.2">
      <c r="A1464" s="226"/>
      <c r="B1464" s="124" t="s">
        <v>78</v>
      </c>
      <c r="C1464" s="133"/>
      <c r="D1464" s="134">
        <f t="shared" si="60"/>
        <v>1318</v>
      </c>
      <c r="E1464" s="134">
        <v>1318</v>
      </c>
      <c r="F1464" s="134">
        <v>0</v>
      </c>
      <c r="G1464" s="134">
        <v>0</v>
      </c>
      <c r="H1464" s="224"/>
      <c r="I1464" s="134">
        <f t="shared" si="61"/>
        <v>2327</v>
      </c>
      <c r="J1464" s="134">
        <v>2127</v>
      </c>
      <c r="K1464" s="134">
        <v>200</v>
      </c>
      <c r="L1464" s="134">
        <v>1127</v>
      </c>
      <c r="M1464" s="134">
        <v>21</v>
      </c>
      <c r="O1464" s="228"/>
      <c r="P1464" s="228"/>
      <c r="Q1464" s="228"/>
      <c r="R1464" s="228"/>
      <c r="S1464" s="228"/>
      <c r="T1464" s="228"/>
      <c r="U1464" s="228"/>
      <c r="V1464" s="228"/>
      <c r="W1464" s="228"/>
      <c r="X1464" s="228"/>
      <c r="Y1464" s="228"/>
      <c r="Z1464" s="228"/>
      <c r="AA1464" s="228"/>
      <c r="AB1464" s="228"/>
      <c r="AC1464" s="228"/>
      <c r="AD1464" s="228"/>
    </row>
    <row r="1465" spans="1:30" s="153" customFormat="1" ht="9" customHeight="1" x14ac:dyDescent="0.2">
      <c r="A1465" s="229"/>
      <c r="B1465" s="234" t="s">
        <v>79</v>
      </c>
      <c r="C1465" s="139"/>
      <c r="D1465" s="140">
        <f t="shared" si="60"/>
        <v>1248</v>
      </c>
      <c r="E1465" s="140">
        <v>1248</v>
      </c>
      <c r="F1465" s="140">
        <v>0</v>
      </c>
      <c r="G1465" s="140">
        <v>18</v>
      </c>
      <c r="H1465" s="230"/>
      <c r="I1465" s="140">
        <f t="shared" si="61"/>
        <v>217</v>
      </c>
      <c r="J1465" s="140">
        <v>184</v>
      </c>
      <c r="K1465" s="140">
        <v>33</v>
      </c>
      <c r="L1465" s="140">
        <v>1326</v>
      </c>
      <c r="M1465" s="140">
        <v>48</v>
      </c>
      <c r="O1465" s="228"/>
      <c r="P1465" s="228"/>
      <c r="Q1465" s="228"/>
      <c r="R1465" s="228"/>
      <c r="S1465" s="228"/>
      <c r="T1465" s="228"/>
      <c r="U1465" s="228"/>
      <c r="V1465" s="228"/>
      <c r="W1465" s="228"/>
      <c r="X1465" s="228"/>
      <c r="Y1465" s="228"/>
      <c r="Z1465" s="228"/>
      <c r="AA1465" s="228"/>
      <c r="AB1465" s="228"/>
      <c r="AC1465" s="228"/>
      <c r="AD1465" s="228"/>
    </row>
    <row r="1466" spans="1:30" s="153" customFormat="1" ht="9" customHeight="1" x14ac:dyDescent="0.2">
      <c r="A1466" s="226"/>
      <c r="B1466" s="124" t="s">
        <v>80</v>
      </c>
      <c r="C1466" s="133"/>
      <c r="D1466" s="134">
        <f t="shared" si="60"/>
        <v>4695</v>
      </c>
      <c r="E1466" s="134">
        <v>4694</v>
      </c>
      <c r="F1466" s="134">
        <v>1</v>
      </c>
      <c r="G1466" s="134">
        <v>0</v>
      </c>
      <c r="H1466" s="224"/>
      <c r="I1466" s="134">
        <f t="shared" si="61"/>
        <v>256</v>
      </c>
      <c r="J1466" s="134">
        <v>225</v>
      </c>
      <c r="K1466" s="134">
        <v>31</v>
      </c>
      <c r="L1466" s="134">
        <v>3688</v>
      </c>
      <c r="M1466" s="134">
        <v>0</v>
      </c>
      <c r="O1466" s="228"/>
      <c r="P1466" s="228"/>
      <c r="Q1466" s="228"/>
      <c r="R1466" s="228"/>
      <c r="S1466" s="228"/>
      <c r="T1466" s="228"/>
      <c r="U1466" s="228"/>
      <c r="V1466" s="228"/>
      <c r="W1466" s="228"/>
      <c r="X1466" s="228"/>
      <c r="Y1466" s="228"/>
      <c r="Z1466" s="228"/>
      <c r="AA1466" s="228"/>
      <c r="AB1466" s="228"/>
      <c r="AC1466" s="228"/>
      <c r="AD1466" s="228"/>
    </row>
    <row r="1467" spans="1:30" s="153" customFormat="1" ht="9" customHeight="1" x14ac:dyDescent="0.2">
      <c r="A1467" s="226"/>
      <c r="B1467" s="124" t="s">
        <v>81</v>
      </c>
      <c r="C1467" s="133"/>
      <c r="D1467" s="134">
        <f t="shared" si="60"/>
        <v>9642</v>
      </c>
      <c r="E1467" s="134">
        <v>8911</v>
      </c>
      <c r="F1467" s="134">
        <v>731</v>
      </c>
      <c r="G1467" s="134">
        <v>0</v>
      </c>
      <c r="H1467" s="224"/>
      <c r="I1467" s="134">
        <f t="shared" si="61"/>
        <v>1803</v>
      </c>
      <c r="J1467" s="134">
        <v>1634</v>
      </c>
      <c r="K1467" s="134">
        <v>169</v>
      </c>
      <c r="L1467" s="134">
        <v>7257</v>
      </c>
      <c r="M1467" s="134">
        <v>0</v>
      </c>
      <c r="O1467" s="228"/>
      <c r="P1467" s="228"/>
      <c r="Q1467" s="228"/>
      <c r="R1467" s="228"/>
      <c r="S1467" s="228"/>
      <c r="T1467" s="228"/>
      <c r="U1467" s="228"/>
      <c r="V1467" s="228"/>
      <c r="W1467" s="228"/>
      <c r="X1467" s="228"/>
      <c r="Y1467" s="228"/>
      <c r="Z1467" s="228"/>
      <c r="AA1467" s="228"/>
      <c r="AB1467" s="228"/>
      <c r="AC1467" s="228"/>
      <c r="AD1467" s="228"/>
    </row>
    <row r="1468" spans="1:30" s="153" customFormat="1" ht="9" customHeight="1" x14ac:dyDescent="0.2">
      <c r="A1468" s="226" t="s">
        <v>82</v>
      </c>
      <c r="B1468" s="124" t="s">
        <v>83</v>
      </c>
      <c r="C1468" s="133"/>
      <c r="D1468" s="134">
        <f t="shared" si="60"/>
        <v>2968</v>
      </c>
      <c r="E1468" s="134">
        <v>2968</v>
      </c>
      <c r="F1468" s="134">
        <v>0</v>
      </c>
      <c r="G1468" s="134">
        <v>6</v>
      </c>
      <c r="H1468" s="224"/>
      <c r="I1468" s="134">
        <f t="shared" si="61"/>
        <v>827</v>
      </c>
      <c r="J1468" s="134">
        <v>825</v>
      </c>
      <c r="K1468" s="134">
        <v>2</v>
      </c>
      <c r="L1468" s="134">
        <v>946</v>
      </c>
      <c r="M1468" s="134">
        <v>0</v>
      </c>
      <c r="O1468" s="228"/>
      <c r="P1468" s="228"/>
      <c r="Q1468" s="228"/>
      <c r="R1468" s="228"/>
      <c r="S1468" s="228"/>
      <c r="T1468" s="228"/>
      <c r="U1468" s="228"/>
      <c r="V1468" s="228"/>
      <c r="W1468" s="228"/>
      <c r="X1468" s="228"/>
      <c r="Y1468" s="228"/>
      <c r="Z1468" s="228"/>
      <c r="AA1468" s="228"/>
      <c r="AB1468" s="228"/>
      <c r="AC1468" s="228"/>
      <c r="AD1468" s="228"/>
    </row>
    <row r="1469" spans="1:30" s="153" customFormat="1" ht="9" customHeight="1" x14ac:dyDescent="0.2">
      <c r="A1469" s="229"/>
      <c r="B1469" s="234" t="s">
        <v>84</v>
      </c>
      <c r="C1469" s="139"/>
      <c r="D1469" s="140">
        <f t="shared" si="60"/>
        <v>1322</v>
      </c>
      <c r="E1469" s="140">
        <v>1322</v>
      </c>
      <c r="F1469" s="140">
        <v>0</v>
      </c>
      <c r="G1469" s="140">
        <v>0</v>
      </c>
      <c r="H1469" s="230"/>
      <c r="I1469" s="140">
        <f t="shared" si="61"/>
        <v>1342</v>
      </c>
      <c r="J1469" s="140">
        <v>1342</v>
      </c>
      <c r="K1469" s="140">
        <v>0</v>
      </c>
      <c r="L1469" s="140">
        <v>625</v>
      </c>
      <c r="M1469" s="140">
        <v>0</v>
      </c>
      <c r="O1469" s="228"/>
      <c r="P1469" s="228"/>
      <c r="Q1469" s="228"/>
      <c r="R1469" s="228"/>
      <c r="S1469" s="228"/>
      <c r="T1469" s="228"/>
      <c r="U1469" s="228"/>
      <c r="V1469" s="228"/>
      <c r="W1469" s="228"/>
      <c r="X1469" s="228"/>
      <c r="Y1469" s="228"/>
      <c r="Z1469" s="228"/>
      <c r="AA1469" s="228"/>
      <c r="AB1469" s="228"/>
      <c r="AC1469" s="228"/>
      <c r="AD1469" s="228"/>
    </row>
    <row r="1470" spans="1:30" s="153" customFormat="1" ht="9" customHeight="1" x14ac:dyDescent="0.2">
      <c r="A1470" s="226"/>
      <c r="B1470" s="124" t="s">
        <v>85</v>
      </c>
      <c r="C1470" s="133"/>
      <c r="D1470" s="134">
        <f t="shared" si="60"/>
        <v>16667</v>
      </c>
      <c r="E1470" s="134">
        <v>15931</v>
      </c>
      <c r="F1470" s="134">
        <v>736</v>
      </c>
      <c r="G1470" s="134">
        <v>135</v>
      </c>
      <c r="H1470" s="224"/>
      <c r="I1470" s="134">
        <f t="shared" si="61"/>
        <v>2323</v>
      </c>
      <c r="J1470" s="134">
        <v>2132</v>
      </c>
      <c r="K1470" s="134">
        <v>191</v>
      </c>
      <c r="L1470" s="134">
        <v>5528</v>
      </c>
      <c r="M1470" s="134">
        <v>6</v>
      </c>
      <c r="O1470" s="228"/>
      <c r="P1470" s="228"/>
      <c r="Q1470" s="228"/>
      <c r="R1470" s="228"/>
      <c r="S1470" s="228"/>
      <c r="T1470" s="228"/>
      <c r="U1470" s="228"/>
      <c r="V1470" s="228"/>
      <c r="W1470" s="228"/>
      <c r="X1470" s="228"/>
      <c r="Y1470" s="228"/>
      <c r="Z1470" s="228"/>
      <c r="AA1470" s="228"/>
      <c r="AB1470" s="228"/>
      <c r="AC1470" s="228"/>
      <c r="AD1470" s="228"/>
    </row>
    <row r="1471" spans="1:30" s="153" customFormat="1" ht="9" customHeight="1" x14ac:dyDescent="0.2">
      <c r="A1471" s="226" t="s">
        <v>86</v>
      </c>
      <c r="B1471" s="124" t="s">
        <v>87</v>
      </c>
      <c r="C1471" s="133"/>
      <c r="D1471" s="134">
        <f t="shared" si="60"/>
        <v>22912</v>
      </c>
      <c r="E1471" s="134">
        <v>20730</v>
      </c>
      <c r="F1471" s="134">
        <v>2182</v>
      </c>
      <c r="G1471" s="134">
        <v>43</v>
      </c>
      <c r="H1471" s="224"/>
      <c r="I1471" s="134">
        <f t="shared" si="61"/>
        <v>2679</v>
      </c>
      <c r="J1471" s="134">
        <v>2419</v>
      </c>
      <c r="K1471" s="134">
        <v>260</v>
      </c>
      <c r="L1471" s="134">
        <v>13999</v>
      </c>
      <c r="M1471" s="134">
        <v>3729</v>
      </c>
      <c r="O1471" s="228"/>
      <c r="P1471" s="228"/>
      <c r="Q1471" s="228"/>
      <c r="R1471" s="228"/>
      <c r="S1471" s="228"/>
      <c r="T1471" s="228"/>
      <c r="U1471" s="228"/>
      <c r="V1471" s="228"/>
      <c r="W1471" s="228"/>
      <c r="X1471" s="228"/>
      <c r="Y1471" s="228"/>
      <c r="Z1471" s="228"/>
      <c r="AA1471" s="228"/>
      <c r="AB1471" s="228"/>
      <c r="AC1471" s="228"/>
      <c r="AD1471" s="228"/>
    </row>
    <row r="1472" spans="1:30" s="153" customFormat="1" ht="9" customHeight="1" x14ac:dyDescent="0.2">
      <c r="A1472" s="226" t="s">
        <v>88</v>
      </c>
      <c r="B1472" s="124" t="s">
        <v>88</v>
      </c>
      <c r="C1472" s="133"/>
      <c r="D1472" s="134">
        <f t="shared" si="60"/>
        <v>4167</v>
      </c>
      <c r="E1472" s="134">
        <v>2942</v>
      </c>
      <c r="F1472" s="134">
        <v>1225</v>
      </c>
      <c r="G1472" s="134">
        <v>0</v>
      </c>
      <c r="H1472" s="224"/>
      <c r="I1472" s="134">
        <f t="shared" si="61"/>
        <v>647</v>
      </c>
      <c r="J1472" s="134">
        <v>636</v>
      </c>
      <c r="K1472" s="134">
        <v>11</v>
      </c>
      <c r="L1472" s="134">
        <v>2054</v>
      </c>
      <c r="M1472" s="134">
        <v>0</v>
      </c>
      <c r="O1472" s="228"/>
      <c r="P1472" s="228"/>
      <c r="Q1472" s="228"/>
      <c r="R1472" s="228"/>
      <c r="S1472" s="228"/>
      <c r="T1472" s="228"/>
      <c r="U1472" s="228"/>
      <c r="V1472" s="228"/>
      <c r="W1472" s="228"/>
      <c r="X1472" s="228"/>
      <c r="Y1472" s="228"/>
      <c r="Z1472" s="228"/>
      <c r="AA1472" s="228"/>
      <c r="AB1472" s="228"/>
      <c r="AC1472" s="228"/>
      <c r="AD1472" s="228"/>
    </row>
    <row r="1473" spans="1:14" ht="3" customHeight="1" x14ac:dyDescent="0.2">
      <c r="A1473" s="168"/>
      <c r="B1473" s="168"/>
      <c r="C1473" s="168"/>
      <c r="D1473" s="169"/>
      <c r="E1473" s="169"/>
      <c r="F1473" s="169"/>
      <c r="G1473" s="169"/>
      <c r="H1473" s="169"/>
      <c r="I1473" s="169"/>
      <c r="J1473" s="169"/>
      <c r="K1473" s="169"/>
      <c r="L1473" s="169"/>
      <c r="M1473" s="169"/>
      <c r="N1473" s="73"/>
    </row>
    <row r="1474" spans="1:14" ht="3" customHeight="1" x14ac:dyDescent="0.2">
      <c r="A1474" s="170"/>
      <c r="B1474" s="170"/>
      <c r="C1474" s="170"/>
      <c r="D1474" s="171"/>
      <c r="E1474" s="171"/>
      <c r="F1474" s="171"/>
      <c r="G1474" s="171"/>
      <c r="H1474" s="171"/>
      <c r="I1474" s="171"/>
      <c r="J1474" s="171"/>
      <c r="K1474" s="171"/>
      <c r="L1474" s="171"/>
      <c r="M1474" s="171"/>
      <c r="N1474" s="73"/>
    </row>
    <row r="1475" spans="1:14" s="121" customFormat="1" ht="9" customHeight="1" x14ac:dyDescent="0.15">
      <c r="A1475" s="172" t="s">
        <v>98</v>
      </c>
      <c r="B1475" s="467"/>
      <c r="C1475" s="467"/>
      <c r="D1475" s="173"/>
      <c r="E1475" s="173"/>
      <c r="F1475" s="173"/>
      <c r="G1475" s="173"/>
      <c r="H1475" s="173"/>
      <c r="I1475" s="173"/>
      <c r="J1475" s="173"/>
      <c r="K1475" s="173"/>
      <c r="L1475" s="173"/>
      <c r="M1475" s="172"/>
      <c r="N1475" s="173"/>
    </row>
    <row r="1476" spans="1:14" s="121" customFormat="1" ht="9" customHeight="1" x14ac:dyDescent="0.15">
      <c r="A1476" s="174" t="s">
        <v>107</v>
      </c>
      <c r="B1476" s="467"/>
      <c r="C1476" s="467"/>
      <c r="D1476" s="173"/>
      <c r="E1476" s="173"/>
      <c r="F1476" s="173"/>
      <c r="G1476" s="173"/>
      <c r="H1476" s="173"/>
      <c r="I1476" s="173"/>
      <c r="J1476" s="173"/>
      <c r="K1476" s="173"/>
      <c r="L1476" s="173"/>
      <c r="M1476" s="174"/>
      <c r="N1476" s="173"/>
    </row>
    <row r="1477" spans="1:14" s="121" customFormat="1" ht="9" customHeight="1" x14ac:dyDescent="0.15">
      <c r="A1477" s="172" t="s">
        <v>108</v>
      </c>
      <c r="B1477" s="467"/>
      <c r="C1477" s="467"/>
      <c r="D1477" s="173"/>
      <c r="E1477" s="173"/>
      <c r="F1477" s="173"/>
      <c r="G1477" s="173"/>
      <c r="H1477" s="173"/>
      <c r="I1477" s="173"/>
      <c r="J1477" s="173"/>
      <c r="K1477" s="173"/>
      <c r="L1477" s="173"/>
      <c r="M1477" s="172"/>
      <c r="N1477" s="173"/>
    </row>
    <row r="1478" spans="1:14" s="121" customFormat="1" ht="9" customHeight="1" x14ac:dyDescent="0.25">
      <c r="A1478" s="173" t="s">
        <v>113</v>
      </c>
      <c r="B1478" s="467"/>
      <c r="C1478" s="467"/>
      <c r="D1478" s="173"/>
      <c r="E1478" s="173"/>
      <c r="F1478" s="173"/>
      <c r="G1478" s="173"/>
      <c r="H1478" s="173"/>
      <c r="I1478" s="173"/>
      <c r="J1478" s="173"/>
      <c r="K1478" s="173"/>
      <c r="L1478" s="173"/>
      <c r="M1478" s="173"/>
      <c r="N1478" s="173"/>
    </row>
    <row r="1479" spans="1:14" ht="12.75" hidden="1" x14ac:dyDescent="0.2">
      <c r="A1479" s="170"/>
      <c r="B1479" s="170"/>
      <c r="C1479" s="170"/>
      <c r="D1479" s="171"/>
      <c r="E1479" s="171"/>
      <c r="F1479" s="171"/>
      <c r="G1479" s="171"/>
      <c r="H1479" s="171"/>
      <c r="I1479" s="171"/>
      <c r="J1479" s="171"/>
      <c r="K1479" s="171"/>
      <c r="L1479" s="171"/>
      <c r="M1479" s="171"/>
      <c r="N1479" s="73" t="s">
        <v>100</v>
      </c>
    </row>
    <row r="1480" spans="1:14" ht="12.75" hidden="1" x14ac:dyDescent="0.2">
      <c r="A1480" s="170"/>
      <c r="B1480" s="170"/>
      <c r="C1480" s="170"/>
      <c r="D1480" s="171"/>
      <c r="E1480" s="171"/>
      <c r="F1480" s="171"/>
      <c r="G1480" s="171"/>
      <c r="H1480" s="171"/>
      <c r="I1480" s="171"/>
      <c r="J1480" s="171"/>
      <c r="K1480" s="171"/>
      <c r="L1480" s="171"/>
      <c r="M1480" s="171"/>
      <c r="N1480" s="73"/>
    </row>
    <row r="1481" spans="1:14" ht="12.75" hidden="1" x14ac:dyDescent="0.2">
      <c r="A1481" s="46"/>
      <c r="B1481" s="46"/>
      <c r="C1481" s="46"/>
      <c r="D1481" s="73"/>
      <c r="E1481" s="73"/>
      <c r="F1481" s="73"/>
      <c r="G1481" s="73"/>
      <c r="H1481" s="73"/>
      <c r="I1481" s="73"/>
      <c r="J1481" s="73"/>
      <c r="K1481" s="73"/>
      <c r="L1481" s="73"/>
      <c r="M1481" s="73"/>
      <c r="N1481" s="73"/>
    </row>
    <row r="1482" spans="1:14" ht="12.75" hidden="1" x14ac:dyDescent="0.2">
      <c r="A1482" s="46"/>
      <c r="B1482" s="46"/>
      <c r="C1482" s="46"/>
      <c r="D1482" s="73"/>
      <c r="E1482" s="73"/>
      <c r="F1482" s="73"/>
      <c r="G1482" s="73"/>
      <c r="H1482" s="73"/>
      <c r="I1482" s="73"/>
      <c r="J1482" s="73"/>
      <c r="K1482" s="73"/>
      <c r="L1482" s="73"/>
      <c r="M1482" s="73"/>
      <c r="N1482" s="73"/>
    </row>
    <row r="1483" spans="1:14" ht="12.75" hidden="1" x14ac:dyDescent="0.2">
      <c r="A1483" s="46"/>
      <c r="B1483" s="46"/>
      <c r="C1483" s="46"/>
      <c r="D1483" s="73"/>
      <c r="E1483" s="73"/>
      <c r="F1483" s="73"/>
      <c r="G1483" s="73"/>
      <c r="H1483" s="73"/>
      <c r="I1483" s="73"/>
      <c r="J1483" s="73"/>
      <c r="K1483" s="73"/>
      <c r="L1483" s="73"/>
      <c r="M1483" s="73"/>
      <c r="N1483" s="73"/>
    </row>
    <row r="1484" spans="1:14" ht="12.75" hidden="1" x14ac:dyDescent="0.2">
      <c r="A1484" s="46"/>
      <c r="B1484" s="46"/>
      <c r="C1484" s="46"/>
      <c r="D1484" s="73"/>
      <c r="E1484" s="73"/>
      <c r="F1484" s="73"/>
      <c r="G1484" s="73"/>
      <c r="H1484" s="73"/>
      <c r="I1484" s="73"/>
      <c r="J1484" s="73"/>
      <c r="K1484" s="73"/>
      <c r="L1484" s="73"/>
      <c r="M1484" s="73"/>
      <c r="N1484" s="73"/>
    </row>
    <row r="1485" spans="1:14" ht="12.75" hidden="1" x14ac:dyDescent="0.2">
      <c r="A1485" s="46"/>
      <c r="B1485" s="46"/>
      <c r="C1485" s="46"/>
      <c r="D1485" s="73"/>
      <c r="E1485" s="73"/>
      <c r="F1485" s="73"/>
      <c r="G1485" s="73"/>
      <c r="H1485" s="73"/>
      <c r="I1485" s="73"/>
      <c r="J1485" s="73"/>
      <c r="K1485" s="73"/>
      <c r="L1485" s="73"/>
      <c r="M1485" s="73"/>
      <c r="N1485" s="73"/>
    </row>
    <row r="1486" spans="1:14" ht="12.75" hidden="1" x14ac:dyDescent="0.2">
      <c r="A1486" s="46"/>
      <c r="B1486" s="46"/>
      <c r="C1486" s="46"/>
      <c r="D1486" s="73"/>
      <c r="E1486" s="73"/>
      <c r="F1486" s="73"/>
      <c r="G1486" s="73"/>
      <c r="H1486" s="73"/>
      <c r="I1486" s="73"/>
      <c r="J1486" s="73"/>
      <c r="K1486" s="73"/>
      <c r="L1486" s="73"/>
      <c r="M1486" s="73"/>
      <c r="N1486" s="73"/>
    </row>
    <row r="1487" spans="1:14" ht="12.75" hidden="1" x14ac:dyDescent="0.2">
      <c r="A1487" s="46"/>
      <c r="B1487" s="46"/>
      <c r="C1487" s="46"/>
      <c r="D1487" s="73"/>
      <c r="E1487" s="73"/>
      <c r="F1487" s="73"/>
      <c r="G1487" s="73"/>
      <c r="H1487" s="73"/>
      <c r="I1487" s="73"/>
      <c r="J1487" s="73"/>
      <c r="K1487" s="73"/>
      <c r="L1487" s="73"/>
      <c r="M1487" s="73"/>
      <c r="N1487" s="73"/>
    </row>
    <row r="1488" spans="1:14" ht="12.75" hidden="1" x14ac:dyDescent="0.2">
      <c r="A1488" s="46"/>
      <c r="B1488" s="46"/>
      <c r="C1488" s="46"/>
      <c r="D1488" s="73"/>
      <c r="E1488" s="73"/>
      <c r="F1488" s="73"/>
      <c r="G1488" s="73"/>
      <c r="H1488" s="73"/>
      <c r="I1488" s="73"/>
      <c r="J1488" s="73"/>
      <c r="K1488" s="73"/>
      <c r="L1488" s="73"/>
      <c r="M1488" s="73"/>
      <c r="N1488" s="73"/>
    </row>
    <row r="1489" spans="1:14" ht="12.75" hidden="1" x14ac:dyDescent="0.2">
      <c r="A1489" s="46"/>
      <c r="B1489" s="46"/>
      <c r="C1489" s="46"/>
      <c r="D1489" s="73"/>
      <c r="E1489" s="73"/>
      <c r="F1489" s="73"/>
      <c r="G1489" s="73"/>
      <c r="H1489" s="73"/>
      <c r="I1489" s="73"/>
      <c r="J1489" s="73"/>
      <c r="K1489" s="73"/>
      <c r="L1489" s="73"/>
      <c r="M1489" s="73"/>
      <c r="N1489" s="73"/>
    </row>
    <row r="1490" spans="1:14" ht="12.75" hidden="1" x14ac:dyDescent="0.2">
      <c r="N1490" s="109"/>
    </row>
    <row r="1491" spans="1:14" ht="12.75" hidden="1" x14ac:dyDescent="0.2">
      <c r="N1491" s="109"/>
    </row>
    <row r="1492" spans="1:14" ht="12.75" hidden="1" x14ac:dyDescent="0.2">
      <c r="N1492" s="109"/>
    </row>
    <row r="1493" spans="1:14" ht="12.75" hidden="1" x14ac:dyDescent="0.2">
      <c r="N1493" s="109"/>
    </row>
    <row r="1494" spans="1:14" ht="12.75" hidden="1" x14ac:dyDescent="0.2">
      <c r="N1494" s="109"/>
    </row>
    <row r="1495" spans="1:14" ht="12.75" hidden="1" x14ac:dyDescent="0.2">
      <c r="N1495" s="109"/>
    </row>
    <row r="1496" spans="1:14" ht="12.75" hidden="1" x14ac:dyDescent="0.2">
      <c r="N1496" s="109"/>
    </row>
    <row r="1497" spans="1:14" ht="12.75" hidden="1" x14ac:dyDescent="0.2">
      <c r="N1497" s="109"/>
    </row>
    <row r="1498" spans="1:14" ht="12.75" hidden="1" x14ac:dyDescent="0.2">
      <c r="N1498" s="109"/>
    </row>
    <row r="1499" spans="1:14" ht="12.75" hidden="1" x14ac:dyDescent="0.2">
      <c r="N1499" s="109"/>
    </row>
    <row r="1500" spans="1:14" ht="12.75" hidden="1" x14ac:dyDescent="0.2">
      <c r="N1500" s="109"/>
    </row>
    <row r="1501" spans="1:14" ht="12.75" hidden="1" x14ac:dyDescent="0.2">
      <c r="N1501" s="109"/>
    </row>
    <row r="1502" spans="1:14" ht="13.7" hidden="1" customHeight="1" x14ac:dyDescent="0.2"/>
    <row r="1503" spans="1:14" ht="13.7" hidden="1" customHeight="1" x14ac:dyDescent="0.2"/>
    <row r="1504" spans="1:14" ht="13.7" hidden="1" customHeight="1" x14ac:dyDescent="0.2"/>
    <row r="1505" ht="13.7" hidden="1" customHeight="1" x14ac:dyDescent="0.2"/>
    <row r="1506" ht="13.7" hidden="1" customHeight="1" x14ac:dyDescent="0.2"/>
    <row r="1507" ht="13.7" hidden="1" customHeight="1" x14ac:dyDescent="0.2"/>
    <row r="1508" ht="13.7" hidden="1" customHeight="1" x14ac:dyDescent="0.2"/>
    <row r="1509" ht="13.7" hidden="1" customHeight="1" x14ac:dyDescent="0.2"/>
  </sheetData>
  <sheetProtection sheet="1" objects="1" scenarios="1"/>
  <mergeCells count="23">
    <mergeCell ref="C1163:D1163"/>
    <mergeCell ref="C1226:D1226"/>
    <mergeCell ref="C1288:D1288"/>
    <mergeCell ref="C1412:D1412"/>
    <mergeCell ref="C785:D785"/>
    <mergeCell ref="C848:D848"/>
    <mergeCell ref="C911:D911"/>
    <mergeCell ref="C974:D974"/>
    <mergeCell ref="C1037:D1037"/>
    <mergeCell ref="C1100:D1100"/>
    <mergeCell ref="C1350:D1350"/>
    <mergeCell ref="C720:D720"/>
    <mergeCell ref="A6:A9"/>
    <mergeCell ref="D6:F6"/>
    <mergeCell ref="L6:L8"/>
    <mergeCell ref="F8:F9"/>
    <mergeCell ref="K8:K9"/>
    <mergeCell ref="C13:D13"/>
    <mergeCell ref="B208:C208"/>
    <mergeCell ref="B231:C231"/>
    <mergeCell ref="B236:C236"/>
    <mergeCell ref="C325:D325"/>
    <mergeCell ref="C388:D388"/>
  </mergeCells>
  <hyperlinks>
    <hyperlink ref="M1" location="Índice!A1" display="Índice!A1"/>
  </hyperlinks>
  <printOptions horizontalCentered="1" verticalCentered="1"/>
  <pageMargins left="0.19685039370078741" right="0.19685039370078741" top="0.39370078740157483" bottom="0.39370078740157483" header="0" footer="0.39370078740157483"/>
  <pageSetup orientation="portrait" r:id="rId1"/>
  <headerFooter scaleWithDoc="0" alignWithMargins="0">
    <oddHeader>&amp;L&amp;"Arial,Normal"&amp;10&amp;K000080INEGI. Anuario estadístico y geográfico por entidad federativa 2016. 2016.</oddHeader>
  </headerFooter>
  <rowBreaks count="22" manualBreakCount="22">
    <brk id="73" max="12" man="1"/>
    <brk id="135" max="12" man="1"/>
    <brk id="197" max="12" man="1"/>
    <brk id="260" max="12" man="1"/>
    <brk id="323" max="12" man="1"/>
    <brk id="386" max="12" man="1"/>
    <brk id="453" max="12" man="1"/>
    <brk id="520" max="12" man="1"/>
    <brk id="586" max="12" man="1"/>
    <brk id="652" max="12" man="1"/>
    <brk id="718" max="12" man="1"/>
    <brk id="783" max="12" man="1"/>
    <brk id="846" max="12" man="1"/>
    <brk id="909" max="12" man="1"/>
    <brk id="972" max="12" man="1"/>
    <brk id="1035" max="12" man="1"/>
    <brk id="1098" max="12" man="1"/>
    <brk id="1161" max="12" man="1"/>
    <brk id="1224" max="12" man="1"/>
    <brk id="1286" max="12" man="1"/>
    <brk id="1348" max="12" man="1"/>
    <brk id="1410" max="1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34</vt:i4>
      </vt:variant>
    </vt:vector>
  </HeadingPairs>
  <TitlesOfParts>
    <vt:vector size="52" baseType="lpstr">
      <vt:lpstr>Índice</vt:lpstr>
      <vt:lpstr>14.2</vt:lpstr>
      <vt:lpstr>14.3</vt:lpstr>
      <vt:lpstr>14.6</vt:lpstr>
      <vt:lpstr>14.7</vt:lpstr>
      <vt:lpstr>14.8</vt:lpstr>
      <vt:lpstr>14.9</vt:lpstr>
      <vt:lpstr>14.10</vt:lpstr>
      <vt:lpstr>14.11</vt:lpstr>
      <vt:lpstr>14.13</vt:lpstr>
      <vt:lpstr>14.14</vt:lpstr>
      <vt:lpstr>14.15</vt:lpstr>
      <vt:lpstr>14.16</vt:lpstr>
      <vt:lpstr>14.17</vt:lpstr>
      <vt:lpstr>14.18</vt:lpstr>
      <vt:lpstr>14.19</vt:lpstr>
      <vt:lpstr>14.20</vt:lpstr>
      <vt:lpstr>14.21</vt:lpstr>
      <vt:lpstr>'14.10'!Área_de_impresión</vt:lpstr>
      <vt:lpstr>'14.11'!Área_de_impresión</vt:lpstr>
      <vt:lpstr>'14.13'!Área_de_impresión</vt:lpstr>
      <vt:lpstr>'14.14'!Área_de_impresión</vt:lpstr>
      <vt:lpstr>'14.15'!Área_de_impresión</vt:lpstr>
      <vt:lpstr>'14.16'!Área_de_impresión</vt:lpstr>
      <vt:lpstr>'14.17'!Área_de_impresión</vt:lpstr>
      <vt:lpstr>'14.18'!Área_de_impresión</vt:lpstr>
      <vt:lpstr>'14.19'!Área_de_impresión</vt:lpstr>
      <vt:lpstr>'14.2'!Área_de_impresión</vt:lpstr>
      <vt:lpstr>'14.20'!Área_de_impresión</vt:lpstr>
      <vt:lpstr>'14.21'!Área_de_impresión</vt:lpstr>
      <vt:lpstr>'14.3'!Área_de_impresión</vt:lpstr>
      <vt:lpstr>'14.6'!Área_de_impresión</vt:lpstr>
      <vt:lpstr>'14.7'!Área_de_impresión</vt:lpstr>
      <vt:lpstr>'14.8'!Área_de_impresión</vt:lpstr>
      <vt:lpstr>'14.9'!Área_de_impresión</vt:lpstr>
      <vt:lpstr>Índice!Área_de_impresión</vt:lpstr>
      <vt:lpstr>'14.10'!Títulos_a_imprimir</vt:lpstr>
      <vt:lpstr>'14.11'!Títulos_a_imprimir</vt:lpstr>
      <vt:lpstr>'14.14'!Títulos_a_imprimir</vt:lpstr>
      <vt:lpstr>'14.15'!Títulos_a_imprimir</vt:lpstr>
      <vt:lpstr>'14.16'!Títulos_a_imprimir</vt:lpstr>
      <vt:lpstr>'14.17'!Títulos_a_imprimir</vt:lpstr>
      <vt:lpstr>'14.18'!Títulos_a_imprimir</vt:lpstr>
      <vt:lpstr>'14.19'!Títulos_a_imprimir</vt:lpstr>
      <vt:lpstr>'14.2'!Títulos_a_imprimir</vt:lpstr>
      <vt:lpstr>'14.20'!Títulos_a_imprimir</vt:lpstr>
      <vt:lpstr>'14.21'!Títulos_a_imprimir</vt:lpstr>
      <vt:lpstr>'14.3'!Títulos_a_imprimir</vt:lpstr>
      <vt:lpstr>'14.6'!Títulos_a_imprimir</vt:lpstr>
      <vt:lpstr>'14.7'!Títulos_a_imprimir</vt:lpstr>
      <vt:lpstr>'14.8'!Títulos_a_imprimir</vt:lpstr>
      <vt:lpstr>'14.9'!Títulos_a_imprimir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INEGI</cp:lastModifiedBy>
  <cp:lastPrinted>2018-06-05T15:54:11Z</cp:lastPrinted>
  <dcterms:created xsi:type="dcterms:W3CDTF">2017-05-18T18:49:10Z</dcterms:created>
  <dcterms:modified xsi:type="dcterms:W3CDTF">2018-07-24T20:42:13Z</dcterms:modified>
</cp:coreProperties>
</file>